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Data_Clean" sheetId="3" state="visible" r:id="rId5"/>
    <sheet name="Scoring" sheetId="4" state="visible" r:id="rId6"/>
    <sheet name="Segment_Summary" sheetId="5" state="visible" r:id="rId7"/>
    <sheet name="Scenarios" sheetId="6" state="visible" r:id="rId8"/>
    <sheet name="Pilot" sheetId="7" state="visible" r:id="rId9"/>
    <sheet name="Sensitivity" sheetId="8" state="visible" r:id="rId10"/>
    <sheet name="Signals_Model" sheetId="9" state="visible" r:id="rId11"/>
    <sheet name="DQ_Log" sheetId="10" state="visible" r:id="rId12"/>
    <sheet name="Data_Diction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<sst xmlns="http://schemas.openxmlformats.org/spreadsheetml/2006/main" count="12655" uniqueCount="4371">
  <si>
    <t xml:space="preserve">Customer Segmentation &amp; Retention Analytics – analytical workings</t>
  </si>
  <si>
    <t xml:space="preserve">SYNTHETIC DATA · fictional customers · values in USD · author: Ahsan Anas (built with AI assistance)</t>
  </si>
  <si>
    <t xml:space="preserve">Sheet</t>
  </si>
  <si>
    <t xml:space="preserve">Contents</t>
  </si>
  <si>
    <t xml:space="preserve">Assumptions</t>
  </si>
  <si>
    <t xml:space="preserve">Every model input in one place (blue = editable). Change a value and Scoring + Segment_Summary recalculate.</t>
  </si>
  <si>
    <t xml:space="preserve">Data_Clean</t>
  </si>
  <si>
    <t xml:space="preserve">4,000 cleaned synthetic customers – the inputs to the scorecard (blank = not available, never imputed).</t>
  </si>
  <si>
    <t xml:space="preserve">Scoring</t>
  </si>
  <si>
    <t xml:space="preserve">Live formulas: 8 revenue components → est. annual revenue; 5 engagement components → REI; value band × engagement band → segment.</t>
  </si>
  <si>
    <t xml:space="preserve">Segment_Summary</t>
  </si>
  <si>
    <t xml:space="preserve">Live COUNTIFS / SUMIFS / AVERAGEIFS profile of each segment.</t>
  </si>
  <si>
    <t xml:space="preserve">Scenarios</t>
  </si>
  <si>
    <t xml:space="preserve">Hypothetical interventions with formula-driven sizing (assumptions in blue). Illustrative only.</t>
  </si>
  <si>
    <t xml:space="preserve">Pilot</t>
  </si>
  <si>
    <t xml:space="preserve">Holdout pilot sizing with a live minimum-detectable-effect formula (indicative).</t>
  </si>
  <si>
    <t xml:space="preserve">Sensitivity</t>
  </si>
  <si>
    <t xml:space="preserve">Alternative weights and cut-offs (computed in Python): share of customers keeping the same segment.</t>
  </si>
  <si>
    <t xml:space="preserve">Signals_Model</t>
  </si>
  <si>
    <t xml:space="preserve">Warning-signal lift table, attrition-model deciles and coefficients (Python, synthetic outcome).</t>
  </si>
  <si>
    <t xml:space="preserve">DQ_Log</t>
  </si>
  <si>
    <t xml:space="preserve">Every cleaning rule: rows affected, action, rationale.</t>
  </si>
  <si>
    <t xml:space="preserve">Data_Dictionary</t>
  </si>
  <si>
    <t xml:space="preserve">Field definitions.</t>
  </si>
  <si>
    <t xml:space="preserve">Labels</t>
  </si>
  <si>
    <t xml:space="preserve">Synthetic observation = what the fictional data shows · Model assumption = a modelling choice · Hypothetical = an intervention scenario, not a result.</t>
  </si>
  <si>
    <t xml:space="preserve">Reconciliation</t>
  </si>
  <si>
    <t xml:space="preserve">src/validate.py confirms Scoring formulas reproduce the Python revenue, REI and segment for every customer.</t>
  </si>
  <si>
    <t xml:space="preserve">Model assumptions (blue = editable inputs)</t>
  </si>
  <si>
    <t xml:space="preserve">All values are illustrative assumptions for a synthetic portfolio</t>
  </si>
  <si>
    <t xml:space="preserve">Revenue proxy (annual)</t>
  </si>
  <si>
    <t xml:space="preserve">Sum of weights (must be 100)</t>
  </si>
  <si>
    <t xml:space="preserve">current account margin</t>
  </si>
  <si>
    <t xml:space="preserve">savings margin</t>
  </si>
  <si>
    <t xml:space="preserve">term deposit margin</t>
  </si>
  <si>
    <t xml:space="preserve">investment fee</t>
  </si>
  <si>
    <t xml:space="preserve">mortgage margin</t>
  </si>
  <si>
    <t xml:space="preserve">personal loan margin</t>
  </si>
  <si>
    <t xml:space="preserve">card revolve margin</t>
  </si>
  <si>
    <t xml:space="preserve">card interchange</t>
  </si>
  <si>
    <t xml:space="preserve">card revolving share</t>
  </si>
  <si>
    <t xml:space="preserve">Engagement index weights</t>
  </si>
  <si>
    <t xml:space="preserve">weight: recency</t>
  </si>
  <si>
    <t xml:space="preserve">weight: frequency</t>
  </si>
  <si>
    <t xml:space="preserve">weight: digital</t>
  </si>
  <si>
    <t xml:space="preserve">weight: adoption</t>
  </si>
  <si>
    <t xml:space="preserve">weight: loyalty</t>
  </si>
  <si>
    <t xml:space="preserve">recency half-life (days)</t>
  </si>
  <si>
    <t xml:space="preserve">frequency cap (90-day txns)</t>
  </si>
  <si>
    <t xml:space="preserve">login cap (30-day logins)</t>
  </si>
  <si>
    <t xml:space="preserve">adoption cap (products beyond current account)</t>
  </si>
  <si>
    <t xml:space="preserve">tenure cap (years)</t>
  </si>
  <si>
    <t xml:space="preserve">Segment bands</t>
  </si>
  <si>
    <t xml:space="preserve">value band High ≥ (USD)</t>
  </si>
  <si>
    <t xml:space="preserve">value band Mid ≥ (USD)</t>
  </si>
  <si>
    <t xml:space="preserve">engagement band High ≥ (REI)</t>
  </si>
  <si>
    <t xml:space="preserve">engagement band Mid ≥ (REI)</t>
  </si>
  <si>
    <t xml:space="preserve">Segment rule table</t>
  </si>
  <si>
    <t xml:space="preserve">Key (value|engagement)</t>
  </si>
  <si>
    <t xml:space="preserve">Segment</t>
  </si>
  <si>
    <t xml:space="preserve">High|High</t>
  </si>
  <si>
    <t xml:space="preserve">Premier Advocates</t>
  </si>
  <si>
    <t xml:space="preserve">High|Mid</t>
  </si>
  <si>
    <t xml:space="preserve">Established Core</t>
  </si>
  <si>
    <t xml:space="preserve">Mid|Mid</t>
  </si>
  <si>
    <t xml:space="preserve">High|Low</t>
  </si>
  <si>
    <t xml:space="preserve">Affluent Drifters</t>
  </si>
  <si>
    <t xml:space="preserve">Mid|High</t>
  </si>
  <si>
    <t xml:space="preserve">Engaged Builders</t>
  </si>
  <si>
    <t xml:space="preserve">Low|High</t>
  </si>
  <si>
    <t xml:space="preserve">Mid|Low</t>
  </si>
  <si>
    <t xml:space="preserve">Light Touch</t>
  </si>
  <si>
    <t xml:space="preserve">Low|Mid</t>
  </si>
  <si>
    <t xml:space="preserve">Low|Low</t>
  </si>
  <si>
    <t xml:space="preserve">Dormant &amp; Low Value</t>
  </si>
  <si>
    <t xml:space="preserve">Cleaned synthetic customers (4,000)</t>
  </si>
  <si>
    <t xml:space="preserve">Blank = not available in the source; nothing imputed</t>
  </si>
  <si>
    <t xml:space="preserve">customer_id</t>
  </si>
  <si>
    <t xml:space="preserve">region</t>
  </si>
  <si>
    <t xml:space="preserve">age</t>
  </si>
  <si>
    <t xml:space="preserve">main_bank_flag</t>
  </si>
  <si>
    <t xml:space="preserve">tenure_months</t>
  </si>
  <si>
    <t xml:space="preserve">num_products</t>
  </si>
  <si>
    <t xml:space="preserve">current_account_avg_bal_3m</t>
  </si>
  <si>
    <t xml:space="preserve">savings_balance</t>
  </si>
  <si>
    <t xml:space="preserve">term_deposit_balance</t>
  </si>
  <si>
    <t xml:space="preserve">investment_balance</t>
  </si>
  <si>
    <t xml:space="preserve">mortgage_balance</t>
  </si>
  <si>
    <t xml:space="preserve">personal_loan_balance</t>
  </si>
  <si>
    <t xml:space="preserve">credit_card_limit</t>
  </si>
  <si>
    <t xml:space="preserve">card_utilisation_pct</t>
  </si>
  <si>
    <t xml:space="preserve">card_spend_90d</t>
  </si>
  <si>
    <t xml:space="preserve">days_since_txn</t>
  </si>
  <si>
    <t xml:space="preserve">txn_count_90d</t>
  </si>
  <si>
    <t xml:space="preserve">app_logins_30d</t>
  </si>
  <si>
    <t xml:space="preserve">digital_txn_share</t>
  </si>
  <si>
    <t xml:space="preserve">complaints_12m</t>
  </si>
  <si>
    <t xml:space="preserve">attrited_next_6m</t>
  </si>
  <si>
    <t xml:space="preserve">attrition_risk_model</t>
  </si>
  <si>
    <t xml:space="preserve">dq_flags</t>
  </si>
  <si>
    <t xml:space="preserve">CX100001</t>
  </si>
  <si>
    <t xml:space="preserve">Metro</t>
  </si>
  <si>
    <t xml:space="preserve">N</t>
  </si>
  <si>
    <t xml:space="preserve">CX100002</t>
  </si>
  <si>
    <t xml:space="preserve">Y</t>
  </si>
  <si>
    <t xml:space="preserve">CX100003</t>
  </si>
  <si>
    <t xml:space="preserve">Regional</t>
  </si>
  <si>
    <t xml:space="preserve">CX100004</t>
  </si>
  <si>
    <t xml:space="preserve">Urban</t>
  </si>
  <si>
    <t xml:space="preserve">CX100005</t>
  </si>
  <si>
    <t xml:space="preserve">CX100006</t>
  </si>
  <si>
    <t xml:space="preserve">CX100007</t>
  </si>
  <si>
    <t xml:space="preserve">CX100008</t>
  </si>
  <si>
    <t xml:space="preserve">CX100009</t>
  </si>
  <si>
    <t xml:space="preserve">CX100010</t>
  </si>
  <si>
    <t xml:space="preserve">CX100011</t>
  </si>
  <si>
    <t xml:space="preserve">CX100012</t>
  </si>
  <si>
    <t xml:space="preserve">region recoded</t>
  </si>
  <si>
    <t xml:space="preserve">CX100013</t>
  </si>
  <si>
    <t xml:space="preserve">CX100014</t>
  </si>
  <si>
    <t xml:space="preserve">CX100015</t>
  </si>
  <si>
    <t xml:space="preserve">CX100016</t>
  </si>
  <si>
    <t xml:space="preserve">CX100017</t>
  </si>
  <si>
    <t xml:space="preserve">CX100018</t>
  </si>
  <si>
    <t xml:space="preserve">CX100019</t>
  </si>
  <si>
    <t xml:space="preserve">CX100020</t>
  </si>
  <si>
    <t xml:space="preserve">CX100021</t>
  </si>
  <si>
    <t xml:space="preserve">CX100022</t>
  </si>
  <si>
    <t xml:space="preserve">Rural</t>
  </si>
  <si>
    <t xml:space="preserve">CX100023</t>
  </si>
  <si>
    <t xml:space="preserve">CX100024</t>
  </si>
  <si>
    <t xml:space="preserve">CX100025</t>
  </si>
  <si>
    <t xml:space="preserve">tenure unknown</t>
  </si>
  <si>
    <t xml:space="preserve">CX100026</t>
  </si>
  <si>
    <t xml:space="preserve">CX100027</t>
  </si>
  <si>
    <t xml:space="preserve">CX100028</t>
  </si>
  <si>
    <t xml:space="preserve">CX100029</t>
  </si>
  <si>
    <t xml:space="preserve">num_products recalculated</t>
  </si>
  <si>
    <t xml:space="preserve">CX100030</t>
  </si>
  <si>
    <t xml:space="preserve">CX100031</t>
  </si>
  <si>
    <t xml:space="preserve">CX100032</t>
  </si>
  <si>
    <t xml:space="preserve">CX100033</t>
  </si>
  <si>
    <t xml:space="preserve">CX100034</t>
  </si>
  <si>
    <t xml:space="preserve">CX100035</t>
  </si>
  <si>
    <t xml:space="preserve">CX100036</t>
  </si>
  <si>
    <t xml:space="preserve">CX100037</t>
  </si>
  <si>
    <t xml:space="preserve">CX100038</t>
  </si>
  <si>
    <t xml:space="preserve">CX100039</t>
  </si>
  <si>
    <t xml:space="preserve">CX100040</t>
  </si>
  <si>
    <t xml:space="preserve">CX100041</t>
  </si>
  <si>
    <t xml:space="preserve">CX100042</t>
  </si>
  <si>
    <t xml:space="preserve">CX100043</t>
  </si>
  <si>
    <t xml:space="preserve">CX100044</t>
  </si>
  <si>
    <t xml:space="preserve">CX100045</t>
  </si>
  <si>
    <t xml:space="preserve">CX100046</t>
  </si>
  <si>
    <t xml:space="preserve">CX100047</t>
  </si>
  <si>
    <t xml:space="preserve">CX100048</t>
  </si>
  <si>
    <t xml:space="preserve">CX100049</t>
  </si>
  <si>
    <t xml:space="preserve">CX100050</t>
  </si>
  <si>
    <t xml:space="preserve">CX100051</t>
  </si>
  <si>
    <t xml:space="preserve">CX100052</t>
  </si>
  <si>
    <t xml:space="preserve">CX100053</t>
  </si>
  <si>
    <t xml:space="preserve">CX100054</t>
  </si>
  <si>
    <t xml:space="preserve">CX100055</t>
  </si>
  <si>
    <t xml:space="preserve">CX100056</t>
  </si>
  <si>
    <t xml:space="preserve">CX100057</t>
  </si>
  <si>
    <t xml:space="preserve">CX100058</t>
  </si>
  <si>
    <t xml:space="preserve">CX100059</t>
  </si>
  <si>
    <t xml:space="preserve">CX100060</t>
  </si>
  <si>
    <t xml:space="preserve">CX100061</t>
  </si>
  <si>
    <t xml:space="preserve">CX100062</t>
  </si>
  <si>
    <t xml:space="preserve">CX100063</t>
  </si>
  <si>
    <t xml:space="preserve">CX100064</t>
  </si>
  <si>
    <t xml:space="preserve">CX100065</t>
  </si>
  <si>
    <t xml:space="preserve">CX100066</t>
  </si>
  <si>
    <t xml:space="preserve">CX100067</t>
  </si>
  <si>
    <t xml:space="preserve">CX100068</t>
  </si>
  <si>
    <t xml:space="preserve">CX100069</t>
  </si>
  <si>
    <t xml:space="preserve">CX100070</t>
  </si>
  <si>
    <t xml:space="preserve">CX100071</t>
  </si>
  <si>
    <t xml:space="preserve">CX100072</t>
  </si>
  <si>
    <t xml:space="preserve">CX100073</t>
  </si>
  <si>
    <t xml:space="preserve">CX100074</t>
  </si>
  <si>
    <t xml:space="preserve">CX100075</t>
  </si>
  <si>
    <t xml:space="preserve">CX100076</t>
  </si>
  <si>
    <t xml:space="preserve">CX100077</t>
  </si>
  <si>
    <t xml:space="preserve">CX100078</t>
  </si>
  <si>
    <t xml:space="preserve">CX100079</t>
  </si>
  <si>
    <t xml:space="preserve">CX100080</t>
  </si>
  <si>
    <t xml:space="preserve">CX100081</t>
  </si>
  <si>
    <t xml:space="preserve">CX100082</t>
  </si>
  <si>
    <t xml:space="preserve">CX100083</t>
  </si>
  <si>
    <t xml:space="preserve">CX100084</t>
  </si>
  <si>
    <t xml:space="preserve">CX100085</t>
  </si>
  <si>
    <t xml:space="preserve">CX100086</t>
  </si>
  <si>
    <t xml:space="preserve">CX100087</t>
  </si>
  <si>
    <t xml:space="preserve">CX100088</t>
  </si>
  <si>
    <t xml:space="preserve">CX100089</t>
  </si>
  <si>
    <t xml:space="preserve">CX100090</t>
  </si>
  <si>
    <t xml:space="preserve">CX100091</t>
  </si>
  <si>
    <t xml:space="preserve">CX100092</t>
  </si>
  <si>
    <t xml:space="preserve">CX100093</t>
  </si>
  <si>
    <t xml:space="preserve">CX100094</t>
  </si>
  <si>
    <t xml:space="preserve">CX100095</t>
  </si>
  <si>
    <t xml:space="preserve">CX100096</t>
  </si>
  <si>
    <t xml:space="preserve">CX100097</t>
  </si>
  <si>
    <t xml:space="preserve">CX100098</t>
  </si>
  <si>
    <t xml:space="preserve">CX100099</t>
  </si>
  <si>
    <t xml:space="preserve">CX100100</t>
  </si>
  <si>
    <t xml:space="preserve">CX100101</t>
  </si>
  <si>
    <t xml:space="preserve">CX100102</t>
  </si>
  <si>
    <t xml:space="preserve">CX100103</t>
  </si>
  <si>
    <t xml:space="preserve">CX100104</t>
  </si>
  <si>
    <t xml:space="preserve">CX100105</t>
  </si>
  <si>
    <t xml:space="preserve">CX100106</t>
  </si>
  <si>
    <t xml:space="preserve">CX100107</t>
  </si>
  <si>
    <t xml:space="preserve">CX100108</t>
  </si>
  <si>
    <t xml:space="preserve">CX100109</t>
  </si>
  <si>
    <t xml:space="preserve">CX100110</t>
  </si>
  <si>
    <t xml:space="preserve">CX100111</t>
  </si>
  <si>
    <t xml:space="preserve">CX100112</t>
  </si>
  <si>
    <t xml:space="preserve">CX100113</t>
  </si>
  <si>
    <t xml:space="preserve">CX100114</t>
  </si>
  <si>
    <t xml:space="preserve">CX100115</t>
  </si>
  <si>
    <t xml:space="preserve">CX100116</t>
  </si>
  <si>
    <t xml:space="preserve">CX100117</t>
  </si>
  <si>
    <t xml:space="preserve">CX100118</t>
  </si>
  <si>
    <t xml:space="preserve">CX100119</t>
  </si>
  <si>
    <t xml:space="preserve">CX100120</t>
  </si>
  <si>
    <t xml:space="preserve">CX100121</t>
  </si>
  <si>
    <t xml:space="preserve">CX100122</t>
  </si>
  <si>
    <t xml:space="preserve">CX100123</t>
  </si>
  <si>
    <t xml:space="preserve">CX100124</t>
  </si>
  <si>
    <t xml:space="preserve">CX100125</t>
  </si>
  <si>
    <t xml:space="preserve">CX100126</t>
  </si>
  <si>
    <t xml:space="preserve">CX100127</t>
  </si>
  <si>
    <t xml:space="preserve">CX100128</t>
  </si>
  <si>
    <t xml:space="preserve">CX100129</t>
  </si>
  <si>
    <t xml:space="preserve">CX100130</t>
  </si>
  <si>
    <t xml:space="preserve">CX100131</t>
  </si>
  <si>
    <t xml:space="preserve">CX100132</t>
  </si>
  <si>
    <t xml:space="preserve">CX100133</t>
  </si>
  <si>
    <t xml:space="preserve">CX100134</t>
  </si>
  <si>
    <t xml:space="preserve">CX100135</t>
  </si>
  <si>
    <t xml:space="preserve">CX100136</t>
  </si>
  <si>
    <t xml:space="preserve">CX100137</t>
  </si>
  <si>
    <t xml:space="preserve">CX100138</t>
  </si>
  <si>
    <t xml:space="preserve">CX100139</t>
  </si>
  <si>
    <t xml:space="preserve">CX100140</t>
  </si>
  <si>
    <t xml:space="preserve">CX100141</t>
  </si>
  <si>
    <t xml:space="preserve">CX100142</t>
  </si>
  <si>
    <t xml:space="preserve">CX100143</t>
  </si>
  <si>
    <t xml:space="preserve">CX100144</t>
  </si>
  <si>
    <t xml:space="preserve">CX100145</t>
  </si>
  <si>
    <t xml:space="preserve">CX100146</t>
  </si>
  <si>
    <t xml:space="preserve">CX100147</t>
  </si>
  <si>
    <t xml:space="preserve">card utilisation invalid</t>
  </si>
  <si>
    <t xml:space="preserve">CX100148</t>
  </si>
  <si>
    <t xml:space="preserve">CX100149</t>
  </si>
  <si>
    <t xml:space="preserve">CX100150</t>
  </si>
  <si>
    <t xml:space="preserve">CX100151</t>
  </si>
  <si>
    <t xml:space="preserve">CX100152</t>
  </si>
  <si>
    <t xml:space="preserve">CX100153</t>
  </si>
  <si>
    <t xml:space="preserve">CX100154</t>
  </si>
  <si>
    <t xml:space="preserve">CX100155</t>
  </si>
  <si>
    <t xml:space="preserve">CX100156</t>
  </si>
  <si>
    <t xml:space="preserve">CX100157</t>
  </si>
  <si>
    <t xml:space="preserve">CX100158</t>
  </si>
  <si>
    <t xml:space="preserve">CX100159</t>
  </si>
  <si>
    <t xml:space="preserve">CX100160</t>
  </si>
  <si>
    <t xml:space="preserve">CX100161</t>
  </si>
  <si>
    <t xml:space="preserve">CX100162</t>
  </si>
  <si>
    <t xml:space="preserve">CX100163</t>
  </si>
  <si>
    <t xml:space="preserve">CX100164</t>
  </si>
  <si>
    <t xml:space="preserve">CX100165</t>
  </si>
  <si>
    <t xml:space="preserve">CX100166</t>
  </si>
  <si>
    <t xml:space="preserve">CX100167</t>
  </si>
  <si>
    <t xml:space="preserve">CX100168</t>
  </si>
  <si>
    <t xml:space="preserve">CX100169</t>
  </si>
  <si>
    <t xml:space="preserve">CX100170</t>
  </si>
  <si>
    <t xml:space="preserve">CX100171</t>
  </si>
  <si>
    <t xml:space="preserve">CX100172</t>
  </si>
  <si>
    <t xml:space="preserve">CX100173</t>
  </si>
  <si>
    <t xml:space="preserve">CX100174</t>
  </si>
  <si>
    <t xml:space="preserve">CX100175</t>
  </si>
  <si>
    <t xml:space="preserve">CX100176</t>
  </si>
  <si>
    <t xml:space="preserve">age invalid</t>
  </si>
  <si>
    <t xml:space="preserve">CX100177</t>
  </si>
  <si>
    <t xml:space="preserve">CX100178</t>
  </si>
  <si>
    <t xml:space="preserve">CX100179</t>
  </si>
  <si>
    <t xml:space="preserve">CX100180</t>
  </si>
  <si>
    <t xml:space="preserve">CX100181</t>
  </si>
  <si>
    <t xml:space="preserve">CX100182</t>
  </si>
  <si>
    <t xml:space="preserve">CX100183</t>
  </si>
  <si>
    <t xml:space="preserve">CX100184</t>
  </si>
  <si>
    <t xml:space="preserve">CX100185</t>
  </si>
  <si>
    <t xml:space="preserve">CX100186</t>
  </si>
  <si>
    <t xml:space="preserve">CX100187</t>
  </si>
  <si>
    <t xml:space="preserve">CX100188</t>
  </si>
  <si>
    <t xml:space="preserve">CX100189</t>
  </si>
  <si>
    <t xml:space="preserve">CX100190</t>
  </si>
  <si>
    <t xml:space="preserve">CX100191</t>
  </si>
  <si>
    <t xml:space="preserve">CX100192</t>
  </si>
  <si>
    <t xml:space="preserve">CX100193</t>
  </si>
  <si>
    <t xml:space="preserve">CX100194</t>
  </si>
  <si>
    <t xml:space="preserve">CX100195</t>
  </si>
  <si>
    <t xml:space="preserve">CX100196</t>
  </si>
  <si>
    <t xml:space="preserve">CX100197</t>
  </si>
  <si>
    <t xml:space="preserve">CX100198</t>
  </si>
  <si>
    <t xml:space="preserve">CX100199</t>
  </si>
  <si>
    <t xml:space="preserve">CX100200</t>
  </si>
  <si>
    <t xml:space="preserve">CX100201</t>
  </si>
  <si>
    <t xml:space="preserve">CX100202</t>
  </si>
  <si>
    <t xml:space="preserve">CX100203</t>
  </si>
  <si>
    <t xml:space="preserve">CX100204</t>
  </si>
  <si>
    <t xml:space="preserve">CX100205</t>
  </si>
  <si>
    <t xml:space="preserve">CX100206</t>
  </si>
  <si>
    <t xml:space="preserve">CX100207</t>
  </si>
  <si>
    <t xml:space="preserve">CX100208</t>
  </si>
  <si>
    <t xml:space="preserve">CX100209</t>
  </si>
  <si>
    <t xml:space="preserve">CX100210</t>
  </si>
  <si>
    <t xml:space="preserve">CX100211</t>
  </si>
  <si>
    <t xml:space="preserve">CX100212</t>
  </si>
  <si>
    <t xml:space="preserve">CX100213</t>
  </si>
  <si>
    <t xml:space="preserve">CX100214</t>
  </si>
  <si>
    <t xml:space="preserve">CX100215</t>
  </si>
  <si>
    <t xml:space="preserve">CX100216</t>
  </si>
  <si>
    <t xml:space="preserve">CX100217</t>
  </si>
  <si>
    <t xml:space="preserve">CX100218</t>
  </si>
  <si>
    <t xml:space="preserve">CX100219</t>
  </si>
  <si>
    <t xml:space="preserve">CX100220</t>
  </si>
  <si>
    <t xml:space="preserve">CX100221</t>
  </si>
  <si>
    <t xml:space="preserve">CX100222</t>
  </si>
  <si>
    <t xml:space="preserve">CX100223</t>
  </si>
  <si>
    <t xml:space="preserve">CX100224</t>
  </si>
  <si>
    <t xml:space="preserve">CX100225</t>
  </si>
  <si>
    <t xml:space="preserve">CX100226</t>
  </si>
  <si>
    <t xml:space="preserve">CX100227</t>
  </si>
  <si>
    <t xml:space="preserve">CX100228</t>
  </si>
  <si>
    <t xml:space="preserve">CX100229</t>
  </si>
  <si>
    <t xml:space="preserve">CX100230</t>
  </si>
  <si>
    <t xml:space="preserve">CX100231</t>
  </si>
  <si>
    <t xml:space="preserve">CX100232</t>
  </si>
  <si>
    <t xml:space="preserve">CX100233</t>
  </si>
  <si>
    <t xml:space="preserve">CX100234</t>
  </si>
  <si>
    <t xml:space="preserve">CX100235</t>
  </si>
  <si>
    <t xml:space="preserve">CX100236</t>
  </si>
  <si>
    <t xml:space="preserve">CX100237</t>
  </si>
  <si>
    <t xml:space="preserve">CX100238</t>
  </si>
  <si>
    <t xml:space="preserve">CX100239</t>
  </si>
  <si>
    <t xml:space="preserve">CX100240</t>
  </si>
  <si>
    <t xml:space="preserve">CX100241</t>
  </si>
  <si>
    <t xml:space="preserve">CX100242</t>
  </si>
  <si>
    <t xml:space="preserve">CX100243</t>
  </si>
  <si>
    <t xml:space="preserve">CX100244</t>
  </si>
  <si>
    <t xml:space="preserve">CX100245</t>
  </si>
  <si>
    <t xml:space="preserve">CX100246</t>
  </si>
  <si>
    <t xml:space="preserve">CX100247</t>
  </si>
  <si>
    <t xml:space="preserve">CX100248</t>
  </si>
  <si>
    <t xml:space="preserve">CX100249</t>
  </si>
  <si>
    <t xml:space="preserve">CX100250</t>
  </si>
  <si>
    <t xml:space="preserve">CX100251</t>
  </si>
  <si>
    <t xml:space="preserve">CX100252</t>
  </si>
  <si>
    <t xml:space="preserve">CX100253</t>
  </si>
  <si>
    <t xml:space="preserve">CX100254</t>
  </si>
  <si>
    <t xml:space="preserve">CX100255</t>
  </si>
  <si>
    <t xml:space="preserve">CX100256</t>
  </si>
  <si>
    <t xml:space="preserve">CX100257</t>
  </si>
  <si>
    <t xml:space="preserve">CX100258</t>
  </si>
  <si>
    <t xml:space="preserve">CX100259</t>
  </si>
  <si>
    <t xml:space="preserve">CX100260</t>
  </si>
  <si>
    <t xml:space="preserve">CX100261</t>
  </si>
  <si>
    <t xml:space="preserve">CX100262</t>
  </si>
  <si>
    <t xml:space="preserve">CX100263</t>
  </si>
  <si>
    <t xml:space="preserve">CX100264</t>
  </si>
  <si>
    <t xml:space="preserve">CX100265</t>
  </si>
  <si>
    <t xml:space="preserve">CX100266</t>
  </si>
  <si>
    <t xml:space="preserve">CX100267</t>
  </si>
  <si>
    <t xml:space="preserve">CX100268</t>
  </si>
  <si>
    <t xml:space="preserve">CX100269</t>
  </si>
  <si>
    <t xml:space="preserve">CX100270</t>
  </si>
  <si>
    <t xml:space="preserve">CX100271</t>
  </si>
  <si>
    <t xml:space="preserve">CX100272</t>
  </si>
  <si>
    <t xml:space="preserve">CX100273</t>
  </si>
  <si>
    <t xml:space="preserve">savings balance invalid</t>
  </si>
  <si>
    <t xml:space="preserve">CX100274</t>
  </si>
  <si>
    <t xml:space="preserve">CX100275</t>
  </si>
  <si>
    <t xml:space="preserve">CX100276</t>
  </si>
  <si>
    <t xml:space="preserve">CX100277</t>
  </si>
  <si>
    <t xml:space="preserve">CX100278</t>
  </si>
  <si>
    <t xml:space="preserve">CX100279</t>
  </si>
  <si>
    <t xml:space="preserve">CX100280</t>
  </si>
  <si>
    <t xml:space="preserve">CX100281</t>
  </si>
  <si>
    <t xml:space="preserve">CX100282</t>
  </si>
  <si>
    <t xml:space="preserve">CX100283</t>
  </si>
  <si>
    <t xml:space="preserve">CX100284</t>
  </si>
  <si>
    <t xml:space="preserve">CX100285</t>
  </si>
  <si>
    <t xml:space="preserve">CX100286</t>
  </si>
  <si>
    <t xml:space="preserve">CX100287</t>
  </si>
  <si>
    <t xml:space="preserve">CX100288</t>
  </si>
  <si>
    <t xml:space="preserve">CX100289</t>
  </si>
  <si>
    <t xml:space="preserve">CX100290</t>
  </si>
  <si>
    <t xml:space="preserve">CX100291</t>
  </si>
  <si>
    <t xml:space="preserve">CX100292</t>
  </si>
  <si>
    <t xml:space="preserve">CX100293</t>
  </si>
  <si>
    <t xml:space="preserve">CX100294</t>
  </si>
  <si>
    <t xml:space="preserve">CX100295</t>
  </si>
  <si>
    <t xml:space="preserve">CX100296</t>
  </si>
  <si>
    <t xml:space="preserve">CX100297</t>
  </si>
  <si>
    <t xml:space="preserve">CX100298</t>
  </si>
  <si>
    <t xml:space="preserve">CX100299</t>
  </si>
  <si>
    <t xml:space="preserve">CX100300</t>
  </si>
  <si>
    <t xml:space="preserve">CX100301</t>
  </si>
  <si>
    <t xml:space="preserve">CX100302</t>
  </si>
  <si>
    <t xml:space="preserve">CX100303</t>
  </si>
  <si>
    <t xml:space="preserve">CX100304</t>
  </si>
  <si>
    <t xml:space="preserve">CX100305</t>
  </si>
  <si>
    <t xml:space="preserve">CX100306</t>
  </si>
  <si>
    <t xml:space="preserve">CX100307</t>
  </si>
  <si>
    <t xml:space="preserve">CX100308</t>
  </si>
  <si>
    <t xml:space="preserve">CX100309</t>
  </si>
  <si>
    <t xml:space="preserve">CX100310</t>
  </si>
  <si>
    <t xml:space="preserve">CX100311</t>
  </si>
  <si>
    <t xml:space="preserve">CX100312</t>
  </si>
  <si>
    <t xml:space="preserve">CX100313</t>
  </si>
  <si>
    <t xml:space="preserve">CX100314</t>
  </si>
  <si>
    <t xml:space="preserve">CX100315</t>
  </si>
  <si>
    <t xml:space="preserve">CX100316</t>
  </si>
  <si>
    <t xml:space="preserve">CX100317</t>
  </si>
  <si>
    <t xml:space="preserve">CX100318</t>
  </si>
  <si>
    <t xml:space="preserve">CX100319</t>
  </si>
  <si>
    <t xml:space="preserve">CX100320</t>
  </si>
  <si>
    <t xml:space="preserve">CX100321</t>
  </si>
  <si>
    <t xml:space="preserve">CX100322</t>
  </si>
  <si>
    <t xml:space="preserve">CX100323</t>
  </si>
  <si>
    <t xml:space="preserve">income x1000 unit fix</t>
  </si>
  <si>
    <t xml:space="preserve">CX100324</t>
  </si>
  <si>
    <t xml:space="preserve">CX100325</t>
  </si>
  <si>
    <t xml:space="preserve">CX100326</t>
  </si>
  <si>
    <t xml:space="preserve">CX100327</t>
  </si>
  <si>
    <t xml:space="preserve">CX100328</t>
  </si>
  <si>
    <t xml:space="preserve">CX100329</t>
  </si>
  <si>
    <t xml:space="preserve">CX100330</t>
  </si>
  <si>
    <t xml:space="preserve">CX100331</t>
  </si>
  <si>
    <t xml:space="preserve">CX100332</t>
  </si>
  <si>
    <t xml:space="preserve">CX100333</t>
  </si>
  <si>
    <t xml:space="preserve">CX100334</t>
  </si>
  <si>
    <t xml:space="preserve">CX100335</t>
  </si>
  <si>
    <t xml:space="preserve">CX100336</t>
  </si>
  <si>
    <t xml:space="preserve">CX100337</t>
  </si>
  <si>
    <t xml:space="preserve">CX100338</t>
  </si>
  <si>
    <t xml:space="preserve">CX100339</t>
  </si>
  <si>
    <t xml:space="preserve">CX100340</t>
  </si>
  <si>
    <t xml:space="preserve">CX100341</t>
  </si>
  <si>
    <t xml:space="preserve">CX100342</t>
  </si>
  <si>
    <t xml:space="preserve">CX100343</t>
  </si>
  <si>
    <t xml:space="preserve">CX100344</t>
  </si>
  <si>
    <t xml:space="preserve">CX100345</t>
  </si>
  <si>
    <t xml:space="preserve">CX100346</t>
  </si>
  <si>
    <t xml:space="preserve">CX100347</t>
  </si>
  <si>
    <t xml:space="preserve">CX100348</t>
  </si>
  <si>
    <t xml:space="preserve">CX100349</t>
  </si>
  <si>
    <t xml:space="preserve">CX100350</t>
  </si>
  <si>
    <t xml:space="preserve">CX100351</t>
  </si>
  <si>
    <t xml:space="preserve">CX100352</t>
  </si>
  <si>
    <t xml:space="preserve">CX100353</t>
  </si>
  <si>
    <t xml:space="preserve">CX100354</t>
  </si>
  <si>
    <t xml:space="preserve">CX100355</t>
  </si>
  <si>
    <t xml:space="preserve">CX100356</t>
  </si>
  <si>
    <t xml:space="preserve">CX100357</t>
  </si>
  <si>
    <t xml:space="preserve">CX100358</t>
  </si>
  <si>
    <t xml:space="preserve">CX100359</t>
  </si>
  <si>
    <t xml:space="preserve">CX100360</t>
  </si>
  <si>
    <t xml:space="preserve">CX100361</t>
  </si>
  <si>
    <t xml:space="preserve">CX100362</t>
  </si>
  <si>
    <t xml:space="preserve">CX100363</t>
  </si>
  <si>
    <t xml:space="preserve">CX100364</t>
  </si>
  <si>
    <t xml:space="preserve">CX100365</t>
  </si>
  <si>
    <t xml:space="preserve">CX100366</t>
  </si>
  <si>
    <t xml:space="preserve">CX100367</t>
  </si>
  <si>
    <t xml:space="preserve">CX100368</t>
  </si>
  <si>
    <t xml:space="preserve">CX100369</t>
  </si>
  <si>
    <t xml:space="preserve">CX100370</t>
  </si>
  <si>
    <t xml:space="preserve">CX100371</t>
  </si>
  <si>
    <t xml:space="preserve">CX100372</t>
  </si>
  <si>
    <t xml:space="preserve">CX100373</t>
  </si>
  <si>
    <t xml:space="preserve">CX100374</t>
  </si>
  <si>
    <t xml:space="preserve">CX100375</t>
  </si>
  <si>
    <t xml:space="preserve">CX100376</t>
  </si>
  <si>
    <t xml:space="preserve">CX100377</t>
  </si>
  <si>
    <t xml:space="preserve">CX100378</t>
  </si>
  <si>
    <t xml:space="preserve">CX100379</t>
  </si>
  <si>
    <t xml:space="preserve">CX100380</t>
  </si>
  <si>
    <t xml:space="preserve">CX100381</t>
  </si>
  <si>
    <t xml:space="preserve">CX100382</t>
  </si>
  <si>
    <t xml:space="preserve">CX100383</t>
  </si>
  <si>
    <t xml:space="preserve">CX100384</t>
  </si>
  <si>
    <t xml:space="preserve">CX100385</t>
  </si>
  <si>
    <t xml:space="preserve">CX100386</t>
  </si>
  <si>
    <t xml:space="preserve">CX100387</t>
  </si>
  <si>
    <t xml:space="preserve">CX100388</t>
  </si>
  <si>
    <t xml:space="preserve">CX100389</t>
  </si>
  <si>
    <t xml:space="preserve">CX100390</t>
  </si>
  <si>
    <t xml:space="preserve">CX100391</t>
  </si>
  <si>
    <t xml:space="preserve">CX100392</t>
  </si>
  <si>
    <t xml:space="preserve">CX100393</t>
  </si>
  <si>
    <t xml:space="preserve">CX100394</t>
  </si>
  <si>
    <t xml:space="preserve">CX100395</t>
  </si>
  <si>
    <t xml:space="preserve">CX100396</t>
  </si>
  <si>
    <t xml:space="preserve">CX100397</t>
  </si>
  <si>
    <t xml:space="preserve">CX100398</t>
  </si>
  <si>
    <t xml:space="preserve">CX100399</t>
  </si>
  <si>
    <t xml:space="preserve">region recoded; num_products recalculated</t>
  </si>
  <si>
    <t xml:space="preserve">CX100400</t>
  </si>
  <si>
    <t xml:space="preserve">CX100401</t>
  </si>
  <si>
    <t xml:space="preserve">CX100402</t>
  </si>
  <si>
    <t xml:space="preserve">CX100403</t>
  </si>
  <si>
    <t xml:space="preserve">CX100404</t>
  </si>
  <si>
    <t xml:space="preserve">CX100405</t>
  </si>
  <si>
    <t xml:space="preserve">CX100406</t>
  </si>
  <si>
    <t xml:space="preserve">CX100407</t>
  </si>
  <si>
    <t xml:space="preserve">CX100408</t>
  </si>
  <si>
    <t xml:space="preserve">CX100409</t>
  </si>
  <si>
    <t xml:space="preserve">CX100410</t>
  </si>
  <si>
    <t xml:space="preserve">CX100411</t>
  </si>
  <si>
    <t xml:space="preserve">CX100412</t>
  </si>
  <si>
    <t xml:space="preserve">CX100413</t>
  </si>
  <si>
    <t xml:space="preserve">CX100414</t>
  </si>
  <si>
    <t xml:space="preserve">CX100415</t>
  </si>
  <si>
    <t xml:space="preserve">CX100416</t>
  </si>
  <si>
    <t xml:space="preserve">CX100417</t>
  </si>
  <si>
    <t xml:space="preserve">CX100418</t>
  </si>
  <si>
    <t xml:space="preserve">CX100419</t>
  </si>
  <si>
    <t xml:space="preserve">CX100420</t>
  </si>
  <si>
    <t xml:space="preserve">CX100421</t>
  </si>
  <si>
    <t xml:space="preserve">CX100422</t>
  </si>
  <si>
    <t xml:space="preserve">CX100423</t>
  </si>
  <si>
    <t xml:space="preserve">CX100424</t>
  </si>
  <si>
    <t xml:space="preserve">CX100425</t>
  </si>
  <si>
    <t xml:space="preserve">CX100426</t>
  </si>
  <si>
    <t xml:space="preserve">CX100427</t>
  </si>
  <si>
    <t xml:space="preserve">CX100428</t>
  </si>
  <si>
    <t xml:space="preserve">CX100429</t>
  </si>
  <si>
    <t xml:space="preserve">CX100430</t>
  </si>
  <si>
    <t xml:space="preserve">CX100431</t>
  </si>
  <si>
    <t xml:space="preserve">CX100432</t>
  </si>
  <si>
    <t xml:space="preserve">CX100433</t>
  </si>
  <si>
    <t xml:space="preserve">CX100434</t>
  </si>
  <si>
    <t xml:space="preserve">CX100435</t>
  </si>
  <si>
    <t xml:space="preserve">CX100436</t>
  </si>
  <si>
    <t xml:space="preserve">CX100437</t>
  </si>
  <si>
    <t xml:space="preserve">CX100438</t>
  </si>
  <si>
    <t xml:space="preserve">CX100439</t>
  </si>
  <si>
    <t xml:space="preserve">CX100440</t>
  </si>
  <si>
    <t xml:space="preserve">CX100441</t>
  </si>
  <si>
    <t xml:space="preserve">CX100442</t>
  </si>
  <si>
    <t xml:space="preserve">CX100443</t>
  </si>
  <si>
    <t xml:space="preserve">CX100444</t>
  </si>
  <si>
    <t xml:space="preserve">CX100445</t>
  </si>
  <si>
    <t xml:space="preserve">CX100446</t>
  </si>
  <si>
    <t xml:space="preserve">CX100447</t>
  </si>
  <si>
    <t xml:space="preserve">CX100448</t>
  </si>
  <si>
    <t xml:space="preserve">CX100449</t>
  </si>
  <si>
    <t xml:space="preserve">CX100450</t>
  </si>
  <si>
    <t xml:space="preserve">CX100451</t>
  </si>
  <si>
    <t xml:space="preserve">CX100452</t>
  </si>
  <si>
    <t xml:space="preserve">CX100453</t>
  </si>
  <si>
    <t xml:space="preserve">CX100454</t>
  </si>
  <si>
    <t xml:space="preserve">CX100455</t>
  </si>
  <si>
    <t xml:space="preserve">CX100456</t>
  </si>
  <si>
    <t xml:space="preserve">CX100457</t>
  </si>
  <si>
    <t xml:space="preserve">CX100458</t>
  </si>
  <si>
    <t xml:space="preserve">CX100459</t>
  </si>
  <si>
    <t xml:space="preserve">CX100460</t>
  </si>
  <si>
    <t xml:space="preserve">CX100461</t>
  </si>
  <si>
    <t xml:space="preserve">CX100462</t>
  </si>
  <si>
    <t xml:space="preserve">CX100463</t>
  </si>
  <si>
    <t xml:space="preserve">CX100464</t>
  </si>
  <si>
    <t xml:space="preserve">CX100465</t>
  </si>
  <si>
    <t xml:space="preserve">CX100466</t>
  </si>
  <si>
    <t xml:space="preserve">CX100467</t>
  </si>
  <si>
    <t xml:space="preserve">CX100468</t>
  </si>
  <si>
    <t xml:space="preserve">CX100469</t>
  </si>
  <si>
    <t xml:space="preserve">CX100470</t>
  </si>
  <si>
    <t xml:space="preserve">CX100471</t>
  </si>
  <si>
    <t xml:space="preserve">CX100472</t>
  </si>
  <si>
    <t xml:space="preserve">CX100473</t>
  </si>
  <si>
    <t xml:space="preserve">CX100474</t>
  </si>
  <si>
    <t xml:space="preserve">CX100475</t>
  </si>
  <si>
    <t xml:space="preserve">CX100476</t>
  </si>
  <si>
    <t xml:space="preserve">CX100477</t>
  </si>
  <si>
    <t xml:space="preserve">CX100478</t>
  </si>
  <si>
    <t xml:space="preserve">CX100479</t>
  </si>
  <si>
    <t xml:space="preserve">CX100480</t>
  </si>
  <si>
    <t xml:space="preserve">CX100481</t>
  </si>
  <si>
    <t xml:space="preserve">CX100482</t>
  </si>
  <si>
    <t xml:space="preserve">CX100483</t>
  </si>
  <si>
    <t xml:space="preserve">CX100484</t>
  </si>
  <si>
    <t xml:space="preserve">CX100485</t>
  </si>
  <si>
    <t xml:space="preserve">CX100486</t>
  </si>
  <si>
    <t xml:space="preserve">CX100487</t>
  </si>
  <si>
    <t xml:space="preserve">CX100488</t>
  </si>
  <si>
    <t xml:space="preserve">CX100489</t>
  </si>
  <si>
    <t xml:space="preserve">CX100490</t>
  </si>
  <si>
    <t xml:space="preserve">CX100491</t>
  </si>
  <si>
    <t xml:space="preserve">CX100492</t>
  </si>
  <si>
    <t xml:space="preserve">CX100493</t>
  </si>
  <si>
    <t xml:space="preserve">CX100494</t>
  </si>
  <si>
    <t xml:space="preserve">CX100495</t>
  </si>
  <si>
    <t xml:space="preserve">CX100496</t>
  </si>
  <si>
    <t xml:space="preserve">CX100497</t>
  </si>
  <si>
    <t xml:space="preserve">CX100498</t>
  </si>
  <si>
    <t xml:space="preserve">CX100499</t>
  </si>
  <si>
    <t xml:space="preserve">CX100500</t>
  </si>
  <si>
    <t xml:space="preserve">CX100501</t>
  </si>
  <si>
    <t xml:space="preserve">CX100502</t>
  </si>
  <si>
    <t xml:space="preserve">CX100503</t>
  </si>
  <si>
    <t xml:space="preserve">CX100504</t>
  </si>
  <si>
    <t xml:space="preserve">CX100505</t>
  </si>
  <si>
    <t xml:space="preserve">CX100506</t>
  </si>
  <si>
    <t xml:space="preserve">CX100507</t>
  </si>
  <si>
    <t xml:space="preserve">CX100508</t>
  </si>
  <si>
    <t xml:space="preserve">CX100509</t>
  </si>
  <si>
    <t xml:space="preserve">CX100510</t>
  </si>
  <si>
    <t xml:space="preserve">CX100511</t>
  </si>
  <si>
    <t xml:space="preserve">CX100512</t>
  </si>
  <si>
    <t xml:space="preserve">CX100513</t>
  </si>
  <si>
    <t xml:space="preserve">CX100514</t>
  </si>
  <si>
    <t xml:space="preserve">CX100515</t>
  </si>
  <si>
    <t xml:space="preserve">CX100516</t>
  </si>
  <si>
    <t xml:space="preserve">CX100517</t>
  </si>
  <si>
    <t xml:space="preserve">CX100518</t>
  </si>
  <si>
    <t xml:space="preserve">CX100519</t>
  </si>
  <si>
    <t xml:space="preserve">CX100520</t>
  </si>
  <si>
    <t xml:space="preserve">CX100521</t>
  </si>
  <si>
    <t xml:space="preserve">CX100522</t>
  </si>
  <si>
    <t xml:space="preserve">CX100523</t>
  </si>
  <si>
    <t xml:space="preserve">CX100524</t>
  </si>
  <si>
    <t xml:space="preserve">CX100525</t>
  </si>
  <si>
    <t xml:space="preserve">CX100526</t>
  </si>
  <si>
    <t xml:space="preserve">CX100527</t>
  </si>
  <si>
    <t xml:space="preserve">CX100528</t>
  </si>
  <si>
    <t xml:space="preserve">CX100529</t>
  </si>
  <si>
    <t xml:space="preserve">CX100530</t>
  </si>
  <si>
    <t xml:space="preserve">CX100531</t>
  </si>
  <si>
    <t xml:space="preserve">CX100532</t>
  </si>
  <si>
    <t xml:space="preserve">CX100533</t>
  </si>
  <si>
    <t xml:space="preserve">CX100534</t>
  </si>
  <si>
    <t xml:space="preserve">CX100535</t>
  </si>
  <si>
    <t xml:space="preserve">CX100536</t>
  </si>
  <si>
    <t xml:space="preserve">CX100537</t>
  </si>
  <si>
    <t xml:space="preserve">CX100538</t>
  </si>
  <si>
    <t xml:space="preserve">CX100539</t>
  </si>
  <si>
    <t xml:space="preserve">CX100540</t>
  </si>
  <si>
    <t xml:space="preserve">CX100541</t>
  </si>
  <si>
    <t xml:space="preserve">CX100542</t>
  </si>
  <si>
    <t xml:space="preserve">CX100543</t>
  </si>
  <si>
    <t xml:space="preserve">CX100544</t>
  </si>
  <si>
    <t xml:space="preserve">CX100545</t>
  </si>
  <si>
    <t xml:space="preserve">CX100546</t>
  </si>
  <si>
    <t xml:space="preserve">CX100547</t>
  </si>
  <si>
    <t xml:space="preserve">CX100548</t>
  </si>
  <si>
    <t xml:space="preserve">CX100549</t>
  </si>
  <si>
    <t xml:space="preserve">CX100550</t>
  </si>
  <si>
    <t xml:space="preserve">CX100551</t>
  </si>
  <si>
    <t xml:space="preserve">CX100552</t>
  </si>
  <si>
    <t xml:space="preserve">CX100553</t>
  </si>
  <si>
    <t xml:space="preserve">CX100554</t>
  </si>
  <si>
    <t xml:space="preserve">CX100555</t>
  </si>
  <si>
    <t xml:space="preserve">CX100556</t>
  </si>
  <si>
    <t xml:space="preserve">CX100557</t>
  </si>
  <si>
    <t xml:space="preserve">CX100558</t>
  </si>
  <si>
    <t xml:space="preserve">CX100559</t>
  </si>
  <si>
    <t xml:space="preserve">CX100560</t>
  </si>
  <si>
    <t xml:space="preserve">CX100561</t>
  </si>
  <si>
    <t xml:space="preserve">CX100562</t>
  </si>
  <si>
    <t xml:space="preserve">CX100563</t>
  </si>
  <si>
    <t xml:space="preserve">num_products recalculated; savings balance invalid</t>
  </si>
  <si>
    <t xml:space="preserve">CX100564</t>
  </si>
  <si>
    <t xml:space="preserve">CX100565</t>
  </si>
  <si>
    <t xml:space="preserve">CX100566</t>
  </si>
  <si>
    <t xml:space="preserve">CX100567</t>
  </si>
  <si>
    <t xml:space="preserve">CX100568</t>
  </si>
  <si>
    <t xml:space="preserve">CX100569</t>
  </si>
  <si>
    <t xml:space="preserve">CX100570</t>
  </si>
  <si>
    <t xml:space="preserve">CX100571</t>
  </si>
  <si>
    <t xml:space="preserve">CX100572</t>
  </si>
  <si>
    <t xml:space="preserve">CX100573</t>
  </si>
  <si>
    <t xml:space="preserve">CX100574</t>
  </si>
  <si>
    <t xml:space="preserve">CX100575</t>
  </si>
  <si>
    <t xml:space="preserve">CX100576</t>
  </si>
  <si>
    <t xml:space="preserve">CX100577</t>
  </si>
  <si>
    <t xml:space="preserve">CX100578</t>
  </si>
  <si>
    <t xml:space="preserve">CX100579</t>
  </si>
  <si>
    <t xml:space="preserve">CX100580</t>
  </si>
  <si>
    <t xml:space="preserve">CX100581</t>
  </si>
  <si>
    <t xml:space="preserve">CX100582</t>
  </si>
  <si>
    <t xml:space="preserve">CX100583</t>
  </si>
  <si>
    <t xml:space="preserve">CX100584</t>
  </si>
  <si>
    <t xml:space="preserve">CX100585</t>
  </si>
  <si>
    <t xml:space="preserve">CX100586</t>
  </si>
  <si>
    <t xml:space="preserve">CX100587</t>
  </si>
  <si>
    <t xml:space="preserve">CX100588</t>
  </si>
  <si>
    <t xml:space="preserve">CX100589</t>
  </si>
  <si>
    <t xml:space="preserve">CX100590</t>
  </si>
  <si>
    <t xml:space="preserve">CX100591</t>
  </si>
  <si>
    <t xml:space="preserve">CX100592</t>
  </si>
  <si>
    <t xml:space="preserve">CX100593</t>
  </si>
  <si>
    <t xml:space="preserve">CX100594</t>
  </si>
  <si>
    <t xml:space="preserve">CX100595</t>
  </si>
  <si>
    <t xml:space="preserve">CX100596</t>
  </si>
  <si>
    <t xml:space="preserve">CX100597</t>
  </si>
  <si>
    <t xml:space="preserve">CX100598</t>
  </si>
  <si>
    <t xml:space="preserve">CX100599</t>
  </si>
  <si>
    <t xml:space="preserve">CX100600</t>
  </si>
  <si>
    <t xml:space="preserve">CX100601</t>
  </si>
  <si>
    <t xml:space="preserve">CX100602</t>
  </si>
  <si>
    <t xml:space="preserve">CX100603</t>
  </si>
  <si>
    <t xml:space="preserve">CX100604</t>
  </si>
  <si>
    <t xml:space="preserve">CX100605</t>
  </si>
  <si>
    <t xml:space="preserve">CX100606</t>
  </si>
  <si>
    <t xml:space="preserve">CX100607</t>
  </si>
  <si>
    <t xml:space="preserve">CX100608</t>
  </si>
  <si>
    <t xml:space="preserve">CX100609</t>
  </si>
  <si>
    <t xml:space="preserve">CX100610</t>
  </si>
  <si>
    <t xml:space="preserve">CX100611</t>
  </si>
  <si>
    <t xml:space="preserve">CX100612</t>
  </si>
  <si>
    <t xml:space="preserve">CX100613</t>
  </si>
  <si>
    <t xml:space="preserve">CX100614</t>
  </si>
  <si>
    <t xml:space="preserve">CX100615</t>
  </si>
  <si>
    <t xml:space="preserve">CX100616</t>
  </si>
  <si>
    <t xml:space="preserve">CX100617</t>
  </si>
  <si>
    <t xml:space="preserve">CX100618</t>
  </si>
  <si>
    <t xml:space="preserve">CX100619</t>
  </si>
  <si>
    <t xml:space="preserve">CX100620</t>
  </si>
  <si>
    <t xml:space="preserve">CX100621</t>
  </si>
  <si>
    <t xml:space="preserve">CX100622</t>
  </si>
  <si>
    <t xml:space="preserve">CX100623</t>
  </si>
  <si>
    <t xml:space="preserve">CX100624</t>
  </si>
  <si>
    <t xml:space="preserve">CX100625</t>
  </si>
  <si>
    <t xml:space="preserve">CX100626</t>
  </si>
  <si>
    <t xml:space="preserve">CX100627</t>
  </si>
  <si>
    <t xml:space="preserve">CX100628</t>
  </si>
  <si>
    <t xml:space="preserve">CX100629</t>
  </si>
  <si>
    <t xml:space="preserve">CX100630</t>
  </si>
  <si>
    <t xml:space="preserve">CX100631</t>
  </si>
  <si>
    <t xml:space="preserve">CX100632</t>
  </si>
  <si>
    <t xml:space="preserve">CX100633</t>
  </si>
  <si>
    <t xml:space="preserve">CX100634</t>
  </si>
  <si>
    <t xml:space="preserve">CX100635</t>
  </si>
  <si>
    <t xml:space="preserve">CX100636</t>
  </si>
  <si>
    <t xml:space="preserve">CX100637</t>
  </si>
  <si>
    <t xml:space="preserve">CX100638</t>
  </si>
  <si>
    <t xml:space="preserve">CX100639</t>
  </si>
  <si>
    <t xml:space="preserve">CX100640</t>
  </si>
  <si>
    <t xml:space="preserve">CX100641</t>
  </si>
  <si>
    <t xml:space="preserve">CX100642</t>
  </si>
  <si>
    <t xml:space="preserve">CX100643</t>
  </si>
  <si>
    <t xml:space="preserve">CX100644</t>
  </si>
  <si>
    <t xml:space="preserve">CX100645</t>
  </si>
  <si>
    <t xml:space="preserve">CX100646</t>
  </si>
  <si>
    <t xml:space="preserve">CX100647</t>
  </si>
  <si>
    <t xml:space="preserve">CX100648</t>
  </si>
  <si>
    <t xml:space="preserve">CX100649</t>
  </si>
  <si>
    <t xml:space="preserve">CX100650</t>
  </si>
  <si>
    <t xml:space="preserve">CX100651</t>
  </si>
  <si>
    <t xml:space="preserve">CX100652</t>
  </si>
  <si>
    <t xml:space="preserve">CX100653</t>
  </si>
  <si>
    <t xml:space="preserve">CX100654</t>
  </si>
  <si>
    <t xml:space="preserve">CX100655</t>
  </si>
  <si>
    <t xml:space="preserve">CX100656</t>
  </si>
  <si>
    <t xml:space="preserve">CX100657</t>
  </si>
  <si>
    <t xml:space="preserve">CX100658</t>
  </si>
  <si>
    <t xml:space="preserve">CX100659</t>
  </si>
  <si>
    <t xml:space="preserve">CX100660</t>
  </si>
  <si>
    <t xml:space="preserve">CX100661</t>
  </si>
  <si>
    <t xml:space="preserve">CX100662</t>
  </si>
  <si>
    <t xml:space="preserve">CX100663</t>
  </si>
  <si>
    <t xml:space="preserve">CX100664</t>
  </si>
  <si>
    <t xml:space="preserve">CX100665</t>
  </si>
  <si>
    <t xml:space="preserve">CX100666</t>
  </si>
  <si>
    <t xml:space="preserve">CX100667</t>
  </si>
  <si>
    <t xml:space="preserve">CX100668</t>
  </si>
  <si>
    <t xml:space="preserve">CX100669</t>
  </si>
  <si>
    <t xml:space="preserve">CX100670</t>
  </si>
  <si>
    <t xml:space="preserve">CX100671</t>
  </si>
  <si>
    <t xml:space="preserve">CX100672</t>
  </si>
  <si>
    <t xml:space="preserve">CX100673</t>
  </si>
  <si>
    <t xml:space="preserve">CX100674</t>
  </si>
  <si>
    <t xml:space="preserve">CX100675</t>
  </si>
  <si>
    <t xml:space="preserve">CX100676</t>
  </si>
  <si>
    <t xml:space="preserve">CX100677</t>
  </si>
  <si>
    <t xml:space="preserve">CX100678</t>
  </si>
  <si>
    <t xml:space="preserve">CX100679</t>
  </si>
  <si>
    <t xml:space="preserve">CX100680</t>
  </si>
  <si>
    <t xml:space="preserve">CX100681</t>
  </si>
  <si>
    <t xml:space="preserve">CX100682</t>
  </si>
  <si>
    <t xml:space="preserve">CX100683</t>
  </si>
  <si>
    <t xml:space="preserve">CX100684</t>
  </si>
  <si>
    <t xml:space="preserve">CX100685</t>
  </si>
  <si>
    <t xml:space="preserve">CX100686</t>
  </si>
  <si>
    <t xml:space="preserve">CX100687</t>
  </si>
  <si>
    <t xml:space="preserve">CX100688</t>
  </si>
  <si>
    <t xml:space="preserve">CX100689</t>
  </si>
  <si>
    <t xml:space="preserve">CX100690</t>
  </si>
  <si>
    <t xml:space="preserve">CX100691</t>
  </si>
  <si>
    <t xml:space="preserve">CX100692</t>
  </si>
  <si>
    <t xml:space="preserve">CX100693</t>
  </si>
  <si>
    <t xml:space="preserve">CX100694</t>
  </si>
  <si>
    <t xml:space="preserve">CX100695</t>
  </si>
  <si>
    <t xml:space="preserve">CX100696</t>
  </si>
  <si>
    <t xml:space="preserve">CX100697</t>
  </si>
  <si>
    <t xml:space="preserve">CX100698</t>
  </si>
  <si>
    <t xml:space="preserve">CX100699</t>
  </si>
  <si>
    <t xml:space="preserve">CX100700</t>
  </si>
  <si>
    <t xml:space="preserve">CX100701</t>
  </si>
  <si>
    <t xml:space="preserve">CX100702</t>
  </si>
  <si>
    <t xml:space="preserve">CX100703</t>
  </si>
  <si>
    <t xml:space="preserve">CX100704</t>
  </si>
  <si>
    <t xml:space="preserve">CX100705</t>
  </si>
  <si>
    <t xml:space="preserve">CX100706</t>
  </si>
  <si>
    <t xml:space="preserve">CX100707</t>
  </si>
  <si>
    <t xml:space="preserve">CX100708</t>
  </si>
  <si>
    <t xml:space="preserve">CX100709</t>
  </si>
  <si>
    <t xml:space="preserve">CX100710</t>
  </si>
  <si>
    <t xml:space="preserve">CX100711</t>
  </si>
  <si>
    <t xml:space="preserve">CX100712</t>
  </si>
  <si>
    <t xml:space="preserve">CX100713</t>
  </si>
  <si>
    <t xml:space="preserve">CX100714</t>
  </si>
  <si>
    <t xml:space="preserve">CX100715</t>
  </si>
  <si>
    <t xml:space="preserve">CX100716</t>
  </si>
  <si>
    <t xml:space="preserve">CX100717</t>
  </si>
  <si>
    <t xml:space="preserve">CX100718</t>
  </si>
  <si>
    <t xml:space="preserve">CX100719</t>
  </si>
  <si>
    <t xml:space="preserve">CX100720</t>
  </si>
  <si>
    <t xml:space="preserve">CX100721</t>
  </si>
  <si>
    <t xml:space="preserve">CX100722</t>
  </si>
  <si>
    <t xml:space="preserve">CX100723</t>
  </si>
  <si>
    <t xml:space="preserve">CX100724</t>
  </si>
  <si>
    <t xml:space="preserve">CX100725</t>
  </si>
  <si>
    <t xml:space="preserve">CX100726</t>
  </si>
  <si>
    <t xml:space="preserve">CX100727</t>
  </si>
  <si>
    <t xml:space="preserve">CX100728</t>
  </si>
  <si>
    <t xml:space="preserve">CX100729</t>
  </si>
  <si>
    <t xml:space="preserve">CX100730</t>
  </si>
  <si>
    <t xml:space="preserve">CX100731</t>
  </si>
  <si>
    <t xml:space="preserve">CX100732</t>
  </si>
  <si>
    <t xml:space="preserve">CX100733</t>
  </si>
  <si>
    <t xml:space="preserve">CX100734</t>
  </si>
  <si>
    <t xml:space="preserve">CX100735</t>
  </si>
  <si>
    <t xml:space="preserve">CX100736</t>
  </si>
  <si>
    <t xml:space="preserve">CX100737</t>
  </si>
  <si>
    <t xml:space="preserve">CX100738</t>
  </si>
  <si>
    <t xml:space="preserve">CX100739</t>
  </si>
  <si>
    <t xml:space="preserve">CX100740</t>
  </si>
  <si>
    <t xml:space="preserve">CX100741</t>
  </si>
  <si>
    <t xml:space="preserve">CX100742</t>
  </si>
  <si>
    <t xml:space="preserve">CX100743</t>
  </si>
  <si>
    <t xml:space="preserve">CX100744</t>
  </si>
  <si>
    <t xml:space="preserve">CX100745</t>
  </si>
  <si>
    <t xml:space="preserve">CX100746</t>
  </si>
  <si>
    <t xml:space="preserve">CX100747</t>
  </si>
  <si>
    <t xml:space="preserve">CX100748</t>
  </si>
  <si>
    <t xml:space="preserve">CX100749</t>
  </si>
  <si>
    <t xml:space="preserve">CX100750</t>
  </si>
  <si>
    <t xml:space="preserve">CX100751</t>
  </si>
  <si>
    <t xml:space="preserve">CX100752</t>
  </si>
  <si>
    <t xml:space="preserve">CX100753</t>
  </si>
  <si>
    <t xml:space="preserve">CX100754</t>
  </si>
  <si>
    <t xml:space="preserve">CX100755</t>
  </si>
  <si>
    <t xml:space="preserve">CX100756</t>
  </si>
  <si>
    <t xml:space="preserve">CX100757</t>
  </si>
  <si>
    <t xml:space="preserve">CX100758</t>
  </si>
  <si>
    <t xml:space="preserve">CX100759</t>
  </si>
  <si>
    <t xml:space="preserve">CX100760</t>
  </si>
  <si>
    <t xml:space="preserve">CX100761</t>
  </si>
  <si>
    <t xml:space="preserve">CX100762</t>
  </si>
  <si>
    <t xml:space="preserve">CX100763</t>
  </si>
  <si>
    <t xml:space="preserve">CX100764</t>
  </si>
  <si>
    <t xml:space="preserve">CX100765</t>
  </si>
  <si>
    <t xml:space="preserve">CX100766</t>
  </si>
  <si>
    <t xml:space="preserve">CX100767</t>
  </si>
  <si>
    <t xml:space="preserve">CX100768</t>
  </si>
  <si>
    <t xml:space="preserve">CX100769</t>
  </si>
  <si>
    <t xml:space="preserve">CX100770</t>
  </si>
  <si>
    <t xml:space="preserve">CX100771</t>
  </si>
  <si>
    <t xml:space="preserve">CX100772</t>
  </si>
  <si>
    <t xml:space="preserve">CX100773</t>
  </si>
  <si>
    <t xml:space="preserve">CX100774</t>
  </si>
  <si>
    <t xml:space="preserve">CX100775</t>
  </si>
  <si>
    <t xml:space="preserve">CX100776</t>
  </si>
  <si>
    <t xml:space="preserve">CX100777</t>
  </si>
  <si>
    <t xml:space="preserve">CX100778</t>
  </si>
  <si>
    <t xml:space="preserve">CX100779</t>
  </si>
  <si>
    <t xml:space="preserve">CX100780</t>
  </si>
  <si>
    <t xml:space="preserve">CX100781</t>
  </si>
  <si>
    <t xml:space="preserve">CX100782</t>
  </si>
  <si>
    <t xml:space="preserve">CX100783</t>
  </si>
  <si>
    <t xml:space="preserve">CX100784</t>
  </si>
  <si>
    <t xml:space="preserve">CX100785</t>
  </si>
  <si>
    <t xml:space="preserve">CX100786</t>
  </si>
  <si>
    <t xml:space="preserve">CX100787</t>
  </si>
  <si>
    <t xml:space="preserve">CX100788</t>
  </si>
  <si>
    <t xml:space="preserve">CX100789</t>
  </si>
  <si>
    <t xml:space="preserve">CX100790</t>
  </si>
  <si>
    <t xml:space="preserve">CX100791</t>
  </si>
  <si>
    <t xml:space="preserve">CX100792</t>
  </si>
  <si>
    <t xml:space="preserve">CX100793</t>
  </si>
  <si>
    <t xml:space="preserve">CX100794</t>
  </si>
  <si>
    <t xml:space="preserve">CX100795</t>
  </si>
  <si>
    <t xml:space="preserve">CX100796</t>
  </si>
  <si>
    <t xml:space="preserve">CX100797</t>
  </si>
  <si>
    <t xml:space="preserve">CX100798</t>
  </si>
  <si>
    <t xml:space="preserve">CX100799</t>
  </si>
  <si>
    <t xml:space="preserve">CX100800</t>
  </si>
  <si>
    <t xml:space="preserve">CX100801</t>
  </si>
  <si>
    <t xml:space="preserve">CX100802</t>
  </si>
  <si>
    <t xml:space="preserve">CX100803</t>
  </si>
  <si>
    <t xml:space="preserve">CX100804</t>
  </si>
  <si>
    <t xml:space="preserve">CX100805</t>
  </si>
  <si>
    <t xml:space="preserve">CX100806</t>
  </si>
  <si>
    <t xml:space="preserve">CX100807</t>
  </si>
  <si>
    <t xml:space="preserve">CX100808</t>
  </si>
  <si>
    <t xml:space="preserve">CX100809</t>
  </si>
  <si>
    <t xml:space="preserve">CX100810</t>
  </si>
  <si>
    <t xml:space="preserve">CX100811</t>
  </si>
  <si>
    <t xml:space="preserve">CX100812</t>
  </si>
  <si>
    <t xml:space="preserve">CX100813</t>
  </si>
  <si>
    <t xml:space="preserve">CX100814</t>
  </si>
  <si>
    <t xml:space="preserve">CX100815</t>
  </si>
  <si>
    <t xml:space="preserve">CX100816</t>
  </si>
  <si>
    <t xml:space="preserve">txn date after snapshot</t>
  </si>
  <si>
    <t xml:space="preserve">CX100817</t>
  </si>
  <si>
    <t xml:space="preserve">CX100818</t>
  </si>
  <si>
    <t xml:space="preserve">CX100819</t>
  </si>
  <si>
    <t xml:space="preserve">CX100820</t>
  </si>
  <si>
    <t xml:space="preserve">CX100821</t>
  </si>
  <si>
    <t xml:space="preserve">CX100822</t>
  </si>
  <si>
    <t xml:space="preserve">CX100823</t>
  </si>
  <si>
    <t xml:space="preserve">CX100824</t>
  </si>
  <si>
    <t xml:space="preserve">CX100825</t>
  </si>
  <si>
    <t xml:space="preserve">CX100826</t>
  </si>
  <si>
    <t xml:space="preserve">CX100827</t>
  </si>
  <si>
    <t xml:space="preserve">CX100828</t>
  </si>
  <si>
    <t xml:space="preserve">CX100829</t>
  </si>
  <si>
    <t xml:space="preserve">CX100830</t>
  </si>
  <si>
    <t xml:space="preserve">CX100831</t>
  </si>
  <si>
    <t xml:space="preserve">CX100832</t>
  </si>
  <si>
    <t xml:space="preserve">CX100833</t>
  </si>
  <si>
    <t xml:space="preserve">CX100834</t>
  </si>
  <si>
    <t xml:space="preserve">CX100835</t>
  </si>
  <si>
    <t xml:space="preserve">CX100836</t>
  </si>
  <si>
    <t xml:space="preserve">CX100837</t>
  </si>
  <si>
    <t xml:space="preserve">CX100838</t>
  </si>
  <si>
    <t xml:space="preserve">CX100839</t>
  </si>
  <si>
    <t xml:space="preserve">CX100840</t>
  </si>
  <si>
    <t xml:space="preserve">CX100841</t>
  </si>
  <si>
    <t xml:space="preserve">CX100842</t>
  </si>
  <si>
    <t xml:space="preserve">CX100843</t>
  </si>
  <si>
    <t xml:space="preserve">CX100844</t>
  </si>
  <si>
    <t xml:space="preserve">CX100845</t>
  </si>
  <si>
    <t xml:space="preserve">CX100846</t>
  </si>
  <si>
    <t xml:space="preserve">CX100847</t>
  </si>
  <si>
    <t xml:space="preserve">CX100848</t>
  </si>
  <si>
    <t xml:space="preserve">CX100849</t>
  </si>
  <si>
    <t xml:space="preserve">CX100850</t>
  </si>
  <si>
    <t xml:space="preserve">CX100851</t>
  </si>
  <si>
    <t xml:space="preserve">CX100852</t>
  </si>
  <si>
    <t xml:space="preserve">CX100853</t>
  </si>
  <si>
    <t xml:space="preserve">CX100854</t>
  </si>
  <si>
    <t xml:space="preserve">CX100855</t>
  </si>
  <si>
    <t xml:space="preserve">CX100856</t>
  </si>
  <si>
    <t xml:space="preserve">CX100857</t>
  </si>
  <si>
    <t xml:space="preserve">CX100858</t>
  </si>
  <si>
    <t xml:space="preserve">CX100859</t>
  </si>
  <si>
    <t xml:space="preserve">CX100860</t>
  </si>
  <si>
    <t xml:space="preserve">CX100861</t>
  </si>
  <si>
    <t xml:space="preserve">CX100862</t>
  </si>
  <si>
    <t xml:space="preserve">CX100863</t>
  </si>
  <si>
    <t xml:space="preserve">CX100864</t>
  </si>
  <si>
    <t xml:space="preserve">CX100865</t>
  </si>
  <si>
    <t xml:space="preserve">CX100866</t>
  </si>
  <si>
    <t xml:space="preserve">CX100867</t>
  </si>
  <si>
    <t xml:space="preserve">CX100868</t>
  </si>
  <si>
    <t xml:space="preserve">CX100869</t>
  </si>
  <si>
    <t xml:space="preserve">CX100870</t>
  </si>
  <si>
    <t xml:space="preserve">CX100871</t>
  </si>
  <si>
    <t xml:space="preserve">CX100872</t>
  </si>
  <si>
    <t xml:space="preserve">CX100873</t>
  </si>
  <si>
    <t xml:space="preserve">CX100874</t>
  </si>
  <si>
    <t xml:space="preserve">CX100875</t>
  </si>
  <si>
    <t xml:space="preserve">CX100876</t>
  </si>
  <si>
    <t xml:space="preserve">CX100877</t>
  </si>
  <si>
    <t xml:space="preserve">CX100878</t>
  </si>
  <si>
    <t xml:space="preserve">CX100879</t>
  </si>
  <si>
    <t xml:space="preserve">CX100880</t>
  </si>
  <si>
    <t xml:space="preserve">CX100881</t>
  </si>
  <si>
    <t xml:space="preserve">CX100882</t>
  </si>
  <si>
    <t xml:space="preserve">CX100883</t>
  </si>
  <si>
    <t xml:space="preserve">CX100884</t>
  </si>
  <si>
    <t xml:space="preserve">CX100885</t>
  </si>
  <si>
    <t xml:space="preserve">CX100886</t>
  </si>
  <si>
    <t xml:space="preserve">CX100887</t>
  </si>
  <si>
    <t xml:space="preserve">CX100888</t>
  </si>
  <si>
    <t xml:space="preserve">CX100889</t>
  </si>
  <si>
    <t xml:space="preserve">CX100890</t>
  </si>
  <si>
    <t xml:space="preserve">CX100891</t>
  </si>
  <si>
    <t xml:space="preserve">CX100892</t>
  </si>
  <si>
    <t xml:space="preserve">CX100893</t>
  </si>
  <si>
    <t xml:space="preserve">CX100894</t>
  </si>
  <si>
    <t xml:space="preserve">CX100895</t>
  </si>
  <si>
    <t xml:space="preserve">CX100896</t>
  </si>
  <si>
    <t xml:space="preserve">CX100897</t>
  </si>
  <si>
    <t xml:space="preserve">CX100898</t>
  </si>
  <si>
    <t xml:space="preserve">CX100899</t>
  </si>
  <si>
    <t xml:space="preserve">CX100900</t>
  </si>
  <si>
    <t xml:space="preserve">CX100901</t>
  </si>
  <si>
    <t xml:space="preserve">CX100902</t>
  </si>
  <si>
    <t xml:space="preserve">CX100903</t>
  </si>
  <si>
    <t xml:space="preserve">CX100904</t>
  </si>
  <si>
    <t xml:space="preserve">CX100905</t>
  </si>
  <si>
    <t xml:space="preserve">CX100906</t>
  </si>
  <si>
    <t xml:space="preserve">CX100907</t>
  </si>
  <si>
    <t xml:space="preserve">CX100908</t>
  </si>
  <si>
    <t xml:space="preserve">CX100909</t>
  </si>
  <si>
    <t xml:space="preserve">CX100910</t>
  </si>
  <si>
    <t xml:space="preserve">CX100911</t>
  </si>
  <si>
    <t xml:space="preserve">CX100912</t>
  </si>
  <si>
    <t xml:space="preserve">CX100913</t>
  </si>
  <si>
    <t xml:space="preserve">CX100914</t>
  </si>
  <si>
    <t xml:space="preserve">tenure unknown; card limit missing</t>
  </si>
  <si>
    <t xml:space="preserve">CX100915</t>
  </si>
  <si>
    <t xml:space="preserve">CX100916</t>
  </si>
  <si>
    <t xml:space="preserve">CX100917</t>
  </si>
  <si>
    <t xml:space="preserve">CX100918</t>
  </si>
  <si>
    <t xml:space="preserve">CX100919</t>
  </si>
  <si>
    <t xml:space="preserve">CX100920</t>
  </si>
  <si>
    <t xml:space="preserve">CX100921</t>
  </si>
  <si>
    <t xml:space="preserve">CX100922</t>
  </si>
  <si>
    <t xml:space="preserve">CX100923</t>
  </si>
  <si>
    <t xml:space="preserve">CX100924</t>
  </si>
  <si>
    <t xml:space="preserve">CX100925</t>
  </si>
  <si>
    <t xml:space="preserve">CX100926</t>
  </si>
  <si>
    <t xml:space="preserve">CX100927</t>
  </si>
  <si>
    <t xml:space="preserve">CX100928</t>
  </si>
  <si>
    <t xml:space="preserve">CX100929</t>
  </si>
  <si>
    <t xml:space="preserve">CX100930</t>
  </si>
  <si>
    <t xml:space="preserve">CX100931</t>
  </si>
  <si>
    <t xml:space="preserve">CX100932</t>
  </si>
  <si>
    <t xml:space="preserve">CX100933</t>
  </si>
  <si>
    <t xml:space="preserve">CX100934</t>
  </si>
  <si>
    <t xml:space="preserve">CX100935</t>
  </si>
  <si>
    <t xml:space="preserve">CX100936</t>
  </si>
  <si>
    <t xml:space="preserve">CX100937</t>
  </si>
  <si>
    <t xml:space="preserve">CX100938</t>
  </si>
  <si>
    <t xml:space="preserve">card limit missing</t>
  </si>
  <si>
    <t xml:space="preserve">CX100939</t>
  </si>
  <si>
    <t xml:space="preserve">CX100940</t>
  </si>
  <si>
    <t xml:space="preserve">CX100941</t>
  </si>
  <si>
    <t xml:space="preserve">CX100942</t>
  </si>
  <si>
    <t xml:space="preserve">CX100943</t>
  </si>
  <si>
    <t xml:space="preserve">CX100944</t>
  </si>
  <si>
    <t xml:space="preserve">CX100945</t>
  </si>
  <si>
    <t xml:space="preserve">CX100946</t>
  </si>
  <si>
    <t xml:space="preserve">CX100947</t>
  </si>
  <si>
    <t xml:space="preserve">CX100948</t>
  </si>
  <si>
    <t xml:space="preserve">CX100949</t>
  </si>
  <si>
    <t xml:space="preserve">CX100950</t>
  </si>
  <si>
    <t xml:space="preserve">CX100951</t>
  </si>
  <si>
    <t xml:space="preserve">CX100952</t>
  </si>
  <si>
    <t xml:space="preserve">CX100953</t>
  </si>
  <si>
    <t xml:space="preserve">CX100954</t>
  </si>
  <si>
    <t xml:space="preserve">CX100955</t>
  </si>
  <si>
    <t xml:space="preserve">CX100956</t>
  </si>
  <si>
    <t xml:space="preserve">CX100957</t>
  </si>
  <si>
    <t xml:space="preserve">CX100958</t>
  </si>
  <si>
    <t xml:space="preserve">CX100959</t>
  </si>
  <si>
    <t xml:space="preserve">CX100960</t>
  </si>
  <si>
    <t xml:space="preserve">CX100961</t>
  </si>
  <si>
    <t xml:space="preserve">CX100962</t>
  </si>
  <si>
    <t xml:space="preserve">CX100963</t>
  </si>
  <si>
    <t xml:space="preserve">CX100964</t>
  </si>
  <si>
    <t xml:space="preserve">CX100965</t>
  </si>
  <si>
    <t xml:space="preserve">CX100966</t>
  </si>
  <si>
    <t xml:space="preserve">CX100967</t>
  </si>
  <si>
    <t xml:space="preserve">CX100968</t>
  </si>
  <si>
    <t xml:space="preserve">CX100969</t>
  </si>
  <si>
    <t xml:space="preserve">CX100970</t>
  </si>
  <si>
    <t xml:space="preserve">CX100971</t>
  </si>
  <si>
    <t xml:space="preserve">CX100972</t>
  </si>
  <si>
    <t xml:space="preserve">CX100973</t>
  </si>
  <si>
    <t xml:space="preserve">CX100974</t>
  </si>
  <si>
    <t xml:space="preserve">CX100975</t>
  </si>
  <si>
    <t xml:space="preserve">CX100976</t>
  </si>
  <si>
    <t xml:space="preserve">CX100977</t>
  </si>
  <si>
    <t xml:space="preserve">CX100978</t>
  </si>
  <si>
    <t xml:space="preserve">CX100979</t>
  </si>
  <si>
    <t xml:space="preserve">CX100980</t>
  </si>
  <si>
    <t xml:space="preserve">CX100981</t>
  </si>
  <si>
    <t xml:space="preserve">CX100982</t>
  </si>
  <si>
    <t xml:space="preserve">CX100983</t>
  </si>
  <si>
    <t xml:space="preserve">CX100984</t>
  </si>
  <si>
    <t xml:space="preserve">CX100985</t>
  </si>
  <si>
    <t xml:space="preserve">CX100986</t>
  </si>
  <si>
    <t xml:space="preserve">CX100987</t>
  </si>
  <si>
    <t xml:space="preserve">CX100988</t>
  </si>
  <si>
    <t xml:space="preserve">CX100989</t>
  </si>
  <si>
    <t xml:space="preserve">CX100990</t>
  </si>
  <si>
    <t xml:space="preserve">CX100991</t>
  </si>
  <si>
    <t xml:space="preserve">CX100992</t>
  </si>
  <si>
    <t xml:space="preserve">CX100993</t>
  </si>
  <si>
    <t xml:space="preserve">CX100994</t>
  </si>
  <si>
    <t xml:space="preserve">CX100995</t>
  </si>
  <si>
    <t xml:space="preserve">CX100996</t>
  </si>
  <si>
    <t xml:space="preserve">CX100997</t>
  </si>
  <si>
    <t xml:space="preserve">CX100998</t>
  </si>
  <si>
    <t xml:space="preserve">CX100999</t>
  </si>
  <si>
    <t xml:space="preserve">CX101000</t>
  </si>
  <si>
    <t xml:space="preserve">CX101001</t>
  </si>
  <si>
    <t xml:space="preserve">CX101002</t>
  </si>
  <si>
    <t xml:space="preserve">CX101003</t>
  </si>
  <si>
    <t xml:space="preserve">CX101004</t>
  </si>
  <si>
    <t xml:space="preserve">CX101005</t>
  </si>
  <si>
    <t xml:space="preserve">CX101006</t>
  </si>
  <si>
    <t xml:space="preserve">CX101007</t>
  </si>
  <si>
    <t xml:space="preserve">CX101008</t>
  </si>
  <si>
    <t xml:space="preserve">CX101009</t>
  </si>
  <si>
    <t xml:space="preserve">CX101010</t>
  </si>
  <si>
    <t xml:space="preserve">CX101011</t>
  </si>
  <si>
    <t xml:space="preserve">CX101012</t>
  </si>
  <si>
    <t xml:space="preserve">CX101013</t>
  </si>
  <si>
    <t xml:space="preserve">CX101014</t>
  </si>
  <si>
    <t xml:space="preserve">CX101015</t>
  </si>
  <si>
    <t xml:space="preserve">CX101016</t>
  </si>
  <si>
    <t xml:space="preserve">CX101017</t>
  </si>
  <si>
    <t xml:space="preserve">CX101018</t>
  </si>
  <si>
    <t xml:space="preserve">CX101019</t>
  </si>
  <si>
    <t xml:space="preserve">CX101020</t>
  </si>
  <si>
    <t xml:space="preserve">CX101021</t>
  </si>
  <si>
    <t xml:space="preserve">CX101022</t>
  </si>
  <si>
    <t xml:space="preserve">CX101023</t>
  </si>
  <si>
    <t xml:space="preserve">CX101024</t>
  </si>
  <si>
    <t xml:space="preserve">CX101025</t>
  </si>
  <si>
    <t xml:space="preserve">CX101026</t>
  </si>
  <si>
    <t xml:space="preserve">CX101027</t>
  </si>
  <si>
    <t xml:space="preserve">CX101028</t>
  </si>
  <si>
    <t xml:space="preserve">CX101029</t>
  </si>
  <si>
    <t xml:space="preserve">CX101030</t>
  </si>
  <si>
    <t xml:space="preserve">CX101031</t>
  </si>
  <si>
    <t xml:space="preserve">CX101032</t>
  </si>
  <si>
    <t xml:space="preserve">CX101033</t>
  </si>
  <si>
    <t xml:space="preserve">CX101034</t>
  </si>
  <si>
    <t xml:space="preserve">CX101035</t>
  </si>
  <si>
    <t xml:space="preserve">CX101036</t>
  </si>
  <si>
    <t xml:space="preserve">CX101037</t>
  </si>
  <si>
    <t xml:space="preserve">CX101038</t>
  </si>
  <si>
    <t xml:space="preserve">CX101039</t>
  </si>
  <si>
    <t xml:space="preserve">CX101040</t>
  </si>
  <si>
    <t xml:space="preserve">CX101041</t>
  </si>
  <si>
    <t xml:space="preserve">CX101042</t>
  </si>
  <si>
    <t xml:space="preserve">CX101043</t>
  </si>
  <si>
    <t xml:space="preserve">CX101044</t>
  </si>
  <si>
    <t xml:space="preserve">CX101045</t>
  </si>
  <si>
    <t xml:space="preserve">CX101046</t>
  </si>
  <si>
    <t xml:space="preserve">CX101047</t>
  </si>
  <si>
    <t xml:space="preserve">CX101048</t>
  </si>
  <si>
    <t xml:space="preserve">CX101049</t>
  </si>
  <si>
    <t xml:space="preserve">CX101050</t>
  </si>
  <si>
    <t xml:space="preserve">CX101051</t>
  </si>
  <si>
    <t xml:space="preserve">CX101052</t>
  </si>
  <si>
    <t xml:space="preserve">CX101053</t>
  </si>
  <si>
    <t xml:space="preserve">CX101054</t>
  </si>
  <si>
    <t xml:space="preserve">CX101055</t>
  </si>
  <si>
    <t xml:space="preserve">CX101056</t>
  </si>
  <si>
    <t xml:space="preserve">CX101057</t>
  </si>
  <si>
    <t xml:space="preserve">CX101058</t>
  </si>
  <si>
    <t xml:space="preserve">CX101059</t>
  </si>
  <si>
    <t xml:space="preserve">CX101060</t>
  </si>
  <si>
    <t xml:space="preserve">CX101061</t>
  </si>
  <si>
    <t xml:space="preserve">CX101062</t>
  </si>
  <si>
    <t xml:space="preserve">CX101063</t>
  </si>
  <si>
    <t xml:space="preserve">CX101064</t>
  </si>
  <si>
    <t xml:space="preserve">CX101065</t>
  </si>
  <si>
    <t xml:space="preserve">CX101066</t>
  </si>
  <si>
    <t xml:space="preserve">CX101067</t>
  </si>
  <si>
    <t xml:space="preserve">CX101068</t>
  </si>
  <si>
    <t xml:space="preserve">CX101069</t>
  </si>
  <si>
    <t xml:space="preserve">CX101070</t>
  </si>
  <si>
    <t xml:space="preserve">CX101071</t>
  </si>
  <si>
    <t xml:space="preserve">CX101072</t>
  </si>
  <si>
    <t xml:space="preserve">CX101073</t>
  </si>
  <si>
    <t xml:space="preserve">CX101074</t>
  </si>
  <si>
    <t xml:space="preserve">CX101075</t>
  </si>
  <si>
    <t xml:space="preserve">CX101076</t>
  </si>
  <si>
    <t xml:space="preserve">CX101077</t>
  </si>
  <si>
    <t xml:space="preserve">CX101078</t>
  </si>
  <si>
    <t xml:space="preserve">CX101079</t>
  </si>
  <si>
    <t xml:space="preserve">CX101080</t>
  </si>
  <si>
    <t xml:space="preserve">CX101081</t>
  </si>
  <si>
    <t xml:space="preserve">CX101082</t>
  </si>
  <si>
    <t xml:space="preserve">CX101083</t>
  </si>
  <si>
    <t xml:space="preserve">CX101084</t>
  </si>
  <si>
    <t xml:space="preserve">CX101085</t>
  </si>
  <si>
    <t xml:space="preserve">CX101086</t>
  </si>
  <si>
    <t xml:space="preserve">CX101087</t>
  </si>
  <si>
    <t xml:space="preserve">CX101088</t>
  </si>
  <si>
    <t xml:space="preserve">CX101089</t>
  </si>
  <si>
    <t xml:space="preserve">CX101090</t>
  </si>
  <si>
    <t xml:space="preserve">CX101091</t>
  </si>
  <si>
    <t xml:space="preserve">CX101092</t>
  </si>
  <si>
    <t xml:space="preserve">CX101093</t>
  </si>
  <si>
    <t xml:space="preserve">CX101094</t>
  </si>
  <si>
    <t xml:space="preserve">CX101095</t>
  </si>
  <si>
    <t xml:space="preserve">CX101096</t>
  </si>
  <si>
    <t xml:space="preserve">CX101097</t>
  </si>
  <si>
    <t xml:space="preserve">CX101098</t>
  </si>
  <si>
    <t xml:space="preserve">CX101099</t>
  </si>
  <si>
    <t xml:space="preserve">CX101100</t>
  </si>
  <si>
    <t xml:space="preserve">CX101101</t>
  </si>
  <si>
    <t xml:space="preserve">CX101102</t>
  </si>
  <si>
    <t xml:space="preserve">CX101103</t>
  </si>
  <si>
    <t xml:space="preserve">CX101104</t>
  </si>
  <si>
    <t xml:space="preserve">CX101105</t>
  </si>
  <si>
    <t xml:space="preserve">CX101106</t>
  </si>
  <si>
    <t xml:space="preserve">CX101107</t>
  </si>
  <si>
    <t xml:space="preserve">CX101108</t>
  </si>
  <si>
    <t xml:space="preserve">CX101109</t>
  </si>
  <si>
    <t xml:space="preserve">CX101110</t>
  </si>
  <si>
    <t xml:space="preserve">CX101111</t>
  </si>
  <si>
    <t xml:space="preserve">CX101112</t>
  </si>
  <si>
    <t xml:space="preserve">CX101113</t>
  </si>
  <si>
    <t xml:space="preserve">CX101114</t>
  </si>
  <si>
    <t xml:space="preserve">CX101115</t>
  </si>
  <si>
    <t xml:space="preserve">CX101116</t>
  </si>
  <si>
    <t xml:space="preserve">CX101117</t>
  </si>
  <si>
    <t xml:space="preserve">CX101118</t>
  </si>
  <si>
    <t xml:space="preserve">CX101119</t>
  </si>
  <si>
    <t xml:space="preserve">CX101120</t>
  </si>
  <si>
    <t xml:space="preserve">CX101121</t>
  </si>
  <si>
    <t xml:space="preserve">CX101122</t>
  </si>
  <si>
    <t xml:space="preserve">CX101123</t>
  </si>
  <si>
    <t xml:space="preserve">CX101124</t>
  </si>
  <si>
    <t xml:space="preserve">CX101125</t>
  </si>
  <si>
    <t xml:space="preserve">CX101126</t>
  </si>
  <si>
    <t xml:space="preserve">CX101127</t>
  </si>
  <si>
    <t xml:space="preserve">CX101128</t>
  </si>
  <si>
    <t xml:space="preserve">CX101129</t>
  </si>
  <si>
    <t xml:space="preserve">CX101130</t>
  </si>
  <si>
    <t xml:space="preserve">CX101131</t>
  </si>
  <si>
    <t xml:space="preserve">CX101132</t>
  </si>
  <si>
    <t xml:space="preserve">CX101133</t>
  </si>
  <si>
    <t xml:space="preserve">CX101134</t>
  </si>
  <si>
    <t xml:space="preserve">CX101135</t>
  </si>
  <si>
    <t xml:space="preserve">CX101136</t>
  </si>
  <si>
    <t xml:space="preserve">CX101137</t>
  </si>
  <si>
    <t xml:space="preserve">CX101138</t>
  </si>
  <si>
    <t xml:space="preserve">CX101139</t>
  </si>
  <si>
    <t xml:space="preserve">CX101140</t>
  </si>
  <si>
    <t xml:space="preserve">CX101141</t>
  </si>
  <si>
    <t xml:space="preserve">CX101142</t>
  </si>
  <si>
    <t xml:space="preserve">CX101143</t>
  </si>
  <si>
    <t xml:space="preserve">CX101144</t>
  </si>
  <si>
    <t xml:space="preserve">CX101145</t>
  </si>
  <si>
    <t xml:space="preserve">CX101146</t>
  </si>
  <si>
    <t xml:space="preserve">CX101147</t>
  </si>
  <si>
    <t xml:space="preserve">CX101148</t>
  </si>
  <si>
    <t xml:space="preserve">CX101149</t>
  </si>
  <si>
    <t xml:space="preserve">CX101150</t>
  </si>
  <si>
    <t xml:space="preserve">CX101151</t>
  </si>
  <si>
    <t xml:space="preserve">CX101152</t>
  </si>
  <si>
    <t xml:space="preserve">CX101153</t>
  </si>
  <si>
    <t xml:space="preserve">CX101154</t>
  </si>
  <si>
    <t xml:space="preserve">CX101155</t>
  </si>
  <si>
    <t xml:space="preserve">CX101156</t>
  </si>
  <si>
    <t xml:space="preserve">CX101157</t>
  </si>
  <si>
    <t xml:space="preserve">CX101158</t>
  </si>
  <si>
    <t xml:space="preserve">CX101159</t>
  </si>
  <si>
    <t xml:space="preserve">CX101160</t>
  </si>
  <si>
    <t xml:space="preserve">CX101161</t>
  </si>
  <si>
    <t xml:space="preserve">CX101162</t>
  </si>
  <si>
    <t xml:space="preserve">CX101163</t>
  </si>
  <si>
    <t xml:space="preserve">CX101164</t>
  </si>
  <si>
    <t xml:space="preserve">CX101165</t>
  </si>
  <si>
    <t xml:space="preserve">CX101166</t>
  </si>
  <si>
    <t xml:space="preserve">CX101167</t>
  </si>
  <si>
    <t xml:space="preserve">CX101168</t>
  </si>
  <si>
    <t xml:space="preserve">CX101169</t>
  </si>
  <si>
    <t xml:space="preserve">CX101170</t>
  </si>
  <si>
    <t xml:space="preserve">CX101171</t>
  </si>
  <si>
    <t xml:space="preserve">CX101172</t>
  </si>
  <si>
    <t xml:space="preserve">CX101173</t>
  </si>
  <si>
    <t xml:space="preserve">CX101174</t>
  </si>
  <si>
    <t xml:space="preserve">CX101175</t>
  </si>
  <si>
    <t xml:space="preserve">CX101176</t>
  </si>
  <si>
    <t xml:space="preserve">CX101177</t>
  </si>
  <si>
    <t xml:space="preserve">CX101178</t>
  </si>
  <si>
    <t xml:space="preserve">CX101179</t>
  </si>
  <si>
    <t xml:space="preserve">CX101180</t>
  </si>
  <si>
    <t xml:space="preserve">CX101181</t>
  </si>
  <si>
    <t xml:space="preserve">CX101182</t>
  </si>
  <si>
    <t xml:space="preserve">CX101183</t>
  </si>
  <si>
    <t xml:space="preserve">CX101184</t>
  </si>
  <si>
    <t xml:space="preserve">CX101185</t>
  </si>
  <si>
    <t xml:space="preserve">CX101186</t>
  </si>
  <si>
    <t xml:space="preserve">CX101187</t>
  </si>
  <si>
    <t xml:space="preserve">CX101188</t>
  </si>
  <si>
    <t xml:space="preserve">CX101189</t>
  </si>
  <si>
    <t xml:space="preserve">CX101190</t>
  </si>
  <si>
    <t xml:space="preserve">CX101191</t>
  </si>
  <si>
    <t xml:space="preserve">CX101192</t>
  </si>
  <si>
    <t xml:space="preserve">CX101193</t>
  </si>
  <si>
    <t xml:space="preserve">CX101194</t>
  </si>
  <si>
    <t xml:space="preserve">CX101195</t>
  </si>
  <si>
    <t xml:space="preserve">CX101196</t>
  </si>
  <si>
    <t xml:space="preserve">CX101197</t>
  </si>
  <si>
    <t xml:space="preserve">CX101198</t>
  </si>
  <si>
    <t xml:space="preserve">CX101199</t>
  </si>
  <si>
    <t xml:space="preserve">CX101200</t>
  </si>
  <si>
    <t xml:space="preserve">CX101201</t>
  </si>
  <si>
    <t xml:space="preserve">CX101202</t>
  </si>
  <si>
    <t xml:space="preserve">CX101203</t>
  </si>
  <si>
    <t xml:space="preserve">CX101204</t>
  </si>
  <si>
    <t xml:space="preserve">CX101205</t>
  </si>
  <si>
    <t xml:space="preserve">CX101206</t>
  </si>
  <si>
    <t xml:space="preserve">CX101207</t>
  </si>
  <si>
    <t xml:space="preserve">CX101208</t>
  </si>
  <si>
    <t xml:space="preserve">CX101209</t>
  </si>
  <si>
    <t xml:space="preserve">CX101210</t>
  </si>
  <si>
    <t xml:space="preserve">CX101211</t>
  </si>
  <si>
    <t xml:space="preserve">CX101212</t>
  </si>
  <si>
    <t xml:space="preserve">CX101213</t>
  </si>
  <si>
    <t xml:space="preserve">CX101214</t>
  </si>
  <si>
    <t xml:space="preserve">CX101215</t>
  </si>
  <si>
    <t xml:space="preserve">CX101216</t>
  </si>
  <si>
    <t xml:space="preserve">CX101217</t>
  </si>
  <si>
    <t xml:space="preserve">CX101218</t>
  </si>
  <si>
    <t xml:space="preserve">CX101219</t>
  </si>
  <si>
    <t xml:space="preserve">CX101220</t>
  </si>
  <si>
    <t xml:space="preserve">CX101221</t>
  </si>
  <si>
    <t xml:space="preserve">CX101222</t>
  </si>
  <si>
    <t xml:space="preserve">CX101223</t>
  </si>
  <si>
    <t xml:space="preserve">CX101224</t>
  </si>
  <si>
    <t xml:space="preserve">CX101225</t>
  </si>
  <si>
    <t xml:space="preserve">CX101226</t>
  </si>
  <si>
    <t xml:space="preserve">CX101227</t>
  </si>
  <si>
    <t xml:space="preserve">CX101228</t>
  </si>
  <si>
    <t xml:space="preserve">CX101229</t>
  </si>
  <si>
    <t xml:space="preserve">CX101230</t>
  </si>
  <si>
    <t xml:space="preserve">CX101231</t>
  </si>
  <si>
    <t xml:space="preserve">CX101232</t>
  </si>
  <si>
    <t xml:space="preserve">CX101233</t>
  </si>
  <si>
    <t xml:space="preserve">CX101234</t>
  </si>
  <si>
    <t xml:space="preserve">CX101235</t>
  </si>
  <si>
    <t xml:space="preserve">CX101236</t>
  </si>
  <si>
    <t xml:space="preserve">CX101237</t>
  </si>
  <si>
    <t xml:space="preserve">CX101238</t>
  </si>
  <si>
    <t xml:space="preserve">CX101239</t>
  </si>
  <si>
    <t xml:space="preserve">CX101240</t>
  </si>
  <si>
    <t xml:space="preserve">CX101241</t>
  </si>
  <si>
    <t xml:space="preserve">CX101242</t>
  </si>
  <si>
    <t xml:space="preserve">CX101243</t>
  </si>
  <si>
    <t xml:space="preserve">CX101244</t>
  </si>
  <si>
    <t xml:space="preserve">CX101245</t>
  </si>
  <si>
    <t xml:space="preserve">CX101246</t>
  </si>
  <si>
    <t xml:space="preserve">CX101247</t>
  </si>
  <si>
    <t xml:space="preserve">CX101248</t>
  </si>
  <si>
    <t xml:space="preserve">CX101249</t>
  </si>
  <si>
    <t xml:space="preserve">CX101250</t>
  </si>
  <si>
    <t xml:space="preserve">CX101251</t>
  </si>
  <si>
    <t xml:space="preserve">CX101252</t>
  </si>
  <si>
    <t xml:space="preserve">CX101253</t>
  </si>
  <si>
    <t xml:space="preserve">CX101254</t>
  </si>
  <si>
    <t xml:space="preserve">CX101255</t>
  </si>
  <si>
    <t xml:space="preserve">CX101256</t>
  </si>
  <si>
    <t xml:space="preserve">CX101257</t>
  </si>
  <si>
    <t xml:space="preserve">CX101258</t>
  </si>
  <si>
    <t xml:space="preserve">CX101259</t>
  </si>
  <si>
    <t xml:space="preserve">CX101260</t>
  </si>
  <si>
    <t xml:space="preserve">CX101261</t>
  </si>
  <si>
    <t xml:space="preserve">CX101262</t>
  </si>
  <si>
    <t xml:space="preserve">CX101263</t>
  </si>
  <si>
    <t xml:space="preserve">CX101264</t>
  </si>
  <si>
    <t xml:space="preserve">CX101265</t>
  </si>
  <si>
    <t xml:space="preserve">CX101266</t>
  </si>
  <si>
    <t xml:space="preserve">CX101267</t>
  </si>
  <si>
    <t xml:space="preserve">CX101268</t>
  </si>
  <si>
    <t xml:space="preserve">CX101269</t>
  </si>
  <si>
    <t xml:space="preserve">CX101270</t>
  </si>
  <si>
    <t xml:space="preserve">CX101271</t>
  </si>
  <si>
    <t xml:space="preserve">CX101272</t>
  </si>
  <si>
    <t xml:space="preserve">CX101273</t>
  </si>
  <si>
    <t xml:space="preserve">CX101274</t>
  </si>
  <si>
    <t xml:space="preserve">CX101275</t>
  </si>
  <si>
    <t xml:space="preserve">CX101276</t>
  </si>
  <si>
    <t xml:space="preserve">CX101277</t>
  </si>
  <si>
    <t xml:space="preserve">CX101278</t>
  </si>
  <si>
    <t xml:space="preserve">CX101279</t>
  </si>
  <si>
    <t xml:space="preserve">CX101280</t>
  </si>
  <si>
    <t xml:space="preserve">CX101281</t>
  </si>
  <si>
    <t xml:space="preserve">CX101282</t>
  </si>
  <si>
    <t xml:space="preserve">CX101283</t>
  </si>
  <si>
    <t xml:space="preserve">CX101284</t>
  </si>
  <si>
    <t xml:space="preserve">CX101285</t>
  </si>
  <si>
    <t xml:space="preserve">CX101286</t>
  </si>
  <si>
    <t xml:space="preserve">CX101287</t>
  </si>
  <si>
    <t xml:space="preserve">CX101288</t>
  </si>
  <si>
    <t xml:space="preserve">CX101289</t>
  </si>
  <si>
    <t xml:space="preserve">CX101290</t>
  </si>
  <si>
    <t xml:space="preserve">CX101291</t>
  </si>
  <si>
    <t xml:space="preserve">CX101292</t>
  </si>
  <si>
    <t xml:space="preserve">CX101293</t>
  </si>
  <si>
    <t xml:space="preserve">CX101294</t>
  </si>
  <si>
    <t xml:space="preserve">CX101295</t>
  </si>
  <si>
    <t xml:space="preserve">CX101296</t>
  </si>
  <si>
    <t xml:space="preserve">CX101297</t>
  </si>
  <si>
    <t xml:space="preserve">CX101298</t>
  </si>
  <si>
    <t xml:space="preserve">CX101299</t>
  </si>
  <si>
    <t xml:space="preserve">CX101300</t>
  </si>
  <si>
    <t xml:space="preserve">CX101301</t>
  </si>
  <si>
    <t xml:space="preserve">CX101302</t>
  </si>
  <si>
    <t xml:space="preserve">CX101303</t>
  </si>
  <si>
    <t xml:space="preserve">CX101304</t>
  </si>
  <si>
    <t xml:space="preserve">CX101305</t>
  </si>
  <si>
    <t xml:space="preserve">CX101306</t>
  </si>
  <si>
    <t xml:space="preserve">CX101307</t>
  </si>
  <si>
    <t xml:space="preserve">CX101308</t>
  </si>
  <si>
    <t xml:space="preserve">CX101309</t>
  </si>
  <si>
    <t xml:space="preserve">CX101310</t>
  </si>
  <si>
    <t xml:space="preserve">CX101311</t>
  </si>
  <si>
    <t xml:space="preserve">CX101312</t>
  </si>
  <si>
    <t xml:space="preserve">CX101313</t>
  </si>
  <si>
    <t xml:space="preserve">CX101314</t>
  </si>
  <si>
    <t xml:space="preserve">CX101315</t>
  </si>
  <si>
    <t xml:space="preserve">CX101316</t>
  </si>
  <si>
    <t xml:space="preserve">CX101317</t>
  </si>
  <si>
    <t xml:space="preserve">CX101318</t>
  </si>
  <si>
    <t xml:space="preserve">CX101319</t>
  </si>
  <si>
    <t xml:space="preserve">CX101320</t>
  </si>
  <si>
    <t xml:space="preserve">CX101321</t>
  </si>
  <si>
    <t xml:space="preserve">CX101322</t>
  </si>
  <si>
    <t xml:space="preserve">CX101323</t>
  </si>
  <si>
    <t xml:space="preserve">CX101324</t>
  </si>
  <si>
    <t xml:space="preserve">CX101325</t>
  </si>
  <si>
    <t xml:space="preserve">CX101326</t>
  </si>
  <si>
    <t xml:space="preserve">CX101327</t>
  </si>
  <si>
    <t xml:space="preserve">CX101328</t>
  </si>
  <si>
    <t xml:space="preserve">CX101329</t>
  </si>
  <si>
    <t xml:space="preserve">CX101330</t>
  </si>
  <si>
    <t xml:space="preserve">CX101331</t>
  </si>
  <si>
    <t xml:space="preserve">CX101332</t>
  </si>
  <si>
    <t xml:space="preserve">CX101333</t>
  </si>
  <si>
    <t xml:space="preserve">CX101334</t>
  </si>
  <si>
    <t xml:space="preserve">CX101335</t>
  </si>
  <si>
    <t xml:space="preserve">CX101336</t>
  </si>
  <si>
    <t xml:space="preserve">CX101337</t>
  </si>
  <si>
    <t xml:space="preserve">CX101338</t>
  </si>
  <si>
    <t xml:space="preserve">CX101339</t>
  </si>
  <si>
    <t xml:space="preserve">CX101340</t>
  </si>
  <si>
    <t xml:space="preserve">CX101341</t>
  </si>
  <si>
    <t xml:space="preserve">CX101342</t>
  </si>
  <si>
    <t xml:space="preserve">CX101343</t>
  </si>
  <si>
    <t xml:space="preserve">CX101344</t>
  </si>
  <si>
    <t xml:space="preserve">CX101345</t>
  </si>
  <si>
    <t xml:space="preserve">CX101346</t>
  </si>
  <si>
    <t xml:space="preserve">CX101347</t>
  </si>
  <si>
    <t xml:space="preserve">CX101348</t>
  </si>
  <si>
    <t xml:space="preserve">CX101349</t>
  </si>
  <si>
    <t xml:space="preserve">CX101350</t>
  </si>
  <si>
    <t xml:space="preserve">CX101351</t>
  </si>
  <si>
    <t xml:space="preserve">CX101352</t>
  </si>
  <si>
    <t xml:space="preserve">CX101353</t>
  </si>
  <si>
    <t xml:space="preserve">CX101354</t>
  </si>
  <si>
    <t xml:space="preserve">CX101355</t>
  </si>
  <si>
    <t xml:space="preserve">CX101356</t>
  </si>
  <si>
    <t xml:space="preserve">CX101357</t>
  </si>
  <si>
    <t xml:space="preserve">CX101358</t>
  </si>
  <si>
    <t xml:space="preserve">CX101359</t>
  </si>
  <si>
    <t xml:space="preserve">CX101360</t>
  </si>
  <si>
    <t xml:space="preserve">CX101361</t>
  </si>
  <si>
    <t xml:space="preserve">CX101362</t>
  </si>
  <si>
    <t xml:space="preserve">CX101363</t>
  </si>
  <si>
    <t xml:space="preserve">CX101364</t>
  </si>
  <si>
    <t xml:space="preserve">CX101365</t>
  </si>
  <si>
    <t xml:space="preserve">CX101366</t>
  </si>
  <si>
    <t xml:space="preserve">CX101367</t>
  </si>
  <si>
    <t xml:space="preserve">CX101368</t>
  </si>
  <si>
    <t xml:space="preserve">CX101369</t>
  </si>
  <si>
    <t xml:space="preserve">CX101370</t>
  </si>
  <si>
    <t xml:space="preserve">CX101371</t>
  </si>
  <si>
    <t xml:space="preserve">CX101372</t>
  </si>
  <si>
    <t xml:space="preserve">CX101373</t>
  </si>
  <si>
    <t xml:space="preserve">CX101374</t>
  </si>
  <si>
    <t xml:space="preserve">CX101375</t>
  </si>
  <si>
    <t xml:space="preserve">CX101376</t>
  </si>
  <si>
    <t xml:space="preserve">CX101377</t>
  </si>
  <si>
    <t xml:space="preserve">CX101378</t>
  </si>
  <si>
    <t xml:space="preserve">CX101379</t>
  </si>
  <si>
    <t xml:space="preserve">CX101380</t>
  </si>
  <si>
    <t xml:space="preserve">CX101381</t>
  </si>
  <si>
    <t xml:space="preserve">CX101382</t>
  </si>
  <si>
    <t xml:space="preserve">CX101383</t>
  </si>
  <si>
    <t xml:space="preserve">CX101384</t>
  </si>
  <si>
    <t xml:space="preserve">CX101385</t>
  </si>
  <si>
    <t xml:space="preserve">CX101386</t>
  </si>
  <si>
    <t xml:space="preserve">CX101387</t>
  </si>
  <si>
    <t xml:space="preserve">CX101388</t>
  </si>
  <si>
    <t xml:space="preserve">CX101389</t>
  </si>
  <si>
    <t xml:space="preserve">CX101390</t>
  </si>
  <si>
    <t xml:space="preserve">CX101391</t>
  </si>
  <si>
    <t xml:space="preserve">CX101392</t>
  </si>
  <si>
    <t xml:space="preserve">CX101393</t>
  </si>
  <si>
    <t xml:space="preserve">CX101394</t>
  </si>
  <si>
    <t xml:space="preserve">CX101395</t>
  </si>
  <si>
    <t xml:space="preserve">CX101396</t>
  </si>
  <si>
    <t xml:space="preserve">CX101397</t>
  </si>
  <si>
    <t xml:space="preserve">CX101398</t>
  </si>
  <si>
    <t xml:space="preserve">CX101399</t>
  </si>
  <si>
    <t xml:space="preserve">CX101400</t>
  </si>
  <si>
    <t xml:space="preserve">CX101401</t>
  </si>
  <si>
    <t xml:space="preserve">CX101402</t>
  </si>
  <si>
    <t xml:space="preserve">CX101403</t>
  </si>
  <si>
    <t xml:space="preserve">CX101404</t>
  </si>
  <si>
    <t xml:space="preserve">CX101405</t>
  </si>
  <si>
    <t xml:space="preserve">CX101406</t>
  </si>
  <si>
    <t xml:space="preserve">CX101407</t>
  </si>
  <si>
    <t xml:space="preserve">CX101408</t>
  </si>
  <si>
    <t xml:space="preserve">CX101409</t>
  </si>
  <si>
    <t xml:space="preserve">CX101410</t>
  </si>
  <si>
    <t xml:space="preserve">CX101411</t>
  </si>
  <si>
    <t xml:space="preserve">CX101412</t>
  </si>
  <si>
    <t xml:space="preserve">CX101413</t>
  </si>
  <si>
    <t xml:space="preserve">CX101414</t>
  </si>
  <si>
    <t xml:space="preserve">CX101415</t>
  </si>
  <si>
    <t xml:space="preserve">CX101416</t>
  </si>
  <si>
    <t xml:space="preserve">CX101417</t>
  </si>
  <si>
    <t xml:space="preserve">CX101418</t>
  </si>
  <si>
    <t xml:space="preserve">CX101419</t>
  </si>
  <si>
    <t xml:space="preserve">CX101420</t>
  </si>
  <si>
    <t xml:space="preserve">CX101421</t>
  </si>
  <si>
    <t xml:space="preserve">CX101422</t>
  </si>
  <si>
    <t xml:space="preserve">CX101423</t>
  </si>
  <si>
    <t xml:space="preserve">CX101424</t>
  </si>
  <si>
    <t xml:space="preserve">CX101425</t>
  </si>
  <si>
    <t xml:space="preserve">CX101426</t>
  </si>
  <si>
    <t xml:space="preserve">CX101427</t>
  </si>
  <si>
    <t xml:space="preserve">CX101428</t>
  </si>
  <si>
    <t xml:space="preserve">CX101429</t>
  </si>
  <si>
    <t xml:space="preserve">CX101430</t>
  </si>
  <si>
    <t xml:space="preserve">CX101431</t>
  </si>
  <si>
    <t xml:space="preserve">CX101432</t>
  </si>
  <si>
    <t xml:space="preserve">CX101433</t>
  </si>
  <si>
    <t xml:space="preserve">CX101434</t>
  </si>
  <si>
    <t xml:space="preserve">CX101435</t>
  </si>
  <si>
    <t xml:space="preserve">CX101436</t>
  </si>
  <si>
    <t xml:space="preserve">CX101437</t>
  </si>
  <si>
    <t xml:space="preserve">CX101438</t>
  </si>
  <si>
    <t xml:space="preserve">CX101439</t>
  </si>
  <si>
    <t xml:space="preserve">CX101440</t>
  </si>
  <si>
    <t xml:space="preserve">CX101441</t>
  </si>
  <si>
    <t xml:space="preserve">CX101442</t>
  </si>
  <si>
    <t xml:space="preserve">CX101443</t>
  </si>
  <si>
    <t xml:space="preserve">CX101444</t>
  </si>
  <si>
    <t xml:space="preserve">CX101445</t>
  </si>
  <si>
    <t xml:space="preserve">CX101446</t>
  </si>
  <si>
    <t xml:space="preserve">CX101447</t>
  </si>
  <si>
    <t xml:space="preserve">CX101448</t>
  </si>
  <si>
    <t xml:space="preserve">CX101449</t>
  </si>
  <si>
    <t xml:space="preserve">CX101450</t>
  </si>
  <si>
    <t xml:space="preserve">CX101451</t>
  </si>
  <si>
    <t xml:space="preserve">CX101452</t>
  </si>
  <si>
    <t xml:space="preserve">CX101453</t>
  </si>
  <si>
    <t xml:space="preserve">CX101454</t>
  </si>
  <si>
    <t xml:space="preserve">CX101455</t>
  </si>
  <si>
    <t xml:space="preserve">CX101456</t>
  </si>
  <si>
    <t xml:space="preserve">CX101457</t>
  </si>
  <si>
    <t xml:space="preserve">CX101458</t>
  </si>
  <si>
    <t xml:space="preserve">CX101459</t>
  </si>
  <si>
    <t xml:space="preserve">CX101460</t>
  </si>
  <si>
    <t xml:space="preserve">CX101461</t>
  </si>
  <si>
    <t xml:space="preserve">CX101462</t>
  </si>
  <si>
    <t xml:space="preserve">CX101463</t>
  </si>
  <si>
    <t xml:space="preserve">CX101464</t>
  </si>
  <si>
    <t xml:space="preserve">CX101465</t>
  </si>
  <si>
    <t xml:space="preserve">CX101466</t>
  </si>
  <si>
    <t xml:space="preserve">CX101467</t>
  </si>
  <si>
    <t xml:space="preserve">CX101468</t>
  </si>
  <si>
    <t xml:space="preserve">CX101469</t>
  </si>
  <si>
    <t xml:space="preserve">CX101470</t>
  </si>
  <si>
    <t xml:space="preserve">CX101471</t>
  </si>
  <si>
    <t xml:space="preserve">CX101472</t>
  </si>
  <si>
    <t xml:space="preserve">CX101473</t>
  </si>
  <si>
    <t xml:space="preserve">CX101474</t>
  </si>
  <si>
    <t xml:space="preserve">CX101475</t>
  </si>
  <si>
    <t xml:space="preserve">CX101476</t>
  </si>
  <si>
    <t xml:space="preserve">CX101477</t>
  </si>
  <si>
    <t xml:space="preserve">CX101478</t>
  </si>
  <si>
    <t xml:space="preserve">CX101479</t>
  </si>
  <si>
    <t xml:space="preserve">CX101480</t>
  </si>
  <si>
    <t xml:space="preserve">CX101481</t>
  </si>
  <si>
    <t xml:space="preserve">CX101482</t>
  </si>
  <si>
    <t xml:space="preserve">CX101483</t>
  </si>
  <si>
    <t xml:space="preserve">CX101484</t>
  </si>
  <si>
    <t xml:space="preserve">CX101485</t>
  </si>
  <si>
    <t xml:space="preserve">CX101486</t>
  </si>
  <si>
    <t xml:space="preserve">CX101487</t>
  </si>
  <si>
    <t xml:space="preserve">CX101488</t>
  </si>
  <si>
    <t xml:space="preserve">CX101489</t>
  </si>
  <si>
    <t xml:space="preserve">CX101490</t>
  </si>
  <si>
    <t xml:space="preserve">CX101491</t>
  </si>
  <si>
    <t xml:space="preserve">CX101492</t>
  </si>
  <si>
    <t xml:space="preserve">CX101493</t>
  </si>
  <si>
    <t xml:space="preserve">CX101494</t>
  </si>
  <si>
    <t xml:space="preserve">CX101495</t>
  </si>
  <si>
    <t xml:space="preserve">CX101496</t>
  </si>
  <si>
    <t xml:space="preserve">CX101497</t>
  </si>
  <si>
    <t xml:space="preserve">CX101498</t>
  </si>
  <si>
    <t xml:space="preserve">CX101499</t>
  </si>
  <si>
    <t xml:space="preserve">CX101500</t>
  </si>
  <si>
    <t xml:space="preserve">CX101501</t>
  </si>
  <si>
    <t xml:space="preserve">CX101502</t>
  </si>
  <si>
    <t xml:space="preserve">CX101503</t>
  </si>
  <si>
    <t xml:space="preserve">CX101504</t>
  </si>
  <si>
    <t xml:space="preserve">CX101505</t>
  </si>
  <si>
    <t xml:space="preserve">CX101506</t>
  </si>
  <si>
    <t xml:space="preserve">CX101507</t>
  </si>
  <si>
    <t xml:space="preserve">CX101508</t>
  </si>
  <si>
    <t xml:space="preserve">CX101509</t>
  </si>
  <si>
    <t xml:space="preserve">CX101510</t>
  </si>
  <si>
    <t xml:space="preserve">CX101511</t>
  </si>
  <si>
    <t xml:space="preserve">CX101512</t>
  </si>
  <si>
    <t xml:space="preserve">CX101513</t>
  </si>
  <si>
    <t xml:space="preserve">CX101514</t>
  </si>
  <si>
    <t xml:space="preserve">CX101515</t>
  </si>
  <si>
    <t xml:space="preserve">CX101516</t>
  </si>
  <si>
    <t xml:space="preserve">CX101517</t>
  </si>
  <si>
    <t xml:space="preserve">CX101518</t>
  </si>
  <si>
    <t xml:space="preserve">CX101519</t>
  </si>
  <si>
    <t xml:space="preserve">CX101520</t>
  </si>
  <si>
    <t xml:space="preserve">CX101521</t>
  </si>
  <si>
    <t xml:space="preserve">CX101522</t>
  </si>
  <si>
    <t xml:space="preserve">CX101523</t>
  </si>
  <si>
    <t xml:space="preserve">CX101524</t>
  </si>
  <si>
    <t xml:space="preserve">CX101525</t>
  </si>
  <si>
    <t xml:space="preserve">CX101526</t>
  </si>
  <si>
    <t xml:space="preserve">CX101527</t>
  </si>
  <si>
    <t xml:space="preserve">CX101528</t>
  </si>
  <si>
    <t xml:space="preserve">CX101529</t>
  </si>
  <si>
    <t xml:space="preserve">CX101530</t>
  </si>
  <si>
    <t xml:space="preserve">CX101531</t>
  </si>
  <si>
    <t xml:space="preserve">CX101532</t>
  </si>
  <si>
    <t xml:space="preserve">CX101533</t>
  </si>
  <si>
    <t xml:space="preserve">CX101534</t>
  </si>
  <si>
    <t xml:space="preserve">CX101535</t>
  </si>
  <si>
    <t xml:space="preserve">CX101536</t>
  </si>
  <si>
    <t xml:space="preserve">CX101537</t>
  </si>
  <si>
    <t xml:space="preserve">CX101538</t>
  </si>
  <si>
    <t xml:space="preserve">CX101539</t>
  </si>
  <si>
    <t xml:space="preserve">CX101540</t>
  </si>
  <si>
    <t xml:space="preserve">CX101541</t>
  </si>
  <si>
    <t xml:space="preserve">CX101542</t>
  </si>
  <si>
    <t xml:space="preserve">CX101543</t>
  </si>
  <si>
    <t xml:space="preserve">CX101544</t>
  </si>
  <si>
    <t xml:space="preserve">CX101545</t>
  </si>
  <si>
    <t xml:space="preserve">CX101546</t>
  </si>
  <si>
    <t xml:space="preserve">CX101547</t>
  </si>
  <si>
    <t xml:space="preserve">CX101548</t>
  </si>
  <si>
    <t xml:space="preserve">CX101549</t>
  </si>
  <si>
    <t xml:space="preserve">CX101550</t>
  </si>
  <si>
    <t xml:space="preserve">CX101551</t>
  </si>
  <si>
    <t xml:space="preserve">CX101552</t>
  </si>
  <si>
    <t xml:space="preserve">CX101553</t>
  </si>
  <si>
    <t xml:space="preserve">CX101554</t>
  </si>
  <si>
    <t xml:space="preserve">CX101555</t>
  </si>
  <si>
    <t xml:space="preserve">CX101556</t>
  </si>
  <si>
    <t xml:space="preserve">CX101557</t>
  </si>
  <si>
    <t xml:space="preserve">CX101558</t>
  </si>
  <si>
    <t xml:space="preserve">CX101559</t>
  </si>
  <si>
    <t xml:space="preserve">CX101560</t>
  </si>
  <si>
    <t xml:space="preserve">CX101561</t>
  </si>
  <si>
    <t xml:space="preserve">CX101562</t>
  </si>
  <si>
    <t xml:space="preserve">CX101563</t>
  </si>
  <si>
    <t xml:space="preserve">CX101564</t>
  </si>
  <si>
    <t xml:space="preserve">CX101565</t>
  </si>
  <si>
    <t xml:space="preserve">CX101566</t>
  </si>
  <si>
    <t xml:space="preserve">CX101567</t>
  </si>
  <si>
    <t xml:space="preserve">CX101568</t>
  </si>
  <si>
    <t xml:space="preserve">CX101569</t>
  </si>
  <si>
    <t xml:space="preserve">CX101570</t>
  </si>
  <si>
    <t xml:space="preserve">CX101571</t>
  </si>
  <si>
    <t xml:space="preserve">CX101572</t>
  </si>
  <si>
    <t xml:space="preserve">CX101573</t>
  </si>
  <si>
    <t xml:space="preserve">CX101574</t>
  </si>
  <si>
    <t xml:space="preserve">CX101575</t>
  </si>
  <si>
    <t xml:space="preserve">CX101576</t>
  </si>
  <si>
    <t xml:space="preserve">CX101577</t>
  </si>
  <si>
    <t xml:space="preserve">CX101578</t>
  </si>
  <si>
    <t xml:space="preserve">CX101579</t>
  </si>
  <si>
    <t xml:space="preserve">CX101580</t>
  </si>
  <si>
    <t xml:space="preserve">CX101581</t>
  </si>
  <si>
    <t xml:space="preserve">CX101582</t>
  </si>
  <si>
    <t xml:space="preserve">CX101583</t>
  </si>
  <si>
    <t xml:space="preserve">CX101584</t>
  </si>
  <si>
    <t xml:space="preserve">CX101585</t>
  </si>
  <si>
    <t xml:space="preserve">CX101586</t>
  </si>
  <si>
    <t xml:space="preserve">CX101587</t>
  </si>
  <si>
    <t xml:space="preserve">CX101588</t>
  </si>
  <si>
    <t xml:space="preserve">CX101589</t>
  </si>
  <si>
    <t xml:space="preserve">CX101590</t>
  </si>
  <si>
    <t xml:space="preserve">CX101591</t>
  </si>
  <si>
    <t xml:space="preserve">CX101592</t>
  </si>
  <si>
    <t xml:space="preserve">CX101593</t>
  </si>
  <si>
    <t xml:space="preserve">CX101594</t>
  </si>
  <si>
    <t xml:space="preserve">CX101595</t>
  </si>
  <si>
    <t xml:space="preserve">CX101596</t>
  </si>
  <si>
    <t xml:space="preserve">CX101597</t>
  </si>
  <si>
    <t xml:space="preserve">CX101598</t>
  </si>
  <si>
    <t xml:space="preserve">CX101599</t>
  </si>
  <si>
    <t xml:space="preserve">CX101600</t>
  </si>
  <si>
    <t xml:space="preserve">CX101601</t>
  </si>
  <si>
    <t xml:space="preserve">CX101602</t>
  </si>
  <si>
    <t xml:space="preserve">CX101603</t>
  </si>
  <si>
    <t xml:space="preserve">CX101604</t>
  </si>
  <si>
    <t xml:space="preserve">CX101605</t>
  </si>
  <si>
    <t xml:space="preserve">CX101606</t>
  </si>
  <si>
    <t xml:space="preserve">CX101607</t>
  </si>
  <si>
    <t xml:space="preserve">CX101608</t>
  </si>
  <si>
    <t xml:space="preserve">CX101609</t>
  </si>
  <si>
    <t xml:space="preserve">CX101610</t>
  </si>
  <si>
    <t xml:space="preserve">CX101611</t>
  </si>
  <si>
    <t xml:space="preserve">CX101612</t>
  </si>
  <si>
    <t xml:space="preserve">CX101613</t>
  </si>
  <si>
    <t xml:space="preserve">CX101614</t>
  </si>
  <si>
    <t xml:space="preserve">CX101615</t>
  </si>
  <si>
    <t xml:space="preserve">CX101616</t>
  </si>
  <si>
    <t xml:space="preserve">CX101617</t>
  </si>
  <si>
    <t xml:space="preserve">CX101618</t>
  </si>
  <si>
    <t xml:space="preserve">CX101619</t>
  </si>
  <si>
    <t xml:space="preserve">CX101620</t>
  </si>
  <si>
    <t xml:space="preserve">CX101621</t>
  </si>
  <si>
    <t xml:space="preserve">CX101622</t>
  </si>
  <si>
    <t xml:space="preserve">CX101623</t>
  </si>
  <si>
    <t xml:space="preserve">CX101624</t>
  </si>
  <si>
    <t xml:space="preserve">CX101625</t>
  </si>
  <si>
    <t xml:space="preserve">CX101626</t>
  </si>
  <si>
    <t xml:space="preserve">CX101627</t>
  </si>
  <si>
    <t xml:space="preserve">CX101628</t>
  </si>
  <si>
    <t xml:space="preserve">CX101629</t>
  </si>
  <si>
    <t xml:space="preserve">CX101630</t>
  </si>
  <si>
    <t xml:space="preserve">CX101631</t>
  </si>
  <si>
    <t xml:space="preserve">CX101632</t>
  </si>
  <si>
    <t xml:space="preserve">CX101633</t>
  </si>
  <si>
    <t xml:space="preserve">CX101634</t>
  </si>
  <si>
    <t xml:space="preserve">CX101635</t>
  </si>
  <si>
    <t xml:space="preserve">CX101636</t>
  </si>
  <si>
    <t xml:space="preserve">CX101637</t>
  </si>
  <si>
    <t xml:space="preserve">CX101638</t>
  </si>
  <si>
    <t xml:space="preserve">CX101639</t>
  </si>
  <si>
    <t xml:space="preserve">CX101640</t>
  </si>
  <si>
    <t xml:space="preserve">CX101641</t>
  </si>
  <si>
    <t xml:space="preserve">CX101642</t>
  </si>
  <si>
    <t xml:space="preserve">CX101643</t>
  </si>
  <si>
    <t xml:space="preserve">CX101644</t>
  </si>
  <si>
    <t xml:space="preserve">CX101645</t>
  </si>
  <si>
    <t xml:space="preserve">CX101646</t>
  </si>
  <si>
    <t xml:space="preserve">CX101647</t>
  </si>
  <si>
    <t xml:space="preserve">CX101648</t>
  </si>
  <si>
    <t xml:space="preserve">CX101649</t>
  </si>
  <si>
    <t xml:space="preserve">CX101650</t>
  </si>
  <si>
    <t xml:space="preserve">CX101651</t>
  </si>
  <si>
    <t xml:space="preserve">CX101652</t>
  </si>
  <si>
    <t xml:space="preserve">CX101653</t>
  </si>
  <si>
    <t xml:space="preserve">CX101654</t>
  </si>
  <si>
    <t xml:space="preserve">CX101655</t>
  </si>
  <si>
    <t xml:space="preserve">CX101656</t>
  </si>
  <si>
    <t xml:space="preserve">CX101657</t>
  </si>
  <si>
    <t xml:space="preserve">CX101658</t>
  </si>
  <si>
    <t xml:space="preserve">CX101659</t>
  </si>
  <si>
    <t xml:space="preserve">CX101660</t>
  </si>
  <si>
    <t xml:space="preserve">CX101661</t>
  </si>
  <si>
    <t xml:space="preserve">CX101662</t>
  </si>
  <si>
    <t xml:space="preserve">CX101663</t>
  </si>
  <si>
    <t xml:space="preserve">CX101664</t>
  </si>
  <si>
    <t xml:space="preserve">CX101665</t>
  </si>
  <si>
    <t xml:space="preserve">CX101666</t>
  </si>
  <si>
    <t xml:space="preserve">CX101667</t>
  </si>
  <si>
    <t xml:space="preserve">CX101668</t>
  </si>
  <si>
    <t xml:space="preserve">CX101669</t>
  </si>
  <si>
    <t xml:space="preserve">CX101670</t>
  </si>
  <si>
    <t xml:space="preserve">CX101671</t>
  </si>
  <si>
    <t xml:space="preserve">CX101672</t>
  </si>
  <si>
    <t xml:space="preserve">CX101673</t>
  </si>
  <si>
    <t xml:space="preserve">CX101674</t>
  </si>
  <si>
    <t xml:space="preserve">CX101675</t>
  </si>
  <si>
    <t xml:space="preserve">CX101676</t>
  </si>
  <si>
    <t xml:space="preserve">CX101677</t>
  </si>
  <si>
    <t xml:space="preserve">CX101678</t>
  </si>
  <si>
    <t xml:space="preserve">CX101679</t>
  </si>
  <si>
    <t xml:space="preserve">CX101680</t>
  </si>
  <si>
    <t xml:space="preserve">CX101681</t>
  </si>
  <si>
    <t xml:space="preserve">CX101682</t>
  </si>
  <si>
    <t xml:space="preserve">CX101683</t>
  </si>
  <si>
    <t xml:space="preserve">CX101684</t>
  </si>
  <si>
    <t xml:space="preserve">CX101685</t>
  </si>
  <si>
    <t xml:space="preserve">CX101686</t>
  </si>
  <si>
    <t xml:space="preserve">CX101687</t>
  </si>
  <si>
    <t xml:space="preserve">CX101688</t>
  </si>
  <si>
    <t xml:space="preserve">CX101689</t>
  </si>
  <si>
    <t xml:space="preserve">CX101690</t>
  </si>
  <si>
    <t xml:space="preserve">CX101691</t>
  </si>
  <si>
    <t xml:space="preserve">CX101692</t>
  </si>
  <si>
    <t xml:space="preserve">CX101693</t>
  </si>
  <si>
    <t xml:space="preserve">CX101694</t>
  </si>
  <si>
    <t xml:space="preserve">CX101695</t>
  </si>
  <si>
    <t xml:space="preserve">CX101696</t>
  </si>
  <si>
    <t xml:space="preserve">CX101697</t>
  </si>
  <si>
    <t xml:space="preserve">CX101698</t>
  </si>
  <si>
    <t xml:space="preserve">CX101699</t>
  </si>
  <si>
    <t xml:space="preserve">CX101700</t>
  </si>
  <si>
    <t xml:space="preserve">CX101701</t>
  </si>
  <si>
    <t xml:space="preserve">CX101702</t>
  </si>
  <si>
    <t xml:space="preserve">CX101703</t>
  </si>
  <si>
    <t xml:space="preserve">CX101704</t>
  </si>
  <si>
    <t xml:space="preserve">CX101705</t>
  </si>
  <si>
    <t xml:space="preserve">CX101706</t>
  </si>
  <si>
    <t xml:space="preserve">CX101707</t>
  </si>
  <si>
    <t xml:space="preserve">CX101708</t>
  </si>
  <si>
    <t xml:space="preserve">CX101709</t>
  </si>
  <si>
    <t xml:space="preserve">CX101710</t>
  </si>
  <si>
    <t xml:space="preserve">CX101711</t>
  </si>
  <si>
    <t xml:space="preserve">CX101712</t>
  </si>
  <si>
    <t xml:space="preserve">CX101713</t>
  </si>
  <si>
    <t xml:space="preserve">CX101714</t>
  </si>
  <si>
    <t xml:space="preserve">CX101715</t>
  </si>
  <si>
    <t xml:space="preserve">CX101716</t>
  </si>
  <si>
    <t xml:space="preserve">CX101717</t>
  </si>
  <si>
    <t xml:space="preserve">CX101718</t>
  </si>
  <si>
    <t xml:space="preserve">CX101719</t>
  </si>
  <si>
    <t xml:space="preserve">CX101720</t>
  </si>
  <si>
    <t xml:space="preserve">CX101721</t>
  </si>
  <si>
    <t xml:space="preserve">CX101722</t>
  </si>
  <si>
    <t xml:space="preserve">CX101723</t>
  </si>
  <si>
    <t xml:space="preserve">CX101724</t>
  </si>
  <si>
    <t xml:space="preserve">CX101725</t>
  </si>
  <si>
    <t xml:space="preserve">CX101726</t>
  </si>
  <si>
    <t xml:space="preserve">CX101727</t>
  </si>
  <si>
    <t xml:space="preserve">CX101728</t>
  </si>
  <si>
    <t xml:space="preserve">CX101729</t>
  </si>
  <si>
    <t xml:space="preserve">CX101730</t>
  </si>
  <si>
    <t xml:space="preserve">CX101731</t>
  </si>
  <si>
    <t xml:space="preserve">CX101732</t>
  </si>
  <si>
    <t xml:space="preserve">CX101733</t>
  </si>
  <si>
    <t xml:space="preserve">CX101734</t>
  </si>
  <si>
    <t xml:space="preserve">CX101735</t>
  </si>
  <si>
    <t xml:space="preserve">CX101736</t>
  </si>
  <si>
    <t xml:space="preserve">CX101737</t>
  </si>
  <si>
    <t xml:space="preserve">CX101738</t>
  </si>
  <si>
    <t xml:space="preserve">CX101739</t>
  </si>
  <si>
    <t xml:space="preserve">CX101740</t>
  </si>
  <si>
    <t xml:space="preserve">CX101741</t>
  </si>
  <si>
    <t xml:space="preserve">CX101742</t>
  </si>
  <si>
    <t xml:space="preserve">CX101743</t>
  </si>
  <si>
    <t xml:space="preserve">CX101744</t>
  </si>
  <si>
    <t xml:space="preserve">CX101745</t>
  </si>
  <si>
    <t xml:space="preserve">CX101746</t>
  </si>
  <si>
    <t xml:space="preserve">CX101747</t>
  </si>
  <si>
    <t xml:space="preserve">CX101748</t>
  </si>
  <si>
    <t xml:space="preserve">CX101749</t>
  </si>
  <si>
    <t xml:space="preserve">CX101750</t>
  </si>
  <si>
    <t xml:space="preserve">CX101751</t>
  </si>
  <si>
    <t xml:space="preserve">CX101752</t>
  </si>
  <si>
    <t xml:space="preserve">CX101753</t>
  </si>
  <si>
    <t xml:space="preserve">CX101754</t>
  </si>
  <si>
    <t xml:space="preserve">CX101755</t>
  </si>
  <si>
    <t xml:space="preserve">CX101756</t>
  </si>
  <si>
    <t xml:space="preserve">CX101757</t>
  </si>
  <si>
    <t xml:space="preserve">CX101758</t>
  </si>
  <si>
    <t xml:space="preserve">CX101759</t>
  </si>
  <si>
    <t xml:space="preserve">CX101760</t>
  </si>
  <si>
    <t xml:space="preserve">CX101761</t>
  </si>
  <si>
    <t xml:space="preserve">CX101762</t>
  </si>
  <si>
    <t xml:space="preserve">CX101763</t>
  </si>
  <si>
    <t xml:space="preserve">CX101764</t>
  </si>
  <si>
    <t xml:space="preserve">CX101765</t>
  </si>
  <si>
    <t xml:space="preserve">CX101766</t>
  </si>
  <si>
    <t xml:space="preserve">CX101767</t>
  </si>
  <si>
    <t xml:space="preserve">CX101768</t>
  </si>
  <si>
    <t xml:space="preserve">CX101769</t>
  </si>
  <si>
    <t xml:space="preserve">CX101770</t>
  </si>
  <si>
    <t xml:space="preserve">CX101771</t>
  </si>
  <si>
    <t xml:space="preserve">CX101772</t>
  </si>
  <si>
    <t xml:space="preserve">CX101773</t>
  </si>
  <si>
    <t xml:space="preserve">CX101774</t>
  </si>
  <si>
    <t xml:space="preserve">CX101775</t>
  </si>
  <si>
    <t xml:space="preserve">CX101776</t>
  </si>
  <si>
    <t xml:space="preserve">CX101777</t>
  </si>
  <si>
    <t xml:space="preserve">CX101778</t>
  </si>
  <si>
    <t xml:space="preserve">CX101779</t>
  </si>
  <si>
    <t xml:space="preserve">CX101780</t>
  </si>
  <si>
    <t xml:space="preserve">CX101781</t>
  </si>
  <si>
    <t xml:space="preserve">CX101782</t>
  </si>
  <si>
    <t xml:space="preserve">CX101783</t>
  </si>
  <si>
    <t xml:space="preserve">CX101784</t>
  </si>
  <si>
    <t xml:space="preserve">CX101785</t>
  </si>
  <si>
    <t xml:space="preserve">CX101786</t>
  </si>
  <si>
    <t xml:space="preserve">CX101787</t>
  </si>
  <si>
    <t xml:space="preserve">CX101788</t>
  </si>
  <si>
    <t xml:space="preserve">CX101789</t>
  </si>
  <si>
    <t xml:space="preserve">CX101790</t>
  </si>
  <si>
    <t xml:space="preserve">CX101791</t>
  </si>
  <si>
    <t xml:space="preserve">CX101792</t>
  </si>
  <si>
    <t xml:space="preserve">CX101793</t>
  </si>
  <si>
    <t xml:space="preserve">CX101794</t>
  </si>
  <si>
    <t xml:space="preserve">CX101795</t>
  </si>
  <si>
    <t xml:space="preserve">CX101796</t>
  </si>
  <si>
    <t xml:space="preserve">CX101797</t>
  </si>
  <si>
    <t xml:space="preserve">CX101798</t>
  </si>
  <si>
    <t xml:space="preserve">CX101799</t>
  </si>
  <si>
    <t xml:space="preserve">CX101800</t>
  </si>
  <si>
    <t xml:space="preserve">CX101801</t>
  </si>
  <si>
    <t xml:space="preserve">CX101802</t>
  </si>
  <si>
    <t xml:space="preserve">CX101803</t>
  </si>
  <si>
    <t xml:space="preserve">CX101804</t>
  </si>
  <si>
    <t xml:space="preserve">CX101805</t>
  </si>
  <si>
    <t xml:space="preserve">CX101806</t>
  </si>
  <si>
    <t xml:space="preserve">CX101807</t>
  </si>
  <si>
    <t xml:space="preserve">CX101808</t>
  </si>
  <si>
    <t xml:space="preserve">CX101809</t>
  </si>
  <si>
    <t xml:space="preserve">CX101810</t>
  </si>
  <si>
    <t xml:space="preserve">CX101811</t>
  </si>
  <si>
    <t xml:space="preserve">CX101812</t>
  </si>
  <si>
    <t xml:space="preserve">CX101813</t>
  </si>
  <si>
    <t xml:space="preserve">CX101814</t>
  </si>
  <si>
    <t xml:space="preserve">CX101815</t>
  </si>
  <si>
    <t xml:space="preserve">CX101816</t>
  </si>
  <si>
    <t xml:space="preserve">CX101817</t>
  </si>
  <si>
    <t xml:space="preserve">CX101818</t>
  </si>
  <si>
    <t xml:space="preserve">CX101819</t>
  </si>
  <si>
    <t xml:space="preserve">CX101820</t>
  </si>
  <si>
    <t xml:space="preserve">CX101821</t>
  </si>
  <si>
    <t xml:space="preserve">CX101822</t>
  </si>
  <si>
    <t xml:space="preserve">CX101823</t>
  </si>
  <si>
    <t xml:space="preserve">CX101824</t>
  </si>
  <si>
    <t xml:space="preserve">CX101825</t>
  </si>
  <si>
    <t xml:space="preserve">CX101826</t>
  </si>
  <si>
    <t xml:space="preserve">CX101827</t>
  </si>
  <si>
    <t xml:space="preserve">CX101828</t>
  </si>
  <si>
    <t xml:space="preserve">CX101829</t>
  </si>
  <si>
    <t xml:space="preserve">CX101830</t>
  </si>
  <si>
    <t xml:space="preserve">CX101831</t>
  </si>
  <si>
    <t xml:space="preserve">CX101832</t>
  </si>
  <si>
    <t xml:space="preserve">CX101833</t>
  </si>
  <si>
    <t xml:space="preserve">CX101834</t>
  </si>
  <si>
    <t xml:space="preserve">CX101835</t>
  </si>
  <si>
    <t xml:space="preserve">CX101836</t>
  </si>
  <si>
    <t xml:space="preserve">CX101837</t>
  </si>
  <si>
    <t xml:space="preserve">CX101838</t>
  </si>
  <si>
    <t xml:space="preserve">CX101839</t>
  </si>
  <si>
    <t xml:space="preserve">CX101840</t>
  </si>
  <si>
    <t xml:space="preserve">CX101841</t>
  </si>
  <si>
    <t xml:space="preserve">CX101842</t>
  </si>
  <si>
    <t xml:space="preserve">CX101843</t>
  </si>
  <si>
    <t xml:space="preserve">CX101844</t>
  </si>
  <si>
    <t xml:space="preserve">CX101845</t>
  </si>
  <si>
    <t xml:space="preserve">CX101846</t>
  </si>
  <si>
    <t xml:space="preserve">CX101847</t>
  </si>
  <si>
    <t xml:space="preserve">CX101848</t>
  </si>
  <si>
    <t xml:space="preserve">CX101849</t>
  </si>
  <si>
    <t xml:space="preserve">CX101850</t>
  </si>
  <si>
    <t xml:space="preserve">CX101851</t>
  </si>
  <si>
    <t xml:space="preserve">CX101852</t>
  </si>
  <si>
    <t xml:space="preserve">CX101853</t>
  </si>
  <si>
    <t xml:space="preserve">CX101854</t>
  </si>
  <si>
    <t xml:space="preserve">CX101855</t>
  </si>
  <si>
    <t xml:space="preserve">CX101856</t>
  </si>
  <si>
    <t xml:space="preserve">CX101857</t>
  </si>
  <si>
    <t xml:space="preserve">CX101858</t>
  </si>
  <si>
    <t xml:space="preserve">CX101859</t>
  </si>
  <si>
    <t xml:space="preserve">CX101860</t>
  </si>
  <si>
    <t xml:space="preserve">CX101861</t>
  </si>
  <si>
    <t xml:space="preserve">CX101862</t>
  </si>
  <si>
    <t xml:space="preserve">CX101863</t>
  </si>
  <si>
    <t xml:space="preserve">CX101864</t>
  </si>
  <si>
    <t xml:space="preserve">CX101865</t>
  </si>
  <si>
    <t xml:space="preserve">CX101866</t>
  </si>
  <si>
    <t xml:space="preserve">CX101867</t>
  </si>
  <si>
    <t xml:space="preserve">CX101868</t>
  </si>
  <si>
    <t xml:space="preserve">CX101869</t>
  </si>
  <si>
    <t xml:space="preserve">CX101870</t>
  </si>
  <si>
    <t xml:space="preserve">CX101871</t>
  </si>
  <si>
    <t xml:space="preserve">CX101872</t>
  </si>
  <si>
    <t xml:space="preserve">CX101873</t>
  </si>
  <si>
    <t xml:space="preserve">CX101874</t>
  </si>
  <si>
    <t xml:space="preserve">CX101875</t>
  </si>
  <si>
    <t xml:space="preserve">CX101876</t>
  </si>
  <si>
    <t xml:space="preserve">CX101877</t>
  </si>
  <si>
    <t xml:space="preserve">CX101878</t>
  </si>
  <si>
    <t xml:space="preserve">CX101879</t>
  </si>
  <si>
    <t xml:space="preserve">CX101880</t>
  </si>
  <si>
    <t xml:space="preserve">CX101881</t>
  </si>
  <si>
    <t xml:space="preserve">CX101882</t>
  </si>
  <si>
    <t xml:space="preserve">CX101883</t>
  </si>
  <si>
    <t xml:space="preserve">CX101884</t>
  </si>
  <si>
    <t xml:space="preserve">CX101885</t>
  </si>
  <si>
    <t xml:space="preserve">CX101886</t>
  </si>
  <si>
    <t xml:space="preserve">CX101887</t>
  </si>
  <si>
    <t xml:space="preserve">CX101888</t>
  </si>
  <si>
    <t xml:space="preserve">CX101889</t>
  </si>
  <si>
    <t xml:space="preserve">CX101890</t>
  </si>
  <si>
    <t xml:space="preserve">CX101891</t>
  </si>
  <si>
    <t xml:space="preserve">CX101892</t>
  </si>
  <si>
    <t xml:space="preserve">CX101893</t>
  </si>
  <si>
    <t xml:space="preserve">CX101894</t>
  </si>
  <si>
    <t xml:space="preserve">CX101895</t>
  </si>
  <si>
    <t xml:space="preserve">CX101896</t>
  </si>
  <si>
    <t xml:space="preserve">CX101897</t>
  </si>
  <si>
    <t xml:space="preserve">CX101898</t>
  </si>
  <si>
    <t xml:space="preserve">CX101899</t>
  </si>
  <si>
    <t xml:space="preserve">CX101900</t>
  </si>
  <si>
    <t xml:space="preserve">CX101901</t>
  </si>
  <si>
    <t xml:space="preserve">CX101902</t>
  </si>
  <si>
    <t xml:space="preserve">CX101903</t>
  </si>
  <si>
    <t xml:space="preserve">CX101904</t>
  </si>
  <si>
    <t xml:space="preserve">CX101905</t>
  </si>
  <si>
    <t xml:space="preserve">CX101906</t>
  </si>
  <si>
    <t xml:space="preserve">CX101907</t>
  </si>
  <si>
    <t xml:space="preserve">CX101908</t>
  </si>
  <si>
    <t xml:space="preserve">CX101909</t>
  </si>
  <si>
    <t xml:space="preserve">CX101910</t>
  </si>
  <si>
    <t xml:space="preserve">CX101911</t>
  </si>
  <si>
    <t xml:space="preserve">CX101912</t>
  </si>
  <si>
    <t xml:space="preserve">CX101913</t>
  </si>
  <si>
    <t xml:space="preserve">CX101914</t>
  </si>
  <si>
    <t xml:space="preserve">CX101915</t>
  </si>
  <si>
    <t xml:space="preserve">CX101916</t>
  </si>
  <si>
    <t xml:space="preserve">CX101917</t>
  </si>
  <si>
    <t xml:space="preserve">CX101918</t>
  </si>
  <si>
    <t xml:space="preserve">CX101919</t>
  </si>
  <si>
    <t xml:space="preserve">CX101920</t>
  </si>
  <si>
    <t xml:space="preserve">CX101921</t>
  </si>
  <si>
    <t xml:space="preserve">CX101922</t>
  </si>
  <si>
    <t xml:space="preserve">CX101923</t>
  </si>
  <si>
    <t xml:space="preserve">CX101924</t>
  </si>
  <si>
    <t xml:space="preserve">CX101925</t>
  </si>
  <si>
    <t xml:space="preserve">CX101926</t>
  </si>
  <si>
    <t xml:space="preserve">CX101927</t>
  </si>
  <si>
    <t xml:space="preserve">CX101928</t>
  </si>
  <si>
    <t xml:space="preserve">CX101929</t>
  </si>
  <si>
    <t xml:space="preserve">CX101930</t>
  </si>
  <si>
    <t xml:space="preserve">CX101931</t>
  </si>
  <si>
    <t xml:space="preserve">CX101932</t>
  </si>
  <si>
    <t xml:space="preserve">CX101933</t>
  </si>
  <si>
    <t xml:space="preserve">CX101934</t>
  </si>
  <si>
    <t xml:space="preserve">CX101935</t>
  </si>
  <si>
    <t xml:space="preserve">CX101936</t>
  </si>
  <si>
    <t xml:space="preserve">CX101937</t>
  </si>
  <si>
    <t xml:space="preserve">CX101938</t>
  </si>
  <si>
    <t xml:space="preserve">CX101939</t>
  </si>
  <si>
    <t xml:space="preserve">CX101940</t>
  </si>
  <si>
    <t xml:space="preserve">CX101941</t>
  </si>
  <si>
    <t xml:space="preserve">CX101942</t>
  </si>
  <si>
    <t xml:space="preserve">CX101943</t>
  </si>
  <si>
    <t xml:space="preserve">CX101944</t>
  </si>
  <si>
    <t xml:space="preserve">CX101945</t>
  </si>
  <si>
    <t xml:space="preserve">CX101946</t>
  </si>
  <si>
    <t xml:space="preserve">CX101947</t>
  </si>
  <si>
    <t xml:space="preserve">CX101948</t>
  </si>
  <si>
    <t xml:space="preserve">CX101949</t>
  </si>
  <si>
    <t xml:space="preserve">CX101950</t>
  </si>
  <si>
    <t xml:space="preserve">CX101951</t>
  </si>
  <si>
    <t xml:space="preserve">CX101952</t>
  </si>
  <si>
    <t xml:space="preserve">CX101953</t>
  </si>
  <si>
    <t xml:space="preserve">CX101954</t>
  </si>
  <si>
    <t xml:space="preserve">CX101955</t>
  </si>
  <si>
    <t xml:space="preserve">CX101956</t>
  </si>
  <si>
    <t xml:space="preserve">CX101957</t>
  </si>
  <si>
    <t xml:space="preserve">CX101958</t>
  </si>
  <si>
    <t xml:space="preserve">CX101959</t>
  </si>
  <si>
    <t xml:space="preserve">CX101960</t>
  </si>
  <si>
    <t xml:space="preserve">CX101961</t>
  </si>
  <si>
    <t xml:space="preserve">CX101962</t>
  </si>
  <si>
    <t xml:space="preserve">CX101963</t>
  </si>
  <si>
    <t xml:space="preserve">CX101964</t>
  </si>
  <si>
    <t xml:space="preserve">CX101965</t>
  </si>
  <si>
    <t xml:space="preserve">CX101966</t>
  </si>
  <si>
    <t xml:space="preserve">CX101967</t>
  </si>
  <si>
    <t xml:space="preserve">CX101968</t>
  </si>
  <si>
    <t xml:space="preserve">CX101969</t>
  </si>
  <si>
    <t xml:space="preserve">CX101970</t>
  </si>
  <si>
    <t xml:space="preserve">CX101971</t>
  </si>
  <si>
    <t xml:space="preserve">CX101972</t>
  </si>
  <si>
    <t xml:space="preserve">CX101973</t>
  </si>
  <si>
    <t xml:space="preserve">CX101974</t>
  </si>
  <si>
    <t xml:space="preserve">CX101975</t>
  </si>
  <si>
    <t xml:space="preserve">CX101976</t>
  </si>
  <si>
    <t xml:space="preserve">CX101977</t>
  </si>
  <si>
    <t xml:space="preserve">CX101978</t>
  </si>
  <si>
    <t xml:space="preserve">CX101979</t>
  </si>
  <si>
    <t xml:space="preserve">CX101980</t>
  </si>
  <si>
    <t xml:space="preserve">CX101981</t>
  </si>
  <si>
    <t xml:space="preserve">CX101982</t>
  </si>
  <si>
    <t xml:space="preserve">CX101983</t>
  </si>
  <si>
    <t xml:space="preserve">CX101984</t>
  </si>
  <si>
    <t xml:space="preserve">CX101985</t>
  </si>
  <si>
    <t xml:space="preserve">CX101986</t>
  </si>
  <si>
    <t xml:space="preserve">CX101987</t>
  </si>
  <si>
    <t xml:space="preserve">CX101988</t>
  </si>
  <si>
    <t xml:space="preserve">CX101989</t>
  </si>
  <si>
    <t xml:space="preserve">CX101990</t>
  </si>
  <si>
    <t xml:space="preserve">CX101991</t>
  </si>
  <si>
    <t xml:space="preserve">CX101992</t>
  </si>
  <si>
    <t xml:space="preserve">CX101993</t>
  </si>
  <si>
    <t xml:space="preserve">CX101994</t>
  </si>
  <si>
    <t xml:space="preserve">CX101995</t>
  </si>
  <si>
    <t xml:space="preserve">CX101996</t>
  </si>
  <si>
    <t xml:space="preserve">CX101997</t>
  </si>
  <si>
    <t xml:space="preserve">CX101998</t>
  </si>
  <si>
    <t xml:space="preserve">CX101999</t>
  </si>
  <si>
    <t xml:space="preserve">CX102000</t>
  </si>
  <si>
    <t xml:space="preserve">CX102001</t>
  </si>
  <si>
    <t xml:space="preserve">CX102002</t>
  </si>
  <si>
    <t xml:space="preserve">CX102003</t>
  </si>
  <si>
    <t xml:space="preserve">CX102004</t>
  </si>
  <si>
    <t xml:space="preserve">CX102005</t>
  </si>
  <si>
    <t xml:space="preserve">CX102006</t>
  </si>
  <si>
    <t xml:space="preserve">CX102007</t>
  </si>
  <si>
    <t xml:space="preserve">CX102008</t>
  </si>
  <si>
    <t xml:space="preserve">CX102009</t>
  </si>
  <si>
    <t xml:space="preserve">CX102010</t>
  </si>
  <si>
    <t xml:space="preserve">CX102011</t>
  </si>
  <si>
    <t xml:space="preserve">CX102012</t>
  </si>
  <si>
    <t xml:space="preserve">CX102013</t>
  </si>
  <si>
    <t xml:space="preserve">CX102014</t>
  </si>
  <si>
    <t xml:space="preserve">CX102015</t>
  </si>
  <si>
    <t xml:space="preserve">CX102016</t>
  </si>
  <si>
    <t xml:space="preserve">CX102017</t>
  </si>
  <si>
    <t xml:space="preserve">CX102018</t>
  </si>
  <si>
    <t xml:space="preserve">CX102019</t>
  </si>
  <si>
    <t xml:space="preserve">CX102020</t>
  </si>
  <si>
    <t xml:space="preserve">CX102021</t>
  </si>
  <si>
    <t xml:space="preserve">CX102022</t>
  </si>
  <si>
    <t xml:space="preserve">CX102023</t>
  </si>
  <si>
    <t xml:space="preserve">CX102024</t>
  </si>
  <si>
    <t xml:space="preserve">CX102025</t>
  </si>
  <si>
    <t xml:space="preserve">CX102026</t>
  </si>
  <si>
    <t xml:space="preserve">CX102027</t>
  </si>
  <si>
    <t xml:space="preserve">CX102028</t>
  </si>
  <si>
    <t xml:space="preserve">CX102029</t>
  </si>
  <si>
    <t xml:space="preserve">CX102030</t>
  </si>
  <si>
    <t xml:space="preserve">CX102031</t>
  </si>
  <si>
    <t xml:space="preserve">CX102032</t>
  </si>
  <si>
    <t xml:space="preserve">CX102033</t>
  </si>
  <si>
    <t xml:space="preserve">CX102034</t>
  </si>
  <si>
    <t xml:space="preserve">CX102035</t>
  </si>
  <si>
    <t xml:space="preserve">CX102036</t>
  </si>
  <si>
    <t xml:space="preserve">CX102037</t>
  </si>
  <si>
    <t xml:space="preserve">CX102038</t>
  </si>
  <si>
    <t xml:space="preserve">CX102039</t>
  </si>
  <si>
    <t xml:space="preserve">CX102040</t>
  </si>
  <si>
    <t xml:space="preserve">CX102041</t>
  </si>
  <si>
    <t xml:space="preserve">CX102042</t>
  </si>
  <si>
    <t xml:space="preserve">CX102043</t>
  </si>
  <si>
    <t xml:space="preserve">CX102044</t>
  </si>
  <si>
    <t xml:space="preserve">CX102045</t>
  </si>
  <si>
    <t xml:space="preserve">CX102046</t>
  </si>
  <si>
    <t xml:space="preserve">CX102047</t>
  </si>
  <si>
    <t xml:space="preserve">CX102048</t>
  </si>
  <si>
    <t xml:space="preserve">CX102049</t>
  </si>
  <si>
    <t xml:space="preserve">CX102050</t>
  </si>
  <si>
    <t xml:space="preserve">CX102051</t>
  </si>
  <si>
    <t xml:space="preserve">CX102052</t>
  </si>
  <si>
    <t xml:space="preserve">CX102053</t>
  </si>
  <si>
    <t xml:space="preserve">CX102054</t>
  </si>
  <si>
    <t xml:space="preserve">CX102055</t>
  </si>
  <si>
    <t xml:space="preserve">CX102056</t>
  </si>
  <si>
    <t xml:space="preserve">CX102057</t>
  </si>
  <si>
    <t xml:space="preserve">CX102058</t>
  </si>
  <si>
    <t xml:space="preserve">CX102059</t>
  </si>
  <si>
    <t xml:space="preserve">CX102060</t>
  </si>
  <si>
    <t xml:space="preserve">CX102061</t>
  </si>
  <si>
    <t xml:space="preserve">CX102062</t>
  </si>
  <si>
    <t xml:space="preserve">CX102063</t>
  </si>
  <si>
    <t xml:space="preserve">CX102064</t>
  </si>
  <si>
    <t xml:space="preserve">CX102065</t>
  </si>
  <si>
    <t xml:space="preserve">CX102066</t>
  </si>
  <si>
    <t xml:space="preserve">CX102067</t>
  </si>
  <si>
    <t xml:space="preserve">CX102068</t>
  </si>
  <si>
    <t xml:space="preserve">CX102069</t>
  </si>
  <si>
    <t xml:space="preserve">CX102070</t>
  </si>
  <si>
    <t xml:space="preserve">CX102071</t>
  </si>
  <si>
    <t xml:space="preserve">CX102072</t>
  </si>
  <si>
    <t xml:space="preserve">CX102073</t>
  </si>
  <si>
    <t xml:space="preserve">CX102074</t>
  </si>
  <si>
    <t xml:space="preserve">CX102075</t>
  </si>
  <si>
    <t xml:space="preserve">CX102076</t>
  </si>
  <si>
    <t xml:space="preserve">CX102077</t>
  </si>
  <si>
    <t xml:space="preserve">CX102078</t>
  </si>
  <si>
    <t xml:space="preserve">CX102079</t>
  </si>
  <si>
    <t xml:space="preserve">CX102080</t>
  </si>
  <si>
    <t xml:space="preserve">CX102081</t>
  </si>
  <si>
    <t xml:space="preserve">CX102082</t>
  </si>
  <si>
    <t xml:space="preserve">CX102083</t>
  </si>
  <si>
    <t xml:space="preserve">CX102084</t>
  </si>
  <si>
    <t xml:space="preserve">CX102085</t>
  </si>
  <si>
    <t xml:space="preserve">CX102086</t>
  </si>
  <si>
    <t xml:space="preserve">CX102087</t>
  </si>
  <si>
    <t xml:space="preserve">CX102088</t>
  </si>
  <si>
    <t xml:space="preserve">CX102089</t>
  </si>
  <si>
    <t xml:space="preserve">CX102090</t>
  </si>
  <si>
    <t xml:space="preserve">CX102091</t>
  </si>
  <si>
    <t xml:space="preserve">CX102092</t>
  </si>
  <si>
    <t xml:space="preserve">CX102093</t>
  </si>
  <si>
    <t xml:space="preserve">CX102094</t>
  </si>
  <si>
    <t xml:space="preserve">CX102095</t>
  </si>
  <si>
    <t xml:space="preserve">CX102096</t>
  </si>
  <si>
    <t xml:space="preserve">CX102097</t>
  </si>
  <si>
    <t xml:space="preserve">CX102098</t>
  </si>
  <si>
    <t xml:space="preserve">CX102099</t>
  </si>
  <si>
    <t xml:space="preserve">CX102100</t>
  </si>
  <si>
    <t xml:space="preserve">CX102101</t>
  </si>
  <si>
    <t xml:space="preserve">CX102102</t>
  </si>
  <si>
    <t xml:space="preserve">CX102103</t>
  </si>
  <si>
    <t xml:space="preserve">CX102104</t>
  </si>
  <si>
    <t xml:space="preserve">CX102105</t>
  </si>
  <si>
    <t xml:space="preserve">CX102106</t>
  </si>
  <si>
    <t xml:space="preserve">CX102107</t>
  </si>
  <si>
    <t xml:space="preserve">CX102108</t>
  </si>
  <si>
    <t xml:space="preserve">CX102109</t>
  </si>
  <si>
    <t xml:space="preserve">CX102110</t>
  </si>
  <si>
    <t xml:space="preserve">CX102111</t>
  </si>
  <si>
    <t xml:space="preserve">CX102112</t>
  </si>
  <si>
    <t xml:space="preserve">CX102113</t>
  </si>
  <si>
    <t xml:space="preserve">CX102114</t>
  </si>
  <si>
    <t xml:space="preserve">CX102115</t>
  </si>
  <si>
    <t xml:space="preserve">CX102116</t>
  </si>
  <si>
    <t xml:space="preserve">CX102117</t>
  </si>
  <si>
    <t xml:space="preserve">CX102118</t>
  </si>
  <si>
    <t xml:space="preserve">CX102119</t>
  </si>
  <si>
    <t xml:space="preserve">CX102120</t>
  </si>
  <si>
    <t xml:space="preserve">CX102121</t>
  </si>
  <si>
    <t xml:space="preserve">CX102122</t>
  </si>
  <si>
    <t xml:space="preserve">CX102123</t>
  </si>
  <si>
    <t xml:space="preserve">CX102124</t>
  </si>
  <si>
    <t xml:space="preserve">CX102125</t>
  </si>
  <si>
    <t xml:space="preserve">CX102126</t>
  </si>
  <si>
    <t xml:space="preserve">CX102127</t>
  </si>
  <si>
    <t xml:space="preserve">CX102128</t>
  </si>
  <si>
    <t xml:space="preserve">CX102129</t>
  </si>
  <si>
    <t xml:space="preserve">CX102130</t>
  </si>
  <si>
    <t xml:space="preserve">CX102131</t>
  </si>
  <si>
    <t xml:space="preserve">CX102132</t>
  </si>
  <si>
    <t xml:space="preserve">CX102133</t>
  </si>
  <si>
    <t xml:space="preserve">CX102134</t>
  </si>
  <si>
    <t xml:space="preserve">CX102135</t>
  </si>
  <si>
    <t xml:space="preserve">CX102136</t>
  </si>
  <si>
    <t xml:space="preserve">CX102137</t>
  </si>
  <si>
    <t xml:space="preserve">CX102138</t>
  </si>
  <si>
    <t xml:space="preserve">CX102139</t>
  </si>
  <si>
    <t xml:space="preserve">CX102140</t>
  </si>
  <si>
    <t xml:space="preserve">CX102141</t>
  </si>
  <si>
    <t xml:space="preserve">CX102142</t>
  </si>
  <si>
    <t xml:space="preserve">CX102143</t>
  </si>
  <si>
    <t xml:space="preserve">CX102144</t>
  </si>
  <si>
    <t xml:space="preserve">CX102145</t>
  </si>
  <si>
    <t xml:space="preserve">CX102146</t>
  </si>
  <si>
    <t xml:space="preserve">CX102147</t>
  </si>
  <si>
    <t xml:space="preserve">CX102148</t>
  </si>
  <si>
    <t xml:space="preserve">CX102149</t>
  </si>
  <si>
    <t xml:space="preserve">CX102150</t>
  </si>
  <si>
    <t xml:space="preserve">CX102151</t>
  </si>
  <si>
    <t xml:space="preserve">CX102152</t>
  </si>
  <si>
    <t xml:space="preserve">CX102153</t>
  </si>
  <si>
    <t xml:space="preserve">CX102154</t>
  </si>
  <si>
    <t xml:space="preserve">CX102155</t>
  </si>
  <si>
    <t xml:space="preserve">CX102156</t>
  </si>
  <si>
    <t xml:space="preserve">CX102157</t>
  </si>
  <si>
    <t xml:space="preserve">CX102158</t>
  </si>
  <si>
    <t xml:space="preserve">CX102159</t>
  </si>
  <si>
    <t xml:space="preserve">CX102160</t>
  </si>
  <si>
    <t xml:space="preserve">CX102161</t>
  </si>
  <si>
    <t xml:space="preserve">CX102162</t>
  </si>
  <si>
    <t xml:space="preserve">CX102163</t>
  </si>
  <si>
    <t xml:space="preserve">CX102164</t>
  </si>
  <si>
    <t xml:space="preserve">CX102165</t>
  </si>
  <si>
    <t xml:space="preserve">CX102166</t>
  </si>
  <si>
    <t xml:space="preserve">CX102167</t>
  </si>
  <si>
    <t xml:space="preserve">CX102168</t>
  </si>
  <si>
    <t xml:space="preserve">CX102169</t>
  </si>
  <si>
    <t xml:space="preserve">CX102170</t>
  </si>
  <si>
    <t xml:space="preserve">CX102171</t>
  </si>
  <si>
    <t xml:space="preserve">CX102172</t>
  </si>
  <si>
    <t xml:space="preserve">CX102173</t>
  </si>
  <si>
    <t xml:space="preserve">CX102174</t>
  </si>
  <si>
    <t xml:space="preserve">CX102175</t>
  </si>
  <si>
    <t xml:space="preserve">CX102176</t>
  </si>
  <si>
    <t xml:space="preserve">CX102177</t>
  </si>
  <si>
    <t xml:space="preserve">CX102178</t>
  </si>
  <si>
    <t xml:space="preserve">CX102179</t>
  </si>
  <si>
    <t xml:space="preserve">CX102180</t>
  </si>
  <si>
    <t xml:space="preserve">CX102181</t>
  </si>
  <si>
    <t xml:space="preserve">CX102182</t>
  </si>
  <si>
    <t xml:space="preserve">CX102183</t>
  </si>
  <si>
    <t xml:space="preserve">CX102184</t>
  </si>
  <si>
    <t xml:space="preserve">CX102185</t>
  </si>
  <si>
    <t xml:space="preserve">CX102186</t>
  </si>
  <si>
    <t xml:space="preserve">CX102187</t>
  </si>
  <si>
    <t xml:space="preserve">CX102188</t>
  </si>
  <si>
    <t xml:space="preserve">CX102189</t>
  </si>
  <si>
    <t xml:space="preserve">CX102190</t>
  </si>
  <si>
    <t xml:space="preserve">CX102191</t>
  </si>
  <si>
    <t xml:space="preserve">CX102192</t>
  </si>
  <si>
    <t xml:space="preserve">CX102193</t>
  </si>
  <si>
    <t xml:space="preserve">CX102194</t>
  </si>
  <si>
    <t xml:space="preserve">CX102195</t>
  </si>
  <si>
    <t xml:space="preserve">CX102196</t>
  </si>
  <si>
    <t xml:space="preserve">CX102197</t>
  </si>
  <si>
    <t xml:space="preserve">CX102198</t>
  </si>
  <si>
    <t xml:space="preserve">CX102199</t>
  </si>
  <si>
    <t xml:space="preserve">CX102200</t>
  </si>
  <si>
    <t xml:space="preserve">CX102201</t>
  </si>
  <si>
    <t xml:space="preserve">CX102202</t>
  </si>
  <si>
    <t xml:space="preserve">CX102203</t>
  </si>
  <si>
    <t xml:space="preserve">CX102204</t>
  </si>
  <si>
    <t xml:space="preserve">CX102205</t>
  </si>
  <si>
    <t xml:space="preserve">CX102206</t>
  </si>
  <si>
    <t xml:space="preserve">CX102207</t>
  </si>
  <si>
    <t xml:space="preserve">CX102208</t>
  </si>
  <si>
    <t xml:space="preserve">CX102209</t>
  </si>
  <si>
    <t xml:space="preserve">CX102210</t>
  </si>
  <si>
    <t xml:space="preserve">CX102211</t>
  </si>
  <si>
    <t xml:space="preserve">CX102212</t>
  </si>
  <si>
    <t xml:space="preserve">CX102213</t>
  </si>
  <si>
    <t xml:space="preserve">CX102214</t>
  </si>
  <si>
    <t xml:space="preserve">CX102215</t>
  </si>
  <si>
    <t xml:space="preserve">CX102216</t>
  </si>
  <si>
    <t xml:space="preserve">CX102217</t>
  </si>
  <si>
    <t xml:space="preserve">CX102218</t>
  </si>
  <si>
    <t xml:space="preserve">CX102219</t>
  </si>
  <si>
    <t xml:space="preserve">CX102220</t>
  </si>
  <si>
    <t xml:space="preserve">CX102221</t>
  </si>
  <si>
    <t xml:space="preserve">CX102222</t>
  </si>
  <si>
    <t xml:space="preserve">CX102223</t>
  </si>
  <si>
    <t xml:space="preserve">CX102224</t>
  </si>
  <si>
    <t xml:space="preserve">CX102225</t>
  </si>
  <si>
    <t xml:space="preserve">CX102226</t>
  </si>
  <si>
    <t xml:space="preserve">CX102227</t>
  </si>
  <si>
    <t xml:space="preserve">CX102228</t>
  </si>
  <si>
    <t xml:space="preserve">CX102229</t>
  </si>
  <si>
    <t xml:space="preserve">CX102230</t>
  </si>
  <si>
    <t xml:space="preserve">CX102231</t>
  </si>
  <si>
    <t xml:space="preserve">CX102232</t>
  </si>
  <si>
    <t xml:space="preserve">CX102233</t>
  </si>
  <si>
    <t xml:space="preserve">CX102234</t>
  </si>
  <si>
    <t xml:space="preserve">CX102235</t>
  </si>
  <si>
    <t xml:space="preserve">CX102236</t>
  </si>
  <si>
    <t xml:space="preserve">CX102237</t>
  </si>
  <si>
    <t xml:space="preserve">CX102238</t>
  </si>
  <si>
    <t xml:space="preserve">CX102239</t>
  </si>
  <si>
    <t xml:space="preserve">CX102240</t>
  </si>
  <si>
    <t xml:space="preserve">CX102241</t>
  </si>
  <si>
    <t xml:space="preserve">CX102242</t>
  </si>
  <si>
    <t xml:space="preserve">CX102243</t>
  </si>
  <si>
    <t xml:space="preserve">CX102244</t>
  </si>
  <si>
    <t xml:space="preserve">CX102245</t>
  </si>
  <si>
    <t xml:space="preserve">CX102246</t>
  </si>
  <si>
    <t xml:space="preserve">CX102247</t>
  </si>
  <si>
    <t xml:space="preserve">CX102248</t>
  </si>
  <si>
    <t xml:space="preserve">CX102249</t>
  </si>
  <si>
    <t xml:space="preserve">CX102250</t>
  </si>
  <si>
    <t xml:space="preserve">CX102251</t>
  </si>
  <si>
    <t xml:space="preserve">CX102252</t>
  </si>
  <si>
    <t xml:space="preserve">CX102253</t>
  </si>
  <si>
    <t xml:space="preserve">CX102254</t>
  </si>
  <si>
    <t xml:space="preserve">CX102255</t>
  </si>
  <si>
    <t xml:space="preserve">CX102256</t>
  </si>
  <si>
    <t xml:space="preserve">CX102257</t>
  </si>
  <si>
    <t xml:space="preserve">CX102258</t>
  </si>
  <si>
    <t xml:space="preserve">CX102259</t>
  </si>
  <si>
    <t xml:space="preserve">CX102260</t>
  </si>
  <si>
    <t xml:space="preserve">CX102261</t>
  </si>
  <si>
    <t xml:space="preserve">CX102262</t>
  </si>
  <si>
    <t xml:space="preserve">CX102263</t>
  </si>
  <si>
    <t xml:space="preserve">CX102264</t>
  </si>
  <si>
    <t xml:space="preserve">CX102265</t>
  </si>
  <si>
    <t xml:space="preserve">CX102266</t>
  </si>
  <si>
    <t xml:space="preserve">CX102267</t>
  </si>
  <si>
    <t xml:space="preserve">CX102268</t>
  </si>
  <si>
    <t xml:space="preserve">CX102269</t>
  </si>
  <si>
    <t xml:space="preserve">CX102270</t>
  </si>
  <si>
    <t xml:space="preserve">CX102271</t>
  </si>
  <si>
    <t xml:space="preserve">CX102272</t>
  </si>
  <si>
    <t xml:space="preserve">CX102273</t>
  </si>
  <si>
    <t xml:space="preserve">CX102274</t>
  </si>
  <si>
    <t xml:space="preserve">CX102275</t>
  </si>
  <si>
    <t xml:space="preserve">CX102276</t>
  </si>
  <si>
    <t xml:space="preserve">CX102277</t>
  </si>
  <si>
    <t xml:space="preserve">CX102278</t>
  </si>
  <si>
    <t xml:space="preserve">CX102279</t>
  </si>
  <si>
    <t xml:space="preserve">CX102280</t>
  </si>
  <si>
    <t xml:space="preserve">CX102281</t>
  </si>
  <si>
    <t xml:space="preserve">CX102282</t>
  </si>
  <si>
    <t xml:space="preserve">CX102283</t>
  </si>
  <si>
    <t xml:space="preserve">CX102284</t>
  </si>
  <si>
    <t xml:space="preserve">CX102285</t>
  </si>
  <si>
    <t xml:space="preserve">CX102286</t>
  </si>
  <si>
    <t xml:space="preserve">CX102287</t>
  </si>
  <si>
    <t xml:space="preserve">CX102288</t>
  </si>
  <si>
    <t xml:space="preserve">CX102289</t>
  </si>
  <si>
    <t xml:space="preserve">CX102290</t>
  </si>
  <si>
    <t xml:space="preserve">CX102291</t>
  </si>
  <si>
    <t xml:space="preserve">CX102292</t>
  </si>
  <si>
    <t xml:space="preserve">CX102293</t>
  </si>
  <si>
    <t xml:space="preserve">CX102294</t>
  </si>
  <si>
    <t xml:space="preserve">CX102295</t>
  </si>
  <si>
    <t xml:space="preserve">CX102296</t>
  </si>
  <si>
    <t xml:space="preserve">CX102297</t>
  </si>
  <si>
    <t xml:space="preserve">CX102298</t>
  </si>
  <si>
    <t xml:space="preserve">CX102299</t>
  </si>
  <si>
    <t xml:space="preserve">CX102300</t>
  </si>
  <si>
    <t xml:space="preserve">CX102301</t>
  </si>
  <si>
    <t xml:space="preserve">CX102302</t>
  </si>
  <si>
    <t xml:space="preserve">CX102303</t>
  </si>
  <si>
    <t xml:space="preserve">CX102304</t>
  </si>
  <si>
    <t xml:space="preserve">CX102305</t>
  </si>
  <si>
    <t xml:space="preserve">CX102306</t>
  </si>
  <si>
    <t xml:space="preserve">CX102307</t>
  </si>
  <si>
    <t xml:space="preserve">CX102308</t>
  </si>
  <si>
    <t xml:space="preserve">CX102309</t>
  </si>
  <si>
    <t xml:space="preserve">CX102310</t>
  </si>
  <si>
    <t xml:space="preserve">CX102311</t>
  </si>
  <si>
    <t xml:space="preserve">CX102312</t>
  </si>
  <si>
    <t xml:space="preserve">CX102313</t>
  </si>
  <si>
    <t xml:space="preserve">CX102314</t>
  </si>
  <si>
    <t xml:space="preserve">CX102315</t>
  </si>
  <si>
    <t xml:space="preserve">CX102316</t>
  </si>
  <si>
    <t xml:space="preserve">CX102317</t>
  </si>
  <si>
    <t xml:space="preserve">CX102318</t>
  </si>
  <si>
    <t xml:space="preserve">CX102319</t>
  </si>
  <si>
    <t xml:space="preserve">CX102320</t>
  </si>
  <si>
    <t xml:space="preserve">CX102321</t>
  </si>
  <si>
    <t xml:space="preserve">CX102322</t>
  </si>
  <si>
    <t xml:space="preserve">CX102323</t>
  </si>
  <si>
    <t xml:space="preserve">CX102324</t>
  </si>
  <si>
    <t xml:space="preserve">CX102325</t>
  </si>
  <si>
    <t xml:space="preserve">CX102326</t>
  </si>
  <si>
    <t xml:space="preserve">CX102327</t>
  </si>
  <si>
    <t xml:space="preserve">CX102328</t>
  </si>
  <si>
    <t xml:space="preserve">CX102329</t>
  </si>
  <si>
    <t xml:space="preserve">CX102330</t>
  </si>
  <si>
    <t xml:space="preserve">CX102331</t>
  </si>
  <si>
    <t xml:space="preserve">CX102332</t>
  </si>
  <si>
    <t xml:space="preserve">CX102333</t>
  </si>
  <si>
    <t xml:space="preserve">CX102334</t>
  </si>
  <si>
    <t xml:space="preserve">CX102335</t>
  </si>
  <si>
    <t xml:space="preserve">CX102336</t>
  </si>
  <si>
    <t xml:space="preserve">CX102337</t>
  </si>
  <si>
    <t xml:space="preserve">CX102338</t>
  </si>
  <si>
    <t xml:space="preserve">CX102339</t>
  </si>
  <si>
    <t xml:space="preserve">CX102340</t>
  </si>
  <si>
    <t xml:space="preserve">CX102341</t>
  </si>
  <si>
    <t xml:space="preserve">CX102342</t>
  </si>
  <si>
    <t xml:space="preserve">CX102343</t>
  </si>
  <si>
    <t xml:space="preserve">CX102344</t>
  </si>
  <si>
    <t xml:space="preserve">CX102345</t>
  </si>
  <si>
    <t xml:space="preserve">CX102346</t>
  </si>
  <si>
    <t xml:space="preserve">CX102347</t>
  </si>
  <si>
    <t xml:space="preserve">CX102348</t>
  </si>
  <si>
    <t xml:space="preserve">CX102349</t>
  </si>
  <si>
    <t xml:space="preserve">CX102350</t>
  </si>
  <si>
    <t xml:space="preserve">CX102351</t>
  </si>
  <si>
    <t xml:space="preserve">CX102352</t>
  </si>
  <si>
    <t xml:space="preserve">CX102353</t>
  </si>
  <si>
    <t xml:space="preserve">CX102354</t>
  </si>
  <si>
    <t xml:space="preserve">CX102355</t>
  </si>
  <si>
    <t xml:space="preserve">CX102356</t>
  </si>
  <si>
    <t xml:space="preserve">CX102357</t>
  </si>
  <si>
    <t xml:space="preserve">CX102358</t>
  </si>
  <si>
    <t xml:space="preserve">CX102359</t>
  </si>
  <si>
    <t xml:space="preserve">CX102360</t>
  </si>
  <si>
    <t xml:space="preserve">CX102361</t>
  </si>
  <si>
    <t xml:space="preserve">CX102362</t>
  </si>
  <si>
    <t xml:space="preserve">CX102363</t>
  </si>
  <si>
    <t xml:space="preserve">CX102364</t>
  </si>
  <si>
    <t xml:space="preserve">CX102365</t>
  </si>
  <si>
    <t xml:space="preserve">CX102366</t>
  </si>
  <si>
    <t xml:space="preserve">CX102367</t>
  </si>
  <si>
    <t xml:space="preserve">CX102368</t>
  </si>
  <si>
    <t xml:space="preserve">CX102369</t>
  </si>
  <si>
    <t xml:space="preserve">CX102370</t>
  </si>
  <si>
    <t xml:space="preserve">CX102371</t>
  </si>
  <si>
    <t xml:space="preserve">CX102372</t>
  </si>
  <si>
    <t xml:space="preserve">CX102373</t>
  </si>
  <si>
    <t xml:space="preserve">CX102374</t>
  </si>
  <si>
    <t xml:space="preserve">CX102375</t>
  </si>
  <si>
    <t xml:space="preserve">CX102376</t>
  </si>
  <si>
    <t xml:space="preserve">CX102377</t>
  </si>
  <si>
    <t xml:space="preserve">CX102378</t>
  </si>
  <si>
    <t xml:space="preserve">CX102379</t>
  </si>
  <si>
    <t xml:space="preserve">CX102380</t>
  </si>
  <si>
    <t xml:space="preserve">CX102381</t>
  </si>
  <si>
    <t xml:space="preserve">CX102382</t>
  </si>
  <si>
    <t xml:space="preserve">CX102383</t>
  </si>
  <si>
    <t xml:space="preserve">CX102384</t>
  </si>
  <si>
    <t xml:space="preserve">CX102385</t>
  </si>
  <si>
    <t xml:space="preserve">CX102386</t>
  </si>
  <si>
    <t xml:space="preserve">CX102387</t>
  </si>
  <si>
    <t xml:space="preserve">CX102388</t>
  </si>
  <si>
    <t xml:space="preserve">CX102389</t>
  </si>
  <si>
    <t xml:space="preserve">CX102390</t>
  </si>
  <si>
    <t xml:space="preserve">CX102391</t>
  </si>
  <si>
    <t xml:space="preserve">CX102392</t>
  </si>
  <si>
    <t xml:space="preserve">CX102393</t>
  </si>
  <si>
    <t xml:space="preserve">CX102394</t>
  </si>
  <si>
    <t xml:space="preserve">CX102395</t>
  </si>
  <si>
    <t xml:space="preserve">CX102396</t>
  </si>
  <si>
    <t xml:space="preserve">CX102397</t>
  </si>
  <si>
    <t xml:space="preserve">CX102398</t>
  </si>
  <si>
    <t xml:space="preserve">CX102399</t>
  </si>
  <si>
    <t xml:space="preserve">CX102400</t>
  </si>
  <si>
    <t xml:space="preserve">CX102401</t>
  </si>
  <si>
    <t xml:space="preserve">CX102402</t>
  </si>
  <si>
    <t xml:space="preserve">CX102403</t>
  </si>
  <si>
    <t xml:space="preserve">CX102404</t>
  </si>
  <si>
    <t xml:space="preserve">CX102405</t>
  </si>
  <si>
    <t xml:space="preserve">CX102406</t>
  </si>
  <si>
    <t xml:space="preserve">CX102407</t>
  </si>
  <si>
    <t xml:space="preserve">CX102408</t>
  </si>
  <si>
    <t xml:space="preserve">CX102409</t>
  </si>
  <si>
    <t xml:space="preserve">CX102410</t>
  </si>
  <si>
    <t xml:space="preserve">CX102411</t>
  </si>
  <si>
    <t xml:space="preserve">CX102412</t>
  </si>
  <si>
    <t xml:space="preserve">CX102413</t>
  </si>
  <si>
    <t xml:space="preserve">CX102414</t>
  </si>
  <si>
    <t xml:space="preserve">CX102415</t>
  </si>
  <si>
    <t xml:space="preserve">CX102416</t>
  </si>
  <si>
    <t xml:space="preserve">CX102417</t>
  </si>
  <si>
    <t xml:space="preserve">CX102418</t>
  </si>
  <si>
    <t xml:space="preserve">CX102419</t>
  </si>
  <si>
    <t xml:space="preserve">CX102420</t>
  </si>
  <si>
    <t xml:space="preserve">CX102421</t>
  </si>
  <si>
    <t xml:space="preserve">CX102422</t>
  </si>
  <si>
    <t xml:space="preserve">CX102423</t>
  </si>
  <si>
    <t xml:space="preserve">CX102424</t>
  </si>
  <si>
    <t xml:space="preserve">CX102425</t>
  </si>
  <si>
    <t xml:space="preserve">CX102426</t>
  </si>
  <si>
    <t xml:space="preserve">CX102427</t>
  </si>
  <si>
    <t xml:space="preserve">CX102428</t>
  </si>
  <si>
    <t xml:space="preserve">CX102429</t>
  </si>
  <si>
    <t xml:space="preserve">CX102430</t>
  </si>
  <si>
    <t xml:space="preserve">CX102431</t>
  </si>
  <si>
    <t xml:space="preserve">CX102432</t>
  </si>
  <si>
    <t xml:space="preserve">CX102433</t>
  </si>
  <si>
    <t xml:space="preserve">CX102434</t>
  </si>
  <si>
    <t xml:space="preserve">CX102435</t>
  </si>
  <si>
    <t xml:space="preserve">CX102436</t>
  </si>
  <si>
    <t xml:space="preserve">CX102437</t>
  </si>
  <si>
    <t xml:space="preserve">CX102438</t>
  </si>
  <si>
    <t xml:space="preserve">CX102439</t>
  </si>
  <si>
    <t xml:space="preserve">CX102440</t>
  </si>
  <si>
    <t xml:space="preserve">CX102441</t>
  </si>
  <si>
    <t xml:space="preserve">CX102442</t>
  </si>
  <si>
    <t xml:space="preserve">CX102443</t>
  </si>
  <si>
    <t xml:space="preserve">CX102444</t>
  </si>
  <si>
    <t xml:space="preserve">CX102445</t>
  </si>
  <si>
    <t xml:space="preserve">CX102446</t>
  </si>
  <si>
    <t xml:space="preserve">CX102447</t>
  </si>
  <si>
    <t xml:space="preserve">CX102448</t>
  </si>
  <si>
    <t xml:space="preserve">CX102449</t>
  </si>
  <si>
    <t xml:space="preserve">CX102450</t>
  </si>
  <si>
    <t xml:space="preserve">CX102451</t>
  </si>
  <si>
    <t xml:space="preserve">CX102452</t>
  </si>
  <si>
    <t xml:space="preserve">CX102453</t>
  </si>
  <si>
    <t xml:space="preserve">CX102454</t>
  </si>
  <si>
    <t xml:space="preserve">CX102455</t>
  </si>
  <si>
    <t xml:space="preserve">CX102456</t>
  </si>
  <si>
    <t xml:space="preserve">CX102457</t>
  </si>
  <si>
    <t xml:space="preserve">CX102458</t>
  </si>
  <si>
    <t xml:space="preserve">CX102459</t>
  </si>
  <si>
    <t xml:space="preserve">CX102460</t>
  </si>
  <si>
    <t xml:space="preserve">CX102461</t>
  </si>
  <si>
    <t xml:space="preserve">CX102462</t>
  </si>
  <si>
    <t xml:space="preserve">CX102463</t>
  </si>
  <si>
    <t xml:space="preserve">CX102464</t>
  </si>
  <si>
    <t xml:space="preserve">CX102465</t>
  </si>
  <si>
    <t xml:space="preserve">CX102466</t>
  </si>
  <si>
    <t xml:space="preserve">CX102467</t>
  </si>
  <si>
    <t xml:space="preserve">CX102468</t>
  </si>
  <si>
    <t xml:space="preserve">CX102469</t>
  </si>
  <si>
    <t xml:space="preserve">CX102470</t>
  </si>
  <si>
    <t xml:space="preserve">CX102471</t>
  </si>
  <si>
    <t xml:space="preserve">CX102472</t>
  </si>
  <si>
    <t xml:space="preserve">CX102473</t>
  </si>
  <si>
    <t xml:space="preserve">CX102474</t>
  </si>
  <si>
    <t xml:space="preserve">CX102475</t>
  </si>
  <si>
    <t xml:space="preserve">CX102476</t>
  </si>
  <si>
    <t xml:space="preserve">CX102477</t>
  </si>
  <si>
    <t xml:space="preserve">CX102478</t>
  </si>
  <si>
    <t xml:space="preserve">CX102479</t>
  </si>
  <si>
    <t xml:space="preserve">CX102480</t>
  </si>
  <si>
    <t xml:space="preserve">CX102481</t>
  </si>
  <si>
    <t xml:space="preserve">CX102482</t>
  </si>
  <si>
    <t xml:space="preserve">CX102483</t>
  </si>
  <si>
    <t xml:space="preserve">CX102484</t>
  </si>
  <si>
    <t xml:space="preserve">CX102485</t>
  </si>
  <si>
    <t xml:space="preserve">CX102486</t>
  </si>
  <si>
    <t xml:space="preserve">CX102487</t>
  </si>
  <si>
    <t xml:space="preserve">CX102488</t>
  </si>
  <si>
    <t xml:space="preserve">CX102489</t>
  </si>
  <si>
    <t xml:space="preserve">CX102490</t>
  </si>
  <si>
    <t xml:space="preserve">CX102491</t>
  </si>
  <si>
    <t xml:space="preserve">CX102492</t>
  </si>
  <si>
    <t xml:space="preserve">CX102493</t>
  </si>
  <si>
    <t xml:space="preserve">CX102494</t>
  </si>
  <si>
    <t xml:space="preserve">CX102495</t>
  </si>
  <si>
    <t xml:space="preserve">CX102496</t>
  </si>
  <si>
    <t xml:space="preserve">CX102497</t>
  </si>
  <si>
    <t xml:space="preserve">CX102498</t>
  </si>
  <si>
    <t xml:space="preserve">CX102499</t>
  </si>
  <si>
    <t xml:space="preserve">CX102500</t>
  </si>
  <si>
    <t xml:space="preserve">CX102501</t>
  </si>
  <si>
    <t xml:space="preserve">CX102502</t>
  </si>
  <si>
    <t xml:space="preserve">CX102503</t>
  </si>
  <si>
    <t xml:space="preserve">CX102504</t>
  </si>
  <si>
    <t xml:space="preserve">CX102505</t>
  </si>
  <si>
    <t xml:space="preserve">CX102506</t>
  </si>
  <si>
    <t xml:space="preserve">CX102507</t>
  </si>
  <si>
    <t xml:space="preserve">CX102508</t>
  </si>
  <si>
    <t xml:space="preserve">CX102509</t>
  </si>
  <si>
    <t xml:space="preserve">CX102510</t>
  </si>
  <si>
    <t xml:space="preserve">CX102511</t>
  </si>
  <si>
    <t xml:space="preserve">CX102512</t>
  </si>
  <si>
    <t xml:space="preserve">CX102513</t>
  </si>
  <si>
    <t xml:space="preserve">CX102514</t>
  </si>
  <si>
    <t xml:space="preserve">CX102515</t>
  </si>
  <si>
    <t xml:space="preserve">region recoded; txn date after snapshot</t>
  </si>
  <si>
    <t xml:space="preserve">CX102516</t>
  </si>
  <si>
    <t xml:space="preserve">CX102517</t>
  </si>
  <si>
    <t xml:space="preserve">CX102518</t>
  </si>
  <si>
    <t xml:space="preserve">CX102519</t>
  </si>
  <si>
    <t xml:space="preserve">CX102520</t>
  </si>
  <si>
    <t xml:space="preserve">CX102521</t>
  </si>
  <si>
    <t xml:space="preserve">CX102522</t>
  </si>
  <si>
    <t xml:space="preserve">CX102523</t>
  </si>
  <si>
    <t xml:space="preserve">CX102524</t>
  </si>
  <si>
    <t xml:space="preserve">CX102525</t>
  </si>
  <si>
    <t xml:space="preserve">CX102526</t>
  </si>
  <si>
    <t xml:space="preserve">CX102527</t>
  </si>
  <si>
    <t xml:space="preserve">CX102528</t>
  </si>
  <si>
    <t xml:space="preserve">CX102529</t>
  </si>
  <si>
    <t xml:space="preserve">CX102530</t>
  </si>
  <si>
    <t xml:space="preserve">CX102531</t>
  </si>
  <si>
    <t xml:space="preserve">CX102532</t>
  </si>
  <si>
    <t xml:space="preserve">CX102533</t>
  </si>
  <si>
    <t xml:space="preserve">CX102534</t>
  </si>
  <si>
    <t xml:space="preserve">CX102535</t>
  </si>
  <si>
    <t xml:space="preserve">CX102536</t>
  </si>
  <si>
    <t xml:space="preserve">CX102537</t>
  </si>
  <si>
    <t xml:space="preserve">CX102538</t>
  </si>
  <si>
    <t xml:space="preserve">CX102539</t>
  </si>
  <si>
    <t xml:space="preserve">CX102540</t>
  </si>
  <si>
    <t xml:space="preserve">CX102541</t>
  </si>
  <si>
    <t xml:space="preserve">CX102542</t>
  </si>
  <si>
    <t xml:space="preserve">CX102543</t>
  </si>
  <si>
    <t xml:space="preserve">CX102544</t>
  </si>
  <si>
    <t xml:space="preserve">CX102545</t>
  </si>
  <si>
    <t xml:space="preserve">CX102546</t>
  </si>
  <si>
    <t xml:space="preserve">CX102547</t>
  </si>
  <si>
    <t xml:space="preserve">CX102548</t>
  </si>
  <si>
    <t xml:space="preserve">CX102549</t>
  </si>
  <si>
    <t xml:space="preserve">CX102550</t>
  </si>
  <si>
    <t xml:space="preserve">CX102551</t>
  </si>
  <si>
    <t xml:space="preserve">CX102552</t>
  </si>
  <si>
    <t xml:space="preserve">CX102553</t>
  </si>
  <si>
    <t xml:space="preserve">CX102554</t>
  </si>
  <si>
    <t xml:space="preserve">CX102555</t>
  </si>
  <si>
    <t xml:space="preserve">CX102556</t>
  </si>
  <si>
    <t xml:space="preserve">CX102557</t>
  </si>
  <si>
    <t xml:space="preserve">CX102558</t>
  </si>
  <si>
    <t xml:space="preserve">CX102559</t>
  </si>
  <si>
    <t xml:space="preserve">CX102560</t>
  </si>
  <si>
    <t xml:space="preserve">CX102561</t>
  </si>
  <si>
    <t xml:space="preserve">CX102562</t>
  </si>
  <si>
    <t xml:space="preserve">CX102563</t>
  </si>
  <si>
    <t xml:space="preserve">CX102564</t>
  </si>
  <si>
    <t xml:space="preserve">CX102565</t>
  </si>
  <si>
    <t xml:space="preserve">CX102566</t>
  </si>
  <si>
    <t xml:space="preserve">CX102567</t>
  </si>
  <si>
    <t xml:space="preserve">CX102568</t>
  </si>
  <si>
    <t xml:space="preserve">CX102569</t>
  </si>
  <si>
    <t xml:space="preserve">CX102570</t>
  </si>
  <si>
    <t xml:space="preserve">CX102571</t>
  </si>
  <si>
    <t xml:space="preserve">CX102572</t>
  </si>
  <si>
    <t xml:space="preserve">CX102573</t>
  </si>
  <si>
    <t xml:space="preserve">CX102574</t>
  </si>
  <si>
    <t xml:space="preserve">CX102575</t>
  </si>
  <si>
    <t xml:space="preserve">CX102576</t>
  </si>
  <si>
    <t xml:space="preserve">CX102577</t>
  </si>
  <si>
    <t xml:space="preserve">CX102578</t>
  </si>
  <si>
    <t xml:space="preserve">CX102579</t>
  </si>
  <si>
    <t xml:space="preserve">CX102580</t>
  </si>
  <si>
    <t xml:space="preserve">CX102581</t>
  </si>
  <si>
    <t xml:space="preserve">CX102582</t>
  </si>
  <si>
    <t xml:space="preserve">CX102583</t>
  </si>
  <si>
    <t xml:space="preserve">CX102584</t>
  </si>
  <si>
    <t xml:space="preserve">CX102585</t>
  </si>
  <si>
    <t xml:space="preserve">CX102586</t>
  </si>
  <si>
    <t xml:space="preserve">CX102587</t>
  </si>
  <si>
    <t xml:space="preserve">CX102588</t>
  </si>
  <si>
    <t xml:space="preserve">CX102589</t>
  </si>
  <si>
    <t xml:space="preserve">CX102590</t>
  </si>
  <si>
    <t xml:space="preserve">CX102591</t>
  </si>
  <si>
    <t xml:space="preserve">CX102592</t>
  </si>
  <si>
    <t xml:space="preserve">CX102593</t>
  </si>
  <si>
    <t xml:space="preserve">CX102594</t>
  </si>
  <si>
    <t xml:space="preserve">CX102595</t>
  </si>
  <si>
    <t xml:space="preserve">CX102596</t>
  </si>
  <si>
    <t xml:space="preserve">CX102597</t>
  </si>
  <si>
    <t xml:space="preserve">CX102598</t>
  </si>
  <si>
    <t xml:space="preserve">CX102599</t>
  </si>
  <si>
    <t xml:space="preserve">CX102600</t>
  </si>
  <si>
    <t xml:space="preserve">CX102601</t>
  </si>
  <si>
    <t xml:space="preserve">CX102602</t>
  </si>
  <si>
    <t xml:space="preserve">CX102603</t>
  </si>
  <si>
    <t xml:space="preserve">CX102604</t>
  </si>
  <si>
    <t xml:space="preserve">CX102605</t>
  </si>
  <si>
    <t xml:space="preserve">CX102606</t>
  </si>
  <si>
    <t xml:space="preserve">CX102607</t>
  </si>
  <si>
    <t xml:space="preserve">CX102608</t>
  </si>
  <si>
    <t xml:space="preserve">CX102609</t>
  </si>
  <si>
    <t xml:space="preserve">CX102610</t>
  </si>
  <si>
    <t xml:space="preserve">CX102611</t>
  </si>
  <si>
    <t xml:space="preserve">CX102612</t>
  </si>
  <si>
    <t xml:space="preserve">CX102613</t>
  </si>
  <si>
    <t xml:space="preserve">CX102614</t>
  </si>
  <si>
    <t xml:space="preserve">CX102615</t>
  </si>
  <si>
    <t xml:space="preserve">CX102616</t>
  </si>
  <si>
    <t xml:space="preserve">CX102617</t>
  </si>
  <si>
    <t xml:space="preserve">CX102618</t>
  </si>
  <si>
    <t xml:space="preserve">CX102619</t>
  </si>
  <si>
    <t xml:space="preserve">CX102620</t>
  </si>
  <si>
    <t xml:space="preserve">CX102621</t>
  </si>
  <si>
    <t xml:space="preserve">CX102622</t>
  </si>
  <si>
    <t xml:space="preserve">CX102623</t>
  </si>
  <si>
    <t xml:space="preserve">CX102624</t>
  </si>
  <si>
    <t xml:space="preserve">CX102625</t>
  </si>
  <si>
    <t xml:space="preserve">CX102626</t>
  </si>
  <si>
    <t xml:space="preserve">CX102627</t>
  </si>
  <si>
    <t xml:space="preserve">CX102628</t>
  </si>
  <si>
    <t xml:space="preserve">CX102629</t>
  </si>
  <si>
    <t xml:space="preserve">CX102630</t>
  </si>
  <si>
    <t xml:space="preserve">CX102631</t>
  </si>
  <si>
    <t xml:space="preserve">CX102632</t>
  </si>
  <si>
    <t xml:space="preserve">CX102633</t>
  </si>
  <si>
    <t xml:space="preserve">CX102634</t>
  </si>
  <si>
    <t xml:space="preserve">CX102635</t>
  </si>
  <si>
    <t xml:space="preserve">CX102636</t>
  </si>
  <si>
    <t xml:space="preserve">CX102637</t>
  </si>
  <si>
    <t xml:space="preserve">CX102638</t>
  </si>
  <si>
    <t xml:space="preserve">CX102639</t>
  </si>
  <si>
    <t xml:space="preserve">CX102640</t>
  </si>
  <si>
    <t xml:space="preserve">CX102641</t>
  </si>
  <si>
    <t xml:space="preserve">CX102642</t>
  </si>
  <si>
    <t xml:space="preserve">CX102643</t>
  </si>
  <si>
    <t xml:space="preserve">CX102644</t>
  </si>
  <si>
    <t xml:space="preserve">CX102645</t>
  </si>
  <si>
    <t xml:space="preserve">CX102646</t>
  </si>
  <si>
    <t xml:space="preserve">CX102647</t>
  </si>
  <si>
    <t xml:space="preserve">CX102648</t>
  </si>
  <si>
    <t xml:space="preserve">CX102649</t>
  </si>
  <si>
    <t xml:space="preserve">CX102650</t>
  </si>
  <si>
    <t xml:space="preserve">CX102651</t>
  </si>
  <si>
    <t xml:space="preserve">CX102652</t>
  </si>
  <si>
    <t xml:space="preserve">CX102653</t>
  </si>
  <si>
    <t xml:space="preserve">CX102654</t>
  </si>
  <si>
    <t xml:space="preserve">CX102655</t>
  </si>
  <si>
    <t xml:space="preserve">CX102656</t>
  </si>
  <si>
    <t xml:space="preserve">CX102657</t>
  </si>
  <si>
    <t xml:space="preserve">CX102658</t>
  </si>
  <si>
    <t xml:space="preserve">CX102659</t>
  </si>
  <si>
    <t xml:space="preserve">CX102660</t>
  </si>
  <si>
    <t xml:space="preserve">CX102661</t>
  </si>
  <si>
    <t xml:space="preserve">CX102662</t>
  </si>
  <si>
    <t xml:space="preserve">CX102663</t>
  </si>
  <si>
    <t xml:space="preserve">CX102664</t>
  </si>
  <si>
    <t xml:space="preserve">CX102665</t>
  </si>
  <si>
    <t xml:space="preserve">CX102666</t>
  </si>
  <si>
    <t xml:space="preserve">CX102667</t>
  </si>
  <si>
    <t xml:space="preserve">CX102668</t>
  </si>
  <si>
    <t xml:space="preserve">CX102669</t>
  </si>
  <si>
    <t xml:space="preserve">CX102670</t>
  </si>
  <si>
    <t xml:space="preserve">CX102671</t>
  </si>
  <si>
    <t xml:space="preserve">CX102672</t>
  </si>
  <si>
    <t xml:space="preserve">CX102673</t>
  </si>
  <si>
    <t xml:space="preserve">CX102674</t>
  </si>
  <si>
    <t xml:space="preserve">CX102675</t>
  </si>
  <si>
    <t xml:space="preserve">CX102676</t>
  </si>
  <si>
    <t xml:space="preserve">CX102677</t>
  </si>
  <si>
    <t xml:space="preserve">CX102678</t>
  </si>
  <si>
    <t xml:space="preserve">CX102679</t>
  </si>
  <si>
    <t xml:space="preserve">CX102680</t>
  </si>
  <si>
    <t xml:space="preserve">CX102681</t>
  </si>
  <si>
    <t xml:space="preserve">CX102682</t>
  </si>
  <si>
    <t xml:space="preserve">CX102683</t>
  </si>
  <si>
    <t xml:space="preserve">CX102684</t>
  </si>
  <si>
    <t xml:space="preserve">CX102685</t>
  </si>
  <si>
    <t xml:space="preserve">CX102686</t>
  </si>
  <si>
    <t xml:space="preserve">CX102687</t>
  </si>
  <si>
    <t xml:space="preserve">CX102688</t>
  </si>
  <si>
    <t xml:space="preserve">CX102689</t>
  </si>
  <si>
    <t xml:space="preserve">CX102690</t>
  </si>
  <si>
    <t xml:space="preserve">CX102691</t>
  </si>
  <si>
    <t xml:space="preserve">CX102692</t>
  </si>
  <si>
    <t xml:space="preserve">CX102693</t>
  </si>
  <si>
    <t xml:space="preserve">CX102694</t>
  </si>
  <si>
    <t xml:space="preserve">CX102695</t>
  </si>
  <si>
    <t xml:space="preserve">CX102696</t>
  </si>
  <si>
    <t xml:space="preserve">CX102697</t>
  </si>
  <si>
    <t xml:space="preserve">CX102698</t>
  </si>
  <si>
    <t xml:space="preserve">CX102699</t>
  </si>
  <si>
    <t xml:space="preserve">CX102700</t>
  </si>
  <si>
    <t xml:space="preserve">CX102701</t>
  </si>
  <si>
    <t xml:space="preserve">CX102702</t>
  </si>
  <si>
    <t xml:space="preserve">CX102703</t>
  </si>
  <si>
    <t xml:space="preserve">CX102704</t>
  </si>
  <si>
    <t xml:space="preserve">CX102705</t>
  </si>
  <si>
    <t xml:space="preserve">CX102706</t>
  </si>
  <si>
    <t xml:space="preserve">CX102707</t>
  </si>
  <si>
    <t xml:space="preserve">CX102708</t>
  </si>
  <si>
    <t xml:space="preserve">CX102709</t>
  </si>
  <si>
    <t xml:space="preserve">CX102710</t>
  </si>
  <si>
    <t xml:space="preserve">CX102711</t>
  </si>
  <si>
    <t xml:space="preserve">CX102712</t>
  </si>
  <si>
    <t xml:space="preserve">CX102713</t>
  </si>
  <si>
    <t xml:space="preserve">CX102714</t>
  </si>
  <si>
    <t xml:space="preserve">CX102715</t>
  </si>
  <si>
    <t xml:space="preserve">CX102716</t>
  </si>
  <si>
    <t xml:space="preserve">CX102717</t>
  </si>
  <si>
    <t xml:space="preserve">CX102718</t>
  </si>
  <si>
    <t xml:space="preserve">CX102719</t>
  </si>
  <si>
    <t xml:space="preserve">CX102720</t>
  </si>
  <si>
    <t xml:space="preserve">CX102721</t>
  </si>
  <si>
    <t xml:space="preserve">CX102722</t>
  </si>
  <si>
    <t xml:space="preserve">CX102723</t>
  </si>
  <si>
    <t xml:space="preserve">CX102724</t>
  </si>
  <si>
    <t xml:space="preserve">CX102725</t>
  </si>
  <si>
    <t xml:space="preserve">CX102726</t>
  </si>
  <si>
    <t xml:space="preserve">CX102727</t>
  </si>
  <si>
    <t xml:space="preserve">CX102728</t>
  </si>
  <si>
    <t xml:space="preserve">CX102729</t>
  </si>
  <si>
    <t xml:space="preserve">CX102730</t>
  </si>
  <si>
    <t xml:space="preserve">CX102731</t>
  </si>
  <si>
    <t xml:space="preserve">CX102732</t>
  </si>
  <si>
    <t xml:space="preserve">CX102733</t>
  </si>
  <si>
    <t xml:space="preserve">CX102734</t>
  </si>
  <si>
    <t xml:space="preserve">CX102735</t>
  </si>
  <si>
    <t xml:space="preserve">CX102736</t>
  </si>
  <si>
    <t xml:space="preserve">CX102737</t>
  </si>
  <si>
    <t xml:space="preserve">CX102738</t>
  </si>
  <si>
    <t xml:space="preserve">CX102739</t>
  </si>
  <si>
    <t xml:space="preserve">CX102740</t>
  </si>
  <si>
    <t xml:space="preserve">CX102741</t>
  </si>
  <si>
    <t xml:space="preserve">CX102742</t>
  </si>
  <si>
    <t xml:space="preserve">CX102743</t>
  </si>
  <si>
    <t xml:space="preserve">CX102744</t>
  </si>
  <si>
    <t xml:space="preserve">CX102745</t>
  </si>
  <si>
    <t xml:space="preserve">CX102746</t>
  </si>
  <si>
    <t xml:space="preserve">CX102747</t>
  </si>
  <si>
    <t xml:space="preserve">CX102748</t>
  </si>
  <si>
    <t xml:space="preserve">CX102749</t>
  </si>
  <si>
    <t xml:space="preserve">CX102750</t>
  </si>
  <si>
    <t xml:space="preserve">CX102751</t>
  </si>
  <si>
    <t xml:space="preserve">CX102752</t>
  </si>
  <si>
    <t xml:space="preserve">CX102753</t>
  </si>
  <si>
    <t xml:space="preserve">CX102754</t>
  </si>
  <si>
    <t xml:space="preserve">CX102755</t>
  </si>
  <si>
    <t xml:space="preserve">CX102756</t>
  </si>
  <si>
    <t xml:space="preserve">CX102757</t>
  </si>
  <si>
    <t xml:space="preserve">CX102758</t>
  </si>
  <si>
    <t xml:space="preserve">CX102759</t>
  </si>
  <si>
    <t xml:space="preserve">CX102760</t>
  </si>
  <si>
    <t xml:space="preserve">CX102761</t>
  </si>
  <si>
    <t xml:space="preserve">CX102762</t>
  </si>
  <si>
    <t xml:space="preserve">CX102763</t>
  </si>
  <si>
    <t xml:space="preserve">CX102764</t>
  </si>
  <si>
    <t xml:space="preserve">CX102765</t>
  </si>
  <si>
    <t xml:space="preserve">CX102766</t>
  </si>
  <si>
    <t xml:space="preserve">CX102767</t>
  </si>
  <si>
    <t xml:space="preserve">CX102768</t>
  </si>
  <si>
    <t xml:space="preserve">CX102769</t>
  </si>
  <si>
    <t xml:space="preserve">CX102770</t>
  </si>
  <si>
    <t xml:space="preserve">CX102771</t>
  </si>
  <si>
    <t xml:space="preserve">CX102772</t>
  </si>
  <si>
    <t xml:space="preserve">CX102773</t>
  </si>
  <si>
    <t xml:space="preserve">CX102774</t>
  </si>
  <si>
    <t xml:space="preserve">CX102775</t>
  </si>
  <si>
    <t xml:space="preserve">CX102776</t>
  </si>
  <si>
    <t xml:space="preserve">CX102777</t>
  </si>
  <si>
    <t xml:space="preserve">CX102778</t>
  </si>
  <si>
    <t xml:space="preserve">CX102779</t>
  </si>
  <si>
    <t xml:space="preserve">CX102780</t>
  </si>
  <si>
    <t xml:space="preserve">CX102781</t>
  </si>
  <si>
    <t xml:space="preserve">CX102782</t>
  </si>
  <si>
    <t xml:space="preserve">CX102783</t>
  </si>
  <si>
    <t xml:space="preserve">CX102784</t>
  </si>
  <si>
    <t xml:space="preserve">CX102785</t>
  </si>
  <si>
    <t xml:space="preserve">CX102786</t>
  </si>
  <si>
    <t xml:space="preserve">CX102787</t>
  </si>
  <si>
    <t xml:space="preserve">CX102788</t>
  </si>
  <si>
    <t xml:space="preserve">CX102789</t>
  </si>
  <si>
    <t xml:space="preserve">CX102790</t>
  </si>
  <si>
    <t xml:space="preserve">CX102791</t>
  </si>
  <si>
    <t xml:space="preserve">CX102792</t>
  </si>
  <si>
    <t xml:space="preserve">CX102793</t>
  </si>
  <si>
    <t xml:space="preserve">CX102794</t>
  </si>
  <si>
    <t xml:space="preserve">CX102795</t>
  </si>
  <si>
    <t xml:space="preserve">CX102796</t>
  </si>
  <si>
    <t xml:space="preserve">CX102797</t>
  </si>
  <si>
    <t xml:space="preserve">CX102798</t>
  </si>
  <si>
    <t xml:space="preserve">CX102799</t>
  </si>
  <si>
    <t xml:space="preserve">CX102800</t>
  </si>
  <si>
    <t xml:space="preserve">CX102801</t>
  </si>
  <si>
    <t xml:space="preserve">CX102802</t>
  </si>
  <si>
    <t xml:space="preserve">CX102803</t>
  </si>
  <si>
    <t xml:space="preserve">CX102804</t>
  </si>
  <si>
    <t xml:space="preserve">CX102805</t>
  </si>
  <si>
    <t xml:space="preserve">CX102806</t>
  </si>
  <si>
    <t xml:space="preserve">CX102807</t>
  </si>
  <si>
    <t xml:space="preserve">CX102808</t>
  </si>
  <si>
    <t xml:space="preserve">CX102809</t>
  </si>
  <si>
    <t xml:space="preserve">CX102810</t>
  </si>
  <si>
    <t xml:space="preserve">CX102811</t>
  </si>
  <si>
    <t xml:space="preserve">CX102812</t>
  </si>
  <si>
    <t xml:space="preserve">CX102813</t>
  </si>
  <si>
    <t xml:space="preserve">CX102814</t>
  </si>
  <si>
    <t xml:space="preserve">CX102815</t>
  </si>
  <si>
    <t xml:space="preserve">CX102816</t>
  </si>
  <si>
    <t xml:space="preserve">CX102817</t>
  </si>
  <si>
    <t xml:space="preserve">CX102818</t>
  </si>
  <si>
    <t xml:space="preserve">CX102819</t>
  </si>
  <si>
    <t xml:space="preserve">CX102820</t>
  </si>
  <si>
    <t xml:space="preserve">CX102821</t>
  </si>
  <si>
    <t xml:space="preserve">CX102822</t>
  </si>
  <si>
    <t xml:space="preserve">CX102823</t>
  </si>
  <si>
    <t xml:space="preserve">CX102824</t>
  </si>
  <si>
    <t xml:space="preserve">CX102825</t>
  </si>
  <si>
    <t xml:space="preserve">CX102826</t>
  </si>
  <si>
    <t xml:space="preserve">CX102827</t>
  </si>
  <si>
    <t xml:space="preserve">CX102828</t>
  </si>
  <si>
    <t xml:space="preserve">CX102829</t>
  </si>
  <si>
    <t xml:space="preserve">CX102830</t>
  </si>
  <si>
    <t xml:space="preserve">CX102831</t>
  </si>
  <si>
    <t xml:space="preserve">CX102832</t>
  </si>
  <si>
    <t xml:space="preserve">CX102833</t>
  </si>
  <si>
    <t xml:space="preserve">CX102834</t>
  </si>
  <si>
    <t xml:space="preserve">CX102835</t>
  </si>
  <si>
    <t xml:space="preserve">CX102836</t>
  </si>
  <si>
    <t xml:space="preserve">CX102837</t>
  </si>
  <si>
    <t xml:space="preserve">CX102838</t>
  </si>
  <si>
    <t xml:space="preserve">CX102839</t>
  </si>
  <si>
    <t xml:space="preserve">CX102840</t>
  </si>
  <si>
    <t xml:space="preserve">CX102841</t>
  </si>
  <si>
    <t xml:space="preserve">CX102842</t>
  </si>
  <si>
    <t xml:space="preserve">CX102843</t>
  </si>
  <si>
    <t xml:space="preserve">CX102844</t>
  </si>
  <si>
    <t xml:space="preserve">CX102845</t>
  </si>
  <si>
    <t xml:space="preserve">CX102846</t>
  </si>
  <si>
    <t xml:space="preserve">CX102847</t>
  </si>
  <si>
    <t xml:space="preserve">CX102848</t>
  </si>
  <si>
    <t xml:space="preserve">CX102849</t>
  </si>
  <si>
    <t xml:space="preserve">CX102850</t>
  </si>
  <si>
    <t xml:space="preserve">CX102851</t>
  </si>
  <si>
    <t xml:space="preserve">CX102852</t>
  </si>
  <si>
    <t xml:space="preserve">CX102853</t>
  </si>
  <si>
    <t xml:space="preserve">CX102854</t>
  </si>
  <si>
    <t xml:space="preserve">CX102855</t>
  </si>
  <si>
    <t xml:space="preserve">CX102856</t>
  </si>
  <si>
    <t xml:space="preserve">CX102857</t>
  </si>
  <si>
    <t xml:space="preserve">CX102858</t>
  </si>
  <si>
    <t xml:space="preserve">CX102859</t>
  </si>
  <si>
    <t xml:space="preserve">CX102860</t>
  </si>
  <si>
    <t xml:space="preserve">CX102861</t>
  </si>
  <si>
    <t xml:space="preserve">CX102862</t>
  </si>
  <si>
    <t xml:space="preserve">CX102863</t>
  </si>
  <si>
    <t xml:space="preserve">CX102864</t>
  </si>
  <si>
    <t xml:space="preserve">CX102865</t>
  </si>
  <si>
    <t xml:space="preserve">CX102866</t>
  </si>
  <si>
    <t xml:space="preserve">CX102867</t>
  </si>
  <si>
    <t xml:space="preserve">CX102868</t>
  </si>
  <si>
    <t xml:space="preserve">CX102869</t>
  </si>
  <si>
    <t xml:space="preserve">CX102870</t>
  </si>
  <si>
    <t xml:space="preserve">CX102871</t>
  </si>
  <si>
    <t xml:space="preserve">CX102872</t>
  </si>
  <si>
    <t xml:space="preserve">CX102873</t>
  </si>
  <si>
    <t xml:space="preserve">CX102874</t>
  </si>
  <si>
    <t xml:space="preserve">CX102875</t>
  </si>
  <si>
    <t xml:space="preserve">CX102876</t>
  </si>
  <si>
    <t xml:space="preserve">CX102877</t>
  </si>
  <si>
    <t xml:space="preserve">CX102878</t>
  </si>
  <si>
    <t xml:space="preserve">CX102879</t>
  </si>
  <si>
    <t xml:space="preserve">CX102880</t>
  </si>
  <si>
    <t xml:space="preserve">CX102881</t>
  </si>
  <si>
    <t xml:space="preserve">CX102882</t>
  </si>
  <si>
    <t xml:space="preserve">CX102883</t>
  </si>
  <si>
    <t xml:space="preserve">CX102884</t>
  </si>
  <si>
    <t xml:space="preserve">CX102885</t>
  </si>
  <si>
    <t xml:space="preserve">CX102886</t>
  </si>
  <si>
    <t xml:space="preserve">CX102887</t>
  </si>
  <si>
    <t xml:space="preserve">CX102888</t>
  </si>
  <si>
    <t xml:space="preserve">CX102889</t>
  </si>
  <si>
    <t xml:space="preserve">CX102890</t>
  </si>
  <si>
    <t xml:space="preserve">CX102891</t>
  </si>
  <si>
    <t xml:space="preserve">CX102892</t>
  </si>
  <si>
    <t xml:space="preserve">CX102893</t>
  </si>
  <si>
    <t xml:space="preserve">CX102894</t>
  </si>
  <si>
    <t xml:space="preserve">CX102895</t>
  </si>
  <si>
    <t xml:space="preserve">CX102896</t>
  </si>
  <si>
    <t xml:space="preserve">CX102897</t>
  </si>
  <si>
    <t xml:space="preserve">CX102898</t>
  </si>
  <si>
    <t xml:space="preserve">CX102899</t>
  </si>
  <si>
    <t xml:space="preserve">CX102900</t>
  </si>
  <si>
    <t xml:space="preserve">CX102901</t>
  </si>
  <si>
    <t xml:space="preserve">CX102902</t>
  </si>
  <si>
    <t xml:space="preserve">CX102903</t>
  </si>
  <si>
    <t xml:space="preserve">CX102904</t>
  </si>
  <si>
    <t xml:space="preserve">CX102905</t>
  </si>
  <si>
    <t xml:space="preserve">CX102906</t>
  </si>
  <si>
    <t xml:space="preserve">CX102907</t>
  </si>
  <si>
    <t xml:space="preserve">CX102908</t>
  </si>
  <si>
    <t xml:space="preserve">CX102909</t>
  </si>
  <si>
    <t xml:space="preserve">CX102910</t>
  </si>
  <si>
    <t xml:space="preserve">CX102911</t>
  </si>
  <si>
    <t xml:space="preserve">CX102912</t>
  </si>
  <si>
    <t xml:space="preserve">CX102913</t>
  </si>
  <si>
    <t xml:space="preserve">CX102914</t>
  </si>
  <si>
    <t xml:space="preserve">CX102915</t>
  </si>
  <si>
    <t xml:space="preserve">CX102916</t>
  </si>
  <si>
    <t xml:space="preserve">CX102917</t>
  </si>
  <si>
    <t xml:space="preserve">CX102918</t>
  </si>
  <si>
    <t xml:space="preserve">CX102919</t>
  </si>
  <si>
    <t xml:space="preserve">CX102920</t>
  </si>
  <si>
    <t xml:space="preserve">CX102921</t>
  </si>
  <si>
    <t xml:space="preserve">CX102922</t>
  </si>
  <si>
    <t xml:space="preserve">CX102923</t>
  </si>
  <si>
    <t xml:space="preserve">CX102924</t>
  </si>
  <si>
    <t xml:space="preserve">CX102925</t>
  </si>
  <si>
    <t xml:space="preserve">CX102926</t>
  </si>
  <si>
    <t xml:space="preserve">CX102927</t>
  </si>
  <si>
    <t xml:space="preserve">CX102928</t>
  </si>
  <si>
    <t xml:space="preserve">CX102929</t>
  </si>
  <si>
    <t xml:space="preserve">CX102930</t>
  </si>
  <si>
    <t xml:space="preserve">CX102931</t>
  </si>
  <si>
    <t xml:space="preserve">CX102932</t>
  </si>
  <si>
    <t xml:space="preserve">CX102933</t>
  </si>
  <si>
    <t xml:space="preserve">CX102934</t>
  </si>
  <si>
    <t xml:space="preserve">CX102935</t>
  </si>
  <si>
    <t xml:space="preserve">CX102936</t>
  </si>
  <si>
    <t xml:space="preserve">CX102937</t>
  </si>
  <si>
    <t xml:space="preserve">CX102938</t>
  </si>
  <si>
    <t xml:space="preserve">CX102939</t>
  </si>
  <si>
    <t xml:space="preserve">CX102940</t>
  </si>
  <si>
    <t xml:space="preserve">CX102941</t>
  </si>
  <si>
    <t xml:space="preserve">CX102942</t>
  </si>
  <si>
    <t xml:space="preserve">CX102943</t>
  </si>
  <si>
    <t xml:space="preserve">CX102944</t>
  </si>
  <si>
    <t xml:space="preserve">CX102945</t>
  </si>
  <si>
    <t xml:space="preserve">CX102946</t>
  </si>
  <si>
    <t xml:space="preserve">CX102947</t>
  </si>
  <si>
    <t xml:space="preserve">CX102948</t>
  </si>
  <si>
    <t xml:space="preserve">CX102949</t>
  </si>
  <si>
    <t xml:space="preserve">CX102950</t>
  </si>
  <si>
    <t xml:space="preserve">CX102951</t>
  </si>
  <si>
    <t xml:space="preserve">CX102952</t>
  </si>
  <si>
    <t xml:space="preserve">CX102953</t>
  </si>
  <si>
    <t xml:space="preserve">CX102954</t>
  </si>
  <si>
    <t xml:space="preserve">CX102955</t>
  </si>
  <si>
    <t xml:space="preserve">CX102956</t>
  </si>
  <si>
    <t xml:space="preserve">CX102957</t>
  </si>
  <si>
    <t xml:space="preserve">CX102958</t>
  </si>
  <si>
    <t xml:space="preserve">CX102959</t>
  </si>
  <si>
    <t xml:space="preserve">CX102960</t>
  </si>
  <si>
    <t xml:space="preserve">CX102961</t>
  </si>
  <si>
    <t xml:space="preserve">CX102962</t>
  </si>
  <si>
    <t xml:space="preserve">CX102963</t>
  </si>
  <si>
    <t xml:space="preserve">CX102964</t>
  </si>
  <si>
    <t xml:space="preserve">CX102965</t>
  </si>
  <si>
    <t xml:space="preserve">CX102966</t>
  </si>
  <si>
    <t xml:space="preserve">CX102967</t>
  </si>
  <si>
    <t xml:space="preserve">CX102968</t>
  </si>
  <si>
    <t xml:space="preserve">CX102969</t>
  </si>
  <si>
    <t xml:space="preserve">CX102970</t>
  </si>
  <si>
    <t xml:space="preserve">CX102971</t>
  </si>
  <si>
    <t xml:space="preserve">CX102972</t>
  </si>
  <si>
    <t xml:space="preserve">CX102973</t>
  </si>
  <si>
    <t xml:space="preserve">CX102974</t>
  </si>
  <si>
    <t xml:space="preserve">CX102975</t>
  </si>
  <si>
    <t xml:space="preserve">CX102976</t>
  </si>
  <si>
    <t xml:space="preserve">CX102977</t>
  </si>
  <si>
    <t xml:space="preserve">CX102978</t>
  </si>
  <si>
    <t xml:space="preserve">CX102979</t>
  </si>
  <si>
    <t xml:space="preserve">CX102980</t>
  </si>
  <si>
    <t xml:space="preserve">CX102981</t>
  </si>
  <si>
    <t xml:space="preserve">CX102982</t>
  </si>
  <si>
    <t xml:space="preserve">CX102983</t>
  </si>
  <si>
    <t xml:space="preserve">CX102984</t>
  </si>
  <si>
    <t xml:space="preserve">CX102985</t>
  </si>
  <si>
    <t xml:space="preserve">CX102986</t>
  </si>
  <si>
    <t xml:space="preserve">CX102987</t>
  </si>
  <si>
    <t xml:space="preserve">CX102988</t>
  </si>
  <si>
    <t xml:space="preserve">CX102989</t>
  </si>
  <si>
    <t xml:space="preserve">CX102990</t>
  </si>
  <si>
    <t xml:space="preserve">CX102991</t>
  </si>
  <si>
    <t xml:space="preserve">CX102992</t>
  </si>
  <si>
    <t xml:space="preserve">CX102993</t>
  </si>
  <si>
    <t xml:space="preserve">CX102994</t>
  </si>
  <si>
    <t xml:space="preserve">CX102995</t>
  </si>
  <si>
    <t xml:space="preserve">CX102996</t>
  </si>
  <si>
    <t xml:space="preserve">CX102997</t>
  </si>
  <si>
    <t xml:space="preserve">CX102998</t>
  </si>
  <si>
    <t xml:space="preserve">CX102999</t>
  </si>
  <si>
    <t xml:space="preserve">CX103000</t>
  </si>
  <si>
    <t xml:space="preserve">CX103001</t>
  </si>
  <si>
    <t xml:space="preserve">CX103002</t>
  </si>
  <si>
    <t xml:space="preserve">CX103003</t>
  </si>
  <si>
    <t xml:space="preserve">CX103004</t>
  </si>
  <si>
    <t xml:space="preserve">CX103005</t>
  </si>
  <si>
    <t xml:space="preserve">CX103006</t>
  </si>
  <si>
    <t xml:space="preserve">CX103007</t>
  </si>
  <si>
    <t xml:space="preserve">CX103008</t>
  </si>
  <si>
    <t xml:space="preserve">CX103009</t>
  </si>
  <si>
    <t xml:space="preserve">CX103010</t>
  </si>
  <si>
    <t xml:space="preserve">CX103011</t>
  </si>
  <si>
    <t xml:space="preserve">CX103012</t>
  </si>
  <si>
    <t xml:space="preserve">tenure unknown; num_products recalculated</t>
  </si>
  <si>
    <t xml:space="preserve">CX103013</t>
  </si>
  <si>
    <t xml:space="preserve">CX103014</t>
  </si>
  <si>
    <t xml:space="preserve">CX103015</t>
  </si>
  <si>
    <t xml:space="preserve">CX103016</t>
  </si>
  <si>
    <t xml:space="preserve">CX103017</t>
  </si>
  <si>
    <t xml:space="preserve">CX103018</t>
  </si>
  <si>
    <t xml:space="preserve">CX103019</t>
  </si>
  <si>
    <t xml:space="preserve">CX103020</t>
  </si>
  <si>
    <t xml:space="preserve">CX103021</t>
  </si>
  <si>
    <t xml:space="preserve">CX103022</t>
  </si>
  <si>
    <t xml:space="preserve">CX103023</t>
  </si>
  <si>
    <t xml:space="preserve">CX103024</t>
  </si>
  <si>
    <t xml:space="preserve">CX103025</t>
  </si>
  <si>
    <t xml:space="preserve">CX103026</t>
  </si>
  <si>
    <t xml:space="preserve">CX103027</t>
  </si>
  <si>
    <t xml:space="preserve">CX103028</t>
  </si>
  <si>
    <t xml:space="preserve">CX103029</t>
  </si>
  <si>
    <t xml:space="preserve">CX103030</t>
  </si>
  <si>
    <t xml:space="preserve">CX103031</t>
  </si>
  <si>
    <t xml:space="preserve">CX103032</t>
  </si>
  <si>
    <t xml:space="preserve">CX103033</t>
  </si>
  <si>
    <t xml:space="preserve">CX103034</t>
  </si>
  <si>
    <t xml:space="preserve">CX103035</t>
  </si>
  <si>
    <t xml:space="preserve">CX103036</t>
  </si>
  <si>
    <t xml:space="preserve">CX103037</t>
  </si>
  <si>
    <t xml:space="preserve">CX103038</t>
  </si>
  <si>
    <t xml:space="preserve">CX103039</t>
  </si>
  <si>
    <t xml:space="preserve">CX103040</t>
  </si>
  <si>
    <t xml:space="preserve">CX103041</t>
  </si>
  <si>
    <t xml:space="preserve">CX103042</t>
  </si>
  <si>
    <t xml:space="preserve">CX103043</t>
  </si>
  <si>
    <t xml:space="preserve">CX103044</t>
  </si>
  <si>
    <t xml:space="preserve">CX103045</t>
  </si>
  <si>
    <t xml:space="preserve">CX103046</t>
  </si>
  <si>
    <t xml:space="preserve">CX103047</t>
  </si>
  <si>
    <t xml:space="preserve">CX103048</t>
  </si>
  <si>
    <t xml:space="preserve">CX103049</t>
  </si>
  <si>
    <t xml:space="preserve">CX103050</t>
  </si>
  <si>
    <t xml:space="preserve">CX103051</t>
  </si>
  <si>
    <t xml:space="preserve">CX103052</t>
  </si>
  <si>
    <t xml:space="preserve">CX103053</t>
  </si>
  <si>
    <t xml:space="preserve">CX103054</t>
  </si>
  <si>
    <t xml:space="preserve">CX103055</t>
  </si>
  <si>
    <t xml:space="preserve">CX103056</t>
  </si>
  <si>
    <t xml:space="preserve">CX103057</t>
  </si>
  <si>
    <t xml:space="preserve">CX103058</t>
  </si>
  <si>
    <t xml:space="preserve">CX103059</t>
  </si>
  <si>
    <t xml:space="preserve">CX103060</t>
  </si>
  <si>
    <t xml:space="preserve">CX103061</t>
  </si>
  <si>
    <t xml:space="preserve">CX103062</t>
  </si>
  <si>
    <t xml:space="preserve">CX103063</t>
  </si>
  <si>
    <t xml:space="preserve">CX103064</t>
  </si>
  <si>
    <t xml:space="preserve">CX103065</t>
  </si>
  <si>
    <t xml:space="preserve">CX103066</t>
  </si>
  <si>
    <t xml:space="preserve">CX103067</t>
  </si>
  <si>
    <t xml:space="preserve">CX103068</t>
  </si>
  <si>
    <t xml:space="preserve">CX103069</t>
  </si>
  <si>
    <t xml:space="preserve">CX103070</t>
  </si>
  <si>
    <t xml:space="preserve">CX103071</t>
  </si>
  <si>
    <t xml:space="preserve">CX103072</t>
  </si>
  <si>
    <t xml:space="preserve">CX103073</t>
  </si>
  <si>
    <t xml:space="preserve">CX103074</t>
  </si>
  <si>
    <t xml:space="preserve">CX103075</t>
  </si>
  <si>
    <t xml:space="preserve">CX103076</t>
  </si>
  <si>
    <t xml:space="preserve">CX103077</t>
  </si>
  <si>
    <t xml:space="preserve">CX103078</t>
  </si>
  <si>
    <t xml:space="preserve">CX103079</t>
  </si>
  <si>
    <t xml:space="preserve">CX103080</t>
  </si>
  <si>
    <t xml:space="preserve">CX103081</t>
  </si>
  <si>
    <t xml:space="preserve">CX103082</t>
  </si>
  <si>
    <t xml:space="preserve">CX103083</t>
  </si>
  <si>
    <t xml:space="preserve">CX103084</t>
  </si>
  <si>
    <t xml:space="preserve">CX103085</t>
  </si>
  <si>
    <t xml:space="preserve">CX103086</t>
  </si>
  <si>
    <t xml:space="preserve">CX103087</t>
  </si>
  <si>
    <t xml:space="preserve">CX103088</t>
  </si>
  <si>
    <t xml:space="preserve">CX103089</t>
  </si>
  <si>
    <t xml:space="preserve">CX103090</t>
  </si>
  <si>
    <t xml:space="preserve">CX103091</t>
  </si>
  <si>
    <t xml:space="preserve">CX103092</t>
  </si>
  <si>
    <t xml:space="preserve">CX103093</t>
  </si>
  <si>
    <t xml:space="preserve">CX103094</t>
  </si>
  <si>
    <t xml:space="preserve">CX103095</t>
  </si>
  <si>
    <t xml:space="preserve">CX103096</t>
  </si>
  <si>
    <t xml:space="preserve">CX103097</t>
  </si>
  <si>
    <t xml:space="preserve">CX103098</t>
  </si>
  <si>
    <t xml:space="preserve">CX103099</t>
  </si>
  <si>
    <t xml:space="preserve">CX103100</t>
  </si>
  <si>
    <t xml:space="preserve">CX103101</t>
  </si>
  <si>
    <t xml:space="preserve">CX103102</t>
  </si>
  <si>
    <t xml:space="preserve">CX103103</t>
  </si>
  <si>
    <t xml:space="preserve">CX103104</t>
  </si>
  <si>
    <t xml:space="preserve">CX103105</t>
  </si>
  <si>
    <t xml:space="preserve">CX103106</t>
  </si>
  <si>
    <t xml:space="preserve">CX103107</t>
  </si>
  <si>
    <t xml:space="preserve">CX103108</t>
  </si>
  <si>
    <t xml:space="preserve">CX103109</t>
  </si>
  <si>
    <t xml:space="preserve">CX103110</t>
  </si>
  <si>
    <t xml:space="preserve">CX103111</t>
  </si>
  <si>
    <t xml:space="preserve">CX103112</t>
  </si>
  <si>
    <t xml:space="preserve">CX103113</t>
  </si>
  <si>
    <t xml:space="preserve">CX103114</t>
  </si>
  <si>
    <t xml:space="preserve">CX103115</t>
  </si>
  <si>
    <t xml:space="preserve">CX103116</t>
  </si>
  <si>
    <t xml:space="preserve">CX103117</t>
  </si>
  <si>
    <t xml:space="preserve">CX103118</t>
  </si>
  <si>
    <t xml:space="preserve">CX103119</t>
  </si>
  <si>
    <t xml:space="preserve">CX103120</t>
  </si>
  <si>
    <t xml:space="preserve">CX103121</t>
  </si>
  <si>
    <t xml:space="preserve">CX103122</t>
  </si>
  <si>
    <t xml:space="preserve">CX103123</t>
  </si>
  <si>
    <t xml:space="preserve">CX103124</t>
  </si>
  <si>
    <t xml:space="preserve">CX103125</t>
  </si>
  <si>
    <t xml:space="preserve">CX103126</t>
  </si>
  <si>
    <t xml:space="preserve">CX103127</t>
  </si>
  <si>
    <t xml:space="preserve">CX103128</t>
  </si>
  <si>
    <t xml:space="preserve">CX103129</t>
  </si>
  <si>
    <t xml:space="preserve">CX103130</t>
  </si>
  <si>
    <t xml:space="preserve">CX103131</t>
  </si>
  <si>
    <t xml:space="preserve">CX103132</t>
  </si>
  <si>
    <t xml:space="preserve">CX103133</t>
  </si>
  <si>
    <t xml:space="preserve">CX103134</t>
  </si>
  <si>
    <t xml:space="preserve">CX103135</t>
  </si>
  <si>
    <t xml:space="preserve">CX103136</t>
  </si>
  <si>
    <t xml:space="preserve">CX103137</t>
  </si>
  <si>
    <t xml:space="preserve">CX103138</t>
  </si>
  <si>
    <t xml:space="preserve">CX103139</t>
  </si>
  <si>
    <t xml:space="preserve">CX103140</t>
  </si>
  <si>
    <t xml:space="preserve">CX103141</t>
  </si>
  <si>
    <t xml:space="preserve">CX103142</t>
  </si>
  <si>
    <t xml:space="preserve">CX103143</t>
  </si>
  <si>
    <t xml:space="preserve">CX103144</t>
  </si>
  <si>
    <t xml:space="preserve">CX103145</t>
  </si>
  <si>
    <t xml:space="preserve">CX103146</t>
  </si>
  <si>
    <t xml:space="preserve">CX103147</t>
  </si>
  <si>
    <t xml:space="preserve">CX103148</t>
  </si>
  <si>
    <t xml:space="preserve">CX103149</t>
  </si>
  <si>
    <t xml:space="preserve">CX103150</t>
  </si>
  <si>
    <t xml:space="preserve">CX103151</t>
  </si>
  <si>
    <t xml:space="preserve">CX103152</t>
  </si>
  <si>
    <t xml:space="preserve">CX103153</t>
  </si>
  <si>
    <t xml:space="preserve">CX103154</t>
  </si>
  <si>
    <t xml:space="preserve">CX103155</t>
  </si>
  <si>
    <t xml:space="preserve">CX103156</t>
  </si>
  <si>
    <t xml:space="preserve">CX103157</t>
  </si>
  <si>
    <t xml:space="preserve">CX103158</t>
  </si>
  <si>
    <t xml:space="preserve">CX103159</t>
  </si>
  <si>
    <t xml:space="preserve">CX103160</t>
  </si>
  <si>
    <t xml:space="preserve">CX103161</t>
  </si>
  <si>
    <t xml:space="preserve">CX103162</t>
  </si>
  <si>
    <t xml:space="preserve">CX103163</t>
  </si>
  <si>
    <t xml:space="preserve">CX103164</t>
  </si>
  <si>
    <t xml:space="preserve">CX103165</t>
  </si>
  <si>
    <t xml:space="preserve">CX103166</t>
  </si>
  <si>
    <t xml:space="preserve">CX103167</t>
  </si>
  <si>
    <t xml:space="preserve">CX103168</t>
  </si>
  <si>
    <t xml:space="preserve">CX103169</t>
  </si>
  <si>
    <t xml:space="preserve">CX103170</t>
  </si>
  <si>
    <t xml:space="preserve">CX103171</t>
  </si>
  <si>
    <t xml:space="preserve">CX103172</t>
  </si>
  <si>
    <t xml:space="preserve">CX103173</t>
  </si>
  <si>
    <t xml:space="preserve">CX103174</t>
  </si>
  <si>
    <t xml:space="preserve">CX103175</t>
  </si>
  <si>
    <t xml:space="preserve">CX103176</t>
  </si>
  <si>
    <t xml:space="preserve">CX103177</t>
  </si>
  <si>
    <t xml:space="preserve">CX103178</t>
  </si>
  <si>
    <t xml:space="preserve">CX103179</t>
  </si>
  <si>
    <t xml:space="preserve">CX103180</t>
  </si>
  <si>
    <t xml:space="preserve">CX103181</t>
  </si>
  <si>
    <t xml:space="preserve">CX103182</t>
  </si>
  <si>
    <t xml:space="preserve">CX103183</t>
  </si>
  <si>
    <t xml:space="preserve">CX103184</t>
  </si>
  <si>
    <t xml:space="preserve">CX103185</t>
  </si>
  <si>
    <t xml:space="preserve">CX103186</t>
  </si>
  <si>
    <t xml:space="preserve">CX103187</t>
  </si>
  <si>
    <t xml:space="preserve">CX103188</t>
  </si>
  <si>
    <t xml:space="preserve">CX103189</t>
  </si>
  <si>
    <t xml:space="preserve">CX103190</t>
  </si>
  <si>
    <t xml:space="preserve">CX103191</t>
  </si>
  <si>
    <t xml:space="preserve">CX103192</t>
  </si>
  <si>
    <t xml:space="preserve">CX103193</t>
  </si>
  <si>
    <t xml:space="preserve">CX103194</t>
  </si>
  <si>
    <t xml:space="preserve">CX103195</t>
  </si>
  <si>
    <t xml:space="preserve">CX103196</t>
  </si>
  <si>
    <t xml:space="preserve">CX103197</t>
  </si>
  <si>
    <t xml:space="preserve">CX103198</t>
  </si>
  <si>
    <t xml:space="preserve">CX103199</t>
  </si>
  <si>
    <t xml:space="preserve">CX103200</t>
  </si>
  <si>
    <t xml:space="preserve">CX103201</t>
  </si>
  <si>
    <t xml:space="preserve">CX103202</t>
  </si>
  <si>
    <t xml:space="preserve">CX103203</t>
  </si>
  <si>
    <t xml:space="preserve">CX103204</t>
  </si>
  <si>
    <t xml:space="preserve">CX103205</t>
  </si>
  <si>
    <t xml:space="preserve">CX103206</t>
  </si>
  <si>
    <t xml:space="preserve">CX103207</t>
  </si>
  <si>
    <t xml:space="preserve">CX103208</t>
  </si>
  <si>
    <t xml:space="preserve">CX103209</t>
  </si>
  <si>
    <t xml:space="preserve">CX103210</t>
  </si>
  <si>
    <t xml:space="preserve">CX103211</t>
  </si>
  <si>
    <t xml:space="preserve">CX103212</t>
  </si>
  <si>
    <t xml:space="preserve">CX103213</t>
  </si>
  <si>
    <t xml:space="preserve">CX103214</t>
  </si>
  <si>
    <t xml:space="preserve">CX103215</t>
  </si>
  <si>
    <t xml:space="preserve">CX103216</t>
  </si>
  <si>
    <t xml:space="preserve">CX103217</t>
  </si>
  <si>
    <t xml:space="preserve">CX103218</t>
  </si>
  <si>
    <t xml:space="preserve">CX103219</t>
  </si>
  <si>
    <t xml:space="preserve">CX103220</t>
  </si>
  <si>
    <t xml:space="preserve">CX103221</t>
  </si>
  <si>
    <t xml:space="preserve">CX103222</t>
  </si>
  <si>
    <t xml:space="preserve">CX103223</t>
  </si>
  <si>
    <t xml:space="preserve">CX103224</t>
  </si>
  <si>
    <t xml:space="preserve">CX103225</t>
  </si>
  <si>
    <t xml:space="preserve">CX103226</t>
  </si>
  <si>
    <t xml:space="preserve">CX103227</t>
  </si>
  <si>
    <t xml:space="preserve">CX103228</t>
  </si>
  <si>
    <t xml:space="preserve">CX103229</t>
  </si>
  <si>
    <t xml:space="preserve">CX103230</t>
  </si>
  <si>
    <t xml:space="preserve">CX103231</t>
  </si>
  <si>
    <t xml:space="preserve">CX103232</t>
  </si>
  <si>
    <t xml:space="preserve">CX103233</t>
  </si>
  <si>
    <t xml:space="preserve">CX103234</t>
  </si>
  <si>
    <t xml:space="preserve">CX103235</t>
  </si>
  <si>
    <t xml:space="preserve">CX103236</t>
  </si>
  <si>
    <t xml:space="preserve">CX103237</t>
  </si>
  <si>
    <t xml:space="preserve">CX103238</t>
  </si>
  <si>
    <t xml:space="preserve">CX103239</t>
  </si>
  <si>
    <t xml:space="preserve">CX103240</t>
  </si>
  <si>
    <t xml:space="preserve">CX103241</t>
  </si>
  <si>
    <t xml:space="preserve">CX103242</t>
  </si>
  <si>
    <t xml:space="preserve">CX103243</t>
  </si>
  <si>
    <t xml:space="preserve">CX103244</t>
  </si>
  <si>
    <t xml:space="preserve">CX103245</t>
  </si>
  <si>
    <t xml:space="preserve">CX103246</t>
  </si>
  <si>
    <t xml:space="preserve">CX103247</t>
  </si>
  <si>
    <t xml:space="preserve">CX103248</t>
  </si>
  <si>
    <t xml:space="preserve">CX103249</t>
  </si>
  <si>
    <t xml:space="preserve">CX103250</t>
  </si>
  <si>
    <t xml:space="preserve">CX103251</t>
  </si>
  <si>
    <t xml:space="preserve">CX103252</t>
  </si>
  <si>
    <t xml:space="preserve">CX103253</t>
  </si>
  <si>
    <t xml:space="preserve">CX103254</t>
  </si>
  <si>
    <t xml:space="preserve">CX103255</t>
  </si>
  <si>
    <t xml:space="preserve">CX103256</t>
  </si>
  <si>
    <t xml:space="preserve">CX103257</t>
  </si>
  <si>
    <t xml:space="preserve">CX103258</t>
  </si>
  <si>
    <t xml:space="preserve">CX103259</t>
  </si>
  <si>
    <t xml:space="preserve">CX103260</t>
  </si>
  <si>
    <t xml:space="preserve">CX103261</t>
  </si>
  <si>
    <t xml:space="preserve">CX103262</t>
  </si>
  <si>
    <t xml:space="preserve">CX103263</t>
  </si>
  <si>
    <t xml:space="preserve">CX103264</t>
  </si>
  <si>
    <t xml:space="preserve">CX103265</t>
  </si>
  <si>
    <t xml:space="preserve">CX103266</t>
  </si>
  <si>
    <t xml:space="preserve">CX103267</t>
  </si>
  <si>
    <t xml:space="preserve">CX103268</t>
  </si>
  <si>
    <t xml:space="preserve">CX103269</t>
  </si>
  <si>
    <t xml:space="preserve">CX103270</t>
  </si>
  <si>
    <t xml:space="preserve">CX103271</t>
  </si>
  <si>
    <t xml:space="preserve">CX103272</t>
  </si>
  <si>
    <t xml:space="preserve">CX103273</t>
  </si>
  <si>
    <t xml:space="preserve">CX103274</t>
  </si>
  <si>
    <t xml:space="preserve">CX103275</t>
  </si>
  <si>
    <t xml:space="preserve">CX103276</t>
  </si>
  <si>
    <t xml:space="preserve">CX103277</t>
  </si>
  <si>
    <t xml:space="preserve">CX103278</t>
  </si>
  <si>
    <t xml:space="preserve">CX103279</t>
  </si>
  <si>
    <t xml:space="preserve">CX103280</t>
  </si>
  <si>
    <t xml:space="preserve">CX103281</t>
  </si>
  <si>
    <t xml:space="preserve">CX103282</t>
  </si>
  <si>
    <t xml:space="preserve">CX103283</t>
  </si>
  <si>
    <t xml:space="preserve">CX103284</t>
  </si>
  <si>
    <t xml:space="preserve">CX103285</t>
  </si>
  <si>
    <t xml:space="preserve">CX103286</t>
  </si>
  <si>
    <t xml:space="preserve">CX103287</t>
  </si>
  <si>
    <t xml:space="preserve">CX103288</t>
  </si>
  <si>
    <t xml:space="preserve">CX103289</t>
  </si>
  <si>
    <t xml:space="preserve">CX103290</t>
  </si>
  <si>
    <t xml:space="preserve">CX103291</t>
  </si>
  <si>
    <t xml:space="preserve">CX103292</t>
  </si>
  <si>
    <t xml:space="preserve">CX103293</t>
  </si>
  <si>
    <t xml:space="preserve">CX103294</t>
  </si>
  <si>
    <t xml:space="preserve">CX103295</t>
  </si>
  <si>
    <t xml:space="preserve">CX103296</t>
  </si>
  <si>
    <t xml:space="preserve">CX103297</t>
  </si>
  <si>
    <t xml:space="preserve">CX103298</t>
  </si>
  <si>
    <t xml:space="preserve">CX103299</t>
  </si>
  <si>
    <t xml:space="preserve">CX103300</t>
  </si>
  <si>
    <t xml:space="preserve">CX103301</t>
  </si>
  <si>
    <t xml:space="preserve">CX103302</t>
  </si>
  <si>
    <t xml:space="preserve">CX103303</t>
  </si>
  <si>
    <t xml:space="preserve">CX103304</t>
  </si>
  <si>
    <t xml:space="preserve">CX103305</t>
  </si>
  <si>
    <t xml:space="preserve">CX103306</t>
  </si>
  <si>
    <t xml:space="preserve">CX103307</t>
  </si>
  <si>
    <t xml:space="preserve">CX103308</t>
  </si>
  <si>
    <t xml:space="preserve">CX103309</t>
  </si>
  <si>
    <t xml:space="preserve">CX103310</t>
  </si>
  <si>
    <t xml:space="preserve">CX103311</t>
  </si>
  <si>
    <t xml:space="preserve">CX103312</t>
  </si>
  <si>
    <t xml:space="preserve">CX103313</t>
  </si>
  <si>
    <t xml:space="preserve">CX103314</t>
  </si>
  <si>
    <t xml:space="preserve">CX103315</t>
  </si>
  <si>
    <t xml:space="preserve">CX103316</t>
  </si>
  <si>
    <t xml:space="preserve">CX103317</t>
  </si>
  <si>
    <t xml:space="preserve">CX103318</t>
  </si>
  <si>
    <t xml:space="preserve">CX103319</t>
  </si>
  <si>
    <t xml:space="preserve">CX103320</t>
  </si>
  <si>
    <t xml:space="preserve">CX103321</t>
  </si>
  <si>
    <t xml:space="preserve">CX103322</t>
  </si>
  <si>
    <t xml:space="preserve">CX103323</t>
  </si>
  <si>
    <t xml:space="preserve">CX103324</t>
  </si>
  <si>
    <t xml:space="preserve">CX103325</t>
  </si>
  <si>
    <t xml:space="preserve">CX103326</t>
  </si>
  <si>
    <t xml:space="preserve">CX103327</t>
  </si>
  <si>
    <t xml:space="preserve">CX103328</t>
  </si>
  <si>
    <t xml:space="preserve">CX103329</t>
  </si>
  <si>
    <t xml:space="preserve">CX103330</t>
  </si>
  <si>
    <t xml:space="preserve">CX103331</t>
  </si>
  <si>
    <t xml:space="preserve">CX103332</t>
  </si>
  <si>
    <t xml:space="preserve">CX103333</t>
  </si>
  <si>
    <t xml:space="preserve">CX103334</t>
  </si>
  <si>
    <t xml:space="preserve">CX103335</t>
  </si>
  <si>
    <t xml:space="preserve">CX103336</t>
  </si>
  <si>
    <t xml:space="preserve">CX103337</t>
  </si>
  <si>
    <t xml:space="preserve">CX103338</t>
  </si>
  <si>
    <t xml:space="preserve">CX103339</t>
  </si>
  <si>
    <t xml:space="preserve">CX103340</t>
  </si>
  <si>
    <t xml:space="preserve">CX103341</t>
  </si>
  <si>
    <t xml:space="preserve">CX103342</t>
  </si>
  <si>
    <t xml:space="preserve">CX103343</t>
  </si>
  <si>
    <t xml:space="preserve">CX103344</t>
  </si>
  <si>
    <t xml:space="preserve">CX103345</t>
  </si>
  <si>
    <t xml:space="preserve">CX103346</t>
  </si>
  <si>
    <t xml:space="preserve">CX103347</t>
  </si>
  <si>
    <t xml:space="preserve">CX103348</t>
  </si>
  <si>
    <t xml:space="preserve">CX103349</t>
  </si>
  <si>
    <t xml:space="preserve">CX103350</t>
  </si>
  <si>
    <t xml:space="preserve">CX103351</t>
  </si>
  <si>
    <t xml:space="preserve">CX103352</t>
  </si>
  <si>
    <t xml:space="preserve">CX103353</t>
  </si>
  <si>
    <t xml:space="preserve">CX103354</t>
  </si>
  <si>
    <t xml:space="preserve">CX103355</t>
  </si>
  <si>
    <t xml:space="preserve">CX103356</t>
  </si>
  <si>
    <t xml:space="preserve">CX103357</t>
  </si>
  <si>
    <t xml:space="preserve">CX103358</t>
  </si>
  <si>
    <t xml:space="preserve">CX103359</t>
  </si>
  <si>
    <t xml:space="preserve">CX103360</t>
  </si>
  <si>
    <t xml:space="preserve">CX103361</t>
  </si>
  <si>
    <t xml:space="preserve">CX103362</t>
  </si>
  <si>
    <t xml:space="preserve">CX103363</t>
  </si>
  <si>
    <t xml:space="preserve">CX103364</t>
  </si>
  <si>
    <t xml:space="preserve">CX103365</t>
  </si>
  <si>
    <t xml:space="preserve">CX103366</t>
  </si>
  <si>
    <t xml:space="preserve">CX103367</t>
  </si>
  <si>
    <t xml:space="preserve">CX103368</t>
  </si>
  <si>
    <t xml:space="preserve">CX103369</t>
  </si>
  <si>
    <t xml:space="preserve">CX103370</t>
  </si>
  <si>
    <t xml:space="preserve">CX103371</t>
  </si>
  <si>
    <t xml:space="preserve">CX103372</t>
  </si>
  <si>
    <t xml:space="preserve">CX103373</t>
  </si>
  <si>
    <t xml:space="preserve">CX103374</t>
  </si>
  <si>
    <t xml:space="preserve">CX103375</t>
  </si>
  <si>
    <t xml:space="preserve">CX103376</t>
  </si>
  <si>
    <t xml:space="preserve">CX103377</t>
  </si>
  <si>
    <t xml:space="preserve">CX103378</t>
  </si>
  <si>
    <t xml:space="preserve">CX103379</t>
  </si>
  <si>
    <t xml:space="preserve">CX103380</t>
  </si>
  <si>
    <t xml:space="preserve">CX103381</t>
  </si>
  <si>
    <t xml:space="preserve">CX103382</t>
  </si>
  <si>
    <t xml:space="preserve">CX103383</t>
  </si>
  <si>
    <t xml:space="preserve">CX103384</t>
  </si>
  <si>
    <t xml:space="preserve">CX103385</t>
  </si>
  <si>
    <t xml:space="preserve">CX103386</t>
  </si>
  <si>
    <t xml:space="preserve">CX103387</t>
  </si>
  <si>
    <t xml:space="preserve">CX103388</t>
  </si>
  <si>
    <t xml:space="preserve">CX103389</t>
  </si>
  <si>
    <t xml:space="preserve">CX103390</t>
  </si>
  <si>
    <t xml:space="preserve">CX103391</t>
  </si>
  <si>
    <t xml:space="preserve">CX103392</t>
  </si>
  <si>
    <t xml:space="preserve">CX103393</t>
  </si>
  <si>
    <t xml:space="preserve">CX103394</t>
  </si>
  <si>
    <t xml:space="preserve">CX103395</t>
  </si>
  <si>
    <t xml:space="preserve">CX103396</t>
  </si>
  <si>
    <t xml:space="preserve">CX103397</t>
  </si>
  <si>
    <t xml:space="preserve">CX103398</t>
  </si>
  <si>
    <t xml:space="preserve">CX103399</t>
  </si>
  <si>
    <t xml:space="preserve">CX103400</t>
  </si>
  <si>
    <t xml:space="preserve">CX103401</t>
  </si>
  <si>
    <t xml:space="preserve">CX103402</t>
  </si>
  <si>
    <t xml:space="preserve">CX103403</t>
  </si>
  <si>
    <t xml:space="preserve">CX103404</t>
  </si>
  <si>
    <t xml:space="preserve">CX103405</t>
  </si>
  <si>
    <t xml:space="preserve">CX103406</t>
  </si>
  <si>
    <t xml:space="preserve">CX103407</t>
  </si>
  <si>
    <t xml:space="preserve">CX103408</t>
  </si>
  <si>
    <t xml:space="preserve">CX103409</t>
  </si>
  <si>
    <t xml:space="preserve">CX103410</t>
  </si>
  <si>
    <t xml:space="preserve">CX103411</t>
  </si>
  <si>
    <t xml:space="preserve">CX103412</t>
  </si>
  <si>
    <t xml:space="preserve">CX103413</t>
  </si>
  <si>
    <t xml:space="preserve">CX103414</t>
  </si>
  <si>
    <t xml:space="preserve">CX103415</t>
  </si>
  <si>
    <t xml:space="preserve">CX103416</t>
  </si>
  <si>
    <t xml:space="preserve">CX103417</t>
  </si>
  <si>
    <t xml:space="preserve">CX103418</t>
  </si>
  <si>
    <t xml:space="preserve">CX103419</t>
  </si>
  <si>
    <t xml:space="preserve">CX103420</t>
  </si>
  <si>
    <t xml:space="preserve">CX103421</t>
  </si>
  <si>
    <t xml:space="preserve">CX103422</t>
  </si>
  <si>
    <t xml:space="preserve">CX103423</t>
  </si>
  <si>
    <t xml:space="preserve">CX103424</t>
  </si>
  <si>
    <t xml:space="preserve">CX103425</t>
  </si>
  <si>
    <t xml:space="preserve">CX103426</t>
  </si>
  <si>
    <t xml:space="preserve">CX103427</t>
  </si>
  <si>
    <t xml:space="preserve">CX103428</t>
  </si>
  <si>
    <t xml:space="preserve">CX103429</t>
  </si>
  <si>
    <t xml:space="preserve">CX103430</t>
  </si>
  <si>
    <t xml:space="preserve">CX103431</t>
  </si>
  <si>
    <t xml:space="preserve">CX103432</t>
  </si>
  <si>
    <t xml:space="preserve">CX103433</t>
  </si>
  <si>
    <t xml:space="preserve">CX103434</t>
  </si>
  <si>
    <t xml:space="preserve">CX103435</t>
  </si>
  <si>
    <t xml:space="preserve">CX103436</t>
  </si>
  <si>
    <t xml:space="preserve">CX103437</t>
  </si>
  <si>
    <t xml:space="preserve">CX103438</t>
  </si>
  <si>
    <t xml:space="preserve">CX103439</t>
  </si>
  <si>
    <t xml:space="preserve">CX103440</t>
  </si>
  <si>
    <t xml:space="preserve">CX103441</t>
  </si>
  <si>
    <t xml:space="preserve">CX103442</t>
  </si>
  <si>
    <t xml:space="preserve">CX103443</t>
  </si>
  <si>
    <t xml:space="preserve">CX103444</t>
  </si>
  <si>
    <t xml:space="preserve">CX103445</t>
  </si>
  <si>
    <t xml:space="preserve">CX103446</t>
  </si>
  <si>
    <t xml:space="preserve">CX103447</t>
  </si>
  <si>
    <t xml:space="preserve">CX103448</t>
  </si>
  <si>
    <t xml:space="preserve">CX103449</t>
  </si>
  <si>
    <t xml:space="preserve">CX103450</t>
  </si>
  <si>
    <t xml:space="preserve">CX103451</t>
  </si>
  <si>
    <t xml:space="preserve">CX103452</t>
  </si>
  <si>
    <t xml:space="preserve">CX103453</t>
  </si>
  <si>
    <t xml:space="preserve">CX103454</t>
  </si>
  <si>
    <t xml:space="preserve">CX103455</t>
  </si>
  <si>
    <t xml:space="preserve">CX103456</t>
  </si>
  <si>
    <t xml:space="preserve">CX103457</t>
  </si>
  <si>
    <t xml:space="preserve">CX103458</t>
  </si>
  <si>
    <t xml:space="preserve">CX103459</t>
  </si>
  <si>
    <t xml:space="preserve">CX103460</t>
  </si>
  <si>
    <t xml:space="preserve">CX103461</t>
  </si>
  <si>
    <t xml:space="preserve">CX103462</t>
  </si>
  <si>
    <t xml:space="preserve">CX103463</t>
  </si>
  <si>
    <t xml:space="preserve">CX103464</t>
  </si>
  <si>
    <t xml:space="preserve">CX103465</t>
  </si>
  <si>
    <t xml:space="preserve">CX103466</t>
  </si>
  <si>
    <t xml:space="preserve">CX103467</t>
  </si>
  <si>
    <t xml:space="preserve">CX103468</t>
  </si>
  <si>
    <t xml:space="preserve">CX103469</t>
  </si>
  <si>
    <t xml:space="preserve">CX103470</t>
  </si>
  <si>
    <t xml:space="preserve">CX103471</t>
  </si>
  <si>
    <t xml:space="preserve">CX103472</t>
  </si>
  <si>
    <t xml:space="preserve">CX103473</t>
  </si>
  <si>
    <t xml:space="preserve">CX103474</t>
  </si>
  <si>
    <t xml:space="preserve">CX103475</t>
  </si>
  <si>
    <t xml:space="preserve">CX103476</t>
  </si>
  <si>
    <t xml:space="preserve">CX103477</t>
  </si>
  <si>
    <t xml:space="preserve">CX103478</t>
  </si>
  <si>
    <t xml:space="preserve">CX103479</t>
  </si>
  <si>
    <t xml:space="preserve">CX103480</t>
  </si>
  <si>
    <t xml:space="preserve">CX103481</t>
  </si>
  <si>
    <t xml:space="preserve">CX103482</t>
  </si>
  <si>
    <t xml:space="preserve">CX103483</t>
  </si>
  <si>
    <t xml:space="preserve">CX103484</t>
  </si>
  <si>
    <t xml:space="preserve">CX103485</t>
  </si>
  <si>
    <t xml:space="preserve">CX103486</t>
  </si>
  <si>
    <t xml:space="preserve">CX103487</t>
  </si>
  <si>
    <t xml:space="preserve">CX103488</t>
  </si>
  <si>
    <t xml:space="preserve">CX103489</t>
  </si>
  <si>
    <t xml:space="preserve">CX103490</t>
  </si>
  <si>
    <t xml:space="preserve">CX103491</t>
  </si>
  <si>
    <t xml:space="preserve">CX103492</t>
  </si>
  <si>
    <t xml:space="preserve">CX103493</t>
  </si>
  <si>
    <t xml:space="preserve">CX103494</t>
  </si>
  <si>
    <t xml:space="preserve">CX103495</t>
  </si>
  <si>
    <t xml:space="preserve">CX103496</t>
  </si>
  <si>
    <t xml:space="preserve">CX103497</t>
  </si>
  <si>
    <t xml:space="preserve">CX103498</t>
  </si>
  <si>
    <t xml:space="preserve">CX103499</t>
  </si>
  <si>
    <t xml:space="preserve">CX103500</t>
  </si>
  <si>
    <t xml:space="preserve">CX103501</t>
  </si>
  <si>
    <t xml:space="preserve">CX103502</t>
  </si>
  <si>
    <t xml:space="preserve">CX103503</t>
  </si>
  <si>
    <t xml:space="preserve">CX103504</t>
  </si>
  <si>
    <t xml:space="preserve">CX103505</t>
  </si>
  <si>
    <t xml:space="preserve">CX103506</t>
  </si>
  <si>
    <t xml:space="preserve">CX103507</t>
  </si>
  <si>
    <t xml:space="preserve">CX103508</t>
  </si>
  <si>
    <t xml:space="preserve">CX103509</t>
  </si>
  <si>
    <t xml:space="preserve">CX103510</t>
  </si>
  <si>
    <t xml:space="preserve">CX103511</t>
  </si>
  <si>
    <t xml:space="preserve">CX103512</t>
  </si>
  <si>
    <t xml:space="preserve">CX103513</t>
  </si>
  <si>
    <t xml:space="preserve">CX103514</t>
  </si>
  <si>
    <t xml:space="preserve">CX103515</t>
  </si>
  <si>
    <t xml:space="preserve">CX103516</t>
  </si>
  <si>
    <t xml:space="preserve">CX103517</t>
  </si>
  <si>
    <t xml:space="preserve">CX103518</t>
  </si>
  <si>
    <t xml:space="preserve">CX103519</t>
  </si>
  <si>
    <t xml:space="preserve">CX103520</t>
  </si>
  <si>
    <t xml:space="preserve">CX103521</t>
  </si>
  <si>
    <t xml:space="preserve">CX103522</t>
  </si>
  <si>
    <t xml:space="preserve">CX103523</t>
  </si>
  <si>
    <t xml:space="preserve">CX103524</t>
  </si>
  <si>
    <t xml:space="preserve">CX103525</t>
  </si>
  <si>
    <t xml:space="preserve">CX103526</t>
  </si>
  <si>
    <t xml:space="preserve">CX103527</t>
  </si>
  <si>
    <t xml:space="preserve">CX103528</t>
  </si>
  <si>
    <t xml:space="preserve">CX103529</t>
  </si>
  <si>
    <t xml:space="preserve">CX103530</t>
  </si>
  <si>
    <t xml:space="preserve">CX103531</t>
  </si>
  <si>
    <t xml:space="preserve">CX103532</t>
  </si>
  <si>
    <t xml:space="preserve">CX103533</t>
  </si>
  <si>
    <t xml:space="preserve">CX103534</t>
  </si>
  <si>
    <t xml:space="preserve">CX103535</t>
  </si>
  <si>
    <t xml:space="preserve">CX103536</t>
  </si>
  <si>
    <t xml:space="preserve">CX103537</t>
  </si>
  <si>
    <t xml:space="preserve">CX103538</t>
  </si>
  <si>
    <t xml:space="preserve">CX103539</t>
  </si>
  <si>
    <t xml:space="preserve">CX103540</t>
  </si>
  <si>
    <t xml:space="preserve">CX103541</t>
  </si>
  <si>
    <t xml:space="preserve">CX103542</t>
  </si>
  <si>
    <t xml:space="preserve">CX103543</t>
  </si>
  <si>
    <t xml:space="preserve">CX103544</t>
  </si>
  <si>
    <t xml:space="preserve">CX103545</t>
  </si>
  <si>
    <t xml:space="preserve">CX103546</t>
  </si>
  <si>
    <t xml:space="preserve">CX103547</t>
  </si>
  <si>
    <t xml:space="preserve">CX103548</t>
  </si>
  <si>
    <t xml:space="preserve">CX103549</t>
  </si>
  <si>
    <t xml:space="preserve">CX103550</t>
  </si>
  <si>
    <t xml:space="preserve">CX103551</t>
  </si>
  <si>
    <t xml:space="preserve">CX103552</t>
  </si>
  <si>
    <t xml:space="preserve">CX103553</t>
  </si>
  <si>
    <t xml:space="preserve">CX103554</t>
  </si>
  <si>
    <t xml:space="preserve">CX103555</t>
  </si>
  <si>
    <t xml:space="preserve">CX103556</t>
  </si>
  <si>
    <t xml:space="preserve">CX103557</t>
  </si>
  <si>
    <t xml:space="preserve">CX103558</t>
  </si>
  <si>
    <t xml:space="preserve">CX103559</t>
  </si>
  <si>
    <t xml:space="preserve">CX103560</t>
  </si>
  <si>
    <t xml:space="preserve">CX103561</t>
  </si>
  <si>
    <t xml:space="preserve">CX103562</t>
  </si>
  <si>
    <t xml:space="preserve">CX103563</t>
  </si>
  <si>
    <t xml:space="preserve">CX103564</t>
  </si>
  <si>
    <t xml:space="preserve">CX103565</t>
  </si>
  <si>
    <t xml:space="preserve">CX103566</t>
  </si>
  <si>
    <t xml:space="preserve">CX103567</t>
  </si>
  <si>
    <t xml:space="preserve">CX103568</t>
  </si>
  <si>
    <t xml:space="preserve">CX103569</t>
  </si>
  <si>
    <t xml:space="preserve">CX103570</t>
  </si>
  <si>
    <t xml:space="preserve">CX103571</t>
  </si>
  <si>
    <t xml:space="preserve">CX103572</t>
  </si>
  <si>
    <t xml:space="preserve">CX103573</t>
  </si>
  <si>
    <t xml:space="preserve">CX103574</t>
  </si>
  <si>
    <t xml:space="preserve">CX103575</t>
  </si>
  <si>
    <t xml:space="preserve">CX103576</t>
  </si>
  <si>
    <t xml:space="preserve">CX103577</t>
  </si>
  <si>
    <t xml:space="preserve">CX103578</t>
  </si>
  <si>
    <t xml:space="preserve">CX103579</t>
  </si>
  <si>
    <t xml:space="preserve">CX103580</t>
  </si>
  <si>
    <t xml:space="preserve">CX103581</t>
  </si>
  <si>
    <t xml:space="preserve">CX103582</t>
  </si>
  <si>
    <t xml:space="preserve">CX103583</t>
  </si>
  <si>
    <t xml:space="preserve">CX103584</t>
  </si>
  <si>
    <t xml:space="preserve">CX103585</t>
  </si>
  <si>
    <t xml:space="preserve">CX103586</t>
  </si>
  <si>
    <t xml:space="preserve">CX103587</t>
  </si>
  <si>
    <t xml:space="preserve">CX103588</t>
  </si>
  <si>
    <t xml:space="preserve">CX103589</t>
  </si>
  <si>
    <t xml:space="preserve">CX103590</t>
  </si>
  <si>
    <t xml:space="preserve">CX103591</t>
  </si>
  <si>
    <t xml:space="preserve">CX103592</t>
  </si>
  <si>
    <t xml:space="preserve">CX103593</t>
  </si>
  <si>
    <t xml:space="preserve">CX103594</t>
  </si>
  <si>
    <t xml:space="preserve">CX103595</t>
  </si>
  <si>
    <t xml:space="preserve">CX103596</t>
  </si>
  <si>
    <t xml:space="preserve">CX103597</t>
  </si>
  <si>
    <t xml:space="preserve">CX103598</t>
  </si>
  <si>
    <t xml:space="preserve">CX103599</t>
  </si>
  <si>
    <t xml:space="preserve">CX103600</t>
  </si>
  <si>
    <t xml:space="preserve">CX103601</t>
  </si>
  <si>
    <t xml:space="preserve">CX103602</t>
  </si>
  <si>
    <t xml:space="preserve">CX103603</t>
  </si>
  <si>
    <t xml:space="preserve">CX103604</t>
  </si>
  <si>
    <t xml:space="preserve">CX103605</t>
  </si>
  <si>
    <t xml:space="preserve">CX103606</t>
  </si>
  <si>
    <t xml:space="preserve">CX103607</t>
  </si>
  <si>
    <t xml:space="preserve">CX103608</t>
  </si>
  <si>
    <t xml:space="preserve">CX103609</t>
  </si>
  <si>
    <t xml:space="preserve">CX103610</t>
  </si>
  <si>
    <t xml:space="preserve">CX103611</t>
  </si>
  <si>
    <t xml:space="preserve">CX103612</t>
  </si>
  <si>
    <t xml:space="preserve">CX103613</t>
  </si>
  <si>
    <t xml:space="preserve">CX103614</t>
  </si>
  <si>
    <t xml:space="preserve">CX103615</t>
  </si>
  <si>
    <t xml:space="preserve">CX103616</t>
  </si>
  <si>
    <t xml:space="preserve">CX103617</t>
  </si>
  <si>
    <t xml:space="preserve">CX103618</t>
  </si>
  <si>
    <t xml:space="preserve">CX103619</t>
  </si>
  <si>
    <t xml:space="preserve">CX103620</t>
  </si>
  <si>
    <t xml:space="preserve">CX103621</t>
  </si>
  <si>
    <t xml:space="preserve">CX103622</t>
  </si>
  <si>
    <t xml:space="preserve">CX103623</t>
  </si>
  <si>
    <t xml:space="preserve">CX103624</t>
  </si>
  <si>
    <t xml:space="preserve">CX103625</t>
  </si>
  <si>
    <t xml:space="preserve">CX103626</t>
  </si>
  <si>
    <t xml:space="preserve">CX103627</t>
  </si>
  <si>
    <t xml:space="preserve">CX103628</t>
  </si>
  <si>
    <t xml:space="preserve">CX103629</t>
  </si>
  <si>
    <t xml:space="preserve">CX103630</t>
  </si>
  <si>
    <t xml:space="preserve">CX103631</t>
  </si>
  <si>
    <t xml:space="preserve">CX103632</t>
  </si>
  <si>
    <t xml:space="preserve">age invalid; savings balance invalid</t>
  </si>
  <si>
    <t xml:space="preserve">CX103633</t>
  </si>
  <si>
    <t xml:space="preserve">CX103634</t>
  </si>
  <si>
    <t xml:space="preserve">CX103635</t>
  </si>
  <si>
    <t xml:space="preserve">CX103636</t>
  </si>
  <si>
    <t xml:space="preserve">CX103637</t>
  </si>
  <si>
    <t xml:space="preserve">CX103638</t>
  </si>
  <si>
    <t xml:space="preserve">CX103639</t>
  </si>
  <si>
    <t xml:space="preserve">CX103640</t>
  </si>
  <si>
    <t xml:space="preserve">CX103641</t>
  </si>
  <si>
    <t xml:space="preserve">CX103642</t>
  </si>
  <si>
    <t xml:space="preserve">CX103643</t>
  </si>
  <si>
    <t xml:space="preserve">CX103644</t>
  </si>
  <si>
    <t xml:space="preserve">CX103645</t>
  </si>
  <si>
    <t xml:space="preserve">CX103646</t>
  </si>
  <si>
    <t xml:space="preserve">CX103647</t>
  </si>
  <si>
    <t xml:space="preserve">CX103648</t>
  </si>
  <si>
    <t xml:space="preserve">CX103649</t>
  </si>
  <si>
    <t xml:space="preserve">CX103650</t>
  </si>
  <si>
    <t xml:space="preserve">CX103651</t>
  </si>
  <si>
    <t xml:space="preserve">CX103652</t>
  </si>
  <si>
    <t xml:space="preserve">CX103653</t>
  </si>
  <si>
    <t xml:space="preserve">CX103654</t>
  </si>
  <si>
    <t xml:space="preserve">CX103655</t>
  </si>
  <si>
    <t xml:space="preserve">CX103656</t>
  </si>
  <si>
    <t xml:space="preserve">CX103657</t>
  </si>
  <si>
    <t xml:space="preserve">CX103658</t>
  </si>
  <si>
    <t xml:space="preserve">CX103659</t>
  </si>
  <si>
    <t xml:space="preserve">CX103660</t>
  </si>
  <si>
    <t xml:space="preserve">CX103661</t>
  </si>
  <si>
    <t xml:space="preserve">CX103662</t>
  </si>
  <si>
    <t xml:space="preserve">CX103663</t>
  </si>
  <si>
    <t xml:space="preserve">CX103664</t>
  </si>
  <si>
    <t xml:space="preserve">CX103665</t>
  </si>
  <si>
    <t xml:space="preserve">CX103666</t>
  </si>
  <si>
    <t xml:space="preserve">CX103667</t>
  </si>
  <si>
    <t xml:space="preserve">CX103668</t>
  </si>
  <si>
    <t xml:space="preserve">CX103669</t>
  </si>
  <si>
    <t xml:space="preserve">CX103670</t>
  </si>
  <si>
    <t xml:space="preserve">CX103671</t>
  </si>
  <si>
    <t xml:space="preserve">CX103672</t>
  </si>
  <si>
    <t xml:space="preserve">CX103673</t>
  </si>
  <si>
    <t xml:space="preserve">CX103674</t>
  </si>
  <si>
    <t xml:space="preserve">CX103675</t>
  </si>
  <si>
    <t xml:space="preserve">CX103676</t>
  </si>
  <si>
    <t xml:space="preserve">CX103677</t>
  </si>
  <si>
    <t xml:space="preserve">CX103678</t>
  </si>
  <si>
    <t xml:space="preserve">CX103679</t>
  </si>
  <si>
    <t xml:space="preserve">CX103680</t>
  </si>
  <si>
    <t xml:space="preserve">CX103681</t>
  </si>
  <si>
    <t xml:space="preserve">CX103682</t>
  </si>
  <si>
    <t xml:space="preserve">CX103683</t>
  </si>
  <si>
    <t xml:space="preserve">CX103684</t>
  </si>
  <si>
    <t xml:space="preserve">CX103685</t>
  </si>
  <si>
    <t xml:space="preserve">CX103686</t>
  </si>
  <si>
    <t xml:space="preserve">CX103687</t>
  </si>
  <si>
    <t xml:space="preserve">CX103688</t>
  </si>
  <si>
    <t xml:space="preserve">CX103689</t>
  </si>
  <si>
    <t xml:space="preserve">CX103690</t>
  </si>
  <si>
    <t xml:space="preserve">CX103691</t>
  </si>
  <si>
    <t xml:space="preserve">CX103692</t>
  </si>
  <si>
    <t xml:space="preserve">CX103693</t>
  </si>
  <si>
    <t xml:space="preserve">CX103694</t>
  </si>
  <si>
    <t xml:space="preserve">CX103695</t>
  </si>
  <si>
    <t xml:space="preserve">CX103696</t>
  </si>
  <si>
    <t xml:space="preserve">CX103697</t>
  </si>
  <si>
    <t xml:space="preserve">CX103698</t>
  </si>
  <si>
    <t xml:space="preserve">CX103699</t>
  </si>
  <si>
    <t xml:space="preserve">CX103700</t>
  </si>
  <si>
    <t xml:space="preserve">CX103701</t>
  </si>
  <si>
    <t xml:space="preserve">CX103702</t>
  </si>
  <si>
    <t xml:space="preserve">CX103703</t>
  </si>
  <si>
    <t xml:space="preserve">CX103704</t>
  </si>
  <si>
    <t xml:space="preserve">CX103705</t>
  </si>
  <si>
    <t xml:space="preserve">CX103706</t>
  </si>
  <si>
    <t xml:space="preserve">CX103707</t>
  </si>
  <si>
    <t xml:space="preserve">CX103708</t>
  </si>
  <si>
    <t xml:space="preserve">CX103709</t>
  </si>
  <si>
    <t xml:space="preserve">CX103710</t>
  </si>
  <si>
    <t xml:space="preserve">CX103711</t>
  </si>
  <si>
    <t xml:space="preserve">CX103712</t>
  </si>
  <si>
    <t xml:space="preserve">CX103713</t>
  </si>
  <si>
    <t xml:space="preserve">CX103714</t>
  </si>
  <si>
    <t xml:space="preserve">CX103715</t>
  </si>
  <si>
    <t xml:space="preserve">CX103716</t>
  </si>
  <si>
    <t xml:space="preserve">CX103717</t>
  </si>
  <si>
    <t xml:space="preserve">CX103718</t>
  </si>
  <si>
    <t xml:space="preserve">CX103719</t>
  </si>
  <si>
    <t xml:space="preserve">CX103720</t>
  </si>
  <si>
    <t xml:space="preserve">CX103721</t>
  </si>
  <si>
    <t xml:space="preserve">CX103722</t>
  </si>
  <si>
    <t xml:space="preserve">CX103723</t>
  </si>
  <si>
    <t xml:space="preserve">CX103724</t>
  </si>
  <si>
    <t xml:space="preserve">CX103725</t>
  </si>
  <si>
    <t xml:space="preserve">CX103726</t>
  </si>
  <si>
    <t xml:space="preserve">CX103727</t>
  </si>
  <si>
    <t xml:space="preserve">CX103728</t>
  </si>
  <si>
    <t xml:space="preserve">CX103729</t>
  </si>
  <si>
    <t xml:space="preserve">CX103730</t>
  </si>
  <si>
    <t xml:space="preserve">CX103731</t>
  </si>
  <si>
    <t xml:space="preserve">CX103732</t>
  </si>
  <si>
    <t xml:space="preserve">CX103733</t>
  </si>
  <si>
    <t xml:space="preserve">CX103734</t>
  </si>
  <si>
    <t xml:space="preserve">CX103735</t>
  </si>
  <si>
    <t xml:space="preserve">CX103736</t>
  </si>
  <si>
    <t xml:space="preserve">CX103737</t>
  </si>
  <si>
    <t xml:space="preserve">CX103738</t>
  </si>
  <si>
    <t xml:space="preserve">CX103739</t>
  </si>
  <si>
    <t xml:space="preserve">CX103740</t>
  </si>
  <si>
    <t xml:space="preserve">CX103741</t>
  </si>
  <si>
    <t xml:space="preserve">CX103742</t>
  </si>
  <si>
    <t xml:space="preserve">CX103743</t>
  </si>
  <si>
    <t xml:space="preserve">CX103744</t>
  </si>
  <si>
    <t xml:space="preserve">CX103745</t>
  </si>
  <si>
    <t xml:space="preserve">CX103746</t>
  </si>
  <si>
    <t xml:space="preserve">CX103747</t>
  </si>
  <si>
    <t xml:space="preserve">CX103748</t>
  </si>
  <si>
    <t xml:space="preserve">CX103749</t>
  </si>
  <si>
    <t xml:space="preserve">CX103750</t>
  </si>
  <si>
    <t xml:space="preserve">CX103751</t>
  </si>
  <si>
    <t xml:space="preserve">CX103752</t>
  </si>
  <si>
    <t xml:space="preserve">CX103753</t>
  </si>
  <si>
    <t xml:space="preserve">CX103754</t>
  </si>
  <si>
    <t xml:space="preserve">CX103755</t>
  </si>
  <si>
    <t xml:space="preserve">CX103756</t>
  </si>
  <si>
    <t xml:space="preserve">CX103757</t>
  </si>
  <si>
    <t xml:space="preserve">CX103758</t>
  </si>
  <si>
    <t xml:space="preserve">CX103759</t>
  </si>
  <si>
    <t xml:space="preserve">CX103760</t>
  </si>
  <si>
    <t xml:space="preserve">CX103761</t>
  </si>
  <si>
    <t xml:space="preserve">CX103762</t>
  </si>
  <si>
    <t xml:space="preserve">CX103763</t>
  </si>
  <si>
    <t xml:space="preserve">CX103764</t>
  </si>
  <si>
    <t xml:space="preserve">CX103765</t>
  </si>
  <si>
    <t xml:space="preserve">CX103766</t>
  </si>
  <si>
    <t xml:space="preserve">CX103767</t>
  </si>
  <si>
    <t xml:space="preserve">CX103768</t>
  </si>
  <si>
    <t xml:space="preserve">CX103769</t>
  </si>
  <si>
    <t xml:space="preserve">CX103770</t>
  </si>
  <si>
    <t xml:space="preserve">CX103771</t>
  </si>
  <si>
    <t xml:space="preserve">CX103772</t>
  </si>
  <si>
    <t xml:space="preserve">CX103773</t>
  </si>
  <si>
    <t xml:space="preserve">CX103774</t>
  </si>
  <si>
    <t xml:space="preserve">CX103775</t>
  </si>
  <si>
    <t xml:space="preserve">CX103776</t>
  </si>
  <si>
    <t xml:space="preserve">CX103777</t>
  </si>
  <si>
    <t xml:space="preserve">CX103778</t>
  </si>
  <si>
    <t xml:space="preserve">CX103779</t>
  </si>
  <si>
    <t xml:space="preserve">CX103780</t>
  </si>
  <si>
    <t xml:space="preserve">CX103781</t>
  </si>
  <si>
    <t xml:space="preserve">CX103782</t>
  </si>
  <si>
    <t xml:space="preserve">CX103783</t>
  </si>
  <si>
    <t xml:space="preserve">CX103784</t>
  </si>
  <si>
    <t xml:space="preserve">CX103785</t>
  </si>
  <si>
    <t xml:space="preserve">CX103786</t>
  </si>
  <si>
    <t xml:space="preserve">CX103787</t>
  </si>
  <si>
    <t xml:space="preserve">CX103788</t>
  </si>
  <si>
    <t xml:space="preserve">CX103789</t>
  </si>
  <si>
    <t xml:space="preserve">CX103790</t>
  </si>
  <si>
    <t xml:space="preserve">CX103791</t>
  </si>
  <si>
    <t xml:space="preserve">CX103792</t>
  </si>
  <si>
    <t xml:space="preserve">CX103793</t>
  </si>
  <si>
    <t xml:space="preserve">CX103794</t>
  </si>
  <si>
    <t xml:space="preserve">CX103795</t>
  </si>
  <si>
    <t xml:space="preserve">CX103796</t>
  </si>
  <si>
    <t xml:space="preserve">CX103797</t>
  </si>
  <si>
    <t xml:space="preserve">CX103798</t>
  </si>
  <si>
    <t xml:space="preserve">CX103799</t>
  </si>
  <si>
    <t xml:space="preserve">CX103800</t>
  </si>
  <si>
    <t xml:space="preserve">CX103801</t>
  </si>
  <si>
    <t xml:space="preserve">CX103802</t>
  </si>
  <si>
    <t xml:space="preserve">CX103803</t>
  </si>
  <si>
    <t xml:space="preserve">CX103804</t>
  </si>
  <si>
    <t xml:space="preserve">CX103805</t>
  </si>
  <si>
    <t xml:space="preserve">CX103806</t>
  </si>
  <si>
    <t xml:space="preserve">CX103807</t>
  </si>
  <si>
    <t xml:space="preserve">CX103808</t>
  </si>
  <si>
    <t xml:space="preserve">CX103809</t>
  </si>
  <si>
    <t xml:space="preserve">CX103810</t>
  </si>
  <si>
    <t xml:space="preserve">CX103811</t>
  </si>
  <si>
    <t xml:space="preserve">CX103812</t>
  </si>
  <si>
    <t xml:space="preserve">CX103813</t>
  </si>
  <si>
    <t xml:space="preserve">CX103814</t>
  </si>
  <si>
    <t xml:space="preserve">CX103815</t>
  </si>
  <si>
    <t xml:space="preserve">CX103816</t>
  </si>
  <si>
    <t xml:space="preserve">CX103817</t>
  </si>
  <si>
    <t xml:space="preserve">CX103818</t>
  </si>
  <si>
    <t xml:space="preserve">CX103819</t>
  </si>
  <si>
    <t xml:space="preserve">CX103820</t>
  </si>
  <si>
    <t xml:space="preserve">CX103821</t>
  </si>
  <si>
    <t xml:space="preserve">CX103822</t>
  </si>
  <si>
    <t xml:space="preserve">CX103823</t>
  </si>
  <si>
    <t xml:space="preserve">CX103824</t>
  </si>
  <si>
    <t xml:space="preserve">CX103825</t>
  </si>
  <si>
    <t xml:space="preserve">CX103826</t>
  </si>
  <si>
    <t xml:space="preserve">CX103827</t>
  </si>
  <si>
    <t xml:space="preserve">CX103828</t>
  </si>
  <si>
    <t xml:space="preserve">CX103829</t>
  </si>
  <si>
    <t xml:space="preserve">CX103830</t>
  </si>
  <si>
    <t xml:space="preserve">CX103831</t>
  </si>
  <si>
    <t xml:space="preserve">CX103832</t>
  </si>
  <si>
    <t xml:space="preserve">CX103833</t>
  </si>
  <si>
    <t xml:space="preserve">CX103834</t>
  </si>
  <si>
    <t xml:space="preserve">CX103835</t>
  </si>
  <si>
    <t xml:space="preserve">CX103836</t>
  </si>
  <si>
    <t xml:space="preserve">CX103837</t>
  </si>
  <si>
    <t xml:space="preserve">CX103838</t>
  </si>
  <si>
    <t xml:space="preserve">CX103839</t>
  </si>
  <si>
    <t xml:space="preserve">CX103840</t>
  </si>
  <si>
    <t xml:space="preserve">CX103841</t>
  </si>
  <si>
    <t xml:space="preserve">CX103842</t>
  </si>
  <si>
    <t xml:space="preserve">CX103843</t>
  </si>
  <si>
    <t xml:space="preserve">CX103844</t>
  </si>
  <si>
    <t xml:space="preserve">CX103845</t>
  </si>
  <si>
    <t xml:space="preserve">CX103846</t>
  </si>
  <si>
    <t xml:space="preserve">CX103847</t>
  </si>
  <si>
    <t xml:space="preserve">CX103848</t>
  </si>
  <si>
    <t xml:space="preserve">CX103849</t>
  </si>
  <si>
    <t xml:space="preserve">CX103850</t>
  </si>
  <si>
    <t xml:space="preserve">CX103851</t>
  </si>
  <si>
    <t xml:space="preserve">CX103852</t>
  </si>
  <si>
    <t xml:space="preserve">CX103853</t>
  </si>
  <si>
    <t xml:space="preserve">CX103854</t>
  </si>
  <si>
    <t xml:space="preserve">CX103855</t>
  </si>
  <si>
    <t xml:space="preserve">CX103856</t>
  </si>
  <si>
    <t xml:space="preserve">CX103857</t>
  </si>
  <si>
    <t xml:space="preserve">CX103858</t>
  </si>
  <si>
    <t xml:space="preserve">CX103859</t>
  </si>
  <si>
    <t xml:space="preserve">CX103860</t>
  </si>
  <si>
    <t xml:space="preserve">CX103861</t>
  </si>
  <si>
    <t xml:space="preserve">CX103862</t>
  </si>
  <si>
    <t xml:space="preserve">CX103863</t>
  </si>
  <si>
    <t xml:space="preserve">CX103864</t>
  </si>
  <si>
    <t xml:space="preserve">CX103865</t>
  </si>
  <si>
    <t xml:space="preserve">CX103866</t>
  </si>
  <si>
    <t xml:space="preserve">CX103867</t>
  </si>
  <si>
    <t xml:space="preserve">CX103868</t>
  </si>
  <si>
    <t xml:space="preserve">CX103869</t>
  </si>
  <si>
    <t xml:space="preserve">CX103870</t>
  </si>
  <si>
    <t xml:space="preserve">CX103871</t>
  </si>
  <si>
    <t xml:space="preserve">CX103872</t>
  </si>
  <si>
    <t xml:space="preserve">CX103873</t>
  </si>
  <si>
    <t xml:space="preserve">CX103874</t>
  </si>
  <si>
    <t xml:space="preserve">CX103875</t>
  </si>
  <si>
    <t xml:space="preserve">CX103876</t>
  </si>
  <si>
    <t xml:space="preserve">CX103877</t>
  </si>
  <si>
    <t xml:space="preserve">CX103878</t>
  </si>
  <si>
    <t xml:space="preserve">CX103879</t>
  </si>
  <si>
    <t xml:space="preserve">CX103880</t>
  </si>
  <si>
    <t xml:space="preserve">CX103881</t>
  </si>
  <si>
    <t xml:space="preserve">CX103882</t>
  </si>
  <si>
    <t xml:space="preserve">CX103883</t>
  </si>
  <si>
    <t xml:space="preserve">CX103884</t>
  </si>
  <si>
    <t xml:space="preserve">CX103885</t>
  </si>
  <si>
    <t xml:space="preserve">CX103886</t>
  </si>
  <si>
    <t xml:space="preserve">CX103887</t>
  </si>
  <si>
    <t xml:space="preserve">CX103888</t>
  </si>
  <si>
    <t xml:space="preserve">CX103889</t>
  </si>
  <si>
    <t xml:space="preserve">CX103890</t>
  </si>
  <si>
    <t xml:space="preserve">CX103891</t>
  </si>
  <si>
    <t xml:space="preserve">CX103892</t>
  </si>
  <si>
    <t xml:space="preserve">CX103893</t>
  </si>
  <si>
    <t xml:space="preserve">CX103894</t>
  </si>
  <si>
    <t xml:space="preserve">CX103895</t>
  </si>
  <si>
    <t xml:space="preserve">CX103896</t>
  </si>
  <si>
    <t xml:space="preserve">CX103897</t>
  </si>
  <si>
    <t xml:space="preserve">CX103898</t>
  </si>
  <si>
    <t xml:space="preserve">CX103899</t>
  </si>
  <si>
    <t xml:space="preserve">CX103900</t>
  </si>
  <si>
    <t xml:space="preserve">CX103901</t>
  </si>
  <si>
    <t xml:space="preserve">CX103902</t>
  </si>
  <si>
    <t xml:space="preserve">CX103903</t>
  </si>
  <si>
    <t xml:space="preserve">CX103904</t>
  </si>
  <si>
    <t xml:space="preserve">CX103905</t>
  </si>
  <si>
    <t xml:space="preserve">CX103906</t>
  </si>
  <si>
    <t xml:space="preserve">CX103907</t>
  </si>
  <si>
    <t xml:space="preserve">CX103908</t>
  </si>
  <si>
    <t xml:space="preserve">CX103909</t>
  </si>
  <si>
    <t xml:space="preserve">CX103910</t>
  </si>
  <si>
    <t xml:space="preserve">CX103911</t>
  </si>
  <si>
    <t xml:space="preserve">CX103912</t>
  </si>
  <si>
    <t xml:space="preserve">CX103913</t>
  </si>
  <si>
    <t xml:space="preserve">CX103914</t>
  </si>
  <si>
    <t xml:space="preserve">CX103915</t>
  </si>
  <si>
    <t xml:space="preserve">CX103916</t>
  </si>
  <si>
    <t xml:space="preserve">CX103917</t>
  </si>
  <si>
    <t xml:space="preserve">CX103918</t>
  </si>
  <si>
    <t xml:space="preserve">CX103919</t>
  </si>
  <si>
    <t xml:space="preserve">CX103920</t>
  </si>
  <si>
    <t xml:space="preserve">CX103921</t>
  </si>
  <si>
    <t xml:space="preserve">CX103922</t>
  </si>
  <si>
    <t xml:space="preserve">CX103923</t>
  </si>
  <si>
    <t xml:space="preserve">CX103924</t>
  </si>
  <si>
    <t xml:space="preserve">CX103925</t>
  </si>
  <si>
    <t xml:space="preserve">CX103926</t>
  </si>
  <si>
    <t xml:space="preserve">CX103927</t>
  </si>
  <si>
    <t xml:space="preserve">CX103928</t>
  </si>
  <si>
    <t xml:space="preserve">CX103929</t>
  </si>
  <si>
    <t xml:space="preserve">CX103930</t>
  </si>
  <si>
    <t xml:space="preserve">CX103931</t>
  </si>
  <si>
    <t xml:space="preserve">CX103932</t>
  </si>
  <si>
    <t xml:space="preserve">CX103933</t>
  </si>
  <si>
    <t xml:space="preserve">CX103934</t>
  </si>
  <si>
    <t xml:space="preserve">CX103935</t>
  </si>
  <si>
    <t xml:space="preserve">CX103936</t>
  </si>
  <si>
    <t xml:space="preserve">CX103937</t>
  </si>
  <si>
    <t xml:space="preserve">CX103938</t>
  </si>
  <si>
    <t xml:space="preserve">CX103939</t>
  </si>
  <si>
    <t xml:space="preserve">CX103940</t>
  </si>
  <si>
    <t xml:space="preserve">CX103941</t>
  </si>
  <si>
    <t xml:space="preserve">CX103942</t>
  </si>
  <si>
    <t xml:space="preserve">CX103943</t>
  </si>
  <si>
    <t xml:space="preserve">CX103944</t>
  </si>
  <si>
    <t xml:space="preserve">CX103945</t>
  </si>
  <si>
    <t xml:space="preserve">CX103946</t>
  </si>
  <si>
    <t xml:space="preserve">CX103947</t>
  </si>
  <si>
    <t xml:space="preserve">CX103948</t>
  </si>
  <si>
    <t xml:space="preserve">CX103949</t>
  </si>
  <si>
    <t xml:space="preserve">CX103950</t>
  </si>
  <si>
    <t xml:space="preserve">CX103951</t>
  </si>
  <si>
    <t xml:space="preserve">CX103952</t>
  </si>
  <si>
    <t xml:space="preserve">CX103953</t>
  </si>
  <si>
    <t xml:space="preserve">CX103954</t>
  </si>
  <si>
    <t xml:space="preserve">CX103955</t>
  </si>
  <si>
    <t xml:space="preserve">CX103956</t>
  </si>
  <si>
    <t xml:space="preserve">CX103957</t>
  </si>
  <si>
    <t xml:space="preserve">CX103958</t>
  </si>
  <si>
    <t xml:space="preserve">CX103959</t>
  </si>
  <si>
    <t xml:space="preserve">CX103960</t>
  </si>
  <si>
    <t xml:space="preserve">CX103961</t>
  </si>
  <si>
    <t xml:space="preserve">CX103962</t>
  </si>
  <si>
    <t xml:space="preserve">CX103963</t>
  </si>
  <si>
    <t xml:space="preserve">CX103964</t>
  </si>
  <si>
    <t xml:space="preserve">CX103965</t>
  </si>
  <si>
    <t xml:space="preserve">CX103966</t>
  </si>
  <si>
    <t xml:space="preserve">CX103967</t>
  </si>
  <si>
    <t xml:space="preserve">CX103968</t>
  </si>
  <si>
    <t xml:space="preserve">CX103969</t>
  </si>
  <si>
    <t xml:space="preserve">CX103970</t>
  </si>
  <si>
    <t xml:space="preserve">CX103971</t>
  </si>
  <si>
    <t xml:space="preserve">CX103972</t>
  </si>
  <si>
    <t xml:space="preserve">CX103973</t>
  </si>
  <si>
    <t xml:space="preserve">CX103974</t>
  </si>
  <si>
    <t xml:space="preserve">CX103975</t>
  </si>
  <si>
    <t xml:space="preserve">CX103976</t>
  </si>
  <si>
    <t xml:space="preserve">CX103977</t>
  </si>
  <si>
    <t xml:space="preserve">CX103978</t>
  </si>
  <si>
    <t xml:space="preserve">CX103979</t>
  </si>
  <si>
    <t xml:space="preserve">CX103980</t>
  </si>
  <si>
    <t xml:space="preserve">CX103981</t>
  </si>
  <si>
    <t xml:space="preserve">CX103982</t>
  </si>
  <si>
    <t xml:space="preserve">CX103983</t>
  </si>
  <si>
    <t xml:space="preserve">CX103984</t>
  </si>
  <si>
    <t xml:space="preserve">CX103985</t>
  </si>
  <si>
    <t xml:space="preserve">CX103986</t>
  </si>
  <si>
    <t xml:space="preserve">CX103987</t>
  </si>
  <si>
    <t xml:space="preserve">CX103988</t>
  </si>
  <si>
    <t xml:space="preserve">CX103989</t>
  </si>
  <si>
    <t xml:space="preserve">CX103990</t>
  </si>
  <si>
    <t xml:space="preserve">CX103991</t>
  </si>
  <si>
    <t xml:space="preserve">CX103992</t>
  </si>
  <si>
    <t xml:space="preserve">CX103993</t>
  </si>
  <si>
    <t xml:space="preserve">CX103994</t>
  </si>
  <si>
    <t xml:space="preserve">CX103995</t>
  </si>
  <si>
    <t xml:space="preserve">CX103996</t>
  </si>
  <si>
    <t xml:space="preserve">CX103997</t>
  </si>
  <si>
    <t xml:space="preserve">CX103998</t>
  </si>
  <si>
    <t xml:space="preserve">CX103999</t>
  </si>
  <si>
    <t xml:space="preserve">CX104000</t>
  </si>
  <si>
    <t xml:space="preserve">Scoring – live formulas</t>
  </si>
  <si>
    <t xml:space="preserve">Green = pulled from Data_Clean · black = calculated from Assumptions</t>
  </si>
  <si>
    <t xml:space="preserve">rev_current_account</t>
  </si>
  <si>
    <t xml:space="preserve">rev_savings</t>
  </si>
  <si>
    <t xml:space="preserve">rev_term_deposit</t>
  </si>
  <si>
    <t xml:space="preserve">rev_investments</t>
  </si>
  <si>
    <t xml:space="preserve">rev_mortgage</t>
  </si>
  <si>
    <t xml:space="preserve">rev_personal_loan</t>
  </si>
  <si>
    <t xml:space="preserve">rev_card_revolve</t>
  </si>
  <si>
    <t xml:space="preserve">rev_card_interchange</t>
  </si>
  <si>
    <t xml:space="preserve">est_annual_revenue</t>
  </si>
  <si>
    <t xml:space="preserve">rei_recency</t>
  </si>
  <si>
    <t xml:space="preserve">rei_frequency</t>
  </si>
  <si>
    <t xml:space="preserve">rei_digital</t>
  </si>
  <si>
    <t xml:space="preserve">rei_adoption</t>
  </si>
  <si>
    <t xml:space="preserve">rei_loyalty</t>
  </si>
  <si>
    <t xml:space="preserve">rei</t>
  </si>
  <si>
    <t xml:space="preserve">value_band</t>
  </si>
  <si>
    <t xml:space="preserve">engagement_band</t>
  </si>
  <si>
    <t xml:space="preserve">segment</t>
  </si>
  <si>
    <t xml:space="preserve">expected_revenue_at_risk</t>
  </si>
  <si>
    <t xml:space="preserve">Segment summary – live formulas (synthetic observation)</t>
  </si>
  <si>
    <t xml:space="preserve">Recalculates when Assumptions change</t>
  </si>
  <si>
    <t xml:space="preserve">Customers</t>
  </si>
  <si>
    <t xml:space="preserve">% of customers</t>
  </si>
  <si>
    <t xml:space="preserve">Est. revenue (USD)</t>
  </si>
  <si>
    <t xml:space="preserve">% of revenue</t>
  </si>
  <si>
    <t xml:space="preserve">Avg revenue / customer</t>
  </si>
  <si>
    <t xml:space="preserve">Avg REI</t>
  </si>
  <si>
    <t xml:space="preserve">Avg products</t>
  </si>
  <si>
    <t xml:space="preserve">% main bank</t>
  </si>
  <si>
    <t xml:space="preserve">Attrition next 6m (synthetic)</t>
  </si>
  <si>
    <t xml:space="preserve">Expected revenue at risk (model)</t>
  </si>
  <si>
    <t xml:space="preserve">Total</t>
  </si>
  <si>
    <t xml:space="preserve">Hypothetical interventions – illustrative sizing (NOT results)</t>
  </si>
  <si>
    <t xml:space="preserve">Blue = assumption. Outcomes depend entirely on these assumptions.</t>
  </si>
  <si>
    <t xml:space="preserve">Scenario</t>
  </si>
  <si>
    <t xml:space="preserve">Assumption</t>
  </si>
  <si>
    <t xml:space="preserve">Value</t>
  </si>
  <si>
    <t xml:space="preserve">Output</t>
  </si>
  <si>
    <t xml:space="preserve">Result</t>
  </si>
  <si>
    <t xml:space="preserve">Affluent Drifters – RM re-engagement</t>
  </si>
  <si>
    <t xml:space="preserve">Relative cut in attrition probability</t>
  </si>
  <si>
    <t xml:space="preserve">Expected annual revenue protected (USD)</t>
  </si>
  <si>
    <t xml:space="preserve">Engaged Builders – cross-sell one product</t>
  </si>
  <si>
    <t xml:space="preserve">Take-up rate</t>
  </si>
  <si>
    <t xml:space="preserve">Incremental annual revenue (USD)</t>
  </si>
  <si>
    <t xml:space="preserve">Annual revenue per added product (USD)</t>
  </si>
  <si>
    <t xml:space="preserve">Python reference values: Affluent Drifters: 45,290.0; Engaged Builders: 9,918.0; Light Touch: 4.8</t>
  </si>
  <si>
    <t xml:space="preserve">Holdout pilot sizing (indicative)</t>
  </si>
  <si>
    <t xml:space="preserve">Minimum detectable change = Z × √(2·p·(1−p)/n) · Z = 2.80 for 95% confidence and 80% power</t>
  </si>
  <si>
    <t xml:space="preserve">Cell</t>
  </si>
  <si>
    <t xml:space="preserve">Eligible</t>
  </si>
  <si>
    <t xml:space="preserve">Treatment</t>
  </si>
  <si>
    <t xml:space="preserve">Holdout (n)</t>
  </si>
  <si>
    <t xml:space="preserve">Baseline rate (p)</t>
  </si>
  <si>
    <t xml:space="preserve">Min. detectable change (pts)</t>
  </si>
  <si>
    <t xml:space="preserve">Z</t>
  </si>
  <si>
    <t xml:space="preserve">Affluent Drifters RM outreach</t>
  </si>
  <si>
    <t xml:space="preserve">Light Touch digital activation</t>
  </si>
  <si>
    <t xml:space="preserve">Engaged Builders cross-sell</t>
  </si>
  <si>
    <t xml:space="preserve">Segmentation sensitivity (model assumption tests)</t>
  </si>
  <si>
    <t xml:space="preserve">Computed by src/segment.py</t>
  </si>
  <si>
    <t xml:space="preserve">test</t>
  </si>
  <si>
    <t xml:space="preserve">scenario</t>
  </si>
  <si>
    <t xml:space="preserve">same_segment_pct</t>
  </si>
  <si>
    <t xml:space="preserve">adjusted_rand_index</t>
  </si>
  <si>
    <t xml:space="preserve">REI weights</t>
  </si>
  <si>
    <t xml:space="preserve">Recency-led (40/15/15/15/15)</t>
  </si>
  <si>
    <t xml:space="preserve">Adoption-led (25/15/15/30/15)</t>
  </si>
  <si>
    <t xml:space="preserve">Equal weights (20 each)</t>
  </si>
  <si>
    <t xml:space="preserve">No loyalty (35/25/15/25/0)</t>
  </si>
  <si>
    <t xml:space="preserve">Digital-led (25/15/30/15/15)</t>
  </si>
  <si>
    <t xml:space="preserve">Thresholds</t>
  </si>
  <si>
    <t xml:space="preserve">Value bands -20%</t>
  </si>
  <si>
    <t xml:space="preserve">Value bands +20%</t>
  </si>
  <si>
    <t xml:space="preserve">Engagement bands -5 pts</t>
  </si>
  <si>
    <t xml:space="preserve">Engagement bands +5 pts</t>
  </si>
  <si>
    <t xml:space="preserve">k-means check: silhouette by k {'3': 0.205, '4': 0.206, '5': 0.203, '6': 0.216, '7': 0.212, '8': 0.224} · ARI rule-based vs k-means(6) = 0.184</t>
  </si>
  <si>
    <t xml:space="preserve">Warning signals and attrition model (synthetic outcome)</t>
  </si>
  <si>
    <t xml:space="preserve">Logistic regression · test AUC 0.806 · top-decile lift 3.84</t>
  </si>
  <si>
    <t xml:space="preserve">signal</t>
  </si>
  <si>
    <t xml:space="preserve">customers_flagged</t>
  </si>
  <si>
    <t xml:space="preserve">share_of_book_pct</t>
  </si>
  <si>
    <t xml:space="preserve">attrition_if_present_pct</t>
  </si>
  <si>
    <t xml:space="preserve">attrition_if_absent_pct</t>
  </si>
  <si>
    <t xml:space="preserve">lift_vs_book</t>
  </si>
  <si>
    <t xml:space="preserve">App registered but unused 30+ days</t>
  </si>
  <si>
    <t xml:space="preserve">No transaction for 45+ days</t>
  </si>
  <si>
    <t xml:space="preserve">2+ complaints in 12 months</t>
  </si>
  <si>
    <t xml:space="preserve">Deposits down 15%+ over 6 months</t>
  </si>
  <si>
    <t xml:space="preserve">Current account only</t>
  </si>
  <si>
    <t xml:space="preserve">Not main bank</t>
  </si>
  <si>
    <t xml:space="preserve">Card utilisation 85%+</t>
  </si>
  <si>
    <t xml:space="preserve">decile</t>
  </si>
  <si>
    <t xml:space="preserve">customers</t>
  </si>
  <si>
    <t xml:space="preserve">predicted_pct</t>
  </si>
  <si>
    <t xml:space="preserve">actual_pct</t>
  </si>
  <si>
    <t xml:space="preserve">lift</t>
  </si>
  <si>
    <t xml:space="preserve">feature</t>
  </si>
  <si>
    <t xml:space="preserve">std_coefficient</t>
  </si>
  <si>
    <t xml:space="preserve">main_bank</t>
  </si>
  <si>
    <t xml:space="preserve">deposit_change_6m_pct</t>
  </si>
  <si>
    <t xml:space="preserve">log_revenue</t>
  </si>
  <si>
    <t xml:space="preserve">Data-quality log</t>
  </si>
  <si>
    <t xml:space="preserve">4,085 raw rows → 4,000 customers</t>
  </si>
  <si>
    <t xml:space="preserve">step</t>
  </si>
  <si>
    <t xml:space="preserve">check</t>
  </si>
  <si>
    <t xml:space="preserve">rule</t>
  </si>
  <si>
    <t xml:space="preserve">rows_affected</t>
  </si>
  <si>
    <t xml:space="preserve">action</t>
  </si>
  <si>
    <t xml:space="preserve">rationale</t>
  </si>
  <si>
    <t xml:space="preserve">injected_issue_key</t>
  </si>
  <si>
    <t xml:space="preserve">Exact duplicate rows</t>
  </si>
  <si>
    <t xml:space="preserve">All columns identical</t>
  </si>
  <si>
    <t xml:space="preserve">Removed (first kept)</t>
  </si>
  <si>
    <t xml:space="preserve">Double-loaded rows would double-count customers and balances.</t>
  </si>
  <si>
    <t xml:space="preserve">exact_duplicate_row</t>
  </si>
  <si>
    <t xml:space="preserve">Re-ingested older snapshots</t>
  </si>
  <si>
    <t xml:space="preserve">Same customer_id appears more than once with different values</t>
  </si>
  <si>
    <t xml:space="preserve">Kept the most recent record_updated_at; older rows removed</t>
  </si>
  <si>
    <t xml:space="preserve">A customer has one current state; the newest snapshot is the authoritative one.</t>
  </si>
  <si>
    <t xml:space="preserve">stale_snapshot_reingested</t>
  </si>
  <si>
    <t xml:space="preserve">Region coding variants</t>
  </si>
  <si>
    <t xml:space="preserve">e.g. 'metro', 'METRO', 'Metropolitan', 'Rural Area'</t>
  </si>
  <si>
    <t xml:space="preserve">Mapped to Metro / Urban / Regional / Rural</t>
  </si>
  <si>
    <t xml:space="preserve">Same meaning, different spelling.</t>
  </si>
  <si>
    <t xml:space="preserve">region_variant_coding</t>
  </si>
  <si>
    <t xml:space="preserve">Employment text case / whitespace</t>
  </si>
  <si>
    <t xml:space="preserve">Upper-case values with trailing spaces</t>
  </si>
  <si>
    <t xml:space="preserve">Trimmed and re-cased</t>
  </si>
  <si>
    <t xml:space="preserve">Prevents one category splitting into two.</t>
  </si>
  <si>
    <t xml:space="preserve">employment_case_whitespace</t>
  </si>
  <si>
    <t xml:space="preserve">Mixed date formats (last_login_date)</t>
  </si>
  <si>
    <t xml:space="preserve">DD/MM/YYYY mixed with ISO YYYY-MM-DD</t>
  </si>
  <si>
    <t xml:space="preserve">Parsed each format explicitly</t>
  </si>
  <si>
    <t xml:space="preserve">Guessing the format could swap day and month.</t>
  </si>
  <si>
    <t xml:space="preserve">login_date_ddmmyyyy</t>
  </si>
  <si>
    <t xml:space="preserve">Transaction dated after the snapshot</t>
  </si>
  <si>
    <t xml:space="preserve">last_txn_date &gt; 2026-09-30</t>
  </si>
  <si>
    <t xml:space="preserve">Set to missing (recency unknown); flagged</t>
  </si>
  <si>
    <t xml:space="preserve">A future date is impossible; the true date is unknown.</t>
  </si>
  <si>
    <t xml:space="preserve">last_txn_after_snapshot</t>
  </si>
  <si>
    <t xml:space="preserve">Impossible age</t>
  </si>
  <si>
    <t xml:space="preserve">age &lt; 18 or &gt; 105 (values 0, 150, 999)</t>
  </si>
  <si>
    <t xml:space="preserve">Set to missing</t>
  </si>
  <si>
    <t xml:space="preserve">Looks like sentinel / keying values; true age unknown. Age is not used in the segmentation.</t>
  </si>
  <si>
    <t xml:space="preserve">age_sentinel_or_impossible</t>
  </si>
  <si>
    <t xml:space="preserve">Sentinel tenure</t>
  </si>
  <si>
    <t xml:space="preserve">tenure_months = -1</t>
  </si>
  <si>
    <t xml:space="preserve">Set to missing; loyalty score uses observed components only</t>
  </si>
  <si>
    <t xml:space="preserve">-1 is a system placeholder for 'unknown'.</t>
  </si>
  <si>
    <t xml:space="preserve">tenure_sentinel_minus_one</t>
  </si>
  <si>
    <t xml:space="preserve">Income recorded in thousands</t>
  </si>
  <si>
    <t xml:space="preserve">annual_income &lt; 1,000 for a non-student (e.g. 54.3)</t>
  </si>
  <si>
    <t xml:space="preserve">Multiplied by 1,000</t>
  </si>
  <si>
    <t xml:space="preserve">Values are plausible incomes once read as thousands; no annual income below USD 1,000 is credible for an earning adult. Income is descriptive only (not in the score).</t>
  </si>
  <si>
    <t xml:space="preserve">income_recorded_in_thousands</t>
  </si>
  <si>
    <t xml:space="preserve">Income missing</t>
  </si>
  <si>
    <t xml:space="preserve">annual_income blank</t>
  </si>
  <si>
    <t xml:space="preserve">Left missing (not imputed)</t>
  </si>
  <si>
    <t xml:space="preserve">Income is not used in the segmentation, so no estimate is needed.</t>
  </si>
  <si>
    <t xml:space="preserve">income_missing</t>
  </si>
  <si>
    <t xml:space="preserve">Impossible card utilisation</t>
  </si>
  <si>
    <t xml:space="preserve">card_utilisation_pct &gt; 150%</t>
  </si>
  <si>
    <t xml:space="preserve">Small over-limit use is possible; 160–900% is not.</t>
  </si>
  <si>
    <t xml:space="preserve">card_utilisation_impossible</t>
  </si>
  <si>
    <t xml:space="preserve">Card holder without a limit</t>
  </si>
  <si>
    <t xml:space="preserve">has_credit_card = 1 and credit_card_limit blank</t>
  </si>
  <si>
    <t xml:space="preserve">Left missing; revolving-balance revenue scored as 0 for these rows and flagged</t>
  </si>
  <si>
    <t xml:space="preserve">Limit unknown – no value is invented.</t>
  </si>
  <si>
    <t xml:space="preserve">card_limit_missing</t>
  </si>
  <si>
    <t xml:space="preserve">Stale product count</t>
  </si>
  <si>
    <t xml:space="preserve">num_products differs from 1 + product flags</t>
  </si>
  <si>
    <t xml:space="preserve">Recalculated from the product flags</t>
  </si>
  <si>
    <t xml:space="preserve">Flags are the system of record; the count field is derived.</t>
  </si>
  <si>
    <t xml:space="preserve">num_products_stale</t>
  </si>
  <si>
    <t xml:space="preserve">Negative savings balance</t>
  </si>
  <si>
    <t xml:space="preserve">savings_balance &lt; 0</t>
  </si>
  <si>
    <t xml:space="preserve">5 rows with no savings product set to 0; 13 rows with a savings product set to missing</t>
  </si>
  <si>
    <t xml:space="preserve">Savings accounts cannot be negative. With no product the balance must be 0; otherwise the true value is unknown.</t>
  </si>
  <si>
    <t xml:space="preserve">savings_balance_negative</t>
  </si>
  <si>
    <t xml:space="preserve">Row count reconciliation</t>
  </si>
  <si>
    <t xml:space="preserve">Removed rows = exact duplicates + stale snapshots</t>
  </si>
  <si>
    <t xml:space="preserve">Every customer_id is now unique.</t>
  </si>
  <si>
    <t xml:space="preserve">Data dictionary</t>
  </si>
  <si>
    <t xml:space="preserve">Synthetic fields</t>
  </si>
  <si>
    <t xml:space="preserve">field</t>
  </si>
  <si>
    <t xml:space="preserve">type</t>
  </si>
  <si>
    <t xml:space="preserve">description</t>
  </si>
  <si>
    <t xml:space="preserve">text</t>
  </si>
  <si>
    <t xml:space="preserve">Fictional pseudonymous customer identifier (CX100001–CX104000). No names or contact details are generated.</t>
  </si>
  <si>
    <t xml:space="preserve">record_updated_at</t>
  </si>
  <si>
    <t xml:space="preserve">date</t>
  </si>
  <si>
    <t xml:space="preserve">Date the source record was last refreshed (used to resolve re-ingested snapshots)</t>
  </si>
  <si>
    <t xml:space="preserve">integer</t>
  </si>
  <si>
    <t xml:space="preserve">Customer age in years (synthetic)</t>
  </si>
  <si>
    <t xml:space="preserve">gender</t>
  </si>
  <si>
    <t xml:space="preserve">category</t>
  </si>
  <si>
    <t xml:space="preserve">Female / Male / Non-binary or undisclosed (synthetic; descriptive only, never used in scoring)</t>
  </si>
  <si>
    <t xml:space="preserve">Metro / Urban / Regional / Rural</t>
  </si>
  <si>
    <t xml:space="preserve">employment_type</t>
  </si>
  <si>
    <t xml:space="preserve">Salaried, Self-employed, Business owner, Retired, Student, Not employed</t>
  </si>
  <si>
    <t xml:space="preserve">annual_income</t>
  </si>
  <si>
    <t xml:space="preserve">number (USD)</t>
  </si>
  <si>
    <t xml:space="preserve">Stated annual income (synthetic; descriptive only)</t>
  </si>
  <si>
    <t xml:space="preserve">Months since the relationship began</t>
  </si>
  <si>
    <t xml:space="preserve">onboarding_channel</t>
  </si>
  <si>
    <t xml:space="preserve">Digital / Branch / Partner</t>
  </si>
  <si>
    <t xml:space="preserve">Y/N</t>
  </si>
  <si>
    <t xml:space="preserve">Salary or main income credited to this bank</t>
  </si>
  <si>
    <t xml:space="preserve">has_savings … has_insurance</t>
  </si>
  <si>
    <t xml:space="preserve">0/1</t>
  </si>
  <si>
    <t xml:space="preserve">Product holding flags (savings; term deposit; credit card; personal loan; mortgage; investments; insurance)</t>
  </si>
  <si>
    <t xml:space="preserve">Products held including the current account (= 1 + product flags, recalculated during cleaning)</t>
  </si>
  <si>
    <t xml:space="preserve">Average current-account balance over the last 3 months</t>
  </si>
  <si>
    <t xml:space="preserve">savings_balance / term_deposit_balance / investment_balance</t>
  </si>
  <si>
    <t xml:space="preserve">Balances at snapshot (0 when the product is not held)</t>
  </si>
  <si>
    <t xml:space="preserve">mortgage_balance / personal_loan_balance</t>
  </si>
  <si>
    <t xml:space="preserve">Outstanding lending balances</t>
  </si>
  <si>
    <t xml:space="preserve">credit_card_limit / card_utilisation_pct</t>
  </si>
  <si>
    <t xml:space="preserve">number</t>
  </si>
  <si>
    <t xml:space="preserve">Card limit (USD) and utilisation (%)</t>
  </si>
  <si>
    <t xml:space="preserve">deposits_6m_ago</t>
  </si>
  <si>
    <t xml:space="preserve">Total deposits six months before the snapshot (for trend)</t>
  </si>
  <si>
    <t xml:space="preserve">txn_count_90d / txn_value_90d / card_spend_90d</t>
  </si>
  <si>
    <t xml:space="preserve">Transaction count and value (USD) in the 90 days to the snapshot</t>
  </si>
  <si>
    <t xml:space="preserve">last_txn_date / last_login_date</t>
  </si>
  <si>
    <t xml:space="preserve">Most recent transaction / app login (snapshot 2026-09-30)</t>
  </si>
  <si>
    <t xml:space="preserve">app_registered / app_logins_30d</t>
  </si>
  <si>
    <t xml:space="preserve">Y/N; integer</t>
  </si>
  <si>
    <t xml:space="preserve">Mobile-app registration and logins in the last 30 days</t>
  </si>
  <si>
    <t xml:space="preserve">0–1</t>
  </si>
  <si>
    <t xml:space="preserve">Share of transactions made through digital channels</t>
  </si>
  <si>
    <t xml:space="preserve">Complaints logged in the last 12 months</t>
  </si>
  <si>
    <t xml:space="preserve">nps_score</t>
  </si>
  <si>
    <t xml:space="preserve">0–10</t>
  </si>
  <si>
    <t xml:space="preserve">Survey score (blank for non-respondents – about 58% of customers)</t>
  </si>
  <si>
    <t xml:space="preserve">contact_preference</t>
  </si>
  <si>
    <t xml:space="preserve">App push / Email / SMS / Phone</t>
  </si>
  <si>
    <t xml:space="preserve">SYNTHETIC outcome: customer closed the relationship in the 6 months after the snapshot</t>
  </si>
  <si>
    <t xml:space="preserve">days_since_txn / days_since_login</t>
  </si>
  <si>
    <t xml:space="preserve">Derived during cleaning from the dates and the snapshot</t>
  </si>
  <si>
    <t xml:space="preserve">Revenue proxy = balances × illustrative margins + card interchange (see Assumptions)</t>
  </si>
  <si>
    <t xml:space="preserve">0–100</t>
  </si>
  <si>
    <t xml:space="preserve">Relationship Engagement Index: recency 30, frequency 20, digital 15, product adoption 20, loyalty 15</t>
  </si>
  <si>
    <t xml:space="preserve">Value band × engagement band → one of six segments</t>
  </si>
  <si>
    <t xml:space="preserve">Logistic-regression probability of attrition (synthetic outcome)</t>
  </si>
  <si>
    <t xml:space="preserve">est_annual_revenue × attrition_risk_model</t>
  </si>
  <si>
    <t xml:space="preserve">Cleaning flags applied to the record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</si>
</sst>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%"/>
    <numFmt numFmtId="166" formatCode="General"/>
    <numFmt numFmtId="167" formatCode="0%"/>
    <numFmt numFmtId="168" formatCode="0"/>
    <numFmt numFmtId="169" formatCode="#,##0"/>
    <numFmt numFmtId="170" formatCode="#,##0.00"/>
    <numFmt numFmtId="171" formatCode="0.00"/>
    <numFmt numFmtId="172" formatCode="0.0%"/>
    <numFmt numFmtId="173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B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F3B5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3B57"/>
        <bgColor rgb="FF333333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87BA4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  <fill>
      <patternFill patternType="solid">
        <fgColor rgb="FFE87BA4"/>
        <bgColor rgb="FFFF99CC"/>
      </patternFill>
    </fill>
    <fill>
      <patternFill patternType="solid">
        <fgColor rgb="FF008300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2A78D6"/>
        </patternFill>
      </fill>
    </dxf>
    <dxf>
      <font>
        <b val="1"/>
        <color rgb="FFFFFFFF"/>
      </font>
      <fill>
        <patternFill>
          <bgColor rgb="FFEB6834"/>
        </patternFill>
      </fill>
    </dxf>
    <dxf>
      <font>
        <b val="1"/>
        <color rgb="FFFFFFFF"/>
      </font>
      <fill>
        <patternFill>
          <bgColor rgb="FF1BAF7A"/>
        </patternFill>
      </fill>
    </dxf>
    <dxf>
      <font>
        <b val="1"/>
        <color rgb="FFFFFFFF"/>
      </font>
      <fill>
        <patternFill>
          <bgColor rgb="FFEDA100"/>
        </patternFill>
      </fill>
    </dxf>
    <dxf>
      <font>
        <b val="1"/>
        <color rgb="FFFFFFFF"/>
      </font>
      <fill>
        <patternFill>
          <bgColor rgb="FFE87BA4"/>
        </patternFill>
      </fill>
    </dxf>
    <dxf>
      <font>
        <b val="1"/>
        <color rgb="FFFFFFFF"/>
      </font>
      <fill>
        <patternFill>
          <bgColor rgb="FF0083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00"/>
      <rgbColor rgb="FFC0C0C0"/>
      <rgbColor rgb="FF808080"/>
      <rgbColor rgb="FF9999FF"/>
      <rgbColor rgb="FF993366"/>
      <rgbColor rgb="FFFFFFCC"/>
      <rgbColor rgb="FFCCFFFF"/>
      <rgbColor rgb="FF660066"/>
      <rgbColor rgb="FFE87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555555"/>
      <rgbColor rgb="FF969696"/>
      <rgbColor rgb="FF0F3B57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4" t="s">
        <v>24</v>
      </c>
      <c r="B16" s="5" t="s">
        <v>25</v>
      </c>
    </row>
    <row r="17" customFormat="false" ht="15" hidden="false" customHeight="false" outlineLevel="0" collapsed="false">
      <c r="A17" s="4" t="s">
        <v>26</v>
      </c>
      <c r="B17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6" t="s">
        <v>30</v>
      </c>
      <c r="D4" s="4" t="s">
        <v>31</v>
      </c>
    </row>
    <row r="5" customFormat="false" ht="15" hidden="false" customHeight="false" outlineLevel="0" collapsed="false">
      <c r="A5" s="7" t="s">
        <v>32</v>
      </c>
      <c r="B5" s="8" t="n">
        <v>0.025</v>
      </c>
      <c r="D5" s="9" t="n">
        <f aca="false">SUM(Assumptions!$B$15,Assumptions!$B$16,Assumptions!$B$17,Assumptions!$B$18,Assumptions!$B$19)</f>
        <v>100</v>
      </c>
    </row>
    <row r="6" customFormat="false" ht="15" hidden="false" customHeight="false" outlineLevel="0" collapsed="false">
      <c r="A6" s="7" t="s">
        <v>33</v>
      </c>
      <c r="B6" s="8" t="n">
        <v>0.012</v>
      </c>
    </row>
    <row r="7" customFormat="false" ht="15" hidden="false" customHeight="false" outlineLevel="0" collapsed="false">
      <c r="A7" s="7" t="s">
        <v>34</v>
      </c>
      <c r="B7" s="8" t="n">
        <v>0.008</v>
      </c>
    </row>
    <row r="8" customFormat="false" ht="15" hidden="false" customHeight="false" outlineLevel="0" collapsed="false">
      <c r="A8" s="7" t="s">
        <v>35</v>
      </c>
      <c r="B8" s="8" t="n">
        <v>0.0075</v>
      </c>
    </row>
    <row r="9" customFormat="false" ht="15" hidden="false" customHeight="false" outlineLevel="0" collapsed="false">
      <c r="A9" s="7" t="s">
        <v>36</v>
      </c>
      <c r="B9" s="8" t="n">
        <v>0.011</v>
      </c>
    </row>
    <row r="10" customFormat="false" ht="15" hidden="false" customHeight="false" outlineLevel="0" collapsed="false">
      <c r="A10" s="7" t="s">
        <v>37</v>
      </c>
      <c r="B10" s="8" t="n">
        <v>0.045</v>
      </c>
    </row>
    <row r="11" customFormat="false" ht="15" hidden="false" customHeight="false" outlineLevel="0" collapsed="false">
      <c r="A11" s="7" t="s">
        <v>38</v>
      </c>
      <c r="B11" s="8" t="n">
        <v>0.12</v>
      </c>
    </row>
    <row r="12" customFormat="false" ht="15" hidden="false" customHeight="false" outlineLevel="0" collapsed="false">
      <c r="A12" s="7" t="s">
        <v>39</v>
      </c>
      <c r="B12" s="8" t="n">
        <v>0.012</v>
      </c>
    </row>
    <row r="13" customFormat="false" ht="15" hidden="false" customHeight="false" outlineLevel="0" collapsed="false">
      <c r="A13" s="7" t="s">
        <v>40</v>
      </c>
      <c r="B13" s="10" t="n">
        <v>0.5</v>
      </c>
    </row>
    <row r="14" customFormat="false" ht="15" hidden="false" customHeight="false" outlineLevel="0" collapsed="false">
      <c r="A14" s="6" t="s">
        <v>41</v>
      </c>
    </row>
    <row r="15" customFormat="false" ht="15" hidden="false" customHeight="false" outlineLevel="0" collapsed="false">
      <c r="A15" s="7" t="s">
        <v>42</v>
      </c>
      <c r="B15" s="11" t="n">
        <v>30</v>
      </c>
    </row>
    <row r="16" customFormat="false" ht="15" hidden="false" customHeight="false" outlineLevel="0" collapsed="false">
      <c r="A16" s="7" t="s">
        <v>43</v>
      </c>
      <c r="B16" s="11" t="n">
        <v>20</v>
      </c>
    </row>
    <row r="17" customFormat="false" ht="15" hidden="false" customHeight="false" outlineLevel="0" collapsed="false">
      <c r="A17" s="7" t="s">
        <v>44</v>
      </c>
      <c r="B17" s="11" t="n">
        <v>15</v>
      </c>
    </row>
    <row r="18" customFormat="false" ht="15" hidden="false" customHeight="false" outlineLevel="0" collapsed="false">
      <c r="A18" s="7" t="s">
        <v>45</v>
      </c>
      <c r="B18" s="11" t="n">
        <v>20</v>
      </c>
    </row>
    <row r="19" customFormat="false" ht="15" hidden="false" customHeight="false" outlineLevel="0" collapsed="false">
      <c r="A19" s="7" t="s">
        <v>46</v>
      </c>
      <c r="B19" s="11" t="n">
        <v>15</v>
      </c>
    </row>
    <row r="20" customFormat="false" ht="15" hidden="false" customHeight="false" outlineLevel="0" collapsed="false">
      <c r="A20" s="7" t="s">
        <v>47</v>
      </c>
      <c r="B20" s="11" t="n">
        <v>30</v>
      </c>
    </row>
    <row r="21" customFormat="false" ht="15" hidden="false" customHeight="false" outlineLevel="0" collapsed="false">
      <c r="A21" s="7" t="s">
        <v>48</v>
      </c>
      <c r="B21" s="11" t="n">
        <v>120</v>
      </c>
    </row>
    <row r="22" customFormat="false" ht="15" hidden="false" customHeight="false" outlineLevel="0" collapsed="false">
      <c r="A22" s="7" t="s">
        <v>49</v>
      </c>
      <c r="B22" s="11" t="n">
        <v>20</v>
      </c>
    </row>
    <row r="23" customFormat="false" ht="15" hidden="false" customHeight="false" outlineLevel="0" collapsed="false">
      <c r="A23" s="7" t="s">
        <v>50</v>
      </c>
      <c r="B23" s="11" t="n">
        <v>4</v>
      </c>
    </row>
    <row r="24" customFormat="false" ht="15" hidden="false" customHeight="false" outlineLevel="0" collapsed="false">
      <c r="A24" s="7" t="s">
        <v>51</v>
      </c>
      <c r="B24" s="11" t="n">
        <v>10</v>
      </c>
    </row>
    <row r="25" customFormat="false" ht="15" hidden="false" customHeight="false" outlineLevel="0" collapsed="false">
      <c r="A25" s="6" t="s">
        <v>52</v>
      </c>
    </row>
    <row r="26" customFormat="false" ht="15" hidden="false" customHeight="false" outlineLevel="0" collapsed="false">
      <c r="A26" s="7" t="s">
        <v>53</v>
      </c>
      <c r="B26" s="12" t="n">
        <v>1500</v>
      </c>
    </row>
    <row r="27" customFormat="false" ht="15" hidden="false" customHeight="false" outlineLevel="0" collapsed="false">
      <c r="A27" s="7" t="s">
        <v>54</v>
      </c>
      <c r="B27" s="12" t="n">
        <v>400</v>
      </c>
    </row>
    <row r="28" customFormat="false" ht="15" hidden="false" customHeight="false" outlineLevel="0" collapsed="false">
      <c r="A28" s="7" t="s">
        <v>55</v>
      </c>
      <c r="B28" s="11" t="n">
        <v>70</v>
      </c>
    </row>
    <row r="29" customFormat="false" ht="15" hidden="false" customHeight="false" outlineLevel="0" collapsed="false">
      <c r="A29" s="7" t="s">
        <v>56</v>
      </c>
      <c r="B29" s="11" t="n">
        <v>50</v>
      </c>
    </row>
    <row r="31" customFormat="false" ht="15" hidden="false" customHeight="false" outlineLevel="0" collapsed="false">
      <c r="A31" s="6" t="s">
        <v>57</v>
      </c>
    </row>
    <row r="32" customFormat="false" ht="15" hidden="false" customHeight="false" outlineLevel="0" collapsed="false">
      <c r="A32" s="3" t="s">
        <v>58</v>
      </c>
      <c r="B32" s="3" t="s">
        <v>59</v>
      </c>
    </row>
    <row r="33" customFormat="false" ht="15" hidden="false" customHeight="false" outlineLevel="0" collapsed="false">
      <c r="A33" s="13" t="s">
        <v>60</v>
      </c>
      <c r="B33" s="13" t="s">
        <v>61</v>
      </c>
    </row>
    <row r="34" customFormat="false" ht="15" hidden="false" customHeight="false" outlineLevel="0" collapsed="false">
      <c r="A34" s="13" t="s">
        <v>62</v>
      </c>
      <c r="B34" s="13" t="s">
        <v>63</v>
      </c>
    </row>
    <row r="35" customFormat="false" ht="15" hidden="false" customHeight="false" outlineLevel="0" collapsed="false">
      <c r="A35" s="13" t="s">
        <v>64</v>
      </c>
      <c r="B35" s="13" t="s">
        <v>63</v>
      </c>
    </row>
    <row r="36" customFormat="false" ht="15" hidden="false" customHeight="false" outlineLevel="0" collapsed="false">
      <c r="A36" s="13" t="s">
        <v>65</v>
      </c>
      <c r="B36" s="13" t="s">
        <v>66</v>
      </c>
    </row>
    <row r="37" customFormat="false" ht="15" hidden="false" customHeight="false" outlineLevel="0" collapsed="false">
      <c r="A37" s="13" t="s">
        <v>67</v>
      </c>
      <c r="B37" s="13" t="s">
        <v>68</v>
      </c>
    </row>
    <row r="38" customFormat="false" ht="15" hidden="false" customHeight="false" outlineLevel="0" collapsed="false">
      <c r="A38" s="13" t="s">
        <v>69</v>
      </c>
      <c r="B38" s="13" t="s">
        <v>68</v>
      </c>
    </row>
    <row r="39" customFormat="false" ht="15" hidden="false" customHeight="false" outlineLevel="0" collapsed="false">
      <c r="A39" s="13" t="s">
        <v>70</v>
      </c>
      <c r="B39" s="13" t="s">
        <v>71</v>
      </c>
    </row>
    <row r="40" customFormat="false" ht="15" hidden="false" customHeight="false" outlineLevel="0" collapsed="false">
      <c r="A40" s="13" t="s">
        <v>72</v>
      </c>
      <c r="B40" s="13" t="s">
        <v>71</v>
      </c>
    </row>
    <row r="41" customFormat="false" ht="15" hidden="false" customHeight="false" outlineLevel="0" collapsed="false">
      <c r="A41" s="13" t="s">
        <v>73</v>
      </c>
      <c r="B41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3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35.0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</row>
    <row r="5" customFormat="false" ht="15" hidden="false" customHeight="false" outlineLevel="0" collapsed="false">
      <c r="A5" s="7" t="s">
        <v>100</v>
      </c>
      <c r="B5" s="7" t="s">
        <v>101</v>
      </c>
      <c r="C5" s="7" t="n">
        <v>39</v>
      </c>
      <c r="D5" s="7" t="s">
        <v>102</v>
      </c>
      <c r="E5" s="7" t="n">
        <v>43</v>
      </c>
      <c r="F5" s="7" t="n">
        <v>3</v>
      </c>
      <c r="G5" s="14" t="n">
        <v>4133.29</v>
      </c>
      <c r="H5" s="14" t="n">
        <v>0</v>
      </c>
      <c r="I5" s="14" t="n">
        <v>0</v>
      </c>
      <c r="J5" s="14" t="n">
        <v>39544.71</v>
      </c>
      <c r="K5" s="14" t="n">
        <v>0</v>
      </c>
      <c r="L5" s="14" t="n">
        <v>0</v>
      </c>
      <c r="M5" s="14" t="n">
        <v>19400</v>
      </c>
      <c r="N5" s="14" t="n">
        <v>33.7</v>
      </c>
      <c r="O5" s="14" t="n">
        <v>234.31</v>
      </c>
      <c r="P5" s="7" t="n">
        <v>0</v>
      </c>
      <c r="Q5" s="7" t="n">
        <v>26</v>
      </c>
      <c r="R5" s="7" t="n">
        <v>11</v>
      </c>
      <c r="S5" s="7" t="n">
        <v>0.723</v>
      </c>
      <c r="T5" s="7" t="n">
        <v>0</v>
      </c>
      <c r="U5" s="7" t="n">
        <v>0</v>
      </c>
      <c r="V5" s="7" t="n">
        <v>0.0651</v>
      </c>
      <c r="W5" s="7"/>
    </row>
    <row r="6" customFormat="false" ht="15" hidden="false" customHeight="false" outlineLevel="0" collapsed="false">
      <c r="A6" s="7" t="s">
        <v>103</v>
      </c>
      <c r="B6" s="7" t="s">
        <v>101</v>
      </c>
      <c r="C6" s="7" t="n">
        <v>24</v>
      </c>
      <c r="D6" s="7" t="s">
        <v>104</v>
      </c>
      <c r="E6" s="7" t="n">
        <v>29</v>
      </c>
      <c r="F6" s="7" t="n">
        <v>1</v>
      </c>
      <c r="G6" s="14" t="n">
        <v>7662.58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/>
      <c r="N6" s="14"/>
      <c r="O6" s="14" t="n">
        <v>0</v>
      </c>
      <c r="P6" s="7" t="n">
        <v>2</v>
      </c>
      <c r="Q6" s="7" t="n">
        <v>58</v>
      </c>
      <c r="R6" s="7" t="n">
        <v>24</v>
      </c>
      <c r="S6" s="7" t="n">
        <v>0.91</v>
      </c>
      <c r="T6" s="7" t="n">
        <v>0</v>
      </c>
      <c r="U6" s="7" t="n">
        <v>0</v>
      </c>
      <c r="V6" s="7" t="n">
        <v>0.0569</v>
      </c>
      <c r="W6" s="7"/>
    </row>
    <row r="7" customFormat="false" ht="15" hidden="false" customHeight="false" outlineLevel="0" collapsed="false">
      <c r="A7" s="7" t="s">
        <v>105</v>
      </c>
      <c r="B7" s="7" t="s">
        <v>106</v>
      </c>
      <c r="C7" s="7" t="n">
        <v>55</v>
      </c>
      <c r="D7" s="7" t="s">
        <v>104</v>
      </c>
      <c r="E7" s="7" t="n">
        <v>221</v>
      </c>
      <c r="F7" s="7" t="n">
        <v>3</v>
      </c>
      <c r="G7" s="14" t="n">
        <v>2847.11</v>
      </c>
      <c r="H7" s="14" t="n">
        <v>55876.4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13800</v>
      </c>
      <c r="N7" s="14" t="n">
        <v>17.8</v>
      </c>
      <c r="O7" s="14" t="n">
        <v>923.15</v>
      </c>
      <c r="P7" s="7" t="n">
        <v>28</v>
      </c>
      <c r="Q7" s="7" t="n">
        <v>41</v>
      </c>
      <c r="R7" s="7" t="n">
        <v>7</v>
      </c>
      <c r="S7" s="7" t="n">
        <v>0.71</v>
      </c>
      <c r="T7" s="7" t="n">
        <v>0</v>
      </c>
      <c r="U7" s="7" t="n">
        <v>0</v>
      </c>
      <c r="V7" s="7" t="n">
        <v>0.032</v>
      </c>
      <c r="W7" s="7"/>
    </row>
    <row r="8" customFormat="false" ht="15" hidden="false" customHeight="false" outlineLevel="0" collapsed="false">
      <c r="A8" s="7" t="s">
        <v>107</v>
      </c>
      <c r="B8" s="7" t="s">
        <v>108</v>
      </c>
      <c r="C8" s="7" t="n">
        <v>86</v>
      </c>
      <c r="D8" s="7" t="s">
        <v>102</v>
      </c>
      <c r="E8" s="7" t="n">
        <v>353</v>
      </c>
      <c r="F8" s="7" t="n">
        <v>3</v>
      </c>
      <c r="G8" s="14" t="n">
        <v>16961.08</v>
      </c>
      <c r="H8" s="14" t="n">
        <v>0</v>
      </c>
      <c r="I8" s="14" t="n">
        <v>65900</v>
      </c>
      <c r="J8" s="14" t="n">
        <v>0</v>
      </c>
      <c r="K8" s="14" t="n">
        <v>0</v>
      </c>
      <c r="L8" s="14" t="n">
        <v>0</v>
      </c>
      <c r="M8" s="14" t="n">
        <v>19400</v>
      </c>
      <c r="N8" s="14" t="n">
        <v>64.9</v>
      </c>
      <c r="O8" s="14" t="n">
        <v>1183.39</v>
      </c>
      <c r="P8" s="7" t="n">
        <v>4</v>
      </c>
      <c r="Q8" s="7" t="n">
        <v>19</v>
      </c>
      <c r="R8" s="7" t="n">
        <v>0</v>
      </c>
      <c r="S8" s="7" t="n">
        <v>0.003</v>
      </c>
      <c r="T8" s="7" t="n">
        <v>0</v>
      </c>
      <c r="U8" s="7" t="n">
        <v>0</v>
      </c>
      <c r="V8" s="7" t="n">
        <v>0.0805</v>
      </c>
      <c r="W8" s="7"/>
    </row>
    <row r="9" customFormat="false" ht="15" hidden="false" customHeight="false" outlineLevel="0" collapsed="false">
      <c r="A9" s="7" t="s">
        <v>109</v>
      </c>
      <c r="B9" s="7" t="s">
        <v>106</v>
      </c>
      <c r="C9" s="7" t="n">
        <v>38</v>
      </c>
      <c r="D9" s="7" t="s">
        <v>104</v>
      </c>
      <c r="E9" s="7" t="n">
        <v>120</v>
      </c>
      <c r="F9" s="7" t="n">
        <v>5</v>
      </c>
      <c r="G9" s="14" t="n">
        <v>1572.24</v>
      </c>
      <c r="H9" s="14" t="n">
        <v>23907.09</v>
      </c>
      <c r="I9" s="14" t="n">
        <v>14600</v>
      </c>
      <c r="J9" s="14" t="n">
        <v>0</v>
      </c>
      <c r="K9" s="14" t="n">
        <v>0</v>
      </c>
      <c r="L9" s="14" t="n">
        <v>15480</v>
      </c>
      <c r="M9" s="14"/>
      <c r="N9" s="14"/>
      <c r="O9" s="14" t="n">
        <v>0</v>
      </c>
      <c r="P9" s="7" t="n">
        <v>2</v>
      </c>
      <c r="Q9" s="7" t="n">
        <v>28</v>
      </c>
      <c r="R9" s="7" t="n">
        <v>8</v>
      </c>
      <c r="S9" s="7" t="n">
        <v>0.913</v>
      </c>
      <c r="T9" s="7" t="n">
        <v>0</v>
      </c>
      <c r="U9" s="7" t="n">
        <v>0</v>
      </c>
      <c r="V9" s="7" t="n">
        <v>0.0112</v>
      </c>
      <c r="W9" s="7"/>
    </row>
    <row r="10" customFormat="false" ht="15" hidden="false" customHeight="false" outlineLevel="0" collapsed="false">
      <c r="A10" s="7" t="s">
        <v>110</v>
      </c>
      <c r="B10" s="7" t="s">
        <v>108</v>
      </c>
      <c r="C10" s="7" t="n">
        <v>48</v>
      </c>
      <c r="D10" s="7" t="s">
        <v>104</v>
      </c>
      <c r="E10" s="7" t="n">
        <v>173</v>
      </c>
      <c r="F10" s="7" t="n">
        <v>2</v>
      </c>
      <c r="G10" s="14" t="n">
        <v>363.89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/>
      <c r="N10" s="14"/>
      <c r="O10" s="14" t="n">
        <v>0</v>
      </c>
      <c r="P10" s="7" t="n">
        <v>317</v>
      </c>
      <c r="Q10" s="7" t="n">
        <v>0</v>
      </c>
      <c r="R10" s="7" t="n">
        <v>0</v>
      </c>
      <c r="S10" s="7"/>
      <c r="T10" s="7" t="n">
        <v>0</v>
      </c>
      <c r="U10" s="7" t="n">
        <v>0</v>
      </c>
      <c r="V10" s="7" t="n">
        <v>0.107</v>
      </c>
      <c r="W10" s="7"/>
    </row>
    <row r="11" customFormat="false" ht="15" hidden="false" customHeight="false" outlineLevel="0" collapsed="false">
      <c r="A11" s="7" t="s">
        <v>111</v>
      </c>
      <c r="B11" s="7" t="s">
        <v>108</v>
      </c>
      <c r="C11" s="7" t="n">
        <v>41</v>
      </c>
      <c r="D11" s="7" t="s">
        <v>102</v>
      </c>
      <c r="E11" s="7" t="n">
        <v>143</v>
      </c>
      <c r="F11" s="7" t="n">
        <v>3</v>
      </c>
      <c r="G11" s="14" t="n">
        <v>19854.9</v>
      </c>
      <c r="H11" s="14" t="n">
        <v>14388.09</v>
      </c>
      <c r="I11" s="14" t="n">
        <v>0</v>
      </c>
      <c r="J11" s="14" t="n">
        <v>0</v>
      </c>
      <c r="K11" s="14" t="n">
        <v>166400</v>
      </c>
      <c r="L11" s="14" t="n">
        <v>0</v>
      </c>
      <c r="M11" s="14"/>
      <c r="N11" s="14"/>
      <c r="O11" s="14" t="n">
        <v>0</v>
      </c>
      <c r="P11" s="7" t="n">
        <v>5</v>
      </c>
      <c r="Q11" s="7" t="n">
        <v>20</v>
      </c>
      <c r="R11" s="7" t="n">
        <v>12</v>
      </c>
      <c r="S11" s="7" t="n">
        <v>0.738</v>
      </c>
      <c r="T11" s="7" t="n">
        <v>1</v>
      </c>
      <c r="U11" s="7" t="n">
        <v>0</v>
      </c>
      <c r="V11" s="7" t="n">
        <v>0.2006</v>
      </c>
      <c r="W11" s="7"/>
    </row>
    <row r="12" customFormat="false" ht="15" hidden="false" customHeight="false" outlineLevel="0" collapsed="false">
      <c r="A12" s="7" t="s">
        <v>112</v>
      </c>
      <c r="B12" s="7" t="s">
        <v>101</v>
      </c>
      <c r="C12" s="7" t="n">
        <v>69</v>
      </c>
      <c r="D12" s="7" t="s">
        <v>104</v>
      </c>
      <c r="E12" s="7" t="n">
        <v>223</v>
      </c>
      <c r="F12" s="7" t="n">
        <v>6</v>
      </c>
      <c r="G12" s="14" t="n">
        <v>4591.37</v>
      </c>
      <c r="H12" s="14" t="n">
        <v>9671.18</v>
      </c>
      <c r="I12" s="14" t="n">
        <v>47700</v>
      </c>
      <c r="J12" s="14" t="n">
        <v>34810.35</v>
      </c>
      <c r="K12" s="14" t="n">
        <v>124700</v>
      </c>
      <c r="L12" s="14" t="n">
        <v>0</v>
      </c>
      <c r="M12" s="14" t="n">
        <v>11300</v>
      </c>
      <c r="N12" s="14" t="n">
        <v>22.4</v>
      </c>
      <c r="O12" s="14" t="n">
        <v>773.2</v>
      </c>
      <c r="P12" s="7" t="n">
        <v>5</v>
      </c>
      <c r="Q12" s="7" t="n">
        <v>41</v>
      </c>
      <c r="R12" s="7" t="n">
        <v>0</v>
      </c>
      <c r="S12" s="7" t="n">
        <v>0.591</v>
      </c>
      <c r="T12" s="7" t="n">
        <v>0</v>
      </c>
      <c r="U12" s="7" t="n">
        <v>0</v>
      </c>
      <c r="V12" s="7" t="n">
        <v>0.0132</v>
      </c>
      <c r="W12" s="7"/>
    </row>
    <row r="13" customFormat="false" ht="15" hidden="false" customHeight="false" outlineLevel="0" collapsed="false">
      <c r="A13" s="7" t="s">
        <v>113</v>
      </c>
      <c r="B13" s="7" t="s">
        <v>106</v>
      </c>
      <c r="C13" s="7" t="n">
        <v>33</v>
      </c>
      <c r="D13" s="7" t="s">
        <v>102</v>
      </c>
      <c r="E13" s="7" t="n">
        <v>32</v>
      </c>
      <c r="F13" s="7" t="n">
        <v>4</v>
      </c>
      <c r="G13" s="14" t="n">
        <v>1942.02</v>
      </c>
      <c r="H13" s="14" t="n">
        <v>4187.7</v>
      </c>
      <c r="I13" s="14" t="n">
        <v>12000</v>
      </c>
      <c r="J13" s="14" t="n">
        <v>0</v>
      </c>
      <c r="K13" s="14" t="n">
        <v>0</v>
      </c>
      <c r="L13" s="14" t="n">
        <v>0</v>
      </c>
      <c r="M13" s="14" t="n">
        <v>3400</v>
      </c>
      <c r="N13" s="14" t="n">
        <v>17</v>
      </c>
      <c r="O13" s="14" t="n">
        <v>212.61</v>
      </c>
      <c r="P13" s="7" t="n">
        <v>18</v>
      </c>
      <c r="Q13" s="7" t="n">
        <v>27</v>
      </c>
      <c r="R13" s="7" t="n">
        <v>6</v>
      </c>
      <c r="S13" s="7" t="n">
        <v>0.575</v>
      </c>
      <c r="T13" s="7" t="n">
        <v>0</v>
      </c>
      <c r="U13" s="7" t="n">
        <v>0</v>
      </c>
      <c r="V13" s="7" t="n">
        <v>0.0419</v>
      </c>
      <c r="W13" s="7"/>
    </row>
    <row r="14" customFormat="false" ht="15" hidden="false" customHeight="false" outlineLevel="0" collapsed="false">
      <c r="A14" s="7" t="s">
        <v>114</v>
      </c>
      <c r="B14" s="7" t="s">
        <v>101</v>
      </c>
      <c r="C14" s="7" t="n">
        <v>43</v>
      </c>
      <c r="D14" s="7" t="s">
        <v>104</v>
      </c>
      <c r="E14" s="7" t="n">
        <v>94</v>
      </c>
      <c r="F14" s="7" t="n">
        <v>4</v>
      </c>
      <c r="G14" s="14" t="n">
        <v>9811.04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19280</v>
      </c>
      <c r="M14" s="14" t="n">
        <v>11800</v>
      </c>
      <c r="N14" s="14" t="n">
        <v>31.4</v>
      </c>
      <c r="O14" s="14" t="n">
        <v>467.38</v>
      </c>
      <c r="P14" s="7" t="n">
        <v>23</v>
      </c>
      <c r="Q14" s="7" t="n">
        <v>26</v>
      </c>
      <c r="R14" s="7" t="n">
        <v>7</v>
      </c>
      <c r="S14" s="7" t="n">
        <v>0.719</v>
      </c>
      <c r="T14" s="7" t="n">
        <v>0</v>
      </c>
      <c r="U14" s="7" t="n">
        <v>0</v>
      </c>
      <c r="V14" s="7" t="n">
        <v>0.0193</v>
      </c>
      <c r="W14" s="7"/>
    </row>
    <row r="15" customFormat="false" ht="15" hidden="false" customHeight="false" outlineLevel="0" collapsed="false">
      <c r="A15" s="7" t="s">
        <v>115</v>
      </c>
      <c r="B15" s="7" t="s">
        <v>106</v>
      </c>
      <c r="C15" s="7" t="n">
        <v>56</v>
      </c>
      <c r="D15" s="7" t="s">
        <v>104</v>
      </c>
      <c r="E15" s="7" t="n">
        <v>65</v>
      </c>
      <c r="F15" s="7" t="n">
        <v>4</v>
      </c>
      <c r="G15" s="14" t="n">
        <v>6212.4</v>
      </c>
      <c r="H15" s="14" t="n">
        <v>59720.61</v>
      </c>
      <c r="I15" s="14" t="n">
        <v>0</v>
      </c>
      <c r="J15" s="14" t="n">
        <v>0</v>
      </c>
      <c r="K15" s="14" t="n">
        <v>238100</v>
      </c>
      <c r="L15" s="14" t="n">
        <v>0</v>
      </c>
      <c r="M15" s="14" t="n">
        <v>29600</v>
      </c>
      <c r="N15" s="14" t="n">
        <v>37</v>
      </c>
      <c r="O15" s="14" t="n">
        <v>527.48</v>
      </c>
      <c r="P15" s="7" t="n">
        <v>89</v>
      </c>
      <c r="Q15" s="7" t="n">
        <v>22</v>
      </c>
      <c r="R15" s="7" t="n">
        <v>7</v>
      </c>
      <c r="S15" s="7" t="n">
        <v>0.827</v>
      </c>
      <c r="T15" s="7" t="n">
        <v>0</v>
      </c>
      <c r="U15" s="7" t="n">
        <v>0</v>
      </c>
      <c r="V15" s="7" t="n">
        <v>0.0293</v>
      </c>
      <c r="W15" s="7"/>
    </row>
    <row r="16" customFormat="false" ht="15" hidden="false" customHeight="false" outlineLevel="0" collapsed="false">
      <c r="A16" s="7" t="s">
        <v>116</v>
      </c>
      <c r="B16" s="7" t="s">
        <v>106</v>
      </c>
      <c r="C16" s="7" t="n">
        <v>19</v>
      </c>
      <c r="D16" s="7" t="s">
        <v>102</v>
      </c>
      <c r="E16" s="7" t="n">
        <v>3</v>
      </c>
      <c r="F16" s="7" t="n">
        <v>2</v>
      </c>
      <c r="G16" s="14" t="n">
        <v>1016.59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1500</v>
      </c>
      <c r="N16" s="14" t="n">
        <v>50.4</v>
      </c>
      <c r="O16" s="14" t="n">
        <v>29.69</v>
      </c>
      <c r="P16" s="7" t="n">
        <v>0</v>
      </c>
      <c r="Q16" s="7" t="n">
        <v>16</v>
      </c>
      <c r="R16" s="7" t="n">
        <v>6</v>
      </c>
      <c r="S16" s="7" t="n">
        <v>0.928</v>
      </c>
      <c r="T16" s="7" t="n">
        <v>0</v>
      </c>
      <c r="U16" s="7" t="n">
        <v>0</v>
      </c>
      <c r="V16" s="7" t="n">
        <v>0.0822</v>
      </c>
      <c r="W16" s="7" t="s">
        <v>117</v>
      </c>
    </row>
    <row r="17" customFormat="false" ht="15" hidden="false" customHeight="false" outlineLevel="0" collapsed="false">
      <c r="A17" s="7" t="s">
        <v>118</v>
      </c>
      <c r="B17" s="7" t="s">
        <v>108</v>
      </c>
      <c r="C17" s="7" t="n">
        <v>68</v>
      </c>
      <c r="D17" s="7" t="s">
        <v>102</v>
      </c>
      <c r="E17" s="7" t="n">
        <v>256</v>
      </c>
      <c r="F17" s="7" t="n">
        <v>5</v>
      </c>
      <c r="G17" s="14" t="n">
        <v>2057.21</v>
      </c>
      <c r="H17" s="14" t="n">
        <v>19460.2</v>
      </c>
      <c r="I17" s="14" t="n">
        <v>0</v>
      </c>
      <c r="J17" s="14" t="n">
        <v>19293.04</v>
      </c>
      <c r="K17" s="14" t="n">
        <v>0</v>
      </c>
      <c r="L17" s="14" t="n">
        <v>0</v>
      </c>
      <c r="M17" s="14" t="n">
        <v>3400</v>
      </c>
      <c r="N17" s="14" t="n">
        <v>20.9</v>
      </c>
      <c r="O17" s="14" t="n">
        <v>139.83</v>
      </c>
      <c r="P17" s="7" t="n">
        <v>11</v>
      </c>
      <c r="Q17" s="7" t="n">
        <v>41</v>
      </c>
      <c r="R17" s="7" t="n">
        <v>0</v>
      </c>
      <c r="S17" s="7" t="n">
        <v>0.354</v>
      </c>
      <c r="T17" s="7" t="n">
        <v>0</v>
      </c>
      <c r="U17" s="7" t="n">
        <v>0</v>
      </c>
      <c r="V17" s="7" t="n">
        <v>0.0326</v>
      </c>
      <c r="W17" s="7"/>
    </row>
    <row r="18" customFormat="false" ht="15" hidden="false" customHeight="false" outlineLevel="0" collapsed="false">
      <c r="A18" s="7" t="s">
        <v>119</v>
      </c>
      <c r="B18" s="7" t="s">
        <v>101</v>
      </c>
      <c r="C18" s="7" t="n">
        <v>40</v>
      </c>
      <c r="D18" s="7" t="s">
        <v>104</v>
      </c>
      <c r="E18" s="7" t="n">
        <v>141</v>
      </c>
      <c r="F18" s="7" t="n">
        <v>3</v>
      </c>
      <c r="G18" s="14" t="n">
        <v>26458.34</v>
      </c>
      <c r="H18" s="14" t="n">
        <v>29362.2</v>
      </c>
      <c r="I18" s="14" t="n">
        <v>0</v>
      </c>
      <c r="J18" s="14" t="n">
        <v>0</v>
      </c>
      <c r="K18" s="14" t="n">
        <v>444000</v>
      </c>
      <c r="L18" s="14" t="n">
        <v>0</v>
      </c>
      <c r="M18" s="14"/>
      <c r="N18" s="14"/>
      <c r="O18" s="14" t="n">
        <v>0</v>
      </c>
      <c r="P18" s="7" t="n">
        <v>5</v>
      </c>
      <c r="Q18" s="7" t="n">
        <v>94</v>
      </c>
      <c r="R18" s="7" t="n">
        <v>0</v>
      </c>
      <c r="S18" s="7" t="n">
        <v>0.829</v>
      </c>
      <c r="T18" s="7" t="n">
        <v>0</v>
      </c>
      <c r="U18" s="7" t="n">
        <v>0</v>
      </c>
      <c r="V18" s="7" t="n">
        <v>0.0305</v>
      </c>
      <c r="W18" s="7" t="s">
        <v>117</v>
      </c>
    </row>
    <row r="19" customFormat="false" ht="15" hidden="false" customHeight="false" outlineLevel="0" collapsed="false">
      <c r="A19" s="7" t="s">
        <v>120</v>
      </c>
      <c r="B19" s="7" t="s">
        <v>101</v>
      </c>
      <c r="C19" s="7" t="n">
        <v>72</v>
      </c>
      <c r="D19" s="7" t="s">
        <v>104</v>
      </c>
      <c r="E19" s="7" t="n">
        <v>172</v>
      </c>
      <c r="F19" s="7" t="n">
        <v>3</v>
      </c>
      <c r="G19" s="14" t="n">
        <v>8693.63</v>
      </c>
      <c r="H19" s="14" t="n">
        <v>11051.58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4000</v>
      </c>
      <c r="N19" s="14" t="n">
        <v>18.3</v>
      </c>
      <c r="O19" s="14" t="n">
        <v>365.95</v>
      </c>
      <c r="P19" s="7" t="n">
        <v>14</v>
      </c>
      <c r="Q19" s="7" t="n">
        <v>39</v>
      </c>
      <c r="R19" s="7" t="n">
        <v>7</v>
      </c>
      <c r="S19" s="7" t="n">
        <v>0.618</v>
      </c>
      <c r="T19" s="7" t="n">
        <v>1</v>
      </c>
      <c r="U19" s="7" t="n">
        <v>0</v>
      </c>
      <c r="V19" s="7" t="n">
        <v>0.0718</v>
      </c>
      <c r="W19" s="7"/>
    </row>
    <row r="20" customFormat="false" ht="15" hidden="false" customHeight="false" outlineLevel="0" collapsed="false">
      <c r="A20" s="7" t="s">
        <v>121</v>
      </c>
      <c r="B20" s="7" t="s">
        <v>101</v>
      </c>
      <c r="C20" s="7" t="n">
        <v>39</v>
      </c>
      <c r="D20" s="7" t="s">
        <v>104</v>
      </c>
      <c r="E20" s="7" t="n">
        <v>147</v>
      </c>
      <c r="F20" s="7" t="n">
        <v>6</v>
      </c>
      <c r="G20" s="14" t="n">
        <v>9168.23</v>
      </c>
      <c r="H20" s="14" t="n">
        <v>37237.65</v>
      </c>
      <c r="I20" s="14" t="n">
        <v>106400</v>
      </c>
      <c r="J20" s="14" t="n">
        <v>340461.54</v>
      </c>
      <c r="K20" s="14" t="n">
        <v>165600</v>
      </c>
      <c r="L20" s="14" t="n">
        <v>0</v>
      </c>
      <c r="M20" s="14" t="n">
        <v>9800</v>
      </c>
      <c r="N20" s="14" t="n">
        <v>27.8</v>
      </c>
      <c r="O20" s="14" t="n">
        <v>840.73</v>
      </c>
      <c r="P20" s="7" t="n">
        <v>13</v>
      </c>
      <c r="Q20" s="7" t="n">
        <v>23</v>
      </c>
      <c r="R20" s="7" t="n">
        <v>10</v>
      </c>
      <c r="S20" s="7" t="n">
        <v>0.962</v>
      </c>
      <c r="T20" s="7" t="n">
        <v>1</v>
      </c>
      <c r="U20" s="7" t="n">
        <v>0</v>
      </c>
      <c r="V20" s="7" t="n">
        <v>0.0362</v>
      </c>
      <c r="W20" s="7"/>
    </row>
    <row r="21" customFormat="false" ht="15" hidden="false" customHeight="false" outlineLevel="0" collapsed="false">
      <c r="A21" s="7" t="s">
        <v>122</v>
      </c>
      <c r="B21" s="7" t="s">
        <v>101</v>
      </c>
      <c r="C21" s="7" t="n">
        <v>19</v>
      </c>
      <c r="D21" s="7" t="s">
        <v>102</v>
      </c>
      <c r="E21" s="7" t="n">
        <v>1</v>
      </c>
      <c r="F21" s="7" t="n">
        <v>4</v>
      </c>
      <c r="G21" s="14" t="n">
        <v>5340.67</v>
      </c>
      <c r="H21" s="14" t="n">
        <v>54203.16</v>
      </c>
      <c r="I21" s="14" t="n">
        <v>0</v>
      </c>
      <c r="J21" s="14" t="n">
        <v>0</v>
      </c>
      <c r="K21" s="14" t="n">
        <v>0</v>
      </c>
      <c r="L21" s="14" t="n">
        <v>19060</v>
      </c>
      <c r="M21" s="14" t="n">
        <v>14700</v>
      </c>
      <c r="N21" s="14" t="n">
        <v>49</v>
      </c>
      <c r="O21" s="14" t="n">
        <v>255.13</v>
      </c>
      <c r="P21" s="7" t="n">
        <v>9</v>
      </c>
      <c r="Q21" s="7" t="n">
        <v>16</v>
      </c>
      <c r="R21" s="7" t="n">
        <v>7</v>
      </c>
      <c r="S21" s="7" t="n">
        <v>0.822</v>
      </c>
      <c r="T21" s="7" t="n">
        <v>0</v>
      </c>
      <c r="U21" s="7" t="n">
        <v>0</v>
      </c>
      <c r="V21" s="7" t="n">
        <v>0.064</v>
      </c>
      <c r="W21" s="7"/>
    </row>
    <row r="22" customFormat="false" ht="15" hidden="false" customHeight="false" outlineLevel="0" collapsed="false">
      <c r="A22" s="7" t="s">
        <v>123</v>
      </c>
      <c r="B22" s="7" t="s">
        <v>106</v>
      </c>
      <c r="C22" s="7" t="n">
        <v>38</v>
      </c>
      <c r="D22" s="7" t="s">
        <v>102</v>
      </c>
      <c r="E22" s="7" t="n">
        <v>77</v>
      </c>
      <c r="F22" s="7" t="n">
        <v>2</v>
      </c>
      <c r="G22" s="14" t="n">
        <v>2378.47</v>
      </c>
      <c r="H22" s="14" t="n">
        <v>12705.46</v>
      </c>
      <c r="I22" s="14" t="n">
        <v>0</v>
      </c>
      <c r="J22" s="14" t="n">
        <v>0</v>
      </c>
      <c r="K22" s="14" t="n">
        <v>0</v>
      </c>
      <c r="L22" s="14" t="n">
        <v>0</v>
      </c>
      <c r="M22" s="14"/>
      <c r="N22" s="14"/>
      <c r="O22" s="14" t="n">
        <v>0</v>
      </c>
      <c r="P22" s="7" t="n">
        <v>7</v>
      </c>
      <c r="Q22" s="7" t="n">
        <v>13</v>
      </c>
      <c r="R22" s="7" t="n">
        <v>0</v>
      </c>
      <c r="S22" s="7" t="n">
        <v>0.601</v>
      </c>
      <c r="T22" s="7" t="n">
        <v>1</v>
      </c>
      <c r="U22" s="7" t="n">
        <v>0</v>
      </c>
      <c r="V22" s="7" t="n">
        <v>0.162</v>
      </c>
      <c r="W22" s="7"/>
    </row>
    <row r="23" customFormat="false" ht="15" hidden="false" customHeight="false" outlineLevel="0" collapsed="false">
      <c r="A23" s="7" t="s">
        <v>124</v>
      </c>
      <c r="B23" s="7" t="s">
        <v>106</v>
      </c>
      <c r="C23" s="7" t="n">
        <v>54</v>
      </c>
      <c r="D23" s="7" t="s">
        <v>104</v>
      </c>
      <c r="E23" s="7" t="n">
        <v>31</v>
      </c>
      <c r="F23" s="7" t="n">
        <v>2</v>
      </c>
      <c r="G23" s="14" t="n">
        <v>4782.35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5700</v>
      </c>
      <c r="N23" s="14" t="n">
        <v>36.6</v>
      </c>
      <c r="O23" s="14" t="n">
        <v>2114.08</v>
      </c>
      <c r="P23" s="7" t="n">
        <v>4</v>
      </c>
      <c r="Q23" s="7" t="n">
        <v>44</v>
      </c>
      <c r="R23" s="7" t="n">
        <v>9</v>
      </c>
      <c r="S23" s="7" t="n">
        <v>0.469</v>
      </c>
      <c r="T23" s="7" t="n">
        <v>0</v>
      </c>
      <c r="U23" s="7" t="n">
        <v>0</v>
      </c>
      <c r="V23" s="7" t="n">
        <v>0.038</v>
      </c>
      <c r="W23" s="7"/>
    </row>
    <row r="24" customFormat="false" ht="15" hidden="false" customHeight="false" outlineLevel="0" collapsed="false">
      <c r="A24" s="7" t="s">
        <v>125</v>
      </c>
      <c r="B24" s="7" t="s">
        <v>101</v>
      </c>
      <c r="C24" s="7" t="n">
        <v>41</v>
      </c>
      <c r="D24" s="7" t="s">
        <v>102</v>
      </c>
      <c r="E24" s="7" t="n">
        <v>76</v>
      </c>
      <c r="F24" s="7" t="n">
        <v>2</v>
      </c>
      <c r="G24" s="14" t="n">
        <v>6253.63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19470</v>
      </c>
      <c r="M24" s="14"/>
      <c r="N24" s="14"/>
      <c r="O24" s="14" t="n">
        <v>0</v>
      </c>
      <c r="P24" s="7" t="n">
        <v>78</v>
      </c>
      <c r="Q24" s="7" t="n">
        <v>16</v>
      </c>
      <c r="R24" s="7" t="n">
        <v>0</v>
      </c>
      <c r="S24" s="7" t="n">
        <v>0.926</v>
      </c>
      <c r="T24" s="7" t="n">
        <v>1</v>
      </c>
      <c r="U24" s="7" t="n">
        <v>1</v>
      </c>
      <c r="V24" s="7" t="n">
        <v>0.268</v>
      </c>
      <c r="W24" s="7"/>
    </row>
    <row r="25" customFormat="false" ht="15" hidden="false" customHeight="false" outlineLevel="0" collapsed="false">
      <c r="A25" s="7" t="s">
        <v>126</v>
      </c>
      <c r="B25" s="7" t="s">
        <v>101</v>
      </c>
      <c r="C25" s="7" t="n">
        <v>60</v>
      </c>
      <c r="D25" s="7" t="s">
        <v>104</v>
      </c>
      <c r="E25" s="7" t="n">
        <v>353</v>
      </c>
      <c r="F25" s="7" t="n">
        <v>3</v>
      </c>
      <c r="G25" s="14" t="n">
        <v>11173.66</v>
      </c>
      <c r="H25" s="14" t="n">
        <v>1244520.65</v>
      </c>
      <c r="I25" s="14" t="n">
        <v>0</v>
      </c>
      <c r="J25" s="14" t="n">
        <v>0</v>
      </c>
      <c r="K25" s="14" t="n">
        <v>0</v>
      </c>
      <c r="L25" s="14" t="n">
        <v>0</v>
      </c>
      <c r="M25" s="14"/>
      <c r="N25" s="14"/>
      <c r="O25" s="14" t="n">
        <v>0</v>
      </c>
      <c r="P25" s="7" t="n">
        <v>4</v>
      </c>
      <c r="Q25" s="7" t="n">
        <v>25</v>
      </c>
      <c r="R25" s="7" t="n">
        <v>0</v>
      </c>
      <c r="S25" s="7" t="n">
        <v>0.815</v>
      </c>
      <c r="T25" s="7" t="n">
        <v>0</v>
      </c>
      <c r="U25" s="7" t="n">
        <v>0</v>
      </c>
      <c r="V25" s="7" t="n">
        <v>0.0245</v>
      </c>
      <c r="W25" s="7"/>
    </row>
    <row r="26" customFormat="false" ht="15" hidden="false" customHeight="false" outlineLevel="0" collapsed="false">
      <c r="A26" s="7" t="s">
        <v>127</v>
      </c>
      <c r="B26" s="7" t="s">
        <v>128</v>
      </c>
      <c r="C26" s="7" t="n">
        <v>54</v>
      </c>
      <c r="D26" s="7" t="s">
        <v>102</v>
      </c>
      <c r="E26" s="7" t="n">
        <v>257</v>
      </c>
      <c r="F26" s="7" t="n">
        <v>2</v>
      </c>
      <c r="G26" s="14" t="n">
        <v>8812.71</v>
      </c>
      <c r="H26" s="14" t="n">
        <v>141076.03</v>
      </c>
      <c r="I26" s="14" t="n">
        <v>0</v>
      </c>
      <c r="J26" s="14" t="n">
        <v>0</v>
      </c>
      <c r="K26" s="14" t="n">
        <v>0</v>
      </c>
      <c r="L26" s="14" t="n">
        <v>0</v>
      </c>
      <c r="M26" s="14"/>
      <c r="N26" s="14"/>
      <c r="O26" s="14" t="n">
        <v>0</v>
      </c>
      <c r="P26" s="7" t="n">
        <v>42</v>
      </c>
      <c r="Q26" s="7" t="n">
        <v>19</v>
      </c>
      <c r="R26" s="7" t="n">
        <v>0</v>
      </c>
      <c r="S26" s="7" t="n">
        <v>0.575</v>
      </c>
      <c r="T26" s="7" t="n">
        <v>2</v>
      </c>
      <c r="U26" s="7" t="n">
        <v>1</v>
      </c>
      <c r="V26" s="7" t="n">
        <v>0.3009</v>
      </c>
      <c r="W26" s="7"/>
    </row>
    <row r="27" customFormat="false" ht="15" hidden="false" customHeight="false" outlineLevel="0" collapsed="false">
      <c r="A27" s="7" t="s">
        <v>129</v>
      </c>
      <c r="B27" s="7" t="s">
        <v>101</v>
      </c>
      <c r="C27" s="7" t="n">
        <v>35</v>
      </c>
      <c r="D27" s="7" t="s">
        <v>104</v>
      </c>
      <c r="E27" s="7" t="n">
        <v>40</v>
      </c>
      <c r="F27" s="7" t="n">
        <v>2</v>
      </c>
      <c r="G27" s="14" t="n">
        <v>5619.04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15500</v>
      </c>
      <c r="N27" s="14" t="n">
        <v>42.8</v>
      </c>
      <c r="O27" s="14" t="n">
        <v>105.81</v>
      </c>
      <c r="P27" s="7" t="n">
        <v>14</v>
      </c>
      <c r="Q27" s="7" t="n">
        <v>10</v>
      </c>
      <c r="R27" s="7" t="n">
        <v>9</v>
      </c>
      <c r="S27" s="7" t="n">
        <v>0.866</v>
      </c>
      <c r="T27" s="7" t="n">
        <v>0</v>
      </c>
      <c r="U27" s="7" t="n">
        <v>0</v>
      </c>
      <c r="V27" s="7" t="n">
        <v>0.0518</v>
      </c>
      <c r="W27" s="7"/>
    </row>
    <row r="28" customFormat="false" ht="15" hidden="false" customHeight="false" outlineLevel="0" collapsed="false">
      <c r="A28" s="7" t="s">
        <v>130</v>
      </c>
      <c r="B28" s="7" t="s">
        <v>128</v>
      </c>
      <c r="C28" s="7" t="n">
        <v>59</v>
      </c>
      <c r="D28" s="7" t="s">
        <v>104</v>
      </c>
      <c r="E28" s="7" t="n">
        <v>304</v>
      </c>
      <c r="F28" s="7" t="n">
        <v>4</v>
      </c>
      <c r="G28" s="14" t="n">
        <v>3756.71</v>
      </c>
      <c r="H28" s="14" t="n">
        <v>9695.4</v>
      </c>
      <c r="I28" s="14" t="n">
        <v>25400</v>
      </c>
      <c r="J28" s="14" t="n">
        <v>0</v>
      </c>
      <c r="K28" s="14" t="n">
        <v>0</v>
      </c>
      <c r="L28" s="14" t="n">
        <v>0</v>
      </c>
      <c r="M28" s="14" t="n">
        <v>4400</v>
      </c>
      <c r="N28" s="14" t="n">
        <v>48.6</v>
      </c>
      <c r="O28" s="14" t="n">
        <v>667.9</v>
      </c>
      <c r="P28" s="7" t="n">
        <v>3</v>
      </c>
      <c r="Q28" s="7" t="n">
        <v>41</v>
      </c>
      <c r="R28" s="7" t="n">
        <v>0</v>
      </c>
      <c r="S28" s="7" t="n">
        <v>0.416</v>
      </c>
      <c r="T28" s="7" t="n">
        <v>0</v>
      </c>
      <c r="U28" s="7" t="n">
        <v>0</v>
      </c>
      <c r="V28" s="7" t="n">
        <v>0.0218</v>
      </c>
      <c r="W28" s="7"/>
    </row>
    <row r="29" customFormat="false" ht="15" hidden="false" customHeight="false" outlineLevel="0" collapsed="false">
      <c r="A29" s="7" t="s">
        <v>131</v>
      </c>
      <c r="B29" s="7" t="s">
        <v>106</v>
      </c>
      <c r="C29" s="7" t="n">
        <v>51</v>
      </c>
      <c r="D29" s="7" t="s">
        <v>104</v>
      </c>
      <c r="E29" s="7"/>
      <c r="F29" s="7" t="n">
        <v>3</v>
      </c>
      <c r="G29" s="14" t="n">
        <v>4446.39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13470</v>
      </c>
      <c r="M29" s="14" t="n">
        <v>11300</v>
      </c>
      <c r="N29" s="14" t="n">
        <v>33</v>
      </c>
      <c r="O29" s="14" t="n">
        <v>233.66</v>
      </c>
      <c r="P29" s="7" t="n">
        <v>3</v>
      </c>
      <c r="Q29" s="7" t="n">
        <v>22</v>
      </c>
      <c r="R29" s="7" t="n">
        <v>9</v>
      </c>
      <c r="S29" s="7" t="n">
        <v>0.758</v>
      </c>
      <c r="T29" s="7" t="n">
        <v>0</v>
      </c>
      <c r="U29" s="7" t="n">
        <v>0</v>
      </c>
      <c r="V29" s="7" t="n">
        <v>0.027</v>
      </c>
      <c r="W29" s="7" t="s">
        <v>132</v>
      </c>
    </row>
    <row r="30" customFormat="false" ht="15" hidden="false" customHeight="false" outlineLevel="0" collapsed="false">
      <c r="A30" s="7" t="s">
        <v>133</v>
      </c>
      <c r="B30" s="7" t="s">
        <v>101</v>
      </c>
      <c r="C30" s="7" t="n">
        <v>46</v>
      </c>
      <c r="D30" s="7" t="s">
        <v>102</v>
      </c>
      <c r="E30" s="7" t="n">
        <v>118</v>
      </c>
      <c r="F30" s="7" t="n">
        <v>4</v>
      </c>
      <c r="G30" s="14" t="n">
        <v>4720.81</v>
      </c>
      <c r="H30" s="14" t="n">
        <v>0</v>
      </c>
      <c r="I30" s="14" t="n">
        <v>0</v>
      </c>
      <c r="J30" s="14" t="n">
        <v>0</v>
      </c>
      <c r="K30" s="14" t="n">
        <v>40700</v>
      </c>
      <c r="L30" s="14" t="n">
        <v>20630</v>
      </c>
      <c r="M30" s="14" t="n">
        <v>1900</v>
      </c>
      <c r="N30" s="14" t="n">
        <v>31.9</v>
      </c>
      <c r="O30" s="14" t="n">
        <v>0</v>
      </c>
      <c r="P30" s="7" t="n">
        <v>155</v>
      </c>
      <c r="Q30" s="7" t="n">
        <v>0</v>
      </c>
      <c r="R30" s="7" t="n">
        <v>0</v>
      </c>
      <c r="S30" s="7"/>
      <c r="T30" s="7" t="n">
        <v>0</v>
      </c>
      <c r="U30" s="7" t="n">
        <v>0</v>
      </c>
      <c r="V30" s="7" t="n">
        <v>0.2697</v>
      </c>
      <c r="W30" s="7"/>
    </row>
    <row r="31" customFormat="false" ht="15" hidden="false" customHeight="false" outlineLevel="0" collapsed="false">
      <c r="A31" s="7" t="s">
        <v>134</v>
      </c>
      <c r="B31" s="7" t="s">
        <v>101</v>
      </c>
      <c r="C31" s="7" t="n">
        <v>38</v>
      </c>
      <c r="D31" s="7" t="s">
        <v>102</v>
      </c>
      <c r="E31" s="7" t="n">
        <v>61</v>
      </c>
      <c r="F31" s="7" t="n">
        <v>5</v>
      </c>
      <c r="G31" s="14" t="n">
        <v>10822.81</v>
      </c>
      <c r="H31" s="14" t="n">
        <v>26338.4</v>
      </c>
      <c r="I31" s="14" t="n">
        <v>0</v>
      </c>
      <c r="J31" s="14" t="n">
        <v>513821.73</v>
      </c>
      <c r="K31" s="14" t="n">
        <v>475700</v>
      </c>
      <c r="L31" s="14" t="n">
        <v>0</v>
      </c>
      <c r="M31" s="14"/>
      <c r="N31" s="14"/>
      <c r="O31" s="14" t="n">
        <v>0</v>
      </c>
      <c r="P31" s="7" t="n">
        <v>20</v>
      </c>
      <c r="Q31" s="7" t="n">
        <v>14</v>
      </c>
      <c r="R31" s="7" t="n">
        <v>0</v>
      </c>
      <c r="S31" s="7" t="n">
        <v>0.961</v>
      </c>
      <c r="T31" s="7" t="n">
        <v>2</v>
      </c>
      <c r="U31" s="7" t="n">
        <v>1</v>
      </c>
      <c r="V31" s="7" t="n">
        <v>0.2769</v>
      </c>
      <c r="W31" s="7"/>
    </row>
    <row r="32" customFormat="false" ht="15" hidden="false" customHeight="false" outlineLevel="0" collapsed="false">
      <c r="A32" s="7" t="s">
        <v>135</v>
      </c>
      <c r="B32" s="7" t="s">
        <v>101</v>
      </c>
      <c r="C32" s="7" t="n">
        <v>34</v>
      </c>
      <c r="D32" s="7" t="s">
        <v>102</v>
      </c>
      <c r="E32" s="7" t="n">
        <v>127</v>
      </c>
      <c r="F32" s="7" t="n">
        <v>4</v>
      </c>
      <c r="G32" s="14" t="n">
        <v>819.88</v>
      </c>
      <c r="H32" s="14" t="n">
        <v>442.38</v>
      </c>
      <c r="I32" s="14" t="n">
        <v>5100</v>
      </c>
      <c r="J32" s="14" t="n">
        <v>0</v>
      </c>
      <c r="K32" s="14" t="n">
        <v>0</v>
      </c>
      <c r="L32" s="14" t="n">
        <v>0</v>
      </c>
      <c r="M32" s="14"/>
      <c r="N32" s="14"/>
      <c r="O32" s="14" t="n">
        <v>0</v>
      </c>
      <c r="P32" s="7" t="n">
        <v>222</v>
      </c>
      <c r="Q32" s="7" t="n">
        <v>0</v>
      </c>
      <c r="R32" s="7" t="n">
        <v>0</v>
      </c>
      <c r="S32" s="7"/>
      <c r="T32" s="7" t="n">
        <v>0</v>
      </c>
      <c r="U32" s="7" t="n">
        <v>1</v>
      </c>
      <c r="V32" s="7" t="n">
        <v>0.1954</v>
      </c>
      <c r="W32" s="7"/>
    </row>
    <row r="33" customFormat="false" ht="15" hidden="false" customHeight="false" outlineLevel="0" collapsed="false">
      <c r="A33" s="7" t="s">
        <v>136</v>
      </c>
      <c r="B33" s="7" t="s">
        <v>108</v>
      </c>
      <c r="C33" s="7" t="n">
        <v>19</v>
      </c>
      <c r="D33" s="7" t="s">
        <v>102</v>
      </c>
      <c r="E33" s="7" t="n">
        <v>1</v>
      </c>
      <c r="F33" s="7" t="n">
        <v>3</v>
      </c>
      <c r="G33" s="14" t="n">
        <v>8625.56</v>
      </c>
      <c r="H33" s="14" t="n">
        <v>0</v>
      </c>
      <c r="I33" s="14" t="n">
        <v>0</v>
      </c>
      <c r="J33" s="14" t="n">
        <v>89906.71</v>
      </c>
      <c r="K33" s="14" t="n">
        <v>0</v>
      </c>
      <c r="L33" s="14" t="n">
        <v>0</v>
      </c>
      <c r="M33" s="14" t="n">
        <v>5300</v>
      </c>
      <c r="N33" s="14" t="n">
        <v>14.9</v>
      </c>
      <c r="O33" s="14" t="n">
        <v>61.85</v>
      </c>
      <c r="P33" s="7" t="n">
        <v>12</v>
      </c>
      <c r="Q33" s="7" t="n">
        <v>7</v>
      </c>
      <c r="R33" s="7" t="n">
        <v>7</v>
      </c>
      <c r="S33" s="7" t="n">
        <v>0.736</v>
      </c>
      <c r="T33" s="7" t="n">
        <v>0</v>
      </c>
      <c r="U33" s="7" t="n">
        <v>0</v>
      </c>
      <c r="V33" s="7" t="n">
        <v>0.165</v>
      </c>
      <c r="W33" s="7" t="s">
        <v>137</v>
      </c>
    </row>
    <row r="34" customFormat="false" ht="15" hidden="false" customHeight="false" outlineLevel="0" collapsed="false">
      <c r="A34" s="7" t="s">
        <v>138</v>
      </c>
      <c r="B34" s="7" t="s">
        <v>128</v>
      </c>
      <c r="C34" s="7" t="n">
        <v>65</v>
      </c>
      <c r="D34" s="7" t="s">
        <v>104</v>
      </c>
      <c r="E34" s="7" t="n">
        <v>141</v>
      </c>
      <c r="F34" s="7" t="n">
        <v>4</v>
      </c>
      <c r="G34" s="14" t="n">
        <v>828.1</v>
      </c>
      <c r="H34" s="14" t="n">
        <v>17578.8</v>
      </c>
      <c r="I34" s="14" t="n">
        <v>34500</v>
      </c>
      <c r="J34" s="14" t="n">
        <v>0</v>
      </c>
      <c r="K34" s="14" t="n">
        <v>0</v>
      </c>
      <c r="L34" s="14" t="n">
        <v>0</v>
      </c>
      <c r="M34" s="14" t="n">
        <v>7800</v>
      </c>
      <c r="N34" s="14" t="n">
        <v>40.8</v>
      </c>
      <c r="O34" s="14" t="n">
        <v>0</v>
      </c>
      <c r="P34" s="7" t="n">
        <v>277</v>
      </c>
      <c r="Q34" s="7" t="n">
        <v>0</v>
      </c>
      <c r="R34" s="7" t="n">
        <v>0</v>
      </c>
      <c r="S34" s="7"/>
      <c r="T34" s="7" t="n">
        <v>0</v>
      </c>
      <c r="U34" s="7" t="n">
        <v>0</v>
      </c>
      <c r="V34" s="7" t="n">
        <v>0.1139</v>
      </c>
      <c r="W34" s="7"/>
    </row>
    <row r="35" customFormat="false" ht="15" hidden="false" customHeight="false" outlineLevel="0" collapsed="false">
      <c r="A35" s="7" t="s">
        <v>139</v>
      </c>
      <c r="B35" s="7" t="s">
        <v>106</v>
      </c>
      <c r="C35" s="7" t="n">
        <v>56</v>
      </c>
      <c r="D35" s="7" t="s">
        <v>104</v>
      </c>
      <c r="E35" s="7" t="n">
        <v>35</v>
      </c>
      <c r="F35" s="7" t="n">
        <v>5</v>
      </c>
      <c r="G35" s="14" t="n">
        <v>8581.29</v>
      </c>
      <c r="H35" s="14" t="n">
        <v>7763.48</v>
      </c>
      <c r="I35" s="14" t="n">
        <v>0</v>
      </c>
      <c r="J35" s="14" t="n">
        <v>121679.34</v>
      </c>
      <c r="K35" s="14" t="n">
        <v>190700</v>
      </c>
      <c r="L35" s="14" t="n">
        <v>0</v>
      </c>
      <c r="M35" s="14"/>
      <c r="N35" s="14"/>
      <c r="O35" s="14" t="n">
        <v>0</v>
      </c>
      <c r="P35" s="7" t="n">
        <v>4</v>
      </c>
      <c r="Q35" s="7" t="n">
        <v>35</v>
      </c>
      <c r="R35" s="7" t="n">
        <v>9</v>
      </c>
      <c r="S35" s="7" t="n">
        <v>0.474</v>
      </c>
      <c r="T35" s="7" t="n">
        <v>0</v>
      </c>
      <c r="U35" s="7" t="n">
        <v>0</v>
      </c>
      <c r="V35" s="7" t="n">
        <v>0.0128</v>
      </c>
      <c r="W35" s="7"/>
    </row>
    <row r="36" customFormat="false" ht="15" hidden="false" customHeight="false" outlineLevel="0" collapsed="false">
      <c r="A36" s="7" t="s">
        <v>140</v>
      </c>
      <c r="B36" s="7" t="s">
        <v>106</v>
      </c>
      <c r="C36" s="7" t="n">
        <v>63</v>
      </c>
      <c r="D36" s="7" t="s">
        <v>104</v>
      </c>
      <c r="E36" s="7" t="n">
        <v>177</v>
      </c>
      <c r="F36" s="7" t="n">
        <v>2</v>
      </c>
      <c r="G36" s="14" t="n">
        <v>1416.48</v>
      </c>
      <c r="H36" s="14" t="n">
        <v>11844.88</v>
      </c>
      <c r="I36" s="14" t="n">
        <v>0</v>
      </c>
      <c r="J36" s="14" t="n">
        <v>0</v>
      </c>
      <c r="K36" s="14" t="n">
        <v>0</v>
      </c>
      <c r="L36" s="14" t="n">
        <v>0</v>
      </c>
      <c r="M36" s="14"/>
      <c r="N36" s="14"/>
      <c r="O36" s="14" t="n">
        <v>0</v>
      </c>
      <c r="P36" s="7" t="n">
        <v>5</v>
      </c>
      <c r="Q36" s="7" t="n">
        <v>44</v>
      </c>
      <c r="R36" s="7" t="n">
        <v>15</v>
      </c>
      <c r="S36" s="7" t="n">
        <v>0.49</v>
      </c>
      <c r="T36" s="7" t="n">
        <v>0</v>
      </c>
      <c r="U36" s="7" t="n">
        <v>0</v>
      </c>
      <c r="V36" s="7" t="n">
        <v>0.0183</v>
      </c>
      <c r="W36" s="7"/>
    </row>
    <row r="37" customFormat="false" ht="15" hidden="false" customHeight="false" outlineLevel="0" collapsed="false">
      <c r="A37" s="7" t="s">
        <v>141</v>
      </c>
      <c r="B37" s="7" t="s">
        <v>128</v>
      </c>
      <c r="C37" s="7" t="n">
        <v>38</v>
      </c>
      <c r="D37" s="7" t="s">
        <v>102</v>
      </c>
      <c r="E37" s="7" t="n">
        <v>15</v>
      </c>
      <c r="F37" s="7" t="n">
        <v>2</v>
      </c>
      <c r="G37" s="14" t="n">
        <v>4076.51</v>
      </c>
      <c r="H37" s="14" t="n">
        <v>43819.04</v>
      </c>
      <c r="I37" s="14" t="n">
        <v>0</v>
      </c>
      <c r="J37" s="14" t="n">
        <v>0</v>
      </c>
      <c r="K37" s="14" t="n">
        <v>0</v>
      </c>
      <c r="L37" s="14" t="n">
        <v>0</v>
      </c>
      <c r="M37" s="14"/>
      <c r="N37" s="14"/>
      <c r="O37" s="14" t="n">
        <v>0</v>
      </c>
      <c r="P37" s="7" t="n">
        <v>32</v>
      </c>
      <c r="Q37" s="7" t="n">
        <v>12</v>
      </c>
      <c r="R37" s="7" t="n">
        <v>2</v>
      </c>
      <c r="S37" s="7" t="n">
        <v>0.557</v>
      </c>
      <c r="T37" s="7" t="n">
        <v>0</v>
      </c>
      <c r="U37" s="7" t="n">
        <v>0</v>
      </c>
      <c r="V37" s="7" t="n">
        <v>0.092</v>
      </c>
      <c r="W37" s="7"/>
    </row>
    <row r="38" customFormat="false" ht="15" hidden="false" customHeight="false" outlineLevel="0" collapsed="false">
      <c r="A38" s="7" t="s">
        <v>142</v>
      </c>
      <c r="B38" s="7" t="s">
        <v>106</v>
      </c>
      <c r="C38" s="7" t="n">
        <v>56</v>
      </c>
      <c r="D38" s="7" t="s">
        <v>102</v>
      </c>
      <c r="E38" s="7" t="n">
        <v>21</v>
      </c>
      <c r="F38" s="7" t="n">
        <v>5</v>
      </c>
      <c r="G38" s="14" t="n">
        <v>2344.95</v>
      </c>
      <c r="H38" s="14" t="n">
        <v>32966.63</v>
      </c>
      <c r="I38" s="14" t="n">
        <v>120500</v>
      </c>
      <c r="J38" s="14" t="n">
        <v>0</v>
      </c>
      <c r="K38" s="14" t="n">
        <v>88900</v>
      </c>
      <c r="L38" s="14" t="n">
        <v>0</v>
      </c>
      <c r="M38" s="14" t="n">
        <v>14500</v>
      </c>
      <c r="N38" s="14" t="n">
        <v>35.5</v>
      </c>
      <c r="O38" s="14" t="n">
        <v>394.88</v>
      </c>
      <c r="P38" s="7" t="n">
        <v>21</v>
      </c>
      <c r="Q38" s="7" t="n">
        <v>19</v>
      </c>
      <c r="R38" s="7" t="n">
        <v>10</v>
      </c>
      <c r="S38" s="7" t="n">
        <v>0.918</v>
      </c>
      <c r="T38" s="7" t="n">
        <v>0</v>
      </c>
      <c r="U38" s="7" t="n">
        <v>0</v>
      </c>
      <c r="V38" s="7" t="n">
        <v>0.0541</v>
      </c>
      <c r="W38" s="7"/>
    </row>
    <row r="39" customFormat="false" ht="15" hidden="false" customHeight="false" outlineLevel="0" collapsed="false">
      <c r="A39" s="7" t="s">
        <v>143</v>
      </c>
      <c r="B39" s="7" t="s">
        <v>101</v>
      </c>
      <c r="C39" s="7" t="n">
        <v>33</v>
      </c>
      <c r="D39" s="7" t="s">
        <v>104</v>
      </c>
      <c r="E39" s="7" t="n">
        <v>71</v>
      </c>
      <c r="F39" s="7" t="n">
        <v>3</v>
      </c>
      <c r="G39" s="14" t="n">
        <v>2588.22</v>
      </c>
      <c r="H39" s="14" t="n">
        <v>3500.82</v>
      </c>
      <c r="I39" s="14" t="n">
        <v>0</v>
      </c>
      <c r="J39" s="14" t="n">
        <v>0</v>
      </c>
      <c r="K39" s="14" t="n">
        <v>0</v>
      </c>
      <c r="L39" s="14" t="n">
        <v>23120</v>
      </c>
      <c r="M39" s="14"/>
      <c r="N39" s="14"/>
      <c r="O39" s="14" t="n">
        <v>0</v>
      </c>
      <c r="P39" s="7" t="n">
        <v>11</v>
      </c>
      <c r="Q39" s="7" t="n">
        <v>45</v>
      </c>
      <c r="R39" s="7" t="n">
        <v>15</v>
      </c>
      <c r="S39" s="7" t="n">
        <v>0.798</v>
      </c>
      <c r="T39" s="7" t="n">
        <v>0</v>
      </c>
      <c r="U39" s="7" t="n">
        <v>0</v>
      </c>
      <c r="V39" s="7" t="n">
        <v>0.0192</v>
      </c>
      <c r="W39" s="7"/>
    </row>
    <row r="40" customFormat="false" ht="15" hidden="false" customHeight="false" outlineLevel="0" collapsed="false">
      <c r="A40" s="7" t="s">
        <v>144</v>
      </c>
      <c r="B40" s="7" t="s">
        <v>128</v>
      </c>
      <c r="C40" s="7" t="n">
        <v>19</v>
      </c>
      <c r="D40" s="7" t="s">
        <v>102</v>
      </c>
      <c r="E40" s="7" t="n">
        <v>2</v>
      </c>
      <c r="F40" s="7" t="n">
        <v>1</v>
      </c>
      <c r="G40" s="14" t="n">
        <v>2237.82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/>
      <c r="N40" s="14"/>
      <c r="O40" s="14" t="n">
        <v>0</v>
      </c>
      <c r="P40" s="7" t="n">
        <v>0</v>
      </c>
      <c r="Q40" s="7" t="n">
        <v>11</v>
      </c>
      <c r="R40" s="7" t="n">
        <v>9</v>
      </c>
      <c r="S40" s="7" t="n">
        <v>0.95</v>
      </c>
      <c r="T40" s="7" t="n">
        <v>1</v>
      </c>
      <c r="U40" s="7" t="n">
        <v>0</v>
      </c>
      <c r="V40" s="7" t="n">
        <v>0.1869</v>
      </c>
      <c r="W40" s="7"/>
    </row>
    <row r="41" customFormat="false" ht="15" hidden="false" customHeight="false" outlineLevel="0" collapsed="false">
      <c r="A41" s="7" t="s">
        <v>145</v>
      </c>
      <c r="B41" s="7" t="s">
        <v>106</v>
      </c>
      <c r="C41" s="7" t="n">
        <v>58</v>
      </c>
      <c r="D41" s="7" t="s">
        <v>102</v>
      </c>
      <c r="E41" s="7" t="n">
        <v>109</v>
      </c>
      <c r="F41" s="7" t="n">
        <v>3</v>
      </c>
      <c r="G41" s="14" t="n">
        <v>2139.68</v>
      </c>
      <c r="H41" s="14" t="n">
        <v>31754.71</v>
      </c>
      <c r="I41" s="14" t="n">
        <v>48100</v>
      </c>
      <c r="J41" s="14" t="n">
        <v>0</v>
      </c>
      <c r="K41" s="14" t="n">
        <v>0</v>
      </c>
      <c r="L41" s="14" t="n">
        <v>0</v>
      </c>
      <c r="M41" s="14"/>
      <c r="N41" s="14"/>
      <c r="O41" s="14" t="n">
        <v>0</v>
      </c>
      <c r="P41" s="7" t="n">
        <v>135</v>
      </c>
      <c r="Q41" s="7" t="n">
        <v>0</v>
      </c>
      <c r="R41" s="7" t="n">
        <v>0</v>
      </c>
      <c r="S41" s="7"/>
      <c r="T41" s="7" t="n">
        <v>0</v>
      </c>
      <c r="U41" s="7" t="n">
        <v>1</v>
      </c>
      <c r="V41" s="7" t="n">
        <v>0.3072</v>
      </c>
      <c r="W41" s="7"/>
    </row>
    <row r="42" customFormat="false" ht="15" hidden="false" customHeight="false" outlineLevel="0" collapsed="false">
      <c r="A42" s="7" t="s">
        <v>146</v>
      </c>
      <c r="B42" s="7" t="s">
        <v>128</v>
      </c>
      <c r="C42" s="7" t="n">
        <v>55</v>
      </c>
      <c r="D42" s="7" t="s">
        <v>102</v>
      </c>
      <c r="E42" s="7" t="n">
        <v>58</v>
      </c>
      <c r="F42" s="7" t="n">
        <v>3</v>
      </c>
      <c r="G42" s="14" t="n">
        <v>7785.52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13970</v>
      </c>
      <c r="M42" s="14" t="n">
        <v>12400</v>
      </c>
      <c r="N42" s="14" t="n">
        <v>31.8</v>
      </c>
      <c r="O42" s="14" t="n">
        <v>24.3</v>
      </c>
      <c r="P42" s="7" t="n">
        <v>82</v>
      </c>
      <c r="Q42" s="7" t="n">
        <v>6</v>
      </c>
      <c r="R42" s="7" t="n">
        <v>9</v>
      </c>
      <c r="S42" s="7" t="n">
        <v>0.618</v>
      </c>
      <c r="T42" s="7" t="n">
        <v>0</v>
      </c>
      <c r="U42" s="7" t="n">
        <v>0</v>
      </c>
      <c r="V42" s="7" t="n">
        <v>0.1229</v>
      </c>
      <c r="W42" s="7"/>
    </row>
    <row r="43" customFormat="false" ht="15" hidden="false" customHeight="false" outlineLevel="0" collapsed="false">
      <c r="A43" s="7" t="s">
        <v>147</v>
      </c>
      <c r="B43" s="7" t="s">
        <v>128</v>
      </c>
      <c r="C43" s="7" t="n">
        <v>63</v>
      </c>
      <c r="D43" s="7" t="s">
        <v>104</v>
      </c>
      <c r="E43" s="7" t="n">
        <v>114</v>
      </c>
      <c r="F43" s="7" t="n">
        <v>3</v>
      </c>
      <c r="G43" s="14" t="n">
        <v>2844.71</v>
      </c>
      <c r="H43" s="14" t="n">
        <v>15939.36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5000</v>
      </c>
      <c r="N43" s="14" t="n">
        <v>30.5</v>
      </c>
      <c r="O43" s="14" t="n">
        <v>610.71</v>
      </c>
      <c r="P43" s="7" t="n">
        <v>3</v>
      </c>
      <c r="Q43" s="7" t="n">
        <v>49</v>
      </c>
      <c r="R43" s="7" t="n">
        <v>0</v>
      </c>
      <c r="S43" s="7" t="n">
        <v>0.733</v>
      </c>
      <c r="T43" s="7" t="n">
        <v>0</v>
      </c>
      <c r="U43" s="7" t="n">
        <v>0</v>
      </c>
      <c r="V43" s="7" t="n">
        <v>0.0095</v>
      </c>
      <c r="W43" s="7"/>
    </row>
    <row r="44" customFormat="false" ht="15" hidden="false" customHeight="false" outlineLevel="0" collapsed="false">
      <c r="A44" s="7" t="s">
        <v>148</v>
      </c>
      <c r="B44" s="7" t="s">
        <v>108</v>
      </c>
      <c r="C44" s="7" t="n">
        <v>37</v>
      </c>
      <c r="D44" s="7" t="s">
        <v>104</v>
      </c>
      <c r="E44" s="7" t="n">
        <v>47</v>
      </c>
      <c r="F44" s="7" t="n">
        <v>3</v>
      </c>
      <c r="G44" s="14" t="n">
        <v>2709.76</v>
      </c>
      <c r="H44" s="14" t="n">
        <v>2086.5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3400</v>
      </c>
      <c r="N44" s="14" t="n">
        <v>4</v>
      </c>
      <c r="O44" s="14" t="n">
        <v>981.38</v>
      </c>
      <c r="P44" s="7" t="n">
        <v>5</v>
      </c>
      <c r="Q44" s="7" t="n">
        <v>49</v>
      </c>
      <c r="R44" s="7" t="n">
        <v>14</v>
      </c>
      <c r="S44" s="7" t="n">
        <v>0.52</v>
      </c>
      <c r="T44" s="7" t="n">
        <v>0</v>
      </c>
      <c r="U44" s="7" t="n">
        <v>0</v>
      </c>
      <c r="V44" s="7" t="n">
        <v>0.0246</v>
      </c>
      <c r="W44" s="7"/>
    </row>
    <row r="45" customFormat="false" ht="15" hidden="false" customHeight="false" outlineLevel="0" collapsed="false">
      <c r="A45" s="7" t="s">
        <v>149</v>
      </c>
      <c r="B45" s="7" t="s">
        <v>101</v>
      </c>
      <c r="C45" s="7" t="n">
        <v>70</v>
      </c>
      <c r="D45" s="7" t="s">
        <v>104</v>
      </c>
      <c r="E45" s="7" t="n">
        <v>64</v>
      </c>
      <c r="F45" s="7" t="n">
        <v>1</v>
      </c>
      <c r="G45" s="14" t="n">
        <v>2123.26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/>
      <c r="N45" s="14"/>
      <c r="O45" s="14" t="n">
        <v>0</v>
      </c>
      <c r="P45" s="7" t="n">
        <v>8</v>
      </c>
      <c r="Q45" s="7" t="n">
        <v>14</v>
      </c>
      <c r="R45" s="7" t="n">
        <v>0</v>
      </c>
      <c r="S45" s="7" t="n">
        <v>0.321</v>
      </c>
      <c r="T45" s="7" t="n">
        <v>0</v>
      </c>
      <c r="U45" s="7" t="n">
        <v>0</v>
      </c>
      <c r="V45" s="7" t="n">
        <v>0.0565</v>
      </c>
      <c r="W45" s="7"/>
    </row>
    <row r="46" customFormat="false" ht="15" hidden="false" customHeight="false" outlineLevel="0" collapsed="false">
      <c r="A46" s="7" t="s">
        <v>150</v>
      </c>
      <c r="B46" s="7" t="s">
        <v>128</v>
      </c>
      <c r="C46" s="7" t="n">
        <v>84</v>
      </c>
      <c r="D46" s="7" t="s">
        <v>102</v>
      </c>
      <c r="E46" s="7" t="n">
        <v>162</v>
      </c>
      <c r="F46" s="7" t="n">
        <v>3</v>
      </c>
      <c r="G46" s="14" t="n">
        <v>725.39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25620</v>
      </c>
      <c r="M46" s="14" t="n">
        <v>5300</v>
      </c>
      <c r="N46" s="14" t="n">
        <v>26.5</v>
      </c>
      <c r="O46" s="14" t="n">
        <v>32.41</v>
      </c>
      <c r="P46" s="7" t="n">
        <v>12</v>
      </c>
      <c r="Q46" s="7" t="n">
        <v>15</v>
      </c>
      <c r="R46" s="7" t="n">
        <v>0</v>
      </c>
      <c r="S46" s="7" t="n">
        <v>0.314</v>
      </c>
      <c r="T46" s="7" t="n">
        <v>0</v>
      </c>
      <c r="U46" s="7" t="n">
        <v>0</v>
      </c>
      <c r="V46" s="7" t="n">
        <v>0.058</v>
      </c>
      <c r="W46" s="7" t="s">
        <v>137</v>
      </c>
    </row>
    <row r="47" customFormat="false" ht="15" hidden="false" customHeight="false" outlineLevel="0" collapsed="false">
      <c r="A47" s="7" t="s">
        <v>151</v>
      </c>
      <c r="B47" s="7" t="s">
        <v>128</v>
      </c>
      <c r="C47" s="7" t="n">
        <v>40</v>
      </c>
      <c r="D47" s="7" t="s">
        <v>102</v>
      </c>
      <c r="E47" s="7" t="n">
        <v>76</v>
      </c>
      <c r="F47" s="7" t="n">
        <v>3</v>
      </c>
      <c r="G47" s="14" t="n">
        <v>2391.03</v>
      </c>
      <c r="H47" s="14" t="n">
        <v>4351.5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17700</v>
      </c>
      <c r="N47" s="14" t="n">
        <v>63.5</v>
      </c>
      <c r="O47" s="14" t="n">
        <v>354.42</v>
      </c>
      <c r="P47" s="7" t="n">
        <v>15</v>
      </c>
      <c r="Q47" s="7" t="n">
        <v>18</v>
      </c>
      <c r="R47" s="7" t="n">
        <v>3</v>
      </c>
      <c r="S47" s="7" t="n">
        <v>0.68</v>
      </c>
      <c r="T47" s="7" t="n">
        <v>0</v>
      </c>
      <c r="U47" s="7" t="n">
        <v>0</v>
      </c>
      <c r="V47" s="7" t="n">
        <v>0.0957</v>
      </c>
      <c r="W47" s="7"/>
    </row>
    <row r="48" customFormat="false" ht="15" hidden="false" customHeight="false" outlineLevel="0" collapsed="false">
      <c r="A48" s="7" t="s">
        <v>152</v>
      </c>
      <c r="B48" s="7" t="s">
        <v>101</v>
      </c>
      <c r="C48" s="7" t="n">
        <v>23</v>
      </c>
      <c r="D48" s="7" t="s">
        <v>102</v>
      </c>
      <c r="E48" s="7" t="n">
        <v>22</v>
      </c>
      <c r="F48" s="7" t="n">
        <v>4</v>
      </c>
      <c r="G48" s="14" t="n">
        <v>1319.34</v>
      </c>
      <c r="H48" s="14" t="n">
        <v>11847.72</v>
      </c>
      <c r="I48" s="14" t="n">
        <v>0</v>
      </c>
      <c r="J48" s="14" t="n">
        <v>0</v>
      </c>
      <c r="K48" s="14" t="n">
        <v>0</v>
      </c>
      <c r="L48" s="14" t="n">
        <v>14700</v>
      </c>
      <c r="M48" s="14" t="n">
        <v>4700</v>
      </c>
      <c r="N48" s="14" t="n">
        <v>51.1</v>
      </c>
      <c r="O48" s="14" t="n">
        <v>146.13</v>
      </c>
      <c r="P48" s="7" t="n">
        <v>25</v>
      </c>
      <c r="Q48" s="7" t="n">
        <v>31</v>
      </c>
      <c r="R48" s="7" t="n">
        <v>23</v>
      </c>
      <c r="S48" s="7" t="n">
        <v>1</v>
      </c>
      <c r="T48" s="7" t="n">
        <v>1</v>
      </c>
      <c r="U48" s="7" t="n">
        <v>0</v>
      </c>
      <c r="V48" s="7" t="n">
        <v>0.1137</v>
      </c>
      <c r="W48" s="7"/>
    </row>
    <row r="49" customFormat="false" ht="15" hidden="false" customHeight="false" outlineLevel="0" collapsed="false">
      <c r="A49" s="7" t="s">
        <v>153</v>
      </c>
      <c r="B49" s="7" t="s">
        <v>101</v>
      </c>
      <c r="C49" s="7" t="n">
        <v>22</v>
      </c>
      <c r="D49" s="7" t="s">
        <v>102</v>
      </c>
      <c r="E49" s="7" t="n">
        <v>5</v>
      </c>
      <c r="F49" s="7" t="n">
        <v>1</v>
      </c>
      <c r="G49" s="14" t="n">
        <v>388.5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/>
      <c r="N49" s="14"/>
      <c r="O49" s="14" t="n">
        <v>0</v>
      </c>
      <c r="P49" s="7" t="n">
        <v>29</v>
      </c>
      <c r="Q49" s="7" t="n">
        <v>31</v>
      </c>
      <c r="R49" s="7" t="n">
        <v>16</v>
      </c>
      <c r="S49" s="7" t="n">
        <v>0.831</v>
      </c>
      <c r="T49" s="7" t="n">
        <v>0</v>
      </c>
      <c r="U49" s="7" t="n">
        <v>0</v>
      </c>
      <c r="V49" s="7" t="n">
        <v>0.0664</v>
      </c>
      <c r="W49" s="7"/>
    </row>
    <row r="50" customFormat="false" ht="15" hidden="false" customHeight="false" outlineLevel="0" collapsed="false">
      <c r="A50" s="7" t="s">
        <v>154</v>
      </c>
      <c r="B50" s="7" t="s">
        <v>128</v>
      </c>
      <c r="C50" s="7" t="n">
        <v>26</v>
      </c>
      <c r="D50" s="7" t="s">
        <v>104</v>
      </c>
      <c r="E50" s="7" t="n">
        <v>34</v>
      </c>
      <c r="F50" s="7" t="n">
        <v>3</v>
      </c>
      <c r="G50" s="14" t="n">
        <v>2982.26</v>
      </c>
      <c r="H50" s="14" t="n">
        <v>0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7600</v>
      </c>
      <c r="N50" s="14" t="n">
        <v>53.4</v>
      </c>
      <c r="O50" s="14" t="n">
        <v>535.82</v>
      </c>
      <c r="P50" s="7" t="n">
        <v>4</v>
      </c>
      <c r="Q50" s="7" t="n">
        <v>40</v>
      </c>
      <c r="R50" s="7" t="n">
        <v>16</v>
      </c>
      <c r="S50" s="7" t="n">
        <v>0.815</v>
      </c>
      <c r="T50" s="7" t="n">
        <v>0</v>
      </c>
      <c r="U50" s="7" t="n">
        <v>0</v>
      </c>
      <c r="V50" s="7" t="n">
        <v>0.029</v>
      </c>
      <c r="W50" s="7"/>
    </row>
    <row r="51" customFormat="false" ht="15" hidden="false" customHeight="false" outlineLevel="0" collapsed="false">
      <c r="A51" s="7" t="s">
        <v>155</v>
      </c>
      <c r="B51" s="7" t="s">
        <v>128</v>
      </c>
      <c r="C51" s="7" t="n">
        <v>38</v>
      </c>
      <c r="D51" s="7" t="s">
        <v>104</v>
      </c>
      <c r="E51" s="7" t="n">
        <v>36</v>
      </c>
      <c r="F51" s="7" t="n">
        <v>2</v>
      </c>
      <c r="G51" s="14" t="n">
        <v>596.11</v>
      </c>
      <c r="H51" s="14" t="n">
        <v>1080.04</v>
      </c>
      <c r="I51" s="14" t="n">
        <v>0</v>
      </c>
      <c r="J51" s="14" t="n">
        <v>0</v>
      </c>
      <c r="K51" s="14" t="n">
        <v>0</v>
      </c>
      <c r="L51" s="14" t="n">
        <v>0</v>
      </c>
      <c r="M51" s="14"/>
      <c r="N51" s="14"/>
      <c r="O51" s="14" t="n">
        <v>0</v>
      </c>
      <c r="P51" s="7" t="n">
        <v>5</v>
      </c>
      <c r="Q51" s="7" t="n">
        <v>26</v>
      </c>
      <c r="R51" s="7" t="n">
        <v>5</v>
      </c>
      <c r="S51" s="7" t="n">
        <v>0.745</v>
      </c>
      <c r="T51" s="7" t="n">
        <v>1</v>
      </c>
      <c r="U51" s="7" t="n">
        <v>0</v>
      </c>
      <c r="V51" s="7" t="n">
        <v>0.059</v>
      </c>
      <c r="W51" s="7"/>
    </row>
    <row r="52" customFormat="false" ht="15" hidden="false" customHeight="false" outlineLevel="0" collapsed="false">
      <c r="A52" s="7" t="s">
        <v>156</v>
      </c>
      <c r="B52" s="7" t="s">
        <v>108</v>
      </c>
      <c r="C52" s="7" t="n">
        <v>59</v>
      </c>
      <c r="D52" s="7" t="s">
        <v>104</v>
      </c>
      <c r="E52" s="7" t="n">
        <v>191</v>
      </c>
      <c r="F52" s="7" t="n">
        <v>3</v>
      </c>
      <c r="G52" s="14" t="n">
        <v>4783.12</v>
      </c>
      <c r="H52" s="14" t="n">
        <v>61081.31</v>
      </c>
      <c r="I52" s="14" t="n">
        <v>0</v>
      </c>
      <c r="J52" s="14" t="n">
        <v>0</v>
      </c>
      <c r="K52" s="14" t="n">
        <v>0</v>
      </c>
      <c r="L52" s="14" t="n">
        <v>0</v>
      </c>
      <c r="M52" s="14"/>
      <c r="N52" s="14"/>
      <c r="O52" s="14" t="n">
        <v>0</v>
      </c>
      <c r="P52" s="7" t="n">
        <v>2</v>
      </c>
      <c r="Q52" s="7" t="n">
        <v>41</v>
      </c>
      <c r="R52" s="7" t="n">
        <v>0</v>
      </c>
      <c r="S52" s="7" t="n">
        <v>0.572</v>
      </c>
      <c r="T52" s="7" t="n">
        <v>0</v>
      </c>
      <c r="U52" s="7" t="n">
        <v>0</v>
      </c>
      <c r="V52" s="7" t="n">
        <v>0.0242</v>
      </c>
      <c r="W52" s="7"/>
    </row>
    <row r="53" customFormat="false" ht="15" hidden="false" customHeight="false" outlineLevel="0" collapsed="false">
      <c r="A53" s="7" t="s">
        <v>157</v>
      </c>
      <c r="B53" s="7" t="s">
        <v>108</v>
      </c>
      <c r="C53" s="7" t="n">
        <v>66</v>
      </c>
      <c r="D53" s="7" t="s">
        <v>102</v>
      </c>
      <c r="E53" s="7" t="n">
        <v>10</v>
      </c>
      <c r="F53" s="7" t="n">
        <v>2</v>
      </c>
      <c r="G53" s="14" t="n">
        <v>122.96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/>
      <c r="N53" s="14"/>
      <c r="O53" s="14" t="n">
        <v>0</v>
      </c>
      <c r="P53" s="7" t="n">
        <v>2</v>
      </c>
      <c r="Q53" s="7" t="n">
        <v>16</v>
      </c>
      <c r="R53" s="7" t="n">
        <v>0</v>
      </c>
      <c r="S53" s="7" t="n">
        <v>0.456</v>
      </c>
      <c r="T53" s="7" t="n">
        <v>0</v>
      </c>
      <c r="U53" s="7" t="n">
        <v>0</v>
      </c>
      <c r="V53" s="7" t="n">
        <v>0.0805</v>
      </c>
      <c r="W53" s="7"/>
    </row>
    <row r="54" customFormat="false" ht="15" hidden="false" customHeight="false" outlineLevel="0" collapsed="false">
      <c r="A54" s="7" t="s">
        <v>158</v>
      </c>
      <c r="B54" s="7" t="s">
        <v>106</v>
      </c>
      <c r="C54" s="7" t="n">
        <v>19</v>
      </c>
      <c r="D54" s="7" t="s">
        <v>102</v>
      </c>
      <c r="E54" s="7" t="n">
        <v>9</v>
      </c>
      <c r="F54" s="7" t="n">
        <v>2</v>
      </c>
      <c r="G54" s="14" t="n">
        <v>336.96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/>
      <c r="N54" s="14"/>
      <c r="O54" s="14" t="n">
        <v>0</v>
      </c>
      <c r="P54" s="7" t="n">
        <v>4</v>
      </c>
      <c r="Q54" s="7" t="n">
        <v>13</v>
      </c>
      <c r="R54" s="7" t="n">
        <v>15</v>
      </c>
      <c r="S54" s="7" t="n">
        <v>0.912</v>
      </c>
      <c r="T54" s="7" t="n">
        <v>0</v>
      </c>
      <c r="U54" s="7" t="n">
        <v>0</v>
      </c>
      <c r="V54" s="7" t="n">
        <v>0.0994</v>
      </c>
      <c r="W54" s="7"/>
    </row>
    <row r="55" customFormat="false" ht="15" hidden="false" customHeight="false" outlineLevel="0" collapsed="false">
      <c r="A55" s="7" t="s">
        <v>159</v>
      </c>
      <c r="B55" s="7" t="s">
        <v>108</v>
      </c>
      <c r="C55" s="7" t="n">
        <v>35</v>
      </c>
      <c r="D55" s="7" t="s">
        <v>104</v>
      </c>
      <c r="E55" s="7" t="n">
        <v>67</v>
      </c>
      <c r="F55" s="7" t="n">
        <v>3</v>
      </c>
      <c r="G55" s="14" t="n">
        <v>3660.84</v>
      </c>
      <c r="H55" s="14" t="n">
        <v>18608.14</v>
      </c>
      <c r="I55" s="14" t="n">
        <v>0</v>
      </c>
      <c r="J55" s="14" t="n">
        <v>27990.95</v>
      </c>
      <c r="K55" s="14" t="n">
        <v>0</v>
      </c>
      <c r="L55" s="14" t="n">
        <v>0</v>
      </c>
      <c r="M55" s="14"/>
      <c r="N55" s="14"/>
      <c r="O55" s="14" t="n">
        <v>0</v>
      </c>
      <c r="P55" s="7" t="n">
        <v>8</v>
      </c>
      <c r="Q55" s="7" t="n">
        <v>16</v>
      </c>
      <c r="R55" s="7" t="n">
        <v>9</v>
      </c>
      <c r="S55" s="7" t="n">
        <v>0.573</v>
      </c>
      <c r="T55" s="7" t="n">
        <v>1</v>
      </c>
      <c r="U55" s="7" t="n">
        <v>0</v>
      </c>
      <c r="V55" s="7" t="n">
        <v>0.048</v>
      </c>
      <c r="W55" s="7"/>
    </row>
    <row r="56" customFormat="false" ht="15" hidden="false" customHeight="false" outlineLevel="0" collapsed="false">
      <c r="A56" s="7" t="s">
        <v>160</v>
      </c>
      <c r="B56" s="7" t="s">
        <v>108</v>
      </c>
      <c r="C56" s="7" t="n">
        <v>25</v>
      </c>
      <c r="D56" s="7" t="s">
        <v>104</v>
      </c>
      <c r="E56" s="7" t="n">
        <v>31</v>
      </c>
      <c r="F56" s="7" t="n">
        <v>2</v>
      </c>
      <c r="G56" s="14" t="n">
        <v>7822.56</v>
      </c>
      <c r="H56" s="14" t="n">
        <v>41004.19</v>
      </c>
      <c r="I56" s="14" t="n">
        <v>0</v>
      </c>
      <c r="J56" s="14" t="n">
        <v>0</v>
      </c>
      <c r="K56" s="14" t="n">
        <v>0</v>
      </c>
      <c r="L56" s="14" t="n">
        <v>0</v>
      </c>
      <c r="M56" s="14"/>
      <c r="N56" s="14"/>
      <c r="O56" s="14" t="n">
        <v>0</v>
      </c>
      <c r="P56" s="7" t="n">
        <v>5</v>
      </c>
      <c r="Q56" s="7" t="n">
        <v>49</v>
      </c>
      <c r="R56" s="7" t="n">
        <v>20</v>
      </c>
      <c r="S56" s="7" t="n">
        <v>0.806</v>
      </c>
      <c r="T56" s="7" t="n">
        <v>0</v>
      </c>
      <c r="U56" s="7" t="n">
        <v>0</v>
      </c>
      <c r="V56" s="7" t="n">
        <v>0.0403</v>
      </c>
      <c r="W56" s="7"/>
    </row>
    <row r="57" customFormat="false" ht="15" hidden="false" customHeight="false" outlineLevel="0" collapsed="false">
      <c r="A57" s="7" t="s">
        <v>161</v>
      </c>
      <c r="B57" s="7" t="s">
        <v>106</v>
      </c>
      <c r="C57" s="7" t="n">
        <v>46</v>
      </c>
      <c r="D57" s="7" t="s">
        <v>102</v>
      </c>
      <c r="E57" s="7" t="n">
        <v>159</v>
      </c>
      <c r="F57" s="7" t="n">
        <v>3</v>
      </c>
      <c r="G57" s="14" t="n">
        <v>2148.42</v>
      </c>
      <c r="H57" s="14" t="n">
        <v>9356.52</v>
      </c>
      <c r="I57" s="14" t="n">
        <v>0</v>
      </c>
      <c r="J57" s="14" t="n">
        <v>0</v>
      </c>
      <c r="K57" s="14" t="n">
        <v>0</v>
      </c>
      <c r="L57" s="14" t="n">
        <v>0</v>
      </c>
      <c r="M57" s="14"/>
      <c r="N57" s="14"/>
      <c r="O57" s="14" t="n">
        <v>0</v>
      </c>
      <c r="P57" s="7" t="n">
        <v>22</v>
      </c>
      <c r="Q57" s="7" t="n">
        <v>6</v>
      </c>
      <c r="R57" s="7" t="n">
        <v>4</v>
      </c>
      <c r="S57" s="7" t="n">
        <v>0.688</v>
      </c>
      <c r="T57" s="7" t="n">
        <v>1</v>
      </c>
      <c r="U57" s="7" t="n">
        <v>1</v>
      </c>
      <c r="V57" s="7" t="n">
        <v>0.2002</v>
      </c>
      <c r="W57" s="7"/>
    </row>
    <row r="58" customFormat="false" ht="15" hidden="false" customHeight="false" outlineLevel="0" collapsed="false">
      <c r="A58" s="7" t="s">
        <v>162</v>
      </c>
      <c r="B58" s="7" t="s">
        <v>101</v>
      </c>
      <c r="C58" s="7" t="n">
        <v>29</v>
      </c>
      <c r="D58" s="7" t="s">
        <v>102</v>
      </c>
      <c r="E58" s="7" t="n">
        <v>16</v>
      </c>
      <c r="F58" s="7" t="n">
        <v>2</v>
      </c>
      <c r="G58" s="14" t="n">
        <v>2699.63</v>
      </c>
      <c r="H58" s="14" t="n">
        <v>9740.28</v>
      </c>
      <c r="I58" s="14" t="n">
        <v>0</v>
      </c>
      <c r="J58" s="14" t="n">
        <v>0</v>
      </c>
      <c r="K58" s="14" t="n">
        <v>0</v>
      </c>
      <c r="L58" s="14" t="n">
        <v>0</v>
      </c>
      <c r="M58" s="14"/>
      <c r="N58" s="14"/>
      <c r="O58" s="14" t="n">
        <v>0</v>
      </c>
      <c r="P58" s="7" t="n">
        <v>22</v>
      </c>
      <c r="Q58" s="7" t="n">
        <v>7</v>
      </c>
      <c r="R58" s="7" t="n">
        <v>5</v>
      </c>
      <c r="S58" s="7" t="n">
        <v>0.791</v>
      </c>
      <c r="T58" s="7" t="n">
        <v>0</v>
      </c>
      <c r="U58" s="7" t="n">
        <v>0</v>
      </c>
      <c r="V58" s="7" t="n">
        <v>0.1952</v>
      </c>
      <c r="W58" s="7"/>
    </row>
    <row r="59" customFormat="false" ht="15" hidden="false" customHeight="false" outlineLevel="0" collapsed="false">
      <c r="A59" s="7" t="s">
        <v>163</v>
      </c>
      <c r="B59" s="7" t="s">
        <v>106</v>
      </c>
      <c r="C59" s="7" t="n">
        <v>59</v>
      </c>
      <c r="D59" s="7" t="s">
        <v>104</v>
      </c>
      <c r="E59" s="7" t="n">
        <v>57</v>
      </c>
      <c r="F59" s="7" t="n">
        <v>3</v>
      </c>
      <c r="G59" s="14" t="n">
        <v>15565.34</v>
      </c>
      <c r="H59" s="14" t="n">
        <v>57007.32</v>
      </c>
      <c r="I59" s="14" t="n">
        <v>0</v>
      </c>
      <c r="J59" s="14" t="n">
        <v>0</v>
      </c>
      <c r="K59" s="14" t="n">
        <v>0</v>
      </c>
      <c r="L59" s="14" t="n">
        <v>0</v>
      </c>
      <c r="M59" s="14"/>
      <c r="N59" s="14"/>
      <c r="O59" s="14" t="n">
        <v>0</v>
      </c>
      <c r="P59" s="7" t="n">
        <v>24</v>
      </c>
      <c r="Q59" s="7" t="n">
        <v>48</v>
      </c>
      <c r="R59" s="7" t="n">
        <v>5</v>
      </c>
      <c r="S59" s="7" t="n">
        <v>0.436</v>
      </c>
      <c r="T59" s="7" t="n">
        <v>1</v>
      </c>
      <c r="U59" s="7" t="n">
        <v>0</v>
      </c>
      <c r="V59" s="7" t="n">
        <v>0.0415</v>
      </c>
      <c r="W59" s="7"/>
    </row>
    <row r="60" customFormat="false" ht="15" hidden="false" customHeight="false" outlineLevel="0" collapsed="false">
      <c r="A60" s="7" t="s">
        <v>164</v>
      </c>
      <c r="B60" s="7" t="s">
        <v>101</v>
      </c>
      <c r="C60" s="7" t="n">
        <v>38</v>
      </c>
      <c r="D60" s="7" t="s">
        <v>104</v>
      </c>
      <c r="E60" s="7" t="n">
        <v>31</v>
      </c>
      <c r="F60" s="7" t="n">
        <v>2</v>
      </c>
      <c r="G60" s="14" t="n">
        <v>8917.19</v>
      </c>
      <c r="H60" s="14" t="n">
        <v>0</v>
      </c>
      <c r="I60" s="14" t="n">
        <v>0</v>
      </c>
      <c r="J60" s="14" t="n">
        <v>190884.08</v>
      </c>
      <c r="K60" s="14" t="n">
        <v>0</v>
      </c>
      <c r="L60" s="14" t="n">
        <v>0</v>
      </c>
      <c r="M60" s="14"/>
      <c r="N60" s="14"/>
      <c r="O60" s="14" t="n">
        <v>0</v>
      </c>
      <c r="P60" s="7" t="n">
        <v>1</v>
      </c>
      <c r="Q60" s="7" t="n">
        <v>176</v>
      </c>
      <c r="R60" s="7" t="n">
        <v>30</v>
      </c>
      <c r="S60" s="7" t="n">
        <v>0.732</v>
      </c>
      <c r="T60" s="7" t="n">
        <v>0</v>
      </c>
      <c r="U60" s="7" t="n">
        <v>0</v>
      </c>
      <c r="V60" s="7" t="n">
        <v>0.023</v>
      </c>
      <c r="W60" s="7"/>
    </row>
    <row r="61" customFormat="false" ht="15" hidden="false" customHeight="false" outlineLevel="0" collapsed="false">
      <c r="A61" s="7" t="s">
        <v>165</v>
      </c>
      <c r="B61" s="7" t="s">
        <v>106</v>
      </c>
      <c r="C61" s="7" t="n">
        <v>43</v>
      </c>
      <c r="D61" s="7" t="s">
        <v>104</v>
      </c>
      <c r="E61" s="7" t="n">
        <v>71</v>
      </c>
      <c r="F61" s="7" t="n">
        <v>3</v>
      </c>
      <c r="G61" s="14" t="n">
        <v>3932.15</v>
      </c>
      <c r="H61" s="14" t="n">
        <v>4381.35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7000</v>
      </c>
      <c r="N61" s="14" t="n">
        <v>23.3</v>
      </c>
      <c r="O61" s="14" t="n">
        <v>150.3</v>
      </c>
      <c r="P61" s="7" t="n">
        <v>2</v>
      </c>
      <c r="Q61" s="7" t="n">
        <v>33</v>
      </c>
      <c r="R61" s="7" t="n">
        <v>9</v>
      </c>
      <c r="S61" s="7" t="n">
        <v>0.606</v>
      </c>
      <c r="T61" s="7" t="n">
        <v>0</v>
      </c>
      <c r="U61" s="7" t="n">
        <v>0</v>
      </c>
      <c r="V61" s="7" t="n">
        <v>0.0235</v>
      </c>
      <c r="W61" s="7"/>
    </row>
    <row r="62" customFormat="false" ht="15" hidden="false" customHeight="false" outlineLevel="0" collapsed="false">
      <c r="A62" s="7" t="s">
        <v>166</v>
      </c>
      <c r="B62" s="7" t="s">
        <v>128</v>
      </c>
      <c r="C62" s="7" t="n">
        <v>32</v>
      </c>
      <c r="D62" s="7" t="s">
        <v>102</v>
      </c>
      <c r="E62" s="7" t="n">
        <v>62</v>
      </c>
      <c r="F62" s="7" t="n">
        <v>2</v>
      </c>
      <c r="G62" s="14" t="n">
        <v>3941.59</v>
      </c>
      <c r="H62" s="14" t="n">
        <v>8456.04</v>
      </c>
      <c r="I62" s="14" t="n">
        <v>0</v>
      </c>
      <c r="J62" s="14" t="n">
        <v>0</v>
      </c>
      <c r="K62" s="14" t="n">
        <v>0</v>
      </c>
      <c r="L62" s="14" t="n">
        <v>0</v>
      </c>
      <c r="M62" s="14"/>
      <c r="N62" s="14"/>
      <c r="O62" s="14" t="n">
        <v>0</v>
      </c>
      <c r="P62" s="7" t="n">
        <v>7</v>
      </c>
      <c r="Q62" s="7" t="n">
        <v>37</v>
      </c>
      <c r="R62" s="7" t="n">
        <v>12</v>
      </c>
      <c r="S62" s="7" t="n">
        <v>0.828</v>
      </c>
      <c r="T62" s="7" t="n">
        <v>0</v>
      </c>
      <c r="U62" s="7" t="n">
        <v>0</v>
      </c>
      <c r="V62" s="7" t="n">
        <v>0.0645</v>
      </c>
      <c r="W62" s="7"/>
    </row>
    <row r="63" customFormat="false" ht="15" hidden="false" customHeight="false" outlineLevel="0" collapsed="false">
      <c r="A63" s="7" t="s">
        <v>167</v>
      </c>
      <c r="B63" s="7" t="s">
        <v>106</v>
      </c>
      <c r="C63" s="7" t="n">
        <v>51</v>
      </c>
      <c r="D63" s="7" t="s">
        <v>102</v>
      </c>
      <c r="E63" s="7" t="n">
        <v>124</v>
      </c>
      <c r="F63" s="7" t="n">
        <v>6</v>
      </c>
      <c r="G63" s="14" t="n">
        <v>7589.71</v>
      </c>
      <c r="H63" s="14" t="n">
        <v>45041.47</v>
      </c>
      <c r="I63" s="14" t="n">
        <v>0</v>
      </c>
      <c r="J63" s="14" t="n">
        <v>43461.95</v>
      </c>
      <c r="K63" s="14" t="n">
        <v>221000</v>
      </c>
      <c r="L63" s="14" t="n">
        <v>0</v>
      </c>
      <c r="M63" s="14" t="n">
        <v>20900</v>
      </c>
      <c r="N63" s="14" t="n">
        <v>31.1</v>
      </c>
      <c r="O63" s="14" t="n">
        <v>0</v>
      </c>
      <c r="P63" s="7" t="n">
        <v>365</v>
      </c>
      <c r="Q63" s="7" t="n">
        <v>0</v>
      </c>
      <c r="R63" s="7" t="n">
        <v>0</v>
      </c>
      <c r="S63" s="7"/>
      <c r="T63" s="7" t="n">
        <v>0</v>
      </c>
      <c r="U63" s="7" t="n">
        <v>0</v>
      </c>
      <c r="V63" s="7" t="n">
        <v>0.2881</v>
      </c>
      <c r="W63" s="7"/>
    </row>
    <row r="64" customFormat="false" ht="15" hidden="false" customHeight="false" outlineLevel="0" collapsed="false">
      <c r="A64" s="7" t="s">
        <v>168</v>
      </c>
      <c r="B64" s="7" t="s">
        <v>108</v>
      </c>
      <c r="C64" s="7" t="n">
        <v>53</v>
      </c>
      <c r="D64" s="7" t="s">
        <v>102</v>
      </c>
      <c r="E64" s="7" t="n">
        <v>182</v>
      </c>
      <c r="F64" s="7" t="n">
        <v>2</v>
      </c>
      <c r="G64" s="14" t="n">
        <v>1446.17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3200</v>
      </c>
      <c r="N64" s="14" t="n">
        <v>27.7</v>
      </c>
      <c r="O64" s="14" t="n">
        <v>0</v>
      </c>
      <c r="P64" s="7" t="n">
        <v>332</v>
      </c>
      <c r="Q64" s="7" t="n">
        <v>0</v>
      </c>
      <c r="R64" s="7" t="n">
        <v>0</v>
      </c>
      <c r="S64" s="7"/>
      <c r="T64" s="7" t="n">
        <v>0</v>
      </c>
      <c r="U64" s="7" t="n">
        <v>0</v>
      </c>
      <c r="V64" s="7" t="n">
        <v>0.3082</v>
      </c>
      <c r="W64" s="7"/>
    </row>
    <row r="65" customFormat="false" ht="15" hidden="false" customHeight="false" outlineLevel="0" collapsed="false">
      <c r="A65" s="7" t="s">
        <v>169</v>
      </c>
      <c r="B65" s="7" t="s">
        <v>106</v>
      </c>
      <c r="C65" s="7" t="n">
        <v>46</v>
      </c>
      <c r="D65" s="7" t="s">
        <v>104</v>
      </c>
      <c r="E65" s="7" t="n">
        <v>141</v>
      </c>
      <c r="F65" s="7" t="n">
        <v>4</v>
      </c>
      <c r="G65" s="14" t="n">
        <v>33239.21</v>
      </c>
      <c r="H65" s="14" t="n">
        <v>498299.89</v>
      </c>
      <c r="I65" s="14" t="n">
        <v>0</v>
      </c>
      <c r="J65" s="14" t="n">
        <v>0</v>
      </c>
      <c r="K65" s="14" t="n">
        <v>579600</v>
      </c>
      <c r="L65" s="14" t="n">
        <v>0</v>
      </c>
      <c r="M65" s="14" t="n">
        <v>23600</v>
      </c>
      <c r="N65" s="14" t="n">
        <v>31.7</v>
      </c>
      <c r="O65" s="14" t="n">
        <v>17225.22</v>
      </c>
      <c r="P65" s="7" t="n">
        <v>10</v>
      </c>
      <c r="Q65" s="7" t="n">
        <v>101</v>
      </c>
      <c r="R65" s="7" t="n">
        <v>8</v>
      </c>
      <c r="S65" s="7" t="n">
        <v>0.522</v>
      </c>
      <c r="T65" s="7" t="n">
        <v>1</v>
      </c>
      <c r="U65" s="7" t="n">
        <v>0</v>
      </c>
      <c r="V65" s="7" t="n">
        <v>0.0304</v>
      </c>
      <c r="W65" s="7"/>
    </row>
    <row r="66" customFormat="false" ht="15" hidden="false" customHeight="false" outlineLevel="0" collapsed="false">
      <c r="A66" s="7" t="s">
        <v>170</v>
      </c>
      <c r="B66" s="7" t="s">
        <v>106</v>
      </c>
      <c r="C66" s="7" t="n">
        <v>26</v>
      </c>
      <c r="D66" s="7" t="s">
        <v>104</v>
      </c>
      <c r="E66" s="7" t="n">
        <v>40</v>
      </c>
      <c r="F66" s="7" t="n">
        <v>1</v>
      </c>
      <c r="G66" s="14" t="n">
        <v>1928.43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/>
      <c r="N66" s="14"/>
      <c r="O66" s="14" t="n">
        <v>0</v>
      </c>
      <c r="P66" s="7" t="n">
        <v>5</v>
      </c>
      <c r="Q66" s="7" t="n">
        <v>21</v>
      </c>
      <c r="R66" s="7" t="n">
        <v>6</v>
      </c>
      <c r="S66" s="7" t="n">
        <v>0.965</v>
      </c>
      <c r="T66" s="7" t="n">
        <v>0</v>
      </c>
      <c r="U66" s="7" t="n">
        <v>1</v>
      </c>
      <c r="V66" s="7" t="n">
        <v>0.0671</v>
      </c>
      <c r="W66" s="7"/>
    </row>
    <row r="67" customFormat="false" ht="15" hidden="false" customHeight="false" outlineLevel="0" collapsed="false">
      <c r="A67" s="7" t="s">
        <v>171</v>
      </c>
      <c r="B67" s="7" t="s">
        <v>128</v>
      </c>
      <c r="C67" s="7" t="n">
        <v>70</v>
      </c>
      <c r="D67" s="7" t="s">
        <v>104</v>
      </c>
      <c r="E67" s="7" t="n">
        <v>64</v>
      </c>
      <c r="F67" s="7" t="n">
        <v>4</v>
      </c>
      <c r="G67" s="14" t="n">
        <v>6538.56</v>
      </c>
      <c r="H67" s="14" t="n">
        <v>34420.17</v>
      </c>
      <c r="I67" s="14" t="n">
        <v>99100</v>
      </c>
      <c r="J67" s="14" t="n">
        <v>0</v>
      </c>
      <c r="K67" s="14" t="n">
        <v>0</v>
      </c>
      <c r="L67" s="14" t="n">
        <v>0</v>
      </c>
      <c r="M67" s="14" t="n">
        <v>12700</v>
      </c>
      <c r="N67" s="14" t="n">
        <v>23.9</v>
      </c>
      <c r="O67" s="14" t="n">
        <v>407.39</v>
      </c>
      <c r="P67" s="7" t="n">
        <v>60</v>
      </c>
      <c r="Q67" s="7" t="n">
        <v>40</v>
      </c>
      <c r="R67" s="7" t="n">
        <v>0</v>
      </c>
      <c r="S67" s="7" t="n">
        <v>0.293</v>
      </c>
      <c r="T67" s="7" t="n">
        <v>1</v>
      </c>
      <c r="U67" s="7" t="n">
        <v>0</v>
      </c>
      <c r="V67" s="7" t="n">
        <v>0.0519</v>
      </c>
      <c r="W67" s="7"/>
    </row>
    <row r="68" customFormat="false" ht="15" hidden="false" customHeight="false" outlineLevel="0" collapsed="false">
      <c r="A68" s="7" t="s">
        <v>172</v>
      </c>
      <c r="B68" s="7" t="s">
        <v>101</v>
      </c>
      <c r="C68" s="7" t="n">
        <v>33</v>
      </c>
      <c r="D68" s="7" t="s">
        <v>102</v>
      </c>
      <c r="E68" s="7" t="n">
        <v>52</v>
      </c>
      <c r="F68" s="7" t="n">
        <v>2</v>
      </c>
      <c r="G68" s="14" t="n">
        <v>10221.71</v>
      </c>
      <c r="H68" s="14" t="n">
        <v>28542.52</v>
      </c>
      <c r="I68" s="14" t="n">
        <v>0</v>
      </c>
      <c r="J68" s="14" t="n">
        <v>0</v>
      </c>
      <c r="K68" s="14" t="n">
        <v>0</v>
      </c>
      <c r="L68" s="14" t="n">
        <v>0</v>
      </c>
      <c r="M68" s="14"/>
      <c r="N68" s="14"/>
      <c r="O68" s="14" t="n">
        <v>0</v>
      </c>
      <c r="P68" s="7" t="n">
        <v>14</v>
      </c>
      <c r="Q68" s="7" t="n">
        <v>33</v>
      </c>
      <c r="R68" s="7" t="n">
        <v>13</v>
      </c>
      <c r="S68" s="7" t="n">
        <v>0.926</v>
      </c>
      <c r="T68" s="7" t="n">
        <v>0</v>
      </c>
      <c r="U68" s="7" t="n">
        <v>0</v>
      </c>
      <c r="V68" s="7" t="n">
        <v>0.0827</v>
      </c>
      <c r="W68" s="7"/>
    </row>
    <row r="69" customFormat="false" ht="15" hidden="false" customHeight="false" outlineLevel="0" collapsed="false">
      <c r="A69" s="7" t="s">
        <v>173</v>
      </c>
      <c r="B69" s="7" t="s">
        <v>101</v>
      </c>
      <c r="C69" s="7" t="n">
        <v>19</v>
      </c>
      <c r="D69" s="7" t="s">
        <v>104</v>
      </c>
      <c r="E69" s="7" t="n">
        <v>4</v>
      </c>
      <c r="F69" s="7" t="n">
        <v>2</v>
      </c>
      <c r="G69" s="14" t="n">
        <v>4259.47</v>
      </c>
      <c r="H69" s="14" t="n">
        <v>23773.83</v>
      </c>
      <c r="I69" s="14" t="n">
        <v>0</v>
      </c>
      <c r="J69" s="14" t="n">
        <v>0</v>
      </c>
      <c r="K69" s="14" t="n">
        <v>0</v>
      </c>
      <c r="L69" s="14" t="n">
        <v>0</v>
      </c>
      <c r="M69" s="14"/>
      <c r="N69" s="14"/>
      <c r="O69" s="14" t="n">
        <v>0</v>
      </c>
      <c r="P69" s="7" t="n">
        <v>9</v>
      </c>
      <c r="Q69" s="7" t="n">
        <v>43</v>
      </c>
      <c r="R69" s="7" t="n">
        <v>0</v>
      </c>
      <c r="S69" s="7" t="n">
        <v>0.719</v>
      </c>
      <c r="T69" s="7" t="n">
        <v>1</v>
      </c>
      <c r="U69" s="7" t="n">
        <v>0</v>
      </c>
      <c r="V69" s="7" t="n">
        <v>0.0631</v>
      </c>
      <c r="W69" s="7"/>
    </row>
    <row r="70" customFormat="false" ht="15" hidden="false" customHeight="false" outlineLevel="0" collapsed="false">
      <c r="A70" s="7" t="s">
        <v>174</v>
      </c>
      <c r="B70" s="7" t="s">
        <v>108</v>
      </c>
      <c r="C70" s="7" t="n">
        <v>24</v>
      </c>
      <c r="D70" s="7" t="s">
        <v>104</v>
      </c>
      <c r="E70" s="7" t="n">
        <v>23</v>
      </c>
      <c r="F70" s="7" t="n">
        <v>4</v>
      </c>
      <c r="G70" s="14" t="n">
        <v>415.19</v>
      </c>
      <c r="H70" s="14" t="n">
        <v>3953.59</v>
      </c>
      <c r="I70" s="14" t="n">
        <v>3400</v>
      </c>
      <c r="J70" s="14" t="n">
        <v>0</v>
      </c>
      <c r="K70" s="14" t="n">
        <v>0</v>
      </c>
      <c r="L70" s="14" t="n">
        <v>13870</v>
      </c>
      <c r="M70" s="14"/>
      <c r="N70" s="14"/>
      <c r="O70" s="14" t="n">
        <v>0</v>
      </c>
      <c r="P70" s="7" t="n">
        <v>4</v>
      </c>
      <c r="Q70" s="7" t="n">
        <v>23</v>
      </c>
      <c r="R70" s="7" t="n">
        <v>10</v>
      </c>
      <c r="S70" s="7" t="n">
        <v>0.781</v>
      </c>
      <c r="T70" s="7" t="n">
        <v>0</v>
      </c>
      <c r="U70" s="7" t="n">
        <v>0</v>
      </c>
      <c r="V70" s="7" t="n">
        <v>0.0288</v>
      </c>
      <c r="W70" s="7"/>
    </row>
    <row r="71" customFormat="false" ht="15" hidden="false" customHeight="false" outlineLevel="0" collapsed="false">
      <c r="A71" s="7" t="s">
        <v>175</v>
      </c>
      <c r="B71" s="7" t="s">
        <v>101</v>
      </c>
      <c r="C71" s="7" t="n">
        <v>33</v>
      </c>
      <c r="D71" s="7" t="s">
        <v>104</v>
      </c>
      <c r="E71" s="7" t="n">
        <v>36</v>
      </c>
      <c r="F71" s="7" t="n">
        <v>3</v>
      </c>
      <c r="G71" s="14" t="n">
        <v>5897.32</v>
      </c>
      <c r="H71" s="14" t="n">
        <v>22697.83</v>
      </c>
      <c r="I71" s="14" t="n">
        <v>0</v>
      </c>
      <c r="J71" s="14" t="n">
        <v>0</v>
      </c>
      <c r="K71" s="14" t="n">
        <v>0</v>
      </c>
      <c r="L71" s="14" t="n">
        <v>15410</v>
      </c>
      <c r="M71" s="14"/>
      <c r="N71" s="14"/>
      <c r="O71" s="14" t="n">
        <v>0</v>
      </c>
      <c r="P71" s="7" t="n">
        <v>3</v>
      </c>
      <c r="Q71" s="7" t="n">
        <v>52</v>
      </c>
      <c r="R71" s="7" t="n">
        <v>0</v>
      </c>
      <c r="S71" s="7" t="n">
        <v>0.449</v>
      </c>
      <c r="T71" s="7" t="n">
        <v>0</v>
      </c>
      <c r="U71" s="7" t="n">
        <v>0</v>
      </c>
      <c r="V71" s="7" t="n">
        <v>0.0182</v>
      </c>
      <c r="W71" s="7"/>
    </row>
    <row r="72" customFormat="false" ht="15" hidden="false" customHeight="false" outlineLevel="0" collapsed="false">
      <c r="A72" s="7" t="s">
        <v>176</v>
      </c>
      <c r="B72" s="7" t="s">
        <v>106</v>
      </c>
      <c r="C72" s="7" t="n">
        <v>19</v>
      </c>
      <c r="D72" s="7" t="s">
        <v>102</v>
      </c>
      <c r="E72" s="7" t="n">
        <v>3</v>
      </c>
      <c r="F72" s="7" t="n">
        <v>2</v>
      </c>
      <c r="G72" s="14" t="n">
        <v>162.15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1000</v>
      </c>
      <c r="N72" s="14" t="n">
        <v>31.6</v>
      </c>
      <c r="O72" s="14" t="n">
        <v>0</v>
      </c>
      <c r="P72" s="7" t="n">
        <v>413</v>
      </c>
      <c r="Q72" s="7" t="n">
        <v>0</v>
      </c>
      <c r="R72" s="7" t="n">
        <v>0</v>
      </c>
      <c r="S72" s="7"/>
      <c r="T72" s="7" t="n">
        <v>0</v>
      </c>
      <c r="U72" s="7" t="n">
        <v>1</v>
      </c>
      <c r="V72" s="7" t="n">
        <v>0.3343</v>
      </c>
      <c r="W72" s="7"/>
    </row>
    <row r="73" customFormat="false" ht="15" hidden="false" customHeight="false" outlineLevel="0" collapsed="false">
      <c r="A73" s="7" t="s">
        <v>177</v>
      </c>
      <c r="B73" s="7" t="s">
        <v>101</v>
      </c>
      <c r="C73" s="7" t="n">
        <v>58</v>
      </c>
      <c r="D73" s="7" t="s">
        <v>102</v>
      </c>
      <c r="E73" s="7" t="n">
        <v>32</v>
      </c>
      <c r="F73" s="7" t="n">
        <v>3</v>
      </c>
      <c r="G73" s="14" t="n">
        <v>12228.03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15500</v>
      </c>
      <c r="N73" s="14" t="n">
        <v>13.6</v>
      </c>
      <c r="O73" s="14" t="n">
        <v>357.19</v>
      </c>
      <c r="P73" s="7" t="n">
        <v>43</v>
      </c>
      <c r="Q73" s="7" t="n">
        <v>18</v>
      </c>
      <c r="R73" s="7" t="n">
        <v>0</v>
      </c>
      <c r="S73" s="7" t="n">
        <v>0.87</v>
      </c>
      <c r="T73" s="7" t="n">
        <v>0</v>
      </c>
      <c r="U73" s="7" t="n">
        <v>1</v>
      </c>
      <c r="V73" s="7" t="n">
        <v>0.1854</v>
      </c>
      <c r="W73" s="7"/>
    </row>
    <row r="74" customFormat="false" ht="15" hidden="false" customHeight="false" outlineLevel="0" collapsed="false">
      <c r="A74" s="7" t="s">
        <v>178</v>
      </c>
      <c r="B74" s="7" t="s">
        <v>128</v>
      </c>
      <c r="C74" s="7" t="n">
        <v>32</v>
      </c>
      <c r="D74" s="7" t="s">
        <v>102</v>
      </c>
      <c r="E74" s="7" t="n">
        <v>14</v>
      </c>
      <c r="F74" s="7" t="n">
        <v>3</v>
      </c>
      <c r="G74" s="14" t="n">
        <v>3737.06</v>
      </c>
      <c r="H74" s="14" t="n">
        <v>5038.23</v>
      </c>
      <c r="I74" s="14" t="n">
        <v>0</v>
      </c>
      <c r="J74" s="14" t="n">
        <v>0</v>
      </c>
      <c r="K74" s="14" t="n">
        <v>0</v>
      </c>
      <c r="L74" s="14" t="n">
        <v>0</v>
      </c>
      <c r="M74" s="14"/>
      <c r="N74" s="14"/>
      <c r="O74" s="14" t="n">
        <v>0</v>
      </c>
      <c r="P74" s="7" t="n">
        <v>22</v>
      </c>
      <c r="Q74" s="7" t="n">
        <v>17</v>
      </c>
      <c r="R74" s="7" t="n">
        <v>7</v>
      </c>
      <c r="S74" s="7" t="n">
        <v>0.816</v>
      </c>
      <c r="T74" s="7" t="n">
        <v>1</v>
      </c>
      <c r="U74" s="7" t="n">
        <v>0</v>
      </c>
      <c r="V74" s="7" t="n">
        <v>0.1779</v>
      </c>
      <c r="W74" s="7"/>
    </row>
    <row r="75" customFormat="false" ht="15" hidden="false" customHeight="false" outlineLevel="0" collapsed="false">
      <c r="A75" s="7" t="s">
        <v>179</v>
      </c>
      <c r="B75" s="7" t="s">
        <v>101</v>
      </c>
      <c r="C75" s="7" t="n">
        <v>31</v>
      </c>
      <c r="D75" s="7" t="s">
        <v>104</v>
      </c>
      <c r="E75" s="7" t="n">
        <v>81</v>
      </c>
      <c r="F75" s="7" t="n">
        <v>2</v>
      </c>
      <c r="G75" s="14" t="n">
        <v>11478.53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/>
      <c r="N75" s="14"/>
      <c r="O75" s="14" t="n">
        <v>0</v>
      </c>
      <c r="P75" s="7" t="n">
        <v>6</v>
      </c>
      <c r="Q75" s="7" t="n">
        <v>35</v>
      </c>
      <c r="R75" s="7" t="n">
        <v>11</v>
      </c>
      <c r="S75" s="7" t="n">
        <v>1</v>
      </c>
      <c r="T75" s="7" t="n">
        <v>0</v>
      </c>
      <c r="U75" s="7" t="n">
        <v>0</v>
      </c>
      <c r="V75" s="7" t="n">
        <v>0.0217</v>
      </c>
      <c r="W75" s="7"/>
    </row>
    <row r="76" customFormat="false" ht="15" hidden="false" customHeight="false" outlineLevel="0" collapsed="false">
      <c r="A76" s="7" t="s">
        <v>180</v>
      </c>
      <c r="B76" s="7" t="s">
        <v>128</v>
      </c>
      <c r="C76" s="7" t="n">
        <v>38</v>
      </c>
      <c r="D76" s="7" t="s">
        <v>102</v>
      </c>
      <c r="E76" s="7" t="n">
        <v>19</v>
      </c>
      <c r="F76" s="7" t="n">
        <v>1</v>
      </c>
      <c r="G76" s="14" t="n">
        <v>5085.09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/>
      <c r="N76" s="14"/>
      <c r="O76" s="14" t="n">
        <v>0</v>
      </c>
      <c r="P76" s="7" t="n">
        <v>40</v>
      </c>
      <c r="Q76" s="7" t="n">
        <v>19</v>
      </c>
      <c r="R76" s="7" t="n">
        <v>10</v>
      </c>
      <c r="S76" s="7" t="n">
        <v>0.378</v>
      </c>
      <c r="T76" s="7" t="n">
        <v>0</v>
      </c>
      <c r="U76" s="7" t="n">
        <v>0</v>
      </c>
      <c r="V76" s="7" t="n">
        <v>0.1514</v>
      </c>
      <c r="W76" s="7"/>
    </row>
    <row r="77" customFormat="false" ht="15" hidden="false" customHeight="false" outlineLevel="0" collapsed="false">
      <c r="A77" s="7" t="s">
        <v>181</v>
      </c>
      <c r="B77" s="7" t="s">
        <v>108</v>
      </c>
      <c r="C77" s="7" t="n">
        <v>76</v>
      </c>
      <c r="D77" s="7" t="s">
        <v>104</v>
      </c>
      <c r="E77" s="7" t="n">
        <v>289</v>
      </c>
      <c r="F77" s="7" t="n">
        <v>3</v>
      </c>
      <c r="G77" s="14" t="n">
        <v>2229.75</v>
      </c>
      <c r="H77" s="14" t="n">
        <v>20155.64</v>
      </c>
      <c r="I77" s="14" t="n">
        <v>0</v>
      </c>
      <c r="J77" s="14" t="n">
        <v>55816.48</v>
      </c>
      <c r="K77" s="14" t="n">
        <v>0</v>
      </c>
      <c r="L77" s="14" t="n">
        <v>0</v>
      </c>
      <c r="M77" s="14"/>
      <c r="N77" s="14"/>
      <c r="O77" s="14" t="n">
        <v>0</v>
      </c>
      <c r="P77" s="7" t="n">
        <v>9</v>
      </c>
      <c r="Q77" s="7" t="n">
        <v>37</v>
      </c>
      <c r="R77" s="7" t="n">
        <v>4</v>
      </c>
      <c r="S77" s="7" t="n">
        <v>0.126</v>
      </c>
      <c r="T77" s="7" t="n">
        <v>0</v>
      </c>
      <c r="U77" s="7" t="n">
        <v>0</v>
      </c>
      <c r="V77" s="7" t="n">
        <v>0.0173</v>
      </c>
      <c r="W77" s="7"/>
    </row>
    <row r="78" customFormat="false" ht="15" hidden="false" customHeight="false" outlineLevel="0" collapsed="false">
      <c r="A78" s="7" t="s">
        <v>182</v>
      </c>
      <c r="B78" s="7" t="s">
        <v>108</v>
      </c>
      <c r="C78" s="7" t="n">
        <v>46</v>
      </c>
      <c r="D78" s="7" t="s">
        <v>102</v>
      </c>
      <c r="E78" s="7" t="n">
        <v>104</v>
      </c>
      <c r="F78" s="7" t="n">
        <v>5</v>
      </c>
      <c r="G78" s="14" t="n">
        <v>8644.53</v>
      </c>
      <c r="H78" s="14" t="n">
        <v>18914.02</v>
      </c>
      <c r="I78" s="14" t="n">
        <v>0</v>
      </c>
      <c r="J78" s="14" t="n">
        <v>0</v>
      </c>
      <c r="K78" s="14" t="n">
        <v>375000</v>
      </c>
      <c r="L78" s="14" t="n">
        <v>0</v>
      </c>
      <c r="M78" s="14" t="n">
        <v>16700</v>
      </c>
      <c r="N78" s="14" t="n">
        <v>42</v>
      </c>
      <c r="O78" s="14" t="n">
        <v>696.58</v>
      </c>
      <c r="P78" s="7" t="n">
        <v>4</v>
      </c>
      <c r="Q78" s="7" t="n">
        <v>18</v>
      </c>
      <c r="R78" s="7" t="n">
        <v>9</v>
      </c>
      <c r="S78" s="7" t="n">
        <v>0.769</v>
      </c>
      <c r="T78" s="7" t="n">
        <v>1</v>
      </c>
      <c r="U78" s="7" t="n">
        <v>0</v>
      </c>
      <c r="V78" s="7" t="n">
        <v>0.1534</v>
      </c>
      <c r="W78" s="7"/>
    </row>
    <row r="79" customFormat="false" ht="15" hidden="false" customHeight="false" outlineLevel="0" collapsed="false">
      <c r="A79" s="7" t="s">
        <v>183</v>
      </c>
      <c r="B79" s="7" t="s">
        <v>101</v>
      </c>
      <c r="C79" s="7" t="n">
        <v>42</v>
      </c>
      <c r="D79" s="7" t="s">
        <v>102</v>
      </c>
      <c r="E79" s="7" t="n">
        <v>38</v>
      </c>
      <c r="F79" s="7" t="n">
        <v>6</v>
      </c>
      <c r="G79" s="14" t="n">
        <v>12612.47</v>
      </c>
      <c r="H79" s="14" t="n">
        <v>33101.88</v>
      </c>
      <c r="I79" s="14" t="n">
        <v>19100</v>
      </c>
      <c r="J79" s="14" t="n">
        <v>0</v>
      </c>
      <c r="K79" s="14" t="n">
        <v>286800</v>
      </c>
      <c r="L79" s="14" t="n">
        <v>13530</v>
      </c>
      <c r="M79" s="14" t="n">
        <v>21500</v>
      </c>
      <c r="N79" s="14" t="n">
        <v>38</v>
      </c>
      <c r="O79" s="14" t="n">
        <v>1547.34</v>
      </c>
      <c r="P79" s="7" t="n">
        <v>4</v>
      </c>
      <c r="Q79" s="7" t="n">
        <v>42</v>
      </c>
      <c r="R79" s="7" t="n">
        <v>22</v>
      </c>
      <c r="S79" s="7" t="n">
        <v>0.923</v>
      </c>
      <c r="T79" s="7" t="n">
        <v>0</v>
      </c>
      <c r="U79" s="7" t="n">
        <v>0</v>
      </c>
      <c r="V79" s="7" t="n">
        <v>0.0446</v>
      </c>
      <c r="W79" s="7"/>
    </row>
    <row r="80" customFormat="false" ht="15" hidden="false" customHeight="false" outlineLevel="0" collapsed="false">
      <c r="A80" s="7" t="s">
        <v>184</v>
      </c>
      <c r="B80" s="7" t="s">
        <v>106</v>
      </c>
      <c r="C80" s="7" t="n">
        <v>63</v>
      </c>
      <c r="D80" s="7" t="s">
        <v>102</v>
      </c>
      <c r="E80" s="7" t="n">
        <v>298</v>
      </c>
      <c r="F80" s="7" t="n">
        <v>2</v>
      </c>
      <c r="G80" s="14" t="n">
        <v>4278.12</v>
      </c>
      <c r="H80" s="14" t="n">
        <v>11281.86</v>
      </c>
      <c r="I80" s="14" t="n">
        <v>0</v>
      </c>
      <c r="J80" s="14" t="n">
        <v>0</v>
      </c>
      <c r="K80" s="14" t="n">
        <v>0</v>
      </c>
      <c r="L80" s="14" t="n">
        <v>0</v>
      </c>
      <c r="M80" s="14"/>
      <c r="N80" s="14"/>
      <c r="O80" s="14" t="n">
        <v>0</v>
      </c>
      <c r="P80" s="7" t="n">
        <v>5</v>
      </c>
      <c r="Q80" s="7" t="n">
        <v>29</v>
      </c>
      <c r="R80" s="7" t="n">
        <v>10</v>
      </c>
      <c r="S80" s="7" t="n">
        <v>0.67</v>
      </c>
      <c r="T80" s="7" t="n">
        <v>0</v>
      </c>
      <c r="U80" s="7" t="n">
        <v>0</v>
      </c>
      <c r="V80" s="7" t="n">
        <v>0.0629</v>
      </c>
      <c r="W80" s="7"/>
    </row>
    <row r="81" customFormat="false" ht="15" hidden="false" customHeight="false" outlineLevel="0" collapsed="false">
      <c r="A81" s="7" t="s">
        <v>185</v>
      </c>
      <c r="B81" s="7" t="s">
        <v>108</v>
      </c>
      <c r="C81" s="7" t="n">
        <v>27</v>
      </c>
      <c r="D81" s="7" t="s">
        <v>102</v>
      </c>
      <c r="E81" s="7" t="n">
        <v>42</v>
      </c>
      <c r="F81" s="7" t="n">
        <v>3</v>
      </c>
      <c r="G81" s="14" t="n">
        <v>5961.51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1850</v>
      </c>
      <c r="M81" s="14" t="n">
        <v>15200</v>
      </c>
      <c r="N81" s="14" t="n">
        <v>21.5</v>
      </c>
      <c r="O81" s="14" t="n">
        <v>520.98</v>
      </c>
      <c r="P81" s="7" t="n">
        <v>2</v>
      </c>
      <c r="Q81" s="7" t="n">
        <v>22</v>
      </c>
      <c r="R81" s="7" t="n">
        <v>10</v>
      </c>
      <c r="S81" s="7" t="n">
        <v>0.87</v>
      </c>
      <c r="T81" s="7" t="n">
        <v>0</v>
      </c>
      <c r="U81" s="7" t="n">
        <v>0</v>
      </c>
      <c r="V81" s="7" t="n">
        <v>0.0552</v>
      </c>
      <c r="W81" s="7"/>
    </row>
    <row r="82" customFormat="false" ht="15" hidden="false" customHeight="false" outlineLevel="0" collapsed="false">
      <c r="A82" s="7" t="s">
        <v>186</v>
      </c>
      <c r="B82" s="7" t="s">
        <v>108</v>
      </c>
      <c r="C82" s="7" t="n">
        <v>32</v>
      </c>
      <c r="D82" s="7" t="s">
        <v>104</v>
      </c>
      <c r="E82" s="7" t="n">
        <v>68</v>
      </c>
      <c r="F82" s="7" t="n">
        <v>2</v>
      </c>
      <c r="G82" s="14" t="n">
        <v>13556.96</v>
      </c>
      <c r="H82" s="14" t="n">
        <v>0</v>
      </c>
      <c r="I82" s="14" t="n">
        <v>0</v>
      </c>
      <c r="J82" s="14" t="n">
        <v>0</v>
      </c>
      <c r="K82" s="14" t="n">
        <v>204100</v>
      </c>
      <c r="L82" s="14" t="n">
        <v>0</v>
      </c>
      <c r="M82" s="14"/>
      <c r="N82" s="14"/>
      <c r="O82" s="14" t="n">
        <v>0</v>
      </c>
      <c r="P82" s="7" t="n">
        <v>3</v>
      </c>
      <c r="Q82" s="7" t="n">
        <v>16</v>
      </c>
      <c r="R82" s="7" t="n">
        <v>8</v>
      </c>
      <c r="S82" s="7" t="n">
        <v>0.973</v>
      </c>
      <c r="T82" s="7" t="n">
        <v>0</v>
      </c>
      <c r="U82" s="7" t="n">
        <v>0</v>
      </c>
      <c r="V82" s="7" t="n">
        <v>0.0417</v>
      </c>
      <c r="W82" s="7"/>
    </row>
    <row r="83" customFormat="false" ht="15" hidden="false" customHeight="false" outlineLevel="0" collapsed="false">
      <c r="A83" s="7" t="s">
        <v>187</v>
      </c>
      <c r="B83" s="7" t="s">
        <v>101</v>
      </c>
      <c r="C83" s="7" t="n">
        <v>60</v>
      </c>
      <c r="D83" s="7" t="s">
        <v>102</v>
      </c>
      <c r="E83" s="7" t="n">
        <v>347</v>
      </c>
      <c r="F83" s="7" t="n">
        <v>5</v>
      </c>
      <c r="G83" s="14" t="n">
        <v>6455.78</v>
      </c>
      <c r="H83" s="14" t="n">
        <v>147231.74</v>
      </c>
      <c r="I83" s="14" t="n">
        <v>218600</v>
      </c>
      <c r="J83" s="14" t="n">
        <v>2287200</v>
      </c>
      <c r="K83" s="14" t="n">
        <v>0</v>
      </c>
      <c r="L83" s="14" t="n">
        <v>0</v>
      </c>
      <c r="M83" s="14" t="n">
        <v>40000</v>
      </c>
      <c r="N83" s="14" t="n">
        <v>43.1</v>
      </c>
      <c r="O83" s="14" t="n">
        <v>0</v>
      </c>
      <c r="P83" s="7" t="n">
        <v>106</v>
      </c>
      <c r="Q83" s="7" t="n">
        <v>0</v>
      </c>
      <c r="R83" s="7" t="n">
        <v>3</v>
      </c>
      <c r="S83" s="7"/>
      <c r="T83" s="7" t="n">
        <v>0</v>
      </c>
      <c r="U83" s="7" t="n">
        <v>0</v>
      </c>
      <c r="V83" s="7" t="n">
        <v>0.1441</v>
      </c>
      <c r="W83" s="7"/>
    </row>
    <row r="84" customFormat="false" ht="15" hidden="false" customHeight="false" outlineLevel="0" collapsed="false">
      <c r="A84" s="7" t="s">
        <v>188</v>
      </c>
      <c r="B84" s="7" t="s">
        <v>128</v>
      </c>
      <c r="C84" s="7" t="n">
        <v>50</v>
      </c>
      <c r="D84" s="7" t="s">
        <v>104</v>
      </c>
      <c r="E84" s="7" t="n">
        <v>30</v>
      </c>
      <c r="F84" s="7" t="n">
        <v>3</v>
      </c>
      <c r="G84" s="14" t="n">
        <v>6613.9</v>
      </c>
      <c r="H84" s="14" t="n">
        <v>0</v>
      </c>
      <c r="I84" s="14" t="n">
        <v>0</v>
      </c>
      <c r="J84" s="14" t="n">
        <v>0</v>
      </c>
      <c r="K84" s="14" t="n">
        <v>102700</v>
      </c>
      <c r="L84" s="14" t="n">
        <v>0</v>
      </c>
      <c r="M84" s="14" t="n">
        <v>14700</v>
      </c>
      <c r="N84" s="14" t="n">
        <v>37.1</v>
      </c>
      <c r="O84" s="14" t="n">
        <v>920.69</v>
      </c>
      <c r="P84" s="7" t="n">
        <v>10</v>
      </c>
      <c r="Q84" s="7" t="n">
        <v>60</v>
      </c>
      <c r="R84" s="7" t="n">
        <v>9</v>
      </c>
      <c r="S84" s="7" t="n">
        <v>0.685</v>
      </c>
      <c r="T84" s="7" t="n">
        <v>1</v>
      </c>
      <c r="U84" s="7" t="n">
        <v>0</v>
      </c>
      <c r="V84" s="7" t="n">
        <v>0.0399</v>
      </c>
      <c r="W84" s="7"/>
    </row>
    <row r="85" customFormat="false" ht="15" hidden="false" customHeight="false" outlineLevel="0" collapsed="false">
      <c r="A85" s="7" t="s">
        <v>189</v>
      </c>
      <c r="B85" s="7" t="s">
        <v>101</v>
      </c>
      <c r="C85" s="7" t="n">
        <v>40</v>
      </c>
      <c r="D85" s="7" t="s">
        <v>102</v>
      </c>
      <c r="E85" s="7" t="n">
        <v>178</v>
      </c>
      <c r="F85" s="7" t="n">
        <v>3</v>
      </c>
      <c r="G85" s="14" t="n">
        <v>1672.36</v>
      </c>
      <c r="H85" s="14" t="n">
        <v>0</v>
      </c>
      <c r="I85" s="14" t="n">
        <v>0</v>
      </c>
      <c r="J85" s="14" t="n">
        <v>0</v>
      </c>
      <c r="K85" s="14" t="n">
        <v>159600</v>
      </c>
      <c r="L85" s="14" t="n">
        <v>0</v>
      </c>
      <c r="M85" s="14"/>
      <c r="N85" s="14"/>
      <c r="O85" s="14" t="n">
        <v>0</v>
      </c>
      <c r="P85" s="7" t="n">
        <v>187</v>
      </c>
      <c r="Q85" s="7" t="n">
        <v>0</v>
      </c>
      <c r="R85" s="7" t="n">
        <v>0</v>
      </c>
      <c r="S85" s="7"/>
      <c r="T85" s="7" t="n">
        <v>2</v>
      </c>
      <c r="U85" s="7" t="n">
        <v>0</v>
      </c>
      <c r="V85" s="7" t="n">
        <v>0.5909</v>
      </c>
      <c r="W85" s="7"/>
    </row>
    <row r="86" customFormat="false" ht="15" hidden="false" customHeight="false" outlineLevel="0" collapsed="false">
      <c r="A86" s="7" t="s">
        <v>190</v>
      </c>
      <c r="B86" s="7" t="s">
        <v>108</v>
      </c>
      <c r="C86" s="7" t="n">
        <v>69</v>
      </c>
      <c r="D86" s="7" t="s">
        <v>104</v>
      </c>
      <c r="E86" s="7" t="n">
        <v>456</v>
      </c>
      <c r="F86" s="7" t="n">
        <v>5</v>
      </c>
      <c r="G86" s="14" t="n">
        <v>2603.07</v>
      </c>
      <c r="H86" s="14" t="n">
        <v>21923.66</v>
      </c>
      <c r="I86" s="14" t="n">
        <v>50900</v>
      </c>
      <c r="J86" s="14" t="n">
        <v>160955.4</v>
      </c>
      <c r="K86" s="14" t="n">
        <v>0</v>
      </c>
      <c r="L86" s="14" t="n">
        <v>0</v>
      </c>
      <c r="M86" s="14" t="n">
        <v>6200</v>
      </c>
      <c r="N86" s="14" t="n">
        <v>17.1</v>
      </c>
      <c r="O86" s="14" t="n">
        <v>535.96</v>
      </c>
      <c r="P86" s="7" t="n">
        <v>6</v>
      </c>
      <c r="Q86" s="7" t="n">
        <v>36</v>
      </c>
      <c r="R86" s="7" t="n">
        <v>10</v>
      </c>
      <c r="S86" s="7" t="n">
        <v>0.591</v>
      </c>
      <c r="T86" s="7" t="n">
        <v>1</v>
      </c>
      <c r="U86" s="7" t="n">
        <v>0</v>
      </c>
      <c r="V86" s="7" t="n">
        <v>0.0211</v>
      </c>
      <c r="W86" s="7"/>
    </row>
    <row r="87" customFormat="false" ht="15" hidden="false" customHeight="false" outlineLevel="0" collapsed="false">
      <c r="A87" s="7" t="s">
        <v>191</v>
      </c>
      <c r="B87" s="7" t="s">
        <v>128</v>
      </c>
      <c r="C87" s="7" t="n">
        <v>77</v>
      </c>
      <c r="D87" s="7" t="s">
        <v>102</v>
      </c>
      <c r="E87" s="7" t="n">
        <v>279</v>
      </c>
      <c r="F87" s="7" t="n">
        <v>4</v>
      </c>
      <c r="G87" s="14" t="n">
        <v>2482.25</v>
      </c>
      <c r="H87" s="14" t="n">
        <v>55539.31</v>
      </c>
      <c r="I87" s="14" t="n">
        <v>23200</v>
      </c>
      <c r="J87" s="14" t="n">
        <v>0</v>
      </c>
      <c r="K87" s="14" t="n">
        <v>0</v>
      </c>
      <c r="L87" s="14" t="n">
        <v>0</v>
      </c>
      <c r="M87" s="14" t="n">
        <v>7400</v>
      </c>
      <c r="N87" s="14" t="n">
        <v>10.5</v>
      </c>
      <c r="O87" s="14" t="n">
        <v>667.6</v>
      </c>
      <c r="P87" s="7" t="n">
        <v>3</v>
      </c>
      <c r="Q87" s="7" t="n">
        <v>24</v>
      </c>
      <c r="R87" s="7" t="n">
        <v>0</v>
      </c>
      <c r="S87" s="7" t="n">
        <v>0.134</v>
      </c>
      <c r="T87" s="7" t="n">
        <v>0</v>
      </c>
      <c r="U87" s="7" t="n">
        <v>0</v>
      </c>
      <c r="V87" s="7" t="n">
        <v>0.0636</v>
      </c>
      <c r="W87" s="7"/>
    </row>
    <row r="88" customFormat="false" ht="15" hidden="false" customHeight="false" outlineLevel="0" collapsed="false">
      <c r="A88" s="7" t="s">
        <v>192</v>
      </c>
      <c r="B88" s="7" t="s">
        <v>128</v>
      </c>
      <c r="C88" s="7" t="n">
        <v>26</v>
      </c>
      <c r="D88" s="7" t="s">
        <v>104</v>
      </c>
      <c r="E88" s="7" t="n">
        <v>38</v>
      </c>
      <c r="F88" s="7" t="n">
        <v>4</v>
      </c>
      <c r="G88" s="14" t="n">
        <v>5323.1</v>
      </c>
      <c r="H88" s="14" t="n">
        <v>84143.17</v>
      </c>
      <c r="I88" s="14" t="n">
        <v>121600</v>
      </c>
      <c r="J88" s="14" t="n">
        <v>0</v>
      </c>
      <c r="K88" s="14" t="n">
        <v>0</v>
      </c>
      <c r="L88" s="14" t="n">
        <v>0</v>
      </c>
      <c r="M88" s="14" t="n">
        <v>16700</v>
      </c>
      <c r="N88" s="14" t="n">
        <v>51.3</v>
      </c>
      <c r="O88" s="14" t="n">
        <v>1088.42</v>
      </c>
      <c r="P88" s="7" t="n">
        <v>0</v>
      </c>
      <c r="Q88" s="7" t="n">
        <v>37</v>
      </c>
      <c r="R88" s="7" t="n">
        <v>9</v>
      </c>
      <c r="S88" s="7" t="n">
        <v>0.821</v>
      </c>
      <c r="T88" s="7" t="n">
        <v>3</v>
      </c>
      <c r="U88" s="7" t="n">
        <v>0</v>
      </c>
      <c r="V88" s="7" t="n">
        <v>0.1065</v>
      </c>
      <c r="W88" s="7"/>
    </row>
    <row r="89" customFormat="false" ht="15" hidden="false" customHeight="false" outlineLevel="0" collapsed="false">
      <c r="A89" s="7" t="s">
        <v>193</v>
      </c>
      <c r="B89" s="7" t="s">
        <v>101</v>
      </c>
      <c r="C89" s="7" t="n">
        <v>41</v>
      </c>
      <c r="D89" s="7" t="s">
        <v>104</v>
      </c>
      <c r="E89" s="7" t="n">
        <v>62</v>
      </c>
      <c r="F89" s="7" t="n">
        <v>3</v>
      </c>
      <c r="G89" s="14" t="n">
        <v>7390.79</v>
      </c>
      <c r="H89" s="14" t="n">
        <v>0</v>
      </c>
      <c r="I89" s="14" t="n">
        <v>0</v>
      </c>
      <c r="J89" s="14" t="n">
        <v>0</v>
      </c>
      <c r="K89" s="14" t="n">
        <v>167700</v>
      </c>
      <c r="L89" s="14" t="n">
        <v>1780</v>
      </c>
      <c r="M89" s="14"/>
      <c r="N89" s="14"/>
      <c r="O89" s="14" t="n">
        <v>0</v>
      </c>
      <c r="P89" s="7" t="n">
        <v>66</v>
      </c>
      <c r="Q89" s="7" t="n">
        <v>24</v>
      </c>
      <c r="R89" s="7" t="n">
        <v>9</v>
      </c>
      <c r="S89" s="7" t="n">
        <v>0.65</v>
      </c>
      <c r="T89" s="7" t="n">
        <v>1</v>
      </c>
      <c r="U89" s="7" t="n">
        <v>0</v>
      </c>
      <c r="V89" s="7" t="n">
        <v>0.1033</v>
      </c>
      <c r="W89" s="7"/>
    </row>
    <row r="90" customFormat="false" ht="15" hidden="false" customHeight="false" outlineLevel="0" collapsed="false">
      <c r="A90" s="7" t="s">
        <v>194</v>
      </c>
      <c r="B90" s="7" t="s">
        <v>101</v>
      </c>
      <c r="C90" s="7" t="n">
        <v>44</v>
      </c>
      <c r="D90" s="7" t="s">
        <v>104</v>
      </c>
      <c r="E90" s="7" t="n">
        <v>84</v>
      </c>
      <c r="F90" s="7" t="n">
        <v>3</v>
      </c>
      <c r="G90" s="14" t="n">
        <v>5874.78</v>
      </c>
      <c r="H90" s="14" t="n">
        <v>0</v>
      </c>
      <c r="I90" s="14" t="n">
        <v>93400</v>
      </c>
      <c r="J90" s="14" t="n">
        <v>0</v>
      </c>
      <c r="K90" s="14" t="n">
        <v>0</v>
      </c>
      <c r="L90" s="14" t="n">
        <v>0</v>
      </c>
      <c r="M90" s="14" t="n">
        <v>17400</v>
      </c>
      <c r="N90" s="14" t="n">
        <v>7</v>
      </c>
      <c r="O90" s="14" t="n">
        <v>812.7</v>
      </c>
      <c r="P90" s="7" t="n">
        <v>1</v>
      </c>
      <c r="Q90" s="7" t="n">
        <v>85</v>
      </c>
      <c r="R90" s="7" t="n">
        <v>20</v>
      </c>
      <c r="S90" s="7" t="n">
        <v>0.755</v>
      </c>
      <c r="T90" s="7" t="n">
        <v>0</v>
      </c>
      <c r="U90" s="7" t="n">
        <v>0</v>
      </c>
      <c r="V90" s="7" t="n">
        <v>0.0203</v>
      </c>
      <c r="W90" s="7"/>
    </row>
    <row r="91" customFormat="false" ht="15" hidden="false" customHeight="false" outlineLevel="0" collapsed="false">
      <c r="A91" s="7" t="s">
        <v>195</v>
      </c>
      <c r="B91" s="7" t="s">
        <v>108</v>
      </c>
      <c r="C91" s="7" t="n">
        <v>46</v>
      </c>
      <c r="D91" s="7" t="s">
        <v>104</v>
      </c>
      <c r="E91" s="7" t="n">
        <v>93</v>
      </c>
      <c r="F91" s="7" t="n">
        <v>2</v>
      </c>
      <c r="G91" s="14" t="n">
        <v>10315.7</v>
      </c>
      <c r="H91" s="14" t="n">
        <v>13400.04</v>
      </c>
      <c r="I91" s="14" t="n">
        <v>0</v>
      </c>
      <c r="J91" s="14" t="n">
        <v>0</v>
      </c>
      <c r="K91" s="14" t="n">
        <v>0</v>
      </c>
      <c r="L91" s="14" t="n">
        <v>0</v>
      </c>
      <c r="M91" s="14"/>
      <c r="N91" s="14"/>
      <c r="O91" s="14" t="n">
        <v>0</v>
      </c>
      <c r="P91" s="7" t="n">
        <v>6</v>
      </c>
      <c r="Q91" s="7" t="n">
        <v>78</v>
      </c>
      <c r="R91" s="7" t="n">
        <v>8</v>
      </c>
      <c r="S91" s="7" t="n">
        <v>0.643</v>
      </c>
      <c r="T91" s="7" t="n">
        <v>0</v>
      </c>
      <c r="U91" s="7" t="n">
        <v>0</v>
      </c>
      <c r="V91" s="7" t="n">
        <v>0.0239</v>
      </c>
      <c r="W91" s="7"/>
    </row>
    <row r="92" customFormat="false" ht="15" hidden="false" customHeight="false" outlineLevel="0" collapsed="false">
      <c r="A92" s="7" t="s">
        <v>196</v>
      </c>
      <c r="B92" s="7" t="s">
        <v>108</v>
      </c>
      <c r="C92" s="7" t="n">
        <v>20</v>
      </c>
      <c r="D92" s="7" t="s">
        <v>102</v>
      </c>
      <c r="E92" s="7" t="n">
        <v>1</v>
      </c>
      <c r="F92" s="7" t="n">
        <v>3</v>
      </c>
      <c r="G92" s="14" t="n">
        <v>3959.71</v>
      </c>
      <c r="H92" s="14" t="n">
        <v>15442.63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8700</v>
      </c>
      <c r="N92" s="14" t="n">
        <v>55.7</v>
      </c>
      <c r="O92" s="14" t="n">
        <v>0</v>
      </c>
      <c r="P92" s="7" t="n">
        <v>199</v>
      </c>
      <c r="Q92" s="7" t="n">
        <v>0</v>
      </c>
      <c r="R92" s="7" t="n">
        <v>0</v>
      </c>
      <c r="S92" s="7"/>
      <c r="T92" s="7" t="n">
        <v>0</v>
      </c>
      <c r="U92" s="7" t="n">
        <v>1</v>
      </c>
      <c r="V92" s="7" t="n">
        <v>0.2905</v>
      </c>
      <c r="W92" s="7"/>
    </row>
    <row r="93" customFormat="false" ht="15" hidden="false" customHeight="false" outlineLevel="0" collapsed="false">
      <c r="A93" s="7" t="s">
        <v>197</v>
      </c>
      <c r="B93" s="7" t="s">
        <v>101</v>
      </c>
      <c r="C93" s="7" t="n">
        <v>50</v>
      </c>
      <c r="D93" s="7" t="s">
        <v>102</v>
      </c>
      <c r="E93" s="7" t="n">
        <v>106</v>
      </c>
      <c r="F93" s="7" t="n">
        <v>4</v>
      </c>
      <c r="G93" s="14" t="n">
        <v>8549.74</v>
      </c>
      <c r="H93" s="14" t="n">
        <v>6832.35</v>
      </c>
      <c r="I93" s="14" t="n">
        <v>53300</v>
      </c>
      <c r="J93" s="14" t="n">
        <v>0</v>
      </c>
      <c r="K93" s="14" t="n">
        <v>0</v>
      </c>
      <c r="L93" s="14" t="n">
        <v>0</v>
      </c>
      <c r="M93" s="14"/>
      <c r="N93" s="14"/>
      <c r="O93" s="14" t="n">
        <v>0</v>
      </c>
      <c r="P93" s="7" t="n">
        <v>11</v>
      </c>
      <c r="Q93" s="7" t="n">
        <v>23</v>
      </c>
      <c r="R93" s="7" t="n">
        <v>3</v>
      </c>
      <c r="S93" s="7" t="n">
        <v>0.483</v>
      </c>
      <c r="T93" s="7" t="n">
        <v>0</v>
      </c>
      <c r="U93" s="7" t="n">
        <v>0</v>
      </c>
      <c r="V93" s="7" t="n">
        <v>0.0468</v>
      </c>
      <c r="W93" s="7" t="s">
        <v>117</v>
      </c>
    </row>
    <row r="94" customFormat="false" ht="15" hidden="false" customHeight="false" outlineLevel="0" collapsed="false">
      <c r="A94" s="7" t="s">
        <v>198</v>
      </c>
      <c r="B94" s="7" t="s">
        <v>106</v>
      </c>
      <c r="C94" s="7" t="n">
        <v>20</v>
      </c>
      <c r="D94" s="7" t="s">
        <v>104</v>
      </c>
      <c r="E94" s="7" t="n">
        <v>4</v>
      </c>
      <c r="F94" s="7" t="n">
        <v>2</v>
      </c>
      <c r="G94" s="14" t="n">
        <v>1048.59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17630</v>
      </c>
      <c r="M94" s="14"/>
      <c r="N94" s="14"/>
      <c r="O94" s="14" t="n">
        <v>0</v>
      </c>
      <c r="P94" s="7" t="n">
        <v>2</v>
      </c>
      <c r="Q94" s="7" t="n">
        <v>28</v>
      </c>
      <c r="R94" s="7" t="n">
        <v>0</v>
      </c>
      <c r="S94" s="7" t="n">
        <v>0.902</v>
      </c>
      <c r="T94" s="7" t="n">
        <v>0</v>
      </c>
      <c r="U94" s="7" t="n">
        <v>0</v>
      </c>
      <c r="V94" s="7" t="n">
        <v>0.0473</v>
      </c>
      <c r="W94" s="7"/>
    </row>
    <row r="95" customFormat="false" ht="15" hidden="false" customHeight="false" outlineLevel="0" collapsed="false">
      <c r="A95" s="7" t="s">
        <v>199</v>
      </c>
      <c r="B95" s="7" t="s">
        <v>108</v>
      </c>
      <c r="C95" s="7" t="n">
        <v>52</v>
      </c>
      <c r="D95" s="7" t="s">
        <v>104</v>
      </c>
      <c r="E95" s="7" t="n">
        <v>4</v>
      </c>
      <c r="F95" s="7" t="n">
        <v>5</v>
      </c>
      <c r="G95" s="14" t="n">
        <v>4640.54</v>
      </c>
      <c r="H95" s="14" t="n">
        <v>12043.94</v>
      </c>
      <c r="I95" s="14" t="n">
        <v>0</v>
      </c>
      <c r="J95" s="14" t="n">
        <v>78307.03</v>
      </c>
      <c r="K95" s="14" t="n">
        <v>0</v>
      </c>
      <c r="L95" s="14" t="n">
        <v>8780</v>
      </c>
      <c r="M95" s="14" t="n">
        <v>14700</v>
      </c>
      <c r="N95" s="14" t="n">
        <v>36.4</v>
      </c>
      <c r="O95" s="14" t="n">
        <v>231.35</v>
      </c>
      <c r="P95" s="7" t="n">
        <v>3</v>
      </c>
      <c r="Q95" s="7" t="n">
        <v>31</v>
      </c>
      <c r="R95" s="7" t="n">
        <v>10</v>
      </c>
      <c r="S95" s="7" t="n">
        <v>0.628</v>
      </c>
      <c r="T95" s="7" t="n">
        <v>0</v>
      </c>
      <c r="U95" s="7" t="n">
        <v>0</v>
      </c>
      <c r="V95" s="7" t="n">
        <v>0.0218</v>
      </c>
      <c r="W95" s="7"/>
    </row>
    <row r="96" customFormat="false" ht="15" hidden="false" customHeight="false" outlineLevel="0" collapsed="false">
      <c r="A96" s="7" t="s">
        <v>200</v>
      </c>
      <c r="B96" s="7" t="s">
        <v>101</v>
      </c>
      <c r="C96" s="7" t="n">
        <v>52</v>
      </c>
      <c r="D96" s="7" t="s">
        <v>104</v>
      </c>
      <c r="E96" s="7" t="n">
        <v>74</v>
      </c>
      <c r="F96" s="7" t="n">
        <v>3</v>
      </c>
      <c r="G96" s="14" t="n">
        <v>22682.1</v>
      </c>
      <c r="H96" s="14" t="n">
        <v>479688.38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31100</v>
      </c>
      <c r="N96" s="14" t="n">
        <v>8.5</v>
      </c>
      <c r="O96" s="14" t="n">
        <v>5247.58</v>
      </c>
      <c r="P96" s="7" t="n">
        <v>6</v>
      </c>
      <c r="Q96" s="7" t="n">
        <v>85</v>
      </c>
      <c r="R96" s="7" t="n">
        <v>13</v>
      </c>
      <c r="S96" s="7" t="n">
        <v>0.654</v>
      </c>
      <c r="T96" s="7" t="n">
        <v>1</v>
      </c>
      <c r="U96" s="7" t="n">
        <v>0</v>
      </c>
      <c r="V96" s="7" t="n">
        <v>0.0547</v>
      </c>
      <c r="W96" s="7"/>
    </row>
    <row r="97" customFormat="false" ht="15" hidden="false" customHeight="false" outlineLevel="0" collapsed="false">
      <c r="A97" s="7" t="s">
        <v>201</v>
      </c>
      <c r="B97" s="7" t="s">
        <v>128</v>
      </c>
      <c r="C97" s="7" t="n">
        <v>54</v>
      </c>
      <c r="D97" s="7" t="s">
        <v>104</v>
      </c>
      <c r="E97" s="7" t="n">
        <v>205</v>
      </c>
      <c r="F97" s="7" t="n">
        <v>5</v>
      </c>
      <c r="G97" s="14" t="n">
        <v>1280.25</v>
      </c>
      <c r="H97" s="14" t="n">
        <v>8544.33</v>
      </c>
      <c r="I97" s="14" t="n">
        <v>0</v>
      </c>
      <c r="J97" s="14" t="n">
        <v>12186.39</v>
      </c>
      <c r="K97" s="14" t="n">
        <v>20600</v>
      </c>
      <c r="L97" s="14" t="n">
        <v>0</v>
      </c>
      <c r="M97" s="14"/>
      <c r="N97" s="14"/>
      <c r="O97" s="14" t="n">
        <v>0</v>
      </c>
      <c r="P97" s="7" t="n">
        <v>362</v>
      </c>
      <c r="Q97" s="7" t="n">
        <v>0</v>
      </c>
      <c r="R97" s="7" t="n">
        <v>0</v>
      </c>
      <c r="S97" s="7"/>
      <c r="T97" s="7" t="n">
        <v>0</v>
      </c>
      <c r="U97" s="7" t="n">
        <v>0</v>
      </c>
      <c r="V97" s="7" t="n">
        <v>0.0764</v>
      </c>
      <c r="W97" s="7"/>
    </row>
    <row r="98" customFormat="false" ht="15" hidden="false" customHeight="false" outlineLevel="0" collapsed="false">
      <c r="A98" s="7" t="s">
        <v>202</v>
      </c>
      <c r="B98" s="7" t="s">
        <v>108</v>
      </c>
      <c r="C98" s="7" t="n">
        <v>40</v>
      </c>
      <c r="D98" s="7" t="s">
        <v>104</v>
      </c>
      <c r="E98" s="7" t="n">
        <v>31</v>
      </c>
      <c r="F98" s="7" t="n">
        <v>1</v>
      </c>
      <c r="G98" s="14" t="n">
        <v>16032.36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/>
      <c r="N98" s="14"/>
      <c r="O98" s="14" t="n">
        <v>0</v>
      </c>
      <c r="P98" s="7" t="n">
        <v>33</v>
      </c>
      <c r="Q98" s="7" t="n">
        <v>13</v>
      </c>
      <c r="R98" s="7" t="n">
        <v>9</v>
      </c>
      <c r="S98" s="7" t="n">
        <v>0.893</v>
      </c>
      <c r="T98" s="7" t="n">
        <v>0</v>
      </c>
      <c r="U98" s="7" t="n">
        <v>0</v>
      </c>
      <c r="V98" s="7" t="n">
        <v>0.0683</v>
      </c>
      <c r="W98" s="7"/>
    </row>
    <row r="99" customFormat="false" ht="15" hidden="false" customHeight="false" outlineLevel="0" collapsed="false">
      <c r="A99" s="7" t="s">
        <v>203</v>
      </c>
      <c r="B99" s="7" t="s">
        <v>128</v>
      </c>
      <c r="C99" s="7" t="n">
        <v>72</v>
      </c>
      <c r="D99" s="7" t="s">
        <v>102</v>
      </c>
      <c r="E99" s="7" t="n">
        <v>113</v>
      </c>
      <c r="F99" s="7" t="n">
        <v>2</v>
      </c>
      <c r="G99" s="14" t="n">
        <v>1617.15</v>
      </c>
      <c r="H99" s="14" t="n">
        <v>0</v>
      </c>
      <c r="I99" s="14" t="n">
        <v>27700</v>
      </c>
      <c r="J99" s="14" t="n">
        <v>0</v>
      </c>
      <c r="K99" s="14" t="n">
        <v>0</v>
      </c>
      <c r="L99" s="14" t="n">
        <v>0</v>
      </c>
      <c r="M99" s="14"/>
      <c r="N99" s="14"/>
      <c r="O99" s="14" t="n">
        <v>0</v>
      </c>
      <c r="P99" s="7" t="n">
        <v>27</v>
      </c>
      <c r="Q99" s="7" t="n">
        <v>14</v>
      </c>
      <c r="R99" s="7" t="n">
        <v>7</v>
      </c>
      <c r="S99" s="7" t="n">
        <v>0.304</v>
      </c>
      <c r="T99" s="7" t="n">
        <v>0</v>
      </c>
      <c r="U99" s="7" t="n">
        <v>1</v>
      </c>
      <c r="V99" s="7" t="n">
        <v>0.1288</v>
      </c>
      <c r="W99" s="7"/>
    </row>
    <row r="100" customFormat="false" ht="15" hidden="false" customHeight="false" outlineLevel="0" collapsed="false">
      <c r="A100" s="7" t="s">
        <v>204</v>
      </c>
      <c r="B100" s="7" t="s">
        <v>101</v>
      </c>
      <c r="C100" s="7" t="n">
        <v>19</v>
      </c>
      <c r="D100" s="7" t="s">
        <v>104</v>
      </c>
      <c r="E100" s="7" t="n">
        <v>10</v>
      </c>
      <c r="F100" s="7" t="n">
        <v>5</v>
      </c>
      <c r="G100" s="14" t="n">
        <v>1301.48</v>
      </c>
      <c r="H100" s="14" t="n">
        <v>7228.13</v>
      </c>
      <c r="I100" s="14" t="n">
        <v>0</v>
      </c>
      <c r="J100" s="14" t="n">
        <v>0</v>
      </c>
      <c r="K100" s="14" t="n">
        <v>0</v>
      </c>
      <c r="L100" s="14" t="n">
        <v>21250</v>
      </c>
      <c r="M100" s="14" t="n">
        <v>3700</v>
      </c>
      <c r="N100" s="14" t="n">
        <v>15.5</v>
      </c>
      <c r="O100" s="14" t="n">
        <v>324.03</v>
      </c>
      <c r="P100" s="7" t="n">
        <v>11</v>
      </c>
      <c r="Q100" s="7" t="n">
        <v>56</v>
      </c>
      <c r="R100" s="7" t="n">
        <v>21</v>
      </c>
      <c r="S100" s="7" t="n">
        <v>0.714</v>
      </c>
      <c r="T100" s="7" t="n">
        <v>1</v>
      </c>
      <c r="U100" s="7" t="n">
        <v>0</v>
      </c>
      <c r="V100" s="7" t="n">
        <v>0.0268</v>
      </c>
      <c r="W100" s="7"/>
    </row>
    <row r="101" customFormat="false" ht="15" hidden="false" customHeight="false" outlineLevel="0" collapsed="false">
      <c r="A101" s="7" t="s">
        <v>205</v>
      </c>
      <c r="B101" s="7" t="s">
        <v>101</v>
      </c>
      <c r="C101" s="7" t="n">
        <v>35</v>
      </c>
      <c r="D101" s="7" t="s">
        <v>104</v>
      </c>
      <c r="E101" s="7" t="n">
        <v>107</v>
      </c>
      <c r="F101" s="7" t="n">
        <v>3</v>
      </c>
      <c r="G101" s="14" t="n">
        <v>8073.4</v>
      </c>
      <c r="H101" s="14" t="n">
        <v>11429.71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14900</v>
      </c>
      <c r="N101" s="14" t="n">
        <v>24.7</v>
      </c>
      <c r="O101" s="14" t="n">
        <v>2088.34</v>
      </c>
      <c r="P101" s="7" t="n">
        <v>8</v>
      </c>
      <c r="Q101" s="7" t="n">
        <v>79</v>
      </c>
      <c r="R101" s="7" t="n">
        <v>22</v>
      </c>
      <c r="S101" s="7" t="n">
        <v>0.877</v>
      </c>
      <c r="T101" s="7" t="n">
        <v>0</v>
      </c>
      <c r="U101" s="7" t="n">
        <v>0</v>
      </c>
      <c r="V101" s="7" t="n">
        <v>0.03</v>
      </c>
      <c r="W101" s="7"/>
    </row>
    <row r="102" customFormat="false" ht="15" hidden="false" customHeight="false" outlineLevel="0" collapsed="false">
      <c r="A102" s="7" t="s">
        <v>206</v>
      </c>
      <c r="B102" s="7" t="s">
        <v>128</v>
      </c>
      <c r="C102" s="7" t="n">
        <v>58</v>
      </c>
      <c r="D102" s="7" t="s">
        <v>102</v>
      </c>
      <c r="E102" s="7" t="n">
        <v>95</v>
      </c>
      <c r="F102" s="7" t="n">
        <v>4</v>
      </c>
      <c r="G102" s="14" t="n">
        <v>12790.91</v>
      </c>
      <c r="H102" s="14" t="n">
        <v>26605.53</v>
      </c>
      <c r="I102" s="14" t="n">
        <v>133200</v>
      </c>
      <c r="J102" s="14" t="n">
        <v>199629.94</v>
      </c>
      <c r="K102" s="14" t="n">
        <v>0</v>
      </c>
      <c r="L102" s="14" t="n">
        <v>0</v>
      </c>
      <c r="M102" s="14"/>
      <c r="N102" s="14"/>
      <c r="O102" s="14" t="n">
        <v>0</v>
      </c>
      <c r="P102" s="7" t="n">
        <v>2</v>
      </c>
      <c r="Q102" s="7" t="n">
        <v>32</v>
      </c>
      <c r="R102" s="7" t="n">
        <v>0</v>
      </c>
      <c r="S102" s="7" t="n">
        <v>0.654</v>
      </c>
      <c r="T102" s="7" t="n">
        <v>0</v>
      </c>
      <c r="U102" s="7" t="n">
        <v>0</v>
      </c>
      <c r="V102" s="7" t="n">
        <v>0.0475</v>
      </c>
      <c r="W102" s="7"/>
    </row>
    <row r="103" customFormat="false" ht="15" hidden="false" customHeight="false" outlineLevel="0" collapsed="false">
      <c r="A103" s="7" t="s">
        <v>207</v>
      </c>
      <c r="B103" s="7" t="s">
        <v>101</v>
      </c>
      <c r="C103" s="7" t="n">
        <v>34</v>
      </c>
      <c r="D103" s="7" t="s">
        <v>102</v>
      </c>
      <c r="E103" s="7" t="n">
        <v>13</v>
      </c>
      <c r="F103" s="7" t="n">
        <v>3</v>
      </c>
      <c r="G103" s="14" t="n">
        <v>4942.95</v>
      </c>
      <c r="H103" s="14" t="n">
        <v>19089.5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15700</v>
      </c>
      <c r="N103" s="14" t="n">
        <v>44.7</v>
      </c>
      <c r="O103" s="14" t="n">
        <v>294.17</v>
      </c>
      <c r="P103" s="7" t="n">
        <v>13</v>
      </c>
      <c r="Q103" s="7" t="n">
        <v>9</v>
      </c>
      <c r="R103" s="7" t="n">
        <v>0</v>
      </c>
      <c r="S103" s="7" t="n">
        <v>0.89</v>
      </c>
      <c r="T103" s="7" t="n">
        <v>0</v>
      </c>
      <c r="U103" s="7" t="n">
        <v>0</v>
      </c>
      <c r="V103" s="7" t="n">
        <v>0.1459</v>
      </c>
      <c r="W103" s="7"/>
    </row>
    <row r="104" customFormat="false" ht="15" hidden="false" customHeight="false" outlineLevel="0" collapsed="false">
      <c r="A104" s="7" t="s">
        <v>208</v>
      </c>
      <c r="B104" s="7" t="s">
        <v>108</v>
      </c>
      <c r="C104" s="7" t="n">
        <v>46</v>
      </c>
      <c r="D104" s="7" t="s">
        <v>102</v>
      </c>
      <c r="E104" s="7" t="n">
        <v>62</v>
      </c>
      <c r="F104" s="7" t="n">
        <v>1</v>
      </c>
      <c r="G104" s="14" t="n">
        <v>290.65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/>
      <c r="N104" s="14"/>
      <c r="O104" s="14" t="n">
        <v>0</v>
      </c>
      <c r="P104" s="7" t="n">
        <v>323</v>
      </c>
      <c r="Q104" s="7" t="n">
        <v>0</v>
      </c>
      <c r="R104" s="7" t="n">
        <v>0</v>
      </c>
      <c r="S104" s="7"/>
      <c r="T104" s="7" t="n">
        <v>0</v>
      </c>
      <c r="U104" s="7" t="n">
        <v>1</v>
      </c>
      <c r="V104" s="7" t="n">
        <v>0.381</v>
      </c>
      <c r="W104" s="7"/>
    </row>
    <row r="105" customFormat="false" ht="15" hidden="false" customHeight="false" outlineLevel="0" collapsed="false">
      <c r="A105" s="7" t="s">
        <v>209</v>
      </c>
      <c r="B105" s="7" t="s">
        <v>101</v>
      </c>
      <c r="C105" s="7" t="n">
        <v>45</v>
      </c>
      <c r="D105" s="7" t="s">
        <v>102</v>
      </c>
      <c r="E105" s="7" t="n">
        <v>38</v>
      </c>
      <c r="F105" s="7" t="n">
        <v>3</v>
      </c>
      <c r="G105" s="14" t="n">
        <v>1249</v>
      </c>
      <c r="H105" s="14" t="n">
        <v>0</v>
      </c>
      <c r="I105" s="14" t="n">
        <v>0</v>
      </c>
      <c r="J105" s="14" t="n">
        <v>0</v>
      </c>
      <c r="K105" s="14" t="n">
        <v>128200</v>
      </c>
      <c r="L105" s="14" t="n">
        <v>0</v>
      </c>
      <c r="M105" s="14" t="n">
        <v>5800</v>
      </c>
      <c r="N105" s="14" t="n">
        <v>35.1</v>
      </c>
      <c r="O105" s="14" t="n">
        <v>184.82</v>
      </c>
      <c r="P105" s="7" t="n">
        <v>5</v>
      </c>
      <c r="Q105" s="7" t="n">
        <v>14</v>
      </c>
      <c r="R105" s="7" t="n">
        <v>7</v>
      </c>
      <c r="S105" s="7" t="n">
        <v>0.504</v>
      </c>
      <c r="T105" s="7" t="n">
        <v>0</v>
      </c>
      <c r="U105" s="7" t="n">
        <v>0</v>
      </c>
      <c r="V105" s="7" t="n">
        <v>0.096</v>
      </c>
      <c r="W105" s="7"/>
    </row>
    <row r="106" customFormat="false" ht="15" hidden="false" customHeight="false" outlineLevel="0" collapsed="false">
      <c r="A106" s="7" t="s">
        <v>210</v>
      </c>
      <c r="B106" s="7" t="s">
        <v>108</v>
      </c>
      <c r="C106" s="7" t="n">
        <v>33</v>
      </c>
      <c r="D106" s="7" t="s">
        <v>102</v>
      </c>
      <c r="E106" s="7" t="n">
        <v>85</v>
      </c>
      <c r="F106" s="7" t="n">
        <v>3</v>
      </c>
      <c r="G106" s="14" t="n">
        <v>8115.14</v>
      </c>
      <c r="H106" s="14" t="n">
        <v>32839.36</v>
      </c>
      <c r="I106" s="14" t="n">
        <v>0</v>
      </c>
      <c r="J106" s="14" t="n">
        <v>0</v>
      </c>
      <c r="K106" s="14" t="n">
        <v>0</v>
      </c>
      <c r="L106" s="14" t="n">
        <v>13290</v>
      </c>
      <c r="M106" s="14"/>
      <c r="N106" s="14"/>
      <c r="O106" s="14" t="n">
        <v>0</v>
      </c>
      <c r="P106" s="7" t="n">
        <v>9</v>
      </c>
      <c r="Q106" s="7" t="n">
        <v>19</v>
      </c>
      <c r="R106" s="7" t="n">
        <v>7</v>
      </c>
      <c r="S106" s="7" t="n">
        <v>0.361</v>
      </c>
      <c r="T106" s="7" t="n">
        <v>1</v>
      </c>
      <c r="U106" s="7" t="n">
        <v>0</v>
      </c>
      <c r="V106" s="7" t="n">
        <v>0.1491</v>
      </c>
      <c r="W106" s="7"/>
    </row>
    <row r="107" customFormat="false" ht="15" hidden="false" customHeight="false" outlineLevel="0" collapsed="false">
      <c r="A107" s="7" t="s">
        <v>211</v>
      </c>
      <c r="B107" s="7" t="s">
        <v>106</v>
      </c>
      <c r="C107" s="7" t="n">
        <v>46</v>
      </c>
      <c r="D107" s="7" t="s">
        <v>104</v>
      </c>
      <c r="E107" s="7" t="n">
        <v>197</v>
      </c>
      <c r="F107" s="7" t="n">
        <v>3</v>
      </c>
      <c r="G107" s="14" t="n">
        <v>5694.26</v>
      </c>
      <c r="H107" s="14" t="n">
        <v>129030.45</v>
      </c>
      <c r="I107" s="14" t="n">
        <v>0</v>
      </c>
      <c r="J107" s="14" t="n">
        <v>92467.32</v>
      </c>
      <c r="K107" s="14" t="n">
        <v>0</v>
      </c>
      <c r="L107" s="14" t="n">
        <v>0</v>
      </c>
      <c r="M107" s="14"/>
      <c r="N107" s="14"/>
      <c r="O107" s="14" t="n">
        <v>0</v>
      </c>
      <c r="P107" s="7" t="n">
        <v>22</v>
      </c>
      <c r="Q107" s="7" t="n">
        <v>39</v>
      </c>
      <c r="R107" s="7" t="n">
        <v>14</v>
      </c>
      <c r="S107" s="7" t="n">
        <v>0.417</v>
      </c>
      <c r="T107" s="7" t="n">
        <v>0</v>
      </c>
      <c r="U107" s="7" t="n">
        <v>0</v>
      </c>
      <c r="V107" s="7" t="n">
        <v>0.0175</v>
      </c>
      <c r="W107" s="7"/>
    </row>
    <row r="108" customFormat="false" ht="15" hidden="false" customHeight="false" outlineLevel="0" collapsed="false">
      <c r="A108" s="7" t="s">
        <v>212</v>
      </c>
      <c r="B108" s="7" t="s">
        <v>128</v>
      </c>
      <c r="C108" s="7" t="n">
        <v>80</v>
      </c>
      <c r="D108" s="7" t="s">
        <v>102</v>
      </c>
      <c r="E108" s="7" t="n">
        <v>261</v>
      </c>
      <c r="F108" s="7" t="n">
        <v>3</v>
      </c>
      <c r="G108" s="14" t="n">
        <v>680.63</v>
      </c>
      <c r="H108" s="14" t="n">
        <v>2103.74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/>
      <c r="N108" s="14"/>
      <c r="O108" s="14" t="n">
        <v>0</v>
      </c>
      <c r="P108" s="7" t="n">
        <v>1</v>
      </c>
      <c r="Q108" s="7" t="n">
        <v>14</v>
      </c>
      <c r="R108" s="7" t="n">
        <v>0</v>
      </c>
      <c r="S108" s="7" t="n">
        <v>0.304</v>
      </c>
      <c r="T108" s="7" t="n">
        <v>1</v>
      </c>
      <c r="U108" s="7" t="n">
        <v>0</v>
      </c>
      <c r="V108" s="7" t="n">
        <v>0.1155</v>
      </c>
      <c r="W108" s="7"/>
    </row>
    <row r="109" customFormat="false" ht="15" hidden="false" customHeight="false" outlineLevel="0" collapsed="false">
      <c r="A109" s="7" t="s">
        <v>213</v>
      </c>
      <c r="B109" s="7" t="s">
        <v>108</v>
      </c>
      <c r="C109" s="7" t="n">
        <v>71</v>
      </c>
      <c r="D109" s="7" t="s">
        <v>104</v>
      </c>
      <c r="E109" s="7" t="n">
        <v>47</v>
      </c>
      <c r="F109" s="7" t="n">
        <v>4</v>
      </c>
      <c r="G109" s="14" t="n">
        <v>1194.1</v>
      </c>
      <c r="H109" s="14" t="n">
        <v>5171.31</v>
      </c>
      <c r="I109" s="14" t="n">
        <v>14900</v>
      </c>
      <c r="J109" s="14" t="n">
        <v>0</v>
      </c>
      <c r="K109" s="14" t="n">
        <v>0</v>
      </c>
      <c r="L109" s="14" t="n">
        <v>0</v>
      </c>
      <c r="M109" s="14"/>
      <c r="N109" s="14"/>
      <c r="O109" s="14" t="n">
        <v>0</v>
      </c>
      <c r="P109" s="7" t="n">
        <v>10</v>
      </c>
      <c r="Q109" s="7" t="n">
        <v>55</v>
      </c>
      <c r="R109" s="7" t="n">
        <v>0</v>
      </c>
      <c r="S109" s="7" t="n">
        <v>0.212</v>
      </c>
      <c r="T109" s="7" t="n">
        <v>0</v>
      </c>
      <c r="U109" s="7" t="n">
        <v>0</v>
      </c>
      <c r="V109" s="7" t="n">
        <v>0.022</v>
      </c>
      <c r="W109" s="7"/>
    </row>
    <row r="110" customFormat="false" ht="15" hidden="false" customHeight="false" outlineLevel="0" collapsed="false">
      <c r="A110" s="7" t="s">
        <v>214</v>
      </c>
      <c r="B110" s="7" t="s">
        <v>101</v>
      </c>
      <c r="C110" s="7" t="n">
        <v>24</v>
      </c>
      <c r="D110" s="7" t="s">
        <v>102</v>
      </c>
      <c r="E110" s="7" t="n">
        <v>2</v>
      </c>
      <c r="F110" s="7" t="n">
        <v>1</v>
      </c>
      <c r="G110" s="14" t="n">
        <v>10768.1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/>
      <c r="N110" s="14"/>
      <c r="O110" s="14" t="n">
        <v>0</v>
      </c>
      <c r="P110" s="7" t="n">
        <v>1</v>
      </c>
      <c r="Q110" s="7" t="n">
        <v>11</v>
      </c>
      <c r="R110" s="7" t="n">
        <v>6</v>
      </c>
      <c r="S110" s="7" t="n">
        <v>0.628</v>
      </c>
      <c r="T110" s="7" t="n">
        <v>1</v>
      </c>
      <c r="U110" s="7" t="n">
        <v>1</v>
      </c>
      <c r="V110" s="7" t="n">
        <v>0.4116</v>
      </c>
      <c r="W110" s="7"/>
    </row>
    <row r="111" customFormat="false" ht="15" hidden="false" customHeight="false" outlineLevel="0" collapsed="false">
      <c r="A111" s="7" t="s">
        <v>215</v>
      </c>
      <c r="B111" s="7" t="s">
        <v>101</v>
      </c>
      <c r="C111" s="7" t="n">
        <v>45</v>
      </c>
      <c r="D111" s="7" t="s">
        <v>102</v>
      </c>
      <c r="E111" s="7" t="n">
        <v>136</v>
      </c>
      <c r="F111" s="7" t="n">
        <v>2</v>
      </c>
      <c r="G111" s="14" t="n">
        <v>4214.33</v>
      </c>
      <c r="H111" s="14" t="n">
        <v>3954.77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/>
      <c r="N111" s="14"/>
      <c r="O111" s="14" t="n">
        <v>0</v>
      </c>
      <c r="P111" s="7" t="n">
        <v>4</v>
      </c>
      <c r="Q111" s="7" t="n">
        <v>20</v>
      </c>
      <c r="R111" s="7" t="n">
        <v>8</v>
      </c>
      <c r="S111" s="7" t="n">
        <v>0.606</v>
      </c>
      <c r="T111" s="7" t="n">
        <v>0</v>
      </c>
      <c r="U111" s="7" t="n">
        <v>0</v>
      </c>
      <c r="V111" s="7" t="n">
        <v>0.0737</v>
      </c>
      <c r="W111" s="7"/>
    </row>
    <row r="112" customFormat="false" ht="15" hidden="false" customHeight="false" outlineLevel="0" collapsed="false">
      <c r="A112" s="7" t="s">
        <v>216</v>
      </c>
      <c r="B112" s="7" t="s">
        <v>101</v>
      </c>
      <c r="C112" s="7" t="n">
        <v>61</v>
      </c>
      <c r="D112" s="7" t="s">
        <v>102</v>
      </c>
      <c r="E112" s="7" t="n">
        <v>112</v>
      </c>
      <c r="F112" s="7" t="n">
        <v>1</v>
      </c>
      <c r="G112" s="14" t="n">
        <v>5873.15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/>
      <c r="N112" s="14"/>
      <c r="O112" s="14" t="n">
        <v>0</v>
      </c>
      <c r="P112" s="7" t="n">
        <v>8</v>
      </c>
      <c r="Q112" s="7" t="n">
        <v>21</v>
      </c>
      <c r="R112" s="7" t="n">
        <v>11</v>
      </c>
      <c r="S112" s="7" t="n">
        <v>0.738</v>
      </c>
      <c r="T112" s="7" t="n">
        <v>0</v>
      </c>
      <c r="U112" s="7" t="n">
        <v>0</v>
      </c>
      <c r="V112" s="7" t="n">
        <v>0.082</v>
      </c>
      <c r="W112" s="7"/>
    </row>
    <row r="113" customFormat="false" ht="15" hidden="false" customHeight="false" outlineLevel="0" collapsed="false">
      <c r="A113" s="7" t="s">
        <v>217</v>
      </c>
      <c r="B113" s="7" t="s">
        <v>108</v>
      </c>
      <c r="C113" s="7" t="n">
        <v>70</v>
      </c>
      <c r="D113" s="7" t="s">
        <v>102</v>
      </c>
      <c r="E113" s="7" t="n">
        <v>148</v>
      </c>
      <c r="F113" s="7" t="n">
        <v>4</v>
      </c>
      <c r="G113" s="14" t="n">
        <v>1027</v>
      </c>
      <c r="H113" s="14" t="n">
        <v>2456.95</v>
      </c>
      <c r="I113" s="14" t="n">
        <v>0</v>
      </c>
      <c r="J113" s="14" t="n">
        <v>7823.47</v>
      </c>
      <c r="K113" s="14" t="n">
        <v>0</v>
      </c>
      <c r="L113" s="14" t="n">
        <v>22160</v>
      </c>
      <c r="M113" s="14"/>
      <c r="N113" s="14"/>
      <c r="O113" s="14" t="n">
        <v>0</v>
      </c>
      <c r="P113" s="7" t="n">
        <v>105</v>
      </c>
      <c r="Q113" s="7" t="n">
        <v>0</v>
      </c>
      <c r="R113" s="7" t="n">
        <v>0</v>
      </c>
      <c r="S113" s="7"/>
      <c r="T113" s="7" t="n">
        <v>0</v>
      </c>
      <c r="U113" s="7" t="n">
        <v>0</v>
      </c>
      <c r="V113" s="7" t="n">
        <v>0.2115</v>
      </c>
      <c r="W113" s="7"/>
    </row>
    <row r="114" customFormat="false" ht="15" hidden="false" customHeight="false" outlineLevel="0" collapsed="false">
      <c r="A114" s="7" t="s">
        <v>218</v>
      </c>
      <c r="B114" s="7" t="s">
        <v>101</v>
      </c>
      <c r="C114" s="7" t="n">
        <v>51</v>
      </c>
      <c r="D114" s="7" t="s">
        <v>102</v>
      </c>
      <c r="E114" s="7" t="n">
        <v>31</v>
      </c>
      <c r="F114" s="7" t="n">
        <v>3</v>
      </c>
      <c r="G114" s="14" t="n">
        <v>7449.11</v>
      </c>
      <c r="H114" s="14" t="n">
        <v>50479.94</v>
      </c>
      <c r="I114" s="14" t="n">
        <v>0</v>
      </c>
      <c r="J114" s="14" t="n">
        <v>89092.1</v>
      </c>
      <c r="K114" s="14" t="n">
        <v>0</v>
      </c>
      <c r="L114" s="14" t="n">
        <v>0</v>
      </c>
      <c r="M114" s="14"/>
      <c r="N114" s="14"/>
      <c r="O114" s="14" t="n">
        <v>0</v>
      </c>
      <c r="P114" s="7" t="n">
        <v>166</v>
      </c>
      <c r="Q114" s="7" t="n">
        <v>0</v>
      </c>
      <c r="R114" s="7" t="n">
        <v>0</v>
      </c>
      <c r="S114" s="7"/>
      <c r="T114" s="7" t="n">
        <v>1</v>
      </c>
      <c r="U114" s="7" t="n">
        <v>1</v>
      </c>
      <c r="V114" s="7" t="n">
        <v>0.4142</v>
      </c>
      <c r="W114" s="7"/>
    </row>
    <row r="115" customFormat="false" ht="15" hidden="false" customHeight="false" outlineLevel="0" collapsed="false">
      <c r="A115" s="7" t="s">
        <v>219</v>
      </c>
      <c r="B115" s="7" t="s">
        <v>108</v>
      </c>
      <c r="C115" s="7" t="n">
        <v>47</v>
      </c>
      <c r="D115" s="7" t="s">
        <v>102</v>
      </c>
      <c r="E115" s="7" t="n">
        <v>149</v>
      </c>
      <c r="F115" s="7" t="n">
        <v>2</v>
      </c>
      <c r="G115" s="14" t="n">
        <v>1952.59</v>
      </c>
      <c r="H115" s="14" t="n">
        <v>11487.17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/>
      <c r="N115" s="14"/>
      <c r="O115" s="14" t="n">
        <v>0</v>
      </c>
      <c r="P115" s="7" t="n">
        <v>2</v>
      </c>
      <c r="Q115" s="7" t="n">
        <v>31</v>
      </c>
      <c r="R115" s="7" t="n">
        <v>21</v>
      </c>
      <c r="S115" s="7" t="n">
        <v>0.79</v>
      </c>
      <c r="T115" s="7" t="n">
        <v>0</v>
      </c>
      <c r="U115" s="7" t="n">
        <v>0</v>
      </c>
      <c r="V115" s="7" t="n">
        <v>0.0929</v>
      </c>
      <c r="W115" s="7"/>
    </row>
    <row r="116" customFormat="false" ht="15" hidden="false" customHeight="false" outlineLevel="0" collapsed="false">
      <c r="A116" s="7" t="s">
        <v>220</v>
      </c>
      <c r="B116" s="7" t="s">
        <v>101</v>
      </c>
      <c r="C116" s="7" t="n">
        <v>22</v>
      </c>
      <c r="D116" s="7" t="s">
        <v>104</v>
      </c>
      <c r="E116" s="7" t="n">
        <v>8</v>
      </c>
      <c r="F116" s="7" t="n">
        <v>3</v>
      </c>
      <c r="G116" s="14" t="n">
        <v>3123.89</v>
      </c>
      <c r="H116" s="14" t="n">
        <v>35607.27</v>
      </c>
      <c r="I116" s="14" t="n">
        <v>0</v>
      </c>
      <c r="J116" s="14" t="n">
        <v>0</v>
      </c>
      <c r="K116" s="14" t="n">
        <v>352100</v>
      </c>
      <c r="L116" s="14" t="n">
        <v>0</v>
      </c>
      <c r="M116" s="14"/>
      <c r="N116" s="14"/>
      <c r="O116" s="14" t="n">
        <v>0</v>
      </c>
      <c r="P116" s="7" t="n">
        <v>150</v>
      </c>
      <c r="Q116" s="7" t="n">
        <v>0</v>
      </c>
      <c r="R116" s="7" t="n">
        <v>0</v>
      </c>
      <c r="S116" s="7"/>
      <c r="T116" s="7" t="n">
        <v>0</v>
      </c>
      <c r="U116" s="7" t="n">
        <v>0</v>
      </c>
      <c r="V116" s="7" t="n">
        <v>0.1819</v>
      </c>
      <c r="W116" s="7"/>
    </row>
    <row r="117" customFormat="false" ht="15" hidden="false" customHeight="false" outlineLevel="0" collapsed="false">
      <c r="A117" s="7" t="s">
        <v>221</v>
      </c>
      <c r="B117" s="7" t="s">
        <v>108</v>
      </c>
      <c r="C117" s="7" t="n">
        <v>39</v>
      </c>
      <c r="D117" s="7" t="s">
        <v>104</v>
      </c>
      <c r="E117" s="7" t="n">
        <v>10</v>
      </c>
      <c r="F117" s="7" t="n">
        <v>2</v>
      </c>
      <c r="G117" s="14" t="n">
        <v>2126.67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12100</v>
      </c>
      <c r="N117" s="14" t="n">
        <v>32.7</v>
      </c>
      <c r="O117" s="14" t="n">
        <v>271.09</v>
      </c>
      <c r="P117" s="7" t="n">
        <v>14</v>
      </c>
      <c r="Q117" s="7" t="n">
        <v>33</v>
      </c>
      <c r="R117" s="7" t="n">
        <v>17</v>
      </c>
      <c r="S117" s="7" t="n">
        <v>0.919</v>
      </c>
      <c r="T117" s="7" t="n">
        <v>0</v>
      </c>
      <c r="U117" s="7" t="n">
        <v>0</v>
      </c>
      <c r="V117" s="7" t="n">
        <v>0.0467</v>
      </c>
      <c r="W117" s="7"/>
    </row>
    <row r="118" customFormat="false" ht="15" hidden="false" customHeight="false" outlineLevel="0" collapsed="false">
      <c r="A118" s="7" t="s">
        <v>222</v>
      </c>
      <c r="B118" s="7" t="s">
        <v>106</v>
      </c>
      <c r="C118" s="7" t="n">
        <v>31</v>
      </c>
      <c r="D118" s="7" t="s">
        <v>102</v>
      </c>
      <c r="E118" s="7" t="n">
        <v>45</v>
      </c>
      <c r="F118" s="7" t="n">
        <v>2</v>
      </c>
      <c r="G118" s="14" t="n">
        <v>1316.31</v>
      </c>
      <c r="H118" s="14" t="n">
        <v>0</v>
      </c>
      <c r="I118" s="14" t="n">
        <v>0</v>
      </c>
      <c r="J118" s="14" t="n">
        <v>8056.48</v>
      </c>
      <c r="K118" s="14" t="n">
        <v>0</v>
      </c>
      <c r="L118" s="14" t="n">
        <v>0</v>
      </c>
      <c r="M118" s="14"/>
      <c r="N118" s="14"/>
      <c r="O118" s="14" t="n">
        <v>0</v>
      </c>
      <c r="P118" s="7" t="n">
        <v>42</v>
      </c>
      <c r="Q118" s="7" t="n">
        <v>6</v>
      </c>
      <c r="R118" s="7" t="n">
        <v>8</v>
      </c>
      <c r="S118" s="7" t="n">
        <v>0.783</v>
      </c>
      <c r="T118" s="7" t="n">
        <v>0</v>
      </c>
      <c r="U118" s="7" t="n">
        <v>1</v>
      </c>
      <c r="V118" s="7" t="n">
        <v>0.1778</v>
      </c>
      <c r="W118" s="7"/>
    </row>
    <row r="119" customFormat="false" ht="15" hidden="false" customHeight="false" outlineLevel="0" collapsed="false">
      <c r="A119" s="7" t="s">
        <v>223</v>
      </c>
      <c r="B119" s="7" t="s">
        <v>101</v>
      </c>
      <c r="C119" s="7" t="n">
        <v>66</v>
      </c>
      <c r="D119" s="7" t="s">
        <v>104</v>
      </c>
      <c r="E119" s="7" t="n">
        <v>126</v>
      </c>
      <c r="F119" s="7" t="n">
        <v>5</v>
      </c>
      <c r="G119" s="14" t="n">
        <v>6759.36</v>
      </c>
      <c r="H119" s="14" t="n">
        <v>51882.75</v>
      </c>
      <c r="I119" s="14" t="n">
        <v>0</v>
      </c>
      <c r="J119" s="14" t="n">
        <v>179291.36</v>
      </c>
      <c r="K119" s="14" t="n">
        <v>388600</v>
      </c>
      <c r="L119" s="14" t="n">
        <v>0</v>
      </c>
      <c r="M119" s="14"/>
      <c r="N119" s="14"/>
      <c r="O119" s="14" t="n">
        <v>0</v>
      </c>
      <c r="P119" s="7" t="n">
        <v>5</v>
      </c>
      <c r="Q119" s="7" t="n">
        <v>77</v>
      </c>
      <c r="R119" s="7" t="n">
        <v>7</v>
      </c>
      <c r="S119" s="7" t="n">
        <v>0.224</v>
      </c>
      <c r="T119" s="7" t="n">
        <v>0</v>
      </c>
      <c r="U119" s="7" t="n">
        <v>0</v>
      </c>
      <c r="V119" s="7" t="n">
        <v>0.0083</v>
      </c>
      <c r="W119" s="7"/>
    </row>
    <row r="120" customFormat="false" ht="15" hidden="false" customHeight="false" outlineLevel="0" collapsed="false">
      <c r="A120" s="7" t="s">
        <v>224</v>
      </c>
      <c r="B120" s="7" t="s">
        <v>101</v>
      </c>
      <c r="C120" s="7" t="n">
        <v>28</v>
      </c>
      <c r="D120" s="7" t="s">
        <v>102</v>
      </c>
      <c r="E120" s="7" t="n">
        <v>4</v>
      </c>
      <c r="F120" s="7" t="n">
        <v>3</v>
      </c>
      <c r="G120" s="14" t="n">
        <v>5178.26</v>
      </c>
      <c r="H120" s="14" t="n">
        <v>33537.73</v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13500</v>
      </c>
      <c r="N120" s="14" t="n">
        <v>19.4</v>
      </c>
      <c r="O120" s="14" t="n">
        <v>1408.71</v>
      </c>
      <c r="P120" s="7" t="n">
        <v>2</v>
      </c>
      <c r="Q120" s="7" t="n">
        <v>21</v>
      </c>
      <c r="R120" s="7" t="n">
        <v>10</v>
      </c>
      <c r="S120" s="7" t="n">
        <v>0.876</v>
      </c>
      <c r="T120" s="7" t="n">
        <v>0</v>
      </c>
      <c r="U120" s="7" t="n">
        <v>0</v>
      </c>
      <c r="V120" s="7" t="n">
        <v>0.0712</v>
      </c>
      <c r="W120" s="7"/>
    </row>
    <row r="121" customFormat="false" ht="15" hidden="false" customHeight="false" outlineLevel="0" collapsed="false">
      <c r="A121" s="7" t="s">
        <v>225</v>
      </c>
      <c r="B121" s="7" t="s">
        <v>128</v>
      </c>
      <c r="C121" s="7" t="n">
        <v>29</v>
      </c>
      <c r="D121" s="7" t="s">
        <v>104</v>
      </c>
      <c r="E121" s="7" t="n">
        <v>60</v>
      </c>
      <c r="F121" s="7" t="n">
        <v>4</v>
      </c>
      <c r="G121" s="14" t="n">
        <v>2813.03</v>
      </c>
      <c r="H121" s="14" t="n">
        <v>0</v>
      </c>
      <c r="I121" s="14" t="n">
        <v>18500</v>
      </c>
      <c r="J121" s="14" t="n">
        <v>0</v>
      </c>
      <c r="K121" s="14" t="n">
        <v>0</v>
      </c>
      <c r="L121" s="14" t="n">
        <v>0</v>
      </c>
      <c r="M121" s="14" t="n">
        <v>11300</v>
      </c>
      <c r="N121" s="14" t="n">
        <v>18</v>
      </c>
      <c r="O121" s="14" t="n">
        <v>440.88</v>
      </c>
      <c r="P121" s="7" t="n">
        <v>4</v>
      </c>
      <c r="Q121" s="7" t="n">
        <v>78</v>
      </c>
      <c r="R121" s="7" t="n">
        <v>17</v>
      </c>
      <c r="S121" s="7" t="n">
        <v>0.932</v>
      </c>
      <c r="T121" s="7" t="n">
        <v>0</v>
      </c>
      <c r="U121" s="7" t="n">
        <v>0</v>
      </c>
      <c r="V121" s="7" t="n">
        <v>0.0121</v>
      </c>
      <c r="W121" s="7"/>
    </row>
    <row r="122" customFormat="false" ht="15" hidden="false" customHeight="false" outlineLevel="0" collapsed="false">
      <c r="A122" s="7" t="s">
        <v>226</v>
      </c>
      <c r="B122" s="7" t="s">
        <v>106</v>
      </c>
      <c r="C122" s="7" t="n">
        <v>49</v>
      </c>
      <c r="D122" s="7" t="s">
        <v>104</v>
      </c>
      <c r="E122" s="7" t="n">
        <v>95</v>
      </c>
      <c r="F122" s="7" t="n">
        <v>6</v>
      </c>
      <c r="G122" s="14" t="n">
        <v>9376.75</v>
      </c>
      <c r="H122" s="14" t="n">
        <v>117880.96</v>
      </c>
      <c r="I122" s="14" t="n">
        <v>0</v>
      </c>
      <c r="J122" s="14" t="n">
        <v>165928.93</v>
      </c>
      <c r="K122" s="14" t="n">
        <v>314800</v>
      </c>
      <c r="L122" s="14" t="n">
        <v>0</v>
      </c>
      <c r="M122" s="14" t="n">
        <v>15000</v>
      </c>
      <c r="N122" s="14" t="n">
        <v>16.4</v>
      </c>
      <c r="O122" s="14" t="n">
        <v>2274.24</v>
      </c>
      <c r="P122" s="7" t="n">
        <v>11</v>
      </c>
      <c r="Q122" s="7" t="n">
        <v>35</v>
      </c>
      <c r="R122" s="7" t="n">
        <v>10</v>
      </c>
      <c r="S122" s="7" t="n">
        <v>0.609</v>
      </c>
      <c r="T122" s="7" t="n">
        <v>1</v>
      </c>
      <c r="U122" s="7" t="n">
        <v>0</v>
      </c>
      <c r="V122" s="7" t="n">
        <v>0.0354</v>
      </c>
      <c r="W122" s="7"/>
    </row>
    <row r="123" customFormat="false" ht="15" hidden="false" customHeight="false" outlineLevel="0" collapsed="false">
      <c r="A123" s="7" t="s">
        <v>227</v>
      </c>
      <c r="B123" s="7" t="s">
        <v>108</v>
      </c>
      <c r="C123" s="7" t="n">
        <v>62</v>
      </c>
      <c r="D123" s="7" t="s">
        <v>102</v>
      </c>
      <c r="E123" s="7" t="n">
        <v>272</v>
      </c>
      <c r="F123" s="7" t="n">
        <v>4</v>
      </c>
      <c r="G123" s="14" t="n">
        <v>6222.34</v>
      </c>
      <c r="H123" s="14" t="n">
        <v>0</v>
      </c>
      <c r="I123" s="14" t="n">
        <v>62200</v>
      </c>
      <c r="J123" s="14" t="n">
        <v>0</v>
      </c>
      <c r="K123" s="14" t="n">
        <v>0</v>
      </c>
      <c r="L123" s="14" t="n">
        <v>19650</v>
      </c>
      <c r="M123" s="14"/>
      <c r="N123" s="14"/>
      <c r="O123" s="14" t="n">
        <v>0</v>
      </c>
      <c r="P123" s="7" t="n">
        <v>9</v>
      </c>
      <c r="Q123" s="7" t="n">
        <v>15</v>
      </c>
      <c r="R123" s="7" t="n">
        <v>5</v>
      </c>
      <c r="S123" s="7" t="n">
        <v>0.706</v>
      </c>
      <c r="T123" s="7" t="n">
        <v>0</v>
      </c>
      <c r="U123" s="7" t="n">
        <v>0</v>
      </c>
      <c r="V123" s="7" t="n">
        <v>0.0634</v>
      </c>
      <c r="W123" s="7"/>
    </row>
    <row r="124" customFormat="false" ht="15" hidden="false" customHeight="false" outlineLevel="0" collapsed="false">
      <c r="A124" s="7" t="s">
        <v>228</v>
      </c>
      <c r="B124" s="7" t="s">
        <v>108</v>
      </c>
      <c r="C124" s="7" t="n">
        <v>38</v>
      </c>
      <c r="D124" s="7" t="s">
        <v>104</v>
      </c>
      <c r="E124" s="7" t="n">
        <v>106</v>
      </c>
      <c r="F124" s="7" t="n">
        <v>6</v>
      </c>
      <c r="G124" s="14" t="n">
        <v>4057.32</v>
      </c>
      <c r="H124" s="14" t="n">
        <v>24534.13</v>
      </c>
      <c r="I124" s="14" t="n">
        <v>0</v>
      </c>
      <c r="J124" s="14" t="n">
        <v>0</v>
      </c>
      <c r="K124" s="14" t="n">
        <v>119700</v>
      </c>
      <c r="L124" s="14" t="n">
        <v>13300</v>
      </c>
      <c r="M124" s="14" t="n">
        <v>12400</v>
      </c>
      <c r="N124" s="14" t="n">
        <v>33.3</v>
      </c>
      <c r="O124" s="14" t="n">
        <v>454.88</v>
      </c>
      <c r="P124" s="7" t="n">
        <v>1</v>
      </c>
      <c r="Q124" s="7" t="n">
        <v>43</v>
      </c>
      <c r="R124" s="7" t="n">
        <v>12</v>
      </c>
      <c r="S124" s="7" t="n">
        <v>0.787</v>
      </c>
      <c r="T124" s="7" t="n">
        <v>1</v>
      </c>
      <c r="U124" s="7" t="n">
        <v>0</v>
      </c>
      <c r="V124" s="7" t="n">
        <v>0.0227</v>
      </c>
      <c r="W124" s="7"/>
    </row>
    <row r="125" customFormat="false" ht="15" hidden="false" customHeight="false" outlineLevel="0" collapsed="false">
      <c r="A125" s="7" t="s">
        <v>229</v>
      </c>
      <c r="B125" s="7" t="s">
        <v>106</v>
      </c>
      <c r="C125" s="7" t="n">
        <v>67</v>
      </c>
      <c r="D125" s="7" t="s">
        <v>104</v>
      </c>
      <c r="E125" s="7" t="n">
        <v>217</v>
      </c>
      <c r="F125" s="7" t="n">
        <v>2</v>
      </c>
      <c r="G125" s="14" t="n">
        <v>9542.79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11100</v>
      </c>
      <c r="N125" s="14" t="n">
        <v>30.8</v>
      </c>
      <c r="O125" s="14" t="n">
        <v>521.39</v>
      </c>
      <c r="P125" s="7" t="n">
        <v>5</v>
      </c>
      <c r="Q125" s="7" t="n">
        <v>27</v>
      </c>
      <c r="R125" s="7" t="n">
        <v>0</v>
      </c>
      <c r="S125" s="7" t="n">
        <v>0.399</v>
      </c>
      <c r="T125" s="7" t="n">
        <v>0</v>
      </c>
      <c r="U125" s="7" t="n">
        <v>0</v>
      </c>
      <c r="V125" s="7" t="n">
        <v>0.0389</v>
      </c>
      <c r="W125" s="7" t="s">
        <v>137</v>
      </c>
    </row>
    <row r="126" customFormat="false" ht="15" hidden="false" customHeight="false" outlineLevel="0" collapsed="false">
      <c r="A126" s="7" t="s">
        <v>230</v>
      </c>
      <c r="B126" s="7" t="s">
        <v>108</v>
      </c>
      <c r="C126" s="7" t="n">
        <v>32</v>
      </c>
      <c r="D126" s="7" t="s">
        <v>102</v>
      </c>
      <c r="E126" s="7" t="n">
        <v>29</v>
      </c>
      <c r="F126" s="7" t="n">
        <v>3</v>
      </c>
      <c r="G126" s="14" t="n">
        <v>5707.9</v>
      </c>
      <c r="H126" s="14" t="n">
        <v>40963.37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10500</v>
      </c>
      <c r="N126" s="14" t="n">
        <v>45.2</v>
      </c>
      <c r="O126" s="14" t="n">
        <v>23.85</v>
      </c>
      <c r="P126" s="7" t="n">
        <v>85</v>
      </c>
      <c r="Q126" s="7" t="n">
        <v>2</v>
      </c>
      <c r="R126" s="7" t="n">
        <v>10</v>
      </c>
      <c r="S126" s="7" t="n">
        <v>0.997</v>
      </c>
      <c r="T126" s="7" t="n">
        <v>0</v>
      </c>
      <c r="U126" s="7" t="n">
        <v>1</v>
      </c>
      <c r="V126" s="7" t="n">
        <v>0.2447</v>
      </c>
      <c r="W126" s="7"/>
    </row>
    <row r="127" customFormat="false" ht="15" hidden="false" customHeight="false" outlineLevel="0" collapsed="false">
      <c r="A127" s="7" t="s">
        <v>231</v>
      </c>
      <c r="B127" s="7" t="s">
        <v>101</v>
      </c>
      <c r="C127" s="7" t="n">
        <v>49</v>
      </c>
      <c r="D127" s="7" t="s">
        <v>104</v>
      </c>
      <c r="E127" s="7" t="n">
        <v>102</v>
      </c>
      <c r="F127" s="7" t="n">
        <v>6</v>
      </c>
      <c r="G127" s="14" t="n">
        <v>7034.95</v>
      </c>
      <c r="H127" s="14" t="n">
        <v>205262.93</v>
      </c>
      <c r="I127" s="14" t="n">
        <v>0</v>
      </c>
      <c r="J127" s="14" t="n">
        <v>484561.05</v>
      </c>
      <c r="K127" s="14" t="n">
        <v>601100</v>
      </c>
      <c r="L127" s="14" t="n">
        <v>23900</v>
      </c>
      <c r="M127" s="14" t="n">
        <v>26200</v>
      </c>
      <c r="N127" s="14" t="n">
        <v>57.3</v>
      </c>
      <c r="O127" s="14" t="n">
        <v>2774.09</v>
      </c>
      <c r="P127" s="7" t="n">
        <v>0</v>
      </c>
      <c r="Q127" s="7" t="n">
        <v>68</v>
      </c>
      <c r="R127" s="7" t="n">
        <v>0</v>
      </c>
      <c r="S127" s="7" t="n">
        <v>0.713</v>
      </c>
      <c r="T127" s="7" t="n">
        <v>1</v>
      </c>
      <c r="U127" s="7" t="n">
        <v>0</v>
      </c>
      <c r="V127" s="7" t="n">
        <v>0.0281</v>
      </c>
      <c r="W127" s="7"/>
    </row>
    <row r="128" customFormat="false" ht="15" hidden="false" customHeight="false" outlineLevel="0" collapsed="false">
      <c r="A128" s="7" t="s">
        <v>232</v>
      </c>
      <c r="B128" s="7" t="s">
        <v>101</v>
      </c>
      <c r="C128" s="7" t="n">
        <v>29</v>
      </c>
      <c r="D128" s="7" t="s">
        <v>104</v>
      </c>
      <c r="E128" s="7" t="n">
        <v>38</v>
      </c>
      <c r="F128" s="7" t="n">
        <v>2</v>
      </c>
      <c r="G128" s="14" t="n">
        <v>7696.48</v>
      </c>
      <c r="H128" s="14" t="n">
        <v>15369.8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/>
      <c r="N128" s="14"/>
      <c r="O128" s="14" t="n">
        <v>0</v>
      </c>
      <c r="P128" s="7" t="n">
        <v>4</v>
      </c>
      <c r="Q128" s="7" t="n">
        <v>70</v>
      </c>
      <c r="R128" s="7" t="n">
        <v>25</v>
      </c>
      <c r="S128" s="7" t="n">
        <v>0.781</v>
      </c>
      <c r="T128" s="7" t="n">
        <v>0</v>
      </c>
      <c r="U128" s="7" t="n">
        <v>0</v>
      </c>
      <c r="V128" s="7" t="n">
        <v>0.0194</v>
      </c>
      <c r="W128" s="7"/>
    </row>
    <row r="129" customFormat="false" ht="15" hidden="false" customHeight="false" outlineLevel="0" collapsed="false">
      <c r="A129" s="7" t="s">
        <v>233</v>
      </c>
      <c r="B129" s="7" t="s">
        <v>106</v>
      </c>
      <c r="C129" s="7" t="n">
        <v>50</v>
      </c>
      <c r="D129" s="7" t="s">
        <v>104</v>
      </c>
      <c r="E129" s="7" t="n">
        <v>65</v>
      </c>
      <c r="F129" s="7" t="n">
        <v>6</v>
      </c>
      <c r="G129" s="14" t="n">
        <v>8590.42</v>
      </c>
      <c r="H129" s="14" t="n">
        <v>14213.41</v>
      </c>
      <c r="I129" s="14" t="n">
        <v>0</v>
      </c>
      <c r="J129" s="14" t="n">
        <v>7754.14</v>
      </c>
      <c r="K129" s="14" t="n">
        <v>212000</v>
      </c>
      <c r="L129" s="14" t="n">
        <v>14570</v>
      </c>
      <c r="M129" s="14" t="n">
        <v>8800</v>
      </c>
      <c r="N129" s="14" t="n">
        <v>51</v>
      </c>
      <c r="O129" s="14" t="n">
        <v>1369.08</v>
      </c>
      <c r="P129" s="7" t="n">
        <v>1</v>
      </c>
      <c r="Q129" s="7" t="n">
        <v>55</v>
      </c>
      <c r="R129" s="7" t="n">
        <v>0</v>
      </c>
      <c r="S129" s="7" t="n">
        <v>0.564</v>
      </c>
      <c r="T129" s="7" t="n">
        <v>0</v>
      </c>
      <c r="U129" s="7" t="n">
        <v>0</v>
      </c>
      <c r="V129" s="7" t="n">
        <v>0.0128</v>
      </c>
      <c r="W129" s="7"/>
    </row>
    <row r="130" customFormat="false" ht="15" hidden="false" customHeight="false" outlineLevel="0" collapsed="false">
      <c r="A130" s="7" t="s">
        <v>234</v>
      </c>
      <c r="B130" s="7" t="s">
        <v>101</v>
      </c>
      <c r="C130" s="7" t="n">
        <v>64</v>
      </c>
      <c r="D130" s="7" t="s">
        <v>102</v>
      </c>
      <c r="E130" s="7" t="n">
        <v>205</v>
      </c>
      <c r="F130" s="7" t="n">
        <v>1</v>
      </c>
      <c r="G130" s="14" t="n">
        <v>2665.32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/>
      <c r="N130" s="14"/>
      <c r="O130" s="14" t="n">
        <v>0</v>
      </c>
      <c r="P130" s="7" t="n">
        <v>19</v>
      </c>
      <c r="Q130" s="7" t="n">
        <v>8</v>
      </c>
      <c r="R130" s="7" t="n">
        <v>4</v>
      </c>
      <c r="S130" s="7" t="n">
        <v>0.485</v>
      </c>
      <c r="T130" s="7" t="n">
        <v>0</v>
      </c>
      <c r="U130" s="7" t="n">
        <v>0</v>
      </c>
      <c r="V130" s="7" t="n">
        <v>0.0999</v>
      </c>
      <c r="W130" s="7"/>
    </row>
    <row r="131" customFormat="false" ht="15" hidden="false" customHeight="false" outlineLevel="0" collapsed="false">
      <c r="A131" s="7" t="s">
        <v>235</v>
      </c>
      <c r="B131" s="7" t="s">
        <v>101</v>
      </c>
      <c r="C131" s="7" t="n">
        <v>61</v>
      </c>
      <c r="D131" s="7" t="s">
        <v>104</v>
      </c>
      <c r="E131" s="7" t="n">
        <v>36</v>
      </c>
      <c r="F131" s="7" t="n">
        <v>4</v>
      </c>
      <c r="G131" s="14" t="n">
        <v>4166.54</v>
      </c>
      <c r="H131" s="14" t="n">
        <v>12430.38</v>
      </c>
      <c r="I131" s="14" t="n">
        <v>0</v>
      </c>
      <c r="J131" s="14" t="n">
        <v>0</v>
      </c>
      <c r="K131" s="14" t="n">
        <v>0</v>
      </c>
      <c r="L131" s="14" t="n">
        <v>13610</v>
      </c>
      <c r="M131" s="14" t="n">
        <v>14100</v>
      </c>
      <c r="N131" s="14" t="n">
        <v>20.5</v>
      </c>
      <c r="O131" s="14" t="n">
        <v>1955.35</v>
      </c>
      <c r="P131" s="7" t="n">
        <v>10</v>
      </c>
      <c r="Q131" s="7" t="n">
        <v>93</v>
      </c>
      <c r="R131" s="7" t="n">
        <v>0</v>
      </c>
      <c r="S131" s="7" t="n">
        <v>0.854</v>
      </c>
      <c r="T131" s="7" t="n">
        <v>0</v>
      </c>
      <c r="U131" s="7" t="n">
        <v>0</v>
      </c>
      <c r="V131" s="7" t="n">
        <v>0.0263</v>
      </c>
      <c r="W131" s="7"/>
    </row>
    <row r="132" customFormat="false" ht="15" hidden="false" customHeight="false" outlineLevel="0" collapsed="false">
      <c r="A132" s="7" t="s">
        <v>236</v>
      </c>
      <c r="B132" s="7" t="s">
        <v>128</v>
      </c>
      <c r="C132" s="7" t="n">
        <v>48</v>
      </c>
      <c r="D132" s="7" t="s">
        <v>104</v>
      </c>
      <c r="E132" s="7" t="n">
        <v>25</v>
      </c>
      <c r="F132" s="7" t="n">
        <v>2</v>
      </c>
      <c r="G132" s="14" t="n">
        <v>3211.62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/>
      <c r="N132" s="14"/>
      <c r="O132" s="14" t="n">
        <v>0</v>
      </c>
      <c r="P132" s="7" t="n">
        <v>24</v>
      </c>
      <c r="Q132" s="7" t="n">
        <v>28</v>
      </c>
      <c r="R132" s="7" t="n">
        <v>0</v>
      </c>
      <c r="S132" s="7" t="n">
        <v>0.402</v>
      </c>
      <c r="T132" s="7" t="n">
        <v>0</v>
      </c>
      <c r="U132" s="7" t="n">
        <v>0</v>
      </c>
      <c r="V132" s="7" t="n">
        <v>0.0553</v>
      </c>
      <c r="W132" s="7"/>
    </row>
    <row r="133" customFormat="false" ht="15" hidden="false" customHeight="false" outlineLevel="0" collapsed="false">
      <c r="A133" s="7" t="s">
        <v>237</v>
      </c>
      <c r="B133" s="7" t="s">
        <v>108</v>
      </c>
      <c r="C133" s="7" t="n">
        <v>60</v>
      </c>
      <c r="D133" s="7" t="s">
        <v>102</v>
      </c>
      <c r="E133" s="7" t="n">
        <v>139</v>
      </c>
      <c r="F133" s="7" t="n">
        <v>2</v>
      </c>
      <c r="G133" s="14" t="n">
        <v>2662.73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13000</v>
      </c>
      <c r="N133" s="14" t="n">
        <v>12.3</v>
      </c>
      <c r="O133" s="14" t="n">
        <v>248.92</v>
      </c>
      <c r="P133" s="7" t="n">
        <v>64</v>
      </c>
      <c r="Q133" s="7" t="n">
        <v>15</v>
      </c>
      <c r="R133" s="7" t="n">
        <v>0</v>
      </c>
      <c r="S133" s="7" t="n">
        <v>0.285</v>
      </c>
      <c r="T133" s="7" t="n">
        <v>0</v>
      </c>
      <c r="U133" s="7" t="n">
        <v>0</v>
      </c>
      <c r="V133" s="7" t="n">
        <v>0.1141</v>
      </c>
      <c r="W133" s="7"/>
    </row>
    <row r="134" customFormat="false" ht="15" hidden="false" customHeight="false" outlineLevel="0" collapsed="false">
      <c r="A134" s="7" t="s">
        <v>238</v>
      </c>
      <c r="B134" s="7" t="s">
        <v>108</v>
      </c>
      <c r="C134" s="7" t="n">
        <v>51</v>
      </c>
      <c r="D134" s="7" t="s">
        <v>104</v>
      </c>
      <c r="E134" s="7" t="n">
        <v>228</v>
      </c>
      <c r="F134" s="7" t="n">
        <v>3</v>
      </c>
      <c r="G134" s="14" t="n">
        <v>8357.27</v>
      </c>
      <c r="H134" s="14" t="n">
        <v>6273.13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27600</v>
      </c>
      <c r="N134" s="14" t="n">
        <v>40.2</v>
      </c>
      <c r="O134" s="14" t="n">
        <v>1615.23</v>
      </c>
      <c r="P134" s="7" t="n">
        <v>4</v>
      </c>
      <c r="Q134" s="7" t="n">
        <v>42</v>
      </c>
      <c r="R134" s="7" t="n">
        <v>0</v>
      </c>
      <c r="S134" s="7" t="n">
        <v>0.067</v>
      </c>
      <c r="T134" s="7" t="n">
        <v>0</v>
      </c>
      <c r="U134" s="7" t="n">
        <v>0</v>
      </c>
      <c r="V134" s="7" t="n">
        <v>0.0187</v>
      </c>
      <c r="W134" s="7"/>
    </row>
    <row r="135" customFormat="false" ht="15" hidden="false" customHeight="false" outlineLevel="0" collapsed="false">
      <c r="A135" s="7" t="s">
        <v>239</v>
      </c>
      <c r="B135" s="7" t="s">
        <v>101</v>
      </c>
      <c r="C135" s="7" t="n">
        <v>50</v>
      </c>
      <c r="D135" s="7" t="s">
        <v>102</v>
      </c>
      <c r="E135" s="7" t="n">
        <v>58</v>
      </c>
      <c r="F135" s="7" t="n">
        <v>4</v>
      </c>
      <c r="G135" s="14" t="n">
        <v>3892.27</v>
      </c>
      <c r="H135" s="14" t="n">
        <v>33988.87</v>
      </c>
      <c r="I135" s="14" t="n">
        <v>0</v>
      </c>
      <c r="J135" s="14" t="n">
        <v>476313.85</v>
      </c>
      <c r="K135" s="14" t="n">
        <v>0</v>
      </c>
      <c r="L135" s="14" t="n">
        <v>0</v>
      </c>
      <c r="M135" s="14" t="n">
        <v>30000</v>
      </c>
      <c r="N135" s="14" t="n">
        <v>18.4</v>
      </c>
      <c r="O135" s="14" t="n">
        <v>537.28</v>
      </c>
      <c r="P135" s="7" t="n">
        <v>19</v>
      </c>
      <c r="Q135" s="7" t="n">
        <v>23</v>
      </c>
      <c r="R135" s="7" t="n">
        <v>0</v>
      </c>
      <c r="S135" s="7" t="n">
        <v>0.463</v>
      </c>
      <c r="T135" s="7" t="n">
        <v>1</v>
      </c>
      <c r="U135" s="7" t="n">
        <v>1</v>
      </c>
      <c r="V135" s="7" t="n">
        <v>0.1948</v>
      </c>
      <c r="W135" s="7"/>
    </row>
    <row r="136" customFormat="false" ht="15" hidden="false" customHeight="false" outlineLevel="0" collapsed="false">
      <c r="A136" s="7" t="s">
        <v>240</v>
      </c>
      <c r="B136" s="7" t="s">
        <v>101</v>
      </c>
      <c r="C136" s="7" t="n">
        <v>34</v>
      </c>
      <c r="D136" s="7" t="s">
        <v>104</v>
      </c>
      <c r="E136" s="7" t="n">
        <v>50</v>
      </c>
      <c r="F136" s="7" t="n">
        <v>2</v>
      </c>
      <c r="G136" s="14" t="n">
        <v>1089.59</v>
      </c>
      <c r="H136" s="14" t="n">
        <v>10697.59</v>
      </c>
      <c r="I136" s="14" t="n">
        <v>0</v>
      </c>
      <c r="J136" s="14" t="n">
        <v>0</v>
      </c>
      <c r="K136" s="14" t="n">
        <v>0</v>
      </c>
      <c r="L136" s="14" t="n">
        <v>0</v>
      </c>
      <c r="M136" s="14"/>
      <c r="N136" s="14"/>
      <c r="O136" s="14" t="n">
        <v>0</v>
      </c>
      <c r="P136" s="7" t="n">
        <v>5</v>
      </c>
      <c r="Q136" s="7" t="n">
        <v>114</v>
      </c>
      <c r="R136" s="7" t="n">
        <v>23</v>
      </c>
      <c r="S136" s="7" t="n">
        <v>0.826</v>
      </c>
      <c r="T136" s="7" t="n">
        <v>0</v>
      </c>
      <c r="U136" s="7" t="n">
        <v>0</v>
      </c>
      <c r="V136" s="7" t="n">
        <v>0.0185</v>
      </c>
      <c r="W136" s="7"/>
    </row>
    <row r="137" customFormat="false" ht="15" hidden="false" customHeight="false" outlineLevel="0" collapsed="false">
      <c r="A137" s="7" t="s">
        <v>241</v>
      </c>
      <c r="B137" s="7" t="s">
        <v>128</v>
      </c>
      <c r="C137" s="7" t="n">
        <v>19</v>
      </c>
      <c r="D137" s="7" t="s">
        <v>102</v>
      </c>
      <c r="E137" s="7" t="n">
        <v>3</v>
      </c>
      <c r="F137" s="7" t="n">
        <v>1</v>
      </c>
      <c r="G137" s="14" t="n">
        <v>1272.34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/>
      <c r="N137" s="14"/>
      <c r="O137" s="14" t="n">
        <v>0</v>
      </c>
      <c r="P137" s="7" t="n">
        <v>16</v>
      </c>
      <c r="Q137" s="7" t="n">
        <v>22</v>
      </c>
      <c r="R137" s="7" t="n">
        <v>8</v>
      </c>
      <c r="S137" s="7" t="n">
        <v>0.948</v>
      </c>
      <c r="T137" s="7" t="n">
        <v>0</v>
      </c>
      <c r="U137" s="7" t="n">
        <v>0</v>
      </c>
      <c r="V137" s="7" t="n">
        <v>0.1067</v>
      </c>
      <c r="W137" s="7"/>
    </row>
    <row r="138" customFormat="false" ht="15" hidden="false" customHeight="false" outlineLevel="0" collapsed="false">
      <c r="A138" s="7" t="s">
        <v>242</v>
      </c>
      <c r="B138" s="7" t="s">
        <v>101</v>
      </c>
      <c r="C138" s="7" t="n">
        <v>50</v>
      </c>
      <c r="D138" s="7" t="s">
        <v>102</v>
      </c>
      <c r="E138" s="7" t="n">
        <v>119</v>
      </c>
      <c r="F138" s="7" t="n">
        <v>3</v>
      </c>
      <c r="G138" s="14" t="n">
        <v>4664.77</v>
      </c>
      <c r="H138" s="14" t="n">
        <v>0</v>
      </c>
      <c r="I138" s="14" t="n">
        <v>0</v>
      </c>
      <c r="J138" s="14" t="n">
        <v>0</v>
      </c>
      <c r="K138" s="14" t="n">
        <v>249100</v>
      </c>
      <c r="L138" s="14" t="n">
        <v>0</v>
      </c>
      <c r="M138" s="14" t="n">
        <v>18300</v>
      </c>
      <c r="N138" s="14" t="n">
        <v>66.6</v>
      </c>
      <c r="O138" s="14" t="n">
        <v>0</v>
      </c>
      <c r="P138" s="7" t="n">
        <v>340</v>
      </c>
      <c r="Q138" s="7" t="n">
        <v>0</v>
      </c>
      <c r="R138" s="7" t="n">
        <v>0</v>
      </c>
      <c r="S138" s="7"/>
      <c r="T138" s="7" t="n">
        <v>0</v>
      </c>
      <c r="U138" s="7" t="n">
        <v>1</v>
      </c>
      <c r="V138" s="7" t="n">
        <v>0.3282</v>
      </c>
      <c r="W138" s="7"/>
    </row>
    <row r="139" customFormat="false" ht="15" hidden="false" customHeight="false" outlineLevel="0" collapsed="false">
      <c r="A139" s="7" t="s">
        <v>243</v>
      </c>
      <c r="B139" s="7" t="s">
        <v>108</v>
      </c>
      <c r="C139" s="7" t="n">
        <v>35</v>
      </c>
      <c r="D139" s="7" t="s">
        <v>102</v>
      </c>
      <c r="E139" s="7" t="n">
        <v>61</v>
      </c>
      <c r="F139" s="7" t="n">
        <v>4</v>
      </c>
      <c r="G139" s="14" t="n">
        <v>2313.54</v>
      </c>
      <c r="H139" s="14" t="n">
        <v>0</v>
      </c>
      <c r="I139" s="14" t="n">
        <v>0</v>
      </c>
      <c r="J139" s="14" t="n">
        <v>0</v>
      </c>
      <c r="K139" s="14" t="n">
        <v>45300</v>
      </c>
      <c r="L139" s="14" t="n">
        <v>0</v>
      </c>
      <c r="M139" s="14" t="n">
        <v>4600</v>
      </c>
      <c r="N139" s="14" t="n">
        <v>36.6</v>
      </c>
      <c r="O139" s="14" t="n">
        <v>435.12</v>
      </c>
      <c r="P139" s="7" t="n">
        <v>2</v>
      </c>
      <c r="Q139" s="7" t="n">
        <v>41</v>
      </c>
      <c r="R139" s="7" t="n">
        <v>12</v>
      </c>
      <c r="S139" s="7" t="n">
        <v>0.815</v>
      </c>
      <c r="T139" s="7" t="n">
        <v>0</v>
      </c>
      <c r="U139" s="7" t="n">
        <v>0</v>
      </c>
      <c r="V139" s="7" t="n">
        <v>0.0321</v>
      </c>
      <c r="W139" s="7"/>
    </row>
    <row r="140" customFormat="false" ht="15" hidden="false" customHeight="false" outlineLevel="0" collapsed="false">
      <c r="A140" s="7" t="s">
        <v>244</v>
      </c>
      <c r="B140" s="7" t="s">
        <v>101</v>
      </c>
      <c r="C140" s="7" t="n">
        <v>26</v>
      </c>
      <c r="D140" s="7" t="s">
        <v>102</v>
      </c>
      <c r="E140" s="7" t="n">
        <v>22</v>
      </c>
      <c r="F140" s="7" t="n">
        <v>3</v>
      </c>
      <c r="G140" s="14" t="n">
        <v>6655.56</v>
      </c>
      <c r="H140" s="14" t="n">
        <v>0</v>
      </c>
      <c r="I140" s="14" t="n">
        <v>59100</v>
      </c>
      <c r="J140" s="14" t="n">
        <v>0</v>
      </c>
      <c r="K140" s="14" t="n">
        <v>0</v>
      </c>
      <c r="L140" s="14" t="n">
        <v>0</v>
      </c>
      <c r="M140" s="14" t="n">
        <v>15000</v>
      </c>
      <c r="N140" s="14" t="n">
        <v>54.3</v>
      </c>
      <c r="O140" s="14" t="n">
        <v>895.76</v>
      </c>
      <c r="P140" s="7" t="n">
        <v>4</v>
      </c>
      <c r="Q140" s="7" t="n">
        <v>19</v>
      </c>
      <c r="R140" s="7" t="n">
        <v>10</v>
      </c>
      <c r="S140" s="7" t="n">
        <v>1</v>
      </c>
      <c r="T140" s="7" t="n">
        <v>0</v>
      </c>
      <c r="U140" s="7" t="n">
        <v>0</v>
      </c>
      <c r="V140" s="7" t="n">
        <v>0.1176</v>
      </c>
      <c r="W140" s="7"/>
    </row>
    <row r="141" customFormat="false" ht="15" hidden="false" customHeight="false" outlineLevel="0" collapsed="false">
      <c r="A141" s="7" t="s">
        <v>245</v>
      </c>
      <c r="B141" s="7" t="s">
        <v>106</v>
      </c>
      <c r="C141" s="7" t="n">
        <v>47</v>
      </c>
      <c r="D141" s="7" t="s">
        <v>102</v>
      </c>
      <c r="E141" s="7" t="n">
        <v>58</v>
      </c>
      <c r="F141" s="7" t="n">
        <v>1</v>
      </c>
      <c r="G141" s="14" t="n">
        <v>835.36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/>
      <c r="N141" s="14"/>
      <c r="O141" s="14" t="n">
        <v>0</v>
      </c>
      <c r="P141" s="7" t="n">
        <v>156</v>
      </c>
      <c r="Q141" s="7" t="n">
        <v>0</v>
      </c>
      <c r="R141" s="7" t="n">
        <v>0</v>
      </c>
      <c r="S141" s="7"/>
      <c r="T141" s="7" t="n">
        <v>0</v>
      </c>
      <c r="U141" s="7" t="n">
        <v>0</v>
      </c>
      <c r="V141" s="7" t="n">
        <v>0.3394</v>
      </c>
      <c r="W141" s="7"/>
    </row>
    <row r="142" customFormat="false" ht="15" hidden="false" customHeight="false" outlineLevel="0" collapsed="false">
      <c r="A142" s="7" t="s">
        <v>246</v>
      </c>
      <c r="B142" s="7" t="s">
        <v>128</v>
      </c>
      <c r="C142" s="7" t="n">
        <v>46</v>
      </c>
      <c r="D142" s="7" t="s">
        <v>104</v>
      </c>
      <c r="E142" s="7" t="n">
        <v>39</v>
      </c>
      <c r="F142" s="7" t="n">
        <v>5</v>
      </c>
      <c r="G142" s="14" t="n">
        <v>1744.72</v>
      </c>
      <c r="H142" s="14" t="n">
        <v>11601.89</v>
      </c>
      <c r="I142" s="14" t="n">
        <v>18100</v>
      </c>
      <c r="J142" s="14" t="n">
        <v>0</v>
      </c>
      <c r="K142" s="14" t="n">
        <v>52500</v>
      </c>
      <c r="L142" s="14" t="n">
        <v>0</v>
      </c>
      <c r="M142" s="14" t="n">
        <v>7400</v>
      </c>
      <c r="N142" s="14" t="n">
        <v>27.1</v>
      </c>
      <c r="O142" s="14" t="n">
        <v>280.38</v>
      </c>
      <c r="P142" s="7" t="n">
        <v>3</v>
      </c>
      <c r="Q142" s="7" t="n">
        <v>40</v>
      </c>
      <c r="R142" s="7" t="n">
        <v>8</v>
      </c>
      <c r="S142" s="7" t="n">
        <v>0.738</v>
      </c>
      <c r="T142" s="7" t="n">
        <v>0</v>
      </c>
      <c r="U142" s="7" t="n">
        <v>0</v>
      </c>
      <c r="V142" s="7" t="n">
        <v>0.0156</v>
      </c>
      <c r="W142" s="7"/>
    </row>
    <row r="143" customFormat="false" ht="15" hidden="false" customHeight="false" outlineLevel="0" collapsed="false">
      <c r="A143" s="7" t="s">
        <v>247</v>
      </c>
      <c r="B143" s="7" t="s">
        <v>108</v>
      </c>
      <c r="C143" s="7" t="n">
        <v>26</v>
      </c>
      <c r="D143" s="7" t="s">
        <v>102</v>
      </c>
      <c r="E143" s="7" t="n">
        <v>38</v>
      </c>
      <c r="F143" s="7" t="n">
        <v>2</v>
      </c>
      <c r="G143" s="14" t="n">
        <v>9487.45</v>
      </c>
      <c r="H143" s="14" t="n">
        <v>2997.49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/>
      <c r="N143" s="14"/>
      <c r="O143" s="14" t="n">
        <v>0</v>
      </c>
      <c r="P143" s="7" t="n">
        <v>4</v>
      </c>
      <c r="Q143" s="7" t="n">
        <v>31</v>
      </c>
      <c r="R143" s="7" t="n">
        <v>11</v>
      </c>
      <c r="S143" s="7" t="n">
        <v>0.957</v>
      </c>
      <c r="T143" s="7" t="n">
        <v>0</v>
      </c>
      <c r="U143" s="7" t="n">
        <v>0</v>
      </c>
      <c r="V143" s="7" t="n">
        <v>0.0765</v>
      </c>
      <c r="W143" s="7"/>
    </row>
    <row r="144" customFormat="false" ht="15" hidden="false" customHeight="false" outlineLevel="0" collapsed="false">
      <c r="A144" s="7" t="s">
        <v>248</v>
      </c>
      <c r="B144" s="7" t="s">
        <v>101</v>
      </c>
      <c r="C144" s="7" t="n">
        <v>31</v>
      </c>
      <c r="D144" s="7" t="s">
        <v>102</v>
      </c>
      <c r="E144" s="7" t="n">
        <v>19</v>
      </c>
      <c r="F144" s="7" t="n">
        <v>2</v>
      </c>
      <c r="G144" s="14" t="n">
        <v>7445.68</v>
      </c>
      <c r="H144" s="14" t="n">
        <v>56121.96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/>
      <c r="N144" s="14"/>
      <c r="O144" s="14" t="n">
        <v>0</v>
      </c>
      <c r="P144" s="7" t="n">
        <v>1</v>
      </c>
      <c r="Q144" s="7" t="n">
        <v>27</v>
      </c>
      <c r="R144" s="7" t="n">
        <v>2</v>
      </c>
      <c r="S144" s="7" t="n">
        <v>0.837</v>
      </c>
      <c r="T144" s="7" t="n">
        <v>0</v>
      </c>
      <c r="U144" s="7" t="n">
        <v>0</v>
      </c>
      <c r="V144" s="7" t="n">
        <v>0.1009</v>
      </c>
      <c r="W144" s="7"/>
    </row>
    <row r="145" customFormat="false" ht="15" hidden="false" customHeight="false" outlineLevel="0" collapsed="false">
      <c r="A145" s="7" t="s">
        <v>249</v>
      </c>
      <c r="B145" s="7" t="s">
        <v>101</v>
      </c>
      <c r="C145" s="7" t="n">
        <v>39</v>
      </c>
      <c r="D145" s="7" t="s">
        <v>102</v>
      </c>
      <c r="E145" s="7" t="n">
        <v>16</v>
      </c>
      <c r="F145" s="7" t="n">
        <v>2</v>
      </c>
      <c r="G145" s="14" t="n">
        <v>3878.12</v>
      </c>
      <c r="H145" s="14" t="n">
        <v>0</v>
      </c>
      <c r="I145" s="14" t="n">
        <v>34900</v>
      </c>
      <c r="J145" s="14" t="n">
        <v>0</v>
      </c>
      <c r="K145" s="14" t="n">
        <v>0</v>
      </c>
      <c r="L145" s="14" t="n">
        <v>0</v>
      </c>
      <c r="M145" s="14"/>
      <c r="N145" s="14"/>
      <c r="O145" s="14" t="n">
        <v>0</v>
      </c>
      <c r="P145" s="7" t="n">
        <v>113</v>
      </c>
      <c r="Q145" s="7" t="n">
        <v>0</v>
      </c>
      <c r="R145" s="7" t="n">
        <v>0</v>
      </c>
      <c r="S145" s="7"/>
      <c r="T145" s="7" t="n">
        <v>0</v>
      </c>
      <c r="U145" s="7" t="n">
        <v>1</v>
      </c>
      <c r="V145" s="7" t="n">
        <v>0.4238</v>
      </c>
      <c r="W145" s="7"/>
    </row>
    <row r="146" customFormat="false" ht="15" hidden="false" customHeight="false" outlineLevel="0" collapsed="false">
      <c r="A146" s="7" t="s">
        <v>250</v>
      </c>
      <c r="B146" s="7" t="s">
        <v>101</v>
      </c>
      <c r="C146" s="7" t="n">
        <v>51</v>
      </c>
      <c r="D146" s="7" t="s">
        <v>104</v>
      </c>
      <c r="E146" s="7" t="n">
        <v>33</v>
      </c>
      <c r="F146" s="7" t="n">
        <v>3</v>
      </c>
      <c r="G146" s="14" t="n">
        <v>11256.7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23750</v>
      </c>
      <c r="M146" s="14" t="n">
        <v>21900</v>
      </c>
      <c r="N146" s="14" t="n">
        <v>10.8</v>
      </c>
      <c r="O146" s="14" t="n">
        <v>369.37</v>
      </c>
      <c r="P146" s="7" t="n">
        <v>36</v>
      </c>
      <c r="Q146" s="7" t="n">
        <v>19</v>
      </c>
      <c r="R146" s="7" t="n">
        <v>5</v>
      </c>
      <c r="S146" s="7" t="n">
        <v>0.215</v>
      </c>
      <c r="T146" s="7" t="n">
        <v>1</v>
      </c>
      <c r="U146" s="7" t="n">
        <v>0</v>
      </c>
      <c r="V146" s="7" t="n">
        <v>0.0617</v>
      </c>
      <c r="W146" s="7"/>
    </row>
    <row r="147" customFormat="false" ht="15" hidden="false" customHeight="false" outlineLevel="0" collapsed="false">
      <c r="A147" s="7" t="s">
        <v>251</v>
      </c>
      <c r="B147" s="7" t="s">
        <v>128</v>
      </c>
      <c r="C147" s="7" t="n">
        <v>29</v>
      </c>
      <c r="D147" s="7" t="s">
        <v>104</v>
      </c>
      <c r="E147" s="7" t="n">
        <v>67</v>
      </c>
      <c r="F147" s="7" t="n">
        <v>2</v>
      </c>
      <c r="G147" s="14" t="n">
        <v>3958.94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/>
      <c r="N147" s="14"/>
      <c r="O147" s="14" t="n">
        <v>0</v>
      </c>
      <c r="P147" s="7" t="n">
        <v>6</v>
      </c>
      <c r="Q147" s="7" t="n">
        <v>91</v>
      </c>
      <c r="R147" s="7" t="n">
        <v>22</v>
      </c>
      <c r="S147" s="7" t="n">
        <v>0.731</v>
      </c>
      <c r="T147" s="7" t="n">
        <v>0</v>
      </c>
      <c r="U147" s="7" t="n">
        <v>0</v>
      </c>
      <c r="V147" s="7" t="n">
        <v>0.0192</v>
      </c>
      <c r="W147" s="7"/>
    </row>
    <row r="148" customFormat="false" ht="15" hidden="false" customHeight="false" outlineLevel="0" collapsed="false">
      <c r="A148" s="7" t="s">
        <v>252</v>
      </c>
      <c r="B148" s="7" t="s">
        <v>106</v>
      </c>
      <c r="C148" s="7" t="n">
        <v>43</v>
      </c>
      <c r="D148" s="7" t="s">
        <v>104</v>
      </c>
      <c r="E148" s="7" t="n">
        <v>98</v>
      </c>
      <c r="F148" s="7" t="n">
        <v>5</v>
      </c>
      <c r="G148" s="14" t="n">
        <v>4383.76</v>
      </c>
      <c r="H148" s="14" t="n">
        <v>11793.39</v>
      </c>
      <c r="I148" s="14" t="n">
        <v>49800</v>
      </c>
      <c r="J148" s="14" t="n">
        <v>0</v>
      </c>
      <c r="K148" s="14" t="n">
        <v>97500</v>
      </c>
      <c r="L148" s="14" t="n">
        <v>0</v>
      </c>
      <c r="M148" s="14"/>
      <c r="N148" s="14"/>
      <c r="O148" s="14" t="n">
        <v>0</v>
      </c>
      <c r="P148" s="7" t="n">
        <v>6</v>
      </c>
      <c r="Q148" s="7" t="n">
        <v>44</v>
      </c>
      <c r="R148" s="7" t="n">
        <v>16</v>
      </c>
      <c r="S148" s="7" t="n">
        <v>0.71</v>
      </c>
      <c r="T148" s="7" t="n">
        <v>1</v>
      </c>
      <c r="U148" s="7" t="n">
        <v>0</v>
      </c>
      <c r="V148" s="7" t="n">
        <v>0.0226</v>
      </c>
      <c r="W148" s="7"/>
    </row>
    <row r="149" customFormat="false" ht="15" hidden="false" customHeight="false" outlineLevel="0" collapsed="false">
      <c r="A149" s="7" t="s">
        <v>253</v>
      </c>
      <c r="B149" s="7" t="s">
        <v>101</v>
      </c>
      <c r="C149" s="7" t="n">
        <v>62</v>
      </c>
      <c r="D149" s="7" t="s">
        <v>102</v>
      </c>
      <c r="E149" s="7" t="n">
        <v>206</v>
      </c>
      <c r="F149" s="7" t="n">
        <v>1</v>
      </c>
      <c r="G149" s="14" t="n">
        <v>4650.96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/>
      <c r="N149" s="14"/>
      <c r="O149" s="14" t="n">
        <v>0</v>
      </c>
      <c r="P149" s="7" t="n">
        <v>9</v>
      </c>
      <c r="Q149" s="7" t="n">
        <v>9</v>
      </c>
      <c r="R149" s="7" t="n">
        <v>3</v>
      </c>
      <c r="S149" s="7" t="n">
        <v>0.463</v>
      </c>
      <c r="T149" s="7" t="n">
        <v>0</v>
      </c>
      <c r="U149" s="7" t="n">
        <v>1</v>
      </c>
      <c r="V149" s="7" t="n">
        <v>0.1106</v>
      </c>
      <c r="W149" s="7"/>
    </row>
    <row r="150" customFormat="false" ht="15" hidden="false" customHeight="false" outlineLevel="0" collapsed="false">
      <c r="A150" s="7" t="s">
        <v>254</v>
      </c>
      <c r="B150" s="7" t="s">
        <v>108</v>
      </c>
      <c r="C150" s="7" t="n">
        <v>39</v>
      </c>
      <c r="D150" s="7" t="s">
        <v>102</v>
      </c>
      <c r="E150" s="7" t="n">
        <v>71</v>
      </c>
      <c r="F150" s="7" t="n">
        <v>3</v>
      </c>
      <c r="G150" s="14" t="n">
        <v>3025.01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6880</v>
      </c>
      <c r="M150" s="14" t="n">
        <v>9200</v>
      </c>
      <c r="N150" s="14" t="n">
        <v>90.6</v>
      </c>
      <c r="O150" s="14" t="n">
        <v>92.93</v>
      </c>
      <c r="P150" s="7" t="n">
        <v>15</v>
      </c>
      <c r="Q150" s="7" t="n">
        <v>17</v>
      </c>
      <c r="R150" s="7" t="n">
        <v>7</v>
      </c>
      <c r="S150" s="7" t="n">
        <v>0.975</v>
      </c>
      <c r="T150" s="7" t="n">
        <v>0</v>
      </c>
      <c r="U150" s="7" t="n">
        <v>0</v>
      </c>
      <c r="V150" s="7" t="n">
        <v>0.1219</v>
      </c>
      <c r="W150" s="7"/>
    </row>
    <row r="151" customFormat="false" ht="15" hidden="false" customHeight="false" outlineLevel="0" collapsed="false">
      <c r="A151" s="7" t="s">
        <v>255</v>
      </c>
      <c r="B151" s="7" t="s">
        <v>108</v>
      </c>
      <c r="C151" s="7" t="n">
        <v>58</v>
      </c>
      <c r="D151" s="7" t="s">
        <v>104</v>
      </c>
      <c r="E151" s="7" t="n">
        <v>182</v>
      </c>
      <c r="F151" s="7" t="n">
        <v>4</v>
      </c>
      <c r="G151" s="14" t="n">
        <v>5164.26</v>
      </c>
      <c r="H151" s="14" t="n">
        <v>39739.41</v>
      </c>
      <c r="I151" s="14" t="n">
        <v>39700</v>
      </c>
      <c r="J151" s="14" t="n">
        <v>0</v>
      </c>
      <c r="K151" s="14" t="n">
        <v>0</v>
      </c>
      <c r="L151" s="14" t="n">
        <v>0</v>
      </c>
      <c r="M151" s="14" t="n">
        <v>9300</v>
      </c>
      <c r="N151" s="14"/>
      <c r="O151" s="14" t="n">
        <v>1353.67</v>
      </c>
      <c r="P151" s="7" t="n">
        <v>1</v>
      </c>
      <c r="Q151" s="7" t="n">
        <v>83</v>
      </c>
      <c r="R151" s="7" t="n">
        <v>0</v>
      </c>
      <c r="S151" s="7" t="n">
        <v>0.517</v>
      </c>
      <c r="T151" s="7" t="n">
        <v>0</v>
      </c>
      <c r="U151" s="7" t="n">
        <v>0</v>
      </c>
      <c r="V151" s="7" t="n">
        <v>0.0152</v>
      </c>
      <c r="W151" s="7" t="s">
        <v>256</v>
      </c>
    </row>
    <row r="152" customFormat="false" ht="15" hidden="false" customHeight="false" outlineLevel="0" collapsed="false">
      <c r="A152" s="7" t="s">
        <v>257</v>
      </c>
      <c r="B152" s="7" t="s">
        <v>128</v>
      </c>
      <c r="C152" s="7" t="n">
        <v>43</v>
      </c>
      <c r="D152" s="7" t="s">
        <v>104</v>
      </c>
      <c r="E152" s="7" t="n">
        <v>149</v>
      </c>
      <c r="F152" s="7" t="n">
        <v>3</v>
      </c>
      <c r="G152" s="14" t="n">
        <v>5239.15</v>
      </c>
      <c r="H152" s="14" t="n">
        <v>25172.47</v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12800</v>
      </c>
      <c r="N152" s="14" t="n">
        <v>21.7</v>
      </c>
      <c r="O152" s="14" t="n">
        <v>851.46</v>
      </c>
      <c r="P152" s="7" t="n">
        <v>3</v>
      </c>
      <c r="Q152" s="7" t="n">
        <v>42</v>
      </c>
      <c r="R152" s="7" t="n">
        <v>10</v>
      </c>
      <c r="S152" s="7" t="n">
        <v>0.585</v>
      </c>
      <c r="T152" s="7" t="n">
        <v>0</v>
      </c>
      <c r="U152" s="7" t="n">
        <v>0</v>
      </c>
      <c r="V152" s="7" t="n">
        <v>0.0152</v>
      </c>
      <c r="W152" s="7"/>
    </row>
    <row r="153" customFormat="false" ht="15" hidden="false" customHeight="false" outlineLevel="0" collapsed="false">
      <c r="A153" s="7" t="s">
        <v>258</v>
      </c>
      <c r="B153" s="7" t="s">
        <v>128</v>
      </c>
      <c r="C153" s="7" t="n">
        <v>61</v>
      </c>
      <c r="D153" s="7" t="s">
        <v>102</v>
      </c>
      <c r="E153" s="7" t="n">
        <v>168</v>
      </c>
      <c r="F153" s="7" t="n">
        <v>5</v>
      </c>
      <c r="G153" s="14" t="n">
        <v>1212.27</v>
      </c>
      <c r="H153" s="14" t="n">
        <v>9185.96</v>
      </c>
      <c r="I153" s="14" t="n">
        <v>0</v>
      </c>
      <c r="J153" s="14" t="n">
        <v>0</v>
      </c>
      <c r="K153" s="14" t="n">
        <v>109200</v>
      </c>
      <c r="L153" s="14" t="n">
        <v>27150</v>
      </c>
      <c r="M153" s="14" t="n">
        <v>4200</v>
      </c>
      <c r="N153" s="14" t="n">
        <v>57.7</v>
      </c>
      <c r="O153" s="14" t="n">
        <v>0</v>
      </c>
      <c r="P153" s="7" t="n">
        <v>273</v>
      </c>
      <c r="Q153" s="7" t="n">
        <v>0</v>
      </c>
      <c r="R153" s="7" t="n">
        <v>0</v>
      </c>
      <c r="S153" s="7"/>
      <c r="T153" s="7" t="n">
        <v>0</v>
      </c>
      <c r="U153" s="7" t="n">
        <v>1</v>
      </c>
      <c r="V153" s="7" t="n">
        <v>0.2061</v>
      </c>
      <c r="W153" s="7"/>
    </row>
    <row r="154" customFormat="false" ht="15" hidden="false" customHeight="false" outlineLevel="0" collapsed="false">
      <c r="A154" s="7" t="s">
        <v>259</v>
      </c>
      <c r="B154" s="7" t="s">
        <v>108</v>
      </c>
      <c r="C154" s="7" t="n">
        <v>38</v>
      </c>
      <c r="D154" s="7" t="s">
        <v>104</v>
      </c>
      <c r="E154" s="7" t="n">
        <v>55</v>
      </c>
      <c r="F154" s="7" t="n">
        <v>3</v>
      </c>
      <c r="G154" s="14" t="n">
        <v>10725.53</v>
      </c>
      <c r="H154" s="14" t="n">
        <v>12060.16</v>
      </c>
      <c r="I154" s="14" t="n">
        <v>0</v>
      </c>
      <c r="J154" s="14" t="n">
        <v>0</v>
      </c>
      <c r="K154" s="14" t="n">
        <v>143300</v>
      </c>
      <c r="L154" s="14" t="n">
        <v>0</v>
      </c>
      <c r="M154" s="14"/>
      <c r="N154" s="14"/>
      <c r="O154" s="14" t="n">
        <v>0</v>
      </c>
      <c r="P154" s="7" t="n">
        <v>13</v>
      </c>
      <c r="Q154" s="7" t="n">
        <v>18</v>
      </c>
      <c r="R154" s="7" t="n">
        <v>9</v>
      </c>
      <c r="S154" s="7" t="n">
        <v>0.795</v>
      </c>
      <c r="T154" s="7" t="n">
        <v>1</v>
      </c>
      <c r="U154" s="7" t="n">
        <v>0</v>
      </c>
      <c r="V154" s="7" t="n">
        <v>0.0991</v>
      </c>
      <c r="W154" s="7"/>
    </row>
    <row r="155" customFormat="false" ht="15" hidden="false" customHeight="false" outlineLevel="0" collapsed="false">
      <c r="A155" s="7" t="s">
        <v>260</v>
      </c>
      <c r="B155" s="7" t="s">
        <v>108</v>
      </c>
      <c r="C155" s="7" t="n">
        <v>55</v>
      </c>
      <c r="D155" s="7" t="s">
        <v>102</v>
      </c>
      <c r="E155" s="7" t="n">
        <v>234</v>
      </c>
      <c r="F155" s="7" t="n">
        <v>2</v>
      </c>
      <c r="G155" s="14" t="n">
        <v>2246.2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16240</v>
      </c>
      <c r="M155" s="14"/>
      <c r="N155" s="14"/>
      <c r="O155" s="14" t="n">
        <v>0</v>
      </c>
      <c r="P155" s="7" t="n">
        <v>10</v>
      </c>
      <c r="Q155" s="7" t="n">
        <v>13</v>
      </c>
      <c r="R155" s="7" t="n">
        <v>11</v>
      </c>
      <c r="S155" s="7" t="n">
        <v>0.43</v>
      </c>
      <c r="T155" s="7" t="n">
        <v>1</v>
      </c>
      <c r="U155" s="7" t="n">
        <v>1</v>
      </c>
      <c r="V155" s="7" t="n">
        <v>0.2047</v>
      </c>
      <c r="W155" s="7"/>
    </row>
    <row r="156" customFormat="false" ht="15" hidden="false" customHeight="false" outlineLevel="0" collapsed="false">
      <c r="A156" s="7" t="s">
        <v>261</v>
      </c>
      <c r="B156" s="7" t="s">
        <v>108</v>
      </c>
      <c r="C156" s="7" t="n">
        <v>54</v>
      </c>
      <c r="D156" s="7" t="s">
        <v>104</v>
      </c>
      <c r="E156" s="7" t="n">
        <v>237</v>
      </c>
      <c r="F156" s="7" t="n">
        <v>7</v>
      </c>
      <c r="G156" s="14" t="n">
        <v>20705.75</v>
      </c>
      <c r="H156" s="14" t="n">
        <v>148395.15</v>
      </c>
      <c r="I156" s="14" t="n">
        <v>392900</v>
      </c>
      <c r="J156" s="14" t="n">
        <v>642628.43</v>
      </c>
      <c r="K156" s="14" t="n">
        <v>503600</v>
      </c>
      <c r="L156" s="14" t="n">
        <v>0</v>
      </c>
      <c r="M156" s="14" t="n">
        <v>28400</v>
      </c>
      <c r="N156" s="14" t="n">
        <v>5.2</v>
      </c>
      <c r="O156" s="14" t="n">
        <v>5408.24</v>
      </c>
      <c r="P156" s="7" t="n">
        <v>14</v>
      </c>
      <c r="Q156" s="7" t="n">
        <v>94</v>
      </c>
      <c r="R156" s="7" t="n">
        <v>0</v>
      </c>
      <c r="S156" s="7" t="n">
        <v>0.409</v>
      </c>
      <c r="T156" s="7" t="n">
        <v>0</v>
      </c>
      <c r="U156" s="7" t="n">
        <v>0</v>
      </c>
      <c r="V156" s="7" t="n">
        <v>0.0162</v>
      </c>
      <c r="W156" s="7"/>
    </row>
    <row r="157" customFormat="false" ht="15" hidden="false" customHeight="false" outlineLevel="0" collapsed="false">
      <c r="A157" s="7" t="s">
        <v>262</v>
      </c>
      <c r="B157" s="7" t="s">
        <v>128</v>
      </c>
      <c r="C157" s="7" t="n">
        <v>36</v>
      </c>
      <c r="D157" s="7" t="s">
        <v>102</v>
      </c>
      <c r="E157" s="7" t="n">
        <v>63</v>
      </c>
      <c r="F157" s="7" t="n">
        <v>1</v>
      </c>
      <c r="G157" s="14" t="n">
        <v>1934.91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/>
      <c r="N157" s="14"/>
      <c r="O157" s="14" t="n">
        <v>0</v>
      </c>
      <c r="P157" s="7" t="n">
        <v>403</v>
      </c>
      <c r="Q157" s="7" t="n">
        <v>0</v>
      </c>
      <c r="R157" s="7" t="n">
        <v>0</v>
      </c>
      <c r="S157" s="7"/>
      <c r="T157" s="7" t="n">
        <v>0</v>
      </c>
      <c r="U157" s="7" t="n">
        <v>0</v>
      </c>
      <c r="V157" s="7" t="n">
        <v>0.4239</v>
      </c>
      <c r="W157" s="7"/>
    </row>
    <row r="158" customFormat="false" ht="15" hidden="false" customHeight="false" outlineLevel="0" collapsed="false">
      <c r="A158" s="7" t="s">
        <v>263</v>
      </c>
      <c r="B158" s="7" t="s">
        <v>108</v>
      </c>
      <c r="C158" s="7" t="n">
        <v>35</v>
      </c>
      <c r="D158" s="7" t="s">
        <v>104</v>
      </c>
      <c r="E158" s="7" t="n">
        <v>43</v>
      </c>
      <c r="F158" s="7" t="n">
        <v>2</v>
      </c>
      <c r="G158" s="14" t="n">
        <v>3181.44</v>
      </c>
      <c r="H158" s="14" t="n">
        <v>5626.6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/>
      <c r="N158" s="14"/>
      <c r="O158" s="14" t="n">
        <v>0</v>
      </c>
      <c r="P158" s="7" t="n">
        <v>2</v>
      </c>
      <c r="Q158" s="7" t="n">
        <v>27</v>
      </c>
      <c r="R158" s="7" t="n">
        <v>7</v>
      </c>
      <c r="S158" s="7" t="n">
        <v>0.88</v>
      </c>
      <c r="T158" s="7" t="n">
        <v>0</v>
      </c>
      <c r="U158" s="7" t="n">
        <v>0</v>
      </c>
      <c r="V158" s="7" t="n">
        <v>0.0247</v>
      </c>
      <c r="W158" s="7"/>
    </row>
    <row r="159" customFormat="false" ht="15" hidden="false" customHeight="false" outlineLevel="0" collapsed="false">
      <c r="A159" s="7" t="s">
        <v>264</v>
      </c>
      <c r="B159" s="7" t="s">
        <v>128</v>
      </c>
      <c r="C159" s="7" t="n">
        <v>54</v>
      </c>
      <c r="D159" s="7" t="s">
        <v>104</v>
      </c>
      <c r="E159" s="7" t="n">
        <v>200</v>
      </c>
      <c r="F159" s="7" t="n">
        <v>4</v>
      </c>
      <c r="G159" s="14" t="n">
        <v>1361.8</v>
      </c>
      <c r="H159" s="14" t="n">
        <v>10384.13</v>
      </c>
      <c r="I159" s="14" t="n">
        <v>0</v>
      </c>
      <c r="J159" s="14" t="n">
        <v>126013.96</v>
      </c>
      <c r="K159" s="14" t="n">
        <v>71300</v>
      </c>
      <c r="L159" s="14" t="n">
        <v>0</v>
      </c>
      <c r="M159" s="14"/>
      <c r="N159" s="14"/>
      <c r="O159" s="14" t="n">
        <v>0</v>
      </c>
      <c r="P159" s="7" t="n">
        <v>14</v>
      </c>
      <c r="Q159" s="7" t="n">
        <v>29</v>
      </c>
      <c r="R159" s="7" t="n">
        <v>0</v>
      </c>
      <c r="S159" s="7" t="n">
        <v>0.388</v>
      </c>
      <c r="T159" s="7" t="n">
        <v>0</v>
      </c>
      <c r="U159" s="7" t="n">
        <v>0</v>
      </c>
      <c r="V159" s="7" t="n">
        <v>0.022</v>
      </c>
      <c r="W159" s="7"/>
    </row>
    <row r="160" customFormat="false" ht="15" hidden="false" customHeight="false" outlineLevel="0" collapsed="false">
      <c r="A160" s="7" t="s">
        <v>265</v>
      </c>
      <c r="B160" s="7" t="s">
        <v>108</v>
      </c>
      <c r="C160" s="7" t="n">
        <v>33</v>
      </c>
      <c r="D160" s="7" t="s">
        <v>104</v>
      </c>
      <c r="E160" s="7" t="n">
        <v>104</v>
      </c>
      <c r="F160" s="7" t="n">
        <v>3</v>
      </c>
      <c r="G160" s="14" t="n">
        <v>20297.26</v>
      </c>
      <c r="H160" s="14" t="n">
        <v>205596.5</v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24600</v>
      </c>
      <c r="N160" s="14" t="n">
        <v>24.3</v>
      </c>
      <c r="O160" s="14" t="n">
        <v>1130.88</v>
      </c>
      <c r="P160" s="7" t="n">
        <v>7</v>
      </c>
      <c r="Q160" s="7" t="n">
        <v>18</v>
      </c>
      <c r="R160" s="7" t="n">
        <v>0</v>
      </c>
      <c r="S160" s="7" t="n">
        <v>0.802</v>
      </c>
      <c r="T160" s="7" t="n">
        <v>0</v>
      </c>
      <c r="U160" s="7" t="n">
        <v>0</v>
      </c>
      <c r="V160" s="7" t="n">
        <v>0.0306</v>
      </c>
      <c r="W160" s="7"/>
    </row>
    <row r="161" customFormat="false" ht="15" hidden="false" customHeight="false" outlineLevel="0" collapsed="false">
      <c r="A161" s="7" t="s">
        <v>266</v>
      </c>
      <c r="B161" s="7" t="s">
        <v>101</v>
      </c>
      <c r="C161" s="7" t="n">
        <v>31</v>
      </c>
      <c r="D161" s="7" t="s">
        <v>102</v>
      </c>
      <c r="E161" s="7" t="n">
        <v>62</v>
      </c>
      <c r="F161" s="7" t="n">
        <v>4</v>
      </c>
      <c r="G161" s="14" t="n">
        <v>3761.05</v>
      </c>
      <c r="H161" s="14" t="n">
        <v>11679.23</v>
      </c>
      <c r="I161" s="14" t="n">
        <v>0</v>
      </c>
      <c r="J161" s="14" t="n">
        <v>0</v>
      </c>
      <c r="K161" s="14" t="n">
        <v>149500</v>
      </c>
      <c r="L161" s="14" t="n">
        <v>0</v>
      </c>
      <c r="M161" s="14"/>
      <c r="N161" s="14"/>
      <c r="O161" s="14" t="n">
        <v>0</v>
      </c>
      <c r="P161" s="7" t="n">
        <v>12</v>
      </c>
      <c r="Q161" s="7" t="n">
        <v>12</v>
      </c>
      <c r="R161" s="7" t="n">
        <v>13</v>
      </c>
      <c r="S161" s="7" t="n">
        <v>0.951</v>
      </c>
      <c r="T161" s="7" t="n">
        <v>0</v>
      </c>
      <c r="U161" s="7" t="n">
        <v>0</v>
      </c>
      <c r="V161" s="7" t="n">
        <v>0.0653</v>
      </c>
      <c r="W161" s="7"/>
    </row>
    <row r="162" customFormat="false" ht="15" hidden="false" customHeight="false" outlineLevel="0" collapsed="false">
      <c r="A162" s="7" t="s">
        <v>267</v>
      </c>
      <c r="B162" s="7" t="s">
        <v>108</v>
      </c>
      <c r="C162" s="7" t="n">
        <v>63</v>
      </c>
      <c r="D162" s="7" t="s">
        <v>102</v>
      </c>
      <c r="E162" s="7" t="n">
        <v>3</v>
      </c>
      <c r="F162" s="7" t="n">
        <v>2</v>
      </c>
      <c r="G162" s="14" t="n">
        <v>1855.43</v>
      </c>
      <c r="H162" s="14" t="n">
        <v>5312.53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/>
      <c r="N162" s="14"/>
      <c r="O162" s="14" t="n">
        <v>0</v>
      </c>
      <c r="P162" s="7" t="n">
        <v>285</v>
      </c>
      <c r="Q162" s="7" t="n">
        <v>0</v>
      </c>
      <c r="R162" s="7" t="n">
        <v>0</v>
      </c>
      <c r="S162" s="7"/>
      <c r="T162" s="7" t="n">
        <v>0</v>
      </c>
      <c r="U162" s="7" t="n">
        <v>1</v>
      </c>
      <c r="V162" s="7" t="n">
        <v>0.441</v>
      </c>
      <c r="W162" s="7"/>
    </row>
    <row r="163" customFormat="false" ht="15" hidden="false" customHeight="false" outlineLevel="0" collapsed="false">
      <c r="A163" s="7" t="s">
        <v>268</v>
      </c>
      <c r="B163" s="7" t="s">
        <v>108</v>
      </c>
      <c r="C163" s="7" t="n">
        <v>37</v>
      </c>
      <c r="D163" s="7" t="s">
        <v>104</v>
      </c>
      <c r="E163" s="7" t="n">
        <v>73</v>
      </c>
      <c r="F163" s="7" t="n">
        <v>2</v>
      </c>
      <c r="G163" s="14" t="n">
        <v>3355.73</v>
      </c>
      <c r="H163" s="14" t="n">
        <v>0</v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13900</v>
      </c>
      <c r="N163" s="14" t="n">
        <v>12.3</v>
      </c>
      <c r="O163" s="14" t="n">
        <v>209.41</v>
      </c>
      <c r="P163" s="7" t="n">
        <v>16</v>
      </c>
      <c r="Q163" s="7" t="n">
        <v>13</v>
      </c>
      <c r="R163" s="7" t="n">
        <v>7</v>
      </c>
      <c r="S163" s="7" t="n">
        <v>0.924</v>
      </c>
      <c r="T163" s="7" t="n">
        <v>0</v>
      </c>
      <c r="U163" s="7" t="n">
        <v>0</v>
      </c>
      <c r="V163" s="7" t="n">
        <v>0.0407</v>
      </c>
      <c r="W163" s="7"/>
    </row>
    <row r="164" customFormat="false" ht="15" hidden="false" customHeight="false" outlineLevel="0" collapsed="false">
      <c r="A164" s="7" t="s">
        <v>269</v>
      </c>
      <c r="B164" s="7" t="s">
        <v>108</v>
      </c>
      <c r="C164" s="7" t="n">
        <v>28</v>
      </c>
      <c r="D164" s="7" t="s">
        <v>102</v>
      </c>
      <c r="E164" s="7" t="n">
        <v>37</v>
      </c>
      <c r="F164" s="7" t="n">
        <v>4</v>
      </c>
      <c r="G164" s="14" t="n">
        <v>5619.04</v>
      </c>
      <c r="H164" s="14" t="n">
        <v>0</v>
      </c>
      <c r="I164" s="14" t="n">
        <v>64500</v>
      </c>
      <c r="J164" s="14" t="n">
        <v>0</v>
      </c>
      <c r="K164" s="14" t="n">
        <v>214400</v>
      </c>
      <c r="L164" s="14" t="n">
        <v>11650</v>
      </c>
      <c r="M164" s="14"/>
      <c r="N164" s="14"/>
      <c r="O164" s="14" t="n">
        <v>0</v>
      </c>
      <c r="P164" s="7" t="n">
        <v>216</v>
      </c>
      <c r="Q164" s="7" t="n">
        <v>0</v>
      </c>
      <c r="R164" s="7" t="n">
        <v>0</v>
      </c>
      <c r="S164" s="7"/>
      <c r="T164" s="7" t="n">
        <v>1</v>
      </c>
      <c r="U164" s="7" t="n">
        <v>0</v>
      </c>
      <c r="V164" s="7" t="n">
        <v>0.4665</v>
      </c>
      <c r="W164" s="7"/>
    </row>
    <row r="165" customFormat="false" ht="15" hidden="false" customHeight="false" outlineLevel="0" collapsed="false">
      <c r="A165" s="7" t="s">
        <v>270</v>
      </c>
      <c r="B165" s="7" t="s">
        <v>101</v>
      </c>
      <c r="C165" s="7" t="n">
        <v>59</v>
      </c>
      <c r="D165" s="7" t="s">
        <v>102</v>
      </c>
      <c r="E165" s="7" t="n">
        <v>82</v>
      </c>
      <c r="F165" s="7" t="n">
        <v>5</v>
      </c>
      <c r="G165" s="14" t="n">
        <v>8752.66</v>
      </c>
      <c r="H165" s="14" t="n">
        <v>0</v>
      </c>
      <c r="I165" s="14" t="n">
        <v>258200</v>
      </c>
      <c r="J165" s="14" t="n">
        <v>611474.46</v>
      </c>
      <c r="K165" s="14" t="n">
        <v>403200</v>
      </c>
      <c r="L165" s="14" t="n">
        <v>0</v>
      </c>
      <c r="M165" s="14" t="n">
        <v>37000</v>
      </c>
      <c r="N165" s="14" t="n">
        <v>45.8</v>
      </c>
      <c r="O165" s="14" t="n">
        <v>696.12</v>
      </c>
      <c r="P165" s="7" t="n">
        <v>11</v>
      </c>
      <c r="Q165" s="7" t="n">
        <v>31</v>
      </c>
      <c r="R165" s="7" t="n">
        <v>13</v>
      </c>
      <c r="S165" s="7" t="n">
        <v>0.631</v>
      </c>
      <c r="T165" s="7" t="n">
        <v>0</v>
      </c>
      <c r="U165" s="7" t="n">
        <v>0</v>
      </c>
      <c r="V165" s="7" t="n">
        <v>0.0493</v>
      </c>
      <c r="W165" s="7"/>
    </row>
    <row r="166" customFormat="false" ht="15" hidden="false" customHeight="false" outlineLevel="0" collapsed="false">
      <c r="A166" s="7" t="s">
        <v>271</v>
      </c>
      <c r="B166" s="7" t="s">
        <v>101</v>
      </c>
      <c r="C166" s="7" t="n">
        <v>31</v>
      </c>
      <c r="D166" s="7" t="s">
        <v>104</v>
      </c>
      <c r="E166" s="7" t="n">
        <v>28</v>
      </c>
      <c r="F166" s="7" t="n">
        <v>2</v>
      </c>
      <c r="G166" s="14" t="n">
        <v>1752.43</v>
      </c>
      <c r="H166" s="14" t="n">
        <v>79119.92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/>
      <c r="N166" s="14"/>
      <c r="O166" s="14" t="n">
        <v>0</v>
      </c>
      <c r="P166" s="7" t="n">
        <v>26</v>
      </c>
      <c r="Q166" s="7" t="n">
        <v>30</v>
      </c>
      <c r="R166" s="7" t="n">
        <v>15</v>
      </c>
      <c r="S166" s="7" t="n">
        <v>0.586</v>
      </c>
      <c r="T166" s="7" t="n">
        <v>0</v>
      </c>
      <c r="U166" s="7" t="n">
        <v>0</v>
      </c>
      <c r="V166" s="7" t="n">
        <v>0.0517</v>
      </c>
      <c r="W166" s="7"/>
    </row>
    <row r="167" customFormat="false" ht="15" hidden="false" customHeight="false" outlineLevel="0" collapsed="false">
      <c r="A167" s="7" t="s">
        <v>272</v>
      </c>
      <c r="B167" s="7" t="s">
        <v>101</v>
      </c>
      <c r="C167" s="7" t="n">
        <v>65</v>
      </c>
      <c r="D167" s="7" t="s">
        <v>102</v>
      </c>
      <c r="E167" s="7" t="n">
        <v>60</v>
      </c>
      <c r="F167" s="7" t="n">
        <v>2</v>
      </c>
      <c r="G167" s="14" t="n">
        <v>347.95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/>
      <c r="N167" s="14"/>
      <c r="O167" s="14" t="n">
        <v>0</v>
      </c>
      <c r="P167" s="7" t="n">
        <v>59</v>
      </c>
      <c r="Q167" s="7" t="n">
        <v>12</v>
      </c>
      <c r="R167" s="7" t="n">
        <v>0</v>
      </c>
      <c r="S167" s="7" t="n">
        <v>0.339</v>
      </c>
      <c r="T167" s="7" t="n">
        <v>1</v>
      </c>
      <c r="U167" s="7" t="n">
        <v>1</v>
      </c>
      <c r="V167" s="7" t="n">
        <v>0.1918</v>
      </c>
      <c r="W167" s="7"/>
    </row>
    <row r="168" customFormat="false" ht="15" hidden="false" customHeight="false" outlineLevel="0" collapsed="false">
      <c r="A168" s="7" t="s">
        <v>273</v>
      </c>
      <c r="B168" s="7" t="s">
        <v>128</v>
      </c>
      <c r="C168" s="7" t="n">
        <v>19</v>
      </c>
      <c r="D168" s="7" t="s">
        <v>104</v>
      </c>
      <c r="E168" s="7" t="n">
        <v>2</v>
      </c>
      <c r="F168" s="7" t="n">
        <v>3</v>
      </c>
      <c r="G168" s="14" t="n">
        <v>329.61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26310</v>
      </c>
      <c r="M168" s="14" t="n">
        <v>2000</v>
      </c>
      <c r="N168" s="14" t="n">
        <v>28</v>
      </c>
      <c r="O168" s="14" t="n">
        <v>180.37</v>
      </c>
      <c r="P168" s="7" t="n">
        <v>4</v>
      </c>
      <c r="Q168" s="7" t="n">
        <v>71</v>
      </c>
      <c r="R168" s="7" t="n">
        <v>17</v>
      </c>
      <c r="S168" s="7" t="n">
        <v>0.984</v>
      </c>
      <c r="T168" s="7" t="n">
        <v>0</v>
      </c>
      <c r="U168" s="7" t="n">
        <v>0</v>
      </c>
      <c r="V168" s="7" t="n">
        <v>0.0214</v>
      </c>
      <c r="W168" s="7"/>
    </row>
    <row r="169" customFormat="false" ht="15" hidden="false" customHeight="false" outlineLevel="0" collapsed="false">
      <c r="A169" s="7" t="s">
        <v>274</v>
      </c>
      <c r="B169" s="7" t="s">
        <v>108</v>
      </c>
      <c r="C169" s="7" t="n">
        <v>60</v>
      </c>
      <c r="D169" s="7" t="s">
        <v>102</v>
      </c>
      <c r="E169" s="7" t="n">
        <v>287</v>
      </c>
      <c r="F169" s="7" t="n">
        <v>4</v>
      </c>
      <c r="G169" s="14" t="n">
        <v>7317.94</v>
      </c>
      <c r="H169" s="14" t="n">
        <v>111970.18</v>
      </c>
      <c r="I169" s="14" t="n">
        <v>209400</v>
      </c>
      <c r="J169" s="14" t="n">
        <v>0</v>
      </c>
      <c r="K169" s="14" t="n">
        <v>236200</v>
      </c>
      <c r="L169" s="14" t="n">
        <v>0</v>
      </c>
      <c r="M169" s="14"/>
      <c r="N169" s="14"/>
      <c r="O169" s="14" t="n">
        <v>0</v>
      </c>
      <c r="P169" s="7" t="n">
        <v>71</v>
      </c>
      <c r="Q169" s="7" t="n">
        <v>17</v>
      </c>
      <c r="R169" s="7" t="n">
        <v>0</v>
      </c>
      <c r="S169" s="7" t="n">
        <v>0.393</v>
      </c>
      <c r="T169" s="7" t="n">
        <v>0</v>
      </c>
      <c r="U169" s="7" t="n">
        <v>0</v>
      </c>
      <c r="V169" s="7" t="n">
        <v>0.0893</v>
      </c>
      <c r="W169" s="7"/>
    </row>
    <row r="170" customFormat="false" ht="15" hidden="false" customHeight="false" outlineLevel="0" collapsed="false">
      <c r="A170" s="7" t="s">
        <v>275</v>
      </c>
      <c r="B170" s="7" t="s">
        <v>101</v>
      </c>
      <c r="C170" s="7" t="n">
        <v>63</v>
      </c>
      <c r="D170" s="7" t="s">
        <v>102</v>
      </c>
      <c r="E170" s="7" t="n">
        <v>198</v>
      </c>
      <c r="F170" s="7" t="n">
        <v>2</v>
      </c>
      <c r="G170" s="14" t="n">
        <v>2547.81</v>
      </c>
      <c r="H170" s="14" t="n">
        <v>0</v>
      </c>
      <c r="I170" s="14" t="n">
        <v>168000</v>
      </c>
      <c r="J170" s="14" t="n">
        <v>0</v>
      </c>
      <c r="K170" s="14" t="n">
        <v>0</v>
      </c>
      <c r="L170" s="14" t="n">
        <v>0</v>
      </c>
      <c r="M170" s="14"/>
      <c r="N170" s="14"/>
      <c r="O170" s="14" t="n">
        <v>0</v>
      </c>
      <c r="P170" s="7" t="n">
        <v>35</v>
      </c>
      <c r="Q170" s="7" t="n">
        <v>8</v>
      </c>
      <c r="R170" s="7" t="n">
        <v>1</v>
      </c>
      <c r="S170" s="7" t="n">
        <v>0.334</v>
      </c>
      <c r="T170" s="7" t="n">
        <v>0</v>
      </c>
      <c r="U170" s="7" t="n">
        <v>0</v>
      </c>
      <c r="V170" s="7" t="n">
        <v>0.1295</v>
      </c>
      <c r="W170" s="7"/>
    </row>
    <row r="171" customFormat="false" ht="15" hidden="false" customHeight="false" outlineLevel="0" collapsed="false">
      <c r="A171" s="7" t="s">
        <v>276</v>
      </c>
      <c r="B171" s="7" t="s">
        <v>128</v>
      </c>
      <c r="C171" s="7" t="n">
        <v>49</v>
      </c>
      <c r="D171" s="7" t="s">
        <v>102</v>
      </c>
      <c r="E171" s="7" t="n">
        <v>127</v>
      </c>
      <c r="F171" s="7" t="n">
        <v>4</v>
      </c>
      <c r="G171" s="14" t="n">
        <v>3133.96</v>
      </c>
      <c r="H171" s="14" t="n">
        <v>8959.21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4900</v>
      </c>
      <c r="N171" s="14" t="n">
        <v>12.6</v>
      </c>
      <c r="O171" s="14" t="n">
        <v>368.83</v>
      </c>
      <c r="P171" s="7" t="n">
        <v>1</v>
      </c>
      <c r="Q171" s="7" t="n">
        <v>16</v>
      </c>
      <c r="R171" s="7" t="n">
        <v>0</v>
      </c>
      <c r="S171" s="7" t="n">
        <v>0.548</v>
      </c>
      <c r="T171" s="7" t="n">
        <v>0</v>
      </c>
      <c r="U171" s="7" t="n">
        <v>0</v>
      </c>
      <c r="V171" s="7" t="n">
        <v>0.0339</v>
      </c>
      <c r="W171" s="7"/>
    </row>
    <row r="172" customFormat="false" ht="15" hidden="false" customHeight="false" outlineLevel="0" collapsed="false">
      <c r="A172" s="7" t="s">
        <v>277</v>
      </c>
      <c r="B172" s="7" t="s">
        <v>101</v>
      </c>
      <c r="C172" s="7" t="n">
        <v>34</v>
      </c>
      <c r="D172" s="7" t="s">
        <v>104</v>
      </c>
      <c r="E172" s="7" t="n">
        <v>91</v>
      </c>
      <c r="F172" s="7" t="n">
        <v>2</v>
      </c>
      <c r="G172" s="14" t="n">
        <v>3451.53</v>
      </c>
      <c r="H172" s="14" t="n">
        <v>0</v>
      </c>
      <c r="I172" s="14" t="n">
        <v>333900</v>
      </c>
      <c r="J172" s="14" t="n">
        <v>0</v>
      </c>
      <c r="K172" s="14" t="n">
        <v>0</v>
      </c>
      <c r="L172" s="14" t="n">
        <v>0</v>
      </c>
      <c r="M172" s="14"/>
      <c r="N172" s="14"/>
      <c r="O172" s="14" t="n">
        <v>0</v>
      </c>
      <c r="P172" s="7" t="n">
        <v>11</v>
      </c>
      <c r="Q172" s="7" t="n">
        <v>30</v>
      </c>
      <c r="R172" s="7" t="n">
        <v>7</v>
      </c>
      <c r="S172" s="7" t="n">
        <v>0.966</v>
      </c>
      <c r="T172" s="7" t="n">
        <v>0</v>
      </c>
      <c r="U172" s="7" t="n">
        <v>0</v>
      </c>
      <c r="V172" s="7" t="n">
        <v>0.0458</v>
      </c>
      <c r="W172" s="7"/>
    </row>
    <row r="173" customFormat="false" ht="15" hidden="false" customHeight="false" outlineLevel="0" collapsed="false">
      <c r="A173" s="7" t="s">
        <v>278</v>
      </c>
      <c r="B173" s="7" t="s">
        <v>108</v>
      </c>
      <c r="C173" s="7" t="n">
        <v>27</v>
      </c>
      <c r="D173" s="7" t="s">
        <v>104</v>
      </c>
      <c r="E173" s="7" t="n">
        <v>60</v>
      </c>
      <c r="F173" s="7" t="n">
        <v>2</v>
      </c>
      <c r="G173" s="14" t="n">
        <v>3372.5</v>
      </c>
      <c r="H173" s="14" t="n">
        <v>3982.68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/>
      <c r="N173" s="14"/>
      <c r="O173" s="14" t="n">
        <v>0</v>
      </c>
      <c r="P173" s="7" t="n">
        <v>5</v>
      </c>
      <c r="Q173" s="7" t="n">
        <v>24</v>
      </c>
      <c r="R173" s="7" t="n">
        <v>7</v>
      </c>
      <c r="S173" s="7" t="n">
        <v>0.924</v>
      </c>
      <c r="T173" s="7" t="n">
        <v>0</v>
      </c>
      <c r="U173" s="7" t="n">
        <v>0</v>
      </c>
      <c r="V173" s="7" t="n">
        <v>0.0279</v>
      </c>
      <c r="W173" s="7"/>
    </row>
    <row r="174" customFormat="false" ht="15" hidden="false" customHeight="false" outlineLevel="0" collapsed="false">
      <c r="A174" s="7" t="s">
        <v>279</v>
      </c>
      <c r="B174" s="7" t="s">
        <v>101</v>
      </c>
      <c r="C174" s="7" t="n">
        <v>34</v>
      </c>
      <c r="D174" s="7" t="s">
        <v>102</v>
      </c>
      <c r="E174" s="7" t="n">
        <v>38</v>
      </c>
      <c r="F174" s="7" t="n">
        <v>2</v>
      </c>
      <c r="G174" s="14" t="n">
        <v>7752.26</v>
      </c>
      <c r="H174" s="14" t="n">
        <v>62428.45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/>
      <c r="N174" s="14"/>
      <c r="O174" s="14" t="n">
        <v>0</v>
      </c>
      <c r="P174" s="7" t="n">
        <v>6</v>
      </c>
      <c r="Q174" s="7" t="n">
        <v>22</v>
      </c>
      <c r="R174" s="7" t="n">
        <v>9</v>
      </c>
      <c r="S174" s="7" t="n">
        <v>0.726</v>
      </c>
      <c r="T174" s="7" t="n">
        <v>0</v>
      </c>
      <c r="U174" s="7" t="n">
        <v>0</v>
      </c>
      <c r="V174" s="7" t="n">
        <v>0.0753</v>
      </c>
      <c r="W174" s="7"/>
    </row>
    <row r="175" customFormat="false" ht="15" hidden="false" customHeight="false" outlineLevel="0" collapsed="false">
      <c r="A175" s="7" t="s">
        <v>280</v>
      </c>
      <c r="B175" s="7" t="s">
        <v>108</v>
      </c>
      <c r="C175" s="7" t="n">
        <v>54</v>
      </c>
      <c r="D175" s="7" t="s">
        <v>104</v>
      </c>
      <c r="E175" s="7" t="n">
        <v>121</v>
      </c>
      <c r="F175" s="7" t="n">
        <v>2</v>
      </c>
      <c r="G175" s="14" t="n">
        <v>4955.18</v>
      </c>
      <c r="H175" s="14" t="n">
        <v>0</v>
      </c>
      <c r="I175" s="14" t="n">
        <v>90600</v>
      </c>
      <c r="J175" s="14" t="n">
        <v>0</v>
      </c>
      <c r="K175" s="14" t="n">
        <v>0</v>
      </c>
      <c r="L175" s="14" t="n">
        <v>0</v>
      </c>
      <c r="M175" s="14"/>
      <c r="N175" s="14"/>
      <c r="O175" s="14" t="n">
        <v>0</v>
      </c>
      <c r="P175" s="7" t="n">
        <v>1</v>
      </c>
      <c r="Q175" s="7" t="n">
        <v>18</v>
      </c>
      <c r="R175" s="7" t="n">
        <v>0</v>
      </c>
      <c r="S175" s="7" t="n">
        <v>0.433</v>
      </c>
      <c r="T175" s="7" t="n">
        <v>0</v>
      </c>
      <c r="U175" s="7" t="n">
        <v>0</v>
      </c>
      <c r="V175" s="7" t="n">
        <v>0.0439</v>
      </c>
      <c r="W175" s="7"/>
    </row>
    <row r="176" customFormat="false" ht="15" hidden="false" customHeight="false" outlineLevel="0" collapsed="false">
      <c r="A176" s="7" t="s">
        <v>281</v>
      </c>
      <c r="B176" s="7" t="s">
        <v>101</v>
      </c>
      <c r="C176" s="7" t="n">
        <v>29</v>
      </c>
      <c r="D176" s="7" t="s">
        <v>102</v>
      </c>
      <c r="E176" s="7" t="n">
        <v>60</v>
      </c>
      <c r="F176" s="7" t="n">
        <v>1</v>
      </c>
      <c r="G176" s="14" t="n">
        <v>2457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/>
      <c r="N176" s="14"/>
      <c r="O176" s="14" t="n">
        <v>0</v>
      </c>
      <c r="P176" s="7" t="n">
        <v>6</v>
      </c>
      <c r="Q176" s="7" t="n">
        <v>18</v>
      </c>
      <c r="R176" s="7" t="n">
        <v>11</v>
      </c>
      <c r="S176" s="7" t="n">
        <v>0.906</v>
      </c>
      <c r="T176" s="7" t="n">
        <v>0</v>
      </c>
      <c r="U176" s="7" t="n">
        <v>0</v>
      </c>
      <c r="V176" s="7" t="n">
        <v>0.0749</v>
      </c>
      <c r="W176" s="7"/>
    </row>
    <row r="177" customFormat="false" ht="15" hidden="false" customHeight="false" outlineLevel="0" collapsed="false">
      <c r="A177" s="7" t="s">
        <v>282</v>
      </c>
      <c r="B177" s="7" t="s">
        <v>108</v>
      </c>
      <c r="C177" s="7" t="n">
        <v>56</v>
      </c>
      <c r="D177" s="7" t="s">
        <v>104</v>
      </c>
      <c r="E177" s="7" t="n">
        <v>15</v>
      </c>
      <c r="F177" s="7" t="n">
        <v>1</v>
      </c>
      <c r="G177" s="14" t="n">
        <v>1628.05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/>
      <c r="N177" s="14"/>
      <c r="O177" s="14" t="n">
        <v>0</v>
      </c>
      <c r="P177" s="7" t="n">
        <v>8</v>
      </c>
      <c r="Q177" s="7" t="n">
        <v>65</v>
      </c>
      <c r="R177" s="7" t="n">
        <v>0</v>
      </c>
      <c r="S177" s="7" t="n">
        <v>0.262</v>
      </c>
      <c r="T177" s="7" t="n">
        <v>0</v>
      </c>
      <c r="U177" s="7" t="n">
        <v>0</v>
      </c>
      <c r="V177" s="7" t="n">
        <v>0.039</v>
      </c>
      <c r="W177" s="7"/>
    </row>
    <row r="178" customFormat="false" ht="15" hidden="false" customHeight="false" outlineLevel="0" collapsed="false">
      <c r="A178" s="7" t="s">
        <v>283</v>
      </c>
      <c r="B178" s="7" t="s">
        <v>128</v>
      </c>
      <c r="C178" s="7" t="n">
        <v>56</v>
      </c>
      <c r="D178" s="7" t="s">
        <v>104</v>
      </c>
      <c r="E178" s="7" t="n">
        <v>140</v>
      </c>
      <c r="F178" s="7" t="n">
        <v>4</v>
      </c>
      <c r="G178" s="14" t="n">
        <v>14665.11</v>
      </c>
      <c r="H178" s="14" t="n">
        <v>32988.9</v>
      </c>
      <c r="I178" s="14" t="n">
        <v>102700</v>
      </c>
      <c r="J178" s="14" t="n">
        <v>0</v>
      </c>
      <c r="K178" s="14" t="n">
        <v>0</v>
      </c>
      <c r="L178" s="14" t="n">
        <v>0</v>
      </c>
      <c r="M178" s="14" t="n">
        <v>21700</v>
      </c>
      <c r="N178" s="14" t="n">
        <v>23.2</v>
      </c>
      <c r="O178" s="14" t="n">
        <v>1479.74</v>
      </c>
      <c r="P178" s="7" t="n">
        <v>1</v>
      </c>
      <c r="Q178" s="7" t="n">
        <v>53</v>
      </c>
      <c r="R178" s="7" t="n">
        <v>12</v>
      </c>
      <c r="S178" s="7" t="n">
        <v>0.813</v>
      </c>
      <c r="T178" s="7" t="n">
        <v>0</v>
      </c>
      <c r="U178" s="7" t="n">
        <v>0</v>
      </c>
      <c r="V178" s="7" t="n">
        <v>0.0133</v>
      </c>
      <c r="W178" s="7"/>
    </row>
    <row r="179" customFormat="false" ht="15" hidden="false" customHeight="false" outlineLevel="0" collapsed="false">
      <c r="A179" s="7" t="s">
        <v>284</v>
      </c>
      <c r="B179" s="7" t="s">
        <v>108</v>
      </c>
      <c r="C179" s="7" t="n">
        <v>50</v>
      </c>
      <c r="D179" s="7" t="s">
        <v>102</v>
      </c>
      <c r="E179" s="7" t="n">
        <v>168</v>
      </c>
      <c r="F179" s="7" t="n">
        <v>2</v>
      </c>
      <c r="G179" s="14" t="n">
        <v>1929.7</v>
      </c>
      <c r="H179" s="14" t="n">
        <v>6575.71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/>
      <c r="N179" s="14"/>
      <c r="O179" s="14" t="n">
        <v>0</v>
      </c>
      <c r="P179" s="7" t="n">
        <v>31</v>
      </c>
      <c r="Q179" s="7" t="n">
        <v>16</v>
      </c>
      <c r="R179" s="7" t="n">
        <v>9</v>
      </c>
      <c r="S179" s="7" t="n">
        <v>0.706</v>
      </c>
      <c r="T179" s="7" t="n">
        <v>0</v>
      </c>
      <c r="U179" s="7" t="n">
        <v>0</v>
      </c>
      <c r="V179" s="7" t="n">
        <v>0.0743</v>
      </c>
      <c r="W179" s="7"/>
    </row>
    <row r="180" customFormat="false" ht="15" hidden="false" customHeight="false" outlineLevel="0" collapsed="false">
      <c r="A180" s="7" t="s">
        <v>285</v>
      </c>
      <c r="B180" s="7" t="s">
        <v>101</v>
      </c>
      <c r="C180" s="7"/>
      <c r="D180" s="7" t="s">
        <v>104</v>
      </c>
      <c r="E180" s="7" t="n">
        <v>21</v>
      </c>
      <c r="F180" s="7" t="n">
        <v>3</v>
      </c>
      <c r="G180" s="14" t="n">
        <v>5728.67</v>
      </c>
      <c r="H180" s="14" t="n">
        <v>0</v>
      </c>
      <c r="I180" s="14" t="n">
        <v>0</v>
      </c>
      <c r="J180" s="14" t="n">
        <v>79009.5</v>
      </c>
      <c r="K180" s="14" t="n">
        <v>0</v>
      </c>
      <c r="L180" s="14" t="n">
        <v>0</v>
      </c>
      <c r="M180" s="14" t="n">
        <v>9600</v>
      </c>
      <c r="N180" s="14" t="n">
        <v>43.4</v>
      </c>
      <c r="O180" s="14" t="n">
        <v>181.22</v>
      </c>
      <c r="P180" s="7" t="n">
        <v>2</v>
      </c>
      <c r="Q180" s="7" t="n">
        <v>18</v>
      </c>
      <c r="R180" s="7" t="n">
        <v>16</v>
      </c>
      <c r="S180" s="7" t="n">
        <v>1</v>
      </c>
      <c r="T180" s="7" t="n">
        <v>1</v>
      </c>
      <c r="U180" s="7" t="n">
        <v>0</v>
      </c>
      <c r="V180" s="7" t="n">
        <v>0.0702</v>
      </c>
      <c r="W180" s="7" t="s">
        <v>286</v>
      </c>
    </row>
    <row r="181" customFormat="false" ht="15" hidden="false" customHeight="false" outlineLevel="0" collapsed="false">
      <c r="A181" s="7" t="s">
        <v>287</v>
      </c>
      <c r="B181" s="7" t="s">
        <v>106</v>
      </c>
      <c r="C181" s="7" t="n">
        <v>35</v>
      </c>
      <c r="D181" s="7" t="s">
        <v>102</v>
      </c>
      <c r="E181" s="7" t="n">
        <v>106</v>
      </c>
      <c r="F181" s="7" t="n">
        <v>4</v>
      </c>
      <c r="G181" s="14" t="n">
        <v>4877</v>
      </c>
      <c r="H181" s="14" t="n">
        <v>52246.48</v>
      </c>
      <c r="I181" s="14" t="n">
        <v>0</v>
      </c>
      <c r="J181" s="14" t="n">
        <v>0</v>
      </c>
      <c r="K181" s="14" t="n">
        <v>261400</v>
      </c>
      <c r="L181" s="14" t="n">
        <v>0</v>
      </c>
      <c r="M181" s="14" t="n">
        <v>14700</v>
      </c>
      <c r="N181" s="14" t="n">
        <v>88.5</v>
      </c>
      <c r="O181" s="14" t="n">
        <v>0</v>
      </c>
      <c r="P181" s="7" t="n">
        <v>164</v>
      </c>
      <c r="Q181" s="7" t="n">
        <v>0</v>
      </c>
      <c r="R181" s="7" t="n">
        <v>0</v>
      </c>
      <c r="S181" s="7"/>
      <c r="T181" s="7" t="n">
        <v>0</v>
      </c>
      <c r="U181" s="7" t="n">
        <v>0</v>
      </c>
      <c r="V181" s="7" t="n">
        <v>0.2735</v>
      </c>
      <c r="W181" s="7"/>
    </row>
    <row r="182" customFormat="false" ht="15" hidden="false" customHeight="false" outlineLevel="0" collapsed="false">
      <c r="A182" s="7" t="s">
        <v>288</v>
      </c>
      <c r="B182" s="7" t="s">
        <v>108</v>
      </c>
      <c r="C182" s="7" t="n">
        <v>69</v>
      </c>
      <c r="D182" s="7" t="s">
        <v>104</v>
      </c>
      <c r="E182" s="7" t="n">
        <v>275</v>
      </c>
      <c r="F182" s="7" t="n">
        <v>3</v>
      </c>
      <c r="G182" s="14" t="n">
        <v>4432.19</v>
      </c>
      <c r="H182" s="14" t="n">
        <v>61508.12</v>
      </c>
      <c r="I182" s="14" t="n">
        <v>0</v>
      </c>
      <c r="J182" s="14" t="n">
        <v>0</v>
      </c>
      <c r="K182" s="14" t="n">
        <v>0</v>
      </c>
      <c r="L182" s="14" t="n">
        <v>2140</v>
      </c>
      <c r="M182" s="14"/>
      <c r="N182" s="14"/>
      <c r="O182" s="14" t="n">
        <v>0</v>
      </c>
      <c r="P182" s="7" t="n">
        <v>168</v>
      </c>
      <c r="Q182" s="7" t="n">
        <v>0</v>
      </c>
      <c r="R182" s="7" t="n">
        <v>0</v>
      </c>
      <c r="S182" s="7"/>
      <c r="T182" s="7" t="n">
        <v>1</v>
      </c>
      <c r="U182" s="7" t="n">
        <v>0</v>
      </c>
      <c r="V182" s="7" t="n">
        <v>0.1899</v>
      </c>
      <c r="W182" s="7"/>
    </row>
    <row r="183" customFormat="false" ht="15" hidden="false" customHeight="false" outlineLevel="0" collapsed="false">
      <c r="A183" s="7" t="s">
        <v>289</v>
      </c>
      <c r="B183" s="7" t="s">
        <v>108</v>
      </c>
      <c r="C183" s="7" t="n">
        <v>19</v>
      </c>
      <c r="D183" s="7" t="s">
        <v>104</v>
      </c>
      <c r="E183" s="7" t="n">
        <v>5</v>
      </c>
      <c r="F183" s="7" t="n">
        <v>4</v>
      </c>
      <c r="G183" s="14" t="n">
        <v>1895.41</v>
      </c>
      <c r="H183" s="14" t="n">
        <v>17411.46</v>
      </c>
      <c r="I183" s="14" t="n">
        <v>0</v>
      </c>
      <c r="J183" s="14" t="n">
        <v>0</v>
      </c>
      <c r="K183" s="14" t="n">
        <v>0</v>
      </c>
      <c r="L183" s="14" t="n">
        <v>2020</v>
      </c>
      <c r="M183" s="14" t="n">
        <v>5200</v>
      </c>
      <c r="N183" s="14" t="n">
        <v>41.2</v>
      </c>
      <c r="O183" s="14" t="n">
        <v>68.25</v>
      </c>
      <c r="P183" s="7" t="n">
        <v>24</v>
      </c>
      <c r="Q183" s="7" t="n">
        <v>16</v>
      </c>
      <c r="R183" s="7" t="n">
        <v>0</v>
      </c>
      <c r="S183" s="7" t="n">
        <v>0.829</v>
      </c>
      <c r="T183" s="7" t="n">
        <v>0</v>
      </c>
      <c r="U183" s="7" t="n">
        <v>0</v>
      </c>
      <c r="V183" s="7" t="n">
        <v>0.0363</v>
      </c>
      <c r="W183" s="7"/>
    </row>
    <row r="184" customFormat="false" ht="15" hidden="false" customHeight="false" outlineLevel="0" collapsed="false">
      <c r="A184" s="7" t="s">
        <v>290</v>
      </c>
      <c r="B184" s="7" t="s">
        <v>128</v>
      </c>
      <c r="C184" s="7" t="n">
        <v>48</v>
      </c>
      <c r="D184" s="7" t="s">
        <v>102</v>
      </c>
      <c r="E184" s="7" t="n">
        <v>20</v>
      </c>
      <c r="F184" s="7" t="n">
        <v>6</v>
      </c>
      <c r="G184" s="14" t="n">
        <v>8269.56</v>
      </c>
      <c r="H184" s="14" t="n">
        <v>60225.6</v>
      </c>
      <c r="I184" s="14" t="n">
        <v>0</v>
      </c>
      <c r="J184" s="14" t="n">
        <v>0</v>
      </c>
      <c r="K184" s="14" t="n">
        <v>111100</v>
      </c>
      <c r="L184" s="14" t="n">
        <v>12920</v>
      </c>
      <c r="M184" s="14" t="n">
        <v>17000</v>
      </c>
      <c r="N184" s="14" t="n">
        <v>21.1</v>
      </c>
      <c r="O184" s="14" t="n">
        <v>520.69</v>
      </c>
      <c r="P184" s="7" t="n">
        <v>15</v>
      </c>
      <c r="Q184" s="7" t="n">
        <v>21</v>
      </c>
      <c r="R184" s="7" t="n">
        <v>6</v>
      </c>
      <c r="S184" s="7" t="n">
        <v>0.234</v>
      </c>
      <c r="T184" s="7" t="n">
        <v>1</v>
      </c>
      <c r="U184" s="7" t="n">
        <v>0</v>
      </c>
      <c r="V184" s="7" t="n">
        <v>0.087</v>
      </c>
      <c r="W184" s="7"/>
    </row>
    <row r="185" customFormat="false" ht="15" hidden="false" customHeight="false" outlineLevel="0" collapsed="false">
      <c r="A185" s="7" t="s">
        <v>291</v>
      </c>
      <c r="B185" s="7" t="s">
        <v>108</v>
      </c>
      <c r="C185" s="7" t="n">
        <v>40</v>
      </c>
      <c r="D185" s="7" t="s">
        <v>102</v>
      </c>
      <c r="E185" s="7" t="n">
        <v>66</v>
      </c>
      <c r="F185" s="7" t="n">
        <v>1</v>
      </c>
      <c r="G185" s="14" t="n">
        <v>1696.93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/>
      <c r="N185" s="14"/>
      <c r="O185" s="14" t="n">
        <v>0</v>
      </c>
      <c r="P185" s="7" t="n">
        <v>226</v>
      </c>
      <c r="Q185" s="7" t="n">
        <v>0</v>
      </c>
      <c r="R185" s="7" t="n">
        <v>0</v>
      </c>
      <c r="S185" s="7"/>
      <c r="T185" s="7" t="n">
        <v>0</v>
      </c>
      <c r="U185" s="7" t="n">
        <v>0</v>
      </c>
      <c r="V185" s="7" t="n">
        <v>0.3529</v>
      </c>
      <c r="W185" s="7"/>
    </row>
    <row r="186" customFormat="false" ht="15" hidden="false" customHeight="false" outlineLevel="0" collapsed="false">
      <c r="A186" s="7" t="s">
        <v>292</v>
      </c>
      <c r="B186" s="7" t="s">
        <v>128</v>
      </c>
      <c r="C186" s="7" t="n">
        <v>52</v>
      </c>
      <c r="D186" s="7" t="s">
        <v>104</v>
      </c>
      <c r="E186" s="7" t="n">
        <v>68</v>
      </c>
      <c r="F186" s="7" t="n">
        <v>2</v>
      </c>
      <c r="G186" s="14" t="n">
        <v>4562.88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9400</v>
      </c>
      <c r="N186" s="14" t="n">
        <v>40.1</v>
      </c>
      <c r="O186" s="14" t="n">
        <v>0</v>
      </c>
      <c r="P186" s="7" t="n">
        <v>389</v>
      </c>
      <c r="Q186" s="7" t="n">
        <v>0</v>
      </c>
      <c r="R186" s="7" t="n">
        <v>0</v>
      </c>
      <c r="S186" s="7"/>
      <c r="T186" s="7" t="n">
        <v>0</v>
      </c>
      <c r="U186" s="7" t="n">
        <v>0</v>
      </c>
      <c r="V186" s="7" t="n">
        <v>0.2204</v>
      </c>
      <c r="W186" s="7"/>
    </row>
    <row r="187" customFormat="false" ht="15" hidden="false" customHeight="false" outlineLevel="0" collapsed="false">
      <c r="A187" s="7" t="s">
        <v>293</v>
      </c>
      <c r="B187" s="7" t="s">
        <v>108</v>
      </c>
      <c r="C187" s="7" t="n">
        <v>39</v>
      </c>
      <c r="D187" s="7" t="s">
        <v>104</v>
      </c>
      <c r="E187" s="7" t="n">
        <v>81</v>
      </c>
      <c r="F187" s="7" t="n">
        <v>1</v>
      </c>
      <c r="G187" s="14" t="n">
        <v>4150.83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/>
      <c r="N187" s="14"/>
      <c r="O187" s="14" t="n">
        <v>0</v>
      </c>
      <c r="P187" s="7" t="n">
        <v>5</v>
      </c>
      <c r="Q187" s="7" t="n">
        <v>23</v>
      </c>
      <c r="R187" s="7" t="n">
        <v>0</v>
      </c>
      <c r="S187" s="7" t="n">
        <v>0.544</v>
      </c>
      <c r="T187" s="7" t="n">
        <v>0</v>
      </c>
      <c r="U187" s="7" t="n">
        <v>0</v>
      </c>
      <c r="V187" s="7" t="n">
        <v>0.0329</v>
      </c>
      <c r="W187" s="7"/>
    </row>
    <row r="188" customFormat="false" ht="15" hidden="false" customHeight="false" outlineLevel="0" collapsed="false">
      <c r="A188" s="7" t="s">
        <v>294</v>
      </c>
      <c r="B188" s="7" t="s">
        <v>108</v>
      </c>
      <c r="C188" s="7" t="n">
        <v>40</v>
      </c>
      <c r="D188" s="7" t="s">
        <v>104</v>
      </c>
      <c r="E188" s="7" t="n">
        <v>16</v>
      </c>
      <c r="F188" s="7" t="n">
        <v>2</v>
      </c>
      <c r="G188" s="14" t="n">
        <v>21772.16</v>
      </c>
      <c r="H188" s="14" t="n">
        <v>24070.65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/>
      <c r="N188" s="14"/>
      <c r="O188" s="14" t="n">
        <v>0</v>
      </c>
      <c r="P188" s="7" t="n">
        <v>8</v>
      </c>
      <c r="Q188" s="7" t="n">
        <v>96</v>
      </c>
      <c r="R188" s="7" t="n">
        <v>11</v>
      </c>
      <c r="S188" s="7" t="n">
        <v>0.546</v>
      </c>
      <c r="T188" s="7" t="n">
        <v>0</v>
      </c>
      <c r="U188" s="7" t="n">
        <v>0</v>
      </c>
      <c r="V188" s="7" t="n">
        <v>0.0259</v>
      </c>
      <c r="W188" s="7"/>
    </row>
    <row r="189" customFormat="false" ht="15" hidden="false" customHeight="false" outlineLevel="0" collapsed="false">
      <c r="A189" s="7" t="s">
        <v>295</v>
      </c>
      <c r="B189" s="7" t="s">
        <v>108</v>
      </c>
      <c r="C189" s="7" t="n">
        <v>40</v>
      </c>
      <c r="D189" s="7" t="s">
        <v>102</v>
      </c>
      <c r="E189" s="7" t="n">
        <v>139</v>
      </c>
      <c r="F189" s="7" t="n">
        <v>2</v>
      </c>
      <c r="G189" s="14" t="n">
        <v>2316.44</v>
      </c>
      <c r="H189" s="14" t="n">
        <v>10908.11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/>
      <c r="N189" s="14"/>
      <c r="O189" s="14" t="n">
        <v>0</v>
      </c>
      <c r="P189" s="7" t="n">
        <v>3</v>
      </c>
      <c r="Q189" s="7" t="n">
        <v>7</v>
      </c>
      <c r="R189" s="7" t="n">
        <v>7</v>
      </c>
      <c r="S189" s="7" t="n">
        <v>0.776</v>
      </c>
      <c r="T189" s="7" t="n">
        <v>0</v>
      </c>
      <c r="U189" s="7" t="n">
        <v>1</v>
      </c>
      <c r="V189" s="7" t="n">
        <v>0.1002</v>
      </c>
      <c r="W189" s="7"/>
    </row>
    <row r="190" customFormat="false" ht="15" hidden="false" customHeight="false" outlineLevel="0" collapsed="false">
      <c r="A190" s="7" t="s">
        <v>296</v>
      </c>
      <c r="B190" s="7" t="s">
        <v>128</v>
      </c>
      <c r="C190" s="7" t="n">
        <v>19</v>
      </c>
      <c r="D190" s="7" t="s">
        <v>104</v>
      </c>
      <c r="E190" s="7" t="n">
        <v>8</v>
      </c>
      <c r="F190" s="7" t="n">
        <v>2</v>
      </c>
      <c r="G190" s="14" t="n">
        <v>3536.06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9100</v>
      </c>
      <c r="N190" s="14" t="n">
        <v>54.9</v>
      </c>
      <c r="O190" s="14" t="n">
        <v>452.28</v>
      </c>
      <c r="P190" s="7" t="n">
        <v>49</v>
      </c>
      <c r="Q190" s="7" t="n">
        <v>23</v>
      </c>
      <c r="R190" s="7" t="n">
        <v>9</v>
      </c>
      <c r="S190" s="7" t="n">
        <v>0.905</v>
      </c>
      <c r="T190" s="7" t="n">
        <v>0</v>
      </c>
      <c r="U190" s="7" t="n">
        <v>1</v>
      </c>
      <c r="V190" s="7" t="n">
        <v>0.0407</v>
      </c>
      <c r="W190" s="7"/>
    </row>
    <row r="191" customFormat="false" ht="15" hidden="false" customHeight="false" outlineLevel="0" collapsed="false">
      <c r="A191" s="7" t="s">
        <v>297</v>
      </c>
      <c r="B191" s="7" t="s">
        <v>108</v>
      </c>
      <c r="C191" s="7" t="n">
        <v>22</v>
      </c>
      <c r="D191" s="7" t="s">
        <v>104</v>
      </c>
      <c r="E191" s="7" t="n">
        <v>5</v>
      </c>
      <c r="F191" s="7" t="n">
        <v>2</v>
      </c>
      <c r="G191" s="14" t="n">
        <v>725.86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3100</v>
      </c>
      <c r="N191" s="14" t="n">
        <v>25.9</v>
      </c>
      <c r="O191" s="14" t="n">
        <v>394.98</v>
      </c>
      <c r="P191" s="7" t="n">
        <v>9</v>
      </c>
      <c r="Q191" s="7" t="n">
        <v>87</v>
      </c>
      <c r="R191" s="7" t="n">
        <v>25</v>
      </c>
      <c r="S191" s="7" t="n">
        <v>0.702</v>
      </c>
      <c r="T191" s="7" t="n">
        <v>0</v>
      </c>
      <c r="U191" s="7" t="n">
        <v>0</v>
      </c>
      <c r="V191" s="7" t="n">
        <v>0.0247</v>
      </c>
      <c r="W191" s="7"/>
    </row>
    <row r="192" customFormat="false" ht="15" hidden="false" customHeight="false" outlineLevel="0" collapsed="false">
      <c r="A192" s="7" t="s">
        <v>298</v>
      </c>
      <c r="B192" s="7" t="s">
        <v>101</v>
      </c>
      <c r="C192" s="7" t="n">
        <v>21</v>
      </c>
      <c r="D192" s="7" t="s">
        <v>102</v>
      </c>
      <c r="E192" s="7" t="n">
        <v>9</v>
      </c>
      <c r="F192" s="7" t="n">
        <v>2</v>
      </c>
      <c r="G192" s="14" t="n">
        <v>977.72</v>
      </c>
      <c r="H192" s="14" t="n">
        <v>17762.74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/>
      <c r="N192" s="14"/>
      <c r="O192" s="14" t="n">
        <v>0</v>
      </c>
      <c r="P192" s="7" t="n">
        <v>8</v>
      </c>
      <c r="Q192" s="7" t="n">
        <v>12</v>
      </c>
      <c r="R192" s="7" t="n">
        <v>9</v>
      </c>
      <c r="S192" s="7" t="n">
        <v>0.911</v>
      </c>
      <c r="T192" s="7" t="n">
        <v>1</v>
      </c>
      <c r="U192" s="7" t="n">
        <v>0</v>
      </c>
      <c r="V192" s="7" t="n">
        <v>0.1709</v>
      </c>
      <c r="W192" s="7"/>
    </row>
    <row r="193" customFormat="false" ht="15" hidden="false" customHeight="false" outlineLevel="0" collapsed="false">
      <c r="A193" s="7" t="s">
        <v>299</v>
      </c>
      <c r="B193" s="7" t="s">
        <v>101</v>
      </c>
      <c r="C193" s="7" t="n">
        <v>40</v>
      </c>
      <c r="D193" s="7" t="s">
        <v>102</v>
      </c>
      <c r="E193" s="7" t="n">
        <v>45</v>
      </c>
      <c r="F193" s="7" t="n">
        <v>3</v>
      </c>
      <c r="G193" s="14" t="n">
        <v>8406.44</v>
      </c>
      <c r="H193" s="14" t="n">
        <v>58033.41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17700</v>
      </c>
      <c r="N193" s="14" t="n">
        <v>42.4</v>
      </c>
      <c r="O193" s="14" t="n">
        <v>326.04</v>
      </c>
      <c r="P193" s="7" t="n">
        <v>18</v>
      </c>
      <c r="Q193" s="7" t="n">
        <v>22</v>
      </c>
      <c r="R193" s="7" t="n">
        <v>8</v>
      </c>
      <c r="S193" s="7" t="n">
        <v>0.733</v>
      </c>
      <c r="T193" s="7" t="n">
        <v>0</v>
      </c>
      <c r="U193" s="7" t="n">
        <v>0</v>
      </c>
      <c r="V193" s="7" t="n">
        <v>0.0864</v>
      </c>
      <c r="W193" s="7"/>
    </row>
    <row r="194" customFormat="false" ht="15" hidden="false" customHeight="false" outlineLevel="0" collapsed="false">
      <c r="A194" s="7" t="s">
        <v>300</v>
      </c>
      <c r="B194" s="7" t="s">
        <v>101</v>
      </c>
      <c r="C194" s="7" t="n">
        <v>19</v>
      </c>
      <c r="D194" s="7" t="s">
        <v>102</v>
      </c>
      <c r="E194" s="7" t="n">
        <v>4</v>
      </c>
      <c r="F194" s="7" t="n">
        <v>2</v>
      </c>
      <c r="G194" s="14" t="n">
        <v>6076.04</v>
      </c>
      <c r="H194" s="14" t="n">
        <v>42505.02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/>
      <c r="N194" s="14"/>
      <c r="O194" s="14" t="n">
        <v>0</v>
      </c>
      <c r="P194" s="7" t="n">
        <v>20</v>
      </c>
      <c r="Q194" s="7" t="n">
        <v>6</v>
      </c>
      <c r="R194" s="7" t="n">
        <v>8</v>
      </c>
      <c r="S194" s="7" t="n">
        <v>0.817</v>
      </c>
      <c r="T194" s="7" t="n">
        <v>0</v>
      </c>
      <c r="U194" s="7" t="n">
        <v>1</v>
      </c>
      <c r="V194" s="7" t="n">
        <v>0.1209</v>
      </c>
      <c r="W194" s="7"/>
    </row>
    <row r="195" customFormat="false" ht="15" hidden="false" customHeight="false" outlineLevel="0" collapsed="false">
      <c r="A195" s="7" t="s">
        <v>301</v>
      </c>
      <c r="B195" s="7" t="s">
        <v>128</v>
      </c>
      <c r="C195" s="7" t="n">
        <v>41</v>
      </c>
      <c r="D195" s="7" t="s">
        <v>102</v>
      </c>
      <c r="E195" s="7" t="n">
        <v>15</v>
      </c>
      <c r="F195" s="7" t="n">
        <v>5</v>
      </c>
      <c r="G195" s="14" t="n">
        <v>6108.36</v>
      </c>
      <c r="H195" s="14" t="n">
        <v>18240.5</v>
      </c>
      <c r="I195" s="14" t="n">
        <v>0</v>
      </c>
      <c r="J195" s="14" t="n">
        <v>0</v>
      </c>
      <c r="K195" s="14" t="n">
        <v>0</v>
      </c>
      <c r="L195" s="14" t="n">
        <v>27650</v>
      </c>
      <c r="M195" s="14" t="n">
        <v>18500</v>
      </c>
      <c r="N195" s="14" t="n">
        <v>53.2</v>
      </c>
      <c r="O195" s="14" t="n">
        <v>990.11</v>
      </c>
      <c r="P195" s="7" t="n">
        <v>4</v>
      </c>
      <c r="Q195" s="7" t="n">
        <v>44</v>
      </c>
      <c r="R195" s="7" t="n">
        <v>0</v>
      </c>
      <c r="S195" s="7" t="n">
        <v>0.633</v>
      </c>
      <c r="T195" s="7" t="n">
        <v>0</v>
      </c>
      <c r="U195" s="7" t="n">
        <v>0</v>
      </c>
      <c r="V195" s="7" t="n">
        <v>0.0439</v>
      </c>
      <c r="W195" s="7"/>
    </row>
    <row r="196" customFormat="false" ht="15" hidden="false" customHeight="false" outlineLevel="0" collapsed="false">
      <c r="A196" s="7" t="s">
        <v>302</v>
      </c>
      <c r="B196" s="7" t="s">
        <v>128</v>
      </c>
      <c r="C196" s="7" t="n">
        <v>32</v>
      </c>
      <c r="D196" s="7" t="s">
        <v>102</v>
      </c>
      <c r="E196" s="7" t="n">
        <v>95</v>
      </c>
      <c r="F196" s="7" t="n">
        <v>1</v>
      </c>
      <c r="G196" s="14" t="n">
        <v>2376.64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/>
      <c r="N196" s="14"/>
      <c r="O196" s="14" t="n">
        <v>0</v>
      </c>
      <c r="P196" s="7" t="n">
        <v>15</v>
      </c>
      <c r="Q196" s="7" t="n">
        <v>10</v>
      </c>
      <c r="R196" s="7" t="n">
        <v>10</v>
      </c>
      <c r="S196" s="7" t="n">
        <v>0.692</v>
      </c>
      <c r="T196" s="7" t="n">
        <v>0</v>
      </c>
      <c r="U196" s="7" t="n">
        <v>1</v>
      </c>
      <c r="V196" s="7" t="n">
        <v>0.0852</v>
      </c>
      <c r="W196" s="7"/>
    </row>
    <row r="197" customFormat="false" ht="15" hidden="false" customHeight="false" outlineLevel="0" collapsed="false">
      <c r="A197" s="7" t="s">
        <v>303</v>
      </c>
      <c r="B197" s="7" t="s">
        <v>101</v>
      </c>
      <c r="C197" s="7" t="n">
        <v>46</v>
      </c>
      <c r="D197" s="7" t="s">
        <v>102</v>
      </c>
      <c r="E197" s="7" t="n">
        <v>81</v>
      </c>
      <c r="F197" s="7" t="n">
        <v>4</v>
      </c>
      <c r="G197" s="14" t="n">
        <v>5601.17</v>
      </c>
      <c r="H197" s="14" t="n">
        <v>37428.48</v>
      </c>
      <c r="I197" s="14" t="n">
        <v>0</v>
      </c>
      <c r="J197" s="14" t="n">
        <v>0</v>
      </c>
      <c r="K197" s="14" t="n">
        <v>149700</v>
      </c>
      <c r="L197" s="14" t="n">
        <v>21490</v>
      </c>
      <c r="M197" s="14"/>
      <c r="N197" s="14"/>
      <c r="O197" s="14" t="n">
        <v>0</v>
      </c>
      <c r="P197" s="7" t="n">
        <v>116</v>
      </c>
      <c r="Q197" s="7" t="n">
        <v>0</v>
      </c>
      <c r="R197" s="7" t="n">
        <v>9</v>
      </c>
      <c r="S197" s="7"/>
      <c r="T197" s="7" t="n">
        <v>0</v>
      </c>
      <c r="U197" s="7" t="n">
        <v>0</v>
      </c>
      <c r="V197" s="7" t="n">
        <v>0.2504</v>
      </c>
      <c r="W197" s="7"/>
    </row>
    <row r="198" customFormat="false" ht="15" hidden="false" customHeight="false" outlineLevel="0" collapsed="false">
      <c r="A198" s="7" t="s">
        <v>304</v>
      </c>
      <c r="B198" s="7" t="s">
        <v>128</v>
      </c>
      <c r="C198" s="7" t="n">
        <v>45</v>
      </c>
      <c r="D198" s="7" t="s">
        <v>102</v>
      </c>
      <c r="E198" s="7" t="n">
        <v>108</v>
      </c>
      <c r="F198" s="7" t="n">
        <v>2</v>
      </c>
      <c r="G198" s="14" t="n">
        <v>2145.07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12330</v>
      </c>
      <c r="M198" s="14"/>
      <c r="N198" s="14"/>
      <c r="O198" s="14" t="n">
        <v>0</v>
      </c>
      <c r="P198" s="7" t="n">
        <v>16</v>
      </c>
      <c r="Q198" s="7" t="n">
        <v>12</v>
      </c>
      <c r="R198" s="7" t="n">
        <v>2</v>
      </c>
      <c r="S198" s="7" t="n">
        <v>0.244</v>
      </c>
      <c r="T198" s="7" t="n">
        <v>1</v>
      </c>
      <c r="U198" s="7" t="n">
        <v>0</v>
      </c>
      <c r="V198" s="7" t="n">
        <v>0.1311</v>
      </c>
      <c r="W198" s="7"/>
    </row>
    <row r="199" customFormat="false" ht="15" hidden="false" customHeight="false" outlineLevel="0" collapsed="false">
      <c r="A199" s="7" t="s">
        <v>305</v>
      </c>
      <c r="B199" s="7" t="s">
        <v>108</v>
      </c>
      <c r="C199" s="7" t="n">
        <v>41</v>
      </c>
      <c r="D199" s="7" t="s">
        <v>104</v>
      </c>
      <c r="E199" s="7" t="n">
        <v>42</v>
      </c>
      <c r="F199" s="7" t="n">
        <v>3</v>
      </c>
      <c r="G199" s="14" t="n">
        <v>5330.53</v>
      </c>
      <c r="H199" s="14" t="n">
        <v>15082.94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17400</v>
      </c>
      <c r="N199" s="14" t="n">
        <v>31.3</v>
      </c>
      <c r="O199" s="14" t="n">
        <v>1154.36</v>
      </c>
      <c r="P199" s="7" t="n">
        <v>7</v>
      </c>
      <c r="Q199" s="7" t="n">
        <v>38</v>
      </c>
      <c r="R199" s="7" t="n">
        <v>0</v>
      </c>
      <c r="S199" s="7" t="n">
        <v>0.685</v>
      </c>
      <c r="T199" s="7" t="n">
        <v>0</v>
      </c>
      <c r="U199" s="7" t="n">
        <v>0</v>
      </c>
      <c r="V199" s="7" t="n">
        <v>0.0268</v>
      </c>
      <c r="W199" s="7"/>
    </row>
    <row r="200" customFormat="false" ht="15" hidden="false" customHeight="false" outlineLevel="0" collapsed="false">
      <c r="A200" s="7" t="s">
        <v>306</v>
      </c>
      <c r="B200" s="7" t="s">
        <v>106</v>
      </c>
      <c r="C200" s="7" t="n">
        <v>37</v>
      </c>
      <c r="D200" s="7" t="s">
        <v>102</v>
      </c>
      <c r="E200" s="7" t="n">
        <v>135</v>
      </c>
      <c r="F200" s="7" t="n">
        <v>2</v>
      </c>
      <c r="G200" s="14" t="n">
        <v>13140.35</v>
      </c>
      <c r="H200" s="14" t="n">
        <v>75084.31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/>
      <c r="N200" s="14"/>
      <c r="O200" s="14" t="n">
        <v>0</v>
      </c>
      <c r="P200" s="7" t="n">
        <v>30</v>
      </c>
      <c r="Q200" s="7" t="n">
        <v>23</v>
      </c>
      <c r="R200" s="7" t="n">
        <v>9</v>
      </c>
      <c r="S200" s="7" t="n">
        <v>0.878</v>
      </c>
      <c r="T200" s="7" t="n">
        <v>0</v>
      </c>
      <c r="U200" s="7" t="n">
        <v>0</v>
      </c>
      <c r="V200" s="7" t="n">
        <v>0.0687</v>
      </c>
      <c r="W200" s="7"/>
    </row>
    <row r="201" customFormat="false" ht="15" hidden="false" customHeight="false" outlineLevel="0" collapsed="false">
      <c r="A201" s="7" t="s">
        <v>307</v>
      </c>
      <c r="B201" s="7" t="s">
        <v>108</v>
      </c>
      <c r="C201" s="7" t="n">
        <v>25</v>
      </c>
      <c r="D201" s="7" t="s">
        <v>102</v>
      </c>
      <c r="E201" s="7" t="n">
        <v>30</v>
      </c>
      <c r="F201" s="7" t="n">
        <v>4</v>
      </c>
      <c r="G201" s="14" t="n">
        <v>1156.88</v>
      </c>
      <c r="H201" s="14" t="n">
        <v>19837.7</v>
      </c>
      <c r="I201" s="14" t="n">
        <v>0</v>
      </c>
      <c r="J201" s="14" t="n">
        <v>15464.47</v>
      </c>
      <c r="K201" s="14" t="n">
        <v>0</v>
      </c>
      <c r="L201" s="14" t="n">
        <v>0</v>
      </c>
      <c r="M201" s="14" t="n">
        <v>9600</v>
      </c>
      <c r="N201" s="14" t="n">
        <v>16</v>
      </c>
      <c r="O201" s="14" t="n">
        <v>335.55</v>
      </c>
      <c r="P201" s="7" t="n">
        <v>26</v>
      </c>
      <c r="Q201" s="7" t="n">
        <v>23</v>
      </c>
      <c r="R201" s="7" t="n">
        <v>0</v>
      </c>
      <c r="S201" s="7" t="n">
        <v>0.695</v>
      </c>
      <c r="T201" s="7" t="n">
        <v>0</v>
      </c>
      <c r="U201" s="7" t="n">
        <v>0</v>
      </c>
      <c r="V201" s="7" t="n">
        <v>0.093</v>
      </c>
      <c r="W201" s="7"/>
    </row>
    <row r="202" customFormat="false" ht="15" hidden="false" customHeight="false" outlineLevel="0" collapsed="false">
      <c r="A202" s="7" t="s">
        <v>308</v>
      </c>
      <c r="B202" s="7" t="s">
        <v>108</v>
      </c>
      <c r="C202" s="7" t="n">
        <v>39</v>
      </c>
      <c r="D202" s="7" t="s">
        <v>104</v>
      </c>
      <c r="E202" s="7" t="n">
        <v>82</v>
      </c>
      <c r="F202" s="7" t="n">
        <v>2</v>
      </c>
      <c r="G202" s="14" t="n">
        <v>2388.83</v>
      </c>
      <c r="H202" s="14" t="n">
        <v>15794.17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/>
      <c r="N202" s="14"/>
      <c r="O202" s="14" t="n">
        <v>0</v>
      </c>
      <c r="P202" s="7" t="n">
        <v>2</v>
      </c>
      <c r="Q202" s="7" t="n">
        <v>18</v>
      </c>
      <c r="R202" s="7" t="n">
        <v>7</v>
      </c>
      <c r="S202" s="7" t="n">
        <v>0.528</v>
      </c>
      <c r="T202" s="7" t="n">
        <v>0</v>
      </c>
      <c r="U202" s="7" t="n">
        <v>1</v>
      </c>
      <c r="V202" s="7" t="n">
        <v>0.0374</v>
      </c>
      <c r="W202" s="7"/>
    </row>
    <row r="203" customFormat="false" ht="15" hidden="false" customHeight="false" outlineLevel="0" collapsed="false">
      <c r="A203" s="7" t="s">
        <v>309</v>
      </c>
      <c r="B203" s="7" t="s">
        <v>106</v>
      </c>
      <c r="C203" s="7" t="n">
        <v>36</v>
      </c>
      <c r="D203" s="7" t="s">
        <v>104</v>
      </c>
      <c r="E203" s="7" t="n">
        <v>59</v>
      </c>
      <c r="F203" s="7" t="n">
        <v>1</v>
      </c>
      <c r="G203" s="14" t="n">
        <v>12984.87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/>
      <c r="N203" s="14"/>
      <c r="O203" s="14" t="n">
        <v>0</v>
      </c>
      <c r="P203" s="7" t="n">
        <v>3</v>
      </c>
      <c r="Q203" s="7" t="n">
        <v>66</v>
      </c>
      <c r="R203" s="7" t="n">
        <v>16</v>
      </c>
      <c r="S203" s="7" t="n">
        <v>0.724</v>
      </c>
      <c r="T203" s="7" t="n">
        <v>0</v>
      </c>
      <c r="U203" s="7" t="n">
        <v>0</v>
      </c>
      <c r="V203" s="7" t="n">
        <v>0.0354</v>
      </c>
      <c r="W203" s="7"/>
    </row>
    <row r="204" customFormat="false" ht="15" hidden="false" customHeight="false" outlineLevel="0" collapsed="false">
      <c r="A204" s="7" t="s">
        <v>310</v>
      </c>
      <c r="B204" s="7" t="s">
        <v>106</v>
      </c>
      <c r="C204" s="7" t="n">
        <v>49</v>
      </c>
      <c r="D204" s="7" t="s">
        <v>104</v>
      </c>
      <c r="E204" s="7" t="n">
        <v>185</v>
      </c>
      <c r="F204" s="7" t="n">
        <v>3</v>
      </c>
      <c r="G204" s="14" t="n">
        <v>5426.84</v>
      </c>
      <c r="H204" s="14" t="n">
        <v>42473.76</v>
      </c>
      <c r="I204" s="14" t="n">
        <v>0</v>
      </c>
      <c r="J204" s="14" t="n">
        <v>130771.81</v>
      </c>
      <c r="K204" s="14" t="n">
        <v>0</v>
      </c>
      <c r="L204" s="14" t="n">
        <v>0</v>
      </c>
      <c r="M204" s="14"/>
      <c r="N204" s="14"/>
      <c r="O204" s="14" t="n">
        <v>0</v>
      </c>
      <c r="P204" s="7" t="n">
        <v>3</v>
      </c>
      <c r="Q204" s="7" t="n">
        <v>34</v>
      </c>
      <c r="R204" s="7" t="n">
        <v>10</v>
      </c>
      <c r="S204" s="7" t="n">
        <v>0.644</v>
      </c>
      <c r="T204" s="7" t="n">
        <v>0</v>
      </c>
      <c r="U204" s="7" t="n">
        <v>0</v>
      </c>
      <c r="V204" s="7" t="n">
        <v>0.0277</v>
      </c>
      <c r="W204" s="7"/>
    </row>
    <row r="205" customFormat="false" ht="15" hidden="false" customHeight="false" outlineLevel="0" collapsed="false">
      <c r="A205" s="7" t="s">
        <v>311</v>
      </c>
      <c r="B205" s="7" t="s">
        <v>101</v>
      </c>
      <c r="C205" s="7" t="n">
        <v>32</v>
      </c>
      <c r="D205" s="7" t="s">
        <v>102</v>
      </c>
      <c r="E205" s="7" t="n">
        <v>30</v>
      </c>
      <c r="F205" s="7" t="n">
        <v>5</v>
      </c>
      <c r="G205" s="14" t="n">
        <v>26100.17</v>
      </c>
      <c r="H205" s="14" t="n">
        <v>281446.38</v>
      </c>
      <c r="I205" s="14" t="n">
        <v>0</v>
      </c>
      <c r="J205" s="14" t="n">
        <v>0</v>
      </c>
      <c r="K205" s="14" t="n">
        <v>322900</v>
      </c>
      <c r="L205" s="14" t="n">
        <v>0</v>
      </c>
      <c r="M205" s="14" t="n">
        <v>19100</v>
      </c>
      <c r="N205" s="14" t="n">
        <v>44.5</v>
      </c>
      <c r="O205" s="14" t="n">
        <v>583.87</v>
      </c>
      <c r="P205" s="7" t="n">
        <v>14</v>
      </c>
      <c r="Q205" s="7" t="n">
        <v>34</v>
      </c>
      <c r="R205" s="7" t="n">
        <v>12</v>
      </c>
      <c r="S205" s="7" t="n">
        <v>0.922</v>
      </c>
      <c r="T205" s="7" t="n">
        <v>0</v>
      </c>
      <c r="U205" s="7" t="n">
        <v>0</v>
      </c>
      <c r="V205" s="7" t="n">
        <v>0.0494</v>
      </c>
      <c r="W205" s="7"/>
    </row>
    <row r="206" customFormat="false" ht="15" hidden="false" customHeight="false" outlineLevel="0" collapsed="false">
      <c r="A206" s="7" t="s">
        <v>312</v>
      </c>
      <c r="B206" s="7" t="s">
        <v>106</v>
      </c>
      <c r="C206" s="7" t="n">
        <v>51</v>
      </c>
      <c r="D206" s="7" t="s">
        <v>104</v>
      </c>
      <c r="E206" s="7"/>
      <c r="F206" s="7" t="n">
        <v>5</v>
      </c>
      <c r="G206" s="14" t="n">
        <v>8039.04</v>
      </c>
      <c r="H206" s="14" t="n">
        <v>22559.82</v>
      </c>
      <c r="I206" s="14" t="n">
        <v>63100</v>
      </c>
      <c r="J206" s="14" t="n">
        <v>0</v>
      </c>
      <c r="K206" s="14" t="n">
        <v>221700</v>
      </c>
      <c r="L206" s="14" t="n">
        <v>0</v>
      </c>
      <c r="M206" s="14" t="n">
        <v>9500</v>
      </c>
      <c r="N206" s="14" t="n">
        <v>31</v>
      </c>
      <c r="O206" s="14" t="n">
        <v>1146.85</v>
      </c>
      <c r="P206" s="7" t="n">
        <v>4</v>
      </c>
      <c r="Q206" s="7" t="n">
        <v>58</v>
      </c>
      <c r="R206" s="7" t="n">
        <v>0</v>
      </c>
      <c r="S206" s="7" t="n">
        <v>0.765</v>
      </c>
      <c r="T206" s="7" t="n">
        <v>1</v>
      </c>
      <c r="U206" s="7" t="n">
        <v>0</v>
      </c>
      <c r="V206" s="7" t="n">
        <v>0.0178</v>
      </c>
      <c r="W206" s="7" t="s">
        <v>132</v>
      </c>
    </row>
    <row r="207" customFormat="false" ht="15" hidden="false" customHeight="false" outlineLevel="0" collapsed="false">
      <c r="A207" s="7" t="s">
        <v>313</v>
      </c>
      <c r="B207" s="7" t="s">
        <v>101</v>
      </c>
      <c r="C207" s="7" t="n">
        <v>29</v>
      </c>
      <c r="D207" s="7" t="s">
        <v>102</v>
      </c>
      <c r="E207" s="7" t="n">
        <v>37</v>
      </c>
      <c r="F207" s="7" t="n">
        <v>3</v>
      </c>
      <c r="G207" s="14" t="n">
        <v>2833.21</v>
      </c>
      <c r="H207" s="14" t="n">
        <v>7005.56</v>
      </c>
      <c r="I207" s="14" t="n">
        <v>35400</v>
      </c>
      <c r="J207" s="14" t="n">
        <v>0</v>
      </c>
      <c r="K207" s="14" t="n">
        <v>0</v>
      </c>
      <c r="L207" s="14" t="n">
        <v>0</v>
      </c>
      <c r="M207" s="14"/>
      <c r="N207" s="14"/>
      <c r="O207" s="14" t="n">
        <v>0</v>
      </c>
      <c r="P207" s="7" t="n">
        <v>10</v>
      </c>
      <c r="Q207" s="7" t="n">
        <v>18</v>
      </c>
      <c r="R207" s="7" t="n">
        <v>8</v>
      </c>
      <c r="S207" s="7" t="n">
        <v>1</v>
      </c>
      <c r="T207" s="7" t="n">
        <v>0</v>
      </c>
      <c r="U207" s="7" t="n">
        <v>0</v>
      </c>
      <c r="V207" s="7" t="n">
        <v>0.0966</v>
      </c>
      <c r="W207" s="7"/>
    </row>
    <row r="208" customFormat="false" ht="15" hidden="false" customHeight="false" outlineLevel="0" collapsed="false">
      <c r="A208" s="7" t="s">
        <v>314</v>
      </c>
      <c r="B208" s="7" t="s">
        <v>101</v>
      </c>
      <c r="C208" s="7" t="n">
        <v>55</v>
      </c>
      <c r="D208" s="7" t="s">
        <v>102</v>
      </c>
      <c r="E208" s="7" t="n">
        <v>112</v>
      </c>
      <c r="F208" s="7" t="n">
        <v>3</v>
      </c>
      <c r="G208" s="14" t="n">
        <v>10714.07</v>
      </c>
      <c r="H208" s="14" t="n">
        <v>121635.05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29000</v>
      </c>
      <c r="N208" s="14" t="n">
        <v>39.2</v>
      </c>
      <c r="O208" s="14" t="n">
        <v>2035.57</v>
      </c>
      <c r="P208" s="7" t="n">
        <v>4</v>
      </c>
      <c r="Q208" s="7" t="n">
        <v>45</v>
      </c>
      <c r="R208" s="7" t="n">
        <v>19</v>
      </c>
      <c r="S208" s="7" t="n">
        <v>0.864</v>
      </c>
      <c r="T208" s="7" t="n">
        <v>2</v>
      </c>
      <c r="U208" s="7" t="n">
        <v>0</v>
      </c>
      <c r="V208" s="7" t="n">
        <v>0.149</v>
      </c>
      <c r="W208" s="7"/>
    </row>
    <row r="209" customFormat="false" ht="15" hidden="false" customHeight="false" outlineLevel="0" collapsed="false">
      <c r="A209" s="7" t="s">
        <v>315</v>
      </c>
      <c r="B209" s="7" t="s">
        <v>101</v>
      </c>
      <c r="C209" s="7" t="n">
        <v>69</v>
      </c>
      <c r="D209" s="7" t="s">
        <v>104</v>
      </c>
      <c r="E209" s="7" t="n">
        <v>409</v>
      </c>
      <c r="F209" s="7" t="n">
        <v>5</v>
      </c>
      <c r="G209" s="14" t="n">
        <v>19071.72</v>
      </c>
      <c r="H209" s="14" t="n">
        <v>152396.57</v>
      </c>
      <c r="I209" s="14" t="n">
        <v>0</v>
      </c>
      <c r="J209" s="14" t="n">
        <v>1206497.12</v>
      </c>
      <c r="K209" s="14" t="n">
        <v>732000</v>
      </c>
      <c r="L209" s="14" t="n">
        <v>0</v>
      </c>
      <c r="M209" s="14" t="n">
        <v>37500</v>
      </c>
      <c r="N209" s="14" t="n">
        <v>42.5</v>
      </c>
      <c r="O209" s="14" t="n">
        <v>2733.34</v>
      </c>
      <c r="P209" s="7" t="n">
        <v>8</v>
      </c>
      <c r="Q209" s="7" t="n">
        <v>73</v>
      </c>
      <c r="R209" s="7" t="n">
        <v>0</v>
      </c>
      <c r="S209" s="7" t="n">
        <v>0.317</v>
      </c>
      <c r="T209" s="7" t="n">
        <v>0</v>
      </c>
      <c r="U209" s="7" t="n">
        <v>0</v>
      </c>
      <c r="V209" s="7" t="n">
        <v>0.0186</v>
      </c>
      <c r="W209" s="7"/>
    </row>
    <row r="210" customFormat="false" ht="15" hidden="false" customHeight="false" outlineLevel="0" collapsed="false">
      <c r="A210" s="7" t="s">
        <v>316</v>
      </c>
      <c r="B210" s="7" t="s">
        <v>128</v>
      </c>
      <c r="C210" s="7" t="n">
        <v>67</v>
      </c>
      <c r="D210" s="7" t="s">
        <v>104</v>
      </c>
      <c r="E210" s="7" t="n">
        <v>322</v>
      </c>
      <c r="F210" s="7" t="n">
        <v>4</v>
      </c>
      <c r="G210" s="14" t="n">
        <v>1477.71</v>
      </c>
      <c r="H210" s="14" t="n">
        <v>40676.81</v>
      </c>
      <c r="I210" s="14" t="n">
        <v>0</v>
      </c>
      <c r="J210" s="14" t="n">
        <v>0</v>
      </c>
      <c r="K210" s="14" t="n">
        <v>0</v>
      </c>
      <c r="L210" s="14" t="n">
        <v>10930</v>
      </c>
      <c r="M210" s="14" t="n">
        <v>5900</v>
      </c>
      <c r="N210" s="14" t="n">
        <v>39.1</v>
      </c>
      <c r="O210" s="14" t="n">
        <v>535.16</v>
      </c>
      <c r="P210" s="7" t="n">
        <v>6</v>
      </c>
      <c r="Q210" s="7" t="n">
        <v>33</v>
      </c>
      <c r="R210" s="7" t="n">
        <v>0</v>
      </c>
      <c r="S210" s="7" t="n">
        <v>0.272</v>
      </c>
      <c r="T210" s="7" t="n">
        <v>0</v>
      </c>
      <c r="U210" s="7" t="n">
        <v>0</v>
      </c>
      <c r="V210" s="7" t="n">
        <v>0.0278</v>
      </c>
      <c r="W210" s="7"/>
    </row>
    <row r="211" customFormat="false" ht="15" hidden="false" customHeight="false" outlineLevel="0" collapsed="false">
      <c r="A211" s="7" t="s">
        <v>317</v>
      </c>
      <c r="B211" s="7" t="s">
        <v>101</v>
      </c>
      <c r="C211" s="7" t="n">
        <v>63</v>
      </c>
      <c r="D211" s="7" t="s">
        <v>102</v>
      </c>
      <c r="E211" s="7" t="n">
        <v>201</v>
      </c>
      <c r="F211" s="7" t="n">
        <v>2</v>
      </c>
      <c r="G211" s="14" t="n">
        <v>2050.29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8700</v>
      </c>
      <c r="N211" s="14" t="n">
        <v>39.4</v>
      </c>
      <c r="O211" s="14" t="n">
        <v>345</v>
      </c>
      <c r="P211" s="7" t="n">
        <v>26</v>
      </c>
      <c r="Q211" s="7" t="n">
        <v>10</v>
      </c>
      <c r="R211" s="7" t="n">
        <v>7</v>
      </c>
      <c r="S211" s="7" t="n">
        <v>0.638</v>
      </c>
      <c r="T211" s="7" t="n">
        <v>0</v>
      </c>
      <c r="U211" s="7" t="n">
        <v>0</v>
      </c>
      <c r="V211" s="7" t="n">
        <v>0.0894</v>
      </c>
      <c r="W211" s="7"/>
    </row>
    <row r="212" customFormat="false" ht="15" hidden="false" customHeight="false" outlineLevel="0" collapsed="false">
      <c r="A212" s="7" t="s">
        <v>318</v>
      </c>
      <c r="B212" s="7" t="s">
        <v>106</v>
      </c>
      <c r="C212" s="7" t="n">
        <v>56</v>
      </c>
      <c r="D212" s="7" t="s">
        <v>104</v>
      </c>
      <c r="E212" s="7" t="n">
        <v>363</v>
      </c>
      <c r="F212" s="7" t="n">
        <v>3</v>
      </c>
      <c r="G212" s="14" t="n">
        <v>8252.96</v>
      </c>
      <c r="H212" s="14" t="n">
        <v>34304.71</v>
      </c>
      <c r="I212" s="14" t="n">
        <v>0</v>
      </c>
      <c r="J212" s="14" t="n">
        <v>0</v>
      </c>
      <c r="K212" s="14" t="n">
        <v>0</v>
      </c>
      <c r="L212" s="14" t="n">
        <v>22240</v>
      </c>
      <c r="M212" s="14"/>
      <c r="N212" s="14"/>
      <c r="O212" s="14" t="n">
        <v>0</v>
      </c>
      <c r="P212" s="7" t="n">
        <v>2</v>
      </c>
      <c r="Q212" s="7" t="n">
        <v>65</v>
      </c>
      <c r="R212" s="7" t="n">
        <v>13</v>
      </c>
      <c r="S212" s="7" t="n">
        <v>0.56</v>
      </c>
      <c r="T212" s="7" t="n">
        <v>0</v>
      </c>
      <c r="U212" s="7" t="n">
        <v>0</v>
      </c>
      <c r="V212" s="7" t="n">
        <v>0.0203</v>
      </c>
      <c r="W212" s="7"/>
    </row>
    <row r="213" customFormat="false" ht="15" hidden="false" customHeight="false" outlineLevel="0" collapsed="false">
      <c r="A213" s="7" t="s">
        <v>319</v>
      </c>
      <c r="B213" s="7" t="s">
        <v>101</v>
      </c>
      <c r="C213" s="7" t="n">
        <v>31</v>
      </c>
      <c r="D213" s="7" t="s">
        <v>102</v>
      </c>
      <c r="E213" s="7" t="n">
        <v>131</v>
      </c>
      <c r="F213" s="7" t="n">
        <v>3</v>
      </c>
      <c r="G213" s="14" t="n">
        <v>2342.26</v>
      </c>
      <c r="H213" s="14" t="n">
        <v>7811.51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5000</v>
      </c>
      <c r="N213" s="14" t="n">
        <v>26.9</v>
      </c>
      <c r="O213" s="14" t="n">
        <v>139.97</v>
      </c>
      <c r="P213" s="7" t="n">
        <v>16</v>
      </c>
      <c r="Q213" s="7" t="n">
        <v>9</v>
      </c>
      <c r="R213" s="7" t="n">
        <v>20</v>
      </c>
      <c r="S213" s="7" t="n">
        <v>0.787</v>
      </c>
      <c r="T213" s="7" t="n">
        <v>0</v>
      </c>
      <c r="U213" s="7" t="n">
        <v>0</v>
      </c>
      <c r="V213" s="7" t="n">
        <v>0.0575</v>
      </c>
      <c r="W213" s="7"/>
    </row>
    <row r="214" customFormat="false" ht="15" hidden="false" customHeight="false" outlineLevel="0" collapsed="false">
      <c r="A214" s="7" t="s">
        <v>320</v>
      </c>
      <c r="B214" s="7" t="s">
        <v>108</v>
      </c>
      <c r="C214" s="7" t="n">
        <v>51</v>
      </c>
      <c r="D214" s="7" t="s">
        <v>102</v>
      </c>
      <c r="E214" s="7" t="n">
        <v>220</v>
      </c>
      <c r="F214" s="7" t="n">
        <v>3</v>
      </c>
      <c r="G214" s="14" t="n">
        <v>4547.62</v>
      </c>
      <c r="H214" s="14" t="n">
        <v>23061.99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15600</v>
      </c>
      <c r="N214" s="14" t="n">
        <v>58.4</v>
      </c>
      <c r="O214" s="14" t="n">
        <v>99.16</v>
      </c>
      <c r="P214" s="7" t="n">
        <v>31</v>
      </c>
      <c r="Q214" s="7" t="n">
        <v>10</v>
      </c>
      <c r="R214" s="7" t="n">
        <v>6</v>
      </c>
      <c r="S214" s="7" t="n">
        <v>0.471</v>
      </c>
      <c r="T214" s="7" t="n">
        <v>0</v>
      </c>
      <c r="U214" s="7" t="n">
        <v>0</v>
      </c>
      <c r="V214" s="7" t="n">
        <v>0.1079</v>
      </c>
      <c r="W214" s="7"/>
    </row>
    <row r="215" customFormat="false" ht="15" hidden="false" customHeight="false" outlineLevel="0" collapsed="false">
      <c r="A215" s="7" t="s">
        <v>321</v>
      </c>
      <c r="B215" s="7" t="s">
        <v>101</v>
      </c>
      <c r="C215" s="7" t="n">
        <v>64</v>
      </c>
      <c r="D215" s="7" t="s">
        <v>102</v>
      </c>
      <c r="E215" s="7" t="n">
        <v>22</v>
      </c>
      <c r="F215" s="7" t="n">
        <v>3</v>
      </c>
      <c r="G215" s="14" t="n">
        <v>2868.27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6300</v>
      </c>
      <c r="N215" s="14" t="n">
        <v>57.7</v>
      </c>
      <c r="O215" s="14" t="n">
        <v>269.11</v>
      </c>
      <c r="P215" s="7" t="n">
        <v>25</v>
      </c>
      <c r="Q215" s="7" t="n">
        <v>26</v>
      </c>
      <c r="R215" s="7" t="n">
        <v>0</v>
      </c>
      <c r="S215" s="7" t="n">
        <v>0.229</v>
      </c>
      <c r="T215" s="7" t="n">
        <v>0</v>
      </c>
      <c r="U215" s="7" t="n">
        <v>0</v>
      </c>
      <c r="V215" s="7" t="n">
        <v>0.0833</v>
      </c>
      <c r="W215" s="7"/>
    </row>
    <row r="216" customFormat="false" ht="15" hidden="false" customHeight="false" outlineLevel="0" collapsed="false">
      <c r="A216" s="7" t="s">
        <v>322</v>
      </c>
      <c r="B216" s="7" t="s">
        <v>108</v>
      </c>
      <c r="C216" s="7" t="n">
        <v>19</v>
      </c>
      <c r="D216" s="7" t="s">
        <v>104</v>
      </c>
      <c r="E216" s="7" t="n">
        <v>1</v>
      </c>
      <c r="F216" s="7" t="n">
        <v>4</v>
      </c>
      <c r="G216" s="14" t="n">
        <v>4760.27</v>
      </c>
      <c r="H216" s="14" t="n">
        <v>13362.79</v>
      </c>
      <c r="I216" s="14" t="n">
        <v>0</v>
      </c>
      <c r="J216" s="14" t="n">
        <v>0</v>
      </c>
      <c r="K216" s="14" t="n">
        <v>0</v>
      </c>
      <c r="L216" s="14" t="n">
        <v>25310</v>
      </c>
      <c r="M216" s="14" t="n">
        <v>7300</v>
      </c>
      <c r="N216" s="14" t="n">
        <v>46.2</v>
      </c>
      <c r="O216" s="14" t="n">
        <v>1618.93</v>
      </c>
      <c r="P216" s="7" t="n">
        <v>2</v>
      </c>
      <c r="Q216" s="7" t="n">
        <v>87</v>
      </c>
      <c r="R216" s="7" t="n">
        <v>27</v>
      </c>
      <c r="S216" s="7" t="n">
        <v>0.741</v>
      </c>
      <c r="T216" s="7" t="n">
        <v>1</v>
      </c>
      <c r="U216" s="7" t="n">
        <v>0</v>
      </c>
      <c r="V216" s="7" t="n">
        <v>0.0277</v>
      </c>
      <c r="W216" s="7"/>
    </row>
    <row r="217" customFormat="false" ht="15" hidden="false" customHeight="false" outlineLevel="0" collapsed="false">
      <c r="A217" s="7" t="s">
        <v>323</v>
      </c>
      <c r="B217" s="7" t="s">
        <v>106</v>
      </c>
      <c r="C217" s="7" t="n">
        <v>54</v>
      </c>
      <c r="D217" s="7" t="s">
        <v>104</v>
      </c>
      <c r="E217" s="7" t="n">
        <v>278</v>
      </c>
      <c r="F217" s="7" t="n">
        <v>5</v>
      </c>
      <c r="G217" s="14" t="n">
        <v>5690.46</v>
      </c>
      <c r="H217" s="14" t="n">
        <v>18222.94</v>
      </c>
      <c r="I217" s="14" t="n">
        <v>0</v>
      </c>
      <c r="J217" s="14" t="n">
        <v>0</v>
      </c>
      <c r="K217" s="14" t="n">
        <v>226800</v>
      </c>
      <c r="L217" s="14" t="n">
        <v>0</v>
      </c>
      <c r="M217" s="14" t="n">
        <v>7800</v>
      </c>
      <c r="N217" s="14" t="n">
        <v>32.2</v>
      </c>
      <c r="O217" s="14" t="n">
        <v>391.48</v>
      </c>
      <c r="P217" s="7" t="n">
        <v>0</v>
      </c>
      <c r="Q217" s="7" t="n">
        <v>41</v>
      </c>
      <c r="R217" s="7" t="n">
        <v>0</v>
      </c>
      <c r="S217" s="7" t="n">
        <v>0.517</v>
      </c>
      <c r="T217" s="7" t="n">
        <v>0</v>
      </c>
      <c r="U217" s="7" t="n">
        <v>0</v>
      </c>
      <c r="V217" s="7" t="n">
        <v>0.0098</v>
      </c>
      <c r="W217" s="7"/>
    </row>
    <row r="218" customFormat="false" ht="15" hidden="false" customHeight="false" outlineLevel="0" collapsed="false">
      <c r="A218" s="7" t="s">
        <v>324</v>
      </c>
      <c r="B218" s="7" t="s">
        <v>108</v>
      </c>
      <c r="C218" s="7" t="n">
        <v>34</v>
      </c>
      <c r="D218" s="7" t="s">
        <v>102</v>
      </c>
      <c r="E218" s="7" t="n">
        <v>18</v>
      </c>
      <c r="F218" s="7" t="n">
        <v>4</v>
      </c>
      <c r="G218" s="14" t="n">
        <v>2163.22</v>
      </c>
      <c r="H218" s="14" t="n">
        <v>2453.87</v>
      </c>
      <c r="I218" s="14" t="n">
        <v>2500</v>
      </c>
      <c r="J218" s="14" t="n">
        <v>0</v>
      </c>
      <c r="K218" s="14" t="n">
        <v>0</v>
      </c>
      <c r="L218" s="14" t="n">
        <v>0</v>
      </c>
      <c r="M218" s="14"/>
      <c r="N218" s="14"/>
      <c r="O218" s="14" t="n">
        <v>0</v>
      </c>
      <c r="P218" s="7" t="n">
        <v>13</v>
      </c>
      <c r="Q218" s="7" t="n">
        <v>16</v>
      </c>
      <c r="R218" s="7" t="n">
        <v>0</v>
      </c>
      <c r="S218" s="7" t="n">
        <v>0.623</v>
      </c>
      <c r="T218" s="7" t="n">
        <v>2</v>
      </c>
      <c r="U218" s="7" t="n">
        <v>1</v>
      </c>
      <c r="V218" s="7" t="n">
        <v>0.2599</v>
      </c>
      <c r="W218" s="7"/>
    </row>
    <row r="219" customFormat="false" ht="15" hidden="false" customHeight="false" outlineLevel="0" collapsed="false">
      <c r="A219" s="7" t="s">
        <v>325</v>
      </c>
      <c r="B219" s="7" t="s">
        <v>101</v>
      </c>
      <c r="C219" s="7" t="n">
        <v>19</v>
      </c>
      <c r="D219" s="7" t="s">
        <v>102</v>
      </c>
      <c r="E219" s="7" t="n">
        <v>3</v>
      </c>
      <c r="F219" s="7" t="n">
        <v>2</v>
      </c>
      <c r="G219" s="14" t="n">
        <v>8485.88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12100</v>
      </c>
      <c r="N219" s="14" t="n">
        <v>5.1</v>
      </c>
      <c r="O219" s="14" t="n">
        <v>904.78</v>
      </c>
      <c r="P219" s="7" t="n">
        <v>6</v>
      </c>
      <c r="Q219" s="7" t="n">
        <v>21</v>
      </c>
      <c r="R219" s="7" t="n">
        <v>7</v>
      </c>
      <c r="S219" s="7" t="n">
        <v>0.998</v>
      </c>
      <c r="T219" s="7" t="n">
        <v>0</v>
      </c>
      <c r="U219" s="7" t="n">
        <v>0</v>
      </c>
      <c r="V219" s="7" t="n">
        <v>0.091</v>
      </c>
      <c r="W219" s="7"/>
    </row>
    <row r="220" customFormat="false" ht="15" hidden="false" customHeight="false" outlineLevel="0" collapsed="false">
      <c r="A220" s="7" t="s">
        <v>326</v>
      </c>
      <c r="B220" s="7" t="s">
        <v>101</v>
      </c>
      <c r="C220" s="7" t="n">
        <v>66</v>
      </c>
      <c r="D220" s="7" t="s">
        <v>102</v>
      </c>
      <c r="E220" s="7" t="n">
        <v>49</v>
      </c>
      <c r="F220" s="7" t="n">
        <v>1</v>
      </c>
      <c r="G220" s="14" t="n">
        <v>792.83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/>
      <c r="N220" s="14"/>
      <c r="O220" s="14" t="n">
        <v>0</v>
      </c>
      <c r="P220" s="7" t="n">
        <v>99</v>
      </c>
      <c r="Q220" s="7" t="n">
        <v>0</v>
      </c>
      <c r="R220" s="7" t="n">
        <v>0</v>
      </c>
      <c r="S220" s="7"/>
      <c r="T220" s="7" t="n">
        <v>1</v>
      </c>
      <c r="U220" s="7" t="n">
        <v>1</v>
      </c>
      <c r="V220" s="7" t="n">
        <v>0.5652</v>
      </c>
      <c r="W220" s="7"/>
    </row>
    <row r="221" customFormat="false" ht="15" hidden="false" customHeight="false" outlineLevel="0" collapsed="false">
      <c r="A221" s="7" t="s">
        <v>327</v>
      </c>
      <c r="B221" s="7" t="s">
        <v>106</v>
      </c>
      <c r="C221" s="7" t="n">
        <v>74</v>
      </c>
      <c r="D221" s="7" t="s">
        <v>104</v>
      </c>
      <c r="E221" s="7" t="n">
        <v>209</v>
      </c>
      <c r="F221" s="7" t="n">
        <v>3</v>
      </c>
      <c r="G221" s="14" t="n">
        <v>3235.51</v>
      </c>
      <c r="H221" s="14" t="n">
        <v>8755.72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/>
      <c r="N221" s="14"/>
      <c r="O221" s="14" t="n">
        <v>0</v>
      </c>
      <c r="P221" s="7" t="n">
        <v>6</v>
      </c>
      <c r="Q221" s="7" t="n">
        <v>30</v>
      </c>
      <c r="R221" s="7" t="n">
        <v>0</v>
      </c>
      <c r="S221" s="7" t="n">
        <v>0.359</v>
      </c>
      <c r="T221" s="7" t="n">
        <v>1</v>
      </c>
      <c r="U221" s="7" t="n">
        <v>0</v>
      </c>
      <c r="V221" s="7" t="n">
        <v>0.0411</v>
      </c>
      <c r="W221" s="7"/>
    </row>
    <row r="222" customFormat="false" ht="15" hidden="false" customHeight="false" outlineLevel="0" collapsed="false">
      <c r="A222" s="7" t="s">
        <v>328</v>
      </c>
      <c r="B222" s="7" t="s">
        <v>101</v>
      </c>
      <c r="C222" s="7" t="n">
        <v>54</v>
      </c>
      <c r="D222" s="7" t="s">
        <v>102</v>
      </c>
      <c r="E222" s="7" t="n">
        <v>135</v>
      </c>
      <c r="F222" s="7" t="n">
        <v>1</v>
      </c>
      <c r="G222" s="14" t="n">
        <v>450.76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/>
      <c r="N222" s="14"/>
      <c r="O222" s="14" t="n">
        <v>0</v>
      </c>
      <c r="P222" s="7" t="n">
        <v>0</v>
      </c>
      <c r="Q222" s="7" t="n">
        <v>8</v>
      </c>
      <c r="R222" s="7" t="n">
        <v>0</v>
      </c>
      <c r="S222" s="7" t="n">
        <v>0.53</v>
      </c>
      <c r="T222" s="7" t="n">
        <v>0</v>
      </c>
      <c r="U222" s="7" t="n">
        <v>0</v>
      </c>
      <c r="V222" s="7" t="n">
        <v>0.119</v>
      </c>
      <c r="W222" s="7"/>
    </row>
    <row r="223" customFormat="false" ht="15" hidden="false" customHeight="false" outlineLevel="0" collapsed="false">
      <c r="A223" s="7" t="s">
        <v>329</v>
      </c>
      <c r="B223" s="7" t="s">
        <v>106</v>
      </c>
      <c r="C223" s="7" t="n">
        <v>45</v>
      </c>
      <c r="D223" s="7" t="s">
        <v>104</v>
      </c>
      <c r="E223" s="7" t="n">
        <v>66</v>
      </c>
      <c r="F223" s="7" t="n">
        <v>4</v>
      </c>
      <c r="G223" s="14" t="n">
        <v>14117.82</v>
      </c>
      <c r="H223" s="14" t="n">
        <v>19796.55</v>
      </c>
      <c r="I223" s="14" t="n">
        <v>0</v>
      </c>
      <c r="J223" s="14" t="n">
        <v>0</v>
      </c>
      <c r="K223" s="14" t="n">
        <v>230600</v>
      </c>
      <c r="L223" s="14" t="n">
        <v>0</v>
      </c>
      <c r="M223" s="14" t="n">
        <v>12200</v>
      </c>
      <c r="N223" s="14" t="n">
        <v>57.4</v>
      </c>
      <c r="O223" s="14" t="n">
        <v>1907.29</v>
      </c>
      <c r="P223" s="7" t="n">
        <v>19</v>
      </c>
      <c r="Q223" s="7" t="n">
        <v>90</v>
      </c>
      <c r="R223" s="7" t="n">
        <v>15</v>
      </c>
      <c r="S223" s="7" t="n">
        <v>0.606</v>
      </c>
      <c r="T223" s="7" t="n">
        <v>0</v>
      </c>
      <c r="U223" s="7" t="n">
        <v>0</v>
      </c>
      <c r="V223" s="7" t="n">
        <v>0.0173</v>
      </c>
      <c r="W223" s="7"/>
    </row>
    <row r="224" customFormat="false" ht="15" hidden="false" customHeight="false" outlineLevel="0" collapsed="false">
      <c r="A224" s="7" t="s">
        <v>330</v>
      </c>
      <c r="B224" s="7" t="s">
        <v>128</v>
      </c>
      <c r="C224" s="7" t="n">
        <v>29</v>
      </c>
      <c r="D224" s="7" t="s">
        <v>104</v>
      </c>
      <c r="E224" s="7" t="n">
        <v>40</v>
      </c>
      <c r="F224" s="7" t="n">
        <v>4</v>
      </c>
      <c r="G224" s="14" t="n">
        <v>5619.6</v>
      </c>
      <c r="H224" s="14" t="n">
        <v>29399.07</v>
      </c>
      <c r="I224" s="14" t="n">
        <v>0</v>
      </c>
      <c r="J224" s="14" t="n">
        <v>0</v>
      </c>
      <c r="K224" s="14" t="n">
        <v>324300</v>
      </c>
      <c r="L224" s="14" t="n">
        <v>0</v>
      </c>
      <c r="M224" s="14" t="n">
        <v>14800</v>
      </c>
      <c r="N224" s="14" t="n">
        <v>41.2</v>
      </c>
      <c r="O224" s="14" t="n">
        <v>312.15</v>
      </c>
      <c r="P224" s="7" t="n">
        <v>1</v>
      </c>
      <c r="Q224" s="7" t="n">
        <v>22</v>
      </c>
      <c r="R224" s="7" t="n">
        <v>8</v>
      </c>
      <c r="S224" s="7" t="n">
        <v>0.558</v>
      </c>
      <c r="T224" s="7" t="n">
        <v>0</v>
      </c>
      <c r="U224" s="7" t="n">
        <v>0</v>
      </c>
      <c r="V224" s="7" t="n">
        <v>0.0367</v>
      </c>
      <c r="W224" s="7"/>
    </row>
    <row r="225" customFormat="false" ht="15" hidden="false" customHeight="false" outlineLevel="0" collapsed="false">
      <c r="A225" s="7" t="s">
        <v>331</v>
      </c>
      <c r="B225" s="7" t="s">
        <v>108</v>
      </c>
      <c r="C225" s="7" t="n">
        <v>42</v>
      </c>
      <c r="D225" s="7" t="s">
        <v>104</v>
      </c>
      <c r="E225" s="7" t="n">
        <v>99</v>
      </c>
      <c r="F225" s="7" t="n">
        <v>3</v>
      </c>
      <c r="G225" s="14" t="n">
        <v>7478.54</v>
      </c>
      <c r="H225" s="14" t="n">
        <v>21960.78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5200</v>
      </c>
      <c r="N225" s="14" t="n">
        <v>32.2</v>
      </c>
      <c r="O225" s="14" t="n">
        <v>3819.19</v>
      </c>
      <c r="P225" s="7" t="n">
        <v>4</v>
      </c>
      <c r="Q225" s="7" t="n">
        <v>112</v>
      </c>
      <c r="R225" s="7" t="n">
        <v>0</v>
      </c>
      <c r="S225" s="7" t="n">
        <v>0.537</v>
      </c>
      <c r="T225" s="7" t="n">
        <v>1</v>
      </c>
      <c r="U225" s="7" t="n">
        <v>0</v>
      </c>
      <c r="V225" s="7" t="n">
        <v>0.021</v>
      </c>
      <c r="W225" s="7"/>
    </row>
    <row r="226" customFormat="false" ht="15" hidden="false" customHeight="false" outlineLevel="0" collapsed="false">
      <c r="A226" s="7" t="s">
        <v>332</v>
      </c>
      <c r="B226" s="7" t="s">
        <v>101</v>
      </c>
      <c r="C226" s="7" t="n">
        <v>47</v>
      </c>
      <c r="D226" s="7" t="s">
        <v>104</v>
      </c>
      <c r="E226" s="7" t="n">
        <v>96</v>
      </c>
      <c r="F226" s="7" t="n">
        <v>2</v>
      </c>
      <c r="G226" s="14" t="n">
        <v>1649.28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19300</v>
      </c>
      <c r="N226" s="14" t="n">
        <v>15.5</v>
      </c>
      <c r="O226" s="14" t="n">
        <v>0</v>
      </c>
      <c r="P226" s="7" t="n">
        <v>315</v>
      </c>
      <c r="Q226" s="7" t="n">
        <v>0</v>
      </c>
      <c r="R226" s="7" t="n">
        <v>0</v>
      </c>
      <c r="S226" s="7"/>
      <c r="T226" s="7" t="n">
        <v>0</v>
      </c>
      <c r="U226" s="7" t="n">
        <v>0</v>
      </c>
      <c r="V226" s="7" t="n">
        <v>0.1589</v>
      </c>
      <c r="W226" s="7"/>
    </row>
    <row r="227" customFormat="false" ht="15" hidden="false" customHeight="false" outlineLevel="0" collapsed="false">
      <c r="A227" s="7" t="s">
        <v>333</v>
      </c>
      <c r="B227" s="7" t="s">
        <v>128</v>
      </c>
      <c r="C227" s="7" t="n">
        <v>42</v>
      </c>
      <c r="D227" s="7" t="s">
        <v>104</v>
      </c>
      <c r="E227" s="7" t="n">
        <v>115</v>
      </c>
      <c r="F227" s="7" t="n">
        <v>4</v>
      </c>
      <c r="G227" s="14" t="n">
        <v>8375.14</v>
      </c>
      <c r="H227" s="14" t="n">
        <v>8895.53</v>
      </c>
      <c r="I227" s="14" t="n">
        <v>0</v>
      </c>
      <c r="J227" s="14" t="n">
        <v>0</v>
      </c>
      <c r="K227" s="14" t="n">
        <v>0</v>
      </c>
      <c r="L227" s="14" t="n">
        <v>2920</v>
      </c>
      <c r="M227" s="14" t="n">
        <v>7400</v>
      </c>
      <c r="N227" s="14" t="n">
        <v>51.8</v>
      </c>
      <c r="O227" s="14" t="n">
        <v>109.99</v>
      </c>
      <c r="P227" s="7" t="n">
        <v>16</v>
      </c>
      <c r="Q227" s="7" t="n">
        <v>28</v>
      </c>
      <c r="R227" s="7" t="n">
        <v>7</v>
      </c>
      <c r="S227" s="7" t="n">
        <v>0.682</v>
      </c>
      <c r="T227" s="7" t="n">
        <v>0</v>
      </c>
      <c r="U227" s="7" t="n">
        <v>0</v>
      </c>
      <c r="V227" s="7" t="n">
        <v>0.0171</v>
      </c>
      <c r="W227" s="7"/>
    </row>
    <row r="228" customFormat="false" ht="15" hidden="false" customHeight="false" outlineLevel="0" collapsed="false">
      <c r="A228" s="7" t="s">
        <v>334</v>
      </c>
      <c r="B228" s="7" t="s">
        <v>108</v>
      </c>
      <c r="C228" s="7" t="n">
        <v>66</v>
      </c>
      <c r="D228" s="7" t="s">
        <v>102</v>
      </c>
      <c r="E228" s="7" t="n">
        <v>439</v>
      </c>
      <c r="F228" s="7" t="n">
        <v>2</v>
      </c>
      <c r="G228" s="14" t="n">
        <v>7443.75</v>
      </c>
      <c r="H228" s="14" t="n">
        <v>27221.23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/>
      <c r="N228" s="14"/>
      <c r="O228" s="14" t="n">
        <v>0</v>
      </c>
      <c r="P228" s="7" t="n">
        <v>25</v>
      </c>
      <c r="Q228" s="7" t="n">
        <v>17</v>
      </c>
      <c r="R228" s="7" t="n">
        <v>0</v>
      </c>
      <c r="S228" s="7" t="n">
        <v>0.457</v>
      </c>
      <c r="T228" s="7" t="n">
        <v>0</v>
      </c>
      <c r="U228" s="7" t="n">
        <v>0</v>
      </c>
      <c r="V228" s="7" t="n">
        <v>0.0769</v>
      </c>
      <c r="W228" s="7"/>
    </row>
    <row r="229" customFormat="false" ht="15" hidden="false" customHeight="false" outlineLevel="0" collapsed="false">
      <c r="A229" s="7" t="s">
        <v>335</v>
      </c>
      <c r="B229" s="7" t="s">
        <v>101</v>
      </c>
      <c r="C229" s="7" t="n">
        <v>54</v>
      </c>
      <c r="D229" s="7" t="s">
        <v>102</v>
      </c>
      <c r="E229" s="7" t="n">
        <v>168</v>
      </c>
      <c r="F229" s="7" t="n">
        <v>1</v>
      </c>
      <c r="G229" s="14" t="n">
        <v>2911.13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/>
      <c r="N229" s="14"/>
      <c r="O229" s="14" t="n">
        <v>0</v>
      </c>
      <c r="P229" s="7" t="n">
        <v>169</v>
      </c>
      <c r="Q229" s="7" t="n">
        <v>0</v>
      </c>
      <c r="R229" s="7" t="n">
        <v>0</v>
      </c>
      <c r="S229" s="7"/>
      <c r="T229" s="7" t="n">
        <v>0</v>
      </c>
      <c r="U229" s="7" t="n">
        <v>1</v>
      </c>
      <c r="V229" s="7" t="n">
        <v>0.3571</v>
      </c>
      <c r="W229" s="7"/>
    </row>
    <row r="230" customFormat="false" ht="15" hidden="false" customHeight="false" outlineLevel="0" collapsed="false">
      <c r="A230" s="7" t="s">
        <v>336</v>
      </c>
      <c r="B230" s="7" t="s">
        <v>106</v>
      </c>
      <c r="C230" s="7" t="n">
        <v>40</v>
      </c>
      <c r="D230" s="7" t="s">
        <v>102</v>
      </c>
      <c r="E230" s="7" t="n">
        <v>94</v>
      </c>
      <c r="F230" s="7" t="n">
        <v>1</v>
      </c>
      <c r="G230" s="14" t="n">
        <v>1495.54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/>
      <c r="N230" s="14"/>
      <c r="O230" s="14" t="n">
        <v>0</v>
      </c>
      <c r="P230" s="7" t="n">
        <v>9</v>
      </c>
      <c r="Q230" s="7" t="n">
        <v>21</v>
      </c>
      <c r="R230" s="7" t="n">
        <v>8</v>
      </c>
      <c r="S230" s="7" t="n">
        <v>0.874</v>
      </c>
      <c r="T230" s="7" t="n">
        <v>0</v>
      </c>
      <c r="U230" s="7" t="n">
        <v>0</v>
      </c>
      <c r="V230" s="7" t="n">
        <v>0.1028</v>
      </c>
      <c r="W230" s="7"/>
    </row>
    <row r="231" customFormat="false" ht="15" hidden="false" customHeight="false" outlineLevel="0" collapsed="false">
      <c r="A231" s="7" t="s">
        <v>337</v>
      </c>
      <c r="B231" s="7" t="s">
        <v>128</v>
      </c>
      <c r="C231" s="7" t="n">
        <v>30</v>
      </c>
      <c r="D231" s="7" t="s">
        <v>104</v>
      </c>
      <c r="E231" s="7" t="n">
        <v>21</v>
      </c>
      <c r="F231" s="7" t="n">
        <v>2</v>
      </c>
      <c r="G231" s="14" t="n">
        <v>376.14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11970</v>
      </c>
      <c r="M231" s="14"/>
      <c r="N231" s="14"/>
      <c r="O231" s="14" t="n">
        <v>0</v>
      </c>
      <c r="P231" s="7" t="n">
        <v>13</v>
      </c>
      <c r="Q231" s="7" t="n">
        <v>29</v>
      </c>
      <c r="R231" s="7" t="n">
        <v>11</v>
      </c>
      <c r="S231" s="7" t="n">
        <v>0.737</v>
      </c>
      <c r="T231" s="7" t="n">
        <v>0</v>
      </c>
      <c r="U231" s="7" t="n">
        <v>0</v>
      </c>
      <c r="V231" s="7" t="n">
        <v>0.0514</v>
      </c>
      <c r="W231" s="7"/>
    </row>
    <row r="232" customFormat="false" ht="15" hidden="false" customHeight="false" outlineLevel="0" collapsed="false">
      <c r="A232" s="7" t="s">
        <v>338</v>
      </c>
      <c r="B232" s="7" t="s">
        <v>108</v>
      </c>
      <c r="C232" s="7" t="n">
        <v>40</v>
      </c>
      <c r="D232" s="7" t="s">
        <v>104</v>
      </c>
      <c r="E232" s="7" t="n">
        <v>199</v>
      </c>
      <c r="F232" s="7" t="n">
        <v>2</v>
      </c>
      <c r="G232" s="14" t="n">
        <v>6669.42</v>
      </c>
      <c r="H232" s="14" t="n">
        <v>31103.73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/>
      <c r="N232" s="14"/>
      <c r="O232" s="14" t="n">
        <v>0</v>
      </c>
      <c r="P232" s="7" t="n">
        <v>36</v>
      </c>
      <c r="Q232" s="7" t="n">
        <v>33</v>
      </c>
      <c r="R232" s="7" t="n">
        <v>17</v>
      </c>
      <c r="S232" s="7" t="n">
        <v>0.857</v>
      </c>
      <c r="T232" s="7" t="n">
        <v>0</v>
      </c>
      <c r="U232" s="7" t="n">
        <v>0</v>
      </c>
      <c r="V232" s="7" t="n">
        <v>0.029</v>
      </c>
      <c r="W232" s="7"/>
    </row>
    <row r="233" customFormat="false" ht="15" hidden="false" customHeight="false" outlineLevel="0" collapsed="false">
      <c r="A233" s="7" t="s">
        <v>339</v>
      </c>
      <c r="B233" s="7" t="s">
        <v>106</v>
      </c>
      <c r="C233" s="7" t="n">
        <v>35</v>
      </c>
      <c r="D233" s="7" t="s">
        <v>102</v>
      </c>
      <c r="E233" s="7" t="n">
        <v>49</v>
      </c>
      <c r="F233" s="7" t="n">
        <v>3</v>
      </c>
      <c r="G233" s="14" t="n">
        <v>8417.25</v>
      </c>
      <c r="H233" s="14" t="n">
        <v>30181.14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17900</v>
      </c>
      <c r="N233" s="14" t="n">
        <v>12.3</v>
      </c>
      <c r="O233" s="14" t="n">
        <v>0</v>
      </c>
      <c r="P233" s="7" t="n">
        <v>321</v>
      </c>
      <c r="Q233" s="7" t="n">
        <v>0</v>
      </c>
      <c r="R233" s="7" t="n">
        <v>0</v>
      </c>
      <c r="S233" s="7"/>
      <c r="T233" s="7" t="n">
        <v>2</v>
      </c>
      <c r="U233" s="7" t="n">
        <v>0</v>
      </c>
      <c r="V233" s="7" t="n">
        <v>0.6193</v>
      </c>
      <c r="W233" s="7"/>
    </row>
    <row r="234" customFormat="false" ht="15" hidden="false" customHeight="false" outlineLevel="0" collapsed="false">
      <c r="A234" s="7" t="s">
        <v>340</v>
      </c>
      <c r="B234" s="7" t="s">
        <v>101</v>
      </c>
      <c r="C234" s="7" t="n">
        <v>44</v>
      </c>
      <c r="D234" s="7" t="s">
        <v>104</v>
      </c>
      <c r="E234" s="7" t="n">
        <v>182</v>
      </c>
      <c r="F234" s="7" t="n">
        <v>6</v>
      </c>
      <c r="G234" s="14" t="n">
        <v>8150.59</v>
      </c>
      <c r="H234" s="14" t="n">
        <v>29410.67</v>
      </c>
      <c r="I234" s="14" t="n">
        <v>38900</v>
      </c>
      <c r="J234" s="14" t="n">
        <v>0</v>
      </c>
      <c r="K234" s="14" t="n">
        <v>0</v>
      </c>
      <c r="L234" s="14" t="n">
        <v>24550</v>
      </c>
      <c r="M234" s="14" t="n">
        <v>15500</v>
      </c>
      <c r="N234" s="14" t="n">
        <v>28.5</v>
      </c>
      <c r="O234" s="14" t="n">
        <v>2084.23</v>
      </c>
      <c r="P234" s="7" t="n">
        <v>1</v>
      </c>
      <c r="Q234" s="7" t="n">
        <v>64</v>
      </c>
      <c r="R234" s="7" t="n">
        <v>0</v>
      </c>
      <c r="S234" s="7" t="n">
        <v>0.26</v>
      </c>
      <c r="T234" s="7" t="n">
        <v>0</v>
      </c>
      <c r="U234" s="7" t="n">
        <v>0</v>
      </c>
      <c r="V234" s="7" t="n">
        <v>0.015</v>
      </c>
      <c r="W234" s="7"/>
    </row>
    <row r="235" customFormat="false" ht="15" hidden="false" customHeight="false" outlineLevel="0" collapsed="false">
      <c r="A235" s="7" t="s">
        <v>341</v>
      </c>
      <c r="B235" s="7" t="s">
        <v>101</v>
      </c>
      <c r="C235" s="7" t="n">
        <v>61</v>
      </c>
      <c r="D235" s="7" t="s">
        <v>102</v>
      </c>
      <c r="E235" s="7" t="n">
        <v>203</v>
      </c>
      <c r="F235" s="7" t="n">
        <v>3</v>
      </c>
      <c r="G235" s="14" t="n">
        <v>2758.36</v>
      </c>
      <c r="H235" s="14" t="n">
        <v>0</v>
      </c>
      <c r="I235" s="14" t="n">
        <v>32900</v>
      </c>
      <c r="J235" s="14" t="n">
        <v>0</v>
      </c>
      <c r="K235" s="14" t="n">
        <v>0</v>
      </c>
      <c r="L235" s="14" t="n">
        <v>0</v>
      </c>
      <c r="M235" s="14" t="n">
        <v>11500</v>
      </c>
      <c r="N235" s="14" t="n">
        <v>2.7</v>
      </c>
      <c r="O235" s="14" t="n">
        <v>290.16</v>
      </c>
      <c r="P235" s="7" t="n">
        <v>6</v>
      </c>
      <c r="Q235" s="7" t="n">
        <v>17</v>
      </c>
      <c r="R235" s="7" t="n">
        <v>4</v>
      </c>
      <c r="S235" s="7" t="n">
        <v>0.522</v>
      </c>
      <c r="T235" s="7" t="n">
        <v>0</v>
      </c>
      <c r="U235" s="7" t="n">
        <v>0</v>
      </c>
      <c r="V235" s="7" t="n">
        <v>0.055</v>
      </c>
      <c r="W235" s="7"/>
    </row>
    <row r="236" customFormat="false" ht="15" hidden="false" customHeight="false" outlineLevel="0" collapsed="false">
      <c r="A236" s="7" t="s">
        <v>342</v>
      </c>
      <c r="B236" s="7" t="s">
        <v>108</v>
      </c>
      <c r="C236" s="7" t="n">
        <v>31</v>
      </c>
      <c r="D236" s="7" t="s">
        <v>104</v>
      </c>
      <c r="E236" s="7" t="n">
        <v>102</v>
      </c>
      <c r="F236" s="7" t="n">
        <v>5</v>
      </c>
      <c r="G236" s="14" t="n">
        <v>1885.62</v>
      </c>
      <c r="H236" s="14" t="n">
        <v>50218.67</v>
      </c>
      <c r="I236" s="14" t="n">
        <v>64800</v>
      </c>
      <c r="J236" s="14" t="n">
        <v>0</v>
      </c>
      <c r="K236" s="14" t="n">
        <v>142500</v>
      </c>
      <c r="L236" s="14" t="n">
        <v>0</v>
      </c>
      <c r="M236" s="14" t="n">
        <v>15800</v>
      </c>
      <c r="N236" s="14" t="n">
        <v>11</v>
      </c>
      <c r="O236" s="14" t="n">
        <v>389.49</v>
      </c>
      <c r="P236" s="7" t="n">
        <v>22</v>
      </c>
      <c r="Q236" s="7" t="n">
        <v>25</v>
      </c>
      <c r="R236" s="7" t="n">
        <v>9</v>
      </c>
      <c r="S236" s="7" t="n">
        <v>0.913</v>
      </c>
      <c r="T236" s="7" t="n">
        <v>0</v>
      </c>
      <c r="U236" s="7" t="n">
        <v>0</v>
      </c>
      <c r="V236" s="7" t="n">
        <v>0.0223</v>
      </c>
      <c r="W236" s="7"/>
    </row>
    <row r="237" customFormat="false" ht="15" hidden="false" customHeight="false" outlineLevel="0" collapsed="false">
      <c r="A237" s="7" t="s">
        <v>343</v>
      </c>
      <c r="B237" s="7" t="s">
        <v>108</v>
      </c>
      <c r="C237" s="7" t="n">
        <v>19</v>
      </c>
      <c r="D237" s="7" t="s">
        <v>104</v>
      </c>
      <c r="E237" s="7" t="n">
        <v>2</v>
      </c>
      <c r="F237" s="7" t="n">
        <v>3</v>
      </c>
      <c r="G237" s="14" t="n">
        <v>3742.51</v>
      </c>
      <c r="H237" s="14" t="n">
        <v>25650.01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5600</v>
      </c>
      <c r="N237" s="14" t="n">
        <v>65.9</v>
      </c>
      <c r="O237" s="14" t="n">
        <v>232.23</v>
      </c>
      <c r="P237" s="7" t="n">
        <v>3</v>
      </c>
      <c r="Q237" s="7" t="n">
        <v>36</v>
      </c>
      <c r="R237" s="7" t="n">
        <v>13</v>
      </c>
      <c r="S237" s="7" t="n">
        <v>0.944</v>
      </c>
      <c r="T237" s="7" t="n">
        <v>1</v>
      </c>
      <c r="U237" s="7" t="n">
        <v>0</v>
      </c>
      <c r="V237" s="7" t="n">
        <v>0.0587</v>
      </c>
      <c r="W237" s="7"/>
    </row>
    <row r="238" customFormat="false" ht="15" hidden="false" customHeight="false" outlineLevel="0" collapsed="false">
      <c r="A238" s="7" t="s">
        <v>344</v>
      </c>
      <c r="B238" s="7" t="s">
        <v>101</v>
      </c>
      <c r="C238" s="7" t="n">
        <v>29</v>
      </c>
      <c r="D238" s="7" t="s">
        <v>104</v>
      </c>
      <c r="E238" s="7" t="n">
        <v>63</v>
      </c>
      <c r="F238" s="7" t="n">
        <v>3</v>
      </c>
      <c r="G238" s="14" t="n">
        <v>7799.27</v>
      </c>
      <c r="H238" s="14" t="n">
        <v>20745.99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10000</v>
      </c>
      <c r="N238" s="14" t="n">
        <v>27.2</v>
      </c>
      <c r="O238" s="14" t="n">
        <v>790.69</v>
      </c>
      <c r="P238" s="7" t="n">
        <v>29</v>
      </c>
      <c r="Q238" s="7" t="n">
        <v>34</v>
      </c>
      <c r="R238" s="7" t="n">
        <v>14</v>
      </c>
      <c r="S238" s="7" t="n">
        <v>0.919</v>
      </c>
      <c r="T238" s="7" t="n">
        <v>0</v>
      </c>
      <c r="U238" s="7" t="n">
        <v>0</v>
      </c>
      <c r="V238" s="7" t="n">
        <v>0.0193</v>
      </c>
      <c r="W238" s="7"/>
    </row>
    <row r="239" customFormat="false" ht="15" hidden="false" customHeight="false" outlineLevel="0" collapsed="false">
      <c r="A239" s="7" t="s">
        <v>345</v>
      </c>
      <c r="B239" s="7" t="s">
        <v>108</v>
      </c>
      <c r="C239" s="7" t="n">
        <v>37</v>
      </c>
      <c r="D239" s="7" t="s">
        <v>102</v>
      </c>
      <c r="E239" s="7" t="n">
        <v>62</v>
      </c>
      <c r="F239" s="7" t="n">
        <v>4</v>
      </c>
      <c r="G239" s="14" t="n">
        <v>3690.31</v>
      </c>
      <c r="H239" s="14" t="n">
        <v>0</v>
      </c>
      <c r="I239" s="14" t="n">
        <v>0</v>
      </c>
      <c r="J239" s="14" t="n">
        <v>0</v>
      </c>
      <c r="K239" s="14" t="n">
        <v>84900</v>
      </c>
      <c r="L239" s="14" t="n">
        <v>0</v>
      </c>
      <c r="M239" s="14" t="n">
        <v>9800</v>
      </c>
      <c r="N239" s="14" t="n">
        <v>44.7</v>
      </c>
      <c r="O239" s="14" t="n">
        <v>0</v>
      </c>
      <c r="P239" s="7" t="n">
        <v>321</v>
      </c>
      <c r="Q239" s="7" t="n">
        <v>0</v>
      </c>
      <c r="R239" s="7" t="n">
        <v>0</v>
      </c>
      <c r="S239" s="7"/>
      <c r="T239" s="7" t="n">
        <v>1</v>
      </c>
      <c r="U239" s="7" t="n">
        <v>1</v>
      </c>
      <c r="V239" s="7" t="n">
        <v>0.4697</v>
      </c>
      <c r="W239" s="7"/>
    </row>
    <row r="240" customFormat="false" ht="15" hidden="false" customHeight="false" outlineLevel="0" collapsed="false">
      <c r="A240" s="7" t="s">
        <v>346</v>
      </c>
      <c r="B240" s="7" t="s">
        <v>128</v>
      </c>
      <c r="C240" s="7" t="n">
        <v>33</v>
      </c>
      <c r="D240" s="7" t="s">
        <v>104</v>
      </c>
      <c r="E240" s="7" t="n">
        <v>73</v>
      </c>
      <c r="F240" s="7" t="n">
        <v>3</v>
      </c>
      <c r="G240" s="14" t="n">
        <v>9093.3</v>
      </c>
      <c r="H240" s="14" t="n">
        <v>330624.38</v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19400</v>
      </c>
      <c r="N240" s="14" t="n">
        <v>5.4</v>
      </c>
      <c r="O240" s="14" t="n">
        <v>1413.13</v>
      </c>
      <c r="P240" s="7" t="n">
        <v>7</v>
      </c>
      <c r="Q240" s="7" t="n">
        <v>43</v>
      </c>
      <c r="R240" s="7" t="n">
        <v>6</v>
      </c>
      <c r="S240" s="7" t="n">
        <v>0.868</v>
      </c>
      <c r="T240" s="7" t="n">
        <v>1</v>
      </c>
      <c r="U240" s="7" t="n">
        <v>0</v>
      </c>
      <c r="V240" s="7" t="n">
        <v>0.0408</v>
      </c>
      <c r="W240" s="7"/>
    </row>
    <row r="241" customFormat="false" ht="15" hidden="false" customHeight="false" outlineLevel="0" collapsed="false">
      <c r="A241" s="7" t="s">
        <v>347</v>
      </c>
      <c r="B241" s="7" t="s">
        <v>101</v>
      </c>
      <c r="C241" s="7" t="n">
        <v>55</v>
      </c>
      <c r="D241" s="7" t="s">
        <v>104</v>
      </c>
      <c r="E241" s="7" t="n">
        <v>148</v>
      </c>
      <c r="F241" s="7" t="n">
        <v>5</v>
      </c>
      <c r="G241" s="14" t="n">
        <v>12533.76</v>
      </c>
      <c r="H241" s="14" t="n">
        <v>53956.18</v>
      </c>
      <c r="I241" s="14" t="n">
        <v>0</v>
      </c>
      <c r="J241" s="14" t="n">
        <v>645418.09</v>
      </c>
      <c r="K241" s="14" t="n">
        <v>367600</v>
      </c>
      <c r="L241" s="14" t="n">
        <v>0</v>
      </c>
      <c r="M241" s="14" t="n">
        <v>17300</v>
      </c>
      <c r="N241" s="14" t="n">
        <v>18.9</v>
      </c>
      <c r="O241" s="14" t="n">
        <v>612.31</v>
      </c>
      <c r="P241" s="7" t="n">
        <v>1</v>
      </c>
      <c r="Q241" s="7" t="n">
        <v>57</v>
      </c>
      <c r="R241" s="7" t="n">
        <v>11</v>
      </c>
      <c r="S241" s="7" t="n">
        <v>0.455</v>
      </c>
      <c r="T241" s="7" t="n">
        <v>0</v>
      </c>
      <c r="U241" s="7" t="n">
        <v>0</v>
      </c>
      <c r="V241" s="7" t="n">
        <v>0.0125</v>
      </c>
      <c r="W241" s="7"/>
    </row>
    <row r="242" customFormat="false" ht="15" hidden="false" customHeight="false" outlineLevel="0" collapsed="false">
      <c r="A242" s="7" t="s">
        <v>348</v>
      </c>
      <c r="B242" s="7" t="s">
        <v>101</v>
      </c>
      <c r="C242" s="7" t="n">
        <v>32</v>
      </c>
      <c r="D242" s="7" t="s">
        <v>102</v>
      </c>
      <c r="E242" s="7" t="n">
        <v>98</v>
      </c>
      <c r="F242" s="7" t="n">
        <v>3</v>
      </c>
      <c r="G242" s="14" t="n">
        <v>3998.02</v>
      </c>
      <c r="H242" s="14" t="n">
        <v>15877.04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10200</v>
      </c>
      <c r="N242" s="14" t="n">
        <v>34.9</v>
      </c>
      <c r="O242" s="14" t="n">
        <v>119.2</v>
      </c>
      <c r="P242" s="7" t="n">
        <v>1</v>
      </c>
      <c r="Q242" s="7" t="n">
        <v>17</v>
      </c>
      <c r="R242" s="7" t="n">
        <v>11</v>
      </c>
      <c r="S242" s="7" t="n">
        <v>0.699</v>
      </c>
      <c r="T242" s="7" t="n">
        <v>0</v>
      </c>
      <c r="U242" s="7" t="n">
        <v>0</v>
      </c>
      <c r="V242" s="7" t="n">
        <v>0.0536</v>
      </c>
      <c r="W242" s="7"/>
    </row>
    <row r="243" customFormat="false" ht="15" hidden="false" customHeight="false" outlineLevel="0" collapsed="false">
      <c r="A243" s="7" t="s">
        <v>349</v>
      </c>
      <c r="B243" s="7" t="s">
        <v>106</v>
      </c>
      <c r="C243" s="7" t="n">
        <v>45</v>
      </c>
      <c r="D243" s="7" t="s">
        <v>102</v>
      </c>
      <c r="E243" s="7" t="n">
        <v>66</v>
      </c>
      <c r="F243" s="7" t="n">
        <v>3</v>
      </c>
      <c r="G243" s="14" t="n">
        <v>4413.18</v>
      </c>
      <c r="H243" s="14" t="n">
        <v>4698.2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/>
      <c r="N243" s="14"/>
      <c r="O243" s="14" t="n">
        <v>0</v>
      </c>
      <c r="P243" s="7" t="n">
        <v>40</v>
      </c>
      <c r="Q243" s="7" t="n">
        <v>23</v>
      </c>
      <c r="R243" s="7" t="n">
        <v>0</v>
      </c>
      <c r="S243" s="7" t="n">
        <v>0.765</v>
      </c>
      <c r="T243" s="7" t="n">
        <v>1</v>
      </c>
      <c r="U243" s="7" t="n">
        <v>0</v>
      </c>
      <c r="V243" s="7" t="n">
        <v>0.1422</v>
      </c>
      <c r="W243" s="7"/>
    </row>
    <row r="244" customFormat="false" ht="15" hidden="false" customHeight="false" outlineLevel="0" collapsed="false">
      <c r="A244" s="7" t="s">
        <v>350</v>
      </c>
      <c r="B244" s="7" t="s">
        <v>108</v>
      </c>
      <c r="C244" s="7" t="n">
        <v>65</v>
      </c>
      <c r="D244" s="7" t="s">
        <v>102</v>
      </c>
      <c r="E244" s="7" t="n">
        <v>422</v>
      </c>
      <c r="F244" s="7" t="n">
        <v>3</v>
      </c>
      <c r="G244" s="14" t="n">
        <v>2073.48</v>
      </c>
      <c r="H244" s="14" t="n">
        <v>3159.82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/>
      <c r="N244" s="14"/>
      <c r="O244" s="14" t="n">
        <v>0</v>
      </c>
      <c r="P244" s="7" t="n">
        <v>18</v>
      </c>
      <c r="Q244" s="7" t="n">
        <v>21</v>
      </c>
      <c r="R244" s="7" t="n">
        <v>10</v>
      </c>
      <c r="S244" s="7" t="n">
        <v>0.55</v>
      </c>
      <c r="T244" s="7" t="n">
        <v>0</v>
      </c>
      <c r="U244" s="7" t="n">
        <v>0</v>
      </c>
      <c r="V244" s="7" t="n">
        <v>0.0513</v>
      </c>
      <c r="W244" s="7"/>
    </row>
    <row r="245" customFormat="false" ht="15" hidden="false" customHeight="false" outlineLevel="0" collapsed="false">
      <c r="A245" s="7" t="s">
        <v>351</v>
      </c>
      <c r="B245" s="7" t="s">
        <v>108</v>
      </c>
      <c r="C245" s="7" t="n">
        <v>49</v>
      </c>
      <c r="D245" s="7" t="s">
        <v>102</v>
      </c>
      <c r="E245" s="7" t="n">
        <v>141</v>
      </c>
      <c r="F245" s="7" t="n">
        <v>5</v>
      </c>
      <c r="G245" s="14" t="n">
        <v>22114.26</v>
      </c>
      <c r="H245" s="14" t="n">
        <v>17528.81</v>
      </c>
      <c r="I245" s="14" t="n">
        <v>53600</v>
      </c>
      <c r="J245" s="14" t="n">
        <v>382921.08</v>
      </c>
      <c r="K245" s="14" t="n">
        <v>0</v>
      </c>
      <c r="L245" s="14" t="n">
        <v>0</v>
      </c>
      <c r="M245" s="14" t="n">
        <v>29400</v>
      </c>
      <c r="N245" s="14" t="n">
        <v>33.4</v>
      </c>
      <c r="O245" s="14" t="n">
        <v>191.83</v>
      </c>
      <c r="P245" s="7" t="n">
        <v>21</v>
      </c>
      <c r="Q245" s="7" t="n">
        <v>15</v>
      </c>
      <c r="R245" s="7" t="n">
        <v>4</v>
      </c>
      <c r="S245" s="7" t="n">
        <v>0.734</v>
      </c>
      <c r="T245" s="7" t="n">
        <v>0</v>
      </c>
      <c r="U245" s="7" t="n">
        <v>0</v>
      </c>
      <c r="V245" s="7" t="n">
        <v>0.0432</v>
      </c>
      <c r="W245" s="7"/>
    </row>
    <row r="246" customFormat="false" ht="15" hidden="false" customHeight="false" outlineLevel="0" collapsed="false">
      <c r="A246" s="7" t="s">
        <v>352</v>
      </c>
      <c r="B246" s="7" t="s">
        <v>128</v>
      </c>
      <c r="C246" s="7" t="n">
        <v>61</v>
      </c>
      <c r="D246" s="7" t="s">
        <v>102</v>
      </c>
      <c r="E246" s="7" t="n">
        <v>121</v>
      </c>
      <c r="F246" s="7" t="n">
        <v>2</v>
      </c>
      <c r="G246" s="14" t="n">
        <v>3434.29</v>
      </c>
      <c r="H246" s="14" t="n">
        <v>9655.3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/>
      <c r="N246" s="14"/>
      <c r="O246" s="14" t="n">
        <v>0</v>
      </c>
      <c r="P246" s="7" t="n">
        <v>34</v>
      </c>
      <c r="Q246" s="7" t="n">
        <v>15</v>
      </c>
      <c r="R246" s="7" t="n">
        <v>9</v>
      </c>
      <c r="S246" s="7" t="n">
        <v>0.881</v>
      </c>
      <c r="T246" s="7" t="n">
        <v>1</v>
      </c>
      <c r="U246" s="7" t="n">
        <v>0</v>
      </c>
      <c r="V246" s="7" t="n">
        <v>0.1775</v>
      </c>
      <c r="W246" s="7"/>
    </row>
    <row r="247" customFormat="false" ht="15" hidden="false" customHeight="false" outlineLevel="0" collapsed="false">
      <c r="A247" s="7" t="s">
        <v>353</v>
      </c>
      <c r="B247" s="7" t="s">
        <v>101</v>
      </c>
      <c r="C247" s="7" t="n">
        <v>51</v>
      </c>
      <c r="D247" s="7" t="s">
        <v>104</v>
      </c>
      <c r="E247" s="7" t="n">
        <v>255</v>
      </c>
      <c r="F247" s="7" t="n">
        <v>3</v>
      </c>
      <c r="G247" s="14" t="n">
        <v>7596.31</v>
      </c>
      <c r="H247" s="14" t="n">
        <v>16698.9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8000</v>
      </c>
      <c r="N247" s="14"/>
      <c r="O247" s="14" t="n">
        <v>1056.61</v>
      </c>
      <c r="P247" s="7" t="n">
        <v>1</v>
      </c>
      <c r="Q247" s="7" t="n">
        <v>64</v>
      </c>
      <c r="R247" s="7" t="n">
        <v>21</v>
      </c>
      <c r="S247" s="7" t="n">
        <v>0.747</v>
      </c>
      <c r="T247" s="7" t="n">
        <v>1</v>
      </c>
      <c r="U247" s="7" t="n">
        <v>0</v>
      </c>
      <c r="V247" s="7" t="n">
        <v>0.0382</v>
      </c>
      <c r="W247" s="7" t="s">
        <v>256</v>
      </c>
    </row>
    <row r="248" customFormat="false" ht="15" hidden="false" customHeight="false" outlineLevel="0" collapsed="false">
      <c r="A248" s="7" t="s">
        <v>354</v>
      </c>
      <c r="B248" s="7" t="s">
        <v>128</v>
      </c>
      <c r="C248" s="7" t="n">
        <v>55</v>
      </c>
      <c r="D248" s="7" t="s">
        <v>102</v>
      </c>
      <c r="E248" s="7" t="n">
        <v>52</v>
      </c>
      <c r="F248" s="7" t="n">
        <v>3</v>
      </c>
      <c r="G248" s="14" t="n">
        <v>6569.27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27300</v>
      </c>
      <c r="M248" s="14" t="n">
        <v>6600</v>
      </c>
      <c r="N248" s="14" t="n">
        <v>28</v>
      </c>
      <c r="O248" s="14" t="n">
        <v>215</v>
      </c>
      <c r="P248" s="7" t="n">
        <v>8</v>
      </c>
      <c r="Q248" s="7" t="n">
        <v>11</v>
      </c>
      <c r="R248" s="7" t="n">
        <v>1</v>
      </c>
      <c r="S248" s="7" t="n">
        <v>0.314</v>
      </c>
      <c r="T248" s="7" t="n">
        <v>2</v>
      </c>
      <c r="U248" s="7" t="n">
        <v>0</v>
      </c>
      <c r="V248" s="7" t="n">
        <v>0.2866</v>
      </c>
      <c r="W248" s="7"/>
    </row>
    <row r="249" customFormat="false" ht="15" hidden="false" customHeight="false" outlineLevel="0" collapsed="false">
      <c r="A249" s="7" t="s">
        <v>355</v>
      </c>
      <c r="B249" s="7" t="s">
        <v>128</v>
      </c>
      <c r="C249" s="7" t="n">
        <v>58</v>
      </c>
      <c r="D249" s="7" t="s">
        <v>102</v>
      </c>
      <c r="E249" s="7" t="n">
        <v>79</v>
      </c>
      <c r="F249" s="7" t="n">
        <v>2</v>
      </c>
      <c r="G249" s="14" t="n">
        <v>5463.23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13400</v>
      </c>
      <c r="M249" s="14"/>
      <c r="N249" s="14"/>
      <c r="O249" s="14" t="n">
        <v>0</v>
      </c>
      <c r="P249" s="7" t="n">
        <v>59</v>
      </c>
      <c r="Q249" s="7" t="n">
        <v>9</v>
      </c>
      <c r="R249" s="7" t="n">
        <v>4</v>
      </c>
      <c r="S249" s="7" t="n">
        <v>0.43</v>
      </c>
      <c r="T249" s="7" t="n">
        <v>0</v>
      </c>
      <c r="U249" s="7" t="n">
        <v>0</v>
      </c>
      <c r="V249" s="7" t="n">
        <v>0.1212</v>
      </c>
      <c r="W249" s="7"/>
    </row>
    <row r="250" customFormat="false" ht="15" hidden="false" customHeight="false" outlineLevel="0" collapsed="false">
      <c r="A250" s="7" t="s">
        <v>356</v>
      </c>
      <c r="B250" s="7" t="s">
        <v>101</v>
      </c>
      <c r="C250" s="7" t="n">
        <v>66</v>
      </c>
      <c r="D250" s="7" t="s">
        <v>102</v>
      </c>
      <c r="E250" s="7" t="n">
        <v>75</v>
      </c>
      <c r="F250" s="7" t="n">
        <v>2</v>
      </c>
      <c r="G250" s="14" t="n">
        <v>6953.29</v>
      </c>
      <c r="H250" s="14" t="n">
        <v>28247.97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/>
      <c r="N250" s="14"/>
      <c r="O250" s="14" t="n">
        <v>0</v>
      </c>
      <c r="P250" s="7" t="n">
        <v>19</v>
      </c>
      <c r="Q250" s="7" t="n">
        <v>30</v>
      </c>
      <c r="R250" s="7" t="n">
        <v>14</v>
      </c>
      <c r="S250" s="7" t="n">
        <v>0.709</v>
      </c>
      <c r="T250" s="7" t="n">
        <v>1</v>
      </c>
      <c r="U250" s="7" t="n">
        <v>0</v>
      </c>
      <c r="V250" s="7" t="n">
        <v>0.1638</v>
      </c>
      <c r="W250" s="7"/>
    </row>
    <row r="251" customFormat="false" ht="15" hidden="false" customHeight="false" outlineLevel="0" collapsed="false">
      <c r="A251" s="7" t="s">
        <v>357</v>
      </c>
      <c r="B251" s="7" t="s">
        <v>106</v>
      </c>
      <c r="C251" s="7" t="n">
        <v>41</v>
      </c>
      <c r="D251" s="7" t="s">
        <v>104</v>
      </c>
      <c r="E251" s="7" t="n">
        <v>124</v>
      </c>
      <c r="F251" s="7" t="n">
        <v>2</v>
      </c>
      <c r="G251" s="14" t="n">
        <v>10436.72</v>
      </c>
      <c r="H251" s="14" t="n">
        <v>0</v>
      </c>
      <c r="I251" s="14" t="n">
        <v>20500</v>
      </c>
      <c r="J251" s="14" t="n">
        <v>0</v>
      </c>
      <c r="K251" s="14" t="n">
        <v>0</v>
      </c>
      <c r="L251" s="14" t="n">
        <v>0</v>
      </c>
      <c r="M251" s="14"/>
      <c r="N251" s="14"/>
      <c r="O251" s="14" t="n">
        <v>0</v>
      </c>
      <c r="P251" s="7" t="n">
        <v>3</v>
      </c>
      <c r="Q251" s="7" t="n">
        <v>71</v>
      </c>
      <c r="R251" s="7" t="n">
        <v>0</v>
      </c>
      <c r="S251" s="7" t="n">
        <v>0.779</v>
      </c>
      <c r="T251" s="7" t="n">
        <v>0</v>
      </c>
      <c r="U251" s="7" t="n">
        <v>0</v>
      </c>
      <c r="V251" s="7" t="n">
        <v>0.0212</v>
      </c>
      <c r="W251" s="7"/>
    </row>
    <row r="252" customFormat="false" ht="15" hidden="false" customHeight="false" outlineLevel="0" collapsed="false">
      <c r="A252" s="7" t="s">
        <v>358</v>
      </c>
      <c r="B252" s="7" t="s">
        <v>108</v>
      </c>
      <c r="C252" s="7" t="n">
        <v>22</v>
      </c>
      <c r="D252" s="7" t="s">
        <v>104</v>
      </c>
      <c r="E252" s="7" t="n">
        <v>27</v>
      </c>
      <c r="F252" s="7" t="n">
        <v>5</v>
      </c>
      <c r="G252" s="14" t="n">
        <v>1570</v>
      </c>
      <c r="H252" s="14" t="n">
        <v>5557.72</v>
      </c>
      <c r="I252" s="14" t="n">
        <v>11700</v>
      </c>
      <c r="J252" s="14" t="n">
        <v>0</v>
      </c>
      <c r="K252" s="14" t="n">
        <v>0</v>
      </c>
      <c r="L252" s="14" t="n">
        <v>16170</v>
      </c>
      <c r="M252" s="14" t="n">
        <v>3100</v>
      </c>
      <c r="N252" s="14" t="n">
        <v>10.1</v>
      </c>
      <c r="O252" s="14" t="n">
        <v>296.37</v>
      </c>
      <c r="P252" s="7" t="n">
        <v>4</v>
      </c>
      <c r="Q252" s="7" t="n">
        <v>83</v>
      </c>
      <c r="R252" s="7" t="n">
        <v>26</v>
      </c>
      <c r="S252" s="7" t="n">
        <v>0.76</v>
      </c>
      <c r="T252" s="7" t="n">
        <v>0</v>
      </c>
      <c r="U252" s="7" t="n">
        <v>0</v>
      </c>
      <c r="V252" s="7" t="n">
        <v>0.0094</v>
      </c>
      <c r="W252" s="7"/>
    </row>
    <row r="253" customFormat="false" ht="15" hidden="false" customHeight="false" outlineLevel="0" collapsed="false">
      <c r="A253" s="7" t="s">
        <v>359</v>
      </c>
      <c r="B253" s="7" t="s">
        <v>108</v>
      </c>
      <c r="C253" s="7" t="n">
        <v>61</v>
      </c>
      <c r="D253" s="7" t="s">
        <v>102</v>
      </c>
      <c r="E253" s="7" t="n">
        <v>90</v>
      </c>
      <c r="F253" s="7" t="n">
        <v>4</v>
      </c>
      <c r="G253" s="14" t="n">
        <v>2808.17</v>
      </c>
      <c r="H253" s="14" t="n">
        <v>15286.83</v>
      </c>
      <c r="I253" s="14" t="n">
        <v>0</v>
      </c>
      <c r="J253" s="14" t="n">
        <v>0</v>
      </c>
      <c r="K253" s="14" t="n">
        <v>199900</v>
      </c>
      <c r="L253" s="14" t="n">
        <v>0</v>
      </c>
      <c r="M253" s="14"/>
      <c r="N253" s="14"/>
      <c r="O253" s="14" t="n">
        <v>0</v>
      </c>
      <c r="P253" s="7" t="n">
        <v>12</v>
      </c>
      <c r="Q253" s="7" t="n">
        <v>7</v>
      </c>
      <c r="R253" s="7" t="n">
        <v>0</v>
      </c>
      <c r="S253" s="7" t="n">
        <v>0.371</v>
      </c>
      <c r="T253" s="7" t="n">
        <v>2</v>
      </c>
      <c r="U253" s="7" t="n">
        <v>0</v>
      </c>
      <c r="V253" s="7" t="n">
        <v>0.3846</v>
      </c>
      <c r="W253" s="7"/>
    </row>
    <row r="254" customFormat="false" ht="15" hidden="false" customHeight="false" outlineLevel="0" collapsed="false">
      <c r="A254" s="7" t="s">
        <v>360</v>
      </c>
      <c r="B254" s="7" t="s">
        <v>101</v>
      </c>
      <c r="C254" s="7" t="n">
        <v>64</v>
      </c>
      <c r="D254" s="7" t="s">
        <v>102</v>
      </c>
      <c r="E254" s="7" t="n">
        <v>106</v>
      </c>
      <c r="F254" s="7" t="n">
        <v>1</v>
      </c>
      <c r="G254" s="14" t="n">
        <v>745.6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/>
      <c r="N254" s="14"/>
      <c r="O254" s="14" t="n">
        <v>0</v>
      </c>
      <c r="P254" s="7" t="n">
        <v>20</v>
      </c>
      <c r="Q254" s="7" t="n">
        <v>26</v>
      </c>
      <c r="R254" s="7" t="n">
        <v>0</v>
      </c>
      <c r="S254" s="7" t="n">
        <v>0.453</v>
      </c>
      <c r="T254" s="7" t="n">
        <v>0</v>
      </c>
      <c r="U254" s="7" t="n">
        <v>0</v>
      </c>
      <c r="V254" s="7" t="n">
        <v>0.0774</v>
      </c>
      <c r="W254" s="7"/>
    </row>
    <row r="255" customFormat="false" ht="15" hidden="false" customHeight="false" outlineLevel="0" collapsed="false">
      <c r="A255" s="7" t="s">
        <v>361</v>
      </c>
      <c r="B255" s="7" t="s">
        <v>108</v>
      </c>
      <c r="C255" s="7" t="n">
        <v>40</v>
      </c>
      <c r="D255" s="7" t="s">
        <v>102</v>
      </c>
      <c r="E255" s="7" t="n">
        <v>15</v>
      </c>
      <c r="F255" s="7" t="n">
        <v>3</v>
      </c>
      <c r="G255" s="14" t="n">
        <v>14417.03</v>
      </c>
      <c r="H255" s="14" t="n">
        <v>10865.68</v>
      </c>
      <c r="I255" s="14" t="n">
        <v>0</v>
      </c>
      <c r="J255" s="14" t="n">
        <v>0</v>
      </c>
      <c r="K255" s="14" t="n">
        <v>0</v>
      </c>
      <c r="L255" s="14" t="n">
        <v>11320</v>
      </c>
      <c r="M255" s="14"/>
      <c r="N255" s="14"/>
      <c r="O255" s="14" t="n">
        <v>0</v>
      </c>
      <c r="P255" s="7" t="n">
        <v>1</v>
      </c>
      <c r="Q255" s="7" t="n">
        <v>32</v>
      </c>
      <c r="R255" s="7" t="n">
        <v>16</v>
      </c>
      <c r="S255" s="7" t="n">
        <v>0.503</v>
      </c>
      <c r="T255" s="7" t="n">
        <v>0</v>
      </c>
      <c r="U255" s="7" t="n">
        <v>0</v>
      </c>
      <c r="V255" s="7" t="n">
        <v>0.0903</v>
      </c>
      <c r="W255" s="7"/>
    </row>
    <row r="256" customFormat="false" ht="15" hidden="false" customHeight="false" outlineLevel="0" collapsed="false">
      <c r="A256" s="7" t="s">
        <v>362</v>
      </c>
      <c r="B256" s="7" t="s">
        <v>106</v>
      </c>
      <c r="C256" s="7" t="n">
        <v>69</v>
      </c>
      <c r="D256" s="7" t="s">
        <v>104</v>
      </c>
      <c r="E256" s="7" t="n">
        <v>57</v>
      </c>
      <c r="F256" s="7" t="n">
        <v>3</v>
      </c>
      <c r="G256" s="14" t="n">
        <v>2479.35</v>
      </c>
      <c r="H256" s="14" t="n">
        <v>2121.94</v>
      </c>
      <c r="I256" s="14" t="n">
        <v>0</v>
      </c>
      <c r="J256" s="14" t="n">
        <v>21581.54</v>
      </c>
      <c r="K256" s="14" t="n">
        <v>0</v>
      </c>
      <c r="L256" s="14" t="n">
        <v>0</v>
      </c>
      <c r="M256" s="14"/>
      <c r="N256" s="14"/>
      <c r="O256" s="14" t="n">
        <v>0</v>
      </c>
      <c r="P256" s="7" t="n">
        <v>3</v>
      </c>
      <c r="Q256" s="7" t="n">
        <v>38</v>
      </c>
      <c r="R256" s="7" t="n">
        <v>4</v>
      </c>
      <c r="S256" s="7" t="n">
        <v>0.507</v>
      </c>
      <c r="T256" s="7" t="n">
        <v>0</v>
      </c>
      <c r="U256" s="7" t="n">
        <v>0</v>
      </c>
      <c r="V256" s="7" t="n">
        <v>0.017</v>
      </c>
      <c r="W256" s="7"/>
    </row>
    <row r="257" customFormat="false" ht="15" hidden="false" customHeight="false" outlineLevel="0" collapsed="false">
      <c r="A257" s="7" t="s">
        <v>363</v>
      </c>
      <c r="B257" s="7" t="s">
        <v>106</v>
      </c>
      <c r="C257" s="7" t="n">
        <v>34</v>
      </c>
      <c r="D257" s="7" t="s">
        <v>104</v>
      </c>
      <c r="E257" s="7" t="n">
        <v>32</v>
      </c>
      <c r="F257" s="7" t="n">
        <v>4</v>
      </c>
      <c r="G257" s="14" t="n">
        <v>22273.34</v>
      </c>
      <c r="H257" s="14" t="n">
        <v>297078.59</v>
      </c>
      <c r="I257" s="14" t="n">
        <v>0</v>
      </c>
      <c r="J257" s="14" t="n">
        <v>0</v>
      </c>
      <c r="K257" s="14" t="n">
        <v>692700</v>
      </c>
      <c r="L257" s="14" t="n">
        <v>0</v>
      </c>
      <c r="M257" s="14" t="n">
        <v>40000</v>
      </c>
      <c r="N257" s="14" t="n">
        <v>35</v>
      </c>
      <c r="O257" s="14" t="n">
        <v>4874.25</v>
      </c>
      <c r="P257" s="7" t="n">
        <v>5</v>
      </c>
      <c r="Q257" s="7" t="n">
        <v>52</v>
      </c>
      <c r="R257" s="7" t="n">
        <v>0</v>
      </c>
      <c r="S257" s="7" t="n">
        <v>0.516</v>
      </c>
      <c r="T257" s="7" t="n">
        <v>0</v>
      </c>
      <c r="U257" s="7" t="n">
        <v>0</v>
      </c>
      <c r="V257" s="7" t="n">
        <v>0.0221</v>
      </c>
      <c r="W257" s="7"/>
    </row>
    <row r="258" customFormat="false" ht="15" hidden="false" customHeight="false" outlineLevel="0" collapsed="false">
      <c r="A258" s="7" t="s">
        <v>364</v>
      </c>
      <c r="B258" s="7" t="s">
        <v>108</v>
      </c>
      <c r="C258" s="7" t="n">
        <v>38</v>
      </c>
      <c r="D258" s="7" t="s">
        <v>104</v>
      </c>
      <c r="E258" s="7" t="n">
        <v>124</v>
      </c>
      <c r="F258" s="7" t="n">
        <v>2</v>
      </c>
      <c r="G258" s="14" t="n">
        <v>3887.9</v>
      </c>
      <c r="H258" s="14" t="n">
        <v>0</v>
      </c>
      <c r="I258" s="14" t="n">
        <v>65300</v>
      </c>
      <c r="J258" s="14" t="n">
        <v>0</v>
      </c>
      <c r="K258" s="14" t="n">
        <v>0</v>
      </c>
      <c r="L258" s="14" t="n">
        <v>0</v>
      </c>
      <c r="M258" s="14"/>
      <c r="N258" s="14"/>
      <c r="O258" s="14" t="n">
        <v>0</v>
      </c>
      <c r="P258" s="7" t="n">
        <v>357</v>
      </c>
      <c r="Q258" s="7" t="n">
        <v>0</v>
      </c>
      <c r="R258" s="7" t="n">
        <v>0</v>
      </c>
      <c r="S258" s="7"/>
      <c r="T258" s="7" t="n">
        <v>1</v>
      </c>
      <c r="U258" s="7" t="n">
        <v>0</v>
      </c>
      <c r="V258" s="7" t="n">
        <v>0.1625</v>
      </c>
      <c r="W258" s="7"/>
    </row>
    <row r="259" customFormat="false" ht="15" hidden="false" customHeight="false" outlineLevel="0" collapsed="false">
      <c r="A259" s="7" t="s">
        <v>365</v>
      </c>
      <c r="B259" s="7" t="s">
        <v>101</v>
      </c>
      <c r="C259" s="7" t="n">
        <v>46</v>
      </c>
      <c r="D259" s="7" t="s">
        <v>104</v>
      </c>
      <c r="E259" s="7" t="n">
        <v>166</v>
      </c>
      <c r="F259" s="7" t="n">
        <v>2</v>
      </c>
      <c r="G259" s="14" t="n">
        <v>6685.85</v>
      </c>
      <c r="H259" s="14" t="n">
        <v>47418.58</v>
      </c>
      <c r="I259" s="14" t="n">
        <v>0</v>
      </c>
      <c r="J259" s="14" t="n">
        <v>0</v>
      </c>
      <c r="K259" s="14" t="n">
        <v>0</v>
      </c>
      <c r="L259" s="14" t="n">
        <v>0</v>
      </c>
      <c r="M259" s="14"/>
      <c r="N259" s="14"/>
      <c r="O259" s="14" t="n">
        <v>0</v>
      </c>
      <c r="P259" s="7" t="n">
        <v>47</v>
      </c>
      <c r="Q259" s="7" t="n">
        <v>19</v>
      </c>
      <c r="R259" s="7" t="n">
        <v>5</v>
      </c>
      <c r="S259" s="7" t="n">
        <v>0.756</v>
      </c>
      <c r="T259" s="7" t="n">
        <v>0</v>
      </c>
      <c r="U259" s="7" t="n">
        <v>0</v>
      </c>
      <c r="V259" s="7" t="n">
        <v>0.0347</v>
      </c>
      <c r="W259" s="7"/>
    </row>
    <row r="260" customFormat="false" ht="15" hidden="false" customHeight="false" outlineLevel="0" collapsed="false">
      <c r="A260" s="7" t="s">
        <v>366</v>
      </c>
      <c r="B260" s="7" t="s">
        <v>106</v>
      </c>
      <c r="C260" s="7" t="n">
        <v>58</v>
      </c>
      <c r="D260" s="7" t="s">
        <v>104</v>
      </c>
      <c r="E260" s="7" t="n">
        <v>98</v>
      </c>
      <c r="F260" s="7" t="n">
        <v>4</v>
      </c>
      <c r="G260" s="14" t="n">
        <v>9494.71</v>
      </c>
      <c r="H260" s="14" t="n">
        <v>0</v>
      </c>
      <c r="I260" s="14" t="n">
        <v>77100</v>
      </c>
      <c r="J260" s="14" t="n">
        <v>0</v>
      </c>
      <c r="K260" s="14" t="n">
        <v>198200</v>
      </c>
      <c r="L260" s="14" t="n">
        <v>0</v>
      </c>
      <c r="M260" s="14" t="n">
        <v>12700</v>
      </c>
      <c r="N260" s="14" t="n">
        <v>31.5</v>
      </c>
      <c r="O260" s="14" t="n">
        <v>403.81</v>
      </c>
      <c r="P260" s="7" t="n">
        <v>20</v>
      </c>
      <c r="Q260" s="7" t="n">
        <v>35</v>
      </c>
      <c r="R260" s="7" t="n">
        <v>0</v>
      </c>
      <c r="S260" s="7" t="n">
        <v>0.626</v>
      </c>
      <c r="T260" s="7" t="n">
        <v>0</v>
      </c>
      <c r="U260" s="7" t="n">
        <v>0</v>
      </c>
      <c r="V260" s="7" t="n">
        <v>0.0215</v>
      </c>
      <c r="W260" s="7"/>
    </row>
    <row r="261" customFormat="false" ht="15" hidden="false" customHeight="false" outlineLevel="0" collapsed="false">
      <c r="A261" s="7" t="s">
        <v>367</v>
      </c>
      <c r="B261" s="7" t="s">
        <v>108</v>
      </c>
      <c r="C261" s="7" t="n">
        <v>19</v>
      </c>
      <c r="D261" s="7" t="s">
        <v>104</v>
      </c>
      <c r="E261" s="7" t="n">
        <v>11</v>
      </c>
      <c r="F261" s="7" t="n">
        <v>2</v>
      </c>
      <c r="G261" s="14" t="n">
        <v>7468.46</v>
      </c>
      <c r="H261" s="14" t="n">
        <v>59074.36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/>
      <c r="N261" s="14"/>
      <c r="O261" s="14" t="n">
        <v>0</v>
      </c>
      <c r="P261" s="7" t="n">
        <v>6</v>
      </c>
      <c r="Q261" s="7" t="n">
        <v>69</v>
      </c>
      <c r="R261" s="7" t="n">
        <v>17</v>
      </c>
      <c r="S261" s="7" t="n">
        <v>0.7</v>
      </c>
      <c r="T261" s="7" t="n">
        <v>0</v>
      </c>
      <c r="U261" s="7" t="n">
        <v>0</v>
      </c>
      <c r="V261" s="7" t="n">
        <v>0.033</v>
      </c>
      <c r="W261" s="7"/>
    </row>
    <row r="262" customFormat="false" ht="15" hidden="false" customHeight="false" outlineLevel="0" collapsed="false">
      <c r="A262" s="7" t="s">
        <v>368</v>
      </c>
      <c r="B262" s="7" t="s">
        <v>108</v>
      </c>
      <c r="C262" s="7" t="n">
        <v>46</v>
      </c>
      <c r="D262" s="7" t="s">
        <v>102</v>
      </c>
      <c r="E262" s="7" t="n">
        <v>40</v>
      </c>
      <c r="F262" s="7" t="n">
        <v>4</v>
      </c>
      <c r="G262" s="14" t="n">
        <v>15326.59</v>
      </c>
      <c r="H262" s="14" t="n">
        <v>0</v>
      </c>
      <c r="I262" s="14" t="n">
        <v>907800</v>
      </c>
      <c r="J262" s="14" t="n">
        <v>0</v>
      </c>
      <c r="K262" s="14" t="n">
        <v>0</v>
      </c>
      <c r="L262" s="14" t="n">
        <v>0</v>
      </c>
      <c r="M262" s="14" t="n">
        <v>16400</v>
      </c>
      <c r="N262" s="14" t="n">
        <v>9.1</v>
      </c>
      <c r="O262" s="14" t="n">
        <v>2548.81</v>
      </c>
      <c r="P262" s="7" t="n">
        <v>55</v>
      </c>
      <c r="Q262" s="7" t="n">
        <v>23</v>
      </c>
      <c r="R262" s="7" t="n">
        <v>5</v>
      </c>
      <c r="S262" s="7" t="n">
        <v>0.709</v>
      </c>
      <c r="T262" s="7" t="n">
        <v>0</v>
      </c>
      <c r="U262" s="7" t="n">
        <v>0</v>
      </c>
      <c r="V262" s="7" t="n">
        <v>0.0763</v>
      </c>
      <c r="W262" s="7"/>
    </row>
    <row r="263" customFormat="false" ht="15" hidden="false" customHeight="false" outlineLevel="0" collapsed="false">
      <c r="A263" s="7" t="s">
        <v>369</v>
      </c>
      <c r="B263" s="7" t="s">
        <v>108</v>
      </c>
      <c r="C263" s="7" t="n">
        <v>43</v>
      </c>
      <c r="D263" s="7" t="s">
        <v>102</v>
      </c>
      <c r="E263" s="7" t="n">
        <v>100</v>
      </c>
      <c r="F263" s="7" t="n">
        <v>3</v>
      </c>
      <c r="G263" s="14" t="n">
        <v>5801.33</v>
      </c>
      <c r="H263" s="14" t="n">
        <v>12833.85</v>
      </c>
      <c r="I263" s="14" t="n">
        <v>0</v>
      </c>
      <c r="J263" s="14" t="n">
        <v>0</v>
      </c>
      <c r="K263" s="14" t="n">
        <v>237900</v>
      </c>
      <c r="L263" s="14" t="n">
        <v>0</v>
      </c>
      <c r="M263" s="14"/>
      <c r="N263" s="14"/>
      <c r="O263" s="14" t="n">
        <v>0</v>
      </c>
      <c r="P263" s="7" t="n">
        <v>370</v>
      </c>
      <c r="Q263" s="7" t="n">
        <v>0</v>
      </c>
      <c r="R263" s="7" t="n">
        <v>0</v>
      </c>
      <c r="S263" s="7"/>
      <c r="T263" s="7" t="n">
        <v>0</v>
      </c>
      <c r="U263" s="7" t="n">
        <v>1</v>
      </c>
      <c r="V263" s="7" t="n">
        <v>0.3665</v>
      </c>
      <c r="W263" s="7"/>
    </row>
    <row r="264" customFormat="false" ht="15" hidden="false" customHeight="false" outlineLevel="0" collapsed="false">
      <c r="A264" s="7" t="s">
        <v>370</v>
      </c>
      <c r="B264" s="7" t="s">
        <v>128</v>
      </c>
      <c r="C264" s="7" t="n">
        <v>68</v>
      </c>
      <c r="D264" s="7" t="s">
        <v>104</v>
      </c>
      <c r="E264" s="7" t="n">
        <v>24</v>
      </c>
      <c r="F264" s="7" t="n">
        <v>2</v>
      </c>
      <c r="G264" s="14" t="n">
        <v>1916.85</v>
      </c>
      <c r="H264" s="14" t="n">
        <v>8887.24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/>
      <c r="N264" s="14"/>
      <c r="O264" s="14" t="n">
        <v>0</v>
      </c>
      <c r="P264" s="7" t="n">
        <v>94</v>
      </c>
      <c r="Q264" s="7" t="n">
        <v>0</v>
      </c>
      <c r="R264" s="7" t="n">
        <v>4</v>
      </c>
      <c r="S264" s="7"/>
      <c r="T264" s="7" t="n">
        <v>0</v>
      </c>
      <c r="U264" s="7" t="n">
        <v>0</v>
      </c>
      <c r="V264" s="7" t="n">
        <v>0.171</v>
      </c>
      <c r="W264" s="7"/>
    </row>
    <row r="265" customFormat="false" ht="15" hidden="false" customHeight="false" outlineLevel="0" collapsed="false">
      <c r="A265" s="7" t="s">
        <v>371</v>
      </c>
      <c r="B265" s="7" t="s">
        <v>101</v>
      </c>
      <c r="C265" s="7" t="n">
        <v>43</v>
      </c>
      <c r="D265" s="7" t="s">
        <v>104</v>
      </c>
      <c r="E265" s="7" t="n">
        <v>52</v>
      </c>
      <c r="F265" s="7" t="n">
        <v>3</v>
      </c>
      <c r="G265" s="14" t="n">
        <v>3542.85</v>
      </c>
      <c r="H265" s="14" t="n">
        <v>0</v>
      </c>
      <c r="I265" s="14" t="n">
        <v>0</v>
      </c>
      <c r="J265" s="14" t="n">
        <v>0</v>
      </c>
      <c r="K265" s="14" t="n">
        <v>170600</v>
      </c>
      <c r="L265" s="14" t="n">
        <v>0</v>
      </c>
      <c r="M265" s="14" t="n">
        <v>14000</v>
      </c>
      <c r="N265" s="14" t="n">
        <v>50.9</v>
      </c>
      <c r="O265" s="14" t="n">
        <v>219.97</v>
      </c>
      <c r="P265" s="7" t="n">
        <v>24</v>
      </c>
      <c r="Q265" s="7" t="n">
        <v>25</v>
      </c>
      <c r="R265" s="7" t="n">
        <v>8</v>
      </c>
      <c r="S265" s="7" t="n">
        <v>0.691</v>
      </c>
      <c r="T265" s="7" t="n">
        <v>0</v>
      </c>
      <c r="U265" s="7" t="n">
        <v>0</v>
      </c>
      <c r="V265" s="7" t="n">
        <v>0.0474</v>
      </c>
      <c r="W265" s="7"/>
    </row>
    <row r="266" customFormat="false" ht="15" hidden="false" customHeight="false" outlineLevel="0" collapsed="false">
      <c r="A266" s="7" t="s">
        <v>372</v>
      </c>
      <c r="B266" s="7" t="s">
        <v>101</v>
      </c>
      <c r="C266" s="7" t="n">
        <v>19</v>
      </c>
      <c r="D266" s="7" t="s">
        <v>102</v>
      </c>
      <c r="E266" s="7" t="n">
        <v>2</v>
      </c>
      <c r="F266" s="7" t="n">
        <v>1</v>
      </c>
      <c r="G266" s="14" t="n">
        <v>1632.74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/>
      <c r="N266" s="14"/>
      <c r="O266" s="14" t="n">
        <v>0</v>
      </c>
      <c r="P266" s="7" t="n">
        <v>174</v>
      </c>
      <c r="Q266" s="7" t="n">
        <v>0</v>
      </c>
      <c r="R266" s="7" t="n">
        <v>0</v>
      </c>
      <c r="S266" s="7"/>
      <c r="T266" s="7" t="n">
        <v>0</v>
      </c>
      <c r="U266" s="7" t="n">
        <v>1</v>
      </c>
      <c r="V266" s="7" t="n">
        <v>0.4225</v>
      </c>
      <c r="W266" s="7"/>
    </row>
    <row r="267" customFormat="false" ht="15" hidden="false" customHeight="false" outlineLevel="0" collapsed="false">
      <c r="A267" s="7" t="s">
        <v>373</v>
      </c>
      <c r="B267" s="7" t="s">
        <v>101</v>
      </c>
      <c r="C267" s="7" t="n">
        <v>28</v>
      </c>
      <c r="D267" s="7" t="s">
        <v>104</v>
      </c>
      <c r="E267" s="7" t="n">
        <v>77</v>
      </c>
      <c r="F267" s="7" t="n">
        <v>2</v>
      </c>
      <c r="G267" s="14" t="n">
        <v>19736.73</v>
      </c>
      <c r="H267" s="14" t="n">
        <v>30006.93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/>
      <c r="N267" s="14"/>
      <c r="O267" s="14" t="n">
        <v>0</v>
      </c>
      <c r="P267" s="7" t="n">
        <v>12</v>
      </c>
      <c r="Q267" s="7" t="n">
        <v>16</v>
      </c>
      <c r="R267" s="7" t="n">
        <v>11</v>
      </c>
      <c r="S267" s="7" t="n">
        <v>0.951</v>
      </c>
      <c r="T267" s="7" t="n">
        <v>0</v>
      </c>
      <c r="U267" s="7" t="n">
        <v>0</v>
      </c>
      <c r="V267" s="7" t="n">
        <v>0.0505</v>
      </c>
      <c r="W267" s="7"/>
    </row>
    <row r="268" customFormat="false" ht="15" hidden="false" customHeight="false" outlineLevel="0" collapsed="false">
      <c r="A268" s="7" t="s">
        <v>374</v>
      </c>
      <c r="B268" s="7" t="s">
        <v>108</v>
      </c>
      <c r="C268" s="7" t="n">
        <v>49</v>
      </c>
      <c r="D268" s="7" t="s">
        <v>104</v>
      </c>
      <c r="E268" s="7" t="n">
        <v>51</v>
      </c>
      <c r="F268" s="7" t="n">
        <v>1</v>
      </c>
      <c r="G268" s="14" t="n">
        <v>4017.55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/>
      <c r="N268" s="14"/>
      <c r="O268" s="14" t="n">
        <v>0</v>
      </c>
      <c r="P268" s="7" t="n">
        <v>17</v>
      </c>
      <c r="Q268" s="7" t="n">
        <v>60</v>
      </c>
      <c r="R268" s="7" t="n">
        <v>0</v>
      </c>
      <c r="S268" s="7" t="n">
        <v>0.597</v>
      </c>
      <c r="T268" s="7" t="n">
        <v>1</v>
      </c>
      <c r="U268" s="7" t="n">
        <v>0</v>
      </c>
      <c r="V268" s="7" t="n">
        <v>0.0732</v>
      </c>
      <c r="W268" s="7"/>
    </row>
    <row r="269" customFormat="false" ht="15" hidden="false" customHeight="false" outlineLevel="0" collapsed="false">
      <c r="A269" s="7" t="s">
        <v>375</v>
      </c>
      <c r="B269" s="7" t="s">
        <v>108</v>
      </c>
      <c r="C269" s="7" t="n">
        <v>61</v>
      </c>
      <c r="D269" s="7" t="s">
        <v>102</v>
      </c>
      <c r="E269" s="7" t="n">
        <v>245</v>
      </c>
      <c r="F269" s="7" t="n">
        <v>3</v>
      </c>
      <c r="G269" s="14" t="n">
        <v>2163.25</v>
      </c>
      <c r="H269" s="14" t="n">
        <v>7982.65</v>
      </c>
      <c r="I269" s="14" t="n">
        <v>0</v>
      </c>
      <c r="J269" s="14" t="n">
        <v>0</v>
      </c>
      <c r="K269" s="14" t="n">
        <v>28200</v>
      </c>
      <c r="L269" s="14" t="n">
        <v>0</v>
      </c>
      <c r="M269" s="14"/>
      <c r="N269" s="14"/>
      <c r="O269" s="14" t="n">
        <v>0</v>
      </c>
      <c r="P269" s="7" t="n">
        <v>8</v>
      </c>
      <c r="Q269" s="7" t="n">
        <v>15</v>
      </c>
      <c r="R269" s="7" t="n">
        <v>9</v>
      </c>
      <c r="S269" s="7" t="n">
        <v>0.438</v>
      </c>
      <c r="T269" s="7" t="n">
        <v>0</v>
      </c>
      <c r="U269" s="7" t="n">
        <v>0</v>
      </c>
      <c r="V269" s="7" t="n">
        <v>0.0547</v>
      </c>
      <c r="W269" s="7"/>
    </row>
    <row r="270" customFormat="false" ht="15" hidden="false" customHeight="false" outlineLevel="0" collapsed="false">
      <c r="A270" s="7" t="s">
        <v>376</v>
      </c>
      <c r="B270" s="7" t="s">
        <v>108</v>
      </c>
      <c r="C270" s="7" t="n">
        <v>59</v>
      </c>
      <c r="D270" s="7" t="s">
        <v>102</v>
      </c>
      <c r="E270" s="7" t="n">
        <v>181</v>
      </c>
      <c r="F270" s="7" t="n">
        <v>3</v>
      </c>
      <c r="G270" s="14" t="n">
        <v>1816.68</v>
      </c>
      <c r="H270" s="14" t="n">
        <v>0</v>
      </c>
      <c r="I270" s="14" t="n">
        <v>51300</v>
      </c>
      <c r="J270" s="14" t="n">
        <v>0</v>
      </c>
      <c r="K270" s="14" t="n">
        <v>0</v>
      </c>
      <c r="L270" s="14" t="n">
        <v>12820</v>
      </c>
      <c r="M270" s="14"/>
      <c r="N270" s="14"/>
      <c r="O270" s="14" t="n">
        <v>0</v>
      </c>
      <c r="P270" s="7" t="n">
        <v>14</v>
      </c>
      <c r="Q270" s="7" t="n">
        <v>17</v>
      </c>
      <c r="R270" s="7" t="n">
        <v>0</v>
      </c>
      <c r="S270" s="7" t="n">
        <v>0.45</v>
      </c>
      <c r="T270" s="7" t="n">
        <v>0</v>
      </c>
      <c r="U270" s="7" t="n">
        <v>0</v>
      </c>
      <c r="V270" s="7" t="n">
        <v>0.0701</v>
      </c>
      <c r="W270" s="7"/>
    </row>
    <row r="271" customFormat="false" ht="15" hidden="false" customHeight="false" outlineLevel="0" collapsed="false">
      <c r="A271" s="7" t="s">
        <v>377</v>
      </c>
      <c r="B271" s="7" t="s">
        <v>108</v>
      </c>
      <c r="C271" s="7" t="n">
        <v>46</v>
      </c>
      <c r="D271" s="7" t="s">
        <v>102</v>
      </c>
      <c r="E271" s="7" t="n">
        <v>92</v>
      </c>
      <c r="F271" s="7" t="n">
        <v>4</v>
      </c>
      <c r="G271" s="14" t="n">
        <v>13093.53</v>
      </c>
      <c r="H271" s="14" t="n">
        <v>4648.64</v>
      </c>
      <c r="I271" s="14" t="n">
        <v>0</v>
      </c>
      <c r="J271" s="14" t="n">
        <v>0</v>
      </c>
      <c r="K271" s="14" t="n">
        <v>194900</v>
      </c>
      <c r="L271" s="14" t="n">
        <v>0</v>
      </c>
      <c r="M271" s="14"/>
      <c r="N271" s="14"/>
      <c r="O271" s="14" t="n">
        <v>0</v>
      </c>
      <c r="P271" s="7" t="n">
        <v>8</v>
      </c>
      <c r="Q271" s="7" t="n">
        <v>22</v>
      </c>
      <c r="R271" s="7" t="n">
        <v>9</v>
      </c>
      <c r="S271" s="7" t="n">
        <v>0.808</v>
      </c>
      <c r="T271" s="7" t="n">
        <v>0</v>
      </c>
      <c r="U271" s="7" t="n">
        <v>0</v>
      </c>
      <c r="V271" s="7" t="n">
        <v>0.0521</v>
      </c>
      <c r="W271" s="7"/>
    </row>
    <row r="272" customFormat="false" ht="15" hidden="false" customHeight="false" outlineLevel="0" collapsed="false">
      <c r="A272" s="7" t="s">
        <v>378</v>
      </c>
      <c r="B272" s="7" t="s">
        <v>108</v>
      </c>
      <c r="C272" s="7" t="n">
        <v>50</v>
      </c>
      <c r="D272" s="7" t="s">
        <v>104</v>
      </c>
      <c r="E272" s="7" t="n">
        <v>37</v>
      </c>
      <c r="F272" s="7" t="n">
        <v>3</v>
      </c>
      <c r="G272" s="14" t="n">
        <v>7057.21</v>
      </c>
      <c r="H272" s="14" t="n">
        <v>3131.44</v>
      </c>
      <c r="I272" s="14" t="n">
        <v>37000</v>
      </c>
      <c r="J272" s="14" t="n">
        <v>0</v>
      </c>
      <c r="K272" s="14" t="n">
        <v>0</v>
      </c>
      <c r="L272" s="14" t="n">
        <v>0</v>
      </c>
      <c r="M272" s="14"/>
      <c r="N272" s="14"/>
      <c r="O272" s="14" t="n">
        <v>0</v>
      </c>
      <c r="P272" s="7" t="n">
        <v>8</v>
      </c>
      <c r="Q272" s="7" t="n">
        <v>40</v>
      </c>
      <c r="R272" s="7" t="n">
        <v>9</v>
      </c>
      <c r="S272" s="7" t="n">
        <v>0.465</v>
      </c>
      <c r="T272" s="7" t="n">
        <v>0</v>
      </c>
      <c r="U272" s="7" t="n">
        <v>0</v>
      </c>
      <c r="V272" s="7" t="n">
        <v>0.0248</v>
      </c>
      <c r="W272" s="7"/>
    </row>
    <row r="273" customFormat="false" ht="15" hidden="false" customHeight="false" outlineLevel="0" collapsed="false">
      <c r="A273" s="7" t="s">
        <v>379</v>
      </c>
      <c r="B273" s="7" t="s">
        <v>101</v>
      </c>
      <c r="C273" s="7" t="n">
        <v>60</v>
      </c>
      <c r="D273" s="7" t="s">
        <v>102</v>
      </c>
      <c r="E273" s="7" t="n">
        <v>95</v>
      </c>
      <c r="F273" s="7" t="n">
        <v>5</v>
      </c>
      <c r="G273" s="14" t="n">
        <v>2298.86</v>
      </c>
      <c r="H273" s="14" t="n">
        <v>0</v>
      </c>
      <c r="I273" s="14" t="n">
        <v>83600</v>
      </c>
      <c r="J273" s="14" t="n">
        <v>66220.27</v>
      </c>
      <c r="K273" s="14" t="n">
        <v>0</v>
      </c>
      <c r="L273" s="14" t="n">
        <v>20880</v>
      </c>
      <c r="M273" s="14" t="n">
        <v>13800</v>
      </c>
      <c r="N273" s="14" t="n">
        <v>9.4</v>
      </c>
      <c r="O273" s="14" t="n">
        <v>173.7</v>
      </c>
      <c r="P273" s="7" t="n">
        <v>10</v>
      </c>
      <c r="Q273" s="7" t="n">
        <v>9</v>
      </c>
      <c r="R273" s="7" t="n">
        <v>4</v>
      </c>
      <c r="S273" s="7" t="n">
        <v>0.395</v>
      </c>
      <c r="T273" s="7" t="n">
        <v>0</v>
      </c>
      <c r="U273" s="7" t="n">
        <v>0</v>
      </c>
      <c r="V273" s="7" t="n">
        <v>0.0893</v>
      </c>
      <c r="W273" s="7"/>
    </row>
    <row r="274" customFormat="false" ht="15" hidden="false" customHeight="false" outlineLevel="0" collapsed="false">
      <c r="A274" s="7" t="s">
        <v>380</v>
      </c>
      <c r="B274" s="7" t="s">
        <v>101</v>
      </c>
      <c r="C274" s="7" t="n">
        <v>38</v>
      </c>
      <c r="D274" s="7" t="s">
        <v>102</v>
      </c>
      <c r="E274" s="7" t="n">
        <v>161</v>
      </c>
      <c r="F274" s="7" t="n">
        <v>2</v>
      </c>
      <c r="G274" s="14" t="n">
        <v>6811.85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9100</v>
      </c>
      <c r="N274" s="14" t="n">
        <v>52.1</v>
      </c>
      <c r="O274" s="14" t="n">
        <v>1086.59</v>
      </c>
      <c r="P274" s="7" t="n">
        <v>2</v>
      </c>
      <c r="Q274" s="7" t="n">
        <v>16</v>
      </c>
      <c r="R274" s="7" t="n">
        <v>11</v>
      </c>
      <c r="S274" s="7" t="n">
        <v>0.951</v>
      </c>
      <c r="T274" s="7" t="n">
        <v>0</v>
      </c>
      <c r="U274" s="7" t="n">
        <v>0</v>
      </c>
      <c r="V274" s="7" t="n">
        <v>0.0749</v>
      </c>
      <c r="W274" s="7"/>
    </row>
    <row r="275" customFormat="false" ht="15" hidden="false" customHeight="false" outlineLevel="0" collapsed="false">
      <c r="A275" s="7" t="s">
        <v>381</v>
      </c>
      <c r="B275" s="7" t="s">
        <v>101</v>
      </c>
      <c r="C275" s="7" t="n">
        <v>52</v>
      </c>
      <c r="D275" s="7" t="s">
        <v>104</v>
      </c>
      <c r="E275" s="7" t="n">
        <v>161</v>
      </c>
      <c r="F275" s="7" t="n">
        <v>2</v>
      </c>
      <c r="G275" s="14" t="n">
        <v>5227.26</v>
      </c>
      <c r="H275" s="14" t="n">
        <v>8461.25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/>
      <c r="N275" s="14"/>
      <c r="O275" s="14" t="n">
        <v>0</v>
      </c>
      <c r="P275" s="7" t="n">
        <v>13</v>
      </c>
      <c r="Q275" s="7" t="n">
        <v>35</v>
      </c>
      <c r="R275" s="7" t="n">
        <v>0</v>
      </c>
      <c r="S275" s="7" t="n">
        <v>0.205</v>
      </c>
      <c r="T275" s="7" t="n">
        <v>0</v>
      </c>
      <c r="U275" s="7" t="n">
        <v>0</v>
      </c>
      <c r="V275" s="7" t="n">
        <v>0.0282</v>
      </c>
      <c r="W275" s="7"/>
    </row>
    <row r="276" customFormat="false" ht="15" hidden="false" customHeight="false" outlineLevel="0" collapsed="false">
      <c r="A276" s="7" t="s">
        <v>382</v>
      </c>
      <c r="B276" s="7" t="s">
        <v>101</v>
      </c>
      <c r="C276" s="7" t="n">
        <v>72</v>
      </c>
      <c r="D276" s="7" t="s">
        <v>104</v>
      </c>
      <c r="E276" s="7" t="n">
        <v>170</v>
      </c>
      <c r="F276" s="7" t="n">
        <v>3</v>
      </c>
      <c r="G276" s="14" t="n">
        <v>4187.27</v>
      </c>
      <c r="H276" s="14" t="n">
        <v>9313.69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3600</v>
      </c>
      <c r="N276" s="14" t="n">
        <v>24.6</v>
      </c>
      <c r="O276" s="14" t="n">
        <v>1418.1</v>
      </c>
      <c r="P276" s="7" t="n">
        <v>4</v>
      </c>
      <c r="Q276" s="7" t="n">
        <v>110</v>
      </c>
      <c r="R276" s="7" t="n">
        <v>15</v>
      </c>
      <c r="S276" s="7" t="n">
        <v>0.571</v>
      </c>
      <c r="T276" s="7" t="n">
        <v>0</v>
      </c>
      <c r="U276" s="7" t="n">
        <v>0</v>
      </c>
      <c r="V276" s="7" t="n">
        <v>0.0107</v>
      </c>
      <c r="W276" s="7"/>
    </row>
    <row r="277" customFormat="false" ht="15" hidden="false" customHeight="false" outlineLevel="0" collapsed="false">
      <c r="A277" s="7" t="s">
        <v>383</v>
      </c>
      <c r="B277" s="7" t="s">
        <v>101</v>
      </c>
      <c r="C277" s="7" t="n">
        <v>19</v>
      </c>
      <c r="D277" s="7" t="s">
        <v>104</v>
      </c>
      <c r="E277" s="7" t="n">
        <v>1</v>
      </c>
      <c r="F277" s="7" t="n">
        <v>4</v>
      </c>
      <c r="G277" s="14" t="n">
        <v>13192.04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9840</v>
      </c>
      <c r="M277" s="14" t="n">
        <v>13900</v>
      </c>
      <c r="N277" s="14" t="n">
        <v>39.9</v>
      </c>
      <c r="O277" s="14" t="n">
        <v>726.75</v>
      </c>
      <c r="P277" s="7" t="n">
        <v>22</v>
      </c>
      <c r="Q277" s="7" t="n">
        <v>55</v>
      </c>
      <c r="R277" s="7" t="n">
        <v>12</v>
      </c>
      <c r="S277" s="7" t="n">
        <v>0.969</v>
      </c>
      <c r="T277" s="7" t="n">
        <v>1</v>
      </c>
      <c r="U277" s="7" t="n">
        <v>0</v>
      </c>
      <c r="V277" s="7" t="n">
        <v>0.0544</v>
      </c>
      <c r="W277" s="7" t="s">
        <v>384</v>
      </c>
    </row>
    <row r="278" customFormat="false" ht="15" hidden="false" customHeight="false" outlineLevel="0" collapsed="false">
      <c r="A278" s="7" t="s">
        <v>385</v>
      </c>
      <c r="B278" s="7" t="s">
        <v>101</v>
      </c>
      <c r="C278" s="7" t="n">
        <v>24</v>
      </c>
      <c r="D278" s="7" t="s">
        <v>102</v>
      </c>
      <c r="E278" s="7" t="n">
        <v>7</v>
      </c>
      <c r="F278" s="7" t="n">
        <v>4</v>
      </c>
      <c r="G278" s="14" t="n">
        <v>575.17</v>
      </c>
      <c r="H278" s="14" t="n">
        <v>9141.99</v>
      </c>
      <c r="I278" s="14" t="n">
        <v>0</v>
      </c>
      <c r="J278" s="14" t="n">
        <v>7443.18</v>
      </c>
      <c r="K278" s="14" t="n">
        <v>0</v>
      </c>
      <c r="L278" s="14" t="n">
        <v>0</v>
      </c>
      <c r="M278" s="14" t="n">
        <v>3400</v>
      </c>
      <c r="N278" s="14" t="n">
        <v>7.7</v>
      </c>
      <c r="O278" s="14" t="n">
        <v>85.26</v>
      </c>
      <c r="P278" s="7" t="n">
        <v>9</v>
      </c>
      <c r="Q278" s="7" t="n">
        <v>31</v>
      </c>
      <c r="R278" s="7" t="n">
        <v>16</v>
      </c>
      <c r="S278" s="7" t="n">
        <v>1</v>
      </c>
      <c r="T278" s="7" t="n">
        <v>0</v>
      </c>
      <c r="U278" s="7" t="n">
        <v>0</v>
      </c>
      <c r="V278" s="7" t="n">
        <v>0.0487</v>
      </c>
      <c r="W278" s="7"/>
    </row>
    <row r="279" customFormat="false" ht="15" hidden="false" customHeight="false" outlineLevel="0" collapsed="false">
      <c r="A279" s="7" t="s">
        <v>386</v>
      </c>
      <c r="B279" s="7" t="s">
        <v>128</v>
      </c>
      <c r="C279" s="7" t="n">
        <v>58</v>
      </c>
      <c r="D279" s="7" t="s">
        <v>104</v>
      </c>
      <c r="E279" s="7" t="n">
        <v>269</v>
      </c>
      <c r="F279" s="7" t="n">
        <v>2</v>
      </c>
      <c r="G279" s="14" t="n">
        <v>3434.03</v>
      </c>
      <c r="H279" s="14" t="n">
        <v>0</v>
      </c>
      <c r="I279" s="14" t="n">
        <v>134300</v>
      </c>
      <c r="J279" s="14" t="n">
        <v>0</v>
      </c>
      <c r="K279" s="14" t="n">
        <v>0</v>
      </c>
      <c r="L279" s="14" t="n">
        <v>0</v>
      </c>
      <c r="M279" s="14"/>
      <c r="N279" s="14"/>
      <c r="O279" s="14" t="n">
        <v>0</v>
      </c>
      <c r="P279" s="7" t="n">
        <v>4</v>
      </c>
      <c r="Q279" s="7" t="n">
        <v>34</v>
      </c>
      <c r="R279" s="7" t="n">
        <v>7</v>
      </c>
      <c r="S279" s="7" t="n">
        <v>0.483</v>
      </c>
      <c r="T279" s="7" t="n">
        <v>0</v>
      </c>
      <c r="U279" s="7" t="n">
        <v>0</v>
      </c>
      <c r="V279" s="7" t="n">
        <v>0.0295</v>
      </c>
      <c r="W279" s="7"/>
    </row>
    <row r="280" customFormat="false" ht="15" hidden="false" customHeight="false" outlineLevel="0" collapsed="false">
      <c r="A280" s="7" t="s">
        <v>387</v>
      </c>
      <c r="B280" s="7" t="s">
        <v>128</v>
      </c>
      <c r="C280" s="7" t="n">
        <v>63</v>
      </c>
      <c r="D280" s="7" t="s">
        <v>102</v>
      </c>
      <c r="E280" s="7" t="n">
        <v>306</v>
      </c>
      <c r="F280" s="7" t="n">
        <v>2</v>
      </c>
      <c r="G280" s="14" t="n">
        <v>1966.08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7730</v>
      </c>
      <c r="M280" s="14"/>
      <c r="N280" s="14"/>
      <c r="O280" s="14" t="n">
        <v>0</v>
      </c>
      <c r="P280" s="7" t="n">
        <v>4</v>
      </c>
      <c r="Q280" s="7" t="n">
        <v>17</v>
      </c>
      <c r="R280" s="7" t="n">
        <v>5</v>
      </c>
      <c r="S280" s="7" t="n">
        <v>0.669</v>
      </c>
      <c r="T280" s="7" t="n">
        <v>0</v>
      </c>
      <c r="U280" s="7" t="n">
        <v>0</v>
      </c>
      <c r="V280" s="7" t="n">
        <v>0.0826</v>
      </c>
      <c r="W280" s="7"/>
    </row>
    <row r="281" customFormat="false" ht="15" hidden="false" customHeight="false" outlineLevel="0" collapsed="false">
      <c r="A281" s="7" t="s">
        <v>388</v>
      </c>
      <c r="B281" s="7" t="s">
        <v>106</v>
      </c>
      <c r="C281" s="7" t="n">
        <v>34</v>
      </c>
      <c r="D281" s="7" t="s">
        <v>104</v>
      </c>
      <c r="E281" s="7" t="n">
        <v>66</v>
      </c>
      <c r="F281" s="7" t="n">
        <v>4</v>
      </c>
      <c r="G281" s="14" t="n">
        <v>1673.89</v>
      </c>
      <c r="H281" s="14" t="n">
        <v>17360.89</v>
      </c>
      <c r="I281" s="14" t="n">
        <v>37900</v>
      </c>
      <c r="J281" s="14" t="n">
        <v>0</v>
      </c>
      <c r="K281" s="14" t="n">
        <v>34900</v>
      </c>
      <c r="L281" s="14" t="n">
        <v>0</v>
      </c>
      <c r="M281" s="14"/>
      <c r="N281" s="14"/>
      <c r="O281" s="14" t="n">
        <v>0</v>
      </c>
      <c r="P281" s="7" t="n">
        <v>10</v>
      </c>
      <c r="Q281" s="7" t="n">
        <v>61</v>
      </c>
      <c r="R281" s="7" t="n">
        <v>18</v>
      </c>
      <c r="S281" s="7" t="n">
        <v>0.957</v>
      </c>
      <c r="T281" s="7" t="n">
        <v>0</v>
      </c>
      <c r="U281" s="7" t="n">
        <v>0</v>
      </c>
      <c r="V281" s="7" t="n">
        <v>0.0124</v>
      </c>
      <c r="W281" s="7"/>
    </row>
    <row r="282" customFormat="false" ht="15" hidden="false" customHeight="false" outlineLevel="0" collapsed="false">
      <c r="A282" s="7" t="s">
        <v>389</v>
      </c>
      <c r="B282" s="7" t="s">
        <v>101</v>
      </c>
      <c r="C282" s="7" t="n">
        <v>33</v>
      </c>
      <c r="D282" s="7" t="s">
        <v>104</v>
      </c>
      <c r="E282" s="7" t="n">
        <v>67</v>
      </c>
      <c r="F282" s="7" t="n">
        <v>3</v>
      </c>
      <c r="G282" s="14" t="n">
        <v>8247.81</v>
      </c>
      <c r="H282" s="14" t="n">
        <v>15413.65</v>
      </c>
      <c r="I282" s="14" t="n">
        <v>0</v>
      </c>
      <c r="J282" s="14" t="n">
        <v>0</v>
      </c>
      <c r="K282" s="14" t="n">
        <v>0</v>
      </c>
      <c r="L282" s="14" t="n">
        <v>0</v>
      </c>
      <c r="M282" s="14"/>
      <c r="N282" s="14"/>
      <c r="O282" s="14" t="n">
        <v>0</v>
      </c>
      <c r="P282" s="7" t="n">
        <v>6</v>
      </c>
      <c r="Q282" s="7" t="n">
        <v>74</v>
      </c>
      <c r="R282" s="7" t="n">
        <v>19</v>
      </c>
      <c r="S282" s="7" t="n">
        <v>0.862</v>
      </c>
      <c r="T282" s="7" t="n">
        <v>0</v>
      </c>
      <c r="U282" s="7" t="n">
        <v>0</v>
      </c>
      <c r="V282" s="7" t="n">
        <v>0.0146</v>
      </c>
      <c r="W282" s="7"/>
    </row>
    <row r="283" customFormat="false" ht="15" hidden="false" customHeight="false" outlineLevel="0" collapsed="false">
      <c r="A283" s="7" t="s">
        <v>390</v>
      </c>
      <c r="B283" s="7" t="s">
        <v>101</v>
      </c>
      <c r="C283" s="7" t="n">
        <v>57</v>
      </c>
      <c r="D283" s="7" t="s">
        <v>104</v>
      </c>
      <c r="E283" s="7" t="n">
        <v>80</v>
      </c>
      <c r="F283" s="7" t="n">
        <v>1</v>
      </c>
      <c r="G283" s="14" t="n">
        <v>6726.6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/>
      <c r="N283" s="14"/>
      <c r="O283" s="14" t="n">
        <v>0</v>
      </c>
      <c r="P283" s="7" t="n">
        <v>23</v>
      </c>
      <c r="Q283" s="7" t="n">
        <v>42</v>
      </c>
      <c r="R283" s="7" t="n">
        <v>0</v>
      </c>
      <c r="S283" s="7" t="n">
        <v>0.531</v>
      </c>
      <c r="T283" s="7" t="n">
        <v>1</v>
      </c>
      <c r="U283" s="7" t="n">
        <v>0</v>
      </c>
      <c r="V283" s="7" t="n">
        <v>0.092</v>
      </c>
      <c r="W283" s="7"/>
    </row>
    <row r="284" customFormat="false" ht="15" hidden="false" customHeight="false" outlineLevel="0" collapsed="false">
      <c r="A284" s="7" t="s">
        <v>391</v>
      </c>
      <c r="B284" s="7" t="s">
        <v>106</v>
      </c>
      <c r="C284" s="7" t="n">
        <v>38</v>
      </c>
      <c r="D284" s="7" t="s">
        <v>104</v>
      </c>
      <c r="E284" s="7" t="n">
        <v>35</v>
      </c>
      <c r="F284" s="7" t="n">
        <v>4</v>
      </c>
      <c r="G284" s="14" t="n">
        <v>2076.7</v>
      </c>
      <c r="H284" s="14" t="n">
        <v>11348.9</v>
      </c>
      <c r="I284" s="14" t="n">
        <v>0</v>
      </c>
      <c r="J284" s="14" t="n">
        <v>0</v>
      </c>
      <c r="K284" s="14" t="n">
        <v>48800</v>
      </c>
      <c r="L284" s="14" t="n">
        <v>11100</v>
      </c>
      <c r="M284" s="14"/>
      <c r="N284" s="14"/>
      <c r="O284" s="14" t="n">
        <v>0</v>
      </c>
      <c r="P284" s="7" t="n">
        <v>0</v>
      </c>
      <c r="Q284" s="7" t="n">
        <v>55</v>
      </c>
      <c r="R284" s="7" t="n">
        <v>20</v>
      </c>
      <c r="S284" s="7" t="n">
        <v>0.801</v>
      </c>
      <c r="T284" s="7" t="n">
        <v>0</v>
      </c>
      <c r="U284" s="7" t="n">
        <v>0</v>
      </c>
      <c r="V284" s="7" t="n">
        <v>0.0176</v>
      </c>
      <c r="W284" s="7"/>
    </row>
    <row r="285" customFormat="false" ht="15" hidden="false" customHeight="false" outlineLevel="0" collapsed="false">
      <c r="A285" s="7" t="s">
        <v>392</v>
      </c>
      <c r="B285" s="7" t="s">
        <v>101</v>
      </c>
      <c r="C285" s="7" t="n">
        <v>44</v>
      </c>
      <c r="D285" s="7" t="s">
        <v>104</v>
      </c>
      <c r="E285" s="7" t="n">
        <v>17</v>
      </c>
      <c r="F285" s="7" t="n">
        <v>4</v>
      </c>
      <c r="G285" s="14" t="n">
        <v>3846.76</v>
      </c>
      <c r="H285" s="14" t="n">
        <v>88012.83</v>
      </c>
      <c r="I285" s="14" t="n">
        <v>79700</v>
      </c>
      <c r="J285" s="14" t="n">
        <v>0</v>
      </c>
      <c r="K285" s="14" t="n">
        <v>0</v>
      </c>
      <c r="L285" s="14" t="n">
        <v>0</v>
      </c>
      <c r="M285" s="14" t="n">
        <v>25300</v>
      </c>
      <c r="N285" s="14" t="n">
        <v>8.1</v>
      </c>
      <c r="O285" s="14" t="n">
        <v>1397</v>
      </c>
      <c r="P285" s="7" t="n">
        <v>5</v>
      </c>
      <c r="Q285" s="7" t="n">
        <v>53</v>
      </c>
      <c r="R285" s="7" t="n">
        <v>17</v>
      </c>
      <c r="S285" s="7" t="n">
        <v>0.915</v>
      </c>
      <c r="T285" s="7" t="n">
        <v>0</v>
      </c>
      <c r="U285" s="7" t="n">
        <v>0</v>
      </c>
      <c r="V285" s="7" t="n">
        <v>0.0354</v>
      </c>
      <c r="W285" s="7"/>
    </row>
    <row r="286" customFormat="false" ht="15" hidden="false" customHeight="false" outlineLevel="0" collapsed="false">
      <c r="A286" s="7" t="s">
        <v>393</v>
      </c>
      <c r="B286" s="7" t="s">
        <v>106</v>
      </c>
      <c r="C286" s="7" t="n">
        <v>65</v>
      </c>
      <c r="D286" s="7" t="s">
        <v>102</v>
      </c>
      <c r="E286" s="7" t="n">
        <v>169</v>
      </c>
      <c r="F286" s="7" t="n">
        <v>3</v>
      </c>
      <c r="G286" s="14" t="n">
        <v>1607.33</v>
      </c>
      <c r="H286" s="14" t="n">
        <v>19474.13</v>
      </c>
      <c r="I286" s="14" t="n">
        <v>81800</v>
      </c>
      <c r="J286" s="14" t="n">
        <v>0</v>
      </c>
      <c r="K286" s="14" t="n">
        <v>0</v>
      </c>
      <c r="L286" s="14" t="n">
        <v>0</v>
      </c>
      <c r="M286" s="14"/>
      <c r="N286" s="14"/>
      <c r="O286" s="14" t="n">
        <v>0</v>
      </c>
      <c r="P286" s="7" t="n">
        <v>18</v>
      </c>
      <c r="Q286" s="7" t="n">
        <v>26</v>
      </c>
      <c r="R286" s="7" t="n">
        <v>2</v>
      </c>
      <c r="S286" s="7" t="n">
        <v>0.41</v>
      </c>
      <c r="T286" s="7" t="n">
        <v>1</v>
      </c>
      <c r="U286" s="7" t="n">
        <v>0</v>
      </c>
      <c r="V286" s="7" t="n">
        <v>0.1289</v>
      </c>
      <c r="W286" s="7"/>
    </row>
    <row r="287" customFormat="false" ht="15" hidden="false" customHeight="false" outlineLevel="0" collapsed="false">
      <c r="A287" s="7" t="s">
        <v>394</v>
      </c>
      <c r="B287" s="7" t="s">
        <v>128</v>
      </c>
      <c r="C287" s="7" t="n">
        <v>73</v>
      </c>
      <c r="D287" s="7" t="s">
        <v>104</v>
      </c>
      <c r="E287" s="7" t="n">
        <v>257</v>
      </c>
      <c r="F287" s="7" t="n">
        <v>5</v>
      </c>
      <c r="G287" s="14" t="n">
        <v>1711.75</v>
      </c>
      <c r="H287" s="14" t="n">
        <v>2836.04</v>
      </c>
      <c r="I287" s="14" t="n">
        <v>7700</v>
      </c>
      <c r="J287" s="14" t="n">
        <v>0</v>
      </c>
      <c r="K287" s="14" t="n">
        <v>0</v>
      </c>
      <c r="L287" s="14" t="n">
        <v>15380</v>
      </c>
      <c r="M287" s="14" t="n">
        <v>2300</v>
      </c>
      <c r="N287" s="14" t="n">
        <v>38.3</v>
      </c>
      <c r="O287" s="14" t="n">
        <v>311.65</v>
      </c>
      <c r="P287" s="7" t="n">
        <v>4</v>
      </c>
      <c r="Q287" s="7" t="n">
        <v>44</v>
      </c>
      <c r="R287" s="7" t="n">
        <v>0</v>
      </c>
      <c r="S287" s="7" t="n">
        <v>0.316</v>
      </c>
      <c r="T287" s="7" t="n">
        <v>0</v>
      </c>
      <c r="U287" s="7" t="n">
        <v>0</v>
      </c>
      <c r="V287" s="7" t="n">
        <v>0.0105</v>
      </c>
      <c r="W287" s="7"/>
    </row>
    <row r="288" customFormat="false" ht="15" hidden="false" customHeight="false" outlineLevel="0" collapsed="false">
      <c r="A288" s="7" t="s">
        <v>395</v>
      </c>
      <c r="B288" s="7" t="s">
        <v>106</v>
      </c>
      <c r="C288" s="7" t="n">
        <v>31</v>
      </c>
      <c r="D288" s="7" t="s">
        <v>104</v>
      </c>
      <c r="E288" s="7" t="n">
        <v>114</v>
      </c>
      <c r="F288" s="7" t="n">
        <v>1</v>
      </c>
      <c r="G288" s="14" t="n">
        <v>5045.26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/>
      <c r="N288" s="14"/>
      <c r="O288" s="14" t="n">
        <v>0</v>
      </c>
      <c r="P288" s="7" t="n">
        <v>5</v>
      </c>
      <c r="Q288" s="7" t="n">
        <v>28</v>
      </c>
      <c r="R288" s="7" t="n">
        <v>10</v>
      </c>
      <c r="S288" s="7" t="n">
        <v>0.659</v>
      </c>
      <c r="T288" s="7" t="n">
        <v>0</v>
      </c>
      <c r="U288" s="7" t="n">
        <v>0</v>
      </c>
      <c r="V288" s="7" t="n">
        <v>0.0343</v>
      </c>
      <c r="W288" s="7"/>
    </row>
    <row r="289" customFormat="false" ht="15" hidden="false" customHeight="false" outlineLevel="0" collapsed="false">
      <c r="A289" s="7" t="s">
        <v>396</v>
      </c>
      <c r="B289" s="7" t="s">
        <v>128</v>
      </c>
      <c r="C289" s="7" t="n">
        <v>28</v>
      </c>
      <c r="D289" s="7" t="s">
        <v>104</v>
      </c>
      <c r="E289" s="7" t="n">
        <v>39</v>
      </c>
      <c r="F289" s="7" t="n">
        <v>4</v>
      </c>
      <c r="G289" s="14" t="n">
        <v>3574.37</v>
      </c>
      <c r="H289" s="14" t="n">
        <v>12657.41</v>
      </c>
      <c r="I289" s="14" t="n">
        <v>0</v>
      </c>
      <c r="J289" s="14" t="n">
        <v>159180.71</v>
      </c>
      <c r="K289" s="14" t="n">
        <v>0</v>
      </c>
      <c r="L289" s="14" t="n">
        <v>0</v>
      </c>
      <c r="M289" s="14" t="n">
        <v>5200</v>
      </c>
      <c r="N289" s="14" t="n">
        <v>46.1</v>
      </c>
      <c r="O289" s="14" t="n">
        <v>628.84</v>
      </c>
      <c r="P289" s="7" t="n">
        <v>2</v>
      </c>
      <c r="Q289" s="7" t="n">
        <v>44</v>
      </c>
      <c r="R289" s="7" t="n">
        <v>13</v>
      </c>
      <c r="S289" s="7" t="n">
        <v>0.619</v>
      </c>
      <c r="T289" s="7" t="n">
        <v>1</v>
      </c>
      <c r="U289" s="7" t="n">
        <v>0</v>
      </c>
      <c r="V289" s="7" t="n">
        <v>0.0523</v>
      </c>
      <c r="W289" s="7"/>
    </row>
    <row r="290" customFormat="false" ht="15" hidden="false" customHeight="false" outlineLevel="0" collapsed="false">
      <c r="A290" s="7" t="s">
        <v>397</v>
      </c>
      <c r="B290" s="7" t="s">
        <v>101</v>
      </c>
      <c r="C290" s="7" t="n">
        <v>57</v>
      </c>
      <c r="D290" s="7" t="s">
        <v>104</v>
      </c>
      <c r="E290" s="7" t="n">
        <v>9</v>
      </c>
      <c r="F290" s="7" t="n">
        <v>2</v>
      </c>
      <c r="G290" s="14" t="n">
        <v>1832.78</v>
      </c>
      <c r="H290" s="14" t="n">
        <v>3716.21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/>
      <c r="N290" s="14"/>
      <c r="O290" s="14" t="n">
        <v>0</v>
      </c>
      <c r="P290" s="7" t="n">
        <v>32</v>
      </c>
      <c r="Q290" s="7" t="n">
        <v>23</v>
      </c>
      <c r="R290" s="7" t="n">
        <v>0</v>
      </c>
      <c r="S290" s="7" t="n">
        <v>0.526</v>
      </c>
      <c r="T290" s="7" t="n">
        <v>0</v>
      </c>
      <c r="U290" s="7" t="n">
        <v>0</v>
      </c>
      <c r="V290" s="7" t="n">
        <v>0.0355</v>
      </c>
      <c r="W290" s="7"/>
    </row>
    <row r="291" customFormat="false" ht="15" hidden="false" customHeight="false" outlineLevel="0" collapsed="false">
      <c r="A291" s="7" t="s">
        <v>398</v>
      </c>
      <c r="B291" s="7" t="s">
        <v>101</v>
      </c>
      <c r="C291" s="7" t="n">
        <v>22</v>
      </c>
      <c r="D291" s="7" t="s">
        <v>104</v>
      </c>
      <c r="E291" s="7" t="n">
        <v>17</v>
      </c>
      <c r="F291" s="7" t="n">
        <v>3</v>
      </c>
      <c r="G291" s="14" t="n">
        <v>5785.69</v>
      </c>
      <c r="H291" s="14" t="n">
        <v>18237.72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21300</v>
      </c>
      <c r="N291" s="14" t="n">
        <v>46.8</v>
      </c>
      <c r="O291" s="14" t="n">
        <v>514.35</v>
      </c>
      <c r="P291" s="7" t="n">
        <v>75</v>
      </c>
      <c r="Q291" s="7" t="n">
        <v>19</v>
      </c>
      <c r="R291" s="7" t="n">
        <v>8</v>
      </c>
      <c r="S291" s="7" t="n">
        <v>0.788</v>
      </c>
      <c r="T291" s="7" t="n">
        <v>0</v>
      </c>
      <c r="U291" s="7" t="n">
        <v>0</v>
      </c>
      <c r="V291" s="7" t="n">
        <v>0.04</v>
      </c>
      <c r="W291" s="7"/>
    </row>
    <row r="292" customFormat="false" ht="15" hidden="false" customHeight="false" outlineLevel="0" collapsed="false">
      <c r="A292" s="7" t="s">
        <v>399</v>
      </c>
      <c r="B292" s="7" t="s">
        <v>101</v>
      </c>
      <c r="C292" s="7" t="n">
        <v>48</v>
      </c>
      <c r="D292" s="7" t="s">
        <v>104</v>
      </c>
      <c r="E292" s="7" t="n">
        <v>60</v>
      </c>
      <c r="F292" s="7" t="n">
        <v>5</v>
      </c>
      <c r="G292" s="14" t="n">
        <v>2992.35</v>
      </c>
      <c r="H292" s="14" t="n">
        <v>56301.22</v>
      </c>
      <c r="I292" s="14" t="n">
        <v>28900</v>
      </c>
      <c r="J292" s="14" t="n">
        <v>0</v>
      </c>
      <c r="K292" s="14" t="n">
        <v>0</v>
      </c>
      <c r="L292" s="14" t="n">
        <v>15440</v>
      </c>
      <c r="M292" s="14" t="n">
        <v>24600</v>
      </c>
      <c r="N292" s="14" t="n">
        <v>20.2</v>
      </c>
      <c r="O292" s="14" t="n">
        <v>774.41</v>
      </c>
      <c r="P292" s="7" t="n">
        <v>22</v>
      </c>
      <c r="Q292" s="7" t="n">
        <v>24</v>
      </c>
      <c r="R292" s="7" t="n">
        <v>12</v>
      </c>
      <c r="S292" s="7" t="n">
        <v>0.749</v>
      </c>
      <c r="T292" s="7" t="n">
        <v>0</v>
      </c>
      <c r="U292" s="7" t="n">
        <v>0</v>
      </c>
      <c r="V292" s="7" t="n">
        <v>0.0175</v>
      </c>
      <c r="W292" s="7" t="s">
        <v>137</v>
      </c>
    </row>
    <row r="293" customFormat="false" ht="15" hidden="false" customHeight="false" outlineLevel="0" collapsed="false">
      <c r="A293" s="7" t="s">
        <v>400</v>
      </c>
      <c r="B293" s="7" t="s">
        <v>108</v>
      </c>
      <c r="C293" s="7" t="n">
        <v>45</v>
      </c>
      <c r="D293" s="7" t="s">
        <v>102</v>
      </c>
      <c r="E293" s="7" t="n">
        <v>123</v>
      </c>
      <c r="F293" s="7" t="n">
        <v>3</v>
      </c>
      <c r="G293" s="14" t="n">
        <v>4233.32</v>
      </c>
      <c r="H293" s="14" t="n">
        <v>67312.66</v>
      </c>
      <c r="I293" s="14" t="n">
        <v>0</v>
      </c>
      <c r="J293" s="14" t="n">
        <v>319264.21</v>
      </c>
      <c r="K293" s="14" t="n">
        <v>0</v>
      </c>
      <c r="L293" s="14" t="n">
        <v>0</v>
      </c>
      <c r="M293" s="14"/>
      <c r="N293" s="14"/>
      <c r="O293" s="14" t="n">
        <v>0</v>
      </c>
      <c r="P293" s="7" t="n">
        <v>13</v>
      </c>
      <c r="Q293" s="7" t="n">
        <v>50</v>
      </c>
      <c r="R293" s="7" t="n">
        <v>11</v>
      </c>
      <c r="S293" s="7" t="n">
        <v>0.762</v>
      </c>
      <c r="T293" s="7" t="n">
        <v>0</v>
      </c>
      <c r="U293" s="7" t="n">
        <v>0</v>
      </c>
      <c r="V293" s="7" t="n">
        <v>0.044</v>
      </c>
      <c r="W293" s="7"/>
    </row>
    <row r="294" customFormat="false" ht="15" hidden="false" customHeight="false" outlineLevel="0" collapsed="false">
      <c r="A294" s="7" t="s">
        <v>401</v>
      </c>
      <c r="B294" s="7" t="s">
        <v>101</v>
      </c>
      <c r="C294" s="7" t="n">
        <v>34</v>
      </c>
      <c r="D294" s="7" t="s">
        <v>102</v>
      </c>
      <c r="E294" s="7" t="n">
        <v>70</v>
      </c>
      <c r="F294" s="7" t="n">
        <v>3</v>
      </c>
      <c r="G294" s="14" t="n">
        <v>5063.59</v>
      </c>
      <c r="H294" s="14" t="n">
        <v>9512.82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7600</v>
      </c>
      <c r="N294" s="14" t="n">
        <v>35.4</v>
      </c>
      <c r="O294" s="14" t="n">
        <v>116.46</v>
      </c>
      <c r="P294" s="7" t="n">
        <v>43</v>
      </c>
      <c r="Q294" s="7" t="n">
        <v>8</v>
      </c>
      <c r="R294" s="7" t="n">
        <v>13</v>
      </c>
      <c r="S294" s="7" t="n">
        <v>1</v>
      </c>
      <c r="T294" s="7" t="n">
        <v>1</v>
      </c>
      <c r="U294" s="7" t="n">
        <v>0</v>
      </c>
      <c r="V294" s="7" t="n">
        <v>0.2173</v>
      </c>
      <c r="W294" s="7"/>
    </row>
    <row r="295" customFormat="false" ht="15" hidden="false" customHeight="false" outlineLevel="0" collapsed="false">
      <c r="A295" s="7" t="s">
        <v>402</v>
      </c>
      <c r="B295" s="7" t="s">
        <v>101</v>
      </c>
      <c r="C295" s="7" t="n">
        <v>19</v>
      </c>
      <c r="D295" s="7" t="s">
        <v>104</v>
      </c>
      <c r="E295" s="7" t="n">
        <v>9</v>
      </c>
      <c r="F295" s="7" t="n">
        <v>4</v>
      </c>
      <c r="G295" s="14" t="n">
        <v>2078.98</v>
      </c>
      <c r="H295" s="14" t="n">
        <v>32512.4</v>
      </c>
      <c r="I295" s="14" t="n">
        <v>161700</v>
      </c>
      <c r="J295" s="14" t="n">
        <v>0</v>
      </c>
      <c r="K295" s="14" t="n">
        <v>0</v>
      </c>
      <c r="L295" s="14" t="n">
        <v>0</v>
      </c>
      <c r="M295" s="14" t="n">
        <v>25400</v>
      </c>
      <c r="N295" s="14" t="n">
        <v>31.1</v>
      </c>
      <c r="O295" s="14" t="n">
        <v>1210.13</v>
      </c>
      <c r="P295" s="7" t="n">
        <v>7</v>
      </c>
      <c r="Q295" s="7" t="n">
        <v>24</v>
      </c>
      <c r="R295" s="7" t="n">
        <v>14</v>
      </c>
      <c r="S295" s="7" t="n">
        <v>0.754</v>
      </c>
      <c r="T295" s="7" t="n">
        <v>0</v>
      </c>
      <c r="U295" s="7" t="n">
        <v>0</v>
      </c>
      <c r="V295" s="7" t="n">
        <v>0.0247</v>
      </c>
      <c r="W295" s="7"/>
    </row>
    <row r="296" customFormat="false" ht="15" hidden="false" customHeight="false" outlineLevel="0" collapsed="false">
      <c r="A296" s="7" t="s">
        <v>403</v>
      </c>
      <c r="B296" s="7" t="s">
        <v>108</v>
      </c>
      <c r="C296" s="7" t="n">
        <v>43</v>
      </c>
      <c r="D296" s="7" t="s">
        <v>104</v>
      </c>
      <c r="E296" s="7" t="n">
        <v>60</v>
      </c>
      <c r="F296" s="7" t="n">
        <v>4</v>
      </c>
      <c r="G296" s="14" t="n">
        <v>10629.89</v>
      </c>
      <c r="H296" s="14" t="n">
        <v>75737.03</v>
      </c>
      <c r="I296" s="14" t="n">
        <v>0</v>
      </c>
      <c r="J296" s="14" t="n">
        <v>0</v>
      </c>
      <c r="K296" s="14" t="n">
        <v>384200</v>
      </c>
      <c r="L296" s="14" t="n">
        <v>0</v>
      </c>
      <c r="M296" s="14" t="n">
        <v>25600</v>
      </c>
      <c r="N296" s="14" t="n">
        <v>5.3</v>
      </c>
      <c r="O296" s="14" t="n">
        <v>423.34</v>
      </c>
      <c r="P296" s="7" t="n">
        <v>7</v>
      </c>
      <c r="Q296" s="7" t="n">
        <v>10</v>
      </c>
      <c r="R296" s="7" t="n">
        <v>3</v>
      </c>
      <c r="S296" s="7" t="n">
        <v>0.574</v>
      </c>
      <c r="T296" s="7" t="n">
        <v>0</v>
      </c>
      <c r="U296" s="7" t="n">
        <v>0</v>
      </c>
      <c r="V296" s="7" t="n">
        <v>0.0313</v>
      </c>
      <c r="W296" s="7"/>
    </row>
    <row r="297" customFormat="false" ht="15" hidden="false" customHeight="false" outlineLevel="0" collapsed="false">
      <c r="A297" s="7" t="s">
        <v>404</v>
      </c>
      <c r="B297" s="7" t="s">
        <v>101</v>
      </c>
      <c r="C297" s="7" t="n">
        <v>33</v>
      </c>
      <c r="D297" s="7" t="s">
        <v>104</v>
      </c>
      <c r="E297" s="7" t="n">
        <v>36</v>
      </c>
      <c r="F297" s="7" t="n">
        <v>4</v>
      </c>
      <c r="G297" s="14" t="n">
        <v>1309.45</v>
      </c>
      <c r="H297" s="14" t="n">
        <v>12283.74</v>
      </c>
      <c r="I297" s="14" t="n">
        <v>0</v>
      </c>
      <c r="J297" s="14" t="n">
        <v>0</v>
      </c>
      <c r="K297" s="14" t="n">
        <v>51800</v>
      </c>
      <c r="L297" s="14" t="n">
        <v>18310</v>
      </c>
      <c r="M297" s="14"/>
      <c r="N297" s="14"/>
      <c r="O297" s="14" t="n">
        <v>0</v>
      </c>
      <c r="P297" s="7" t="n">
        <v>19</v>
      </c>
      <c r="Q297" s="7" t="n">
        <v>35</v>
      </c>
      <c r="R297" s="7" t="n">
        <v>7</v>
      </c>
      <c r="S297" s="7" t="n">
        <v>0.751</v>
      </c>
      <c r="T297" s="7" t="n">
        <v>0</v>
      </c>
      <c r="U297" s="7" t="n">
        <v>0</v>
      </c>
      <c r="V297" s="7" t="n">
        <v>0.03</v>
      </c>
      <c r="W297" s="7"/>
    </row>
    <row r="298" customFormat="false" ht="15" hidden="false" customHeight="false" outlineLevel="0" collapsed="false">
      <c r="A298" s="7" t="s">
        <v>405</v>
      </c>
      <c r="B298" s="7" t="s">
        <v>101</v>
      </c>
      <c r="C298" s="7" t="n">
        <v>47</v>
      </c>
      <c r="D298" s="7" t="s">
        <v>102</v>
      </c>
      <c r="E298" s="7" t="n">
        <v>115</v>
      </c>
      <c r="F298" s="7" t="n">
        <v>3</v>
      </c>
      <c r="G298" s="14" t="n">
        <v>6464.67</v>
      </c>
      <c r="H298" s="14" t="n">
        <v>0</v>
      </c>
      <c r="I298" s="14" t="n">
        <v>0</v>
      </c>
      <c r="J298" s="14" t="n">
        <v>0</v>
      </c>
      <c r="K298" s="14" t="n">
        <v>411900</v>
      </c>
      <c r="L298" s="14" t="n">
        <v>0</v>
      </c>
      <c r="M298" s="14" t="n">
        <v>18300</v>
      </c>
      <c r="N298" s="14" t="n">
        <v>58.6</v>
      </c>
      <c r="O298" s="14" t="n">
        <v>829.48</v>
      </c>
      <c r="P298" s="7" t="n">
        <v>3</v>
      </c>
      <c r="Q298" s="7" t="n">
        <v>24</v>
      </c>
      <c r="R298" s="7" t="n">
        <v>0</v>
      </c>
      <c r="S298" s="7" t="n">
        <v>0.484</v>
      </c>
      <c r="T298" s="7" t="n">
        <v>0</v>
      </c>
      <c r="U298" s="7" t="n">
        <v>0</v>
      </c>
      <c r="V298" s="7" t="n">
        <v>0.0741</v>
      </c>
      <c r="W298" s="7"/>
    </row>
    <row r="299" customFormat="false" ht="15" hidden="false" customHeight="false" outlineLevel="0" collapsed="false">
      <c r="A299" s="7" t="s">
        <v>406</v>
      </c>
      <c r="B299" s="7" t="s">
        <v>106</v>
      </c>
      <c r="C299" s="7" t="n">
        <v>23</v>
      </c>
      <c r="D299" s="7" t="s">
        <v>104</v>
      </c>
      <c r="E299" s="7" t="n">
        <v>35</v>
      </c>
      <c r="F299" s="7" t="n">
        <v>3</v>
      </c>
      <c r="G299" s="14" t="n">
        <v>227.36</v>
      </c>
      <c r="H299" s="14" t="n">
        <v>0</v>
      </c>
      <c r="I299" s="14" t="n">
        <v>4600</v>
      </c>
      <c r="J299" s="14" t="n">
        <v>0</v>
      </c>
      <c r="K299" s="14" t="n">
        <v>0</v>
      </c>
      <c r="L299" s="14" t="n">
        <v>0</v>
      </c>
      <c r="M299" s="14"/>
      <c r="N299" s="14"/>
      <c r="O299" s="14" t="n">
        <v>0</v>
      </c>
      <c r="P299" s="7" t="n">
        <v>374</v>
      </c>
      <c r="Q299" s="7" t="n">
        <v>0</v>
      </c>
      <c r="R299" s="7" t="n">
        <v>0</v>
      </c>
      <c r="S299" s="7"/>
      <c r="T299" s="7" t="n">
        <v>0</v>
      </c>
      <c r="U299" s="7" t="n">
        <v>0</v>
      </c>
      <c r="V299" s="7" t="n">
        <v>0.1078</v>
      </c>
      <c r="W299" s="7"/>
    </row>
    <row r="300" customFormat="false" ht="15" hidden="false" customHeight="false" outlineLevel="0" collapsed="false">
      <c r="A300" s="7" t="s">
        <v>407</v>
      </c>
      <c r="B300" s="7" t="s">
        <v>101</v>
      </c>
      <c r="C300" s="7" t="n">
        <v>44</v>
      </c>
      <c r="D300" s="7" t="s">
        <v>104</v>
      </c>
      <c r="E300" s="7" t="n">
        <v>81</v>
      </c>
      <c r="F300" s="7" t="n">
        <v>5</v>
      </c>
      <c r="G300" s="14" t="n">
        <v>13329.43</v>
      </c>
      <c r="H300" s="14" t="n">
        <v>98516.16</v>
      </c>
      <c r="I300" s="14" t="n">
        <v>226600</v>
      </c>
      <c r="J300" s="14" t="n">
        <v>349338.09</v>
      </c>
      <c r="K300" s="14" t="n">
        <v>0</v>
      </c>
      <c r="L300" s="14" t="n">
        <v>0</v>
      </c>
      <c r="M300" s="14"/>
      <c r="N300" s="14"/>
      <c r="O300" s="14" t="n">
        <v>0</v>
      </c>
      <c r="P300" s="7" t="n">
        <v>7</v>
      </c>
      <c r="Q300" s="7" t="n">
        <v>61</v>
      </c>
      <c r="R300" s="7" t="n">
        <v>20</v>
      </c>
      <c r="S300" s="7" t="n">
        <v>0.725</v>
      </c>
      <c r="T300" s="7" t="n">
        <v>1</v>
      </c>
      <c r="U300" s="7" t="n">
        <v>0</v>
      </c>
      <c r="V300" s="7" t="n">
        <v>0.0417</v>
      </c>
      <c r="W300" s="7"/>
    </row>
    <row r="301" customFormat="false" ht="15" hidden="false" customHeight="false" outlineLevel="0" collapsed="false">
      <c r="A301" s="7" t="s">
        <v>408</v>
      </c>
      <c r="B301" s="7" t="s">
        <v>128</v>
      </c>
      <c r="C301" s="7" t="n">
        <v>45</v>
      </c>
      <c r="D301" s="7" t="s">
        <v>104</v>
      </c>
      <c r="E301" s="7" t="n">
        <v>61</v>
      </c>
      <c r="F301" s="7" t="n">
        <v>2</v>
      </c>
      <c r="G301" s="14" t="n">
        <v>16071.33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/>
      <c r="N301" s="14"/>
      <c r="O301" s="14" t="n">
        <v>0</v>
      </c>
      <c r="P301" s="7" t="n">
        <v>0</v>
      </c>
      <c r="Q301" s="7" t="n">
        <v>87</v>
      </c>
      <c r="R301" s="7" t="n">
        <v>15</v>
      </c>
      <c r="S301" s="7" t="n">
        <v>0.718</v>
      </c>
      <c r="T301" s="7" t="n">
        <v>2</v>
      </c>
      <c r="U301" s="7" t="n">
        <v>0</v>
      </c>
      <c r="V301" s="7" t="n">
        <v>0.087</v>
      </c>
      <c r="W301" s="7"/>
    </row>
    <row r="302" customFormat="false" ht="15" hidden="false" customHeight="false" outlineLevel="0" collapsed="false">
      <c r="A302" s="7" t="s">
        <v>409</v>
      </c>
      <c r="B302" s="7" t="s">
        <v>101</v>
      </c>
      <c r="C302" s="7" t="n">
        <v>33</v>
      </c>
      <c r="D302" s="7" t="s">
        <v>104</v>
      </c>
      <c r="E302" s="7" t="n">
        <v>22</v>
      </c>
      <c r="F302" s="7" t="n">
        <v>3</v>
      </c>
      <c r="G302" s="14" t="n">
        <v>10680.1</v>
      </c>
      <c r="H302" s="14" t="n">
        <v>38910.39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11900</v>
      </c>
      <c r="N302" s="14" t="n">
        <v>36.6</v>
      </c>
      <c r="O302" s="14" t="n">
        <v>854.74</v>
      </c>
      <c r="P302" s="7" t="n">
        <v>3</v>
      </c>
      <c r="Q302" s="7" t="n">
        <v>44</v>
      </c>
      <c r="R302" s="7" t="n">
        <v>14</v>
      </c>
      <c r="S302" s="7" t="n">
        <v>0.682</v>
      </c>
      <c r="T302" s="7" t="n">
        <v>2</v>
      </c>
      <c r="U302" s="7" t="n">
        <v>0</v>
      </c>
      <c r="V302" s="7" t="n">
        <v>0.055</v>
      </c>
      <c r="W302" s="7"/>
    </row>
    <row r="303" customFormat="false" ht="15" hidden="false" customHeight="false" outlineLevel="0" collapsed="false">
      <c r="A303" s="7" t="s">
        <v>410</v>
      </c>
      <c r="B303" s="7" t="s">
        <v>101</v>
      </c>
      <c r="C303" s="7" t="n">
        <v>64</v>
      </c>
      <c r="D303" s="7" t="s">
        <v>104</v>
      </c>
      <c r="E303" s="7" t="n">
        <v>215</v>
      </c>
      <c r="F303" s="7" t="n">
        <v>2</v>
      </c>
      <c r="G303" s="14" t="n">
        <v>3146.94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8800</v>
      </c>
      <c r="N303" s="14" t="n">
        <v>46.6</v>
      </c>
      <c r="O303" s="14" t="n">
        <v>215.7</v>
      </c>
      <c r="P303" s="7" t="n">
        <v>23</v>
      </c>
      <c r="Q303" s="7" t="n">
        <v>22</v>
      </c>
      <c r="R303" s="7" t="n">
        <v>0</v>
      </c>
      <c r="S303" s="7" t="n">
        <v>0.673</v>
      </c>
      <c r="T303" s="7" t="n">
        <v>1</v>
      </c>
      <c r="U303" s="7" t="n">
        <v>0</v>
      </c>
      <c r="V303" s="7" t="n">
        <v>0.0469</v>
      </c>
      <c r="W303" s="7"/>
    </row>
    <row r="304" customFormat="false" ht="15" hidden="false" customHeight="false" outlineLevel="0" collapsed="false">
      <c r="A304" s="7" t="s">
        <v>411</v>
      </c>
      <c r="B304" s="7" t="s">
        <v>101</v>
      </c>
      <c r="C304" s="7" t="n">
        <v>38</v>
      </c>
      <c r="D304" s="7" t="s">
        <v>102</v>
      </c>
      <c r="E304" s="7" t="n">
        <v>148</v>
      </c>
      <c r="F304" s="7" t="n">
        <v>2</v>
      </c>
      <c r="G304" s="14" t="n">
        <v>10796.52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8740</v>
      </c>
      <c r="M304" s="14"/>
      <c r="N304" s="14"/>
      <c r="O304" s="14" t="n">
        <v>0</v>
      </c>
      <c r="P304" s="7" t="n">
        <v>18</v>
      </c>
      <c r="Q304" s="7" t="n">
        <v>15</v>
      </c>
      <c r="R304" s="7" t="n">
        <v>14</v>
      </c>
      <c r="S304" s="7" t="n">
        <v>0.821</v>
      </c>
      <c r="T304" s="7" t="n">
        <v>0</v>
      </c>
      <c r="U304" s="7" t="n">
        <v>0</v>
      </c>
      <c r="V304" s="7" t="n">
        <v>0.1054</v>
      </c>
      <c r="W304" s="7"/>
    </row>
    <row r="305" customFormat="false" ht="15" hidden="false" customHeight="false" outlineLevel="0" collapsed="false">
      <c r="A305" s="7" t="s">
        <v>412</v>
      </c>
      <c r="B305" s="7" t="s">
        <v>106</v>
      </c>
      <c r="C305" s="7" t="n">
        <v>49</v>
      </c>
      <c r="D305" s="7" t="s">
        <v>102</v>
      </c>
      <c r="E305" s="7" t="n">
        <v>170</v>
      </c>
      <c r="F305" s="7" t="n">
        <v>2</v>
      </c>
      <c r="G305" s="14" t="n">
        <v>800.36</v>
      </c>
      <c r="H305" s="14" t="n">
        <v>2846.9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/>
      <c r="N305" s="14"/>
      <c r="O305" s="14" t="n">
        <v>0</v>
      </c>
      <c r="P305" s="7" t="n">
        <v>12</v>
      </c>
      <c r="Q305" s="7" t="n">
        <v>8</v>
      </c>
      <c r="R305" s="7" t="n">
        <v>4</v>
      </c>
      <c r="S305" s="7" t="n">
        <v>0.93</v>
      </c>
      <c r="T305" s="7" t="n">
        <v>0</v>
      </c>
      <c r="U305" s="7" t="n">
        <v>0</v>
      </c>
      <c r="V305" s="7" t="n">
        <v>0.088</v>
      </c>
      <c r="W305" s="7"/>
    </row>
    <row r="306" customFormat="false" ht="15" hidden="false" customHeight="false" outlineLevel="0" collapsed="false">
      <c r="A306" s="7" t="s">
        <v>413</v>
      </c>
      <c r="B306" s="7" t="s">
        <v>108</v>
      </c>
      <c r="C306" s="7" t="n">
        <v>46</v>
      </c>
      <c r="D306" s="7" t="s">
        <v>102</v>
      </c>
      <c r="E306" s="7" t="n">
        <v>88</v>
      </c>
      <c r="F306" s="7" t="n">
        <v>3</v>
      </c>
      <c r="G306" s="14" t="n">
        <v>9414.73</v>
      </c>
      <c r="H306" s="14" t="n">
        <v>4871.58</v>
      </c>
      <c r="I306" s="14" t="n">
        <v>0</v>
      </c>
      <c r="J306" s="14" t="n">
        <v>0</v>
      </c>
      <c r="K306" s="14" t="n">
        <v>0</v>
      </c>
      <c r="L306" s="14" t="n">
        <v>8080</v>
      </c>
      <c r="M306" s="14"/>
      <c r="N306" s="14"/>
      <c r="O306" s="14" t="n">
        <v>0</v>
      </c>
      <c r="P306" s="7" t="n">
        <v>17</v>
      </c>
      <c r="Q306" s="7" t="n">
        <v>42</v>
      </c>
      <c r="R306" s="7" t="n">
        <v>15</v>
      </c>
      <c r="S306" s="7" t="n">
        <v>0.828</v>
      </c>
      <c r="T306" s="7" t="n">
        <v>0</v>
      </c>
      <c r="U306" s="7" t="n">
        <v>0</v>
      </c>
      <c r="V306" s="7" t="n">
        <v>0.0554</v>
      </c>
      <c r="W306" s="7"/>
    </row>
    <row r="307" customFormat="false" ht="15" hidden="false" customHeight="false" outlineLevel="0" collapsed="false">
      <c r="A307" s="7" t="s">
        <v>414</v>
      </c>
      <c r="B307" s="7" t="s">
        <v>128</v>
      </c>
      <c r="C307" s="7" t="n">
        <v>55</v>
      </c>
      <c r="D307" s="7" t="s">
        <v>102</v>
      </c>
      <c r="E307" s="7" t="n">
        <v>37</v>
      </c>
      <c r="F307" s="7" t="n">
        <v>2</v>
      </c>
      <c r="G307" s="14" t="n">
        <v>4687.7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9100</v>
      </c>
      <c r="N307" s="14" t="n">
        <v>33.2</v>
      </c>
      <c r="O307" s="14" t="n">
        <v>219.99</v>
      </c>
      <c r="P307" s="7" t="n">
        <v>5</v>
      </c>
      <c r="Q307" s="7" t="n">
        <v>11</v>
      </c>
      <c r="R307" s="7" t="n">
        <v>0</v>
      </c>
      <c r="S307" s="7" t="n">
        <v>0.56</v>
      </c>
      <c r="T307" s="7" t="n">
        <v>0</v>
      </c>
      <c r="U307" s="7" t="n">
        <v>0</v>
      </c>
      <c r="V307" s="7" t="n">
        <v>0.1064</v>
      </c>
      <c r="W307" s="7"/>
    </row>
    <row r="308" customFormat="false" ht="15" hidden="false" customHeight="false" outlineLevel="0" collapsed="false">
      <c r="A308" s="7" t="s">
        <v>415</v>
      </c>
      <c r="B308" s="7" t="s">
        <v>106</v>
      </c>
      <c r="C308" s="7" t="n">
        <v>63</v>
      </c>
      <c r="D308" s="7" t="s">
        <v>102</v>
      </c>
      <c r="E308" s="7" t="n">
        <v>150</v>
      </c>
      <c r="F308" s="7" t="n">
        <v>5</v>
      </c>
      <c r="G308" s="14" t="n">
        <v>9353.19</v>
      </c>
      <c r="H308" s="14" t="n">
        <v>10453.02</v>
      </c>
      <c r="I308" s="14" t="n">
        <v>71800</v>
      </c>
      <c r="J308" s="14" t="n">
        <v>0</v>
      </c>
      <c r="K308" s="14" t="n">
        <v>68100</v>
      </c>
      <c r="L308" s="14" t="n">
        <v>0</v>
      </c>
      <c r="M308" s="14" t="n">
        <v>9400</v>
      </c>
      <c r="N308" s="14" t="n">
        <v>40.7</v>
      </c>
      <c r="O308" s="14" t="n">
        <v>219.32</v>
      </c>
      <c r="P308" s="7" t="n">
        <v>14</v>
      </c>
      <c r="Q308" s="7" t="n">
        <v>23</v>
      </c>
      <c r="R308" s="7" t="n">
        <v>9</v>
      </c>
      <c r="S308" s="7" t="n">
        <v>0.581</v>
      </c>
      <c r="T308" s="7" t="n">
        <v>1</v>
      </c>
      <c r="U308" s="7" t="n">
        <v>1</v>
      </c>
      <c r="V308" s="7" t="n">
        <v>0.0772</v>
      </c>
      <c r="W308" s="7"/>
    </row>
    <row r="309" customFormat="false" ht="15" hidden="false" customHeight="false" outlineLevel="0" collapsed="false">
      <c r="A309" s="7" t="s">
        <v>416</v>
      </c>
      <c r="B309" s="7" t="s">
        <v>106</v>
      </c>
      <c r="C309" s="7" t="n">
        <v>63</v>
      </c>
      <c r="D309" s="7" t="s">
        <v>102</v>
      </c>
      <c r="E309" s="7" t="n">
        <v>120</v>
      </c>
      <c r="F309" s="7" t="n">
        <v>3</v>
      </c>
      <c r="G309" s="14" t="n">
        <v>2744.74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2240</v>
      </c>
      <c r="M309" s="14" t="n">
        <v>7400</v>
      </c>
      <c r="N309" s="14" t="n">
        <v>52.7</v>
      </c>
      <c r="O309" s="14" t="n">
        <v>110.66</v>
      </c>
      <c r="P309" s="7" t="n">
        <v>21</v>
      </c>
      <c r="Q309" s="7" t="n">
        <v>11</v>
      </c>
      <c r="R309" s="7" t="n">
        <v>0</v>
      </c>
      <c r="S309" s="7" t="n">
        <v>0.554</v>
      </c>
      <c r="T309" s="7" t="n">
        <v>0</v>
      </c>
      <c r="U309" s="7" t="n">
        <v>0</v>
      </c>
      <c r="V309" s="7" t="n">
        <v>0.068</v>
      </c>
      <c r="W309" s="7"/>
    </row>
    <row r="310" customFormat="false" ht="15" hidden="false" customHeight="false" outlineLevel="0" collapsed="false">
      <c r="A310" s="7" t="s">
        <v>417</v>
      </c>
      <c r="B310" s="7" t="s">
        <v>106</v>
      </c>
      <c r="C310" s="7" t="n">
        <v>46</v>
      </c>
      <c r="D310" s="7" t="s">
        <v>104</v>
      </c>
      <c r="E310" s="7" t="n">
        <v>69</v>
      </c>
      <c r="F310" s="7" t="n">
        <v>2</v>
      </c>
      <c r="G310" s="14" t="n">
        <v>3468.93</v>
      </c>
      <c r="H310" s="14" t="n">
        <v>15735.4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/>
      <c r="N310" s="14"/>
      <c r="O310" s="14" t="n">
        <v>0</v>
      </c>
      <c r="P310" s="7" t="n">
        <v>3</v>
      </c>
      <c r="Q310" s="7" t="n">
        <v>7</v>
      </c>
      <c r="R310" s="7" t="n">
        <v>8</v>
      </c>
      <c r="S310" s="7" t="n">
        <v>1</v>
      </c>
      <c r="T310" s="7" t="n">
        <v>0</v>
      </c>
      <c r="U310" s="7" t="n">
        <v>0</v>
      </c>
      <c r="V310" s="7" t="n">
        <v>0.0651</v>
      </c>
      <c r="W310" s="7"/>
    </row>
    <row r="311" customFormat="false" ht="15" hidden="false" customHeight="false" outlineLevel="0" collapsed="false">
      <c r="A311" s="7" t="s">
        <v>418</v>
      </c>
      <c r="B311" s="7" t="s">
        <v>108</v>
      </c>
      <c r="C311" s="7" t="n">
        <v>65</v>
      </c>
      <c r="D311" s="7" t="s">
        <v>104</v>
      </c>
      <c r="E311" s="7" t="n">
        <v>326</v>
      </c>
      <c r="F311" s="7" t="n">
        <v>4</v>
      </c>
      <c r="G311" s="14" t="n">
        <v>1231.9</v>
      </c>
      <c r="H311" s="14" t="n">
        <v>37430.62</v>
      </c>
      <c r="I311" s="14" t="n">
        <v>0</v>
      </c>
      <c r="J311" s="14" t="n">
        <v>0</v>
      </c>
      <c r="K311" s="14" t="n">
        <v>129700</v>
      </c>
      <c r="L311" s="14" t="n">
        <v>0</v>
      </c>
      <c r="M311" s="14" t="n">
        <v>12800</v>
      </c>
      <c r="N311" s="14" t="n">
        <v>21.5</v>
      </c>
      <c r="O311" s="14" t="n">
        <v>0</v>
      </c>
      <c r="P311" s="7" t="n">
        <v>305</v>
      </c>
      <c r="Q311" s="7" t="n">
        <v>0</v>
      </c>
      <c r="R311" s="7" t="n">
        <v>0</v>
      </c>
      <c r="S311" s="7"/>
      <c r="T311" s="7" t="n">
        <v>1</v>
      </c>
      <c r="U311" s="7" t="n">
        <v>0</v>
      </c>
      <c r="V311" s="7" t="n">
        <v>0.1534</v>
      </c>
      <c r="W311" s="7"/>
    </row>
    <row r="312" customFormat="false" ht="15" hidden="false" customHeight="false" outlineLevel="0" collapsed="false">
      <c r="A312" s="7" t="s">
        <v>419</v>
      </c>
      <c r="B312" s="7" t="s">
        <v>101</v>
      </c>
      <c r="C312" s="7" t="n">
        <v>75</v>
      </c>
      <c r="D312" s="7" t="s">
        <v>104</v>
      </c>
      <c r="E312" s="7" t="n">
        <v>91</v>
      </c>
      <c r="F312" s="7" t="n">
        <v>3</v>
      </c>
      <c r="G312" s="14" t="n">
        <v>1476.17</v>
      </c>
      <c r="H312" s="14" t="n">
        <v>43638.71</v>
      </c>
      <c r="I312" s="14" t="n">
        <v>18500</v>
      </c>
      <c r="J312" s="14" t="n">
        <v>0</v>
      </c>
      <c r="K312" s="14" t="n">
        <v>0</v>
      </c>
      <c r="L312" s="14" t="n">
        <v>0</v>
      </c>
      <c r="M312" s="14"/>
      <c r="N312" s="14"/>
      <c r="O312" s="14" t="n">
        <v>0</v>
      </c>
      <c r="P312" s="7" t="n">
        <v>37</v>
      </c>
      <c r="Q312" s="7" t="n">
        <v>35</v>
      </c>
      <c r="R312" s="7" t="n">
        <v>9</v>
      </c>
      <c r="S312" s="7" t="n">
        <v>0.626</v>
      </c>
      <c r="T312" s="7" t="n">
        <v>0</v>
      </c>
      <c r="U312" s="7" t="n">
        <v>0</v>
      </c>
      <c r="V312" s="7" t="n">
        <v>0.0192</v>
      </c>
      <c r="W312" s="7"/>
    </row>
    <row r="313" customFormat="false" ht="15" hidden="false" customHeight="false" outlineLevel="0" collapsed="false">
      <c r="A313" s="7" t="s">
        <v>420</v>
      </c>
      <c r="B313" s="7" t="s">
        <v>128</v>
      </c>
      <c r="C313" s="7" t="n">
        <v>58</v>
      </c>
      <c r="D313" s="7" t="s">
        <v>102</v>
      </c>
      <c r="E313" s="7" t="n">
        <v>189</v>
      </c>
      <c r="F313" s="7" t="n">
        <v>4</v>
      </c>
      <c r="G313" s="14" t="n">
        <v>8602.81</v>
      </c>
      <c r="H313" s="14" t="n">
        <v>0</v>
      </c>
      <c r="I313" s="14" t="n">
        <v>133000</v>
      </c>
      <c r="J313" s="14" t="n">
        <v>0</v>
      </c>
      <c r="K313" s="14" t="n">
        <v>330400</v>
      </c>
      <c r="L313" s="14" t="n">
        <v>0</v>
      </c>
      <c r="M313" s="14" t="n">
        <v>20000</v>
      </c>
      <c r="N313" s="14" t="n">
        <v>48.6</v>
      </c>
      <c r="O313" s="14" t="n">
        <v>506.94</v>
      </c>
      <c r="P313" s="7" t="n">
        <v>16</v>
      </c>
      <c r="Q313" s="7" t="n">
        <v>24</v>
      </c>
      <c r="R313" s="7" t="n">
        <v>0</v>
      </c>
      <c r="S313" s="7" t="n">
        <v>0.577</v>
      </c>
      <c r="T313" s="7" t="n">
        <v>0</v>
      </c>
      <c r="U313" s="7" t="n">
        <v>0</v>
      </c>
      <c r="V313" s="7" t="n">
        <v>0.0623</v>
      </c>
      <c r="W313" s="7"/>
    </row>
    <row r="314" customFormat="false" ht="15" hidden="false" customHeight="false" outlineLevel="0" collapsed="false">
      <c r="A314" s="7" t="s">
        <v>421</v>
      </c>
      <c r="B314" s="7" t="s">
        <v>108</v>
      </c>
      <c r="C314" s="7" t="n">
        <v>57</v>
      </c>
      <c r="D314" s="7" t="s">
        <v>102</v>
      </c>
      <c r="E314" s="7" t="n">
        <v>219</v>
      </c>
      <c r="F314" s="7" t="n">
        <v>3</v>
      </c>
      <c r="G314" s="14" t="n">
        <v>13904.91</v>
      </c>
      <c r="H314" s="14" t="n">
        <v>18294.36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22100</v>
      </c>
      <c r="N314" s="14" t="n">
        <v>18.1</v>
      </c>
      <c r="O314" s="14" t="n">
        <v>372.54</v>
      </c>
      <c r="P314" s="7" t="n">
        <v>11</v>
      </c>
      <c r="Q314" s="7" t="n">
        <v>23</v>
      </c>
      <c r="R314" s="7" t="n">
        <v>11</v>
      </c>
      <c r="S314" s="7" t="n">
        <v>0.607</v>
      </c>
      <c r="T314" s="7" t="n">
        <v>0</v>
      </c>
      <c r="U314" s="7" t="n">
        <v>0</v>
      </c>
      <c r="V314" s="7" t="n">
        <v>0.0407</v>
      </c>
      <c r="W314" s="7"/>
    </row>
    <row r="315" customFormat="false" ht="15" hidden="false" customHeight="false" outlineLevel="0" collapsed="false">
      <c r="A315" s="7" t="s">
        <v>422</v>
      </c>
      <c r="B315" s="7" t="s">
        <v>101</v>
      </c>
      <c r="C315" s="7" t="n">
        <v>48</v>
      </c>
      <c r="D315" s="7" t="s">
        <v>104</v>
      </c>
      <c r="E315" s="7" t="n">
        <v>23</v>
      </c>
      <c r="F315" s="7" t="n">
        <v>3</v>
      </c>
      <c r="G315" s="14" t="n">
        <v>4346.48</v>
      </c>
      <c r="H315" s="14" t="n">
        <v>8530.29</v>
      </c>
      <c r="I315" s="14" t="n">
        <v>0</v>
      </c>
      <c r="J315" s="14" t="n">
        <v>0</v>
      </c>
      <c r="K315" s="14" t="n">
        <v>0</v>
      </c>
      <c r="L315" s="14" t="n">
        <v>19640</v>
      </c>
      <c r="M315" s="14"/>
      <c r="N315" s="14"/>
      <c r="O315" s="14" t="n">
        <v>0</v>
      </c>
      <c r="P315" s="7" t="n">
        <v>1</v>
      </c>
      <c r="Q315" s="7" t="n">
        <v>16</v>
      </c>
      <c r="R315" s="7" t="n">
        <v>13</v>
      </c>
      <c r="S315" s="7" t="n">
        <v>0.88</v>
      </c>
      <c r="T315" s="7" t="n">
        <v>1</v>
      </c>
      <c r="U315" s="7" t="n">
        <v>0</v>
      </c>
      <c r="V315" s="7" t="n">
        <v>0.0857</v>
      </c>
      <c r="W315" s="7"/>
    </row>
    <row r="316" customFormat="false" ht="15" hidden="false" customHeight="false" outlineLevel="0" collapsed="false">
      <c r="A316" s="7" t="s">
        <v>423</v>
      </c>
      <c r="B316" s="7" t="s">
        <v>101</v>
      </c>
      <c r="C316" s="7" t="n">
        <v>47</v>
      </c>
      <c r="D316" s="7" t="s">
        <v>102</v>
      </c>
      <c r="E316" s="7" t="n">
        <v>222</v>
      </c>
      <c r="F316" s="7" t="n">
        <v>2</v>
      </c>
      <c r="G316" s="14" t="n">
        <v>3071.89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4200</v>
      </c>
      <c r="N316" s="14"/>
      <c r="O316" s="14" t="n">
        <v>37.04</v>
      </c>
      <c r="P316" s="7" t="n">
        <v>13</v>
      </c>
      <c r="Q316" s="7" t="n">
        <v>4</v>
      </c>
      <c r="R316" s="7" t="n">
        <v>6</v>
      </c>
      <c r="S316" s="7" t="n">
        <v>0.801</v>
      </c>
      <c r="T316" s="7" t="n">
        <v>0</v>
      </c>
      <c r="U316" s="7" t="n">
        <v>0</v>
      </c>
      <c r="V316" s="7" t="n">
        <v>0.1003</v>
      </c>
      <c r="W316" s="7" t="s">
        <v>256</v>
      </c>
    </row>
    <row r="317" customFormat="false" ht="15" hidden="false" customHeight="false" outlineLevel="0" collapsed="false">
      <c r="A317" s="7" t="s">
        <v>424</v>
      </c>
      <c r="B317" s="7" t="s">
        <v>101</v>
      </c>
      <c r="C317" s="7" t="n">
        <v>37</v>
      </c>
      <c r="D317" s="7" t="s">
        <v>104</v>
      </c>
      <c r="E317" s="7" t="n">
        <v>114</v>
      </c>
      <c r="F317" s="7" t="n">
        <v>4</v>
      </c>
      <c r="G317" s="14" t="n">
        <v>6369.21</v>
      </c>
      <c r="H317" s="14" t="n">
        <v>48890.03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16700</v>
      </c>
      <c r="N317" s="14" t="n">
        <v>47.9</v>
      </c>
      <c r="O317" s="14" t="n">
        <v>217.94</v>
      </c>
      <c r="P317" s="7" t="n">
        <v>2</v>
      </c>
      <c r="Q317" s="7" t="n">
        <v>12</v>
      </c>
      <c r="R317" s="7" t="n">
        <v>4</v>
      </c>
      <c r="S317" s="7" t="n">
        <v>0.755</v>
      </c>
      <c r="T317" s="7" t="n">
        <v>0</v>
      </c>
      <c r="U317" s="7" t="n">
        <v>0</v>
      </c>
      <c r="V317" s="7" t="n">
        <v>0.0287</v>
      </c>
      <c r="W317" s="7"/>
    </row>
    <row r="318" customFormat="false" ht="15" hidden="false" customHeight="false" outlineLevel="0" collapsed="false">
      <c r="A318" s="7" t="s">
        <v>425</v>
      </c>
      <c r="B318" s="7" t="s">
        <v>106</v>
      </c>
      <c r="C318" s="7" t="n">
        <v>48</v>
      </c>
      <c r="D318" s="7" t="s">
        <v>102</v>
      </c>
      <c r="E318" s="7" t="n">
        <v>190</v>
      </c>
      <c r="F318" s="7" t="n">
        <v>3</v>
      </c>
      <c r="G318" s="14" t="n">
        <v>1213.31</v>
      </c>
      <c r="H318" s="14" t="n">
        <v>4322.18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3700</v>
      </c>
      <c r="N318" s="14" t="n">
        <v>55.3</v>
      </c>
      <c r="O318" s="14" t="n">
        <v>60.57</v>
      </c>
      <c r="P318" s="7" t="n">
        <v>1</v>
      </c>
      <c r="Q318" s="7" t="n">
        <v>18</v>
      </c>
      <c r="R318" s="7" t="n">
        <v>12</v>
      </c>
      <c r="S318" s="7" t="n">
        <v>0.975</v>
      </c>
      <c r="T318" s="7" t="n">
        <v>2</v>
      </c>
      <c r="U318" s="7" t="n">
        <v>0</v>
      </c>
      <c r="V318" s="7" t="n">
        <v>0.1706</v>
      </c>
      <c r="W318" s="7"/>
    </row>
    <row r="319" customFormat="false" ht="15" hidden="false" customHeight="false" outlineLevel="0" collapsed="false">
      <c r="A319" s="7" t="s">
        <v>426</v>
      </c>
      <c r="B319" s="7" t="s">
        <v>108</v>
      </c>
      <c r="C319" s="7" t="n">
        <v>24</v>
      </c>
      <c r="D319" s="7" t="s">
        <v>102</v>
      </c>
      <c r="E319" s="7" t="n">
        <v>60</v>
      </c>
      <c r="F319" s="7" t="n">
        <v>2</v>
      </c>
      <c r="G319" s="14" t="n">
        <v>1161.25</v>
      </c>
      <c r="H319" s="14" t="n">
        <v>7797.16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/>
      <c r="N319" s="14"/>
      <c r="O319" s="14" t="n">
        <v>0</v>
      </c>
      <c r="P319" s="7" t="n">
        <v>0</v>
      </c>
      <c r="Q319" s="7" t="n">
        <v>24</v>
      </c>
      <c r="R319" s="7" t="n">
        <v>18</v>
      </c>
      <c r="S319" s="7" t="n">
        <v>0.99</v>
      </c>
      <c r="T319" s="7" t="n">
        <v>0</v>
      </c>
      <c r="U319" s="7" t="n">
        <v>0</v>
      </c>
      <c r="V319" s="7" t="n">
        <v>0.066</v>
      </c>
      <c r="W319" s="7"/>
    </row>
    <row r="320" customFormat="false" ht="15" hidden="false" customHeight="false" outlineLevel="0" collapsed="false">
      <c r="A320" s="7" t="s">
        <v>427</v>
      </c>
      <c r="B320" s="7" t="s">
        <v>108</v>
      </c>
      <c r="C320" s="7" t="n">
        <v>55</v>
      </c>
      <c r="D320" s="7" t="s">
        <v>104</v>
      </c>
      <c r="E320" s="7" t="n">
        <v>39</v>
      </c>
      <c r="F320" s="7" t="n">
        <v>1</v>
      </c>
      <c r="G320" s="14" t="n">
        <v>1357.25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/>
      <c r="N320" s="14"/>
      <c r="O320" s="14" t="n">
        <v>0</v>
      </c>
      <c r="P320" s="7" t="n">
        <v>216</v>
      </c>
      <c r="Q320" s="7" t="n">
        <v>0</v>
      </c>
      <c r="R320" s="7" t="n">
        <v>0</v>
      </c>
      <c r="S320" s="7"/>
      <c r="T320" s="7" t="n">
        <v>0</v>
      </c>
      <c r="U320" s="7" t="n">
        <v>0</v>
      </c>
      <c r="V320" s="7" t="n">
        <v>0.189</v>
      </c>
      <c r="W320" s="7"/>
    </row>
    <row r="321" customFormat="false" ht="15" hidden="false" customHeight="false" outlineLevel="0" collapsed="false">
      <c r="A321" s="7" t="s">
        <v>428</v>
      </c>
      <c r="B321" s="7" t="s">
        <v>101</v>
      </c>
      <c r="C321" s="7" t="n">
        <v>33</v>
      </c>
      <c r="D321" s="7" t="s">
        <v>102</v>
      </c>
      <c r="E321" s="7" t="n">
        <v>112</v>
      </c>
      <c r="F321" s="7" t="n">
        <v>3</v>
      </c>
      <c r="G321" s="14" t="n">
        <v>12803.85</v>
      </c>
      <c r="H321" s="14" t="n">
        <v>0</v>
      </c>
      <c r="I321" s="14" t="n">
        <v>0</v>
      </c>
      <c r="J321" s="14" t="n">
        <v>50606.58</v>
      </c>
      <c r="K321" s="14" t="n">
        <v>93400</v>
      </c>
      <c r="L321" s="14" t="n">
        <v>0</v>
      </c>
      <c r="M321" s="14"/>
      <c r="N321" s="14"/>
      <c r="O321" s="14" t="n">
        <v>0</v>
      </c>
      <c r="P321" s="7" t="n">
        <v>238</v>
      </c>
      <c r="Q321" s="7" t="n">
        <v>0</v>
      </c>
      <c r="R321" s="7" t="n">
        <v>0</v>
      </c>
      <c r="S321" s="7"/>
      <c r="T321" s="7" t="n">
        <v>0</v>
      </c>
      <c r="U321" s="7" t="n">
        <v>0</v>
      </c>
      <c r="V321" s="7" t="n">
        <v>0.2384</v>
      </c>
      <c r="W321" s="7"/>
    </row>
    <row r="322" customFormat="false" ht="15" hidden="false" customHeight="false" outlineLevel="0" collapsed="false">
      <c r="A322" s="7" t="s">
        <v>429</v>
      </c>
      <c r="B322" s="7" t="s">
        <v>106</v>
      </c>
      <c r="C322" s="7" t="n">
        <v>41</v>
      </c>
      <c r="D322" s="7" t="s">
        <v>102</v>
      </c>
      <c r="E322" s="7" t="n">
        <v>41</v>
      </c>
      <c r="F322" s="7" t="n">
        <v>4</v>
      </c>
      <c r="G322" s="14" t="n">
        <v>4197.93</v>
      </c>
      <c r="H322" s="14" t="n">
        <v>21115.24</v>
      </c>
      <c r="I322" s="14" t="n">
        <v>0</v>
      </c>
      <c r="J322" s="14" t="n">
        <v>0</v>
      </c>
      <c r="K322" s="14" t="n">
        <v>164700</v>
      </c>
      <c r="L322" s="14" t="n">
        <v>0</v>
      </c>
      <c r="M322" s="14" t="n">
        <v>10900</v>
      </c>
      <c r="N322" s="14" t="n">
        <v>32.1</v>
      </c>
      <c r="O322" s="14" t="n">
        <v>784.01</v>
      </c>
      <c r="P322" s="7" t="n">
        <v>2</v>
      </c>
      <c r="Q322" s="7" t="n">
        <v>19</v>
      </c>
      <c r="R322" s="7" t="n">
        <v>6</v>
      </c>
      <c r="S322" s="7" t="n">
        <v>0.61</v>
      </c>
      <c r="T322" s="7" t="n">
        <v>1</v>
      </c>
      <c r="U322" s="7" t="n">
        <v>0</v>
      </c>
      <c r="V322" s="7" t="n">
        <v>0.1326</v>
      </c>
      <c r="W322" s="7"/>
    </row>
    <row r="323" customFormat="false" ht="15" hidden="false" customHeight="false" outlineLevel="0" collapsed="false">
      <c r="A323" s="7" t="s">
        <v>430</v>
      </c>
      <c r="B323" s="7" t="s">
        <v>108</v>
      </c>
      <c r="C323" s="7" t="n">
        <v>68</v>
      </c>
      <c r="D323" s="7" t="s">
        <v>102</v>
      </c>
      <c r="E323" s="7" t="n">
        <v>140</v>
      </c>
      <c r="F323" s="7" t="n">
        <v>2</v>
      </c>
      <c r="G323" s="14" t="n">
        <v>3706.79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6500</v>
      </c>
      <c r="N323" s="14" t="n">
        <v>8.5</v>
      </c>
      <c r="O323" s="14" t="n">
        <v>379.6</v>
      </c>
      <c r="P323" s="7" t="n">
        <v>11</v>
      </c>
      <c r="Q323" s="7" t="n">
        <v>30</v>
      </c>
      <c r="R323" s="7" t="n">
        <v>0</v>
      </c>
      <c r="S323" s="7" t="n">
        <v>0.324</v>
      </c>
      <c r="T323" s="7" t="n">
        <v>1</v>
      </c>
      <c r="U323" s="7" t="n">
        <v>0</v>
      </c>
      <c r="V323" s="7" t="n">
        <v>0.1307</v>
      </c>
      <c r="W323" s="7"/>
    </row>
    <row r="324" customFormat="false" ht="15" hidden="false" customHeight="false" outlineLevel="0" collapsed="false">
      <c r="A324" s="7" t="s">
        <v>431</v>
      </c>
      <c r="B324" s="7" t="s">
        <v>101</v>
      </c>
      <c r="C324" s="7" t="n">
        <v>39</v>
      </c>
      <c r="D324" s="7" t="s">
        <v>104</v>
      </c>
      <c r="E324" s="7" t="n">
        <v>122</v>
      </c>
      <c r="F324" s="7" t="n">
        <v>4</v>
      </c>
      <c r="G324" s="14" t="n">
        <v>18351.49</v>
      </c>
      <c r="H324" s="14" t="n">
        <v>70981.21</v>
      </c>
      <c r="I324" s="14" t="n">
        <v>0</v>
      </c>
      <c r="J324" s="14" t="n">
        <v>0</v>
      </c>
      <c r="K324" s="14" t="n">
        <v>171200</v>
      </c>
      <c r="L324" s="14" t="n">
        <v>0</v>
      </c>
      <c r="M324" s="14" t="n">
        <v>19500</v>
      </c>
      <c r="N324" s="14" t="n">
        <v>51.9</v>
      </c>
      <c r="O324" s="14" t="n">
        <v>533.62</v>
      </c>
      <c r="P324" s="7" t="n">
        <v>3</v>
      </c>
      <c r="Q324" s="7" t="n">
        <v>37</v>
      </c>
      <c r="R324" s="7" t="n">
        <v>10</v>
      </c>
      <c r="S324" s="7" t="n">
        <v>0.877</v>
      </c>
      <c r="T324" s="7" t="n">
        <v>0</v>
      </c>
      <c r="U324" s="7" t="n">
        <v>0</v>
      </c>
      <c r="V324" s="7" t="n">
        <v>0.0124</v>
      </c>
      <c r="W324" s="7"/>
    </row>
    <row r="325" customFormat="false" ht="15" hidden="false" customHeight="false" outlineLevel="0" collapsed="false">
      <c r="A325" s="7" t="s">
        <v>432</v>
      </c>
      <c r="B325" s="7" t="s">
        <v>108</v>
      </c>
      <c r="C325" s="7" t="n">
        <v>54</v>
      </c>
      <c r="D325" s="7" t="s">
        <v>104</v>
      </c>
      <c r="E325" s="7" t="n">
        <v>50</v>
      </c>
      <c r="F325" s="7" t="n">
        <v>6</v>
      </c>
      <c r="G325" s="14" t="n">
        <v>20087.95</v>
      </c>
      <c r="H325" s="14" t="n">
        <v>129716.95</v>
      </c>
      <c r="I325" s="14" t="n">
        <v>372500</v>
      </c>
      <c r="J325" s="14" t="n">
        <v>933131.78</v>
      </c>
      <c r="K325" s="14" t="n">
        <v>351600</v>
      </c>
      <c r="L325" s="14" t="n">
        <v>0</v>
      </c>
      <c r="M325" s="14" t="n">
        <v>40000</v>
      </c>
      <c r="N325" s="14" t="n">
        <v>51.3</v>
      </c>
      <c r="O325" s="14" t="n">
        <v>2335.26</v>
      </c>
      <c r="P325" s="7" t="n">
        <v>15</v>
      </c>
      <c r="Q325" s="7" t="n">
        <v>36</v>
      </c>
      <c r="R325" s="7" t="n">
        <v>11</v>
      </c>
      <c r="S325" s="7" t="n">
        <v>0.598</v>
      </c>
      <c r="T325" s="7" t="n">
        <v>0</v>
      </c>
      <c r="U325" s="7" t="n">
        <v>0</v>
      </c>
      <c r="V325" s="7" t="n">
        <v>0.0245</v>
      </c>
      <c r="W325" s="7"/>
    </row>
    <row r="326" customFormat="false" ht="15" hidden="false" customHeight="false" outlineLevel="0" collapsed="false">
      <c r="A326" s="7" t="s">
        <v>433</v>
      </c>
      <c r="B326" s="7" t="s">
        <v>101</v>
      </c>
      <c r="C326" s="7" t="n">
        <v>41</v>
      </c>
      <c r="D326" s="7" t="s">
        <v>102</v>
      </c>
      <c r="E326" s="7" t="n">
        <v>174</v>
      </c>
      <c r="F326" s="7" t="n">
        <v>6</v>
      </c>
      <c r="G326" s="14" t="n">
        <v>4764.99</v>
      </c>
      <c r="H326" s="14" t="n">
        <v>209018.25</v>
      </c>
      <c r="I326" s="14" t="n">
        <v>1316700</v>
      </c>
      <c r="J326" s="14" t="n">
        <v>0</v>
      </c>
      <c r="K326" s="14" t="n">
        <v>589000</v>
      </c>
      <c r="L326" s="14" t="n">
        <v>15660</v>
      </c>
      <c r="M326" s="14" t="n">
        <v>33900</v>
      </c>
      <c r="N326" s="14" t="n">
        <v>51.2</v>
      </c>
      <c r="O326" s="14" t="n">
        <v>1541.75</v>
      </c>
      <c r="P326" s="7" t="n">
        <v>5</v>
      </c>
      <c r="Q326" s="7" t="n">
        <v>27</v>
      </c>
      <c r="R326" s="7" t="n">
        <v>0</v>
      </c>
      <c r="S326" s="7" t="n">
        <v>0.452</v>
      </c>
      <c r="T326" s="7" t="n">
        <v>0</v>
      </c>
      <c r="U326" s="7" t="n">
        <v>0</v>
      </c>
      <c r="V326" s="7" t="n">
        <v>0.0439</v>
      </c>
      <c r="W326" s="7"/>
    </row>
    <row r="327" customFormat="false" ht="15" hidden="false" customHeight="false" outlineLevel="0" collapsed="false">
      <c r="A327" s="7" t="s">
        <v>434</v>
      </c>
      <c r="B327" s="7" t="s">
        <v>106</v>
      </c>
      <c r="C327" s="7" t="n">
        <v>63</v>
      </c>
      <c r="D327" s="7" t="s">
        <v>102</v>
      </c>
      <c r="E327" s="7" t="n">
        <v>106</v>
      </c>
      <c r="F327" s="7" t="n">
        <v>1</v>
      </c>
      <c r="G327" s="14" t="n">
        <v>1222.71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/>
      <c r="N327" s="14"/>
      <c r="O327" s="14" t="n">
        <v>0</v>
      </c>
      <c r="P327" s="7" t="n">
        <v>53</v>
      </c>
      <c r="Q327" s="7" t="n">
        <v>10</v>
      </c>
      <c r="R327" s="7" t="n">
        <v>4</v>
      </c>
      <c r="S327" s="7" t="n">
        <v>0.258</v>
      </c>
      <c r="T327" s="7" t="n">
        <v>1</v>
      </c>
      <c r="U327" s="7" t="n">
        <v>0</v>
      </c>
      <c r="V327" s="7" t="n">
        <v>0.1486</v>
      </c>
      <c r="W327" s="7" t="s">
        <v>435</v>
      </c>
    </row>
    <row r="328" customFormat="false" ht="15" hidden="false" customHeight="false" outlineLevel="0" collapsed="false">
      <c r="A328" s="7" t="s">
        <v>436</v>
      </c>
      <c r="B328" s="7" t="s">
        <v>108</v>
      </c>
      <c r="C328" s="7" t="n">
        <v>47</v>
      </c>
      <c r="D328" s="7" t="s">
        <v>104</v>
      </c>
      <c r="E328" s="7" t="n">
        <v>59</v>
      </c>
      <c r="F328" s="7" t="n">
        <v>6</v>
      </c>
      <c r="G328" s="14" t="n">
        <v>2254.54</v>
      </c>
      <c r="H328" s="14" t="n">
        <v>44508.35</v>
      </c>
      <c r="I328" s="14" t="n">
        <v>36800</v>
      </c>
      <c r="J328" s="14" t="n">
        <v>0</v>
      </c>
      <c r="K328" s="14" t="n">
        <v>222800</v>
      </c>
      <c r="L328" s="14" t="n">
        <v>16160</v>
      </c>
      <c r="M328" s="14" t="n">
        <v>16000</v>
      </c>
      <c r="N328" s="14" t="n">
        <v>25</v>
      </c>
      <c r="O328" s="14" t="n">
        <v>2215.39</v>
      </c>
      <c r="P328" s="7" t="n">
        <v>19</v>
      </c>
      <c r="Q328" s="7" t="n">
        <v>45</v>
      </c>
      <c r="R328" s="7" t="n">
        <v>5</v>
      </c>
      <c r="S328" s="7" t="n">
        <v>0.536</v>
      </c>
      <c r="T328" s="7" t="n">
        <v>2</v>
      </c>
      <c r="U328" s="7" t="n">
        <v>0</v>
      </c>
      <c r="V328" s="7" t="n">
        <v>0.0537</v>
      </c>
      <c r="W328" s="7"/>
    </row>
    <row r="329" customFormat="false" ht="15" hidden="false" customHeight="false" outlineLevel="0" collapsed="false">
      <c r="A329" s="7" t="s">
        <v>437</v>
      </c>
      <c r="B329" s="7" t="s">
        <v>101</v>
      </c>
      <c r="C329" s="7" t="n">
        <v>52</v>
      </c>
      <c r="D329" s="7" t="s">
        <v>104</v>
      </c>
      <c r="E329" s="7" t="n">
        <v>95</v>
      </c>
      <c r="F329" s="7" t="n">
        <v>3</v>
      </c>
      <c r="G329" s="14" t="n">
        <v>3958.67</v>
      </c>
      <c r="H329" s="14" t="n">
        <v>378345.8</v>
      </c>
      <c r="I329" s="14" t="n">
        <v>0</v>
      </c>
      <c r="J329" s="14" t="n">
        <v>0</v>
      </c>
      <c r="K329" s="14" t="n">
        <v>199900</v>
      </c>
      <c r="L329" s="14" t="n">
        <v>0</v>
      </c>
      <c r="M329" s="14"/>
      <c r="N329" s="14"/>
      <c r="O329" s="14" t="n">
        <v>0</v>
      </c>
      <c r="P329" s="7" t="n">
        <v>59</v>
      </c>
      <c r="Q329" s="7" t="n">
        <v>8</v>
      </c>
      <c r="R329" s="7" t="n">
        <v>3</v>
      </c>
      <c r="S329" s="7" t="n">
        <v>0.433</v>
      </c>
      <c r="T329" s="7" t="n">
        <v>1</v>
      </c>
      <c r="U329" s="7" t="n">
        <v>0</v>
      </c>
      <c r="V329" s="7" t="n">
        <v>0.1058</v>
      </c>
      <c r="W329" s="7"/>
    </row>
    <row r="330" customFormat="false" ht="15" hidden="false" customHeight="false" outlineLevel="0" collapsed="false">
      <c r="A330" s="7" t="s">
        <v>438</v>
      </c>
      <c r="B330" s="7" t="s">
        <v>101</v>
      </c>
      <c r="C330" s="7" t="n">
        <v>20</v>
      </c>
      <c r="D330" s="7" t="s">
        <v>102</v>
      </c>
      <c r="E330" s="7" t="n">
        <v>6</v>
      </c>
      <c r="F330" s="7" t="n">
        <v>2</v>
      </c>
      <c r="G330" s="14" t="n">
        <v>368.94</v>
      </c>
      <c r="H330" s="14" t="n">
        <v>1352.22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/>
      <c r="N330" s="14"/>
      <c r="O330" s="14" t="n">
        <v>0</v>
      </c>
      <c r="P330" s="7" t="n">
        <v>377</v>
      </c>
      <c r="Q330" s="7" t="n">
        <v>0</v>
      </c>
      <c r="R330" s="7" t="n">
        <v>0</v>
      </c>
      <c r="S330" s="7"/>
      <c r="T330" s="7" t="n">
        <v>1</v>
      </c>
      <c r="U330" s="7" t="n">
        <v>0</v>
      </c>
      <c r="V330" s="7" t="n">
        <v>0.466</v>
      </c>
      <c r="W330" s="7"/>
    </row>
    <row r="331" customFormat="false" ht="15" hidden="false" customHeight="false" outlineLevel="0" collapsed="false">
      <c r="A331" s="7" t="s">
        <v>439</v>
      </c>
      <c r="B331" s="7" t="s">
        <v>128</v>
      </c>
      <c r="C331" s="7" t="n">
        <v>41</v>
      </c>
      <c r="D331" s="7" t="s">
        <v>102</v>
      </c>
      <c r="E331" s="7" t="n">
        <v>137</v>
      </c>
      <c r="F331" s="7" t="n">
        <v>5</v>
      </c>
      <c r="G331" s="14" t="n">
        <v>7637.69</v>
      </c>
      <c r="H331" s="14" t="n">
        <v>55661.42</v>
      </c>
      <c r="I331" s="14" t="n">
        <v>0</v>
      </c>
      <c r="J331" s="14" t="n">
        <v>0</v>
      </c>
      <c r="K331" s="14" t="n">
        <v>187800</v>
      </c>
      <c r="L331" s="14" t="n">
        <v>9050</v>
      </c>
      <c r="M331" s="14" t="n">
        <v>28700</v>
      </c>
      <c r="N331" s="14" t="n">
        <v>37.8</v>
      </c>
      <c r="O331" s="14" t="n">
        <v>109.85</v>
      </c>
      <c r="P331" s="7" t="n">
        <v>7</v>
      </c>
      <c r="Q331" s="7" t="n">
        <v>19</v>
      </c>
      <c r="R331" s="7" t="n">
        <v>4</v>
      </c>
      <c r="S331" s="7" t="n">
        <v>0.535</v>
      </c>
      <c r="T331" s="7" t="n">
        <v>0</v>
      </c>
      <c r="U331" s="7" t="n">
        <v>0</v>
      </c>
      <c r="V331" s="7" t="n">
        <v>0.0339</v>
      </c>
      <c r="W331" s="7" t="s">
        <v>435</v>
      </c>
    </row>
    <row r="332" customFormat="false" ht="15" hidden="false" customHeight="false" outlineLevel="0" collapsed="false">
      <c r="A332" s="7" t="s">
        <v>440</v>
      </c>
      <c r="B332" s="7" t="s">
        <v>128</v>
      </c>
      <c r="C332" s="7" t="n">
        <v>36</v>
      </c>
      <c r="D332" s="7" t="s">
        <v>102</v>
      </c>
      <c r="E332" s="7" t="n">
        <v>11</v>
      </c>
      <c r="F332" s="7" t="n">
        <v>4</v>
      </c>
      <c r="G332" s="14" t="n">
        <v>2366.37</v>
      </c>
      <c r="H332" s="14" t="n">
        <v>7745.45</v>
      </c>
      <c r="I332" s="14" t="n">
        <v>36300</v>
      </c>
      <c r="J332" s="14" t="n">
        <v>0</v>
      </c>
      <c r="K332" s="14" t="n">
        <v>0</v>
      </c>
      <c r="L332" s="14" t="n">
        <v>0</v>
      </c>
      <c r="M332" s="14" t="n">
        <v>9800</v>
      </c>
      <c r="N332" s="14" t="n">
        <v>29.9</v>
      </c>
      <c r="O332" s="14" t="n">
        <v>1317.93</v>
      </c>
      <c r="P332" s="7" t="n">
        <v>35</v>
      </c>
      <c r="Q332" s="7" t="n">
        <v>38</v>
      </c>
      <c r="R332" s="7" t="n">
        <v>16</v>
      </c>
      <c r="S332" s="7" t="n">
        <v>0.75</v>
      </c>
      <c r="T332" s="7" t="n">
        <v>1</v>
      </c>
      <c r="U332" s="7" t="n">
        <v>1</v>
      </c>
      <c r="V332" s="7" t="n">
        <v>0.0996</v>
      </c>
      <c r="W332" s="7"/>
    </row>
    <row r="333" customFormat="false" ht="15" hidden="false" customHeight="false" outlineLevel="0" collapsed="false">
      <c r="A333" s="7" t="s">
        <v>441</v>
      </c>
      <c r="B333" s="7" t="s">
        <v>108</v>
      </c>
      <c r="C333" s="7" t="n">
        <v>73</v>
      </c>
      <c r="D333" s="7" t="s">
        <v>104</v>
      </c>
      <c r="E333" s="7" t="n">
        <v>102</v>
      </c>
      <c r="F333" s="7" t="n">
        <v>4</v>
      </c>
      <c r="G333" s="14" t="n">
        <v>1454.66</v>
      </c>
      <c r="H333" s="14" t="n">
        <v>1086.99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3700</v>
      </c>
      <c r="N333" s="14" t="n">
        <v>53.5</v>
      </c>
      <c r="O333" s="14" t="n">
        <v>95.79</v>
      </c>
      <c r="P333" s="7" t="n">
        <v>1</v>
      </c>
      <c r="Q333" s="7" t="n">
        <v>31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0.0151</v>
      </c>
      <c r="W333" s="7"/>
    </row>
    <row r="334" customFormat="false" ht="15" hidden="false" customHeight="false" outlineLevel="0" collapsed="false">
      <c r="A334" s="7" t="s">
        <v>442</v>
      </c>
      <c r="B334" s="7" t="s">
        <v>106</v>
      </c>
      <c r="C334" s="7" t="n">
        <v>51</v>
      </c>
      <c r="D334" s="7" t="s">
        <v>102</v>
      </c>
      <c r="E334" s="7" t="n">
        <v>150</v>
      </c>
      <c r="F334" s="7" t="n">
        <v>3</v>
      </c>
      <c r="G334" s="14" t="n">
        <v>14402.58</v>
      </c>
      <c r="H334" s="14" t="n">
        <v>45387.8</v>
      </c>
      <c r="I334" s="14" t="n">
        <v>0</v>
      </c>
      <c r="J334" s="14" t="n">
        <v>0</v>
      </c>
      <c r="K334" s="14" t="n">
        <v>393500</v>
      </c>
      <c r="L334" s="14" t="n">
        <v>0</v>
      </c>
      <c r="M334" s="14"/>
      <c r="N334" s="14"/>
      <c r="O334" s="14" t="n">
        <v>0</v>
      </c>
      <c r="P334" s="7" t="n">
        <v>13</v>
      </c>
      <c r="Q334" s="7" t="n">
        <v>34</v>
      </c>
      <c r="R334" s="7" t="n">
        <v>0</v>
      </c>
      <c r="S334" s="7" t="n">
        <v>0.582</v>
      </c>
      <c r="T334" s="7" t="n">
        <v>1</v>
      </c>
      <c r="U334" s="7" t="n">
        <v>0</v>
      </c>
      <c r="V334" s="7" t="n">
        <v>0.0903</v>
      </c>
      <c r="W334" s="7"/>
    </row>
    <row r="335" customFormat="false" ht="15" hidden="false" customHeight="false" outlineLevel="0" collapsed="false">
      <c r="A335" s="7" t="s">
        <v>443</v>
      </c>
      <c r="B335" s="7" t="s">
        <v>106</v>
      </c>
      <c r="C335" s="7" t="n">
        <v>36</v>
      </c>
      <c r="D335" s="7" t="s">
        <v>104</v>
      </c>
      <c r="E335" s="7" t="n">
        <v>93</v>
      </c>
      <c r="F335" s="7" t="n">
        <v>2</v>
      </c>
      <c r="G335" s="14" t="n">
        <v>2224.24</v>
      </c>
      <c r="H335" s="14" t="n">
        <v>0</v>
      </c>
      <c r="I335" s="14" t="n">
        <v>7000</v>
      </c>
      <c r="J335" s="14" t="n">
        <v>0</v>
      </c>
      <c r="K335" s="14" t="n">
        <v>0</v>
      </c>
      <c r="L335" s="14" t="n">
        <v>0</v>
      </c>
      <c r="M335" s="14"/>
      <c r="N335" s="14"/>
      <c r="O335" s="14" t="n">
        <v>0</v>
      </c>
      <c r="P335" s="7" t="n">
        <v>18</v>
      </c>
      <c r="Q335" s="7" t="n">
        <v>30</v>
      </c>
      <c r="R335" s="7" t="n">
        <v>13</v>
      </c>
      <c r="S335" s="7" t="n">
        <v>0.684</v>
      </c>
      <c r="T335" s="7" t="n">
        <v>0</v>
      </c>
      <c r="U335" s="7" t="n">
        <v>0</v>
      </c>
      <c r="V335" s="7" t="n">
        <v>0.0303</v>
      </c>
      <c r="W335" s="7"/>
    </row>
    <row r="336" customFormat="false" ht="15" hidden="false" customHeight="false" outlineLevel="0" collapsed="false">
      <c r="A336" s="7" t="s">
        <v>444</v>
      </c>
      <c r="B336" s="7" t="s">
        <v>108</v>
      </c>
      <c r="C336" s="7" t="n">
        <v>19</v>
      </c>
      <c r="D336" s="7" t="s">
        <v>102</v>
      </c>
      <c r="E336" s="7" t="n">
        <v>3</v>
      </c>
      <c r="F336" s="7" t="n">
        <v>3</v>
      </c>
      <c r="G336" s="14" t="n">
        <v>2399.86</v>
      </c>
      <c r="H336" s="14" t="n">
        <v>4651.35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2100</v>
      </c>
      <c r="N336" s="14" t="n">
        <v>7.1</v>
      </c>
      <c r="O336" s="14" t="n">
        <v>124.36</v>
      </c>
      <c r="P336" s="7" t="n">
        <v>1</v>
      </c>
      <c r="Q336" s="7" t="n">
        <v>36</v>
      </c>
      <c r="R336" s="7" t="n">
        <v>15</v>
      </c>
      <c r="S336" s="7" t="n">
        <v>0.834</v>
      </c>
      <c r="T336" s="7" t="n">
        <v>1</v>
      </c>
      <c r="U336" s="7" t="n">
        <v>0</v>
      </c>
      <c r="V336" s="7" t="n">
        <v>0.0969</v>
      </c>
      <c r="W336" s="7"/>
    </row>
    <row r="337" customFormat="false" ht="15" hidden="false" customHeight="false" outlineLevel="0" collapsed="false">
      <c r="A337" s="7" t="s">
        <v>445</v>
      </c>
      <c r="B337" s="7" t="s">
        <v>101</v>
      </c>
      <c r="C337" s="7" t="n">
        <v>29</v>
      </c>
      <c r="D337" s="7" t="s">
        <v>104</v>
      </c>
      <c r="E337" s="7" t="n">
        <v>3</v>
      </c>
      <c r="F337" s="7" t="n">
        <v>2</v>
      </c>
      <c r="G337" s="14" t="n">
        <v>2233.49</v>
      </c>
      <c r="H337" s="14" t="n">
        <v>860.8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/>
      <c r="N337" s="14"/>
      <c r="O337" s="14" t="n">
        <v>0</v>
      </c>
      <c r="P337" s="7" t="n">
        <v>56</v>
      </c>
      <c r="Q337" s="7" t="n">
        <v>35</v>
      </c>
      <c r="R337" s="7" t="n">
        <v>14</v>
      </c>
      <c r="S337" s="7" t="n">
        <v>0.698</v>
      </c>
      <c r="T337" s="7" t="n">
        <v>0</v>
      </c>
      <c r="U337" s="7" t="n">
        <v>0</v>
      </c>
      <c r="V337" s="7" t="n">
        <v>0.032</v>
      </c>
      <c r="W337" s="7"/>
    </row>
    <row r="338" customFormat="false" ht="15" hidden="false" customHeight="false" outlineLevel="0" collapsed="false">
      <c r="A338" s="7" t="s">
        <v>446</v>
      </c>
      <c r="B338" s="7" t="s">
        <v>106</v>
      </c>
      <c r="C338" s="7" t="n">
        <v>37</v>
      </c>
      <c r="D338" s="7" t="s">
        <v>104</v>
      </c>
      <c r="E338" s="7" t="n">
        <v>171</v>
      </c>
      <c r="F338" s="7" t="n">
        <v>4</v>
      </c>
      <c r="G338" s="14" t="n">
        <v>10208.46</v>
      </c>
      <c r="H338" s="14" t="n">
        <v>15010.08</v>
      </c>
      <c r="I338" s="14" t="n">
        <v>0</v>
      </c>
      <c r="J338" s="14" t="n">
        <v>0</v>
      </c>
      <c r="K338" s="14" t="n">
        <v>214300</v>
      </c>
      <c r="L338" s="14" t="n">
        <v>0</v>
      </c>
      <c r="M338" s="14"/>
      <c r="N338" s="14"/>
      <c r="O338" s="14" t="n">
        <v>0</v>
      </c>
      <c r="P338" s="7" t="n">
        <v>0</v>
      </c>
      <c r="Q338" s="7" t="n">
        <v>41</v>
      </c>
      <c r="R338" s="7" t="n">
        <v>7</v>
      </c>
      <c r="S338" s="7" t="n">
        <v>0.808</v>
      </c>
      <c r="T338" s="7" t="n">
        <v>0</v>
      </c>
      <c r="U338" s="7" t="n">
        <v>0</v>
      </c>
      <c r="V338" s="7" t="n">
        <v>0.0147</v>
      </c>
      <c r="W338" s="7"/>
    </row>
    <row r="339" customFormat="false" ht="15" hidden="false" customHeight="false" outlineLevel="0" collapsed="false">
      <c r="A339" s="7" t="s">
        <v>447</v>
      </c>
      <c r="B339" s="7" t="s">
        <v>101</v>
      </c>
      <c r="C339" s="7" t="n">
        <v>69</v>
      </c>
      <c r="D339" s="7" t="s">
        <v>104</v>
      </c>
      <c r="E339" s="7" t="n">
        <v>285</v>
      </c>
      <c r="F339" s="7" t="n">
        <v>3</v>
      </c>
      <c r="G339" s="14" t="n">
        <v>2769.72</v>
      </c>
      <c r="H339" s="14" t="n">
        <v>6209.96</v>
      </c>
      <c r="I339" s="14" t="n">
        <v>9400</v>
      </c>
      <c r="J339" s="14" t="n">
        <v>0</v>
      </c>
      <c r="K339" s="14" t="n">
        <v>0</v>
      </c>
      <c r="L339" s="14" t="n">
        <v>0</v>
      </c>
      <c r="M339" s="14"/>
      <c r="N339" s="14"/>
      <c r="O339" s="14" t="n">
        <v>0</v>
      </c>
      <c r="P339" s="7" t="n">
        <v>2</v>
      </c>
      <c r="Q339" s="7" t="n">
        <v>49</v>
      </c>
      <c r="R339" s="7" t="n">
        <v>0</v>
      </c>
      <c r="S339" s="7" t="n">
        <v>0.564</v>
      </c>
      <c r="T339" s="7" t="n">
        <v>1</v>
      </c>
      <c r="U339" s="7" t="n">
        <v>0</v>
      </c>
      <c r="V339" s="7" t="n">
        <v>0.0465</v>
      </c>
      <c r="W339" s="7"/>
    </row>
    <row r="340" customFormat="false" ht="15" hidden="false" customHeight="false" outlineLevel="0" collapsed="false">
      <c r="A340" s="7" t="s">
        <v>448</v>
      </c>
      <c r="B340" s="7" t="s">
        <v>108</v>
      </c>
      <c r="C340" s="7" t="n">
        <v>76</v>
      </c>
      <c r="D340" s="7" t="s">
        <v>102</v>
      </c>
      <c r="E340" s="7" t="n">
        <v>353</v>
      </c>
      <c r="F340" s="7" t="n">
        <v>4</v>
      </c>
      <c r="G340" s="14" t="n">
        <v>8729.78</v>
      </c>
      <c r="H340" s="14" t="n">
        <v>26034.1</v>
      </c>
      <c r="I340" s="14" t="n">
        <v>65300</v>
      </c>
      <c r="J340" s="14" t="n">
        <v>0</v>
      </c>
      <c r="K340" s="14" t="n">
        <v>0</v>
      </c>
      <c r="L340" s="14" t="n">
        <v>0</v>
      </c>
      <c r="M340" s="14" t="n">
        <v>6600</v>
      </c>
      <c r="N340" s="14" t="n">
        <v>47.3</v>
      </c>
      <c r="O340" s="14" t="n">
        <v>0</v>
      </c>
      <c r="P340" s="7" t="n">
        <v>176</v>
      </c>
      <c r="Q340" s="7" t="n">
        <v>0</v>
      </c>
      <c r="R340" s="7" t="n">
        <v>0</v>
      </c>
      <c r="S340" s="7"/>
      <c r="T340" s="7" t="n">
        <v>1</v>
      </c>
      <c r="U340" s="7" t="n">
        <v>0</v>
      </c>
      <c r="V340" s="7" t="n">
        <v>0.3609</v>
      </c>
      <c r="W340" s="7"/>
    </row>
    <row r="341" customFormat="false" ht="15" hidden="false" customHeight="false" outlineLevel="0" collapsed="false">
      <c r="A341" s="7" t="s">
        <v>449</v>
      </c>
      <c r="B341" s="7" t="s">
        <v>101</v>
      </c>
      <c r="C341" s="7" t="n">
        <v>45</v>
      </c>
      <c r="D341" s="7" t="s">
        <v>104</v>
      </c>
      <c r="E341" s="7" t="n">
        <v>210</v>
      </c>
      <c r="F341" s="7" t="n">
        <v>5</v>
      </c>
      <c r="G341" s="14" t="n">
        <v>29255.29</v>
      </c>
      <c r="H341" s="14" t="n">
        <v>101122.43</v>
      </c>
      <c r="I341" s="14" t="n">
        <v>306400</v>
      </c>
      <c r="J341" s="14" t="n">
        <v>0</v>
      </c>
      <c r="K341" s="14" t="n">
        <v>298500</v>
      </c>
      <c r="L341" s="14" t="n">
        <v>0</v>
      </c>
      <c r="M341" s="14"/>
      <c r="N341" s="14"/>
      <c r="O341" s="14" t="n">
        <v>0</v>
      </c>
      <c r="P341" s="7" t="n">
        <v>4</v>
      </c>
      <c r="Q341" s="7" t="n">
        <v>65</v>
      </c>
      <c r="R341" s="7" t="n">
        <v>0</v>
      </c>
      <c r="S341" s="7" t="n">
        <v>0.815</v>
      </c>
      <c r="T341" s="7" t="n">
        <v>0</v>
      </c>
      <c r="U341" s="7" t="n">
        <v>0</v>
      </c>
      <c r="V341" s="7" t="n">
        <v>0.0133</v>
      </c>
      <c r="W341" s="7"/>
    </row>
    <row r="342" customFormat="false" ht="15" hidden="false" customHeight="false" outlineLevel="0" collapsed="false">
      <c r="A342" s="7" t="s">
        <v>450</v>
      </c>
      <c r="B342" s="7" t="s">
        <v>108</v>
      </c>
      <c r="C342" s="7" t="n">
        <v>31</v>
      </c>
      <c r="D342" s="7" t="s">
        <v>104</v>
      </c>
      <c r="E342" s="7" t="n">
        <v>38</v>
      </c>
      <c r="F342" s="7" t="n">
        <v>6</v>
      </c>
      <c r="G342" s="14" t="n">
        <v>10595.36</v>
      </c>
      <c r="H342" s="14" t="n">
        <v>19061.44</v>
      </c>
      <c r="I342" s="14" t="n">
        <v>0</v>
      </c>
      <c r="J342" s="14" t="n">
        <v>0</v>
      </c>
      <c r="K342" s="14" t="n">
        <v>191500</v>
      </c>
      <c r="L342" s="14" t="n">
        <v>4540</v>
      </c>
      <c r="M342" s="14" t="n">
        <v>29900</v>
      </c>
      <c r="N342" s="14" t="n">
        <v>33.3</v>
      </c>
      <c r="O342" s="14" t="n">
        <v>2586.62</v>
      </c>
      <c r="P342" s="7" t="n">
        <v>28</v>
      </c>
      <c r="Q342" s="7" t="n">
        <v>66</v>
      </c>
      <c r="R342" s="7" t="n">
        <v>16</v>
      </c>
      <c r="S342" s="7" t="n">
        <v>0.872</v>
      </c>
      <c r="T342" s="7" t="n">
        <v>0</v>
      </c>
      <c r="U342" s="7" t="n">
        <v>0</v>
      </c>
      <c r="V342" s="7" t="n">
        <v>0.012</v>
      </c>
      <c r="W342" s="7"/>
    </row>
    <row r="343" customFormat="false" ht="15" hidden="false" customHeight="false" outlineLevel="0" collapsed="false">
      <c r="A343" s="7" t="s">
        <v>451</v>
      </c>
      <c r="B343" s="7" t="s">
        <v>101</v>
      </c>
      <c r="C343" s="7" t="n">
        <v>19</v>
      </c>
      <c r="D343" s="7" t="s">
        <v>104</v>
      </c>
      <c r="E343" s="7" t="n">
        <v>2</v>
      </c>
      <c r="F343" s="7" t="n">
        <v>3</v>
      </c>
      <c r="G343" s="14" t="n">
        <v>3202.43</v>
      </c>
      <c r="H343" s="14" t="n">
        <v>35200.69</v>
      </c>
      <c r="I343" s="14" t="n">
        <v>0</v>
      </c>
      <c r="J343" s="14" t="n">
        <v>0</v>
      </c>
      <c r="K343" s="14" t="n">
        <v>57800</v>
      </c>
      <c r="L343" s="14" t="n">
        <v>0</v>
      </c>
      <c r="M343" s="14"/>
      <c r="N343" s="14"/>
      <c r="O343" s="14" t="n">
        <v>0</v>
      </c>
      <c r="P343" s="7" t="n">
        <v>5</v>
      </c>
      <c r="Q343" s="7" t="n">
        <v>32</v>
      </c>
      <c r="R343" s="7" t="n">
        <v>16</v>
      </c>
      <c r="S343" s="7" t="n">
        <v>0.947</v>
      </c>
      <c r="T343" s="7" t="n">
        <v>0</v>
      </c>
      <c r="U343" s="7" t="n">
        <v>0</v>
      </c>
      <c r="V343" s="7" t="n">
        <v>0.0546</v>
      </c>
      <c r="W343" s="7"/>
    </row>
    <row r="344" customFormat="false" ht="15" hidden="false" customHeight="false" outlineLevel="0" collapsed="false">
      <c r="A344" s="7" t="s">
        <v>452</v>
      </c>
      <c r="B344" s="7" t="s">
        <v>101</v>
      </c>
      <c r="C344" s="7" t="n">
        <v>40</v>
      </c>
      <c r="D344" s="7" t="s">
        <v>104</v>
      </c>
      <c r="E344" s="7" t="n">
        <v>39</v>
      </c>
      <c r="F344" s="7" t="n">
        <v>2</v>
      </c>
      <c r="G344" s="14" t="n">
        <v>6452.57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15300</v>
      </c>
      <c r="N344" s="14" t="n">
        <v>34.6</v>
      </c>
      <c r="O344" s="14" t="n">
        <v>1046.05</v>
      </c>
      <c r="P344" s="7" t="n">
        <v>11</v>
      </c>
      <c r="Q344" s="7" t="n">
        <v>34</v>
      </c>
      <c r="R344" s="7" t="n">
        <v>11</v>
      </c>
      <c r="S344" s="7" t="n">
        <v>0.763</v>
      </c>
      <c r="T344" s="7" t="n">
        <v>1</v>
      </c>
      <c r="U344" s="7" t="n">
        <v>0</v>
      </c>
      <c r="V344" s="7" t="n">
        <v>0.0637</v>
      </c>
      <c r="W344" s="7"/>
    </row>
    <row r="345" customFormat="false" ht="15" hidden="false" customHeight="false" outlineLevel="0" collapsed="false">
      <c r="A345" s="7" t="s">
        <v>453</v>
      </c>
      <c r="B345" s="7" t="s">
        <v>108</v>
      </c>
      <c r="C345" s="7" t="n">
        <v>38</v>
      </c>
      <c r="D345" s="7" t="s">
        <v>102</v>
      </c>
      <c r="E345" s="7" t="n">
        <v>130</v>
      </c>
      <c r="F345" s="7" t="n">
        <v>2</v>
      </c>
      <c r="G345" s="14" t="n">
        <v>4920.19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2370</v>
      </c>
      <c r="M345" s="14"/>
      <c r="N345" s="14"/>
      <c r="O345" s="14" t="n">
        <v>0</v>
      </c>
      <c r="P345" s="7" t="n">
        <v>4</v>
      </c>
      <c r="Q345" s="7" t="n">
        <v>34</v>
      </c>
      <c r="R345" s="7" t="n">
        <v>12</v>
      </c>
      <c r="S345" s="7" t="n">
        <v>0.716</v>
      </c>
      <c r="T345" s="7" t="n">
        <v>0</v>
      </c>
      <c r="U345" s="7" t="n">
        <v>0</v>
      </c>
      <c r="V345" s="7" t="n">
        <v>0.0646</v>
      </c>
      <c r="W345" s="7"/>
    </row>
    <row r="346" customFormat="false" ht="15" hidden="false" customHeight="false" outlineLevel="0" collapsed="false">
      <c r="A346" s="7" t="s">
        <v>454</v>
      </c>
      <c r="B346" s="7" t="s">
        <v>108</v>
      </c>
      <c r="C346" s="7" t="n">
        <v>34</v>
      </c>
      <c r="D346" s="7" t="s">
        <v>102</v>
      </c>
      <c r="E346" s="7" t="n">
        <v>9</v>
      </c>
      <c r="F346" s="7" t="n">
        <v>4</v>
      </c>
      <c r="G346" s="14" t="n">
        <v>3321.38</v>
      </c>
      <c r="H346" s="14" t="n">
        <v>10814.53</v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14300</v>
      </c>
      <c r="N346" s="14" t="n">
        <v>26.3</v>
      </c>
      <c r="O346" s="14" t="n">
        <v>205.48</v>
      </c>
      <c r="P346" s="7" t="n">
        <v>6</v>
      </c>
      <c r="Q346" s="7" t="n">
        <v>5</v>
      </c>
      <c r="R346" s="7" t="n">
        <v>0</v>
      </c>
      <c r="S346" s="7" t="n">
        <v>0.455</v>
      </c>
      <c r="T346" s="7" t="n">
        <v>0</v>
      </c>
      <c r="U346" s="7" t="n">
        <v>0</v>
      </c>
      <c r="V346" s="7" t="n">
        <v>0.0936</v>
      </c>
      <c r="W346" s="7" t="s">
        <v>435</v>
      </c>
    </row>
    <row r="347" customFormat="false" ht="15" hidden="false" customHeight="false" outlineLevel="0" collapsed="false">
      <c r="A347" s="7" t="s">
        <v>455</v>
      </c>
      <c r="B347" s="7" t="s">
        <v>108</v>
      </c>
      <c r="C347" s="7" t="n">
        <v>60</v>
      </c>
      <c r="D347" s="7" t="s">
        <v>104</v>
      </c>
      <c r="E347" s="7" t="n">
        <v>37</v>
      </c>
      <c r="F347" s="7" t="n">
        <v>2</v>
      </c>
      <c r="G347" s="14" t="n">
        <v>5951.36</v>
      </c>
      <c r="H347" s="14" t="n">
        <v>10659.65</v>
      </c>
      <c r="I347" s="14" t="n">
        <v>0</v>
      </c>
      <c r="J347" s="14" t="n">
        <v>0</v>
      </c>
      <c r="K347" s="14" t="n">
        <v>0</v>
      </c>
      <c r="L347" s="14" t="n">
        <v>0</v>
      </c>
      <c r="M347" s="14"/>
      <c r="N347" s="14"/>
      <c r="O347" s="14" t="n">
        <v>0</v>
      </c>
      <c r="P347" s="7" t="n">
        <v>18</v>
      </c>
      <c r="Q347" s="7" t="n">
        <v>32</v>
      </c>
      <c r="R347" s="7" t="n">
        <v>11</v>
      </c>
      <c r="S347" s="7" t="n">
        <v>0.581</v>
      </c>
      <c r="T347" s="7" t="n">
        <v>0</v>
      </c>
      <c r="U347" s="7" t="n">
        <v>1</v>
      </c>
      <c r="V347" s="7" t="n">
        <v>0.0265</v>
      </c>
      <c r="W347" s="7"/>
    </row>
    <row r="348" customFormat="false" ht="15" hidden="false" customHeight="false" outlineLevel="0" collapsed="false">
      <c r="A348" s="7" t="s">
        <v>456</v>
      </c>
      <c r="B348" s="7" t="s">
        <v>101</v>
      </c>
      <c r="C348" s="7" t="n">
        <v>32</v>
      </c>
      <c r="D348" s="7" t="s">
        <v>102</v>
      </c>
      <c r="E348" s="7" t="n">
        <v>19</v>
      </c>
      <c r="F348" s="7" t="n">
        <v>2</v>
      </c>
      <c r="G348" s="14" t="n">
        <v>5370.18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12800</v>
      </c>
      <c r="N348" s="14" t="n">
        <v>52.1</v>
      </c>
      <c r="O348" s="14" t="n">
        <v>161.43</v>
      </c>
      <c r="P348" s="7" t="n">
        <v>12</v>
      </c>
      <c r="Q348" s="7" t="n">
        <v>12</v>
      </c>
      <c r="R348" s="7" t="n">
        <v>5</v>
      </c>
      <c r="S348" s="7" t="n">
        <v>0.816</v>
      </c>
      <c r="T348" s="7" t="n">
        <v>1</v>
      </c>
      <c r="U348" s="7" t="n">
        <v>0</v>
      </c>
      <c r="V348" s="7" t="n">
        <v>0.2474</v>
      </c>
      <c r="W348" s="7"/>
    </row>
    <row r="349" customFormat="false" ht="15" hidden="false" customHeight="false" outlineLevel="0" collapsed="false">
      <c r="A349" s="7" t="s">
        <v>457</v>
      </c>
      <c r="B349" s="7" t="s">
        <v>101</v>
      </c>
      <c r="C349" s="7" t="n">
        <v>33</v>
      </c>
      <c r="D349" s="7" t="s">
        <v>102</v>
      </c>
      <c r="E349" s="7" t="n">
        <v>18</v>
      </c>
      <c r="F349" s="7" t="n">
        <v>2</v>
      </c>
      <c r="G349" s="14" t="n">
        <v>3564.37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7500</v>
      </c>
      <c r="N349" s="14" t="n">
        <v>15.2</v>
      </c>
      <c r="O349" s="14" t="n">
        <v>168.95</v>
      </c>
      <c r="P349" s="7" t="n">
        <v>1</v>
      </c>
      <c r="Q349" s="7" t="n">
        <v>14</v>
      </c>
      <c r="R349" s="7" t="n">
        <v>8</v>
      </c>
      <c r="S349" s="7" t="n">
        <v>0.805</v>
      </c>
      <c r="T349" s="7" t="n">
        <v>0</v>
      </c>
      <c r="U349" s="7" t="n">
        <v>1</v>
      </c>
      <c r="V349" s="7" t="n">
        <v>0.0927</v>
      </c>
      <c r="W349" s="7"/>
    </row>
    <row r="350" customFormat="false" ht="15" hidden="false" customHeight="false" outlineLevel="0" collapsed="false">
      <c r="A350" s="7" t="s">
        <v>458</v>
      </c>
      <c r="B350" s="7" t="s">
        <v>108</v>
      </c>
      <c r="C350" s="7" t="n">
        <v>36</v>
      </c>
      <c r="D350" s="7" t="s">
        <v>104</v>
      </c>
      <c r="E350" s="7" t="n">
        <v>118</v>
      </c>
      <c r="F350" s="7" t="n">
        <v>1</v>
      </c>
      <c r="G350" s="14" t="n">
        <v>14473.96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/>
      <c r="N350" s="14"/>
      <c r="O350" s="14" t="n">
        <v>0</v>
      </c>
      <c r="P350" s="7" t="n">
        <v>0</v>
      </c>
      <c r="Q350" s="7" t="n">
        <v>17</v>
      </c>
      <c r="R350" s="7" t="n">
        <v>0</v>
      </c>
      <c r="S350" s="7" t="n">
        <v>0.559</v>
      </c>
      <c r="T350" s="7" t="n">
        <v>1</v>
      </c>
      <c r="U350" s="7" t="n">
        <v>0</v>
      </c>
      <c r="V350" s="7" t="n">
        <v>0.0896</v>
      </c>
      <c r="W350" s="7"/>
    </row>
    <row r="351" customFormat="false" ht="15" hidden="false" customHeight="false" outlineLevel="0" collapsed="false">
      <c r="A351" s="7" t="s">
        <v>459</v>
      </c>
      <c r="B351" s="7" t="s">
        <v>101</v>
      </c>
      <c r="C351" s="7" t="n">
        <v>70</v>
      </c>
      <c r="D351" s="7" t="s">
        <v>104</v>
      </c>
      <c r="E351" s="7" t="n">
        <v>244</v>
      </c>
      <c r="F351" s="7" t="n">
        <v>4</v>
      </c>
      <c r="G351" s="14" t="n">
        <v>8882.94</v>
      </c>
      <c r="H351" s="14" t="n">
        <v>37523.85</v>
      </c>
      <c r="I351" s="14" t="n">
        <v>0</v>
      </c>
      <c r="J351" s="14" t="n">
        <v>182594.55</v>
      </c>
      <c r="K351" s="14" t="n">
        <v>0</v>
      </c>
      <c r="L351" s="14" t="n">
        <v>0</v>
      </c>
      <c r="M351" s="14" t="n">
        <v>25700</v>
      </c>
      <c r="N351" s="14" t="n">
        <v>12.4</v>
      </c>
      <c r="O351" s="14" t="n">
        <v>2974.99</v>
      </c>
      <c r="P351" s="7" t="n">
        <v>0</v>
      </c>
      <c r="Q351" s="7" t="n">
        <v>75</v>
      </c>
      <c r="R351" s="7" t="n">
        <v>7</v>
      </c>
      <c r="S351" s="7" t="n">
        <v>0.456</v>
      </c>
      <c r="T351" s="7" t="n">
        <v>0</v>
      </c>
      <c r="U351" s="7" t="n">
        <v>0</v>
      </c>
      <c r="V351" s="7" t="n">
        <v>0.0143</v>
      </c>
      <c r="W351" s="7"/>
    </row>
    <row r="352" customFormat="false" ht="15" hidden="false" customHeight="false" outlineLevel="0" collapsed="false">
      <c r="A352" s="7" t="s">
        <v>460</v>
      </c>
      <c r="B352" s="7" t="s">
        <v>108</v>
      </c>
      <c r="C352" s="7" t="n">
        <v>49</v>
      </c>
      <c r="D352" s="7" t="s">
        <v>102</v>
      </c>
      <c r="E352" s="7" t="n">
        <v>104</v>
      </c>
      <c r="F352" s="7" t="n">
        <v>4</v>
      </c>
      <c r="G352" s="14" t="n">
        <v>3500.37</v>
      </c>
      <c r="H352" s="14" t="n">
        <v>3244.06</v>
      </c>
      <c r="I352" s="14" t="n">
        <v>0</v>
      </c>
      <c r="J352" s="14" t="n">
        <v>0</v>
      </c>
      <c r="K352" s="14" t="n">
        <v>0</v>
      </c>
      <c r="L352" s="14" t="n">
        <v>25720</v>
      </c>
      <c r="M352" s="14" t="n">
        <v>5800</v>
      </c>
      <c r="N352" s="14" t="n">
        <v>32.6</v>
      </c>
      <c r="O352" s="14" t="n">
        <v>123.46</v>
      </c>
      <c r="P352" s="7" t="n">
        <v>4</v>
      </c>
      <c r="Q352" s="7" t="n">
        <v>26</v>
      </c>
      <c r="R352" s="7" t="n">
        <v>0</v>
      </c>
      <c r="S352" s="7" t="n">
        <v>0.55</v>
      </c>
      <c r="T352" s="7" t="n">
        <v>0</v>
      </c>
      <c r="U352" s="7" t="n">
        <v>0</v>
      </c>
      <c r="V352" s="7" t="n">
        <v>0.0434</v>
      </c>
      <c r="W352" s="7"/>
    </row>
    <row r="353" customFormat="false" ht="15" hidden="false" customHeight="false" outlineLevel="0" collapsed="false">
      <c r="A353" s="7" t="s">
        <v>461</v>
      </c>
      <c r="B353" s="7" t="s">
        <v>106</v>
      </c>
      <c r="C353" s="7" t="n">
        <v>60</v>
      </c>
      <c r="D353" s="7" t="s">
        <v>102</v>
      </c>
      <c r="E353" s="7" t="n">
        <v>65</v>
      </c>
      <c r="F353" s="7" t="n">
        <v>4</v>
      </c>
      <c r="G353" s="14" t="n">
        <v>481.15</v>
      </c>
      <c r="H353" s="14" t="n">
        <v>1736.79</v>
      </c>
      <c r="I353" s="14" t="n">
        <v>10200</v>
      </c>
      <c r="J353" s="14" t="n">
        <v>0</v>
      </c>
      <c r="K353" s="14" t="n">
        <v>41800</v>
      </c>
      <c r="L353" s="14" t="n">
        <v>0</v>
      </c>
      <c r="M353" s="14"/>
      <c r="N353" s="14"/>
      <c r="O353" s="14" t="n">
        <v>0</v>
      </c>
      <c r="P353" s="7" t="n">
        <v>2</v>
      </c>
      <c r="Q353" s="7" t="n">
        <v>38</v>
      </c>
      <c r="R353" s="7" t="n">
        <v>0</v>
      </c>
      <c r="S353" s="7" t="n">
        <v>0.571</v>
      </c>
      <c r="T353" s="7" t="n">
        <v>0</v>
      </c>
      <c r="U353" s="7" t="n">
        <v>0</v>
      </c>
      <c r="V353" s="7" t="n">
        <v>0.0492</v>
      </c>
      <c r="W353" s="7"/>
    </row>
    <row r="354" customFormat="false" ht="15" hidden="false" customHeight="false" outlineLevel="0" collapsed="false">
      <c r="A354" s="7" t="s">
        <v>462</v>
      </c>
      <c r="B354" s="7" t="s">
        <v>106</v>
      </c>
      <c r="C354" s="7" t="n">
        <v>47</v>
      </c>
      <c r="D354" s="7" t="s">
        <v>102</v>
      </c>
      <c r="E354" s="7" t="n">
        <v>154</v>
      </c>
      <c r="F354" s="7" t="n">
        <v>3</v>
      </c>
      <c r="G354" s="14" t="n">
        <v>4490.24</v>
      </c>
      <c r="H354" s="14" t="n">
        <v>9202.42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7900</v>
      </c>
      <c r="N354" s="14" t="n">
        <v>25.7</v>
      </c>
      <c r="O354" s="14" t="n">
        <v>544.05</v>
      </c>
      <c r="P354" s="7" t="n">
        <v>17</v>
      </c>
      <c r="Q354" s="7" t="n">
        <v>46</v>
      </c>
      <c r="R354" s="7" t="n">
        <v>5</v>
      </c>
      <c r="S354" s="7" t="n">
        <v>0.54</v>
      </c>
      <c r="T354" s="7" t="n">
        <v>0</v>
      </c>
      <c r="U354" s="7" t="n">
        <v>0</v>
      </c>
      <c r="V354" s="7" t="n">
        <v>0.0349</v>
      </c>
      <c r="W354" s="7"/>
    </row>
    <row r="355" customFormat="false" ht="15" hidden="false" customHeight="false" outlineLevel="0" collapsed="false">
      <c r="A355" s="7" t="s">
        <v>463</v>
      </c>
      <c r="B355" s="7" t="s">
        <v>106</v>
      </c>
      <c r="C355" s="7" t="n">
        <v>38</v>
      </c>
      <c r="D355" s="7" t="s">
        <v>104</v>
      </c>
      <c r="E355" s="7" t="n">
        <v>180</v>
      </c>
      <c r="F355" s="7" t="n">
        <v>1</v>
      </c>
      <c r="G355" s="14" t="n">
        <v>2417.12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/>
      <c r="N355" s="14"/>
      <c r="O355" s="14" t="n">
        <v>0</v>
      </c>
      <c r="P355" s="7" t="n">
        <v>11</v>
      </c>
      <c r="Q355" s="7" t="n">
        <v>8</v>
      </c>
      <c r="R355" s="7" t="n">
        <v>8</v>
      </c>
      <c r="S355" s="7" t="n">
        <v>0.81</v>
      </c>
      <c r="T355" s="7" t="n">
        <v>1</v>
      </c>
      <c r="U355" s="7" t="n">
        <v>0</v>
      </c>
      <c r="V355" s="7" t="n">
        <v>0.0797</v>
      </c>
      <c r="W355" s="7"/>
    </row>
    <row r="356" customFormat="false" ht="15" hidden="false" customHeight="false" outlineLevel="0" collapsed="false">
      <c r="A356" s="7" t="s">
        <v>464</v>
      </c>
      <c r="B356" s="7" t="s">
        <v>128</v>
      </c>
      <c r="C356" s="7" t="n">
        <v>52</v>
      </c>
      <c r="D356" s="7" t="s">
        <v>102</v>
      </c>
      <c r="E356" s="7" t="n">
        <v>116</v>
      </c>
      <c r="F356" s="7" t="n">
        <v>3</v>
      </c>
      <c r="G356" s="14" t="n">
        <v>3495.01</v>
      </c>
      <c r="H356" s="14" t="n">
        <v>4093</v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5600</v>
      </c>
      <c r="N356" s="14" t="n">
        <v>42.4</v>
      </c>
      <c r="O356" s="14" t="n">
        <v>76</v>
      </c>
      <c r="P356" s="7" t="n">
        <v>1</v>
      </c>
      <c r="Q356" s="7" t="n">
        <v>8</v>
      </c>
      <c r="R356" s="7" t="n">
        <v>0</v>
      </c>
      <c r="S356" s="7" t="n">
        <v>0.553</v>
      </c>
      <c r="T356" s="7" t="n">
        <v>0</v>
      </c>
      <c r="U356" s="7" t="n">
        <v>0</v>
      </c>
      <c r="V356" s="7" t="n">
        <v>0.0563</v>
      </c>
      <c r="W356" s="7"/>
    </row>
    <row r="357" customFormat="false" ht="15" hidden="false" customHeight="false" outlineLevel="0" collapsed="false">
      <c r="A357" s="7" t="s">
        <v>465</v>
      </c>
      <c r="B357" s="7" t="s">
        <v>128</v>
      </c>
      <c r="C357" s="7" t="n">
        <v>48</v>
      </c>
      <c r="D357" s="7" t="s">
        <v>102</v>
      </c>
      <c r="E357" s="7" t="n">
        <v>23</v>
      </c>
      <c r="F357" s="7" t="n">
        <v>5</v>
      </c>
      <c r="G357" s="14" t="n">
        <v>26465.52</v>
      </c>
      <c r="H357" s="14" t="n">
        <v>28975.17</v>
      </c>
      <c r="I357" s="14" t="n">
        <v>0</v>
      </c>
      <c r="J357" s="14" t="n">
        <v>158454.89</v>
      </c>
      <c r="K357" s="14" t="n">
        <v>255800</v>
      </c>
      <c r="L357" s="14" t="n">
        <v>0</v>
      </c>
      <c r="M357" s="14"/>
      <c r="N357" s="14"/>
      <c r="O357" s="14" t="n">
        <v>0</v>
      </c>
      <c r="P357" s="7" t="n">
        <v>8</v>
      </c>
      <c r="Q357" s="7" t="n">
        <v>43</v>
      </c>
      <c r="R357" s="7" t="n">
        <v>12</v>
      </c>
      <c r="S357" s="7" t="n">
        <v>0.519</v>
      </c>
      <c r="T357" s="7" t="n">
        <v>0</v>
      </c>
      <c r="U357" s="7" t="n">
        <v>0</v>
      </c>
      <c r="V357" s="7" t="n">
        <v>0.0493</v>
      </c>
      <c r="W357" s="7"/>
    </row>
    <row r="358" customFormat="false" ht="15" hidden="false" customHeight="false" outlineLevel="0" collapsed="false">
      <c r="A358" s="7" t="s">
        <v>466</v>
      </c>
      <c r="B358" s="7" t="s">
        <v>101</v>
      </c>
      <c r="C358" s="7" t="n">
        <v>56</v>
      </c>
      <c r="D358" s="7" t="s">
        <v>104</v>
      </c>
      <c r="E358" s="7" t="n">
        <v>64</v>
      </c>
      <c r="F358" s="7" t="n">
        <v>3</v>
      </c>
      <c r="G358" s="14" t="n">
        <v>974.63</v>
      </c>
      <c r="H358" s="14" t="n">
        <v>9977.03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/>
      <c r="N358" s="14"/>
      <c r="O358" s="14" t="n">
        <v>0</v>
      </c>
      <c r="P358" s="7" t="n">
        <v>3</v>
      </c>
      <c r="Q358" s="7" t="n">
        <v>38</v>
      </c>
      <c r="R358" s="7" t="n">
        <v>7</v>
      </c>
      <c r="S358" s="7" t="n">
        <v>0.773</v>
      </c>
      <c r="T358" s="7" t="n">
        <v>0</v>
      </c>
      <c r="U358" s="7" t="n">
        <v>0</v>
      </c>
      <c r="V358" s="7" t="n">
        <v>0.0194</v>
      </c>
      <c r="W358" s="7"/>
    </row>
    <row r="359" customFormat="false" ht="15" hidden="false" customHeight="false" outlineLevel="0" collapsed="false">
      <c r="A359" s="7" t="s">
        <v>467</v>
      </c>
      <c r="B359" s="7" t="s">
        <v>108</v>
      </c>
      <c r="C359" s="7" t="n">
        <v>63</v>
      </c>
      <c r="D359" s="7" t="s">
        <v>102</v>
      </c>
      <c r="E359" s="7" t="n">
        <v>172</v>
      </c>
      <c r="F359" s="7" t="n">
        <v>3</v>
      </c>
      <c r="G359" s="14" t="n">
        <v>2021.62</v>
      </c>
      <c r="H359" s="14" t="n">
        <v>0</v>
      </c>
      <c r="I359" s="14" t="n">
        <v>122000</v>
      </c>
      <c r="J359" s="14" t="n">
        <v>0</v>
      </c>
      <c r="K359" s="14" t="n">
        <v>0</v>
      </c>
      <c r="L359" s="14" t="n">
        <v>0</v>
      </c>
      <c r="M359" s="14"/>
      <c r="N359" s="14"/>
      <c r="O359" s="14" t="n">
        <v>0</v>
      </c>
      <c r="P359" s="7" t="n">
        <v>1</v>
      </c>
      <c r="Q359" s="7" t="n">
        <v>25</v>
      </c>
      <c r="R359" s="7" t="n">
        <v>5</v>
      </c>
      <c r="S359" s="7" t="n">
        <v>0.513</v>
      </c>
      <c r="T359" s="7" t="n">
        <v>0</v>
      </c>
      <c r="U359" s="7" t="n">
        <v>0</v>
      </c>
      <c r="V359" s="7" t="n">
        <v>0.057</v>
      </c>
      <c r="W359" s="7"/>
    </row>
    <row r="360" customFormat="false" ht="15" hidden="false" customHeight="false" outlineLevel="0" collapsed="false">
      <c r="A360" s="7" t="s">
        <v>468</v>
      </c>
      <c r="B360" s="7" t="s">
        <v>106</v>
      </c>
      <c r="C360" s="7" t="n">
        <v>32</v>
      </c>
      <c r="D360" s="7" t="s">
        <v>102</v>
      </c>
      <c r="E360" s="7" t="n">
        <v>38</v>
      </c>
      <c r="F360" s="7" t="n">
        <v>2</v>
      </c>
      <c r="G360" s="14" t="n">
        <v>7848.03</v>
      </c>
      <c r="H360" s="14" t="n">
        <v>31443.35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/>
      <c r="N360" s="14"/>
      <c r="O360" s="14" t="n">
        <v>0</v>
      </c>
      <c r="P360" s="7" t="n">
        <v>4</v>
      </c>
      <c r="Q360" s="7" t="n">
        <v>19</v>
      </c>
      <c r="R360" s="7" t="n">
        <v>8</v>
      </c>
      <c r="S360" s="7" t="n">
        <v>0.738</v>
      </c>
      <c r="T360" s="7" t="n">
        <v>0</v>
      </c>
      <c r="U360" s="7" t="n">
        <v>0</v>
      </c>
      <c r="V360" s="7" t="n">
        <v>0.1815</v>
      </c>
      <c r="W360" s="7"/>
    </row>
    <row r="361" customFormat="false" ht="15" hidden="false" customHeight="false" outlineLevel="0" collapsed="false">
      <c r="A361" s="7" t="s">
        <v>469</v>
      </c>
      <c r="B361" s="7" t="s">
        <v>101</v>
      </c>
      <c r="C361" s="7" t="n">
        <v>36</v>
      </c>
      <c r="D361" s="7" t="s">
        <v>104</v>
      </c>
      <c r="E361" s="7" t="n">
        <v>99</v>
      </c>
      <c r="F361" s="7" t="n">
        <v>3</v>
      </c>
      <c r="G361" s="14" t="n">
        <v>29275.02</v>
      </c>
      <c r="H361" s="14" t="n">
        <v>30474.37</v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28600</v>
      </c>
      <c r="N361" s="14" t="n">
        <v>23.6</v>
      </c>
      <c r="O361" s="14" t="n">
        <v>2134.17</v>
      </c>
      <c r="P361" s="7" t="n">
        <v>1</v>
      </c>
      <c r="Q361" s="7" t="n">
        <v>88</v>
      </c>
      <c r="R361" s="7" t="n">
        <v>18</v>
      </c>
      <c r="S361" s="7" t="n">
        <v>0.891</v>
      </c>
      <c r="T361" s="7" t="n">
        <v>0</v>
      </c>
      <c r="U361" s="7" t="n">
        <v>0</v>
      </c>
      <c r="V361" s="7" t="n">
        <v>0.0113</v>
      </c>
      <c r="W361" s="7"/>
    </row>
    <row r="362" customFormat="false" ht="15" hidden="false" customHeight="false" outlineLevel="0" collapsed="false">
      <c r="A362" s="7" t="s">
        <v>470</v>
      </c>
      <c r="B362" s="7" t="s">
        <v>101</v>
      </c>
      <c r="C362" s="7" t="n">
        <v>38</v>
      </c>
      <c r="D362" s="7" t="s">
        <v>102</v>
      </c>
      <c r="E362" s="7" t="n">
        <v>106</v>
      </c>
      <c r="F362" s="7" t="n">
        <v>1</v>
      </c>
      <c r="G362" s="14" t="n">
        <v>8117.98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/>
      <c r="N362" s="14"/>
      <c r="O362" s="14" t="n">
        <v>0</v>
      </c>
      <c r="P362" s="7" t="n">
        <v>18</v>
      </c>
      <c r="Q362" s="7" t="n">
        <v>11</v>
      </c>
      <c r="R362" s="7" t="n">
        <v>8</v>
      </c>
      <c r="S362" s="7" t="n">
        <v>0.877</v>
      </c>
      <c r="T362" s="7" t="n">
        <v>0</v>
      </c>
      <c r="U362" s="7" t="n">
        <v>0</v>
      </c>
      <c r="V362" s="7" t="n">
        <v>0.1067</v>
      </c>
      <c r="W362" s="7"/>
    </row>
    <row r="363" customFormat="false" ht="15" hidden="false" customHeight="false" outlineLevel="0" collapsed="false">
      <c r="A363" s="7" t="s">
        <v>471</v>
      </c>
      <c r="B363" s="7" t="s">
        <v>108</v>
      </c>
      <c r="C363" s="7" t="n">
        <v>45</v>
      </c>
      <c r="D363" s="7" t="s">
        <v>104</v>
      </c>
      <c r="E363" s="7" t="n">
        <v>61</v>
      </c>
      <c r="F363" s="7" t="n">
        <v>3</v>
      </c>
      <c r="G363" s="14" t="n">
        <v>7877.51</v>
      </c>
      <c r="H363" s="14" t="n">
        <v>0</v>
      </c>
      <c r="I363" s="14" t="n">
        <v>0</v>
      </c>
      <c r="J363" s="14" t="n">
        <v>0</v>
      </c>
      <c r="K363" s="14" t="n">
        <v>395200</v>
      </c>
      <c r="L363" s="14" t="n">
        <v>0</v>
      </c>
      <c r="M363" s="14" t="n">
        <v>18500</v>
      </c>
      <c r="N363" s="14" t="n">
        <v>32.5</v>
      </c>
      <c r="O363" s="14" t="n">
        <v>1298.66</v>
      </c>
      <c r="P363" s="7" t="n">
        <v>25</v>
      </c>
      <c r="Q363" s="7" t="n">
        <v>32</v>
      </c>
      <c r="R363" s="7" t="n">
        <v>0</v>
      </c>
      <c r="S363" s="7" t="n">
        <v>0.61</v>
      </c>
      <c r="T363" s="7" t="n">
        <v>0</v>
      </c>
      <c r="U363" s="7" t="n">
        <v>0</v>
      </c>
      <c r="V363" s="7" t="n">
        <v>0.0349</v>
      </c>
      <c r="W363" s="7"/>
    </row>
    <row r="364" customFormat="false" ht="15" hidden="false" customHeight="false" outlineLevel="0" collapsed="false">
      <c r="A364" s="7" t="s">
        <v>472</v>
      </c>
      <c r="B364" s="7" t="s">
        <v>101</v>
      </c>
      <c r="C364" s="7" t="n">
        <v>42</v>
      </c>
      <c r="D364" s="7" t="s">
        <v>104</v>
      </c>
      <c r="E364" s="7" t="n">
        <v>103</v>
      </c>
      <c r="F364" s="7" t="n">
        <v>5</v>
      </c>
      <c r="G364" s="14" t="n">
        <v>11299.52</v>
      </c>
      <c r="H364" s="14" t="n">
        <v>0</v>
      </c>
      <c r="I364" s="14" t="n">
        <v>0</v>
      </c>
      <c r="J364" s="14" t="n">
        <v>39652.96</v>
      </c>
      <c r="K364" s="14" t="n">
        <v>105000</v>
      </c>
      <c r="L364" s="14" t="n">
        <v>0</v>
      </c>
      <c r="M364" s="14" t="n">
        <v>12300</v>
      </c>
      <c r="N364" s="14" t="n">
        <v>47.6</v>
      </c>
      <c r="O364" s="14" t="n">
        <v>1018.41</v>
      </c>
      <c r="P364" s="7" t="n">
        <v>10</v>
      </c>
      <c r="Q364" s="7" t="n">
        <v>41</v>
      </c>
      <c r="R364" s="7" t="n">
        <v>22</v>
      </c>
      <c r="S364" s="7" t="n">
        <v>1</v>
      </c>
      <c r="T364" s="7" t="n">
        <v>0</v>
      </c>
      <c r="U364" s="7" t="n">
        <v>0</v>
      </c>
      <c r="V364" s="7" t="n">
        <v>0.024</v>
      </c>
      <c r="W364" s="7" t="s">
        <v>117</v>
      </c>
    </row>
    <row r="365" customFormat="false" ht="15" hidden="false" customHeight="false" outlineLevel="0" collapsed="false">
      <c r="A365" s="7" t="s">
        <v>473</v>
      </c>
      <c r="B365" s="7" t="s">
        <v>108</v>
      </c>
      <c r="C365" s="7" t="n">
        <v>28</v>
      </c>
      <c r="D365" s="7" t="s">
        <v>104</v>
      </c>
      <c r="E365" s="7" t="n">
        <v>10</v>
      </c>
      <c r="F365" s="7" t="n">
        <v>5</v>
      </c>
      <c r="G365" s="14" t="n">
        <v>9264.47</v>
      </c>
      <c r="H365" s="14" t="n">
        <v>8223.68</v>
      </c>
      <c r="I365" s="14" t="n">
        <v>0</v>
      </c>
      <c r="J365" s="14" t="n">
        <v>0</v>
      </c>
      <c r="K365" s="14" t="n">
        <v>258600</v>
      </c>
      <c r="L365" s="14" t="n">
        <v>0</v>
      </c>
      <c r="M365" s="14" t="n">
        <v>15500</v>
      </c>
      <c r="N365" s="14" t="n">
        <v>2.1</v>
      </c>
      <c r="O365" s="14" t="n">
        <v>4446.17</v>
      </c>
      <c r="P365" s="7" t="n">
        <v>1</v>
      </c>
      <c r="Q365" s="7" t="n">
        <v>100</v>
      </c>
      <c r="R365" s="7" t="n">
        <v>35</v>
      </c>
      <c r="S365" s="7" t="n">
        <v>0.856</v>
      </c>
      <c r="T365" s="7" t="n">
        <v>0</v>
      </c>
      <c r="U365" s="7" t="n">
        <v>0</v>
      </c>
      <c r="V365" s="7" t="n">
        <v>0.0144</v>
      </c>
      <c r="W365" s="7"/>
    </row>
    <row r="366" customFormat="false" ht="15" hidden="false" customHeight="false" outlineLevel="0" collapsed="false">
      <c r="A366" s="7" t="s">
        <v>474</v>
      </c>
      <c r="B366" s="7" t="s">
        <v>101</v>
      </c>
      <c r="C366" s="7" t="n">
        <v>74</v>
      </c>
      <c r="D366" s="7" t="s">
        <v>104</v>
      </c>
      <c r="E366" s="7" t="n">
        <v>374</v>
      </c>
      <c r="F366" s="7" t="n">
        <v>2</v>
      </c>
      <c r="G366" s="14" t="n">
        <v>3387.77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8500</v>
      </c>
      <c r="N366" s="14" t="n">
        <v>33.4</v>
      </c>
      <c r="O366" s="14" t="n">
        <v>229.45</v>
      </c>
      <c r="P366" s="7" t="n">
        <v>10</v>
      </c>
      <c r="Q366" s="7" t="n">
        <v>30</v>
      </c>
      <c r="R366" s="7" t="n">
        <v>0</v>
      </c>
      <c r="S366" s="7" t="n">
        <v>0.32</v>
      </c>
      <c r="T366" s="7" t="n">
        <v>0</v>
      </c>
      <c r="U366" s="7" t="n">
        <v>0</v>
      </c>
      <c r="V366" s="7" t="n">
        <v>0.0321</v>
      </c>
      <c r="W366" s="7"/>
    </row>
    <row r="367" customFormat="false" ht="15" hidden="false" customHeight="false" outlineLevel="0" collapsed="false">
      <c r="A367" s="7" t="s">
        <v>475</v>
      </c>
      <c r="B367" s="7" t="s">
        <v>101</v>
      </c>
      <c r="C367" s="7" t="n">
        <v>69</v>
      </c>
      <c r="D367" s="7" t="s">
        <v>102</v>
      </c>
      <c r="E367" s="7" t="n">
        <v>306</v>
      </c>
      <c r="F367" s="7" t="n">
        <v>2</v>
      </c>
      <c r="G367" s="14" t="n">
        <v>1870.08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13950</v>
      </c>
      <c r="M367" s="14"/>
      <c r="N367" s="14"/>
      <c r="O367" s="14" t="n">
        <v>0</v>
      </c>
      <c r="P367" s="7" t="n">
        <v>14</v>
      </c>
      <c r="Q367" s="7" t="n">
        <v>3</v>
      </c>
      <c r="R367" s="7" t="n">
        <v>0</v>
      </c>
      <c r="S367" s="7" t="n">
        <v>0.282</v>
      </c>
      <c r="T367" s="7" t="n">
        <v>0</v>
      </c>
      <c r="U367" s="7" t="n">
        <v>0</v>
      </c>
      <c r="V367" s="7" t="n">
        <v>0.1872</v>
      </c>
      <c r="W367" s="7"/>
    </row>
    <row r="368" customFormat="false" ht="15" hidden="false" customHeight="false" outlineLevel="0" collapsed="false">
      <c r="A368" s="7" t="s">
        <v>476</v>
      </c>
      <c r="B368" s="7" t="s">
        <v>108</v>
      </c>
      <c r="C368" s="7" t="n">
        <v>60</v>
      </c>
      <c r="D368" s="7" t="s">
        <v>104</v>
      </c>
      <c r="E368" s="7" t="n">
        <v>365</v>
      </c>
      <c r="F368" s="7" t="n">
        <v>4</v>
      </c>
      <c r="G368" s="14" t="n">
        <v>4740.12</v>
      </c>
      <c r="H368" s="14" t="n">
        <v>8970.74</v>
      </c>
      <c r="I368" s="14" t="n">
        <v>0</v>
      </c>
      <c r="J368" s="14" t="n">
        <v>31657.18</v>
      </c>
      <c r="K368" s="14" t="n">
        <v>0</v>
      </c>
      <c r="L368" s="14" t="n">
        <v>0</v>
      </c>
      <c r="M368" s="14" t="n">
        <v>15500</v>
      </c>
      <c r="N368" s="14" t="n">
        <v>11.5</v>
      </c>
      <c r="O368" s="14" t="n">
        <v>885.88</v>
      </c>
      <c r="P368" s="7" t="n">
        <v>0</v>
      </c>
      <c r="Q368" s="7" t="n">
        <v>74</v>
      </c>
      <c r="R368" s="7" t="n">
        <v>11</v>
      </c>
      <c r="S368" s="7" t="n">
        <v>0.359</v>
      </c>
      <c r="T368" s="7" t="n">
        <v>1</v>
      </c>
      <c r="U368" s="7" t="n">
        <v>0</v>
      </c>
      <c r="V368" s="7" t="n">
        <v>0.0266</v>
      </c>
      <c r="W368" s="7"/>
    </row>
    <row r="369" customFormat="false" ht="15" hidden="false" customHeight="false" outlineLevel="0" collapsed="false">
      <c r="A369" s="7" t="s">
        <v>477</v>
      </c>
      <c r="B369" s="7" t="s">
        <v>108</v>
      </c>
      <c r="C369" s="7" t="n">
        <v>38</v>
      </c>
      <c r="D369" s="7" t="s">
        <v>104</v>
      </c>
      <c r="E369" s="7" t="n">
        <v>127</v>
      </c>
      <c r="F369" s="7" t="n">
        <v>5</v>
      </c>
      <c r="G369" s="14" t="n">
        <v>6104.79</v>
      </c>
      <c r="H369" s="14" t="n">
        <v>0</v>
      </c>
      <c r="I369" s="14" t="n">
        <v>0</v>
      </c>
      <c r="J369" s="14" t="n">
        <v>35513.97</v>
      </c>
      <c r="K369" s="14" t="n">
        <v>148900</v>
      </c>
      <c r="L369" s="14" t="n">
        <v>0</v>
      </c>
      <c r="M369" s="14" t="n">
        <v>16900</v>
      </c>
      <c r="N369" s="14" t="n">
        <v>18.8</v>
      </c>
      <c r="O369" s="14" t="n">
        <v>459.1</v>
      </c>
      <c r="P369" s="7" t="n">
        <v>4</v>
      </c>
      <c r="Q369" s="7" t="n">
        <v>30</v>
      </c>
      <c r="R369" s="7" t="n">
        <v>15</v>
      </c>
      <c r="S369" s="7" t="n">
        <v>0.924</v>
      </c>
      <c r="T369" s="7" t="n">
        <v>0</v>
      </c>
      <c r="U369" s="7" t="n">
        <v>0</v>
      </c>
      <c r="V369" s="7" t="n">
        <v>0.0118</v>
      </c>
      <c r="W369" s="7"/>
    </row>
    <row r="370" customFormat="false" ht="15" hidden="false" customHeight="false" outlineLevel="0" collapsed="false">
      <c r="A370" s="7" t="s">
        <v>478</v>
      </c>
      <c r="B370" s="7" t="s">
        <v>101</v>
      </c>
      <c r="C370" s="7" t="n">
        <v>67</v>
      </c>
      <c r="D370" s="7" t="s">
        <v>104</v>
      </c>
      <c r="E370" s="7" t="n">
        <v>36</v>
      </c>
      <c r="F370" s="7" t="n">
        <v>3</v>
      </c>
      <c r="G370" s="14" t="n">
        <v>1674.89</v>
      </c>
      <c r="H370" s="14" t="n">
        <v>2243.6</v>
      </c>
      <c r="I370" s="14" t="n">
        <v>0</v>
      </c>
      <c r="J370" s="14" t="n">
        <v>0</v>
      </c>
      <c r="K370" s="14" t="n">
        <v>31100</v>
      </c>
      <c r="L370" s="14" t="n">
        <v>0</v>
      </c>
      <c r="M370" s="14"/>
      <c r="N370" s="14"/>
      <c r="O370" s="14" t="n">
        <v>0</v>
      </c>
      <c r="P370" s="7" t="n">
        <v>10</v>
      </c>
      <c r="Q370" s="7" t="n">
        <v>40</v>
      </c>
      <c r="R370" s="7" t="n">
        <v>0</v>
      </c>
      <c r="S370" s="7" t="n">
        <v>0.428</v>
      </c>
      <c r="T370" s="7" t="n">
        <v>1</v>
      </c>
      <c r="U370" s="7" t="n">
        <v>0</v>
      </c>
      <c r="V370" s="7" t="n">
        <v>0.0741</v>
      </c>
      <c r="W370" s="7"/>
    </row>
    <row r="371" customFormat="false" ht="15" hidden="false" customHeight="false" outlineLevel="0" collapsed="false">
      <c r="A371" s="7" t="s">
        <v>479</v>
      </c>
      <c r="B371" s="7" t="s">
        <v>106</v>
      </c>
      <c r="C371" s="7" t="n">
        <v>35</v>
      </c>
      <c r="D371" s="7" t="s">
        <v>102</v>
      </c>
      <c r="E371" s="7" t="n">
        <v>105</v>
      </c>
      <c r="F371" s="7" t="n">
        <v>3</v>
      </c>
      <c r="G371" s="14" t="n">
        <v>14511.95</v>
      </c>
      <c r="H371" s="14" t="n">
        <v>0</v>
      </c>
      <c r="I371" s="14" t="n">
        <v>0</v>
      </c>
      <c r="J371" s="14" t="n">
        <v>0</v>
      </c>
      <c r="K371" s="14" t="n">
        <v>283600</v>
      </c>
      <c r="L371" s="14" t="n">
        <v>0</v>
      </c>
      <c r="M371" s="14" t="n">
        <v>30000</v>
      </c>
      <c r="N371" s="14" t="n">
        <v>37.3</v>
      </c>
      <c r="O371" s="14" t="n">
        <v>551.76</v>
      </c>
      <c r="P371" s="7" t="n">
        <v>1</v>
      </c>
      <c r="Q371" s="7" t="n">
        <v>18</v>
      </c>
      <c r="R371" s="7" t="n">
        <v>3</v>
      </c>
      <c r="S371" s="7" t="n">
        <v>0.76</v>
      </c>
      <c r="T371" s="7" t="n">
        <v>0</v>
      </c>
      <c r="U371" s="7" t="n">
        <v>1</v>
      </c>
      <c r="V371" s="7" t="n">
        <v>0.0677</v>
      </c>
      <c r="W371" s="7"/>
    </row>
    <row r="372" customFormat="false" ht="15" hidden="false" customHeight="false" outlineLevel="0" collapsed="false">
      <c r="A372" s="7" t="s">
        <v>480</v>
      </c>
      <c r="B372" s="7" t="s">
        <v>101</v>
      </c>
      <c r="C372" s="7" t="n">
        <v>37</v>
      </c>
      <c r="D372" s="7" t="s">
        <v>102</v>
      </c>
      <c r="E372" s="7" t="n">
        <v>83</v>
      </c>
      <c r="F372" s="7" t="n">
        <v>2</v>
      </c>
      <c r="G372" s="14" t="n">
        <v>802.48</v>
      </c>
      <c r="H372" s="14" t="n">
        <v>6566.99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/>
      <c r="N372" s="14"/>
      <c r="O372" s="14" t="n">
        <v>0</v>
      </c>
      <c r="P372" s="7" t="n">
        <v>47</v>
      </c>
      <c r="Q372" s="7" t="n">
        <v>9</v>
      </c>
      <c r="R372" s="7" t="n">
        <v>0</v>
      </c>
      <c r="S372" s="7" t="n">
        <v>0.814</v>
      </c>
      <c r="T372" s="7" t="n">
        <v>0</v>
      </c>
      <c r="U372" s="7" t="n">
        <v>0</v>
      </c>
      <c r="V372" s="7" t="n">
        <v>0.145</v>
      </c>
      <c r="W372" s="7"/>
    </row>
    <row r="373" customFormat="false" ht="15" hidden="false" customHeight="false" outlineLevel="0" collapsed="false">
      <c r="A373" s="7" t="s">
        <v>481</v>
      </c>
      <c r="B373" s="7" t="s">
        <v>108</v>
      </c>
      <c r="C373" s="7" t="n">
        <v>48</v>
      </c>
      <c r="D373" s="7" t="s">
        <v>104</v>
      </c>
      <c r="E373" s="7" t="n">
        <v>115</v>
      </c>
      <c r="F373" s="7" t="n">
        <v>5</v>
      </c>
      <c r="G373" s="14" t="n">
        <v>38838.5</v>
      </c>
      <c r="H373" s="14" t="n">
        <v>297813.97</v>
      </c>
      <c r="I373" s="14" t="n">
        <v>938300</v>
      </c>
      <c r="J373" s="14" t="n">
        <v>2503459.14</v>
      </c>
      <c r="K373" s="14" t="n">
        <v>0</v>
      </c>
      <c r="L373" s="14" t="n">
        <v>0</v>
      </c>
      <c r="M373" s="14" t="n">
        <v>40000</v>
      </c>
      <c r="N373" s="14" t="n">
        <v>13.5</v>
      </c>
      <c r="O373" s="14" t="n">
        <v>1591.01</v>
      </c>
      <c r="P373" s="7" t="n">
        <v>1</v>
      </c>
      <c r="Q373" s="7" t="n">
        <v>36</v>
      </c>
      <c r="R373" s="7" t="n">
        <v>4</v>
      </c>
      <c r="S373" s="7" t="n">
        <v>0.916</v>
      </c>
      <c r="T373" s="7" t="n">
        <v>0</v>
      </c>
      <c r="U373" s="7" t="n">
        <v>0</v>
      </c>
      <c r="V373" s="7" t="n">
        <v>0.0143</v>
      </c>
      <c r="W373" s="7"/>
    </row>
    <row r="374" customFormat="false" ht="15" hidden="false" customHeight="false" outlineLevel="0" collapsed="false">
      <c r="A374" s="7" t="s">
        <v>482</v>
      </c>
      <c r="B374" s="7" t="s">
        <v>101</v>
      </c>
      <c r="C374" s="7" t="n">
        <v>47</v>
      </c>
      <c r="D374" s="7" t="s">
        <v>104</v>
      </c>
      <c r="E374" s="7" t="n">
        <v>200</v>
      </c>
      <c r="F374" s="7" t="n">
        <v>1</v>
      </c>
      <c r="G374" s="14" t="n">
        <v>1504.52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0</v>
      </c>
      <c r="M374" s="14"/>
      <c r="N374" s="14"/>
      <c r="O374" s="14" t="n">
        <v>0</v>
      </c>
      <c r="P374" s="7" t="n">
        <v>1</v>
      </c>
      <c r="Q374" s="7" t="n">
        <v>41</v>
      </c>
      <c r="R374" s="7" t="n">
        <v>0</v>
      </c>
      <c r="S374" s="7" t="n">
        <v>0.688</v>
      </c>
      <c r="T374" s="7" t="n">
        <v>0</v>
      </c>
      <c r="U374" s="7" t="n">
        <v>0</v>
      </c>
      <c r="V374" s="7" t="n">
        <v>0.0245</v>
      </c>
      <c r="W374" s="7"/>
    </row>
    <row r="375" customFormat="false" ht="15" hidden="false" customHeight="false" outlineLevel="0" collapsed="false">
      <c r="A375" s="7" t="s">
        <v>483</v>
      </c>
      <c r="B375" s="7" t="s">
        <v>106</v>
      </c>
      <c r="C375" s="7" t="n">
        <v>29</v>
      </c>
      <c r="D375" s="7" t="s">
        <v>102</v>
      </c>
      <c r="E375" s="7" t="n">
        <v>19</v>
      </c>
      <c r="F375" s="7" t="n">
        <v>3</v>
      </c>
      <c r="G375" s="14" t="n">
        <v>3218.75</v>
      </c>
      <c r="H375" s="14" t="n">
        <v>4903.58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/>
      <c r="N375" s="14"/>
      <c r="O375" s="14" t="n">
        <v>0</v>
      </c>
      <c r="P375" s="7" t="n">
        <v>88</v>
      </c>
      <c r="Q375" s="7" t="n">
        <v>3</v>
      </c>
      <c r="R375" s="7" t="n">
        <v>6</v>
      </c>
      <c r="S375" s="7" t="n">
        <v>0.639</v>
      </c>
      <c r="T375" s="7" t="n">
        <v>0</v>
      </c>
      <c r="U375" s="7" t="n">
        <v>0</v>
      </c>
      <c r="V375" s="7" t="n">
        <v>0.1664</v>
      </c>
      <c r="W375" s="7"/>
    </row>
    <row r="376" customFormat="false" ht="15" hidden="false" customHeight="false" outlineLevel="0" collapsed="false">
      <c r="A376" s="7" t="s">
        <v>484</v>
      </c>
      <c r="B376" s="7" t="s">
        <v>108</v>
      </c>
      <c r="C376" s="7" t="n">
        <v>59</v>
      </c>
      <c r="D376" s="7" t="s">
        <v>102</v>
      </c>
      <c r="E376" s="7" t="n">
        <v>167</v>
      </c>
      <c r="F376" s="7" t="n">
        <v>3</v>
      </c>
      <c r="G376" s="14" t="n">
        <v>6294.32</v>
      </c>
      <c r="H376" s="14" t="n">
        <v>0</v>
      </c>
      <c r="I376" s="14" t="n">
        <v>161100</v>
      </c>
      <c r="J376" s="14" t="n">
        <v>0</v>
      </c>
      <c r="K376" s="14" t="n">
        <v>376100</v>
      </c>
      <c r="L376" s="14" t="n">
        <v>0</v>
      </c>
      <c r="M376" s="14"/>
      <c r="N376" s="14"/>
      <c r="O376" s="14" t="n">
        <v>0</v>
      </c>
      <c r="P376" s="7" t="n">
        <v>7</v>
      </c>
      <c r="Q376" s="7" t="n">
        <v>28</v>
      </c>
      <c r="R376" s="7" t="n">
        <v>0</v>
      </c>
      <c r="S376" s="7" t="n">
        <v>0.715</v>
      </c>
      <c r="T376" s="7" t="n">
        <v>0</v>
      </c>
      <c r="U376" s="7" t="n">
        <v>0</v>
      </c>
      <c r="V376" s="7" t="n">
        <v>0.0659</v>
      </c>
      <c r="W376" s="7"/>
    </row>
    <row r="377" customFormat="false" ht="15" hidden="false" customHeight="false" outlineLevel="0" collapsed="false">
      <c r="A377" s="7" t="s">
        <v>485</v>
      </c>
      <c r="B377" s="7" t="s">
        <v>101</v>
      </c>
      <c r="C377" s="7" t="n">
        <v>19</v>
      </c>
      <c r="D377" s="7" t="s">
        <v>102</v>
      </c>
      <c r="E377" s="7" t="n">
        <v>4</v>
      </c>
      <c r="F377" s="7" t="n">
        <v>5</v>
      </c>
      <c r="G377" s="14" t="n">
        <v>2740.54</v>
      </c>
      <c r="H377" s="14" t="n">
        <v>24788.62</v>
      </c>
      <c r="I377" s="14" t="n">
        <v>24500</v>
      </c>
      <c r="J377" s="14" t="n">
        <v>0</v>
      </c>
      <c r="K377" s="14" t="n">
        <v>0</v>
      </c>
      <c r="L377" s="14" t="n">
        <v>0</v>
      </c>
      <c r="M377" s="14" t="n">
        <v>3300</v>
      </c>
      <c r="N377" s="14" t="n">
        <v>45.6</v>
      </c>
      <c r="O377" s="14" t="n">
        <v>184.97</v>
      </c>
      <c r="P377" s="7" t="n">
        <v>3</v>
      </c>
      <c r="Q377" s="7" t="n">
        <v>41</v>
      </c>
      <c r="R377" s="7" t="n">
        <v>17</v>
      </c>
      <c r="S377" s="7" t="n">
        <v>0.907</v>
      </c>
      <c r="T377" s="7" t="n">
        <v>2</v>
      </c>
      <c r="U377" s="7" t="n">
        <v>0</v>
      </c>
      <c r="V377" s="7" t="n">
        <v>0.2048</v>
      </c>
      <c r="W377" s="7"/>
    </row>
    <row r="378" customFormat="false" ht="15" hidden="false" customHeight="false" outlineLevel="0" collapsed="false">
      <c r="A378" s="7" t="s">
        <v>486</v>
      </c>
      <c r="B378" s="7" t="s">
        <v>108</v>
      </c>
      <c r="C378" s="7" t="n">
        <v>46</v>
      </c>
      <c r="D378" s="7" t="s">
        <v>102</v>
      </c>
      <c r="E378" s="7" t="n">
        <v>66</v>
      </c>
      <c r="F378" s="7" t="n">
        <v>2</v>
      </c>
      <c r="G378" s="14" t="n">
        <v>5945.44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11200</v>
      </c>
      <c r="N378" s="14" t="n">
        <v>66.6</v>
      </c>
      <c r="O378" s="14" t="n">
        <v>0</v>
      </c>
      <c r="P378" s="7" t="n">
        <v>249</v>
      </c>
      <c r="Q378" s="7" t="n">
        <v>0</v>
      </c>
      <c r="R378" s="7" t="n">
        <v>0</v>
      </c>
      <c r="S378" s="7"/>
      <c r="T378" s="7" t="n">
        <v>1</v>
      </c>
      <c r="U378" s="7" t="n">
        <v>1</v>
      </c>
      <c r="V378" s="7" t="n">
        <v>0.5894</v>
      </c>
      <c r="W378" s="7"/>
    </row>
    <row r="379" customFormat="false" ht="15" hidden="false" customHeight="false" outlineLevel="0" collapsed="false">
      <c r="A379" s="7" t="s">
        <v>487</v>
      </c>
      <c r="B379" s="7" t="s">
        <v>106</v>
      </c>
      <c r="C379" s="7" t="n">
        <v>31</v>
      </c>
      <c r="D379" s="7" t="s">
        <v>104</v>
      </c>
      <c r="E379" s="7" t="n">
        <v>57</v>
      </c>
      <c r="F379" s="7" t="n">
        <v>3</v>
      </c>
      <c r="G379" s="14" t="n">
        <v>3092.88</v>
      </c>
      <c r="H379" s="14" t="n">
        <v>13098.85</v>
      </c>
      <c r="I379" s="14" t="n">
        <v>0</v>
      </c>
      <c r="J379" s="14" t="n">
        <v>41821.09</v>
      </c>
      <c r="K379" s="14" t="n">
        <v>0</v>
      </c>
      <c r="L379" s="14" t="n">
        <v>0</v>
      </c>
      <c r="M379" s="14"/>
      <c r="N379" s="14"/>
      <c r="O379" s="14" t="n">
        <v>0</v>
      </c>
      <c r="P379" s="7" t="n">
        <v>0</v>
      </c>
      <c r="Q379" s="7" t="n">
        <v>39</v>
      </c>
      <c r="R379" s="7" t="n">
        <v>10</v>
      </c>
      <c r="S379" s="7" t="n">
        <v>0.887</v>
      </c>
      <c r="T379" s="7" t="n">
        <v>0</v>
      </c>
      <c r="U379" s="7" t="n">
        <v>0</v>
      </c>
      <c r="V379" s="7" t="n">
        <v>0.0186</v>
      </c>
      <c r="W379" s="7"/>
    </row>
    <row r="380" customFormat="false" ht="15" hidden="false" customHeight="false" outlineLevel="0" collapsed="false">
      <c r="A380" s="7" t="s">
        <v>488</v>
      </c>
      <c r="B380" s="7" t="s">
        <v>101</v>
      </c>
      <c r="C380" s="7" t="n">
        <v>41</v>
      </c>
      <c r="D380" s="7" t="s">
        <v>102</v>
      </c>
      <c r="E380" s="7" t="n">
        <v>75</v>
      </c>
      <c r="F380" s="7" t="n">
        <v>3</v>
      </c>
      <c r="G380" s="14" t="n">
        <v>11240.16</v>
      </c>
      <c r="H380" s="14" t="n">
        <v>13015.27</v>
      </c>
      <c r="I380" s="14" t="n">
        <v>0</v>
      </c>
      <c r="J380" s="14" t="n">
        <v>0</v>
      </c>
      <c r="K380" s="14" t="n">
        <v>0</v>
      </c>
      <c r="L380" s="14" t="n">
        <v>15450</v>
      </c>
      <c r="M380" s="14"/>
      <c r="N380" s="14"/>
      <c r="O380" s="14" t="n">
        <v>0</v>
      </c>
      <c r="P380" s="7" t="n">
        <v>14</v>
      </c>
      <c r="Q380" s="7" t="n">
        <v>13</v>
      </c>
      <c r="R380" s="7" t="n">
        <v>6</v>
      </c>
      <c r="S380" s="7" t="n">
        <v>0.862</v>
      </c>
      <c r="T380" s="7" t="n">
        <v>0</v>
      </c>
      <c r="U380" s="7" t="n">
        <v>0</v>
      </c>
      <c r="V380" s="7" t="n">
        <v>0.0863</v>
      </c>
      <c r="W380" s="7"/>
    </row>
    <row r="381" customFormat="false" ht="15" hidden="false" customHeight="false" outlineLevel="0" collapsed="false">
      <c r="A381" s="7" t="s">
        <v>489</v>
      </c>
      <c r="B381" s="7" t="s">
        <v>108</v>
      </c>
      <c r="C381" s="7" t="n">
        <v>21</v>
      </c>
      <c r="D381" s="7" t="s">
        <v>102</v>
      </c>
      <c r="E381" s="7" t="n">
        <v>22</v>
      </c>
      <c r="F381" s="7" t="n">
        <v>3</v>
      </c>
      <c r="G381" s="14" t="n">
        <v>611.49</v>
      </c>
      <c r="H381" s="14" t="n">
        <v>9545.54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1600</v>
      </c>
      <c r="N381" s="14" t="n">
        <v>46.1</v>
      </c>
      <c r="O381" s="14" t="n">
        <v>32.53</v>
      </c>
      <c r="P381" s="7" t="n">
        <v>4</v>
      </c>
      <c r="Q381" s="7" t="n">
        <v>25</v>
      </c>
      <c r="R381" s="7" t="n">
        <v>7</v>
      </c>
      <c r="S381" s="7" t="n">
        <v>0.932</v>
      </c>
      <c r="T381" s="7" t="n">
        <v>0</v>
      </c>
      <c r="U381" s="7" t="n">
        <v>0</v>
      </c>
      <c r="V381" s="7" t="n">
        <v>0.1203</v>
      </c>
      <c r="W381" s="7"/>
    </row>
    <row r="382" customFormat="false" ht="15" hidden="false" customHeight="false" outlineLevel="0" collapsed="false">
      <c r="A382" s="7" t="s">
        <v>490</v>
      </c>
      <c r="B382" s="7" t="s">
        <v>106</v>
      </c>
      <c r="C382" s="7" t="n">
        <v>35</v>
      </c>
      <c r="D382" s="7" t="s">
        <v>104</v>
      </c>
      <c r="E382" s="7" t="n">
        <v>9</v>
      </c>
      <c r="F382" s="7" t="n">
        <v>3</v>
      </c>
      <c r="G382" s="14" t="n">
        <v>22316.5</v>
      </c>
      <c r="H382" s="14" t="n">
        <v>33978.59</v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11600</v>
      </c>
      <c r="N382" s="14" t="n">
        <v>37</v>
      </c>
      <c r="O382" s="14" t="n">
        <v>1055.28</v>
      </c>
      <c r="P382" s="7" t="n">
        <v>17</v>
      </c>
      <c r="Q382" s="7" t="n">
        <v>60</v>
      </c>
      <c r="R382" s="7" t="n">
        <v>11</v>
      </c>
      <c r="S382" s="7" t="n">
        <v>0.8</v>
      </c>
      <c r="T382" s="7" t="n">
        <v>0</v>
      </c>
      <c r="U382" s="7" t="n">
        <v>0</v>
      </c>
      <c r="V382" s="7" t="n">
        <v>0.0304</v>
      </c>
      <c r="W382" s="7"/>
    </row>
    <row r="383" customFormat="false" ht="15" hidden="false" customHeight="false" outlineLevel="0" collapsed="false">
      <c r="A383" s="7" t="s">
        <v>491</v>
      </c>
      <c r="B383" s="7" t="s">
        <v>108</v>
      </c>
      <c r="C383" s="7" t="n">
        <v>43</v>
      </c>
      <c r="D383" s="7" t="s">
        <v>102</v>
      </c>
      <c r="E383" s="7" t="n">
        <v>62</v>
      </c>
      <c r="F383" s="7" t="n">
        <v>4</v>
      </c>
      <c r="G383" s="14" t="n">
        <v>7219.46</v>
      </c>
      <c r="H383" s="14" t="n">
        <v>25486.64</v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13100</v>
      </c>
      <c r="N383" s="14" t="n">
        <v>5.5</v>
      </c>
      <c r="O383" s="14" t="n">
        <v>527.26</v>
      </c>
      <c r="P383" s="7" t="n">
        <v>1</v>
      </c>
      <c r="Q383" s="7" t="n">
        <v>32</v>
      </c>
      <c r="R383" s="7" t="n">
        <v>15</v>
      </c>
      <c r="S383" s="7" t="n">
        <v>0.89</v>
      </c>
      <c r="T383" s="7" t="n">
        <v>1</v>
      </c>
      <c r="U383" s="7" t="n">
        <v>0</v>
      </c>
      <c r="V383" s="7" t="n">
        <v>0.0794</v>
      </c>
      <c r="W383" s="7"/>
    </row>
    <row r="384" customFormat="false" ht="15" hidden="false" customHeight="false" outlineLevel="0" collapsed="false">
      <c r="A384" s="7" t="s">
        <v>492</v>
      </c>
      <c r="B384" s="7" t="s">
        <v>101</v>
      </c>
      <c r="C384" s="7" t="n">
        <v>53</v>
      </c>
      <c r="D384" s="7" t="s">
        <v>104</v>
      </c>
      <c r="E384" s="7" t="n">
        <v>217</v>
      </c>
      <c r="F384" s="7" t="n">
        <v>5</v>
      </c>
      <c r="G384" s="14" t="n">
        <v>2598.83</v>
      </c>
      <c r="H384" s="14" t="n">
        <v>6075.74</v>
      </c>
      <c r="I384" s="14" t="n">
        <v>0</v>
      </c>
      <c r="J384" s="14" t="n">
        <v>138173.06</v>
      </c>
      <c r="K384" s="14" t="n">
        <v>238700</v>
      </c>
      <c r="L384" s="14" t="n">
        <v>0</v>
      </c>
      <c r="M384" s="14"/>
      <c r="N384" s="14"/>
      <c r="O384" s="14" t="n">
        <v>0</v>
      </c>
      <c r="P384" s="7" t="n">
        <v>9</v>
      </c>
      <c r="Q384" s="7" t="n">
        <v>22</v>
      </c>
      <c r="R384" s="7" t="n">
        <v>0</v>
      </c>
      <c r="S384" s="7" t="n">
        <v>0.315</v>
      </c>
      <c r="T384" s="7" t="n">
        <v>0</v>
      </c>
      <c r="U384" s="7" t="n">
        <v>0</v>
      </c>
      <c r="V384" s="7" t="n">
        <v>0.0228</v>
      </c>
      <c r="W384" s="7" t="s">
        <v>117</v>
      </c>
    </row>
    <row r="385" customFormat="false" ht="15" hidden="false" customHeight="false" outlineLevel="0" collapsed="false">
      <c r="A385" s="7" t="s">
        <v>493</v>
      </c>
      <c r="B385" s="7" t="s">
        <v>128</v>
      </c>
      <c r="C385" s="7" t="n">
        <v>47</v>
      </c>
      <c r="D385" s="7" t="s">
        <v>104</v>
      </c>
      <c r="E385" s="7" t="n">
        <v>93</v>
      </c>
      <c r="F385" s="7" t="n">
        <v>3</v>
      </c>
      <c r="G385" s="14" t="n">
        <v>10770.25</v>
      </c>
      <c r="H385" s="14" t="n">
        <v>20713.64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14100</v>
      </c>
      <c r="N385" s="14" t="n">
        <v>8</v>
      </c>
      <c r="O385" s="14" t="n">
        <v>1749.04</v>
      </c>
      <c r="P385" s="7" t="n">
        <v>7</v>
      </c>
      <c r="Q385" s="7" t="n">
        <v>42</v>
      </c>
      <c r="R385" s="7" t="n">
        <v>8</v>
      </c>
      <c r="S385" s="7" t="n">
        <v>0.468</v>
      </c>
      <c r="T385" s="7" t="n">
        <v>0</v>
      </c>
      <c r="U385" s="7" t="n">
        <v>1</v>
      </c>
      <c r="V385" s="7" t="n">
        <v>0.0189</v>
      </c>
      <c r="W385" s="7"/>
    </row>
    <row r="386" customFormat="false" ht="15" hidden="false" customHeight="false" outlineLevel="0" collapsed="false">
      <c r="A386" s="7" t="s">
        <v>494</v>
      </c>
      <c r="B386" s="7" t="s">
        <v>106</v>
      </c>
      <c r="C386" s="7" t="n">
        <v>50</v>
      </c>
      <c r="D386" s="7" t="s">
        <v>104</v>
      </c>
      <c r="E386" s="7" t="n">
        <v>245</v>
      </c>
      <c r="F386" s="7" t="n">
        <v>1</v>
      </c>
      <c r="G386" s="14" t="n">
        <v>9430.19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/>
      <c r="N386" s="14"/>
      <c r="O386" s="14" t="n">
        <v>0</v>
      </c>
      <c r="P386" s="7" t="n">
        <v>5</v>
      </c>
      <c r="Q386" s="7" t="n">
        <v>58</v>
      </c>
      <c r="R386" s="7" t="n">
        <v>11</v>
      </c>
      <c r="S386" s="7" t="n">
        <v>0.683</v>
      </c>
      <c r="T386" s="7" t="n">
        <v>0</v>
      </c>
      <c r="U386" s="7" t="n">
        <v>0</v>
      </c>
      <c r="V386" s="7" t="n">
        <v>0.0224</v>
      </c>
      <c r="W386" s="7"/>
    </row>
    <row r="387" customFormat="false" ht="15" hidden="false" customHeight="false" outlineLevel="0" collapsed="false">
      <c r="A387" s="7" t="s">
        <v>495</v>
      </c>
      <c r="B387" s="7" t="s">
        <v>101</v>
      </c>
      <c r="C387" s="7" t="n">
        <v>45</v>
      </c>
      <c r="D387" s="7" t="s">
        <v>102</v>
      </c>
      <c r="E387" s="7" t="n">
        <v>99</v>
      </c>
      <c r="F387" s="7" t="n">
        <v>2</v>
      </c>
      <c r="G387" s="14" t="n">
        <v>11288.94</v>
      </c>
      <c r="H387" s="14" t="n">
        <v>68383.26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/>
      <c r="N387" s="14"/>
      <c r="O387" s="14" t="n">
        <v>0</v>
      </c>
      <c r="P387" s="7" t="n">
        <v>15</v>
      </c>
      <c r="Q387" s="7" t="n">
        <v>14</v>
      </c>
      <c r="R387" s="7" t="n">
        <v>8</v>
      </c>
      <c r="S387" s="7" t="n">
        <v>0.724</v>
      </c>
      <c r="T387" s="7" t="n">
        <v>1</v>
      </c>
      <c r="U387" s="7" t="n">
        <v>0</v>
      </c>
      <c r="V387" s="7" t="n">
        <v>0.1764</v>
      </c>
      <c r="W387" s="7"/>
    </row>
    <row r="388" customFormat="false" ht="15" hidden="false" customHeight="false" outlineLevel="0" collapsed="false">
      <c r="A388" s="7" t="s">
        <v>496</v>
      </c>
      <c r="B388" s="7" t="s">
        <v>108</v>
      </c>
      <c r="C388" s="7" t="n">
        <v>57</v>
      </c>
      <c r="D388" s="7" t="s">
        <v>104</v>
      </c>
      <c r="E388" s="7" t="n">
        <v>87</v>
      </c>
      <c r="F388" s="7" t="n">
        <v>3</v>
      </c>
      <c r="G388" s="14" t="n">
        <v>5796.79</v>
      </c>
      <c r="H388" s="14" t="n">
        <v>27790.03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17900</v>
      </c>
      <c r="N388" s="14" t="n">
        <v>38.1</v>
      </c>
      <c r="O388" s="14" t="n">
        <v>734.52</v>
      </c>
      <c r="P388" s="7" t="n">
        <v>4</v>
      </c>
      <c r="Q388" s="7" t="n">
        <v>73</v>
      </c>
      <c r="R388" s="7" t="n">
        <v>0</v>
      </c>
      <c r="S388" s="7" t="n">
        <v>0.674</v>
      </c>
      <c r="T388" s="7" t="n">
        <v>0</v>
      </c>
      <c r="U388" s="7" t="n">
        <v>0</v>
      </c>
      <c r="V388" s="7" t="n">
        <v>0.0155</v>
      </c>
      <c r="W388" s="7"/>
    </row>
    <row r="389" customFormat="false" ht="15" hidden="false" customHeight="false" outlineLevel="0" collapsed="false">
      <c r="A389" s="7" t="s">
        <v>497</v>
      </c>
      <c r="B389" s="7" t="s">
        <v>101</v>
      </c>
      <c r="C389" s="7" t="n">
        <v>63</v>
      </c>
      <c r="D389" s="7" t="s">
        <v>104</v>
      </c>
      <c r="E389" s="7" t="n">
        <v>129</v>
      </c>
      <c r="F389" s="7" t="n">
        <v>5</v>
      </c>
      <c r="G389" s="14" t="n">
        <v>18064.27</v>
      </c>
      <c r="H389" s="14" t="n">
        <v>36636.1</v>
      </c>
      <c r="I389" s="14" t="n">
        <v>138500</v>
      </c>
      <c r="J389" s="14" t="n">
        <v>0</v>
      </c>
      <c r="K389" s="14" t="n">
        <v>139000</v>
      </c>
      <c r="L389" s="14" t="n">
        <v>0</v>
      </c>
      <c r="M389" s="14" t="n">
        <v>9400</v>
      </c>
      <c r="N389" s="14" t="n">
        <v>21.1</v>
      </c>
      <c r="O389" s="14" t="n">
        <v>301.62</v>
      </c>
      <c r="P389" s="7" t="n">
        <v>3</v>
      </c>
      <c r="Q389" s="7" t="n">
        <v>38</v>
      </c>
      <c r="R389" s="7" t="n">
        <v>10</v>
      </c>
      <c r="S389" s="7" t="n">
        <v>0.717</v>
      </c>
      <c r="T389" s="7" t="n">
        <v>0</v>
      </c>
      <c r="U389" s="7" t="n">
        <v>0</v>
      </c>
      <c r="V389" s="7" t="n">
        <v>0.0119</v>
      </c>
      <c r="W389" s="7"/>
    </row>
    <row r="390" customFormat="false" ht="15" hidden="false" customHeight="false" outlineLevel="0" collapsed="false">
      <c r="A390" s="7" t="s">
        <v>498</v>
      </c>
      <c r="B390" s="7" t="s">
        <v>101</v>
      </c>
      <c r="C390" s="7" t="n">
        <v>53</v>
      </c>
      <c r="D390" s="7" t="s">
        <v>104</v>
      </c>
      <c r="E390" s="7" t="n">
        <v>39</v>
      </c>
      <c r="F390" s="7" t="n">
        <v>3</v>
      </c>
      <c r="G390" s="14" t="n">
        <v>3919.46</v>
      </c>
      <c r="H390" s="14" t="n">
        <v>0</v>
      </c>
      <c r="I390" s="14" t="n">
        <v>0</v>
      </c>
      <c r="J390" s="14" t="n">
        <v>0</v>
      </c>
      <c r="K390" s="14" t="n">
        <v>153400</v>
      </c>
      <c r="L390" s="14" t="n">
        <v>0</v>
      </c>
      <c r="M390" s="14" t="n">
        <v>6100</v>
      </c>
      <c r="N390" s="14" t="n">
        <v>41.4</v>
      </c>
      <c r="O390" s="14" t="n">
        <v>36.77</v>
      </c>
      <c r="P390" s="7" t="n">
        <v>18</v>
      </c>
      <c r="Q390" s="7" t="n">
        <v>10</v>
      </c>
      <c r="R390" s="7" t="n">
        <v>6</v>
      </c>
      <c r="S390" s="7" t="n">
        <v>0.748</v>
      </c>
      <c r="T390" s="7" t="n">
        <v>0</v>
      </c>
      <c r="U390" s="7" t="n">
        <v>0</v>
      </c>
      <c r="V390" s="7" t="n">
        <v>0.0449</v>
      </c>
      <c r="W390" s="7"/>
    </row>
    <row r="391" customFormat="false" ht="15" hidden="false" customHeight="false" outlineLevel="0" collapsed="false">
      <c r="A391" s="7" t="s">
        <v>499</v>
      </c>
      <c r="B391" s="7" t="s">
        <v>101</v>
      </c>
      <c r="C391" s="7" t="n">
        <v>41</v>
      </c>
      <c r="D391" s="7" t="s">
        <v>104</v>
      </c>
      <c r="E391" s="7" t="n">
        <v>120</v>
      </c>
      <c r="F391" s="7" t="n">
        <v>3</v>
      </c>
      <c r="G391" s="14" t="n">
        <v>1324.85</v>
      </c>
      <c r="H391" s="14" t="n">
        <v>2994.92</v>
      </c>
      <c r="I391" s="14" t="n">
        <v>0</v>
      </c>
      <c r="J391" s="14" t="n">
        <v>7959.3</v>
      </c>
      <c r="K391" s="14" t="n">
        <v>0</v>
      </c>
      <c r="L391" s="14" t="n">
        <v>0</v>
      </c>
      <c r="M391" s="14"/>
      <c r="N391" s="14"/>
      <c r="O391" s="14" t="n">
        <v>0</v>
      </c>
      <c r="P391" s="7" t="n">
        <v>7</v>
      </c>
      <c r="Q391" s="7" t="n">
        <v>27</v>
      </c>
      <c r="R391" s="7" t="n">
        <v>12</v>
      </c>
      <c r="S391" s="7" t="n">
        <v>0.769</v>
      </c>
      <c r="T391" s="7" t="n">
        <v>0</v>
      </c>
      <c r="U391" s="7" t="n">
        <v>0</v>
      </c>
      <c r="V391" s="7" t="n">
        <v>0.0139</v>
      </c>
      <c r="W391" s="7"/>
    </row>
    <row r="392" customFormat="false" ht="15" hidden="false" customHeight="false" outlineLevel="0" collapsed="false">
      <c r="A392" s="7" t="s">
        <v>500</v>
      </c>
      <c r="B392" s="7" t="s">
        <v>101</v>
      </c>
      <c r="C392" s="7" t="n">
        <v>50</v>
      </c>
      <c r="D392" s="7" t="s">
        <v>102</v>
      </c>
      <c r="E392" s="7" t="n">
        <v>210</v>
      </c>
      <c r="F392" s="7" t="n">
        <v>2</v>
      </c>
      <c r="G392" s="14" t="n">
        <v>663.32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18270</v>
      </c>
      <c r="M392" s="14"/>
      <c r="N392" s="14"/>
      <c r="O392" s="14" t="n">
        <v>0</v>
      </c>
      <c r="P392" s="7" t="n">
        <v>0</v>
      </c>
      <c r="Q392" s="7" t="n">
        <v>27</v>
      </c>
      <c r="R392" s="7" t="n">
        <v>16</v>
      </c>
      <c r="S392" s="7" t="n">
        <v>0.66</v>
      </c>
      <c r="T392" s="7" t="n">
        <v>1</v>
      </c>
      <c r="U392" s="7" t="n">
        <v>0</v>
      </c>
      <c r="V392" s="7" t="n">
        <v>0.1357</v>
      </c>
      <c r="W392" s="7"/>
    </row>
    <row r="393" customFormat="false" ht="15" hidden="false" customHeight="false" outlineLevel="0" collapsed="false">
      <c r="A393" s="7" t="s">
        <v>501</v>
      </c>
      <c r="B393" s="7" t="s">
        <v>101</v>
      </c>
      <c r="C393" s="7" t="n">
        <v>51</v>
      </c>
      <c r="D393" s="7" t="s">
        <v>104</v>
      </c>
      <c r="E393" s="7" t="n">
        <v>201</v>
      </c>
      <c r="F393" s="7" t="n">
        <v>2</v>
      </c>
      <c r="G393" s="14" t="n">
        <v>11529.58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14500</v>
      </c>
      <c r="N393" s="14" t="n">
        <v>16.3</v>
      </c>
      <c r="O393" s="14" t="n">
        <v>372.43</v>
      </c>
      <c r="P393" s="7" t="n">
        <v>8</v>
      </c>
      <c r="Q393" s="7" t="n">
        <v>22</v>
      </c>
      <c r="R393" s="7" t="n">
        <v>9</v>
      </c>
      <c r="S393" s="7" t="n">
        <v>0.786</v>
      </c>
      <c r="T393" s="7" t="n">
        <v>0</v>
      </c>
      <c r="U393" s="7" t="n">
        <v>0</v>
      </c>
      <c r="V393" s="7" t="n">
        <v>0.0319</v>
      </c>
      <c r="W393" s="7"/>
    </row>
    <row r="394" customFormat="false" ht="15" hidden="false" customHeight="false" outlineLevel="0" collapsed="false">
      <c r="A394" s="7" t="s">
        <v>502</v>
      </c>
      <c r="B394" s="7" t="s">
        <v>108</v>
      </c>
      <c r="C394" s="7" t="n">
        <v>63</v>
      </c>
      <c r="D394" s="7" t="s">
        <v>104</v>
      </c>
      <c r="E394" s="7" t="n">
        <v>192</v>
      </c>
      <c r="F394" s="7" t="n">
        <v>3</v>
      </c>
      <c r="G394" s="14" t="n">
        <v>3213.44</v>
      </c>
      <c r="H394" s="14" t="n">
        <v>0</v>
      </c>
      <c r="I394" s="14" t="n">
        <v>8400</v>
      </c>
      <c r="J394" s="14" t="n">
        <v>0</v>
      </c>
      <c r="K394" s="14" t="n">
        <v>0</v>
      </c>
      <c r="L394" s="14" t="n">
        <v>0</v>
      </c>
      <c r="M394" s="14" t="n">
        <v>4200</v>
      </c>
      <c r="N394" s="14" t="n">
        <v>14</v>
      </c>
      <c r="O394" s="14" t="n">
        <v>44.38</v>
      </c>
      <c r="P394" s="7" t="n">
        <v>8</v>
      </c>
      <c r="Q394" s="7" t="n">
        <v>16</v>
      </c>
      <c r="R394" s="7" t="n">
        <v>7</v>
      </c>
      <c r="S394" s="7" t="n">
        <v>0.503</v>
      </c>
      <c r="T394" s="7" t="n">
        <v>0</v>
      </c>
      <c r="U394" s="7" t="n">
        <v>0</v>
      </c>
      <c r="V394" s="7" t="n">
        <v>0.026</v>
      </c>
      <c r="W394" s="7"/>
    </row>
    <row r="395" customFormat="false" ht="15" hidden="false" customHeight="false" outlineLevel="0" collapsed="false">
      <c r="A395" s="7" t="s">
        <v>503</v>
      </c>
      <c r="B395" s="7" t="s">
        <v>101</v>
      </c>
      <c r="C395" s="7" t="n">
        <v>51</v>
      </c>
      <c r="D395" s="7" t="s">
        <v>104</v>
      </c>
      <c r="E395" s="7" t="n">
        <v>205</v>
      </c>
      <c r="F395" s="7" t="n">
        <v>2</v>
      </c>
      <c r="G395" s="14" t="n">
        <v>17139.49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/>
      <c r="N395" s="14"/>
      <c r="O395" s="14" t="n">
        <v>0</v>
      </c>
      <c r="P395" s="7" t="n">
        <v>11</v>
      </c>
      <c r="Q395" s="7" t="n">
        <v>58</v>
      </c>
      <c r="R395" s="7" t="n">
        <v>0</v>
      </c>
      <c r="S395" s="7" t="n">
        <v>0.635</v>
      </c>
      <c r="T395" s="7" t="n">
        <v>0</v>
      </c>
      <c r="U395" s="7" t="n">
        <v>0</v>
      </c>
      <c r="V395" s="7" t="n">
        <v>0.0171</v>
      </c>
      <c r="W395" s="7"/>
    </row>
    <row r="396" customFormat="false" ht="15" hidden="false" customHeight="false" outlineLevel="0" collapsed="false">
      <c r="A396" s="7" t="s">
        <v>504</v>
      </c>
      <c r="B396" s="7" t="s">
        <v>108</v>
      </c>
      <c r="C396" s="7" t="n">
        <v>56</v>
      </c>
      <c r="D396" s="7" t="s">
        <v>102</v>
      </c>
      <c r="E396" s="7" t="n">
        <v>188</v>
      </c>
      <c r="F396" s="7" t="n">
        <v>2</v>
      </c>
      <c r="G396" s="14" t="n">
        <v>3227</v>
      </c>
      <c r="H396" s="14" t="n">
        <v>25339.53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/>
      <c r="N396" s="14"/>
      <c r="O396" s="14" t="n">
        <v>0</v>
      </c>
      <c r="P396" s="7" t="n">
        <v>313</v>
      </c>
      <c r="Q396" s="7" t="n">
        <v>0</v>
      </c>
      <c r="R396" s="7" t="n">
        <v>0</v>
      </c>
      <c r="S396" s="7"/>
      <c r="T396" s="7" t="n">
        <v>0</v>
      </c>
      <c r="U396" s="7" t="n">
        <v>0</v>
      </c>
      <c r="V396" s="7" t="n">
        <v>0.323</v>
      </c>
      <c r="W396" s="7"/>
    </row>
    <row r="397" customFormat="false" ht="15" hidden="false" customHeight="false" outlineLevel="0" collapsed="false">
      <c r="A397" s="7" t="s">
        <v>505</v>
      </c>
      <c r="B397" s="7" t="s">
        <v>106</v>
      </c>
      <c r="C397" s="7" t="n">
        <v>27</v>
      </c>
      <c r="D397" s="7" t="s">
        <v>102</v>
      </c>
      <c r="E397" s="7" t="n">
        <v>16</v>
      </c>
      <c r="F397" s="7" t="n">
        <v>4</v>
      </c>
      <c r="G397" s="14" t="n">
        <v>5932.56</v>
      </c>
      <c r="H397" s="14" t="n">
        <v>35301.13</v>
      </c>
      <c r="I397" s="14" t="n">
        <v>153700</v>
      </c>
      <c r="J397" s="14" t="n">
        <v>0</v>
      </c>
      <c r="K397" s="14" t="n">
        <v>0</v>
      </c>
      <c r="L397" s="14" t="n">
        <v>0</v>
      </c>
      <c r="M397" s="14" t="n">
        <v>9800</v>
      </c>
      <c r="N397" s="14" t="n">
        <v>60.4</v>
      </c>
      <c r="O397" s="14" t="n">
        <v>408.05</v>
      </c>
      <c r="P397" s="7" t="n">
        <v>12</v>
      </c>
      <c r="Q397" s="7" t="n">
        <v>23</v>
      </c>
      <c r="R397" s="7" t="n">
        <v>15</v>
      </c>
      <c r="S397" s="7" t="n">
        <v>0.806</v>
      </c>
      <c r="T397" s="7" t="n">
        <v>1</v>
      </c>
      <c r="U397" s="7" t="n">
        <v>1</v>
      </c>
      <c r="V397" s="7" t="n">
        <v>0.1001</v>
      </c>
      <c r="W397" s="7"/>
    </row>
    <row r="398" customFormat="false" ht="15" hidden="false" customHeight="false" outlineLevel="0" collapsed="false">
      <c r="A398" s="7" t="s">
        <v>506</v>
      </c>
      <c r="B398" s="7" t="s">
        <v>128</v>
      </c>
      <c r="C398" s="7" t="n">
        <v>50</v>
      </c>
      <c r="D398" s="7" t="s">
        <v>104</v>
      </c>
      <c r="E398" s="7" t="n">
        <v>129</v>
      </c>
      <c r="F398" s="7" t="n">
        <v>6</v>
      </c>
      <c r="G398" s="14" t="n">
        <v>10703.57</v>
      </c>
      <c r="H398" s="14" t="n">
        <v>235349.5</v>
      </c>
      <c r="I398" s="14" t="n">
        <v>0</v>
      </c>
      <c r="J398" s="14" t="n">
        <v>529795.44</v>
      </c>
      <c r="K398" s="14" t="n">
        <v>357700</v>
      </c>
      <c r="L398" s="14" t="n">
        <v>0</v>
      </c>
      <c r="M398" s="14" t="n">
        <v>17100</v>
      </c>
      <c r="N398" s="14" t="n">
        <v>56.2</v>
      </c>
      <c r="O398" s="14" t="n">
        <v>0</v>
      </c>
      <c r="P398" s="7" t="n">
        <v>311</v>
      </c>
      <c r="Q398" s="7" t="n">
        <v>0</v>
      </c>
      <c r="R398" s="7" t="n">
        <v>0</v>
      </c>
      <c r="S398" s="7"/>
      <c r="T398" s="7" t="n">
        <v>0</v>
      </c>
      <c r="U398" s="7" t="n">
        <v>0</v>
      </c>
      <c r="V398" s="7" t="n">
        <v>0.0852</v>
      </c>
      <c r="W398" s="7"/>
    </row>
    <row r="399" customFormat="false" ht="15" hidden="false" customHeight="false" outlineLevel="0" collapsed="false">
      <c r="A399" s="7" t="s">
        <v>507</v>
      </c>
      <c r="B399" s="7" t="s">
        <v>106</v>
      </c>
      <c r="C399" s="7" t="n">
        <v>52</v>
      </c>
      <c r="D399" s="7" t="s">
        <v>104</v>
      </c>
      <c r="E399" s="7" t="n">
        <v>239</v>
      </c>
      <c r="F399" s="7" t="n">
        <v>6</v>
      </c>
      <c r="G399" s="14" t="n">
        <v>52329.78</v>
      </c>
      <c r="H399" s="14" t="n">
        <v>71225.8</v>
      </c>
      <c r="I399" s="14" t="n">
        <v>403200</v>
      </c>
      <c r="J399" s="14" t="n">
        <v>350114.64</v>
      </c>
      <c r="K399" s="14" t="n">
        <v>0</v>
      </c>
      <c r="L399" s="14" t="n">
        <v>0</v>
      </c>
      <c r="M399" s="14" t="n">
        <v>16000</v>
      </c>
      <c r="N399" s="14" t="n">
        <v>3.6</v>
      </c>
      <c r="O399" s="14" t="n">
        <v>2609.08</v>
      </c>
      <c r="P399" s="7" t="n">
        <v>4</v>
      </c>
      <c r="Q399" s="7" t="n">
        <v>71</v>
      </c>
      <c r="R399" s="7" t="n">
        <v>0</v>
      </c>
      <c r="S399" s="7" t="n">
        <v>0.43</v>
      </c>
      <c r="T399" s="7" t="n">
        <v>0</v>
      </c>
      <c r="U399" s="7" t="n">
        <v>0</v>
      </c>
      <c r="V399" s="7" t="n">
        <v>0.0132</v>
      </c>
      <c r="W399" s="7"/>
    </row>
    <row r="400" customFormat="false" ht="15" hidden="false" customHeight="false" outlineLevel="0" collapsed="false">
      <c r="A400" s="7" t="s">
        <v>508</v>
      </c>
      <c r="B400" s="7" t="s">
        <v>101</v>
      </c>
      <c r="C400" s="7" t="n">
        <v>52</v>
      </c>
      <c r="D400" s="7" t="s">
        <v>104</v>
      </c>
      <c r="E400" s="7" t="n">
        <v>91</v>
      </c>
      <c r="F400" s="7" t="n">
        <v>4</v>
      </c>
      <c r="G400" s="14" t="n">
        <v>7901.84</v>
      </c>
      <c r="H400" s="14" t="n">
        <v>51357.28</v>
      </c>
      <c r="I400" s="14" t="n">
        <v>0</v>
      </c>
      <c r="J400" s="14" t="n">
        <v>0</v>
      </c>
      <c r="K400" s="14" t="n">
        <v>0</v>
      </c>
      <c r="L400" s="14" t="n">
        <v>11630</v>
      </c>
      <c r="M400" s="14" t="n">
        <v>21800</v>
      </c>
      <c r="N400" s="14" t="n">
        <v>26.9</v>
      </c>
      <c r="O400" s="14" t="n">
        <v>3097.92</v>
      </c>
      <c r="P400" s="7" t="n">
        <v>27</v>
      </c>
      <c r="Q400" s="7" t="n">
        <v>88</v>
      </c>
      <c r="R400" s="7" t="n">
        <v>14</v>
      </c>
      <c r="S400" s="7" t="n">
        <v>0.408</v>
      </c>
      <c r="T400" s="7" t="n">
        <v>0</v>
      </c>
      <c r="U400" s="7" t="n">
        <v>0</v>
      </c>
      <c r="V400" s="7" t="n">
        <v>0.0156</v>
      </c>
      <c r="W400" s="7"/>
    </row>
    <row r="401" customFormat="false" ht="15" hidden="false" customHeight="false" outlineLevel="0" collapsed="false">
      <c r="A401" s="7" t="s">
        <v>509</v>
      </c>
      <c r="B401" s="7" t="s">
        <v>101</v>
      </c>
      <c r="C401" s="7" t="n">
        <v>73</v>
      </c>
      <c r="D401" s="7" t="s">
        <v>104</v>
      </c>
      <c r="E401" s="7" t="n">
        <v>270</v>
      </c>
      <c r="F401" s="7" t="n">
        <v>3</v>
      </c>
      <c r="G401" s="14" t="n">
        <v>1794.11</v>
      </c>
      <c r="H401" s="14" t="n">
        <v>20997.1</v>
      </c>
      <c r="I401" s="14" t="n">
        <v>0</v>
      </c>
      <c r="J401" s="14" t="n">
        <v>21213.41</v>
      </c>
      <c r="K401" s="14" t="n">
        <v>0</v>
      </c>
      <c r="L401" s="14" t="n">
        <v>0</v>
      </c>
      <c r="M401" s="14"/>
      <c r="N401" s="14"/>
      <c r="O401" s="14" t="n">
        <v>0</v>
      </c>
      <c r="P401" s="7" t="n">
        <v>12</v>
      </c>
      <c r="Q401" s="7" t="n">
        <v>37</v>
      </c>
      <c r="R401" s="7" t="n">
        <v>6</v>
      </c>
      <c r="S401" s="7" t="n">
        <v>0.376</v>
      </c>
      <c r="T401" s="7" t="n">
        <v>0</v>
      </c>
      <c r="U401" s="7" t="n">
        <v>0</v>
      </c>
      <c r="V401" s="7" t="n">
        <v>0.0234</v>
      </c>
      <c r="W401" s="7"/>
    </row>
    <row r="402" customFormat="false" ht="15" hidden="false" customHeight="false" outlineLevel="0" collapsed="false">
      <c r="A402" s="7" t="s">
        <v>510</v>
      </c>
      <c r="B402" s="7" t="s">
        <v>106</v>
      </c>
      <c r="C402" s="7" t="n">
        <v>62</v>
      </c>
      <c r="D402" s="7" t="s">
        <v>102</v>
      </c>
      <c r="E402" s="7" t="n">
        <v>41</v>
      </c>
      <c r="F402" s="7" t="n">
        <v>2</v>
      </c>
      <c r="G402" s="14" t="n">
        <v>4887.03</v>
      </c>
      <c r="H402" s="14" t="n">
        <v>37356.44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/>
      <c r="N402" s="14"/>
      <c r="O402" s="14" t="n">
        <v>0</v>
      </c>
      <c r="P402" s="7" t="n">
        <v>9</v>
      </c>
      <c r="Q402" s="7" t="n">
        <v>17</v>
      </c>
      <c r="R402" s="7" t="n">
        <v>15</v>
      </c>
      <c r="S402" s="7" t="n">
        <v>0.707</v>
      </c>
      <c r="T402" s="7" t="n">
        <v>0</v>
      </c>
      <c r="U402" s="7" t="n">
        <v>0</v>
      </c>
      <c r="V402" s="7" t="n">
        <v>0.0942</v>
      </c>
      <c r="W402" s="7"/>
    </row>
    <row r="403" customFormat="false" ht="15" hidden="false" customHeight="false" outlineLevel="0" collapsed="false">
      <c r="A403" s="7" t="s">
        <v>511</v>
      </c>
      <c r="B403" s="7" t="s">
        <v>101</v>
      </c>
      <c r="C403" s="7" t="n">
        <v>80</v>
      </c>
      <c r="D403" s="7" t="s">
        <v>104</v>
      </c>
      <c r="E403" s="7" t="n">
        <v>185</v>
      </c>
      <c r="F403" s="7" t="n">
        <v>3</v>
      </c>
      <c r="G403" s="14" t="n">
        <v>2417.98</v>
      </c>
      <c r="H403" s="14" t="n">
        <v>0</v>
      </c>
      <c r="I403" s="14" t="n">
        <v>3500</v>
      </c>
      <c r="J403" s="14" t="n">
        <v>1843.86</v>
      </c>
      <c r="K403" s="14" t="n">
        <v>0</v>
      </c>
      <c r="L403" s="14" t="n">
        <v>0</v>
      </c>
      <c r="M403" s="14"/>
      <c r="N403" s="14"/>
      <c r="O403" s="14" t="n">
        <v>0</v>
      </c>
      <c r="P403" s="7" t="n">
        <v>0</v>
      </c>
      <c r="Q403" s="7" t="n">
        <v>31</v>
      </c>
      <c r="R403" s="7" t="n">
        <v>0</v>
      </c>
      <c r="S403" s="7" t="n">
        <v>0.44</v>
      </c>
      <c r="T403" s="7" t="n">
        <v>1</v>
      </c>
      <c r="U403" s="7" t="n">
        <v>0</v>
      </c>
      <c r="V403" s="7" t="n">
        <v>0.045</v>
      </c>
      <c r="W403" s="7" t="s">
        <v>512</v>
      </c>
    </row>
    <row r="404" customFormat="false" ht="15" hidden="false" customHeight="false" outlineLevel="0" collapsed="false">
      <c r="A404" s="7" t="s">
        <v>513</v>
      </c>
      <c r="B404" s="7" t="s">
        <v>108</v>
      </c>
      <c r="C404" s="7" t="n">
        <v>64</v>
      </c>
      <c r="D404" s="7" t="s">
        <v>102</v>
      </c>
      <c r="E404" s="7" t="n">
        <v>429</v>
      </c>
      <c r="F404" s="7" t="n">
        <v>4</v>
      </c>
      <c r="G404" s="14" t="n">
        <v>4882.66</v>
      </c>
      <c r="H404" s="14" t="n">
        <v>5862.03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4100</v>
      </c>
      <c r="N404" s="14" t="n">
        <v>31.2</v>
      </c>
      <c r="O404" s="14" t="n">
        <v>124.11</v>
      </c>
      <c r="P404" s="7" t="n">
        <v>12</v>
      </c>
      <c r="Q404" s="7" t="n">
        <v>11</v>
      </c>
      <c r="R404" s="7" t="n">
        <v>0</v>
      </c>
      <c r="S404" s="7" t="n">
        <v>0.203</v>
      </c>
      <c r="T404" s="7" t="n">
        <v>0</v>
      </c>
      <c r="U404" s="7" t="n">
        <v>0</v>
      </c>
      <c r="V404" s="7" t="n">
        <v>0.0509</v>
      </c>
      <c r="W404" s="7"/>
    </row>
    <row r="405" customFormat="false" ht="15" hidden="false" customHeight="false" outlineLevel="0" collapsed="false">
      <c r="A405" s="7" t="s">
        <v>514</v>
      </c>
      <c r="B405" s="7" t="s">
        <v>108</v>
      </c>
      <c r="C405" s="7" t="n">
        <v>55</v>
      </c>
      <c r="D405" s="7" t="s">
        <v>102</v>
      </c>
      <c r="E405" s="7" t="n">
        <v>175</v>
      </c>
      <c r="F405" s="7" t="n">
        <v>3</v>
      </c>
      <c r="G405" s="14" t="n">
        <v>4150.99</v>
      </c>
      <c r="H405" s="14" t="n">
        <v>3410.82</v>
      </c>
      <c r="I405" s="14" t="n">
        <v>0</v>
      </c>
      <c r="J405" s="14" t="n">
        <v>0</v>
      </c>
      <c r="K405" s="14" t="n">
        <v>0</v>
      </c>
      <c r="L405" s="14" t="n">
        <v>27800</v>
      </c>
      <c r="M405" s="14"/>
      <c r="N405" s="14"/>
      <c r="O405" s="14" t="n">
        <v>0</v>
      </c>
      <c r="P405" s="7" t="n">
        <v>10</v>
      </c>
      <c r="Q405" s="7" t="n">
        <v>18</v>
      </c>
      <c r="R405" s="7" t="n">
        <v>8</v>
      </c>
      <c r="S405" s="7" t="n">
        <v>0.414</v>
      </c>
      <c r="T405" s="7" t="n">
        <v>0</v>
      </c>
      <c r="U405" s="7" t="n">
        <v>0</v>
      </c>
      <c r="V405" s="7" t="n">
        <v>0.0772</v>
      </c>
      <c r="W405" s="7"/>
    </row>
    <row r="406" customFormat="false" ht="15" hidden="false" customHeight="false" outlineLevel="0" collapsed="false">
      <c r="A406" s="7" t="s">
        <v>515</v>
      </c>
      <c r="B406" s="7" t="s">
        <v>106</v>
      </c>
      <c r="C406" s="7" t="n">
        <v>29</v>
      </c>
      <c r="D406" s="7" t="s">
        <v>102</v>
      </c>
      <c r="E406" s="7" t="n">
        <v>49</v>
      </c>
      <c r="F406" s="7" t="n">
        <v>3</v>
      </c>
      <c r="G406" s="14" t="n">
        <v>7536.48</v>
      </c>
      <c r="H406" s="14" t="n">
        <v>36407.76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13200</v>
      </c>
      <c r="N406" s="14" t="n">
        <v>13.9</v>
      </c>
      <c r="O406" s="14" t="n">
        <v>694.38</v>
      </c>
      <c r="P406" s="7" t="n">
        <v>2</v>
      </c>
      <c r="Q406" s="7" t="n">
        <v>23</v>
      </c>
      <c r="R406" s="7" t="n">
        <v>3</v>
      </c>
      <c r="S406" s="7" t="n">
        <v>0.75</v>
      </c>
      <c r="T406" s="7" t="n">
        <v>0</v>
      </c>
      <c r="U406" s="7" t="n">
        <v>1</v>
      </c>
      <c r="V406" s="7" t="n">
        <v>0.0644</v>
      </c>
      <c r="W406" s="7"/>
    </row>
    <row r="407" customFormat="false" ht="15" hidden="false" customHeight="false" outlineLevel="0" collapsed="false">
      <c r="A407" s="7" t="s">
        <v>516</v>
      </c>
      <c r="B407" s="7" t="s">
        <v>108</v>
      </c>
      <c r="C407" s="7" t="n">
        <v>37</v>
      </c>
      <c r="D407" s="7" t="s">
        <v>104</v>
      </c>
      <c r="E407" s="7" t="n">
        <v>70</v>
      </c>
      <c r="F407" s="7" t="n">
        <v>5</v>
      </c>
      <c r="G407" s="14" t="n">
        <v>8098.58</v>
      </c>
      <c r="H407" s="14" t="n">
        <v>29966.45</v>
      </c>
      <c r="I407" s="14" t="n">
        <v>67200</v>
      </c>
      <c r="J407" s="14" t="n">
        <v>0</v>
      </c>
      <c r="K407" s="14" t="n">
        <v>286600</v>
      </c>
      <c r="L407" s="14" t="n">
        <v>0</v>
      </c>
      <c r="M407" s="14" t="n">
        <v>16800</v>
      </c>
      <c r="N407" s="14" t="n">
        <v>35.9</v>
      </c>
      <c r="O407" s="14" t="n">
        <v>828.06</v>
      </c>
      <c r="P407" s="7" t="n">
        <v>3</v>
      </c>
      <c r="Q407" s="7" t="n">
        <v>41</v>
      </c>
      <c r="R407" s="7" t="n">
        <v>9</v>
      </c>
      <c r="S407" s="7" t="n">
        <v>0.665</v>
      </c>
      <c r="T407" s="7" t="n">
        <v>1</v>
      </c>
      <c r="U407" s="7" t="n">
        <v>0</v>
      </c>
      <c r="V407" s="7" t="n">
        <v>0.0318</v>
      </c>
      <c r="W407" s="7"/>
    </row>
    <row r="408" customFormat="false" ht="15" hidden="false" customHeight="false" outlineLevel="0" collapsed="false">
      <c r="A408" s="7" t="s">
        <v>517</v>
      </c>
      <c r="B408" s="7" t="s">
        <v>106</v>
      </c>
      <c r="C408" s="7" t="n">
        <v>58</v>
      </c>
      <c r="D408" s="7" t="s">
        <v>102</v>
      </c>
      <c r="E408" s="7" t="n">
        <v>398</v>
      </c>
      <c r="F408" s="7" t="n">
        <v>3</v>
      </c>
      <c r="G408" s="14" t="n">
        <v>5893.45</v>
      </c>
      <c r="H408" s="14" t="n">
        <v>0</v>
      </c>
      <c r="I408" s="14" t="n">
        <v>0</v>
      </c>
      <c r="J408" s="14" t="n">
        <v>0</v>
      </c>
      <c r="K408" s="14" t="n">
        <v>89100</v>
      </c>
      <c r="L408" s="14" t="n">
        <v>0</v>
      </c>
      <c r="M408" s="14"/>
      <c r="N408" s="14"/>
      <c r="O408" s="14" t="n">
        <v>0</v>
      </c>
      <c r="P408" s="7" t="n">
        <v>4</v>
      </c>
      <c r="Q408" s="7" t="n">
        <v>23</v>
      </c>
      <c r="R408" s="7" t="n">
        <v>0</v>
      </c>
      <c r="S408" s="7" t="n">
        <v>0.549</v>
      </c>
      <c r="T408" s="7" t="n">
        <v>0</v>
      </c>
      <c r="U408" s="7" t="n">
        <v>0</v>
      </c>
      <c r="V408" s="7" t="n">
        <v>0.0697</v>
      </c>
      <c r="W408" s="7"/>
    </row>
    <row r="409" customFormat="false" ht="15" hidden="false" customHeight="false" outlineLevel="0" collapsed="false">
      <c r="A409" s="7" t="s">
        <v>518</v>
      </c>
      <c r="B409" s="7" t="s">
        <v>101</v>
      </c>
      <c r="C409" s="7" t="n">
        <v>42</v>
      </c>
      <c r="D409" s="7" t="s">
        <v>104</v>
      </c>
      <c r="E409" s="7" t="n">
        <v>46</v>
      </c>
      <c r="F409" s="7" t="n">
        <v>3</v>
      </c>
      <c r="G409" s="14" t="n">
        <v>6753.77</v>
      </c>
      <c r="H409" s="14" t="n">
        <v>80700.03</v>
      </c>
      <c r="I409" s="14" t="n">
        <v>0</v>
      </c>
      <c r="J409" s="14" t="n">
        <v>883245.97</v>
      </c>
      <c r="K409" s="14" t="n">
        <v>0</v>
      </c>
      <c r="L409" s="14" t="n">
        <v>0</v>
      </c>
      <c r="M409" s="14"/>
      <c r="N409" s="14"/>
      <c r="O409" s="14" t="n">
        <v>0</v>
      </c>
      <c r="P409" s="7" t="n">
        <v>1</v>
      </c>
      <c r="Q409" s="7" t="n">
        <v>78</v>
      </c>
      <c r="R409" s="7" t="n">
        <v>23</v>
      </c>
      <c r="S409" s="7" t="n">
        <v>0.782</v>
      </c>
      <c r="T409" s="7" t="n">
        <v>0</v>
      </c>
      <c r="U409" s="7" t="n">
        <v>0</v>
      </c>
      <c r="V409" s="7" t="n">
        <v>0.0173</v>
      </c>
      <c r="W409" s="7"/>
    </row>
    <row r="410" customFormat="false" ht="15" hidden="false" customHeight="false" outlineLevel="0" collapsed="false">
      <c r="A410" s="7" t="s">
        <v>519</v>
      </c>
      <c r="B410" s="7" t="s">
        <v>101</v>
      </c>
      <c r="C410" s="7" t="n">
        <v>44</v>
      </c>
      <c r="D410" s="7" t="s">
        <v>102</v>
      </c>
      <c r="E410" s="7" t="n">
        <v>100</v>
      </c>
      <c r="F410" s="7" t="n">
        <v>2</v>
      </c>
      <c r="G410" s="14" t="n">
        <v>1623.97</v>
      </c>
      <c r="H410" s="14" t="n">
        <v>0</v>
      </c>
      <c r="I410" s="14" t="n">
        <v>0</v>
      </c>
      <c r="J410" s="14" t="n">
        <v>10778.56</v>
      </c>
      <c r="K410" s="14" t="n">
        <v>0</v>
      </c>
      <c r="L410" s="14" t="n">
        <v>0</v>
      </c>
      <c r="M410" s="14"/>
      <c r="N410" s="14"/>
      <c r="O410" s="14" t="n">
        <v>0</v>
      </c>
      <c r="P410" s="7" t="n">
        <v>0</v>
      </c>
      <c r="Q410" s="7" t="n">
        <v>24</v>
      </c>
      <c r="R410" s="7" t="n">
        <v>0</v>
      </c>
      <c r="S410" s="7" t="n">
        <v>0.936</v>
      </c>
      <c r="T410" s="7" t="n">
        <v>0</v>
      </c>
      <c r="U410" s="7" t="n">
        <v>0</v>
      </c>
      <c r="V410" s="7" t="n">
        <v>0.0424</v>
      </c>
      <c r="W410" s="7"/>
    </row>
    <row r="411" customFormat="false" ht="15" hidden="false" customHeight="false" outlineLevel="0" collapsed="false">
      <c r="A411" s="7" t="s">
        <v>520</v>
      </c>
      <c r="B411" s="7" t="s">
        <v>101</v>
      </c>
      <c r="C411" s="7" t="n">
        <v>37</v>
      </c>
      <c r="D411" s="7" t="s">
        <v>102</v>
      </c>
      <c r="E411" s="7" t="n">
        <v>153</v>
      </c>
      <c r="F411" s="7" t="n">
        <v>2</v>
      </c>
      <c r="G411" s="14" t="n">
        <v>4599.49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10100</v>
      </c>
      <c r="M411" s="14"/>
      <c r="N411" s="14"/>
      <c r="O411" s="14" t="n">
        <v>0</v>
      </c>
      <c r="P411" s="7" t="n">
        <v>316</v>
      </c>
      <c r="Q411" s="7" t="n">
        <v>0</v>
      </c>
      <c r="R411" s="7" t="n">
        <v>0</v>
      </c>
      <c r="S411" s="7"/>
      <c r="T411" s="7" t="n">
        <v>0</v>
      </c>
      <c r="U411" s="7" t="n">
        <v>0</v>
      </c>
      <c r="V411" s="7" t="n">
        <v>0.2198</v>
      </c>
      <c r="W411" s="7"/>
    </row>
    <row r="412" customFormat="false" ht="15" hidden="false" customHeight="false" outlineLevel="0" collapsed="false">
      <c r="A412" s="7" t="s">
        <v>521</v>
      </c>
      <c r="B412" s="7" t="s">
        <v>106</v>
      </c>
      <c r="C412" s="7" t="n">
        <v>45</v>
      </c>
      <c r="D412" s="7" t="s">
        <v>104</v>
      </c>
      <c r="E412" s="7" t="n">
        <v>46</v>
      </c>
      <c r="F412" s="7" t="n">
        <v>2</v>
      </c>
      <c r="G412" s="14" t="n">
        <v>9379.21</v>
      </c>
      <c r="H412" s="14" t="n">
        <v>1934.61</v>
      </c>
      <c r="I412" s="14" t="n">
        <v>0</v>
      </c>
      <c r="J412" s="14" t="n">
        <v>0</v>
      </c>
      <c r="K412" s="14" t="n">
        <v>0</v>
      </c>
      <c r="L412" s="14" t="n">
        <v>0</v>
      </c>
      <c r="M412" s="14"/>
      <c r="N412" s="14"/>
      <c r="O412" s="14" t="n">
        <v>0</v>
      </c>
      <c r="P412" s="7" t="n">
        <v>0</v>
      </c>
      <c r="Q412" s="7" t="n">
        <v>46</v>
      </c>
      <c r="R412" s="7" t="n">
        <v>0</v>
      </c>
      <c r="S412" s="7" t="n">
        <v>0.637</v>
      </c>
      <c r="T412" s="7" t="n">
        <v>0</v>
      </c>
      <c r="U412" s="7" t="n">
        <v>0</v>
      </c>
      <c r="V412" s="7" t="n">
        <v>0.0507</v>
      </c>
      <c r="W412" s="7"/>
    </row>
    <row r="413" customFormat="false" ht="15" hidden="false" customHeight="false" outlineLevel="0" collapsed="false">
      <c r="A413" s="7" t="s">
        <v>522</v>
      </c>
      <c r="B413" s="7" t="s">
        <v>101</v>
      </c>
      <c r="C413" s="7" t="n">
        <v>42</v>
      </c>
      <c r="D413" s="7" t="s">
        <v>102</v>
      </c>
      <c r="E413" s="7" t="n">
        <v>184</v>
      </c>
      <c r="F413" s="7" t="n">
        <v>3</v>
      </c>
      <c r="G413" s="14" t="n">
        <v>8897.16</v>
      </c>
      <c r="H413" s="14" t="n">
        <v>0</v>
      </c>
      <c r="I413" s="14" t="n">
        <v>51400</v>
      </c>
      <c r="J413" s="14" t="n">
        <v>0</v>
      </c>
      <c r="K413" s="14" t="n">
        <v>0</v>
      </c>
      <c r="L413" s="14" t="n">
        <v>22460</v>
      </c>
      <c r="M413" s="14"/>
      <c r="N413" s="14"/>
      <c r="O413" s="14" t="n">
        <v>0</v>
      </c>
      <c r="P413" s="7" t="n">
        <v>10</v>
      </c>
      <c r="Q413" s="7" t="n">
        <v>29</v>
      </c>
      <c r="R413" s="7" t="n">
        <v>15</v>
      </c>
      <c r="S413" s="7" t="n">
        <v>0.719</v>
      </c>
      <c r="T413" s="7" t="n">
        <v>0</v>
      </c>
      <c r="U413" s="7" t="n">
        <v>0</v>
      </c>
      <c r="V413" s="7" t="n">
        <v>0.0542</v>
      </c>
      <c r="W413" s="7"/>
    </row>
    <row r="414" customFormat="false" ht="15" hidden="false" customHeight="false" outlineLevel="0" collapsed="false">
      <c r="A414" s="7" t="s">
        <v>523</v>
      </c>
      <c r="B414" s="7" t="s">
        <v>108</v>
      </c>
      <c r="C414" s="7" t="n">
        <v>35</v>
      </c>
      <c r="D414" s="7" t="s">
        <v>104</v>
      </c>
      <c r="E414" s="7" t="n">
        <v>110</v>
      </c>
      <c r="F414" s="7" t="n">
        <v>3</v>
      </c>
      <c r="G414" s="14" t="n">
        <v>9194.61</v>
      </c>
      <c r="H414" s="14" t="n">
        <v>0</v>
      </c>
      <c r="I414" s="14" t="n">
        <v>85000</v>
      </c>
      <c r="J414" s="14" t="n">
        <v>203784.65</v>
      </c>
      <c r="K414" s="14" t="n">
        <v>0</v>
      </c>
      <c r="L414" s="14" t="n">
        <v>0</v>
      </c>
      <c r="M414" s="14"/>
      <c r="N414" s="14"/>
      <c r="O414" s="14" t="n">
        <v>0</v>
      </c>
      <c r="P414" s="7" t="n">
        <v>29</v>
      </c>
      <c r="Q414" s="7" t="n">
        <v>33</v>
      </c>
      <c r="R414" s="7" t="n">
        <v>9</v>
      </c>
      <c r="S414" s="7" t="n">
        <v>0.824</v>
      </c>
      <c r="T414" s="7" t="n">
        <v>0</v>
      </c>
      <c r="U414" s="7" t="n">
        <v>0</v>
      </c>
      <c r="V414" s="7" t="n">
        <v>0.021</v>
      </c>
      <c r="W414" s="7"/>
    </row>
    <row r="415" customFormat="false" ht="15" hidden="false" customHeight="false" outlineLevel="0" collapsed="false">
      <c r="A415" s="7" t="s">
        <v>524</v>
      </c>
      <c r="B415" s="7" t="s">
        <v>106</v>
      </c>
      <c r="C415" s="7" t="n">
        <v>55</v>
      </c>
      <c r="D415" s="7" t="s">
        <v>102</v>
      </c>
      <c r="E415" s="7" t="n">
        <v>190</v>
      </c>
      <c r="F415" s="7" t="n">
        <v>6</v>
      </c>
      <c r="G415" s="14" t="n">
        <v>12947.86</v>
      </c>
      <c r="H415" s="14" t="n">
        <v>183713.41</v>
      </c>
      <c r="I415" s="14" t="n">
        <v>164200</v>
      </c>
      <c r="J415" s="14" t="n">
        <v>0</v>
      </c>
      <c r="K415" s="14" t="n">
        <v>385300</v>
      </c>
      <c r="L415" s="14" t="n">
        <v>0</v>
      </c>
      <c r="M415" s="14" t="n">
        <v>27500</v>
      </c>
      <c r="N415" s="14" t="n">
        <v>44.3</v>
      </c>
      <c r="O415" s="14" t="n">
        <v>1418.37</v>
      </c>
      <c r="P415" s="7" t="n">
        <v>1</v>
      </c>
      <c r="Q415" s="7" t="n">
        <v>42</v>
      </c>
      <c r="R415" s="7" t="n">
        <v>0</v>
      </c>
      <c r="S415" s="7" t="n">
        <v>0.838</v>
      </c>
      <c r="T415" s="7" t="n">
        <v>0</v>
      </c>
      <c r="U415" s="7" t="n">
        <v>0</v>
      </c>
      <c r="V415" s="7" t="n">
        <v>0.0317</v>
      </c>
      <c r="W415" s="7"/>
    </row>
    <row r="416" customFormat="false" ht="15" hidden="false" customHeight="false" outlineLevel="0" collapsed="false">
      <c r="A416" s="7" t="s">
        <v>525</v>
      </c>
      <c r="B416" s="7" t="s">
        <v>101</v>
      </c>
      <c r="C416" s="7" t="n">
        <v>31</v>
      </c>
      <c r="D416" s="7" t="s">
        <v>104</v>
      </c>
      <c r="E416" s="7" t="n">
        <v>52</v>
      </c>
      <c r="F416" s="7" t="n">
        <v>4</v>
      </c>
      <c r="G416" s="14" t="n">
        <v>3994.14</v>
      </c>
      <c r="H416" s="14" t="n">
        <v>0</v>
      </c>
      <c r="I416" s="14" t="n">
        <v>4400</v>
      </c>
      <c r="J416" s="14" t="n">
        <v>0</v>
      </c>
      <c r="K416" s="14" t="n">
        <v>0</v>
      </c>
      <c r="L416" s="14" t="n">
        <v>21540</v>
      </c>
      <c r="M416" s="14" t="n">
        <v>8600</v>
      </c>
      <c r="N416" s="14" t="n">
        <v>23.9</v>
      </c>
      <c r="O416" s="14" t="n">
        <v>783.91</v>
      </c>
      <c r="P416" s="7" t="n">
        <v>5</v>
      </c>
      <c r="Q416" s="7" t="n">
        <v>66</v>
      </c>
      <c r="R416" s="7" t="n">
        <v>10</v>
      </c>
      <c r="S416" s="7" t="n">
        <v>0.848</v>
      </c>
      <c r="T416" s="7" t="n">
        <v>0</v>
      </c>
      <c r="U416" s="7" t="n">
        <v>0</v>
      </c>
      <c r="V416" s="7" t="n">
        <v>0.0127</v>
      </c>
      <c r="W416" s="7"/>
    </row>
    <row r="417" customFormat="false" ht="15" hidden="false" customHeight="false" outlineLevel="0" collapsed="false">
      <c r="A417" s="7" t="s">
        <v>526</v>
      </c>
      <c r="B417" s="7" t="s">
        <v>106</v>
      </c>
      <c r="C417" s="7" t="n">
        <v>63</v>
      </c>
      <c r="D417" s="7" t="s">
        <v>104</v>
      </c>
      <c r="E417" s="7" t="n">
        <v>148</v>
      </c>
      <c r="F417" s="7" t="n">
        <v>3</v>
      </c>
      <c r="G417" s="14" t="n">
        <v>555.87</v>
      </c>
      <c r="H417" s="14" t="n">
        <v>0</v>
      </c>
      <c r="I417" s="14" t="n">
        <v>900</v>
      </c>
      <c r="J417" s="14" t="n">
        <v>0</v>
      </c>
      <c r="K417" s="14" t="n">
        <v>0</v>
      </c>
      <c r="L417" s="14" t="n">
        <v>12450</v>
      </c>
      <c r="M417" s="14"/>
      <c r="N417" s="14"/>
      <c r="O417" s="14" t="n">
        <v>0</v>
      </c>
      <c r="P417" s="7" t="n">
        <v>15</v>
      </c>
      <c r="Q417" s="7" t="n">
        <v>33</v>
      </c>
      <c r="R417" s="7" t="n">
        <v>0</v>
      </c>
      <c r="S417" s="7" t="n">
        <v>0.481</v>
      </c>
      <c r="T417" s="7" t="n">
        <v>1</v>
      </c>
      <c r="U417" s="7" t="n">
        <v>0</v>
      </c>
      <c r="V417" s="7" t="n">
        <v>0.0523</v>
      </c>
      <c r="W417" s="7"/>
    </row>
    <row r="418" customFormat="false" ht="15" hidden="false" customHeight="false" outlineLevel="0" collapsed="false">
      <c r="A418" s="7" t="s">
        <v>527</v>
      </c>
      <c r="B418" s="7" t="s">
        <v>106</v>
      </c>
      <c r="C418" s="7" t="n">
        <v>22</v>
      </c>
      <c r="D418" s="7" t="s">
        <v>102</v>
      </c>
      <c r="E418" s="7" t="n">
        <v>5</v>
      </c>
      <c r="F418" s="7" t="n">
        <v>1</v>
      </c>
      <c r="G418" s="14" t="n">
        <v>2082.28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/>
      <c r="N418" s="14"/>
      <c r="O418" s="14" t="n">
        <v>0</v>
      </c>
      <c r="P418" s="7" t="n">
        <v>28</v>
      </c>
      <c r="Q418" s="7" t="n">
        <v>17</v>
      </c>
      <c r="R418" s="7" t="n">
        <v>12</v>
      </c>
      <c r="S418" s="7" t="n">
        <v>0.998</v>
      </c>
      <c r="T418" s="7" t="n">
        <v>0</v>
      </c>
      <c r="U418" s="7" t="n">
        <v>0</v>
      </c>
      <c r="V418" s="7" t="n">
        <v>0.1267</v>
      </c>
      <c r="W418" s="7"/>
    </row>
    <row r="419" customFormat="false" ht="15" hidden="false" customHeight="false" outlineLevel="0" collapsed="false">
      <c r="A419" s="7" t="s">
        <v>528</v>
      </c>
      <c r="B419" s="7" t="s">
        <v>108</v>
      </c>
      <c r="C419" s="7" t="n">
        <v>68</v>
      </c>
      <c r="D419" s="7" t="s">
        <v>104</v>
      </c>
      <c r="E419" s="7" t="n">
        <v>119</v>
      </c>
      <c r="F419" s="7" t="n">
        <v>5</v>
      </c>
      <c r="G419" s="14" t="n">
        <v>18055.88</v>
      </c>
      <c r="H419" s="14" t="n">
        <v>72373.6</v>
      </c>
      <c r="I419" s="14" t="n">
        <v>131800</v>
      </c>
      <c r="J419" s="14" t="n">
        <v>0</v>
      </c>
      <c r="K419" s="14" t="n">
        <v>0</v>
      </c>
      <c r="L419" s="14" t="n">
        <v>0</v>
      </c>
      <c r="M419" s="14" t="n">
        <v>15900</v>
      </c>
      <c r="N419" s="14" t="n">
        <v>25.4</v>
      </c>
      <c r="O419" s="14" t="n">
        <v>1658.39</v>
      </c>
      <c r="P419" s="7" t="n">
        <v>7</v>
      </c>
      <c r="Q419" s="7" t="n">
        <v>69</v>
      </c>
      <c r="R419" s="7" t="n">
        <v>0</v>
      </c>
      <c r="S419" s="7" t="n">
        <v>0.418</v>
      </c>
      <c r="T419" s="7" t="n">
        <v>0</v>
      </c>
      <c r="U419" s="7" t="n">
        <v>0</v>
      </c>
      <c r="V419" s="7" t="n">
        <v>0.0111</v>
      </c>
      <c r="W419" s="7"/>
    </row>
    <row r="420" customFormat="false" ht="15" hidden="false" customHeight="false" outlineLevel="0" collapsed="false">
      <c r="A420" s="7" t="s">
        <v>529</v>
      </c>
      <c r="B420" s="7" t="s">
        <v>108</v>
      </c>
      <c r="C420" s="7" t="n">
        <v>49</v>
      </c>
      <c r="D420" s="7" t="s">
        <v>102</v>
      </c>
      <c r="E420" s="7" t="n">
        <v>76</v>
      </c>
      <c r="F420" s="7" t="n">
        <v>4</v>
      </c>
      <c r="G420" s="14" t="n">
        <v>9783.32</v>
      </c>
      <c r="H420" s="14" t="n">
        <v>8478.77</v>
      </c>
      <c r="I420" s="14" t="n">
        <v>17800</v>
      </c>
      <c r="J420" s="14" t="n">
        <v>0</v>
      </c>
      <c r="K420" s="14" t="n">
        <v>0</v>
      </c>
      <c r="L420" s="14" t="n">
        <v>0</v>
      </c>
      <c r="M420" s="14" t="n">
        <v>11100</v>
      </c>
      <c r="N420" s="14" t="n">
        <v>9.9</v>
      </c>
      <c r="O420" s="14" t="n">
        <v>326.08</v>
      </c>
      <c r="P420" s="7" t="n">
        <v>8</v>
      </c>
      <c r="Q420" s="7" t="n">
        <v>20</v>
      </c>
      <c r="R420" s="7" t="n">
        <v>14</v>
      </c>
      <c r="S420" s="7" t="n">
        <v>0.483</v>
      </c>
      <c r="T420" s="7" t="n">
        <v>1</v>
      </c>
      <c r="U420" s="7" t="n">
        <v>0</v>
      </c>
      <c r="V420" s="7" t="n">
        <v>0.1296</v>
      </c>
      <c r="W420" s="7"/>
    </row>
    <row r="421" customFormat="false" ht="15" hidden="false" customHeight="false" outlineLevel="0" collapsed="false">
      <c r="A421" s="7" t="s">
        <v>530</v>
      </c>
      <c r="B421" s="7" t="s">
        <v>101</v>
      </c>
      <c r="C421" s="7" t="n">
        <v>53</v>
      </c>
      <c r="D421" s="7" t="s">
        <v>102</v>
      </c>
      <c r="E421" s="7" t="n">
        <v>115</v>
      </c>
      <c r="F421" s="7" t="n">
        <v>5</v>
      </c>
      <c r="G421" s="14" t="n">
        <v>8136.24</v>
      </c>
      <c r="H421" s="14" t="n">
        <v>48593.49</v>
      </c>
      <c r="I421" s="14" t="n">
        <v>0</v>
      </c>
      <c r="J421" s="14" t="n">
        <v>0</v>
      </c>
      <c r="K421" s="14" t="n">
        <v>271500</v>
      </c>
      <c r="L421" s="14" t="n">
        <v>0</v>
      </c>
      <c r="M421" s="14" t="n">
        <v>10200</v>
      </c>
      <c r="N421" s="14" t="n">
        <v>12.2</v>
      </c>
      <c r="O421" s="14" t="n">
        <v>622.28</v>
      </c>
      <c r="P421" s="7" t="n">
        <v>16</v>
      </c>
      <c r="Q421" s="7" t="n">
        <v>30</v>
      </c>
      <c r="R421" s="7" t="n">
        <v>15</v>
      </c>
      <c r="S421" s="7" t="n">
        <v>0.583</v>
      </c>
      <c r="T421" s="7" t="n">
        <v>0</v>
      </c>
      <c r="U421" s="7" t="n">
        <v>0</v>
      </c>
      <c r="V421" s="7" t="n">
        <v>0.0539</v>
      </c>
      <c r="W421" s="7"/>
    </row>
    <row r="422" customFormat="false" ht="15" hidden="false" customHeight="false" outlineLevel="0" collapsed="false">
      <c r="A422" s="7" t="s">
        <v>531</v>
      </c>
      <c r="B422" s="7" t="s">
        <v>108</v>
      </c>
      <c r="C422" s="7" t="n">
        <v>45</v>
      </c>
      <c r="D422" s="7" t="s">
        <v>104</v>
      </c>
      <c r="E422" s="7" t="n">
        <v>29</v>
      </c>
      <c r="F422" s="7" t="n">
        <v>3</v>
      </c>
      <c r="G422" s="14" t="n">
        <v>9243.17</v>
      </c>
      <c r="H422" s="14" t="n">
        <v>8834.92</v>
      </c>
      <c r="I422" s="14" t="n">
        <v>0</v>
      </c>
      <c r="J422" s="14" t="n">
        <v>0</v>
      </c>
      <c r="K422" s="14" t="n">
        <v>317700</v>
      </c>
      <c r="L422" s="14" t="n">
        <v>0</v>
      </c>
      <c r="M422" s="14"/>
      <c r="N422" s="14"/>
      <c r="O422" s="14" t="n">
        <v>0</v>
      </c>
      <c r="P422" s="7" t="n">
        <v>8</v>
      </c>
      <c r="Q422" s="7" t="n">
        <v>22</v>
      </c>
      <c r="R422" s="7" t="n">
        <v>5</v>
      </c>
      <c r="S422" s="7" t="n">
        <v>0.637</v>
      </c>
      <c r="T422" s="7" t="n">
        <v>0</v>
      </c>
      <c r="U422" s="7" t="n">
        <v>0</v>
      </c>
      <c r="V422" s="7" t="n">
        <v>0.0376</v>
      </c>
      <c r="W422" s="7"/>
    </row>
    <row r="423" customFormat="false" ht="15" hidden="false" customHeight="false" outlineLevel="0" collapsed="false">
      <c r="A423" s="7" t="s">
        <v>532</v>
      </c>
      <c r="B423" s="7" t="s">
        <v>108</v>
      </c>
      <c r="C423" s="7" t="n">
        <v>23</v>
      </c>
      <c r="D423" s="7" t="s">
        <v>102</v>
      </c>
      <c r="E423" s="7" t="n">
        <v>15</v>
      </c>
      <c r="F423" s="7" t="n">
        <v>4</v>
      </c>
      <c r="G423" s="14" t="n">
        <v>1337.87</v>
      </c>
      <c r="H423" s="14" t="n">
        <v>23964.23</v>
      </c>
      <c r="I423" s="14" t="n">
        <v>11400</v>
      </c>
      <c r="J423" s="14" t="n">
        <v>0</v>
      </c>
      <c r="K423" s="14" t="n">
        <v>0</v>
      </c>
      <c r="L423" s="14" t="n">
        <v>0</v>
      </c>
      <c r="M423" s="14" t="n">
        <v>1900</v>
      </c>
      <c r="N423" s="14" t="n">
        <v>37.5</v>
      </c>
      <c r="O423" s="14" t="n">
        <v>106.81</v>
      </c>
      <c r="P423" s="7" t="n">
        <v>10</v>
      </c>
      <c r="Q423" s="7" t="n">
        <v>31</v>
      </c>
      <c r="R423" s="7" t="n">
        <v>12</v>
      </c>
      <c r="S423" s="7" t="n">
        <v>0.86</v>
      </c>
      <c r="T423" s="7" t="n">
        <v>1</v>
      </c>
      <c r="U423" s="7" t="n">
        <v>0</v>
      </c>
      <c r="V423" s="7" t="n">
        <v>0.1256</v>
      </c>
      <c r="W423" s="7"/>
    </row>
    <row r="424" customFormat="false" ht="15" hidden="false" customHeight="false" outlineLevel="0" collapsed="false">
      <c r="A424" s="7" t="s">
        <v>533</v>
      </c>
      <c r="B424" s="7" t="s">
        <v>101</v>
      </c>
      <c r="C424" s="7" t="n">
        <v>50</v>
      </c>
      <c r="D424" s="7" t="s">
        <v>102</v>
      </c>
      <c r="E424" s="7" t="n">
        <v>102</v>
      </c>
      <c r="F424" s="7" t="n">
        <v>3</v>
      </c>
      <c r="G424" s="14" t="n">
        <v>5867.93</v>
      </c>
      <c r="H424" s="14" t="n">
        <v>7251.59</v>
      </c>
      <c r="I424" s="14" t="n">
        <v>0</v>
      </c>
      <c r="J424" s="14" t="n">
        <v>0</v>
      </c>
      <c r="K424" s="14" t="n">
        <v>0</v>
      </c>
      <c r="L424" s="14" t="n">
        <v>18780</v>
      </c>
      <c r="M424" s="14"/>
      <c r="N424" s="14"/>
      <c r="O424" s="14" t="n">
        <v>0</v>
      </c>
      <c r="P424" s="7" t="n">
        <v>9</v>
      </c>
      <c r="Q424" s="7" t="n">
        <v>12</v>
      </c>
      <c r="R424" s="7" t="n">
        <v>14</v>
      </c>
      <c r="S424" s="7" t="n">
        <v>0.728</v>
      </c>
      <c r="T424" s="7" t="n">
        <v>1</v>
      </c>
      <c r="U424" s="7" t="n">
        <v>0</v>
      </c>
      <c r="V424" s="7" t="n">
        <v>0.2158</v>
      </c>
      <c r="W424" s="7"/>
    </row>
    <row r="425" customFormat="false" ht="15" hidden="false" customHeight="false" outlineLevel="0" collapsed="false">
      <c r="A425" s="7" t="s">
        <v>534</v>
      </c>
      <c r="B425" s="7" t="s">
        <v>101</v>
      </c>
      <c r="C425" s="7" t="n">
        <v>38</v>
      </c>
      <c r="D425" s="7" t="s">
        <v>102</v>
      </c>
      <c r="E425" s="7" t="n">
        <v>113</v>
      </c>
      <c r="F425" s="7" t="n">
        <v>2</v>
      </c>
      <c r="G425" s="14" t="n">
        <v>3174.9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/>
      <c r="N425" s="14"/>
      <c r="O425" s="14" t="n">
        <v>0</v>
      </c>
      <c r="P425" s="7" t="n">
        <v>24</v>
      </c>
      <c r="Q425" s="7" t="n">
        <v>12</v>
      </c>
      <c r="R425" s="7" t="n">
        <v>2</v>
      </c>
      <c r="S425" s="7" t="n">
        <v>0.539</v>
      </c>
      <c r="T425" s="7" t="n">
        <v>0</v>
      </c>
      <c r="U425" s="7" t="n">
        <v>0</v>
      </c>
      <c r="V425" s="7" t="n">
        <v>0.0767</v>
      </c>
      <c r="W425" s="7"/>
    </row>
    <row r="426" customFormat="false" ht="15" hidden="false" customHeight="false" outlineLevel="0" collapsed="false">
      <c r="A426" s="7" t="s">
        <v>535</v>
      </c>
      <c r="B426" s="7" t="s">
        <v>101</v>
      </c>
      <c r="C426" s="7" t="n">
        <v>30</v>
      </c>
      <c r="D426" s="7" t="s">
        <v>102</v>
      </c>
      <c r="E426" s="7" t="n">
        <v>20</v>
      </c>
      <c r="F426" s="7" t="n">
        <v>3</v>
      </c>
      <c r="G426" s="14" t="n">
        <v>5935.41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14500</v>
      </c>
      <c r="N426" s="14" t="n">
        <v>45.9</v>
      </c>
      <c r="O426" s="14" t="n">
        <v>392.12</v>
      </c>
      <c r="P426" s="7" t="n">
        <v>74</v>
      </c>
      <c r="Q426" s="7" t="n">
        <v>23</v>
      </c>
      <c r="R426" s="7" t="n">
        <v>6</v>
      </c>
      <c r="S426" s="7" t="n">
        <v>0.864</v>
      </c>
      <c r="T426" s="7" t="n">
        <v>1</v>
      </c>
      <c r="U426" s="7" t="n">
        <v>1</v>
      </c>
      <c r="V426" s="7" t="n">
        <v>0.243</v>
      </c>
      <c r="W426" s="7"/>
    </row>
    <row r="427" customFormat="false" ht="15" hidden="false" customHeight="false" outlineLevel="0" collapsed="false">
      <c r="A427" s="7" t="s">
        <v>536</v>
      </c>
      <c r="B427" s="7" t="s">
        <v>108</v>
      </c>
      <c r="C427" s="7" t="n">
        <v>23</v>
      </c>
      <c r="D427" s="7" t="s">
        <v>104</v>
      </c>
      <c r="E427" s="7" t="n">
        <v>24</v>
      </c>
      <c r="F427" s="7" t="n">
        <v>5</v>
      </c>
      <c r="G427" s="14" t="n">
        <v>16096.83</v>
      </c>
      <c r="H427" s="14" t="n">
        <v>115653.42</v>
      </c>
      <c r="I427" s="14" t="n">
        <v>231600</v>
      </c>
      <c r="J427" s="14" t="n">
        <v>669644.47</v>
      </c>
      <c r="K427" s="14" t="n">
        <v>0</v>
      </c>
      <c r="L427" s="14" t="n">
        <v>0</v>
      </c>
      <c r="M427" s="14" t="n">
        <v>26000</v>
      </c>
      <c r="N427" s="14" t="n">
        <v>39.4</v>
      </c>
      <c r="O427" s="14" t="n">
        <v>956.08</v>
      </c>
      <c r="P427" s="7" t="n">
        <v>1</v>
      </c>
      <c r="Q427" s="7" t="n">
        <v>47</v>
      </c>
      <c r="R427" s="7" t="n">
        <v>11</v>
      </c>
      <c r="S427" s="7" t="n">
        <v>0.818</v>
      </c>
      <c r="T427" s="7" t="n">
        <v>1</v>
      </c>
      <c r="U427" s="7" t="n">
        <v>0</v>
      </c>
      <c r="V427" s="7" t="n">
        <v>0.0375</v>
      </c>
      <c r="W427" s="7"/>
    </row>
    <row r="428" customFormat="false" ht="15" hidden="false" customHeight="false" outlineLevel="0" collapsed="false">
      <c r="A428" s="7" t="s">
        <v>537</v>
      </c>
      <c r="B428" s="7" t="s">
        <v>108</v>
      </c>
      <c r="C428" s="7" t="n">
        <v>28</v>
      </c>
      <c r="D428" s="7" t="s">
        <v>104</v>
      </c>
      <c r="E428" s="7" t="n">
        <v>64</v>
      </c>
      <c r="F428" s="7" t="n">
        <v>2</v>
      </c>
      <c r="G428" s="14" t="n">
        <v>10056.68</v>
      </c>
      <c r="H428" s="14" t="n">
        <v>0</v>
      </c>
      <c r="I428" s="14" t="n">
        <v>11100</v>
      </c>
      <c r="J428" s="14" t="n">
        <v>0</v>
      </c>
      <c r="K428" s="14" t="n">
        <v>0</v>
      </c>
      <c r="L428" s="14" t="n">
        <v>0</v>
      </c>
      <c r="M428" s="14"/>
      <c r="N428" s="14"/>
      <c r="O428" s="14" t="n">
        <v>0</v>
      </c>
      <c r="P428" s="7" t="n">
        <v>2</v>
      </c>
      <c r="Q428" s="7" t="n">
        <v>56</v>
      </c>
      <c r="R428" s="7" t="n">
        <v>20</v>
      </c>
      <c r="S428" s="7" t="n">
        <v>0.825</v>
      </c>
      <c r="T428" s="7" t="n">
        <v>1</v>
      </c>
      <c r="U428" s="7" t="n">
        <v>0</v>
      </c>
      <c r="V428" s="7" t="n">
        <v>0.043</v>
      </c>
      <c r="W428" s="7"/>
    </row>
    <row r="429" customFormat="false" ht="15" hidden="false" customHeight="false" outlineLevel="0" collapsed="false">
      <c r="A429" s="7" t="s">
        <v>538</v>
      </c>
      <c r="B429" s="7" t="s">
        <v>101</v>
      </c>
      <c r="C429" s="7" t="n">
        <v>32</v>
      </c>
      <c r="D429" s="7" t="s">
        <v>104</v>
      </c>
      <c r="E429" s="7" t="n">
        <v>23</v>
      </c>
      <c r="F429" s="7" t="n">
        <v>2</v>
      </c>
      <c r="G429" s="14" t="n">
        <v>8352.23</v>
      </c>
      <c r="H429" s="14" t="n">
        <v>8342.95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/>
      <c r="N429" s="14"/>
      <c r="O429" s="14" t="n">
        <v>0</v>
      </c>
      <c r="P429" s="7" t="n">
        <v>2</v>
      </c>
      <c r="Q429" s="7" t="n">
        <v>60</v>
      </c>
      <c r="R429" s="7" t="n">
        <v>18</v>
      </c>
      <c r="S429" s="7" t="n">
        <v>0.895</v>
      </c>
      <c r="T429" s="7" t="n">
        <v>0</v>
      </c>
      <c r="U429" s="7" t="n">
        <v>0</v>
      </c>
      <c r="V429" s="7" t="n">
        <v>0.016</v>
      </c>
      <c r="W429" s="7"/>
    </row>
    <row r="430" customFormat="false" ht="15" hidden="false" customHeight="false" outlineLevel="0" collapsed="false">
      <c r="A430" s="7" t="s">
        <v>539</v>
      </c>
      <c r="B430" s="7" t="s">
        <v>101</v>
      </c>
      <c r="C430" s="7" t="n">
        <v>75</v>
      </c>
      <c r="D430" s="7" t="s">
        <v>102</v>
      </c>
      <c r="E430" s="7" t="n">
        <v>17</v>
      </c>
      <c r="F430" s="7" t="n">
        <v>1</v>
      </c>
      <c r="G430" s="14" t="n">
        <v>996.57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/>
      <c r="N430" s="14"/>
      <c r="O430" s="14" t="n">
        <v>0</v>
      </c>
      <c r="P430" s="7" t="n">
        <v>7</v>
      </c>
      <c r="Q430" s="7" t="n">
        <v>21</v>
      </c>
      <c r="R430" s="7" t="n">
        <v>0</v>
      </c>
      <c r="S430" s="7" t="n">
        <v>0.313</v>
      </c>
      <c r="T430" s="7" t="n">
        <v>0</v>
      </c>
      <c r="U430" s="7" t="n">
        <v>0</v>
      </c>
      <c r="V430" s="7" t="n">
        <v>0.1247</v>
      </c>
      <c r="W430" s="7"/>
    </row>
    <row r="431" customFormat="false" ht="15" hidden="false" customHeight="false" outlineLevel="0" collapsed="false">
      <c r="A431" s="7" t="s">
        <v>540</v>
      </c>
      <c r="B431" s="7" t="s">
        <v>108</v>
      </c>
      <c r="C431" s="7" t="n">
        <v>29</v>
      </c>
      <c r="D431" s="7" t="s">
        <v>102</v>
      </c>
      <c r="E431" s="7" t="n">
        <v>39</v>
      </c>
      <c r="F431" s="7" t="n">
        <v>4</v>
      </c>
      <c r="G431" s="14" t="n">
        <v>1516.12</v>
      </c>
      <c r="H431" s="14" t="n">
        <v>10913.31</v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10900</v>
      </c>
      <c r="N431" s="14" t="n">
        <v>59.9</v>
      </c>
      <c r="O431" s="14" t="n">
        <v>85.28</v>
      </c>
      <c r="P431" s="7" t="n">
        <v>10</v>
      </c>
      <c r="Q431" s="7" t="n">
        <v>23</v>
      </c>
      <c r="R431" s="7" t="n">
        <v>8</v>
      </c>
      <c r="S431" s="7" t="n">
        <v>0.897</v>
      </c>
      <c r="T431" s="7" t="n">
        <v>0</v>
      </c>
      <c r="U431" s="7" t="n">
        <v>0</v>
      </c>
      <c r="V431" s="7" t="n">
        <v>0.0509</v>
      </c>
      <c r="W431" s="7"/>
    </row>
    <row r="432" customFormat="false" ht="15" hidden="false" customHeight="false" outlineLevel="0" collapsed="false">
      <c r="A432" s="7" t="s">
        <v>541</v>
      </c>
      <c r="B432" s="7" t="s">
        <v>128</v>
      </c>
      <c r="C432" s="7" t="n">
        <v>48</v>
      </c>
      <c r="D432" s="7" t="s">
        <v>102</v>
      </c>
      <c r="E432" s="7" t="n">
        <v>217</v>
      </c>
      <c r="F432" s="7" t="n">
        <v>2</v>
      </c>
      <c r="G432" s="14" t="n">
        <v>2352.84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6000</v>
      </c>
      <c r="N432" s="14" t="n">
        <v>18.2</v>
      </c>
      <c r="O432" s="14" t="n">
        <v>49.72</v>
      </c>
      <c r="P432" s="7" t="n">
        <v>1</v>
      </c>
      <c r="Q432" s="7" t="n">
        <v>15</v>
      </c>
      <c r="R432" s="7" t="n">
        <v>8</v>
      </c>
      <c r="S432" s="7" t="n">
        <v>0.691</v>
      </c>
      <c r="T432" s="7" t="n">
        <v>0</v>
      </c>
      <c r="U432" s="7" t="n">
        <v>0</v>
      </c>
      <c r="V432" s="7" t="n">
        <v>0.0709</v>
      </c>
      <c r="W432" s="7"/>
    </row>
    <row r="433" customFormat="false" ht="15" hidden="false" customHeight="false" outlineLevel="0" collapsed="false">
      <c r="A433" s="7" t="s">
        <v>542</v>
      </c>
      <c r="B433" s="7" t="s">
        <v>101</v>
      </c>
      <c r="C433" s="7" t="n">
        <v>65</v>
      </c>
      <c r="D433" s="7" t="s">
        <v>102</v>
      </c>
      <c r="E433" s="7" t="n">
        <v>186</v>
      </c>
      <c r="F433" s="7" t="n">
        <v>3</v>
      </c>
      <c r="G433" s="14" t="n">
        <v>1044.16</v>
      </c>
      <c r="H433" s="14" t="n">
        <v>0</v>
      </c>
      <c r="I433" s="14" t="n">
        <v>1500</v>
      </c>
      <c r="J433" s="14" t="n">
        <v>0</v>
      </c>
      <c r="K433" s="14" t="n">
        <v>0</v>
      </c>
      <c r="L433" s="14" t="n">
        <v>24950</v>
      </c>
      <c r="M433" s="14"/>
      <c r="N433" s="14"/>
      <c r="O433" s="14" t="n">
        <v>0</v>
      </c>
      <c r="P433" s="7" t="n">
        <v>350</v>
      </c>
      <c r="Q433" s="7" t="n">
        <v>0</v>
      </c>
      <c r="R433" s="7" t="n">
        <v>0</v>
      </c>
      <c r="S433" s="7"/>
      <c r="T433" s="7" t="n">
        <v>0</v>
      </c>
      <c r="U433" s="7" t="n">
        <v>0</v>
      </c>
      <c r="V433" s="7" t="n">
        <v>0.3803</v>
      </c>
      <c r="W433" s="7"/>
    </row>
    <row r="434" customFormat="false" ht="15" hidden="false" customHeight="false" outlineLevel="0" collapsed="false">
      <c r="A434" s="7" t="s">
        <v>543</v>
      </c>
      <c r="B434" s="7" t="s">
        <v>101</v>
      </c>
      <c r="C434" s="7" t="n">
        <v>23</v>
      </c>
      <c r="D434" s="7" t="s">
        <v>104</v>
      </c>
      <c r="E434" s="7" t="n">
        <v>8</v>
      </c>
      <c r="F434" s="7" t="n">
        <v>4</v>
      </c>
      <c r="G434" s="14" t="n">
        <v>737.24</v>
      </c>
      <c r="H434" s="14" t="n">
        <v>1488.95</v>
      </c>
      <c r="I434" s="14" t="n">
        <v>0</v>
      </c>
      <c r="J434" s="14" t="n">
        <v>0</v>
      </c>
      <c r="K434" s="14" t="n">
        <v>0</v>
      </c>
      <c r="L434" s="14" t="n">
        <v>20260</v>
      </c>
      <c r="M434" s="14" t="n">
        <v>2300</v>
      </c>
      <c r="N434" s="14" t="n">
        <v>38.1</v>
      </c>
      <c r="O434" s="14" t="n">
        <v>12.73</v>
      </c>
      <c r="P434" s="7" t="n">
        <v>4</v>
      </c>
      <c r="Q434" s="7" t="n">
        <v>10</v>
      </c>
      <c r="R434" s="7" t="n">
        <v>7</v>
      </c>
      <c r="S434" s="7" t="n">
        <v>0.804</v>
      </c>
      <c r="T434" s="7" t="n">
        <v>0</v>
      </c>
      <c r="U434" s="7" t="n">
        <v>0</v>
      </c>
      <c r="V434" s="7" t="n">
        <v>0.0465</v>
      </c>
      <c r="W434" s="7"/>
    </row>
    <row r="435" customFormat="false" ht="15" hidden="false" customHeight="false" outlineLevel="0" collapsed="false">
      <c r="A435" s="7" t="s">
        <v>544</v>
      </c>
      <c r="B435" s="7" t="s">
        <v>101</v>
      </c>
      <c r="C435" s="7" t="n">
        <v>52</v>
      </c>
      <c r="D435" s="7" t="s">
        <v>104</v>
      </c>
      <c r="E435" s="7" t="n">
        <v>39</v>
      </c>
      <c r="F435" s="7" t="n">
        <v>2</v>
      </c>
      <c r="G435" s="14" t="n">
        <v>2543.46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8900</v>
      </c>
      <c r="N435" s="14" t="n">
        <v>28.4</v>
      </c>
      <c r="O435" s="14" t="n">
        <v>336.91</v>
      </c>
      <c r="P435" s="7" t="n">
        <v>28</v>
      </c>
      <c r="Q435" s="7" t="n">
        <v>16</v>
      </c>
      <c r="R435" s="7" t="n">
        <v>5</v>
      </c>
      <c r="S435" s="7" t="n">
        <v>0.637</v>
      </c>
      <c r="T435" s="7" t="n">
        <v>0</v>
      </c>
      <c r="U435" s="7" t="n">
        <v>0</v>
      </c>
      <c r="V435" s="7" t="n">
        <v>0.0558</v>
      </c>
      <c r="W435" s="7" t="s">
        <v>117</v>
      </c>
    </row>
    <row r="436" customFormat="false" ht="15" hidden="false" customHeight="false" outlineLevel="0" collapsed="false">
      <c r="A436" s="7" t="s">
        <v>545</v>
      </c>
      <c r="B436" s="7" t="s">
        <v>108</v>
      </c>
      <c r="C436" s="7" t="n">
        <v>49</v>
      </c>
      <c r="D436" s="7" t="s">
        <v>102</v>
      </c>
      <c r="E436" s="7" t="n">
        <v>137</v>
      </c>
      <c r="F436" s="7" t="n">
        <v>6</v>
      </c>
      <c r="G436" s="14" t="n">
        <v>8998.08</v>
      </c>
      <c r="H436" s="14" t="n">
        <v>46342.99</v>
      </c>
      <c r="I436" s="14" t="n">
        <v>0</v>
      </c>
      <c r="J436" s="14" t="n">
        <v>150590.57</v>
      </c>
      <c r="K436" s="14" t="n">
        <v>342400</v>
      </c>
      <c r="L436" s="14" t="n">
        <v>19270</v>
      </c>
      <c r="M436" s="14" t="n">
        <v>29300</v>
      </c>
      <c r="N436" s="14" t="n">
        <v>4.8</v>
      </c>
      <c r="O436" s="14" t="n">
        <v>1972.96</v>
      </c>
      <c r="P436" s="7" t="n">
        <v>2</v>
      </c>
      <c r="Q436" s="7" t="n">
        <v>40</v>
      </c>
      <c r="R436" s="7" t="n">
        <v>13</v>
      </c>
      <c r="S436" s="7" t="n">
        <v>0.658</v>
      </c>
      <c r="T436" s="7" t="n">
        <v>0</v>
      </c>
      <c r="U436" s="7" t="n">
        <v>0</v>
      </c>
      <c r="V436" s="7" t="n">
        <v>0.0377</v>
      </c>
      <c r="W436" s="7"/>
    </row>
    <row r="437" customFormat="false" ht="15" hidden="false" customHeight="false" outlineLevel="0" collapsed="false">
      <c r="A437" s="7" t="s">
        <v>546</v>
      </c>
      <c r="B437" s="7" t="s">
        <v>106</v>
      </c>
      <c r="C437" s="7" t="n">
        <v>39</v>
      </c>
      <c r="D437" s="7" t="s">
        <v>102</v>
      </c>
      <c r="E437" s="7" t="n">
        <v>29</v>
      </c>
      <c r="F437" s="7" t="n">
        <v>3</v>
      </c>
      <c r="G437" s="14" t="n">
        <v>3223.13</v>
      </c>
      <c r="H437" s="14" t="n">
        <v>0</v>
      </c>
      <c r="I437" s="14" t="n">
        <v>0</v>
      </c>
      <c r="J437" s="14" t="n">
        <v>0</v>
      </c>
      <c r="K437" s="14" t="n">
        <v>56400</v>
      </c>
      <c r="L437" s="14" t="n">
        <v>0</v>
      </c>
      <c r="M437" s="14"/>
      <c r="N437" s="14"/>
      <c r="O437" s="14" t="n">
        <v>0</v>
      </c>
      <c r="P437" s="7" t="n">
        <v>260</v>
      </c>
      <c r="Q437" s="7" t="n">
        <v>0</v>
      </c>
      <c r="R437" s="7" t="n">
        <v>0</v>
      </c>
      <c r="S437" s="7"/>
      <c r="T437" s="7" t="n">
        <v>0</v>
      </c>
      <c r="U437" s="7" t="n">
        <v>0</v>
      </c>
      <c r="V437" s="7" t="n">
        <v>0.3311</v>
      </c>
      <c r="W437" s="7"/>
    </row>
    <row r="438" customFormat="false" ht="15" hidden="false" customHeight="false" outlineLevel="0" collapsed="false">
      <c r="A438" s="7" t="s">
        <v>547</v>
      </c>
      <c r="B438" s="7" t="s">
        <v>101</v>
      </c>
      <c r="C438" s="7" t="n">
        <v>55</v>
      </c>
      <c r="D438" s="7" t="s">
        <v>104</v>
      </c>
      <c r="E438" s="7" t="n">
        <v>224</v>
      </c>
      <c r="F438" s="7" t="n">
        <v>3</v>
      </c>
      <c r="G438" s="14" t="n">
        <v>8696.22</v>
      </c>
      <c r="H438" s="14" t="n">
        <v>84705.29</v>
      </c>
      <c r="I438" s="14" t="n">
        <v>0</v>
      </c>
      <c r="J438" s="14" t="n">
        <v>0</v>
      </c>
      <c r="K438" s="14" t="n">
        <v>0</v>
      </c>
      <c r="L438" s="14" t="n">
        <v>0</v>
      </c>
      <c r="M438" s="14" t="n">
        <v>34200</v>
      </c>
      <c r="N438" s="14" t="n">
        <v>25.9</v>
      </c>
      <c r="O438" s="14" t="n">
        <v>2273.05</v>
      </c>
      <c r="P438" s="7" t="n">
        <v>23</v>
      </c>
      <c r="Q438" s="7" t="n">
        <v>40</v>
      </c>
      <c r="R438" s="7" t="n">
        <v>0</v>
      </c>
      <c r="S438" s="7" t="n">
        <v>0.505</v>
      </c>
      <c r="T438" s="7" t="n">
        <v>0</v>
      </c>
      <c r="U438" s="7" t="n">
        <v>0</v>
      </c>
      <c r="V438" s="7" t="n">
        <v>0.0264</v>
      </c>
      <c r="W438" s="7"/>
    </row>
    <row r="439" customFormat="false" ht="15" hidden="false" customHeight="false" outlineLevel="0" collapsed="false">
      <c r="A439" s="7" t="s">
        <v>548</v>
      </c>
      <c r="B439" s="7" t="s">
        <v>101</v>
      </c>
      <c r="C439" s="7" t="n">
        <v>72</v>
      </c>
      <c r="D439" s="7" t="s">
        <v>104</v>
      </c>
      <c r="E439" s="7" t="n">
        <v>89</v>
      </c>
      <c r="F439" s="7" t="n">
        <v>4</v>
      </c>
      <c r="G439" s="14" t="n">
        <v>3033.09</v>
      </c>
      <c r="H439" s="14" t="n">
        <v>15239.26</v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3000</v>
      </c>
      <c r="N439" s="14" t="n">
        <v>46.7</v>
      </c>
      <c r="O439" s="14" t="n">
        <v>140.05</v>
      </c>
      <c r="P439" s="7" t="n">
        <v>38</v>
      </c>
      <c r="Q439" s="7" t="n">
        <v>34</v>
      </c>
      <c r="R439" s="7" t="n">
        <v>10</v>
      </c>
      <c r="S439" s="7" t="n">
        <v>0.619</v>
      </c>
      <c r="T439" s="7" t="n">
        <v>0</v>
      </c>
      <c r="U439" s="7" t="n">
        <v>0</v>
      </c>
      <c r="V439" s="7" t="n">
        <v>0.015</v>
      </c>
      <c r="W439" s="7"/>
    </row>
    <row r="440" customFormat="false" ht="15" hidden="false" customHeight="false" outlineLevel="0" collapsed="false">
      <c r="A440" s="7" t="s">
        <v>549</v>
      </c>
      <c r="B440" s="7" t="s">
        <v>108</v>
      </c>
      <c r="C440" s="7" t="n">
        <v>21</v>
      </c>
      <c r="D440" s="7" t="s">
        <v>102</v>
      </c>
      <c r="E440" s="7" t="n">
        <v>17</v>
      </c>
      <c r="F440" s="7" t="n">
        <v>2</v>
      </c>
      <c r="G440" s="14" t="n">
        <v>3003.99</v>
      </c>
      <c r="H440" s="14" t="n">
        <v>2698.52</v>
      </c>
      <c r="I440" s="14" t="n">
        <v>0</v>
      </c>
      <c r="J440" s="14" t="n">
        <v>0</v>
      </c>
      <c r="K440" s="14" t="n">
        <v>0</v>
      </c>
      <c r="L440" s="14" t="n">
        <v>0</v>
      </c>
      <c r="M440" s="14"/>
      <c r="N440" s="14"/>
      <c r="O440" s="14" t="n">
        <v>0</v>
      </c>
      <c r="P440" s="7" t="n">
        <v>24</v>
      </c>
      <c r="Q440" s="7" t="n">
        <v>12</v>
      </c>
      <c r="R440" s="7" t="n">
        <v>7</v>
      </c>
      <c r="S440" s="7" t="n">
        <v>0.899</v>
      </c>
      <c r="T440" s="7" t="n">
        <v>0</v>
      </c>
      <c r="U440" s="7" t="n">
        <v>0</v>
      </c>
      <c r="V440" s="7" t="n">
        <v>0.1148</v>
      </c>
      <c r="W440" s="7"/>
    </row>
    <row r="441" customFormat="false" ht="15" hidden="false" customHeight="false" outlineLevel="0" collapsed="false">
      <c r="A441" s="7" t="s">
        <v>550</v>
      </c>
      <c r="B441" s="7" t="s">
        <v>106</v>
      </c>
      <c r="C441" s="7" t="n">
        <v>54</v>
      </c>
      <c r="D441" s="7" t="s">
        <v>102</v>
      </c>
      <c r="E441" s="7" t="n">
        <v>326</v>
      </c>
      <c r="F441" s="7" t="n">
        <v>1</v>
      </c>
      <c r="G441" s="14" t="n">
        <v>4701.91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/>
      <c r="N441" s="14"/>
      <c r="O441" s="14" t="n">
        <v>0</v>
      </c>
      <c r="P441" s="7" t="n">
        <v>45</v>
      </c>
      <c r="Q441" s="7" t="n">
        <v>7</v>
      </c>
      <c r="R441" s="7" t="n">
        <v>11</v>
      </c>
      <c r="S441" s="7" t="n">
        <v>0.719</v>
      </c>
      <c r="T441" s="7" t="n">
        <v>0</v>
      </c>
      <c r="U441" s="7" t="n">
        <v>0</v>
      </c>
      <c r="V441" s="7" t="n">
        <v>0.1644</v>
      </c>
      <c r="W441" s="7"/>
    </row>
    <row r="442" customFormat="false" ht="15" hidden="false" customHeight="false" outlineLevel="0" collapsed="false">
      <c r="A442" s="7" t="s">
        <v>551</v>
      </c>
      <c r="B442" s="7" t="s">
        <v>101</v>
      </c>
      <c r="C442" s="7" t="n">
        <v>54</v>
      </c>
      <c r="D442" s="7" t="s">
        <v>102</v>
      </c>
      <c r="E442" s="7" t="n">
        <v>187</v>
      </c>
      <c r="F442" s="7" t="n">
        <v>5</v>
      </c>
      <c r="G442" s="14" t="n">
        <v>5593.71</v>
      </c>
      <c r="H442" s="14" t="n">
        <v>17374.76</v>
      </c>
      <c r="I442" s="14" t="n">
        <v>0</v>
      </c>
      <c r="J442" s="14" t="n">
        <v>0</v>
      </c>
      <c r="K442" s="14" t="n">
        <v>227300</v>
      </c>
      <c r="L442" s="14" t="n">
        <v>9720</v>
      </c>
      <c r="M442" s="14" t="n">
        <v>24000</v>
      </c>
      <c r="N442" s="14" t="n">
        <v>31</v>
      </c>
      <c r="O442" s="14" t="n">
        <v>234.6</v>
      </c>
      <c r="P442" s="7" t="n">
        <v>22</v>
      </c>
      <c r="Q442" s="7" t="n">
        <v>18</v>
      </c>
      <c r="R442" s="7" t="n">
        <v>13</v>
      </c>
      <c r="S442" s="7" t="n">
        <v>0.749</v>
      </c>
      <c r="T442" s="7" t="n">
        <v>0</v>
      </c>
      <c r="U442" s="7" t="n">
        <v>0</v>
      </c>
      <c r="V442" s="7" t="n">
        <v>0.0638</v>
      </c>
      <c r="W442" s="7"/>
    </row>
    <row r="443" customFormat="false" ht="15" hidden="false" customHeight="false" outlineLevel="0" collapsed="false">
      <c r="A443" s="7" t="s">
        <v>552</v>
      </c>
      <c r="B443" s="7" t="s">
        <v>101</v>
      </c>
      <c r="C443" s="7" t="n">
        <v>57</v>
      </c>
      <c r="D443" s="7" t="s">
        <v>104</v>
      </c>
      <c r="E443" s="7" t="n">
        <v>351</v>
      </c>
      <c r="F443" s="7" t="n">
        <v>3</v>
      </c>
      <c r="G443" s="14" t="n">
        <v>1664.54</v>
      </c>
      <c r="H443" s="14" t="n">
        <v>7463.28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/>
      <c r="N443" s="14"/>
      <c r="O443" s="14" t="n">
        <v>0</v>
      </c>
      <c r="P443" s="7" t="n">
        <v>4</v>
      </c>
      <c r="Q443" s="7" t="n">
        <v>16</v>
      </c>
      <c r="R443" s="7" t="n">
        <v>0</v>
      </c>
      <c r="S443" s="7" t="n">
        <v>0.521</v>
      </c>
      <c r="T443" s="7" t="n">
        <v>1</v>
      </c>
      <c r="U443" s="7" t="n">
        <v>0</v>
      </c>
      <c r="V443" s="7" t="n">
        <v>0.0388</v>
      </c>
      <c r="W443" s="7"/>
    </row>
    <row r="444" customFormat="false" ht="15" hidden="false" customHeight="false" outlineLevel="0" collapsed="false">
      <c r="A444" s="7" t="s">
        <v>553</v>
      </c>
      <c r="B444" s="7" t="s">
        <v>101</v>
      </c>
      <c r="C444" s="7" t="n">
        <v>40</v>
      </c>
      <c r="D444" s="7" t="s">
        <v>104</v>
      </c>
      <c r="E444" s="7" t="n">
        <v>2</v>
      </c>
      <c r="F444" s="7" t="n">
        <v>5</v>
      </c>
      <c r="G444" s="14" t="n">
        <v>987.93</v>
      </c>
      <c r="H444" s="14" t="n">
        <v>5408.56</v>
      </c>
      <c r="I444" s="14" t="n">
        <v>0</v>
      </c>
      <c r="J444" s="14" t="n">
        <v>0</v>
      </c>
      <c r="K444" s="14" t="n">
        <v>26800</v>
      </c>
      <c r="L444" s="14" t="n">
        <v>17750</v>
      </c>
      <c r="M444" s="14"/>
      <c r="N444" s="14"/>
      <c r="O444" s="14" t="n">
        <v>0</v>
      </c>
      <c r="P444" s="7" t="n">
        <v>2</v>
      </c>
      <c r="Q444" s="7" t="n">
        <v>34</v>
      </c>
      <c r="R444" s="7" t="n">
        <v>15</v>
      </c>
      <c r="S444" s="7" t="n">
        <v>0.801</v>
      </c>
      <c r="T444" s="7" t="n">
        <v>0</v>
      </c>
      <c r="U444" s="7" t="n">
        <v>0</v>
      </c>
      <c r="V444" s="7" t="n">
        <v>0.0205</v>
      </c>
      <c r="W444" s="7"/>
    </row>
    <row r="445" customFormat="false" ht="15" hidden="false" customHeight="false" outlineLevel="0" collapsed="false">
      <c r="A445" s="7" t="s">
        <v>554</v>
      </c>
      <c r="B445" s="7" t="s">
        <v>101</v>
      </c>
      <c r="C445" s="7" t="n">
        <v>27</v>
      </c>
      <c r="D445" s="7" t="s">
        <v>102</v>
      </c>
      <c r="E445" s="7" t="n">
        <v>20</v>
      </c>
      <c r="F445" s="7" t="n">
        <v>3</v>
      </c>
      <c r="G445" s="14" t="n">
        <v>3701.78</v>
      </c>
      <c r="H445" s="14" t="n">
        <v>2262.5</v>
      </c>
      <c r="I445" s="14" t="n">
        <v>0</v>
      </c>
      <c r="J445" s="14" t="n">
        <v>0</v>
      </c>
      <c r="K445" s="14" t="n">
        <v>0</v>
      </c>
      <c r="L445" s="14" t="n">
        <v>23440</v>
      </c>
      <c r="M445" s="14"/>
      <c r="N445" s="14"/>
      <c r="O445" s="14" t="n">
        <v>0</v>
      </c>
      <c r="P445" s="7" t="n">
        <v>34</v>
      </c>
      <c r="Q445" s="7" t="n">
        <v>8</v>
      </c>
      <c r="R445" s="7" t="n">
        <v>7</v>
      </c>
      <c r="S445" s="7" t="n">
        <v>0.882</v>
      </c>
      <c r="T445" s="7" t="n">
        <v>0</v>
      </c>
      <c r="U445" s="7" t="n">
        <v>0</v>
      </c>
      <c r="V445" s="7" t="n">
        <v>0.0794</v>
      </c>
      <c r="W445" s="7"/>
    </row>
    <row r="446" customFormat="false" ht="15" hidden="false" customHeight="false" outlineLevel="0" collapsed="false">
      <c r="A446" s="7" t="s">
        <v>555</v>
      </c>
      <c r="B446" s="7" t="s">
        <v>101</v>
      </c>
      <c r="C446" s="7" t="n">
        <v>72</v>
      </c>
      <c r="D446" s="7" t="s">
        <v>102</v>
      </c>
      <c r="E446" s="7" t="n">
        <v>131</v>
      </c>
      <c r="F446" s="7" t="n">
        <v>2</v>
      </c>
      <c r="G446" s="14" t="n">
        <v>733.63</v>
      </c>
      <c r="H446" s="14" t="n">
        <v>0</v>
      </c>
      <c r="I446" s="14" t="n">
        <v>0</v>
      </c>
      <c r="J446" s="14" t="n">
        <v>0</v>
      </c>
      <c r="K446" s="14" t="n">
        <v>82600</v>
      </c>
      <c r="L446" s="14" t="n">
        <v>0</v>
      </c>
      <c r="M446" s="14"/>
      <c r="N446" s="14"/>
      <c r="O446" s="14" t="n">
        <v>0</v>
      </c>
      <c r="P446" s="7" t="n">
        <v>102</v>
      </c>
      <c r="Q446" s="7" t="n">
        <v>0</v>
      </c>
      <c r="R446" s="7" t="n">
        <v>8</v>
      </c>
      <c r="S446" s="7"/>
      <c r="T446" s="7" t="n">
        <v>1</v>
      </c>
      <c r="U446" s="7" t="n">
        <v>0</v>
      </c>
      <c r="V446" s="7" t="n">
        <v>0.4957</v>
      </c>
      <c r="W446" s="7"/>
    </row>
    <row r="447" customFormat="false" ht="15" hidden="false" customHeight="false" outlineLevel="0" collapsed="false">
      <c r="A447" s="7" t="s">
        <v>556</v>
      </c>
      <c r="B447" s="7" t="s">
        <v>108</v>
      </c>
      <c r="C447" s="7" t="n">
        <v>38</v>
      </c>
      <c r="D447" s="7" t="s">
        <v>104</v>
      </c>
      <c r="E447" s="7" t="n">
        <v>57</v>
      </c>
      <c r="F447" s="7" t="n">
        <v>3</v>
      </c>
      <c r="G447" s="14" t="n">
        <v>5309.77</v>
      </c>
      <c r="H447" s="14" t="n">
        <v>16414.79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11000</v>
      </c>
      <c r="N447" s="14" t="n">
        <v>19.9</v>
      </c>
      <c r="O447" s="14" t="n">
        <v>435.22</v>
      </c>
      <c r="P447" s="7" t="n">
        <v>2</v>
      </c>
      <c r="Q447" s="7" t="n">
        <v>44</v>
      </c>
      <c r="R447" s="7" t="n">
        <v>8</v>
      </c>
      <c r="S447" s="7" t="n">
        <v>0.625</v>
      </c>
      <c r="T447" s="7" t="n">
        <v>0</v>
      </c>
      <c r="U447" s="7" t="n">
        <v>0</v>
      </c>
      <c r="V447" s="7" t="n">
        <v>0.0192</v>
      </c>
      <c r="W447" s="7"/>
    </row>
    <row r="448" customFormat="false" ht="15" hidden="false" customHeight="false" outlineLevel="0" collapsed="false">
      <c r="A448" s="7" t="s">
        <v>557</v>
      </c>
      <c r="B448" s="7" t="s">
        <v>101</v>
      </c>
      <c r="C448" s="7" t="n">
        <v>19</v>
      </c>
      <c r="D448" s="7" t="s">
        <v>104</v>
      </c>
      <c r="E448" s="7" t="n">
        <v>9</v>
      </c>
      <c r="F448" s="7" t="n">
        <v>2</v>
      </c>
      <c r="G448" s="14" t="n">
        <v>3114.81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/>
      <c r="N448" s="14"/>
      <c r="O448" s="14" t="n">
        <v>0</v>
      </c>
      <c r="P448" s="7" t="n">
        <v>10</v>
      </c>
      <c r="Q448" s="7" t="n">
        <v>48</v>
      </c>
      <c r="R448" s="7" t="n">
        <v>16</v>
      </c>
      <c r="S448" s="7" t="n">
        <v>1</v>
      </c>
      <c r="T448" s="7" t="n">
        <v>0</v>
      </c>
      <c r="U448" s="7" t="n">
        <v>0</v>
      </c>
      <c r="V448" s="7" t="n">
        <v>0.0248</v>
      </c>
      <c r="W448" s="7"/>
    </row>
    <row r="449" customFormat="false" ht="15" hidden="false" customHeight="false" outlineLevel="0" collapsed="false">
      <c r="A449" s="7" t="s">
        <v>558</v>
      </c>
      <c r="B449" s="7" t="s">
        <v>108</v>
      </c>
      <c r="C449" s="7" t="n">
        <v>81</v>
      </c>
      <c r="D449" s="7" t="s">
        <v>104</v>
      </c>
      <c r="E449" s="7" t="n">
        <v>230</v>
      </c>
      <c r="F449" s="7" t="n">
        <v>3</v>
      </c>
      <c r="G449" s="14" t="n">
        <v>797.95</v>
      </c>
      <c r="H449" s="14" t="n">
        <v>0</v>
      </c>
      <c r="I449" s="14" t="n">
        <v>38700</v>
      </c>
      <c r="J449" s="14" t="n">
        <v>0</v>
      </c>
      <c r="K449" s="14" t="n">
        <v>0</v>
      </c>
      <c r="L449" s="14" t="n">
        <v>0</v>
      </c>
      <c r="M449" s="14" t="n">
        <v>3100</v>
      </c>
      <c r="N449" s="14" t="n">
        <v>19.8</v>
      </c>
      <c r="O449" s="14" t="n">
        <v>411.61</v>
      </c>
      <c r="P449" s="7" t="n">
        <v>2</v>
      </c>
      <c r="Q449" s="7" t="n">
        <v>34</v>
      </c>
      <c r="R449" s="7" t="n">
        <v>4</v>
      </c>
      <c r="S449" s="7" t="n">
        <v>0.175</v>
      </c>
      <c r="T449" s="7" t="n">
        <v>1</v>
      </c>
      <c r="U449" s="7" t="n">
        <v>1</v>
      </c>
      <c r="V449" s="7" t="n">
        <v>0.0522</v>
      </c>
      <c r="W449" s="7"/>
    </row>
    <row r="450" customFormat="false" ht="15" hidden="false" customHeight="false" outlineLevel="0" collapsed="false">
      <c r="A450" s="7" t="s">
        <v>559</v>
      </c>
      <c r="B450" s="7" t="s">
        <v>106</v>
      </c>
      <c r="C450" s="7" t="n">
        <v>44</v>
      </c>
      <c r="D450" s="7" t="s">
        <v>102</v>
      </c>
      <c r="E450" s="7" t="n">
        <v>86</v>
      </c>
      <c r="F450" s="7" t="n">
        <v>5</v>
      </c>
      <c r="G450" s="14" t="n">
        <v>12160.23</v>
      </c>
      <c r="H450" s="14" t="n">
        <v>13145.3</v>
      </c>
      <c r="I450" s="14" t="n">
        <v>0</v>
      </c>
      <c r="J450" s="14" t="n">
        <v>0</v>
      </c>
      <c r="K450" s="14" t="n">
        <v>105100</v>
      </c>
      <c r="L450" s="14" t="n">
        <v>11700</v>
      </c>
      <c r="M450" s="14" t="n">
        <v>8000</v>
      </c>
      <c r="N450" s="14" t="n">
        <v>55.6</v>
      </c>
      <c r="O450" s="14" t="n">
        <v>514.7</v>
      </c>
      <c r="P450" s="7" t="n">
        <v>11</v>
      </c>
      <c r="Q450" s="7" t="n">
        <v>50</v>
      </c>
      <c r="R450" s="7" t="n">
        <v>11</v>
      </c>
      <c r="S450" s="7" t="n">
        <v>0.616</v>
      </c>
      <c r="T450" s="7" t="n">
        <v>0</v>
      </c>
      <c r="U450" s="7" t="n">
        <v>0</v>
      </c>
      <c r="V450" s="7" t="n">
        <v>0.0459</v>
      </c>
      <c r="W450" s="7"/>
    </row>
    <row r="451" customFormat="false" ht="15" hidden="false" customHeight="false" outlineLevel="0" collapsed="false">
      <c r="A451" s="7" t="s">
        <v>560</v>
      </c>
      <c r="B451" s="7" t="s">
        <v>108</v>
      </c>
      <c r="C451" s="7" t="n">
        <v>31</v>
      </c>
      <c r="D451" s="7" t="s">
        <v>104</v>
      </c>
      <c r="E451" s="7" t="n">
        <v>84</v>
      </c>
      <c r="F451" s="7" t="n">
        <v>2</v>
      </c>
      <c r="G451" s="14" t="n">
        <v>7286.75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9000</v>
      </c>
      <c r="N451" s="14" t="n">
        <v>39.8</v>
      </c>
      <c r="O451" s="14" t="n">
        <v>689.36</v>
      </c>
      <c r="P451" s="7" t="n">
        <v>11</v>
      </c>
      <c r="Q451" s="7" t="n">
        <v>29</v>
      </c>
      <c r="R451" s="7" t="n">
        <v>18</v>
      </c>
      <c r="S451" s="7" t="n">
        <v>0.833</v>
      </c>
      <c r="T451" s="7" t="n">
        <v>0</v>
      </c>
      <c r="U451" s="7" t="n">
        <v>0</v>
      </c>
      <c r="V451" s="7" t="n">
        <v>0.0308</v>
      </c>
      <c r="W451" s="7"/>
    </row>
    <row r="452" customFormat="false" ht="15" hidden="false" customHeight="false" outlineLevel="0" collapsed="false">
      <c r="A452" s="7" t="s">
        <v>561</v>
      </c>
      <c r="B452" s="7" t="s">
        <v>101</v>
      </c>
      <c r="C452" s="7" t="n">
        <v>37</v>
      </c>
      <c r="D452" s="7" t="s">
        <v>102</v>
      </c>
      <c r="E452" s="7" t="n">
        <v>33</v>
      </c>
      <c r="F452" s="7" t="n">
        <v>2</v>
      </c>
      <c r="G452" s="14" t="n">
        <v>854.23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2100</v>
      </c>
      <c r="N452" s="14" t="n">
        <v>45.2</v>
      </c>
      <c r="O452" s="14" t="n">
        <v>189</v>
      </c>
      <c r="P452" s="7" t="n">
        <v>22</v>
      </c>
      <c r="Q452" s="7" t="n">
        <v>20</v>
      </c>
      <c r="R452" s="7" t="n">
        <v>7</v>
      </c>
      <c r="S452" s="7" t="n">
        <v>0.655</v>
      </c>
      <c r="T452" s="7" t="n">
        <v>0</v>
      </c>
      <c r="U452" s="7" t="n">
        <v>0</v>
      </c>
      <c r="V452" s="7" t="n">
        <v>0.0748</v>
      </c>
      <c r="W452" s="7"/>
    </row>
    <row r="453" customFormat="false" ht="15" hidden="false" customHeight="false" outlineLevel="0" collapsed="false">
      <c r="A453" s="7" t="s">
        <v>562</v>
      </c>
      <c r="B453" s="7" t="s">
        <v>108</v>
      </c>
      <c r="C453" s="7" t="n">
        <v>74</v>
      </c>
      <c r="D453" s="7" t="s">
        <v>104</v>
      </c>
      <c r="E453" s="7" t="n">
        <v>151</v>
      </c>
      <c r="F453" s="7" t="n">
        <v>2</v>
      </c>
      <c r="G453" s="14" t="n">
        <v>2498.54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/>
      <c r="N453" s="14"/>
      <c r="O453" s="14" t="n">
        <v>0</v>
      </c>
      <c r="P453" s="7" t="n">
        <v>46</v>
      </c>
      <c r="Q453" s="7" t="n">
        <v>20</v>
      </c>
      <c r="R453" s="7" t="n">
        <v>0</v>
      </c>
      <c r="S453" s="7" t="n">
        <v>0.343</v>
      </c>
      <c r="T453" s="7" t="n">
        <v>0</v>
      </c>
      <c r="U453" s="7" t="n">
        <v>1</v>
      </c>
      <c r="V453" s="7" t="n">
        <v>0.0362</v>
      </c>
      <c r="W453" s="7"/>
    </row>
    <row r="454" customFormat="false" ht="15" hidden="false" customHeight="false" outlineLevel="0" collapsed="false">
      <c r="A454" s="7" t="s">
        <v>563</v>
      </c>
      <c r="B454" s="7" t="s">
        <v>101</v>
      </c>
      <c r="C454" s="7" t="n">
        <v>49</v>
      </c>
      <c r="D454" s="7" t="s">
        <v>102</v>
      </c>
      <c r="E454" s="7" t="n">
        <v>115</v>
      </c>
      <c r="F454" s="7" t="n">
        <v>2</v>
      </c>
      <c r="G454" s="14" t="n">
        <v>6493.4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26500</v>
      </c>
      <c r="N454" s="14" t="n">
        <v>62.6</v>
      </c>
      <c r="O454" s="14" t="n">
        <v>383.92</v>
      </c>
      <c r="P454" s="7" t="n">
        <v>14</v>
      </c>
      <c r="Q454" s="7" t="n">
        <v>14</v>
      </c>
      <c r="R454" s="7" t="n">
        <v>2</v>
      </c>
      <c r="S454" s="7" t="n">
        <v>0.72</v>
      </c>
      <c r="T454" s="7" t="n">
        <v>0</v>
      </c>
      <c r="U454" s="7" t="n">
        <v>0</v>
      </c>
      <c r="V454" s="7" t="n">
        <v>0.1114</v>
      </c>
      <c r="W454" s="7"/>
    </row>
    <row r="455" customFormat="false" ht="15" hidden="false" customHeight="false" outlineLevel="0" collapsed="false">
      <c r="A455" s="7" t="s">
        <v>564</v>
      </c>
      <c r="B455" s="7" t="s">
        <v>128</v>
      </c>
      <c r="C455" s="7" t="n">
        <v>36</v>
      </c>
      <c r="D455" s="7" t="s">
        <v>102</v>
      </c>
      <c r="E455" s="7" t="n">
        <v>100</v>
      </c>
      <c r="F455" s="7" t="n">
        <v>2</v>
      </c>
      <c r="G455" s="14" t="n">
        <v>3037.7</v>
      </c>
      <c r="H455" s="14" t="n">
        <v>17492.02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/>
      <c r="N455" s="14"/>
      <c r="O455" s="14" t="n">
        <v>0</v>
      </c>
      <c r="P455" s="7" t="n">
        <v>305</v>
      </c>
      <c r="Q455" s="7" t="n">
        <v>0</v>
      </c>
      <c r="R455" s="7" t="n">
        <v>0</v>
      </c>
      <c r="S455" s="7"/>
      <c r="T455" s="7" t="n">
        <v>0</v>
      </c>
      <c r="U455" s="7" t="n">
        <v>1</v>
      </c>
      <c r="V455" s="7" t="n">
        <v>0.2988</v>
      </c>
      <c r="W455" s="7"/>
    </row>
    <row r="456" customFormat="false" ht="15" hidden="false" customHeight="false" outlineLevel="0" collapsed="false">
      <c r="A456" s="7" t="s">
        <v>565</v>
      </c>
      <c r="B456" s="7" t="s">
        <v>128</v>
      </c>
      <c r="C456" s="7" t="n">
        <v>37</v>
      </c>
      <c r="D456" s="7" t="s">
        <v>102</v>
      </c>
      <c r="E456" s="7" t="n">
        <v>198</v>
      </c>
      <c r="F456" s="7" t="n">
        <v>2</v>
      </c>
      <c r="G456" s="14" t="n">
        <v>2323.13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5230</v>
      </c>
      <c r="M456" s="14"/>
      <c r="N456" s="14"/>
      <c r="O456" s="14" t="n">
        <v>0</v>
      </c>
      <c r="P456" s="7" t="n">
        <v>348</v>
      </c>
      <c r="Q456" s="7" t="n">
        <v>0</v>
      </c>
      <c r="R456" s="7" t="n">
        <v>0</v>
      </c>
      <c r="S456" s="7"/>
      <c r="T456" s="7" t="n">
        <v>0</v>
      </c>
      <c r="U456" s="7" t="n">
        <v>0</v>
      </c>
      <c r="V456" s="7" t="n">
        <v>0.3162</v>
      </c>
      <c r="W456" s="7"/>
    </row>
    <row r="457" customFormat="false" ht="15" hidden="false" customHeight="false" outlineLevel="0" collapsed="false">
      <c r="A457" s="7" t="s">
        <v>566</v>
      </c>
      <c r="B457" s="7" t="s">
        <v>108</v>
      </c>
      <c r="C457" s="7" t="n">
        <v>45</v>
      </c>
      <c r="D457" s="7" t="s">
        <v>102</v>
      </c>
      <c r="E457" s="7" t="n">
        <v>168</v>
      </c>
      <c r="F457" s="7" t="n">
        <v>3</v>
      </c>
      <c r="G457" s="14" t="n">
        <v>9633.54</v>
      </c>
      <c r="H457" s="14" t="n">
        <v>119025.89</v>
      </c>
      <c r="I457" s="14" t="n">
        <v>0</v>
      </c>
      <c r="J457" s="14" t="n">
        <v>0</v>
      </c>
      <c r="K457" s="14" t="n">
        <v>210500</v>
      </c>
      <c r="L457" s="14" t="n">
        <v>0</v>
      </c>
      <c r="M457" s="14"/>
      <c r="N457" s="14"/>
      <c r="O457" s="14" t="n">
        <v>0</v>
      </c>
      <c r="P457" s="7" t="n">
        <v>23</v>
      </c>
      <c r="Q457" s="7" t="n">
        <v>6</v>
      </c>
      <c r="R457" s="7" t="n">
        <v>7</v>
      </c>
      <c r="S457" s="7" t="n">
        <v>0.861</v>
      </c>
      <c r="T457" s="7" t="n">
        <v>0</v>
      </c>
      <c r="U457" s="7" t="n">
        <v>0</v>
      </c>
      <c r="V457" s="7" t="n">
        <v>0.0785</v>
      </c>
      <c r="W457" s="7"/>
    </row>
    <row r="458" customFormat="false" ht="15" hidden="false" customHeight="false" outlineLevel="0" collapsed="false">
      <c r="A458" s="7" t="s">
        <v>567</v>
      </c>
      <c r="B458" s="7" t="s">
        <v>101</v>
      </c>
      <c r="C458" s="7" t="n">
        <v>55</v>
      </c>
      <c r="D458" s="7" t="s">
        <v>104</v>
      </c>
      <c r="E458" s="7" t="n">
        <v>272</v>
      </c>
      <c r="F458" s="7" t="n">
        <v>2</v>
      </c>
      <c r="G458" s="14" t="n">
        <v>3242.99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/>
      <c r="N458" s="14"/>
      <c r="O458" s="14" t="n">
        <v>0</v>
      </c>
      <c r="P458" s="7" t="n">
        <v>31</v>
      </c>
      <c r="Q458" s="7" t="n">
        <v>36</v>
      </c>
      <c r="R458" s="7" t="n">
        <v>13</v>
      </c>
      <c r="S458" s="7" t="n">
        <v>0.849</v>
      </c>
      <c r="T458" s="7" t="n">
        <v>1</v>
      </c>
      <c r="U458" s="7" t="n">
        <v>0</v>
      </c>
      <c r="V458" s="7" t="n">
        <v>0.0328</v>
      </c>
      <c r="W458" s="7" t="s">
        <v>435</v>
      </c>
    </row>
    <row r="459" customFormat="false" ht="15" hidden="false" customHeight="false" outlineLevel="0" collapsed="false">
      <c r="A459" s="7" t="s">
        <v>568</v>
      </c>
      <c r="B459" s="7" t="s">
        <v>108</v>
      </c>
      <c r="C459" s="7" t="n">
        <v>50</v>
      </c>
      <c r="D459" s="7" t="s">
        <v>102</v>
      </c>
      <c r="E459" s="7" t="n">
        <v>68</v>
      </c>
      <c r="F459" s="7" t="n">
        <v>3</v>
      </c>
      <c r="G459" s="14" t="n">
        <v>4296.58</v>
      </c>
      <c r="H459" s="14" t="n">
        <v>0</v>
      </c>
      <c r="I459" s="14" t="n">
        <v>0</v>
      </c>
      <c r="J459" s="14" t="n">
        <v>0</v>
      </c>
      <c r="K459" s="14" t="n">
        <v>134200</v>
      </c>
      <c r="L459" s="14" t="n">
        <v>0</v>
      </c>
      <c r="M459" s="14" t="n">
        <v>6300</v>
      </c>
      <c r="N459" s="14" t="n">
        <v>52.9</v>
      </c>
      <c r="O459" s="14" t="n">
        <v>156.35</v>
      </c>
      <c r="P459" s="7" t="n">
        <v>14</v>
      </c>
      <c r="Q459" s="7" t="n">
        <v>15</v>
      </c>
      <c r="R459" s="7" t="n">
        <v>0</v>
      </c>
      <c r="S459" s="7" t="n">
        <v>0.593</v>
      </c>
      <c r="T459" s="7" t="n">
        <v>0</v>
      </c>
      <c r="U459" s="7" t="n">
        <v>0</v>
      </c>
      <c r="V459" s="7" t="n">
        <v>0.1125</v>
      </c>
      <c r="W459" s="7"/>
    </row>
    <row r="460" customFormat="false" ht="15" hidden="false" customHeight="false" outlineLevel="0" collapsed="false">
      <c r="A460" s="7" t="s">
        <v>569</v>
      </c>
      <c r="B460" s="7" t="s">
        <v>106</v>
      </c>
      <c r="C460" s="7" t="n">
        <v>52</v>
      </c>
      <c r="D460" s="7" t="s">
        <v>102</v>
      </c>
      <c r="E460" s="7" t="n">
        <v>236</v>
      </c>
      <c r="F460" s="7" t="n">
        <v>3</v>
      </c>
      <c r="G460" s="14" t="n">
        <v>2104.63</v>
      </c>
      <c r="H460" s="14" t="n">
        <v>0</v>
      </c>
      <c r="I460" s="14" t="n">
        <v>2200</v>
      </c>
      <c r="J460" s="14" t="n">
        <v>0</v>
      </c>
      <c r="K460" s="14" t="n">
        <v>12200</v>
      </c>
      <c r="L460" s="14" t="n">
        <v>0</v>
      </c>
      <c r="M460" s="14"/>
      <c r="N460" s="14"/>
      <c r="O460" s="14" t="n">
        <v>0</v>
      </c>
      <c r="P460" s="7" t="n">
        <v>7</v>
      </c>
      <c r="Q460" s="7" t="n">
        <v>23</v>
      </c>
      <c r="R460" s="7" t="n">
        <v>0</v>
      </c>
      <c r="S460" s="7" t="n">
        <v>0.423</v>
      </c>
      <c r="T460" s="7" t="n">
        <v>0</v>
      </c>
      <c r="U460" s="7" t="n">
        <v>0</v>
      </c>
      <c r="V460" s="7" t="n">
        <v>0.0771</v>
      </c>
      <c r="W460" s="7"/>
    </row>
    <row r="461" customFormat="false" ht="15" hidden="false" customHeight="false" outlineLevel="0" collapsed="false">
      <c r="A461" s="7" t="s">
        <v>570</v>
      </c>
      <c r="B461" s="7" t="s">
        <v>108</v>
      </c>
      <c r="C461" s="7" t="n">
        <v>22</v>
      </c>
      <c r="D461" s="7" t="s">
        <v>104</v>
      </c>
      <c r="E461" s="7" t="n">
        <v>7</v>
      </c>
      <c r="F461" s="7" t="n">
        <v>3</v>
      </c>
      <c r="G461" s="14" t="n">
        <v>5758.37</v>
      </c>
      <c r="H461" s="14" t="n">
        <v>32411.89</v>
      </c>
      <c r="I461" s="14" t="n">
        <v>0</v>
      </c>
      <c r="J461" s="14" t="n">
        <v>0</v>
      </c>
      <c r="K461" s="14" t="n">
        <v>118900</v>
      </c>
      <c r="L461" s="14" t="n">
        <v>0</v>
      </c>
      <c r="M461" s="14"/>
      <c r="N461" s="14"/>
      <c r="O461" s="14" t="n">
        <v>0</v>
      </c>
      <c r="P461" s="7" t="n">
        <v>21</v>
      </c>
      <c r="Q461" s="7" t="n">
        <v>28</v>
      </c>
      <c r="R461" s="7" t="n">
        <v>0</v>
      </c>
      <c r="S461" s="7" t="n">
        <v>0.631</v>
      </c>
      <c r="T461" s="7" t="n">
        <v>0</v>
      </c>
      <c r="U461" s="7" t="n">
        <v>0</v>
      </c>
      <c r="V461" s="7" t="n">
        <v>0.0391</v>
      </c>
      <c r="W461" s="7"/>
    </row>
    <row r="462" customFormat="false" ht="15" hidden="false" customHeight="false" outlineLevel="0" collapsed="false">
      <c r="A462" s="7" t="s">
        <v>571</v>
      </c>
      <c r="B462" s="7" t="s">
        <v>101</v>
      </c>
      <c r="C462" s="7" t="n">
        <v>44</v>
      </c>
      <c r="D462" s="7" t="s">
        <v>104</v>
      </c>
      <c r="E462" s="7" t="n">
        <v>69</v>
      </c>
      <c r="F462" s="7" t="n">
        <v>2</v>
      </c>
      <c r="G462" s="14" t="n">
        <v>3974.76</v>
      </c>
      <c r="H462" s="14" t="n">
        <v>0</v>
      </c>
      <c r="I462" s="14" t="n">
        <v>0</v>
      </c>
      <c r="J462" s="14" t="n">
        <v>0</v>
      </c>
      <c r="K462" s="14" t="n">
        <v>144100</v>
      </c>
      <c r="L462" s="14" t="n">
        <v>0</v>
      </c>
      <c r="M462" s="14"/>
      <c r="N462" s="14"/>
      <c r="O462" s="14" t="n">
        <v>0</v>
      </c>
      <c r="P462" s="7" t="n">
        <v>1</v>
      </c>
      <c r="Q462" s="7" t="n">
        <v>30</v>
      </c>
      <c r="R462" s="7" t="n">
        <v>0</v>
      </c>
      <c r="S462" s="7" t="n">
        <v>0.637</v>
      </c>
      <c r="T462" s="7" t="n">
        <v>0</v>
      </c>
      <c r="U462" s="7" t="n">
        <v>0</v>
      </c>
      <c r="V462" s="7" t="n">
        <v>0.0357</v>
      </c>
      <c r="W462" s="7"/>
    </row>
    <row r="463" customFormat="false" ht="15" hidden="false" customHeight="false" outlineLevel="0" collapsed="false">
      <c r="A463" s="7" t="s">
        <v>572</v>
      </c>
      <c r="B463" s="7" t="s">
        <v>106</v>
      </c>
      <c r="C463" s="7" t="n">
        <v>46</v>
      </c>
      <c r="D463" s="7" t="s">
        <v>102</v>
      </c>
      <c r="E463" s="7" t="n">
        <v>236</v>
      </c>
      <c r="F463" s="7" t="n">
        <v>1</v>
      </c>
      <c r="G463" s="14" t="n">
        <v>2996.15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/>
      <c r="N463" s="14"/>
      <c r="O463" s="14" t="n">
        <v>0</v>
      </c>
      <c r="P463" s="7" t="n">
        <v>43</v>
      </c>
      <c r="Q463" s="7" t="n">
        <v>14</v>
      </c>
      <c r="R463" s="7" t="n">
        <v>10</v>
      </c>
      <c r="S463" s="7" t="n">
        <v>0.492</v>
      </c>
      <c r="T463" s="7" t="n">
        <v>0</v>
      </c>
      <c r="U463" s="7" t="n">
        <v>0</v>
      </c>
      <c r="V463" s="7" t="n">
        <v>0.1345</v>
      </c>
      <c r="W463" s="7"/>
    </row>
    <row r="464" customFormat="false" ht="15" hidden="false" customHeight="false" outlineLevel="0" collapsed="false">
      <c r="A464" s="7" t="s">
        <v>573</v>
      </c>
      <c r="B464" s="7" t="s">
        <v>108</v>
      </c>
      <c r="C464" s="7" t="n">
        <v>36</v>
      </c>
      <c r="D464" s="7" t="s">
        <v>104</v>
      </c>
      <c r="E464" s="7" t="n">
        <v>129</v>
      </c>
      <c r="F464" s="7" t="n">
        <v>4</v>
      </c>
      <c r="G464" s="14" t="n">
        <v>2801.19</v>
      </c>
      <c r="H464" s="14" t="n">
        <v>6575.02</v>
      </c>
      <c r="I464" s="14" t="n">
        <v>0</v>
      </c>
      <c r="J464" s="14" t="n">
        <v>0</v>
      </c>
      <c r="K464" s="14" t="n">
        <v>93700</v>
      </c>
      <c r="L464" s="14" t="n">
        <v>1870</v>
      </c>
      <c r="M464" s="14"/>
      <c r="N464" s="14"/>
      <c r="O464" s="14" t="n">
        <v>0</v>
      </c>
      <c r="P464" s="7" t="n">
        <v>0</v>
      </c>
      <c r="Q464" s="7" t="n">
        <v>40</v>
      </c>
      <c r="R464" s="7" t="n">
        <v>17</v>
      </c>
      <c r="S464" s="7" t="n">
        <v>0.937</v>
      </c>
      <c r="T464" s="7" t="n">
        <v>0</v>
      </c>
      <c r="U464" s="7" t="n">
        <v>0</v>
      </c>
      <c r="V464" s="7" t="n">
        <v>0.0116</v>
      </c>
      <c r="W464" s="7"/>
    </row>
    <row r="465" customFormat="false" ht="15" hidden="false" customHeight="false" outlineLevel="0" collapsed="false">
      <c r="A465" s="7" t="s">
        <v>574</v>
      </c>
      <c r="B465" s="7" t="s">
        <v>108</v>
      </c>
      <c r="C465" s="7" t="n">
        <v>45</v>
      </c>
      <c r="D465" s="7" t="s">
        <v>102</v>
      </c>
      <c r="E465" s="7"/>
      <c r="F465" s="7" t="n">
        <v>3</v>
      </c>
      <c r="G465" s="14" t="n">
        <v>2690.29</v>
      </c>
      <c r="H465" s="14" t="n">
        <v>14034.04</v>
      </c>
      <c r="I465" s="14" t="n">
        <v>0</v>
      </c>
      <c r="J465" s="14" t="n">
        <v>0</v>
      </c>
      <c r="K465" s="14" t="n">
        <v>0</v>
      </c>
      <c r="L465" s="14" t="n">
        <v>13040</v>
      </c>
      <c r="M465" s="14"/>
      <c r="N465" s="14"/>
      <c r="O465" s="14" t="n">
        <v>0</v>
      </c>
      <c r="P465" s="7" t="n">
        <v>4</v>
      </c>
      <c r="Q465" s="7" t="n">
        <v>11</v>
      </c>
      <c r="R465" s="7" t="n">
        <v>2</v>
      </c>
      <c r="S465" s="7" t="n">
        <v>0.721</v>
      </c>
      <c r="T465" s="7" t="n">
        <v>1</v>
      </c>
      <c r="U465" s="7" t="n">
        <v>1</v>
      </c>
      <c r="V465" s="7" t="n">
        <v>0.1716</v>
      </c>
      <c r="W465" s="7" t="s">
        <v>132</v>
      </c>
    </row>
    <row r="466" customFormat="false" ht="15" hidden="false" customHeight="false" outlineLevel="0" collapsed="false">
      <c r="A466" s="7" t="s">
        <v>575</v>
      </c>
      <c r="B466" s="7" t="s">
        <v>108</v>
      </c>
      <c r="C466" s="7" t="n">
        <v>56</v>
      </c>
      <c r="D466" s="7" t="s">
        <v>102</v>
      </c>
      <c r="E466" s="7" t="n">
        <v>118</v>
      </c>
      <c r="F466" s="7" t="n">
        <v>2</v>
      </c>
      <c r="G466" s="14" t="n">
        <v>1790.32</v>
      </c>
      <c r="H466" s="14" t="n">
        <v>21980.19</v>
      </c>
      <c r="I466" s="14" t="n">
        <v>0</v>
      </c>
      <c r="J466" s="14" t="n">
        <v>0</v>
      </c>
      <c r="K466" s="14" t="n">
        <v>0</v>
      </c>
      <c r="L466" s="14" t="n">
        <v>0</v>
      </c>
      <c r="M466" s="14"/>
      <c r="N466" s="14"/>
      <c r="O466" s="14" t="n">
        <v>0</v>
      </c>
      <c r="P466" s="7" t="n">
        <v>410</v>
      </c>
      <c r="Q466" s="7" t="n">
        <v>0</v>
      </c>
      <c r="R466" s="7" t="n">
        <v>0</v>
      </c>
      <c r="S466" s="7"/>
      <c r="T466" s="7" t="n">
        <v>0</v>
      </c>
      <c r="U466" s="7" t="n">
        <v>0</v>
      </c>
      <c r="V466" s="7" t="n">
        <v>0.2757</v>
      </c>
      <c r="W466" s="7"/>
    </row>
    <row r="467" customFormat="false" ht="15" hidden="false" customHeight="false" outlineLevel="0" collapsed="false">
      <c r="A467" s="7" t="s">
        <v>576</v>
      </c>
      <c r="B467" s="7" t="s">
        <v>101</v>
      </c>
      <c r="C467" s="7" t="n">
        <v>59</v>
      </c>
      <c r="D467" s="7" t="s">
        <v>104</v>
      </c>
      <c r="E467" s="7" t="n">
        <v>182</v>
      </c>
      <c r="F467" s="7" t="n">
        <v>2</v>
      </c>
      <c r="G467" s="14" t="n">
        <v>11245.54</v>
      </c>
      <c r="H467" s="14" t="n">
        <v>24405.5</v>
      </c>
      <c r="I467" s="14" t="n">
        <v>0</v>
      </c>
      <c r="J467" s="14" t="n">
        <v>0</v>
      </c>
      <c r="K467" s="14" t="n">
        <v>0</v>
      </c>
      <c r="L467" s="14" t="n">
        <v>0</v>
      </c>
      <c r="M467" s="14"/>
      <c r="N467" s="14"/>
      <c r="O467" s="14" t="n">
        <v>0</v>
      </c>
      <c r="P467" s="7" t="n">
        <v>10</v>
      </c>
      <c r="Q467" s="7" t="n">
        <v>47</v>
      </c>
      <c r="R467" s="7" t="n">
        <v>0</v>
      </c>
      <c r="S467" s="7" t="n">
        <v>0.57</v>
      </c>
      <c r="T467" s="7" t="n">
        <v>0</v>
      </c>
      <c r="U467" s="7" t="n">
        <v>0</v>
      </c>
      <c r="V467" s="7" t="n">
        <v>0.018</v>
      </c>
      <c r="W467" s="7"/>
    </row>
    <row r="468" customFormat="false" ht="15" hidden="false" customHeight="false" outlineLevel="0" collapsed="false">
      <c r="A468" s="7" t="s">
        <v>577</v>
      </c>
      <c r="B468" s="7" t="s">
        <v>128</v>
      </c>
      <c r="C468" s="7" t="n">
        <v>33</v>
      </c>
      <c r="D468" s="7" t="s">
        <v>102</v>
      </c>
      <c r="E468" s="7" t="n">
        <v>24</v>
      </c>
      <c r="F468" s="7" t="n">
        <v>2</v>
      </c>
      <c r="G468" s="14" t="n">
        <v>1998.52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14660</v>
      </c>
      <c r="M468" s="14"/>
      <c r="N468" s="14"/>
      <c r="O468" s="14" t="n">
        <v>0</v>
      </c>
      <c r="P468" s="7" t="n">
        <v>17</v>
      </c>
      <c r="Q468" s="7" t="n">
        <v>21</v>
      </c>
      <c r="R468" s="7" t="n">
        <v>14</v>
      </c>
      <c r="S468" s="7" t="n">
        <v>0.836</v>
      </c>
      <c r="T468" s="7" t="n">
        <v>0</v>
      </c>
      <c r="U468" s="7" t="n">
        <v>0</v>
      </c>
      <c r="V468" s="7" t="n">
        <v>0.0841</v>
      </c>
      <c r="W468" s="7"/>
    </row>
    <row r="469" customFormat="false" ht="15" hidden="false" customHeight="false" outlineLevel="0" collapsed="false">
      <c r="A469" s="7" t="s">
        <v>578</v>
      </c>
      <c r="B469" s="7" t="s">
        <v>106</v>
      </c>
      <c r="C469" s="7" t="n">
        <v>48</v>
      </c>
      <c r="D469" s="7" t="s">
        <v>102</v>
      </c>
      <c r="E469" s="7" t="n">
        <v>150</v>
      </c>
      <c r="F469" s="7" t="n">
        <v>3</v>
      </c>
      <c r="G469" s="14" t="n">
        <v>4920.27</v>
      </c>
      <c r="H469" s="14" t="n">
        <v>21268.44</v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8000</v>
      </c>
      <c r="N469" s="14" t="n">
        <v>46.3</v>
      </c>
      <c r="O469" s="14" t="n">
        <v>638.65</v>
      </c>
      <c r="P469" s="7" t="n">
        <v>2</v>
      </c>
      <c r="Q469" s="7" t="n">
        <v>28</v>
      </c>
      <c r="R469" s="7" t="n">
        <v>0</v>
      </c>
      <c r="S469" s="7" t="n">
        <v>0.42</v>
      </c>
      <c r="T469" s="7" t="n">
        <v>0</v>
      </c>
      <c r="U469" s="7" t="n">
        <v>0</v>
      </c>
      <c r="V469" s="7" t="n">
        <v>0.0674</v>
      </c>
      <c r="W469" s="7"/>
    </row>
    <row r="470" customFormat="false" ht="15" hidden="false" customHeight="false" outlineLevel="0" collapsed="false">
      <c r="A470" s="7" t="s">
        <v>579</v>
      </c>
      <c r="B470" s="7" t="s">
        <v>108</v>
      </c>
      <c r="C470" s="7" t="n">
        <v>65</v>
      </c>
      <c r="D470" s="7" t="s">
        <v>102</v>
      </c>
      <c r="E470" s="7" t="n">
        <v>70</v>
      </c>
      <c r="F470" s="7" t="n">
        <v>3</v>
      </c>
      <c r="G470" s="14" t="n">
        <v>6436.43</v>
      </c>
      <c r="H470" s="14" t="n">
        <v>3109.47</v>
      </c>
      <c r="I470" s="14" t="n">
        <v>6200</v>
      </c>
      <c r="J470" s="14" t="n">
        <v>0</v>
      </c>
      <c r="K470" s="14" t="n">
        <v>0</v>
      </c>
      <c r="L470" s="14" t="n">
        <v>0</v>
      </c>
      <c r="M470" s="14"/>
      <c r="N470" s="14"/>
      <c r="O470" s="14" t="n">
        <v>0</v>
      </c>
      <c r="P470" s="7" t="n">
        <v>154</v>
      </c>
      <c r="Q470" s="7" t="n">
        <v>0</v>
      </c>
      <c r="R470" s="7" t="n">
        <v>0</v>
      </c>
      <c r="S470" s="7"/>
      <c r="T470" s="7" t="n">
        <v>0</v>
      </c>
      <c r="U470" s="7" t="n">
        <v>0</v>
      </c>
      <c r="V470" s="7" t="n">
        <v>0.2704</v>
      </c>
      <c r="W470" s="7"/>
    </row>
    <row r="471" customFormat="false" ht="15" hidden="false" customHeight="false" outlineLevel="0" collapsed="false">
      <c r="A471" s="7" t="s">
        <v>580</v>
      </c>
      <c r="B471" s="7" t="s">
        <v>128</v>
      </c>
      <c r="C471" s="7" t="n">
        <v>32</v>
      </c>
      <c r="D471" s="7" t="s">
        <v>104</v>
      </c>
      <c r="E471" s="7" t="n">
        <v>136</v>
      </c>
      <c r="F471" s="7" t="n">
        <v>4</v>
      </c>
      <c r="G471" s="14" t="n">
        <v>8965.46</v>
      </c>
      <c r="H471" s="14" t="n">
        <v>28632.04</v>
      </c>
      <c r="I471" s="14" t="n">
        <v>169700</v>
      </c>
      <c r="J471" s="14" t="n">
        <v>239306.31</v>
      </c>
      <c r="K471" s="14" t="n">
        <v>0</v>
      </c>
      <c r="L471" s="14" t="n">
        <v>0</v>
      </c>
      <c r="M471" s="14"/>
      <c r="N471" s="14"/>
      <c r="O471" s="14" t="n">
        <v>0</v>
      </c>
      <c r="P471" s="7" t="n">
        <v>5</v>
      </c>
      <c r="Q471" s="7" t="n">
        <v>35</v>
      </c>
      <c r="R471" s="7" t="n">
        <v>16</v>
      </c>
      <c r="S471" s="7" t="n">
        <v>0.773</v>
      </c>
      <c r="T471" s="7" t="n">
        <v>1</v>
      </c>
      <c r="U471" s="7" t="n">
        <v>0</v>
      </c>
      <c r="V471" s="7" t="n">
        <v>0.0344</v>
      </c>
      <c r="W471" s="7"/>
    </row>
    <row r="472" customFormat="false" ht="15" hidden="false" customHeight="false" outlineLevel="0" collapsed="false">
      <c r="A472" s="7" t="s">
        <v>581</v>
      </c>
      <c r="B472" s="7" t="s">
        <v>101</v>
      </c>
      <c r="C472" s="7" t="n">
        <v>50</v>
      </c>
      <c r="D472" s="7" t="s">
        <v>104</v>
      </c>
      <c r="E472" s="7" t="n">
        <v>219</v>
      </c>
      <c r="F472" s="7" t="n">
        <v>5</v>
      </c>
      <c r="G472" s="14" t="n">
        <v>3165.83</v>
      </c>
      <c r="H472" s="14" t="n">
        <v>127367.51</v>
      </c>
      <c r="I472" s="14" t="n">
        <v>134900</v>
      </c>
      <c r="J472" s="14" t="n">
        <v>0</v>
      </c>
      <c r="K472" s="14" t="n">
        <v>211000</v>
      </c>
      <c r="L472" s="14" t="n">
        <v>18550</v>
      </c>
      <c r="M472" s="14"/>
      <c r="N472" s="14"/>
      <c r="O472" s="14" t="n">
        <v>0</v>
      </c>
      <c r="P472" s="7" t="n">
        <v>2</v>
      </c>
      <c r="Q472" s="7" t="n">
        <v>51</v>
      </c>
      <c r="R472" s="7" t="n">
        <v>4</v>
      </c>
      <c r="S472" s="7" t="n">
        <v>0.351</v>
      </c>
      <c r="T472" s="7" t="n">
        <v>0</v>
      </c>
      <c r="U472" s="7" t="n">
        <v>0</v>
      </c>
      <c r="V472" s="7" t="n">
        <v>0.0116</v>
      </c>
      <c r="W472" s="7"/>
    </row>
    <row r="473" customFormat="false" ht="15" hidden="false" customHeight="false" outlineLevel="0" collapsed="false">
      <c r="A473" s="7" t="s">
        <v>582</v>
      </c>
      <c r="B473" s="7" t="s">
        <v>101</v>
      </c>
      <c r="C473" s="7" t="n">
        <v>40</v>
      </c>
      <c r="D473" s="7" t="s">
        <v>102</v>
      </c>
      <c r="E473" s="7" t="n">
        <v>19</v>
      </c>
      <c r="F473" s="7" t="n">
        <v>2</v>
      </c>
      <c r="G473" s="14" t="n">
        <v>1999.52</v>
      </c>
      <c r="H473" s="14" t="n">
        <v>0</v>
      </c>
      <c r="I473" s="14" t="n">
        <v>0</v>
      </c>
      <c r="J473" s="14" t="n">
        <v>0</v>
      </c>
      <c r="K473" s="14" t="n">
        <v>94000</v>
      </c>
      <c r="L473" s="14" t="n">
        <v>0</v>
      </c>
      <c r="M473" s="14"/>
      <c r="N473" s="14"/>
      <c r="O473" s="14" t="n">
        <v>0</v>
      </c>
      <c r="P473" s="7" t="n">
        <v>3</v>
      </c>
      <c r="Q473" s="7" t="n">
        <v>20</v>
      </c>
      <c r="R473" s="7" t="n">
        <v>13</v>
      </c>
      <c r="S473" s="7" t="n">
        <v>0.914</v>
      </c>
      <c r="T473" s="7" t="n">
        <v>0</v>
      </c>
      <c r="U473" s="7" t="n">
        <v>0</v>
      </c>
      <c r="V473" s="7" t="n">
        <v>0.0908</v>
      </c>
      <c r="W473" s="7"/>
    </row>
    <row r="474" customFormat="false" ht="15" hidden="false" customHeight="false" outlineLevel="0" collapsed="false">
      <c r="A474" s="7" t="s">
        <v>583</v>
      </c>
      <c r="B474" s="7" t="s">
        <v>108</v>
      </c>
      <c r="C474" s="7" t="n">
        <v>23</v>
      </c>
      <c r="D474" s="7" t="s">
        <v>104</v>
      </c>
      <c r="E474" s="7" t="n">
        <v>30</v>
      </c>
      <c r="F474" s="7" t="n">
        <v>2</v>
      </c>
      <c r="G474" s="14" t="n">
        <v>2171.03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2600</v>
      </c>
      <c r="N474" s="14" t="n">
        <v>5.5</v>
      </c>
      <c r="O474" s="14" t="n">
        <v>180.53</v>
      </c>
      <c r="P474" s="7" t="n">
        <v>10</v>
      </c>
      <c r="Q474" s="7" t="n">
        <v>39</v>
      </c>
      <c r="R474" s="7" t="n">
        <v>12</v>
      </c>
      <c r="S474" s="7" t="n">
        <v>0.79</v>
      </c>
      <c r="T474" s="7" t="n">
        <v>2</v>
      </c>
      <c r="U474" s="7" t="n">
        <v>0</v>
      </c>
      <c r="V474" s="7" t="n">
        <v>0.0907</v>
      </c>
      <c r="W474" s="7"/>
    </row>
    <row r="475" customFormat="false" ht="15" hidden="false" customHeight="false" outlineLevel="0" collapsed="false">
      <c r="A475" s="7" t="s">
        <v>584</v>
      </c>
      <c r="B475" s="7" t="s">
        <v>101</v>
      </c>
      <c r="C475" s="7" t="n">
        <v>46</v>
      </c>
      <c r="D475" s="7" t="s">
        <v>104</v>
      </c>
      <c r="E475" s="7" t="n">
        <v>62</v>
      </c>
      <c r="F475" s="7" t="n">
        <v>2</v>
      </c>
      <c r="G475" s="14" t="n">
        <v>1101.25</v>
      </c>
      <c r="H475" s="14" t="n">
        <v>4699.55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/>
      <c r="N475" s="14"/>
      <c r="O475" s="14" t="n">
        <v>0</v>
      </c>
      <c r="P475" s="7" t="n">
        <v>5</v>
      </c>
      <c r="Q475" s="7" t="n">
        <v>46</v>
      </c>
      <c r="R475" s="7" t="n">
        <v>12</v>
      </c>
      <c r="S475" s="7" t="n">
        <v>0.35</v>
      </c>
      <c r="T475" s="7" t="n">
        <v>0</v>
      </c>
      <c r="U475" s="7" t="n">
        <v>0</v>
      </c>
      <c r="V475" s="7" t="n">
        <v>0.0296</v>
      </c>
      <c r="W475" s="7" t="s">
        <v>117</v>
      </c>
    </row>
    <row r="476" customFormat="false" ht="15" hidden="false" customHeight="false" outlineLevel="0" collapsed="false">
      <c r="A476" s="7" t="s">
        <v>585</v>
      </c>
      <c r="B476" s="7" t="s">
        <v>106</v>
      </c>
      <c r="C476" s="7" t="n">
        <v>59</v>
      </c>
      <c r="D476" s="7" t="s">
        <v>104</v>
      </c>
      <c r="E476" s="7" t="n">
        <v>209</v>
      </c>
      <c r="F476" s="7" t="n">
        <v>2</v>
      </c>
      <c r="G476" s="14" t="n">
        <v>7913.53</v>
      </c>
      <c r="H476" s="14" t="n">
        <v>37143.15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/>
      <c r="N476" s="14"/>
      <c r="O476" s="14" t="n">
        <v>0</v>
      </c>
      <c r="P476" s="7" t="n">
        <v>27</v>
      </c>
      <c r="Q476" s="7" t="n">
        <v>21</v>
      </c>
      <c r="R476" s="7" t="n">
        <v>7</v>
      </c>
      <c r="S476" s="7" t="n">
        <v>0.538</v>
      </c>
      <c r="T476" s="7" t="n">
        <v>0</v>
      </c>
      <c r="U476" s="7" t="n">
        <v>0</v>
      </c>
      <c r="V476" s="7" t="n">
        <v>0.0409</v>
      </c>
      <c r="W476" s="7"/>
    </row>
    <row r="477" customFormat="false" ht="15" hidden="false" customHeight="false" outlineLevel="0" collapsed="false">
      <c r="A477" s="7" t="s">
        <v>586</v>
      </c>
      <c r="B477" s="7" t="s">
        <v>101</v>
      </c>
      <c r="C477" s="7" t="n">
        <v>52</v>
      </c>
      <c r="D477" s="7" t="s">
        <v>102</v>
      </c>
      <c r="E477" s="7" t="n">
        <v>174</v>
      </c>
      <c r="F477" s="7" t="n">
        <v>2</v>
      </c>
      <c r="G477" s="14" t="n">
        <v>11347.68</v>
      </c>
      <c r="H477" s="14" t="n">
        <v>4294.21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/>
      <c r="N477" s="14"/>
      <c r="O477" s="14" t="n">
        <v>0</v>
      </c>
      <c r="P477" s="7" t="n">
        <v>3</v>
      </c>
      <c r="Q477" s="7" t="n">
        <v>31</v>
      </c>
      <c r="R477" s="7" t="n">
        <v>7</v>
      </c>
      <c r="S477" s="7" t="n">
        <v>0.571</v>
      </c>
      <c r="T477" s="7" t="n">
        <v>1</v>
      </c>
      <c r="U477" s="7" t="n">
        <v>0</v>
      </c>
      <c r="V477" s="7" t="n">
        <v>0.1138</v>
      </c>
      <c r="W477" s="7"/>
    </row>
    <row r="478" customFormat="false" ht="15" hidden="false" customHeight="false" outlineLevel="0" collapsed="false">
      <c r="A478" s="7" t="s">
        <v>587</v>
      </c>
      <c r="B478" s="7" t="s">
        <v>106</v>
      </c>
      <c r="C478" s="7" t="n">
        <v>47</v>
      </c>
      <c r="D478" s="7" t="s">
        <v>104</v>
      </c>
      <c r="E478" s="7" t="n">
        <v>101</v>
      </c>
      <c r="F478" s="7" t="n">
        <v>5</v>
      </c>
      <c r="G478" s="14" t="n">
        <v>62053.38</v>
      </c>
      <c r="H478" s="14" t="n">
        <v>9249.47</v>
      </c>
      <c r="I478" s="14" t="n">
        <v>0</v>
      </c>
      <c r="J478" s="14" t="n">
        <v>96639.41</v>
      </c>
      <c r="K478" s="14" t="n">
        <v>425500</v>
      </c>
      <c r="L478" s="14" t="n">
        <v>0</v>
      </c>
      <c r="M478" s="14"/>
      <c r="N478" s="14"/>
      <c r="O478" s="14" t="n">
        <v>0</v>
      </c>
      <c r="P478" s="7" t="n">
        <v>11</v>
      </c>
      <c r="Q478" s="7" t="n">
        <v>33</v>
      </c>
      <c r="R478" s="7" t="n">
        <v>6</v>
      </c>
      <c r="S478" s="7" t="n">
        <v>0.571</v>
      </c>
      <c r="T478" s="7" t="n">
        <v>1</v>
      </c>
      <c r="U478" s="7" t="n">
        <v>1</v>
      </c>
      <c r="V478" s="7" t="n">
        <v>0.0351</v>
      </c>
      <c r="W478" s="7"/>
    </row>
    <row r="479" customFormat="false" ht="15" hidden="false" customHeight="false" outlineLevel="0" collapsed="false">
      <c r="A479" s="7" t="s">
        <v>588</v>
      </c>
      <c r="B479" s="7" t="s">
        <v>106</v>
      </c>
      <c r="C479" s="7" t="n">
        <v>34</v>
      </c>
      <c r="D479" s="7" t="s">
        <v>104</v>
      </c>
      <c r="E479" s="7" t="n">
        <v>84</v>
      </c>
      <c r="F479" s="7" t="n">
        <v>3</v>
      </c>
      <c r="G479" s="14" t="n">
        <v>3686.14</v>
      </c>
      <c r="H479" s="14" t="n">
        <v>27227.41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9800</v>
      </c>
      <c r="N479" s="14" t="n">
        <v>44.4</v>
      </c>
      <c r="O479" s="14" t="n">
        <v>178.09</v>
      </c>
      <c r="P479" s="7" t="n">
        <v>11</v>
      </c>
      <c r="Q479" s="7" t="n">
        <v>17</v>
      </c>
      <c r="R479" s="7" t="n">
        <v>0</v>
      </c>
      <c r="S479" s="7" t="n">
        <v>0.839</v>
      </c>
      <c r="T479" s="7" t="n">
        <v>1</v>
      </c>
      <c r="U479" s="7" t="n">
        <v>1</v>
      </c>
      <c r="V479" s="7" t="n">
        <v>0.0689</v>
      </c>
      <c r="W479" s="7"/>
    </row>
    <row r="480" customFormat="false" ht="15" hidden="false" customHeight="false" outlineLevel="0" collapsed="false">
      <c r="A480" s="7" t="s">
        <v>589</v>
      </c>
      <c r="B480" s="7" t="s">
        <v>108</v>
      </c>
      <c r="C480" s="7" t="n">
        <v>52</v>
      </c>
      <c r="D480" s="7" t="s">
        <v>102</v>
      </c>
      <c r="E480" s="7" t="n">
        <v>108</v>
      </c>
      <c r="F480" s="7" t="n">
        <v>6</v>
      </c>
      <c r="G480" s="14" t="n">
        <v>11264.53</v>
      </c>
      <c r="H480" s="14" t="n">
        <v>64024.14</v>
      </c>
      <c r="I480" s="14" t="n">
        <v>166600</v>
      </c>
      <c r="J480" s="14" t="n">
        <v>0</v>
      </c>
      <c r="K480" s="14" t="n">
        <v>313300</v>
      </c>
      <c r="L480" s="14" t="n">
        <v>0</v>
      </c>
      <c r="M480" s="14" t="n">
        <v>34100</v>
      </c>
      <c r="N480" s="14" t="n">
        <v>43.6</v>
      </c>
      <c r="O480" s="14" t="n">
        <v>1752.5</v>
      </c>
      <c r="P480" s="7" t="n">
        <v>2</v>
      </c>
      <c r="Q480" s="7" t="n">
        <v>23</v>
      </c>
      <c r="R480" s="7" t="n">
        <v>7</v>
      </c>
      <c r="S480" s="7" t="n">
        <v>0.752</v>
      </c>
      <c r="T480" s="7" t="n">
        <v>0</v>
      </c>
      <c r="U480" s="7" t="n">
        <v>0</v>
      </c>
      <c r="V480" s="7" t="n">
        <v>0.0484</v>
      </c>
      <c r="W480" s="7"/>
    </row>
    <row r="481" customFormat="false" ht="15" hidden="false" customHeight="false" outlineLevel="0" collapsed="false">
      <c r="A481" s="7" t="s">
        <v>590</v>
      </c>
      <c r="B481" s="7" t="s">
        <v>101</v>
      </c>
      <c r="C481" s="7" t="n">
        <v>60</v>
      </c>
      <c r="D481" s="7" t="s">
        <v>102</v>
      </c>
      <c r="E481" s="7" t="n">
        <v>39</v>
      </c>
      <c r="F481" s="7" t="n">
        <v>4</v>
      </c>
      <c r="G481" s="14" t="n">
        <v>3801.52</v>
      </c>
      <c r="H481" s="14" t="n">
        <v>2921.62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12600</v>
      </c>
      <c r="N481" s="14" t="n">
        <v>26.3</v>
      </c>
      <c r="O481" s="14" t="n">
        <v>77.07</v>
      </c>
      <c r="P481" s="7" t="n">
        <v>24</v>
      </c>
      <c r="Q481" s="7" t="n">
        <v>6</v>
      </c>
      <c r="R481" s="7" t="n">
        <v>4</v>
      </c>
      <c r="S481" s="7" t="n">
        <v>0.899</v>
      </c>
      <c r="T481" s="7" t="n">
        <v>0</v>
      </c>
      <c r="U481" s="7" t="n">
        <v>0</v>
      </c>
      <c r="V481" s="7" t="n">
        <v>0.0986</v>
      </c>
      <c r="W481" s="7"/>
    </row>
    <row r="482" customFormat="false" ht="15" hidden="false" customHeight="false" outlineLevel="0" collapsed="false">
      <c r="A482" s="7" t="s">
        <v>591</v>
      </c>
      <c r="B482" s="7" t="s">
        <v>128</v>
      </c>
      <c r="C482" s="7" t="n">
        <v>31</v>
      </c>
      <c r="D482" s="7" t="s">
        <v>102</v>
      </c>
      <c r="E482" s="7" t="n">
        <v>41</v>
      </c>
      <c r="F482" s="7" t="n">
        <v>3</v>
      </c>
      <c r="G482" s="14" t="n">
        <v>192.15</v>
      </c>
      <c r="H482" s="14" t="n">
        <v>921.73</v>
      </c>
      <c r="I482" s="14" t="n">
        <v>0</v>
      </c>
      <c r="J482" s="14" t="n">
        <v>0</v>
      </c>
      <c r="K482" s="14" t="n">
        <v>12500</v>
      </c>
      <c r="L482" s="14" t="n">
        <v>0</v>
      </c>
      <c r="M482" s="14"/>
      <c r="N482" s="14"/>
      <c r="O482" s="14" t="n">
        <v>0</v>
      </c>
      <c r="P482" s="7" t="n">
        <v>193</v>
      </c>
      <c r="Q482" s="7" t="n">
        <v>0</v>
      </c>
      <c r="R482" s="7" t="n">
        <v>0</v>
      </c>
      <c r="S482" s="7"/>
      <c r="T482" s="7" t="n">
        <v>0</v>
      </c>
      <c r="U482" s="7" t="n">
        <v>1</v>
      </c>
      <c r="V482" s="7" t="n">
        <v>0.2826</v>
      </c>
      <c r="W482" s="7"/>
    </row>
    <row r="483" customFormat="false" ht="15" hidden="false" customHeight="false" outlineLevel="0" collapsed="false">
      <c r="A483" s="7" t="s">
        <v>592</v>
      </c>
      <c r="B483" s="7" t="s">
        <v>106</v>
      </c>
      <c r="C483" s="7" t="n">
        <v>41</v>
      </c>
      <c r="D483" s="7" t="s">
        <v>102</v>
      </c>
      <c r="E483" s="7" t="n">
        <v>53</v>
      </c>
      <c r="F483" s="7" t="n">
        <v>5</v>
      </c>
      <c r="G483" s="14" t="n">
        <v>1417.32</v>
      </c>
      <c r="H483" s="14" t="n">
        <v>19835.75</v>
      </c>
      <c r="I483" s="14" t="n">
        <v>0</v>
      </c>
      <c r="J483" s="14" t="n">
        <v>0</v>
      </c>
      <c r="K483" s="14" t="n">
        <v>101900</v>
      </c>
      <c r="L483" s="14" t="n">
        <v>0</v>
      </c>
      <c r="M483" s="14" t="n">
        <v>6000</v>
      </c>
      <c r="N483" s="14" t="n">
        <v>38.4</v>
      </c>
      <c r="O483" s="14" t="n">
        <v>0</v>
      </c>
      <c r="P483" s="7" t="n">
        <v>389</v>
      </c>
      <c r="Q483" s="7" t="n">
        <v>0</v>
      </c>
      <c r="R483" s="7" t="n">
        <v>0</v>
      </c>
      <c r="S483" s="7"/>
      <c r="T483" s="7" t="n">
        <v>0</v>
      </c>
      <c r="U483" s="7" t="n">
        <v>1</v>
      </c>
      <c r="V483" s="7" t="n">
        <v>0.2571</v>
      </c>
      <c r="W483" s="7"/>
    </row>
    <row r="484" customFormat="false" ht="15" hidden="false" customHeight="false" outlineLevel="0" collapsed="false">
      <c r="A484" s="7" t="s">
        <v>593</v>
      </c>
      <c r="B484" s="7" t="s">
        <v>101</v>
      </c>
      <c r="C484" s="7" t="n">
        <v>50</v>
      </c>
      <c r="D484" s="7" t="s">
        <v>102</v>
      </c>
      <c r="E484" s="7" t="n">
        <v>251</v>
      </c>
      <c r="F484" s="7" t="n">
        <v>3</v>
      </c>
      <c r="G484" s="14" t="n">
        <v>8177.92</v>
      </c>
      <c r="H484" s="14" t="n">
        <v>53174.75</v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18200</v>
      </c>
      <c r="N484" s="14" t="n">
        <v>20.7</v>
      </c>
      <c r="O484" s="14" t="n">
        <v>1326.89</v>
      </c>
      <c r="P484" s="7" t="n">
        <v>8</v>
      </c>
      <c r="Q484" s="7" t="n">
        <v>39</v>
      </c>
      <c r="R484" s="7" t="n">
        <v>0</v>
      </c>
      <c r="S484" s="7" t="n">
        <v>0.434</v>
      </c>
      <c r="T484" s="7" t="n">
        <v>0</v>
      </c>
      <c r="U484" s="7" t="n">
        <v>0</v>
      </c>
      <c r="V484" s="7" t="n">
        <v>0.0652</v>
      </c>
      <c r="W484" s="7"/>
    </row>
    <row r="485" customFormat="false" ht="15" hidden="false" customHeight="false" outlineLevel="0" collapsed="false">
      <c r="A485" s="7" t="s">
        <v>594</v>
      </c>
      <c r="B485" s="7" t="s">
        <v>106</v>
      </c>
      <c r="C485" s="7" t="n">
        <v>49</v>
      </c>
      <c r="D485" s="7" t="s">
        <v>102</v>
      </c>
      <c r="E485" s="7" t="n">
        <v>49</v>
      </c>
      <c r="F485" s="7" t="n">
        <v>1</v>
      </c>
      <c r="G485" s="14" t="n">
        <v>2679.54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/>
      <c r="N485" s="14"/>
      <c r="O485" s="14" t="n">
        <v>0</v>
      </c>
      <c r="P485" s="7" t="n">
        <v>4</v>
      </c>
      <c r="Q485" s="7" t="n">
        <v>22</v>
      </c>
      <c r="R485" s="7" t="n">
        <v>9</v>
      </c>
      <c r="S485" s="7" t="n">
        <v>0.715</v>
      </c>
      <c r="T485" s="7" t="n">
        <v>0</v>
      </c>
      <c r="U485" s="7" t="n">
        <v>0</v>
      </c>
      <c r="V485" s="7" t="n">
        <v>0.114</v>
      </c>
      <c r="W485" s="7"/>
    </row>
    <row r="486" customFormat="false" ht="15" hidden="false" customHeight="false" outlineLevel="0" collapsed="false">
      <c r="A486" s="7" t="s">
        <v>595</v>
      </c>
      <c r="B486" s="7" t="s">
        <v>101</v>
      </c>
      <c r="C486" s="7" t="n">
        <v>78</v>
      </c>
      <c r="D486" s="7" t="s">
        <v>102</v>
      </c>
      <c r="E486" s="7" t="n">
        <v>519</v>
      </c>
      <c r="F486" s="7" t="n">
        <v>3</v>
      </c>
      <c r="G486" s="14" t="n">
        <v>21569.05</v>
      </c>
      <c r="H486" s="14" t="n">
        <v>30232.87</v>
      </c>
      <c r="I486" s="14" t="n">
        <v>0</v>
      </c>
      <c r="J486" s="14" t="n">
        <v>0</v>
      </c>
      <c r="K486" s="14" t="n">
        <v>0</v>
      </c>
      <c r="L486" s="14" t="n">
        <v>0</v>
      </c>
      <c r="M486" s="14"/>
      <c r="N486" s="14"/>
      <c r="O486" s="14" t="n">
        <v>0</v>
      </c>
      <c r="P486" s="7" t="n">
        <v>7</v>
      </c>
      <c r="Q486" s="7" t="n">
        <v>12</v>
      </c>
      <c r="R486" s="7" t="n">
        <v>0</v>
      </c>
      <c r="S486" s="7" t="n">
        <v>0.491</v>
      </c>
      <c r="T486" s="7" t="n">
        <v>0</v>
      </c>
      <c r="U486" s="7" t="n">
        <v>0</v>
      </c>
      <c r="V486" s="7" t="n">
        <v>0.0821</v>
      </c>
      <c r="W486" s="7"/>
    </row>
    <row r="487" customFormat="false" ht="15" hidden="false" customHeight="false" outlineLevel="0" collapsed="false">
      <c r="A487" s="7" t="s">
        <v>596</v>
      </c>
      <c r="B487" s="7" t="s">
        <v>128</v>
      </c>
      <c r="C487" s="7" t="n">
        <v>61</v>
      </c>
      <c r="D487" s="7" t="s">
        <v>102</v>
      </c>
      <c r="E487" s="7" t="n">
        <v>208</v>
      </c>
      <c r="F487" s="7" t="n">
        <v>1</v>
      </c>
      <c r="G487" s="14" t="n">
        <v>2060.82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/>
      <c r="N487" s="14"/>
      <c r="O487" s="14" t="n">
        <v>0</v>
      </c>
      <c r="P487" s="7" t="n">
        <v>413</v>
      </c>
      <c r="Q487" s="7" t="n">
        <v>0</v>
      </c>
      <c r="R487" s="7" t="n">
        <v>0</v>
      </c>
      <c r="S487" s="7"/>
      <c r="T487" s="7" t="n">
        <v>0</v>
      </c>
      <c r="U487" s="7" t="n">
        <v>0</v>
      </c>
      <c r="V487" s="7" t="n">
        <v>0.2945</v>
      </c>
      <c r="W487" s="7" t="s">
        <v>137</v>
      </c>
    </row>
    <row r="488" customFormat="false" ht="15" hidden="false" customHeight="false" outlineLevel="0" collapsed="false">
      <c r="A488" s="7" t="s">
        <v>597</v>
      </c>
      <c r="B488" s="7" t="s">
        <v>101</v>
      </c>
      <c r="C488" s="7" t="n">
        <v>73</v>
      </c>
      <c r="D488" s="7" t="s">
        <v>102</v>
      </c>
      <c r="E488" s="7" t="n">
        <v>223</v>
      </c>
      <c r="F488" s="7" t="n">
        <v>4</v>
      </c>
      <c r="G488" s="14" t="n">
        <v>1390.23</v>
      </c>
      <c r="H488" s="14" t="n">
        <v>19579.57</v>
      </c>
      <c r="I488" s="14" t="n">
        <v>107100</v>
      </c>
      <c r="J488" s="14" t="n">
        <v>0</v>
      </c>
      <c r="K488" s="14" t="n">
        <v>0</v>
      </c>
      <c r="L488" s="14" t="n">
        <v>0</v>
      </c>
      <c r="M488" s="14" t="n">
        <v>8300</v>
      </c>
      <c r="N488" s="14" t="n">
        <v>49.4</v>
      </c>
      <c r="O488" s="14" t="n">
        <v>94.95</v>
      </c>
      <c r="P488" s="7" t="n">
        <v>29</v>
      </c>
      <c r="Q488" s="7" t="n">
        <v>16</v>
      </c>
      <c r="R488" s="7" t="n">
        <v>0</v>
      </c>
      <c r="S488" s="7" t="n">
        <v>0.46</v>
      </c>
      <c r="T488" s="7" t="n">
        <v>0</v>
      </c>
      <c r="U488" s="7" t="n">
        <v>0</v>
      </c>
      <c r="V488" s="7" t="n">
        <v>0.0677</v>
      </c>
      <c r="W488" s="7" t="s">
        <v>117</v>
      </c>
    </row>
    <row r="489" customFormat="false" ht="15" hidden="false" customHeight="false" outlineLevel="0" collapsed="false">
      <c r="A489" s="7" t="s">
        <v>598</v>
      </c>
      <c r="B489" s="7" t="s">
        <v>101</v>
      </c>
      <c r="C489" s="7" t="n">
        <v>61</v>
      </c>
      <c r="D489" s="7" t="s">
        <v>104</v>
      </c>
      <c r="E489" s="7" t="n">
        <v>105</v>
      </c>
      <c r="F489" s="7" t="n">
        <v>1</v>
      </c>
      <c r="G489" s="14" t="n">
        <v>4462.68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/>
      <c r="N489" s="14"/>
      <c r="O489" s="14" t="n">
        <v>0</v>
      </c>
      <c r="P489" s="7" t="n">
        <v>38</v>
      </c>
      <c r="Q489" s="7" t="n">
        <v>28</v>
      </c>
      <c r="R489" s="7" t="n">
        <v>0</v>
      </c>
      <c r="S489" s="7" t="n">
        <v>0.394</v>
      </c>
      <c r="T489" s="7" t="n">
        <v>0</v>
      </c>
      <c r="U489" s="7" t="n">
        <v>0</v>
      </c>
      <c r="V489" s="7" t="n">
        <v>0.0462</v>
      </c>
      <c r="W489" s="7"/>
    </row>
    <row r="490" customFormat="false" ht="15" hidden="false" customHeight="false" outlineLevel="0" collapsed="false">
      <c r="A490" s="7" t="s">
        <v>599</v>
      </c>
      <c r="B490" s="7" t="s">
        <v>101</v>
      </c>
      <c r="C490" s="7" t="n">
        <v>57</v>
      </c>
      <c r="D490" s="7" t="s">
        <v>102</v>
      </c>
      <c r="E490" s="7" t="n">
        <v>314</v>
      </c>
      <c r="F490" s="7" t="n">
        <v>4</v>
      </c>
      <c r="G490" s="14" t="n">
        <v>751.71</v>
      </c>
      <c r="H490" s="14" t="n">
        <v>2358.86</v>
      </c>
      <c r="I490" s="14" t="n">
        <v>30400</v>
      </c>
      <c r="J490" s="14" t="n">
        <v>0</v>
      </c>
      <c r="K490" s="14" t="n">
        <v>44900</v>
      </c>
      <c r="L490" s="14" t="n">
        <v>0</v>
      </c>
      <c r="M490" s="14"/>
      <c r="N490" s="14"/>
      <c r="O490" s="14" t="n">
        <v>0</v>
      </c>
      <c r="P490" s="7" t="n">
        <v>276</v>
      </c>
      <c r="Q490" s="7" t="n">
        <v>0</v>
      </c>
      <c r="R490" s="7" t="n">
        <v>0</v>
      </c>
      <c r="S490" s="7"/>
      <c r="T490" s="7" t="n">
        <v>0</v>
      </c>
      <c r="U490" s="7" t="n">
        <v>0</v>
      </c>
      <c r="V490" s="7" t="n">
        <v>0.1859</v>
      </c>
      <c r="W490" s="7"/>
    </row>
    <row r="491" customFormat="false" ht="15" hidden="false" customHeight="false" outlineLevel="0" collapsed="false">
      <c r="A491" s="7" t="s">
        <v>600</v>
      </c>
      <c r="B491" s="7" t="s">
        <v>108</v>
      </c>
      <c r="C491" s="7" t="n">
        <v>53</v>
      </c>
      <c r="D491" s="7" t="s">
        <v>104</v>
      </c>
      <c r="E491" s="7" t="n">
        <v>126</v>
      </c>
      <c r="F491" s="7" t="n">
        <v>5</v>
      </c>
      <c r="G491" s="14" t="n">
        <v>3573.39</v>
      </c>
      <c r="H491" s="14" t="n">
        <v>11596.82</v>
      </c>
      <c r="I491" s="14" t="n">
        <v>0</v>
      </c>
      <c r="J491" s="14" t="n">
        <v>0</v>
      </c>
      <c r="K491" s="14" t="n">
        <v>0</v>
      </c>
      <c r="L491" s="14" t="n">
        <v>12270</v>
      </c>
      <c r="M491" s="14" t="n">
        <v>20800</v>
      </c>
      <c r="N491" s="14" t="n">
        <v>28.3</v>
      </c>
      <c r="O491" s="14" t="n">
        <v>783.5</v>
      </c>
      <c r="P491" s="7" t="n">
        <v>0</v>
      </c>
      <c r="Q491" s="7" t="n">
        <v>76</v>
      </c>
      <c r="R491" s="7" t="n">
        <v>0</v>
      </c>
      <c r="S491" s="7" t="n">
        <v>0.446</v>
      </c>
      <c r="T491" s="7" t="n">
        <v>0</v>
      </c>
      <c r="U491" s="7" t="n">
        <v>0</v>
      </c>
      <c r="V491" s="7" t="n">
        <v>0.0106</v>
      </c>
      <c r="W491" s="7"/>
    </row>
    <row r="492" customFormat="false" ht="15" hidden="false" customHeight="false" outlineLevel="0" collapsed="false">
      <c r="A492" s="7" t="s">
        <v>601</v>
      </c>
      <c r="B492" s="7" t="s">
        <v>101</v>
      </c>
      <c r="C492" s="7" t="n">
        <v>20</v>
      </c>
      <c r="D492" s="7" t="s">
        <v>102</v>
      </c>
      <c r="E492" s="7" t="n">
        <v>9</v>
      </c>
      <c r="F492" s="7" t="n">
        <v>1</v>
      </c>
      <c r="G492" s="14" t="n">
        <v>396.14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n">
        <v>0</v>
      </c>
      <c r="M492" s="14"/>
      <c r="N492" s="14"/>
      <c r="O492" s="14" t="n">
        <v>0</v>
      </c>
      <c r="P492" s="7" t="n">
        <v>21</v>
      </c>
      <c r="Q492" s="7" t="n">
        <v>8</v>
      </c>
      <c r="R492" s="7" t="n">
        <v>7</v>
      </c>
      <c r="S492" s="7" t="n">
        <v>0.804</v>
      </c>
      <c r="T492" s="7" t="n">
        <v>0</v>
      </c>
      <c r="U492" s="7" t="n">
        <v>0</v>
      </c>
      <c r="V492" s="7" t="n">
        <v>0.1449</v>
      </c>
      <c r="W492" s="7"/>
    </row>
    <row r="493" customFormat="false" ht="15" hidden="false" customHeight="false" outlineLevel="0" collapsed="false">
      <c r="A493" s="7" t="s">
        <v>602</v>
      </c>
      <c r="B493" s="7" t="s">
        <v>128</v>
      </c>
      <c r="C493" s="7" t="n">
        <v>65</v>
      </c>
      <c r="D493" s="7" t="s">
        <v>102</v>
      </c>
      <c r="E493" s="7" t="n">
        <v>55</v>
      </c>
      <c r="F493" s="7" t="n">
        <v>2</v>
      </c>
      <c r="G493" s="14" t="n">
        <v>572.74</v>
      </c>
      <c r="H493" s="14" t="n">
        <v>0</v>
      </c>
      <c r="I493" s="14" t="n">
        <v>13800</v>
      </c>
      <c r="J493" s="14" t="n">
        <v>0</v>
      </c>
      <c r="K493" s="14" t="n">
        <v>0</v>
      </c>
      <c r="L493" s="14" t="n">
        <v>0</v>
      </c>
      <c r="M493" s="14"/>
      <c r="N493" s="14"/>
      <c r="O493" s="14" t="n">
        <v>0</v>
      </c>
      <c r="P493" s="7" t="n">
        <v>9</v>
      </c>
      <c r="Q493" s="7" t="n">
        <v>26</v>
      </c>
      <c r="R493" s="7" t="n">
        <v>0</v>
      </c>
      <c r="S493" s="7" t="n">
        <v>0.184</v>
      </c>
      <c r="T493" s="7" t="n">
        <v>1</v>
      </c>
      <c r="U493" s="7" t="n">
        <v>0</v>
      </c>
      <c r="V493" s="7" t="n">
        <v>0.1486</v>
      </c>
      <c r="W493" s="7"/>
    </row>
    <row r="494" customFormat="false" ht="15" hidden="false" customHeight="false" outlineLevel="0" collapsed="false">
      <c r="A494" s="7" t="s">
        <v>603</v>
      </c>
      <c r="B494" s="7" t="s">
        <v>108</v>
      </c>
      <c r="C494" s="7" t="n">
        <v>71</v>
      </c>
      <c r="D494" s="7" t="s">
        <v>104</v>
      </c>
      <c r="E494" s="7" t="n">
        <v>321</v>
      </c>
      <c r="F494" s="7" t="n">
        <v>4</v>
      </c>
      <c r="G494" s="14" t="n">
        <v>3399.96</v>
      </c>
      <c r="H494" s="14" t="n">
        <v>15825.47</v>
      </c>
      <c r="I494" s="14" t="n">
        <v>47100</v>
      </c>
      <c r="J494" s="14" t="n">
        <v>0</v>
      </c>
      <c r="K494" s="14" t="n">
        <v>0</v>
      </c>
      <c r="L494" s="14" t="n">
        <v>0</v>
      </c>
      <c r="M494" s="14" t="n">
        <v>9800</v>
      </c>
      <c r="N494" s="14" t="n">
        <v>11.2</v>
      </c>
      <c r="O494" s="14" t="n">
        <v>647.83</v>
      </c>
      <c r="P494" s="7" t="n">
        <v>9</v>
      </c>
      <c r="Q494" s="7" t="n">
        <v>22</v>
      </c>
      <c r="R494" s="7" t="n">
        <v>6</v>
      </c>
      <c r="S494" s="7" t="n">
        <v>0.464</v>
      </c>
      <c r="T494" s="7" t="n">
        <v>1</v>
      </c>
      <c r="U494" s="7" t="n">
        <v>0</v>
      </c>
      <c r="V494" s="7" t="n">
        <v>0.0324</v>
      </c>
      <c r="W494" s="7"/>
    </row>
    <row r="495" customFormat="false" ht="15" hidden="false" customHeight="false" outlineLevel="0" collapsed="false">
      <c r="A495" s="7" t="s">
        <v>604</v>
      </c>
      <c r="B495" s="7" t="s">
        <v>106</v>
      </c>
      <c r="C495" s="7" t="n">
        <v>35</v>
      </c>
      <c r="D495" s="7" t="s">
        <v>102</v>
      </c>
      <c r="E495" s="7" t="n">
        <v>24</v>
      </c>
      <c r="F495" s="7" t="n">
        <v>1</v>
      </c>
      <c r="G495" s="14" t="n">
        <v>23100.52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/>
      <c r="N495" s="14"/>
      <c r="O495" s="14" t="n">
        <v>0</v>
      </c>
      <c r="P495" s="7" t="n">
        <v>4</v>
      </c>
      <c r="Q495" s="7" t="n">
        <v>25</v>
      </c>
      <c r="R495" s="7" t="n">
        <v>0</v>
      </c>
      <c r="S495" s="7" t="n">
        <v>0.668</v>
      </c>
      <c r="T495" s="7" t="n">
        <v>1</v>
      </c>
      <c r="U495" s="7" t="n">
        <v>1</v>
      </c>
      <c r="V495" s="7" t="n">
        <v>0.2129</v>
      </c>
      <c r="W495" s="7"/>
    </row>
    <row r="496" customFormat="false" ht="15" hidden="false" customHeight="false" outlineLevel="0" collapsed="false">
      <c r="A496" s="7" t="s">
        <v>605</v>
      </c>
      <c r="B496" s="7" t="s">
        <v>128</v>
      </c>
      <c r="C496" s="7" t="n">
        <v>19</v>
      </c>
      <c r="D496" s="7" t="s">
        <v>102</v>
      </c>
      <c r="E496" s="7" t="n">
        <v>2</v>
      </c>
      <c r="F496" s="7" t="n">
        <v>3</v>
      </c>
      <c r="G496" s="14" t="n">
        <v>11243.49</v>
      </c>
      <c r="H496" s="14" t="n">
        <v>14423.62</v>
      </c>
      <c r="I496" s="14" t="n">
        <v>47900</v>
      </c>
      <c r="J496" s="14" t="n">
        <v>0</v>
      </c>
      <c r="K496" s="14" t="n">
        <v>0</v>
      </c>
      <c r="L496" s="14" t="n">
        <v>0</v>
      </c>
      <c r="M496" s="14"/>
      <c r="N496" s="14"/>
      <c r="O496" s="14" t="n">
        <v>0</v>
      </c>
      <c r="P496" s="7" t="n">
        <v>304</v>
      </c>
      <c r="Q496" s="7" t="n">
        <v>0</v>
      </c>
      <c r="R496" s="7" t="n">
        <v>0</v>
      </c>
      <c r="S496" s="7"/>
      <c r="T496" s="7" t="n">
        <v>0</v>
      </c>
      <c r="U496" s="7" t="n">
        <v>1</v>
      </c>
      <c r="V496" s="7" t="n">
        <v>0.4032</v>
      </c>
      <c r="W496" s="7"/>
    </row>
    <row r="497" customFormat="false" ht="15" hidden="false" customHeight="false" outlineLevel="0" collapsed="false">
      <c r="A497" s="7" t="s">
        <v>606</v>
      </c>
      <c r="B497" s="7" t="s">
        <v>108</v>
      </c>
      <c r="C497" s="7" t="n">
        <v>77</v>
      </c>
      <c r="D497" s="7" t="s">
        <v>102</v>
      </c>
      <c r="E497" s="7" t="n">
        <v>188</v>
      </c>
      <c r="F497" s="7" t="n">
        <v>3</v>
      </c>
      <c r="G497" s="14" t="n">
        <v>2729.65</v>
      </c>
      <c r="H497" s="14" t="n">
        <v>0</v>
      </c>
      <c r="I497" s="14" t="n">
        <v>11800</v>
      </c>
      <c r="J497" s="14" t="n">
        <v>0</v>
      </c>
      <c r="K497" s="14" t="n">
        <v>0</v>
      </c>
      <c r="L497" s="14" t="n">
        <v>0</v>
      </c>
      <c r="M497" s="14" t="n">
        <v>2900</v>
      </c>
      <c r="N497" s="14" t="n">
        <v>13.2</v>
      </c>
      <c r="O497" s="14" t="n">
        <v>137.39</v>
      </c>
      <c r="P497" s="7" t="n">
        <v>2</v>
      </c>
      <c r="Q497" s="7" t="n">
        <v>16</v>
      </c>
      <c r="R497" s="7" t="n">
        <v>0</v>
      </c>
      <c r="S497" s="7" t="n">
        <v>0.338</v>
      </c>
      <c r="T497" s="7" t="n">
        <v>0</v>
      </c>
      <c r="U497" s="7" t="n">
        <v>0</v>
      </c>
      <c r="V497" s="7" t="n">
        <v>0.0447</v>
      </c>
      <c r="W497" s="7"/>
    </row>
    <row r="498" customFormat="false" ht="15" hidden="false" customHeight="false" outlineLevel="0" collapsed="false">
      <c r="A498" s="7" t="s">
        <v>607</v>
      </c>
      <c r="B498" s="7" t="s">
        <v>101</v>
      </c>
      <c r="C498" s="7" t="n">
        <v>49</v>
      </c>
      <c r="D498" s="7" t="s">
        <v>102</v>
      </c>
      <c r="E498" s="7" t="n">
        <v>228</v>
      </c>
      <c r="F498" s="7" t="n">
        <v>1</v>
      </c>
      <c r="G498" s="14" t="n">
        <v>10318.01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/>
      <c r="N498" s="14"/>
      <c r="O498" s="14" t="n">
        <v>0</v>
      </c>
      <c r="P498" s="7" t="n">
        <v>3</v>
      </c>
      <c r="Q498" s="7" t="n">
        <v>13</v>
      </c>
      <c r="R498" s="7" t="n">
        <v>7</v>
      </c>
      <c r="S498" s="7" t="n">
        <v>0.362</v>
      </c>
      <c r="T498" s="7" t="n">
        <v>0</v>
      </c>
      <c r="U498" s="7" t="n">
        <v>0</v>
      </c>
      <c r="V498" s="7" t="n">
        <v>0.1233</v>
      </c>
      <c r="W498" s="7"/>
    </row>
    <row r="499" customFormat="false" ht="15" hidden="false" customHeight="false" outlineLevel="0" collapsed="false">
      <c r="A499" s="7" t="s">
        <v>608</v>
      </c>
      <c r="B499" s="7" t="s">
        <v>101</v>
      </c>
      <c r="C499" s="7" t="n">
        <v>39</v>
      </c>
      <c r="D499" s="7" t="s">
        <v>102</v>
      </c>
      <c r="E499" s="7" t="n">
        <v>100</v>
      </c>
      <c r="F499" s="7" t="n">
        <v>3</v>
      </c>
      <c r="G499" s="14" t="n">
        <v>4178.05</v>
      </c>
      <c r="H499" s="14" t="n">
        <v>43702.42</v>
      </c>
      <c r="I499" s="14" t="n">
        <v>0</v>
      </c>
      <c r="J499" s="14" t="n">
        <v>0</v>
      </c>
      <c r="K499" s="14" t="n">
        <v>0</v>
      </c>
      <c r="L499" s="14" t="n">
        <v>0</v>
      </c>
      <c r="M499" s="14"/>
      <c r="N499" s="14"/>
      <c r="O499" s="14" t="n">
        <v>0</v>
      </c>
      <c r="P499" s="7" t="n">
        <v>13</v>
      </c>
      <c r="Q499" s="7" t="n">
        <v>7</v>
      </c>
      <c r="R499" s="7" t="n">
        <v>7</v>
      </c>
      <c r="S499" s="7" t="n">
        <v>0.586</v>
      </c>
      <c r="T499" s="7" t="n">
        <v>0</v>
      </c>
      <c r="U499" s="7" t="n">
        <v>0</v>
      </c>
      <c r="V499" s="7" t="n">
        <v>0.059</v>
      </c>
      <c r="W499" s="7"/>
    </row>
    <row r="500" customFormat="false" ht="15" hidden="false" customHeight="false" outlineLevel="0" collapsed="false">
      <c r="A500" s="7" t="s">
        <v>609</v>
      </c>
      <c r="B500" s="7" t="s">
        <v>128</v>
      </c>
      <c r="C500" s="7" t="n">
        <v>27</v>
      </c>
      <c r="D500" s="7" t="s">
        <v>104</v>
      </c>
      <c r="E500" s="7" t="n">
        <v>31</v>
      </c>
      <c r="F500" s="7" t="n">
        <v>2</v>
      </c>
      <c r="G500" s="14" t="n">
        <v>576.77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/>
      <c r="N500" s="14"/>
      <c r="O500" s="14" t="n">
        <v>0</v>
      </c>
      <c r="P500" s="7" t="n">
        <v>3</v>
      </c>
      <c r="Q500" s="7" t="n">
        <v>26</v>
      </c>
      <c r="R500" s="7" t="n">
        <v>12</v>
      </c>
      <c r="S500" s="7" t="n">
        <v>0.84</v>
      </c>
      <c r="T500" s="7" t="n">
        <v>0</v>
      </c>
      <c r="U500" s="7" t="n">
        <v>0</v>
      </c>
      <c r="V500" s="7" t="n">
        <v>0.0283</v>
      </c>
      <c r="W500" s="7"/>
    </row>
    <row r="501" customFormat="false" ht="15" hidden="false" customHeight="false" outlineLevel="0" collapsed="false">
      <c r="A501" s="7" t="s">
        <v>610</v>
      </c>
      <c r="B501" s="7" t="s">
        <v>108</v>
      </c>
      <c r="C501" s="7" t="n">
        <v>48</v>
      </c>
      <c r="D501" s="7" t="s">
        <v>104</v>
      </c>
      <c r="E501" s="7" t="n">
        <v>103</v>
      </c>
      <c r="F501" s="7" t="n">
        <v>4</v>
      </c>
      <c r="G501" s="14" t="n">
        <v>4048.12</v>
      </c>
      <c r="H501" s="14" t="n">
        <v>12376.06</v>
      </c>
      <c r="I501" s="14" t="n">
        <v>0</v>
      </c>
      <c r="J501" s="14" t="n">
        <v>0</v>
      </c>
      <c r="K501" s="14" t="n">
        <v>0</v>
      </c>
      <c r="L501" s="14" t="n">
        <v>17340</v>
      </c>
      <c r="M501" s="14" t="n">
        <v>11600</v>
      </c>
      <c r="N501" s="14" t="n">
        <v>75.4</v>
      </c>
      <c r="O501" s="14" t="n">
        <v>212.2</v>
      </c>
      <c r="P501" s="7" t="n">
        <v>23</v>
      </c>
      <c r="Q501" s="7" t="n">
        <v>26</v>
      </c>
      <c r="R501" s="7" t="n">
        <v>0</v>
      </c>
      <c r="S501" s="7" t="n">
        <v>0.587</v>
      </c>
      <c r="T501" s="7" t="n">
        <v>0</v>
      </c>
      <c r="U501" s="7" t="n">
        <v>0</v>
      </c>
      <c r="V501" s="7" t="n">
        <v>0.0203</v>
      </c>
      <c r="W501" s="7" t="s">
        <v>137</v>
      </c>
    </row>
    <row r="502" customFormat="false" ht="15" hidden="false" customHeight="false" outlineLevel="0" collapsed="false">
      <c r="A502" s="7" t="s">
        <v>611</v>
      </c>
      <c r="B502" s="7" t="s">
        <v>101</v>
      </c>
      <c r="C502" s="7" t="n">
        <v>46</v>
      </c>
      <c r="D502" s="7" t="s">
        <v>102</v>
      </c>
      <c r="E502" s="7" t="n">
        <v>45</v>
      </c>
      <c r="F502" s="7" t="n">
        <v>5</v>
      </c>
      <c r="G502" s="14" t="n">
        <v>23652.31</v>
      </c>
      <c r="H502" s="14" t="n">
        <v>237464.42</v>
      </c>
      <c r="I502" s="14" t="n">
        <v>103800</v>
      </c>
      <c r="J502" s="14" t="n">
        <v>0</v>
      </c>
      <c r="K502" s="14" t="n">
        <v>0</v>
      </c>
      <c r="L502" s="14" t="n">
        <v>0</v>
      </c>
      <c r="M502" s="14" t="n">
        <v>40000</v>
      </c>
      <c r="N502" s="14" t="n">
        <v>22.1</v>
      </c>
      <c r="O502" s="14" t="n">
        <v>1077.81</v>
      </c>
      <c r="P502" s="7" t="n">
        <v>3</v>
      </c>
      <c r="Q502" s="7" t="n">
        <v>19</v>
      </c>
      <c r="R502" s="7" t="n">
        <v>4</v>
      </c>
      <c r="S502" s="7" t="n">
        <v>0.673</v>
      </c>
      <c r="T502" s="7" t="n">
        <v>0</v>
      </c>
      <c r="U502" s="7" t="n">
        <v>0</v>
      </c>
      <c r="V502" s="7" t="n">
        <v>0.042</v>
      </c>
      <c r="W502" s="7"/>
    </row>
    <row r="503" customFormat="false" ht="15" hidden="false" customHeight="false" outlineLevel="0" collapsed="false">
      <c r="A503" s="7" t="s">
        <v>612</v>
      </c>
      <c r="B503" s="7" t="s">
        <v>108</v>
      </c>
      <c r="C503" s="7" t="n">
        <v>54</v>
      </c>
      <c r="D503" s="7" t="s">
        <v>102</v>
      </c>
      <c r="E503" s="7" t="n">
        <v>164</v>
      </c>
      <c r="F503" s="7" t="n">
        <v>2</v>
      </c>
      <c r="G503" s="14" t="n">
        <v>8794.43</v>
      </c>
      <c r="H503" s="14" t="n">
        <v>0</v>
      </c>
      <c r="I503" s="14" t="n">
        <v>34700</v>
      </c>
      <c r="J503" s="14" t="n">
        <v>0</v>
      </c>
      <c r="K503" s="14" t="n">
        <v>0</v>
      </c>
      <c r="L503" s="14" t="n">
        <v>0</v>
      </c>
      <c r="M503" s="14"/>
      <c r="N503" s="14"/>
      <c r="O503" s="14" t="n">
        <v>0</v>
      </c>
      <c r="P503" s="7" t="n">
        <v>18</v>
      </c>
      <c r="Q503" s="7" t="n">
        <v>25</v>
      </c>
      <c r="R503" s="7" t="n">
        <v>7</v>
      </c>
      <c r="S503" s="7" t="n">
        <v>0.85</v>
      </c>
      <c r="T503" s="7" t="n">
        <v>0</v>
      </c>
      <c r="U503" s="7" t="n">
        <v>0</v>
      </c>
      <c r="V503" s="7" t="n">
        <v>0.0574</v>
      </c>
      <c r="W503" s="7" t="s">
        <v>137</v>
      </c>
    </row>
    <row r="504" customFormat="false" ht="15" hidden="false" customHeight="false" outlineLevel="0" collapsed="false">
      <c r="A504" s="7" t="s">
        <v>613</v>
      </c>
      <c r="B504" s="7" t="s">
        <v>108</v>
      </c>
      <c r="C504" s="7" t="n">
        <v>51</v>
      </c>
      <c r="D504" s="7" t="s">
        <v>104</v>
      </c>
      <c r="E504" s="7" t="n">
        <v>80</v>
      </c>
      <c r="F504" s="7" t="n">
        <v>3</v>
      </c>
      <c r="G504" s="14" t="n">
        <v>17505.94</v>
      </c>
      <c r="H504" s="14" t="n">
        <v>134067.39</v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26300</v>
      </c>
      <c r="N504" s="14" t="n">
        <v>22</v>
      </c>
      <c r="O504" s="14" t="n">
        <v>1176.04</v>
      </c>
      <c r="P504" s="7" t="n">
        <v>6</v>
      </c>
      <c r="Q504" s="7" t="n">
        <v>40</v>
      </c>
      <c r="R504" s="7" t="n">
        <v>7</v>
      </c>
      <c r="S504" s="7" t="n">
        <v>0.377</v>
      </c>
      <c r="T504" s="7" t="n">
        <v>2</v>
      </c>
      <c r="U504" s="7" t="n">
        <v>0</v>
      </c>
      <c r="V504" s="7" t="n">
        <v>0.0834</v>
      </c>
      <c r="W504" s="7"/>
    </row>
    <row r="505" customFormat="false" ht="15" hidden="false" customHeight="false" outlineLevel="0" collapsed="false">
      <c r="A505" s="7" t="s">
        <v>614</v>
      </c>
      <c r="B505" s="7" t="s">
        <v>101</v>
      </c>
      <c r="C505" s="7" t="n">
        <v>29</v>
      </c>
      <c r="D505" s="7" t="s">
        <v>102</v>
      </c>
      <c r="E505" s="7" t="n">
        <v>41</v>
      </c>
      <c r="F505" s="7" t="n">
        <v>4</v>
      </c>
      <c r="G505" s="14" t="n">
        <v>550.72</v>
      </c>
      <c r="H505" s="14" t="n">
        <v>47659.91</v>
      </c>
      <c r="I505" s="14" t="n">
        <v>0</v>
      </c>
      <c r="J505" s="14" t="n">
        <v>0</v>
      </c>
      <c r="K505" s="14" t="n">
        <v>0</v>
      </c>
      <c r="L505" s="14" t="n">
        <v>23700</v>
      </c>
      <c r="M505" s="14" t="n">
        <v>7400</v>
      </c>
      <c r="N505" s="14" t="n">
        <v>23.2</v>
      </c>
      <c r="O505" s="14" t="n">
        <v>61.25</v>
      </c>
      <c r="P505" s="7" t="n">
        <v>72</v>
      </c>
      <c r="Q505" s="7" t="n">
        <v>14</v>
      </c>
      <c r="R505" s="7" t="n">
        <v>7</v>
      </c>
      <c r="S505" s="7" t="n">
        <v>0.743</v>
      </c>
      <c r="T505" s="7" t="n">
        <v>0</v>
      </c>
      <c r="U505" s="7" t="n">
        <v>0</v>
      </c>
      <c r="V505" s="7" t="n">
        <v>0.0983</v>
      </c>
      <c r="W505" s="7"/>
    </row>
    <row r="506" customFormat="false" ht="15" hidden="false" customHeight="false" outlineLevel="0" collapsed="false">
      <c r="A506" s="7" t="s">
        <v>615</v>
      </c>
      <c r="B506" s="7" t="s">
        <v>108</v>
      </c>
      <c r="C506" s="7" t="n">
        <v>26</v>
      </c>
      <c r="D506" s="7" t="s">
        <v>102</v>
      </c>
      <c r="E506" s="7" t="n">
        <v>65</v>
      </c>
      <c r="F506" s="7" t="n">
        <v>3</v>
      </c>
      <c r="G506" s="14" t="n">
        <v>1414.59</v>
      </c>
      <c r="H506" s="14" t="n">
        <v>2101.01</v>
      </c>
      <c r="I506" s="14" t="n">
        <v>0</v>
      </c>
      <c r="J506" s="14" t="n">
        <v>0</v>
      </c>
      <c r="K506" s="14" t="n">
        <v>0</v>
      </c>
      <c r="L506" s="14" t="n">
        <v>3590</v>
      </c>
      <c r="M506" s="14"/>
      <c r="N506" s="14"/>
      <c r="O506" s="14" t="n">
        <v>0</v>
      </c>
      <c r="P506" s="7" t="n">
        <v>177</v>
      </c>
      <c r="Q506" s="7" t="n">
        <v>0</v>
      </c>
      <c r="R506" s="7" t="n">
        <v>0</v>
      </c>
      <c r="S506" s="7"/>
      <c r="T506" s="7" t="n">
        <v>0</v>
      </c>
      <c r="U506" s="7" t="n">
        <v>1</v>
      </c>
      <c r="V506" s="7" t="n">
        <v>0.3386</v>
      </c>
      <c r="W506" s="7"/>
    </row>
    <row r="507" customFormat="false" ht="15" hidden="false" customHeight="false" outlineLevel="0" collapsed="false">
      <c r="A507" s="7" t="s">
        <v>616</v>
      </c>
      <c r="B507" s="7" t="s">
        <v>128</v>
      </c>
      <c r="C507" s="7" t="n">
        <v>43</v>
      </c>
      <c r="D507" s="7" t="s">
        <v>102</v>
      </c>
      <c r="E507" s="7" t="n">
        <v>56</v>
      </c>
      <c r="F507" s="7" t="n">
        <v>3</v>
      </c>
      <c r="G507" s="14" t="n">
        <v>5630.67</v>
      </c>
      <c r="H507" s="14" t="n">
        <v>9260.01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6200</v>
      </c>
      <c r="N507" s="14" t="n">
        <v>20.3</v>
      </c>
      <c r="O507" s="14" t="n">
        <v>247.99</v>
      </c>
      <c r="P507" s="7" t="n">
        <v>42</v>
      </c>
      <c r="Q507" s="7" t="n">
        <v>17</v>
      </c>
      <c r="R507" s="7" t="n">
        <v>0</v>
      </c>
      <c r="S507" s="7" t="n">
        <v>0.348</v>
      </c>
      <c r="T507" s="7" t="n">
        <v>0</v>
      </c>
      <c r="U507" s="7" t="n">
        <v>0</v>
      </c>
      <c r="V507" s="7" t="n">
        <v>0.0615</v>
      </c>
      <c r="W507" s="7"/>
    </row>
    <row r="508" customFormat="false" ht="15" hidden="false" customHeight="false" outlineLevel="0" collapsed="false">
      <c r="A508" s="7" t="s">
        <v>617</v>
      </c>
      <c r="B508" s="7" t="s">
        <v>128</v>
      </c>
      <c r="C508" s="7" t="n">
        <v>49</v>
      </c>
      <c r="D508" s="7" t="s">
        <v>102</v>
      </c>
      <c r="E508" s="7" t="n">
        <v>232</v>
      </c>
      <c r="F508" s="7" t="n">
        <v>1</v>
      </c>
      <c r="G508" s="14" t="n">
        <v>618.17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n">
        <v>0</v>
      </c>
      <c r="M508" s="14"/>
      <c r="N508" s="14"/>
      <c r="O508" s="14" t="n">
        <v>0</v>
      </c>
      <c r="P508" s="7" t="n">
        <v>241</v>
      </c>
      <c r="Q508" s="7" t="n">
        <v>0</v>
      </c>
      <c r="R508" s="7" t="n">
        <v>0</v>
      </c>
      <c r="S508" s="7"/>
      <c r="T508" s="7" t="n">
        <v>0</v>
      </c>
      <c r="U508" s="7" t="n">
        <v>0</v>
      </c>
      <c r="V508" s="7" t="n">
        <v>0.3127</v>
      </c>
      <c r="W508" s="7"/>
    </row>
    <row r="509" customFormat="false" ht="15" hidden="false" customHeight="false" outlineLevel="0" collapsed="false">
      <c r="A509" s="7" t="s">
        <v>618</v>
      </c>
      <c r="B509" s="7" t="s">
        <v>108</v>
      </c>
      <c r="C509" s="7" t="n">
        <v>34</v>
      </c>
      <c r="D509" s="7" t="s">
        <v>102</v>
      </c>
      <c r="E509" s="7" t="n">
        <v>179</v>
      </c>
      <c r="F509" s="7" t="n">
        <v>2</v>
      </c>
      <c r="G509" s="14" t="n">
        <v>2374.75</v>
      </c>
      <c r="H509" s="14" t="n">
        <v>0</v>
      </c>
      <c r="I509" s="14" t="n">
        <v>37700</v>
      </c>
      <c r="J509" s="14" t="n">
        <v>0</v>
      </c>
      <c r="K509" s="14" t="n">
        <v>0</v>
      </c>
      <c r="L509" s="14" t="n">
        <v>0</v>
      </c>
      <c r="M509" s="14"/>
      <c r="N509" s="14"/>
      <c r="O509" s="14" t="n">
        <v>0</v>
      </c>
      <c r="P509" s="7" t="n">
        <v>301</v>
      </c>
      <c r="Q509" s="7" t="n">
        <v>0</v>
      </c>
      <c r="R509" s="7" t="n">
        <v>0</v>
      </c>
      <c r="S509" s="7"/>
      <c r="T509" s="7" t="n">
        <v>0</v>
      </c>
      <c r="U509" s="7" t="n">
        <v>0</v>
      </c>
      <c r="V509" s="7" t="n">
        <v>0.2893</v>
      </c>
      <c r="W509" s="7"/>
    </row>
    <row r="510" customFormat="false" ht="15" hidden="false" customHeight="false" outlineLevel="0" collapsed="false">
      <c r="A510" s="7" t="s">
        <v>619</v>
      </c>
      <c r="B510" s="7" t="s">
        <v>106</v>
      </c>
      <c r="C510" s="7" t="n">
        <v>29</v>
      </c>
      <c r="D510" s="7" t="s">
        <v>104</v>
      </c>
      <c r="E510" s="7" t="n">
        <v>46</v>
      </c>
      <c r="F510" s="7" t="n">
        <v>1</v>
      </c>
      <c r="G510" s="14" t="n">
        <v>227.35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/>
      <c r="N510" s="14"/>
      <c r="O510" s="14" t="n">
        <v>0</v>
      </c>
      <c r="P510" s="7" t="n">
        <v>3</v>
      </c>
      <c r="Q510" s="7" t="n">
        <v>64</v>
      </c>
      <c r="R510" s="7" t="n">
        <v>0</v>
      </c>
      <c r="S510" s="7" t="n">
        <v>1</v>
      </c>
      <c r="T510" s="7" t="n">
        <v>0</v>
      </c>
      <c r="U510" s="7" t="n">
        <v>0</v>
      </c>
      <c r="V510" s="7" t="n">
        <v>0.0211</v>
      </c>
      <c r="W510" s="7"/>
    </row>
    <row r="511" customFormat="false" ht="15" hidden="false" customHeight="false" outlineLevel="0" collapsed="false">
      <c r="A511" s="7" t="s">
        <v>620</v>
      </c>
      <c r="B511" s="7" t="s">
        <v>108</v>
      </c>
      <c r="C511" s="7" t="n">
        <v>23</v>
      </c>
      <c r="D511" s="7" t="s">
        <v>102</v>
      </c>
      <c r="E511" s="7" t="n">
        <v>22</v>
      </c>
      <c r="F511" s="7" t="n">
        <v>2</v>
      </c>
      <c r="G511" s="14" t="n">
        <v>1328.41</v>
      </c>
      <c r="H511" s="14" t="n">
        <v>13994.06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/>
      <c r="N511" s="14"/>
      <c r="O511" s="14" t="n">
        <v>0</v>
      </c>
      <c r="P511" s="7" t="n">
        <v>19</v>
      </c>
      <c r="Q511" s="7" t="n">
        <v>17</v>
      </c>
      <c r="R511" s="7" t="n">
        <v>7</v>
      </c>
      <c r="S511" s="7" t="n">
        <v>0.824</v>
      </c>
      <c r="T511" s="7" t="n">
        <v>0</v>
      </c>
      <c r="U511" s="7" t="n">
        <v>1</v>
      </c>
      <c r="V511" s="7" t="n">
        <v>0.0994</v>
      </c>
      <c r="W511" s="7"/>
    </row>
    <row r="512" customFormat="false" ht="15" hidden="false" customHeight="false" outlineLevel="0" collapsed="false">
      <c r="A512" s="7" t="s">
        <v>621</v>
      </c>
      <c r="B512" s="7" t="s">
        <v>108</v>
      </c>
      <c r="C512" s="7" t="n">
        <v>51</v>
      </c>
      <c r="D512" s="7" t="s">
        <v>102</v>
      </c>
      <c r="E512" s="7" t="n">
        <v>10</v>
      </c>
      <c r="F512" s="7" t="n">
        <v>4</v>
      </c>
      <c r="G512" s="14" t="n">
        <v>19218.18</v>
      </c>
      <c r="H512" s="14" t="n">
        <v>90978.85</v>
      </c>
      <c r="I512" s="14" t="n">
        <v>0</v>
      </c>
      <c r="J512" s="14" t="n">
        <v>432154.72</v>
      </c>
      <c r="K512" s="14" t="n">
        <v>464900</v>
      </c>
      <c r="L512" s="14" t="n">
        <v>0</v>
      </c>
      <c r="M512" s="14"/>
      <c r="N512" s="14"/>
      <c r="O512" s="14" t="n">
        <v>0</v>
      </c>
      <c r="P512" s="7" t="n">
        <v>3</v>
      </c>
      <c r="Q512" s="7" t="n">
        <v>47</v>
      </c>
      <c r="R512" s="7" t="n">
        <v>10</v>
      </c>
      <c r="S512" s="7" t="n">
        <v>0.854</v>
      </c>
      <c r="T512" s="7" t="n">
        <v>0</v>
      </c>
      <c r="U512" s="7" t="n">
        <v>0</v>
      </c>
      <c r="V512" s="7" t="n">
        <v>0.0476</v>
      </c>
      <c r="W512" s="7"/>
    </row>
    <row r="513" customFormat="false" ht="15" hidden="false" customHeight="false" outlineLevel="0" collapsed="false">
      <c r="A513" s="7" t="s">
        <v>622</v>
      </c>
      <c r="B513" s="7" t="s">
        <v>101</v>
      </c>
      <c r="C513" s="7" t="n">
        <v>27</v>
      </c>
      <c r="D513" s="7" t="s">
        <v>102</v>
      </c>
      <c r="E513" s="7" t="n">
        <v>25</v>
      </c>
      <c r="F513" s="7" t="n">
        <v>3</v>
      </c>
      <c r="G513" s="14" t="n">
        <v>9592.11</v>
      </c>
      <c r="H513" s="14" t="n">
        <v>65091.44</v>
      </c>
      <c r="I513" s="14" t="n">
        <v>0</v>
      </c>
      <c r="J513" s="14" t="n">
        <v>0</v>
      </c>
      <c r="K513" s="14" t="n">
        <v>343700</v>
      </c>
      <c r="L513" s="14" t="n">
        <v>0</v>
      </c>
      <c r="M513" s="14"/>
      <c r="N513" s="14"/>
      <c r="O513" s="14" t="n">
        <v>0</v>
      </c>
      <c r="P513" s="7" t="n">
        <v>2</v>
      </c>
      <c r="Q513" s="7" t="n">
        <v>38</v>
      </c>
      <c r="R513" s="7" t="n">
        <v>24</v>
      </c>
      <c r="S513" s="7" t="n">
        <v>0.928</v>
      </c>
      <c r="T513" s="7" t="n">
        <v>0</v>
      </c>
      <c r="U513" s="7" t="n">
        <v>0</v>
      </c>
      <c r="V513" s="7" t="n">
        <v>0.0751</v>
      </c>
      <c r="W513" s="7"/>
    </row>
    <row r="514" customFormat="false" ht="15" hidden="false" customHeight="false" outlineLevel="0" collapsed="false">
      <c r="A514" s="7" t="s">
        <v>623</v>
      </c>
      <c r="B514" s="7" t="s">
        <v>108</v>
      </c>
      <c r="C514" s="7" t="n">
        <v>25</v>
      </c>
      <c r="D514" s="7" t="s">
        <v>102</v>
      </c>
      <c r="E514" s="7" t="n">
        <v>13</v>
      </c>
      <c r="F514" s="7" t="n">
        <v>3</v>
      </c>
      <c r="G514" s="14" t="n">
        <v>5605.75</v>
      </c>
      <c r="H514" s="14" t="n">
        <v>43341.99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11800</v>
      </c>
      <c r="N514" s="14" t="n">
        <v>9.5</v>
      </c>
      <c r="O514" s="14" t="n">
        <v>179.13</v>
      </c>
      <c r="P514" s="7" t="n">
        <v>9</v>
      </c>
      <c r="Q514" s="7" t="n">
        <v>15</v>
      </c>
      <c r="R514" s="7" t="n">
        <v>15</v>
      </c>
      <c r="S514" s="7" t="n">
        <v>0.9</v>
      </c>
      <c r="T514" s="7" t="n">
        <v>0</v>
      </c>
      <c r="U514" s="7" t="n">
        <v>0</v>
      </c>
      <c r="V514" s="7" t="n">
        <v>0.0925</v>
      </c>
      <c r="W514" s="7"/>
    </row>
    <row r="515" customFormat="false" ht="15" hidden="false" customHeight="false" outlineLevel="0" collapsed="false">
      <c r="A515" s="7" t="s">
        <v>624</v>
      </c>
      <c r="B515" s="7" t="s">
        <v>128</v>
      </c>
      <c r="C515" s="7" t="n">
        <v>36</v>
      </c>
      <c r="D515" s="7" t="s">
        <v>102</v>
      </c>
      <c r="E515" s="7" t="n">
        <v>119</v>
      </c>
      <c r="F515" s="7" t="n">
        <v>3</v>
      </c>
      <c r="G515" s="14" t="n">
        <v>1028.38</v>
      </c>
      <c r="H515" s="14" t="n">
        <v>4895.59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3100</v>
      </c>
      <c r="N515" s="14" t="n">
        <v>22.1</v>
      </c>
      <c r="O515" s="14" t="n">
        <v>0</v>
      </c>
      <c r="P515" s="7" t="n">
        <v>109</v>
      </c>
      <c r="Q515" s="7" t="n">
        <v>0</v>
      </c>
      <c r="R515" s="7" t="n">
        <v>0</v>
      </c>
      <c r="S515" s="7"/>
      <c r="T515" s="7" t="n">
        <v>0</v>
      </c>
      <c r="U515" s="7" t="n">
        <v>0</v>
      </c>
      <c r="V515" s="7" t="n">
        <v>0.2281</v>
      </c>
      <c r="W515" s="7"/>
    </row>
    <row r="516" customFormat="false" ht="15" hidden="false" customHeight="false" outlineLevel="0" collapsed="false">
      <c r="A516" s="7" t="s">
        <v>625</v>
      </c>
      <c r="B516" s="7" t="s">
        <v>101</v>
      </c>
      <c r="C516" s="7" t="n">
        <v>34</v>
      </c>
      <c r="D516" s="7" t="s">
        <v>102</v>
      </c>
      <c r="E516" s="7" t="n">
        <v>85</v>
      </c>
      <c r="F516" s="7" t="n">
        <v>2</v>
      </c>
      <c r="G516" s="14" t="n">
        <v>3929.99</v>
      </c>
      <c r="H516" s="14" t="n">
        <v>21937.21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/>
      <c r="N516" s="14"/>
      <c r="O516" s="14" t="n">
        <v>0</v>
      </c>
      <c r="P516" s="7" t="n">
        <v>29</v>
      </c>
      <c r="Q516" s="7" t="n">
        <v>6</v>
      </c>
      <c r="R516" s="7" t="n">
        <v>5</v>
      </c>
      <c r="S516" s="7" t="n">
        <v>0.572</v>
      </c>
      <c r="T516" s="7" t="n">
        <v>2</v>
      </c>
      <c r="U516" s="7" t="n">
        <v>1</v>
      </c>
      <c r="V516" s="7" t="n">
        <v>0.5206</v>
      </c>
      <c r="W516" s="7"/>
    </row>
    <row r="517" customFormat="false" ht="15" hidden="false" customHeight="false" outlineLevel="0" collapsed="false">
      <c r="A517" s="7" t="s">
        <v>626</v>
      </c>
      <c r="B517" s="7" t="s">
        <v>106</v>
      </c>
      <c r="C517" s="7" t="n">
        <v>19</v>
      </c>
      <c r="D517" s="7" t="s">
        <v>102</v>
      </c>
      <c r="E517" s="7" t="n">
        <v>2</v>
      </c>
      <c r="F517" s="7" t="n">
        <v>3</v>
      </c>
      <c r="G517" s="14" t="n">
        <v>406.71</v>
      </c>
      <c r="H517" s="14" t="n">
        <v>1023.89</v>
      </c>
      <c r="I517" s="14" t="n">
        <v>0</v>
      </c>
      <c r="J517" s="14" t="n">
        <v>19293.95</v>
      </c>
      <c r="K517" s="14" t="n">
        <v>0</v>
      </c>
      <c r="L517" s="14" t="n">
        <v>0</v>
      </c>
      <c r="M517" s="14"/>
      <c r="N517" s="14"/>
      <c r="O517" s="14" t="n">
        <v>0</v>
      </c>
      <c r="P517" s="7" t="n">
        <v>114</v>
      </c>
      <c r="Q517" s="7" t="n">
        <v>0</v>
      </c>
      <c r="R517" s="7" t="n">
        <v>0</v>
      </c>
      <c r="S517" s="7"/>
      <c r="T517" s="7" t="n">
        <v>0</v>
      </c>
      <c r="U517" s="7" t="n">
        <v>0</v>
      </c>
      <c r="V517" s="7" t="n">
        <v>0.2374</v>
      </c>
      <c r="W517" s="7"/>
    </row>
    <row r="518" customFormat="false" ht="15" hidden="false" customHeight="false" outlineLevel="0" collapsed="false">
      <c r="A518" s="7" t="s">
        <v>627</v>
      </c>
      <c r="B518" s="7" t="s">
        <v>108</v>
      </c>
      <c r="C518" s="7" t="n">
        <v>53</v>
      </c>
      <c r="D518" s="7" t="s">
        <v>104</v>
      </c>
      <c r="E518" s="7" t="n">
        <v>101</v>
      </c>
      <c r="F518" s="7" t="n">
        <v>4</v>
      </c>
      <c r="G518" s="14" t="n">
        <v>3545.36</v>
      </c>
      <c r="H518" s="14" t="n">
        <v>1280.67</v>
      </c>
      <c r="I518" s="14" t="n">
        <v>22800</v>
      </c>
      <c r="J518" s="14" t="n">
        <v>0</v>
      </c>
      <c r="K518" s="14" t="n">
        <v>0</v>
      </c>
      <c r="L518" s="14" t="n">
        <v>0</v>
      </c>
      <c r="M518" s="14" t="n">
        <v>9900</v>
      </c>
      <c r="N518" s="14" t="n">
        <v>23.7</v>
      </c>
      <c r="O518" s="14" t="n">
        <v>413.72</v>
      </c>
      <c r="P518" s="7" t="n">
        <v>7</v>
      </c>
      <c r="Q518" s="7" t="n">
        <v>29</v>
      </c>
      <c r="R518" s="7" t="n">
        <v>6</v>
      </c>
      <c r="S518" s="7" t="n">
        <v>0.448</v>
      </c>
      <c r="T518" s="7" t="n">
        <v>0</v>
      </c>
      <c r="U518" s="7" t="n">
        <v>0</v>
      </c>
      <c r="V518" s="7" t="n">
        <v>0.0132</v>
      </c>
      <c r="W518" s="7"/>
    </row>
    <row r="519" customFormat="false" ht="15" hidden="false" customHeight="false" outlineLevel="0" collapsed="false">
      <c r="A519" s="7" t="s">
        <v>628</v>
      </c>
      <c r="B519" s="7" t="s">
        <v>108</v>
      </c>
      <c r="C519" s="7" t="n">
        <v>49</v>
      </c>
      <c r="D519" s="7" t="s">
        <v>104</v>
      </c>
      <c r="E519" s="7" t="n">
        <v>26</v>
      </c>
      <c r="F519" s="7" t="n">
        <v>3</v>
      </c>
      <c r="G519" s="14" t="n">
        <v>2392.8</v>
      </c>
      <c r="H519" s="14" t="n">
        <v>13706.36</v>
      </c>
      <c r="I519" s="14" t="n">
        <v>11200</v>
      </c>
      <c r="J519" s="14" t="n">
        <v>0</v>
      </c>
      <c r="K519" s="14" t="n">
        <v>0</v>
      </c>
      <c r="L519" s="14" t="n">
        <v>0</v>
      </c>
      <c r="M519" s="14"/>
      <c r="N519" s="14"/>
      <c r="O519" s="14" t="n">
        <v>0</v>
      </c>
      <c r="P519" s="7" t="n">
        <v>14</v>
      </c>
      <c r="Q519" s="7" t="n">
        <v>54</v>
      </c>
      <c r="R519" s="7" t="n">
        <v>17</v>
      </c>
      <c r="S519" s="7" t="n">
        <v>0.679</v>
      </c>
      <c r="T519" s="7" t="n">
        <v>0</v>
      </c>
      <c r="U519" s="7" t="n">
        <v>0</v>
      </c>
      <c r="V519" s="7" t="n">
        <v>0.023</v>
      </c>
      <c r="W519" s="7"/>
    </row>
    <row r="520" customFormat="false" ht="15" hidden="false" customHeight="false" outlineLevel="0" collapsed="false">
      <c r="A520" s="7" t="s">
        <v>629</v>
      </c>
      <c r="B520" s="7" t="s">
        <v>108</v>
      </c>
      <c r="C520" s="7" t="n">
        <v>72</v>
      </c>
      <c r="D520" s="7" t="s">
        <v>104</v>
      </c>
      <c r="E520" s="7" t="n">
        <v>269</v>
      </c>
      <c r="F520" s="7" t="n">
        <v>1</v>
      </c>
      <c r="G520" s="14" t="n">
        <v>4452.74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  <c r="M520" s="14"/>
      <c r="N520" s="14"/>
      <c r="O520" s="14" t="n">
        <v>0</v>
      </c>
      <c r="P520" s="7" t="n">
        <v>5</v>
      </c>
      <c r="Q520" s="7" t="n">
        <v>59</v>
      </c>
      <c r="R520" s="7" t="n">
        <v>0</v>
      </c>
      <c r="S520" s="7" t="n">
        <v>0.401</v>
      </c>
      <c r="T520" s="7" t="n">
        <v>0</v>
      </c>
      <c r="U520" s="7" t="n">
        <v>0</v>
      </c>
      <c r="V520" s="7" t="n">
        <v>0.019</v>
      </c>
      <c r="W520" s="7"/>
    </row>
    <row r="521" customFormat="false" ht="15" hidden="false" customHeight="false" outlineLevel="0" collapsed="false">
      <c r="A521" s="7" t="s">
        <v>630</v>
      </c>
      <c r="B521" s="7" t="s">
        <v>106</v>
      </c>
      <c r="C521" s="7" t="n">
        <v>44</v>
      </c>
      <c r="D521" s="7" t="s">
        <v>104</v>
      </c>
      <c r="E521" s="7" t="n">
        <v>63</v>
      </c>
      <c r="F521" s="7" t="n">
        <v>3</v>
      </c>
      <c r="G521" s="14" t="n">
        <v>4808.74</v>
      </c>
      <c r="H521" s="14" t="n">
        <v>0</v>
      </c>
      <c r="I521" s="14" t="n">
        <v>0</v>
      </c>
      <c r="J521" s="14" t="n">
        <v>0</v>
      </c>
      <c r="K521" s="14" t="n">
        <v>119000</v>
      </c>
      <c r="L521" s="14" t="n">
        <v>13160</v>
      </c>
      <c r="M521" s="14"/>
      <c r="N521" s="14"/>
      <c r="O521" s="14" t="n">
        <v>0</v>
      </c>
      <c r="P521" s="7" t="n">
        <v>2</v>
      </c>
      <c r="Q521" s="7" t="n">
        <v>29</v>
      </c>
      <c r="R521" s="7" t="n">
        <v>0</v>
      </c>
      <c r="S521" s="7" t="n">
        <v>0.814</v>
      </c>
      <c r="T521" s="7" t="n">
        <v>0</v>
      </c>
      <c r="U521" s="7" t="n">
        <v>0</v>
      </c>
      <c r="V521" s="7" t="n">
        <v>0.0439</v>
      </c>
      <c r="W521" s="7"/>
    </row>
    <row r="522" customFormat="false" ht="15" hidden="false" customHeight="false" outlineLevel="0" collapsed="false">
      <c r="A522" s="7" t="s">
        <v>631</v>
      </c>
      <c r="B522" s="7" t="s">
        <v>101</v>
      </c>
      <c r="C522" s="7" t="n">
        <v>54</v>
      </c>
      <c r="D522" s="7" t="s">
        <v>102</v>
      </c>
      <c r="E522" s="7" t="n">
        <v>118</v>
      </c>
      <c r="F522" s="7" t="n">
        <v>3</v>
      </c>
      <c r="G522" s="14" t="n">
        <v>4245.45</v>
      </c>
      <c r="H522" s="14" t="n">
        <v>2192.87</v>
      </c>
      <c r="I522" s="14" t="n">
        <v>0</v>
      </c>
      <c r="J522" s="14" t="n">
        <v>0</v>
      </c>
      <c r="K522" s="14" t="n">
        <v>0</v>
      </c>
      <c r="L522" s="14" t="n">
        <v>2330</v>
      </c>
      <c r="M522" s="14"/>
      <c r="N522" s="14"/>
      <c r="O522" s="14" t="n">
        <v>0</v>
      </c>
      <c r="P522" s="7" t="n">
        <v>359</v>
      </c>
      <c r="Q522" s="7" t="n">
        <v>0</v>
      </c>
      <c r="R522" s="7" t="n">
        <v>0</v>
      </c>
      <c r="S522" s="7"/>
      <c r="T522" s="7" t="n">
        <v>2</v>
      </c>
      <c r="U522" s="7" t="n">
        <v>0</v>
      </c>
      <c r="V522" s="7" t="n">
        <v>0.5495</v>
      </c>
      <c r="W522" s="7"/>
    </row>
    <row r="523" customFormat="false" ht="15" hidden="false" customHeight="false" outlineLevel="0" collapsed="false">
      <c r="A523" s="7" t="s">
        <v>632</v>
      </c>
      <c r="B523" s="7" t="s">
        <v>101</v>
      </c>
      <c r="C523" s="7" t="n">
        <v>34</v>
      </c>
      <c r="D523" s="7" t="s">
        <v>102</v>
      </c>
      <c r="E523" s="7" t="n">
        <v>124</v>
      </c>
      <c r="F523" s="7" t="n">
        <v>4</v>
      </c>
      <c r="G523" s="14" t="n">
        <v>985.14</v>
      </c>
      <c r="H523" s="14" t="n">
        <v>41311.99</v>
      </c>
      <c r="I523" s="14" t="n">
        <v>0</v>
      </c>
      <c r="J523" s="14" t="n">
        <v>82446.23</v>
      </c>
      <c r="K523" s="14" t="n">
        <v>0</v>
      </c>
      <c r="L523" s="14" t="n">
        <v>0</v>
      </c>
      <c r="M523" s="14" t="n">
        <v>15100</v>
      </c>
      <c r="N523" s="14" t="n">
        <v>45.7</v>
      </c>
      <c r="O523" s="14" t="n">
        <v>761.82</v>
      </c>
      <c r="P523" s="7" t="n">
        <v>42</v>
      </c>
      <c r="Q523" s="7" t="n">
        <v>18</v>
      </c>
      <c r="R523" s="7" t="n">
        <v>14</v>
      </c>
      <c r="S523" s="7" t="n">
        <v>0.971</v>
      </c>
      <c r="T523" s="7" t="n">
        <v>0</v>
      </c>
      <c r="U523" s="7" t="n">
        <v>0</v>
      </c>
      <c r="V523" s="7" t="n">
        <v>0.0652</v>
      </c>
      <c r="W523" s="7"/>
    </row>
    <row r="524" customFormat="false" ht="15" hidden="false" customHeight="false" outlineLevel="0" collapsed="false">
      <c r="A524" s="7" t="s">
        <v>633</v>
      </c>
      <c r="B524" s="7" t="s">
        <v>128</v>
      </c>
      <c r="C524" s="7" t="n">
        <v>19</v>
      </c>
      <c r="D524" s="7" t="s">
        <v>102</v>
      </c>
      <c r="E524" s="7" t="n">
        <v>4</v>
      </c>
      <c r="F524" s="7" t="n">
        <v>2</v>
      </c>
      <c r="G524" s="14" t="n">
        <v>565.66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1900</v>
      </c>
      <c r="N524" s="14" t="n">
        <v>55.3</v>
      </c>
      <c r="O524" s="14" t="n">
        <v>119.07</v>
      </c>
      <c r="P524" s="7" t="n">
        <v>43</v>
      </c>
      <c r="Q524" s="7" t="n">
        <v>22</v>
      </c>
      <c r="R524" s="7" t="n">
        <v>0</v>
      </c>
      <c r="S524" s="7" t="n">
        <v>0.848</v>
      </c>
      <c r="T524" s="7" t="n">
        <v>1</v>
      </c>
      <c r="U524" s="7" t="n">
        <v>0</v>
      </c>
      <c r="V524" s="7" t="n">
        <v>0.2424</v>
      </c>
      <c r="W524" s="7"/>
    </row>
    <row r="525" customFormat="false" ht="15" hidden="false" customHeight="false" outlineLevel="0" collapsed="false">
      <c r="A525" s="7" t="s">
        <v>634</v>
      </c>
      <c r="B525" s="7" t="s">
        <v>101</v>
      </c>
      <c r="C525" s="7" t="n">
        <v>26</v>
      </c>
      <c r="D525" s="7" t="s">
        <v>102</v>
      </c>
      <c r="E525" s="7" t="n">
        <v>26</v>
      </c>
      <c r="F525" s="7" t="n">
        <v>2</v>
      </c>
      <c r="G525" s="14" t="n">
        <v>8955.56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24600</v>
      </c>
      <c r="N525" s="14" t="n">
        <v>30.5</v>
      </c>
      <c r="O525" s="14" t="n">
        <v>85.5</v>
      </c>
      <c r="P525" s="7" t="n">
        <v>47</v>
      </c>
      <c r="Q525" s="7" t="n">
        <v>5</v>
      </c>
      <c r="R525" s="7" t="n">
        <v>9</v>
      </c>
      <c r="S525" s="7" t="n">
        <v>0.654</v>
      </c>
      <c r="T525" s="7" t="n">
        <v>2</v>
      </c>
      <c r="U525" s="7" t="n">
        <v>0</v>
      </c>
      <c r="V525" s="7" t="n">
        <v>0.489</v>
      </c>
      <c r="W525" s="7"/>
    </row>
    <row r="526" customFormat="false" ht="15" hidden="false" customHeight="false" outlineLevel="0" collapsed="false">
      <c r="A526" s="7" t="s">
        <v>635</v>
      </c>
      <c r="B526" s="7" t="s">
        <v>108</v>
      </c>
      <c r="C526" s="7" t="n">
        <v>45</v>
      </c>
      <c r="D526" s="7" t="s">
        <v>102</v>
      </c>
      <c r="E526" s="7" t="n">
        <v>25</v>
      </c>
      <c r="F526" s="7" t="n">
        <v>4</v>
      </c>
      <c r="G526" s="14" t="n">
        <v>3905.59</v>
      </c>
      <c r="H526" s="14" t="n">
        <v>6087.51</v>
      </c>
      <c r="I526" s="14" t="n">
        <v>0</v>
      </c>
      <c r="J526" s="14" t="n">
        <v>0</v>
      </c>
      <c r="K526" s="14" t="n">
        <v>0</v>
      </c>
      <c r="L526" s="14" t="n">
        <v>26820</v>
      </c>
      <c r="M526" s="14" t="n">
        <v>18300</v>
      </c>
      <c r="N526" s="14" t="n">
        <v>29.9</v>
      </c>
      <c r="O526" s="14" t="n">
        <v>610.9</v>
      </c>
      <c r="P526" s="7" t="n">
        <v>0</v>
      </c>
      <c r="Q526" s="7" t="n">
        <v>23</v>
      </c>
      <c r="R526" s="7" t="n">
        <v>0</v>
      </c>
      <c r="S526" s="7" t="n">
        <v>0.676</v>
      </c>
      <c r="T526" s="7" t="n">
        <v>0</v>
      </c>
      <c r="U526" s="7" t="n">
        <v>0</v>
      </c>
      <c r="V526" s="7" t="n">
        <v>0.0888</v>
      </c>
      <c r="W526" s="7"/>
    </row>
    <row r="527" customFormat="false" ht="15" hidden="false" customHeight="false" outlineLevel="0" collapsed="false">
      <c r="A527" s="7" t="s">
        <v>636</v>
      </c>
      <c r="B527" s="7" t="s">
        <v>101</v>
      </c>
      <c r="C527" s="7" t="n">
        <v>38</v>
      </c>
      <c r="D527" s="7" t="s">
        <v>104</v>
      </c>
      <c r="E527" s="7" t="n">
        <v>125</v>
      </c>
      <c r="F527" s="7" t="n">
        <v>3</v>
      </c>
      <c r="G527" s="14" t="n">
        <v>5639.39</v>
      </c>
      <c r="H527" s="14" t="n">
        <v>57268</v>
      </c>
      <c r="I527" s="14" t="n">
        <v>0</v>
      </c>
      <c r="J527" s="14" t="n">
        <v>0</v>
      </c>
      <c r="K527" s="14" t="n">
        <v>0</v>
      </c>
      <c r="L527" s="14" t="n">
        <v>27220</v>
      </c>
      <c r="M527" s="14"/>
      <c r="N527" s="14"/>
      <c r="O527" s="14" t="n">
        <v>0</v>
      </c>
      <c r="P527" s="7" t="n">
        <v>3</v>
      </c>
      <c r="Q527" s="7" t="n">
        <v>23</v>
      </c>
      <c r="R527" s="7" t="n">
        <v>0</v>
      </c>
      <c r="S527" s="7" t="n">
        <v>0.686</v>
      </c>
      <c r="T527" s="7" t="n">
        <v>1</v>
      </c>
      <c r="U527" s="7" t="n">
        <v>0</v>
      </c>
      <c r="V527" s="7" t="n">
        <v>0.0418</v>
      </c>
      <c r="W527" s="7"/>
    </row>
    <row r="528" customFormat="false" ht="15" hidden="false" customHeight="false" outlineLevel="0" collapsed="false">
      <c r="A528" s="7" t="s">
        <v>637</v>
      </c>
      <c r="B528" s="7" t="s">
        <v>128</v>
      </c>
      <c r="C528" s="7" t="n">
        <v>25</v>
      </c>
      <c r="D528" s="7" t="s">
        <v>102</v>
      </c>
      <c r="E528" s="7" t="n">
        <v>59</v>
      </c>
      <c r="F528" s="7" t="n">
        <v>2</v>
      </c>
      <c r="G528" s="14" t="n">
        <v>4240.65</v>
      </c>
      <c r="H528" s="14"/>
      <c r="I528" s="14" t="n">
        <v>0</v>
      </c>
      <c r="J528" s="14" t="n">
        <v>0</v>
      </c>
      <c r="K528" s="14" t="n">
        <v>0</v>
      </c>
      <c r="L528" s="14" t="n">
        <v>0</v>
      </c>
      <c r="M528" s="14"/>
      <c r="N528" s="14"/>
      <c r="O528" s="14" t="n">
        <v>0</v>
      </c>
      <c r="P528" s="7" t="n">
        <v>13</v>
      </c>
      <c r="Q528" s="7" t="n">
        <v>20</v>
      </c>
      <c r="R528" s="7" t="n">
        <v>25</v>
      </c>
      <c r="S528" s="7" t="n">
        <v>0.8</v>
      </c>
      <c r="T528" s="7" t="n">
        <v>1</v>
      </c>
      <c r="U528" s="7" t="n">
        <v>0</v>
      </c>
      <c r="V528" s="7" t="n">
        <v>0.3301</v>
      </c>
      <c r="W528" s="7" t="s">
        <v>384</v>
      </c>
    </row>
    <row r="529" customFormat="false" ht="15" hidden="false" customHeight="false" outlineLevel="0" collapsed="false">
      <c r="A529" s="7" t="s">
        <v>638</v>
      </c>
      <c r="B529" s="7" t="s">
        <v>108</v>
      </c>
      <c r="C529" s="7" t="n">
        <v>30</v>
      </c>
      <c r="D529" s="7" t="s">
        <v>102</v>
      </c>
      <c r="E529" s="7" t="n">
        <v>59</v>
      </c>
      <c r="F529" s="7" t="n">
        <v>1</v>
      </c>
      <c r="G529" s="14" t="n">
        <v>727.45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/>
      <c r="N529" s="14"/>
      <c r="O529" s="14" t="n">
        <v>0</v>
      </c>
      <c r="P529" s="7" t="n">
        <v>11</v>
      </c>
      <c r="Q529" s="7" t="n">
        <v>16</v>
      </c>
      <c r="R529" s="7" t="n">
        <v>13</v>
      </c>
      <c r="S529" s="7" t="n">
        <v>1</v>
      </c>
      <c r="T529" s="7" t="n">
        <v>0</v>
      </c>
      <c r="U529" s="7" t="n">
        <v>0</v>
      </c>
      <c r="V529" s="7" t="n">
        <v>0.0787</v>
      </c>
      <c r="W529" s="7"/>
    </row>
    <row r="530" customFormat="false" ht="15" hidden="false" customHeight="false" outlineLevel="0" collapsed="false">
      <c r="A530" s="7" t="s">
        <v>639</v>
      </c>
      <c r="B530" s="7" t="s">
        <v>101</v>
      </c>
      <c r="C530" s="7" t="n">
        <v>42</v>
      </c>
      <c r="D530" s="7" t="s">
        <v>104</v>
      </c>
      <c r="E530" s="7" t="n">
        <v>82</v>
      </c>
      <c r="F530" s="7" t="n">
        <v>2</v>
      </c>
      <c r="G530" s="14" t="n">
        <v>5306.63</v>
      </c>
      <c r="H530" s="14" t="n">
        <v>28558.21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/>
      <c r="N530" s="14"/>
      <c r="O530" s="14" t="n">
        <v>0</v>
      </c>
      <c r="P530" s="7" t="n">
        <v>12</v>
      </c>
      <c r="Q530" s="7" t="n">
        <v>44</v>
      </c>
      <c r="R530" s="7" t="n">
        <v>0</v>
      </c>
      <c r="S530" s="7" t="n">
        <v>0.811</v>
      </c>
      <c r="T530" s="7" t="n">
        <v>0</v>
      </c>
      <c r="U530" s="7" t="n">
        <v>0</v>
      </c>
      <c r="V530" s="7" t="n">
        <v>0.0395</v>
      </c>
      <c r="W530" s="7"/>
    </row>
    <row r="531" customFormat="false" ht="15" hidden="false" customHeight="false" outlineLevel="0" collapsed="false">
      <c r="A531" s="7" t="s">
        <v>640</v>
      </c>
      <c r="B531" s="7" t="s">
        <v>108</v>
      </c>
      <c r="C531" s="7" t="n">
        <v>88</v>
      </c>
      <c r="D531" s="7" t="s">
        <v>102</v>
      </c>
      <c r="E531" s="7" t="n">
        <v>170</v>
      </c>
      <c r="F531" s="7" t="n">
        <v>2</v>
      </c>
      <c r="G531" s="14" t="n">
        <v>793.49</v>
      </c>
      <c r="H531" s="14" t="n">
        <v>0</v>
      </c>
      <c r="I531" s="14" t="n">
        <v>3700</v>
      </c>
      <c r="J531" s="14" t="n">
        <v>0</v>
      </c>
      <c r="K531" s="14" t="n">
        <v>0</v>
      </c>
      <c r="L531" s="14" t="n">
        <v>0</v>
      </c>
      <c r="M531" s="14"/>
      <c r="N531" s="14"/>
      <c r="O531" s="14" t="n">
        <v>0</v>
      </c>
      <c r="P531" s="7" t="n">
        <v>51</v>
      </c>
      <c r="Q531" s="7" t="n">
        <v>3</v>
      </c>
      <c r="R531" s="7" t="n">
        <v>0</v>
      </c>
      <c r="S531" s="7" t="n">
        <v>0.114</v>
      </c>
      <c r="T531" s="7" t="n">
        <v>0</v>
      </c>
      <c r="U531" s="7" t="n">
        <v>0</v>
      </c>
      <c r="V531" s="7" t="n">
        <v>0.1222</v>
      </c>
      <c r="W531" s="7"/>
    </row>
    <row r="532" customFormat="false" ht="15" hidden="false" customHeight="false" outlineLevel="0" collapsed="false">
      <c r="A532" s="7" t="s">
        <v>641</v>
      </c>
      <c r="B532" s="7" t="s">
        <v>101</v>
      </c>
      <c r="C532" s="7" t="n">
        <v>43</v>
      </c>
      <c r="D532" s="7" t="s">
        <v>104</v>
      </c>
      <c r="E532" s="7" t="n">
        <v>28</v>
      </c>
      <c r="F532" s="7" t="n">
        <v>2</v>
      </c>
      <c r="G532" s="14" t="n">
        <v>829.88</v>
      </c>
      <c r="H532" s="14" t="n">
        <v>2663.03</v>
      </c>
      <c r="I532" s="14" t="n">
        <v>0</v>
      </c>
      <c r="J532" s="14" t="n">
        <v>0</v>
      </c>
      <c r="K532" s="14" t="n">
        <v>0</v>
      </c>
      <c r="L532" s="14" t="n">
        <v>0</v>
      </c>
      <c r="M532" s="14"/>
      <c r="N532" s="14"/>
      <c r="O532" s="14" t="n">
        <v>0</v>
      </c>
      <c r="P532" s="7" t="n">
        <v>7</v>
      </c>
      <c r="Q532" s="7" t="n">
        <v>24</v>
      </c>
      <c r="R532" s="7" t="n">
        <v>19</v>
      </c>
      <c r="S532" s="7" t="n">
        <v>0.825</v>
      </c>
      <c r="T532" s="7" t="n">
        <v>0</v>
      </c>
      <c r="U532" s="7" t="n">
        <v>0</v>
      </c>
      <c r="V532" s="7" t="n">
        <v>0.0398</v>
      </c>
      <c r="W532" s="7"/>
    </row>
    <row r="533" customFormat="false" ht="15" hidden="false" customHeight="false" outlineLevel="0" collapsed="false">
      <c r="A533" s="7" t="s">
        <v>642</v>
      </c>
      <c r="B533" s="7" t="s">
        <v>108</v>
      </c>
      <c r="C533" s="7" t="n">
        <v>32</v>
      </c>
      <c r="D533" s="7" t="s">
        <v>104</v>
      </c>
      <c r="E533" s="7" t="n">
        <v>59</v>
      </c>
      <c r="F533" s="7" t="n">
        <v>4</v>
      </c>
      <c r="G533" s="14" t="n">
        <v>417.32</v>
      </c>
      <c r="H533" s="14" t="n">
        <v>669.02</v>
      </c>
      <c r="I533" s="14" t="n">
        <v>0</v>
      </c>
      <c r="J533" s="14" t="n">
        <v>0</v>
      </c>
      <c r="K533" s="14" t="n">
        <v>6800</v>
      </c>
      <c r="L533" s="14" t="n">
        <v>18020</v>
      </c>
      <c r="M533" s="14"/>
      <c r="N533" s="14"/>
      <c r="O533" s="14" t="n">
        <v>0</v>
      </c>
      <c r="P533" s="7" t="n">
        <v>13</v>
      </c>
      <c r="Q533" s="7" t="n">
        <v>42</v>
      </c>
      <c r="R533" s="7" t="n">
        <v>15</v>
      </c>
      <c r="S533" s="7" t="n">
        <v>0.852</v>
      </c>
      <c r="T533" s="7" t="n">
        <v>0</v>
      </c>
      <c r="U533" s="7" t="n">
        <v>0</v>
      </c>
      <c r="V533" s="7" t="n">
        <v>0.0208</v>
      </c>
      <c r="W533" s="7"/>
    </row>
    <row r="534" customFormat="false" ht="15" hidden="false" customHeight="false" outlineLevel="0" collapsed="false">
      <c r="A534" s="7" t="s">
        <v>643</v>
      </c>
      <c r="B534" s="7" t="s">
        <v>106</v>
      </c>
      <c r="C534" s="7" t="n">
        <v>45</v>
      </c>
      <c r="D534" s="7" t="s">
        <v>104</v>
      </c>
      <c r="E534" s="7" t="n">
        <v>2</v>
      </c>
      <c r="F534" s="7" t="n">
        <v>4</v>
      </c>
      <c r="G534" s="14" t="n">
        <v>4558.6</v>
      </c>
      <c r="H534" s="14" t="n">
        <v>15387.76</v>
      </c>
      <c r="I534" s="14" t="n">
        <v>34600</v>
      </c>
      <c r="J534" s="14" t="n">
        <v>0</v>
      </c>
      <c r="K534" s="14" t="n">
        <v>0</v>
      </c>
      <c r="L534" s="14" t="n">
        <v>0</v>
      </c>
      <c r="M534" s="14" t="n">
        <v>9300</v>
      </c>
      <c r="N534" s="14" t="n">
        <v>8.5</v>
      </c>
      <c r="O534" s="14" t="n">
        <v>768.46</v>
      </c>
      <c r="P534" s="7" t="n">
        <v>12</v>
      </c>
      <c r="Q534" s="7" t="n">
        <v>39</v>
      </c>
      <c r="R534" s="7" t="n">
        <v>16</v>
      </c>
      <c r="S534" s="7" t="n">
        <v>0.427</v>
      </c>
      <c r="T534" s="7" t="n">
        <v>0</v>
      </c>
      <c r="U534" s="7" t="n">
        <v>0</v>
      </c>
      <c r="V534" s="7" t="n">
        <v>0.0243</v>
      </c>
      <c r="W534" s="7"/>
    </row>
    <row r="535" customFormat="false" ht="15" hidden="false" customHeight="false" outlineLevel="0" collapsed="false">
      <c r="A535" s="7" t="s">
        <v>644</v>
      </c>
      <c r="B535" s="7" t="s">
        <v>108</v>
      </c>
      <c r="C535" s="7" t="n">
        <v>54</v>
      </c>
      <c r="D535" s="7" t="s">
        <v>102</v>
      </c>
      <c r="E535" s="7" t="n">
        <v>70</v>
      </c>
      <c r="F535" s="7" t="n">
        <v>2</v>
      </c>
      <c r="G535" s="14" t="n">
        <v>2837.23</v>
      </c>
      <c r="H535" s="14" t="n">
        <v>0</v>
      </c>
      <c r="I535" s="14" t="n">
        <v>0</v>
      </c>
      <c r="J535" s="14" t="n">
        <v>0</v>
      </c>
      <c r="K535" s="14" t="n">
        <v>140300</v>
      </c>
      <c r="L535" s="14" t="n">
        <v>0</v>
      </c>
      <c r="M535" s="14"/>
      <c r="N535" s="14"/>
      <c r="O535" s="14" t="n">
        <v>0</v>
      </c>
      <c r="P535" s="7" t="n">
        <v>2</v>
      </c>
      <c r="Q535" s="7" t="n">
        <v>27</v>
      </c>
      <c r="R535" s="7" t="n">
        <v>13</v>
      </c>
      <c r="S535" s="7" t="n">
        <v>0.623</v>
      </c>
      <c r="T535" s="7" t="n">
        <v>0</v>
      </c>
      <c r="U535" s="7" t="n">
        <v>0</v>
      </c>
      <c r="V535" s="7" t="n">
        <v>0.0951</v>
      </c>
      <c r="W535" s="7"/>
    </row>
    <row r="536" customFormat="false" ht="15" hidden="false" customHeight="false" outlineLevel="0" collapsed="false">
      <c r="A536" s="7" t="s">
        <v>645</v>
      </c>
      <c r="B536" s="7" t="s">
        <v>108</v>
      </c>
      <c r="C536" s="7" t="n">
        <v>19</v>
      </c>
      <c r="D536" s="7" t="s">
        <v>102</v>
      </c>
      <c r="E536" s="7" t="n">
        <v>1</v>
      </c>
      <c r="F536" s="7" t="n">
        <v>3</v>
      </c>
      <c r="G536" s="14" t="n">
        <v>2002.5</v>
      </c>
      <c r="H536" s="14" t="n">
        <v>4110.27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/>
      <c r="N536" s="14"/>
      <c r="O536" s="14" t="n">
        <v>0</v>
      </c>
      <c r="P536" s="7" t="n">
        <v>32</v>
      </c>
      <c r="Q536" s="7" t="n">
        <v>19</v>
      </c>
      <c r="R536" s="7" t="n">
        <v>18</v>
      </c>
      <c r="S536" s="7" t="n">
        <v>0.777</v>
      </c>
      <c r="T536" s="7" t="n">
        <v>0</v>
      </c>
      <c r="U536" s="7" t="n">
        <v>0</v>
      </c>
      <c r="V536" s="7" t="n">
        <v>0.0771</v>
      </c>
      <c r="W536" s="7"/>
    </row>
    <row r="537" customFormat="false" ht="15" hidden="false" customHeight="false" outlineLevel="0" collapsed="false">
      <c r="A537" s="7" t="s">
        <v>646</v>
      </c>
      <c r="B537" s="7" t="s">
        <v>128</v>
      </c>
      <c r="C537" s="7" t="n">
        <v>23</v>
      </c>
      <c r="D537" s="7" t="s">
        <v>102</v>
      </c>
      <c r="E537" s="7" t="n">
        <v>32</v>
      </c>
      <c r="F537" s="7" t="n">
        <v>1</v>
      </c>
      <c r="G537" s="14" t="n">
        <v>5117.2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/>
      <c r="N537" s="14"/>
      <c r="O537" s="14" t="n">
        <v>0</v>
      </c>
      <c r="P537" s="7" t="n">
        <v>188</v>
      </c>
      <c r="Q537" s="7" t="n">
        <v>0</v>
      </c>
      <c r="R537" s="7" t="n">
        <v>0</v>
      </c>
      <c r="S537" s="7"/>
      <c r="T537" s="7" t="n">
        <v>1</v>
      </c>
      <c r="U537" s="7" t="n">
        <v>0</v>
      </c>
      <c r="V537" s="7" t="n">
        <v>0.6235</v>
      </c>
      <c r="W537" s="7"/>
    </row>
    <row r="538" customFormat="false" ht="15" hidden="false" customHeight="false" outlineLevel="0" collapsed="false">
      <c r="A538" s="7" t="s">
        <v>647</v>
      </c>
      <c r="B538" s="7" t="s">
        <v>128</v>
      </c>
      <c r="C538" s="7" t="n">
        <v>58</v>
      </c>
      <c r="D538" s="7" t="s">
        <v>104</v>
      </c>
      <c r="E538" s="7" t="n">
        <v>176</v>
      </c>
      <c r="F538" s="7" t="n">
        <v>4</v>
      </c>
      <c r="G538" s="14" t="n">
        <v>1606.68</v>
      </c>
      <c r="H538" s="14" t="n">
        <v>10154.55</v>
      </c>
      <c r="I538" s="14" t="n">
        <v>7000</v>
      </c>
      <c r="J538" s="14" t="n">
        <v>0</v>
      </c>
      <c r="K538" s="14" t="n">
        <v>0</v>
      </c>
      <c r="L538" s="14" t="n">
        <v>0</v>
      </c>
      <c r="M538" s="14"/>
      <c r="N538" s="14"/>
      <c r="O538" s="14" t="n">
        <v>0</v>
      </c>
      <c r="P538" s="7" t="n">
        <v>80</v>
      </c>
      <c r="Q538" s="7" t="n">
        <v>14</v>
      </c>
      <c r="R538" s="7" t="n">
        <v>0</v>
      </c>
      <c r="S538" s="7" t="n">
        <v>0.492</v>
      </c>
      <c r="T538" s="7" t="n">
        <v>0</v>
      </c>
      <c r="U538" s="7" t="n">
        <v>0</v>
      </c>
      <c r="V538" s="7" t="n">
        <v>0.0293</v>
      </c>
      <c r="W538" s="7"/>
    </row>
    <row r="539" customFormat="false" ht="15" hidden="false" customHeight="false" outlineLevel="0" collapsed="false">
      <c r="A539" s="7" t="s">
        <v>648</v>
      </c>
      <c r="B539" s="7" t="s">
        <v>108</v>
      </c>
      <c r="C539" s="7" t="n">
        <v>25</v>
      </c>
      <c r="D539" s="7" t="s">
        <v>102</v>
      </c>
      <c r="E539" s="7" t="n">
        <v>50</v>
      </c>
      <c r="F539" s="7" t="n">
        <v>4</v>
      </c>
      <c r="G539" s="14" t="n">
        <v>5431.79</v>
      </c>
      <c r="H539" s="14" t="n">
        <v>706339</v>
      </c>
      <c r="I539" s="14" t="n">
        <v>338700</v>
      </c>
      <c r="J539" s="14" t="n">
        <v>0</v>
      </c>
      <c r="K539" s="14" t="n">
        <v>667400</v>
      </c>
      <c r="L539" s="14" t="n">
        <v>0</v>
      </c>
      <c r="M539" s="14"/>
      <c r="N539" s="14"/>
      <c r="O539" s="14" t="n">
        <v>0</v>
      </c>
      <c r="P539" s="7" t="n">
        <v>14</v>
      </c>
      <c r="Q539" s="7" t="n">
        <v>22</v>
      </c>
      <c r="R539" s="7" t="n">
        <v>7</v>
      </c>
      <c r="S539" s="7" t="n">
        <v>0.964</v>
      </c>
      <c r="T539" s="7" t="n">
        <v>0</v>
      </c>
      <c r="U539" s="7" t="n">
        <v>0</v>
      </c>
      <c r="V539" s="7" t="n">
        <v>0.0822</v>
      </c>
      <c r="W539" s="7"/>
    </row>
    <row r="540" customFormat="false" ht="15" hidden="false" customHeight="false" outlineLevel="0" collapsed="false">
      <c r="A540" s="7" t="s">
        <v>649</v>
      </c>
      <c r="B540" s="7" t="s">
        <v>108</v>
      </c>
      <c r="C540" s="7" t="n">
        <v>33</v>
      </c>
      <c r="D540" s="7" t="s">
        <v>104</v>
      </c>
      <c r="E540" s="7" t="n">
        <v>79</v>
      </c>
      <c r="F540" s="7" t="n">
        <v>3</v>
      </c>
      <c r="G540" s="14" t="n">
        <v>7445.48</v>
      </c>
      <c r="H540" s="14" t="n">
        <v>39806.6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/>
      <c r="N540" s="14"/>
      <c r="O540" s="14" t="n">
        <v>0</v>
      </c>
      <c r="P540" s="7" t="n">
        <v>18</v>
      </c>
      <c r="Q540" s="7" t="n">
        <v>19</v>
      </c>
      <c r="R540" s="7" t="n">
        <v>5</v>
      </c>
      <c r="S540" s="7" t="n">
        <v>0.656</v>
      </c>
      <c r="T540" s="7" t="n">
        <v>0</v>
      </c>
      <c r="U540" s="7" t="n">
        <v>0</v>
      </c>
      <c r="V540" s="7" t="n">
        <v>0.0297</v>
      </c>
      <c r="W540" s="7"/>
    </row>
    <row r="541" customFormat="false" ht="15" hidden="false" customHeight="false" outlineLevel="0" collapsed="false">
      <c r="A541" s="7" t="s">
        <v>650</v>
      </c>
      <c r="B541" s="7" t="s">
        <v>106</v>
      </c>
      <c r="C541" s="7" t="n">
        <v>57</v>
      </c>
      <c r="D541" s="7" t="s">
        <v>104</v>
      </c>
      <c r="E541" s="7" t="n">
        <v>122</v>
      </c>
      <c r="F541" s="7" t="n">
        <v>3</v>
      </c>
      <c r="G541" s="14" t="n">
        <v>1409.5</v>
      </c>
      <c r="H541" s="14" t="n">
        <v>29216.86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5800</v>
      </c>
      <c r="N541" s="14" t="n">
        <v>39.5</v>
      </c>
      <c r="O541" s="14" t="n">
        <v>248.1</v>
      </c>
      <c r="P541" s="7" t="n">
        <v>17</v>
      </c>
      <c r="Q541" s="7" t="n">
        <v>42</v>
      </c>
      <c r="R541" s="7" t="n">
        <v>15</v>
      </c>
      <c r="S541" s="7" t="n">
        <v>0.772</v>
      </c>
      <c r="T541" s="7" t="n">
        <v>1</v>
      </c>
      <c r="U541" s="7" t="n">
        <v>0</v>
      </c>
      <c r="V541" s="7" t="n">
        <v>0.031</v>
      </c>
      <c r="W541" s="7"/>
    </row>
    <row r="542" customFormat="false" ht="15" hidden="false" customHeight="false" outlineLevel="0" collapsed="false">
      <c r="A542" s="7" t="s">
        <v>651</v>
      </c>
      <c r="B542" s="7" t="s">
        <v>128</v>
      </c>
      <c r="C542" s="7" t="n">
        <v>55</v>
      </c>
      <c r="D542" s="7" t="s">
        <v>102</v>
      </c>
      <c r="E542" s="7" t="n">
        <v>182</v>
      </c>
      <c r="F542" s="7" t="n">
        <v>1</v>
      </c>
      <c r="G542" s="14" t="n">
        <v>2613.67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/>
      <c r="N542" s="14"/>
      <c r="O542" s="14" t="n">
        <v>0</v>
      </c>
      <c r="P542" s="7" t="n">
        <v>10</v>
      </c>
      <c r="Q542" s="7" t="n">
        <v>9</v>
      </c>
      <c r="R542" s="7" t="n">
        <v>4</v>
      </c>
      <c r="S542" s="7" t="n">
        <v>0.24</v>
      </c>
      <c r="T542" s="7" t="n">
        <v>0</v>
      </c>
      <c r="U542" s="7" t="n">
        <v>0</v>
      </c>
      <c r="V542" s="7" t="n">
        <v>0.1147</v>
      </c>
      <c r="W542" s="7"/>
    </row>
    <row r="543" customFormat="false" ht="15" hidden="false" customHeight="false" outlineLevel="0" collapsed="false">
      <c r="A543" s="7" t="s">
        <v>652</v>
      </c>
      <c r="B543" s="7" t="s">
        <v>128</v>
      </c>
      <c r="C543" s="7" t="n">
        <v>40</v>
      </c>
      <c r="D543" s="7" t="s">
        <v>102</v>
      </c>
      <c r="E543" s="7" t="n">
        <v>95</v>
      </c>
      <c r="F543" s="7" t="n">
        <v>2</v>
      </c>
      <c r="G543" s="14" t="n">
        <v>302.37</v>
      </c>
      <c r="H543" s="14" t="n">
        <v>1135.01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/>
      <c r="N543" s="14"/>
      <c r="O543" s="14" t="n">
        <v>0</v>
      </c>
      <c r="P543" s="7" t="n">
        <v>12</v>
      </c>
      <c r="Q543" s="7" t="n">
        <v>15</v>
      </c>
      <c r="R543" s="7" t="n">
        <v>6</v>
      </c>
      <c r="S543" s="7" t="n">
        <v>0.512</v>
      </c>
      <c r="T543" s="7" t="n">
        <v>0</v>
      </c>
      <c r="U543" s="7" t="n">
        <v>0</v>
      </c>
      <c r="V543" s="7" t="n">
        <v>0.1186</v>
      </c>
      <c r="W543" s="7"/>
    </row>
    <row r="544" customFormat="false" ht="15" hidden="false" customHeight="false" outlineLevel="0" collapsed="false">
      <c r="A544" s="7" t="s">
        <v>653</v>
      </c>
      <c r="B544" s="7" t="s">
        <v>106</v>
      </c>
      <c r="C544" s="7" t="n">
        <v>56</v>
      </c>
      <c r="D544" s="7" t="s">
        <v>104</v>
      </c>
      <c r="E544" s="7" t="n">
        <v>170</v>
      </c>
      <c r="F544" s="7" t="n">
        <v>3</v>
      </c>
      <c r="G544" s="14" t="n">
        <v>9341.6</v>
      </c>
      <c r="H544" s="14" t="n">
        <v>33979.68</v>
      </c>
      <c r="I544" s="14" t="n">
        <v>0</v>
      </c>
      <c r="J544" s="14" t="n">
        <v>0</v>
      </c>
      <c r="K544" s="14" t="n">
        <v>232600</v>
      </c>
      <c r="L544" s="14" t="n">
        <v>0</v>
      </c>
      <c r="M544" s="14"/>
      <c r="N544" s="14"/>
      <c r="O544" s="14" t="n">
        <v>0</v>
      </c>
      <c r="P544" s="7" t="n">
        <v>1</v>
      </c>
      <c r="Q544" s="7" t="n">
        <v>57</v>
      </c>
      <c r="R544" s="7" t="n">
        <v>6</v>
      </c>
      <c r="S544" s="7" t="n">
        <v>0.378</v>
      </c>
      <c r="T544" s="7" t="n">
        <v>0</v>
      </c>
      <c r="U544" s="7" t="n">
        <v>1</v>
      </c>
      <c r="V544" s="7" t="n">
        <v>0.0133</v>
      </c>
      <c r="W544" s="7"/>
    </row>
    <row r="545" customFormat="false" ht="15" hidden="false" customHeight="false" outlineLevel="0" collapsed="false">
      <c r="A545" s="7" t="s">
        <v>654</v>
      </c>
      <c r="B545" s="7" t="s">
        <v>101</v>
      </c>
      <c r="C545" s="7" t="n">
        <v>35</v>
      </c>
      <c r="D545" s="7" t="s">
        <v>104</v>
      </c>
      <c r="E545" s="7" t="n">
        <v>165</v>
      </c>
      <c r="F545" s="7" t="n">
        <v>4</v>
      </c>
      <c r="G545" s="14" t="n">
        <v>3708.73</v>
      </c>
      <c r="H545" s="14" t="n">
        <v>34011.59</v>
      </c>
      <c r="I545" s="14" t="n">
        <v>0</v>
      </c>
      <c r="J545" s="14" t="n">
        <v>0</v>
      </c>
      <c r="K545" s="14" t="n">
        <v>392300</v>
      </c>
      <c r="L545" s="14" t="n">
        <v>0</v>
      </c>
      <c r="M545" s="14" t="n">
        <v>11100</v>
      </c>
      <c r="N545" s="14" t="n">
        <v>26.6</v>
      </c>
      <c r="O545" s="14" t="n">
        <v>3838.78</v>
      </c>
      <c r="P545" s="7" t="n">
        <v>1</v>
      </c>
      <c r="Q545" s="7" t="n">
        <v>58</v>
      </c>
      <c r="R545" s="7" t="n">
        <v>25</v>
      </c>
      <c r="S545" s="7" t="n">
        <v>0.96</v>
      </c>
      <c r="T545" s="7" t="n">
        <v>0</v>
      </c>
      <c r="U545" s="7" t="n">
        <v>0</v>
      </c>
      <c r="V545" s="7" t="n">
        <v>0.0118</v>
      </c>
      <c r="W545" s="7"/>
    </row>
    <row r="546" customFormat="false" ht="15" hidden="false" customHeight="false" outlineLevel="0" collapsed="false">
      <c r="A546" s="7" t="s">
        <v>655</v>
      </c>
      <c r="B546" s="7" t="s">
        <v>106</v>
      </c>
      <c r="C546" s="7" t="n">
        <v>54</v>
      </c>
      <c r="D546" s="7" t="s">
        <v>104</v>
      </c>
      <c r="E546" s="7" t="n">
        <v>116</v>
      </c>
      <c r="F546" s="7" t="n">
        <v>4</v>
      </c>
      <c r="G546" s="14" t="n">
        <v>1172.17</v>
      </c>
      <c r="H546" s="14" t="n">
        <v>4966.64</v>
      </c>
      <c r="I546" s="14" t="n">
        <v>0</v>
      </c>
      <c r="J546" s="14" t="n">
        <v>0</v>
      </c>
      <c r="K546" s="14" t="n">
        <v>0</v>
      </c>
      <c r="L546" s="14" t="n">
        <v>13780</v>
      </c>
      <c r="M546" s="14"/>
      <c r="N546" s="14"/>
      <c r="O546" s="14" t="n">
        <v>0</v>
      </c>
      <c r="P546" s="7" t="n">
        <v>11</v>
      </c>
      <c r="Q546" s="7" t="n">
        <v>47</v>
      </c>
      <c r="R546" s="7" t="n">
        <v>10</v>
      </c>
      <c r="S546" s="7" t="n">
        <v>0.76</v>
      </c>
      <c r="T546" s="7" t="n">
        <v>0</v>
      </c>
      <c r="U546" s="7" t="n">
        <v>0</v>
      </c>
      <c r="V546" s="7" t="n">
        <v>0.0137</v>
      </c>
      <c r="W546" s="7"/>
    </row>
    <row r="547" customFormat="false" ht="15" hidden="false" customHeight="false" outlineLevel="0" collapsed="false">
      <c r="A547" s="7" t="s">
        <v>656</v>
      </c>
      <c r="B547" s="7" t="s">
        <v>101</v>
      </c>
      <c r="C547" s="7" t="n">
        <v>48</v>
      </c>
      <c r="D547" s="7" t="s">
        <v>102</v>
      </c>
      <c r="E547" s="7" t="n">
        <v>146</v>
      </c>
      <c r="F547" s="7" t="n">
        <v>5</v>
      </c>
      <c r="G547" s="14" t="n">
        <v>4559.58</v>
      </c>
      <c r="H547" s="14" t="n">
        <v>29540.97</v>
      </c>
      <c r="I547" s="14" t="n">
        <v>188500</v>
      </c>
      <c r="J547" s="14" t="n">
        <v>0</v>
      </c>
      <c r="K547" s="14" t="n">
        <v>0</v>
      </c>
      <c r="L547" s="14" t="n">
        <v>0</v>
      </c>
      <c r="M547" s="14" t="n">
        <v>18000</v>
      </c>
      <c r="N547" s="14" t="n">
        <v>11.5</v>
      </c>
      <c r="O547" s="14" t="n">
        <v>2141.19</v>
      </c>
      <c r="P547" s="7" t="n">
        <v>2</v>
      </c>
      <c r="Q547" s="7" t="n">
        <v>57</v>
      </c>
      <c r="R547" s="7" t="n">
        <v>13</v>
      </c>
      <c r="S547" s="7" t="n">
        <v>0.768</v>
      </c>
      <c r="T547" s="7" t="n">
        <v>2</v>
      </c>
      <c r="U547" s="7" t="n">
        <v>0</v>
      </c>
      <c r="V547" s="7" t="n">
        <v>0.1118</v>
      </c>
      <c r="W547" s="7"/>
    </row>
    <row r="548" customFormat="false" ht="15" hidden="false" customHeight="false" outlineLevel="0" collapsed="false">
      <c r="A548" s="7" t="s">
        <v>657</v>
      </c>
      <c r="B548" s="7" t="s">
        <v>101</v>
      </c>
      <c r="C548" s="7" t="n">
        <v>72</v>
      </c>
      <c r="D548" s="7" t="s">
        <v>104</v>
      </c>
      <c r="E548" s="7" t="n">
        <v>288</v>
      </c>
      <c r="F548" s="7" t="n">
        <v>4</v>
      </c>
      <c r="G548" s="14" t="n">
        <v>3173.65</v>
      </c>
      <c r="H548" s="14" t="n">
        <v>0</v>
      </c>
      <c r="I548" s="14" t="n">
        <v>39000</v>
      </c>
      <c r="J548" s="14" t="n">
        <v>0</v>
      </c>
      <c r="K548" s="14" t="n">
        <v>59900</v>
      </c>
      <c r="L548" s="14" t="n">
        <v>0</v>
      </c>
      <c r="M548" s="14" t="n">
        <v>9500</v>
      </c>
      <c r="N548" s="14" t="n">
        <v>30.5</v>
      </c>
      <c r="O548" s="14" t="n">
        <v>332.51</v>
      </c>
      <c r="P548" s="7" t="n">
        <v>4</v>
      </c>
      <c r="Q548" s="7" t="n">
        <v>29</v>
      </c>
      <c r="R548" s="7" t="n">
        <v>0</v>
      </c>
      <c r="S548" s="7" t="n">
        <v>0.415</v>
      </c>
      <c r="T548" s="7" t="n">
        <v>0</v>
      </c>
      <c r="U548" s="7" t="n">
        <v>0</v>
      </c>
      <c r="V548" s="7" t="n">
        <v>0.0218</v>
      </c>
      <c r="W548" s="7"/>
    </row>
    <row r="549" customFormat="false" ht="15" hidden="false" customHeight="false" outlineLevel="0" collapsed="false">
      <c r="A549" s="7" t="s">
        <v>658</v>
      </c>
      <c r="B549" s="7" t="s">
        <v>108</v>
      </c>
      <c r="C549" s="7" t="n">
        <v>26</v>
      </c>
      <c r="D549" s="7" t="s">
        <v>102</v>
      </c>
      <c r="E549" s="7" t="n">
        <v>13</v>
      </c>
      <c r="F549" s="7" t="n">
        <v>3</v>
      </c>
      <c r="G549" s="14" t="n">
        <v>2143.19</v>
      </c>
      <c r="H549" s="14" t="n">
        <v>7470.5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/>
      <c r="N549" s="14"/>
      <c r="O549" s="14" t="n">
        <v>0</v>
      </c>
      <c r="P549" s="7" t="n">
        <v>7</v>
      </c>
      <c r="Q549" s="7" t="n">
        <v>12</v>
      </c>
      <c r="R549" s="7" t="n">
        <v>13</v>
      </c>
      <c r="S549" s="7" t="n">
        <v>0.865</v>
      </c>
      <c r="T549" s="7" t="n">
        <v>2</v>
      </c>
      <c r="U549" s="7" t="n">
        <v>0</v>
      </c>
      <c r="V549" s="7" t="n">
        <v>0.3783</v>
      </c>
      <c r="W549" s="7"/>
    </row>
    <row r="550" customFormat="false" ht="15" hidden="false" customHeight="false" outlineLevel="0" collapsed="false">
      <c r="A550" s="7" t="s">
        <v>659</v>
      </c>
      <c r="B550" s="7" t="s">
        <v>101</v>
      </c>
      <c r="C550" s="7" t="n">
        <v>38</v>
      </c>
      <c r="D550" s="7" t="s">
        <v>104</v>
      </c>
      <c r="E550" s="7" t="n">
        <v>44</v>
      </c>
      <c r="F550" s="7" t="n">
        <v>3</v>
      </c>
      <c r="G550" s="14" t="n">
        <v>8254.27</v>
      </c>
      <c r="H550" s="14" t="n">
        <v>19017.15</v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13500</v>
      </c>
      <c r="N550" s="14" t="n">
        <v>34.3</v>
      </c>
      <c r="O550" s="14" t="n">
        <v>1150.59</v>
      </c>
      <c r="P550" s="7" t="n">
        <v>10</v>
      </c>
      <c r="Q550" s="7" t="n">
        <v>61</v>
      </c>
      <c r="R550" s="7" t="n">
        <v>13</v>
      </c>
      <c r="S550" s="7" t="n">
        <v>0.331</v>
      </c>
      <c r="T550" s="7" t="n">
        <v>0</v>
      </c>
      <c r="U550" s="7" t="n">
        <v>0</v>
      </c>
      <c r="V550" s="7" t="n">
        <v>0.0219</v>
      </c>
      <c r="W550" s="7"/>
    </row>
    <row r="551" customFormat="false" ht="15" hidden="false" customHeight="false" outlineLevel="0" collapsed="false">
      <c r="A551" s="7" t="s">
        <v>660</v>
      </c>
      <c r="B551" s="7" t="s">
        <v>106</v>
      </c>
      <c r="C551" s="7" t="n">
        <v>19</v>
      </c>
      <c r="D551" s="7" t="s">
        <v>104</v>
      </c>
      <c r="E551" s="7" t="n">
        <v>1</v>
      </c>
      <c r="F551" s="7" t="n">
        <v>2</v>
      </c>
      <c r="G551" s="14" t="n">
        <v>3801.56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7200</v>
      </c>
      <c r="N551" s="14" t="n">
        <v>18.6</v>
      </c>
      <c r="O551" s="14" t="n">
        <v>739.77</v>
      </c>
      <c r="P551" s="7" t="n">
        <v>15</v>
      </c>
      <c r="Q551" s="7" t="n">
        <v>48</v>
      </c>
      <c r="R551" s="7" t="n">
        <v>24</v>
      </c>
      <c r="S551" s="7" t="n">
        <v>0.937</v>
      </c>
      <c r="T551" s="7" t="n">
        <v>0</v>
      </c>
      <c r="U551" s="7" t="n">
        <v>0</v>
      </c>
      <c r="V551" s="7" t="n">
        <v>0.0245</v>
      </c>
      <c r="W551" s="7"/>
    </row>
    <row r="552" customFormat="false" ht="15" hidden="false" customHeight="false" outlineLevel="0" collapsed="false">
      <c r="A552" s="7" t="s">
        <v>661</v>
      </c>
      <c r="B552" s="7" t="s">
        <v>101</v>
      </c>
      <c r="C552" s="7" t="n">
        <v>23</v>
      </c>
      <c r="D552" s="7" t="s">
        <v>102</v>
      </c>
      <c r="E552" s="7" t="n">
        <v>35</v>
      </c>
      <c r="F552" s="7" t="n">
        <v>3</v>
      </c>
      <c r="G552" s="14" t="n">
        <v>580.41</v>
      </c>
      <c r="H552" s="14" t="n">
        <v>3224.25</v>
      </c>
      <c r="I552" s="14" t="n">
        <v>0</v>
      </c>
      <c r="J552" s="14" t="n">
        <v>0</v>
      </c>
      <c r="K552" s="14" t="n">
        <v>0</v>
      </c>
      <c r="L552" s="14" t="n">
        <v>9510</v>
      </c>
      <c r="M552" s="14"/>
      <c r="N552" s="14"/>
      <c r="O552" s="14" t="n">
        <v>0</v>
      </c>
      <c r="P552" s="7" t="n">
        <v>0</v>
      </c>
      <c r="Q552" s="7" t="n">
        <v>15</v>
      </c>
      <c r="R552" s="7" t="n">
        <v>8</v>
      </c>
      <c r="S552" s="7" t="n">
        <v>0.83</v>
      </c>
      <c r="T552" s="7" t="n">
        <v>0</v>
      </c>
      <c r="U552" s="7" t="n">
        <v>0</v>
      </c>
      <c r="V552" s="7" t="n">
        <v>0.0982</v>
      </c>
      <c r="W552" s="7"/>
    </row>
    <row r="553" customFormat="false" ht="15" hidden="false" customHeight="false" outlineLevel="0" collapsed="false">
      <c r="A553" s="7" t="s">
        <v>662</v>
      </c>
      <c r="B553" s="7" t="s">
        <v>106</v>
      </c>
      <c r="C553" s="7" t="n">
        <v>40</v>
      </c>
      <c r="D553" s="7" t="s">
        <v>104</v>
      </c>
      <c r="E553" s="7" t="n">
        <v>75</v>
      </c>
      <c r="F553" s="7" t="n">
        <v>2</v>
      </c>
      <c r="G553" s="14" t="n">
        <v>7050.97</v>
      </c>
      <c r="H553" s="14" t="n">
        <v>16271.18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/>
      <c r="N553" s="14"/>
      <c r="O553" s="14" t="n">
        <v>0</v>
      </c>
      <c r="P553" s="7" t="n">
        <v>6</v>
      </c>
      <c r="Q553" s="7" t="n">
        <v>36</v>
      </c>
      <c r="R553" s="7" t="n">
        <v>0</v>
      </c>
      <c r="S553" s="7" t="n">
        <v>0.557</v>
      </c>
      <c r="T553" s="7" t="n">
        <v>0</v>
      </c>
      <c r="U553" s="7" t="n">
        <v>0</v>
      </c>
      <c r="V553" s="7" t="n">
        <v>0.024</v>
      </c>
      <c r="W553" s="7"/>
    </row>
    <row r="554" customFormat="false" ht="15" hidden="false" customHeight="false" outlineLevel="0" collapsed="false">
      <c r="A554" s="7" t="s">
        <v>663</v>
      </c>
      <c r="B554" s="7" t="s">
        <v>108</v>
      </c>
      <c r="C554" s="7" t="n">
        <v>39</v>
      </c>
      <c r="D554" s="7" t="s">
        <v>102</v>
      </c>
      <c r="E554" s="7" t="n">
        <v>175</v>
      </c>
      <c r="F554" s="7" t="n">
        <v>4</v>
      </c>
      <c r="G554" s="14" t="n">
        <v>2525.46</v>
      </c>
      <c r="H554" s="14" t="n">
        <v>0</v>
      </c>
      <c r="I554" s="14" t="n">
        <v>561100</v>
      </c>
      <c r="J554" s="14" t="n">
        <v>0</v>
      </c>
      <c r="K554" s="14" t="n">
        <v>251400</v>
      </c>
      <c r="L554" s="14" t="n">
        <v>0</v>
      </c>
      <c r="M554" s="14"/>
      <c r="N554" s="14"/>
      <c r="O554" s="14" t="n">
        <v>0</v>
      </c>
      <c r="P554" s="7" t="n">
        <v>74</v>
      </c>
      <c r="Q554" s="7" t="n">
        <v>9</v>
      </c>
      <c r="R554" s="7" t="n">
        <v>0</v>
      </c>
      <c r="S554" s="7" t="n">
        <v>0.819</v>
      </c>
      <c r="T554" s="7" t="n">
        <v>0</v>
      </c>
      <c r="U554" s="7" t="n">
        <v>0</v>
      </c>
      <c r="V554" s="7" t="n">
        <v>0.0843</v>
      </c>
      <c r="W554" s="7"/>
    </row>
    <row r="555" customFormat="false" ht="15" hidden="false" customHeight="false" outlineLevel="0" collapsed="false">
      <c r="A555" s="7" t="s">
        <v>664</v>
      </c>
      <c r="B555" s="7" t="s">
        <v>108</v>
      </c>
      <c r="C555" s="7" t="n">
        <v>37</v>
      </c>
      <c r="D555" s="7" t="s">
        <v>104</v>
      </c>
      <c r="E555" s="7" t="n">
        <v>43</v>
      </c>
      <c r="F555" s="7" t="n">
        <v>3</v>
      </c>
      <c r="G555" s="14" t="n">
        <v>6145.55</v>
      </c>
      <c r="H555" s="14" t="n">
        <v>5460.42</v>
      </c>
      <c r="I555" s="14" t="n">
        <v>0</v>
      </c>
      <c r="J555" s="14" t="n">
        <v>0</v>
      </c>
      <c r="K555" s="14" t="n">
        <v>0</v>
      </c>
      <c r="L555" s="14" t="n">
        <v>11120</v>
      </c>
      <c r="M555" s="14"/>
      <c r="N555" s="14"/>
      <c r="O555" s="14" t="n">
        <v>0</v>
      </c>
      <c r="P555" s="7" t="n">
        <v>37</v>
      </c>
      <c r="Q555" s="7" t="n">
        <v>23</v>
      </c>
      <c r="R555" s="7" t="n">
        <v>7</v>
      </c>
      <c r="S555" s="7" t="n">
        <v>0.952</v>
      </c>
      <c r="T555" s="7" t="n">
        <v>0</v>
      </c>
      <c r="U555" s="7" t="n">
        <v>0</v>
      </c>
      <c r="V555" s="7" t="n">
        <v>0.0255</v>
      </c>
      <c r="W555" s="7"/>
    </row>
    <row r="556" customFormat="false" ht="15" hidden="false" customHeight="false" outlineLevel="0" collapsed="false">
      <c r="A556" s="7" t="s">
        <v>665</v>
      </c>
      <c r="B556" s="7" t="s">
        <v>101</v>
      </c>
      <c r="C556" s="7" t="n">
        <v>35</v>
      </c>
      <c r="D556" s="7" t="s">
        <v>104</v>
      </c>
      <c r="E556" s="7" t="n">
        <v>13</v>
      </c>
      <c r="F556" s="7" t="n">
        <v>2</v>
      </c>
      <c r="G556" s="14" t="n">
        <v>3638.92</v>
      </c>
      <c r="H556" s="14" t="n">
        <v>15515.56</v>
      </c>
      <c r="I556" s="14" t="n">
        <v>0</v>
      </c>
      <c r="J556" s="14" t="n">
        <v>0</v>
      </c>
      <c r="K556" s="14" t="n">
        <v>0</v>
      </c>
      <c r="L556" s="14" t="n">
        <v>0</v>
      </c>
      <c r="M556" s="14"/>
      <c r="N556" s="14"/>
      <c r="O556" s="14" t="n">
        <v>0</v>
      </c>
      <c r="P556" s="7" t="n">
        <v>5</v>
      </c>
      <c r="Q556" s="7" t="n">
        <v>36</v>
      </c>
      <c r="R556" s="7" t="n">
        <v>12</v>
      </c>
      <c r="S556" s="7" t="n">
        <v>0.923</v>
      </c>
      <c r="T556" s="7" t="n">
        <v>0</v>
      </c>
      <c r="U556" s="7" t="n">
        <v>0</v>
      </c>
      <c r="V556" s="7" t="n">
        <v>0.0294</v>
      </c>
      <c r="W556" s="7"/>
    </row>
    <row r="557" customFormat="false" ht="15" hidden="false" customHeight="false" outlineLevel="0" collapsed="false">
      <c r="A557" s="7" t="s">
        <v>666</v>
      </c>
      <c r="B557" s="7" t="s">
        <v>108</v>
      </c>
      <c r="C557" s="7" t="n">
        <v>61</v>
      </c>
      <c r="D557" s="7" t="s">
        <v>104</v>
      </c>
      <c r="E557" s="7" t="n">
        <v>370</v>
      </c>
      <c r="F557" s="7" t="n">
        <v>4</v>
      </c>
      <c r="G557" s="14" t="n">
        <v>2170.19</v>
      </c>
      <c r="H557" s="14" t="n">
        <v>0</v>
      </c>
      <c r="I557" s="14" t="n">
        <v>0</v>
      </c>
      <c r="J557" s="14" t="n">
        <v>36798.68</v>
      </c>
      <c r="K557" s="14" t="n">
        <v>0</v>
      </c>
      <c r="L557" s="14" t="n">
        <v>13180</v>
      </c>
      <c r="M557" s="14" t="n">
        <v>6900</v>
      </c>
      <c r="N557" s="14" t="n">
        <v>6.2</v>
      </c>
      <c r="O557" s="14" t="n">
        <v>416.08</v>
      </c>
      <c r="P557" s="7" t="n">
        <v>2</v>
      </c>
      <c r="Q557" s="7" t="n">
        <v>51</v>
      </c>
      <c r="R557" s="7" t="n">
        <v>0</v>
      </c>
      <c r="S557" s="7" t="n">
        <v>0.322</v>
      </c>
      <c r="T557" s="7" t="n">
        <v>0</v>
      </c>
      <c r="U557" s="7" t="n">
        <v>0</v>
      </c>
      <c r="V557" s="7" t="n">
        <v>0.0187</v>
      </c>
      <c r="W557" s="7"/>
    </row>
    <row r="558" customFormat="false" ht="15" hidden="false" customHeight="false" outlineLevel="0" collapsed="false">
      <c r="A558" s="7" t="s">
        <v>667</v>
      </c>
      <c r="B558" s="7" t="s">
        <v>106</v>
      </c>
      <c r="C558" s="7" t="n">
        <v>41</v>
      </c>
      <c r="D558" s="7" t="s">
        <v>102</v>
      </c>
      <c r="E558" s="7" t="n">
        <v>76</v>
      </c>
      <c r="F558" s="7" t="n">
        <v>3</v>
      </c>
      <c r="G558" s="14" t="n">
        <v>2078.06</v>
      </c>
      <c r="H558" s="14" t="n">
        <v>29421.69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11600</v>
      </c>
      <c r="N558" s="14" t="n">
        <v>27.6</v>
      </c>
      <c r="O558" s="14" t="n">
        <v>0</v>
      </c>
      <c r="P558" s="7" t="n">
        <v>116</v>
      </c>
      <c r="Q558" s="7" t="n">
        <v>0</v>
      </c>
      <c r="R558" s="7" t="n">
        <v>5</v>
      </c>
      <c r="S558" s="7"/>
      <c r="T558" s="7" t="n">
        <v>0</v>
      </c>
      <c r="U558" s="7" t="n">
        <v>0</v>
      </c>
      <c r="V558" s="7" t="n">
        <v>0.2632</v>
      </c>
      <c r="W558" s="7"/>
    </row>
    <row r="559" customFormat="false" ht="15" hidden="false" customHeight="false" outlineLevel="0" collapsed="false">
      <c r="A559" s="7" t="s">
        <v>668</v>
      </c>
      <c r="B559" s="7" t="s">
        <v>106</v>
      </c>
      <c r="C559" s="7" t="n">
        <v>53</v>
      </c>
      <c r="D559" s="7" t="s">
        <v>102</v>
      </c>
      <c r="E559" s="7" t="n">
        <v>321</v>
      </c>
      <c r="F559" s="7" t="n">
        <v>2</v>
      </c>
      <c r="G559" s="14" t="n">
        <v>5105.5</v>
      </c>
      <c r="H559" s="14" t="n">
        <v>23136.72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/>
      <c r="N559" s="14"/>
      <c r="O559" s="14" t="n">
        <v>0</v>
      </c>
      <c r="P559" s="7" t="n">
        <v>19</v>
      </c>
      <c r="Q559" s="7" t="n">
        <v>33</v>
      </c>
      <c r="R559" s="7" t="n">
        <v>10</v>
      </c>
      <c r="S559" s="7" t="n">
        <v>0.638</v>
      </c>
      <c r="T559" s="7" t="n">
        <v>0</v>
      </c>
      <c r="U559" s="7" t="n">
        <v>0</v>
      </c>
      <c r="V559" s="7" t="n">
        <v>0.0551</v>
      </c>
      <c r="W559" s="7"/>
    </row>
    <row r="560" customFormat="false" ht="15" hidden="false" customHeight="false" outlineLevel="0" collapsed="false">
      <c r="A560" s="7" t="s">
        <v>669</v>
      </c>
      <c r="B560" s="7" t="s">
        <v>106</v>
      </c>
      <c r="C560" s="7" t="n">
        <v>47</v>
      </c>
      <c r="D560" s="7" t="s">
        <v>104</v>
      </c>
      <c r="E560" s="7" t="n">
        <v>112</v>
      </c>
      <c r="F560" s="7" t="n">
        <v>3</v>
      </c>
      <c r="G560" s="14" t="n">
        <v>5605.9</v>
      </c>
      <c r="H560" s="14" t="n">
        <v>55376.97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11800</v>
      </c>
      <c r="N560" s="14" t="n">
        <v>39.7</v>
      </c>
      <c r="O560" s="14" t="n">
        <v>1041.09</v>
      </c>
      <c r="P560" s="7" t="n">
        <v>18</v>
      </c>
      <c r="Q560" s="7" t="n">
        <v>56</v>
      </c>
      <c r="R560" s="7" t="n">
        <v>12</v>
      </c>
      <c r="S560" s="7" t="n">
        <v>0.539</v>
      </c>
      <c r="T560" s="7" t="n">
        <v>1</v>
      </c>
      <c r="U560" s="7" t="n">
        <v>0</v>
      </c>
      <c r="V560" s="7" t="n">
        <v>0.0363</v>
      </c>
      <c r="W560" s="7"/>
    </row>
    <row r="561" customFormat="false" ht="15" hidden="false" customHeight="false" outlineLevel="0" collapsed="false">
      <c r="A561" s="7" t="s">
        <v>670</v>
      </c>
      <c r="B561" s="7" t="s">
        <v>101</v>
      </c>
      <c r="C561" s="7" t="n">
        <v>37</v>
      </c>
      <c r="D561" s="7" t="s">
        <v>102</v>
      </c>
      <c r="E561" s="7" t="n">
        <v>32</v>
      </c>
      <c r="F561" s="7" t="n">
        <v>2</v>
      </c>
      <c r="G561" s="14" t="n">
        <v>6251.66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8700</v>
      </c>
      <c r="N561" s="14" t="n">
        <v>73.7</v>
      </c>
      <c r="O561" s="14" t="n">
        <v>153.55</v>
      </c>
      <c r="P561" s="7" t="n">
        <v>25</v>
      </c>
      <c r="Q561" s="7" t="n">
        <v>7</v>
      </c>
      <c r="R561" s="7" t="n">
        <v>8</v>
      </c>
      <c r="S561" s="7" t="n">
        <v>0.729</v>
      </c>
      <c r="T561" s="7" t="n">
        <v>0</v>
      </c>
      <c r="U561" s="7" t="n">
        <v>1</v>
      </c>
      <c r="V561" s="7" t="n">
        <v>0.1928</v>
      </c>
      <c r="W561" s="7"/>
    </row>
    <row r="562" customFormat="false" ht="15" hidden="false" customHeight="false" outlineLevel="0" collapsed="false">
      <c r="A562" s="7" t="s">
        <v>671</v>
      </c>
      <c r="B562" s="7" t="s">
        <v>101</v>
      </c>
      <c r="C562" s="7" t="n">
        <v>58</v>
      </c>
      <c r="D562" s="7" t="s">
        <v>104</v>
      </c>
      <c r="E562" s="7" t="n">
        <v>111</v>
      </c>
      <c r="F562" s="7" t="n">
        <v>6</v>
      </c>
      <c r="G562" s="14" t="n">
        <v>5634.59</v>
      </c>
      <c r="H562" s="14" t="n">
        <v>13261.16</v>
      </c>
      <c r="I562" s="14" t="n">
        <v>0</v>
      </c>
      <c r="J562" s="14" t="n">
        <v>174437.32</v>
      </c>
      <c r="K562" s="14" t="n">
        <v>266700</v>
      </c>
      <c r="L562" s="14" t="n">
        <v>0</v>
      </c>
      <c r="M562" s="14" t="n">
        <v>23100</v>
      </c>
      <c r="N562" s="14" t="n">
        <v>42.2</v>
      </c>
      <c r="O562" s="14" t="n">
        <v>1494.34</v>
      </c>
      <c r="P562" s="7" t="n">
        <v>4</v>
      </c>
      <c r="Q562" s="7" t="n">
        <v>69</v>
      </c>
      <c r="R562" s="7" t="n">
        <v>0</v>
      </c>
      <c r="S562" s="7" t="n">
        <v>0.656</v>
      </c>
      <c r="T562" s="7" t="n">
        <v>0</v>
      </c>
      <c r="U562" s="7" t="n">
        <v>0</v>
      </c>
      <c r="V562" s="7" t="n">
        <v>0.0138</v>
      </c>
      <c r="W562" s="7"/>
    </row>
    <row r="563" customFormat="false" ht="15" hidden="false" customHeight="false" outlineLevel="0" collapsed="false">
      <c r="A563" s="7" t="s">
        <v>672</v>
      </c>
      <c r="B563" s="7" t="s">
        <v>101</v>
      </c>
      <c r="C563" s="7" t="n">
        <v>24</v>
      </c>
      <c r="D563" s="7" t="s">
        <v>102</v>
      </c>
      <c r="E563" s="7" t="n">
        <v>5</v>
      </c>
      <c r="F563" s="7" t="n">
        <v>2</v>
      </c>
      <c r="G563" s="14" t="n">
        <v>2478.35</v>
      </c>
      <c r="H563" s="14" t="n">
        <v>16302.04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/>
      <c r="N563" s="14"/>
      <c r="O563" s="14" t="n">
        <v>0</v>
      </c>
      <c r="P563" s="7" t="n">
        <v>5</v>
      </c>
      <c r="Q563" s="7" t="n">
        <v>13</v>
      </c>
      <c r="R563" s="7" t="n">
        <v>8</v>
      </c>
      <c r="S563" s="7" t="n">
        <v>0.82</v>
      </c>
      <c r="T563" s="7" t="n">
        <v>0</v>
      </c>
      <c r="U563" s="7" t="n">
        <v>0</v>
      </c>
      <c r="V563" s="7" t="n">
        <v>0.1013</v>
      </c>
      <c r="W563" s="7"/>
    </row>
    <row r="564" customFormat="false" ht="15" hidden="false" customHeight="false" outlineLevel="0" collapsed="false">
      <c r="A564" s="7" t="s">
        <v>673</v>
      </c>
      <c r="B564" s="7" t="s">
        <v>108</v>
      </c>
      <c r="C564" s="7" t="n">
        <v>53</v>
      </c>
      <c r="D564" s="7" t="s">
        <v>104</v>
      </c>
      <c r="E564" s="7" t="n">
        <v>19</v>
      </c>
      <c r="F564" s="7" t="n">
        <v>1</v>
      </c>
      <c r="G564" s="14" t="n">
        <v>2574.31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/>
      <c r="N564" s="14"/>
      <c r="O564" s="14" t="n">
        <v>0</v>
      </c>
      <c r="P564" s="7" t="n">
        <v>13</v>
      </c>
      <c r="Q564" s="7" t="n">
        <v>11</v>
      </c>
      <c r="R564" s="7" t="n">
        <v>0</v>
      </c>
      <c r="S564" s="7" t="n">
        <v>0.537</v>
      </c>
      <c r="T564" s="7" t="n">
        <v>0</v>
      </c>
      <c r="U564" s="7" t="n">
        <v>0</v>
      </c>
      <c r="V564" s="7" t="n">
        <v>0.0928</v>
      </c>
      <c r="W564" s="7"/>
    </row>
    <row r="565" customFormat="false" ht="15" hidden="false" customHeight="false" outlineLevel="0" collapsed="false">
      <c r="A565" s="7" t="s">
        <v>674</v>
      </c>
      <c r="B565" s="7" t="s">
        <v>128</v>
      </c>
      <c r="C565" s="7" t="n">
        <v>26</v>
      </c>
      <c r="D565" s="7" t="s">
        <v>104</v>
      </c>
      <c r="E565" s="7" t="n">
        <v>27</v>
      </c>
      <c r="F565" s="7" t="n">
        <v>2</v>
      </c>
      <c r="G565" s="14" t="n">
        <v>395.46</v>
      </c>
      <c r="H565" s="14" t="n">
        <v>1955.49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/>
      <c r="N565" s="14"/>
      <c r="O565" s="14" t="n">
        <v>0</v>
      </c>
      <c r="P565" s="7" t="n">
        <v>219</v>
      </c>
      <c r="Q565" s="7" t="n">
        <v>0</v>
      </c>
      <c r="R565" s="7" t="n">
        <v>0</v>
      </c>
      <c r="S565" s="7"/>
      <c r="T565" s="7" t="n">
        <v>0</v>
      </c>
      <c r="U565" s="7" t="n">
        <v>0</v>
      </c>
      <c r="V565" s="7" t="n">
        <v>0.1468</v>
      </c>
      <c r="W565" s="7"/>
    </row>
    <row r="566" customFormat="false" ht="15" hidden="false" customHeight="false" outlineLevel="0" collapsed="false">
      <c r="A566" s="7" t="s">
        <v>675</v>
      </c>
      <c r="B566" s="7" t="s">
        <v>108</v>
      </c>
      <c r="C566" s="7" t="n">
        <v>24</v>
      </c>
      <c r="D566" s="7" t="s">
        <v>104</v>
      </c>
      <c r="E566" s="7" t="n">
        <v>23</v>
      </c>
      <c r="F566" s="7" t="n">
        <v>2</v>
      </c>
      <c r="G566" s="14" t="n">
        <v>1994.66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n">
        <v>0</v>
      </c>
      <c r="M566" s="14"/>
      <c r="N566" s="14"/>
      <c r="O566" s="14" t="n">
        <v>0</v>
      </c>
      <c r="P566" s="7" t="n">
        <v>23</v>
      </c>
      <c r="Q566" s="7" t="n">
        <v>34</v>
      </c>
      <c r="R566" s="7" t="n">
        <v>13</v>
      </c>
      <c r="S566" s="7" t="n">
        <v>0.786</v>
      </c>
      <c r="T566" s="7" t="n">
        <v>0</v>
      </c>
      <c r="U566" s="7" t="n">
        <v>0</v>
      </c>
      <c r="V566" s="7" t="n">
        <v>0.0336</v>
      </c>
      <c r="W566" s="7"/>
    </row>
    <row r="567" customFormat="false" ht="15" hidden="false" customHeight="false" outlineLevel="0" collapsed="false">
      <c r="A567" s="7" t="s">
        <v>676</v>
      </c>
      <c r="B567" s="7" t="s">
        <v>106</v>
      </c>
      <c r="C567" s="7" t="n">
        <v>58</v>
      </c>
      <c r="D567" s="7" t="s">
        <v>102</v>
      </c>
      <c r="E567" s="7" t="n">
        <v>28</v>
      </c>
      <c r="F567" s="7" t="n">
        <v>3</v>
      </c>
      <c r="G567" s="14" t="n">
        <v>9313.27</v>
      </c>
      <c r="H567" s="14"/>
      <c r="I567" s="14" t="n">
        <v>0</v>
      </c>
      <c r="J567" s="14" t="n">
        <v>0</v>
      </c>
      <c r="K567" s="14" t="n">
        <v>294700</v>
      </c>
      <c r="L567" s="14" t="n">
        <v>0</v>
      </c>
      <c r="M567" s="14"/>
      <c r="N567" s="14"/>
      <c r="O567" s="14" t="n">
        <v>0</v>
      </c>
      <c r="P567" s="7" t="n">
        <v>15</v>
      </c>
      <c r="Q567" s="7" t="n">
        <v>17</v>
      </c>
      <c r="R567" s="7" t="n">
        <v>14</v>
      </c>
      <c r="S567" s="7" t="n">
        <v>0.649</v>
      </c>
      <c r="T567" s="7" t="n">
        <v>0</v>
      </c>
      <c r="U567" s="7" t="n">
        <v>0</v>
      </c>
      <c r="V567" s="7" t="n">
        <v>0.2868</v>
      </c>
      <c r="W567" s="7" t="s">
        <v>677</v>
      </c>
    </row>
    <row r="568" customFormat="false" ht="15" hidden="false" customHeight="false" outlineLevel="0" collapsed="false">
      <c r="A568" s="7" t="s">
        <v>678</v>
      </c>
      <c r="B568" s="7" t="s">
        <v>108</v>
      </c>
      <c r="C568" s="7" t="n">
        <v>52</v>
      </c>
      <c r="D568" s="7" t="s">
        <v>102</v>
      </c>
      <c r="E568" s="7" t="n">
        <v>215</v>
      </c>
      <c r="F568" s="7" t="n">
        <v>6</v>
      </c>
      <c r="G568" s="14" t="n">
        <v>1686.06</v>
      </c>
      <c r="H568" s="14" t="n">
        <v>1912.42</v>
      </c>
      <c r="I568" s="14" t="n">
        <v>8200</v>
      </c>
      <c r="J568" s="14" t="n">
        <v>14784.09</v>
      </c>
      <c r="K568" s="14" t="n">
        <v>49200</v>
      </c>
      <c r="L568" s="14" t="n">
        <v>0</v>
      </c>
      <c r="M568" s="14"/>
      <c r="N568" s="14"/>
      <c r="O568" s="14" t="n">
        <v>0</v>
      </c>
      <c r="P568" s="7" t="n">
        <v>6</v>
      </c>
      <c r="Q568" s="7" t="n">
        <v>26</v>
      </c>
      <c r="R568" s="7" t="n">
        <v>0</v>
      </c>
      <c r="S568" s="7" t="n">
        <v>0.58</v>
      </c>
      <c r="T568" s="7" t="n">
        <v>0</v>
      </c>
      <c r="U568" s="7" t="n">
        <v>0</v>
      </c>
      <c r="V568" s="7" t="n">
        <v>0.0324</v>
      </c>
      <c r="W568" s="7"/>
    </row>
    <row r="569" customFormat="false" ht="15" hidden="false" customHeight="false" outlineLevel="0" collapsed="false">
      <c r="A569" s="7" t="s">
        <v>679</v>
      </c>
      <c r="B569" s="7" t="s">
        <v>106</v>
      </c>
      <c r="C569" s="7" t="n">
        <v>53</v>
      </c>
      <c r="D569" s="7" t="s">
        <v>104</v>
      </c>
      <c r="E569" s="7" t="n">
        <v>88</v>
      </c>
      <c r="F569" s="7" t="n">
        <v>2</v>
      </c>
      <c r="G569" s="14" t="n">
        <v>874.44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n">
        <v>0</v>
      </c>
      <c r="M569" s="14"/>
      <c r="N569" s="14"/>
      <c r="O569" s="14" t="n">
        <v>0</v>
      </c>
      <c r="P569" s="7" t="n">
        <v>9</v>
      </c>
      <c r="Q569" s="7" t="n">
        <v>33</v>
      </c>
      <c r="R569" s="7" t="n">
        <v>0</v>
      </c>
      <c r="S569" s="7" t="n">
        <v>0.63</v>
      </c>
      <c r="T569" s="7" t="n">
        <v>0</v>
      </c>
      <c r="U569" s="7" t="n">
        <v>0</v>
      </c>
      <c r="V569" s="7" t="n">
        <v>0.025</v>
      </c>
      <c r="W569" s="7"/>
    </row>
    <row r="570" customFormat="false" ht="15" hidden="false" customHeight="false" outlineLevel="0" collapsed="false">
      <c r="A570" s="7" t="s">
        <v>680</v>
      </c>
      <c r="B570" s="7" t="s">
        <v>108</v>
      </c>
      <c r="C570" s="7" t="n">
        <v>39</v>
      </c>
      <c r="D570" s="7" t="s">
        <v>102</v>
      </c>
      <c r="E570" s="7" t="n">
        <v>122</v>
      </c>
      <c r="F570" s="7" t="n">
        <v>2</v>
      </c>
      <c r="G570" s="14" t="n">
        <v>3864.87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4000</v>
      </c>
      <c r="N570" s="14" t="n">
        <v>16</v>
      </c>
      <c r="O570" s="14" t="n">
        <v>192.29</v>
      </c>
      <c r="P570" s="7" t="n">
        <v>1</v>
      </c>
      <c r="Q570" s="7" t="n">
        <v>26</v>
      </c>
      <c r="R570" s="7" t="n">
        <v>10</v>
      </c>
      <c r="S570" s="7" t="n">
        <v>0.727</v>
      </c>
      <c r="T570" s="7" t="n">
        <v>0</v>
      </c>
      <c r="U570" s="7" t="n">
        <v>0</v>
      </c>
      <c r="V570" s="7" t="n">
        <v>0.0605</v>
      </c>
      <c r="W570" s="7"/>
    </row>
    <row r="571" customFormat="false" ht="15" hidden="false" customHeight="false" outlineLevel="0" collapsed="false">
      <c r="A571" s="7" t="s">
        <v>681</v>
      </c>
      <c r="B571" s="7" t="s">
        <v>108</v>
      </c>
      <c r="C571" s="7" t="n">
        <v>36</v>
      </c>
      <c r="D571" s="7" t="s">
        <v>102</v>
      </c>
      <c r="E571" s="7" t="n">
        <v>86</v>
      </c>
      <c r="F571" s="7" t="n">
        <v>4</v>
      </c>
      <c r="G571" s="14" t="n">
        <v>563.94</v>
      </c>
      <c r="H571" s="14" t="n">
        <v>1975.71</v>
      </c>
      <c r="I571" s="14" t="n">
        <v>0</v>
      </c>
      <c r="J571" s="14" t="n">
        <v>0</v>
      </c>
      <c r="K571" s="14" t="n">
        <v>33100</v>
      </c>
      <c r="L571" s="14" t="n">
        <v>0</v>
      </c>
      <c r="M571" s="14"/>
      <c r="N571" s="14"/>
      <c r="O571" s="14" t="n">
        <v>0</v>
      </c>
      <c r="P571" s="7" t="n">
        <v>18</v>
      </c>
      <c r="Q571" s="7" t="n">
        <v>17</v>
      </c>
      <c r="R571" s="7" t="n">
        <v>11</v>
      </c>
      <c r="S571" s="7" t="n">
        <v>0.897</v>
      </c>
      <c r="T571" s="7" t="n">
        <v>0</v>
      </c>
      <c r="U571" s="7" t="n">
        <v>0</v>
      </c>
      <c r="V571" s="7" t="n">
        <v>0.0518</v>
      </c>
      <c r="W571" s="7"/>
    </row>
    <row r="572" customFormat="false" ht="15" hidden="false" customHeight="false" outlineLevel="0" collapsed="false">
      <c r="A572" s="7" t="s">
        <v>682</v>
      </c>
      <c r="B572" s="7" t="s">
        <v>108</v>
      </c>
      <c r="C572" s="7" t="n">
        <v>77</v>
      </c>
      <c r="D572" s="7" t="s">
        <v>102</v>
      </c>
      <c r="E572" s="7" t="n">
        <v>35</v>
      </c>
      <c r="F572" s="7" t="n">
        <v>2</v>
      </c>
      <c r="G572" s="14" t="n">
        <v>1367.71</v>
      </c>
      <c r="H572" s="14" t="n">
        <v>0</v>
      </c>
      <c r="I572" s="14" t="n">
        <v>0</v>
      </c>
      <c r="J572" s="14" t="n">
        <v>0</v>
      </c>
      <c r="K572" s="14" t="n">
        <v>98300</v>
      </c>
      <c r="L572" s="14" t="n">
        <v>0</v>
      </c>
      <c r="M572" s="14"/>
      <c r="N572" s="14"/>
      <c r="O572" s="14" t="n">
        <v>0</v>
      </c>
      <c r="P572" s="7" t="n">
        <v>59</v>
      </c>
      <c r="Q572" s="7" t="n">
        <v>16</v>
      </c>
      <c r="R572" s="7" t="n">
        <v>1</v>
      </c>
      <c r="S572" s="7" t="n">
        <v>0.492</v>
      </c>
      <c r="T572" s="7" t="n">
        <v>1</v>
      </c>
      <c r="U572" s="7" t="n">
        <v>0</v>
      </c>
      <c r="V572" s="7" t="n">
        <v>0.236</v>
      </c>
      <c r="W572" s="7"/>
    </row>
    <row r="573" customFormat="false" ht="15" hidden="false" customHeight="false" outlineLevel="0" collapsed="false">
      <c r="A573" s="7" t="s">
        <v>683</v>
      </c>
      <c r="B573" s="7" t="s">
        <v>101</v>
      </c>
      <c r="C573" s="7" t="n">
        <v>67</v>
      </c>
      <c r="D573" s="7" t="s">
        <v>104</v>
      </c>
      <c r="E573" s="7" t="n">
        <v>208</v>
      </c>
      <c r="F573" s="7" t="n">
        <v>3</v>
      </c>
      <c r="G573" s="14" t="n">
        <v>2665.75</v>
      </c>
      <c r="H573" s="14" t="n">
        <v>6028.28</v>
      </c>
      <c r="I573" s="14" t="n">
        <v>0</v>
      </c>
      <c r="J573" s="14" t="n">
        <v>49509.74</v>
      </c>
      <c r="K573" s="14" t="n">
        <v>0</v>
      </c>
      <c r="L573" s="14" t="n">
        <v>0</v>
      </c>
      <c r="M573" s="14"/>
      <c r="N573" s="14"/>
      <c r="O573" s="14" t="n">
        <v>0</v>
      </c>
      <c r="P573" s="7" t="n">
        <v>232</v>
      </c>
      <c r="Q573" s="7" t="n">
        <v>0</v>
      </c>
      <c r="R573" s="7" t="n">
        <v>0</v>
      </c>
      <c r="S573" s="7"/>
      <c r="T573" s="7" t="n">
        <v>0</v>
      </c>
      <c r="U573" s="7" t="n">
        <v>1</v>
      </c>
      <c r="V573" s="7" t="n">
        <v>0.1578</v>
      </c>
      <c r="W573" s="7"/>
    </row>
    <row r="574" customFormat="false" ht="15" hidden="false" customHeight="false" outlineLevel="0" collapsed="false">
      <c r="A574" s="7" t="s">
        <v>684</v>
      </c>
      <c r="B574" s="7" t="s">
        <v>108</v>
      </c>
      <c r="C574" s="7" t="n">
        <v>69</v>
      </c>
      <c r="D574" s="7" t="s">
        <v>104</v>
      </c>
      <c r="E574" s="7" t="n">
        <v>333</v>
      </c>
      <c r="F574" s="7" t="n">
        <v>1</v>
      </c>
      <c r="G574" s="14" t="n">
        <v>16262.67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0</v>
      </c>
      <c r="M574" s="14"/>
      <c r="N574" s="14"/>
      <c r="O574" s="14" t="n">
        <v>0</v>
      </c>
      <c r="P574" s="7" t="n">
        <v>5</v>
      </c>
      <c r="Q574" s="7" t="n">
        <v>33</v>
      </c>
      <c r="R574" s="7" t="n">
        <v>0</v>
      </c>
      <c r="S574" s="7" t="n">
        <v>0.41</v>
      </c>
      <c r="T574" s="7" t="n">
        <v>0</v>
      </c>
      <c r="U574" s="7" t="n">
        <v>0</v>
      </c>
      <c r="V574" s="7" t="n">
        <v>0.037</v>
      </c>
      <c r="W574" s="7" t="s">
        <v>117</v>
      </c>
    </row>
    <row r="575" customFormat="false" ht="15" hidden="false" customHeight="false" outlineLevel="0" collapsed="false">
      <c r="A575" s="7" t="s">
        <v>685</v>
      </c>
      <c r="B575" s="7" t="s">
        <v>101</v>
      </c>
      <c r="C575" s="7" t="n">
        <v>50</v>
      </c>
      <c r="D575" s="7" t="s">
        <v>102</v>
      </c>
      <c r="E575" s="7" t="n">
        <v>144</v>
      </c>
      <c r="F575" s="7" t="n">
        <v>3</v>
      </c>
      <c r="G575" s="14" t="n">
        <v>2181.89</v>
      </c>
      <c r="H575" s="14" t="n">
        <v>9876.08</v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19900</v>
      </c>
      <c r="N575" s="14" t="n">
        <v>17.3</v>
      </c>
      <c r="O575" s="14" t="n">
        <v>420.41</v>
      </c>
      <c r="P575" s="7" t="n">
        <v>2</v>
      </c>
      <c r="Q575" s="7" t="n">
        <v>18</v>
      </c>
      <c r="R575" s="7" t="n">
        <v>9</v>
      </c>
      <c r="S575" s="7" t="n">
        <v>0.685</v>
      </c>
      <c r="T575" s="7" t="n">
        <v>0</v>
      </c>
      <c r="U575" s="7" t="n">
        <v>0</v>
      </c>
      <c r="V575" s="7" t="n">
        <v>0.0453</v>
      </c>
      <c r="W575" s="7"/>
    </row>
    <row r="576" customFormat="false" ht="15" hidden="false" customHeight="false" outlineLevel="0" collapsed="false">
      <c r="A576" s="7" t="s">
        <v>686</v>
      </c>
      <c r="B576" s="7" t="s">
        <v>128</v>
      </c>
      <c r="C576" s="7" t="n">
        <v>64</v>
      </c>
      <c r="D576" s="7" t="s">
        <v>102</v>
      </c>
      <c r="E576" s="7" t="n">
        <v>268</v>
      </c>
      <c r="F576" s="7" t="n">
        <v>1</v>
      </c>
      <c r="G576" s="14" t="n">
        <v>1225.52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0</v>
      </c>
      <c r="M576" s="14"/>
      <c r="N576" s="14"/>
      <c r="O576" s="14" t="n">
        <v>0</v>
      </c>
      <c r="P576" s="7" t="n">
        <v>74</v>
      </c>
      <c r="Q576" s="7" t="n">
        <v>5</v>
      </c>
      <c r="R576" s="7" t="n">
        <v>4</v>
      </c>
      <c r="S576" s="7" t="n">
        <v>0.55</v>
      </c>
      <c r="T576" s="7" t="n">
        <v>0</v>
      </c>
      <c r="U576" s="7" t="n">
        <v>0</v>
      </c>
      <c r="V576" s="7" t="n">
        <v>0.1321</v>
      </c>
      <c r="W576" s="7"/>
    </row>
    <row r="577" customFormat="false" ht="15" hidden="false" customHeight="false" outlineLevel="0" collapsed="false">
      <c r="A577" s="7" t="s">
        <v>687</v>
      </c>
      <c r="B577" s="7" t="s">
        <v>101</v>
      </c>
      <c r="C577" s="7" t="n">
        <v>19</v>
      </c>
      <c r="D577" s="7" t="s">
        <v>104</v>
      </c>
      <c r="E577" s="7" t="n">
        <v>1</v>
      </c>
      <c r="F577" s="7" t="n">
        <v>2</v>
      </c>
      <c r="G577" s="14" t="n">
        <v>596.53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/>
      <c r="N577" s="14"/>
      <c r="O577" s="14" t="n">
        <v>0</v>
      </c>
      <c r="P577" s="7" t="n">
        <v>14</v>
      </c>
      <c r="Q577" s="7" t="n">
        <v>21</v>
      </c>
      <c r="R577" s="7" t="n">
        <v>10</v>
      </c>
      <c r="S577" s="7" t="n">
        <v>0.889</v>
      </c>
      <c r="T577" s="7" t="n">
        <v>0</v>
      </c>
      <c r="U577" s="7" t="n">
        <v>0</v>
      </c>
      <c r="V577" s="7" t="n">
        <v>0.0374</v>
      </c>
      <c r="W577" s="7" t="s">
        <v>384</v>
      </c>
    </row>
    <row r="578" customFormat="false" ht="15" hidden="false" customHeight="false" outlineLevel="0" collapsed="false">
      <c r="A578" s="7" t="s">
        <v>688</v>
      </c>
      <c r="B578" s="7" t="s">
        <v>108</v>
      </c>
      <c r="C578" s="7" t="n">
        <v>28</v>
      </c>
      <c r="D578" s="7" t="s">
        <v>104</v>
      </c>
      <c r="E578" s="7" t="n">
        <v>27</v>
      </c>
      <c r="F578" s="7" t="n">
        <v>3</v>
      </c>
      <c r="G578" s="14" t="n">
        <v>4610.37</v>
      </c>
      <c r="H578" s="14" t="n">
        <v>21650.9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/>
      <c r="N578" s="14"/>
      <c r="O578" s="14" t="n">
        <v>0</v>
      </c>
      <c r="P578" s="7" t="n">
        <v>37</v>
      </c>
      <c r="Q578" s="7" t="n">
        <v>15</v>
      </c>
      <c r="R578" s="7" t="n">
        <v>10</v>
      </c>
      <c r="S578" s="7" t="n">
        <v>0.762</v>
      </c>
      <c r="T578" s="7" t="n">
        <v>0</v>
      </c>
      <c r="U578" s="7" t="n">
        <v>0</v>
      </c>
      <c r="V578" s="7" t="n">
        <v>0.0344</v>
      </c>
      <c r="W578" s="7"/>
    </row>
    <row r="579" customFormat="false" ht="15" hidden="false" customHeight="false" outlineLevel="0" collapsed="false">
      <c r="A579" s="7" t="s">
        <v>689</v>
      </c>
      <c r="B579" s="7" t="s">
        <v>108</v>
      </c>
      <c r="C579" s="7" t="n">
        <v>39</v>
      </c>
      <c r="D579" s="7" t="s">
        <v>102</v>
      </c>
      <c r="E579" s="7" t="n">
        <v>12</v>
      </c>
      <c r="F579" s="7" t="n">
        <v>3</v>
      </c>
      <c r="G579" s="14" t="n">
        <v>4588.13</v>
      </c>
      <c r="H579" s="14" t="n">
        <v>25971.55</v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12600</v>
      </c>
      <c r="N579" s="14" t="n">
        <v>44.9</v>
      </c>
      <c r="O579" s="14" t="n">
        <v>0</v>
      </c>
      <c r="P579" s="7" t="n">
        <v>151</v>
      </c>
      <c r="Q579" s="7" t="n">
        <v>0</v>
      </c>
      <c r="R579" s="7" t="n">
        <v>0</v>
      </c>
      <c r="S579" s="7"/>
      <c r="T579" s="7" t="n">
        <v>1</v>
      </c>
      <c r="U579" s="7" t="n">
        <v>0</v>
      </c>
      <c r="V579" s="7" t="n">
        <v>0.4282</v>
      </c>
      <c r="W579" s="7"/>
    </row>
    <row r="580" customFormat="false" ht="15" hidden="false" customHeight="false" outlineLevel="0" collapsed="false">
      <c r="A580" s="7" t="s">
        <v>690</v>
      </c>
      <c r="B580" s="7" t="s">
        <v>101</v>
      </c>
      <c r="C580" s="7" t="n">
        <v>52</v>
      </c>
      <c r="D580" s="7" t="s">
        <v>104</v>
      </c>
      <c r="E580" s="7" t="n">
        <v>286</v>
      </c>
      <c r="F580" s="7" t="n">
        <v>3</v>
      </c>
      <c r="G580" s="14" t="n">
        <v>1431.75</v>
      </c>
      <c r="H580" s="14" t="n">
        <v>18471.13</v>
      </c>
      <c r="I580" s="14" t="n">
        <v>0</v>
      </c>
      <c r="J580" s="14" t="n">
        <v>0</v>
      </c>
      <c r="K580" s="14" t="n">
        <v>0</v>
      </c>
      <c r="L580" s="14" t="n">
        <v>19580</v>
      </c>
      <c r="M580" s="14"/>
      <c r="N580" s="14"/>
      <c r="O580" s="14" t="n">
        <v>0</v>
      </c>
      <c r="P580" s="7" t="n">
        <v>1</v>
      </c>
      <c r="Q580" s="7" t="n">
        <v>34</v>
      </c>
      <c r="R580" s="7" t="n">
        <v>9</v>
      </c>
      <c r="S580" s="7" t="n">
        <v>0.695</v>
      </c>
      <c r="T580" s="7" t="n">
        <v>0</v>
      </c>
      <c r="U580" s="7" t="n">
        <v>0</v>
      </c>
      <c r="V580" s="7" t="n">
        <v>0.0204</v>
      </c>
      <c r="W580" s="7"/>
    </row>
    <row r="581" customFormat="false" ht="15" hidden="false" customHeight="false" outlineLevel="0" collapsed="false">
      <c r="A581" s="7" t="s">
        <v>691</v>
      </c>
      <c r="B581" s="7" t="s">
        <v>101</v>
      </c>
      <c r="C581" s="7" t="n">
        <v>61</v>
      </c>
      <c r="D581" s="7" t="s">
        <v>104</v>
      </c>
      <c r="E581" s="7" t="n">
        <v>125</v>
      </c>
      <c r="F581" s="7" t="n">
        <v>2</v>
      </c>
      <c r="G581" s="14" t="n">
        <v>3134.82</v>
      </c>
      <c r="H581" s="14" t="n">
        <v>4777.37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/>
      <c r="N581" s="14"/>
      <c r="O581" s="14" t="n">
        <v>0</v>
      </c>
      <c r="P581" s="7" t="n">
        <v>11</v>
      </c>
      <c r="Q581" s="7" t="n">
        <v>75</v>
      </c>
      <c r="R581" s="7" t="n">
        <v>16</v>
      </c>
      <c r="S581" s="7" t="n">
        <v>0.61</v>
      </c>
      <c r="T581" s="7" t="n">
        <v>0</v>
      </c>
      <c r="U581" s="7" t="n">
        <v>0</v>
      </c>
      <c r="V581" s="7" t="n">
        <v>0.0171</v>
      </c>
      <c r="W581" s="7"/>
    </row>
    <row r="582" customFormat="false" ht="15" hidden="false" customHeight="false" outlineLevel="0" collapsed="false">
      <c r="A582" s="7" t="s">
        <v>692</v>
      </c>
      <c r="B582" s="7" t="s">
        <v>128</v>
      </c>
      <c r="C582" s="7" t="n">
        <v>30</v>
      </c>
      <c r="D582" s="7" t="s">
        <v>104</v>
      </c>
      <c r="E582" s="7" t="n">
        <v>9</v>
      </c>
      <c r="F582" s="7" t="n">
        <v>3</v>
      </c>
      <c r="G582" s="14" t="n">
        <v>7174.85</v>
      </c>
      <c r="H582" s="14" t="n">
        <v>36639.93</v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17900</v>
      </c>
      <c r="N582" s="14" t="n">
        <v>38.4</v>
      </c>
      <c r="O582" s="14" t="n">
        <v>654.7</v>
      </c>
      <c r="P582" s="7" t="n">
        <v>9</v>
      </c>
      <c r="Q582" s="7" t="n">
        <v>59</v>
      </c>
      <c r="R582" s="7" t="n">
        <v>14</v>
      </c>
      <c r="S582" s="7" t="n">
        <v>0.871</v>
      </c>
      <c r="T582" s="7" t="n">
        <v>0</v>
      </c>
      <c r="U582" s="7" t="n">
        <v>0</v>
      </c>
      <c r="V582" s="7" t="n">
        <v>0.0243</v>
      </c>
      <c r="W582" s="7"/>
    </row>
    <row r="583" customFormat="false" ht="15" hidden="false" customHeight="false" outlineLevel="0" collapsed="false">
      <c r="A583" s="7" t="s">
        <v>693</v>
      </c>
      <c r="B583" s="7" t="s">
        <v>101</v>
      </c>
      <c r="C583" s="7" t="n">
        <v>35</v>
      </c>
      <c r="D583" s="7" t="s">
        <v>102</v>
      </c>
      <c r="E583" s="7" t="n">
        <v>12</v>
      </c>
      <c r="F583" s="7" t="n">
        <v>2</v>
      </c>
      <c r="G583" s="14" t="n">
        <v>1105.38</v>
      </c>
      <c r="H583" s="14" t="n">
        <v>6042.29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/>
      <c r="N583" s="14"/>
      <c r="O583" s="14" t="n">
        <v>0</v>
      </c>
      <c r="P583" s="7" t="n">
        <v>7</v>
      </c>
      <c r="Q583" s="7" t="n">
        <v>25</v>
      </c>
      <c r="R583" s="7" t="n">
        <v>20</v>
      </c>
      <c r="S583" s="7" t="n">
        <v>0.786</v>
      </c>
      <c r="T583" s="7" t="n">
        <v>1</v>
      </c>
      <c r="U583" s="7" t="n">
        <v>0</v>
      </c>
      <c r="V583" s="7" t="n">
        <v>0.1523</v>
      </c>
      <c r="W583" s="7"/>
    </row>
    <row r="584" customFormat="false" ht="15" hidden="false" customHeight="false" outlineLevel="0" collapsed="false">
      <c r="A584" s="7" t="s">
        <v>694</v>
      </c>
      <c r="B584" s="7" t="s">
        <v>106</v>
      </c>
      <c r="C584" s="7" t="n">
        <v>71</v>
      </c>
      <c r="D584" s="7" t="s">
        <v>104</v>
      </c>
      <c r="E584" s="7" t="n">
        <v>305</v>
      </c>
      <c r="F584" s="7" t="n">
        <v>4</v>
      </c>
      <c r="G584" s="14" t="n">
        <v>1409.19</v>
      </c>
      <c r="H584" s="14" t="n">
        <v>2052.79</v>
      </c>
      <c r="I584" s="14" t="n">
        <v>11100</v>
      </c>
      <c r="J584" s="14" t="n">
        <v>11254.56</v>
      </c>
      <c r="K584" s="14" t="n">
        <v>0</v>
      </c>
      <c r="L584" s="14" t="n">
        <v>0</v>
      </c>
      <c r="M584" s="14"/>
      <c r="N584" s="14"/>
      <c r="O584" s="14" t="n">
        <v>0</v>
      </c>
      <c r="P584" s="7" t="n">
        <v>3</v>
      </c>
      <c r="Q584" s="7" t="n">
        <v>37</v>
      </c>
      <c r="R584" s="7" t="n">
        <v>0</v>
      </c>
      <c r="S584" s="7" t="n">
        <v>0.382</v>
      </c>
      <c r="T584" s="7" t="n">
        <v>0</v>
      </c>
      <c r="U584" s="7" t="n">
        <v>0</v>
      </c>
      <c r="V584" s="7" t="n">
        <v>0.015</v>
      </c>
      <c r="W584" s="7"/>
    </row>
    <row r="585" customFormat="false" ht="15" hidden="false" customHeight="false" outlineLevel="0" collapsed="false">
      <c r="A585" s="7" t="s">
        <v>695</v>
      </c>
      <c r="B585" s="7" t="s">
        <v>101</v>
      </c>
      <c r="C585" s="7" t="n">
        <v>46</v>
      </c>
      <c r="D585" s="7" t="s">
        <v>104</v>
      </c>
      <c r="E585" s="7" t="n">
        <v>65</v>
      </c>
      <c r="F585" s="7" t="n">
        <v>4</v>
      </c>
      <c r="G585" s="14" t="n">
        <v>11559.2</v>
      </c>
      <c r="H585" s="14" t="n">
        <v>269058.87</v>
      </c>
      <c r="I585" s="14" t="n">
        <v>0</v>
      </c>
      <c r="J585" s="14" t="n">
        <v>0</v>
      </c>
      <c r="K585" s="14" t="n">
        <v>515800</v>
      </c>
      <c r="L585" s="14" t="n">
        <v>0</v>
      </c>
      <c r="M585" s="14" t="n">
        <v>40000</v>
      </c>
      <c r="N585" s="14" t="n">
        <v>46.9</v>
      </c>
      <c r="O585" s="14" t="n">
        <v>1213.61</v>
      </c>
      <c r="P585" s="7" t="n">
        <v>50</v>
      </c>
      <c r="Q585" s="7" t="n">
        <v>21</v>
      </c>
      <c r="R585" s="7" t="n">
        <v>5</v>
      </c>
      <c r="S585" s="7" t="n">
        <v>0.782</v>
      </c>
      <c r="T585" s="7" t="n">
        <v>0</v>
      </c>
      <c r="U585" s="7" t="n">
        <v>0</v>
      </c>
      <c r="V585" s="7" t="n">
        <v>0.038</v>
      </c>
      <c r="W585" s="7"/>
    </row>
    <row r="586" customFormat="false" ht="15" hidden="false" customHeight="false" outlineLevel="0" collapsed="false">
      <c r="A586" s="7" t="s">
        <v>696</v>
      </c>
      <c r="B586" s="7" t="s">
        <v>108</v>
      </c>
      <c r="C586" s="7" t="n">
        <v>44</v>
      </c>
      <c r="D586" s="7" t="s">
        <v>104</v>
      </c>
      <c r="E586" s="7" t="n">
        <v>123</v>
      </c>
      <c r="F586" s="7" t="n">
        <v>2</v>
      </c>
      <c r="G586" s="14" t="n">
        <v>5394.83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17700</v>
      </c>
      <c r="N586" s="14" t="n">
        <v>56.8</v>
      </c>
      <c r="O586" s="14" t="n">
        <v>1254.6</v>
      </c>
      <c r="P586" s="7" t="n">
        <v>42</v>
      </c>
      <c r="Q586" s="7" t="n">
        <v>33</v>
      </c>
      <c r="R586" s="7" t="n">
        <v>8</v>
      </c>
      <c r="S586" s="7" t="n">
        <v>0.936</v>
      </c>
      <c r="T586" s="7" t="n">
        <v>0</v>
      </c>
      <c r="U586" s="7" t="n">
        <v>0</v>
      </c>
      <c r="V586" s="7" t="n">
        <v>0.0262</v>
      </c>
      <c r="W586" s="7"/>
    </row>
    <row r="587" customFormat="false" ht="15" hidden="false" customHeight="false" outlineLevel="0" collapsed="false">
      <c r="A587" s="7" t="s">
        <v>697</v>
      </c>
      <c r="B587" s="7" t="s">
        <v>101</v>
      </c>
      <c r="C587" s="7" t="n">
        <v>52</v>
      </c>
      <c r="D587" s="7" t="s">
        <v>104</v>
      </c>
      <c r="E587" s="7" t="n">
        <v>58</v>
      </c>
      <c r="F587" s="7" t="n">
        <v>4</v>
      </c>
      <c r="G587" s="14" t="n">
        <v>8959.5</v>
      </c>
      <c r="H587" s="14" t="n">
        <v>43509.02</v>
      </c>
      <c r="I587" s="14" t="n">
        <v>0</v>
      </c>
      <c r="J587" s="14" t="n">
        <v>0</v>
      </c>
      <c r="K587" s="14" t="n">
        <v>372900</v>
      </c>
      <c r="L587" s="14" t="n">
        <v>0</v>
      </c>
      <c r="M587" s="14" t="n">
        <v>9200</v>
      </c>
      <c r="N587" s="14" t="n">
        <v>9.9</v>
      </c>
      <c r="O587" s="14" t="n">
        <v>786.71</v>
      </c>
      <c r="P587" s="7" t="n">
        <v>7</v>
      </c>
      <c r="Q587" s="7" t="n">
        <v>38</v>
      </c>
      <c r="R587" s="7" t="n">
        <v>8</v>
      </c>
      <c r="S587" s="7" t="n">
        <v>0.722</v>
      </c>
      <c r="T587" s="7" t="n">
        <v>0</v>
      </c>
      <c r="U587" s="7" t="n">
        <v>0</v>
      </c>
      <c r="V587" s="7" t="n">
        <v>0.0206</v>
      </c>
      <c r="W587" s="7"/>
    </row>
    <row r="588" customFormat="false" ht="15" hidden="false" customHeight="false" outlineLevel="0" collapsed="false">
      <c r="A588" s="7" t="s">
        <v>698</v>
      </c>
      <c r="B588" s="7" t="s">
        <v>101</v>
      </c>
      <c r="C588" s="7" t="n">
        <v>45</v>
      </c>
      <c r="D588" s="7" t="s">
        <v>104</v>
      </c>
      <c r="E588" s="7" t="n">
        <v>97</v>
      </c>
      <c r="F588" s="7" t="n">
        <v>3</v>
      </c>
      <c r="G588" s="14" t="n">
        <v>4680.34</v>
      </c>
      <c r="H588" s="14" t="n">
        <v>0</v>
      </c>
      <c r="I588" s="14" t="n">
        <v>0</v>
      </c>
      <c r="J588" s="14" t="n">
        <v>0</v>
      </c>
      <c r="K588" s="14" t="n">
        <v>211700</v>
      </c>
      <c r="L588" s="14" t="n">
        <v>0</v>
      </c>
      <c r="M588" s="14" t="n">
        <v>7800</v>
      </c>
      <c r="N588" s="14" t="n">
        <v>19.5</v>
      </c>
      <c r="O588" s="14" t="n">
        <v>1237.99</v>
      </c>
      <c r="P588" s="7" t="n">
        <v>17</v>
      </c>
      <c r="Q588" s="7" t="n">
        <v>31</v>
      </c>
      <c r="R588" s="7" t="n">
        <v>10</v>
      </c>
      <c r="S588" s="7" t="n">
        <v>0.576</v>
      </c>
      <c r="T588" s="7" t="n">
        <v>0</v>
      </c>
      <c r="U588" s="7" t="n">
        <v>0</v>
      </c>
      <c r="V588" s="7" t="n">
        <v>0.0209</v>
      </c>
      <c r="W588" s="7"/>
    </row>
    <row r="589" customFormat="false" ht="15" hidden="false" customHeight="false" outlineLevel="0" collapsed="false">
      <c r="A589" s="7" t="s">
        <v>699</v>
      </c>
      <c r="B589" s="7" t="s">
        <v>128</v>
      </c>
      <c r="C589" s="7" t="n">
        <v>35</v>
      </c>
      <c r="D589" s="7" t="s">
        <v>104</v>
      </c>
      <c r="E589" s="7" t="n">
        <v>64</v>
      </c>
      <c r="F589" s="7" t="n">
        <v>3</v>
      </c>
      <c r="G589" s="14" t="n">
        <v>3563.26</v>
      </c>
      <c r="H589" s="14" t="n">
        <v>58596.35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9700</v>
      </c>
      <c r="N589" s="14" t="n">
        <v>27.5</v>
      </c>
      <c r="O589" s="14" t="n">
        <v>1225.76</v>
      </c>
      <c r="P589" s="7" t="n">
        <v>5</v>
      </c>
      <c r="Q589" s="7" t="n">
        <v>43</v>
      </c>
      <c r="R589" s="7" t="n">
        <v>8</v>
      </c>
      <c r="S589" s="7" t="n">
        <v>0.538</v>
      </c>
      <c r="T589" s="7" t="n">
        <v>1</v>
      </c>
      <c r="U589" s="7" t="n">
        <v>0</v>
      </c>
      <c r="V589" s="7" t="n">
        <v>0.0524</v>
      </c>
      <c r="W589" s="7"/>
    </row>
    <row r="590" customFormat="false" ht="15" hidden="false" customHeight="false" outlineLevel="0" collapsed="false">
      <c r="A590" s="7" t="s">
        <v>700</v>
      </c>
      <c r="B590" s="7" t="s">
        <v>101</v>
      </c>
      <c r="C590" s="7" t="n">
        <v>53</v>
      </c>
      <c r="D590" s="7" t="s">
        <v>102</v>
      </c>
      <c r="E590" s="7" t="n">
        <v>130</v>
      </c>
      <c r="F590" s="7" t="n">
        <v>1</v>
      </c>
      <c r="G590" s="14" t="n">
        <v>4486.51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/>
      <c r="N590" s="14"/>
      <c r="O590" s="14" t="n">
        <v>0</v>
      </c>
      <c r="P590" s="7" t="n">
        <v>6</v>
      </c>
      <c r="Q590" s="7" t="n">
        <v>12</v>
      </c>
      <c r="R590" s="7" t="n">
        <v>0</v>
      </c>
      <c r="S590" s="7" t="n">
        <v>0.816</v>
      </c>
      <c r="T590" s="7" t="n">
        <v>0</v>
      </c>
      <c r="U590" s="7" t="n">
        <v>0</v>
      </c>
      <c r="V590" s="7" t="n">
        <v>0.1192</v>
      </c>
      <c r="W590" s="7"/>
    </row>
    <row r="591" customFormat="false" ht="15" hidden="false" customHeight="false" outlineLevel="0" collapsed="false">
      <c r="A591" s="7" t="s">
        <v>701</v>
      </c>
      <c r="B591" s="7" t="s">
        <v>101</v>
      </c>
      <c r="C591" s="7" t="n">
        <v>43</v>
      </c>
      <c r="D591" s="7" t="s">
        <v>102</v>
      </c>
      <c r="E591" s="7" t="n">
        <v>73</v>
      </c>
      <c r="F591" s="7" t="n">
        <v>2</v>
      </c>
      <c r="G591" s="14" t="n">
        <v>3643.95</v>
      </c>
      <c r="H591" s="14" t="n">
        <v>0</v>
      </c>
      <c r="I591" s="14" t="n">
        <v>0</v>
      </c>
      <c r="J591" s="14" t="n">
        <v>0</v>
      </c>
      <c r="K591" s="14" t="n">
        <v>277300</v>
      </c>
      <c r="L591" s="14" t="n">
        <v>0</v>
      </c>
      <c r="M591" s="14"/>
      <c r="N591" s="14"/>
      <c r="O591" s="14" t="n">
        <v>0</v>
      </c>
      <c r="P591" s="7" t="n">
        <v>4</v>
      </c>
      <c r="Q591" s="7" t="n">
        <v>42</v>
      </c>
      <c r="R591" s="7" t="n">
        <v>13</v>
      </c>
      <c r="S591" s="7" t="n">
        <v>0.537</v>
      </c>
      <c r="T591" s="7" t="n">
        <v>2</v>
      </c>
      <c r="U591" s="7" t="n">
        <v>0</v>
      </c>
      <c r="V591" s="7" t="n">
        <v>0.3142</v>
      </c>
      <c r="W591" s="7"/>
    </row>
    <row r="592" customFormat="false" ht="15" hidden="false" customHeight="false" outlineLevel="0" collapsed="false">
      <c r="A592" s="7" t="s">
        <v>702</v>
      </c>
      <c r="B592" s="7" t="s">
        <v>128</v>
      </c>
      <c r="C592" s="7" t="n">
        <v>27</v>
      </c>
      <c r="D592" s="7" t="s">
        <v>102</v>
      </c>
      <c r="E592" s="7" t="n">
        <v>39</v>
      </c>
      <c r="F592" s="7" t="n">
        <v>4</v>
      </c>
      <c r="G592" s="14" t="n">
        <v>2224.79</v>
      </c>
      <c r="H592" s="14" t="n">
        <v>0</v>
      </c>
      <c r="I592" s="14" t="n">
        <v>0</v>
      </c>
      <c r="J592" s="14" t="n">
        <v>173884.26</v>
      </c>
      <c r="K592" s="14" t="n">
        <v>125700</v>
      </c>
      <c r="L592" s="14" t="n">
        <v>0</v>
      </c>
      <c r="M592" s="14" t="n">
        <v>16700</v>
      </c>
      <c r="N592" s="14" t="n">
        <v>14.1</v>
      </c>
      <c r="O592" s="14" t="n">
        <v>312.95</v>
      </c>
      <c r="P592" s="7" t="n">
        <v>3</v>
      </c>
      <c r="Q592" s="7" t="n">
        <v>17</v>
      </c>
      <c r="R592" s="7" t="n">
        <v>0</v>
      </c>
      <c r="S592" s="7" t="n">
        <v>0.59</v>
      </c>
      <c r="T592" s="7" t="n">
        <v>0</v>
      </c>
      <c r="U592" s="7" t="n">
        <v>0</v>
      </c>
      <c r="V592" s="7" t="n">
        <v>0.0553</v>
      </c>
      <c r="W592" s="7"/>
    </row>
    <row r="593" customFormat="false" ht="15" hidden="false" customHeight="false" outlineLevel="0" collapsed="false">
      <c r="A593" s="7" t="s">
        <v>703</v>
      </c>
      <c r="B593" s="7" t="s">
        <v>101</v>
      </c>
      <c r="C593" s="7" t="n">
        <v>32</v>
      </c>
      <c r="D593" s="7" t="s">
        <v>102</v>
      </c>
      <c r="E593" s="7" t="n">
        <v>116</v>
      </c>
      <c r="F593" s="7" t="n">
        <v>2</v>
      </c>
      <c r="G593" s="14" t="n">
        <v>4830.47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13200</v>
      </c>
      <c r="N593" s="14" t="n">
        <v>35.1</v>
      </c>
      <c r="O593" s="14" t="n">
        <v>0</v>
      </c>
      <c r="P593" s="7" t="n">
        <v>399</v>
      </c>
      <c r="Q593" s="7" t="n">
        <v>0</v>
      </c>
      <c r="R593" s="7" t="n">
        <v>0</v>
      </c>
      <c r="S593" s="7"/>
      <c r="T593" s="7" t="n">
        <v>1</v>
      </c>
      <c r="U593" s="7" t="n">
        <v>1</v>
      </c>
      <c r="V593" s="7" t="n">
        <v>0.4586</v>
      </c>
      <c r="W593" s="7"/>
    </row>
    <row r="594" customFormat="false" ht="15" hidden="false" customHeight="false" outlineLevel="0" collapsed="false">
      <c r="A594" s="7" t="s">
        <v>704</v>
      </c>
      <c r="B594" s="7" t="s">
        <v>101</v>
      </c>
      <c r="C594" s="7" t="n">
        <v>33</v>
      </c>
      <c r="D594" s="7" t="s">
        <v>102</v>
      </c>
      <c r="E594" s="7" t="n">
        <v>39</v>
      </c>
      <c r="F594" s="7" t="n">
        <v>2</v>
      </c>
      <c r="G594" s="14" t="n">
        <v>3202.04</v>
      </c>
      <c r="H594" s="14" t="n">
        <v>0</v>
      </c>
      <c r="I594" s="14" t="n">
        <v>0</v>
      </c>
      <c r="J594" s="14" t="n">
        <v>43543.95</v>
      </c>
      <c r="K594" s="14" t="n">
        <v>0</v>
      </c>
      <c r="L594" s="14" t="n">
        <v>0</v>
      </c>
      <c r="M594" s="14"/>
      <c r="N594" s="14"/>
      <c r="O594" s="14" t="n">
        <v>0</v>
      </c>
      <c r="P594" s="7" t="n">
        <v>120</v>
      </c>
      <c r="Q594" s="7" t="n">
        <v>0</v>
      </c>
      <c r="R594" s="7" t="n">
        <v>2</v>
      </c>
      <c r="S594" s="7"/>
      <c r="T594" s="7" t="n">
        <v>0</v>
      </c>
      <c r="U594" s="7" t="n">
        <v>1</v>
      </c>
      <c r="V594" s="7" t="n">
        <v>0.375</v>
      </c>
      <c r="W594" s="7"/>
    </row>
    <row r="595" customFormat="false" ht="15" hidden="false" customHeight="false" outlineLevel="0" collapsed="false">
      <c r="A595" s="7" t="s">
        <v>705</v>
      </c>
      <c r="B595" s="7" t="s">
        <v>101</v>
      </c>
      <c r="C595" s="7" t="n">
        <v>39</v>
      </c>
      <c r="D595" s="7" t="s">
        <v>104</v>
      </c>
      <c r="E595" s="7" t="n">
        <v>113</v>
      </c>
      <c r="F595" s="7" t="n">
        <v>3</v>
      </c>
      <c r="G595" s="14" t="n">
        <v>3175</v>
      </c>
      <c r="H595" s="14" t="n">
        <v>88337.24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11500</v>
      </c>
      <c r="N595" s="14" t="n">
        <v>56.3</v>
      </c>
      <c r="O595" s="14" t="n">
        <v>3840.35</v>
      </c>
      <c r="P595" s="7" t="n">
        <v>1</v>
      </c>
      <c r="Q595" s="7" t="n">
        <v>42</v>
      </c>
      <c r="R595" s="7" t="n">
        <v>9</v>
      </c>
      <c r="S595" s="7" t="n">
        <v>0.755</v>
      </c>
      <c r="T595" s="7" t="n">
        <v>0</v>
      </c>
      <c r="U595" s="7" t="n">
        <v>0</v>
      </c>
      <c r="V595" s="7" t="n">
        <v>0.0223</v>
      </c>
      <c r="W595" s="7"/>
    </row>
    <row r="596" customFormat="false" ht="15" hidden="false" customHeight="false" outlineLevel="0" collapsed="false">
      <c r="A596" s="7" t="s">
        <v>706</v>
      </c>
      <c r="B596" s="7" t="s">
        <v>108</v>
      </c>
      <c r="C596" s="7"/>
      <c r="D596" s="7" t="s">
        <v>102</v>
      </c>
      <c r="E596" s="7" t="n">
        <v>93</v>
      </c>
      <c r="F596" s="7" t="n">
        <v>4</v>
      </c>
      <c r="G596" s="14" t="n">
        <v>10162.94</v>
      </c>
      <c r="H596" s="14" t="n">
        <v>15056.41</v>
      </c>
      <c r="I596" s="14" t="n">
        <v>0</v>
      </c>
      <c r="J596" s="14" t="n">
        <v>50140.75</v>
      </c>
      <c r="K596" s="14" t="n">
        <v>0</v>
      </c>
      <c r="L596" s="14" t="n">
        <v>0</v>
      </c>
      <c r="M596" s="14" t="n">
        <v>10000</v>
      </c>
      <c r="N596" s="14" t="n">
        <v>55.9</v>
      </c>
      <c r="O596" s="14" t="n">
        <v>577.53</v>
      </c>
      <c r="P596" s="7" t="n">
        <v>3</v>
      </c>
      <c r="Q596" s="7" t="n">
        <v>33</v>
      </c>
      <c r="R596" s="7" t="n">
        <v>0</v>
      </c>
      <c r="S596" s="7" t="n">
        <v>0.686</v>
      </c>
      <c r="T596" s="7" t="n">
        <v>0</v>
      </c>
      <c r="U596" s="7" t="n">
        <v>0</v>
      </c>
      <c r="V596" s="7" t="n">
        <v>0.0557</v>
      </c>
      <c r="W596" s="7" t="s">
        <v>286</v>
      </c>
    </row>
    <row r="597" customFormat="false" ht="15" hidden="false" customHeight="false" outlineLevel="0" collapsed="false">
      <c r="A597" s="7" t="s">
        <v>707</v>
      </c>
      <c r="B597" s="7" t="s">
        <v>106</v>
      </c>
      <c r="C597" s="7" t="n">
        <v>48</v>
      </c>
      <c r="D597" s="7" t="s">
        <v>102</v>
      </c>
      <c r="E597" s="7" t="n">
        <v>212</v>
      </c>
      <c r="F597" s="7" t="n">
        <v>4</v>
      </c>
      <c r="G597" s="14" t="n">
        <v>7071.02</v>
      </c>
      <c r="H597" s="14" t="n">
        <v>33999.71</v>
      </c>
      <c r="I597" s="14" t="n">
        <v>0</v>
      </c>
      <c r="J597" s="14" t="n">
        <v>0</v>
      </c>
      <c r="K597" s="14" t="n">
        <v>344800</v>
      </c>
      <c r="L597" s="14" t="n">
        <v>0</v>
      </c>
      <c r="M597" s="14"/>
      <c r="N597" s="14"/>
      <c r="O597" s="14" t="n">
        <v>0</v>
      </c>
      <c r="P597" s="7" t="n">
        <v>18</v>
      </c>
      <c r="Q597" s="7" t="n">
        <v>21</v>
      </c>
      <c r="R597" s="7" t="n">
        <v>0</v>
      </c>
      <c r="S597" s="7" t="n">
        <v>0.821</v>
      </c>
      <c r="T597" s="7" t="n">
        <v>0</v>
      </c>
      <c r="U597" s="7" t="n">
        <v>0</v>
      </c>
      <c r="V597" s="7" t="n">
        <v>0.0619</v>
      </c>
      <c r="W597" s="7" t="s">
        <v>117</v>
      </c>
    </row>
    <row r="598" customFormat="false" ht="15" hidden="false" customHeight="false" outlineLevel="0" collapsed="false">
      <c r="A598" s="7" t="s">
        <v>708</v>
      </c>
      <c r="B598" s="7" t="s">
        <v>101</v>
      </c>
      <c r="C598" s="7" t="n">
        <v>48</v>
      </c>
      <c r="D598" s="7" t="s">
        <v>102</v>
      </c>
      <c r="E598" s="7" t="n">
        <v>76</v>
      </c>
      <c r="F598" s="7" t="n">
        <v>3</v>
      </c>
      <c r="G598" s="14" t="n">
        <v>17216.93</v>
      </c>
      <c r="H598" s="14" t="n">
        <v>7101.67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9000</v>
      </c>
      <c r="N598" s="14" t="n">
        <v>30.6</v>
      </c>
      <c r="O598" s="14" t="n">
        <v>337.34</v>
      </c>
      <c r="P598" s="7" t="n">
        <v>6</v>
      </c>
      <c r="Q598" s="7" t="n">
        <v>24</v>
      </c>
      <c r="R598" s="7" t="n">
        <v>16</v>
      </c>
      <c r="S598" s="7" t="n">
        <v>0.922</v>
      </c>
      <c r="T598" s="7" t="n">
        <v>0</v>
      </c>
      <c r="U598" s="7" t="n">
        <v>0</v>
      </c>
      <c r="V598" s="7" t="n">
        <v>0.0662</v>
      </c>
      <c r="W598" s="7"/>
    </row>
    <row r="599" customFormat="false" ht="15" hidden="false" customHeight="false" outlineLevel="0" collapsed="false">
      <c r="A599" s="7" t="s">
        <v>709</v>
      </c>
      <c r="B599" s="7" t="s">
        <v>128</v>
      </c>
      <c r="C599" s="7" t="n">
        <v>29</v>
      </c>
      <c r="D599" s="7" t="s">
        <v>104</v>
      </c>
      <c r="E599" s="7" t="n">
        <v>51</v>
      </c>
      <c r="F599" s="7" t="n">
        <v>2</v>
      </c>
      <c r="G599" s="14" t="n">
        <v>1537.4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4100</v>
      </c>
      <c r="N599" s="14" t="n">
        <v>24.1</v>
      </c>
      <c r="O599" s="14" t="n">
        <v>207.96</v>
      </c>
      <c r="P599" s="7" t="n">
        <v>1</v>
      </c>
      <c r="Q599" s="7" t="n">
        <v>36</v>
      </c>
      <c r="R599" s="7" t="n">
        <v>5</v>
      </c>
      <c r="S599" s="7" t="n">
        <v>0.471</v>
      </c>
      <c r="T599" s="7" t="n">
        <v>0</v>
      </c>
      <c r="U599" s="7" t="n">
        <v>0</v>
      </c>
      <c r="V599" s="7" t="n">
        <v>0.028</v>
      </c>
      <c r="W599" s="7"/>
    </row>
    <row r="600" customFormat="false" ht="15" hidden="false" customHeight="false" outlineLevel="0" collapsed="false">
      <c r="A600" s="7" t="s">
        <v>710</v>
      </c>
      <c r="B600" s="7" t="s">
        <v>101</v>
      </c>
      <c r="C600" s="7" t="n">
        <v>75</v>
      </c>
      <c r="D600" s="7" t="s">
        <v>104</v>
      </c>
      <c r="E600" s="7" t="n">
        <v>166</v>
      </c>
      <c r="F600" s="7" t="n">
        <v>2</v>
      </c>
      <c r="G600" s="14" t="n">
        <v>4758.42</v>
      </c>
      <c r="H600" s="14" t="n">
        <v>26209.58</v>
      </c>
      <c r="I600" s="14" t="n">
        <v>0</v>
      </c>
      <c r="J600" s="14" t="n">
        <v>0</v>
      </c>
      <c r="K600" s="14" t="n">
        <v>0</v>
      </c>
      <c r="L600" s="14" t="n">
        <v>0</v>
      </c>
      <c r="M600" s="14"/>
      <c r="N600" s="14"/>
      <c r="O600" s="14" t="n">
        <v>0</v>
      </c>
      <c r="P600" s="7" t="n">
        <v>346</v>
      </c>
      <c r="Q600" s="7" t="n">
        <v>0</v>
      </c>
      <c r="R600" s="7" t="n">
        <v>0</v>
      </c>
      <c r="S600" s="7"/>
      <c r="T600" s="7" t="n">
        <v>1</v>
      </c>
      <c r="U600" s="7" t="n">
        <v>1</v>
      </c>
      <c r="V600" s="7" t="n">
        <v>0.2735</v>
      </c>
      <c r="W600" s="7"/>
    </row>
    <row r="601" customFormat="false" ht="15" hidden="false" customHeight="false" outlineLevel="0" collapsed="false">
      <c r="A601" s="7" t="s">
        <v>711</v>
      </c>
      <c r="B601" s="7" t="s">
        <v>128</v>
      </c>
      <c r="C601" s="7" t="n">
        <v>45</v>
      </c>
      <c r="D601" s="7" t="s">
        <v>102</v>
      </c>
      <c r="E601" s="7" t="n">
        <v>241</v>
      </c>
      <c r="F601" s="7" t="n">
        <v>6</v>
      </c>
      <c r="G601" s="14" t="n">
        <v>583.15</v>
      </c>
      <c r="H601" s="14" t="n">
        <v>14749.41</v>
      </c>
      <c r="I601" s="14" t="n">
        <v>0</v>
      </c>
      <c r="J601" s="14" t="n">
        <v>54614.57</v>
      </c>
      <c r="K601" s="14" t="n">
        <v>30700</v>
      </c>
      <c r="L601" s="14" t="n">
        <v>0</v>
      </c>
      <c r="M601" s="14" t="n">
        <v>4300</v>
      </c>
      <c r="N601" s="14" t="n">
        <v>29.1</v>
      </c>
      <c r="O601" s="14" t="n">
        <v>54.46</v>
      </c>
      <c r="P601" s="7" t="n">
        <v>14</v>
      </c>
      <c r="Q601" s="7" t="n">
        <v>15</v>
      </c>
      <c r="R601" s="7" t="n">
        <v>0</v>
      </c>
      <c r="S601" s="7" t="n">
        <v>0.504</v>
      </c>
      <c r="T601" s="7" t="n">
        <v>1</v>
      </c>
      <c r="U601" s="7" t="n">
        <v>0</v>
      </c>
      <c r="V601" s="7" t="n">
        <v>0.0855</v>
      </c>
      <c r="W601" s="7"/>
    </row>
    <row r="602" customFormat="false" ht="15" hidden="false" customHeight="false" outlineLevel="0" collapsed="false">
      <c r="A602" s="7" t="s">
        <v>712</v>
      </c>
      <c r="B602" s="7" t="s">
        <v>128</v>
      </c>
      <c r="C602" s="7" t="n">
        <v>27</v>
      </c>
      <c r="D602" s="7" t="s">
        <v>104</v>
      </c>
      <c r="E602" s="7" t="n">
        <v>23</v>
      </c>
      <c r="F602" s="7" t="n">
        <v>3</v>
      </c>
      <c r="G602" s="14" t="n">
        <v>4550.97</v>
      </c>
      <c r="H602" s="14" t="n">
        <v>0</v>
      </c>
      <c r="I602" s="14" t="n">
        <v>13600</v>
      </c>
      <c r="J602" s="14" t="n">
        <v>0</v>
      </c>
      <c r="K602" s="14" t="n">
        <v>0</v>
      </c>
      <c r="L602" s="14" t="n">
        <v>0</v>
      </c>
      <c r="M602" s="14" t="n">
        <v>8800</v>
      </c>
      <c r="N602" s="14" t="n">
        <v>19.8</v>
      </c>
      <c r="O602" s="14" t="n">
        <v>2498.89</v>
      </c>
      <c r="P602" s="7" t="n">
        <v>0</v>
      </c>
      <c r="Q602" s="7" t="n">
        <v>118</v>
      </c>
      <c r="R602" s="7" t="n">
        <v>31</v>
      </c>
      <c r="S602" s="7" t="n">
        <v>0.617</v>
      </c>
      <c r="T602" s="7" t="n">
        <v>0</v>
      </c>
      <c r="U602" s="7" t="n">
        <v>0</v>
      </c>
      <c r="V602" s="7" t="n">
        <v>0.0098</v>
      </c>
      <c r="W602" s="7"/>
    </row>
    <row r="603" customFormat="false" ht="15" hidden="false" customHeight="false" outlineLevel="0" collapsed="false">
      <c r="A603" s="7" t="s">
        <v>713</v>
      </c>
      <c r="B603" s="7" t="s">
        <v>106</v>
      </c>
      <c r="C603" s="7" t="n">
        <v>67</v>
      </c>
      <c r="D603" s="7" t="s">
        <v>104</v>
      </c>
      <c r="E603" s="7" t="n">
        <v>99</v>
      </c>
      <c r="F603" s="7" t="n">
        <v>1</v>
      </c>
      <c r="G603" s="14" t="n">
        <v>2004.84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n">
        <v>0</v>
      </c>
      <c r="M603" s="14"/>
      <c r="N603" s="14"/>
      <c r="O603" s="14" t="n">
        <v>0</v>
      </c>
      <c r="P603" s="7" t="n">
        <v>40</v>
      </c>
      <c r="Q603" s="7" t="n">
        <v>7</v>
      </c>
      <c r="R603" s="7" t="n">
        <v>0</v>
      </c>
      <c r="S603" s="7" t="n">
        <v>0.173</v>
      </c>
      <c r="T603" s="7" t="n">
        <v>0</v>
      </c>
      <c r="U603" s="7" t="n">
        <v>0</v>
      </c>
      <c r="V603" s="7" t="n">
        <v>0.071</v>
      </c>
      <c r="W603" s="7"/>
    </row>
    <row r="604" customFormat="false" ht="15" hidden="false" customHeight="false" outlineLevel="0" collapsed="false">
      <c r="A604" s="7" t="s">
        <v>714</v>
      </c>
      <c r="B604" s="7" t="s">
        <v>101</v>
      </c>
      <c r="C604" s="7" t="n">
        <v>47</v>
      </c>
      <c r="D604" s="7" t="s">
        <v>102</v>
      </c>
      <c r="E604" s="7" t="n">
        <v>66</v>
      </c>
      <c r="F604" s="7" t="n">
        <v>3</v>
      </c>
      <c r="G604" s="14" t="n">
        <v>15532.29</v>
      </c>
      <c r="H604" s="14" t="n">
        <v>293251.58</v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15000</v>
      </c>
      <c r="N604" s="14" t="n">
        <v>10.1</v>
      </c>
      <c r="O604" s="14" t="n">
        <v>1667.33</v>
      </c>
      <c r="P604" s="7" t="n">
        <v>12</v>
      </c>
      <c r="Q604" s="7" t="n">
        <v>24</v>
      </c>
      <c r="R604" s="7" t="n">
        <v>0</v>
      </c>
      <c r="S604" s="7" t="n">
        <v>0.394</v>
      </c>
      <c r="T604" s="7" t="n">
        <v>0</v>
      </c>
      <c r="U604" s="7" t="n">
        <v>0</v>
      </c>
      <c r="V604" s="7" t="n">
        <v>0.1381</v>
      </c>
      <c r="W604" s="7"/>
    </row>
    <row r="605" customFormat="false" ht="15" hidden="false" customHeight="false" outlineLevel="0" collapsed="false">
      <c r="A605" s="7" t="s">
        <v>715</v>
      </c>
      <c r="B605" s="7" t="s">
        <v>108</v>
      </c>
      <c r="C605" s="7" t="n">
        <v>60</v>
      </c>
      <c r="D605" s="7" t="s">
        <v>104</v>
      </c>
      <c r="E605" s="7" t="n">
        <v>252</v>
      </c>
      <c r="F605" s="7" t="n">
        <v>1</v>
      </c>
      <c r="G605" s="14" t="n">
        <v>14709.72</v>
      </c>
      <c r="H605" s="14" t="n">
        <v>0</v>
      </c>
      <c r="I605" s="14" t="n">
        <v>0</v>
      </c>
      <c r="J605" s="14" t="n">
        <v>0</v>
      </c>
      <c r="K605" s="14" t="n">
        <v>0</v>
      </c>
      <c r="L605" s="14" t="n">
        <v>0</v>
      </c>
      <c r="M605" s="14"/>
      <c r="N605" s="14"/>
      <c r="O605" s="14" t="n">
        <v>0</v>
      </c>
      <c r="P605" s="7" t="n">
        <v>1</v>
      </c>
      <c r="Q605" s="7" t="n">
        <v>61</v>
      </c>
      <c r="R605" s="7" t="n">
        <v>0</v>
      </c>
      <c r="S605" s="7" t="n">
        <v>0.539</v>
      </c>
      <c r="T605" s="7" t="n">
        <v>0</v>
      </c>
      <c r="U605" s="7" t="n">
        <v>0</v>
      </c>
      <c r="V605" s="7" t="n">
        <v>0.0321</v>
      </c>
      <c r="W605" s="7"/>
    </row>
    <row r="606" customFormat="false" ht="15" hidden="false" customHeight="false" outlineLevel="0" collapsed="false">
      <c r="A606" s="7" t="s">
        <v>716</v>
      </c>
      <c r="B606" s="7" t="s">
        <v>106</v>
      </c>
      <c r="C606" s="7" t="n">
        <v>47</v>
      </c>
      <c r="D606" s="7" t="s">
        <v>102</v>
      </c>
      <c r="E606" s="7" t="n">
        <v>106</v>
      </c>
      <c r="F606" s="7" t="n">
        <v>4</v>
      </c>
      <c r="G606" s="14" t="n">
        <v>12194.91</v>
      </c>
      <c r="H606" s="14" t="n">
        <v>24335.89</v>
      </c>
      <c r="I606" s="14" t="n">
        <v>0</v>
      </c>
      <c r="J606" s="14" t="n">
        <v>83395.13</v>
      </c>
      <c r="K606" s="14" t="n">
        <v>129900</v>
      </c>
      <c r="L606" s="14" t="n">
        <v>0</v>
      </c>
      <c r="M606" s="14"/>
      <c r="N606" s="14"/>
      <c r="O606" s="14" t="n">
        <v>0</v>
      </c>
      <c r="P606" s="7" t="n">
        <v>0</v>
      </c>
      <c r="Q606" s="7" t="n">
        <v>22</v>
      </c>
      <c r="R606" s="7" t="n">
        <v>11</v>
      </c>
      <c r="S606" s="7" t="n">
        <v>0.728</v>
      </c>
      <c r="T606" s="7" t="n">
        <v>0</v>
      </c>
      <c r="U606" s="7" t="n">
        <v>1</v>
      </c>
      <c r="V606" s="7" t="n">
        <v>0.0768</v>
      </c>
      <c r="W606" s="7"/>
    </row>
    <row r="607" customFormat="false" ht="15" hidden="false" customHeight="false" outlineLevel="0" collapsed="false">
      <c r="A607" s="7" t="s">
        <v>717</v>
      </c>
      <c r="B607" s="7" t="s">
        <v>106</v>
      </c>
      <c r="C607" s="7" t="n">
        <v>38</v>
      </c>
      <c r="D607" s="7" t="s">
        <v>102</v>
      </c>
      <c r="E607" s="7" t="n">
        <v>61</v>
      </c>
      <c r="F607" s="7" t="n">
        <v>4</v>
      </c>
      <c r="G607" s="14" t="n">
        <v>13239.08</v>
      </c>
      <c r="H607" s="14" t="n">
        <v>15731.54</v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7100</v>
      </c>
      <c r="N607" s="14" t="n">
        <v>29.4</v>
      </c>
      <c r="O607" s="14" t="n">
        <v>539</v>
      </c>
      <c r="P607" s="7" t="n">
        <v>1</v>
      </c>
      <c r="Q607" s="7" t="n">
        <v>29</v>
      </c>
      <c r="R607" s="7" t="n">
        <v>8</v>
      </c>
      <c r="S607" s="7" t="n">
        <v>0.727</v>
      </c>
      <c r="T607" s="7" t="n">
        <v>0</v>
      </c>
      <c r="U607" s="7" t="n">
        <v>0</v>
      </c>
      <c r="V607" s="7" t="n">
        <v>0.0492</v>
      </c>
      <c r="W607" s="7"/>
    </row>
    <row r="608" customFormat="false" ht="15" hidden="false" customHeight="false" outlineLevel="0" collapsed="false">
      <c r="A608" s="7" t="s">
        <v>718</v>
      </c>
      <c r="B608" s="7" t="s">
        <v>108</v>
      </c>
      <c r="C608" s="7" t="n">
        <v>33</v>
      </c>
      <c r="D608" s="7" t="s">
        <v>102</v>
      </c>
      <c r="E608" s="7" t="n">
        <v>92</v>
      </c>
      <c r="F608" s="7" t="n">
        <v>3</v>
      </c>
      <c r="G608" s="14" t="n">
        <v>747.37</v>
      </c>
      <c r="H608" s="14" t="n">
        <v>4299.59</v>
      </c>
      <c r="I608" s="14" t="n">
        <v>0</v>
      </c>
      <c r="J608" s="14" t="n">
        <v>0</v>
      </c>
      <c r="K608" s="14" t="n">
        <v>46000</v>
      </c>
      <c r="L608" s="14" t="n">
        <v>0</v>
      </c>
      <c r="M608" s="14"/>
      <c r="N608" s="14"/>
      <c r="O608" s="14" t="n">
        <v>0</v>
      </c>
      <c r="P608" s="7" t="n">
        <v>6</v>
      </c>
      <c r="Q608" s="7" t="n">
        <v>24</v>
      </c>
      <c r="R608" s="7" t="n">
        <v>8</v>
      </c>
      <c r="S608" s="7" t="n">
        <v>0.393</v>
      </c>
      <c r="T608" s="7" t="n">
        <v>0</v>
      </c>
      <c r="U608" s="7" t="n">
        <v>1</v>
      </c>
      <c r="V608" s="7" t="n">
        <v>0.0659</v>
      </c>
      <c r="W608" s="7"/>
    </row>
    <row r="609" customFormat="false" ht="15" hidden="false" customHeight="false" outlineLevel="0" collapsed="false">
      <c r="A609" s="7" t="s">
        <v>719</v>
      </c>
      <c r="B609" s="7" t="s">
        <v>108</v>
      </c>
      <c r="C609" s="7" t="n">
        <v>62</v>
      </c>
      <c r="D609" s="7" t="s">
        <v>104</v>
      </c>
      <c r="E609" s="7" t="n">
        <v>126</v>
      </c>
      <c r="F609" s="7" t="n">
        <v>4</v>
      </c>
      <c r="G609" s="14" t="n">
        <v>4530.29</v>
      </c>
      <c r="H609" s="14" t="n">
        <v>62158.83</v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10900</v>
      </c>
      <c r="N609" s="14" t="n">
        <v>55.1</v>
      </c>
      <c r="O609" s="14" t="n">
        <v>1123.45</v>
      </c>
      <c r="P609" s="7" t="n">
        <v>2</v>
      </c>
      <c r="Q609" s="7" t="n">
        <v>84</v>
      </c>
      <c r="R609" s="7" t="n">
        <v>0</v>
      </c>
      <c r="S609" s="7" t="n">
        <v>0.484</v>
      </c>
      <c r="T609" s="7" t="n">
        <v>0</v>
      </c>
      <c r="U609" s="7" t="n">
        <v>0</v>
      </c>
      <c r="V609" s="7" t="n">
        <v>0.0135</v>
      </c>
      <c r="W609" s="7"/>
    </row>
    <row r="610" customFormat="false" ht="15" hidden="false" customHeight="false" outlineLevel="0" collapsed="false">
      <c r="A610" s="7" t="s">
        <v>720</v>
      </c>
      <c r="B610" s="7" t="s">
        <v>101</v>
      </c>
      <c r="C610" s="7" t="n">
        <v>32</v>
      </c>
      <c r="D610" s="7" t="s">
        <v>104</v>
      </c>
      <c r="E610" s="7" t="n">
        <v>109</v>
      </c>
      <c r="F610" s="7" t="n">
        <v>5</v>
      </c>
      <c r="G610" s="14" t="n">
        <v>2550.81</v>
      </c>
      <c r="H610" s="14" t="n">
        <v>20805.92</v>
      </c>
      <c r="I610" s="14" t="n">
        <v>115100</v>
      </c>
      <c r="J610" s="14" t="n">
        <v>0</v>
      </c>
      <c r="K610" s="14" t="n">
        <v>140000</v>
      </c>
      <c r="L610" s="14" t="n">
        <v>0</v>
      </c>
      <c r="M610" s="14"/>
      <c r="N610" s="14"/>
      <c r="O610" s="14" t="n">
        <v>0</v>
      </c>
      <c r="P610" s="7" t="n">
        <v>19</v>
      </c>
      <c r="Q610" s="7" t="n">
        <v>56</v>
      </c>
      <c r="R610" s="7" t="n">
        <v>16</v>
      </c>
      <c r="S610" s="7" t="n">
        <v>0.789</v>
      </c>
      <c r="T610" s="7" t="n">
        <v>1</v>
      </c>
      <c r="U610" s="7" t="n">
        <v>0</v>
      </c>
      <c r="V610" s="7" t="n">
        <v>0.0202</v>
      </c>
      <c r="W610" s="7"/>
    </row>
    <row r="611" customFormat="false" ht="15" hidden="false" customHeight="false" outlineLevel="0" collapsed="false">
      <c r="A611" s="7" t="s">
        <v>721</v>
      </c>
      <c r="B611" s="7" t="s">
        <v>108</v>
      </c>
      <c r="C611" s="7" t="n">
        <v>38</v>
      </c>
      <c r="D611" s="7" t="s">
        <v>104</v>
      </c>
      <c r="E611" s="7" t="n">
        <v>107</v>
      </c>
      <c r="F611" s="7" t="n">
        <v>3</v>
      </c>
      <c r="G611" s="14" t="n">
        <v>3275.1</v>
      </c>
      <c r="H611" s="14" t="n">
        <v>14619.61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14100</v>
      </c>
      <c r="N611" s="14" t="n">
        <v>37.2</v>
      </c>
      <c r="O611" s="14" t="n">
        <v>236.23</v>
      </c>
      <c r="P611" s="7" t="n">
        <v>3</v>
      </c>
      <c r="Q611" s="7" t="n">
        <v>20</v>
      </c>
      <c r="R611" s="7" t="n">
        <v>4</v>
      </c>
      <c r="S611" s="7" t="n">
        <v>0.656</v>
      </c>
      <c r="T611" s="7" t="n">
        <v>0</v>
      </c>
      <c r="U611" s="7" t="n">
        <v>0</v>
      </c>
      <c r="V611" s="7" t="n">
        <v>0.0334</v>
      </c>
      <c r="W611" s="7"/>
    </row>
    <row r="612" customFormat="false" ht="15" hidden="false" customHeight="false" outlineLevel="0" collapsed="false">
      <c r="A612" s="7" t="s">
        <v>722</v>
      </c>
      <c r="B612" s="7" t="s">
        <v>101</v>
      </c>
      <c r="C612" s="7" t="n">
        <v>53</v>
      </c>
      <c r="D612" s="7" t="s">
        <v>104</v>
      </c>
      <c r="E612" s="7" t="n">
        <v>219</v>
      </c>
      <c r="F612" s="7" t="n">
        <v>4</v>
      </c>
      <c r="G612" s="14" t="n">
        <v>4016.97</v>
      </c>
      <c r="H612" s="14" t="n">
        <v>134158.9</v>
      </c>
      <c r="I612" s="14" t="n">
        <v>0</v>
      </c>
      <c r="J612" s="14" t="n">
        <v>0</v>
      </c>
      <c r="K612" s="14" t="n">
        <v>389000</v>
      </c>
      <c r="L612" s="14" t="n">
        <v>0</v>
      </c>
      <c r="M612" s="14" t="n">
        <v>25300</v>
      </c>
      <c r="N612" s="14" t="n">
        <v>29.3</v>
      </c>
      <c r="O612" s="14" t="n">
        <v>692.84</v>
      </c>
      <c r="P612" s="7" t="n">
        <v>5</v>
      </c>
      <c r="Q612" s="7" t="n">
        <v>38</v>
      </c>
      <c r="R612" s="7" t="n">
        <v>10</v>
      </c>
      <c r="S612" s="7" t="n">
        <v>0.87</v>
      </c>
      <c r="T612" s="7" t="n">
        <v>0</v>
      </c>
      <c r="U612" s="7" t="n">
        <v>0</v>
      </c>
      <c r="V612" s="7" t="n">
        <v>0.0205</v>
      </c>
      <c r="W612" s="7"/>
    </row>
    <row r="613" customFormat="false" ht="15" hidden="false" customHeight="false" outlineLevel="0" collapsed="false">
      <c r="A613" s="7" t="s">
        <v>723</v>
      </c>
      <c r="B613" s="7" t="s">
        <v>101</v>
      </c>
      <c r="C613" s="7" t="n">
        <v>37</v>
      </c>
      <c r="D613" s="7" t="s">
        <v>104</v>
      </c>
      <c r="E613" s="7" t="n">
        <v>114</v>
      </c>
      <c r="F613" s="7" t="n">
        <v>3</v>
      </c>
      <c r="G613" s="14" t="n">
        <v>2278.12</v>
      </c>
      <c r="H613" s="14" t="n">
        <v>7675.9</v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13200</v>
      </c>
      <c r="N613" s="14" t="n">
        <v>39.5</v>
      </c>
      <c r="O613" s="14" t="n">
        <v>182.53</v>
      </c>
      <c r="P613" s="7" t="n">
        <v>0</v>
      </c>
      <c r="Q613" s="7" t="n">
        <v>35</v>
      </c>
      <c r="R613" s="7" t="n">
        <v>6</v>
      </c>
      <c r="S613" s="7" t="n">
        <v>0.682</v>
      </c>
      <c r="T613" s="7" t="n">
        <v>0</v>
      </c>
      <c r="U613" s="7" t="n">
        <v>0</v>
      </c>
      <c r="V613" s="7" t="n">
        <v>0.0209</v>
      </c>
      <c r="W613" s="7"/>
    </row>
    <row r="614" customFormat="false" ht="15" hidden="false" customHeight="false" outlineLevel="0" collapsed="false">
      <c r="A614" s="7" t="s">
        <v>724</v>
      </c>
      <c r="B614" s="7" t="s">
        <v>128</v>
      </c>
      <c r="C614" s="7" t="n">
        <v>27</v>
      </c>
      <c r="D614" s="7" t="s">
        <v>104</v>
      </c>
      <c r="E614" s="7" t="n">
        <v>33</v>
      </c>
      <c r="F614" s="7" t="n">
        <v>3</v>
      </c>
      <c r="G614" s="14" t="n">
        <v>4898.15</v>
      </c>
      <c r="H614" s="14" t="n">
        <v>21386.92</v>
      </c>
      <c r="I614" s="14" t="n">
        <v>0</v>
      </c>
      <c r="J614" s="14" t="n">
        <v>0</v>
      </c>
      <c r="K614" s="14" t="n">
        <v>0</v>
      </c>
      <c r="L614" s="14" t="n">
        <v>0</v>
      </c>
      <c r="M614" s="14"/>
      <c r="N614" s="14"/>
      <c r="O614" s="14" t="n">
        <v>0</v>
      </c>
      <c r="P614" s="7" t="n">
        <v>3</v>
      </c>
      <c r="Q614" s="7" t="n">
        <v>44</v>
      </c>
      <c r="R614" s="7" t="n">
        <v>13</v>
      </c>
      <c r="S614" s="7" t="n">
        <v>0.715</v>
      </c>
      <c r="T614" s="7" t="n">
        <v>0</v>
      </c>
      <c r="U614" s="7" t="n">
        <v>0</v>
      </c>
      <c r="V614" s="7" t="n">
        <v>0.0241</v>
      </c>
      <c r="W614" s="7"/>
    </row>
    <row r="615" customFormat="false" ht="15" hidden="false" customHeight="false" outlineLevel="0" collapsed="false">
      <c r="A615" s="7" t="s">
        <v>725</v>
      </c>
      <c r="B615" s="7" t="s">
        <v>101</v>
      </c>
      <c r="C615" s="7" t="n">
        <v>37</v>
      </c>
      <c r="D615" s="7" t="s">
        <v>102</v>
      </c>
      <c r="E615" s="7" t="n">
        <v>29</v>
      </c>
      <c r="F615" s="7" t="n">
        <v>1</v>
      </c>
      <c r="G615" s="14" t="n">
        <v>4387.3</v>
      </c>
      <c r="H615" s="14" t="n">
        <v>0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/>
      <c r="N615" s="14"/>
      <c r="O615" s="14" t="n">
        <v>0</v>
      </c>
      <c r="P615" s="7" t="n">
        <v>2</v>
      </c>
      <c r="Q615" s="7" t="n">
        <v>8</v>
      </c>
      <c r="R615" s="7" t="n">
        <v>0</v>
      </c>
      <c r="S615" s="7" t="n">
        <v>0.606</v>
      </c>
      <c r="T615" s="7" t="n">
        <v>1</v>
      </c>
      <c r="U615" s="7" t="n">
        <v>0</v>
      </c>
      <c r="V615" s="7" t="n">
        <v>0.2865</v>
      </c>
      <c r="W615" s="7"/>
    </row>
    <row r="616" customFormat="false" ht="15" hidden="false" customHeight="false" outlineLevel="0" collapsed="false">
      <c r="A616" s="7" t="s">
        <v>726</v>
      </c>
      <c r="B616" s="7" t="s">
        <v>108</v>
      </c>
      <c r="C616" s="7" t="n">
        <v>60</v>
      </c>
      <c r="D616" s="7" t="s">
        <v>104</v>
      </c>
      <c r="E616" s="7" t="n">
        <v>86</v>
      </c>
      <c r="F616" s="7" t="n">
        <v>2</v>
      </c>
      <c r="G616" s="14" t="n">
        <v>1810.04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n">
        <v>0</v>
      </c>
      <c r="M616" s="14"/>
      <c r="N616" s="14"/>
      <c r="O616" s="14" t="n">
        <v>0</v>
      </c>
      <c r="P616" s="7" t="n">
        <v>3</v>
      </c>
      <c r="Q616" s="7" t="n">
        <v>30</v>
      </c>
      <c r="R616" s="7" t="n">
        <v>7</v>
      </c>
      <c r="S616" s="7" t="n">
        <v>1</v>
      </c>
      <c r="T616" s="7" t="n">
        <v>0</v>
      </c>
      <c r="U616" s="7" t="n">
        <v>0</v>
      </c>
      <c r="V616" s="7" t="n">
        <v>0.0287</v>
      </c>
      <c r="W616" s="7"/>
    </row>
    <row r="617" customFormat="false" ht="15" hidden="false" customHeight="false" outlineLevel="0" collapsed="false">
      <c r="A617" s="7" t="s">
        <v>727</v>
      </c>
      <c r="B617" s="7" t="s">
        <v>128</v>
      </c>
      <c r="C617" s="7" t="n">
        <v>57</v>
      </c>
      <c r="D617" s="7" t="s">
        <v>102</v>
      </c>
      <c r="E617" s="7" t="n">
        <v>155</v>
      </c>
      <c r="F617" s="7" t="n">
        <v>4</v>
      </c>
      <c r="G617" s="14" t="n">
        <v>3681.62</v>
      </c>
      <c r="H617" s="14" t="n">
        <v>10144.79</v>
      </c>
      <c r="I617" s="14" t="n">
        <v>0</v>
      </c>
      <c r="J617" s="14" t="n">
        <v>0</v>
      </c>
      <c r="K617" s="14" t="n">
        <v>82200</v>
      </c>
      <c r="L617" s="14" t="n">
        <v>0</v>
      </c>
      <c r="M617" s="14"/>
      <c r="N617" s="14"/>
      <c r="O617" s="14" t="n">
        <v>0</v>
      </c>
      <c r="P617" s="7" t="n">
        <v>2</v>
      </c>
      <c r="Q617" s="7" t="n">
        <v>39</v>
      </c>
      <c r="R617" s="7" t="n">
        <v>0</v>
      </c>
      <c r="S617" s="7" t="n">
        <v>0.456</v>
      </c>
      <c r="T617" s="7" t="n">
        <v>0</v>
      </c>
      <c r="U617" s="7" t="n">
        <v>0</v>
      </c>
      <c r="V617" s="7" t="n">
        <v>0.0454</v>
      </c>
      <c r="W617" s="7"/>
    </row>
    <row r="618" customFormat="false" ht="15" hidden="false" customHeight="false" outlineLevel="0" collapsed="false">
      <c r="A618" s="7" t="s">
        <v>728</v>
      </c>
      <c r="B618" s="7" t="s">
        <v>108</v>
      </c>
      <c r="C618" s="7" t="n">
        <v>26</v>
      </c>
      <c r="D618" s="7" t="s">
        <v>104</v>
      </c>
      <c r="E618" s="7" t="n">
        <v>14</v>
      </c>
      <c r="F618" s="7" t="n">
        <v>2</v>
      </c>
      <c r="G618" s="14" t="n">
        <v>3969.73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3700</v>
      </c>
      <c r="N618" s="14" t="n">
        <v>58</v>
      </c>
      <c r="O618" s="14" t="n">
        <v>383.6</v>
      </c>
      <c r="P618" s="7" t="n">
        <v>2</v>
      </c>
      <c r="Q618" s="7" t="n">
        <v>25</v>
      </c>
      <c r="R618" s="7" t="n">
        <v>4</v>
      </c>
      <c r="S618" s="7" t="n">
        <v>0.924</v>
      </c>
      <c r="T618" s="7" t="n">
        <v>0</v>
      </c>
      <c r="U618" s="7" t="n">
        <v>0</v>
      </c>
      <c r="V618" s="7" t="n">
        <v>0.0363</v>
      </c>
      <c r="W618" s="7"/>
    </row>
    <row r="619" customFormat="false" ht="15" hidden="false" customHeight="false" outlineLevel="0" collapsed="false">
      <c r="A619" s="7" t="s">
        <v>729</v>
      </c>
      <c r="B619" s="7" t="s">
        <v>108</v>
      </c>
      <c r="C619" s="7" t="n">
        <v>55</v>
      </c>
      <c r="D619" s="7" t="s">
        <v>102</v>
      </c>
      <c r="E619" s="7" t="n">
        <v>28</v>
      </c>
      <c r="F619" s="7" t="n">
        <v>4</v>
      </c>
      <c r="G619" s="14" t="n">
        <v>4429.59</v>
      </c>
      <c r="H619" s="14" t="n">
        <v>0</v>
      </c>
      <c r="I619" s="14" t="n">
        <v>64800</v>
      </c>
      <c r="J619" s="14" t="n">
        <v>34822.06</v>
      </c>
      <c r="K619" s="14" t="n">
        <v>470900</v>
      </c>
      <c r="L619" s="14" t="n">
        <v>0</v>
      </c>
      <c r="M619" s="14"/>
      <c r="N619" s="14"/>
      <c r="O619" s="14" t="n">
        <v>0</v>
      </c>
      <c r="P619" s="7" t="n">
        <v>194</v>
      </c>
      <c r="Q619" s="7" t="n">
        <v>0</v>
      </c>
      <c r="R619" s="7" t="n">
        <v>0</v>
      </c>
      <c r="S619" s="7"/>
      <c r="T619" s="7" t="n">
        <v>1</v>
      </c>
      <c r="U619" s="7" t="n">
        <v>1</v>
      </c>
      <c r="V619" s="7" t="n">
        <v>0.4494</v>
      </c>
      <c r="W619" s="7"/>
    </row>
    <row r="620" customFormat="false" ht="15" hidden="false" customHeight="false" outlineLevel="0" collapsed="false">
      <c r="A620" s="7" t="s">
        <v>730</v>
      </c>
      <c r="B620" s="7" t="s">
        <v>101</v>
      </c>
      <c r="C620" s="7" t="n">
        <v>35</v>
      </c>
      <c r="D620" s="7" t="s">
        <v>104</v>
      </c>
      <c r="E620" s="7" t="n">
        <v>8</v>
      </c>
      <c r="F620" s="7" t="n">
        <v>3</v>
      </c>
      <c r="G620" s="14" t="n">
        <v>18521.01</v>
      </c>
      <c r="H620" s="14" t="n">
        <v>160901.87</v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26000</v>
      </c>
      <c r="N620" s="14" t="n">
        <v>29.3</v>
      </c>
      <c r="O620" s="14" t="n">
        <v>2802.52</v>
      </c>
      <c r="P620" s="7" t="n">
        <v>5</v>
      </c>
      <c r="Q620" s="7" t="n">
        <v>45</v>
      </c>
      <c r="R620" s="7" t="n">
        <v>12</v>
      </c>
      <c r="S620" s="7" t="n">
        <v>0.825</v>
      </c>
      <c r="T620" s="7" t="n">
        <v>0</v>
      </c>
      <c r="U620" s="7" t="n">
        <v>0</v>
      </c>
      <c r="V620" s="7" t="n">
        <v>0.0434</v>
      </c>
      <c r="W620" s="7"/>
    </row>
    <row r="621" customFormat="false" ht="15" hidden="false" customHeight="false" outlineLevel="0" collapsed="false">
      <c r="A621" s="7" t="s">
        <v>731</v>
      </c>
      <c r="B621" s="7" t="s">
        <v>101</v>
      </c>
      <c r="C621" s="7" t="n">
        <v>33</v>
      </c>
      <c r="D621" s="7" t="s">
        <v>104</v>
      </c>
      <c r="E621" s="7" t="n">
        <v>11</v>
      </c>
      <c r="F621" s="7" t="n">
        <v>3</v>
      </c>
      <c r="G621" s="14" t="n">
        <v>28917.08</v>
      </c>
      <c r="H621" s="14" t="n">
        <v>39643.74</v>
      </c>
      <c r="I621" s="14" t="n">
        <v>0</v>
      </c>
      <c r="J621" s="14" t="n">
        <v>0</v>
      </c>
      <c r="K621" s="14" t="n">
        <v>0</v>
      </c>
      <c r="L621" s="14" t="n">
        <v>0</v>
      </c>
      <c r="M621" s="14"/>
      <c r="N621" s="14"/>
      <c r="O621" s="14" t="n">
        <v>0</v>
      </c>
      <c r="P621" s="7" t="n">
        <v>1</v>
      </c>
      <c r="Q621" s="7" t="n">
        <v>40</v>
      </c>
      <c r="R621" s="7" t="n">
        <v>14</v>
      </c>
      <c r="S621" s="7" t="n">
        <v>0.66</v>
      </c>
      <c r="T621" s="7" t="n">
        <v>1</v>
      </c>
      <c r="U621" s="7" t="n">
        <v>0</v>
      </c>
      <c r="V621" s="7" t="n">
        <v>0.0833</v>
      </c>
      <c r="W621" s="7"/>
    </row>
    <row r="622" customFormat="false" ht="15" hidden="false" customHeight="false" outlineLevel="0" collapsed="false">
      <c r="A622" s="7" t="s">
        <v>732</v>
      </c>
      <c r="B622" s="7" t="s">
        <v>101</v>
      </c>
      <c r="C622" s="7" t="n">
        <v>51</v>
      </c>
      <c r="D622" s="7" t="s">
        <v>104</v>
      </c>
      <c r="E622" s="7" t="n">
        <v>112</v>
      </c>
      <c r="F622" s="7" t="n">
        <v>6</v>
      </c>
      <c r="G622" s="14" t="n">
        <v>13332.36</v>
      </c>
      <c r="H622" s="14" t="n">
        <v>39435.34</v>
      </c>
      <c r="I622" s="14" t="n">
        <v>125500</v>
      </c>
      <c r="J622" s="14" t="n">
        <v>0</v>
      </c>
      <c r="K622" s="14" t="n">
        <v>442000</v>
      </c>
      <c r="L622" s="14" t="n">
        <v>0</v>
      </c>
      <c r="M622" s="14" t="n">
        <v>36400</v>
      </c>
      <c r="N622" s="14" t="n">
        <v>33.1</v>
      </c>
      <c r="O622" s="14" t="n">
        <v>3819.22</v>
      </c>
      <c r="P622" s="7" t="n">
        <v>3</v>
      </c>
      <c r="Q622" s="7" t="n">
        <v>76</v>
      </c>
      <c r="R622" s="7" t="n">
        <v>16</v>
      </c>
      <c r="S622" s="7" t="n">
        <v>0.68</v>
      </c>
      <c r="T622" s="7" t="n">
        <v>0</v>
      </c>
      <c r="U622" s="7" t="n">
        <v>0</v>
      </c>
      <c r="V622" s="7" t="n">
        <v>0.0095</v>
      </c>
      <c r="W622" s="7"/>
    </row>
    <row r="623" customFormat="false" ht="15" hidden="false" customHeight="false" outlineLevel="0" collapsed="false">
      <c r="A623" s="7" t="s">
        <v>733</v>
      </c>
      <c r="B623" s="7" t="s">
        <v>101</v>
      </c>
      <c r="C623" s="7" t="n">
        <v>51</v>
      </c>
      <c r="D623" s="7" t="s">
        <v>104</v>
      </c>
      <c r="E623" s="7" t="n">
        <v>194</v>
      </c>
      <c r="F623" s="7" t="n">
        <v>4</v>
      </c>
      <c r="G623" s="14" t="n">
        <v>6989.55</v>
      </c>
      <c r="H623" s="14" t="n">
        <v>50738.74</v>
      </c>
      <c r="I623" s="14" t="n">
        <v>0</v>
      </c>
      <c r="J623" s="14" t="n">
        <v>318928.21</v>
      </c>
      <c r="K623" s="14" t="n">
        <v>0</v>
      </c>
      <c r="L623" s="14" t="n">
        <v>0</v>
      </c>
      <c r="M623" s="14" t="n">
        <v>23800</v>
      </c>
      <c r="N623" s="14" t="n">
        <v>64.4</v>
      </c>
      <c r="O623" s="14" t="n">
        <v>807.38</v>
      </c>
      <c r="P623" s="7" t="n">
        <v>5</v>
      </c>
      <c r="Q623" s="7" t="n">
        <v>36</v>
      </c>
      <c r="R623" s="7" t="n">
        <v>9</v>
      </c>
      <c r="S623" s="7" t="n">
        <v>0.227</v>
      </c>
      <c r="T623" s="7" t="n">
        <v>1</v>
      </c>
      <c r="U623" s="7" t="n">
        <v>0</v>
      </c>
      <c r="V623" s="7" t="n">
        <v>0.0336</v>
      </c>
      <c r="W623" s="7"/>
    </row>
    <row r="624" customFormat="false" ht="15" hidden="false" customHeight="false" outlineLevel="0" collapsed="false">
      <c r="A624" s="7" t="s">
        <v>734</v>
      </c>
      <c r="B624" s="7" t="s">
        <v>108</v>
      </c>
      <c r="C624" s="7" t="n">
        <v>37</v>
      </c>
      <c r="D624" s="7" t="s">
        <v>102</v>
      </c>
      <c r="E624" s="7" t="n">
        <v>45</v>
      </c>
      <c r="F624" s="7" t="n">
        <v>2</v>
      </c>
      <c r="G624" s="14" t="n">
        <v>3471.74</v>
      </c>
      <c r="H624" s="14" t="n">
        <v>4792.55</v>
      </c>
      <c r="I624" s="14" t="n">
        <v>0</v>
      </c>
      <c r="J624" s="14" t="n">
        <v>0</v>
      </c>
      <c r="K624" s="14" t="n">
        <v>0</v>
      </c>
      <c r="L624" s="14" t="n">
        <v>0</v>
      </c>
      <c r="M624" s="14"/>
      <c r="N624" s="14"/>
      <c r="O624" s="14" t="n">
        <v>0</v>
      </c>
      <c r="P624" s="7" t="n">
        <v>317</v>
      </c>
      <c r="Q624" s="7" t="n">
        <v>0</v>
      </c>
      <c r="R624" s="7" t="n">
        <v>0</v>
      </c>
      <c r="S624" s="7"/>
      <c r="T624" s="7" t="n">
        <v>0</v>
      </c>
      <c r="U624" s="7" t="n">
        <v>0</v>
      </c>
      <c r="V624" s="7" t="n">
        <v>0.3939</v>
      </c>
      <c r="W624" s="7"/>
    </row>
    <row r="625" customFormat="false" ht="15" hidden="false" customHeight="false" outlineLevel="0" collapsed="false">
      <c r="A625" s="7" t="s">
        <v>735</v>
      </c>
      <c r="B625" s="7" t="s">
        <v>108</v>
      </c>
      <c r="C625" s="7" t="n">
        <v>59</v>
      </c>
      <c r="D625" s="7" t="s">
        <v>102</v>
      </c>
      <c r="E625" s="7" t="n">
        <v>95</v>
      </c>
      <c r="F625" s="7" t="n">
        <v>3</v>
      </c>
      <c r="G625" s="14" t="n">
        <v>9320.78</v>
      </c>
      <c r="H625" s="14" t="n">
        <v>23887.48</v>
      </c>
      <c r="I625" s="14" t="n">
        <v>29400</v>
      </c>
      <c r="J625" s="14" t="n">
        <v>0</v>
      </c>
      <c r="K625" s="14" t="n">
        <v>0</v>
      </c>
      <c r="L625" s="14" t="n">
        <v>0</v>
      </c>
      <c r="M625" s="14"/>
      <c r="N625" s="14"/>
      <c r="O625" s="14" t="n">
        <v>0</v>
      </c>
      <c r="P625" s="7" t="n">
        <v>65</v>
      </c>
      <c r="Q625" s="7" t="n">
        <v>11</v>
      </c>
      <c r="R625" s="7" t="n">
        <v>0</v>
      </c>
      <c r="S625" s="7" t="n">
        <v>0.275</v>
      </c>
      <c r="T625" s="7" t="n">
        <v>0</v>
      </c>
      <c r="U625" s="7" t="n">
        <v>0</v>
      </c>
      <c r="V625" s="7" t="n">
        <v>0.0814</v>
      </c>
      <c r="W625" s="7"/>
    </row>
    <row r="626" customFormat="false" ht="15" hidden="false" customHeight="false" outlineLevel="0" collapsed="false">
      <c r="A626" s="7" t="s">
        <v>736</v>
      </c>
      <c r="B626" s="7" t="s">
        <v>108</v>
      </c>
      <c r="C626" s="7" t="n">
        <v>71</v>
      </c>
      <c r="D626" s="7" t="s">
        <v>104</v>
      </c>
      <c r="E626" s="7" t="n">
        <v>307</v>
      </c>
      <c r="F626" s="7" t="n">
        <v>3</v>
      </c>
      <c r="G626" s="14" t="n">
        <v>18842</v>
      </c>
      <c r="H626" s="14" t="n">
        <v>26586.19</v>
      </c>
      <c r="I626" s="14" t="n">
        <v>0</v>
      </c>
      <c r="J626" s="14" t="n">
        <v>49701.78</v>
      </c>
      <c r="K626" s="14" t="n">
        <v>0</v>
      </c>
      <c r="L626" s="14" t="n">
        <v>0</v>
      </c>
      <c r="M626" s="14"/>
      <c r="N626" s="14"/>
      <c r="O626" s="14" t="n">
        <v>0</v>
      </c>
      <c r="P626" s="7" t="n">
        <v>23</v>
      </c>
      <c r="Q626" s="7" t="n">
        <v>19</v>
      </c>
      <c r="R626" s="7" t="n">
        <v>0</v>
      </c>
      <c r="S626" s="7" t="n">
        <v>0.314</v>
      </c>
      <c r="T626" s="7" t="n">
        <v>0</v>
      </c>
      <c r="U626" s="7" t="n">
        <v>0</v>
      </c>
      <c r="V626" s="7" t="n">
        <v>0.0191</v>
      </c>
      <c r="W626" s="7"/>
    </row>
    <row r="627" customFormat="false" ht="15" hidden="false" customHeight="false" outlineLevel="0" collapsed="false">
      <c r="A627" s="7" t="s">
        <v>737</v>
      </c>
      <c r="B627" s="7" t="s">
        <v>128</v>
      </c>
      <c r="C627" s="7" t="n">
        <v>52</v>
      </c>
      <c r="D627" s="7" t="s">
        <v>102</v>
      </c>
      <c r="E627" s="7" t="n">
        <v>53</v>
      </c>
      <c r="F627" s="7" t="n">
        <v>4</v>
      </c>
      <c r="G627" s="14" t="n">
        <v>1343.94</v>
      </c>
      <c r="H627" s="14" t="n">
        <v>0</v>
      </c>
      <c r="I627" s="14" t="n">
        <v>10000</v>
      </c>
      <c r="J627" s="14" t="n">
        <v>0</v>
      </c>
      <c r="K627" s="14" t="n">
        <v>137800</v>
      </c>
      <c r="L627" s="14" t="n">
        <v>0</v>
      </c>
      <c r="M627" s="14"/>
      <c r="N627" s="14"/>
      <c r="O627" s="14" t="n">
        <v>0</v>
      </c>
      <c r="P627" s="7" t="n">
        <v>24</v>
      </c>
      <c r="Q627" s="7" t="n">
        <v>17</v>
      </c>
      <c r="R627" s="7" t="n">
        <v>0</v>
      </c>
      <c r="S627" s="7" t="n">
        <v>0.281</v>
      </c>
      <c r="T627" s="7" t="n">
        <v>0</v>
      </c>
      <c r="U627" s="7" t="n">
        <v>0</v>
      </c>
      <c r="V627" s="7" t="n">
        <v>0.0734</v>
      </c>
      <c r="W627" s="7"/>
    </row>
    <row r="628" customFormat="false" ht="15" hidden="false" customHeight="false" outlineLevel="0" collapsed="false">
      <c r="A628" s="7" t="s">
        <v>738</v>
      </c>
      <c r="B628" s="7" t="s">
        <v>101</v>
      </c>
      <c r="C628" s="7" t="n">
        <v>42</v>
      </c>
      <c r="D628" s="7" t="s">
        <v>102</v>
      </c>
      <c r="E628" s="7" t="n">
        <v>100</v>
      </c>
      <c r="F628" s="7" t="n">
        <v>2</v>
      </c>
      <c r="G628" s="14" t="n">
        <v>1226.97</v>
      </c>
      <c r="H628" s="14" t="n">
        <v>0</v>
      </c>
      <c r="I628" s="14" t="n">
        <v>3300</v>
      </c>
      <c r="J628" s="14" t="n">
        <v>0</v>
      </c>
      <c r="K628" s="14" t="n">
        <v>0</v>
      </c>
      <c r="L628" s="14" t="n">
        <v>0</v>
      </c>
      <c r="M628" s="14"/>
      <c r="N628" s="14"/>
      <c r="O628" s="14" t="n">
        <v>0</v>
      </c>
      <c r="P628" s="7" t="n">
        <v>16</v>
      </c>
      <c r="Q628" s="7" t="n">
        <v>14</v>
      </c>
      <c r="R628" s="7" t="n">
        <v>8</v>
      </c>
      <c r="S628" s="7" t="n">
        <v>0.828</v>
      </c>
      <c r="T628" s="7" t="n">
        <v>0</v>
      </c>
      <c r="U628" s="7" t="n">
        <v>0</v>
      </c>
      <c r="V628" s="7" t="n">
        <v>0.0667</v>
      </c>
      <c r="W628" s="7" t="s">
        <v>384</v>
      </c>
    </row>
    <row r="629" customFormat="false" ht="15" hidden="false" customHeight="false" outlineLevel="0" collapsed="false">
      <c r="A629" s="7" t="s">
        <v>739</v>
      </c>
      <c r="B629" s="7" t="s">
        <v>101</v>
      </c>
      <c r="C629" s="7" t="n">
        <v>60</v>
      </c>
      <c r="D629" s="7" t="s">
        <v>102</v>
      </c>
      <c r="E629" s="7" t="n">
        <v>157</v>
      </c>
      <c r="F629" s="7" t="n">
        <v>2</v>
      </c>
      <c r="G629" s="14" t="n">
        <v>3568.64</v>
      </c>
      <c r="H629" s="14" t="n">
        <v>24974.68</v>
      </c>
      <c r="I629" s="14" t="n">
        <v>0</v>
      </c>
      <c r="J629" s="14" t="n">
        <v>0</v>
      </c>
      <c r="K629" s="14" t="n">
        <v>0</v>
      </c>
      <c r="L629" s="14" t="n">
        <v>0</v>
      </c>
      <c r="M629" s="14"/>
      <c r="N629" s="14"/>
      <c r="O629" s="14" t="n">
        <v>0</v>
      </c>
      <c r="P629" s="7" t="n">
        <v>9</v>
      </c>
      <c r="Q629" s="7" t="n">
        <v>20</v>
      </c>
      <c r="R629" s="7" t="n">
        <v>11</v>
      </c>
      <c r="S629" s="7" t="n">
        <v>0.741</v>
      </c>
      <c r="T629" s="7" t="n">
        <v>0</v>
      </c>
      <c r="U629" s="7" t="n">
        <v>0</v>
      </c>
      <c r="V629" s="7" t="n">
        <v>0.0579</v>
      </c>
      <c r="W629" s="7"/>
    </row>
    <row r="630" customFormat="false" ht="15" hidden="false" customHeight="false" outlineLevel="0" collapsed="false">
      <c r="A630" s="7" t="s">
        <v>740</v>
      </c>
      <c r="B630" s="7" t="s">
        <v>101</v>
      </c>
      <c r="C630" s="7" t="n">
        <v>58</v>
      </c>
      <c r="D630" s="7" t="s">
        <v>102</v>
      </c>
      <c r="E630" s="7" t="n">
        <v>214</v>
      </c>
      <c r="F630" s="7" t="n">
        <v>4</v>
      </c>
      <c r="G630" s="14" t="n">
        <v>10994.78</v>
      </c>
      <c r="H630" s="14" t="n">
        <v>36924.72</v>
      </c>
      <c r="I630" s="14" t="n">
        <v>88300</v>
      </c>
      <c r="J630" s="14" t="n">
        <v>0</v>
      </c>
      <c r="K630" s="14" t="n">
        <v>0</v>
      </c>
      <c r="L630" s="14" t="n">
        <v>0</v>
      </c>
      <c r="M630" s="14" t="n">
        <v>40000</v>
      </c>
      <c r="N630" s="14" t="n">
        <v>5.4</v>
      </c>
      <c r="O630" s="14" t="n">
        <v>506.73</v>
      </c>
      <c r="P630" s="7" t="n">
        <v>12</v>
      </c>
      <c r="Q630" s="7" t="n">
        <v>20</v>
      </c>
      <c r="R630" s="7" t="n">
        <v>10</v>
      </c>
      <c r="S630" s="7" t="n">
        <v>0.581</v>
      </c>
      <c r="T630" s="7" t="n">
        <v>0</v>
      </c>
      <c r="U630" s="7" t="n">
        <v>0</v>
      </c>
      <c r="V630" s="7" t="n">
        <v>0.0665</v>
      </c>
      <c r="W630" s="7" t="s">
        <v>435</v>
      </c>
    </row>
    <row r="631" customFormat="false" ht="15" hidden="false" customHeight="false" outlineLevel="0" collapsed="false">
      <c r="A631" s="7" t="s">
        <v>741</v>
      </c>
      <c r="B631" s="7" t="s">
        <v>128</v>
      </c>
      <c r="C631" s="7" t="n">
        <v>28</v>
      </c>
      <c r="D631" s="7" t="s">
        <v>104</v>
      </c>
      <c r="E631" s="7" t="n">
        <v>21</v>
      </c>
      <c r="F631" s="7" t="n">
        <v>1</v>
      </c>
      <c r="G631" s="14" t="n">
        <v>1529.15</v>
      </c>
      <c r="H631" s="14" t="n">
        <v>0</v>
      </c>
      <c r="I631" s="14" t="n">
        <v>0</v>
      </c>
      <c r="J631" s="14" t="n">
        <v>0</v>
      </c>
      <c r="K631" s="14" t="n">
        <v>0</v>
      </c>
      <c r="L631" s="14" t="n">
        <v>0</v>
      </c>
      <c r="M631" s="14"/>
      <c r="N631" s="14"/>
      <c r="O631" s="14" t="n">
        <v>0</v>
      </c>
      <c r="P631" s="7" t="n">
        <v>14</v>
      </c>
      <c r="Q631" s="7" t="n">
        <v>35</v>
      </c>
      <c r="R631" s="7" t="n">
        <v>15</v>
      </c>
      <c r="S631" s="7" t="n">
        <v>0.718</v>
      </c>
      <c r="T631" s="7" t="n">
        <v>1</v>
      </c>
      <c r="U631" s="7" t="n">
        <v>0</v>
      </c>
      <c r="V631" s="7" t="n">
        <v>0.0747</v>
      </c>
      <c r="W631" s="7"/>
    </row>
    <row r="632" customFormat="false" ht="15" hidden="false" customHeight="false" outlineLevel="0" collapsed="false">
      <c r="A632" s="7" t="s">
        <v>742</v>
      </c>
      <c r="B632" s="7" t="s">
        <v>128</v>
      </c>
      <c r="C632" s="7" t="n">
        <v>21</v>
      </c>
      <c r="D632" s="7" t="s">
        <v>104</v>
      </c>
      <c r="E632" s="7" t="n">
        <v>9</v>
      </c>
      <c r="F632" s="7" t="n">
        <v>4</v>
      </c>
      <c r="G632" s="14" t="n">
        <v>4409.31</v>
      </c>
      <c r="H632" s="14" t="n">
        <v>0</v>
      </c>
      <c r="I632" s="14" t="n">
        <v>0</v>
      </c>
      <c r="J632" s="14" t="n">
        <v>0</v>
      </c>
      <c r="K632" s="14" t="n">
        <v>138400</v>
      </c>
      <c r="L632" s="14" t="n">
        <v>0</v>
      </c>
      <c r="M632" s="14" t="n">
        <v>3300</v>
      </c>
      <c r="N632" s="14" t="n">
        <v>15.9</v>
      </c>
      <c r="O632" s="14" t="n">
        <v>320.43</v>
      </c>
      <c r="P632" s="7" t="n">
        <v>9</v>
      </c>
      <c r="Q632" s="7" t="n">
        <v>43</v>
      </c>
      <c r="R632" s="7" t="n">
        <v>16</v>
      </c>
      <c r="S632" s="7" t="n">
        <v>0.604</v>
      </c>
      <c r="T632" s="7" t="n">
        <v>0</v>
      </c>
      <c r="U632" s="7" t="n">
        <v>0</v>
      </c>
      <c r="V632" s="7" t="n">
        <v>0.0234</v>
      </c>
      <c r="W632" s="7"/>
    </row>
    <row r="633" customFormat="false" ht="15" hidden="false" customHeight="false" outlineLevel="0" collapsed="false">
      <c r="A633" s="7" t="s">
        <v>743</v>
      </c>
      <c r="B633" s="7" t="s">
        <v>108</v>
      </c>
      <c r="C633" s="7" t="n">
        <v>51</v>
      </c>
      <c r="D633" s="7" t="s">
        <v>102</v>
      </c>
      <c r="E633" s="7" t="n">
        <v>153</v>
      </c>
      <c r="F633" s="7" t="n">
        <v>3</v>
      </c>
      <c r="G633" s="14" t="n">
        <v>1615.34</v>
      </c>
      <c r="H633" s="14" t="n">
        <v>0</v>
      </c>
      <c r="I633" s="14" t="n">
        <v>0</v>
      </c>
      <c r="J633" s="14" t="n">
        <v>0</v>
      </c>
      <c r="K633" s="14" t="n">
        <v>418100</v>
      </c>
      <c r="L633" s="14" t="n">
        <v>12390</v>
      </c>
      <c r="M633" s="14"/>
      <c r="N633" s="14"/>
      <c r="O633" s="14" t="n">
        <v>0</v>
      </c>
      <c r="P633" s="7" t="n">
        <v>15</v>
      </c>
      <c r="Q633" s="7" t="n">
        <v>11</v>
      </c>
      <c r="R633" s="7" t="n">
        <v>0</v>
      </c>
      <c r="S633" s="7" t="n">
        <v>0.285</v>
      </c>
      <c r="T633" s="7" t="n">
        <v>1</v>
      </c>
      <c r="U633" s="7" t="n">
        <v>1</v>
      </c>
      <c r="V633" s="7" t="n">
        <v>0.2422</v>
      </c>
      <c r="W633" s="7"/>
    </row>
    <row r="634" customFormat="false" ht="15" hidden="false" customHeight="false" outlineLevel="0" collapsed="false">
      <c r="A634" s="7" t="s">
        <v>744</v>
      </c>
      <c r="B634" s="7" t="s">
        <v>101</v>
      </c>
      <c r="C634" s="7" t="n">
        <v>61</v>
      </c>
      <c r="D634" s="7" t="s">
        <v>104</v>
      </c>
      <c r="E634" s="7" t="n">
        <v>183</v>
      </c>
      <c r="F634" s="7" t="n">
        <v>1</v>
      </c>
      <c r="G634" s="14" t="n">
        <v>7368.63</v>
      </c>
      <c r="H634" s="14" t="n">
        <v>0</v>
      </c>
      <c r="I634" s="14" t="n">
        <v>0</v>
      </c>
      <c r="J634" s="14" t="n">
        <v>0</v>
      </c>
      <c r="K634" s="14" t="n">
        <v>0</v>
      </c>
      <c r="L634" s="14" t="n">
        <v>0</v>
      </c>
      <c r="M634" s="14"/>
      <c r="N634" s="14"/>
      <c r="O634" s="14" t="n">
        <v>0</v>
      </c>
      <c r="P634" s="7" t="n">
        <v>25</v>
      </c>
      <c r="Q634" s="7" t="n">
        <v>26</v>
      </c>
      <c r="R634" s="7" t="n">
        <v>9</v>
      </c>
      <c r="S634" s="7" t="n">
        <v>0.548</v>
      </c>
      <c r="T634" s="7" t="n">
        <v>0</v>
      </c>
      <c r="U634" s="7" t="n">
        <v>0</v>
      </c>
      <c r="V634" s="7" t="n">
        <v>0.0352</v>
      </c>
      <c r="W634" s="7"/>
    </row>
    <row r="635" customFormat="false" ht="15" hidden="false" customHeight="false" outlineLevel="0" collapsed="false">
      <c r="A635" s="7" t="s">
        <v>745</v>
      </c>
      <c r="B635" s="7" t="s">
        <v>128</v>
      </c>
      <c r="C635" s="7" t="n">
        <v>67</v>
      </c>
      <c r="D635" s="7" t="s">
        <v>102</v>
      </c>
      <c r="E635" s="7" t="n">
        <v>151</v>
      </c>
      <c r="F635" s="7" t="n">
        <v>3</v>
      </c>
      <c r="G635" s="14" t="n">
        <v>634.22</v>
      </c>
      <c r="H635" s="14" t="n">
        <v>12568.11</v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5600</v>
      </c>
      <c r="N635" s="14" t="n">
        <v>36.3</v>
      </c>
      <c r="O635" s="14" t="n">
        <v>79.52</v>
      </c>
      <c r="P635" s="7" t="n">
        <v>34</v>
      </c>
      <c r="Q635" s="7" t="n">
        <v>17</v>
      </c>
      <c r="R635" s="7" t="n">
        <v>5</v>
      </c>
      <c r="S635" s="7" t="n">
        <v>0.584</v>
      </c>
      <c r="T635" s="7" t="n">
        <v>0</v>
      </c>
      <c r="U635" s="7" t="n">
        <v>0</v>
      </c>
      <c r="V635" s="7" t="n">
        <v>0.0542</v>
      </c>
      <c r="W635" s="7"/>
    </row>
    <row r="636" customFormat="false" ht="15" hidden="false" customHeight="false" outlineLevel="0" collapsed="false">
      <c r="A636" s="7" t="s">
        <v>746</v>
      </c>
      <c r="B636" s="7" t="s">
        <v>106</v>
      </c>
      <c r="C636" s="7" t="n">
        <v>47</v>
      </c>
      <c r="D636" s="7" t="s">
        <v>102</v>
      </c>
      <c r="E636" s="7" t="n">
        <v>297</v>
      </c>
      <c r="F636" s="7" t="n">
        <v>3</v>
      </c>
      <c r="G636" s="14" t="n">
        <v>557.48</v>
      </c>
      <c r="H636" s="14" t="n">
        <v>4595.26</v>
      </c>
      <c r="I636" s="14" t="n">
        <v>0</v>
      </c>
      <c r="J636" s="14" t="n">
        <v>0</v>
      </c>
      <c r="K636" s="14" t="n">
        <v>0</v>
      </c>
      <c r="L636" s="14" t="n">
        <v>13170</v>
      </c>
      <c r="M636" s="14"/>
      <c r="N636" s="14"/>
      <c r="O636" s="14" t="n">
        <v>0</v>
      </c>
      <c r="P636" s="7" t="n">
        <v>10</v>
      </c>
      <c r="Q636" s="7" t="n">
        <v>17</v>
      </c>
      <c r="R636" s="7" t="n">
        <v>0</v>
      </c>
      <c r="S636" s="7" t="n">
        <v>0.231</v>
      </c>
      <c r="T636" s="7" t="n">
        <v>1</v>
      </c>
      <c r="U636" s="7" t="n">
        <v>0</v>
      </c>
      <c r="V636" s="7" t="n">
        <v>0.1226</v>
      </c>
      <c r="W636" s="7"/>
    </row>
    <row r="637" customFormat="false" ht="15" hidden="false" customHeight="false" outlineLevel="0" collapsed="false">
      <c r="A637" s="7" t="s">
        <v>747</v>
      </c>
      <c r="B637" s="7" t="s">
        <v>106</v>
      </c>
      <c r="C637" s="7" t="n">
        <v>36</v>
      </c>
      <c r="D637" s="7" t="s">
        <v>102</v>
      </c>
      <c r="E637" s="7" t="n">
        <v>111</v>
      </c>
      <c r="F637" s="7" t="n">
        <v>2</v>
      </c>
      <c r="G637" s="14" t="n">
        <v>316.91</v>
      </c>
      <c r="H637" s="14" t="n">
        <v>0</v>
      </c>
      <c r="I637" s="14" t="n">
        <v>0</v>
      </c>
      <c r="J637" s="14" t="n">
        <v>0</v>
      </c>
      <c r="K637" s="14" t="n">
        <v>0</v>
      </c>
      <c r="L637" s="14" t="n">
        <v>18360</v>
      </c>
      <c r="M637" s="14"/>
      <c r="N637" s="14"/>
      <c r="O637" s="14" t="n">
        <v>0</v>
      </c>
      <c r="P637" s="7" t="n">
        <v>21</v>
      </c>
      <c r="Q637" s="7" t="n">
        <v>17</v>
      </c>
      <c r="R637" s="7" t="n">
        <v>10</v>
      </c>
      <c r="S637" s="7" t="n">
        <v>0.722</v>
      </c>
      <c r="T637" s="7" t="n">
        <v>0</v>
      </c>
      <c r="U637" s="7" t="n">
        <v>0</v>
      </c>
      <c r="V637" s="7" t="n">
        <v>0.1031</v>
      </c>
      <c r="W637" s="7"/>
    </row>
    <row r="638" customFormat="false" ht="15" hidden="false" customHeight="false" outlineLevel="0" collapsed="false">
      <c r="A638" s="7" t="s">
        <v>748</v>
      </c>
      <c r="B638" s="7" t="s">
        <v>128</v>
      </c>
      <c r="C638" s="7" t="n">
        <v>43</v>
      </c>
      <c r="D638" s="7" t="s">
        <v>104</v>
      </c>
      <c r="E638" s="7" t="n">
        <v>73</v>
      </c>
      <c r="F638" s="7" t="n">
        <v>4</v>
      </c>
      <c r="G638" s="14" t="n">
        <v>4199.76</v>
      </c>
      <c r="H638" s="14" t="n">
        <v>4955.79</v>
      </c>
      <c r="I638" s="14" t="n">
        <v>0</v>
      </c>
      <c r="J638" s="14" t="n">
        <v>0</v>
      </c>
      <c r="K638" s="14" t="n">
        <v>0</v>
      </c>
      <c r="L638" s="14" t="n">
        <v>16090</v>
      </c>
      <c r="M638" s="14" t="n">
        <v>7200</v>
      </c>
      <c r="N638" s="14" t="n">
        <v>41.4</v>
      </c>
      <c r="O638" s="14" t="n">
        <v>772.01</v>
      </c>
      <c r="P638" s="7" t="n">
        <v>19</v>
      </c>
      <c r="Q638" s="7" t="n">
        <v>70</v>
      </c>
      <c r="R638" s="7" t="n">
        <v>17</v>
      </c>
      <c r="S638" s="7" t="n">
        <v>0.871</v>
      </c>
      <c r="T638" s="7" t="n">
        <v>0</v>
      </c>
      <c r="U638" s="7" t="n">
        <v>0</v>
      </c>
      <c r="V638" s="7" t="n">
        <v>0.0189</v>
      </c>
      <c r="W638" s="7"/>
    </row>
    <row r="639" customFormat="false" ht="15" hidden="false" customHeight="false" outlineLevel="0" collapsed="false">
      <c r="A639" s="7" t="s">
        <v>749</v>
      </c>
      <c r="B639" s="7" t="s">
        <v>106</v>
      </c>
      <c r="C639" s="7" t="n">
        <v>37</v>
      </c>
      <c r="D639" s="7" t="s">
        <v>104</v>
      </c>
      <c r="E639" s="7" t="n">
        <v>158</v>
      </c>
      <c r="F639" s="7" t="n">
        <v>2</v>
      </c>
      <c r="G639" s="14" t="n">
        <v>1958.53</v>
      </c>
      <c r="H639" s="14" t="n">
        <v>3100.2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/>
      <c r="N639" s="14"/>
      <c r="O639" s="14" t="n">
        <v>0</v>
      </c>
      <c r="P639" s="7" t="n">
        <v>7</v>
      </c>
      <c r="Q639" s="7" t="n">
        <v>50</v>
      </c>
      <c r="R639" s="7" t="n">
        <v>7</v>
      </c>
      <c r="S639" s="7" t="n">
        <v>0.779</v>
      </c>
      <c r="T639" s="7" t="n">
        <v>0</v>
      </c>
      <c r="U639" s="7" t="n">
        <v>0</v>
      </c>
      <c r="V639" s="7" t="n">
        <v>0.0163</v>
      </c>
      <c r="W639" s="7"/>
    </row>
    <row r="640" customFormat="false" ht="15" hidden="false" customHeight="false" outlineLevel="0" collapsed="false">
      <c r="A640" s="7" t="s">
        <v>750</v>
      </c>
      <c r="B640" s="7" t="s">
        <v>101</v>
      </c>
      <c r="C640" s="7" t="n">
        <v>52</v>
      </c>
      <c r="D640" s="7" t="s">
        <v>104</v>
      </c>
      <c r="E640" s="7" t="n">
        <v>9</v>
      </c>
      <c r="F640" s="7" t="n">
        <v>1</v>
      </c>
      <c r="G640" s="14" t="n">
        <v>2838.14</v>
      </c>
      <c r="H640" s="14" t="n">
        <v>0</v>
      </c>
      <c r="I640" s="14" t="n">
        <v>0</v>
      </c>
      <c r="J640" s="14" t="n">
        <v>0</v>
      </c>
      <c r="K640" s="14" t="n">
        <v>0</v>
      </c>
      <c r="L640" s="14" t="n">
        <v>0</v>
      </c>
      <c r="M640" s="14"/>
      <c r="N640" s="14"/>
      <c r="O640" s="14" t="n">
        <v>0</v>
      </c>
      <c r="P640" s="7" t="n">
        <v>17</v>
      </c>
      <c r="Q640" s="7" t="n">
        <v>35</v>
      </c>
      <c r="R640" s="7" t="n">
        <v>0</v>
      </c>
      <c r="S640" s="7" t="n">
        <v>0.341</v>
      </c>
      <c r="T640" s="7" t="n">
        <v>0</v>
      </c>
      <c r="U640" s="7" t="n">
        <v>0</v>
      </c>
      <c r="V640" s="7" t="n">
        <v>0.0525</v>
      </c>
      <c r="W640" s="7"/>
    </row>
    <row r="641" customFormat="false" ht="15" hidden="false" customHeight="false" outlineLevel="0" collapsed="false">
      <c r="A641" s="7" t="s">
        <v>751</v>
      </c>
      <c r="B641" s="7" t="s">
        <v>106</v>
      </c>
      <c r="C641" s="7" t="n">
        <v>67</v>
      </c>
      <c r="D641" s="7" t="s">
        <v>104</v>
      </c>
      <c r="E641" s="7" t="n">
        <v>223</v>
      </c>
      <c r="F641" s="7" t="n">
        <v>3</v>
      </c>
      <c r="G641" s="14" t="n">
        <v>2701.93</v>
      </c>
      <c r="H641" s="14" t="n">
        <v>16452.05</v>
      </c>
      <c r="I641" s="14" t="n">
        <v>44300</v>
      </c>
      <c r="J641" s="14" t="n">
        <v>0</v>
      </c>
      <c r="K641" s="14" t="n">
        <v>0</v>
      </c>
      <c r="L641" s="14" t="n">
        <v>0</v>
      </c>
      <c r="M641" s="14"/>
      <c r="N641" s="14"/>
      <c r="O641" s="14" t="n">
        <v>0</v>
      </c>
      <c r="P641" s="7" t="n">
        <v>6</v>
      </c>
      <c r="Q641" s="7" t="n">
        <v>24</v>
      </c>
      <c r="R641" s="7" t="n">
        <v>10</v>
      </c>
      <c r="S641" s="7" t="n">
        <v>0.439</v>
      </c>
      <c r="T641" s="7" t="n">
        <v>0</v>
      </c>
      <c r="U641" s="7" t="n">
        <v>0</v>
      </c>
      <c r="V641" s="7" t="n">
        <v>0.0224</v>
      </c>
      <c r="W641" s="7"/>
    </row>
    <row r="642" customFormat="false" ht="15" hidden="false" customHeight="false" outlineLevel="0" collapsed="false">
      <c r="A642" s="7" t="s">
        <v>752</v>
      </c>
      <c r="B642" s="7" t="s">
        <v>101</v>
      </c>
      <c r="C642" s="7" t="n">
        <v>31</v>
      </c>
      <c r="D642" s="7" t="s">
        <v>102</v>
      </c>
      <c r="E642" s="7" t="n">
        <v>63</v>
      </c>
      <c r="F642" s="7" t="n">
        <v>2</v>
      </c>
      <c r="G642" s="14" t="n">
        <v>1216.75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11100</v>
      </c>
      <c r="N642" s="14" t="n">
        <v>28.2</v>
      </c>
      <c r="O642" s="14" t="n">
        <v>58.09</v>
      </c>
      <c r="P642" s="7" t="n">
        <v>51</v>
      </c>
      <c r="Q642" s="7" t="n">
        <v>5</v>
      </c>
      <c r="R642" s="7" t="n">
        <v>9</v>
      </c>
      <c r="S642" s="7" t="n">
        <v>0.864</v>
      </c>
      <c r="T642" s="7" t="n">
        <v>0</v>
      </c>
      <c r="U642" s="7" t="n">
        <v>1</v>
      </c>
      <c r="V642" s="7" t="n">
        <v>0.1428</v>
      </c>
      <c r="W642" s="7"/>
    </row>
    <row r="643" customFormat="false" ht="15" hidden="false" customHeight="false" outlineLevel="0" collapsed="false">
      <c r="A643" s="7" t="s">
        <v>753</v>
      </c>
      <c r="B643" s="7" t="s">
        <v>128</v>
      </c>
      <c r="C643" s="7" t="n">
        <v>55</v>
      </c>
      <c r="D643" s="7" t="s">
        <v>104</v>
      </c>
      <c r="E643" s="7" t="n">
        <v>227</v>
      </c>
      <c r="F643" s="7" t="n">
        <v>2</v>
      </c>
      <c r="G643" s="14" t="n">
        <v>4746.3</v>
      </c>
      <c r="H643" s="14" t="n">
        <v>0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/>
      <c r="N643" s="14"/>
      <c r="O643" s="14" t="n">
        <v>0</v>
      </c>
      <c r="P643" s="7" t="n">
        <v>32</v>
      </c>
      <c r="Q643" s="7" t="n">
        <v>31</v>
      </c>
      <c r="R643" s="7" t="n">
        <v>0</v>
      </c>
      <c r="S643" s="7" t="n">
        <v>0.168</v>
      </c>
      <c r="T643" s="7" t="n">
        <v>2</v>
      </c>
      <c r="U643" s="7" t="n">
        <v>0</v>
      </c>
      <c r="V643" s="7" t="n">
        <v>0.1239</v>
      </c>
      <c r="W643" s="7"/>
    </row>
    <row r="644" customFormat="false" ht="15" hidden="false" customHeight="false" outlineLevel="0" collapsed="false">
      <c r="A644" s="7" t="s">
        <v>754</v>
      </c>
      <c r="B644" s="7" t="s">
        <v>108</v>
      </c>
      <c r="C644" s="7" t="n">
        <v>27</v>
      </c>
      <c r="D644" s="7" t="s">
        <v>102</v>
      </c>
      <c r="E644" s="7" t="n">
        <v>35</v>
      </c>
      <c r="F644" s="7" t="n">
        <v>2</v>
      </c>
      <c r="G644" s="14" t="n">
        <v>689.52</v>
      </c>
      <c r="H644" s="14" t="n">
        <v>1675.05</v>
      </c>
      <c r="I644" s="14" t="n">
        <v>0</v>
      </c>
      <c r="J644" s="14" t="n">
        <v>0</v>
      </c>
      <c r="K644" s="14" t="n">
        <v>0</v>
      </c>
      <c r="L644" s="14" t="n">
        <v>0</v>
      </c>
      <c r="M644" s="14"/>
      <c r="N644" s="14"/>
      <c r="O644" s="14" t="n">
        <v>0</v>
      </c>
      <c r="P644" s="7" t="n">
        <v>42</v>
      </c>
      <c r="Q644" s="7" t="n">
        <v>12</v>
      </c>
      <c r="R644" s="7" t="n">
        <v>7</v>
      </c>
      <c r="S644" s="7" t="n">
        <v>0.896</v>
      </c>
      <c r="T644" s="7" t="n">
        <v>1</v>
      </c>
      <c r="U644" s="7" t="n">
        <v>0</v>
      </c>
      <c r="V644" s="7" t="n">
        <v>0.1816</v>
      </c>
      <c r="W644" s="7"/>
    </row>
    <row r="645" customFormat="false" ht="15" hidden="false" customHeight="false" outlineLevel="0" collapsed="false">
      <c r="A645" s="7" t="s">
        <v>755</v>
      </c>
      <c r="B645" s="7" t="s">
        <v>108</v>
      </c>
      <c r="C645" s="7" t="n">
        <v>37</v>
      </c>
      <c r="D645" s="7" t="s">
        <v>104</v>
      </c>
      <c r="E645" s="7" t="n">
        <v>58</v>
      </c>
      <c r="F645" s="7" t="n">
        <v>1</v>
      </c>
      <c r="G645" s="14" t="n">
        <v>1393.81</v>
      </c>
      <c r="H645" s="14" t="n">
        <v>0</v>
      </c>
      <c r="I645" s="14" t="n">
        <v>0</v>
      </c>
      <c r="J645" s="14" t="n">
        <v>0</v>
      </c>
      <c r="K645" s="14" t="n">
        <v>0</v>
      </c>
      <c r="L645" s="14" t="n">
        <v>0</v>
      </c>
      <c r="M645" s="14"/>
      <c r="N645" s="14"/>
      <c r="O645" s="14" t="n">
        <v>0</v>
      </c>
      <c r="P645" s="7" t="n">
        <v>2</v>
      </c>
      <c r="Q645" s="7" t="n">
        <v>11</v>
      </c>
      <c r="R645" s="7" t="n">
        <v>7</v>
      </c>
      <c r="S645" s="7" t="n">
        <v>0.991</v>
      </c>
      <c r="T645" s="7" t="n">
        <v>0</v>
      </c>
      <c r="U645" s="7" t="n">
        <v>0</v>
      </c>
      <c r="V645" s="7" t="n">
        <v>0.039</v>
      </c>
      <c r="W645" s="7"/>
    </row>
    <row r="646" customFormat="false" ht="15" hidden="false" customHeight="false" outlineLevel="0" collapsed="false">
      <c r="A646" s="7" t="s">
        <v>756</v>
      </c>
      <c r="B646" s="7" t="s">
        <v>101</v>
      </c>
      <c r="C646" s="7" t="n">
        <v>48</v>
      </c>
      <c r="D646" s="7" t="s">
        <v>102</v>
      </c>
      <c r="E646" s="7"/>
      <c r="F646" s="7" t="n">
        <v>4</v>
      </c>
      <c r="G646" s="14" t="n">
        <v>23936.8</v>
      </c>
      <c r="H646" s="14" t="n">
        <v>123535.54</v>
      </c>
      <c r="I646" s="14" t="n">
        <v>0</v>
      </c>
      <c r="J646" s="14" t="n">
        <v>74528.2</v>
      </c>
      <c r="K646" s="14" t="n">
        <v>0</v>
      </c>
      <c r="L646" s="14" t="n">
        <v>0</v>
      </c>
      <c r="M646" s="14" t="n">
        <v>27400</v>
      </c>
      <c r="N646" s="14" t="n">
        <v>24.5</v>
      </c>
      <c r="O646" s="14" t="n">
        <v>1668.1</v>
      </c>
      <c r="P646" s="7" t="n">
        <v>72</v>
      </c>
      <c r="Q646" s="7" t="n">
        <v>23</v>
      </c>
      <c r="R646" s="7" t="n">
        <v>7</v>
      </c>
      <c r="S646" s="7" t="n">
        <v>1</v>
      </c>
      <c r="T646" s="7" t="n">
        <v>1</v>
      </c>
      <c r="U646" s="7" t="n">
        <v>0</v>
      </c>
      <c r="V646" s="7" t="n">
        <v>0.1631</v>
      </c>
      <c r="W646" s="7" t="s">
        <v>132</v>
      </c>
    </row>
    <row r="647" customFormat="false" ht="15" hidden="false" customHeight="false" outlineLevel="0" collapsed="false">
      <c r="A647" s="7" t="s">
        <v>757</v>
      </c>
      <c r="B647" s="7" t="s">
        <v>101</v>
      </c>
      <c r="C647" s="7" t="n">
        <v>42</v>
      </c>
      <c r="D647" s="7" t="s">
        <v>104</v>
      </c>
      <c r="E647" s="7" t="n">
        <v>57</v>
      </c>
      <c r="F647" s="7" t="n">
        <v>3</v>
      </c>
      <c r="G647" s="14" t="n">
        <v>13276.65</v>
      </c>
      <c r="H647" s="14" t="n">
        <v>53613.92</v>
      </c>
      <c r="I647" s="14" t="n">
        <v>310900</v>
      </c>
      <c r="J647" s="14" t="n">
        <v>0</v>
      </c>
      <c r="K647" s="14" t="n">
        <v>0</v>
      </c>
      <c r="L647" s="14" t="n">
        <v>0</v>
      </c>
      <c r="M647" s="14"/>
      <c r="N647" s="14"/>
      <c r="O647" s="14" t="n">
        <v>0</v>
      </c>
      <c r="P647" s="7" t="n">
        <v>5</v>
      </c>
      <c r="Q647" s="7" t="n">
        <v>59</v>
      </c>
      <c r="R647" s="7" t="n">
        <v>0</v>
      </c>
      <c r="S647" s="7" t="n">
        <v>0.667</v>
      </c>
      <c r="T647" s="7" t="n">
        <v>0</v>
      </c>
      <c r="U647" s="7" t="n">
        <v>0</v>
      </c>
      <c r="V647" s="7" t="n">
        <v>0.0255</v>
      </c>
      <c r="W647" s="7"/>
    </row>
    <row r="648" customFormat="false" ht="15" hidden="false" customHeight="false" outlineLevel="0" collapsed="false">
      <c r="A648" s="7" t="s">
        <v>758</v>
      </c>
      <c r="B648" s="7" t="s">
        <v>128</v>
      </c>
      <c r="C648" s="7" t="n">
        <v>62</v>
      </c>
      <c r="D648" s="7" t="s">
        <v>104</v>
      </c>
      <c r="E648" s="7" t="n">
        <v>164</v>
      </c>
      <c r="F648" s="7" t="n">
        <v>2</v>
      </c>
      <c r="G648" s="14" t="n">
        <v>1588.38</v>
      </c>
      <c r="H648" s="14" t="n">
        <v>5604.72</v>
      </c>
      <c r="I648" s="14" t="n">
        <v>0</v>
      </c>
      <c r="J648" s="14" t="n">
        <v>0</v>
      </c>
      <c r="K648" s="14" t="n">
        <v>0</v>
      </c>
      <c r="L648" s="14" t="n">
        <v>0</v>
      </c>
      <c r="M648" s="14"/>
      <c r="N648" s="14"/>
      <c r="O648" s="14" t="n">
        <v>0</v>
      </c>
      <c r="P648" s="7" t="n">
        <v>4</v>
      </c>
      <c r="Q648" s="7" t="n">
        <v>40</v>
      </c>
      <c r="R648" s="7" t="n">
        <v>0</v>
      </c>
      <c r="S648" s="7" t="n">
        <v>0.361</v>
      </c>
      <c r="T648" s="7" t="n">
        <v>0</v>
      </c>
      <c r="U648" s="7" t="n">
        <v>0</v>
      </c>
      <c r="V648" s="7" t="n">
        <v>0.0308</v>
      </c>
      <c r="W648" s="7" t="s">
        <v>137</v>
      </c>
    </row>
    <row r="649" customFormat="false" ht="15" hidden="false" customHeight="false" outlineLevel="0" collapsed="false">
      <c r="A649" s="7" t="s">
        <v>759</v>
      </c>
      <c r="B649" s="7" t="s">
        <v>106</v>
      </c>
      <c r="C649" s="7" t="n">
        <v>52</v>
      </c>
      <c r="D649" s="7" t="s">
        <v>102</v>
      </c>
      <c r="E649" s="7" t="n">
        <v>28</v>
      </c>
      <c r="F649" s="7" t="n">
        <v>3</v>
      </c>
      <c r="G649" s="14" t="n">
        <v>1597.02</v>
      </c>
      <c r="H649" s="14" t="n">
        <v>0</v>
      </c>
      <c r="I649" s="14" t="n">
        <v>0</v>
      </c>
      <c r="J649" s="14" t="n">
        <v>0</v>
      </c>
      <c r="K649" s="14" t="n">
        <v>130900</v>
      </c>
      <c r="L649" s="14" t="n">
        <v>0</v>
      </c>
      <c r="M649" s="14" t="n">
        <v>12500</v>
      </c>
      <c r="N649" s="14" t="n">
        <v>18.7</v>
      </c>
      <c r="O649" s="14" t="n">
        <v>160.58</v>
      </c>
      <c r="P649" s="7" t="n">
        <v>29</v>
      </c>
      <c r="Q649" s="7" t="n">
        <v>9</v>
      </c>
      <c r="R649" s="7" t="n">
        <v>3</v>
      </c>
      <c r="S649" s="7" t="n">
        <v>0.749</v>
      </c>
      <c r="T649" s="7" t="n">
        <v>0</v>
      </c>
      <c r="U649" s="7" t="n">
        <v>1</v>
      </c>
      <c r="V649" s="7" t="n">
        <v>0.1353</v>
      </c>
      <c r="W649" s="7"/>
    </row>
    <row r="650" customFormat="false" ht="15" hidden="false" customHeight="false" outlineLevel="0" collapsed="false">
      <c r="A650" s="7" t="s">
        <v>760</v>
      </c>
      <c r="B650" s="7" t="s">
        <v>108</v>
      </c>
      <c r="C650" s="7" t="n">
        <v>35</v>
      </c>
      <c r="D650" s="7" t="s">
        <v>102</v>
      </c>
      <c r="E650" s="7" t="n">
        <v>87</v>
      </c>
      <c r="F650" s="7" t="n">
        <v>2</v>
      </c>
      <c r="G650" s="14" t="n">
        <v>5128.89</v>
      </c>
      <c r="H650" s="14" t="n">
        <v>0</v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13400</v>
      </c>
      <c r="N650" s="14" t="n">
        <v>33.1</v>
      </c>
      <c r="O650" s="14" t="n">
        <v>0</v>
      </c>
      <c r="P650" s="7" t="n">
        <v>302</v>
      </c>
      <c r="Q650" s="7" t="n">
        <v>0</v>
      </c>
      <c r="R650" s="7" t="n">
        <v>0</v>
      </c>
      <c r="S650" s="7"/>
      <c r="T650" s="7" t="n">
        <v>1</v>
      </c>
      <c r="U650" s="7" t="n">
        <v>0</v>
      </c>
      <c r="V650" s="7" t="n">
        <v>0.4127</v>
      </c>
      <c r="W650" s="7"/>
    </row>
    <row r="651" customFormat="false" ht="15" hidden="false" customHeight="false" outlineLevel="0" collapsed="false">
      <c r="A651" s="7" t="s">
        <v>761</v>
      </c>
      <c r="B651" s="7" t="s">
        <v>101</v>
      </c>
      <c r="C651" s="7" t="n">
        <v>30</v>
      </c>
      <c r="D651" s="7" t="s">
        <v>102</v>
      </c>
      <c r="E651" s="7" t="n">
        <v>67</v>
      </c>
      <c r="F651" s="7" t="n">
        <v>1</v>
      </c>
      <c r="G651" s="14" t="n">
        <v>162.28</v>
      </c>
      <c r="H651" s="14" t="n">
        <v>0</v>
      </c>
      <c r="I651" s="14" t="n">
        <v>0</v>
      </c>
      <c r="J651" s="14" t="n">
        <v>0</v>
      </c>
      <c r="K651" s="14" t="n">
        <v>0</v>
      </c>
      <c r="L651" s="14" t="n">
        <v>0</v>
      </c>
      <c r="M651" s="14"/>
      <c r="N651" s="14"/>
      <c r="O651" s="14" t="n">
        <v>0</v>
      </c>
      <c r="P651" s="7" t="n">
        <v>35</v>
      </c>
      <c r="Q651" s="7" t="n">
        <v>7</v>
      </c>
      <c r="R651" s="7" t="n">
        <v>10</v>
      </c>
      <c r="S651" s="7" t="n">
        <v>0.835</v>
      </c>
      <c r="T651" s="7" t="n">
        <v>0</v>
      </c>
      <c r="U651" s="7" t="n">
        <v>0</v>
      </c>
      <c r="V651" s="7" t="n">
        <v>0.1189</v>
      </c>
      <c r="W651" s="7"/>
    </row>
    <row r="652" customFormat="false" ht="15" hidden="false" customHeight="false" outlineLevel="0" collapsed="false">
      <c r="A652" s="7" t="s">
        <v>762</v>
      </c>
      <c r="B652" s="7" t="s">
        <v>101</v>
      </c>
      <c r="C652" s="7" t="n">
        <v>45</v>
      </c>
      <c r="D652" s="7" t="s">
        <v>102</v>
      </c>
      <c r="E652" s="7" t="n">
        <v>103</v>
      </c>
      <c r="F652" s="7" t="n">
        <v>2</v>
      </c>
      <c r="G652" s="14" t="n">
        <v>651.98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7500</v>
      </c>
      <c r="N652" s="14" t="n">
        <v>19.2</v>
      </c>
      <c r="O652" s="14" t="n">
        <v>200.85</v>
      </c>
      <c r="P652" s="7" t="n">
        <v>6</v>
      </c>
      <c r="Q652" s="7" t="n">
        <v>13</v>
      </c>
      <c r="R652" s="7" t="n">
        <v>6</v>
      </c>
      <c r="S652" s="7" t="n">
        <v>0.717</v>
      </c>
      <c r="T652" s="7" t="n">
        <v>0</v>
      </c>
      <c r="U652" s="7" t="n">
        <v>0</v>
      </c>
      <c r="V652" s="7" t="n">
        <v>0.0952</v>
      </c>
      <c r="W652" s="7"/>
    </row>
    <row r="653" customFormat="false" ht="15" hidden="false" customHeight="false" outlineLevel="0" collapsed="false">
      <c r="A653" s="7" t="s">
        <v>763</v>
      </c>
      <c r="B653" s="7" t="s">
        <v>106</v>
      </c>
      <c r="C653" s="7" t="n">
        <v>39</v>
      </c>
      <c r="D653" s="7" t="s">
        <v>102</v>
      </c>
      <c r="E653" s="7" t="n">
        <v>133</v>
      </c>
      <c r="F653" s="7" t="n">
        <v>4</v>
      </c>
      <c r="G653" s="14" t="n">
        <v>1855.03</v>
      </c>
      <c r="H653" s="14" t="n">
        <v>7647.86</v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12300</v>
      </c>
      <c r="N653" s="14" t="n">
        <v>33.4</v>
      </c>
      <c r="O653" s="14" t="n">
        <v>200.36</v>
      </c>
      <c r="P653" s="7" t="n">
        <v>2</v>
      </c>
      <c r="Q653" s="7" t="n">
        <v>15</v>
      </c>
      <c r="R653" s="7" t="n">
        <v>16</v>
      </c>
      <c r="S653" s="7" t="n">
        <v>0.624</v>
      </c>
      <c r="T653" s="7" t="n">
        <v>0</v>
      </c>
      <c r="U653" s="7" t="n">
        <v>0</v>
      </c>
      <c r="V653" s="7" t="n">
        <v>0.0482</v>
      </c>
      <c r="W653" s="7"/>
    </row>
    <row r="654" customFormat="false" ht="15" hidden="false" customHeight="false" outlineLevel="0" collapsed="false">
      <c r="A654" s="7" t="s">
        <v>764</v>
      </c>
      <c r="B654" s="7" t="s">
        <v>108</v>
      </c>
      <c r="C654" s="7" t="n">
        <v>69</v>
      </c>
      <c r="D654" s="7" t="s">
        <v>102</v>
      </c>
      <c r="E654" s="7" t="n">
        <v>69</v>
      </c>
      <c r="F654" s="7" t="n">
        <v>3</v>
      </c>
      <c r="G654" s="14" t="n">
        <v>6350.63</v>
      </c>
      <c r="H654" s="14" t="n">
        <v>44976.61</v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4700</v>
      </c>
      <c r="N654" s="14" t="n">
        <v>71.7</v>
      </c>
      <c r="O654" s="14" t="n">
        <v>79.29</v>
      </c>
      <c r="P654" s="7" t="n">
        <v>46</v>
      </c>
      <c r="Q654" s="7" t="n">
        <v>8</v>
      </c>
      <c r="R654" s="7" t="n">
        <v>0</v>
      </c>
      <c r="S654" s="7" t="n">
        <v>0.417</v>
      </c>
      <c r="T654" s="7" t="n">
        <v>0</v>
      </c>
      <c r="U654" s="7" t="n">
        <v>0</v>
      </c>
      <c r="V654" s="7" t="n">
        <v>0.1332</v>
      </c>
      <c r="W654" s="7"/>
    </row>
    <row r="655" customFormat="false" ht="15" hidden="false" customHeight="false" outlineLevel="0" collapsed="false">
      <c r="A655" s="7" t="s">
        <v>765</v>
      </c>
      <c r="B655" s="7" t="s">
        <v>108</v>
      </c>
      <c r="C655" s="7" t="n">
        <v>22</v>
      </c>
      <c r="D655" s="7" t="s">
        <v>104</v>
      </c>
      <c r="E655" s="7" t="n">
        <v>11</v>
      </c>
      <c r="F655" s="7" t="n">
        <v>4</v>
      </c>
      <c r="G655" s="14" t="n">
        <v>2193.49</v>
      </c>
      <c r="H655" s="14" t="n">
        <v>0</v>
      </c>
      <c r="I655" s="14" t="n">
        <v>0</v>
      </c>
      <c r="J655" s="14" t="n">
        <v>0</v>
      </c>
      <c r="K655" s="14" t="n">
        <v>114300</v>
      </c>
      <c r="L655" s="14" t="n">
        <v>0</v>
      </c>
      <c r="M655" s="14" t="n">
        <v>6800</v>
      </c>
      <c r="N655" s="14" t="n">
        <v>29.1</v>
      </c>
      <c r="O655" s="14" t="n">
        <v>306.27</v>
      </c>
      <c r="P655" s="7" t="n">
        <v>4</v>
      </c>
      <c r="Q655" s="7" t="n">
        <v>26</v>
      </c>
      <c r="R655" s="7" t="n">
        <v>12</v>
      </c>
      <c r="S655" s="7" t="n">
        <v>1</v>
      </c>
      <c r="T655" s="7" t="n">
        <v>0</v>
      </c>
      <c r="U655" s="7" t="n">
        <v>0</v>
      </c>
      <c r="V655" s="7" t="n">
        <v>0.0239</v>
      </c>
      <c r="W655" s="7"/>
    </row>
    <row r="656" customFormat="false" ht="15" hidden="false" customHeight="false" outlineLevel="0" collapsed="false">
      <c r="A656" s="7" t="s">
        <v>766</v>
      </c>
      <c r="B656" s="7" t="s">
        <v>128</v>
      </c>
      <c r="C656" s="7" t="n">
        <v>19</v>
      </c>
      <c r="D656" s="7" t="s">
        <v>102</v>
      </c>
      <c r="E656" s="7" t="n">
        <v>2</v>
      </c>
      <c r="F656" s="7" t="n">
        <v>5</v>
      </c>
      <c r="G656" s="14" t="n">
        <v>295.99</v>
      </c>
      <c r="H656" s="14" t="n">
        <v>1690.07</v>
      </c>
      <c r="I656" s="14" t="n">
        <v>800</v>
      </c>
      <c r="J656" s="14" t="n">
        <v>0</v>
      </c>
      <c r="K656" s="14" t="n">
        <v>0</v>
      </c>
      <c r="L656" s="14" t="n">
        <v>5370</v>
      </c>
      <c r="M656" s="14" t="n">
        <v>1000</v>
      </c>
      <c r="N656" s="14" t="n">
        <v>36</v>
      </c>
      <c r="O656" s="14" t="n">
        <v>17.65</v>
      </c>
      <c r="P656" s="7" t="n">
        <v>6</v>
      </c>
      <c r="Q656" s="7" t="n">
        <v>5</v>
      </c>
      <c r="R656" s="7" t="n">
        <v>0</v>
      </c>
      <c r="S656" s="7" t="n">
        <v>0.641</v>
      </c>
      <c r="T656" s="7" t="n">
        <v>0</v>
      </c>
      <c r="U656" s="7" t="n">
        <v>0</v>
      </c>
      <c r="V656" s="7" t="n">
        <v>0.1142</v>
      </c>
      <c r="W656" s="7"/>
    </row>
    <row r="657" customFormat="false" ht="15" hidden="false" customHeight="false" outlineLevel="0" collapsed="false">
      <c r="A657" s="7" t="s">
        <v>767</v>
      </c>
      <c r="B657" s="7" t="s">
        <v>101</v>
      </c>
      <c r="C657" s="7" t="n">
        <v>31</v>
      </c>
      <c r="D657" s="7" t="s">
        <v>104</v>
      </c>
      <c r="E657" s="7" t="n">
        <v>35</v>
      </c>
      <c r="F657" s="7" t="n">
        <v>3</v>
      </c>
      <c r="G657" s="14" t="n">
        <v>6547.86</v>
      </c>
      <c r="H657" s="14" t="n">
        <v>17983.5</v>
      </c>
      <c r="I657" s="14" t="n">
        <v>0</v>
      </c>
      <c r="J657" s="14" t="n">
        <v>0</v>
      </c>
      <c r="K657" s="14" t="n">
        <v>0</v>
      </c>
      <c r="L657" s="14" t="n">
        <v>0</v>
      </c>
      <c r="M657" s="14" t="n">
        <v>6000</v>
      </c>
      <c r="N657" s="14" t="n">
        <v>39.2</v>
      </c>
      <c r="O657" s="14" t="n">
        <v>638.5</v>
      </c>
      <c r="P657" s="7" t="n">
        <v>15</v>
      </c>
      <c r="Q657" s="7" t="n">
        <v>39</v>
      </c>
      <c r="R657" s="7" t="n">
        <v>6</v>
      </c>
      <c r="S657" s="7" t="n">
        <v>0.759</v>
      </c>
      <c r="T657" s="7" t="n">
        <v>0</v>
      </c>
      <c r="U657" s="7" t="n">
        <v>0</v>
      </c>
      <c r="V657" s="7" t="n">
        <v>0.0269</v>
      </c>
      <c r="W657" s="7"/>
    </row>
    <row r="658" customFormat="false" ht="15" hidden="false" customHeight="false" outlineLevel="0" collapsed="false">
      <c r="A658" s="7" t="s">
        <v>768</v>
      </c>
      <c r="B658" s="7" t="s">
        <v>108</v>
      </c>
      <c r="C658" s="7" t="n">
        <v>34</v>
      </c>
      <c r="D658" s="7" t="s">
        <v>102</v>
      </c>
      <c r="E658" s="7" t="n">
        <v>37</v>
      </c>
      <c r="F658" s="7" t="n">
        <v>2</v>
      </c>
      <c r="G658" s="14" t="n">
        <v>5037.17</v>
      </c>
      <c r="H658" s="14" t="n">
        <v>88802.98</v>
      </c>
      <c r="I658" s="14" t="n">
        <v>0</v>
      </c>
      <c r="J658" s="14" t="n">
        <v>0</v>
      </c>
      <c r="K658" s="14" t="n">
        <v>0</v>
      </c>
      <c r="L658" s="14" t="n">
        <v>0</v>
      </c>
      <c r="M658" s="14"/>
      <c r="N658" s="14"/>
      <c r="O658" s="14" t="n">
        <v>0</v>
      </c>
      <c r="P658" s="7" t="n">
        <v>1</v>
      </c>
      <c r="Q658" s="7" t="n">
        <v>18</v>
      </c>
      <c r="R658" s="7" t="n">
        <v>10</v>
      </c>
      <c r="S658" s="7" t="n">
        <v>0.869</v>
      </c>
      <c r="T658" s="7" t="n">
        <v>0</v>
      </c>
      <c r="U658" s="7" t="n">
        <v>0</v>
      </c>
      <c r="V658" s="7" t="n">
        <v>0.108</v>
      </c>
      <c r="W658" s="7"/>
    </row>
    <row r="659" customFormat="false" ht="15" hidden="false" customHeight="false" outlineLevel="0" collapsed="false">
      <c r="A659" s="7" t="s">
        <v>769</v>
      </c>
      <c r="B659" s="7" t="s">
        <v>106</v>
      </c>
      <c r="C659" s="7" t="n">
        <v>52</v>
      </c>
      <c r="D659" s="7" t="s">
        <v>104</v>
      </c>
      <c r="E659" s="7" t="n">
        <v>242</v>
      </c>
      <c r="F659" s="7" t="n">
        <v>5</v>
      </c>
      <c r="G659" s="14" t="n">
        <v>6249.81</v>
      </c>
      <c r="H659" s="14" t="n">
        <v>13237.11</v>
      </c>
      <c r="I659" s="14" t="n">
        <v>38600</v>
      </c>
      <c r="J659" s="14" t="n">
        <v>111781.87</v>
      </c>
      <c r="K659" s="14" t="n">
        <v>0</v>
      </c>
      <c r="L659" s="14" t="n">
        <v>0</v>
      </c>
      <c r="M659" s="14" t="n">
        <v>7000</v>
      </c>
      <c r="N659" s="14" t="n">
        <v>61.4</v>
      </c>
      <c r="O659" s="14" t="n">
        <v>879.91</v>
      </c>
      <c r="P659" s="7" t="n">
        <v>18</v>
      </c>
      <c r="Q659" s="7" t="n">
        <v>33</v>
      </c>
      <c r="R659" s="7" t="n">
        <v>13</v>
      </c>
      <c r="S659" s="7" t="n">
        <v>0.679</v>
      </c>
      <c r="T659" s="7" t="n">
        <v>0</v>
      </c>
      <c r="U659" s="7" t="n">
        <v>0</v>
      </c>
      <c r="V659" s="7" t="n">
        <v>0.0174</v>
      </c>
      <c r="W659" s="7"/>
    </row>
    <row r="660" customFormat="false" ht="15" hidden="false" customHeight="false" outlineLevel="0" collapsed="false">
      <c r="A660" s="7" t="s">
        <v>770</v>
      </c>
      <c r="B660" s="7" t="s">
        <v>108</v>
      </c>
      <c r="C660" s="7" t="n">
        <v>48</v>
      </c>
      <c r="D660" s="7" t="s">
        <v>102</v>
      </c>
      <c r="E660" s="7" t="n">
        <v>13</v>
      </c>
      <c r="F660" s="7" t="n">
        <v>2</v>
      </c>
      <c r="G660" s="14" t="n">
        <v>5068.91</v>
      </c>
      <c r="H660" s="14" t="n">
        <v>0</v>
      </c>
      <c r="I660" s="14" t="n">
        <v>59100</v>
      </c>
      <c r="J660" s="14" t="n">
        <v>0</v>
      </c>
      <c r="K660" s="14" t="n">
        <v>0</v>
      </c>
      <c r="L660" s="14" t="n">
        <v>0</v>
      </c>
      <c r="M660" s="14"/>
      <c r="N660" s="14"/>
      <c r="O660" s="14" t="n">
        <v>0</v>
      </c>
      <c r="P660" s="7" t="n">
        <v>237</v>
      </c>
      <c r="Q660" s="7" t="n">
        <v>0</v>
      </c>
      <c r="R660" s="7" t="n">
        <v>0</v>
      </c>
      <c r="S660" s="7"/>
      <c r="T660" s="7" t="n">
        <v>0</v>
      </c>
      <c r="U660" s="7" t="n">
        <v>0</v>
      </c>
      <c r="V660" s="7" t="n">
        <v>0.4295</v>
      </c>
      <c r="W660" s="7"/>
    </row>
    <row r="661" customFormat="false" ht="15" hidden="false" customHeight="false" outlineLevel="0" collapsed="false">
      <c r="A661" s="7" t="s">
        <v>771</v>
      </c>
      <c r="B661" s="7" t="s">
        <v>101</v>
      </c>
      <c r="C661" s="7" t="n">
        <v>60</v>
      </c>
      <c r="D661" s="7" t="s">
        <v>102</v>
      </c>
      <c r="E661" s="7" t="n">
        <v>74</v>
      </c>
      <c r="F661" s="7" t="n">
        <v>4</v>
      </c>
      <c r="G661" s="14" t="n">
        <v>8963.74</v>
      </c>
      <c r="H661" s="14" t="n">
        <v>14787.99</v>
      </c>
      <c r="I661" s="14" t="n">
        <v>0</v>
      </c>
      <c r="J661" s="14" t="n">
        <v>0</v>
      </c>
      <c r="K661" s="14" t="n">
        <v>290400</v>
      </c>
      <c r="L661" s="14" t="n">
        <v>0</v>
      </c>
      <c r="M661" s="14" t="n">
        <v>18100</v>
      </c>
      <c r="N661" s="14" t="n">
        <v>45.7</v>
      </c>
      <c r="O661" s="14" t="n">
        <v>79.95</v>
      </c>
      <c r="P661" s="7" t="n">
        <v>12</v>
      </c>
      <c r="Q661" s="7" t="n">
        <v>15</v>
      </c>
      <c r="R661" s="7" t="n">
        <v>5</v>
      </c>
      <c r="S661" s="7" t="n">
        <v>0.783</v>
      </c>
      <c r="T661" s="7" t="n">
        <v>0</v>
      </c>
      <c r="U661" s="7" t="n">
        <v>0</v>
      </c>
      <c r="V661" s="7" t="n">
        <v>0.0782</v>
      </c>
      <c r="W661" s="7"/>
    </row>
    <row r="662" customFormat="false" ht="15" hidden="false" customHeight="false" outlineLevel="0" collapsed="false">
      <c r="A662" s="7" t="s">
        <v>772</v>
      </c>
      <c r="B662" s="7" t="s">
        <v>108</v>
      </c>
      <c r="C662" s="7" t="n">
        <v>65</v>
      </c>
      <c r="D662" s="7" t="s">
        <v>102</v>
      </c>
      <c r="E662" s="7" t="n">
        <v>143</v>
      </c>
      <c r="F662" s="7" t="n">
        <v>1</v>
      </c>
      <c r="G662" s="14" t="n">
        <v>5453.88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n">
        <v>0</v>
      </c>
      <c r="M662" s="14"/>
      <c r="N662" s="14"/>
      <c r="O662" s="14" t="n">
        <v>0</v>
      </c>
      <c r="P662" s="7" t="n">
        <v>3</v>
      </c>
      <c r="Q662" s="7" t="n">
        <v>12</v>
      </c>
      <c r="R662" s="7" t="n">
        <v>7</v>
      </c>
      <c r="S662" s="7" t="n">
        <v>0.242</v>
      </c>
      <c r="T662" s="7" t="n">
        <v>0</v>
      </c>
      <c r="U662" s="7" t="n">
        <v>0</v>
      </c>
      <c r="V662" s="7" t="n">
        <v>0.1159</v>
      </c>
      <c r="W662" s="7"/>
    </row>
    <row r="663" customFormat="false" ht="15" hidden="false" customHeight="false" outlineLevel="0" collapsed="false">
      <c r="A663" s="7" t="s">
        <v>773</v>
      </c>
      <c r="B663" s="7" t="s">
        <v>106</v>
      </c>
      <c r="C663" s="7" t="n">
        <v>42</v>
      </c>
      <c r="D663" s="7" t="s">
        <v>102</v>
      </c>
      <c r="E663" s="7" t="n">
        <v>61</v>
      </c>
      <c r="F663" s="7" t="n">
        <v>3</v>
      </c>
      <c r="G663" s="14" t="n">
        <v>1250</v>
      </c>
      <c r="H663" s="14" t="n">
        <v>5046.77</v>
      </c>
      <c r="I663" s="14" t="n">
        <v>0</v>
      </c>
      <c r="J663" s="14" t="n">
        <v>0</v>
      </c>
      <c r="K663" s="14" t="n">
        <v>110900</v>
      </c>
      <c r="L663" s="14" t="n">
        <v>0</v>
      </c>
      <c r="M663" s="14"/>
      <c r="N663" s="14"/>
      <c r="O663" s="14" t="n">
        <v>0</v>
      </c>
      <c r="P663" s="7" t="n">
        <v>19</v>
      </c>
      <c r="Q663" s="7" t="n">
        <v>22</v>
      </c>
      <c r="R663" s="7" t="n">
        <v>21</v>
      </c>
      <c r="S663" s="7" t="n">
        <v>0.727</v>
      </c>
      <c r="T663" s="7" t="n">
        <v>0</v>
      </c>
      <c r="U663" s="7" t="n">
        <v>0</v>
      </c>
      <c r="V663" s="7" t="n">
        <v>0.0759</v>
      </c>
      <c r="W663" s="7"/>
    </row>
    <row r="664" customFormat="false" ht="15" hidden="false" customHeight="false" outlineLevel="0" collapsed="false">
      <c r="A664" s="7" t="s">
        <v>774</v>
      </c>
      <c r="B664" s="7" t="s">
        <v>108</v>
      </c>
      <c r="C664" s="7" t="n">
        <v>62</v>
      </c>
      <c r="D664" s="7" t="s">
        <v>102</v>
      </c>
      <c r="E664" s="7" t="n">
        <v>51</v>
      </c>
      <c r="F664" s="7" t="n">
        <v>2</v>
      </c>
      <c r="G664" s="14" t="n">
        <v>1548.14</v>
      </c>
      <c r="H664" s="14" t="n">
        <v>42129.4</v>
      </c>
      <c r="I664" s="14" t="n">
        <v>0</v>
      </c>
      <c r="J664" s="14" t="n">
        <v>0</v>
      </c>
      <c r="K664" s="14" t="n">
        <v>0</v>
      </c>
      <c r="L664" s="14" t="n">
        <v>0</v>
      </c>
      <c r="M664" s="14"/>
      <c r="N664" s="14"/>
      <c r="O664" s="14" t="n">
        <v>0</v>
      </c>
      <c r="P664" s="7" t="n">
        <v>25</v>
      </c>
      <c r="Q664" s="7" t="n">
        <v>11</v>
      </c>
      <c r="R664" s="7" t="n">
        <v>6</v>
      </c>
      <c r="S664" s="7" t="n">
        <v>0.595</v>
      </c>
      <c r="T664" s="7" t="n">
        <v>0</v>
      </c>
      <c r="U664" s="7" t="n">
        <v>0</v>
      </c>
      <c r="V664" s="7" t="n">
        <v>0.1641</v>
      </c>
      <c r="W664" s="7"/>
    </row>
    <row r="665" customFormat="false" ht="15" hidden="false" customHeight="false" outlineLevel="0" collapsed="false">
      <c r="A665" s="7" t="s">
        <v>775</v>
      </c>
      <c r="B665" s="7" t="s">
        <v>128</v>
      </c>
      <c r="C665" s="7" t="n">
        <v>34</v>
      </c>
      <c r="D665" s="7" t="s">
        <v>102</v>
      </c>
      <c r="E665" s="7" t="n">
        <v>84</v>
      </c>
      <c r="F665" s="7" t="n">
        <v>5</v>
      </c>
      <c r="G665" s="14" t="n">
        <v>25343.54</v>
      </c>
      <c r="H665" s="14" t="n">
        <v>9679.12</v>
      </c>
      <c r="I665" s="14" t="n">
        <v>0</v>
      </c>
      <c r="J665" s="14" t="n">
        <v>0</v>
      </c>
      <c r="K665" s="14" t="n">
        <v>132400</v>
      </c>
      <c r="L665" s="14" t="n">
        <v>21360</v>
      </c>
      <c r="M665" s="14" t="n">
        <v>20900</v>
      </c>
      <c r="N665" s="14" t="n">
        <v>25.5</v>
      </c>
      <c r="O665" s="14" t="n">
        <v>1025.98</v>
      </c>
      <c r="P665" s="7" t="n">
        <v>22</v>
      </c>
      <c r="Q665" s="7" t="n">
        <v>24</v>
      </c>
      <c r="R665" s="7" t="n">
        <v>0</v>
      </c>
      <c r="S665" s="7" t="n">
        <v>0.667</v>
      </c>
      <c r="T665" s="7" t="n">
        <v>1</v>
      </c>
      <c r="U665" s="7" t="n">
        <v>0</v>
      </c>
      <c r="V665" s="7" t="n">
        <v>0.0997</v>
      </c>
      <c r="W665" s="7"/>
    </row>
    <row r="666" customFormat="false" ht="15" hidden="false" customHeight="false" outlineLevel="0" collapsed="false">
      <c r="A666" s="7" t="s">
        <v>776</v>
      </c>
      <c r="B666" s="7" t="s">
        <v>128</v>
      </c>
      <c r="C666" s="7" t="n">
        <v>61</v>
      </c>
      <c r="D666" s="7" t="s">
        <v>102</v>
      </c>
      <c r="E666" s="7" t="n">
        <v>137</v>
      </c>
      <c r="F666" s="7" t="n">
        <v>1</v>
      </c>
      <c r="G666" s="14" t="n">
        <v>5875.34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  <c r="M666" s="14"/>
      <c r="N666" s="14"/>
      <c r="O666" s="14" t="n">
        <v>0</v>
      </c>
      <c r="P666" s="7" t="n">
        <v>125</v>
      </c>
      <c r="Q666" s="7" t="n">
        <v>0</v>
      </c>
      <c r="R666" s="7" t="n">
        <v>0</v>
      </c>
      <c r="S666" s="7"/>
      <c r="T666" s="7" t="n">
        <v>0</v>
      </c>
      <c r="U666" s="7" t="n">
        <v>1</v>
      </c>
      <c r="V666" s="7" t="n">
        <v>0.256</v>
      </c>
      <c r="W666" s="7" t="s">
        <v>117</v>
      </c>
    </row>
    <row r="667" customFormat="false" ht="15" hidden="false" customHeight="false" outlineLevel="0" collapsed="false">
      <c r="A667" s="7" t="s">
        <v>777</v>
      </c>
      <c r="B667" s="7" t="s">
        <v>101</v>
      </c>
      <c r="C667" s="7" t="n">
        <v>39</v>
      </c>
      <c r="D667" s="7" t="s">
        <v>104</v>
      </c>
      <c r="E667" s="7" t="n">
        <v>17</v>
      </c>
      <c r="F667" s="7" t="n">
        <v>5</v>
      </c>
      <c r="G667" s="14" t="n">
        <v>2387.01</v>
      </c>
      <c r="H667" s="14" t="n">
        <v>29163.36</v>
      </c>
      <c r="I667" s="14" t="n">
        <v>29600</v>
      </c>
      <c r="J667" s="14" t="n">
        <v>21062.71</v>
      </c>
      <c r="K667" s="14" t="n">
        <v>0</v>
      </c>
      <c r="L667" s="14" t="n">
        <v>2540</v>
      </c>
      <c r="M667" s="14"/>
      <c r="N667" s="14"/>
      <c r="O667" s="14" t="n">
        <v>0</v>
      </c>
      <c r="P667" s="7" t="n">
        <v>12</v>
      </c>
      <c r="Q667" s="7" t="n">
        <v>39</v>
      </c>
      <c r="R667" s="7" t="n">
        <v>11</v>
      </c>
      <c r="S667" s="7" t="n">
        <v>0.993</v>
      </c>
      <c r="T667" s="7" t="n">
        <v>0</v>
      </c>
      <c r="U667" s="7" t="n">
        <v>0</v>
      </c>
      <c r="V667" s="7" t="n">
        <v>0.0192</v>
      </c>
      <c r="W667" s="7"/>
    </row>
    <row r="668" customFormat="false" ht="15" hidden="false" customHeight="false" outlineLevel="0" collapsed="false">
      <c r="A668" s="7" t="s">
        <v>778</v>
      </c>
      <c r="B668" s="7" t="s">
        <v>108</v>
      </c>
      <c r="C668" s="7" t="n">
        <v>19</v>
      </c>
      <c r="D668" s="7" t="s">
        <v>102</v>
      </c>
      <c r="E668" s="7" t="n">
        <v>1</v>
      </c>
      <c r="F668" s="7" t="n">
        <v>3</v>
      </c>
      <c r="G668" s="14" t="n">
        <v>5562.48</v>
      </c>
      <c r="H668" s="14" t="n">
        <v>75113.39</v>
      </c>
      <c r="I668" s="14" t="n">
        <v>57200</v>
      </c>
      <c r="J668" s="14" t="n">
        <v>0</v>
      </c>
      <c r="K668" s="14" t="n">
        <v>0</v>
      </c>
      <c r="L668" s="14" t="n">
        <v>0</v>
      </c>
      <c r="M668" s="14"/>
      <c r="N668" s="14"/>
      <c r="O668" s="14" t="n">
        <v>0</v>
      </c>
      <c r="P668" s="7" t="n">
        <v>79</v>
      </c>
      <c r="Q668" s="7" t="n">
        <v>14</v>
      </c>
      <c r="R668" s="7" t="n">
        <v>10</v>
      </c>
      <c r="S668" s="7" t="n">
        <v>0.92</v>
      </c>
      <c r="T668" s="7" t="n">
        <v>1</v>
      </c>
      <c r="U668" s="7" t="n">
        <v>1</v>
      </c>
      <c r="V668" s="7" t="n">
        <v>0.1647</v>
      </c>
      <c r="W668" s="7"/>
    </row>
    <row r="669" customFormat="false" ht="15" hidden="false" customHeight="false" outlineLevel="0" collapsed="false">
      <c r="A669" s="7" t="s">
        <v>779</v>
      </c>
      <c r="B669" s="7" t="s">
        <v>101</v>
      </c>
      <c r="C669" s="7" t="n">
        <v>47</v>
      </c>
      <c r="D669" s="7" t="s">
        <v>102</v>
      </c>
      <c r="E669" s="7" t="n">
        <v>7</v>
      </c>
      <c r="F669" s="7" t="n">
        <v>4</v>
      </c>
      <c r="G669" s="14" t="n">
        <v>4961.24</v>
      </c>
      <c r="H669" s="14" t="n">
        <v>68249.44</v>
      </c>
      <c r="I669" s="14" t="n">
        <v>17700</v>
      </c>
      <c r="J669" s="14" t="n">
        <v>0</v>
      </c>
      <c r="K669" s="14" t="n">
        <v>0</v>
      </c>
      <c r="L669" s="14" t="n">
        <v>0</v>
      </c>
      <c r="M669" s="14" t="n">
        <v>20800</v>
      </c>
      <c r="N669" s="14"/>
      <c r="O669" s="14" t="n">
        <v>235.6</v>
      </c>
      <c r="P669" s="7" t="n">
        <v>13</v>
      </c>
      <c r="Q669" s="7" t="n">
        <v>8</v>
      </c>
      <c r="R669" s="7" t="n">
        <v>8</v>
      </c>
      <c r="S669" s="7" t="n">
        <v>0.708</v>
      </c>
      <c r="T669" s="7" t="n">
        <v>0</v>
      </c>
      <c r="U669" s="7" t="n">
        <v>0</v>
      </c>
      <c r="V669" s="7" t="n">
        <v>0.109</v>
      </c>
      <c r="W669" s="7" t="s">
        <v>256</v>
      </c>
    </row>
    <row r="670" customFormat="false" ht="15" hidden="false" customHeight="false" outlineLevel="0" collapsed="false">
      <c r="A670" s="7" t="s">
        <v>780</v>
      </c>
      <c r="B670" s="7" t="s">
        <v>106</v>
      </c>
      <c r="C670" s="7" t="n">
        <v>80</v>
      </c>
      <c r="D670" s="7" t="s">
        <v>102</v>
      </c>
      <c r="E670" s="7" t="n">
        <v>205</v>
      </c>
      <c r="F670" s="7" t="n">
        <v>2</v>
      </c>
      <c r="G670" s="14" t="n">
        <v>727.24</v>
      </c>
      <c r="H670" s="14" t="n">
        <v>2405.78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/>
      <c r="N670" s="14"/>
      <c r="O670" s="14" t="n">
        <v>0</v>
      </c>
      <c r="P670" s="7" t="n">
        <v>8</v>
      </c>
      <c r="Q670" s="7" t="n">
        <v>15</v>
      </c>
      <c r="R670" s="7" t="n">
        <v>0</v>
      </c>
      <c r="S670" s="7" t="n">
        <v>0.226</v>
      </c>
      <c r="T670" s="7" t="n">
        <v>1</v>
      </c>
      <c r="U670" s="7" t="n">
        <v>0</v>
      </c>
      <c r="V670" s="7" t="n">
        <v>0.1377</v>
      </c>
      <c r="W670" s="7"/>
    </row>
    <row r="671" customFormat="false" ht="15" hidden="false" customHeight="false" outlineLevel="0" collapsed="false">
      <c r="A671" s="7" t="s">
        <v>781</v>
      </c>
      <c r="B671" s="7" t="s">
        <v>101</v>
      </c>
      <c r="C671" s="7" t="n">
        <v>41</v>
      </c>
      <c r="D671" s="7" t="s">
        <v>102</v>
      </c>
      <c r="E671" s="7" t="n">
        <v>30</v>
      </c>
      <c r="F671" s="7" t="n">
        <v>3</v>
      </c>
      <c r="G671" s="14" t="n">
        <v>8605.42</v>
      </c>
      <c r="H671" s="14" t="n">
        <v>12495.1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22600</v>
      </c>
      <c r="N671" s="14" t="n">
        <v>73.2</v>
      </c>
      <c r="O671" s="14" t="n">
        <v>471.44</v>
      </c>
      <c r="P671" s="7" t="n">
        <v>5</v>
      </c>
      <c r="Q671" s="7" t="n">
        <v>29</v>
      </c>
      <c r="R671" s="7" t="n">
        <v>9</v>
      </c>
      <c r="S671" s="7" t="n">
        <v>0.773</v>
      </c>
      <c r="T671" s="7" t="n">
        <v>0</v>
      </c>
      <c r="U671" s="7" t="n">
        <v>0</v>
      </c>
      <c r="V671" s="7" t="n">
        <v>0.0981</v>
      </c>
      <c r="W671" s="7" t="s">
        <v>435</v>
      </c>
    </row>
    <row r="672" customFormat="false" ht="15" hidden="false" customHeight="false" outlineLevel="0" collapsed="false">
      <c r="A672" s="7" t="s">
        <v>782</v>
      </c>
      <c r="B672" s="7" t="s">
        <v>101</v>
      </c>
      <c r="C672" s="7" t="n">
        <v>47</v>
      </c>
      <c r="D672" s="7" t="s">
        <v>102</v>
      </c>
      <c r="E672" s="7" t="n">
        <v>51</v>
      </c>
      <c r="F672" s="7" t="n">
        <v>2</v>
      </c>
      <c r="G672" s="14" t="n">
        <v>9184.57</v>
      </c>
      <c r="H672" s="14" t="n">
        <v>21937.51</v>
      </c>
      <c r="I672" s="14" t="n">
        <v>0</v>
      </c>
      <c r="J672" s="14" t="n">
        <v>0</v>
      </c>
      <c r="K672" s="14" t="n">
        <v>0</v>
      </c>
      <c r="L672" s="14" t="n">
        <v>0</v>
      </c>
      <c r="M672" s="14"/>
      <c r="N672" s="14"/>
      <c r="O672" s="14" t="n">
        <v>0</v>
      </c>
      <c r="P672" s="7" t="n">
        <v>393</v>
      </c>
      <c r="Q672" s="7" t="n">
        <v>0</v>
      </c>
      <c r="R672" s="7" t="n">
        <v>0</v>
      </c>
      <c r="S672" s="7"/>
      <c r="T672" s="7" t="n">
        <v>0</v>
      </c>
      <c r="U672" s="7" t="n">
        <v>0</v>
      </c>
      <c r="V672" s="7" t="n">
        <v>0.3007</v>
      </c>
      <c r="W672" s="7"/>
    </row>
    <row r="673" customFormat="false" ht="15" hidden="false" customHeight="false" outlineLevel="0" collapsed="false">
      <c r="A673" s="7" t="s">
        <v>783</v>
      </c>
      <c r="B673" s="7" t="s">
        <v>106</v>
      </c>
      <c r="C673" s="7" t="n">
        <v>57</v>
      </c>
      <c r="D673" s="7" t="s">
        <v>104</v>
      </c>
      <c r="E673" s="7" t="n">
        <v>280</v>
      </c>
      <c r="F673" s="7" t="n">
        <v>3</v>
      </c>
      <c r="G673" s="14" t="n">
        <v>9906.66</v>
      </c>
      <c r="H673" s="14" t="n">
        <v>67023.64</v>
      </c>
      <c r="I673" s="14" t="n">
        <v>0</v>
      </c>
      <c r="J673" s="14" t="n">
        <v>0</v>
      </c>
      <c r="K673" s="14" t="n">
        <v>492800</v>
      </c>
      <c r="L673" s="14" t="n">
        <v>0</v>
      </c>
      <c r="M673" s="14"/>
      <c r="N673" s="14"/>
      <c r="O673" s="14" t="n">
        <v>0</v>
      </c>
      <c r="P673" s="7" t="n">
        <v>0</v>
      </c>
      <c r="Q673" s="7" t="n">
        <v>29</v>
      </c>
      <c r="R673" s="7" t="n">
        <v>0</v>
      </c>
      <c r="S673" s="7" t="n">
        <v>0.632</v>
      </c>
      <c r="T673" s="7" t="n">
        <v>0</v>
      </c>
      <c r="U673" s="7" t="n">
        <v>0</v>
      </c>
      <c r="V673" s="7" t="n">
        <v>0.0293</v>
      </c>
      <c r="W673" s="7"/>
    </row>
    <row r="674" customFormat="false" ht="15" hidden="false" customHeight="false" outlineLevel="0" collapsed="false">
      <c r="A674" s="7" t="s">
        <v>784</v>
      </c>
      <c r="B674" s="7" t="s">
        <v>101</v>
      </c>
      <c r="C674" s="7" t="n">
        <v>32</v>
      </c>
      <c r="D674" s="7" t="s">
        <v>102</v>
      </c>
      <c r="E674" s="7" t="n">
        <v>56</v>
      </c>
      <c r="F674" s="7" t="n">
        <v>2</v>
      </c>
      <c r="G674" s="14" t="n">
        <v>3485.58</v>
      </c>
      <c r="H674" s="14" t="n">
        <v>0</v>
      </c>
      <c r="I674" s="14" t="n">
        <v>0</v>
      </c>
      <c r="J674" s="14" t="n">
        <v>0</v>
      </c>
      <c r="K674" s="14" t="n">
        <v>293500</v>
      </c>
      <c r="L674" s="14" t="n">
        <v>0</v>
      </c>
      <c r="M674" s="14"/>
      <c r="N674" s="14"/>
      <c r="O674" s="14" t="n">
        <v>0</v>
      </c>
      <c r="P674" s="7" t="n">
        <v>233</v>
      </c>
      <c r="Q674" s="7" t="n">
        <v>0</v>
      </c>
      <c r="R674" s="7" t="n">
        <v>0</v>
      </c>
      <c r="S674" s="7"/>
      <c r="T674" s="7" t="n">
        <v>0</v>
      </c>
      <c r="U674" s="7" t="n">
        <v>0</v>
      </c>
      <c r="V674" s="7" t="n">
        <v>0.3514</v>
      </c>
      <c r="W674" s="7"/>
    </row>
    <row r="675" customFormat="false" ht="15" hidden="false" customHeight="false" outlineLevel="0" collapsed="false">
      <c r="A675" s="7" t="s">
        <v>785</v>
      </c>
      <c r="B675" s="7" t="s">
        <v>128</v>
      </c>
      <c r="C675" s="7" t="n">
        <v>49</v>
      </c>
      <c r="D675" s="7" t="s">
        <v>104</v>
      </c>
      <c r="E675" s="7" t="n">
        <v>200</v>
      </c>
      <c r="F675" s="7" t="n">
        <v>4</v>
      </c>
      <c r="G675" s="14" t="n">
        <v>2898.91</v>
      </c>
      <c r="H675" s="14" t="n">
        <v>26224.87</v>
      </c>
      <c r="I675" s="14" t="n">
        <v>44600</v>
      </c>
      <c r="J675" s="14" t="n">
        <v>0</v>
      </c>
      <c r="K675" s="14" t="n">
        <v>0</v>
      </c>
      <c r="L675" s="14" t="n">
        <v>10650</v>
      </c>
      <c r="M675" s="14"/>
      <c r="N675" s="14"/>
      <c r="O675" s="14" t="n">
        <v>0</v>
      </c>
      <c r="P675" s="7" t="n">
        <v>2</v>
      </c>
      <c r="Q675" s="7" t="n">
        <v>76</v>
      </c>
      <c r="R675" s="7" t="n">
        <v>19</v>
      </c>
      <c r="S675" s="7" t="n">
        <v>0.605</v>
      </c>
      <c r="T675" s="7" t="n">
        <v>1</v>
      </c>
      <c r="U675" s="7" t="n">
        <v>0</v>
      </c>
      <c r="V675" s="7" t="n">
        <v>0.0246</v>
      </c>
      <c r="W675" s="7"/>
    </row>
    <row r="676" customFormat="false" ht="15" hidden="false" customHeight="false" outlineLevel="0" collapsed="false">
      <c r="A676" s="7" t="s">
        <v>786</v>
      </c>
      <c r="B676" s="7" t="s">
        <v>106</v>
      </c>
      <c r="C676" s="7" t="n">
        <v>58</v>
      </c>
      <c r="D676" s="7" t="s">
        <v>102</v>
      </c>
      <c r="E676" s="7" t="n">
        <v>151</v>
      </c>
      <c r="F676" s="7" t="n">
        <v>1</v>
      </c>
      <c r="G676" s="14" t="n">
        <v>4404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  <c r="M676" s="14"/>
      <c r="N676" s="14"/>
      <c r="O676" s="14" t="n">
        <v>0</v>
      </c>
      <c r="P676" s="7" t="n">
        <v>32</v>
      </c>
      <c r="Q676" s="7" t="n">
        <v>11</v>
      </c>
      <c r="R676" s="7" t="n">
        <v>0</v>
      </c>
      <c r="S676" s="7" t="n">
        <v>0.161</v>
      </c>
      <c r="T676" s="7" t="n">
        <v>0</v>
      </c>
      <c r="U676" s="7" t="n">
        <v>0</v>
      </c>
      <c r="V676" s="7" t="n">
        <v>0.1153</v>
      </c>
      <c r="W676" s="7"/>
    </row>
    <row r="677" customFormat="false" ht="15" hidden="false" customHeight="false" outlineLevel="0" collapsed="false">
      <c r="A677" s="7" t="s">
        <v>787</v>
      </c>
      <c r="B677" s="7" t="s">
        <v>101</v>
      </c>
      <c r="C677" s="7" t="n">
        <v>48</v>
      </c>
      <c r="D677" s="7" t="s">
        <v>102</v>
      </c>
      <c r="E677" s="7" t="n">
        <v>104</v>
      </c>
      <c r="F677" s="7" t="n">
        <v>3</v>
      </c>
      <c r="G677" s="14" t="n">
        <v>6702.61</v>
      </c>
      <c r="H677" s="14" t="n">
        <v>0</v>
      </c>
      <c r="I677" s="14" t="n">
        <v>78300</v>
      </c>
      <c r="J677" s="14" t="n">
        <v>0</v>
      </c>
      <c r="K677" s="14" t="n">
        <v>0</v>
      </c>
      <c r="L677" s="14" t="n">
        <v>0</v>
      </c>
      <c r="M677" s="14" t="n">
        <v>11700</v>
      </c>
      <c r="N677" s="14" t="n">
        <v>28.9</v>
      </c>
      <c r="O677" s="14" t="n">
        <v>365.72</v>
      </c>
      <c r="P677" s="7" t="n">
        <v>13</v>
      </c>
      <c r="Q677" s="7" t="n">
        <v>32</v>
      </c>
      <c r="R677" s="7" t="n">
        <v>8</v>
      </c>
      <c r="S677" s="7" t="n">
        <v>0.739</v>
      </c>
      <c r="T677" s="7" t="n">
        <v>0</v>
      </c>
      <c r="U677" s="7" t="n">
        <v>0</v>
      </c>
      <c r="V677" s="7" t="n">
        <v>0.0498</v>
      </c>
      <c r="W677" s="7"/>
    </row>
    <row r="678" customFormat="false" ht="15" hidden="false" customHeight="false" outlineLevel="0" collapsed="false">
      <c r="A678" s="7" t="s">
        <v>788</v>
      </c>
      <c r="B678" s="7" t="s">
        <v>106</v>
      </c>
      <c r="C678" s="7" t="n">
        <v>42</v>
      </c>
      <c r="D678" s="7" t="s">
        <v>102</v>
      </c>
      <c r="E678" s="7" t="n">
        <v>237</v>
      </c>
      <c r="F678" s="7" t="n">
        <v>3</v>
      </c>
      <c r="G678" s="14" t="n">
        <v>3875.89</v>
      </c>
      <c r="H678" s="14" t="n">
        <v>299556.52</v>
      </c>
      <c r="I678" s="14" t="n">
        <v>0</v>
      </c>
      <c r="J678" s="14" t="n">
        <v>1624410.51</v>
      </c>
      <c r="K678" s="14" t="n">
        <v>0</v>
      </c>
      <c r="L678" s="14" t="n">
        <v>0</v>
      </c>
      <c r="M678" s="14"/>
      <c r="N678" s="14"/>
      <c r="O678" s="14" t="n">
        <v>0</v>
      </c>
      <c r="P678" s="7" t="n">
        <v>374</v>
      </c>
      <c r="Q678" s="7" t="n">
        <v>0</v>
      </c>
      <c r="R678" s="7" t="n">
        <v>0</v>
      </c>
      <c r="S678" s="7"/>
      <c r="T678" s="7" t="n">
        <v>0</v>
      </c>
      <c r="U678" s="7" t="n">
        <v>1</v>
      </c>
      <c r="V678" s="7" t="n">
        <v>0.3559</v>
      </c>
      <c r="W678" s="7"/>
    </row>
    <row r="679" customFormat="false" ht="15" hidden="false" customHeight="false" outlineLevel="0" collapsed="false">
      <c r="A679" s="7" t="s">
        <v>789</v>
      </c>
      <c r="B679" s="7" t="s">
        <v>108</v>
      </c>
      <c r="C679" s="7" t="n">
        <v>45</v>
      </c>
      <c r="D679" s="7" t="s">
        <v>102</v>
      </c>
      <c r="E679" s="7" t="n">
        <v>68</v>
      </c>
      <c r="F679" s="7" t="n">
        <v>3</v>
      </c>
      <c r="G679" s="14" t="n">
        <v>1835.73</v>
      </c>
      <c r="H679" s="14" t="n">
        <v>23056.42</v>
      </c>
      <c r="I679" s="14" t="n">
        <v>0</v>
      </c>
      <c r="J679" s="14" t="n">
        <v>100070.82</v>
      </c>
      <c r="K679" s="14" t="n">
        <v>0</v>
      </c>
      <c r="L679" s="14" t="n">
        <v>0</v>
      </c>
      <c r="M679" s="14"/>
      <c r="N679" s="14"/>
      <c r="O679" s="14" t="n">
        <v>0</v>
      </c>
      <c r="P679" s="7" t="n">
        <v>377</v>
      </c>
      <c r="Q679" s="7" t="n">
        <v>0</v>
      </c>
      <c r="R679" s="7" t="n">
        <v>0</v>
      </c>
      <c r="S679" s="7"/>
      <c r="T679" s="7" t="n">
        <v>1</v>
      </c>
      <c r="U679" s="7" t="n">
        <v>0</v>
      </c>
      <c r="V679" s="7" t="n">
        <v>0.5022</v>
      </c>
      <c r="W679" s="7"/>
    </row>
    <row r="680" customFormat="false" ht="15" hidden="false" customHeight="false" outlineLevel="0" collapsed="false">
      <c r="A680" s="7" t="s">
        <v>790</v>
      </c>
      <c r="B680" s="7" t="s">
        <v>128</v>
      </c>
      <c r="C680" s="7" t="n">
        <v>39</v>
      </c>
      <c r="D680" s="7" t="s">
        <v>104</v>
      </c>
      <c r="E680" s="7" t="n">
        <v>116</v>
      </c>
      <c r="F680" s="7" t="n">
        <v>1</v>
      </c>
      <c r="G680" s="14" t="n">
        <v>6664.78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  <c r="M680" s="14"/>
      <c r="N680" s="14"/>
      <c r="O680" s="14" t="n">
        <v>0</v>
      </c>
      <c r="P680" s="7" t="n">
        <v>1</v>
      </c>
      <c r="Q680" s="7" t="n">
        <v>23</v>
      </c>
      <c r="R680" s="7" t="n">
        <v>13</v>
      </c>
      <c r="S680" s="7" t="n">
        <v>0.706</v>
      </c>
      <c r="T680" s="7" t="n">
        <v>0</v>
      </c>
      <c r="U680" s="7" t="n">
        <v>0</v>
      </c>
      <c r="V680" s="7" t="n">
        <v>0.0421</v>
      </c>
      <c r="W680" s="7"/>
    </row>
    <row r="681" customFormat="false" ht="15" hidden="false" customHeight="false" outlineLevel="0" collapsed="false">
      <c r="A681" s="7" t="s">
        <v>791</v>
      </c>
      <c r="B681" s="7" t="s">
        <v>101</v>
      </c>
      <c r="C681" s="7" t="n">
        <v>53</v>
      </c>
      <c r="D681" s="7" t="s">
        <v>102</v>
      </c>
      <c r="E681" s="7" t="n">
        <v>284</v>
      </c>
      <c r="F681" s="7" t="n">
        <v>2</v>
      </c>
      <c r="G681" s="14" t="n">
        <v>6327.19</v>
      </c>
      <c r="H681" s="14" t="n">
        <v>0</v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16000</v>
      </c>
      <c r="N681" s="14"/>
      <c r="O681" s="14" t="n">
        <v>181.09</v>
      </c>
      <c r="P681" s="7" t="n">
        <v>9</v>
      </c>
      <c r="Q681" s="7" t="n">
        <v>15</v>
      </c>
      <c r="R681" s="7" t="n">
        <v>0</v>
      </c>
      <c r="S681" s="7" t="n">
        <v>0.614</v>
      </c>
      <c r="T681" s="7" t="n">
        <v>1</v>
      </c>
      <c r="U681" s="7" t="n">
        <v>0</v>
      </c>
      <c r="V681" s="7" t="n">
        <v>0.1223</v>
      </c>
      <c r="W681" s="7" t="s">
        <v>256</v>
      </c>
    </row>
    <row r="682" customFormat="false" ht="15" hidden="false" customHeight="false" outlineLevel="0" collapsed="false">
      <c r="A682" s="7" t="s">
        <v>792</v>
      </c>
      <c r="B682" s="7" t="s">
        <v>108</v>
      </c>
      <c r="C682" s="7" t="n">
        <v>19</v>
      </c>
      <c r="D682" s="7" t="s">
        <v>104</v>
      </c>
      <c r="E682" s="7" t="n">
        <v>8</v>
      </c>
      <c r="F682" s="7" t="n">
        <v>4</v>
      </c>
      <c r="G682" s="14" t="n">
        <v>6056.05</v>
      </c>
      <c r="H682" s="14" t="n">
        <v>7954.92</v>
      </c>
      <c r="I682" s="14" t="n">
        <v>0</v>
      </c>
      <c r="J682" s="14" t="n">
        <v>0</v>
      </c>
      <c r="K682" s="14" t="n">
        <v>0</v>
      </c>
      <c r="L682" s="14" t="n">
        <v>1780</v>
      </c>
      <c r="M682" s="14" t="n">
        <v>10800</v>
      </c>
      <c r="N682" s="14" t="n">
        <v>32.4</v>
      </c>
      <c r="O682" s="14" t="n">
        <v>970.99</v>
      </c>
      <c r="P682" s="7" t="n">
        <v>16</v>
      </c>
      <c r="Q682" s="7" t="n">
        <v>45</v>
      </c>
      <c r="R682" s="7" t="n">
        <v>7</v>
      </c>
      <c r="S682" s="7" t="n">
        <v>0.867</v>
      </c>
      <c r="T682" s="7" t="n">
        <v>0</v>
      </c>
      <c r="U682" s="7" t="n">
        <v>1</v>
      </c>
      <c r="V682" s="7" t="n">
        <v>0.0175</v>
      </c>
      <c r="W682" s="7"/>
    </row>
    <row r="683" customFormat="false" ht="15" hidden="false" customHeight="false" outlineLevel="0" collapsed="false">
      <c r="A683" s="7" t="s">
        <v>793</v>
      </c>
      <c r="B683" s="7" t="s">
        <v>106</v>
      </c>
      <c r="C683" s="7" t="n">
        <v>35</v>
      </c>
      <c r="D683" s="7" t="s">
        <v>102</v>
      </c>
      <c r="E683" s="7" t="n">
        <v>148</v>
      </c>
      <c r="F683" s="7" t="n">
        <v>5</v>
      </c>
      <c r="G683" s="14" t="n">
        <v>5057.34</v>
      </c>
      <c r="H683" s="14" t="n">
        <v>63664.09</v>
      </c>
      <c r="I683" s="14" t="n">
        <v>0</v>
      </c>
      <c r="J683" s="14" t="n">
        <v>247199.3</v>
      </c>
      <c r="K683" s="14" t="n">
        <v>258100</v>
      </c>
      <c r="L683" s="14" t="n">
        <v>0</v>
      </c>
      <c r="M683" s="14" t="n">
        <v>15300</v>
      </c>
      <c r="N683" s="14" t="n">
        <v>22.9</v>
      </c>
      <c r="O683" s="14" t="n">
        <v>390.65</v>
      </c>
      <c r="P683" s="7" t="n">
        <v>14</v>
      </c>
      <c r="Q683" s="7" t="n">
        <v>23</v>
      </c>
      <c r="R683" s="7" t="n">
        <v>0</v>
      </c>
      <c r="S683" s="7" t="n">
        <v>0.407</v>
      </c>
      <c r="T683" s="7" t="n">
        <v>0</v>
      </c>
      <c r="U683" s="7" t="n">
        <v>0</v>
      </c>
      <c r="V683" s="7" t="n">
        <v>0.0559</v>
      </c>
      <c r="W683" s="7"/>
    </row>
    <row r="684" customFormat="false" ht="15" hidden="false" customHeight="false" outlineLevel="0" collapsed="false">
      <c r="A684" s="7" t="s">
        <v>794</v>
      </c>
      <c r="B684" s="7" t="s">
        <v>108</v>
      </c>
      <c r="C684" s="7" t="n">
        <v>28</v>
      </c>
      <c r="D684" s="7" t="s">
        <v>102</v>
      </c>
      <c r="E684" s="7" t="n">
        <v>9</v>
      </c>
      <c r="F684" s="7" t="n">
        <v>2</v>
      </c>
      <c r="G684" s="14" t="n">
        <v>1979.12</v>
      </c>
      <c r="H684" s="14" t="n">
        <v>52604.82</v>
      </c>
      <c r="I684" s="14" t="n">
        <v>0</v>
      </c>
      <c r="J684" s="14" t="n">
        <v>0</v>
      </c>
      <c r="K684" s="14" t="n">
        <v>0</v>
      </c>
      <c r="L684" s="14" t="n">
        <v>0</v>
      </c>
      <c r="M684" s="14"/>
      <c r="N684" s="14"/>
      <c r="O684" s="14" t="n">
        <v>0</v>
      </c>
      <c r="P684" s="7" t="n">
        <v>412</v>
      </c>
      <c r="Q684" s="7" t="n">
        <v>0</v>
      </c>
      <c r="R684" s="7" t="n">
        <v>0</v>
      </c>
      <c r="S684" s="7"/>
      <c r="T684" s="7" t="n">
        <v>0</v>
      </c>
      <c r="U684" s="7" t="n">
        <v>0</v>
      </c>
      <c r="V684" s="7" t="n">
        <v>0.38</v>
      </c>
      <c r="W684" s="7"/>
    </row>
    <row r="685" customFormat="false" ht="15" hidden="false" customHeight="false" outlineLevel="0" collapsed="false">
      <c r="A685" s="7" t="s">
        <v>795</v>
      </c>
      <c r="B685" s="7" t="s">
        <v>101</v>
      </c>
      <c r="C685" s="7" t="n">
        <v>45</v>
      </c>
      <c r="D685" s="7" t="s">
        <v>102</v>
      </c>
      <c r="E685" s="7" t="n">
        <v>101</v>
      </c>
      <c r="F685" s="7" t="n">
        <v>5</v>
      </c>
      <c r="G685" s="14" t="n">
        <v>7734.7</v>
      </c>
      <c r="H685" s="14" t="n">
        <v>135591.98</v>
      </c>
      <c r="I685" s="14" t="n">
        <v>0</v>
      </c>
      <c r="J685" s="14" t="n">
        <v>0</v>
      </c>
      <c r="K685" s="14" t="n">
        <v>450400</v>
      </c>
      <c r="L685" s="14" t="n">
        <v>22950</v>
      </c>
      <c r="M685" s="14" t="n">
        <v>26100</v>
      </c>
      <c r="N685" s="14" t="n">
        <v>69.9</v>
      </c>
      <c r="O685" s="14" t="n">
        <v>2108.26</v>
      </c>
      <c r="P685" s="7" t="n">
        <v>14</v>
      </c>
      <c r="Q685" s="7" t="n">
        <v>33</v>
      </c>
      <c r="R685" s="7" t="n">
        <v>15</v>
      </c>
      <c r="S685" s="7" t="n">
        <v>0.63</v>
      </c>
      <c r="T685" s="7" t="n">
        <v>0</v>
      </c>
      <c r="U685" s="7" t="n">
        <v>0</v>
      </c>
      <c r="V685" s="7" t="n">
        <v>0.0378</v>
      </c>
      <c r="W685" s="7"/>
    </row>
    <row r="686" customFormat="false" ht="15" hidden="false" customHeight="false" outlineLevel="0" collapsed="false">
      <c r="A686" s="7" t="s">
        <v>796</v>
      </c>
      <c r="B686" s="7" t="s">
        <v>128</v>
      </c>
      <c r="C686" s="7" t="n">
        <v>45</v>
      </c>
      <c r="D686" s="7" t="s">
        <v>104</v>
      </c>
      <c r="E686" s="7" t="n">
        <v>115</v>
      </c>
      <c r="F686" s="7" t="n">
        <v>4</v>
      </c>
      <c r="G686" s="14" t="n">
        <v>1158.47</v>
      </c>
      <c r="H686" s="14" t="n">
        <v>1471.25</v>
      </c>
      <c r="I686" s="14" t="n">
        <v>11400</v>
      </c>
      <c r="J686" s="14" t="n">
        <v>0</v>
      </c>
      <c r="K686" s="14" t="n">
        <v>53500</v>
      </c>
      <c r="L686" s="14" t="n">
        <v>0</v>
      </c>
      <c r="M686" s="14"/>
      <c r="N686" s="14"/>
      <c r="O686" s="14" t="n">
        <v>0</v>
      </c>
      <c r="P686" s="7" t="n">
        <v>1</v>
      </c>
      <c r="Q686" s="7" t="n">
        <v>31</v>
      </c>
      <c r="R686" s="7" t="n">
        <v>0</v>
      </c>
      <c r="S686" s="7" t="n">
        <v>0.549</v>
      </c>
      <c r="T686" s="7" t="n">
        <v>0</v>
      </c>
      <c r="U686" s="7" t="n">
        <v>0</v>
      </c>
      <c r="V686" s="7" t="n">
        <v>0.0146</v>
      </c>
      <c r="W686" s="7"/>
    </row>
    <row r="687" customFormat="false" ht="15" hidden="false" customHeight="false" outlineLevel="0" collapsed="false">
      <c r="A687" s="7" t="s">
        <v>797</v>
      </c>
      <c r="B687" s="7" t="s">
        <v>106</v>
      </c>
      <c r="C687" s="7" t="n">
        <v>54</v>
      </c>
      <c r="D687" s="7" t="s">
        <v>102</v>
      </c>
      <c r="E687" s="7" t="n">
        <v>146</v>
      </c>
      <c r="F687" s="7" t="n">
        <v>2</v>
      </c>
      <c r="G687" s="14" t="n">
        <v>2555.98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2700</v>
      </c>
      <c r="N687" s="14" t="n">
        <v>44.8</v>
      </c>
      <c r="O687" s="14" t="n">
        <v>126.26</v>
      </c>
      <c r="P687" s="7" t="n">
        <v>17</v>
      </c>
      <c r="Q687" s="7" t="n">
        <v>12</v>
      </c>
      <c r="R687" s="7" t="n">
        <v>7</v>
      </c>
      <c r="S687" s="7" t="n">
        <v>0.479</v>
      </c>
      <c r="T687" s="7" t="n">
        <v>1</v>
      </c>
      <c r="U687" s="7" t="n">
        <v>1</v>
      </c>
      <c r="V687" s="7" t="n">
        <v>0.2133</v>
      </c>
      <c r="W687" s="7"/>
    </row>
    <row r="688" customFormat="false" ht="15" hidden="false" customHeight="false" outlineLevel="0" collapsed="false">
      <c r="A688" s="7" t="s">
        <v>798</v>
      </c>
      <c r="B688" s="7" t="s">
        <v>128</v>
      </c>
      <c r="C688" s="7" t="n">
        <v>32</v>
      </c>
      <c r="D688" s="7" t="s">
        <v>102</v>
      </c>
      <c r="E688" s="7" t="n">
        <v>24</v>
      </c>
      <c r="F688" s="7" t="n">
        <v>5</v>
      </c>
      <c r="G688" s="14" t="n">
        <v>4029.65</v>
      </c>
      <c r="H688" s="14" t="n">
        <v>111863.86</v>
      </c>
      <c r="I688" s="14" t="n">
        <v>0</v>
      </c>
      <c r="J688" s="14" t="n">
        <v>0</v>
      </c>
      <c r="K688" s="14" t="n">
        <v>0</v>
      </c>
      <c r="L688" s="14" t="n">
        <v>23090</v>
      </c>
      <c r="M688" s="14" t="n">
        <v>10900</v>
      </c>
      <c r="N688" s="14" t="n">
        <v>20.8</v>
      </c>
      <c r="O688" s="14" t="n">
        <v>412.96</v>
      </c>
      <c r="P688" s="7" t="n">
        <v>6</v>
      </c>
      <c r="Q688" s="7" t="n">
        <v>38</v>
      </c>
      <c r="R688" s="7" t="n">
        <v>0</v>
      </c>
      <c r="S688" s="7" t="n">
        <v>0.536</v>
      </c>
      <c r="T688" s="7" t="n">
        <v>0</v>
      </c>
      <c r="U688" s="7" t="n">
        <v>0</v>
      </c>
      <c r="V688" s="7" t="n">
        <v>0.0382</v>
      </c>
      <c r="W688" s="7"/>
    </row>
    <row r="689" customFormat="false" ht="15" hidden="false" customHeight="false" outlineLevel="0" collapsed="false">
      <c r="A689" s="7" t="s">
        <v>799</v>
      </c>
      <c r="B689" s="7" t="s">
        <v>101</v>
      </c>
      <c r="C689" s="7" t="n">
        <v>84</v>
      </c>
      <c r="D689" s="7" t="s">
        <v>104</v>
      </c>
      <c r="E689" s="7" t="n">
        <v>393</v>
      </c>
      <c r="F689" s="7" t="n">
        <v>3</v>
      </c>
      <c r="G689" s="14" t="n">
        <v>1953.62</v>
      </c>
      <c r="H689" s="14" t="n">
        <v>8886.69</v>
      </c>
      <c r="I689" s="14" t="n">
        <v>20100</v>
      </c>
      <c r="J689" s="14" t="n">
        <v>0</v>
      </c>
      <c r="K689" s="14" t="n">
        <v>0</v>
      </c>
      <c r="L689" s="14" t="n">
        <v>0</v>
      </c>
      <c r="M689" s="14"/>
      <c r="N689" s="14"/>
      <c r="O689" s="14" t="n">
        <v>0</v>
      </c>
      <c r="P689" s="7" t="n">
        <v>30</v>
      </c>
      <c r="Q689" s="7" t="n">
        <v>25</v>
      </c>
      <c r="R689" s="7" t="n">
        <v>0</v>
      </c>
      <c r="S689" s="7" t="n">
        <v>0.345</v>
      </c>
      <c r="T689" s="7" t="n">
        <v>0</v>
      </c>
      <c r="U689" s="7" t="n">
        <v>0</v>
      </c>
      <c r="V689" s="7" t="n">
        <v>0.0254</v>
      </c>
      <c r="W689" s="7"/>
    </row>
    <row r="690" customFormat="false" ht="15" hidden="false" customHeight="false" outlineLevel="0" collapsed="false">
      <c r="A690" s="7" t="s">
        <v>800</v>
      </c>
      <c r="B690" s="7" t="s">
        <v>101</v>
      </c>
      <c r="C690" s="7" t="n">
        <v>50</v>
      </c>
      <c r="D690" s="7" t="s">
        <v>102</v>
      </c>
      <c r="E690" s="7" t="n">
        <v>130</v>
      </c>
      <c r="F690" s="7" t="n">
        <v>3</v>
      </c>
      <c r="G690" s="14" t="n">
        <v>6446.69</v>
      </c>
      <c r="H690" s="14" t="n">
        <v>11851.76</v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14300</v>
      </c>
      <c r="N690" s="14" t="n">
        <v>28.4</v>
      </c>
      <c r="O690" s="14" t="n">
        <v>1097.39</v>
      </c>
      <c r="P690" s="7" t="n">
        <v>15</v>
      </c>
      <c r="Q690" s="7" t="n">
        <v>38</v>
      </c>
      <c r="R690" s="7" t="n">
        <v>20</v>
      </c>
      <c r="S690" s="7" t="n">
        <v>0.911</v>
      </c>
      <c r="T690" s="7" t="n">
        <v>0</v>
      </c>
      <c r="U690" s="7" t="n">
        <v>0</v>
      </c>
      <c r="V690" s="7" t="n">
        <v>0.0533</v>
      </c>
      <c r="W690" s="7"/>
    </row>
    <row r="691" customFormat="false" ht="15" hidden="false" customHeight="false" outlineLevel="0" collapsed="false">
      <c r="A691" s="7" t="s">
        <v>801</v>
      </c>
      <c r="B691" s="7" t="s">
        <v>108</v>
      </c>
      <c r="C691" s="7" t="n">
        <v>39</v>
      </c>
      <c r="D691" s="7" t="s">
        <v>102</v>
      </c>
      <c r="E691" s="7" t="n">
        <v>191</v>
      </c>
      <c r="F691" s="7" t="n">
        <v>3</v>
      </c>
      <c r="G691" s="14" t="n">
        <v>27712.28</v>
      </c>
      <c r="H691" s="14" t="n">
        <v>37198.6</v>
      </c>
      <c r="I691" s="14" t="n">
        <v>0</v>
      </c>
      <c r="J691" s="14" t="n">
        <v>0</v>
      </c>
      <c r="K691" s="14" t="n">
        <v>411600</v>
      </c>
      <c r="L691" s="14" t="n">
        <v>0</v>
      </c>
      <c r="M691" s="14"/>
      <c r="N691" s="14"/>
      <c r="O691" s="14" t="n">
        <v>0</v>
      </c>
      <c r="P691" s="7" t="n">
        <v>1</v>
      </c>
      <c r="Q691" s="7" t="n">
        <v>47</v>
      </c>
      <c r="R691" s="7" t="n">
        <v>0</v>
      </c>
      <c r="S691" s="7" t="n">
        <v>0.439</v>
      </c>
      <c r="T691" s="7" t="n">
        <v>0</v>
      </c>
      <c r="U691" s="7" t="n">
        <v>0</v>
      </c>
      <c r="V691" s="7" t="n">
        <v>0.0608</v>
      </c>
      <c r="W691" s="7"/>
    </row>
    <row r="692" customFormat="false" ht="15" hidden="false" customHeight="false" outlineLevel="0" collapsed="false">
      <c r="A692" s="7" t="s">
        <v>802</v>
      </c>
      <c r="B692" s="7" t="s">
        <v>128</v>
      </c>
      <c r="C692" s="7" t="n">
        <v>38</v>
      </c>
      <c r="D692" s="7" t="s">
        <v>102</v>
      </c>
      <c r="E692" s="7" t="n">
        <v>92</v>
      </c>
      <c r="F692" s="7" t="n">
        <v>1</v>
      </c>
      <c r="G692" s="14" t="n">
        <v>46.69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n">
        <v>0</v>
      </c>
      <c r="M692" s="14"/>
      <c r="N692" s="14"/>
      <c r="O692" s="14" t="n">
        <v>0</v>
      </c>
      <c r="P692" s="7" t="n">
        <v>57</v>
      </c>
      <c r="Q692" s="7" t="n">
        <v>6</v>
      </c>
      <c r="R692" s="7" t="n">
        <v>0</v>
      </c>
      <c r="S692" s="7" t="n">
        <v>0.532</v>
      </c>
      <c r="T692" s="7" t="n">
        <v>1</v>
      </c>
      <c r="U692" s="7" t="n">
        <v>0</v>
      </c>
      <c r="V692" s="7" t="n">
        <v>0.2383</v>
      </c>
      <c r="W692" s="7"/>
    </row>
    <row r="693" customFormat="false" ht="15" hidden="false" customHeight="false" outlineLevel="0" collapsed="false">
      <c r="A693" s="7" t="s">
        <v>803</v>
      </c>
      <c r="B693" s="7" t="s">
        <v>101</v>
      </c>
      <c r="C693" s="7" t="n">
        <v>59</v>
      </c>
      <c r="D693" s="7" t="s">
        <v>102</v>
      </c>
      <c r="E693" s="7" t="n">
        <v>51</v>
      </c>
      <c r="F693" s="7" t="n">
        <v>3</v>
      </c>
      <c r="G693" s="14" t="n">
        <v>9928.21</v>
      </c>
      <c r="H693" s="14" t="n">
        <v>0</v>
      </c>
      <c r="I693" s="14" t="n">
        <v>154400</v>
      </c>
      <c r="J693" s="14" t="n">
        <v>0</v>
      </c>
      <c r="K693" s="14" t="n">
        <v>0</v>
      </c>
      <c r="L693" s="14" t="n">
        <v>0</v>
      </c>
      <c r="M693" s="14" t="n">
        <v>21600</v>
      </c>
      <c r="N693" s="14" t="n">
        <v>18.4</v>
      </c>
      <c r="O693" s="14" t="n">
        <v>207.49</v>
      </c>
      <c r="P693" s="7" t="n">
        <v>42</v>
      </c>
      <c r="Q693" s="7" t="n">
        <v>14</v>
      </c>
      <c r="R693" s="7" t="n">
        <v>7</v>
      </c>
      <c r="S693" s="7" t="n">
        <v>0.613</v>
      </c>
      <c r="T693" s="7" t="n">
        <v>2</v>
      </c>
      <c r="U693" s="7" t="n">
        <v>0</v>
      </c>
      <c r="V693" s="7" t="n">
        <v>0.3362</v>
      </c>
      <c r="W693" s="7"/>
    </row>
    <row r="694" customFormat="false" ht="15" hidden="false" customHeight="false" outlineLevel="0" collapsed="false">
      <c r="A694" s="7" t="s">
        <v>804</v>
      </c>
      <c r="B694" s="7" t="s">
        <v>106</v>
      </c>
      <c r="C694" s="7" t="n">
        <v>61</v>
      </c>
      <c r="D694" s="7" t="s">
        <v>102</v>
      </c>
      <c r="E694" s="7" t="n">
        <v>244</v>
      </c>
      <c r="F694" s="7" t="n">
        <v>1</v>
      </c>
      <c r="G694" s="14" t="n">
        <v>12521.7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n">
        <v>0</v>
      </c>
      <c r="M694" s="14"/>
      <c r="N694" s="14"/>
      <c r="O694" s="14" t="n">
        <v>0</v>
      </c>
      <c r="P694" s="7" t="n">
        <v>9</v>
      </c>
      <c r="Q694" s="7" t="n">
        <v>12</v>
      </c>
      <c r="R694" s="7" t="n">
        <v>4</v>
      </c>
      <c r="S694" s="7" t="n">
        <v>0.38</v>
      </c>
      <c r="T694" s="7" t="n">
        <v>0</v>
      </c>
      <c r="U694" s="7" t="n">
        <v>0</v>
      </c>
      <c r="V694" s="7" t="n">
        <v>0.1112</v>
      </c>
      <c r="W694" s="7" t="s">
        <v>117</v>
      </c>
    </row>
    <row r="695" customFormat="false" ht="15" hidden="false" customHeight="false" outlineLevel="0" collapsed="false">
      <c r="A695" s="7" t="s">
        <v>805</v>
      </c>
      <c r="B695" s="7" t="s">
        <v>101</v>
      </c>
      <c r="C695" s="7" t="n">
        <v>43</v>
      </c>
      <c r="D695" s="7" t="s">
        <v>102</v>
      </c>
      <c r="E695" s="7" t="n">
        <v>17</v>
      </c>
      <c r="F695" s="7" t="n">
        <v>1</v>
      </c>
      <c r="G695" s="14" t="n">
        <v>5315.41</v>
      </c>
      <c r="H695" s="14" t="n">
        <v>0</v>
      </c>
      <c r="I695" s="14" t="n">
        <v>0</v>
      </c>
      <c r="J695" s="14" t="n">
        <v>0</v>
      </c>
      <c r="K695" s="14" t="n">
        <v>0</v>
      </c>
      <c r="L695" s="14" t="n">
        <v>0</v>
      </c>
      <c r="M695" s="14"/>
      <c r="N695" s="14"/>
      <c r="O695" s="14" t="n">
        <v>0</v>
      </c>
      <c r="P695" s="7" t="n">
        <v>16</v>
      </c>
      <c r="Q695" s="7" t="n">
        <v>11</v>
      </c>
      <c r="R695" s="7" t="n">
        <v>0</v>
      </c>
      <c r="S695" s="7" t="n">
        <v>0.561</v>
      </c>
      <c r="T695" s="7" t="n">
        <v>0</v>
      </c>
      <c r="U695" s="7" t="n">
        <v>0</v>
      </c>
      <c r="V695" s="7" t="n">
        <v>0.25</v>
      </c>
      <c r="W695" s="7"/>
    </row>
    <row r="696" customFormat="false" ht="15" hidden="false" customHeight="false" outlineLevel="0" collapsed="false">
      <c r="A696" s="7" t="s">
        <v>806</v>
      </c>
      <c r="B696" s="7" t="s">
        <v>106</v>
      </c>
      <c r="C696" s="7" t="n">
        <v>67</v>
      </c>
      <c r="D696" s="7" t="s">
        <v>104</v>
      </c>
      <c r="E696" s="7" t="n">
        <v>9</v>
      </c>
      <c r="F696" s="7" t="n">
        <v>1</v>
      </c>
      <c r="G696" s="14" t="n">
        <v>526.29</v>
      </c>
      <c r="H696" s="14" t="n">
        <v>0</v>
      </c>
      <c r="I696" s="14" t="n">
        <v>0</v>
      </c>
      <c r="J696" s="14" t="n">
        <v>0</v>
      </c>
      <c r="K696" s="14" t="n">
        <v>0</v>
      </c>
      <c r="L696" s="14" t="n">
        <v>0</v>
      </c>
      <c r="M696" s="14"/>
      <c r="N696" s="14"/>
      <c r="O696" s="14" t="n">
        <v>0</v>
      </c>
      <c r="P696" s="7" t="n">
        <v>279</v>
      </c>
      <c r="Q696" s="7" t="n">
        <v>0</v>
      </c>
      <c r="R696" s="7" t="n">
        <v>0</v>
      </c>
      <c r="S696" s="7"/>
      <c r="T696" s="7" t="n">
        <v>1</v>
      </c>
      <c r="U696" s="7" t="n">
        <v>0</v>
      </c>
      <c r="V696" s="7" t="n">
        <v>0.291</v>
      </c>
      <c r="W696" s="7"/>
    </row>
    <row r="697" customFormat="false" ht="15" hidden="false" customHeight="false" outlineLevel="0" collapsed="false">
      <c r="A697" s="7" t="s">
        <v>807</v>
      </c>
      <c r="B697" s="7" t="s">
        <v>128</v>
      </c>
      <c r="C697" s="7" t="n">
        <v>51</v>
      </c>
      <c r="D697" s="7" t="s">
        <v>102</v>
      </c>
      <c r="E697" s="7" t="n">
        <v>100</v>
      </c>
      <c r="F697" s="7" t="n">
        <v>2</v>
      </c>
      <c r="G697" s="14" t="n">
        <v>4033.42</v>
      </c>
      <c r="H697" s="14" t="n">
        <v>0</v>
      </c>
      <c r="I697" s="14" t="n">
        <v>41600</v>
      </c>
      <c r="J697" s="14" t="n">
        <v>0</v>
      </c>
      <c r="K697" s="14" t="n">
        <v>0</v>
      </c>
      <c r="L697" s="14" t="n">
        <v>0</v>
      </c>
      <c r="M697" s="14"/>
      <c r="N697" s="14"/>
      <c r="O697" s="14" t="n">
        <v>0</v>
      </c>
      <c r="P697" s="7" t="n">
        <v>22</v>
      </c>
      <c r="Q697" s="7" t="n">
        <v>16</v>
      </c>
      <c r="R697" s="7" t="n">
        <v>0</v>
      </c>
      <c r="S697" s="7" t="n">
        <v>0.207</v>
      </c>
      <c r="T697" s="7" t="n">
        <v>0</v>
      </c>
      <c r="U697" s="7" t="n">
        <v>0</v>
      </c>
      <c r="V697" s="7" t="n">
        <v>0.073</v>
      </c>
      <c r="W697" s="7"/>
    </row>
    <row r="698" customFormat="false" ht="15" hidden="false" customHeight="false" outlineLevel="0" collapsed="false">
      <c r="A698" s="7" t="s">
        <v>808</v>
      </c>
      <c r="B698" s="7" t="s">
        <v>128</v>
      </c>
      <c r="C698" s="7" t="n">
        <v>60</v>
      </c>
      <c r="D698" s="7" t="s">
        <v>104</v>
      </c>
      <c r="E698" s="7" t="n">
        <v>249</v>
      </c>
      <c r="F698" s="7" t="n">
        <v>4</v>
      </c>
      <c r="G698" s="14" t="n">
        <v>4644.38</v>
      </c>
      <c r="H698" s="14" t="n">
        <v>12343.51</v>
      </c>
      <c r="I698" s="14" t="n">
        <v>42700</v>
      </c>
      <c r="J698" s="14" t="n">
        <v>28586.75</v>
      </c>
      <c r="K698" s="14" t="n">
        <v>0</v>
      </c>
      <c r="L698" s="14" t="n">
        <v>0</v>
      </c>
      <c r="M698" s="14"/>
      <c r="N698" s="14"/>
      <c r="O698" s="14" t="n">
        <v>0</v>
      </c>
      <c r="P698" s="7" t="n">
        <v>11</v>
      </c>
      <c r="Q698" s="7" t="n">
        <v>62</v>
      </c>
      <c r="R698" s="7" t="n">
        <v>0</v>
      </c>
      <c r="S698" s="7" t="n">
        <v>0.286</v>
      </c>
      <c r="T698" s="7" t="n">
        <v>2</v>
      </c>
      <c r="U698" s="7" t="n">
        <v>0</v>
      </c>
      <c r="V698" s="7" t="n">
        <v>0.0711</v>
      </c>
      <c r="W698" s="7"/>
    </row>
    <row r="699" customFormat="false" ht="15" hidden="false" customHeight="false" outlineLevel="0" collapsed="false">
      <c r="A699" s="7" t="s">
        <v>809</v>
      </c>
      <c r="B699" s="7" t="s">
        <v>108</v>
      </c>
      <c r="C699" s="7" t="n">
        <v>40</v>
      </c>
      <c r="D699" s="7" t="s">
        <v>104</v>
      </c>
      <c r="E699" s="7" t="n">
        <v>94</v>
      </c>
      <c r="F699" s="7" t="n">
        <v>4</v>
      </c>
      <c r="G699" s="14" t="n">
        <v>8662.28</v>
      </c>
      <c r="H699" s="14" t="n">
        <v>20927.95</v>
      </c>
      <c r="I699" s="14" t="n">
        <v>17800</v>
      </c>
      <c r="J699" s="14" t="n">
        <v>0</v>
      </c>
      <c r="K699" s="14" t="n">
        <v>0</v>
      </c>
      <c r="L699" s="14" t="n">
        <v>0</v>
      </c>
      <c r="M699" s="14" t="n">
        <v>9900</v>
      </c>
      <c r="N699" s="14" t="n">
        <v>29.6</v>
      </c>
      <c r="O699" s="14" t="n">
        <v>523</v>
      </c>
      <c r="P699" s="7" t="n">
        <v>13</v>
      </c>
      <c r="Q699" s="7" t="n">
        <v>54</v>
      </c>
      <c r="R699" s="7" t="n">
        <v>15</v>
      </c>
      <c r="S699" s="7" t="n">
        <v>0.894</v>
      </c>
      <c r="T699" s="7" t="n">
        <v>0</v>
      </c>
      <c r="U699" s="7" t="n">
        <v>0</v>
      </c>
      <c r="V699" s="7" t="n">
        <v>0.0147</v>
      </c>
      <c r="W699" s="7"/>
    </row>
    <row r="700" customFormat="false" ht="15" hidden="false" customHeight="false" outlineLevel="0" collapsed="false">
      <c r="A700" s="7" t="s">
        <v>810</v>
      </c>
      <c r="B700" s="7" t="s">
        <v>108</v>
      </c>
      <c r="C700" s="7" t="n">
        <v>52</v>
      </c>
      <c r="D700" s="7" t="s">
        <v>104</v>
      </c>
      <c r="E700" s="7" t="n">
        <v>219</v>
      </c>
      <c r="F700" s="7" t="n">
        <v>4</v>
      </c>
      <c r="G700" s="14" t="n">
        <v>6969.84</v>
      </c>
      <c r="H700" s="14" t="n">
        <v>1585.38</v>
      </c>
      <c r="I700" s="14" t="n">
        <v>0</v>
      </c>
      <c r="J700" s="14" t="n">
        <v>0</v>
      </c>
      <c r="K700" s="14" t="n">
        <v>0</v>
      </c>
      <c r="L700" s="14" t="n">
        <v>16300</v>
      </c>
      <c r="M700" s="14" t="n">
        <v>8100</v>
      </c>
      <c r="N700" s="14" t="n">
        <v>18.2</v>
      </c>
      <c r="O700" s="14" t="n">
        <v>253.17</v>
      </c>
      <c r="P700" s="7" t="n">
        <v>4</v>
      </c>
      <c r="Q700" s="7" t="n">
        <v>32</v>
      </c>
      <c r="R700" s="7" t="n">
        <v>9</v>
      </c>
      <c r="S700" s="7" t="n">
        <v>0.897</v>
      </c>
      <c r="T700" s="7" t="n">
        <v>0</v>
      </c>
      <c r="U700" s="7" t="n">
        <v>0</v>
      </c>
      <c r="V700" s="7" t="n">
        <v>0.0106</v>
      </c>
      <c r="W700" s="7"/>
    </row>
    <row r="701" customFormat="false" ht="15" hidden="false" customHeight="false" outlineLevel="0" collapsed="false">
      <c r="A701" s="7" t="s">
        <v>811</v>
      </c>
      <c r="B701" s="7" t="s">
        <v>101</v>
      </c>
      <c r="C701" s="7" t="n">
        <v>54</v>
      </c>
      <c r="D701" s="7" t="s">
        <v>102</v>
      </c>
      <c r="E701" s="7" t="n">
        <v>1</v>
      </c>
      <c r="F701" s="7" t="n">
        <v>2</v>
      </c>
      <c r="G701" s="14" t="n">
        <v>2200.72</v>
      </c>
      <c r="H701" s="14" t="n">
        <v>16800.89</v>
      </c>
      <c r="I701" s="14" t="n">
        <v>0</v>
      </c>
      <c r="J701" s="14" t="n">
        <v>0</v>
      </c>
      <c r="K701" s="14" t="n">
        <v>0</v>
      </c>
      <c r="L701" s="14" t="n">
        <v>0</v>
      </c>
      <c r="M701" s="14"/>
      <c r="N701" s="14"/>
      <c r="O701" s="14" t="n">
        <v>0</v>
      </c>
      <c r="P701" s="7" t="n">
        <v>2</v>
      </c>
      <c r="Q701" s="7" t="n">
        <v>16</v>
      </c>
      <c r="R701" s="7" t="n">
        <v>12</v>
      </c>
      <c r="S701" s="7" t="n">
        <v>0.751</v>
      </c>
      <c r="T701" s="7" t="n">
        <v>0</v>
      </c>
      <c r="U701" s="7" t="n">
        <v>0</v>
      </c>
      <c r="V701" s="7" t="n">
        <v>0.1022</v>
      </c>
      <c r="W701" s="7"/>
    </row>
    <row r="702" customFormat="false" ht="15" hidden="false" customHeight="false" outlineLevel="0" collapsed="false">
      <c r="A702" s="7" t="s">
        <v>812</v>
      </c>
      <c r="B702" s="7" t="s">
        <v>128</v>
      </c>
      <c r="C702" s="7" t="n">
        <v>35</v>
      </c>
      <c r="D702" s="7" t="s">
        <v>102</v>
      </c>
      <c r="E702" s="7" t="n">
        <v>59</v>
      </c>
      <c r="F702" s="7" t="n">
        <v>2</v>
      </c>
      <c r="G702" s="14" t="n">
        <v>8707.63</v>
      </c>
      <c r="H702" s="14" t="n">
        <v>12834.53</v>
      </c>
      <c r="I702" s="14" t="n">
        <v>0</v>
      </c>
      <c r="J702" s="14" t="n">
        <v>0</v>
      </c>
      <c r="K702" s="14" t="n">
        <v>0</v>
      </c>
      <c r="L702" s="14" t="n">
        <v>0</v>
      </c>
      <c r="M702" s="14"/>
      <c r="N702" s="14"/>
      <c r="O702" s="14" t="n">
        <v>0</v>
      </c>
      <c r="P702" s="7" t="n">
        <v>7</v>
      </c>
      <c r="Q702" s="7" t="n">
        <v>8</v>
      </c>
      <c r="R702" s="7" t="n">
        <v>7</v>
      </c>
      <c r="S702" s="7" t="n">
        <v>0.854</v>
      </c>
      <c r="T702" s="7" t="n">
        <v>0</v>
      </c>
      <c r="U702" s="7" t="n">
        <v>0</v>
      </c>
      <c r="V702" s="7" t="n">
        <v>0.1299</v>
      </c>
      <c r="W702" s="7"/>
    </row>
    <row r="703" customFormat="false" ht="15" hidden="false" customHeight="false" outlineLevel="0" collapsed="false">
      <c r="A703" s="7" t="s">
        <v>813</v>
      </c>
      <c r="B703" s="7" t="s">
        <v>128</v>
      </c>
      <c r="C703" s="7" t="n">
        <v>66</v>
      </c>
      <c r="D703" s="7" t="s">
        <v>104</v>
      </c>
      <c r="E703" s="7" t="n">
        <v>41</v>
      </c>
      <c r="F703" s="7" t="n">
        <v>2</v>
      </c>
      <c r="G703" s="14" t="n">
        <v>1195.28</v>
      </c>
      <c r="H703" s="14" t="n">
        <v>1528.55</v>
      </c>
      <c r="I703" s="14" t="n">
        <v>0</v>
      </c>
      <c r="J703" s="14" t="n">
        <v>0</v>
      </c>
      <c r="K703" s="14" t="n">
        <v>0</v>
      </c>
      <c r="L703" s="14" t="n">
        <v>0</v>
      </c>
      <c r="M703" s="14"/>
      <c r="N703" s="14"/>
      <c r="O703" s="14" t="n">
        <v>0</v>
      </c>
      <c r="P703" s="7" t="n">
        <v>8</v>
      </c>
      <c r="Q703" s="7" t="n">
        <v>12</v>
      </c>
      <c r="R703" s="7" t="n">
        <v>5</v>
      </c>
      <c r="S703" s="7" t="n">
        <v>0.479</v>
      </c>
      <c r="T703" s="7" t="n">
        <v>2</v>
      </c>
      <c r="U703" s="7" t="n">
        <v>0</v>
      </c>
      <c r="V703" s="7" t="n">
        <v>0.1544</v>
      </c>
      <c r="W703" s="7"/>
    </row>
    <row r="704" customFormat="false" ht="15" hidden="false" customHeight="false" outlineLevel="0" collapsed="false">
      <c r="A704" s="7" t="s">
        <v>814</v>
      </c>
      <c r="B704" s="7" t="s">
        <v>108</v>
      </c>
      <c r="C704" s="7" t="n">
        <v>71</v>
      </c>
      <c r="D704" s="7" t="s">
        <v>104</v>
      </c>
      <c r="E704" s="7" t="n">
        <v>215</v>
      </c>
      <c r="F704" s="7" t="n">
        <v>4</v>
      </c>
      <c r="G704" s="14" t="n">
        <v>1431.97</v>
      </c>
      <c r="H704" s="14" t="n">
        <v>9845.94</v>
      </c>
      <c r="I704" s="14" t="n">
        <v>6700</v>
      </c>
      <c r="J704" s="14" t="n">
        <v>0</v>
      </c>
      <c r="K704" s="14" t="n">
        <v>0</v>
      </c>
      <c r="L704" s="14" t="n">
        <v>0</v>
      </c>
      <c r="M704" s="14" t="n">
        <v>2200</v>
      </c>
      <c r="N704" s="14" t="n">
        <v>32.9</v>
      </c>
      <c r="O704" s="14" t="n">
        <v>253.1</v>
      </c>
      <c r="P704" s="7" t="n">
        <v>3</v>
      </c>
      <c r="Q704" s="7" t="n">
        <v>43</v>
      </c>
      <c r="R704" s="7" t="n">
        <v>9</v>
      </c>
      <c r="S704" s="7" t="n">
        <v>0.302</v>
      </c>
      <c r="T704" s="7" t="n">
        <v>0</v>
      </c>
      <c r="U704" s="7" t="n">
        <v>0</v>
      </c>
      <c r="V704" s="7" t="n">
        <v>0.0114</v>
      </c>
      <c r="W704" s="7"/>
    </row>
    <row r="705" customFormat="false" ht="15" hidden="false" customHeight="false" outlineLevel="0" collapsed="false">
      <c r="A705" s="7" t="s">
        <v>815</v>
      </c>
      <c r="B705" s="7" t="s">
        <v>106</v>
      </c>
      <c r="C705" s="7" t="n">
        <v>67</v>
      </c>
      <c r="D705" s="7" t="s">
        <v>102</v>
      </c>
      <c r="E705" s="7" t="n">
        <v>322</v>
      </c>
      <c r="F705" s="7" t="n">
        <v>4</v>
      </c>
      <c r="G705" s="14" t="n">
        <v>7878.98</v>
      </c>
      <c r="H705" s="14" t="n">
        <v>30755.45</v>
      </c>
      <c r="I705" s="14" t="n">
        <v>0</v>
      </c>
      <c r="J705" s="14" t="n">
        <v>494929.23</v>
      </c>
      <c r="K705" s="14" t="n">
        <v>0</v>
      </c>
      <c r="L705" s="14" t="n">
        <v>0</v>
      </c>
      <c r="M705" s="14" t="n">
        <v>9900</v>
      </c>
      <c r="N705" s="14" t="n">
        <v>47.5</v>
      </c>
      <c r="O705" s="14" t="n">
        <v>1076.38</v>
      </c>
      <c r="P705" s="7" t="n">
        <v>5</v>
      </c>
      <c r="Q705" s="7" t="n">
        <v>23</v>
      </c>
      <c r="R705" s="7" t="n">
        <v>0</v>
      </c>
      <c r="S705" s="7" t="n">
        <v>0.325</v>
      </c>
      <c r="T705" s="7" t="n">
        <v>1</v>
      </c>
      <c r="U705" s="7" t="n">
        <v>0</v>
      </c>
      <c r="V705" s="7" t="n">
        <v>0.1443</v>
      </c>
      <c r="W705" s="7"/>
    </row>
    <row r="706" customFormat="false" ht="15" hidden="false" customHeight="false" outlineLevel="0" collapsed="false">
      <c r="A706" s="7" t="s">
        <v>816</v>
      </c>
      <c r="B706" s="7" t="s">
        <v>108</v>
      </c>
      <c r="C706" s="7" t="n">
        <v>37</v>
      </c>
      <c r="D706" s="7" t="s">
        <v>104</v>
      </c>
      <c r="E706" s="7" t="n">
        <v>135</v>
      </c>
      <c r="F706" s="7" t="n">
        <v>6</v>
      </c>
      <c r="G706" s="14" t="n">
        <v>1609.5</v>
      </c>
      <c r="H706" s="14" t="n">
        <v>24035.16</v>
      </c>
      <c r="I706" s="14" t="n">
        <v>12600</v>
      </c>
      <c r="J706" s="14" t="n">
        <v>48968</v>
      </c>
      <c r="K706" s="14" t="n">
        <v>0</v>
      </c>
      <c r="L706" s="14" t="n">
        <v>14770</v>
      </c>
      <c r="M706" s="14" t="n">
        <v>7700</v>
      </c>
      <c r="N706" s="14" t="n">
        <v>22.4</v>
      </c>
      <c r="O706" s="14" t="n">
        <v>1597.16</v>
      </c>
      <c r="P706" s="7" t="n">
        <v>11</v>
      </c>
      <c r="Q706" s="7" t="n">
        <v>34</v>
      </c>
      <c r="R706" s="7" t="n">
        <v>0</v>
      </c>
      <c r="S706" s="7" t="n">
        <v>0.767</v>
      </c>
      <c r="T706" s="7" t="n">
        <v>1</v>
      </c>
      <c r="U706" s="7" t="n">
        <v>0</v>
      </c>
      <c r="V706" s="7" t="n">
        <v>0.0216</v>
      </c>
      <c r="W706" s="7"/>
    </row>
    <row r="707" customFormat="false" ht="15" hidden="false" customHeight="false" outlineLevel="0" collapsed="false">
      <c r="A707" s="7" t="s">
        <v>817</v>
      </c>
      <c r="B707" s="7" t="s">
        <v>106</v>
      </c>
      <c r="C707" s="7" t="n">
        <v>42</v>
      </c>
      <c r="D707" s="7" t="s">
        <v>102</v>
      </c>
      <c r="E707" s="7" t="n">
        <v>109</v>
      </c>
      <c r="F707" s="7" t="n">
        <v>2</v>
      </c>
      <c r="G707" s="14" t="n">
        <v>1059.47</v>
      </c>
      <c r="H707" s="14" t="n">
        <v>1799.77</v>
      </c>
      <c r="I707" s="14" t="n">
        <v>0</v>
      </c>
      <c r="J707" s="14" t="n">
        <v>0</v>
      </c>
      <c r="K707" s="14" t="n">
        <v>0</v>
      </c>
      <c r="L707" s="14" t="n">
        <v>0</v>
      </c>
      <c r="M707" s="14"/>
      <c r="N707" s="14"/>
      <c r="O707" s="14" t="n">
        <v>0</v>
      </c>
      <c r="P707" s="7" t="n">
        <v>7</v>
      </c>
      <c r="Q707" s="7" t="n">
        <v>20</v>
      </c>
      <c r="R707" s="7" t="n">
        <v>11</v>
      </c>
      <c r="S707" s="7" t="n">
        <v>0.822</v>
      </c>
      <c r="T707" s="7" t="n">
        <v>0</v>
      </c>
      <c r="U707" s="7" t="n">
        <v>0</v>
      </c>
      <c r="V707" s="7" t="n">
        <v>0.0604</v>
      </c>
      <c r="W707" s="7"/>
    </row>
    <row r="708" customFormat="false" ht="15" hidden="false" customHeight="false" outlineLevel="0" collapsed="false">
      <c r="A708" s="7" t="s">
        <v>818</v>
      </c>
      <c r="B708" s="7" t="s">
        <v>128</v>
      </c>
      <c r="C708" s="7" t="n">
        <v>49</v>
      </c>
      <c r="D708" s="7" t="s">
        <v>102</v>
      </c>
      <c r="E708" s="7" t="n">
        <v>173</v>
      </c>
      <c r="F708" s="7" t="n">
        <v>5</v>
      </c>
      <c r="G708" s="14" t="n">
        <v>1477.52</v>
      </c>
      <c r="H708" s="14" t="n">
        <v>4803.47</v>
      </c>
      <c r="I708" s="14" t="n">
        <v>74100</v>
      </c>
      <c r="J708" s="14" t="n">
        <v>0</v>
      </c>
      <c r="K708" s="14" t="n">
        <v>0</v>
      </c>
      <c r="L708" s="14" t="n">
        <v>27920</v>
      </c>
      <c r="M708" s="14" t="n">
        <v>6900</v>
      </c>
      <c r="N708" s="14" t="n">
        <v>36.3</v>
      </c>
      <c r="O708" s="14" t="n">
        <v>456.87</v>
      </c>
      <c r="P708" s="7" t="n">
        <v>3</v>
      </c>
      <c r="Q708" s="7" t="n">
        <v>34</v>
      </c>
      <c r="R708" s="7" t="n">
        <v>0</v>
      </c>
      <c r="S708" s="7" t="n">
        <v>0.437</v>
      </c>
      <c r="T708" s="7" t="n">
        <v>0</v>
      </c>
      <c r="U708" s="7" t="n">
        <v>0</v>
      </c>
      <c r="V708" s="7" t="n">
        <v>0.0472</v>
      </c>
      <c r="W708" s="7"/>
    </row>
    <row r="709" customFormat="false" ht="15" hidden="false" customHeight="false" outlineLevel="0" collapsed="false">
      <c r="A709" s="7" t="s">
        <v>819</v>
      </c>
      <c r="B709" s="7" t="s">
        <v>106</v>
      </c>
      <c r="C709" s="7" t="n">
        <v>75</v>
      </c>
      <c r="D709" s="7" t="s">
        <v>104</v>
      </c>
      <c r="E709" s="7" t="n">
        <v>86</v>
      </c>
      <c r="F709" s="7" t="n">
        <v>3</v>
      </c>
      <c r="G709" s="14" t="n">
        <v>1045.78</v>
      </c>
      <c r="H709" s="14" t="n">
        <v>987.2</v>
      </c>
      <c r="I709" s="14" t="n">
        <v>11300</v>
      </c>
      <c r="J709" s="14" t="n">
        <v>0</v>
      </c>
      <c r="K709" s="14" t="n">
        <v>0</v>
      </c>
      <c r="L709" s="14" t="n">
        <v>0</v>
      </c>
      <c r="M709" s="14"/>
      <c r="N709" s="14"/>
      <c r="O709" s="14" t="n">
        <v>0</v>
      </c>
      <c r="P709" s="7" t="n">
        <v>419</v>
      </c>
      <c r="Q709" s="7" t="n">
        <v>0</v>
      </c>
      <c r="R709" s="7" t="n">
        <v>0</v>
      </c>
      <c r="S709" s="7"/>
      <c r="T709" s="7" t="n">
        <v>0</v>
      </c>
      <c r="U709" s="7" t="n">
        <v>0</v>
      </c>
      <c r="V709" s="7" t="n">
        <v>0.1006</v>
      </c>
      <c r="W709" s="7"/>
    </row>
    <row r="710" customFormat="false" ht="15" hidden="false" customHeight="false" outlineLevel="0" collapsed="false">
      <c r="A710" s="7" t="s">
        <v>820</v>
      </c>
      <c r="B710" s="7" t="s">
        <v>101</v>
      </c>
      <c r="C710" s="7" t="n">
        <v>20</v>
      </c>
      <c r="D710" s="7" t="s">
        <v>102</v>
      </c>
      <c r="E710" s="7" t="n">
        <v>2</v>
      </c>
      <c r="F710" s="7" t="n">
        <v>2</v>
      </c>
      <c r="G710" s="14" t="n">
        <v>641.59</v>
      </c>
      <c r="H710" s="14" t="n">
        <v>2692.54</v>
      </c>
      <c r="I710" s="14" t="n">
        <v>0</v>
      </c>
      <c r="J710" s="14" t="n">
        <v>0</v>
      </c>
      <c r="K710" s="14" t="n">
        <v>0</v>
      </c>
      <c r="L710" s="14" t="n">
        <v>0</v>
      </c>
      <c r="M710" s="14"/>
      <c r="N710" s="14"/>
      <c r="O710" s="14" t="n">
        <v>0</v>
      </c>
      <c r="P710" s="7" t="n">
        <v>7</v>
      </c>
      <c r="Q710" s="7" t="n">
        <v>20</v>
      </c>
      <c r="R710" s="7" t="n">
        <v>14</v>
      </c>
      <c r="S710" s="7" t="n">
        <v>0.872</v>
      </c>
      <c r="T710" s="7" t="n">
        <v>0</v>
      </c>
      <c r="U710" s="7" t="n">
        <v>0</v>
      </c>
      <c r="V710" s="7" t="n">
        <v>0.0975</v>
      </c>
      <c r="W710" s="7"/>
    </row>
    <row r="711" customFormat="false" ht="15" hidden="false" customHeight="false" outlineLevel="0" collapsed="false">
      <c r="A711" s="7" t="s">
        <v>821</v>
      </c>
      <c r="B711" s="7" t="s">
        <v>108</v>
      </c>
      <c r="C711" s="7" t="n">
        <v>24</v>
      </c>
      <c r="D711" s="7" t="s">
        <v>102</v>
      </c>
      <c r="E711" s="7" t="n">
        <v>31</v>
      </c>
      <c r="F711" s="7" t="n">
        <v>4</v>
      </c>
      <c r="G711" s="14" t="n">
        <v>474.27</v>
      </c>
      <c r="H711" s="14" t="n">
        <v>3309.08</v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1100</v>
      </c>
      <c r="N711" s="14" t="n">
        <v>37</v>
      </c>
      <c r="O711" s="14" t="n">
        <v>64.56</v>
      </c>
      <c r="P711" s="7" t="n">
        <v>29</v>
      </c>
      <c r="Q711" s="7" t="n">
        <v>15</v>
      </c>
      <c r="R711" s="7" t="n">
        <v>0</v>
      </c>
      <c r="S711" s="7" t="n">
        <v>0.568</v>
      </c>
      <c r="T711" s="7" t="n">
        <v>0</v>
      </c>
      <c r="U711" s="7" t="n">
        <v>0</v>
      </c>
      <c r="V711" s="7" t="n">
        <v>0.0937</v>
      </c>
      <c r="W711" s="7"/>
    </row>
    <row r="712" customFormat="false" ht="15" hidden="false" customHeight="false" outlineLevel="0" collapsed="false">
      <c r="A712" s="7" t="s">
        <v>822</v>
      </c>
      <c r="B712" s="7" t="s">
        <v>128</v>
      </c>
      <c r="C712" s="7" t="n">
        <v>73</v>
      </c>
      <c r="D712" s="7" t="s">
        <v>104</v>
      </c>
      <c r="E712" s="7" t="n">
        <v>62</v>
      </c>
      <c r="F712" s="7" t="n">
        <v>2</v>
      </c>
      <c r="G712" s="14" t="n">
        <v>631.66</v>
      </c>
      <c r="H712" s="14" t="n">
        <v>0</v>
      </c>
      <c r="I712" s="14" t="n">
        <v>20500</v>
      </c>
      <c r="J712" s="14" t="n">
        <v>0</v>
      </c>
      <c r="K712" s="14" t="n">
        <v>0</v>
      </c>
      <c r="L712" s="14" t="n">
        <v>0</v>
      </c>
      <c r="M712" s="14"/>
      <c r="N712" s="14"/>
      <c r="O712" s="14" t="n">
        <v>0</v>
      </c>
      <c r="P712" s="7" t="n">
        <v>2</v>
      </c>
      <c r="Q712" s="7" t="n">
        <v>56</v>
      </c>
      <c r="R712" s="7" t="n">
        <v>0</v>
      </c>
      <c r="S712" s="7" t="n">
        <v>0.075</v>
      </c>
      <c r="T712" s="7" t="n">
        <v>0</v>
      </c>
      <c r="U712" s="7" t="n">
        <v>0</v>
      </c>
      <c r="V712" s="7" t="n">
        <v>0.0496</v>
      </c>
      <c r="W712" s="7" t="s">
        <v>384</v>
      </c>
    </row>
    <row r="713" customFormat="false" ht="15" hidden="false" customHeight="false" outlineLevel="0" collapsed="false">
      <c r="A713" s="7" t="s">
        <v>823</v>
      </c>
      <c r="B713" s="7" t="s">
        <v>108</v>
      </c>
      <c r="C713" s="7" t="n">
        <v>39</v>
      </c>
      <c r="D713" s="7" t="s">
        <v>104</v>
      </c>
      <c r="E713" s="7" t="n">
        <v>28</v>
      </c>
      <c r="F713" s="7" t="n">
        <v>2</v>
      </c>
      <c r="G713" s="14" t="n">
        <v>9022.48</v>
      </c>
      <c r="H713" s="14" t="n">
        <v>210435.76</v>
      </c>
      <c r="I713" s="14" t="n">
        <v>0</v>
      </c>
      <c r="J713" s="14" t="n">
        <v>0</v>
      </c>
      <c r="K713" s="14" t="n">
        <v>0</v>
      </c>
      <c r="L713" s="14" t="n">
        <v>0</v>
      </c>
      <c r="M713" s="14"/>
      <c r="N713" s="14"/>
      <c r="O713" s="14" t="n">
        <v>0</v>
      </c>
      <c r="P713" s="7" t="n">
        <v>13</v>
      </c>
      <c r="Q713" s="7" t="n">
        <v>65</v>
      </c>
      <c r="R713" s="7" t="n">
        <v>14</v>
      </c>
      <c r="S713" s="7" t="n">
        <v>0.675</v>
      </c>
      <c r="T713" s="7" t="n">
        <v>0</v>
      </c>
      <c r="U713" s="7" t="n">
        <v>0</v>
      </c>
      <c r="V713" s="7" t="n">
        <v>0.0435</v>
      </c>
      <c r="W713" s="7"/>
    </row>
    <row r="714" customFormat="false" ht="15" hidden="false" customHeight="false" outlineLevel="0" collapsed="false">
      <c r="A714" s="7" t="s">
        <v>824</v>
      </c>
      <c r="B714" s="7" t="s">
        <v>101</v>
      </c>
      <c r="C714" s="7" t="n">
        <v>62</v>
      </c>
      <c r="D714" s="7" t="s">
        <v>102</v>
      </c>
      <c r="E714" s="7" t="n">
        <v>99</v>
      </c>
      <c r="F714" s="7" t="n">
        <v>3</v>
      </c>
      <c r="G714" s="14" t="n">
        <v>3415.98</v>
      </c>
      <c r="H714" s="14" t="n">
        <v>7335.03</v>
      </c>
      <c r="I714" s="14" t="n">
        <v>0</v>
      </c>
      <c r="J714" s="14" t="n">
        <v>0</v>
      </c>
      <c r="K714" s="14" t="n">
        <v>0</v>
      </c>
      <c r="L714" s="14" t="n">
        <v>0</v>
      </c>
      <c r="M714" s="14" t="n">
        <v>9600</v>
      </c>
      <c r="N714" s="14" t="n">
        <v>18.4</v>
      </c>
      <c r="O714" s="14" t="n">
        <v>325.66</v>
      </c>
      <c r="P714" s="7" t="n">
        <v>10</v>
      </c>
      <c r="Q714" s="7" t="n">
        <v>24</v>
      </c>
      <c r="R714" s="7" t="n">
        <v>0</v>
      </c>
      <c r="S714" s="7" t="n">
        <v>0.652</v>
      </c>
      <c r="T714" s="7" t="n">
        <v>0</v>
      </c>
      <c r="U714" s="7" t="n">
        <v>0</v>
      </c>
      <c r="V714" s="7" t="n">
        <v>0.0495</v>
      </c>
      <c r="W714" s="7"/>
    </row>
    <row r="715" customFormat="false" ht="15" hidden="false" customHeight="false" outlineLevel="0" collapsed="false">
      <c r="A715" s="7" t="s">
        <v>825</v>
      </c>
      <c r="B715" s="7" t="s">
        <v>101</v>
      </c>
      <c r="C715" s="7" t="n">
        <v>80</v>
      </c>
      <c r="D715" s="7" t="s">
        <v>104</v>
      </c>
      <c r="E715" s="7" t="n">
        <v>255</v>
      </c>
      <c r="F715" s="7" t="n">
        <v>1</v>
      </c>
      <c r="G715" s="14" t="n">
        <v>2117.35</v>
      </c>
      <c r="H715" s="14" t="n">
        <v>0</v>
      </c>
      <c r="I715" s="14" t="n">
        <v>0</v>
      </c>
      <c r="J715" s="14" t="n">
        <v>0</v>
      </c>
      <c r="K715" s="14" t="n">
        <v>0</v>
      </c>
      <c r="L715" s="14" t="n">
        <v>0</v>
      </c>
      <c r="M715" s="14"/>
      <c r="N715" s="14"/>
      <c r="O715" s="14" t="n">
        <v>0</v>
      </c>
      <c r="P715" s="7" t="n">
        <v>1</v>
      </c>
      <c r="Q715" s="7" t="n">
        <v>24</v>
      </c>
      <c r="R715" s="7" t="n">
        <v>0</v>
      </c>
      <c r="S715" s="7" t="n">
        <v>0.252</v>
      </c>
      <c r="T715" s="7" t="n">
        <v>0</v>
      </c>
      <c r="U715" s="7" t="n">
        <v>0</v>
      </c>
      <c r="V715" s="7" t="n">
        <v>0.0277</v>
      </c>
      <c r="W715" s="7"/>
    </row>
    <row r="716" customFormat="false" ht="15" hidden="false" customHeight="false" outlineLevel="0" collapsed="false">
      <c r="A716" s="7" t="s">
        <v>826</v>
      </c>
      <c r="B716" s="7" t="s">
        <v>106</v>
      </c>
      <c r="C716" s="7" t="n">
        <v>49</v>
      </c>
      <c r="D716" s="7" t="s">
        <v>102</v>
      </c>
      <c r="E716" s="7" t="n">
        <v>159</v>
      </c>
      <c r="F716" s="7" t="n">
        <v>2</v>
      </c>
      <c r="G716" s="14" t="n">
        <v>6795.59</v>
      </c>
      <c r="H716" s="14" t="n">
        <v>5576.01</v>
      </c>
      <c r="I716" s="14" t="n">
        <v>0</v>
      </c>
      <c r="J716" s="14" t="n">
        <v>0</v>
      </c>
      <c r="K716" s="14" t="n">
        <v>0</v>
      </c>
      <c r="L716" s="14" t="n">
        <v>0</v>
      </c>
      <c r="M716" s="14"/>
      <c r="N716" s="14"/>
      <c r="O716" s="14" t="n">
        <v>0</v>
      </c>
      <c r="P716" s="7" t="n">
        <v>53</v>
      </c>
      <c r="Q716" s="7" t="n">
        <v>13</v>
      </c>
      <c r="R716" s="7" t="n">
        <v>0</v>
      </c>
      <c r="S716" s="7" t="n">
        <v>0.858</v>
      </c>
      <c r="T716" s="7" t="n">
        <v>0</v>
      </c>
      <c r="U716" s="7" t="n">
        <v>0</v>
      </c>
      <c r="V716" s="7" t="n">
        <v>0.0962</v>
      </c>
      <c r="W716" s="7"/>
    </row>
    <row r="717" customFormat="false" ht="15" hidden="false" customHeight="false" outlineLevel="0" collapsed="false">
      <c r="A717" s="7" t="s">
        <v>827</v>
      </c>
      <c r="B717" s="7" t="s">
        <v>128</v>
      </c>
      <c r="C717" s="7" t="n">
        <v>47</v>
      </c>
      <c r="D717" s="7" t="s">
        <v>104</v>
      </c>
      <c r="E717" s="7" t="n">
        <v>54</v>
      </c>
      <c r="F717" s="7" t="n">
        <v>2</v>
      </c>
      <c r="G717" s="14" t="n">
        <v>4756.72</v>
      </c>
      <c r="H717" s="14" t="n">
        <v>19117.31</v>
      </c>
      <c r="I717" s="14" t="n">
        <v>0</v>
      </c>
      <c r="J717" s="14" t="n">
        <v>0</v>
      </c>
      <c r="K717" s="14" t="n">
        <v>0</v>
      </c>
      <c r="L717" s="14" t="n">
        <v>0</v>
      </c>
      <c r="M717" s="14"/>
      <c r="N717" s="14"/>
      <c r="O717" s="14" t="n">
        <v>0</v>
      </c>
      <c r="P717" s="7" t="n">
        <v>13</v>
      </c>
      <c r="Q717" s="7" t="n">
        <v>15</v>
      </c>
      <c r="R717" s="7" t="n">
        <v>0</v>
      </c>
      <c r="S717" s="7" t="n">
        <v>0.782</v>
      </c>
      <c r="T717" s="7" t="n">
        <v>0</v>
      </c>
      <c r="U717" s="7" t="n">
        <v>0</v>
      </c>
      <c r="V717" s="7" t="n">
        <v>0.0359</v>
      </c>
      <c r="W717" s="7"/>
    </row>
    <row r="718" customFormat="false" ht="15" hidden="false" customHeight="false" outlineLevel="0" collapsed="false">
      <c r="A718" s="7" t="s">
        <v>828</v>
      </c>
      <c r="B718" s="7" t="s">
        <v>101</v>
      </c>
      <c r="C718" s="7" t="n">
        <v>48</v>
      </c>
      <c r="D718" s="7" t="s">
        <v>102</v>
      </c>
      <c r="E718" s="7" t="n">
        <v>233</v>
      </c>
      <c r="F718" s="7" t="n">
        <v>2</v>
      </c>
      <c r="G718" s="14" t="n">
        <v>2150.11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5800</v>
      </c>
      <c r="N718" s="14" t="n">
        <v>24.6</v>
      </c>
      <c r="O718" s="14" t="n">
        <v>139.27</v>
      </c>
      <c r="P718" s="7" t="n">
        <v>8</v>
      </c>
      <c r="Q718" s="7" t="n">
        <v>13</v>
      </c>
      <c r="R718" s="7" t="n">
        <v>0</v>
      </c>
      <c r="S718" s="7" t="n">
        <v>0.472</v>
      </c>
      <c r="T718" s="7" t="n">
        <v>0</v>
      </c>
      <c r="U718" s="7" t="n">
        <v>0</v>
      </c>
      <c r="V718" s="7" t="n">
        <v>0.0955</v>
      </c>
      <c r="W718" s="7"/>
    </row>
    <row r="719" customFormat="false" ht="15" hidden="false" customHeight="false" outlineLevel="0" collapsed="false">
      <c r="A719" s="7" t="s">
        <v>829</v>
      </c>
      <c r="B719" s="7" t="s">
        <v>101</v>
      </c>
      <c r="C719" s="7" t="n">
        <v>44</v>
      </c>
      <c r="D719" s="7" t="s">
        <v>102</v>
      </c>
      <c r="E719" s="7" t="n">
        <v>108</v>
      </c>
      <c r="F719" s="7" t="n">
        <v>2</v>
      </c>
      <c r="G719" s="14" t="n">
        <v>3552.96</v>
      </c>
      <c r="H719" s="14" t="n">
        <v>27505.39</v>
      </c>
      <c r="I719" s="14" t="n">
        <v>0</v>
      </c>
      <c r="J719" s="14" t="n">
        <v>0</v>
      </c>
      <c r="K719" s="14" t="n">
        <v>0</v>
      </c>
      <c r="L719" s="14" t="n">
        <v>0</v>
      </c>
      <c r="M719" s="14"/>
      <c r="N719" s="14"/>
      <c r="O719" s="14" t="n">
        <v>0</v>
      </c>
      <c r="P719" s="7" t="n">
        <v>20</v>
      </c>
      <c r="Q719" s="7" t="n">
        <v>14</v>
      </c>
      <c r="R719" s="7" t="n">
        <v>12</v>
      </c>
      <c r="S719" s="7" t="n">
        <v>0.647</v>
      </c>
      <c r="T719" s="7" t="n">
        <v>0</v>
      </c>
      <c r="U719" s="7" t="n">
        <v>0</v>
      </c>
      <c r="V719" s="7" t="n">
        <v>0.0719</v>
      </c>
      <c r="W719" s="7" t="s">
        <v>435</v>
      </c>
    </row>
    <row r="720" customFormat="false" ht="15" hidden="false" customHeight="false" outlineLevel="0" collapsed="false">
      <c r="A720" s="7" t="s">
        <v>830</v>
      </c>
      <c r="B720" s="7" t="s">
        <v>128</v>
      </c>
      <c r="C720" s="7" t="n">
        <v>48</v>
      </c>
      <c r="D720" s="7" t="s">
        <v>104</v>
      </c>
      <c r="E720" s="7" t="n">
        <v>30</v>
      </c>
      <c r="F720" s="7" t="n">
        <v>3</v>
      </c>
      <c r="G720" s="14" t="n">
        <v>7270.51</v>
      </c>
      <c r="H720" s="14" t="n">
        <v>0</v>
      </c>
      <c r="I720" s="14" t="n">
        <v>0</v>
      </c>
      <c r="J720" s="14" t="n">
        <v>179159.55</v>
      </c>
      <c r="K720" s="14" t="n">
        <v>0</v>
      </c>
      <c r="L720" s="14" t="n">
        <v>0</v>
      </c>
      <c r="M720" s="14" t="n">
        <v>16700</v>
      </c>
      <c r="N720" s="14" t="n">
        <v>11.7</v>
      </c>
      <c r="O720" s="14" t="n">
        <v>0</v>
      </c>
      <c r="P720" s="7" t="n">
        <v>264</v>
      </c>
      <c r="Q720" s="7" t="n">
        <v>0</v>
      </c>
      <c r="R720" s="7" t="n">
        <v>0</v>
      </c>
      <c r="S720" s="7"/>
      <c r="T720" s="7" t="n">
        <v>1</v>
      </c>
      <c r="U720" s="7" t="n">
        <v>1</v>
      </c>
      <c r="V720" s="7" t="n">
        <v>0.2468</v>
      </c>
      <c r="W720" s="7"/>
    </row>
    <row r="721" customFormat="false" ht="15" hidden="false" customHeight="false" outlineLevel="0" collapsed="false">
      <c r="A721" s="7" t="s">
        <v>831</v>
      </c>
      <c r="B721" s="7" t="s">
        <v>106</v>
      </c>
      <c r="C721" s="7" t="n">
        <v>29</v>
      </c>
      <c r="D721" s="7" t="s">
        <v>104</v>
      </c>
      <c r="E721" s="7" t="n">
        <v>49</v>
      </c>
      <c r="F721" s="7" t="n">
        <v>2</v>
      </c>
      <c r="G721" s="14" t="n">
        <v>1923.57</v>
      </c>
      <c r="H721" s="14" t="n">
        <v>3196.01</v>
      </c>
      <c r="I721" s="14" t="n">
        <v>0</v>
      </c>
      <c r="J721" s="14" t="n">
        <v>0</v>
      </c>
      <c r="K721" s="14" t="n">
        <v>0</v>
      </c>
      <c r="L721" s="14" t="n">
        <v>0</v>
      </c>
      <c r="M721" s="14"/>
      <c r="N721" s="14"/>
      <c r="O721" s="14" t="n">
        <v>0</v>
      </c>
      <c r="P721" s="7" t="n">
        <v>2</v>
      </c>
      <c r="Q721" s="7" t="n">
        <v>47</v>
      </c>
      <c r="R721" s="7" t="n">
        <v>19</v>
      </c>
      <c r="S721" s="7" t="n">
        <v>1</v>
      </c>
      <c r="T721" s="7" t="n">
        <v>1</v>
      </c>
      <c r="U721" s="7" t="n">
        <v>0</v>
      </c>
      <c r="V721" s="7" t="n">
        <v>0.0864</v>
      </c>
      <c r="W721" s="7"/>
    </row>
    <row r="722" customFormat="false" ht="15" hidden="false" customHeight="false" outlineLevel="0" collapsed="false">
      <c r="A722" s="7" t="s">
        <v>832</v>
      </c>
      <c r="B722" s="7" t="s">
        <v>128</v>
      </c>
      <c r="C722" s="7" t="n">
        <v>65</v>
      </c>
      <c r="D722" s="7" t="s">
        <v>104</v>
      </c>
      <c r="E722" s="7" t="n">
        <v>407</v>
      </c>
      <c r="F722" s="7" t="n">
        <v>3</v>
      </c>
      <c r="G722" s="14" t="n">
        <v>1430.02</v>
      </c>
      <c r="H722" s="14" t="n">
        <v>3211.44</v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2500</v>
      </c>
      <c r="N722" s="14" t="n">
        <v>40.6</v>
      </c>
      <c r="O722" s="14" t="n">
        <v>113.63</v>
      </c>
      <c r="P722" s="7" t="n">
        <v>0</v>
      </c>
      <c r="Q722" s="7" t="n">
        <v>38</v>
      </c>
      <c r="R722" s="7" t="n">
        <v>0</v>
      </c>
      <c r="S722" s="7" t="n">
        <v>0.207</v>
      </c>
      <c r="T722" s="7" t="n">
        <v>0</v>
      </c>
      <c r="U722" s="7" t="n">
        <v>0</v>
      </c>
      <c r="V722" s="7" t="n">
        <v>0.0204</v>
      </c>
      <c r="W722" s="7" t="s">
        <v>137</v>
      </c>
    </row>
    <row r="723" customFormat="false" ht="15" hidden="false" customHeight="false" outlineLevel="0" collapsed="false">
      <c r="A723" s="7" t="s">
        <v>833</v>
      </c>
      <c r="B723" s="7" t="s">
        <v>106</v>
      </c>
      <c r="C723" s="7" t="n">
        <v>32</v>
      </c>
      <c r="D723" s="7" t="s">
        <v>102</v>
      </c>
      <c r="E723" s="7" t="n">
        <v>66</v>
      </c>
      <c r="F723" s="7" t="n">
        <v>3</v>
      </c>
      <c r="G723" s="14" t="n">
        <v>10790.23</v>
      </c>
      <c r="H723" s="14" t="n">
        <v>24732.18</v>
      </c>
      <c r="I723" s="14" t="n">
        <v>0</v>
      </c>
      <c r="J723" s="14" t="n">
        <v>0</v>
      </c>
      <c r="K723" s="14" t="n">
        <v>246700</v>
      </c>
      <c r="L723" s="14" t="n">
        <v>0</v>
      </c>
      <c r="M723" s="14"/>
      <c r="N723" s="14"/>
      <c r="O723" s="14" t="n">
        <v>0</v>
      </c>
      <c r="P723" s="7" t="n">
        <v>7</v>
      </c>
      <c r="Q723" s="7" t="n">
        <v>12</v>
      </c>
      <c r="R723" s="7" t="n">
        <v>0</v>
      </c>
      <c r="S723" s="7" t="n">
        <v>0.537</v>
      </c>
      <c r="T723" s="7" t="n">
        <v>1</v>
      </c>
      <c r="U723" s="7" t="n">
        <v>0</v>
      </c>
      <c r="V723" s="7" t="n">
        <v>0.1624</v>
      </c>
      <c r="W723" s="7"/>
    </row>
    <row r="724" customFormat="false" ht="15" hidden="false" customHeight="false" outlineLevel="0" collapsed="false">
      <c r="A724" s="7" t="s">
        <v>834</v>
      </c>
      <c r="B724" s="7" t="s">
        <v>108</v>
      </c>
      <c r="C724" s="7" t="n">
        <v>43</v>
      </c>
      <c r="D724" s="7" t="s">
        <v>102</v>
      </c>
      <c r="E724" s="7" t="n">
        <v>101</v>
      </c>
      <c r="F724" s="7" t="n">
        <v>3</v>
      </c>
      <c r="G724" s="14" t="n">
        <v>3667.72</v>
      </c>
      <c r="H724" s="14" t="n">
        <v>53883.69</v>
      </c>
      <c r="I724" s="14" t="n">
        <v>0</v>
      </c>
      <c r="J724" s="14" t="n">
        <v>0</v>
      </c>
      <c r="K724" s="14" t="n">
        <v>0</v>
      </c>
      <c r="L724" s="14" t="n">
        <v>0</v>
      </c>
      <c r="M724" s="14"/>
      <c r="N724" s="14"/>
      <c r="O724" s="14" t="n">
        <v>0</v>
      </c>
      <c r="P724" s="7" t="n">
        <v>4</v>
      </c>
      <c r="Q724" s="7" t="n">
        <v>39</v>
      </c>
      <c r="R724" s="7" t="n">
        <v>13</v>
      </c>
      <c r="S724" s="7" t="n">
        <v>0.639</v>
      </c>
      <c r="T724" s="7" t="n">
        <v>0</v>
      </c>
      <c r="U724" s="7" t="n">
        <v>0</v>
      </c>
      <c r="V724" s="7" t="n">
        <v>0.0293</v>
      </c>
      <c r="W724" s="7"/>
    </row>
    <row r="725" customFormat="false" ht="15" hidden="false" customHeight="false" outlineLevel="0" collapsed="false">
      <c r="A725" s="7" t="s">
        <v>835</v>
      </c>
      <c r="B725" s="7" t="s">
        <v>106</v>
      </c>
      <c r="C725" s="7" t="n">
        <v>57</v>
      </c>
      <c r="D725" s="7" t="s">
        <v>104</v>
      </c>
      <c r="E725" s="7" t="n">
        <v>292</v>
      </c>
      <c r="F725" s="7" t="n">
        <v>4</v>
      </c>
      <c r="G725" s="14" t="n">
        <v>7688.34</v>
      </c>
      <c r="H725" s="14" t="n">
        <v>241782.1</v>
      </c>
      <c r="I725" s="14" t="n">
        <v>0</v>
      </c>
      <c r="J725" s="14" t="n">
        <v>252443.52</v>
      </c>
      <c r="K725" s="14" t="n">
        <v>0</v>
      </c>
      <c r="L725" s="14" t="n">
        <v>0</v>
      </c>
      <c r="M725" s="14" t="n">
        <v>15100</v>
      </c>
      <c r="N725" s="14" t="n">
        <v>56.9</v>
      </c>
      <c r="O725" s="14" t="n">
        <v>3640.56</v>
      </c>
      <c r="P725" s="7" t="n">
        <v>3</v>
      </c>
      <c r="Q725" s="7" t="n">
        <v>65</v>
      </c>
      <c r="R725" s="7" t="n">
        <v>0</v>
      </c>
      <c r="S725" s="7" t="n">
        <v>0.559</v>
      </c>
      <c r="T725" s="7" t="n">
        <v>0</v>
      </c>
      <c r="U725" s="7" t="n">
        <v>0</v>
      </c>
      <c r="V725" s="7" t="n">
        <v>0.0213</v>
      </c>
      <c r="W725" s="7"/>
    </row>
    <row r="726" customFormat="false" ht="15" hidden="false" customHeight="false" outlineLevel="0" collapsed="false">
      <c r="A726" s="7" t="s">
        <v>836</v>
      </c>
      <c r="B726" s="7" t="s">
        <v>128</v>
      </c>
      <c r="C726" s="7" t="n">
        <v>47</v>
      </c>
      <c r="D726" s="7" t="s">
        <v>104</v>
      </c>
      <c r="E726" s="7" t="n">
        <v>191</v>
      </c>
      <c r="F726" s="7" t="n">
        <v>2</v>
      </c>
      <c r="G726" s="14" t="n">
        <v>4340.03</v>
      </c>
      <c r="H726" s="14" t="n">
        <v>0</v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7100</v>
      </c>
      <c r="N726" s="14" t="n">
        <v>61.2</v>
      </c>
      <c r="O726" s="14" t="n">
        <v>184.88</v>
      </c>
      <c r="P726" s="7" t="n">
        <v>2</v>
      </c>
      <c r="Q726" s="7" t="n">
        <v>36</v>
      </c>
      <c r="R726" s="7" t="n">
        <v>0</v>
      </c>
      <c r="S726" s="7" t="n">
        <v>0.554</v>
      </c>
      <c r="T726" s="7" t="n">
        <v>0</v>
      </c>
      <c r="U726" s="7" t="n">
        <v>0</v>
      </c>
      <c r="V726" s="7" t="n">
        <v>0.0385</v>
      </c>
      <c r="W726" s="7"/>
    </row>
    <row r="727" customFormat="false" ht="15" hidden="false" customHeight="false" outlineLevel="0" collapsed="false">
      <c r="A727" s="7" t="s">
        <v>837</v>
      </c>
      <c r="B727" s="7" t="s">
        <v>128</v>
      </c>
      <c r="C727" s="7" t="n">
        <v>44</v>
      </c>
      <c r="D727" s="7" t="s">
        <v>104</v>
      </c>
      <c r="E727" s="7" t="n">
        <v>167</v>
      </c>
      <c r="F727" s="7" t="n">
        <v>2</v>
      </c>
      <c r="G727" s="14" t="n">
        <v>2283.05</v>
      </c>
      <c r="H727" s="14" t="n">
        <v>1567.52</v>
      </c>
      <c r="I727" s="14" t="n">
        <v>0</v>
      </c>
      <c r="J727" s="14" t="n">
        <v>0</v>
      </c>
      <c r="K727" s="14" t="n">
        <v>0</v>
      </c>
      <c r="L727" s="14" t="n">
        <v>0</v>
      </c>
      <c r="M727" s="14"/>
      <c r="N727" s="14"/>
      <c r="O727" s="14" t="n">
        <v>0</v>
      </c>
      <c r="P727" s="7" t="n">
        <v>11</v>
      </c>
      <c r="Q727" s="7" t="n">
        <v>15</v>
      </c>
      <c r="R727" s="7" t="n">
        <v>8</v>
      </c>
      <c r="S727" s="7" t="n">
        <v>0.656</v>
      </c>
      <c r="T727" s="7" t="n">
        <v>0</v>
      </c>
      <c r="U727" s="7" t="n">
        <v>0</v>
      </c>
      <c r="V727" s="7" t="n">
        <v>0.0312</v>
      </c>
      <c r="W727" s="7"/>
    </row>
    <row r="728" customFormat="false" ht="15" hidden="false" customHeight="false" outlineLevel="0" collapsed="false">
      <c r="A728" s="7" t="s">
        <v>838</v>
      </c>
      <c r="B728" s="7" t="s">
        <v>101</v>
      </c>
      <c r="C728" s="7" t="n">
        <v>27</v>
      </c>
      <c r="D728" s="7" t="s">
        <v>104</v>
      </c>
      <c r="E728" s="7" t="n">
        <v>30</v>
      </c>
      <c r="F728" s="7" t="n">
        <v>4</v>
      </c>
      <c r="G728" s="14" t="n">
        <v>10321.5</v>
      </c>
      <c r="H728" s="14" t="n">
        <v>67361.08</v>
      </c>
      <c r="I728" s="14" t="n">
        <v>0</v>
      </c>
      <c r="J728" s="14" t="n">
        <v>0</v>
      </c>
      <c r="K728" s="14" t="n">
        <v>330300</v>
      </c>
      <c r="L728" s="14" t="n">
        <v>0</v>
      </c>
      <c r="M728" s="14" t="n">
        <v>9300</v>
      </c>
      <c r="N728" s="14" t="n">
        <v>24.4</v>
      </c>
      <c r="O728" s="14" t="n">
        <v>2269.84</v>
      </c>
      <c r="P728" s="7" t="n">
        <v>1</v>
      </c>
      <c r="Q728" s="7" t="n">
        <v>62</v>
      </c>
      <c r="R728" s="7" t="n">
        <v>9</v>
      </c>
      <c r="S728" s="7" t="n">
        <v>0.754</v>
      </c>
      <c r="T728" s="7" t="n">
        <v>1</v>
      </c>
      <c r="U728" s="7" t="n">
        <v>0</v>
      </c>
      <c r="V728" s="7" t="n">
        <v>0.0313</v>
      </c>
      <c r="W728" s="7"/>
    </row>
    <row r="729" customFormat="false" ht="15" hidden="false" customHeight="false" outlineLevel="0" collapsed="false">
      <c r="A729" s="7" t="s">
        <v>839</v>
      </c>
      <c r="B729" s="7" t="s">
        <v>106</v>
      </c>
      <c r="C729" s="7" t="n">
        <v>48</v>
      </c>
      <c r="D729" s="7" t="s">
        <v>104</v>
      </c>
      <c r="E729" s="7" t="n">
        <v>91</v>
      </c>
      <c r="F729" s="7" t="n">
        <v>2</v>
      </c>
      <c r="G729" s="14" t="n">
        <v>9159.88</v>
      </c>
      <c r="H729" s="14" t="n">
        <v>0</v>
      </c>
      <c r="I729" s="14" t="n">
        <v>0</v>
      </c>
      <c r="J729" s="14" t="n">
        <v>0</v>
      </c>
      <c r="K729" s="14" t="n">
        <v>0</v>
      </c>
      <c r="L729" s="14" t="n">
        <v>0</v>
      </c>
      <c r="M729" s="14" t="n">
        <v>21600</v>
      </c>
      <c r="N729" s="14" t="n">
        <v>9.6</v>
      </c>
      <c r="O729" s="14" t="n">
        <v>1509.31</v>
      </c>
      <c r="P729" s="7" t="n">
        <v>29</v>
      </c>
      <c r="Q729" s="7" t="n">
        <v>57</v>
      </c>
      <c r="R729" s="7" t="n">
        <v>22</v>
      </c>
      <c r="S729" s="7" t="n">
        <v>0.71</v>
      </c>
      <c r="T729" s="7" t="n">
        <v>0</v>
      </c>
      <c r="U729" s="7" t="n">
        <v>0</v>
      </c>
      <c r="V729" s="7" t="n">
        <v>0.0156</v>
      </c>
      <c r="W729" s="7"/>
    </row>
    <row r="730" customFormat="false" ht="15" hidden="false" customHeight="false" outlineLevel="0" collapsed="false">
      <c r="A730" s="7" t="s">
        <v>840</v>
      </c>
      <c r="B730" s="7" t="s">
        <v>106</v>
      </c>
      <c r="C730" s="7" t="n">
        <v>53</v>
      </c>
      <c r="D730" s="7" t="s">
        <v>102</v>
      </c>
      <c r="E730" s="7" t="n">
        <v>63</v>
      </c>
      <c r="F730" s="7" t="n">
        <v>2</v>
      </c>
      <c r="G730" s="14" t="n">
        <v>3978.92</v>
      </c>
      <c r="H730" s="14" t="n">
        <v>0</v>
      </c>
      <c r="I730" s="14" t="n">
        <v>25600</v>
      </c>
      <c r="J730" s="14" t="n">
        <v>0</v>
      </c>
      <c r="K730" s="14" t="n">
        <v>0</v>
      </c>
      <c r="L730" s="14" t="n">
        <v>0</v>
      </c>
      <c r="M730" s="14"/>
      <c r="N730" s="14"/>
      <c r="O730" s="14" t="n">
        <v>0</v>
      </c>
      <c r="P730" s="7" t="n">
        <v>8</v>
      </c>
      <c r="Q730" s="7" t="n">
        <v>11</v>
      </c>
      <c r="R730" s="7" t="n">
        <v>4</v>
      </c>
      <c r="S730" s="7" t="n">
        <v>0.82</v>
      </c>
      <c r="T730" s="7" t="n">
        <v>1</v>
      </c>
      <c r="U730" s="7" t="n">
        <v>0</v>
      </c>
      <c r="V730" s="7" t="n">
        <v>0.1773</v>
      </c>
      <c r="W730" s="7"/>
    </row>
    <row r="731" customFormat="false" ht="15" hidden="false" customHeight="false" outlineLevel="0" collapsed="false">
      <c r="A731" s="7" t="s">
        <v>841</v>
      </c>
      <c r="B731" s="7" t="s">
        <v>101</v>
      </c>
      <c r="C731" s="7" t="n">
        <v>19</v>
      </c>
      <c r="D731" s="7" t="s">
        <v>102</v>
      </c>
      <c r="E731" s="7" t="n">
        <v>4</v>
      </c>
      <c r="F731" s="7" t="n">
        <v>1</v>
      </c>
      <c r="G731" s="14" t="n">
        <v>1763.28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n">
        <v>0</v>
      </c>
      <c r="M731" s="14"/>
      <c r="N731" s="14"/>
      <c r="O731" s="14" t="n">
        <v>0</v>
      </c>
      <c r="P731" s="7" t="n">
        <v>3</v>
      </c>
      <c r="Q731" s="7" t="n">
        <v>25</v>
      </c>
      <c r="R731" s="7" t="n">
        <v>7</v>
      </c>
      <c r="S731" s="7" t="n">
        <v>0.907</v>
      </c>
      <c r="T731" s="7" t="n">
        <v>2</v>
      </c>
      <c r="U731" s="7" t="n">
        <v>0</v>
      </c>
      <c r="V731" s="7" t="n">
        <v>0.357</v>
      </c>
      <c r="W731" s="7"/>
    </row>
    <row r="732" customFormat="false" ht="15" hidden="false" customHeight="false" outlineLevel="0" collapsed="false">
      <c r="A732" s="7" t="s">
        <v>842</v>
      </c>
      <c r="B732" s="7" t="s">
        <v>106</v>
      </c>
      <c r="C732" s="7" t="n">
        <v>26</v>
      </c>
      <c r="D732" s="7" t="s">
        <v>104</v>
      </c>
      <c r="E732" s="7" t="n">
        <v>54</v>
      </c>
      <c r="F732" s="7" t="n">
        <v>3</v>
      </c>
      <c r="G732" s="14" t="n">
        <v>3168.39</v>
      </c>
      <c r="H732" s="14" t="n">
        <v>5397.16</v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6800</v>
      </c>
      <c r="N732" s="14" t="n">
        <v>38.1</v>
      </c>
      <c r="O732" s="14" t="n">
        <v>279.72</v>
      </c>
      <c r="P732" s="7" t="n">
        <v>14</v>
      </c>
      <c r="Q732" s="7" t="n">
        <v>39</v>
      </c>
      <c r="R732" s="7" t="n">
        <v>0</v>
      </c>
      <c r="S732" s="7" t="n">
        <v>0.802</v>
      </c>
      <c r="T732" s="7" t="n">
        <v>0</v>
      </c>
      <c r="U732" s="7" t="n">
        <v>0</v>
      </c>
      <c r="V732" s="7" t="n">
        <v>0.0316</v>
      </c>
      <c r="W732" s="7"/>
    </row>
    <row r="733" customFormat="false" ht="15" hidden="false" customHeight="false" outlineLevel="0" collapsed="false">
      <c r="A733" s="7" t="s">
        <v>843</v>
      </c>
      <c r="B733" s="7" t="s">
        <v>108</v>
      </c>
      <c r="C733" s="7" t="n">
        <v>61</v>
      </c>
      <c r="D733" s="7" t="s">
        <v>102</v>
      </c>
      <c r="E733" s="7" t="n">
        <v>85</v>
      </c>
      <c r="F733" s="7" t="n">
        <v>4</v>
      </c>
      <c r="G733" s="14" t="n">
        <v>16831.44</v>
      </c>
      <c r="H733" s="14" t="n">
        <v>369715.04</v>
      </c>
      <c r="I733" s="14" t="n">
        <v>0</v>
      </c>
      <c r="J733" s="14" t="n">
        <v>0</v>
      </c>
      <c r="K733" s="14" t="n">
        <v>653400</v>
      </c>
      <c r="L733" s="14" t="n">
        <v>0</v>
      </c>
      <c r="M733" s="14" t="n">
        <v>30600</v>
      </c>
      <c r="N733" s="14" t="n">
        <v>9.9</v>
      </c>
      <c r="O733" s="14" t="n">
        <v>1050.18</v>
      </c>
      <c r="P733" s="7" t="n">
        <v>14</v>
      </c>
      <c r="Q733" s="7" t="n">
        <v>37</v>
      </c>
      <c r="R733" s="7" t="n">
        <v>0</v>
      </c>
      <c r="S733" s="7" t="n">
        <v>0.186</v>
      </c>
      <c r="T733" s="7" t="n">
        <v>0</v>
      </c>
      <c r="U733" s="7" t="n">
        <v>0</v>
      </c>
      <c r="V733" s="7" t="n">
        <v>0.0538</v>
      </c>
      <c r="W733" s="7"/>
    </row>
    <row r="734" customFormat="false" ht="15" hidden="false" customHeight="false" outlineLevel="0" collapsed="false">
      <c r="A734" s="7" t="s">
        <v>844</v>
      </c>
      <c r="B734" s="7" t="s">
        <v>101</v>
      </c>
      <c r="C734" s="7" t="n">
        <v>68</v>
      </c>
      <c r="D734" s="7" t="s">
        <v>104</v>
      </c>
      <c r="E734" s="7" t="n">
        <v>51</v>
      </c>
      <c r="F734" s="7" t="n">
        <v>3</v>
      </c>
      <c r="G734" s="14" t="n">
        <v>6196.21</v>
      </c>
      <c r="H734" s="14" t="n">
        <v>19538.85</v>
      </c>
      <c r="I734" s="14" t="n">
        <v>87400</v>
      </c>
      <c r="J734" s="14" t="n">
        <v>0</v>
      </c>
      <c r="K734" s="14" t="n">
        <v>0</v>
      </c>
      <c r="L734" s="14" t="n">
        <v>0</v>
      </c>
      <c r="M734" s="14"/>
      <c r="N734" s="14"/>
      <c r="O734" s="14" t="n">
        <v>0</v>
      </c>
      <c r="P734" s="7" t="n">
        <v>0</v>
      </c>
      <c r="Q734" s="7" t="n">
        <v>48</v>
      </c>
      <c r="R734" s="7" t="n">
        <v>0</v>
      </c>
      <c r="S734" s="7" t="n">
        <v>0.484</v>
      </c>
      <c r="T734" s="7" t="n">
        <v>1</v>
      </c>
      <c r="U734" s="7" t="n">
        <v>0</v>
      </c>
      <c r="V734" s="7" t="n">
        <v>0.0519</v>
      </c>
      <c r="W734" s="7"/>
    </row>
    <row r="735" customFormat="false" ht="15" hidden="false" customHeight="false" outlineLevel="0" collapsed="false">
      <c r="A735" s="7" t="s">
        <v>845</v>
      </c>
      <c r="B735" s="7" t="s">
        <v>128</v>
      </c>
      <c r="C735" s="7" t="n">
        <v>88</v>
      </c>
      <c r="D735" s="7" t="s">
        <v>104</v>
      </c>
      <c r="E735" s="7" t="n">
        <v>348</v>
      </c>
      <c r="F735" s="7" t="n">
        <v>1</v>
      </c>
      <c r="G735" s="14" t="n">
        <v>1080.26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n">
        <v>0</v>
      </c>
      <c r="M735" s="14"/>
      <c r="N735" s="14"/>
      <c r="O735" s="14" t="n">
        <v>0</v>
      </c>
      <c r="P735" s="7" t="n">
        <v>23</v>
      </c>
      <c r="Q735" s="7" t="n">
        <v>20</v>
      </c>
      <c r="R735" s="7" t="n">
        <v>5</v>
      </c>
      <c r="S735" s="7" t="n">
        <v>0</v>
      </c>
      <c r="T735" s="7" t="n">
        <v>0</v>
      </c>
      <c r="U735" s="7" t="n">
        <v>0</v>
      </c>
      <c r="V735" s="7" t="n">
        <v>0.0426</v>
      </c>
      <c r="W735" s="7"/>
    </row>
    <row r="736" customFormat="false" ht="15" hidden="false" customHeight="false" outlineLevel="0" collapsed="false">
      <c r="A736" s="7" t="s">
        <v>846</v>
      </c>
      <c r="B736" s="7" t="s">
        <v>106</v>
      </c>
      <c r="C736" s="7" t="n">
        <v>41</v>
      </c>
      <c r="D736" s="7" t="s">
        <v>102</v>
      </c>
      <c r="E736" s="7" t="n">
        <v>153</v>
      </c>
      <c r="F736" s="7" t="n">
        <v>4</v>
      </c>
      <c r="G736" s="14" t="n">
        <v>4518.1</v>
      </c>
      <c r="H736" s="14" t="n">
        <v>15852.59</v>
      </c>
      <c r="I736" s="14" t="n">
        <v>0</v>
      </c>
      <c r="J736" s="14" t="n">
        <v>325125.99</v>
      </c>
      <c r="K736" s="14" t="n">
        <v>0</v>
      </c>
      <c r="L736" s="14" t="n">
        <v>0</v>
      </c>
      <c r="M736" s="14" t="n">
        <v>13600</v>
      </c>
      <c r="N736" s="14" t="n">
        <v>46.8</v>
      </c>
      <c r="O736" s="14" t="n">
        <v>0</v>
      </c>
      <c r="P736" s="7" t="n">
        <v>413</v>
      </c>
      <c r="Q736" s="7" t="n">
        <v>0</v>
      </c>
      <c r="R736" s="7" t="n">
        <v>0</v>
      </c>
      <c r="S736" s="7"/>
      <c r="T736" s="7" t="n">
        <v>0</v>
      </c>
      <c r="U736" s="7" t="n">
        <v>0</v>
      </c>
      <c r="V736" s="7" t="n">
        <v>0.2613</v>
      </c>
      <c r="W736" s="7"/>
    </row>
    <row r="737" customFormat="false" ht="15" hidden="false" customHeight="false" outlineLevel="0" collapsed="false">
      <c r="A737" s="7" t="s">
        <v>847</v>
      </c>
      <c r="B737" s="7" t="s">
        <v>106</v>
      </c>
      <c r="C737" s="7" t="n">
        <v>49</v>
      </c>
      <c r="D737" s="7" t="s">
        <v>102</v>
      </c>
      <c r="E737" s="7" t="n">
        <v>28</v>
      </c>
      <c r="F737" s="7" t="n">
        <v>2</v>
      </c>
      <c r="G737" s="14" t="n">
        <v>443.29</v>
      </c>
      <c r="H737" s="14" t="n">
        <v>4677.4</v>
      </c>
      <c r="I737" s="14" t="n">
        <v>0</v>
      </c>
      <c r="J737" s="14" t="n">
        <v>0</v>
      </c>
      <c r="K737" s="14" t="n">
        <v>0</v>
      </c>
      <c r="L737" s="14" t="n">
        <v>0</v>
      </c>
      <c r="M737" s="14"/>
      <c r="N737" s="14"/>
      <c r="O737" s="14" t="n">
        <v>0</v>
      </c>
      <c r="P737" s="7" t="n">
        <v>2</v>
      </c>
      <c r="Q737" s="7" t="n">
        <v>35</v>
      </c>
      <c r="R737" s="7" t="n">
        <v>18</v>
      </c>
      <c r="S737" s="7" t="n">
        <v>0.894</v>
      </c>
      <c r="T737" s="7" t="n">
        <v>0</v>
      </c>
      <c r="U737" s="7" t="n">
        <v>0</v>
      </c>
      <c r="V737" s="7" t="n">
        <v>0.0568</v>
      </c>
      <c r="W737" s="7"/>
    </row>
    <row r="738" customFormat="false" ht="15" hidden="false" customHeight="false" outlineLevel="0" collapsed="false">
      <c r="A738" s="7" t="s">
        <v>848</v>
      </c>
      <c r="B738" s="7" t="s">
        <v>108</v>
      </c>
      <c r="C738" s="7" t="n">
        <v>48</v>
      </c>
      <c r="D738" s="7" t="s">
        <v>102</v>
      </c>
      <c r="E738" s="7" t="n">
        <v>194</v>
      </c>
      <c r="F738" s="7" t="n">
        <v>3</v>
      </c>
      <c r="G738" s="14" t="n">
        <v>5312.96</v>
      </c>
      <c r="H738" s="14" t="n">
        <v>0</v>
      </c>
      <c r="I738" s="14" t="n">
        <v>0</v>
      </c>
      <c r="J738" s="14" t="n">
        <v>0</v>
      </c>
      <c r="K738" s="14" t="n">
        <v>133800</v>
      </c>
      <c r="L738" s="14" t="n">
        <v>0</v>
      </c>
      <c r="M738" s="14" t="n">
        <v>24300</v>
      </c>
      <c r="N738" s="14" t="n">
        <v>21.2</v>
      </c>
      <c r="O738" s="14" t="n">
        <v>545.97</v>
      </c>
      <c r="P738" s="7" t="n">
        <v>89</v>
      </c>
      <c r="Q738" s="7" t="n">
        <v>17</v>
      </c>
      <c r="R738" s="7" t="n">
        <v>7</v>
      </c>
      <c r="S738" s="7" t="n">
        <v>0.811</v>
      </c>
      <c r="T738" s="7" t="n">
        <v>0</v>
      </c>
      <c r="U738" s="7" t="n">
        <v>0</v>
      </c>
      <c r="V738" s="7" t="n">
        <v>0.1004</v>
      </c>
      <c r="W738" s="7"/>
    </row>
    <row r="739" customFormat="false" ht="15" hidden="false" customHeight="false" outlineLevel="0" collapsed="false">
      <c r="A739" s="7" t="s">
        <v>849</v>
      </c>
      <c r="B739" s="7" t="s">
        <v>101</v>
      </c>
      <c r="C739" s="7" t="n">
        <v>50</v>
      </c>
      <c r="D739" s="7" t="s">
        <v>104</v>
      </c>
      <c r="E739" s="7" t="n">
        <v>257</v>
      </c>
      <c r="F739" s="7" t="n">
        <v>2</v>
      </c>
      <c r="G739" s="14" t="n">
        <v>14680.55</v>
      </c>
      <c r="H739" s="14" t="n">
        <v>0</v>
      </c>
      <c r="I739" s="14" t="n">
        <v>0</v>
      </c>
      <c r="J739" s="14" t="n">
        <v>0</v>
      </c>
      <c r="K739" s="14" t="n">
        <v>0</v>
      </c>
      <c r="L739" s="14" t="n">
        <v>0</v>
      </c>
      <c r="M739" s="14"/>
      <c r="N739" s="14"/>
      <c r="O739" s="14" t="n">
        <v>0</v>
      </c>
      <c r="P739" s="7" t="n">
        <v>40</v>
      </c>
      <c r="Q739" s="7" t="n">
        <v>28</v>
      </c>
      <c r="R739" s="7" t="n">
        <v>8</v>
      </c>
      <c r="S739" s="7" t="n">
        <v>0.729</v>
      </c>
      <c r="T739" s="7" t="n">
        <v>0</v>
      </c>
      <c r="U739" s="7" t="n">
        <v>0</v>
      </c>
      <c r="V739" s="7" t="n">
        <v>0.04</v>
      </c>
      <c r="W739" s="7"/>
    </row>
    <row r="740" customFormat="false" ht="15" hidden="false" customHeight="false" outlineLevel="0" collapsed="false">
      <c r="A740" s="7" t="s">
        <v>850</v>
      </c>
      <c r="B740" s="7" t="s">
        <v>108</v>
      </c>
      <c r="C740" s="7" t="n">
        <v>31</v>
      </c>
      <c r="D740" s="7" t="s">
        <v>102</v>
      </c>
      <c r="E740" s="7" t="n">
        <v>64</v>
      </c>
      <c r="F740" s="7" t="n">
        <v>1</v>
      </c>
      <c r="G740" s="14" t="n">
        <v>1452.07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n">
        <v>0</v>
      </c>
      <c r="M740" s="14"/>
      <c r="N740" s="14"/>
      <c r="O740" s="14" t="n">
        <v>0</v>
      </c>
      <c r="P740" s="7" t="n">
        <v>2</v>
      </c>
      <c r="Q740" s="7" t="n">
        <v>11</v>
      </c>
      <c r="R740" s="7" t="n">
        <v>7</v>
      </c>
      <c r="S740" s="7" t="n">
        <v>0.7</v>
      </c>
      <c r="T740" s="7" t="n">
        <v>0</v>
      </c>
      <c r="U740" s="7" t="n">
        <v>0</v>
      </c>
      <c r="V740" s="7" t="n">
        <v>0.1324</v>
      </c>
      <c r="W740" s="7"/>
    </row>
    <row r="741" customFormat="false" ht="15" hidden="false" customHeight="false" outlineLevel="0" collapsed="false">
      <c r="A741" s="7" t="s">
        <v>851</v>
      </c>
      <c r="B741" s="7" t="s">
        <v>101</v>
      </c>
      <c r="C741" s="7" t="n">
        <v>59</v>
      </c>
      <c r="D741" s="7" t="s">
        <v>102</v>
      </c>
      <c r="E741" s="7" t="n">
        <v>75</v>
      </c>
      <c r="F741" s="7" t="n">
        <v>2</v>
      </c>
      <c r="G741" s="14" t="n">
        <v>6494.84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n">
        <v>0</v>
      </c>
      <c r="M741" s="14" t="n">
        <v>15600</v>
      </c>
      <c r="N741" s="14" t="n">
        <v>45.6</v>
      </c>
      <c r="O741" s="14" t="n">
        <v>426.04</v>
      </c>
      <c r="P741" s="7" t="n">
        <v>39</v>
      </c>
      <c r="Q741" s="7" t="n">
        <v>22</v>
      </c>
      <c r="R741" s="7" t="n">
        <v>0</v>
      </c>
      <c r="S741" s="7" t="n">
        <v>0.372</v>
      </c>
      <c r="T741" s="7" t="n">
        <v>0</v>
      </c>
      <c r="U741" s="7" t="n">
        <v>0</v>
      </c>
      <c r="V741" s="7" t="n">
        <v>0.1156</v>
      </c>
      <c r="W741" s="7"/>
    </row>
    <row r="742" customFormat="false" ht="15" hidden="false" customHeight="false" outlineLevel="0" collapsed="false">
      <c r="A742" s="7" t="s">
        <v>852</v>
      </c>
      <c r="B742" s="7" t="s">
        <v>106</v>
      </c>
      <c r="C742" s="7" t="n">
        <v>77</v>
      </c>
      <c r="D742" s="7" t="s">
        <v>104</v>
      </c>
      <c r="E742" s="7" t="n">
        <v>74</v>
      </c>
      <c r="F742" s="7" t="n">
        <v>3</v>
      </c>
      <c r="G742" s="14" t="n">
        <v>497.69</v>
      </c>
      <c r="H742" s="14" t="n">
        <v>0</v>
      </c>
      <c r="I742" s="14" t="n">
        <v>0</v>
      </c>
      <c r="J742" s="14" t="n">
        <v>0</v>
      </c>
      <c r="K742" s="14" t="n">
        <v>0</v>
      </c>
      <c r="L742" s="14" t="n">
        <v>12090</v>
      </c>
      <c r="M742" s="14" t="n">
        <v>1600</v>
      </c>
      <c r="N742" s="14" t="n">
        <v>5.9</v>
      </c>
      <c r="O742" s="14" t="n">
        <v>88.38</v>
      </c>
      <c r="P742" s="7" t="n">
        <v>1</v>
      </c>
      <c r="Q742" s="7" t="n">
        <v>21</v>
      </c>
      <c r="R742" s="7" t="n">
        <v>0</v>
      </c>
      <c r="S742" s="7" t="n">
        <v>0.323</v>
      </c>
      <c r="T742" s="7" t="n">
        <v>0</v>
      </c>
      <c r="U742" s="7" t="n">
        <v>0</v>
      </c>
      <c r="V742" s="7" t="n">
        <v>0.0227</v>
      </c>
      <c r="W742" s="7"/>
    </row>
    <row r="743" customFormat="false" ht="15" hidden="false" customHeight="false" outlineLevel="0" collapsed="false">
      <c r="A743" s="7" t="s">
        <v>853</v>
      </c>
      <c r="B743" s="7" t="s">
        <v>108</v>
      </c>
      <c r="C743" s="7" t="n">
        <v>35</v>
      </c>
      <c r="D743" s="7" t="s">
        <v>102</v>
      </c>
      <c r="E743" s="7" t="n">
        <v>94</v>
      </c>
      <c r="F743" s="7" t="n">
        <v>3</v>
      </c>
      <c r="G743" s="14" t="n">
        <v>237.2</v>
      </c>
      <c r="H743" s="14" t="n">
        <v>0</v>
      </c>
      <c r="I743" s="14" t="n">
        <v>0</v>
      </c>
      <c r="J743" s="14" t="n">
        <v>0</v>
      </c>
      <c r="K743" s="14" t="n">
        <v>0</v>
      </c>
      <c r="L743" s="14" t="n">
        <v>8820</v>
      </c>
      <c r="M743" s="14"/>
      <c r="N743" s="14"/>
      <c r="O743" s="14" t="n">
        <v>0</v>
      </c>
      <c r="P743" s="7" t="n">
        <v>30</v>
      </c>
      <c r="Q743" s="7" t="n">
        <v>7</v>
      </c>
      <c r="R743" s="7" t="n">
        <v>9</v>
      </c>
      <c r="S743" s="7" t="n">
        <v>0.649</v>
      </c>
      <c r="T743" s="7" t="n">
        <v>1</v>
      </c>
      <c r="U743" s="7" t="n">
        <v>0</v>
      </c>
      <c r="V743" s="7" t="n">
        <v>0.157</v>
      </c>
      <c r="W743" s="7"/>
    </row>
    <row r="744" customFormat="false" ht="15" hidden="false" customHeight="false" outlineLevel="0" collapsed="false">
      <c r="A744" s="7" t="s">
        <v>854</v>
      </c>
      <c r="B744" s="7" t="s">
        <v>128</v>
      </c>
      <c r="C744" s="7" t="n">
        <v>53</v>
      </c>
      <c r="D744" s="7" t="s">
        <v>102</v>
      </c>
      <c r="E744" s="7" t="n">
        <v>91</v>
      </c>
      <c r="F744" s="7" t="n">
        <v>1</v>
      </c>
      <c r="G744" s="14" t="n">
        <v>6943.9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  <c r="M744" s="14"/>
      <c r="N744" s="14"/>
      <c r="O744" s="14" t="n">
        <v>0</v>
      </c>
      <c r="P744" s="7" t="n">
        <v>4</v>
      </c>
      <c r="Q744" s="7" t="n">
        <v>20</v>
      </c>
      <c r="R744" s="7" t="n">
        <v>9</v>
      </c>
      <c r="S744" s="7" t="n">
        <v>0.796</v>
      </c>
      <c r="T744" s="7" t="n">
        <v>0</v>
      </c>
      <c r="U744" s="7" t="n">
        <v>0</v>
      </c>
      <c r="V744" s="7" t="n">
        <v>0.0927</v>
      </c>
      <c r="W744" s="7"/>
    </row>
    <row r="745" customFormat="false" ht="15" hidden="false" customHeight="false" outlineLevel="0" collapsed="false">
      <c r="A745" s="7" t="s">
        <v>855</v>
      </c>
      <c r="B745" s="7" t="s">
        <v>128</v>
      </c>
      <c r="C745" s="7" t="n">
        <v>39</v>
      </c>
      <c r="D745" s="7" t="s">
        <v>102</v>
      </c>
      <c r="E745" s="7" t="n">
        <v>229</v>
      </c>
      <c r="F745" s="7" t="n">
        <v>4</v>
      </c>
      <c r="G745" s="14" t="n">
        <v>2825.3</v>
      </c>
      <c r="H745" s="14" t="n">
        <v>9666.82</v>
      </c>
      <c r="I745" s="14" t="n">
        <v>11900</v>
      </c>
      <c r="J745" s="14" t="n">
        <v>0</v>
      </c>
      <c r="K745" s="14" t="n">
        <v>0</v>
      </c>
      <c r="L745" s="14" t="n">
        <v>0</v>
      </c>
      <c r="M745" s="14" t="n">
        <v>4800</v>
      </c>
      <c r="N745" s="14" t="n">
        <v>72.3</v>
      </c>
      <c r="O745" s="14" t="n">
        <v>0</v>
      </c>
      <c r="P745" s="7" t="n">
        <v>413</v>
      </c>
      <c r="Q745" s="7" t="n">
        <v>0</v>
      </c>
      <c r="R745" s="7" t="n">
        <v>0</v>
      </c>
      <c r="S745" s="7"/>
      <c r="T745" s="7" t="n">
        <v>1</v>
      </c>
      <c r="U745" s="7" t="n">
        <v>1</v>
      </c>
      <c r="V745" s="7" t="n">
        <v>0.3382</v>
      </c>
      <c r="W745" s="7"/>
    </row>
    <row r="746" customFormat="false" ht="15" hidden="false" customHeight="false" outlineLevel="0" collapsed="false">
      <c r="A746" s="7" t="s">
        <v>856</v>
      </c>
      <c r="B746" s="7" t="s">
        <v>101</v>
      </c>
      <c r="C746" s="7" t="n">
        <v>35</v>
      </c>
      <c r="D746" s="7" t="s">
        <v>104</v>
      </c>
      <c r="E746" s="7" t="n">
        <v>51</v>
      </c>
      <c r="F746" s="7" t="n">
        <v>4</v>
      </c>
      <c r="G746" s="14" t="n">
        <v>1009.17</v>
      </c>
      <c r="H746" s="14" t="n">
        <v>0</v>
      </c>
      <c r="I746" s="14" t="n">
        <v>0</v>
      </c>
      <c r="J746" s="14" t="n">
        <v>0</v>
      </c>
      <c r="K746" s="14" t="n">
        <v>69400</v>
      </c>
      <c r="L746" s="14" t="n">
        <v>0</v>
      </c>
      <c r="M746" s="14" t="n">
        <v>5400</v>
      </c>
      <c r="N746" s="14" t="n">
        <v>35.1</v>
      </c>
      <c r="O746" s="14" t="n">
        <v>948.18</v>
      </c>
      <c r="P746" s="7" t="n">
        <v>6</v>
      </c>
      <c r="Q746" s="7" t="n">
        <v>54</v>
      </c>
      <c r="R746" s="7" t="n">
        <v>17</v>
      </c>
      <c r="S746" s="7" t="n">
        <v>0.858</v>
      </c>
      <c r="T746" s="7" t="n">
        <v>0</v>
      </c>
      <c r="U746" s="7" t="n">
        <v>0</v>
      </c>
      <c r="V746" s="7" t="n">
        <v>0.0198</v>
      </c>
      <c r="W746" s="7"/>
    </row>
    <row r="747" customFormat="false" ht="15" hidden="false" customHeight="false" outlineLevel="0" collapsed="false">
      <c r="A747" s="7" t="s">
        <v>857</v>
      </c>
      <c r="B747" s="7" t="s">
        <v>108</v>
      </c>
      <c r="C747" s="7" t="n">
        <v>64</v>
      </c>
      <c r="D747" s="7" t="s">
        <v>104</v>
      </c>
      <c r="E747" s="7" t="n">
        <v>95</v>
      </c>
      <c r="F747" s="7" t="n">
        <v>1</v>
      </c>
      <c r="G747" s="14" t="n">
        <v>3082.12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n">
        <v>0</v>
      </c>
      <c r="M747" s="14"/>
      <c r="N747" s="14"/>
      <c r="O747" s="14" t="n">
        <v>0</v>
      </c>
      <c r="P747" s="7" t="n">
        <v>9</v>
      </c>
      <c r="Q747" s="7" t="n">
        <v>26</v>
      </c>
      <c r="R747" s="7" t="n">
        <v>0</v>
      </c>
      <c r="S747" s="7" t="n">
        <v>0.199</v>
      </c>
      <c r="T747" s="7" t="n">
        <v>0</v>
      </c>
      <c r="U747" s="7" t="n">
        <v>0</v>
      </c>
      <c r="V747" s="7" t="n">
        <v>0.0316</v>
      </c>
      <c r="W747" s="7"/>
    </row>
    <row r="748" customFormat="false" ht="15" hidden="false" customHeight="false" outlineLevel="0" collapsed="false">
      <c r="A748" s="7" t="s">
        <v>858</v>
      </c>
      <c r="B748" s="7" t="s">
        <v>101</v>
      </c>
      <c r="C748" s="7" t="n">
        <v>46</v>
      </c>
      <c r="D748" s="7" t="s">
        <v>102</v>
      </c>
      <c r="E748" s="7" t="n">
        <v>139</v>
      </c>
      <c r="F748" s="7" t="n">
        <v>3</v>
      </c>
      <c r="G748" s="14" t="n">
        <v>2268.94</v>
      </c>
      <c r="H748" s="14" t="n">
        <v>8041.81</v>
      </c>
      <c r="I748" s="14" t="n">
        <v>0</v>
      </c>
      <c r="J748" s="14" t="n">
        <v>0</v>
      </c>
      <c r="K748" s="14" t="n">
        <v>90200</v>
      </c>
      <c r="L748" s="14" t="n">
        <v>0</v>
      </c>
      <c r="M748" s="14"/>
      <c r="N748" s="14"/>
      <c r="O748" s="14" t="n">
        <v>0</v>
      </c>
      <c r="P748" s="7" t="n">
        <v>7</v>
      </c>
      <c r="Q748" s="7" t="n">
        <v>10</v>
      </c>
      <c r="R748" s="7" t="n">
        <v>0</v>
      </c>
      <c r="S748" s="7" t="n">
        <v>0.587</v>
      </c>
      <c r="T748" s="7" t="n">
        <v>1</v>
      </c>
      <c r="U748" s="7" t="n">
        <v>0</v>
      </c>
      <c r="V748" s="7" t="n">
        <v>0.123</v>
      </c>
      <c r="W748" s="7"/>
    </row>
    <row r="749" customFormat="false" ht="15" hidden="false" customHeight="false" outlineLevel="0" collapsed="false">
      <c r="A749" s="7" t="s">
        <v>859</v>
      </c>
      <c r="B749" s="7" t="s">
        <v>101</v>
      </c>
      <c r="C749" s="7" t="n">
        <v>45</v>
      </c>
      <c r="D749" s="7" t="s">
        <v>104</v>
      </c>
      <c r="E749" s="7" t="n">
        <v>8</v>
      </c>
      <c r="F749" s="7" t="n">
        <v>3</v>
      </c>
      <c r="G749" s="14" t="n">
        <v>3024.12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3100</v>
      </c>
      <c r="N749" s="14" t="n">
        <v>2.1</v>
      </c>
      <c r="O749" s="14" t="n">
        <v>0</v>
      </c>
      <c r="P749" s="7" t="n">
        <v>322</v>
      </c>
      <c r="Q749" s="7" t="n">
        <v>0</v>
      </c>
      <c r="R749" s="7" t="n">
        <v>0</v>
      </c>
      <c r="S749" s="7"/>
      <c r="T749" s="7" t="n">
        <v>0</v>
      </c>
      <c r="U749" s="7" t="n">
        <v>0</v>
      </c>
      <c r="V749" s="7" t="n">
        <v>0.1329</v>
      </c>
      <c r="W749" s="7"/>
    </row>
    <row r="750" customFormat="false" ht="15" hidden="false" customHeight="false" outlineLevel="0" collapsed="false">
      <c r="A750" s="7" t="s">
        <v>860</v>
      </c>
      <c r="B750" s="7" t="s">
        <v>108</v>
      </c>
      <c r="C750" s="7" t="n">
        <v>51</v>
      </c>
      <c r="D750" s="7" t="s">
        <v>104</v>
      </c>
      <c r="E750" s="7" t="n">
        <v>159</v>
      </c>
      <c r="F750" s="7" t="n">
        <v>4</v>
      </c>
      <c r="G750" s="14" t="n">
        <v>2831.63</v>
      </c>
      <c r="H750" s="14" t="n">
        <v>62718.4</v>
      </c>
      <c r="I750" s="14" t="n">
        <v>0</v>
      </c>
      <c r="J750" s="14" t="n">
        <v>0</v>
      </c>
      <c r="K750" s="14" t="n">
        <v>102200</v>
      </c>
      <c r="L750" s="14" t="n">
        <v>0</v>
      </c>
      <c r="M750" s="14" t="n">
        <v>14800</v>
      </c>
      <c r="N750" s="14" t="n">
        <v>26.2</v>
      </c>
      <c r="O750" s="14" t="n">
        <v>140.89</v>
      </c>
      <c r="P750" s="7" t="n">
        <v>3</v>
      </c>
      <c r="Q750" s="7" t="n">
        <v>25</v>
      </c>
      <c r="R750" s="7" t="n">
        <v>11</v>
      </c>
      <c r="S750" s="7" t="n">
        <v>0.735</v>
      </c>
      <c r="T750" s="7" t="n">
        <v>1</v>
      </c>
      <c r="U750" s="7" t="n">
        <v>0</v>
      </c>
      <c r="V750" s="7" t="n">
        <v>0.0347</v>
      </c>
      <c r="W750" s="7"/>
    </row>
    <row r="751" customFormat="false" ht="15" hidden="false" customHeight="false" outlineLevel="0" collapsed="false">
      <c r="A751" s="7" t="s">
        <v>861</v>
      </c>
      <c r="B751" s="7" t="s">
        <v>108</v>
      </c>
      <c r="C751" s="7" t="n">
        <v>51</v>
      </c>
      <c r="D751" s="7" t="s">
        <v>104</v>
      </c>
      <c r="E751" s="7" t="n">
        <v>85</v>
      </c>
      <c r="F751" s="7" t="n">
        <v>4</v>
      </c>
      <c r="G751" s="14" t="n">
        <v>3845.74</v>
      </c>
      <c r="H751" s="14" t="n">
        <v>37763.06</v>
      </c>
      <c r="I751" s="14" t="n">
        <v>137500</v>
      </c>
      <c r="J751" s="14" t="n">
        <v>0</v>
      </c>
      <c r="K751" s="14" t="n">
        <v>0</v>
      </c>
      <c r="L751" s="14" t="n">
        <v>0</v>
      </c>
      <c r="M751" s="14" t="n">
        <v>26600</v>
      </c>
      <c r="N751" s="14" t="n">
        <v>29</v>
      </c>
      <c r="O751" s="14" t="n">
        <v>2746.17</v>
      </c>
      <c r="P751" s="7" t="n">
        <v>4</v>
      </c>
      <c r="Q751" s="7" t="n">
        <v>57</v>
      </c>
      <c r="R751" s="7" t="n">
        <v>12</v>
      </c>
      <c r="S751" s="7" t="n">
        <v>0.73</v>
      </c>
      <c r="T751" s="7" t="n">
        <v>0</v>
      </c>
      <c r="U751" s="7" t="n">
        <v>0</v>
      </c>
      <c r="V751" s="7" t="n">
        <v>0.0203</v>
      </c>
      <c r="W751" s="7"/>
    </row>
    <row r="752" customFormat="false" ht="15" hidden="false" customHeight="false" outlineLevel="0" collapsed="false">
      <c r="A752" s="7" t="s">
        <v>862</v>
      </c>
      <c r="B752" s="7" t="s">
        <v>106</v>
      </c>
      <c r="C752" s="7" t="n">
        <v>61</v>
      </c>
      <c r="D752" s="7" t="s">
        <v>104</v>
      </c>
      <c r="E752" s="7" t="n">
        <v>302</v>
      </c>
      <c r="F752" s="7" t="n">
        <v>2</v>
      </c>
      <c r="G752" s="14" t="n">
        <v>38849.08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  <c r="M752" s="14" t="n">
        <v>13100</v>
      </c>
      <c r="N752" s="14" t="n">
        <v>29.4</v>
      </c>
      <c r="O752" s="14" t="n">
        <v>5442.56</v>
      </c>
      <c r="P752" s="7" t="n">
        <v>12</v>
      </c>
      <c r="Q752" s="7" t="n">
        <v>64</v>
      </c>
      <c r="R752" s="7" t="n">
        <v>12</v>
      </c>
      <c r="S752" s="7" t="n">
        <v>0.59</v>
      </c>
      <c r="T752" s="7" t="n">
        <v>0</v>
      </c>
      <c r="U752" s="7" t="n">
        <v>1</v>
      </c>
      <c r="V752" s="7" t="n">
        <v>0.021</v>
      </c>
      <c r="W752" s="7"/>
    </row>
    <row r="753" customFormat="false" ht="15" hidden="false" customHeight="false" outlineLevel="0" collapsed="false">
      <c r="A753" s="7" t="s">
        <v>863</v>
      </c>
      <c r="B753" s="7" t="s">
        <v>128</v>
      </c>
      <c r="C753" s="7" t="n">
        <v>58</v>
      </c>
      <c r="D753" s="7" t="s">
        <v>102</v>
      </c>
      <c r="E753" s="7" t="n">
        <v>191</v>
      </c>
      <c r="F753" s="7" t="n">
        <v>2</v>
      </c>
      <c r="G753" s="14" t="n">
        <v>194.6</v>
      </c>
      <c r="H753" s="14" t="n">
        <v>353.5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/>
      <c r="N753" s="14"/>
      <c r="O753" s="14" t="n">
        <v>0</v>
      </c>
      <c r="P753" s="7" t="n">
        <v>6</v>
      </c>
      <c r="Q753" s="7" t="n">
        <v>20</v>
      </c>
      <c r="R753" s="7" t="n">
        <v>0</v>
      </c>
      <c r="S753" s="7" t="n">
        <v>0.273</v>
      </c>
      <c r="T753" s="7" t="n">
        <v>0</v>
      </c>
      <c r="U753" s="7" t="n">
        <v>0</v>
      </c>
      <c r="V753" s="7" t="n">
        <v>0.0409</v>
      </c>
      <c r="W753" s="7"/>
    </row>
    <row r="754" customFormat="false" ht="15" hidden="false" customHeight="false" outlineLevel="0" collapsed="false">
      <c r="A754" s="7" t="s">
        <v>864</v>
      </c>
      <c r="B754" s="7" t="s">
        <v>108</v>
      </c>
      <c r="C754" s="7" t="n">
        <v>56</v>
      </c>
      <c r="D754" s="7" t="s">
        <v>102</v>
      </c>
      <c r="E754" s="7" t="n">
        <v>197</v>
      </c>
      <c r="F754" s="7" t="n">
        <v>1</v>
      </c>
      <c r="G754" s="14" t="n">
        <v>3025.04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  <c r="M754" s="14"/>
      <c r="N754" s="14"/>
      <c r="O754" s="14" t="n">
        <v>0</v>
      </c>
      <c r="P754" s="7" t="n">
        <v>9</v>
      </c>
      <c r="Q754" s="7" t="n">
        <v>16</v>
      </c>
      <c r="R754" s="7" t="n">
        <v>8</v>
      </c>
      <c r="S754" s="7" t="n">
        <v>0.738</v>
      </c>
      <c r="T754" s="7" t="n">
        <v>1</v>
      </c>
      <c r="U754" s="7" t="n">
        <v>0</v>
      </c>
      <c r="V754" s="7" t="n">
        <v>0.2058</v>
      </c>
      <c r="W754" s="7"/>
    </row>
    <row r="755" customFormat="false" ht="15" hidden="false" customHeight="false" outlineLevel="0" collapsed="false">
      <c r="A755" s="7" t="s">
        <v>865</v>
      </c>
      <c r="B755" s="7" t="s">
        <v>108</v>
      </c>
      <c r="C755" s="7" t="n">
        <v>44</v>
      </c>
      <c r="D755" s="7" t="s">
        <v>104</v>
      </c>
      <c r="E755" s="7" t="n">
        <v>56</v>
      </c>
      <c r="F755" s="7" t="n">
        <v>1</v>
      </c>
      <c r="G755" s="14" t="n">
        <v>1172.44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n">
        <v>0</v>
      </c>
      <c r="M755" s="14"/>
      <c r="N755" s="14"/>
      <c r="O755" s="14" t="n">
        <v>0</v>
      </c>
      <c r="P755" s="7" t="n">
        <v>0</v>
      </c>
      <c r="Q755" s="7" t="n">
        <v>19</v>
      </c>
      <c r="R755" s="7" t="n">
        <v>9</v>
      </c>
      <c r="S755" s="7" t="n">
        <v>0.689</v>
      </c>
      <c r="T755" s="7" t="n">
        <v>0</v>
      </c>
      <c r="U755" s="7" t="n">
        <v>1</v>
      </c>
      <c r="V755" s="7" t="n">
        <v>0.0344</v>
      </c>
      <c r="W755" s="7"/>
    </row>
    <row r="756" customFormat="false" ht="15" hidden="false" customHeight="false" outlineLevel="0" collapsed="false">
      <c r="A756" s="7" t="s">
        <v>866</v>
      </c>
      <c r="B756" s="7" t="s">
        <v>101</v>
      </c>
      <c r="C756" s="7" t="n">
        <v>64</v>
      </c>
      <c r="D756" s="7" t="s">
        <v>104</v>
      </c>
      <c r="E756" s="7" t="n">
        <v>39</v>
      </c>
      <c r="F756" s="7" t="n">
        <v>2</v>
      </c>
      <c r="G756" s="14" t="n">
        <v>4919.45</v>
      </c>
      <c r="H756" s="14" t="n">
        <v>0</v>
      </c>
      <c r="I756" s="14" t="n">
        <v>0</v>
      </c>
      <c r="J756" s="14" t="n">
        <v>0</v>
      </c>
      <c r="K756" s="14" t="n">
        <v>0</v>
      </c>
      <c r="L756" s="14" t="n">
        <v>0</v>
      </c>
      <c r="M756" s="14" t="n">
        <v>5600</v>
      </c>
      <c r="N756" s="14" t="n">
        <v>7.7</v>
      </c>
      <c r="O756" s="14" t="n">
        <v>1510.07</v>
      </c>
      <c r="P756" s="7" t="n">
        <v>0</v>
      </c>
      <c r="Q756" s="7" t="n">
        <v>53</v>
      </c>
      <c r="R756" s="7" t="n">
        <v>15</v>
      </c>
      <c r="S756" s="7" t="n">
        <v>0.443</v>
      </c>
      <c r="T756" s="7" t="n">
        <v>0</v>
      </c>
      <c r="U756" s="7" t="n">
        <v>0</v>
      </c>
      <c r="V756" s="7" t="n">
        <v>0.0542</v>
      </c>
      <c r="W756" s="7"/>
    </row>
    <row r="757" customFormat="false" ht="15" hidden="false" customHeight="false" outlineLevel="0" collapsed="false">
      <c r="A757" s="7" t="s">
        <v>867</v>
      </c>
      <c r="B757" s="7" t="s">
        <v>101</v>
      </c>
      <c r="C757" s="7" t="n">
        <v>69</v>
      </c>
      <c r="D757" s="7" t="s">
        <v>104</v>
      </c>
      <c r="E757" s="7" t="n">
        <v>131</v>
      </c>
      <c r="F757" s="7" t="n">
        <v>4</v>
      </c>
      <c r="G757" s="14" t="n">
        <v>3015.55</v>
      </c>
      <c r="H757" s="14" t="n">
        <v>2898.65</v>
      </c>
      <c r="I757" s="14" t="n">
        <v>27600</v>
      </c>
      <c r="J757" s="14" t="n">
        <v>0</v>
      </c>
      <c r="K757" s="14" t="n">
        <v>0</v>
      </c>
      <c r="L757" s="14" t="n">
        <v>0</v>
      </c>
      <c r="M757" s="14" t="n">
        <v>7000</v>
      </c>
      <c r="N757" s="14" t="n">
        <v>24.2</v>
      </c>
      <c r="O757" s="14" t="n">
        <v>675.39</v>
      </c>
      <c r="P757" s="7" t="n">
        <v>0</v>
      </c>
      <c r="Q757" s="7" t="n">
        <v>47</v>
      </c>
      <c r="R757" s="7" t="n">
        <v>11</v>
      </c>
      <c r="S757" s="7" t="n">
        <v>0.392</v>
      </c>
      <c r="T757" s="7" t="n">
        <v>0</v>
      </c>
      <c r="U757" s="7" t="n">
        <v>0</v>
      </c>
      <c r="V757" s="7" t="n">
        <v>0.0143</v>
      </c>
      <c r="W757" s="7"/>
    </row>
    <row r="758" customFormat="false" ht="15" hidden="false" customHeight="false" outlineLevel="0" collapsed="false">
      <c r="A758" s="7" t="s">
        <v>868</v>
      </c>
      <c r="B758" s="7" t="s">
        <v>108</v>
      </c>
      <c r="C758" s="7" t="n">
        <v>38</v>
      </c>
      <c r="D758" s="7" t="s">
        <v>102</v>
      </c>
      <c r="E758" s="7" t="n">
        <v>84</v>
      </c>
      <c r="F758" s="7" t="n">
        <v>2</v>
      </c>
      <c r="G758" s="14" t="n">
        <v>4330.63</v>
      </c>
      <c r="H758" s="14" t="n">
        <v>28241.73</v>
      </c>
      <c r="I758" s="14" t="n">
        <v>0</v>
      </c>
      <c r="J758" s="14" t="n">
        <v>0</v>
      </c>
      <c r="K758" s="14" t="n">
        <v>0</v>
      </c>
      <c r="L758" s="14" t="n">
        <v>0</v>
      </c>
      <c r="M758" s="14"/>
      <c r="N758" s="14"/>
      <c r="O758" s="14" t="n">
        <v>0</v>
      </c>
      <c r="P758" s="7" t="n">
        <v>16</v>
      </c>
      <c r="Q758" s="7" t="n">
        <v>18</v>
      </c>
      <c r="R758" s="7" t="n">
        <v>9</v>
      </c>
      <c r="S758" s="7" t="n">
        <v>0.82</v>
      </c>
      <c r="T758" s="7" t="n">
        <v>2</v>
      </c>
      <c r="U758" s="7" t="n">
        <v>0</v>
      </c>
      <c r="V758" s="7" t="n">
        <v>0.2739</v>
      </c>
      <c r="W758" s="7"/>
    </row>
    <row r="759" customFormat="false" ht="15" hidden="false" customHeight="false" outlineLevel="0" collapsed="false">
      <c r="A759" s="7" t="s">
        <v>869</v>
      </c>
      <c r="B759" s="7" t="s">
        <v>106</v>
      </c>
      <c r="C759" s="7" t="n">
        <v>26</v>
      </c>
      <c r="D759" s="7" t="s">
        <v>102</v>
      </c>
      <c r="E759" s="7" t="n">
        <v>30</v>
      </c>
      <c r="F759" s="7" t="n">
        <v>2</v>
      </c>
      <c r="G759" s="14" t="n">
        <v>2955.14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n">
        <v>0</v>
      </c>
      <c r="M759" s="14"/>
      <c r="N759" s="14"/>
      <c r="O759" s="14" t="n">
        <v>0</v>
      </c>
      <c r="P759" s="7" t="n">
        <v>217</v>
      </c>
      <c r="Q759" s="7" t="n">
        <v>0</v>
      </c>
      <c r="R759" s="7" t="n">
        <v>0</v>
      </c>
      <c r="S759" s="7"/>
      <c r="T759" s="7" t="n">
        <v>0</v>
      </c>
      <c r="U759" s="7" t="n">
        <v>0</v>
      </c>
      <c r="V759" s="7" t="n">
        <v>0.3914</v>
      </c>
      <c r="W759" s="7"/>
    </row>
    <row r="760" customFormat="false" ht="15" hidden="false" customHeight="false" outlineLevel="0" collapsed="false">
      <c r="A760" s="7" t="s">
        <v>870</v>
      </c>
      <c r="B760" s="7" t="s">
        <v>106</v>
      </c>
      <c r="C760" s="7" t="n">
        <v>43</v>
      </c>
      <c r="D760" s="7" t="s">
        <v>102</v>
      </c>
      <c r="E760" s="7" t="n">
        <v>20</v>
      </c>
      <c r="F760" s="7" t="n">
        <v>3</v>
      </c>
      <c r="G760" s="14" t="n">
        <v>5089.56</v>
      </c>
      <c r="H760" s="14" t="n">
        <v>14906.5</v>
      </c>
      <c r="I760" s="14" t="n">
        <v>0</v>
      </c>
      <c r="J760" s="14" t="n">
        <v>0</v>
      </c>
      <c r="K760" s="14" t="n">
        <v>0</v>
      </c>
      <c r="L760" s="14" t="n">
        <v>0</v>
      </c>
      <c r="M760" s="14"/>
      <c r="N760" s="14"/>
      <c r="O760" s="14" t="n">
        <v>0</v>
      </c>
      <c r="P760" s="7" t="n">
        <v>5</v>
      </c>
      <c r="Q760" s="7" t="n">
        <v>17</v>
      </c>
      <c r="R760" s="7" t="n">
        <v>12</v>
      </c>
      <c r="S760" s="7" t="n">
        <v>0.741</v>
      </c>
      <c r="T760" s="7" t="n">
        <v>0</v>
      </c>
      <c r="U760" s="7" t="n">
        <v>0</v>
      </c>
      <c r="V760" s="7" t="n">
        <v>0.07</v>
      </c>
      <c r="W760" s="7"/>
    </row>
    <row r="761" customFormat="false" ht="15" hidden="false" customHeight="false" outlineLevel="0" collapsed="false">
      <c r="A761" s="7" t="s">
        <v>871</v>
      </c>
      <c r="B761" s="7" t="s">
        <v>128</v>
      </c>
      <c r="C761" s="7" t="n">
        <v>37</v>
      </c>
      <c r="D761" s="7" t="s">
        <v>102</v>
      </c>
      <c r="E761" s="7" t="n">
        <v>41</v>
      </c>
      <c r="F761" s="7" t="n">
        <v>2</v>
      </c>
      <c r="G761" s="14" t="n">
        <v>1369.62</v>
      </c>
      <c r="H761" s="14" t="n">
        <v>0</v>
      </c>
      <c r="I761" s="14" t="n">
        <v>0</v>
      </c>
      <c r="J761" s="14" t="n">
        <v>0</v>
      </c>
      <c r="K761" s="14" t="n">
        <v>0</v>
      </c>
      <c r="L761" s="14" t="n">
        <v>6720</v>
      </c>
      <c r="M761" s="14"/>
      <c r="N761" s="14"/>
      <c r="O761" s="14" t="n">
        <v>0</v>
      </c>
      <c r="P761" s="7" t="n">
        <v>177</v>
      </c>
      <c r="Q761" s="7" t="n">
        <v>0</v>
      </c>
      <c r="R761" s="7" t="n">
        <v>0</v>
      </c>
      <c r="S761" s="7"/>
      <c r="T761" s="7" t="n">
        <v>1</v>
      </c>
      <c r="U761" s="7" t="n">
        <v>1</v>
      </c>
      <c r="V761" s="7" t="n">
        <v>0.5498</v>
      </c>
      <c r="W761" s="7" t="s">
        <v>435</v>
      </c>
    </row>
    <row r="762" customFormat="false" ht="15" hidden="false" customHeight="false" outlineLevel="0" collapsed="false">
      <c r="A762" s="7" t="s">
        <v>872</v>
      </c>
      <c r="B762" s="7" t="s">
        <v>108</v>
      </c>
      <c r="C762" s="7" t="n">
        <v>59</v>
      </c>
      <c r="D762" s="7" t="s">
        <v>102</v>
      </c>
      <c r="E762" s="7" t="n">
        <v>262</v>
      </c>
      <c r="F762" s="7" t="n">
        <v>4</v>
      </c>
      <c r="G762" s="14" t="n">
        <v>6187.94</v>
      </c>
      <c r="H762" s="14" t="n">
        <v>20405.09</v>
      </c>
      <c r="I762" s="14" t="n">
        <v>78800</v>
      </c>
      <c r="J762" s="14" t="n">
        <v>0</v>
      </c>
      <c r="K762" s="14" t="n">
        <v>0</v>
      </c>
      <c r="L762" s="14" t="n">
        <v>0</v>
      </c>
      <c r="M762" s="14" t="n">
        <v>11900</v>
      </c>
      <c r="N762" s="14" t="n">
        <v>40.3</v>
      </c>
      <c r="O762" s="14" t="n">
        <v>310.48</v>
      </c>
      <c r="P762" s="7" t="n">
        <v>3</v>
      </c>
      <c r="Q762" s="7" t="n">
        <v>22</v>
      </c>
      <c r="R762" s="7" t="n">
        <v>0</v>
      </c>
      <c r="S762" s="7" t="n">
        <v>0.378</v>
      </c>
      <c r="T762" s="7" t="n">
        <v>0</v>
      </c>
      <c r="U762" s="7" t="n">
        <v>0</v>
      </c>
      <c r="V762" s="7" t="n">
        <v>0.0436</v>
      </c>
      <c r="W762" s="7"/>
    </row>
    <row r="763" customFormat="false" ht="15" hidden="false" customHeight="false" outlineLevel="0" collapsed="false">
      <c r="A763" s="7" t="s">
        <v>873</v>
      </c>
      <c r="B763" s="7" t="s">
        <v>106</v>
      </c>
      <c r="C763" s="7" t="n">
        <v>49</v>
      </c>
      <c r="D763" s="7" t="s">
        <v>104</v>
      </c>
      <c r="E763" s="7" t="n">
        <v>114</v>
      </c>
      <c r="F763" s="7" t="n">
        <v>5</v>
      </c>
      <c r="G763" s="14" t="n">
        <v>5296.14</v>
      </c>
      <c r="H763" s="14" t="n">
        <v>39866.5</v>
      </c>
      <c r="I763" s="14" t="n">
        <v>66200</v>
      </c>
      <c r="J763" s="14" t="n">
        <v>0</v>
      </c>
      <c r="K763" s="14" t="n">
        <v>277700</v>
      </c>
      <c r="L763" s="14" t="n">
        <v>0</v>
      </c>
      <c r="M763" s="14"/>
      <c r="N763" s="14"/>
      <c r="O763" s="14" t="n">
        <v>0</v>
      </c>
      <c r="P763" s="7" t="n">
        <v>17</v>
      </c>
      <c r="Q763" s="7" t="n">
        <v>85</v>
      </c>
      <c r="R763" s="7" t="n">
        <v>0</v>
      </c>
      <c r="S763" s="7" t="n">
        <v>0.434</v>
      </c>
      <c r="T763" s="7" t="n">
        <v>1</v>
      </c>
      <c r="U763" s="7" t="n">
        <v>0</v>
      </c>
      <c r="V763" s="7" t="n">
        <v>0.0225</v>
      </c>
      <c r="W763" s="7"/>
    </row>
    <row r="764" customFormat="false" ht="15" hidden="false" customHeight="false" outlineLevel="0" collapsed="false">
      <c r="A764" s="7" t="s">
        <v>874</v>
      </c>
      <c r="B764" s="7" t="s">
        <v>101</v>
      </c>
      <c r="C764" s="7" t="n">
        <v>45</v>
      </c>
      <c r="D764" s="7" t="s">
        <v>102</v>
      </c>
      <c r="E764" s="7" t="n">
        <v>182</v>
      </c>
      <c r="F764" s="7" t="n">
        <v>3</v>
      </c>
      <c r="G764" s="14" t="n">
        <v>10752.8</v>
      </c>
      <c r="H764" s="14" t="n">
        <v>127950.54</v>
      </c>
      <c r="I764" s="14" t="n">
        <v>0</v>
      </c>
      <c r="J764" s="14" t="n">
        <v>520222.44</v>
      </c>
      <c r="K764" s="14" t="n">
        <v>0</v>
      </c>
      <c r="L764" s="14" t="n">
        <v>0</v>
      </c>
      <c r="M764" s="14"/>
      <c r="N764" s="14"/>
      <c r="O764" s="14" t="n">
        <v>0</v>
      </c>
      <c r="P764" s="7" t="n">
        <v>3</v>
      </c>
      <c r="Q764" s="7" t="n">
        <v>18</v>
      </c>
      <c r="R764" s="7" t="n">
        <v>10</v>
      </c>
      <c r="S764" s="7" t="n">
        <v>0.714</v>
      </c>
      <c r="T764" s="7" t="n">
        <v>0</v>
      </c>
      <c r="U764" s="7" t="n">
        <v>0</v>
      </c>
      <c r="V764" s="7" t="n">
        <v>0.0689</v>
      </c>
      <c r="W764" s="7"/>
    </row>
    <row r="765" customFormat="false" ht="15" hidden="false" customHeight="false" outlineLevel="0" collapsed="false">
      <c r="A765" s="7" t="s">
        <v>875</v>
      </c>
      <c r="B765" s="7" t="s">
        <v>106</v>
      </c>
      <c r="C765" s="7" t="n">
        <v>62</v>
      </c>
      <c r="D765" s="7" t="s">
        <v>104</v>
      </c>
      <c r="E765" s="7" t="n">
        <v>37</v>
      </c>
      <c r="F765" s="7" t="n">
        <v>5</v>
      </c>
      <c r="G765" s="14" t="n">
        <v>7980.7</v>
      </c>
      <c r="H765" s="14" t="n">
        <v>80880.73</v>
      </c>
      <c r="I765" s="14" t="n">
        <v>0</v>
      </c>
      <c r="J765" s="14" t="n">
        <v>89958.93</v>
      </c>
      <c r="K765" s="14" t="n">
        <v>290200</v>
      </c>
      <c r="L765" s="14" t="n">
        <v>0</v>
      </c>
      <c r="M765" s="14" t="n">
        <v>19400</v>
      </c>
      <c r="N765" s="14" t="n">
        <v>38</v>
      </c>
      <c r="O765" s="14" t="n">
        <v>537.98</v>
      </c>
      <c r="P765" s="7" t="n">
        <v>5</v>
      </c>
      <c r="Q765" s="7" t="n">
        <v>55</v>
      </c>
      <c r="R765" s="7" t="n">
        <v>16</v>
      </c>
      <c r="S765" s="7" t="n">
        <v>0.671</v>
      </c>
      <c r="T765" s="7" t="n">
        <v>0</v>
      </c>
      <c r="U765" s="7" t="n">
        <v>0</v>
      </c>
      <c r="V765" s="7" t="n">
        <v>0.0245</v>
      </c>
      <c r="W765" s="7"/>
    </row>
    <row r="766" customFormat="false" ht="15" hidden="false" customHeight="false" outlineLevel="0" collapsed="false">
      <c r="A766" s="7" t="s">
        <v>876</v>
      </c>
      <c r="B766" s="7" t="s">
        <v>108</v>
      </c>
      <c r="C766" s="7" t="n">
        <v>38</v>
      </c>
      <c r="D766" s="7" t="s">
        <v>102</v>
      </c>
      <c r="E766" s="7" t="n">
        <v>85</v>
      </c>
      <c r="F766" s="7" t="n">
        <v>2</v>
      </c>
      <c r="G766" s="14" t="n">
        <v>469.83</v>
      </c>
      <c r="H766" s="14" t="n">
        <v>1385</v>
      </c>
      <c r="I766" s="14" t="n">
        <v>0</v>
      </c>
      <c r="J766" s="14" t="n">
        <v>0</v>
      </c>
      <c r="K766" s="14" t="n">
        <v>0</v>
      </c>
      <c r="L766" s="14" t="n">
        <v>0</v>
      </c>
      <c r="M766" s="14"/>
      <c r="N766" s="14"/>
      <c r="O766" s="14" t="n">
        <v>0</v>
      </c>
      <c r="P766" s="7" t="n">
        <v>24</v>
      </c>
      <c r="Q766" s="7" t="n">
        <v>2</v>
      </c>
      <c r="R766" s="7" t="n">
        <v>7</v>
      </c>
      <c r="S766" s="7" t="n">
        <v>0.625</v>
      </c>
      <c r="T766" s="7" t="n">
        <v>0</v>
      </c>
      <c r="U766" s="7" t="n">
        <v>0</v>
      </c>
      <c r="V766" s="7" t="n">
        <v>0.1191</v>
      </c>
      <c r="W766" s="7"/>
    </row>
    <row r="767" customFormat="false" ht="15" hidden="false" customHeight="false" outlineLevel="0" collapsed="false">
      <c r="A767" s="7" t="s">
        <v>877</v>
      </c>
      <c r="B767" s="7" t="s">
        <v>108</v>
      </c>
      <c r="C767" s="7" t="n">
        <v>35</v>
      </c>
      <c r="D767" s="7" t="s">
        <v>102</v>
      </c>
      <c r="E767" s="7" t="n">
        <v>124</v>
      </c>
      <c r="F767" s="7" t="n">
        <v>2</v>
      </c>
      <c r="G767" s="14" t="n">
        <v>1939.06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n">
        <v>0</v>
      </c>
      <c r="M767" s="14"/>
      <c r="N767" s="14"/>
      <c r="O767" s="14" t="n">
        <v>0</v>
      </c>
      <c r="P767" s="7" t="n">
        <v>189</v>
      </c>
      <c r="Q767" s="7" t="n">
        <v>0</v>
      </c>
      <c r="R767" s="7" t="n">
        <v>0</v>
      </c>
      <c r="S767" s="7"/>
      <c r="T767" s="7" t="n">
        <v>0</v>
      </c>
      <c r="U767" s="7" t="n">
        <v>0</v>
      </c>
      <c r="V767" s="7" t="n">
        <v>0.3042</v>
      </c>
      <c r="W767" s="7"/>
    </row>
    <row r="768" customFormat="false" ht="15" hidden="false" customHeight="false" outlineLevel="0" collapsed="false">
      <c r="A768" s="7" t="s">
        <v>878</v>
      </c>
      <c r="B768" s="7" t="s">
        <v>101</v>
      </c>
      <c r="C768" s="7" t="n">
        <v>33</v>
      </c>
      <c r="D768" s="7" t="s">
        <v>102</v>
      </c>
      <c r="E768" s="7" t="n">
        <v>75</v>
      </c>
      <c r="F768" s="7" t="n">
        <v>2</v>
      </c>
      <c r="G768" s="14" t="n">
        <v>18235.43</v>
      </c>
      <c r="H768" s="14" t="n">
        <v>31054.15</v>
      </c>
      <c r="I768" s="14" t="n">
        <v>0</v>
      </c>
      <c r="J768" s="14" t="n">
        <v>0</v>
      </c>
      <c r="K768" s="14" t="n">
        <v>0</v>
      </c>
      <c r="L768" s="14" t="n">
        <v>0</v>
      </c>
      <c r="M768" s="14"/>
      <c r="N768" s="14"/>
      <c r="O768" s="14" t="n">
        <v>0</v>
      </c>
      <c r="P768" s="7" t="n">
        <v>13</v>
      </c>
      <c r="Q768" s="7" t="n">
        <v>22</v>
      </c>
      <c r="R768" s="7" t="n">
        <v>11</v>
      </c>
      <c r="S768" s="7" t="n">
        <v>0.922</v>
      </c>
      <c r="T768" s="7" t="n">
        <v>0</v>
      </c>
      <c r="U768" s="7" t="n">
        <v>0</v>
      </c>
      <c r="V768" s="7" t="n">
        <v>0.0836</v>
      </c>
      <c r="W768" s="7"/>
    </row>
    <row r="769" customFormat="false" ht="15" hidden="false" customHeight="false" outlineLevel="0" collapsed="false">
      <c r="A769" s="7" t="s">
        <v>879</v>
      </c>
      <c r="B769" s="7" t="s">
        <v>108</v>
      </c>
      <c r="C769" s="7" t="n">
        <v>30</v>
      </c>
      <c r="D769" s="7" t="s">
        <v>102</v>
      </c>
      <c r="E769" s="7" t="n">
        <v>65</v>
      </c>
      <c r="F769" s="7" t="n">
        <v>2</v>
      </c>
      <c r="G769" s="14" t="n">
        <v>560.46</v>
      </c>
      <c r="H769" s="14" t="n">
        <v>2035.58</v>
      </c>
      <c r="I769" s="14" t="n">
        <v>0</v>
      </c>
      <c r="J769" s="14" t="n">
        <v>0</v>
      </c>
      <c r="K769" s="14" t="n">
        <v>0</v>
      </c>
      <c r="L769" s="14" t="n">
        <v>0</v>
      </c>
      <c r="M769" s="14"/>
      <c r="N769" s="14"/>
      <c r="O769" s="14" t="n">
        <v>0</v>
      </c>
      <c r="P769" s="7" t="n">
        <v>24</v>
      </c>
      <c r="Q769" s="7" t="n">
        <v>16</v>
      </c>
      <c r="R769" s="7" t="n">
        <v>8</v>
      </c>
      <c r="S769" s="7" t="n">
        <v>0.832</v>
      </c>
      <c r="T769" s="7" t="n">
        <v>0</v>
      </c>
      <c r="U769" s="7" t="n">
        <v>0</v>
      </c>
      <c r="V769" s="7" t="n">
        <v>0.0839</v>
      </c>
      <c r="W769" s="7"/>
    </row>
    <row r="770" customFormat="false" ht="15" hidden="false" customHeight="false" outlineLevel="0" collapsed="false">
      <c r="A770" s="7" t="s">
        <v>880</v>
      </c>
      <c r="B770" s="7" t="s">
        <v>108</v>
      </c>
      <c r="C770" s="7" t="n">
        <v>48</v>
      </c>
      <c r="D770" s="7" t="s">
        <v>104</v>
      </c>
      <c r="E770" s="7" t="n">
        <v>197</v>
      </c>
      <c r="F770" s="7" t="n">
        <v>2</v>
      </c>
      <c r="G770" s="14" t="n">
        <v>2865.01</v>
      </c>
      <c r="H770" s="14" t="n">
        <v>38534.03</v>
      </c>
      <c r="I770" s="14" t="n">
        <v>0</v>
      </c>
      <c r="J770" s="14" t="n">
        <v>0</v>
      </c>
      <c r="K770" s="14" t="n">
        <v>0</v>
      </c>
      <c r="L770" s="14" t="n">
        <v>0</v>
      </c>
      <c r="M770" s="14"/>
      <c r="N770" s="14"/>
      <c r="O770" s="14" t="n">
        <v>0</v>
      </c>
      <c r="P770" s="7" t="n">
        <v>21</v>
      </c>
      <c r="Q770" s="7" t="n">
        <v>61</v>
      </c>
      <c r="R770" s="7" t="n">
        <v>18</v>
      </c>
      <c r="S770" s="7" t="n">
        <v>0.653</v>
      </c>
      <c r="T770" s="7" t="n">
        <v>0</v>
      </c>
      <c r="U770" s="7" t="n">
        <v>0</v>
      </c>
      <c r="V770" s="7" t="n">
        <v>0.0221</v>
      </c>
      <c r="W770" s="7"/>
    </row>
    <row r="771" customFormat="false" ht="15" hidden="false" customHeight="false" outlineLevel="0" collapsed="false">
      <c r="A771" s="7" t="s">
        <v>881</v>
      </c>
      <c r="B771" s="7" t="s">
        <v>106</v>
      </c>
      <c r="C771" s="7" t="n">
        <v>36</v>
      </c>
      <c r="D771" s="7" t="s">
        <v>102</v>
      </c>
      <c r="E771" s="7" t="n">
        <v>78</v>
      </c>
      <c r="F771" s="7" t="n">
        <v>5</v>
      </c>
      <c r="G771" s="14" t="n">
        <v>247.77</v>
      </c>
      <c r="H771" s="14" t="n">
        <v>2419.56</v>
      </c>
      <c r="I771" s="14" t="n">
        <v>0</v>
      </c>
      <c r="J771" s="14" t="n">
        <v>1770.55</v>
      </c>
      <c r="K771" s="14" t="n">
        <v>0</v>
      </c>
      <c r="L771" s="14" t="n">
        <v>0</v>
      </c>
      <c r="M771" s="14" t="n">
        <v>1400</v>
      </c>
      <c r="N771" s="14" t="n">
        <v>22.5</v>
      </c>
      <c r="O771" s="14" t="n">
        <v>38.9</v>
      </c>
      <c r="P771" s="7" t="n">
        <v>15</v>
      </c>
      <c r="Q771" s="7" t="n">
        <v>7</v>
      </c>
      <c r="R771" s="7" t="n">
        <v>6</v>
      </c>
      <c r="S771" s="7" t="n">
        <v>0.741</v>
      </c>
      <c r="T771" s="7" t="n">
        <v>0</v>
      </c>
      <c r="U771" s="7" t="n">
        <v>0</v>
      </c>
      <c r="V771" s="7" t="n">
        <v>0.0421</v>
      </c>
      <c r="W771" s="7"/>
    </row>
    <row r="772" customFormat="false" ht="15" hidden="false" customHeight="false" outlineLevel="0" collapsed="false">
      <c r="A772" s="7" t="s">
        <v>882</v>
      </c>
      <c r="B772" s="7" t="s">
        <v>108</v>
      </c>
      <c r="C772" s="7" t="n">
        <v>55</v>
      </c>
      <c r="D772" s="7" t="s">
        <v>102</v>
      </c>
      <c r="E772" s="7" t="n">
        <v>31</v>
      </c>
      <c r="F772" s="7" t="n">
        <v>2</v>
      </c>
      <c r="G772" s="14" t="n">
        <v>2204.55</v>
      </c>
      <c r="H772" s="14" t="n">
        <v>4332.14</v>
      </c>
      <c r="I772" s="14" t="n">
        <v>0</v>
      </c>
      <c r="J772" s="14" t="n">
        <v>0</v>
      </c>
      <c r="K772" s="14" t="n">
        <v>0</v>
      </c>
      <c r="L772" s="14" t="n">
        <v>0</v>
      </c>
      <c r="M772" s="14"/>
      <c r="N772" s="14"/>
      <c r="O772" s="14" t="n">
        <v>0</v>
      </c>
      <c r="P772" s="7" t="n">
        <v>4</v>
      </c>
      <c r="Q772" s="7" t="n">
        <v>52</v>
      </c>
      <c r="R772" s="7" t="n">
        <v>0</v>
      </c>
      <c r="S772" s="7" t="n">
        <v>0.568</v>
      </c>
      <c r="T772" s="7" t="n">
        <v>0</v>
      </c>
      <c r="U772" s="7" t="n">
        <v>0</v>
      </c>
      <c r="V772" s="7" t="n">
        <v>0.1032</v>
      </c>
      <c r="W772" s="7"/>
    </row>
    <row r="773" customFormat="false" ht="15" hidden="false" customHeight="false" outlineLevel="0" collapsed="false">
      <c r="A773" s="7" t="s">
        <v>883</v>
      </c>
      <c r="B773" s="7" t="s">
        <v>101</v>
      </c>
      <c r="C773" s="7" t="n">
        <v>38</v>
      </c>
      <c r="D773" s="7" t="s">
        <v>104</v>
      </c>
      <c r="E773" s="7" t="n">
        <v>28</v>
      </c>
      <c r="F773" s="7" t="n">
        <v>1</v>
      </c>
      <c r="G773" s="14" t="n">
        <v>28397.58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  <c r="M773" s="14"/>
      <c r="N773" s="14"/>
      <c r="O773" s="14" t="n">
        <v>0</v>
      </c>
      <c r="P773" s="7" t="n">
        <v>7</v>
      </c>
      <c r="Q773" s="7" t="n">
        <v>50</v>
      </c>
      <c r="R773" s="7" t="n">
        <v>11</v>
      </c>
      <c r="S773" s="7" t="n">
        <v>0.761</v>
      </c>
      <c r="T773" s="7" t="n">
        <v>0</v>
      </c>
      <c r="U773" s="7" t="n">
        <v>0</v>
      </c>
      <c r="V773" s="7" t="n">
        <v>0.0523</v>
      </c>
      <c r="W773" s="7"/>
    </row>
    <row r="774" customFormat="false" ht="15" hidden="false" customHeight="false" outlineLevel="0" collapsed="false">
      <c r="A774" s="7" t="s">
        <v>884</v>
      </c>
      <c r="B774" s="7" t="s">
        <v>106</v>
      </c>
      <c r="C774" s="7" t="n">
        <v>32</v>
      </c>
      <c r="D774" s="7" t="s">
        <v>102</v>
      </c>
      <c r="E774" s="7" t="n">
        <v>131</v>
      </c>
      <c r="F774" s="7" t="n">
        <v>4</v>
      </c>
      <c r="G774" s="14" t="n">
        <v>11261.51</v>
      </c>
      <c r="H774" s="14" t="n">
        <v>18807.26</v>
      </c>
      <c r="I774" s="14" t="n">
        <v>0</v>
      </c>
      <c r="J774" s="14" t="n">
        <v>0</v>
      </c>
      <c r="K774" s="14" t="n">
        <v>135200</v>
      </c>
      <c r="L774" s="14" t="n">
        <v>0</v>
      </c>
      <c r="M774" s="14" t="n">
        <v>15000</v>
      </c>
      <c r="N774" s="14" t="n">
        <v>3.6</v>
      </c>
      <c r="O774" s="14" t="n">
        <v>449.52</v>
      </c>
      <c r="P774" s="7" t="n">
        <v>12</v>
      </c>
      <c r="Q774" s="7" t="n">
        <v>17</v>
      </c>
      <c r="R774" s="7" t="n">
        <v>5</v>
      </c>
      <c r="S774" s="7" t="n">
        <v>0.862</v>
      </c>
      <c r="T774" s="7" t="n">
        <v>1</v>
      </c>
      <c r="U774" s="7" t="n">
        <v>0</v>
      </c>
      <c r="V774" s="7" t="n">
        <v>0.1509</v>
      </c>
      <c r="W774" s="7"/>
    </row>
    <row r="775" customFormat="false" ht="15" hidden="false" customHeight="false" outlineLevel="0" collapsed="false">
      <c r="A775" s="7" t="s">
        <v>885</v>
      </c>
      <c r="B775" s="7" t="s">
        <v>108</v>
      </c>
      <c r="C775" s="7" t="n">
        <v>66</v>
      </c>
      <c r="D775" s="7" t="s">
        <v>102</v>
      </c>
      <c r="E775" s="7" t="n">
        <v>250</v>
      </c>
      <c r="F775" s="7" t="n">
        <v>2</v>
      </c>
      <c r="G775" s="14" t="n">
        <v>801.38</v>
      </c>
      <c r="H775" s="14" t="n">
        <v>13480.04</v>
      </c>
      <c r="I775" s="14" t="n">
        <v>0</v>
      </c>
      <c r="J775" s="14" t="n">
        <v>0</v>
      </c>
      <c r="K775" s="14" t="n">
        <v>0</v>
      </c>
      <c r="L775" s="14" t="n">
        <v>0</v>
      </c>
      <c r="M775" s="14"/>
      <c r="N775" s="14"/>
      <c r="O775" s="14" t="n">
        <v>0</v>
      </c>
      <c r="P775" s="7" t="n">
        <v>403</v>
      </c>
      <c r="Q775" s="7" t="n">
        <v>0</v>
      </c>
      <c r="R775" s="7" t="n">
        <v>0</v>
      </c>
      <c r="S775" s="7"/>
      <c r="T775" s="7" t="n">
        <v>0</v>
      </c>
      <c r="U775" s="7" t="n">
        <v>0</v>
      </c>
      <c r="V775" s="7" t="n">
        <v>0.3202</v>
      </c>
      <c r="W775" s="7"/>
    </row>
    <row r="776" customFormat="false" ht="15" hidden="false" customHeight="false" outlineLevel="0" collapsed="false">
      <c r="A776" s="7" t="s">
        <v>886</v>
      </c>
      <c r="B776" s="7" t="s">
        <v>108</v>
      </c>
      <c r="C776" s="7" t="n">
        <v>25</v>
      </c>
      <c r="D776" s="7" t="s">
        <v>102</v>
      </c>
      <c r="E776" s="7" t="n">
        <v>22</v>
      </c>
      <c r="F776" s="7" t="n">
        <v>3</v>
      </c>
      <c r="G776" s="14" t="n">
        <v>3108.97</v>
      </c>
      <c r="H776" s="14" t="n">
        <v>19640.23</v>
      </c>
      <c r="I776" s="14" t="n">
        <v>0</v>
      </c>
      <c r="J776" s="14" t="n">
        <v>0</v>
      </c>
      <c r="K776" s="14" t="n">
        <v>0</v>
      </c>
      <c r="L776" s="14" t="n">
        <v>4250</v>
      </c>
      <c r="M776" s="14"/>
      <c r="N776" s="14"/>
      <c r="O776" s="14" t="n">
        <v>0</v>
      </c>
      <c r="P776" s="7" t="n">
        <v>67</v>
      </c>
      <c r="Q776" s="7" t="n">
        <v>14</v>
      </c>
      <c r="R776" s="7" t="n">
        <v>0</v>
      </c>
      <c r="S776" s="7" t="n">
        <v>0.912</v>
      </c>
      <c r="T776" s="7" t="n">
        <v>0</v>
      </c>
      <c r="U776" s="7" t="n">
        <v>0</v>
      </c>
      <c r="V776" s="7" t="n">
        <v>0.0967</v>
      </c>
      <c r="W776" s="7"/>
    </row>
    <row r="777" customFormat="false" ht="15" hidden="false" customHeight="false" outlineLevel="0" collapsed="false">
      <c r="A777" s="7" t="s">
        <v>887</v>
      </c>
      <c r="B777" s="7" t="s">
        <v>101</v>
      </c>
      <c r="C777" s="7" t="n">
        <v>55</v>
      </c>
      <c r="D777" s="7" t="s">
        <v>102</v>
      </c>
      <c r="E777" s="7" t="n">
        <v>21</v>
      </c>
      <c r="F777" s="7" t="n">
        <v>4</v>
      </c>
      <c r="G777" s="14" t="n">
        <v>30746.84</v>
      </c>
      <c r="H777" s="14" t="n">
        <v>79241.71</v>
      </c>
      <c r="I777" s="14" t="n">
        <v>221500</v>
      </c>
      <c r="J777" s="14" t="n">
        <v>181754.45</v>
      </c>
      <c r="K777" s="14" t="n">
        <v>0</v>
      </c>
      <c r="L777" s="14" t="n">
        <v>0</v>
      </c>
      <c r="M777" s="14"/>
      <c r="N777" s="14"/>
      <c r="O777" s="14" t="n">
        <v>0</v>
      </c>
      <c r="P777" s="7" t="n">
        <v>3</v>
      </c>
      <c r="Q777" s="7" t="n">
        <v>39</v>
      </c>
      <c r="R777" s="7" t="n">
        <v>14</v>
      </c>
      <c r="S777" s="7" t="n">
        <v>0.779</v>
      </c>
      <c r="T777" s="7" t="n">
        <v>0</v>
      </c>
      <c r="U777" s="7" t="n">
        <v>0</v>
      </c>
      <c r="V777" s="7" t="n">
        <v>0.0852</v>
      </c>
      <c r="W777" s="7"/>
    </row>
    <row r="778" customFormat="false" ht="15" hidden="false" customHeight="false" outlineLevel="0" collapsed="false">
      <c r="A778" s="7" t="s">
        <v>888</v>
      </c>
      <c r="B778" s="7" t="s">
        <v>128</v>
      </c>
      <c r="C778" s="7" t="n">
        <v>62</v>
      </c>
      <c r="D778" s="7" t="s">
        <v>104</v>
      </c>
      <c r="E778" s="7" t="n">
        <v>133</v>
      </c>
      <c r="F778" s="7" t="n">
        <v>2</v>
      </c>
      <c r="G778" s="14" t="n">
        <v>2095.74</v>
      </c>
      <c r="H778" s="14" t="n">
        <v>8179.17</v>
      </c>
      <c r="I778" s="14" t="n">
        <v>0</v>
      </c>
      <c r="J778" s="14" t="n">
        <v>0</v>
      </c>
      <c r="K778" s="14" t="n">
        <v>0</v>
      </c>
      <c r="L778" s="14" t="n">
        <v>0</v>
      </c>
      <c r="M778" s="14"/>
      <c r="N778" s="14"/>
      <c r="O778" s="14" t="n">
        <v>0</v>
      </c>
      <c r="P778" s="7" t="n">
        <v>39</v>
      </c>
      <c r="Q778" s="7" t="n">
        <v>15</v>
      </c>
      <c r="R778" s="7" t="n">
        <v>3</v>
      </c>
      <c r="S778" s="7" t="n">
        <v>0.372</v>
      </c>
      <c r="T778" s="7" t="n">
        <v>1</v>
      </c>
      <c r="U778" s="7" t="n">
        <v>0</v>
      </c>
      <c r="V778" s="7" t="n">
        <v>0.0615</v>
      </c>
      <c r="W778" s="7"/>
    </row>
    <row r="779" customFormat="false" ht="15" hidden="false" customHeight="false" outlineLevel="0" collapsed="false">
      <c r="A779" s="7" t="s">
        <v>889</v>
      </c>
      <c r="B779" s="7" t="s">
        <v>106</v>
      </c>
      <c r="C779" s="7" t="n">
        <v>36</v>
      </c>
      <c r="D779" s="7" t="s">
        <v>102</v>
      </c>
      <c r="E779" s="7" t="n">
        <v>16</v>
      </c>
      <c r="F779" s="7" t="n">
        <v>4</v>
      </c>
      <c r="G779" s="14" t="n">
        <v>14690.09</v>
      </c>
      <c r="H779" s="14" t="n">
        <v>31614.94</v>
      </c>
      <c r="I779" s="14" t="n">
        <v>0</v>
      </c>
      <c r="J779" s="14" t="n">
        <v>0</v>
      </c>
      <c r="K779" s="14" t="n">
        <v>0</v>
      </c>
      <c r="L779" s="14" t="n">
        <v>0</v>
      </c>
      <c r="M779" s="14" t="n">
        <v>14800</v>
      </c>
      <c r="N779" s="14" t="n">
        <v>10.6</v>
      </c>
      <c r="O779" s="14" t="n">
        <v>503.73</v>
      </c>
      <c r="P779" s="7" t="n">
        <v>5</v>
      </c>
      <c r="Q779" s="7" t="n">
        <v>30</v>
      </c>
      <c r="R779" s="7" t="n">
        <v>15</v>
      </c>
      <c r="S779" s="7" t="n">
        <v>0.825</v>
      </c>
      <c r="T779" s="7" t="n">
        <v>0</v>
      </c>
      <c r="U779" s="7" t="n">
        <v>0</v>
      </c>
      <c r="V779" s="7" t="n">
        <v>0.0449</v>
      </c>
      <c r="W779" s="7"/>
    </row>
    <row r="780" customFormat="false" ht="15" hidden="false" customHeight="false" outlineLevel="0" collapsed="false">
      <c r="A780" s="7" t="s">
        <v>890</v>
      </c>
      <c r="B780" s="7" t="s">
        <v>106</v>
      </c>
      <c r="C780" s="7" t="n">
        <v>38</v>
      </c>
      <c r="D780" s="7" t="s">
        <v>104</v>
      </c>
      <c r="E780" s="7" t="n">
        <v>116</v>
      </c>
      <c r="F780" s="7" t="n">
        <v>3</v>
      </c>
      <c r="G780" s="14" t="n">
        <v>15833.99</v>
      </c>
      <c r="H780" s="14" t="n">
        <v>82071.52</v>
      </c>
      <c r="I780" s="14" t="n">
        <v>0</v>
      </c>
      <c r="J780" s="14" t="n">
        <v>0</v>
      </c>
      <c r="K780" s="14" t="n">
        <v>0</v>
      </c>
      <c r="L780" s="14" t="n">
        <v>0</v>
      </c>
      <c r="M780" s="14" t="n">
        <v>11200</v>
      </c>
      <c r="N780" s="14" t="n">
        <v>61.8</v>
      </c>
      <c r="O780" s="14" t="n">
        <v>1126.08</v>
      </c>
      <c r="P780" s="7" t="n">
        <v>9</v>
      </c>
      <c r="Q780" s="7" t="n">
        <v>59</v>
      </c>
      <c r="R780" s="7" t="n">
        <v>4</v>
      </c>
      <c r="S780" s="7" t="n">
        <v>0.59</v>
      </c>
      <c r="T780" s="7" t="n">
        <v>0</v>
      </c>
      <c r="U780" s="7" t="n">
        <v>0</v>
      </c>
      <c r="V780" s="7" t="n">
        <v>0.0206</v>
      </c>
      <c r="W780" s="7"/>
    </row>
    <row r="781" customFormat="false" ht="15" hidden="false" customHeight="false" outlineLevel="0" collapsed="false">
      <c r="A781" s="7" t="s">
        <v>891</v>
      </c>
      <c r="B781" s="7" t="s">
        <v>128</v>
      </c>
      <c r="C781" s="7" t="n">
        <v>44</v>
      </c>
      <c r="D781" s="7" t="s">
        <v>102</v>
      </c>
      <c r="E781" s="7" t="n">
        <v>11</v>
      </c>
      <c r="F781" s="7" t="n">
        <v>3</v>
      </c>
      <c r="G781" s="14" t="n">
        <v>7547.44</v>
      </c>
      <c r="H781" s="14" t="n">
        <v>26707.18</v>
      </c>
      <c r="I781" s="14" t="n">
        <v>0</v>
      </c>
      <c r="J781" s="14" t="n">
        <v>0</v>
      </c>
      <c r="K781" s="14" t="n">
        <v>0</v>
      </c>
      <c r="L781" s="14" t="n">
        <v>0</v>
      </c>
      <c r="M781" s="14" t="n">
        <v>12600</v>
      </c>
      <c r="N781" s="14" t="n">
        <v>33.3</v>
      </c>
      <c r="O781" s="14" t="n">
        <v>616.68</v>
      </c>
      <c r="P781" s="7" t="n">
        <v>20</v>
      </c>
      <c r="Q781" s="7" t="n">
        <v>20</v>
      </c>
      <c r="R781" s="7" t="n">
        <v>11</v>
      </c>
      <c r="S781" s="7" t="n">
        <v>0.816</v>
      </c>
      <c r="T781" s="7" t="n">
        <v>0</v>
      </c>
      <c r="U781" s="7" t="n">
        <v>0</v>
      </c>
      <c r="V781" s="7" t="n">
        <v>0.1057</v>
      </c>
      <c r="W781" s="7"/>
    </row>
    <row r="782" customFormat="false" ht="15" hidden="false" customHeight="false" outlineLevel="0" collapsed="false">
      <c r="A782" s="7" t="s">
        <v>892</v>
      </c>
      <c r="B782" s="7" t="s">
        <v>101</v>
      </c>
      <c r="C782" s="7" t="n">
        <v>47</v>
      </c>
      <c r="D782" s="7" t="s">
        <v>104</v>
      </c>
      <c r="E782" s="7" t="n">
        <v>114</v>
      </c>
      <c r="F782" s="7" t="n">
        <v>4</v>
      </c>
      <c r="G782" s="14" t="n">
        <v>6464.46</v>
      </c>
      <c r="H782" s="14" t="n">
        <v>0</v>
      </c>
      <c r="I782" s="14" t="n">
        <v>112700</v>
      </c>
      <c r="J782" s="14" t="n">
        <v>0</v>
      </c>
      <c r="K782" s="14" t="n">
        <v>332300</v>
      </c>
      <c r="L782" s="14" t="n">
        <v>0</v>
      </c>
      <c r="M782" s="14" t="n">
        <v>21300</v>
      </c>
      <c r="N782" s="14" t="n">
        <v>49.6</v>
      </c>
      <c r="O782" s="14" t="n">
        <v>1817</v>
      </c>
      <c r="P782" s="7" t="n">
        <v>8</v>
      </c>
      <c r="Q782" s="7" t="n">
        <v>44</v>
      </c>
      <c r="R782" s="7" t="n">
        <v>21</v>
      </c>
      <c r="S782" s="7" t="n">
        <v>0.685</v>
      </c>
      <c r="T782" s="7" t="n">
        <v>0</v>
      </c>
      <c r="U782" s="7" t="n">
        <v>0</v>
      </c>
      <c r="V782" s="7" t="n">
        <v>0.0098</v>
      </c>
      <c r="W782" s="7"/>
    </row>
    <row r="783" customFormat="false" ht="15" hidden="false" customHeight="false" outlineLevel="0" collapsed="false">
      <c r="A783" s="7" t="s">
        <v>893</v>
      </c>
      <c r="B783" s="7" t="s">
        <v>106</v>
      </c>
      <c r="C783" s="7" t="n">
        <v>57</v>
      </c>
      <c r="D783" s="7" t="s">
        <v>102</v>
      </c>
      <c r="E783" s="7" t="n">
        <v>254</v>
      </c>
      <c r="F783" s="7" t="n">
        <v>1</v>
      </c>
      <c r="G783" s="14" t="n">
        <v>11999.38</v>
      </c>
      <c r="H783" s="14" t="n">
        <v>0</v>
      </c>
      <c r="I783" s="14" t="n">
        <v>0</v>
      </c>
      <c r="J783" s="14" t="n">
        <v>0</v>
      </c>
      <c r="K783" s="14" t="n">
        <v>0</v>
      </c>
      <c r="L783" s="14" t="n">
        <v>0</v>
      </c>
      <c r="M783" s="14"/>
      <c r="N783" s="14"/>
      <c r="O783" s="14" t="n">
        <v>0</v>
      </c>
      <c r="P783" s="7" t="n">
        <v>14</v>
      </c>
      <c r="Q783" s="7" t="n">
        <v>20</v>
      </c>
      <c r="R783" s="7" t="n">
        <v>11</v>
      </c>
      <c r="S783" s="7" t="n">
        <v>0.758</v>
      </c>
      <c r="T783" s="7" t="n">
        <v>1</v>
      </c>
      <c r="U783" s="7" t="n">
        <v>0</v>
      </c>
      <c r="V783" s="7" t="n">
        <v>0.1818</v>
      </c>
      <c r="W783" s="7"/>
    </row>
    <row r="784" customFormat="false" ht="15" hidden="false" customHeight="false" outlineLevel="0" collapsed="false">
      <c r="A784" s="7" t="s">
        <v>894</v>
      </c>
      <c r="B784" s="7" t="s">
        <v>108</v>
      </c>
      <c r="C784" s="7" t="n">
        <v>47</v>
      </c>
      <c r="D784" s="7" t="s">
        <v>104</v>
      </c>
      <c r="E784" s="7" t="n">
        <v>164</v>
      </c>
      <c r="F784" s="7" t="n">
        <v>3</v>
      </c>
      <c r="G784" s="14" t="n">
        <v>4680.31</v>
      </c>
      <c r="H784" s="14" t="n">
        <v>67870.62</v>
      </c>
      <c r="I784" s="14" t="n">
        <v>0</v>
      </c>
      <c r="J784" s="14" t="n">
        <v>0</v>
      </c>
      <c r="K784" s="14" t="n">
        <v>197900</v>
      </c>
      <c r="L784" s="14" t="n">
        <v>0</v>
      </c>
      <c r="M784" s="14"/>
      <c r="N784" s="14"/>
      <c r="O784" s="14" t="n">
        <v>0</v>
      </c>
      <c r="P784" s="7" t="n">
        <v>0</v>
      </c>
      <c r="Q784" s="7" t="n">
        <v>36</v>
      </c>
      <c r="R784" s="7" t="n">
        <v>15</v>
      </c>
      <c r="S784" s="7" t="n">
        <v>0.912</v>
      </c>
      <c r="T784" s="7" t="n">
        <v>0</v>
      </c>
      <c r="U784" s="7" t="n">
        <v>0</v>
      </c>
      <c r="V784" s="7" t="n">
        <v>0.0336</v>
      </c>
      <c r="W784" s="7"/>
    </row>
    <row r="785" customFormat="false" ht="15" hidden="false" customHeight="false" outlineLevel="0" collapsed="false">
      <c r="A785" s="7" t="s">
        <v>895</v>
      </c>
      <c r="B785" s="7" t="s">
        <v>128</v>
      </c>
      <c r="C785" s="7" t="n">
        <v>76</v>
      </c>
      <c r="D785" s="7" t="s">
        <v>104</v>
      </c>
      <c r="E785" s="7" t="n">
        <v>416</v>
      </c>
      <c r="F785" s="7" t="n">
        <v>5</v>
      </c>
      <c r="G785" s="14" t="n">
        <v>2185.69</v>
      </c>
      <c r="H785" s="14" t="n">
        <v>27386.61</v>
      </c>
      <c r="I785" s="14" t="n">
        <v>59000</v>
      </c>
      <c r="J785" s="14" t="n">
        <v>53295.94</v>
      </c>
      <c r="K785" s="14" t="n">
        <v>0</v>
      </c>
      <c r="L785" s="14" t="n">
        <v>0</v>
      </c>
      <c r="M785" s="14" t="n">
        <v>11800</v>
      </c>
      <c r="N785" s="14" t="n">
        <v>16.3</v>
      </c>
      <c r="O785" s="14" t="n">
        <v>0</v>
      </c>
      <c r="P785" s="7" t="n">
        <v>410</v>
      </c>
      <c r="Q785" s="7" t="n">
        <v>0</v>
      </c>
      <c r="R785" s="7" t="n">
        <v>0</v>
      </c>
      <c r="S785" s="7"/>
      <c r="T785" s="7" t="n">
        <v>0</v>
      </c>
      <c r="U785" s="7" t="n">
        <v>1</v>
      </c>
      <c r="V785" s="7" t="n">
        <v>0.0855</v>
      </c>
      <c r="W785" s="7"/>
    </row>
    <row r="786" customFormat="false" ht="15" hidden="false" customHeight="false" outlineLevel="0" collapsed="false">
      <c r="A786" s="7" t="s">
        <v>896</v>
      </c>
      <c r="B786" s="7" t="s">
        <v>101</v>
      </c>
      <c r="C786" s="7" t="n">
        <v>19</v>
      </c>
      <c r="D786" s="7" t="s">
        <v>102</v>
      </c>
      <c r="E786" s="7" t="n">
        <v>1</v>
      </c>
      <c r="F786" s="7" t="n">
        <v>1</v>
      </c>
      <c r="G786" s="14" t="n">
        <v>4974.78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n">
        <v>0</v>
      </c>
      <c r="M786" s="14"/>
      <c r="N786" s="14"/>
      <c r="O786" s="14" t="n">
        <v>0</v>
      </c>
      <c r="P786" s="7" t="n">
        <v>0</v>
      </c>
      <c r="Q786" s="7" t="n">
        <v>22</v>
      </c>
      <c r="R786" s="7" t="n">
        <v>15</v>
      </c>
      <c r="S786" s="7" t="n">
        <v>0.763</v>
      </c>
      <c r="T786" s="7" t="n">
        <v>1</v>
      </c>
      <c r="U786" s="7" t="n">
        <v>0</v>
      </c>
      <c r="V786" s="7" t="n">
        <v>0.2404</v>
      </c>
      <c r="W786" s="7"/>
    </row>
    <row r="787" customFormat="false" ht="15" hidden="false" customHeight="false" outlineLevel="0" collapsed="false">
      <c r="A787" s="7" t="s">
        <v>897</v>
      </c>
      <c r="B787" s="7" t="s">
        <v>101</v>
      </c>
      <c r="C787" s="7" t="n">
        <v>49</v>
      </c>
      <c r="D787" s="7" t="s">
        <v>102</v>
      </c>
      <c r="E787" s="7" t="n">
        <v>125</v>
      </c>
      <c r="F787" s="7" t="n">
        <v>2</v>
      </c>
      <c r="G787" s="14" t="n">
        <v>526.33</v>
      </c>
      <c r="H787" s="14" t="n">
        <v>0</v>
      </c>
      <c r="I787" s="14" t="n">
        <v>7700</v>
      </c>
      <c r="J787" s="14" t="n">
        <v>0</v>
      </c>
      <c r="K787" s="14" t="n">
        <v>0</v>
      </c>
      <c r="L787" s="14" t="n">
        <v>0</v>
      </c>
      <c r="M787" s="14"/>
      <c r="N787" s="14"/>
      <c r="O787" s="14" t="n">
        <v>0</v>
      </c>
      <c r="P787" s="7" t="n">
        <v>72</v>
      </c>
      <c r="Q787" s="7" t="n">
        <v>12</v>
      </c>
      <c r="R787" s="7" t="n">
        <v>0</v>
      </c>
      <c r="S787" s="7" t="n">
        <v>0.65</v>
      </c>
      <c r="T787" s="7" t="n">
        <v>0</v>
      </c>
      <c r="U787" s="7" t="n">
        <v>0</v>
      </c>
      <c r="V787" s="7" t="n">
        <v>0.1114</v>
      </c>
      <c r="W787" s="7"/>
    </row>
    <row r="788" customFormat="false" ht="15" hidden="false" customHeight="false" outlineLevel="0" collapsed="false">
      <c r="A788" s="7" t="s">
        <v>898</v>
      </c>
      <c r="B788" s="7" t="s">
        <v>101</v>
      </c>
      <c r="C788" s="7" t="n">
        <v>28</v>
      </c>
      <c r="D788" s="7" t="s">
        <v>104</v>
      </c>
      <c r="E788" s="7" t="n">
        <v>40</v>
      </c>
      <c r="F788" s="7" t="n">
        <v>2</v>
      </c>
      <c r="G788" s="14" t="n">
        <v>2299.33</v>
      </c>
      <c r="H788" s="14" t="n">
        <v>0</v>
      </c>
      <c r="I788" s="14" t="n">
        <v>0</v>
      </c>
      <c r="J788" s="14" t="n">
        <v>165062.72</v>
      </c>
      <c r="K788" s="14" t="n">
        <v>0</v>
      </c>
      <c r="L788" s="14" t="n">
        <v>0</v>
      </c>
      <c r="M788" s="14"/>
      <c r="N788" s="14"/>
      <c r="O788" s="14" t="n">
        <v>0</v>
      </c>
      <c r="P788" s="7" t="n">
        <v>21</v>
      </c>
      <c r="Q788" s="7" t="n">
        <v>22</v>
      </c>
      <c r="R788" s="7" t="n">
        <v>0</v>
      </c>
      <c r="S788" s="7" t="n">
        <v>0.736</v>
      </c>
      <c r="T788" s="7" t="n">
        <v>2</v>
      </c>
      <c r="U788" s="7" t="n">
        <v>0</v>
      </c>
      <c r="V788" s="7" t="n">
        <v>0.1954</v>
      </c>
      <c r="W788" s="7"/>
    </row>
    <row r="789" customFormat="false" ht="15" hidden="false" customHeight="false" outlineLevel="0" collapsed="false">
      <c r="A789" s="7" t="s">
        <v>899</v>
      </c>
      <c r="B789" s="7" t="s">
        <v>101</v>
      </c>
      <c r="C789" s="7" t="n">
        <v>40</v>
      </c>
      <c r="D789" s="7" t="s">
        <v>102</v>
      </c>
      <c r="E789" s="7" t="n">
        <v>9</v>
      </c>
      <c r="F789" s="7" t="n">
        <v>2</v>
      </c>
      <c r="G789" s="14" t="n">
        <v>3611.68</v>
      </c>
      <c r="H789" s="14" t="n">
        <v>14321.52</v>
      </c>
      <c r="I789" s="14" t="n">
        <v>0</v>
      </c>
      <c r="J789" s="14" t="n">
        <v>0</v>
      </c>
      <c r="K789" s="14" t="n">
        <v>0</v>
      </c>
      <c r="L789" s="14" t="n">
        <v>0</v>
      </c>
      <c r="M789" s="14"/>
      <c r="N789" s="14"/>
      <c r="O789" s="14" t="n">
        <v>0</v>
      </c>
      <c r="P789" s="7" t="n">
        <v>16</v>
      </c>
      <c r="Q789" s="7" t="n">
        <v>8</v>
      </c>
      <c r="R789" s="7" t="n">
        <v>9</v>
      </c>
      <c r="S789" s="7" t="n">
        <v>0.852</v>
      </c>
      <c r="T789" s="7" t="n">
        <v>0</v>
      </c>
      <c r="U789" s="7" t="n">
        <v>0</v>
      </c>
      <c r="V789" s="7" t="n">
        <v>0.122</v>
      </c>
      <c r="W789" s="7"/>
    </row>
    <row r="790" customFormat="false" ht="15" hidden="false" customHeight="false" outlineLevel="0" collapsed="false">
      <c r="A790" s="7" t="s">
        <v>900</v>
      </c>
      <c r="B790" s="7" t="s">
        <v>106</v>
      </c>
      <c r="C790" s="7" t="n">
        <v>37</v>
      </c>
      <c r="D790" s="7" t="s">
        <v>102</v>
      </c>
      <c r="E790" s="7" t="n">
        <v>146</v>
      </c>
      <c r="F790" s="7" t="n">
        <v>2</v>
      </c>
      <c r="G790" s="14" t="n">
        <v>1027.24</v>
      </c>
      <c r="H790" s="14" t="n">
        <v>0</v>
      </c>
      <c r="I790" s="14" t="n">
        <v>0</v>
      </c>
      <c r="J790" s="14" t="n">
        <v>16297.31</v>
      </c>
      <c r="K790" s="14" t="n">
        <v>0</v>
      </c>
      <c r="L790" s="14" t="n">
        <v>0</v>
      </c>
      <c r="M790" s="14"/>
      <c r="N790" s="14"/>
      <c r="O790" s="14" t="n">
        <v>0</v>
      </c>
      <c r="P790" s="7" t="n">
        <v>116</v>
      </c>
      <c r="Q790" s="7" t="n">
        <v>0</v>
      </c>
      <c r="R790" s="7" t="n">
        <v>0</v>
      </c>
      <c r="S790" s="7"/>
      <c r="T790" s="7" t="n">
        <v>2</v>
      </c>
      <c r="U790" s="7" t="n">
        <v>1</v>
      </c>
      <c r="V790" s="7" t="n">
        <v>0.633</v>
      </c>
      <c r="W790" s="7"/>
    </row>
    <row r="791" customFormat="false" ht="15" hidden="false" customHeight="false" outlineLevel="0" collapsed="false">
      <c r="A791" s="7" t="s">
        <v>901</v>
      </c>
      <c r="B791" s="7" t="s">
        <v>128</v>
      </c>
      <c r="C791" s="7" t="n">
        <v>20</v>
      </c>
      <c r="D791" s="7" t="s">
        <v>102</v>
      </c>
      <c r="E791" s="7" t="n">
        <v>5</v>
      </c>
      <c r="F791" s="7" t="n">
        <v>5</v>
      </c>
      <c r="G791" s="14" t="n">
        <v>1624.03</v>
      </c>
      <c r="H791" s="14" t="n">
        <v>0</v>
      </c>
      <c r="I791" s="14" t="n">
        <v>25100</v>
      </c>
      <c r="J791" s="14" t="n">
        <v>0</v>
      </c>
      <c r="K791" s="14" t="n">
        <v>171000</v>
      </c>
      <c r="L791" s="14" t="n">
        <v>0</v>
      </c>
      <c r="M791" s="14" t="n">
        <v>5800</v>
      </c>
      <c r="N791" s="14" t="n">
        <v>48.1</v>
      </c>
      <c r="O791" s="14" t="n">
        <v>152.92</v>
      </c>
      <c r="P791" s="7" t="n">
        <v>37</v>
      </c>
      <c r="Q791" s="7" t="n">
        <v>9</v>
      </c>
      <c r="R791" s="7" t="n">
        <v>13</v>
      </c>
      <c r="S791" s="7" t="n">
        <v>0.971</v>
      </c>
      <c r="T791" s="7" t="n">
        <v>0</v>
      </c>
      <c r="U791" s="7" t="n">
        <v>0</v>
      </c>
      <c r="V791" s="7" t="n">
        <v>0.089</v>
      </c>
      <c r="W791" s="7"/>
    </row>
    <row r="792" customFormat="false" ht="15" hidden="false" customHeight="false" outlineLevel="0" collapsed="false">
      <c r="A792" s="7" t="s">
        <v>902</v>
      </c>
      <c r="B792" s="7" t="s">
        <v>108</v>
      </c>
      <c r="C792" s="7" t="n">
        <v>19</v>
      </c>
      <c r="D792" s="7" t="s">
        <v>102</v>
      </c>
      <c r="E792" s="7" t="n">
        <v>5</v>
      </c>
      <c r="F792" s="7" t="n">
        <v>1</v>
      </c>
      <c r="G792" s="14" t="n">
        <v>547.68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n">
        <v>0</v>
      </c>
      <c r="M792" s="14"/>
      <c r="N792" s="14"/>
      <c r="O792" s="14" t="n">
        <v>0</v>
      </c>
      <c r="P792" s="7" t="n">
        <v>18</v>
      </c>
      <c r="Q792" s="7" t="n">
        <v>9</v>
      </c>
      <c r="R792" s="7" t="n">
        <v>10</v>
      </c>
      <c r="S792" s="7" t="n">
        <v>0.818</v>
      </c>
      <c r="T792" s="7" t="n">
        <v>0</v>
      </c>
      <c r="U792" s="7" t="n">
        <v>1</v>
      </c>
      <c r="V792" s="7" t="n">
        <v>0.2143</v>
      </c>
      <c r="W792" s="7" t="s">
        <v>117</v>
      </c>
    </row>
    <row r="793" customFormat="false" ht="15" hidden="false" customHeight="false" outlineLevel="0" collapsed="false">
      <c r="A793" s="7" t="s">
        <v>903</v>
      </c>
      <c r="B793" s="7" t="s">
        <v>101</v>
      </c>
      <c r="C793" s="7" t="n">
        <v>70</v>
      </c>
      <c r="D793" s="7" t="s">
        <v>102</v>
      </c>
      <c r="E793" s="7" t="n">
        <v>98</v>
      </c>
      <c r="F793" s="7" t="n">
        <v>5</v>
      </c>
      <c r="G793" s="14" t="n">
        <v>13997.11</v>
      </c>
      <c r="H793" s="14" t="n">
        <v>160985.17</v>
      </c>
      <c r="I793" s="14" t="n">
        <v>0</v>
      </c>
      <c r="J793" s="14" t="n">
        <v>652814.74</v>
      </c>
      <c r="K793" s="14" t="n">
        <v>0</v>
      </c>
      <c r="L793" s="14" t="n">
        <v>0</v>
      </c>
      <c r="M793" s="14" t="n">
        <v>27600</v>
      </c>
      <c r="N793" s="14" t="n">
        <v>34.5</v>
      </c>
      <c r="O793" s="14" t="n">
        <v>1367.09</v>
      </c>
      <c r="P793" s="7" t="n">
        <v>11</v>
      </c>
      <c r="Q793" s="7" t="n">
        <v>30</v>
      </c>
      <c r="R793" s="7" t="n">
        <v>0</v>
      </c>
      <c r="S793" s="7" t="n">
        <v>0.635</v>
      </c>
      <c r="T793" s="7" t="n">
        <v>0</v>
      </c>
      <c r="U793" s="7" t="n">
        <v>0</v>
      </c>
      <c r="V793" s="7" t="n">
        <v>0.0435</v>
      </c>
      <c r="W793" s="7"/>
    </row>
    <row r="794" customFormat="false" ht="15" hidden="false" customHeight="false" outlineLevel="0" collapsed="false">
      <c r="A794" s="7" t="s">
        <v>904</v>
      </c>
      <c r="B794" s="7" t="s">
        <v>108</v>
      </c>
      <c r="C794" s="7" t="n">
        <v>22</v>
      </c>
      <c r="D794" s="7" t="s">
        <v>104</v>
      </c>
      <c r="E794" s="7" t="n">
        <v>18</v>
      </c>
      <c r="F794" s="7" t="n">
        <v>3</v>
      </c>
      <c r="G794" s="14" t="n">
        <v>1565.95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n">
        <v>0</v>
      </c>
      <c r="M794" s="14" t="n">
        <v>5100</v>
      </c>
      <c r="N794" s="14" t="n">
        <v>38.7</v>
      </c>
      <c r="O794" s="14" t="n">
        <v>325.39</v>
      </c>
      <c r="P794" s="7" t="n">
        <v>40</v>
      </c>
      <c r="Q794" s="7" t="n">
        <v>27</v>
      </c>
      <c r="R794" s="7" t="n">
        <v>9</v>
      </c>
      <c r="S794" s="7" t="n">
        <v>0.531</v>
      </c>
      <c r="T794" s="7" t="n">
        <v>1</v>
      </c>
      <c r="U794" s="7" t="n">
        <v>0</v>
      </c>
      <c r="V794" s="7" t="n">
        <v>0.0791</v>
      </c>
      <c r="W794" s="7"/>
    </row>
    <row r="795" customFormat="false" ht="15" hidden="false" customHeight="false" outlineLevel="0" collapsed="false">
      <c r="A795" s="7" t="s">
        <v>905</v>
      </c>
      <c r="B795" s="7" t="s">
        <v>101</v>
      </c>
      <c r="C795" s="7" t="n">
        <v>37</v>
      </c>
      <c r="D795" s="7" t="s">
        <v>102</v>
      </c>
      <c r="E795" s="7" t="n">
        <v>47</v>
      </c>
      <c r="F795" s="7" t="n">
        <v>3</v>
      </c>
      <c r="G795" s="14" t="n">
        <v>2789.78</v>
      </c>
      <c r="H795" s="14" t="n">
        <v>0</v>
      </c>
      <c r="I795" s="14" t="n">
        <v>0</v>
      </c>
      <c r="J795" s="14" t="n">
        <v>203301.59</v>
      </c>
      <c r="K795" s="14" t="n">
        <v>136500</v>
      </c>
      <c r="L795" s="14" t="n">
        <v>0</v>
      </c>
      <c r="M795" s="14"/>
      <c r="N795" s="14"/>
      <c r="O795" s="14" t="n">
        <v>0</v>
      </c>
      <c r="P795" s="7" t="n">
        <v>9</v>
      </c>
      <c r="Q795" s="7" t="n">
        <v>19</v>
      </c>
      <c r="R795" s="7" t="n">
        <v>7</v>
      </c>
      <c r="S795" s="7" t="n">
        <v>0.952</v>
      </c>
      <c r="T795" s="7" t="n">
        <v>0</v>
      </c>
      <c r="U795" s="7" t="n">
        <v>0</v>
      </c>
      <c r="V795" s="7" t="n">
        <v>0.0736</v>
      </c>
      <c r="W795" s="7"/>
    </row>
    <row r="796" customFormat="false" ht="15" hidden="false" customHeight="false" outlineLevel="0" collapsed="false">
      <c r="A796" s="7" t="s">
        <v>906</v>
      </c>
      <c r="B796" s="7" t="s">
        <v>101</v>
      </c>
      <c r="C796" s="7" t="n">
        <v>47</v>
      </c>
      <c r="D796" s="7" t="s">
        <v>102</v>
      </c>
      <c r="E796" s="7" t="n">
        <v>152</v>
      </c>
      <c r="F796" s="7" t="n">
        <v>3</v>
      </c>
      <c r="G796" s="14" t="n">
        <v>3141.54</v>
      </c>
      <c r="H796" s="14" t="n">
        <v>0</v>
      </c>
      <c r="I796" s="14" t="n">
        <v>0</v>
      </c>
      <c r="J796" s="14" t="n">
        <v>0</v>
      </c>
      <c r="K796" s="14" t="n">
        <v>318700</v>
      </c>
      <c r="L796" s="14" t="n">
        <v>0</v>
      </c>
      <c r="M796" s="14" t="n">
        <v>15500</v>
      </c>
      <c r="N796" s="14" t="n">
        <v>41.4</v>
      </c>
      <c r="O796" s="14" t="n">
        <v>0</v>
      </c>
      <c r="P796" s="7" t="n">
        <v>147</v>
      </c>
      <c r="Q796" s="7" t="n">
        <v>0</v>
      </c>
      <c r="R796" s="7" t="n">
        <v>0</v>
      </c>
      <c r="S796" s="7"/>
      <c r="T796" s="7" t="n">
        <v>0</v>
      </c>
      <c r="U796" s="7" t="n">
        <v>0</v>
      </c>
      <c r="V796" s="7" t="n">
        <v>0.2644</v>
      </c>
      <c r="W796" s="7"/>
    </row>
    <row r="797" customFormat="false" ht="15" hidden="false" customHeight="false" outlineLevel="0" collapsed="false">
      <c r="A797" s="7" t="s">
        <v>907</v>
      </c>
      <c r="B797" s="7" t="s">
        <v>101</v>
      </c>
      <c r="C797" s="7" t="n">
        <v>45</v>
      </c>
      <c r="D797" s="7" t="s">
        <v>104</v>
      </c>
      <c r="E797" s="7" t="n">
        <v>115</v>
      </c>
      <c r="F797" s="7" t="n">
        <v>4</v>
      </c>
      <c r="G797" s="14" t="n">
        <v>22656.27</v>
      </c>
      <c r="H797" s="14" t="n">
        <v>7130.13</v>
      </c>
      <c r="I797" s="14" t="n">
        <v>50900</v>
      </c>
      <c r="J797" s="14" t="n">
        <v>0</v>
      </c>
      <c r="K797" s="14" t="n">
        <v>0</v>
      </c>
      <c r="L797" s="14" t="n">
        <v>0</v>
      </c>
      <c r="M797" s="14" t="n">
        <v>13300</v>
      </c>
      <c r="N797" s="14" t="n">
        <v>37.8</v>
      </c>
      <c r="O797" s="14" t="n">
        <v>1463.93</v>
      </c>
      <c r="P797" s="7" t="n">
        <v>0</v>
      </c>
      <c r="Q797" s="7" t="n">
        <v>44</v>
      </c>
      <c r="R797" s="7" t="n">
        <v>25</v>
      </c>
      <c r="S797" s="7" t="n">
        <v>0.682</v>
      </c>
      <c r="T797" s="7" t="n">
        <v>0</v>
      </c>
      <c r="U797" s="7" t="n">
        <v>0</v>
      </c>
      <c r="V797" s="7" t="n">
        <v>0.013</v>
      </c>
      <c r="W797" s="7"/>
    </row>
    <row r="798" customFormat="false" ht="15" hidden="false" customHeight="false" outlineLevel="0" collapsed="false">
      <c r="A798" s="7" t="s">
        <v>908</v>
      </c>
      <c r="B798" s="7" t="s">
        <v>106</v>
      </c>
      <c r="C798" s="7" t="n">
        <v>37</v>
      </c>
      <c r="D798" s="7" t="s">
        <v>104</v>
      </c>
      <c r="E798" s="7" t="n">
        <v>73</v>
      </c>
      <c r="F798" s="7" t="n">
        <v>4</v>
      </c>
      <c r="G798" s="14" t="n">
        <v>1373.6</v>
      </c>
      <c r="H798" s="14" t="n">
        <v>9139.67</v>
      </c>
      <c r="I798" s="14" t="n">
        <v>0</v>
      </c>
      <c r="J798" s="14" t="n">
        <v>39851.31</v>
      </c>
      <c r="K798" s="14" t="n">
        <v>0</v>
      </c>
      <c r="L798" s="14" t="n">
        <v>0</v>
      </c>
      <c r="M798" s="14"/>
      <c r="N798" s="14"/>
      <c r="O798" s="14" t="n">
        <v>0</v>
      </c>
      <c r="P798" s="7" t="n">
        <v>3</v>
      </c>
      <c r="Q798" s="7" t="n">
        <v>76</v>
      </c>
      <c r="R798" s="7" t="n">
        <v>15</v>
      </c>
      <c r="S798" s="7" t="n">
        <v>0.68</v>
      </c>
      <c r="T798" s="7" t="n">
        <v>0</v>
      </c>
      <c r="U798" s="7" t="n">
        <v>0</v>
      </c>
      <c r="V798" s="7" t="n">
        <v>0.0133</v>
      </c>
      <c r="W798" s="7"/>
    </row>
    <row r="799" customFormat="false" ht="15" hidden="false" customHeight="false" outlineLevel="0" collapsed="false">
      <c r="A799" s="7" t="s">
        <v>909</v>
      </c>
      <c r="B799" s="7" t="s">
        <v>108</v>
      </c>
      <c r="C799" s="7" t="n">
        <v>69</v>
      </c>
      <c r="D799" s="7" t="s">
        <v>104</v>
      </c>
      <c r="E799" s="7" t="n">
        <v>250</v>
      </c>
      <c r="F799" s="7" t="n">
        <v>3</v>
      </c>
      <c r="G799" s="14" t="n">
        <v>881.28</v>
      </c>
      <c r="H799" s="14" t="n">
        <v>3622.64</v>
      </c>
      <c r="I799" s="14" t="n">
        <v>0</v>
      </c>
      <c r="J799" s="14" t="n">
        <v>0</v>
      </c>
      <c r="K799" s="14" t="n">
        <v>0</v>
      </c>
      <c r="L799" s="14" t="n">
        <v>0</v>
      </c>
      <c r="M799" s="14" t="n">
        <v>3700</v>
      </c>
      <c r="N799" s="14" t="n">
        <v>24.5</v>
      </c>
      <c r="O799" s="14" t="n">
        <v>78.82</v>
      </c>
      <c r="P799" s="7" t="n">
        <v>5</v>
      </c>
      <c r="Q799" s="7" t="n">
        <v>30</v>
      </c>
      <c r="R799" s="7" t="n">
        <v>10</v>
      </c>
      <c r="S799" s="7" t="n">
        <v>0.276</v>
      </c>
      <c r="T799" s="7" t="n">
        <v>0</v>
      </c>
      <c r="U799" s="7" t="n">
        <v>0</v>
      </c>
      <c r="V799" s="7" t="n">
        <v>0.0172</v>
      </c>
      <c r="W799" s="7"/>
    </row>
    <row r="800" customFormat="false" ht="15" hidden="false" customHeight="false" outlineLevel="0" collapsed="false">
      <c r="A800" s="7" t="s">
        <v>910</v>
      </c>
      <c r="B800" s="7" t="s">
        <v>106</v>
      </c>
      <c r="C800" s="7" t="n">
        <v>52</v>
      </c>
      <c r="D800" s="7" t="s">
        <v>104</v>
      </c>
      <c r="E800" s="7" t="n">
        <v>182</v>
      </c>
      <c r="F800" s="7" t="n">
        <v>5</v>
      </c>
      <c r="G800" s="14" t="n">
        <v>7207.97</v>
      </c>
      <c r="H800" s="14" t="n">
        <v>7186.39</v>
      </c>
      <c r="I800" s="14" t="n">
        <v>0</v>
      </c>
      <c r="J800" s="14" t="n">
        <v>0</v>
      </c>
      <c r="K800" s="14" t="n">
        <v>185300</v>
      </c>
      <c r="L800" s="14" t="n">
        <v>0</v>
      </c>
      <c r="M800" s="14" t="n">
        <v>11400</v>
      </c>
      <c r="N800" s="14" t="n">
        <v>8.8</v>
      </c>
      <c r="O800" s="14" t="n">
        <v>1534.4</v>
      </c>
      <c r="P800" s="7" t="n">
        <v>14</v>
      </c>
      <c r="Q800" s="7" t="n">
        <v>61</v>
      </c>
      <c r="R800" s="7" t="n">
        <v>9</v>
      </c>
      <c r="S800" s="7" t="n">
        <v>0.529</v>
      </c>
      <c r="T800" s="7" t="n">
        <v>0</v>
      </c>
      <c r="U800" s="7" t="n">
        <v>0</v>
      </c>
      <c r="V800" s="7" t="n">
        <v>0.0074</v>
      </c>
      <c r="W800" s="7"/>
    </row>
    <row r="801" customFormat="false" ht="15" hidden="false" customHeight="false" outlineLevel="0" collapsed="false">
      <c r="A801" s="7" t="s">
        <v>911</v>
      </c>
      <c r="B801" s="7" t="s">
        <v>101</v>
      </c>
      <c r="C801" s="7" t="n">
        <v>28</v>
      </c>
      <c r="D801" s="7" t="s">
        <v>102</v>
      </c>
      <c r="E801" s="7" t="n">
        <v>28</v>
      </c>
      <c r="F801" s="7" t="n">
        <v>4</v>
      </c>
      <c r="G801" s="14" t="n">
        <v>6525.5</v>
      </c>
      <c r="H801" s="14" t="n">
        <v>58480.09</v>
      </c>
      <c r="I801" s="14" t="n">
        <v>0</v>
      </c>
      <c r="J801" s="14" t="n">
        <v>297361.41</v>
      </c>
      <c r="K801" s="14" t="n">
        <v>312100</v>
      </c>
      <c r="L801" s="14" t="n">
        <v>0</v>
      </c>
      <c r="M801" s="14"/>
      <c r="N801" s="14"/>
      <c r="O801" s="14" t="n">
        <v>0</v>
      </c>
      <c r="P801" s="7" t="n">
        <v>2</v>
      </c>
      <c r="Q801" s="7" t="n">
        <v>14</v>
      </c>
      <c r="R801" s="7" t="n">
        <v>9</v>
      </c>
      <c r="S801" s="7" t="n">
        <v>0.837</v>
      </c>
      <c r="T801" s="7" t="n">
        <v>3</v>
      </c>
      <c r="U801" s="7" t="n">
        <v>1</v>
      </c>
      <c r="V801" s="7" t="n">
        <v>0.3604</v>
      </c>
      <c r="W801" s="7"/>
    </row>
    <row r="802" customFormat="false" ht="15" hidden="false" customHeight="false" outlineLevel="0" collapsed="false">
      <c r="A802" s="7" t="s">
        <v>912</v>
      </c>
      <c r="B802" s="7" t="s">
        <v>101</v>
      </c>
      <c r="C802" s="7" t="n">
        <v>39</v>
      </c>
      <c r="D802" s="7" t="s">
        <v>104</v>
      </c>
      <c r="E802" s="7" t="n">
        <v>20</v>
      </c>
      <c r="F802" s="7" t="n">
        <v>5</v>
      </c>
      <c r="G802" s="14" t="n">
        <v>15828.38</v>
      </c>
      <c r="H802" s="14" t="n">
        <v>51174.7</v>
      </c>
      <c r="I802" s="14" t="n">
        <v>0</v>
      </c>
      <c r="J802" s="14" t="n">
        <v>254986.25</v>
      </c>
      <c r="K802" s="14" t="n">
        <v>0</v>
      </c>
      <c r="L802" s="14" t="n">
        <v>0</v>
      </c>
      <c r="M802" s="14" t="n">
        <v>21600</v>
      </c>
      <c r="N802" s="14" t="n">
        <v>61.5</v>
      </c>
      <c r="O802" s="14" t="n">
        <v>450.71</v>
      </c>
      <c r="P802" s="7" t="n">
        <v>2</v>
      </c>
      <c r="Q802" s="7" t="n">
        <v>70</v>
      </c>
      <c r="R802" s="7" t="n">
        <v>9</v>
      </c>
      <c r="S802" s="7" t="n">
        <v>0.703</v>
      </c>
      <c r="T802" s="7" t="n">
        <v>1</v>
      </c>
      <c r="U802" s="7" t="n">
        <v>0</v>
      </c>
      <c r="V802" s="7" t="n">
        <v>0.0247</v>
      </c>
      <c r="W802" s="7"/>
    </row>
    <row r="803" customFormat="false" ht="15" hidden="false" customHeight="false" outlineLevel="0" collapsed="false">
      <c r="A803" s="7" t="s">
        <v>913</v>
      </c>
      <c r="B803" s="7" t="s">
        <v>108</v>
      </c>
      <c r="C803" s="7" t="n">
        <v>31</v>
      </c>
      <c r="D803" s="7" t="s">
        <v>102</v>
      </c>
      <c r="E803" s="7" t="n">
        <v>10</v>
      </c>
      <c r="F803" s="7" t="n">
        <v>4</v>
      </c>
      <c r="G803" s="14" t="n">
        <v>3880.07</v>
      </c>
      <c r="H803" s="14" t="n">
        <v>5385.55</v>
      </c>
      <c r="I803" s="14" t="n">
        <v>0</v>
      </c>
      <c r="J803" s="14" t="n">
        <v>0</v>
      </c>
      <c r="K803" s="14" t="n">
        <v>153200</v>
      </c>
      <c r="L803" s="14" t="n">
        <v>0</v>
      </c>
      <c r="M803" s="14" t="n">
        <v>17400</v>
      </c>
      <c r="N803" s="14" t="n">
        <v>6</v>
      </c>
      <c r="O803" s="14" t="n">
        <v>0</v>
      </c>
      <c r="P803" s="7" t="n">
        <v>183</v>
      </c>
      <c r="Q803" s="7" t="n">
        <v>0</v>
      </c>
      <c r="R803" s="7" t="n">
        <v>0</v>
      </c>
      <c r="S803" s="7"/>
      <c r="T803" s="7" t="n">
        <v>0</v>
      </c>
      <c r="U803" s="7" t="n">
        <v>0</v>
      </c>
      <c r="V803" s="7" t="n">
        <v>0.2835</v>
      </c>
      <c r="W803" s="7"/>
    </row>
    <row r="804" customFormat="false" ht="15" hidden="false" customHeight="false" outlineLevel="0" collapsed="false">
      <c r="A804" s="7" t="s">
        <v>914</v>
      </c>
      <c r="B804" s="7" t="s">
        <v>128</v>
      </c>
      <c r="C804" s="7" t="n">
        <v>19</v>
      </c>
      <c r="D804" s="7" t="s">
        <v>104</v>
      </c>
      <c r="E804" s="7" t="n">
        <v>3</v>
      </c>
      <c r="F804" s="7" t="n">
        <v>2</v>
      </c>
      <c r="G804" s="14" t="n">
        <v>1752.2</v>
      </c>
      <c r="H804" s="14" t="n">
        <v>4804.15</v>
      </c>
      <c r="I804" s="14" t="n">
        <v>0</v>
      </c>
      <c r="J804" s="14" t="n">
        <v>0</v>
      </c>
      <c r="K804" s="14" t="n">
        <v>0</v>
      </c>
      <c r="L804" s="14" t="n">
        <v>0</v>
      </c>
      <c r="M804" s="14"/>
      <c r="N804" s="14"/>
      <c r="O804" s="14" t="n">
        <v>0</v>
      </c>
      <c r="P804" s="7" t="n">
        <v>4</v>
      </c>
      <c r="Q804" s="7" t="n">
        <v>21</v>
      </c>
      <c r="R804" s="7" t="n">
        <v>5</v>
      </c>
      <c r="S804" s="7" t="n">
        <v>0.687</v>
      </c>
      <c r="T804" s="7" t="n">
        <v>0</v>
      </c>
      <c r="U804" s="7" t="n">
        <v>0</v>
      </c>
      <c r="V804" s="7" t="n">
        <v>0.051</v>
      </c>
      <c r="W804" s="7"/>
    </row>
    <row r="805" customFormat="false" ht="15" hidden="false" customHeight="false" outlineLevel="0" collapsed="false">
      <c r="A805" s="7" t="s">
        <v>915</v>
      </c>
      <c r="B805" s="7" t="s">
        <v>108</v>
      </c>
      <c r="C805" s="7" t="n">
        <v>19</v>
      </c>
      <c r="D805" s="7" t="s">
        <v>104</v>
      </c>
      <c r="E805" s="7" t="n">
        <v>9</v>
      </c>
      <c r="F805" s="7" t="n">
        <v>4</v>
      </c>
      <c r="G805" s="14" t="n">
        <v>15738.37</v>
      </c>
      <c r="H805" s="14" t="n">
        <v>48130.97</v>
      </c>
      <c r="I805" s="14" t="n">
        <v>32700</v>
      </c>
      <c r="J805" s="14" t="n">
        <v>0</v>
      </c>
      <c r="K805" s="14" t="n">
        <v>197300</v>
      </c>
      <c r="L805" s="14" t="n">
        <v>0</v>
      </c>
      <c r="M805" s="14"/>
      <c r="N805" s="14"/>
      <c r="O805" s="14" t="n">
        <v>0</v>
      </c>
      <c r="P805" s="7" t="n">
        <v>4</v>
      </c>
      <c r="Q805" s="7" t="n">
        <v>48</v>
      </c>
      <c r="R805" s="7" t="n">
        <v>22</v>
      </c>
      <c r="S805" s="7" t="n">
        <v>0.68</v>
      </c>
      <c r="T805" s="7" t="n">
        <v>0</v>
      </c>
      <c r="U805" s="7" t="n">
        <v>0</v>
      </c>
      <c r="V805" s="7" t="n">
        <v>0.0267</v>
      </c>
      <c r="W805" s="7"/>
    </row>
    <row r="806" customFormat="false" ht="15" hidden="false" customHeight="false" outlineLevel="0" collapsed="false">
      <c r="A806" s="7" t="s">
        <v>916</v>
      </c>
      <c r="B806" s="7" t="s">
        <v>108</v>
      </c>
      <c r="C806" s="7" t="n">
        <v>44</v>
      </c>
      <c r="D806" s="7" t="s">
        <v>104</v>
      </c>
      <c r="E806" s="7" t="n">
        <v>77</v>
      </c>
      <c r="F806" s="7" t="n">
        <v>3</v>
      </c>
      <c r="G806" s="14" t="n">
        <v>6039.37</v>
      </c>
      <c r="H806" s="14" t="n">
        <v>10799.7</v>
      </c>
      <c r="I806" s="14" t="n">
        <v>0</v>
      </c>
      <c r="J806" s="14" t="n">
        <v>0</v>
      </c>
      <c r="K806" s="14" t="n">
        <v>0</v>
      </c>
      <c r="L806" s="14" t="n">
        <v>0</v>
      </c>
      <c r="M806" s="14" t="n">
        <v>6700</v>
      </c>
      <c r="N806" s="14" t="n">
        <v>39.6</v>
      </c>
      <c r="O806" s="14" t="n">
        <v>316.23</v>
      </c>
      <c r="P806" s="7" t="n">
        <v>22</v>
      </c>
      <c r="Q806" s="7" t="n">
        <v>21</v>
      </c>
      <c r="R806" s="7" t="n">
        <v>6</v>
      </c>
      <c r="S806" s="7" t="n">
        <v>0.448</v>
      </c>
      <c r="T806" s="7" t="n">
        <v>0</v>
      </c>
      <c r="U806" s="7" t="n">
        <v>0</v>
      </c>
      <c r="V806" s="7" t="n">
        <v>0.0332</v>
      </c>
      <c r="W806" s="7"/>
    </row>
    <row r="807" customFormat="false" ht="15" hidden="false" customHeight="false" outlineLevel="0" collapsed="false">
      <c r="A807" s="7" t="s">
        <v>917</v>
      </c>
      <c r="B807" s="7" t="s">
        <v>101</v>
      </c>
      <c r="C807" s="7" t="n">
        <v>66</v>
      </c>
      <c r="D807" s="7" t="s">
        <v>102</v>
      </c>
      <c r="E807" s="7" t="n">
        <v>130</v>
      </c>
      <c r="F807" s="7" t="n">
        <v>1</v>
      </c>
      <c r="G807" s="14" t="n">
        <v>255.5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n">
        <v>0</v>
      </c>
      <c r="M807" s="14"/>
      <c r="N807" s="14"/>
      <c r="O807" s="14" t="n">
        <v>0</v>
      </c>
      <c r="P807" s="7" t="n">
        <v>12</v>
      </c>
      <c r="Q807" s="7" t="n">
        <v>4</v>
      </c>
      <c r="R807" s="7" t="n">
        <v>8</v>
      </c>
      <c r="S807" s="7" t="n">
        <v>0.306</v>
      </c>
      <c r="T807" s="7" t="n">
        <v>0</v>
      </c>
      <c r="U807" s="7" t="n">
        <v>0</v>
      </c>
      <c r="V807" s="7" t="n">
        <v>0.087</v>
      </c>
      <c r="W807" s="7"/>
    </row>
    <row r="808" customFormat="false" ht="15" hidden="false" customHeight="false" outlineLevel="0" collapsed="false">
      <c r="A808" s="7" t="s">
        <v>918</v>
      </c>
      <c r="B808" s="7" t="s">
        <v>106</v>
      </c>
      <c r="C808" s="7" t="n">
        <v>80</v>
      </c>
      <c r="D808" s="7" t="s">
        <v>104</v>
      </c>
      <c r="E808" s="7" t="n">
        <v>258</v>
      </c>
      <c r="F808" s="7" t="n">
        <v>5</v>
      </c>
      <c r="G808" s="14" t="n">
        <v>11668.25</v>
      </c>
      <c r="H808" s="14" t="n">
        <v>21954.04</v>
      </c>
      <c r="I808" s="14" t="n">
        <v>65700</v>
      </c>
      <c r="J808" s="14" t="n">
        <v>39450.48</v>
      </c>
      <c r="K808" s="14" t="n">
        <v>0</v>
      </c>
      <c r="L808" s="14" t="n">
        <v>0</v>
      </c>
      <c r="M808" s="14" t="n">
        <v>7600</v>
      </c>
      <c r="N808" s="14" t="n">
        <v>49.3</v>
      </c>
      <c r="O808" s="14" t="n">
        <v>752.68</v>
      </c>
      <c r="P808" s="7" t="n">
        <v>14</v>
      </c>
      <c r="Q808" s="7" t="n">
        <v>42</v>
      </c>
      <c r="R808" s="7" t="n">
        <v>0</v>
      </c>
      <c r="S808" s="7" t="n">
        <v>0.357</v>
      </c>
      <c r="T808" s="7" t="n">
        <v>0</v>
      </c>
      <c r="U808" s="7" t="n">
        <v>0</v>
      </c>
      <c r="V808" s="7" t="n">
        <v>0.0133</v>
      </c>
      <c r="W808" s="7"/>
    </row>
    <row r="809" customFormat="false" ht="15" hidden="false" customHeight="false" outlineLevel="0" collapsed="false">
      <c r="A809" s="7" t="s">
        <v>919</v>
      </c>
      <c r="B809" s="7" t="s">
        <v>128</v>
      </c>
      <c r="C809" s="7" t="n">
        <v>50</v>
      </c>
      <c r="D809" s="7" t="s">
        <v>104</v>
      </c>
      <c r="E809" s="7" t="n">
        <v>8</v>
      </c>
      <c r="F809" s="7" t="n">
        <v>4</v>
      </c>
      <c r="G809" s="14" t="n">
        <v>6184.78</v>
      </c>
      <c r="H809" s="14" t="n">
        <v>11919.86</v>
      </c>
      <c r="I809" s="14" t="n">
        <v>20700</v>
      </c>
      <c r="J809" s="14" t="n">
        <v>0</v>
      </c>
      <c r="K809" s="14" t="n">
        <v>0</v>
      </c>
      <c r="L809" s="14" t="n">
        <v>0</v>
      </c>
      <c r="M809" s="14" t="n">
        <v>12300</v>
      </c>
      <c r="N809" s="14" t="n">
        <v>18.6</v>
      </c>
      <c r="O809" s="14" t="n">
        <v>1173.71</v>
      </c>
      <c r="P809" s="7" t="n">
        <v>3</v>
      </c>
      <c r="Q809" s="7" t="n">
        <v>58</v>
      </c>
      <c r="R809" s="7" t="n">
        <v>0</v>
      </c>
      <c r="S809" s="7" t="n">
        <v>0.194</v>
      </c>
      <c r="T809" s="7" t="n">
        <v>0</v>
      </c>
      <c r="U809" s="7" t="n">
        <v>0</v>
      </c>
      <c r="V809" s="7" t="n">
        <v>0.0174</v>
      </c>
      <c r="W809" s="7"/>
    </row>
    <row r="810" customFormat="false" ht="15" hidden="false" customHeight="false" outlineLevel="0" collapsed="false">
      <c r="A810" s="7" t="s">
        <v>920</v>
      </c>
      <c r="B810" s="7" t="s">
        <v>101</v>
      </c>
      <c r="C810" s="7" t="n">
        <v>58</v>
      </c>
      <c r="D810" s="7" t="s">
        <v>102</v>
      </c>
      <c r="E810" s="7" t="n">
        <v>64</v>
      </c>
      <c r="F810" s="7" t="n">
        <v>6</v>
      </c>
      <c r="G810" s="14" t="n">
        <v>4221.23</v>
      </c>
      <c r="H810" s="14" t="n">
        <v>13750.44</v>
      </c>
      <c r="I810" s="14" t="n">
        <v>21300</v>
      </c>
      <c r="J810" s="14" t="n">
        <v>91255.92</v>
      </c>
      <c r="K810" s="14" t="n">
        <v>0</v>
      </c>
      <c r="L810" s="14" t="n">
        <v>0</v>
      </c>
      <c r="M810" s="14" t="n">
        <v>5700</v>
      </c>
      <c r="N810" s="14" t="n">
        <v>50</v>
      </c>
      <c r="O810" s="14" t="n">
        <v>207.57</v>
      </c>
      <c r="P810" s="7" t="n">
        <v>1</v>
      </c>
      <c r="Q810" s="7" t="n">
        <v>36</v>
      </c>
      <c r="R810" s="7" t="n">
        <v>7</v>
      </c>
      <c r="S810" s="7" t="n">
        <v>0.324</v>
      </c>
      <c r="T810" s="7" t="n">
        <v>1</v>
      </c>
      <c r="U810" s="7" t="n">
        <v>0</v>
      </c>
      <c r="V810" s="7" t="n">
        <v>0.0616</v>
      </c>
      <c r="W810" s="7" t="s">
        <v>117</v>
      </c>
    </row>
    <row r="811" customFormat="false" ht="15" hidden="false" customHeight="false" outlineLevel="0" collapsed="false">
      <c r="A811" s="7" t="s">
        <v>921</v>
      </c>
      <c r="B811" s="7" t="s">
        <v>106</v>
      </c>
      <c r="C811" s="7" t="n">
        <v>56</v>
      </c>
      <c r="D811" s="7" t="s">
        <v>102</v>
      </c>
      <c r="E811" s="7" t="n">
        <v>110</v>
      </c>
      <c r="F811" s="7" t="n">
        <v>2</v>
      </c>
      <c r="G811" s="14" t="n">
        <v>8806.42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n">
        <v>0</v>
      </c>
      <c r="M811" s="14"/>
      <c r="N811" s="14"/>
      <c r="O811" s="14" t="n">
        <v>0</v>
      </c>
      <c r="P811" s="7" t="n">
        <v>4</v>
      </c>
      <c r="Q811" s="7" t="n">
        <v>28</v>
      </c>
      <c r="R811" s="7" t="n">
        <v>8</v>
      </c>
      <c r="S811" s="7" t="n">
        <v>0.76</v>
      </c>
      <c r="T811" s="7" t="n">
        <v>1</v>
      </c>
      <c r="U811" s="7" t="n">
        <v>0</v>
      </c>
      <c r="V811" s="7" t="n">
        <v>0.0978</v>
      </c>
      <c r="W811" s="7"/>
    </row>
    <row r="812" customFormat="false" ht="15" hidden="false" customHeight="false" outlineLevel="0" collapsed="false">
      <c r="A812" s="7" t="s">
        <v>922</v>
      </c>
      <c r="B812" s="7" t="s">
        <v>108</v>
      </c>
      <c r="C812" s="7" t="n">
        <v>59</v>
      </c>
      <c r="D812" s="7" t="s">
        <v>104</v>
      </c>
      <c r="E812" s="7" t="n">
        <v>188</v>
      </c>
      <c r="F812" s="7" t="n">
        <v>2</v>
      </c>
      <c r="G812" s="14" t="n">
        <v>4165.56</v>
      </c>
      <c r="H812" s="14" t="n">
        <v>10388.27</v>
      </c>
      <c r="I812" s="14" t="n">
        <v>0</v>
      </c>
      <c r="J812" s="14" t="n">
        <v>0</v>
      </c>
      <c r="K812" s="14" t="n">
        <v>0</v>
      </c>
      <c r="L812" s="14" t="n">
        <v>0</v>
      </c>
      <c r="M812" s="14"/>
      <c r="N812" s="14"/>
      <c r="O812" s="14" t="n">
        <v>0</v>
      </c>
      <c r="P812" s="7" t="n">
        <v>16</v>
      </c>
      <c r="Q812" s="7" t="n">
        <v>35</v>
      </c>
      <c r="R812" s="7" t="n">
        <v>0</v>
      </c>
      <c r="S812" s="7" t="n">
        <v>0.506</v>
      </c>
      <c r="T812" s="7" t="n">
        <v>0</v>
      </c>
      <c r="U812" s="7" t="n">
        <v>0</v>
      </c>
      <c r="V812" s="7" t="n">
        <v>0.0209</v>
      </c>
      <c r="W812" s="7"/>
    </row>
    <row r="813" customFormat="false" ht="15" hidden="false" customHeight="false" outlineLevel="0" collapsed="false">
      <c r="A813" s="7" t="s">
        <v>923</v>
      </c>
      <c r="B813" s="7" t="s">
        <v>108</v>
      </c>
      <c r="C813" s="7" t="n">
        <v>41</v>
      </c>
      <c r="D813" s="7" t="s">
        <v>104</v>
      </c>
      <c r="E813" s="7" t="n">
        <v>93</v>
      </c>
      <c r="F813" s="7" t="n">
        <v>2</v>
      </c>
      <c r="G813" s="14" t="n">
        <v>3319.07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n">
        <v>1770</v>
      </c>
      <c r="M813" s="14"/>
      <c r="N813" s="14"/>
      <c r="O813" s="14" t="n">
        <v>0</v>
      </c>
      <c r="P813" s="7" t="n">
        <v>4</v>
      </c>
      <c r="Q813" s="7" t="n">
        <v>46</v>
      </c>
      <c r="R813" s="7" t="n">
        <v>0</v>
      </c>
      <c r="S813" s="7" t="n">
        <v>0.677</v>
      </c>
      <c r="T813" s="7" t="n">
        <v>1</v>
      </c>
      <c r="U813" s="7" t="n">
        <v>0</v>
      </c>
      <c r="V813" s="7" t="n">
        <v>0.049</v>
      </c>
      <c r="W813" s="7"/>
    </row>
    <row r="814" customFormat="false" ht="15" hidden="false" customHeight="false" outlineLevel="0" collapsed="false">
      <c r="A814" s="7" t="s">
        <v>924</v>
      </c>
      <c r="B814" s="7" t="s">
        <v>101</v>
      </c>
      <c r="C814" s="7" t="n">
        <v>24</v>
      </c>
      <c r="D814" s="7" t="s">
        <v>104</v>
      </c>
      <c r="E814" s="7" t="n">
        <v>3</v>
      </c>
      <c r="F814" s="7" t="n">
        <v>3</v>
      </c>
      <c r="G814" s="14" t="n">
        <v>769.48</v>
      </c>
      <c r="H814" s="14" t="n">
        <v>443.93</v>
      </c>
      <c r="I814" s="14" t="n">
        <v>0</v>
      </c>
      <c r="J814" s="14" t="n">
        <v>0</v>
      </c>
      <c r="K814" s="14" t="n">
        <v>0</v>
      </c>
      <c r="L814" s="14" t="n">
        <v>0</v>
      </c>
      <c r="M814" s="14"/>
      <c r="N814" s="14"/>
      <c r="O814" s="14" t="n">
        <v>0</v>
      </c>
      <c r="P814" s="7" t="n">
        <v>3</v>
      </c>
      <c r="Q814" s="7" t="n">
        <v>42</v>
      </c>
      <c r="R814" s="7" t="n">
        <v>24</v>
      </c>
      <c r="S814" s="7" t="n">
        <v>0.938</v>
      </c>
      <c r="T814" s="7" t="n">
        <v>0</v>
      </c>
      <c r="U814" s="7" t="n">
        <v>0</v>
      </c>
      <c r="V814" s="7" t="n">
        <v>0.0256</v>
      </c>
      <c r="W814" s="7"/>
    </row>
    <row r="815" customFormat="false" ht="15" hidden="false" customHeight="false" outlineLevel="0" collapsed="false">
      <c r="A815" s="7" t="s">
        <v>925</v>
      </c>
      <c r="B815" s="7" t="s">
        <v>101</v>
      </c>
      <c r="C815" s="7" t="n">
        <v>65</v>
      </c>
      <c r="D815" s="7" t="s">
        <v>104</v>
      </c>
      <c r="E815" s="7" t="n">
        <v>92</v>
      </c>
      <c r="F815" s="7" t="n">
        <v>3</v>
      </c>
      <c r="G815" s="14" t="n">
        <v>4011.09</v>
      </c>
      <c r="H815" s="14" t="n">
        <v>28889.33</v>
      </c>
      <c r="I815" s="14" t="n">
        <v>0</v>
      </c>
      <c r="J815" s="14" t="n">
        <v>0</v>
      </c>
      <c r="K815" s="14" t="n">
        <v>0</v>
      </c>
      <c r="L815" s="14" t="n">
        <v>0</v>
      </c>
      <c r="M815" s="14" t="n">
        <v>4300</v>
      </c>
      <c r="N815" s="14" t="n">
        <v>31.8</v>
      </c>
      <c r="O815" s="14" t="n">
        <v>319.61</v>
      </c>
      <c r="P815" s="7" t="n">
        <v>15</v>
      </c>
      <c r="Q815" s="7" t="n">
        <v>35</v>
      </c>
      <c r="R815" s="7" t="n">
        <v>9</v>
      </c>
      <c r="S815" s="7" t="n">
        <v>0.629</v>
      </c>
      <c r="T815" s="7" t="n">
        <v>0</v>
      </c>
      <c r="U815" s="7" t="n">
        <v>0</v>
      </c>
      <c r="V815" s="7" t="n">
        <v>0.0205</v>
      </c>
      <c r="W815" s="7"/>
    </row>
    <row r="816" customFormat="false" ht="15" hidden="false" customHeight="false" outlineLevel="0" collapsed="false">
      <c r="A816" s="7" t="s">
        <v>926</v>
      </c>
      <c r="B816" s="7" t="s">
        <v>106</v>
      </c>
      <c r="C816" s="7" t="n">
        <v>55</v>
      </c>
      <c r="D816" s="7" t="s">
        <v>102</v>
      </c>
      <c r="E816" s="7" t="n">
        <v>127</v>
      </c>
      <c r="F816" s="7" t="n">
        <v>4</v>
      </c>
      <c r="G816" s="14" t="n">
        <v>8544.2</v>
      </c>
      <c r="H816" s="14" t="n">
        <v>104852.88</v>
      </c>
      <c r="I816" s="14" t="n">
        <v>0</v>
      </c>
      <c r="J816" s="14" t="n">
        <v>0</v>
      </c>
      <c r="K816" s="14" t="n">
        <v>246300</v>
      </c>
      <c r="L816" s="14" t="n">
        <v>0</v>
      </c>
      <c r="M816" s="14" t="n">
        <v>16200</v>
      </c>
      <c r="N816" s="14" t="n">
        <v>52.8</v>
      </c>
      <c r="O816" s="14" t="n">
        <v>803.25</v>
      </c>
      <c r="P816" s="7" t="n">
        <v>3</v>
      </c>
      <c r="Q816" s="7" t="n">
        <v>36</v>
      </c>
      <c r="R816" s="7" t="n">
        <v>0</v>
      </c>
      <c r="S816" s="7" t="n">
        <v>0.111</v>
      </c>
      <c r="T816" s="7" t="n">
        <v>1</v>
      </c>
      <c r="U816" s="7" t="n">
        <v>0</v>
      </c>
      <c r="V816" s="7" t="n">
        <v>0.1145</v>
      </c>
      <c r="W816" s="7"/>
    </row>
    <row r="817" customFormat="false" ht="15" hidden="false" customHeight="false" outlineLevel="0" collapsed="false">
      <c r="A817" s="7" t="s">
        <v>927</v>
      </c>
      <c r="B817" s="7" t="s">
        <v>108</v>
      </c>
      <c r="C817" s="7" t="n">
        <v>42</v>
      </c>
      <c r="D817" s="7" t="s">
        <v>102</v>
      </c>
      <c r="E817" s="7" t="n">
        <v>13</v>
      </c>
      <c r="F817" s="7" t="n">
        <v>3</v>
      </c>
      <c r="G817" s="14" t="n">
        <v>2780.36</v>
      </c>
      <c r="H817" s="14" t="n">
        <v>5535.42</v>
      </c>
      <c r="I817" s="14" t="n">
        <v>0</v>
      </c>
      <c r="J817" s="14" t="n">
        <v>0</v>
      </c>
      <c r="K817" s="14" t="n">
        <v>142700</v>
      </c>
      <c r="L817" s="14" t="n">
        <v>0</v>
      </c>
      <c r="M817" s="14"/>
      <c r="N817" s="14"/>
      <c r="O817" s="14" t="n">
        <v>0</v>
      </c>
      <c r="P817" s="7" t="n">
        <v>93</v>
      </c>
      <c r="Q817" s="7" t="n">
        <v>0</v>
      </c>
      <c r="R817" s="7" t="n">
        <v>0</v>
      </c>
      <c r="S817" s="7"/>
      <c r="T817" s="7" t="n">
        <v>1</v>
      </c>
      <c r="U817" s="7" t="n">
        <v>1</v>
      </c>
      <c r="V817" s="7" t="n">
        <v>0.4957</v>
      </c>
      <c r="W817" s="7"/>
    </row>
    <row r="818" customFormat="false" ht="15" hidden="false" customHeight="false" outlineLevel="0" collapsed="false">
      <c r="A818" s="7" t="s">
        <v>928</v>
      </c>
      <c r="B818" s="7" t="s">
        <v>106</v>
      </c>
      <c r="C818" s="7" t="n">
        <v>26</v>
      </c>
      <c r="D818" s="7" t="s">
        <v>102</v>
      </c>
      <c r="E818" s="7" t="n">
        <v>55</v>
      </c>
      <c r="F818" s="7" t="n">
        <v>2</v>
      </c>
      <c r="G818" s="14" t="n">
        <v>4574.78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n">
        <v>0</v>
      </c>
      <c r="M818" s="14" t="n">
        <v>9400</v>
      </c>
      <c r="N818" s="14" t="n">
        <v>42.3</v>
      </c>
      <c r="O818" s="14" t="n">
        <v>109.7</v>
      </c>
      <c r="P818" s="7" t="n">
        <v>48</v>
      </c>
      <c r="Q818" s="7" t="n">
        <v>13</v>
      </c>
      <c r="R818" s="7" t="n">
        <v>7</v>
      </c>
      <c r="S818" s="7" t="n">
        <v>0.892</v>
      </c>
      <c r="T818" s="7" t="n">
        <v>0</v>
      </c>
      <c r="U818" s="7" t="n">
        <v>0</v>
      </c>
      <c r="V818" s="7" t="n">
        <v>0.1511</v>
      </c>
      <c r="W818" s="7"/>
    </row>
    <row r="819" customFormat="false" ht="15" hidden="false" customHeight="false" outlineLevel="0" collapsed="false">
      <c r="A819" s="7" t="s">
        <v>929</v>
      </c>
      <c r="B819" s="7" t="s">
        <v>106</v>
      </c>
      <c r="C819" s="7" t="n">
        <v>62</v>
      </c>
      <c r="D819" s="7" t="s">
        <v>102</v>
      </c>
      <c r="E819" s="7" t="n">
        <v>28</v>
      </c>
      <c r="F819" s="7" t="n">
        <v>2</v>
      </c>
      <c r="G819" s="14" t="n">
        <v>486.4</v>
      </c>
      <c r="H819" s="14" t="n">
        <v>783.99</v>
      </c>
      <c r="I819" s="14" t="n">
        <v>0</v>
      </c>
      <c r="J819" s="14" t="n">
        <v>0</v>
      </c>
      <c r="K819" s="14" t="n">
        <v>0</v>
      </c>
      <c r="L819" s="14" t="n">
        <v>0</v>
      </c>
      <c r="M819" s="14"/>
      <c r="N819" s="14"/>
      <c r="O819" s="14" t="n">
        <v>0</v>
      </c>
      <c r="P819" s="7" t="n">
        <v>8</v>
      </c>
      <c r="Q819" s="7" t="n">
        <v>35</v>
      </c>
      <c r="R819" s="7" t="n">
        <v>0</v>
      </c>
      <c r="S819" s="7" t="n">
        <v>0.461</v>
      </c>
      <c r="T819" s="7" t="n">
        <v>1</v>
      </c>
      <c r="U819" s="7" t="n">
        <v>0</v>
      </c>
      <c r="V819" s="7" t="n">
        <v>0.1285</v>
      </c>
      <c r="W819" s="7"/>
    </row>
    <row r="820" customFormat="false" ht="15" hidden="false" customHeight="false" outlineLevel="0" collapsed="false">
      <c r="A820" s="7" t="s">
        <v>930</v>
      </c>
      <c r="B820" s="7" t="s">
        <v>108</v>
      </c>
      <c r="C820" s="7" t="n">
        <v>28</v>
      </c>
      <c r="D820" s="7" t="s">
        <v>102</v>
      </c>
      <c r="E820" s="7" t="n">
        <v>67</v>
      </c>
      <c r="F820" s="7" t="n">
        <v>2</v>
      </c>
      <c r="G820" s="14" t="n">
        <v>7482.09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6870</v>
      </c>
      <c r="M820" s="14"/>
      <c r="N820" s="14"/>
      <c r="O820" s="14" t="n">
        <v>0</v>
      </c>
      <c r="P820" s="7"/>
      <c r="Q820" s="7" t="n">
        <v>12</v>
      </c>
      <c r="R820" s="7" t="n">
        <v>11</v>
      </c>
      <c r="S820" s="7" t="n">
        <v>0.746</v>
      </c>
      <c r="T820" s="7" t="n">
        <v>0</v>
      </c>
      <c r="U820" s="7" t="n">
        <v>0</v>
      </c>
      <c r="V820" s="7"/>
      <c r="W820" s="7" t="s">
        <v>931</v>
      </c>
    </row>
    <row r="821" customFormat="false" ht="15" hidden="false" customHeight="false" outlineLevel="0" collapsed="false">
      <c r="A821" s="7" t="s">
        <v>932</v>
      </c>
      <c r="B821" s="7" t="s">
        <v>128</v>
      </c>
      <c r="C821" s="7" t="n">
        <v>77</v>
      </c>
      <c r="D821" s="7" t="s">
        <v>104</v>
      </c>
      <c r="E821" s="7" t="n">
        <v>313</v>
      </c>
      <c r="F821" s="7" t="n">
        <v>4</v>
      </c>
      <c r="G821" s="14" t="n">
        <v>3486.36</v>
      </c>
      <c r="H821" s="14" t="n">
        <v>14488</v>
      </c>
      <c r="I821" s="14" t="n">
        <v>13800</v>
      </c>
      <c r="J821" s="14" t="n">
        <v>0</v>
      </c>
      <c r="K821" s="14" t="n">
        <v>0</v>
      </c>
      <c r="L821" s="14" t="n">
        <v>0</v>
      </c>
      <c r="M821" s="14" t="n">
        <v>10100</v>
      </c>
      <c r="N821" s="14" t="n">
        <v>65.7</v>
      </c>
      <c r="O821" s="14" t="n">
        <v>249.65</v>
      </c>
      <c r="P821" s="7" t="n">
        <v>22</v>
      </c>
      <c r="Q821" s="7" t="n">
        <v>39</v>
      </c>
      <c r="R821" s="7" t="n">
        <v>0</v>
      </c>
      <c r="S821" s="7" t="n">
        <v>0.379</v>
      </c>
      <c r="T821" s="7" t="n">
        <v>0</v>
      </c>
      <c r="U821" s="7" t="n">
        <v>0</v>
      </c>
      <c r="V821" s="7" t="n">
        <v>0.024</v>
      </c>
      <c r="W821" s="7"/>
    </row>
    <row r="822" customFormat="false" ht="15" hidden="false" customHeight="false" outlineLevel="0" collapsed="false">
      <c r="A822" s="7" t="s">
        <v>933</v>
      </c>
      <c r="B822" s="7" t="s">
        <v>106</v>
      </c>
      <c r="C822" s="7" t="n">
        <v>44</v>
      </c>
      <c r="D822" s="7" t="s">
        <v>102</v>
      </c>
      <c r="E822" s="7" t="n">
        <v>136</v>
      </c>
      <c r="F822" s="7" t="n">
        <v>2</v>
      </c>
      <c r="G822" s="14" t="n">
        <v>4066.34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  <c r="M822" s="14" t="n">
        <v>3700</v>
      </c>
      <c r="N822" s="14" t="n">
        <v>32.9</v>
      </c>
      <c r="O822" s="14" t="n">
        <v>642.03</v>
      </c>
      <c r="P822" s="7" t="n">
        <v>4</v>
      </c>
      <c r="Q822" s="7" t="n">
        <v>21</v>
      </c>
      <c r="R822" s="7" t="n">
        <v>0</v>
      </c>
      <c r="S822" s="7" t="n">
        <v>0.379</v>
      </c>
      <c r="T822" s="7" t="n">
        <v>0</v>
      </c>
      <c r="U822" s="7" t="n">
        <v>0</v>
      </c>
      <c r="V822" s="7" t="n">
        <v>0.0742</v>
      </c>
      <c r="W822" s="7"/>
    </row>
    <row r="823" customFormat="false" ht="15" hidden="false" customHeight="false" outlineLevel="0" collapsed="false">
      <c r="A823" s="7" t="s">
        <v>934</v>
      </c>
      <c r="B823" s="7" t="s">
        <v>101</v>
      </c>
      <c r="C823" s="7" t="n">
        <v>29</v>
      </c>
      <c r="D823" s="7" t="s">
        <v>104</v>
      </c>
      <c r="E823" s="7" t="n">
        <v>33</v>
      </c>
      <c r="F823" s="7" t="n">
        <v>6</v>
      </c>
      <c r="G823" s="14" t="n">
        <v>10398.66</v>
      </c>
      <c r="H823" s="14" t="n">
        <v>15976.77</v>
      </c>
      <c r="I823" s="14" t="n">
        <v>92600</v>
      </c>
      <c r="J823" s="14" t="n">
        <v>0</v>
      </c>
      <c r="K823" s="14" t="n">
        <v>0</v>
      </c>
      <c r="L823" s="14" t="n">
        <v>7140</v>
      </c>
      <c r="M823" s="14" t="n">
        <v>17600</v>
      </c>
      <c r="N823" s="14" t="n">
        <v>48.7</v>
      </c>
      <c r="O823" s="14" t="n">
        <v>876.26</v>
      </c>
      <c r="P823" s="7" t="n">
        <v>2</v>
      </c>
      <c r="Q823" s="7" t="n">
        <v>58</v>
      </c>
      <c r="R823" s="7" t="n">
        <v>15</v>
      </c>
      <c r="S823" s="7" t="n">
        <v>0.845</v>
      </c>
      <c r="T823" s="7" t="n">
        <v>0</v>
      </c>
      <c r="U823" s="7" t="n">
        <v>0</v>
      </c>
      <c r="V823" s="7" t="n">
        <v>0.0141</v>
      </c>
      <c r="W823" s="7"/>
    </row>
    <row r="824" customFormat="false" ht="15" hidden="false" customHeight="false" outlineLevel="0" collapsed="false">
      <c r="A824" s="7" t="s">
        <v>935</v>
      </c>
      <c r="B824" s="7" t="s">
        <v>101</v>
      </c>
      <c r="C824" s="7" t="n">
        <v>31</v>
      </c>
      <c r="D824" s="7" t="s">
        <v>102</v>
      </c>
      <c r="E824" s="7" t="n">
        <v>38</v>
      </c>
      <c r="F824" s="7" t="n">
        <v>3</v>
      </c>
      <c r="G824" s="14" t="n">
        <v>1729.86</v>
      </c>
      <c r="H824" s="14" t="n">
        <v>15777.97</v>
      </c>
      <c r="I824" s="14" t="n">
        <v>0</v>
      </c>
      <c r="J824" s="14" t="n">
        <v>0</v>
      </c>
      <c r="K824" s="14" t="n">
        <v>204100</v>
      </c>
      <c r="L824" s="14" t="n">
        <v>0</v>
      </c>
      <c r="M824" s="14"/>
      <c r="N824" s="14"/>
      <c r="O824" s="14" t="n">
        <v>0</v>
      </c>
      <c r="P824" s="7" t="n">
        <v>16</v>
      </c>
      <c r="Q824" s="7" t="n">
        <v>33</v>
      </c>
      <c r="R824" s="7" t="n">
        <v>18</v>
      </c>
      <c r="S824" s="7" t="n">
        <v>0.76</v>
      </c>
      <c r="T824" s="7" t="n">
        <v>1</v>
      </c>
      <c r="U824" s="7" t="n">
        <v>0</v>
      </c>
      <c r="V824" s="7" t="n">
        <v>0.1555</v>
      </c>
      <c r="W824" s="7"/>
    </row>
    <row r="825" customFormat="false" ht="15" hidden="false" customHeight="false" outlineLevel="0" collapsed="false">
      <c r="A825" s="7" t="s">
        <v>936</v>
      </c>
      <c r="B825" s="7" t="s">
        <v>108</v>
      </c>
      <c r="C825" s="7" t="n">
        <v>60</v>
      </c>
      <c r="D825" s="7" t="s">
        <v>102</v>
      </c>
      <c r="E825" s="7" t="n">
        <v>156</v>
      </c>
      <c r="F825" s="7" t="n">
        <v>1</v>
      </c>
      <c r="G825" s="14" t="n">
        <v>2078.45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  <c r="M825" s="14"/>
      <c r="N825" s="14"/>
      <c r="O825" s="14" t="n">
        <v>0</v>
      </c>
      <c r="P825" s="7" t="n">
        <v>2</v>
      </c>
      <c r="Q825" s="7" t="n">
        <v>20</v>
      </c>
      <c r="R825" s="7" t="n">
        <v>0</v>
      </c>
      <c r="S825" s="7" t="n">
        <v>0.034</v>
      </c>
      <c r="T825" s="7" t="n">
        <v>0</v>
      </c>
      <c r="U825" s="7" t="n">
        <v>0</v>
      </c>
      <c r="V825" s="7" t="n">
        <v>0.1536</v>
      </c>
      <c r="W825" s="7"/>
    </row>
    <row r="826" customFormat="false" ht="15" hidden="false" customHeight="false" outlineLevel="0" collapsed="false">
      <c r="A826" s="7" t="s">
        <v>937</v>
      </c>
      <c r="B826" s="7" t="s">
        <v>128</v>
      </c>
      <c r="C826" s="7" t="n">
        <v>60</v>
      </c>
      <c r="D826" s="7" t="s">
        <v>102</v>
      </c>
      <c r="E826" s="7" t="n">
        <v>195</v>
      </c>
      <c r="F826" s="7" t="n">
        <v>2</v>
      </c>
      <c r="G826" s="14" t="n">
        <v>660.66</v>
      </c>
      <c r="H826" s="14" t="n">
        <v>0</v>
      </c>
      <c r="I826" s="14" t="n">
        <v>0</v>
      </c>
      <c r="J826" s="14" t="n">
        <v>0</v>
      </c>
      <c r="K826" s="14" t="n">
        <v>0</v>
      </c>
      <c r="L826" s="14" t="n">
        <v>0</v>
      </c>
      <c r="M826" s="14"/>
      <c r="N826" s="14"/>
      <c r="O826" s="14" t="n">
        <v>0</v>
      </c>
      <c r="P826" s="7" t="n">
        <v>2</v>
      </c>
      <c r="Q826" s="7" t="n">
        <v>11</v>
      </c>
      <c r="R826" s="7" t="n">
        <v>0</v>
      </c>
      <c r="S826" s="7" t="n">
        <v>0.377</v>
      </c>
      <c r="T826" s="7" t="n">
        <v>0</v>
      </c>
      <c r="U826" s="7" t="n">
        <v>0</v>
      </c>
      <c r="V826" s="7" t="n">
        <v>0.0659</v>
      </c>
      <c r="W826" s="7"/>
    </row>
    <row r="827" customFormat="false" ht="15" hidden="false" customHeight="false" outlineLevel="0" collapsed="false">
      <c r="A827" s="7" t="s">
        <v>938</v>
      </c>
      <c r="B827" s="7" t="s">
        <v>101</v>
      </c>
      <c r="C827" s="7" t="n">
        <v>43</v>
      </c>
      <c r="D827" s="7" t="s">
        <v>104</v>
      </c>
      <c r="E827" s="7" t="n">
        <v>115</v>
      </c>
      <c r="F827" s="7" t="n">
        <v>3</v>
      </c>
      <c r="G827" s="14" t="n">
        <v>4060.85</v>
      </c>
      <c r="H827" s="14" t="n">
        <v>13680.76</v>
      </c>
      <c r="I827" s="14" t="n">
        <v>0</v>
      </c>
      <c r="J827" s="14" t="n">
        <v>0</v>
      </c>
      <c r="K827" s="14" t="n">
        <v>0</v>
      </c>
      <c r="L827" s="14" t="n">
        <v>0</v>
      </c>
      <c r="M827" s="14"/>
      <c r="N827" s="14"/>
      <c r="O827" s="14" t="n">
        <v>0</v>
      </c>
      <c r="P827" s="7" t="n">
        <v>15</v>
      </c>
      <c r="Q827" s="7" t="n">
        <v>26</v>
      </c>
      <c r="R827" s="7" t="n">
        <v>7</v>
      </c>
      <c r="S827" s="7" t="n">
        <v>0.758</v>
      </c>
      <c r="T827" s="7" t="n">
        <v>0</v>
      </c>
      <c r="U827" s="7" t="n">
        <v>0</v>
      </c>
      <c r="V827" s="7" t="n">
        <v>0.0169</v>
      </c>
      <c r="W827" s="7"/>
    </row>
    <row r="828" customFormat="false" ht="15" hidden="false" customHeight="false" outlineLevel="0" collapsed="false">
      <c r="A828" s="7" t="s">
        <v>939</v>
      </c>
      <c r="B828" s="7" t="s">
        <v>106</v>
      </c>
      <c r="C828" s="7" t="n">
        <v>66</v>
      </c>
      <c r="D828" s="7" t="s">
        <v>104</v>
      </c>
      <c r="E828" s="7" t="n">
        <v>192</v>
      </c>
      <c r="F828" s="7" t="n">
        <v>3</v>
      </c>
      <c r="G828" s="14" t="n">
        <v>4753.42</v>
      </c>
      <c r="H828" s="14" t="n">
        <v>97718.96</v>
      </c>
      <c r="I828" s="14" t="n">
        <v>0</v>
      </c>
      <c r="J828" s="14" t="n">
        <v>0</v>
      </c>
      <c r="K828" s="14" t="n">
        <v>0</v>
      </c>
      <c r="L828" s="14" t="n">
        <v>0</v>
      </c>
      <c r="M828" s="14" t="n">
        <v>19500</v>
      </c>
      <c r="N828" s="14" t="n">
        <v>13.1</v>
      </c>
      <c r="O828" s="14" t="n">
        <v>733.61</v>
      </c>
      <c r="P828" s="7" t="n">
        <v>31</v>
      </c>
      <c r="Q828" s="7" t="n">
        <v>30</v>
      </c>
      <c r="R828" s="7" t="n">
        <v>0</v>
      </c>
      <c r="S828" s="7" t="n">
        <v>0.33</v>
      </c>
      <c r="T828" s="7" t="n">
        <v>0</v>
      </c>
      <c r="U828" s="7" t="n">
        <v>0</v>
      </c>
      <c r="V828" s="7" t="n">
        <v>0.0216</v>
      </c>
      <c r="W828" s="7"/>
    </row>
    <row r="829" customFormat="false" ht="15" hidden="false" customHeight="false" outlineLevel="0" collapsed="false">
      <c r="A829" s="7" t="s">
        <v>940</v>
      </c>
      <c r="B829" s="7" t="s">
        <v>101</v>
      </c>
      <c r="C829" s="7" t="n">
        <v>35</v>
      </c>
      <c r="D829" s="7" t="s">
        <v>102</v>
      </c>
      <c r="E829" s="7" t="n">
        <v>54</v>
      </c>
      <c r="F829" s="7" t="n">
        <v>2</v>
      </c>
      <c r="G829" s="14" t="n">
        <v>3330.13</v>
      </c>
      <c r="H829" s="14" t="n">
        <v>4312.31</v>
      </c>
      <c r="I829" s="14" t="n">
        <v>0</v>
      </c>
      <c r="J829" s="14" t="n">
        <v>0</v>
      </c>
      <c r="K829" s="14" t="n">
        <v>0</v>
      </c>
      <c r="L829" s="14" t="n">
        <v>0</v>
      </c>
      <c r="M829" s="14"/>
      <c r="N829" s="14"/>
      <c r="O829" s="14" t="n">
        <v>0</v>
      </c>
      <c r="P829" s="7" t="n">
        <v>9</v>
      </c>
      <c r="Q829" s="7" t="n">
        <v>35</v>
      </c>
      <c r="R829" s="7" t="n">
        <v>18</v>
      </c>
      <c r="S829" s="7" t="n">
        <v>0.797</v>
      </c>
      <c r="T829" s="7" t="n">
        <v>0</v>
      </c>
      <c r="U829" s="7" t="n">
        <v>0</v>
      </c>
      <c r="V829" s="7" t="n">
        <v>0.0773</v>
      </c>
      <c r="W829" s="7"/>
    </row>
    <row r="830" customFormat="false" ht="15" hidden="false" customHeight="false" outlineLevel="0" collapsed="false">
      <c r="A830" s="7" t="s">
        <v>941</v>
      </c>
      <c r="B830" s="7" t="s">
        <v>108</v>
      </c>
      <c r="C830" s="7" t="n">
        <v>38</v>
      </c>
      <c r="D830" s="7" t="s">
        <v>104</v>
      </c>
      <c r="E830" s="7" t="n">
        <v>15</v>
      </c>
      <c r="F830" s="7" t="n">
        <v>2</v>
      </c>
      <c r="G830" s="14" t="n">
        <v>6070.09</v>
      </c>
      <c r="H830" s="14" t="n">
        <v>18970.17</v>
      </c>
      <c r="I830" s="14" t="n">
        <v>0</v>
      </c>
      <c r="J830" s="14" t="n">
        <v>0</v>
      </c>
      <c r="K830" s="14" t="n">
        <v>0</v>
      </c>
      <c r="L830" s="14" t="n">
        <v>0</v>
      </c>
      <c r="M830" s="14"/>
      <c r="N830" s="14"/>
      <c r="O830" s="14" t="n">
        <v>0</v>
      </c>
      <c r="P830" s="7" t="n">
        <v>201</v>
      </c>
      <c r="Q830" s="7" t="n">
        <v>0</v>
      </c>
      <c r="R830" s="7" t="n">
        <v>0</v>
      </c>
      <c r="S830" s="7"/>
      <c r="T830" s="7" t="n">
        <v>0</v>
      </c>
      <c r="U830" s="7" t="n">
        <v>1</v>
      </c>
      <c r="V830" s="7" t="n">
        <v>0.2084</v>
      </c>
      <c r="W830" s="7" t="s">
        <v>137</v>
      </c>
    </row>
    <row r="831" customFormat="false" ht="15" hidden="false" customHeight="false" outlineLevel="0" collapsed="false">
      <c r="A831" s="7" t="s">
        <v>942</v>
      </c>
      <c r="B831" s="7" t="s">
        <v>106</v>
      </c>
      <c r="C831" s="7" t="n">
        <v>43</v>
      </c>
      <c r="D831" s="7" t="s">
        <v>104</v>
      </c>
      <c r="E831" s="7" t="n">
        <v>44</v>
      </c>
      <c r="F831" s="7" t="n">
        <v>3</v>
      </c>
      <c r="G831" s="14" t="n">
        <v>4254.46</v>
      </c>
      <c r="H831" s="14" t="n">
        <v>0</v>
      </c>
      <c r="I831" s="14" t="n">
        <v>0</v>
      </c>
      <c r="J831" s="14" t="n">
        <v>0</v>
      </c>
      <c r="K831" s="14" t="n">
        <v>0</v>
      </c>
      <c r="L831" s="14" t="n">
        <v>0</v>
      </c>
      <c r="M831" s="14" t="n">
        <v>10000</v>
      </c>
      <c r="N831" s="14" t="n">
        <v>7.9</v>
      </c>
      <c r="O831" s="14" t="n">
        <v>532.61</v>
      </c>
      <c r="P831" s="7" t="n">
        <v>6</v>
      </c>
      <c r="Q831" s="7" t="n">
        <v>61</v>
      </c>
      <c r="R831" s="7" t="n">
        <v>0</v>
      </c>
      <c r="S831" s="7" t="n">
        <v>0.92</v>
      </c>
      <c r="T831" s="7" t="n">
        <v>0</v>
      </c>
      <c r="U831" s="7" t="n">
        <v>0</v>
      </c>
      <c r="V831" s="7" t="n">
        <v>0.0175</v>
      </c>
      <c r="W831" s="7"/>
    </row>
    <row r="832" customFormat="false" ht="15" hidden="false" customHeight="false" outlineLevel="0" collapsed="false">
      <c r="A832" s="7" t="s">
        <v>943</v>
      </c>
      <c r="B832" s="7" t="s">
        <v>108</v>
      </c>
      <c r="C832" s="7" t="n">
        <v>45</v>
      </c>
      <c r="D832" s="7" t="s">
        <v>104</v>
      </c>
      <c r="E832" s="7" t="n">
        <v>76</v>
      </c>
      <c r="F832" s="7" t="n">
        <v>2</v>
      </c>
      <c r="G832" s="14" t="n">
        <v>3465.99</v>
      </c>
      <c r="H832" s="14" t="n">
        <v>0</v>
      </c>
      <c r="I832" s="14" t="n">
        <v>0</v>
      </c>
      <c r="J832" s="14" t="n">
        <v>0</v>
      </c>
      <c r="K832" s="14" t="n">
        <v>0</v>
      </c>
      <c r="L832" s="14" t="n">
        <v>0</v>
      </c>
      <c r="M832" s="14" t="n">
        <v>8700</v>
      </c>
      <c r="N832" s="14" t="n">
        <v>40.3</v>
      </c>
      <c r="O832" s="14" t="n">
        <v>178.1</v>
      </c>
      <c r="P832" s="7" t="n">
        <v>3</v>
      </c>
      <c r="Q832" s="7" t="n">
        <v>16</v>
      </c>
      <c r="R832" s="7" t="n">
        <v>9</v>
      </c>
      <c r="S832" s="7" t="n">
        <v>0.396</v>
      </c>
      <c r="T832" s="7" t="n">
        <v>0</v>
      </c>
      <c r="U832" s="7" t="n">
        <v>0</v>
      </c>
      <c r="V832" s="7" t="n">
        <v>0.0399</v>
      </c>
      <c r="W832" s="7"/>
    </row>
    <row r="833" customFormat="false" ht="15" hidden="false" customHeight="false" outlineLevel="0" collapsed="false">
      <c r="A833" s="7" t="s">
        <v>944</v>
      </c>
      <c r="B833" s="7" t="s">
        <v>128</v>
      </c>
      <c r="C833" s="7" t="n">
        <v>26</v>
      </c>
      <c r="D833" s="7" t="s">
        <v>102</v>
      </c>
      <c r="E833" s="7" t="n">
        <v>23</v>
      </c>
      <c r="F833" s="7" t="n">
        <v>8</v>
      </c>
      <c r="G833" s="14" t="n">
        <v>9355.12</v>
      </c>
      <c r="H833" s="14" t="n">
        <v>65105.7</v>
      </c>
      <c r="I833" s="14" t="n">
        <v>492400</v>
      </c>
      <c r="J833" s="14" t="n">
        <v>580216.82</v>
      </c>
      <c r="K833" s="14" t="n">
        <v>177300</v>
      </c>
      <c r="L833" s="14" t="n">
        <v>14990</v>
      </c>
      <c r="M833" s="14" t="n">
        <v>21500</v>
      </c>
      <c r="N833" s="14" t="n">
        <v>29.6</v>
      </c>
      <c r="O833" s="14" t="n">
        <v>315.19</v>
      </c>
      <c r="P833" s="7" t="n">
        <v>13</v>
      </c>
      <c r="Q833" s="7" t="n">
        <v>17</v>
      </c>
      <c r="R833" s="7" t="n">
        <v>8</v>
      </c>
      <c r="S833" s="7" t="n">
        <v>0.629</v>
      </c>
      <c r="T833" s="7" t="n">
        <v>0</v>
      </c>
      <c r="U833" s="7" t="n">
        <v>0</v>
      </c>
      <c r="V833" s="7" t="n">
        <v>0.0993</v>
      </c>
      <c r="W833" s="7"/>
    </row>
    <row r="834" customFormat="false" ht="15" hidden="false" customHeight="false" outlineLevel="0" collapsed="false">
      <c r="A834" s="7" t="s">
        <v>945</v>
      </c>
      <c r="B834" s="7" t="s">
        <v>101</v>
      </c>
      <c r="C834" s="7" t="n">
        <v>42</v>
      </c>
      <c r="D834" s="7" t="s">
        <v>104</v>
      </c>
      <c r="E834" s="7" t="n">
        <v>41</v>
      </c>
      <c r="F834" s="7" t="n">
        <v>3</v>
      </c>
      <c r="G834" s="14" t="n">
        <v>6155.01</v>
      </c>
      <c r="H834" s="14" t="n">
        <v>142825.54</v>
      </c>
      <c r="I834" s="14" t="n">
        <v>0</v>
      </c>
      <c r="J834" s="14" t="n">
        <v>0</v>
      </c>
      <c r="K834" s="14" t="n">
        <v>0</v>
      </c>
      <c r="L834" s="14" t="n">
        <v>0</v>
      </c>
      <c r="M834" s="14" t="n">
        <v>31000</v>
      </c>
      <c r="N834" s="14" t="n">
        <v>34.3</v>
      </c>
      <c r="O834" s="14" t="n">
        <v>1045.51</v>
      </c>
      <c r="P834" s="7" t="n">
        <v>2</v>
      </c>
      <c r="Q834" s="7" t="n">
        <v>33</v>
      </c>
      <c r="R834" s="7" t="n">
        <v>15</v>
      </c>
      <c r="S834" s="7" t="n">
        <v>0.657</v>
      </c>
      <c r="T834" s="7" t="n">
        <v>1</v>
      </c>
      <c r="U834" s="7" t="n">
        <v>0</v>
      </c>
      <c r="V834" s="7" t="n">
        <v>0.0585</v>
      </c>
      <c r="W834" s="7"/>
    </row>
    <row r="835" customFormat="false" ht="15" hidden="false" customHeight="false" outlineLevel="0" collapsed="false">
      <c r="A835" s="7" t="s">
        <v>946</v>
      </c>
      <c r="B835" s="7" t="s">
        <v>108</v>
      </c>
      <c r="C835" s="7" t="n">
        <v>63</v>
      </c>
      <c r="D835" s="7" t="s">
        <v>104</v>
      </c>
      <c r="E835" s="7" t="n">
        <v>193</v>
      </c>
      <c r="F835" s="7" t="n">
        <v>3</v>
      </c>
      <c r="G835" s="14" t="n">
        <v>1008.35</v>
      </c>
      <c r="H835" s="14" t="n">
        <v>2679.25</v>
      </c>
      <c r="I835" s="14" t="n">
        <v>0</v>
      </c>
      <c r="J835" s="14" t="n">
        <v>3592.37</v>
      </c>
      <c r="K835" s="14" t="n">
        <v>0</v>
      </c>
      <c r="L835" s="14" t="n">
        <v>0</v>
      </c>
      <c r="M835" s="14"/>
      <c r="N835" s="14"/>
      <c r="O835" s="14" t="n">
        <v>0</v>
      </c>
      <c r="P835" s="7" t="n">
        <v>12</v>
      </c>
      <c r="Q835" s="7" t="n">
        <v>29</v>
      </c>
      <c r="R835" s="7" t="n">
        <v>2</v>
      </c>
      <c r="S835" s="7" t="n">
        <v>0.175</v>
      </c>
      <c r="T835" s="7" t="n">
        <v>0</v>
      </c>
      <c r="U835" s="7" t="n">
        <v>0</v>
      </c>
      <c r="V835" s="7" t="n">
        <v>0.0221</v>
      </c>
      <c r="W835" s="7"/>
    </row>
    <row r="836" customFormat="false" ht="15" hidden="false" customHeight="false" outlineLevel="0" collapsed="false">
      <c r="A836" s="7" t="s">
        <v>947</v>
      </c>
      <c r="B836" s="7" t="s">
        <v>101</v>
      </c>
      <c r="C836" s="7" t="n">
        <v>60</v>
      </c>
      <c r="D836" s="7" t="s">
        <v>102</v>
      </c>
      <c r="E836" s="7" t="n">
        <v>197</v>
      </c>
      <c r="F836" s="7" t="n">
        <v>3</v>
      </c>
      <c r="G836" s="14" t="n">
        <v>1533.49</v>
      </c>
      <c r="H836" s="14" t="n">
        <v>9043.11</v>
      </c>
      <c r="I836" s="14" t="n">
        <v>0</v>
      </c>
      <c r="J836" s="14" t="n">
        <v>0</v>
      </c>
      <c r="K836" s="14" t="n">
        <v>0</v>
      </c>
      <c r="L836" s="14" t="n">
        <v>0</v>
      </c>
      <c r="M836" s="14" t="n">
        <v>11200</v>
      </c>
      <c r="N836" s="14" t="n">
        <v>22.6</v>
      </c>
      <c r="O836" s="14" t="n">
        <v>393.18</v>
      </c>
      <c r="P836" s="7" t="n">
        <v>3</v>
      </c>
      <c r="Q836" s="7" t="n">
        <v>18</v>
      </c>
      <c r="R836" s="7" t="n">
        <v>0</v>
      </c>
      <c r="S836" s="7" t="n">
        <v>0.273</v>
      </c>
      <c r="T836" s="7" t="n">
        <v>0</v>
      </c>
      <c r="U836" s="7" t="n">
        <v>0</v>
      </c>
      <c r="V836" s="7" t="n">
        <v>0.061</v>
      </c>
      <c r="W836" s="7"/>
    </row>
    <row r="837" customFormat="false" ht="15" hidden="false" customHeight="false" outlineLevel="0" collapsed="false">
      <c r="A837" s="7" t="s">
        <v>948</v>
      </c>
      <c r="B837" s="7" t="s">
        <v>106</v>
      </c>
      <c r="C837" s="7" t="n">
        <v>49</v>
      </c>
      <c r="D837" s="7" t="s">
        <v>104</v>
      </c>
      <c r="E837" s="7" t="n">
        <v>180</v>
      </c>
      <c r="F837" s="7" t="n">
        <v>3</v>
      </c>
      <c r="G837" s="14" t="n">
        <v>1375.73</v>
      </c>
      <c r="H837" s="14" t="n">
        <v>0</v>
      </c>
      <c r="I837" s="14" t="n">
        <v>0</v>
      </c>
      <c r="J837" s="14" t="n">
        <v>3871.33</v>
      </c>
      <c r="K837" s="14" t="n">
        <v>0</v>
      </c>
      <c r="L837" s="14" t="n">
        <v>0</v>
      </c>
      <c r="M837" s="14" t="n">
        <v>5200</v>
      </c>
      <c r="N837" s="14" t="n">
        <v>49.8</v>
      </c>
      <c r="O837" s="14" t="n">
        <v>170.41</v>
      </c>
      <c r="P837" s="7" t="n">
        <v>4</v>
      </c>
      <c r="Q837" s="7" t="n">
        <v>23</v>
      </c>
      <c r="R837" s="7" t="n">
        <v>5</v>
      </c>
      <c r="S837" s="7" t="n">
        <v>0.773</v>
      </c>
      <c r="T837" s="7" t="n">
        <v>0</v>
      </c>
      <c r="U837" s="7" t="n">
        <v>0</v>
      </c>
      <c r="V837" s="7" t="n">
        <v>0.0228</v>
      </c>
      <c r="W837" s="7"/>
    </row>
    <row r="838" customFormat="false" ht="15" hidden="false" customHeight="false" outlineLevel="0" collapsed="false">
      <c r="A838" s="7" t="s">
        <v>949</v>
      </c>
      <c r="B838" s="7" t="s">
        <v>128</v>
      </c>
      <c r="C838" s="7" t="n">
        <v>19</v>
      </c>
      <c r="D838" s="7" t="s">
        <v>104</v>
      </c>
      <c r="E838" s="7" t="n">
        <v>1</v>
      </c>
      <c r="F838" s="7" t="n">
        <v>2</v>
      </c>
      <c r="G838" s="14" t="n">
        <v>5181.13</v>
      </c>
      <c r="H838" s="14" t="n">
        <v>0</v>
      </c>
      <c r="I838" s="14" t="n">
        <v>0</v>
      </c>
      <c r="J838" s="14" t="n">
        <v>0</v>
      </c>
      <c r="K838" s="14" t="n">
        <v>81400</v>
      </c>
      <c r="L838" s="14" t="n">
        <v>0</v>
      </c>
      <c r="M838" s="14"/>
      <c r="N838" s="14"/>
      <c r="O838" s="14" t="n">
        <v>0</v>
      </c>
      <c r="P838" s="7" t="n">
        <v>1</v>
      </c>
      <c r="Q838" s="7" t="n">
        <v>45</v>
      </c>
      <c r="R838" s="7" t="n">
        <v>21</v>
      </c>
      <c r="S838" s="7" t="n">
        <v>0.932</v>
      </c>
      <c r="T838" s="7" t="n">
        <v>0</v>
      </c>
      <c r="U838" s="7" t="n">
        <v>0</v>
      </c>
      <c r="V838" s="7" t="n">
        <v>0.0366</v>
      </c>
      <c r="W838" s="7"/>
    </row>
    <row r="839" customFormat="false" ht="15" hidden="false" customHeight="false" outlineLevel="0" collapsed="false">
      <c r="A839" s="7" t="s">
        <v>950</v>
      </c>
      <c r="B839" s="7" t="s">
        <v>101</v>
      </c>
      <c r="C839" s="7" t="n">
        <v>34</v>
      </c>
      <c r="D839" s="7" t="s">
        <v>104</v>
      </c>
      <c r="E839" s="7" t="n">
        <v>17</v>
      </c>
      <c r="F839" s="7" t="n">
        <v>3</v>
      </c>
      <c r="G839" s="14" t="n">
        <v>10798.57</v>
      </c>
      <c r="H839" s="14" t="n">
        <v>9638.29</v>
      </c>
      <c r="I839" s="14" t="n">
        <v>0</v>
      </c>
      <c r="J839" s="14" t="n">
        <v>0</v>
      </c>
      <c r="K839" s="14" t="n">
        <v>0</v>
      </c>
      <c r="L839" s="14" t="n">
        <v>0</v>
      </c>
      <c r="M839" s="14" t="n">
        <v>16300</v>
      </c>
      <c r="N839" s="14" t="n">
        <v>14.8</v>
      </c>
      <c r="O839" s="14" t="n">
        <v>679.1</v>
      </c>
      <c r="P839" s="7" t="n">
        <v>17</v>
      </c>
      <c r="Q839" s="7" t="n">
        <v>29</v>
      </c>
      <c r="R839" s="7" t="n">
        <v>10</v>
      </c>
      <c r="S839" s="7" t="n">
        <v>0.552</v>
      </c>
      <c r="T839" s="7" t="n">
        <v>1</v>
      </c>
      <c r="U839" s="7" t="n">
        <v>0</v>
      </c>
      <c r="V839" s="7" t="n">
        <v>0.0588</v>
      </c>
      <c r="W839" s="7"/>
    </row>
    <row r="840" customFormat="false" ht="15" hidden="false" customHeight="false" outlineLevel="0" collapsed="false">
      <c r="A840" s="7" t="s">
        <v>951</v>
      </c>
      <c r="B840" s="7" t="s">
        <v>101</v>
      </c>
      <c r="C840" s="7" t="n">
        <v>58</v>
      </c>
      <c r="D840" s="7" t="s">
        <v>102</v>
      </c>
      <c r="E840" s="7" t="n">
        <v>173</v>
      </c>
      <c r="F840" s="7" t="n">
        <v>2</v>
      </c>
      <c r="G840" s="14" t="n">
        <v>1894.7</v>
      </c>
      <c r="H840" s="14" t="n">
        <v>0</v>
      </c>
      <c r="I840" s="14" t="n">
        <v>0</v>
      </c>
      <c r="J840" s="14" t="n">
        <v>0</v>
      </c>
      <c r="K840" s="14" t="n">
        <v>0</v>
      </c>
      <c r="L840" s="14" t="n">
        <v>0</v>
      </c>
      <c r="M840" s="14" t="n">
        <v>11400</v>
      </c>
      <c r="N840" s="14" t="n">
        <v>38.7</v>
      </c>
      <c r="O840" s="14" t="n">
        <v>713.36</v>
      </c>
      <c r="P840" s="7" t="n">
        <v>11</v>
      </c>
      <c r="Q840" s="7" t="n">
        <v>17</v>
      </c>
      <c r="R840" s="7" t="n">
        <v>11</v>
      </c>
      <c r="S840" s="7" t="n">
        <v>0.591</v>
      </c>
      <c r="T840" s="7" t="n">
        <v>0</v>
      </c>
      <c r="U840" s="7" t="n">
        <v>0</v>
      </c>
      <c r="V840" s="7" t="n">
        <v>0.0976</v>
      </c>
      <c r="W840" s="7"/>
    </row>
    <row r="841" customFormat="false" ht="15" hidden="false" customHeight="false" outlineLevel="0" collapsed="false">
      <c r="A841" s="7" t="s">
        <v>952</v>
      </c>
      <c r="B841" s="7" t="s">
        <v>101</v>
      </c>
      <c r="C841" s="7" t="n">
        <v>41</v>
      </c>
      <c r="D841" s="7" t="s">
        <v>102</v>
      </c>
      <c r="E841" s="7" t="n">
        <v>21</v>
      </c>
      <c r="F841" s="7" t="n">
        <v>4</v>
      </c>
      <c r="G841" s="14" t="n">
        <v>15018.22</v>
      </c>
      <c r="H841" s="14" t="n">
        <v>100939.18</v>
      </c>
      <c r="I841" s="14" t="n">
        <v>393700</v>
      </c>
      <c r="J841" s="14" t="n">
        <v>0</v>
      </c>
      <c r="K841" s="14" t="n">
        <v>0</v>
      </c>
      <c r="L841" s="14" t="n">
        <v>0</v>
      </c>
      <c r="M841" s="14"/>
      <c r="N841" s="14"/>
      <c r="O841" s="14" t="n">
        <v>0</v>
      </c>
      <c r="P841" s="7" t="n">
        <v>14</v>
      </c>
      <c r="Q841" s="7" t="n">
        <v>22</v>
      </c>
      <c r="R841" s="7" t="n">
        <v>4</v>
      </c>
      <c r="S841" s="7" t="n">
        <v>0.516</v>
      </c>
      <c r="T841" s="7" t="n">
        <v>0</v>
      </c>
      <c r="U841" s="7" t="n">
        <v>0</v>
      </c>
      <c r="V841" s="7" t="n">
        <v>0.0711</v>
      </c>
      <c r="W841" s="7"/>
    </row>
    <row r="842" customFormat="false" ht="15" hidden="false" customHeight="false" outlineLevel="0" collapsed="false">
      <c r="A842" s="7" t="s">
        <v>953</v>
      </c>
      <c r="B842" s="7" t="s">
        <v>108</v>
      </c>
      <c r="C842" s="7" t="n">
        <v>56</v>
      </c>
      <c r="D842" s="7" t="s">
        <v>104</v>
      </c>
      <c r="E842" s="7" t="n">
        <v>50</v>
      </c>
      <c r="F842" s="7" t="n">
        <v>2</v>
      </c>
      <c r="G842" s="14" t="n">
        <v>4266.02</v>
      </c>
      <c r="H842" s="14" t="n">
        <v>0</v>
      </c>
      <c r="I842" s="14" t="n">
        <v>0</v>
      </c>
      <c r="J842" s="14" t="n">
        <v>0</v>
      </c>
      <c r="K842" s="14" t="n">
        <v>0</v>
      </c>
      <c r="L842" s="14" t="n">
        <v>0</v>
      </c>
      <c r="M842" s="14" t="n">
        <v>8300</v>
      </c>
      <c r="N842" s="14" t="n">
        <v>27.7</v>
      </c>
      <c r="O842" s="14" t="n">
        <v>242.34</v>
      </c>
      <c r="P842" s="7" t="n">
        <v>32</v>
      </c>
      <c r="Q842" s="7" t="n">
        <v>25</v>
      </c>
      <c r="R842" s="7" t="n">
        <v>4</v>
      </c>
      <c r="S842" s="7" t="n">
        <v>0.327</v>
      </c>
      <c r="T842" s="7" t="n">
        <v>1</v>
      </c>
      <c r="U842" s="7" t="n">
        <v>0</v>
      </c>
      <c r="V842" s="7" t="n">
        <v>0.0907</v>
      </c>
      <c r="W842" s="7"/>
    </row>
    <row r="843" customFormat="false" ht="15" hidden="false" customHeight="false" outlineLevel="0" collapsed="false">
      <c r="A843" s="7" t="s">
        <v>954</v>
      </c>
      <c r="B843" s="7" t="s">
        <v>108</v>
      </c>
      <c r="C843" s="7" t="n">
        <v>42</v>
      </c>
      <c r="D843" s="7" t="s">
        <v>104</v>
      </c>
      <c r="E843" s="7" t="n">
        <v>88</v>
      </c>
      <c r="F843" s="7" t="n">
        <v>4</v>
      </c>
      <c r="G843" s="14" t="n">
        <v>6971.26</v>
      </c>
      <c r="H843" s="14" t="n">
        <v>0</v>
      </c>
      <c r="I843" s="14" t="n">
        <v>0</v>
      </c>
      <c r="J843" s="14" t="n">
        <v>0</v>
      </c>
      <c r="K843" s="14" t="n">
        <v>260600</v>
      </c>
      <c r="L843" s="14" t="n">
        <v>25030</v>
      </c>
      <c r="M843" s="14" t="n">
        <v>7800</v>
      </c>
      <c r="N843" s="14" t="n">
        <v>17.1</v>
      </c>
      <c r="O843" s="14" t="n">
        <v>2811.6</v>
      </c>
      <c r="P843" s="7" t="n">
        <v>2</v>
      </c>
      <c r="Q843" s="7" t="n">
        <v>43</v>
      </c>
      <c r="R843" s="7" t="n">
        <v>8</v>
      </c>
      <c r="S843" s="7" t="n">
        <v>0.379</v>
      </c>
      <c r="T843" s="7" t="n">
        <v>0</v>
      </c>
      <c r="U843" s="7" t="n">
        <v>0</v>
      </c>
      <c r="V843" s="7" t="n">
        <v>0.0211</v>
      </c>
      <c r="W843" s="7"/>
    </row>
    <row r="844" customFormat="false" ht="15" hidden="false" customHeight="false" outlineLevel="0" collapsed="false">
      <c r="A844" s="7" t="s">
        <v>955</v>
      </c>
      <c r="B844" s="7" t="s">
        <v>106</v>
      </c>
      <c r="C844" s="7" t="n">
        <v>44</v>
      </c>
      <c r="D844" s="7" t="s">
        <v>102</v>
      </c>
      <c r="E844" s="7" t="n">
        <v>133</v>
      </c>
      <c r="F844" s="7" t="n">
        <v>3</v>
      </c>
      <c r="G844" s="14" t="n">
        <v>1328.62</v>
      </c>
      <c r="H844" s="14" t="n">
        <v>26267.28</v>
      </c>
      <c r="I844" s="14" t="n">
        <v>0</v>
      </c>
      <c r="J844" s="14" t="n">
        <v>0</v>
      </c>
      <c r="K844" s="14" t="n">
        <v>0</v>
      </c>
      <c r="L844" s="14" t="n">
        <v>25060</v>
      </c>
      <c r="M844" s="14"/>
      <c r="N844" s="14"/>
      <c r="O844" s="14" t="n">
        <v>0</v>
      </c>
      <c r="P844" s="7" t="n">
        <v>4</v>
      </c>
      <c r="Q844" s="7" t="n">
        <v>15</v>
      </c>
      <c r="R844" s="7" t="n">
        <v>14</v>
      </c>
      <c r="S844" s="7" t="n">
        <v>0.766</v>
      </c>
      <c r="T844" s="7" t="n">
        <v>0</v>
      </c>
      <c r="U844" s="7" t="n">
        <v>0</v>
      </c>
      <c r="V844" s="7" t="n">
        <v>0.0631</v>
      </c>
      <c r="W844" s="7"/>
    </row>
    <row r="845" customFormat="false" ht="15" hidden="false" customHeight="false" outlineLevel="0" collapsed="false">
      <c r="A845" s="7" t="s">
        <v>956</v>
      </c>
      <c r="B845" s="7" t="s">
        <v>108</v>
      </c>
      <c r="C845" s="7" t="n">
        <v>55</v>
      </c>
      <c r="D845" s="7" t="s">
        <v>104</v>
      </c>
      <c r="E845" s="7" t="n">
        <v>27</v>
      </c>
      <c r="F845" s="7" t="n">
        <v>5</v>
      </c>
      <c r="G845" s="14" t="n">
        <v>4680.28</v>
      </c>
      <c r="H845" s="14" t="n">
        <v>14592.12</v>
      </c>
      <c r="I845" s="14" t="n">
        <v>0</v>
      </c>
      <c r="J845" s="14" t="n">
        <v>0</v>
      </c>
      <c r="K845" s="14" t="n">
        <v>35900</v>
      </c>
      <c r="L845" s="14" t="n">
        <v>0</v>
      </c>
      <c r="M845" s="14" t="n">
        <v>5200</v>
      </c>
      <c r="N845" s="14" t="n">
        <v>50.4</v>
      </c>
      <c r="O845" s="14" t="n">
        <v>188.39</v>
      </c>
      <c r="P845" s="7" t="n">
        <v>23</v>
      </c>
      <c r="Q845" s="7" t="n">
        <v>50</v>
      </c>
      <c r="R845" s="7" t="n">
        <v>13</v>
      </c>
      <c r="S845" s="7" t="n">
        <v>0.825</v>
      </c>
      <c r="T845" s="7" t="n">
        <v>0</v>
      </c>
      <c r="U845" s="7" t="n">
        <v>0</v>
      </c>
      <c r="V845" s="7" t="n">
        <v>0.0168</v>
      </c>
      <c r="W845" s="7"/>
    </row>
    <row r="846" customFormat="false" ht="15" hidden="false" customHeight="false" outlineLevel="0" collapsed="false">
      <c r="A846" s="7" t="s">
        <v>957</v>
      </c>
      <c r="B846" s="7" t="s">
        <v>101</v>
      </c>
      <c r="C846" s="7" t="n">
        <v>64</v>
      </c>
      <c r="D846" s="7" t="s">
        <v>102</v>
      </c>
      <c r="E846" s="7" t="n">
        <v>60</v>
      </c>
      <c r="F846" s="7" t="n">
        <v>4</v>
      </c>
      <c r="G846" s="14" t="n">
        <v>2284.89</v>
      </c>
      <c r="H846" s="14" t="n">
        <v>21700.88</v>
      </c>
      <c r="I846" s="14" t="n">
        <v>0</v>
      </c>
      <c r="J846" s="14" t="n">
        <v>0</v>
      </c>
      <c r="K846" s="14" t="n">
        <v>0</v>
      </c>
      <c r="L846" s="14" t="n">
        <v>9680</v>
      </c>
      <c r="M846" s="14"/>
      <c r="N846" s="14"/>
      <c r="O846" s="14" t="n">
        <v>0</v>
      </c>
      <c r="P846" s="7" t="n">
        <v>14</v>
      </c>
      <c r="Q846" s="7" t="n">
        <v>18</v>
      </c>
      <c r="R846" s="7" t="n">
        <v>0</v>
      </c>
      <c r="S846" s="7" t="n">
        <v>0.106</v>
      </c>
      <c r="T846" s="7" t="n">
        <v>0</v>
      </c>
      <c r="U846" s="7" t="n">
        <v>0</v>
      </c>
      <c r="V846" s="7" t="n">
        <v>0.0918</v>
      </c>
      <c r="W846" s="7"/>
    </row>
    <row r="847" customFormat="false" ht="15" hidden="false" customHeight="false" outlineLevel="0" collapsed="false">
      <c r="A847" s="7" t="s">
        <v>958</v>
      </c>
      <c r="B847" s="7" t="s">
        <v>101</v>
      </c>
      <c r="C847" s="7" t="n">
        <v>34</v>
      </c>
      <c r="D847" s="7" t="s">
        <v>102</v>
      </c>
      <c r="E847" s="7" t="n">
        <v>70</v>
      </c>
      <c r="F847" s="7" t="n">
        <v>2</v>
      </c>
      <c r="G847" s="14" t="n">
        <v>10517.27</v>
      </c>
      <c r="H847" s="14" t="n">
        <v>0</v>
      </c>
      <c r="I847" s="14" t="n">
        <v>0</v>
      </c>
      <c r="J847" s="14" t="n">
        <v>0</v>
      </c>
      <c r="K847" s="14" t="n">
        <v>0</v>
      </c>
      <c r="L847" s="14" t="n">
        <v>0</v>
      </c>
      <c r="M847" s="14" t="n">
        <v>11000</v>
      </c>
      <c r="N847" s="14" t="n">
        <v>14.1</v>
      </c>
      <c r="O847" s="14" t="n">
        <v>375.46</v>
      </c>
      <c r="P847" s="7" t="n">
        <v>17</v>
      </c>
      <c r="Q847" s="7" t="n">
        <v>19</v>
      </c>
      <c r="R847" s="7" t="n">
        <v>11</v>
      </c>
      <c r="S847" s="7" t="n">
        <v>0.685</v>
      </c>
      <c r="T847" s="7" t="n">
        <v>0</v>
      </c>
      <c r="U847" s="7" t="n">
        <v>0</v>
      </c>
      <c r="V847" s="7" t="n">
        <v>0.069</v>
      </c>
      <c r="W847" s="7"/>
    </row>
    <row r="848" customFormat="false" ht="15" hidden="false" customHeight="false" outlineLevel="0" collapsed="false">
      <c r="A848" s="7" t="s">
        <v>959</v>
      </c>
      <c r="B848" s="7" t="s">
        <v>108</v>
      </c>
      <c r="C848" s="7" t="n">
        <v>72</v>
      </c>
      <c r="D848" s="7" t="s">
        <v>102</v>
      </c>
      <c r="E848" s="7" t="n">
        <v>172</v>
      </c>
      <c r="F848" s="7" t="n">
        <v>3</v>
      </c>
      <c r="G848" s="14" t="n">
        <v>3061.34</v>
      </c>
      <c r="H848" s="14" t="n">
        <v>0</v>
      </c>
      <c r="I848" s="14" t="n">
        <v>0</v>
      </c>
      <c r="J848" s="14" t="n">
        <v>43090.05</v>
      </c>
      <c r="K848" s="14" t="n">
        <v>0</v>
      </c>
      <c r="L848" s="14" t="n">
        <v>0</v>
      </c>
      <c r="M848" s="14" t="n">
        <v>8600</v>
      </c>
      <c r="N848" s="14" t="n">
        <v>10.6</v>
      </c>
      <c r="O848" s="14" t="n">
        <v>430.7</v>
      </c>
      <c r="P848" s="7" t="n">
        <v>5</v>
      </c>
      <c r="Q848" s="7" t="n">
        <v>36</v>
      </c>
      <c r="R848" s="7" t="n">
        <v>6</v>
      </c>
      <c r="S848" s="7" t="n">
        <v>0.668</v>
      </c>
      <c r="T848" s="7" t="n">
        <v>0</v>
      </c>
      <c r="U848" s="7" t="n">
        <v>0</v>
      </c>
      <c r="V848" s="7" t="n">
        <v>0.0358</v>
      </c>
      <c r="W848" s="7"/>
    </row>
    <row r="849" customFormat="false" ht="15" hidden="false" customHeight="false" outlineLevel="0" collapsed="false">
      <c r="A849" s="7" t="s">
        <v>960</v>
      </c>
      <c r="B849" s="7" t="s">
        <v>108</v>
      </c>
      <c r="C849" s="7" t="n">
        <v>39</v>
      </c>
      <c r="D849" s="7" t="s">
        <v>104</v>
      </c>
      <c r="E849" s="7" t="n">
        <v>37</v>
      </c>
      <c r="F849" s="7" t="n">
        <v>3</v>
      </c>
      <c r="G849" s="14" t="n">
        <v>3584.39</v>
      </c>
      <c r="H849" s="14" t="n">
        <v>11632.02</v>
      </c>
      <c r="I849" s="14" t="n">
        <v>0</v>
      </c>
      <c r="J849" s="14" t="n">
        <v>41115.35</v>
      </c>
      <c r="K849" s="14" t="n">
        <v>0</v>
      </c>
      <c r="L849" s="14" t="n">
        <v>0</v>
      </c>
      <c r="M849" s="14"/>
      <c r="N849" s="14"/>
      <c r="O849" s="14" t="n">
        <v>0</v>
      </c>
      <c r="P849" s="7" t="n">
        <v>4</v>
      </c>
      <c r="Q849" s="7" t="n">
        <v>55</v>
      </c>
      <c r="R849" s="7" t="n">
        <v>15</v>
      </c>
      <c r="S849" s="7" t="n">
        <v>0.683</v>
      </c>
      <c r="T849" s="7" t="n">
        <v>3</v>
      </c>
      <c r="U849" s="7" t="n">
        <v>1</v>
      </c>
      <c r="V849" s="7" t="n">
        <v>0.2222</v>
      </c>
      <c r="W849" s="7"/>
    </row>
    <row r="850" customFormat="false" ht="15" hidden="false" customHeight="false" outlineLevel="0" collapsed="false">
      <c r="A850" s="7" t="s">
        <v>961</v>
      </c>
      <c r="B850" s="7" t="s">
        <v>108</v>
      </c>
      <c r="C850" s="7" t="n">
        <v>42</v>
      </c>
      <c r="D850" s="7" t="s">
        <v>102</v>
      </c>
      <c r="E850" s="7" t="n">
        <v>116</v>
      </c>
      <c r="F850" s="7" t="n">
        <v>2</v>
      </c>
      <c r="G850" s="14" t="n">
        <v>3753.79</v>
      </c>
      <c r="H850" s="14" t="n">
        <v>9978.21</v>
      </c>
      <c r="I850" s="14" t="n">
        <v>0</v>
      </c>
      <c r="J850" s="14" t="n">
        <v>0</v>
      </c>
      <c r="K850" s="14" t="n">
        <v>0</v>
      </c>
      <c r="L850" s="14" t="n">
        <v>0</v>
      </c>
      <c r="M850" s="14"/>
      <c r="N850" s="14"/>
      <c r="O850" s="14" t="n">
        <v>0</v>
      </c>
      <c r="P850" s="7" t="n">
        <v>2</v>
      </c>
      <c r="Q850" s="7" t="n">
        <v>28</v>
      </c>
      <c r="R850" s="7" t="n">
        <v>16</v>
      </c>
      <c r="S850" s="7" t="n">
        <v>0.65</v>
      </c>
      <c r="T850" s="7" t="n">
        <v>1</v>
      </c>
      <c r="U850" s="7" t="n">
        <v>0</v>
      </c>
      <c r="V850" s="7" t="n">
        <v>0.1017</v>
      </c>
      <c r="W850" s="7"/>
    </row>
    <row r="851" customFormat="false" ht="15" hidden="false" customHeight="false" outlineLevel="0" collapsed="false">
      <c r="A851" s="7" t="s">
        <v>962</v>
      </c>
      <c r="B851" s="7" t="s">
        <v>101</v>
      </c>
      <c r="C851" s="7" t="n">
        <v>35</v>
      </c>
      <c r="D851" s="7" t="s">
        <v>104</v>
      </c>
      <c r="E851" s="7" t="n">
        <v>61</v>
      </c>
      <c r="F851" s="7" t="n">
        <v>5</v>
      </c>
      <c r="G851" s="14" t="n">
        <v>5957.63</v>
      </c>
      <c r="H851" s="14" t="n">
        <v>5416.88</v>
      </c>
      <c r="I851" s="14" t="n">
        <v>0</v>
      </c>
      <c r="J851" s="14" t="n">
        <v>0</v>
      </c>
      <c r="K851" s="14" t="n">
        <v>0</v>
      </c>
      <c r="L851" s="14" t="n">
        <v>10680</v>
      </c>
      <c r="M851" s="14" t="n">
        <v>8600</v>
      </c>
      <c r="N851" s="14" t="n">
        <v>31.5</v>
      </c>
      <c r="O851" s="14" t="n">
        <v>1411.68</v>
      </c>
      <c r="P851" s="7" t="n">
        <v>7</v>
      </c>
      <c r="Q851" s="7" t="n">
        <v>99</v>
      </c>
      <c r="R851" s="7" t="n">
        <v>26</v>
      </c>
      <c r="S851" s="7" t="n">
        <v>0.654</v>
      </c>
      <c r="T851" s="7" t="n">
        <v>0</v>
      </c>
      <c r="U851" s="7" t="n">
        <v>0</v>
      </c>
      <c r="V851" s="7" t="n">
        <v>0.0113</v>
      </c>
      <c r="W851" s="7"/>
    </row>
    <row r="852" customFormat="false" ht="15" hidden="false" customHeight="false" outlineLevel="0" collapsed="false">
      <c r="A852" s="7" t="s">
        <v>963</v>
      </c>
      <c r="B852" s="7" t="s">
        <v>108</v>
      </c>
      <c r="C852" s="7" t="n">
        <v>19</v>
      </c>
      <c r="D852" s="7" t="s">
        <v>102</v>
      </c>
      <c r="E852" s="7" t="n">
        <v>1</v>
      </c>
      <c r="F852" s="7" t="n">
        <v>2</v>
      </c>
      <c r="G852" s="14" t="n">
        <v>7481.58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n">
        <v>0</v>
      </c>
      <c r="M852" s="14" t="n">
        <v>9500</v>
      </c>
      <c r="N852" s="14" t="n">
        <v>11.8</v>
      </c>
      <c r="O852" s="14" t="n">
        <v>219.37</v>
      </c>
      <c r="P852" s="7" t="n">
        <v>22</v>
      </c>
      <c r="Q852" s="7" t="n">
        <v>17</v>
      </c>
      <c r="R852" s="7" t="n">
        <v>10</v>
      </c>
      <c r="S852" s="7" t="n">
        <v>0.835</v>
      </c>
      <c r="T852" s="7" t="n">
        <v>0</v>
      </c>
      <c r="U852" s="7" t="n">
        <v>0</v>
      </c>
      <c r="V852" s="7" t="n">
        <v>0.0818</v>
      </c>
      <c r="W852" s="7"/>
    </row>
    <row r="853" customFormat="false" ht="15" hidden="false" customHeight="false" outlineLevel="0" collapsed="false">
      <c r="A853" s="7" t="s">
        <v>964</v>
      </c>
      <c r="B853" s="7" t="s">
        <v>128</v>
      </c>
      <c r="C853" s="7" t="n">
        <v>50</v>
      </c>
      <c r="D853" s="7" t="s">
        <v>102</v>
      </c>
      <c r="E853" s="7" t="n">
        <v>78</v>
      </c>
      <c r="F853" s="7" t="n">
        <v>3</v>
      </c>
      <c r="G853" s="14" t="n">
        <v>3587.7</v>
      </c>
      <c r="H853" s="14" t="n">
        <v>0</v>
      </c>
      <c r="I853" s="14" t="n">
        <v>75700</v>
      </c>
      <c r="J853" s="14" t="n">
        <v>0</v>
      </c>
      <c r="K853" s="14" t="n">
        <v>0</v>
      </c>
      <c r="L853" s="14" t="n">
        <v>0</v>
      </c>
      <c r="M853" s="14" t="n">
        <v>20900</v>
      </c>
      <c r="N853" s="14" t="n">
        <v>29.1</v>
      </c>
      <c r="O853" s="14" t="n">
        <v>129.41</v>
      </c>
      <c r="P853" s="7" t="n">
        <v>17</v>
      </c>
      <c r="Q853" s="7" t="n">
        <v>11</v>
      </c>
      <c r="R853" s="7" t="n">
        <v>9</v>
      </c>
      <c r="S853" s="7" t="n">
        <v>0.679</v>
      </c>
      <c r="T853" s="7" t="n">
        <v>0</v>
      </c>
      <c r="U853" s="7" t="n">
        <v>0</v>
      </c>
      <c r="V853" s="7" t="n">
        <v>0.0525</v>
      </c>
      <c r="W853" s="7"/>
    </row>
    <row r="854" customFormat="false" ht="15" hidden="false" customHeight="false" outlineLevel="0" collapsed="false">
      <c r="A854" s="7" t="s">
        <v>965</v>
      </c>
      <c r="B854" s="7" t="s">
        <v>108</v>
      </c>
      <c r="C854" s="7" t="n">
        <v>67</v>
      </c>
      <c r="D854" s="7" t="s">
        <v>104</v>
      </c>
      <c r="E854" s="7" t="n">
        <v>418</v>
      </c>
      <c r="F854" s="7" t="n">
        <v>4</v>
      </c>
      <c r="G854" s="14" t="n">
        <v>2531.91</v>
      </c>
      <c r="H854" s="14" t="n">
        <v>7663.53</v>
      </c>
      <c r="I854" s="14" t="n">
        <v>0</v>
      </c>
      <c r="J854" s="14" t="n">
        <v>0</v>
      </c>
      <c r="K854" s="14" t="n">
        <v>0</v>
      </c>
      <c r="L854" s="14" t="n">
        <v>0</v>
      </c>
      <c r="M854" s="14" t="n">
        <v>6800</v>
      </c>
      <c r="N854" s="14" t="n">
        <v>15.1</v>
      </c>
      <c r="O854" s="14" t="n">
        <v>342</v>
      </c>
      <c r="P854" s="7" t="n">
        <v>11</v>
      </c>
      <c r="Q854" s="7" t="n">
        <v>41</v>
      </c>
      <c r="R854" s="7" t="n">
        <v>8</v>
      </c>
      <c r="S854" s="7" t="n">
        <v>0.439</v>
      </c>
      <c r="T854" s="7" t="n">
        <v>0</v>
      </c>
      <c r="U854" s="7" t="n">
        <v>0</v>
      </c>
      <c r="V854" s="7" t="n">
        <v>0.0102</v>
      </c>
      <c r="W854" s="7"/>
    </row>
    <row r="855" customFormat="false" ht="15" hidden="false" customHeight="false" outlineLevel="0" collapsed="false">
      <c r="A855" s="7" t="s">
        <v>966</v>
      </c>
      <c r="B855" s="7" t="s">
        <v>101</v>
      </c>
      <c r="C855" s="7" t="n">
        <v>19</v>
      </c>
      <c r="D855" s="7" t="s">
        <v>102</v>
      </c>
      <c r="E855" s="7" t="n">
        <v>2</v>
      </c>
      <c r="F855" s="7" t="n">
        <v>2</v>
      </c>
      <c r="G855" s="14" t="n">
        <v>151.47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n">
        <v>0</v>
      </c>
      <c r="M855" s="14" t="n">
        <v>1200</v>
      </c>
      <c r="N855" s="14" t="n">
        <v>63.1</v>
      </c>
      <c r="O855" s="14" t="n">
        <v>28.63</v>
      </c>
      <c r="P855" s="7" t="n">
        <v>2</v>
      </c>
      <c r="Q855" s="7" t="n">
        <v>6</v>
      </c>
      <c r="R855" s="7" t="n">
        <v>13</v>
      </c>
      <c r="S855" s="7" t="n">
        <v>1</v>
      </c>
      <c r="T855" s="7" t="n">
        <v>0</v>
      </c>
      <c r="U855" s="7" t="n">
        <v>0</v>
      </c>
      <c r="V855" s="7" t="n">
        <v>0.1816</v>
      </c>
      <c r="W855" s="7"/>
    </row>
    <row r="856" customFormat="false" ht="15" hidden="false" customHeight="false" outlineLevel="0" collapsed="false">
      <c r="A856" s="7" t="s">
        <v>967</v>
      </c>
      <c r="B856" s="7" t="s">
        <v>101</v>
      </c>
      <c r="C856" s="7" t="n">
        <v>41</v>
      </c>
      <c r="D856" s="7" t="s">
        <v>104</v>
      </c>
      <c r="E856" s="7" t="n">
        <v>174</v>
      </c>
      <c r="F856" s="7" t="n">
        <v>2</v>
      </c>
      <c r="G856" s="14" t="n">
        <v>3650.47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n">
        <v>23720</v>
      </c>
      <c r="M856" s="14"/>
      <c r="N856" s="14"/>
      <c r="O856" s="14" t="n">
        <v>0</v>
      </c>
      <c r="P856" s="7" t="n">
        <v>21</v>
      </c>
      <c r="Q856" s="7" t="n">
        <v>30</v>
      </c>
      <c r="R856" s="7" t="n">
        <v>11</v>
      </c>
      <c r="S856" s="7" t="n">
        <v>0.905</v>
      </c>
      <c r="T856" s="7" t="n">
        <v>0</v>
      </c>
      <c r="U856" s="7" t="n">
        <v>0</v>
      </c>
      <c r="V856" s="7" t="n">
        <v>0.0317</v>
      </c>
      <c r="W856" s="7"/>
    </row>
    <row r="857" customFormat="false" ht="15" hidden="false" customHeight="false" outlineLevel="0" collapsed="false">
      <c r="A857" s="7" t="s">
        <v>968</v>
      </c>
      <c r="B857" s="7" t="s">
        <v>106</v>
      </c>
      <c r="C857" s="7" t="n">
        <v>36</v>
      </c>
      <c r="D857" s="7" t="s">
        <v>102</v>
      </c>
      <c r="E857" s="7" t="n">
        <v>26</v>
      </c>
      <c r="F857" s="7" t="n">
        <v>1</v>
      </c>
      <c r="G857" s="14" t="n">
        <v>10429.1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n">
        <v>0</v>
      </c>
      <c r="M857" s="14"/>
      <c r="N857" s="14"/>
      <c r="O857" s="14" t="n">
        <v>0</v>
      </c>
      <c r="P857" s="7" t="n">
        <v>64</v>
      </c>
      <c r="Q857" s="7" t="n">
        <v>20</v>
      </c>
      <c r="R857" s="7" t="n">
        <v>8</v>
      </c>
      <c r="S857" s="7" t="n">
        <v>0.571</v>
      </c>
      <c r="T857" s="7" t="n">
        <v>0</v>
      </c>
      <c r="U857" s="7" t="n">
        <v>0</v>
      </c>
      <c r="V857" s="7" t="n">
        <v>0.1139</v>
      </c>
      <c r="W857" s="7"/>
    </row>
    <row r="858" customFormat="false" ht="15" hidden="false" customHeight="false" outlineLevel="0" collapsed="false">
      <c r="A858" s="7" t="s">
        <v>969</v>
      </c>
      <c r="B858" s="7" t="s">
        <v>101</v>
      </c>
      <c r="C858" s="7" t="n">
        <v>44</v>
      </c>
      <c r="D858" s="7" t="s">
        <v>104</v>
      </c>
      <c r="E858" s="7" t="n">
        <v>66</v>
      </c>
      <c r="F858" s="7" t="n">
        <v>2</v>
      </c>
      <c r="G858" s="14" t="n">
        <v>4902.35</v>
      </c>
      <c r="H858" s="14" t="n">
        <v>51356.04</v>
      </c>
      <c r="I858" s="14" t="n">
        <v>0</v>
      </c>
      <c r="J858" s="14" t="n">
        <v>0</v>
      </c>
      <c r="K858" s="14" t="n">
        <v>0</v>
      </c>
      <c r="L858" s="14" t="n">
        <v>0</v>
      </c>
      <c r="M858" s="14"/>
      <c r="N858" s="14"/>
      <c r="O858" s="14" t="n">
        <v>0</v>
      </c>
      <c r="P858" s="7" t="n">
        <v>2</v>
      </c>
      <c r="Q858" s="7" t="n">
        <v>49</v>
      </c>
      <c r="R858" s="7" t="n">
        <v>11</v>
      </c>
      <c r="S858" s="7" t="n">
        <v>0.701</v>
      </c>
      <c r="T858" s="7" t="n">
        <v>0</v>
      </c>
      <c r="U858" s="7" t="n">
        <v>0</v>
      </c>
      <c r="V858" s="7" t="n">
        <v>0.0256</v>
      </c>
      <c r="W858" s="7"/>
    </row>
    <row r="859" customFormat="false" ht="15" hidden="false" customHeight="false" outlineLevel="0" collapsed="false">
      <c r="A859" s="7" t="s">
        <v>970</v>
      </c>
      <c r="B859" s="7" t="s">
        <v>106</v>
      </c>
      <c r="C859" s="7" t="n">
        <v>46</v>
      </c>
      <c r="D859" s="7" t="s">
        <v>102</v>
      </c>
      <c r="E859" s="7" t="n">
        <v>53</v>
      </c>
      <c r="F859" s="7" t="n">
        <v>3</v>
      </c>
      <c r="G859" s="14" t="n">
        <v>2283.6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n">
        <v>0</v>
      </c>
      <c r="M859" s="14" t="n">
        <v>3600</v>
      </c>
      <c r="N859" s="14" t="n">
        <v>41.2</v>
      </c>
      <c r="O859" s="14" t="n">
        <v>367.5</v>
      </c>
      <c r="P859" s="7" t="n">
        <v>19</v>
      </c>
      <c r="Q859" s="7" t="n">
        <v>26</v>
      </c>
      <c r="R859" s="7" t="n">
        <v>7</v>
      </c>
      <c r="S859" s="7" t="n">
        <v>0.599</v>
      </c>
      <c r="T859" s="7" t="n">
        <v>0</v>
      </c>
      <c r="U859" s="7" t="n">
        <v>0</v>
      </c>
      <c r="V859" s="7" t="n">
        <v>0.0978</v>
      </c>
      <c r="W859" s="7"/>
    </row>
    <row r="860" customFormat="false" ht="15" hidden="false" customHeight="false" outlineLevel="0" collapsed="false">
      <c r="A860" s="7" t="s">
        <v>971</v>
      </c>
      <c r="B860" s="7" t="s">
        <v>101</v>
      </c>
      <c r="C860" s="7" t="n">
        <v>43</v>
      </c>
      <c r="D860" s="7" t="s">
        <v>104</v>
      </c>
      <c r="E860" s="7" t="n">
        <v>79</v>
      </c>
      <c r="F860" s="7" t="n">
        <v>4</v>
      </c>
      <c r="G860" s="14" t="n">
        <v>11284</v>
      </c>
      <c r="H860" s="14" t="n">
        <v>72033.63</v>
      </c>
      <c r="I860" s="14" t="n">
        <v>0</v>
      </c>
      <c r="J860" s="14" t="n">
        <v>0</v>
      </c>
      <c r="K860" s="14" t="n">
        <v>0</v>
      </c>
      <c r="L860" s="14" t="n">
        <v>9450</v>
      </c>
      <c r="M860" s="14" t="n">
        <v>26700</v>
      </c>
      <c r="N860" s="14" t="n">
        <v>23.7</v>
      </c>
      <c r="O860" s="14" t="n">
        <v>590.18</v>
      </c>
      <c r="P860" s="7" t="n">
        <v>7</v>
      </c>
      <c r="Q860" s="7" t="n">
        <v>31</v>
      </c>
      <c r="R860" s="7" t="n">
        <v>12</v>
      </c>
      <c r="S860" s="7" t="n">
        <v>0.711</v>
      </c>
      <c r="T860" s="7" t="n">
        <v>0</v>
      </c>
      <c r="U860" s="7" t="n">
        <v>0</v>
      </c>
      <c r="V860" s="7" t="n">
        <v>0.0119</v>
      </c>
      <c r="W860" s="7"/>
    </row>
    <row r="861" customFormat="false" ht="15" hidden="false" customHeight="false" outlineLevel="0" collapsed="false">
      <c r="A861" s="7" t="s">
        <v>972</v>
      </c>
      <c r="B861" s="7" t="s">
        <v>108</v>
      </c>
      <c r="C861" s="7" t="n">
        <v>53</v>
      </c>
      <c r="D861" s="7" t="s">
        <v>104</v>
      </c>
      <c r="E861" s="7" t="n">
        <v>33</v>
      </c>
      <c r="F861" s="7" t="n">
        <v>4</v>
      </c>
      <c r="G861" s="14" t="n">
        <v>3076.73</v>
      </c>
      <c r="H861" s="14" t="n">
        <v>52890.61</v>
      </c>
      <c r="I861" s="14" t="n">
        <v>18000</v>
      </c>
      <c r="J861" s="14" t="n">
        <v>0</v>
      </c>
      <c r="K861" s="14" t="n">
        <v>61100</v>
      </c>
      <c r="L861" s="14" t="n">
        <v>0</v>
      </c>
      <c r="M861" s="14"/>
      <c r="N861" s="14"/>
      <c r="O861" s="14" t="n">
        <v>0</v>
      </c>
      <c r="P861" s="7" t="n">
        <v>97</v>
      </c>
      <c r="Q861" s="7" t="n">
        <v>0</v>
      </c>
      <c r="R861" s="7" t="n">
        <v>0</v>
      </c>
      <c r="S861" s="7"/>
      <c r="T861" s="7" t="n">
        <v>2</v>
      </c>
      <c r="U861" s="7" t="n">
        <v>1</v>
      </c>
      <c r="V861" s="7" t="n">
        <v>0.3449</v>
      </c>
      <c r="W861" s="7"/>
    </row>
    <row r="862" customFormat="false" ht="15" hidden="false" customHeight="false" outlineLevel="0" collapsed="false">
      <c r="A862" s="7" t="s">
        <v>973</v>
      </c>
      <c r="B862" s="7" t="s">
        <v>106</v>
      </c>
      <c r="C862" s="7" t="n">
        <v>40</v>
      </c>
      <c r="D862" s="7" t="s">
        <v>104</v>
      </c>
      <c r="E862" s="7" t="n">
        <v>55</v>
      </c>
      <c r="F862" s="7" t="n">
        <v>4</v>
      </c>
      <c r="G862" s="14" t="n">
        <v>6989.33</v>
      </c>
      <c r="H862" s="14" t="n">
        <v>107904.04</v>
      </c>
      <c r="I862" s="14" t="n">
        <v>0</v>
      </c>
      <c r="J862" s="14" t="n">
        <v>0</v>
      </c>
      <c r="K862" s="14" t="n">
        <v>0</v>
      </c>
      <c r="L862" s="14" t="n">
        <v>10830</v>
      </c>
      <c r="M862" s="14" t="n">
        <v>40000</v>
      </c>
      <c r="N862" s="14" t="n">
        <v>42.8</v>
      </c>
      <c r="O862" s="14" t="n">
        <v>8880.42</v>
      </c>
      <c r="P862" s="7" t="n">
        <v>1</v>
      </c>
      <c r="Q862" s="7" t="n">
        <v>88</v>
      </c>
      <c r="R862" s="7" t="n">
        <v>25</v>
      </c>
      <c r="S862" s="7" t="n">
        <v>0.818</v>
      </c>
      <c r="T862" s="7" t="n">
        <v>0</v>
      </c>
      <c r="U862" s="7" t="n">
        <v>0</v>
      </c>
      <c r="V862" s="7" t="n">
        <v>0.0188</v>
      </c>
      <c r="W862" s="7"/>
    </row>
    <row r="863" customFormat="false" ht="15" hidden="false" customHeight="false" outlineLevel="0" collapsed="false">
      <c r="A863" s="7" t="s">
        <v>974</v>
      </c>
      <c r="B863" s="7" t="s">
        <v>108</v>
      </c>
      <c r="C863" s="7" t="n">
        <v>26</v>
      </c>
      <c r="D863" s="7" t="s">
        <v>102</v>
      </c>
      <c r="E863" s="7" t="n">
        <v>21</v>
      </c>
      <c r="F863" s="7" t="n">
        <v>3</v>
      </c>
      <c r="G863" s="14" t="n">
        <v>1285.64</v>
      </c>
      <c r="H863" s="14" t="n">
        <v>12974.54</v>
      </c>
      <c r="I863" s="14" t="n">
        <v>0</v>
      </c>
      <c r="J863" s="14" t="n">
        <v>0</v>
      </c>
      <c r="K863" s="14" t="n">
        <v>0</v>
      </c>
      <c r="L863" s="14" t="n">
        <v>0</v>
      </c>
      <c r="M863" s="14" t="n">
        <v>6700</v>
      </c>
      <c r="N863" s="14" t="n">
        <v>34.3</v>
      </c>
      <c r="O863" s="14" t="n">
        <v>128.23</v>
      </c>
      <c r="P863" s="7" t="n">
        <v>19</v>
      </c>
      <c r="Q863" s="7" t="n">
        <v>10</v>
      </c>
      <c r="R863" s="7" t="n">
        <v>0</v>
      </c>
      <c r="S863" s="7" t="n">
        <v>0.841</v>
      </c>
      <c r="T863" s="7" t="n">
        <v>0</v>
      </c>
      <c r="U863" s="7" t="n">
        <v>0</v>
      </c>
      <c r="V863" s="7" t="n">
        <v>0.0999</v>
      </c>
      <c r="W863" s="7"/>
    </row>
    <row r="864" customFormat="false" ht="15" hidden="false" customHeight="false" outlineLevel="0" collapsed="false">
      <c r="A864" s="7" t="s">
        <v>975</v>
      </c>
      <c r="B864" s="7" t="s">
        <v>106</v>
      </c>
      <c r="C864" s="7" t="n">
        <v>50</v>
      </c>
      <c r="D864" s="7" t="s">
        <v>102</v>
      </c>
      <c r="E864" s="7" t="n">
        <v>187</v>
      </c>
      <c r="F864" s="7" t="n">
        <v>2</v>
      </c>
      <c r="G864" s="14" t="n">
        <v>7037.22</v>
      </c>
      <c r="H864" s="14" t="n">
        <v>13528.97</v>
      </c>
      <c r="I864" s="14" t="n">
        <v>0</v>
      </c>
      <c r="J864" s="14" t="n">
        <v>0</v>
      </c>
      <c r="K864" s="14" t="n">
        <v>0</v>
      </c>
      <c r="L864" s="14" t="n">
        <v>0</v>
      </c>
      <c r="M864" s="14"/>
      <c r="N864" s="14"/>
      <c r="O864" s="14" t="n">
        <v>0</v>
      </c>
      <c r="P864" s="7" t="n">
        <v>32</v>
      </c>
      <c r="Q864" s="7" t="n">
        <v>15</v>
      </c>
      <c r="R864" s="7" t="n">
        <v>5</v>
      </c>
      <c r="S864" s="7" t="n">
        <v>0.621</v>
      </c>
      <c r="T864" s="7" t="n">
        <v>1</v>
      </c>
      <c r="U864" s="7" t="n">
        <v>0</v>
      </c>
      <c r="V864" s="7" t="n">
        <v>0.1386</v>
      </c>
      <c r="W864" s="7"/>
    </row>
    <row r="865" customFormat="false" ht="15" hidden="false" customHeight="false" outlineLevel="0" collapsed="false">
      <c r="A865" s="7" t="s">
        <v>976</v>
      </c>
      <c r="B865" s="7" t="s">
        <v>108</v>
      </c>
      <c r="C865" s="7" t="n">
        <v>72</v>
      </c>
      <c r="D865" s="7" t="s">
        <v>104</v>
      </c>
      <c r="E865" s="7" t="n">
        <v>301</v>
      </c>
      <c r="F865" s="7" t="n">
        <v>5</v>
      </c>
      <c r="G865" s="14" t="n">
        <v>1347.9</v>
      </c>
      <c r="H865" s="14" t="n">
        <v>0</v>
      </c>
      <c r="I865" s="14" t="n">
        <v>30700</v>
      </c>
      <c r="J865" s="14" t="n">
        <v>51841.06</v>
      </c>
      <c r="K865" s="14" t="n">
        <v>0</v>
      </c>
      <c r="L865" s="14" t="n">
        <v>0</v>
      </c>
      <c r="M865" s="14" t="n">
        <v>6900</v>
      </c>
      <c r="N865" s="14" t="n">
        <v>19.8</v>
      </c>
      <c r="O865" s="14" t="n">
        <v>357.42</v>
      </c>
      <c r="P865" s="7" t="n">
        <v>6</v>
      </c>
      <c r="Q865" s="7" t="n">
        <v>23</v>
      </c>
      <c r="R865" s="7" t="n">
        <v>4</v>
      </c>
      <c r="S865" s="7" t="n">
        <v>0.616</v>
      </c>
      <c r="T865" s="7" t="n">
        <v>1</v>
      </c>
      <c r="U865" s="7" t="n">
        <v>0</v>
      </c>
      <c r="V865" s="7" t="n">
        <v>0.0237</v>
      </c>
      <c r="W865" s="7"/>
    </row>
    <row r="866" customFormat="false" ht="15" hidden="false" customHeight="false" outlineLevel="0" collapsed="false">
      <c r="A866" s="7" t="s">
        <v>977</v>
      </c>
      <c r="B866" s="7" t="s">
        <v>108</v>
      </c>
      <c r="C866" s="7" t="n">
        <v>60</v>
      </c>
      <c r="D866" s="7" t="s">
        <v>102</v>
      </c>
      <c r="E866" s="7" t="n">
        <v>90</v>
      </c>
      <c r="F866" s="7" t="n">
        <v>4</v>
      </c>
      <c r="G866" s="14" t="n">
        <v>4879.45</v>
      </c>
      <c r="H866" s="14" t="n">
        <v>63024.75</v>
      </c>
      <c r="I866" s="14" t="n">
        <v>72700</v>
      </c>
      <c r="J866" s="14" t="n">
        <v>0</v>
      </c>
      <c r="K866" s="14" t="n">
        <v>0</v>
      </c>
      <c r="L866" s="14" t="n">
        <v>0</v>
      </c>
      <c r="M866" s="14" t="n">
        <v>16700</v>
      </c>
      <c r="N866" s="14" t="n">
        <v>63.1</v>
      </c>
      <c r="O866" s="14" t="n">
        <v>58.17</v>
      </c>
      <c r="P866" s="7" t="n">
        <v>7</v>
      </c>
      <c r="Q866" s="7" t="n">
        <v>8</v>
      </c>
      <c r="R866" s="7" t="n">
        <v>6</v>
      </c>
      <c r="S866" s="7" t="n">
        <v>0.537</v>
      </c>
      <c r="T866" s="7" t="n">
        <v>0</v>
      </c>
      <c r="U866" s="7" t="n">
        <v>0</v>
      </c>
      <c r="V866" s="7" t="n">
        <v>0.0953</v>
      </c>
      <c r="W866" s="7"/>
    </row>
    <row r="867" customFormat="false" ht="15" hidden="false" customHeight="false" outlineLevel="0" collapsed="false">
      <c r="A867" s="7" t="s">
        <v>978</v>
      </c>
      <c r="B867" s="7" t="s">
        <v>108</v>
      </c>
      <c r="C867" s="7" t="n">
        <v>24</v>
      </c>
      <c r="D867" s="7" t="s">
        <v>104</v>
      </c>
      <c r="E867" s="7" t="n">
        <v>19</v>
      </c>
      <c r="F867" s="7" t="n">
        <v>2</v>
      </c>
      <c r="G867" s="14" t="n">
        <v>1426.23</v>
      </c>
      <c r="H867" s="14" t="n">
        <v>0</v>
      </c>
      <c r="I867" s="14" t="n">
        <v>0</v>
      </c>
      <c r="J867" s="14" t="n">
        <v>0</v>
      </c>
      <c r="K867" s="14" t="n">
        <v>0</v>
      </c>
      <c r="L867" s="14" t="n">
        <v>0</v>
      </c>
      <c r="M867" s="14" t="n">
        <v>2500</v>
      </c>
      <c r="N867" s="14" t="n">
        <v>51.4</v>
      </c>
      <c r="O867" s="14" t="n">
        <v>154.15</v>
      </c>
      <c r="P867" s="7" t="n">
        <v>2</v>
      </c>
      <c r="Q867" s="7" t="n">
        <v>20</v>
      </c>
      <c r="R867" s="7" t="n">
        <v>0</v>
      </c>
      <c r="S867" s="7" t="n">
        <v>0.802</v>
      </c>
      <c r="T867" s="7" t="n">
        <v>0</v>
      </c>
      <c r="U867" s="7" t="n">
        <v>0</v>
      </c>
      <c r="V867" s="7" t="n">
        <v>0.0364</v>
      </c>
      <c r="W867" s="7"/>
    </row>
    <row r="868" customFormat="false" ht="15" hidden="false" customHeight="false" outlineLevel="0" collapsed="false">
      <c r="A868" s="7" t="s">
        <v>979</v>
      </c>
      <c r="B868" s="7" t="s">
        <v>106</v>
      </c>
      <c r="C868" s="7" t="n">
        <v>22</v>
      </c>
      <c r="D868" s="7" t="s">
        <v>102</v>
      </c>
      <c r="E868" s="7" t="n">
        <v>7</v>
      </c>
      <c r="F868" s="7" t="n">
        <v>3</v>
      </c>
      <c r="G868" s="14" t="n">
        <v>977.69</v>
      </c>
      <c r="H868" s="14" t="n">
        <v>1869.39</v>
      </c>
      <c r="I868" s="14" t="n">
        <v>0</v>
      </c>
      <c r="J868" s="14" t="n">
        <v>0</v>
      </c>
      <c r="K868" s="14" t="n">
        <v>0</v>
      </c>
      <c r="L868" s="14" t="n">
        <v>26470</v>
      </c>
      <c r="M868" s="14"/>
      <c r="N868" s="14"/>
      <c r="O868" s="14" t="n">
        <v>0</v>
      </c>
      <c r="P868" s="7" t="n">
        <v>43</v>
      </c>
      <c r="Q868" s="7" t="n">
        <v>25</v>
      </c>
      <c r="R868" s="7" t="n">
        <v>12</v>
      </c>
      <c r="S868" s="7" t="n">
        <v>0.688</v>
      </c>
      <c r="T868" s="7" t="n">
        <v>0</v>
      </c>
      <c r="U868" s="7" t="n">
        <v>0</v>
      </c>
      <c r="V868" s="7" t="n">
        <v>0.1007</v>
      </c>
      <c r="W868" s="7"/>
    </row>
    <row r="869" customFormat="false" ht="15" hidden="false" customHeight="false" outlineLevel="0" collapsed="false">
      <c r="A869" s="7" t="s">
        <v>980</v>
      </c>
      <c r="B869" s="7" t="s">
        <v>128</v>
      </c>
      <c r="C869" s="7" t="n">
        <v>51</v>
      </c>
      <c r="D869" s="7" t="s">
        <v>102</v>
      </c>
      <c r="E869" s="7" t="n">
        <v>100</v>
      </c>
      <c r="F869" s="7" t="n">
        <v>4</v>
      </c>
      <c r="G869" s="14" t="n">
        <v>3195.85</v>
      </c>
      <c r="H869" s="14" t="n">
        <v>116894.47</v>
      </c>
      <c r="I869" s="14" t="n">
        <v>0</v>
      </c>
      <c r="J869" s="14" t="n">
        <v>71570.35</v>
      </c>
      <c r="K869" s="14" t="n">
        <v>0</v>
      </c>
      <c r="L869" s="14" t="n">
        <v>0</v>
      </c>
      <c r="M869" s="14" t="n">
        <v>8100</v>
      </c>
      <c r="N869" s="14" t="n">
        <v>45.8</v>
      </c>
      <c r="O869" s="14" t="n">
        <v>474.57</v>
      </c>
      <c r="P869" s="7" t="n">
        <v>6</v>
      </c>
      <c r="Q869" s="7" t="n">
        <v>18</v>
      </c>
      <c r="R869" s="7" t="n">
        <v>7</v>
      </c>
      <c r="S869" s="7" t="n">
        <v>0.737</v>
      </c>
      <c r="T869" s="7" t="n">
        <v>0</v>
      </c>
      <c r="U869" s="7" t="n">
        <v>0</v>
      </c>
      <c r="V869" s="7" t="n">
        <v>0.0429</v>
      </c>
      <c r="W869" s="7"/>
    </row>
    <row r="870" customFormat="false" ht="15" hidden="false" customHeight="false" outlineLevel="0" collapsed="false">
      <c r="A870" s="7" t="s">
        <v>981</v>
      </c>
      <c r="B870" s="7" t="s">
        <v>101</v>
      </c>
      <c r="C870" s="7" t="n">
        <v>51</v>
      </c>
      <c r="D870" s="7" t="s">
        <v>104</v>
      </c>
      <c r="E870" s="7" t="n">
        <v>153</v>
      </c>
      <c r="F870" s="7" t="n">
        <v>1</v>
      </c>
      <c r="G870" s="14" t="n">
        <v>6921.56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n">
        <v>0</v>
      </c>
      <c r="M870" s="14"/>
      <c r="N870" s="14"/>
      <c r="O870" s="14" t="n">
        <v>0</v>
      </c>
      <c r="P870" s="7" t="n">
        <v>7</v>
      </c>
      <c r="Q870" s="7" t="n">
        <v>53</v>
      </c>
      <c r="R870" s="7" t="n">
        <v>0</v>
      </c>
      <c r="S870" s="7" t="n">
        <v>0.649</v>
      </c>
      <c r="T870" s="7" t="n">
        <v>0</v>
      </c>
      <c r="U870" s="7" t="n">
        <v>0</v>
      </c>
      <c r="V870" s="7" t="n">
        <v>0.02</v>
      </c>
      <c r="W870" s="7"/>
    </row>
    <row r="871" customFormat="false" ht="15" hidden="false" customHeight="false" outlineLevel="0" collapsed="false">
      <c r="A871" s="7" t="s">
        <v>982</v>
      </c>
      <c r="B871" s="7" t="s">
        <v>106</v>
      </c>
      <c r="C871" s="7" t="n">
        <v>59</v>
      </c>
      <c r="D871" s="7" t="s">
        <v>104</v>
      </c>
      <c r="E871" s="7" t="n">
        <v>105</v>
      </c>
      <c r="F871" s="7" t="n">
        <v>6</v>
      </c>
      <c r="G871" s="14" t="n">
        <v>7386.1</v>
      </c>
      <c r="H871" s="14" t="n">
        <v>99958.13</v>
      </c>
      <c r="I871" s="14" t="n">
        <v>276400</v>
      </c>
      <c r="J871" s="14" t="n">
        <v>436817.97</v>
      </c>
      <c r="K871" s="14" t="n">
        <v>185600</v>
      </c>
      <c r="L871" s="14" t="n">
        <v>0</v>
      </c>
      <c r="M871" s="14"/>
      <c r="N871" s="14"/>
      <c r="O871" s="14" t="n">
        <v>0</v>
      </c>
      <c r="P871" s="7" t="n">
        <v>46</v>
      </c>
      <c r="Q871" s="7" t="n">
        <v>39</v>
      </c>
      <c r="R871" s="7" t="n">
        <v>0</v>
      </c>
      <c r="S871" s="7" t="n">
        <v>0</v>
      </c>
      <c r="T871" s="7" t="n">
        <v>0</v>
      </c>
      <c r="U871" s="7" t="n">
        <v>0</v>
      </c>
      <c r="V871" s="7" t="n">
        <v>0.0214</v>
      </c>
      <c r="W871" s="7"/>
    </row>
    <row r="872" customFormat="false" ht="15" hidden="false" customHeight="false" outlineLevel="0" collapsed="false">
      <c r="A872" s="7" t="s">
        <v>983</v>
      </c>
      <c r="B872" s="7" t="s">
        <v>108</v>
      </c>
      <c r="C872" s="7" t="n">
        <v>40</v>
      </c>
      <c r="D872" s="7" t="s">
        <v>104</v>
      </c>
      <c r="E872" s="7" t="n">
        <v>150</v>
      </c>
      <c r="F872" s="7" t="n">
        <v>2</v>
      </c>
      <c r="G872" s="14" t="n">
        <v>5721.87</v>
      </c>
      <c r="H872" s="14" t="n">
        <v>0</v>
      </c>
      <c r="I872" s="14" t="n">
        <v>44400</v>
      </c>
      <c r="J872" s="14" t="n">
        <v>0</v>
      </c>
      <c r="K872" s="14" t="n">
        <v>0</v>
      </c>
      <c r="L872" s="14" t="n">
        <v>0</v>
      </c>
      <c r="M872" s="14"/>
      <c r="N872" s="14"/>
      <c r="O872" s="14" t="n">
        <v>0</v>
      </c>
      <c r="P872" s="7" t="n">
        <v>2</v>
      </c>
      <c r="Q872" s="7" t="n">
        <v>37</v>
      </c>
      <c r="R872" s="7" t="n">
        <v>7</v>
      </c>
      <c r="S872" s="7" t="n">
        <v>0.749</v>
      </c>
      <c r="T872" s="7" t="n">
        <v>0</v>
      </c>
      <c r="U872" s="7" t="n">
        <v>0</v>
      </c>
      <c r="V872" s="7" t="n">
        <v>0.0179</v>
      </c>
      <c r="W872" s="7"/>
    </row>
    <row r="873" customFormat="false" ht="15" hidden="false" customHeight="false" outlineLevel="0" collapsed="false">
      <c r="A873" s="7" t="s">
        <v>984</v>
      </c>
      <c r="B873" s="7" t="s">
        <v>101</v>
      </c>
      <c r="C873" s="7" t="n">
        <v>70</v>
      </c>
      <c r="D873" s="7" t="s">
        <v>102</v>
      </c>
      <c r="E873" s="7" t="n">
        <v>73</v>
      </c>
      <c r="F873" s="7" t="n">
        <v>2</v>
      </c>
      <c r="G873" s="14" t="n">
        <v>1228.14</v>
      </c>
      <c r="H873" s="14" t="n">
        <v>15543.16</v>
      </c>
      <c r="I873" s="14" t="n">
        <v>0</v>
      </c>
      <c r="J873" s="14" t="n">
        <v>0</v>
      </c>
      <c r="K873" s="14" t="n">
        <v>0</v>
      </c>
      <c r="L873" s="14" t="n">
        <v>0</v>
      </c>
      <c r="M873" s="14"/>
      <c r="N873" s="14"/>
      <c r="O873" s="14" t="n">
        <v>0</v>
      </c>
      <c r="P873" s="7" t="n">
        <v>66</v>
      </c>
      <c r="Q873" s="7" t="n">
        <v>6</v>
      </c>
      <c r="R873" s="7" t="n">
        <v>3</v>
      </c>
      <c r="S873" s="7" t="n">
        <v>0.339</v>
      </c>
      <c r="T873" s="7" t="n">
        <v>0</v>
      </c>
      <c r="U873" s="7" t="n">
        <v>0</v>
      </c>
      <c r="V873" s="7" t="n">
        <v>0.1232</v>
      </c>
      <c r="W873" s="7"/>
    </row>
    <row r="874" customFormat="false" ht="15" hidden="false" customHeight="false" outlineLevel="0" collapsed="false">
      <c r="A874" s="7" t="s">
        <v>985</v>
      </c>
      <c r="B874" s="7" t="s">
        <v>101</v>
      </c>
      <c r="C874" s="7" t="n">
        <v>58</v>
      </c>
      <c r="D874" s="7" t="s">
        <v>102</v>
      </c>
      <c r="E874" s="7" t="n">
        <v>87</v>
      </c>
      <c r="F874" s="7" t="n">
        <v>2</v>
      </c>
      <c r="G874" s="14" t="n">
        <v>5949.53</v>
      </c>
      <c r="H874" s="14" t="n">
        <v>119558.98</v>
      </c>
      <c r="I874" s="14" t="n">
        <v>0</v>
      </c>
      <c r="J874" s="14" t="n">
        <v>0</v>
      </c>
      <c r="K874" s="14" t="n">
        <v>0</v>
      </c>
      <c r="L874" s="14" t="n">
        <v>0</v>
      </c>
      <c r="M874" s="14"/>
      <c r="N874" s="14"/>
      <c r="O874" s="14" t="n">
        <v>0</v>
      </c>
      <c r="P874" s="7" t="n">
        <v>21</v>
      </c>
      <c r="Q874" s="7" t="n">
        <v>7</v>
      </c>
      <c r="R874" s="7" t="n">
        <v>3</v>
      </c>
      <c r="S874" s="7" t="n">
        <v>0.813</v>
      </c>
      <c r="T874" s="7" t="n">
        <v>0</v>
      </c>
      <c r="U874" s="7" t="n">
        <v>0</v>
      </c>
      <c r="V874" s="7" t="n">
        <v>0.1067</v>
      </c>
      <c r="W874" s="7"/>
    </row>
    <row r="875" customFormat="false" ht="15" hidden="false" customHeight="false" outlineLevel="0" collapsed="false">
      <c r="A875" s="7" t="s">
        <v>986</v>
      </c>
      <c r="B875" s="7" t="s">
        <v>108</v>
      </c>
      <c r="C875" s="7" t="n">
        <v>52</v>
      </c>
      <c r="D875" s="7" t="s">
        <v>102</v>
      </c>
      <c r="E875" s="7" t="n">
        <v>211</v>
      </c>
      <c r="F875" s="7" t="n">
        <v>1</v>
      </c>
      <c r="G875" s="14" t="n">
        <v>4061.27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n">
        <v>0</v>
      </c>
      <c r="M875" s="14"/>
      <c r="N875" s="14"/>
      <c r="O875" s="14" t="n">
        <v>0</v>
      </c>
      <c r="P875" s="7" t="n">
        <v>16</v>
      </c>
      <c r="Q875" s="7" t="n">
        <v>8</v>
      </c>
      <c r="R875" s="7" t="n">
        <v>0</v>
      </c>
      <c r="S875" s="7" t="n">
        <v>0.396</v>
      </c>
      <c r="T875" s="7" t="n">
        <v>0</v>
      </c>
      <c r="U875" s="7" t="n">
        <v>0</v>
      </c>
      <c r="V875" s="7" t="n">
        <v>0.1189</v>
      </c>
      <c r="W875" s="7"/>
    </row>
    <row r="876" customFormat="false" ht="15" hidden="false" customHeight="false" outlineLevel="0" collapsed="false">
      <c r="A876" s="7" t="s">
        <v>987</v>
      </c>
      <c r="B876" s="7" t="s">
        <v>128</v>
      </c>
      <c r="C876" s="7" t="n">
        <v>35</v>
      </c>
      <c r="D876" s="7" t="s">
        <v>102</v>
      </c>
      <c r="E876" s="7" t="n">
        <v>6</v>
      </c>
      <c r="F876" s="7" t="n">
        <v>2</v>
      </c>
      <c r="G876" s="14" t="n">
        <v>3285.29</v>
      </c>
      <c r="H876" s="14" t="n">
        <v>0</v>
      </c>
      <c r="I876" s="14" t="n">
        <v>0</v>
      </c>
      <c r="J876" s="14" t="n">
        <v>0</v>
      </c>
      <c r="K876" s="14" t="n">
        <v>0</v>
      </c>
      <c r="L876" s="14" t="n">
        <v>4090</v>
      </c>
      <c r="M876" s="14"/>
      <c r="N876" s="14"/>
      <c r="O876" s="14" t="n">
        <v>0</v>
      </c>
      <c r="P876" s="7" t="n">
        <v>3</v>
      </c>
      <c r="Q876" s="7" t="n">
        <v>11</v>
      </c>
      <c r="R876" s="7" t="n">
        <v>9</v>
      </c>
      <c r="S876" s="7" t="n">
        <v>0.78</v>
      </c>
      <c r="T876" s="7" t="n">
        <v>0</v>
      </c>
      <c r="U876" s="7" t="n">
        <v>1</v>
      </c>
      <c r="V876" s="7" t="n">
        <v>0.0988</v>
      </c>
      <c r="W876" s="7"/>
    </row>
    <row r="877" customFormat="false" ht="15" hidden="false" customHeight="false" outlineLevel="0" collapsed="false">
      <c r="A877" s="7" t="s">
        <v>988</v>
      </c>
      <c r="B877" s="7" t="s">
        <v>106</v>
      </c>
      <c r="C877" s="7" t="n">
        <v>48</v>
      </c>
      <c r="D877" s="7" t="s">
        <v>104</v>
      </c>
      <c r="E877" s="7" t="n">
        <v>322</v>
      </c>
      <c r="F877" s="7" t="n">
        <v>4</v>
      </c>
      <c r="G877" s="14" t="n">
        <v>6331.43</v>
      </c>
      <c r="H877" s="14" t="n">
        <v>49831.89</v>
      </c>
      <c r="I877" s="14" t="n">
        <v>0</v>
      </c>
      <c r="J877" s="14" t="n">
        <v>366492.07</v>
      </c>
      <c r="K877" s="14" t="n">
        <v>775700</v>
      </c>
      <c r="L877" s="14" t="n">
        <v>0</v>
      </c>
      <c r="M877" s="14"/>
      <c r="N877" s="14"/>
      <c r="O877" s="14" t="n">
        <v>0</v>
      </c>
      <c r="P877" s="7" t="n">
        <v>5</v>
      </c>
      <c r="Q877" s="7" t="n">
        <v>10</v>
      </c>
      <c r="R877" s="7" t="n">
        <v>0</v>
      </c>
      <c r="S877" s="7" t="n">
        <v>0.451</v>
      </c>
      <c r="T877" s="7" t="n">
        <v>0</v>
      </c>
      <c r="U877" s="7" t="n">
        <v>0</v>
      </c>
      <c r="V877" s="7" t="n">
        <v>0.0499</v>
      </c>
      <c r="W877" s="7"/>
    </row>
    <row r="878" customFormat="false" ht="15" hidden="false" customHeight="false" outlineLevel="0" collapsed="false">
      <c r="A878" s="7" t="s">
        <v>989</v>
      </c>
      <c r="B878" s="7" t="s">
        <v>128</v>
      </c>
      <c r="C878" s="7" t="n">
        <v>35</v>
      </c>
      <c r="D878" s="7" t="s">
        <v>104</v>
      </c>
      <c r="E878" s="7" t="n">
        <v>122</v>
      </c>
      <c r="F878" s="7" t="n">
        <v>5</v>
      </c>
      <c r="G878" s="14" t="n">
        <v>14012.81</v>
      </c>
      <c r="H878" s="14" t="n">
        <v>83230.92</v>
      </c>
      <c r="I878" s="14" t="n">
        <v>0</v>
      </c>
      <c r="J878" s="14" t="n">
        <v>117077.1</v>
      </c>
      <c r="K878" s="14" t="n">
        <v>0</v>
      </c>
      <c r="L878" s="14" t="n">
        <v>13260</v>
      </c>
      <c r="M878" s="14" t="n">
        <v>16100</v>
      </c>
      <c r="N878" s="14" t="n">
        <v>9.2</v>
      </c>
      <c r="O878" s="14" t="n">
        <v>1072.61</v>
      </c>
      <c r="P878" s="7" t="n">
        <v>5</v>
      </c>
      <c r="Q878" s="7" t="n">
        <v>103</v>
      </c>
      <c r="R878" s="7" t="n">
        <v>0</v>
      </c>
      <c r="S878" s="7" t="n">
        <v>0.811</v>
      </c>
      <c r="T878" s="7" t="n">
        <v>0</v>
      </c>
      <c r="U878" s="7" t="n">
        <v>0</v>
      </c>
      <c r="V878" s="7" t="n">
        <v>0.0069</v>
      </c>
      <c r="W878" s="7"/>
    </row>
    <row r="879" customFormat="false" ht="15" hidden="false" customHeight="false" outlineLevel="0" collapsed="false">
      <c r="A879" s="7" t="s">
        <v>990</v>
      </c>
      <c r="B879" s="7" t="s">
        <v>108</v>
      </c>
      <c r="C879" s="7" t="n">
        <v>59</v>
      </c>
      <c r="D879" s="7" t="s">
        <v>102</v>
      </c>
      <c r="E879" s="7" t="n">
        <v>265</v>
      </c>
      <c r="F879" s="7" t="n">
        <v>4</v>
      </c>
      <c r="G879" s="14" t="n">
        <v>1830.26</v>
      </c>
      <c r="H879" s="14" t="n">
        <v>2308.13</v>
      </c>
      <c r="I879" s="14" t="n">
        <v>0</v>
      </c>
      <c r="J879" s="14" t="n">
        <v>0</v>
      </c>
      <c r="K879" s="14" t="n">
        <v>0</v>
      </c>
      <c r="L879" s="14" t="n">
        <v>0</v>
      </c>
      <c r="M879" s="14" t="n">
        <v>3800</v>
      </c>
      <c r="N879" s="14" t="n">
        <v>65.2</v>
      </c>
      <c r="O879" s="14" t="n">
        <v>50.1</v>
      </c>
      <c r="P879" s="7" t="n">
        <v>7</v>
      </c>
      <c r="Q879" s="7" t="n">
        <v>29</v>
      </c>
      <c r="R879" s="7" t="n">
        <v>0</v>
      </c>
      <c r="S879" s="7" t="n">
        <v>0.753</v>
      </c>
      <c r="T879" s="7" t="n">
        <v>0</v>
      </c>
      <c r="U879" s="7" t="n">
        <v>0</v>
      </c>
      <c r="V879" s="7" t="n">
        <v>0.0372</v>
      </c>
      <c r="W879" s="7"/>
    </row>
    <row r="880" customFormat="false" ht="15" hidden="false" customHeight="false" outlineLevel="0" collapsed="false">
      <c r="A880" s="7" t="s">
        <v>991</v>
      </c>
      <c r="B880" s="7" t="s">
        <v>101</v>
      </c>
      <c r="C880" s="7" t="n">
        <v>42</v>
      </c>
      <c r="D880" s="7" t="s">
        <v>104</v>
      </c>
      <c r="E880" s="7" t="n">
        <v>73</v>
      </c>
      <c r="F880" s="7" t="n">
        <v>3</v>
      </c>
      <c r="G880" s="14" t="n">
        <v>9476.84</v>
      </c>
      <c r="H880" s="14" t="n">
        <v>0</v>
      </c>
      <c r="I880" s="14" t="n">
        <v>50900</v>
      </c>
      <c r="J880" s="14" t="n">
        <v>0</v>
      </c>
      <c r="K880" s="14" t="n">
        <v>412600</v>
      </c>
      <c r="L880" s="14" t="n">
        <v>0</v>
      </c>
      <c r="M880" s="14"/>
      <c r="N880" s="14"/>
      <c r="O880" s="14" t="n">
        <v>0</v>
      </c>
      <c r="P880" s="7" t="n">
        <v>38</v>
      </c>
      <c r="Q880" s="7" t="n">
        <v>29</v>
      </c>
      <c r="R880" s="7" t="n">
        <v>8</v>
      </c>
      <c r="S880" s="7" t="n">
        <v>0.981</v>
      </c>
      <c r="T880" s="7" t="n">
        <v>0</v>
      </c>
      <c r="U880" s="7" t="n">
        <v>0</v>
      </c>
      <c r="V880" s="7" t="n">
        <v>0.0509</v>
      </c>
      <c r="W880" s="7"/>
    </row>
    <row r="881" customFormat="false" ht="15" hidden="false" customHeight="false" outlineLevel="0" collapsed="false">
      <c r="A881" s="7" t="s">
        <v>992</v>
      </c>
      <c r="B881" s="7" t="s">
        <v>101</v>
      </c>
      <c r="C881" s="7" t="n">
        <v>38</v>
      </c>
      <c r="D881" s="7" t="s">
        <v>104</v>
      </c>
      <c r="E881" s="7" t="n">
        <v>4</v>
      </c>
      <c r="F881" s="7" t="n">
        <v>3</v>
      </c>
      <c r="G881" s="14" t="n">
        <v>5162.58</v>
      </c>
      <c r="H881" s="14" t="n">
        <v>4011.91</v>
      </c>
      <c r="I881" s="14" t="n">
        <v>0</v>
      </c>
      <c r="J881" s="14" t="n">
        <v>0</v>
      </c>
      <c r="K881" s="14" t="n">
        <v>0</v>
      </c>
      <c r="L881" s="14" t="n">
        <v>0</v>
      </c>
      <c r="M881" s="14"/>
      <c r="N881" s="14"/>
      <c r="O881" s="14" t="n">
        <v>0</v>
      </c>
      <c r="P881" s="7" t="n">
        <v>183</v>
      </c>
      <c r="Q881" s="7" t="n">
        <v>0</v>
      </c>
      <c r="R881" s="7" t="n">
        <v>0</v>
      </c>
      <c r="S881" s="7"/>
      <c r="T881" s="7" t="n">
        <v>0</v>
      </c>
      <c r="U881" s="7" t="n">
        <v>0</v>
      </c>
      <c r="V881" s="7" t="n">
        <v>0.2169</v>
      </c>
      <c r="W881" s="7"/>
    </row>
    <row r="882" customFormat="false" ht="15" hidden="false" customHeight="false" outlineLevel="0" collapsed="false">
      <c r="A882" s="7" t="s">
        <v>993</v>
      </c>
      <c r="B882" s="7" t="s">
        <v>101</v>
      </c>
      <c r="C882" s="7" t="n">
        <v>51</v>
      </c>
      <c r="D882" s="7" t="s">
        <v>104</v>
      </c>
      <c r="E882" s="7" t="n">
        <v>83</v>
      </c>
      <c r="F882" s="7" t="n">
        <v>1</v>
      </c>
      <c r="G882" s="14" t="n">
        <v>5284.13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n">
        <v>0</v>
      </c>
      <c r="M882" s="14"/>
      <c r="N882" s="14"/>
      <c r="O882" s="14" t="n">
        <v>0</v>
      </c>
      <c r="P882" s="7" t="n">
        <v>24</v>
      </c>
      <c r="Q882" s="7" t="n">
        <v>32</v>
      </c>
      <c r="R882" s="7" t="n">
        <v>0</v>
      </c>
      <c r="S882" s="7" t="n">
        <v>0.745</v>
      </c>
      <c r="T882" s="7" t="n">
        <v>0</v>
      </c>
      <c r="U882" s="7" t="n">
        <v>0</v>
      </c>
      <c r="V882" s="7" t="n">
        <v>0.0327</v>
      </c>
      <c r="W882" s="7"/>
    </row>
    <row r="883" customFormat="false" ht="15" hidden="false" customHeight="false" outlineLevel="0" collapsed="false">
      <c r="A883" s="7" t="s">
        <v>994</v>
      </c>
      <c r="B883" s="7" t="s">
        <v>108</v>
      </c>
      <c r="C883" s="7" t="n">
        <v>22</v>
      </c>
      <c r="D883" s="7" t="s">
        <v>104</v>
      </c>
      <c r="E883" s="7" t="n">
        <v>22</v>
      </c>
      <c r="F883" s="7" t="n">
        <v>3</v>
      </c>
      <c r="G883" s="14" t="n">
        <v>5406.74</v>
      </c>
      <c r="H883" s="14" t="n">
        <v>44205.42</v>
      </c>
      <c r="I883" s="14" t="n">
        <v>0</v>
      </c>
      <c r="J883" s="14" t="n">
        <v>0</v>
      </c>
      <c r="K883" s="14" t="n">
        <v>0</v>
      </c>
      <c r="L883" s="14" t="n">
        <v>0</v>
      </c>
      <c r="M883" s="14" t="n">
        <v>22900</v>
      </c>
      <c r="N883" s="14" t="n">
        <v>55.4</v>
      </c>
      <c r="O883" s="14" t="n">
        <v>1047.62</v>
      </c>
      <c r="P883" s="7" t="n">
        <v>67</v>
      </c>
      <c r="Q883" s="7" t="n">
        <v>26</v>
      </c>
      <c r="R883" s="7" t="n">
        <v>13</v>
      </c>
      <c r="S883" s="7" t="n">
        <v>0.721</v>
      </c>
      <c r="T883" s="7" t="n">
        <v>0</v>
      </c>
      <c r="U883" s="7" t="n">
        <v>0</v>
      </c>
      <c r="V883" s="7" t="n">
        <v>0.0428</v>
      </c>
      <c r="W883" s="7"/>
    </row>
    <row r="884" customFormat="false" ht="15" hidden="false" customHeight="false" outlineLevel="0" collapsed="false">
      <c r="A884" s="7" t="s">
        <v>995</v>
      </c>
      <c r="B884" s="7" t="s">
        <v>108</v>
      </c>
      <c r="C884" s="7" t="n">
        <v>55</v>
      </c>
      <c r="D884" s="7" t="s">
        <v>102</v>
      </c>
      <c r="E884" s="7" t="n">
        <v>273</v>
      </c>
      <c r="F884" s="7" t="n">
        <v>3</v>
      </c>
      <c r="G884" s="14" t="n">
        <v>5558.39</v>
      </c>
      <c r="H884" s="14" t="n">
        <v>16720.53</v>
      </c>
      <c r="I884" s="14" t="n">
        <v>46900</v>
      </c>
      <c r="J884" s="14" t="n">
        <v>0</v>
      </c>
      <c r="K884" s="14" t="n">
        <v>0</v>
      </c>
      <c r="L884" s="14" t="n">
        <v>0</v>
      </c>
      <c r="M884" s="14"/>
      <c r="N884" s="14"/>
      <c r="O884" s="14" t="n">
        <v>0</v>
      </c>
      <c r="P884" s="7" t="n">
        <v>9</v>
      </c>
      <c r="Q884" s="7" t="n">
        <v>28</v>
      </c>
      <c r="R884" s="7" t="n">
        <v>14</v>
      </c>
      <c r="S884" s="7" t="n">
        <v>0.865</v>
      </c>
      <c r="T884" s="7" t="n">
        <v>1</v>
      </c>
      <c r="U884" s="7" t="n">
        <v>0</v>
      </c>
      <c r="V884" s="7" t="n">
        <v>0.1114</v>
      </c>
      <c r="W884" s="7"/>
    </row>
    <row r="885" customFormat="false" ht="15" hidden="false" customHeight="false" outlineLevel="0" collapsed="false">
      <c r="A885" s="7" t="s">
        <v>996</v>
      </c>
      <c r="B885" s="7" t="s">
        <v>108</v>
      </c>
      <c r="C885" s="7" t="n">
        <v>23</v>
      </c>
      <c r="D885" s="7" t="s">
        <v>104</v>
      </c>
      <c r="E885" s="7" t="n">
        <v>14</v>
      </c>
      <c r="F885" s="7" t="n">
        <v>4</v>
      </c>
      <c r="G885" s="14" t="n">
        <v>463.78</v>
      </c>
      <c r="H885" s="14" t="n">
        <v>1374.82</v>
      </c>
      <c r="I885" s="14" t="n">
        <v>0</v>
      </c>
      <c r="J885" s="14" t="n">
        <v>0</v>
      </c>
      <c r="K885" s="14" t="n">
        <v>0</v>
      </c>
      <c r="L885" s="14" t="n">
        <v>0</v>
      </c>
      <c r="M885" s="14" t="n">
        <v>1500</v>
      </c>
      <c r="N885" s="14" t="n">
        <v>42.4</v>
      </c>
      <c r="O885" s="14" t="n">
        <v>235.05</v>
      </c>
      <c r="P885" s="7" t="n">
        <v>1</v>
      </c>
      <c r="Q885" s="7" t="n">
        <v>70</v>
      </c>
      <c r="R885" s="7" t="n">
        <v>24</v>
      </c>
      <c r="S885" s="7" t="n">
        <v>0.831</v>
      </c>
      <c r="T885" s="7" t="n">
        <v>1</v>
      </c>
      <c r="U885" s="7" t="n">
        <v>0</v>
      </c>
      <c r="V885" s="7" t="n">
        <v>0.0456</v>
      </c>
      <c r="W885" s="7"/>
    </row>
    <row r="886" customFormat="false" ht="15" hidden="false" customHeight="false" outlineLevel="0" collapsed="false">
      <c r="A886" s="7" t="s">
        <v>997</v>
      </c>
      <c r="B886" s="7" t="s">
        <v>108</v>
      </c>
      <c r="C886" s="7" t="n">
        <v>71</v>
      </c>
      <c r="D886" s="7" t="s">
        <v>102</v>
      </c>
      <c r="E886" s="7" t="n">
        <v>106</v>
      </c>
      <c r="F886" s="7" t="n">
        <v>3</v>
      </c>
      <c r="G886" s="14" t="n">
        <v>4680.34</v>
      </c>
      <c r="H886" s="14" t="n">
        <v>120543.58</v>
      </c>
      <c r="I886" s="14" t="n">
        <v>0</v>
      </c>
      <c r="J886" s="14" t="n">
        <v>0</v>
      </c>
      <c r="K886" s="14" t="n">
        <v>495000</v>
      </c>
      <c r="L886" s="14" t="n">
        <v>0</v>
      </c>
      <c r="M886" s="14"/>
      <c r="N886" s="14"/>
      <c r="O886" s="14" t="n">
        <v>0</v>
      </c>
      <c r="P886" s="7" t="n">
        <v>2</v>
      </c>
      <c r="Q886" s="7" t="n">
        <v>13</v>
      </c>
      <c r="R886" s="7" t="n">
        <v>7</v>
      </c>
      <c r="S886" s="7" t="n">
        <v>0.407</v>
      </c>
      <c r="T886" s="7" t="n">
        <v>0</v>
      </c>
      <c r="U886" s="7" t="n">
        <v>0</v>
      </c>
      <c r="V886" s="7" t="n">
        <v>0.0992</v>
      </c>
      <c r="W886" s="7"/>
    </row>
    <row r="887" customFormat="false" ht="15" hidden="false" customHeight="false" outlineLevel="0" collapsed="false">
      <c r="A887" s="7" t="s">
        <v>998</v>
      </c>
      <c r="B887" s="7" t="s">
        <v>101</v>
      </c>
      <c r="C887" s="7" t="n">
        <v>32</v>
      </c>
      <c r="D887" s="7" t="s">
        <v>104</v>
      </c>
      <c r="E887" s="7" t="n">
        <v>71</v>
      </c>
      <c r="F887" s="7" t="n">
        <v>4</v>
      </c>
      <c r="G887" s="14" t="n">
        <v>3322.07</v>
      </c>
      <c r="H887" s="14" t="n">
        <v>5830.09</v>
      </c>
      <c r="I887" s="14" t="n">
        <v>17900</v>
      </c>
      <c r="J887" s="14" t="n">
        <v>0</v>
      </c>
      <c r="K887" s="14" t="n">
        <v>126500</v>
      </c>
      <c r="L887" s="14" t="n">
        <v>0</v>
      </c>
      <c r="M887" s="14"/>
      <c r="N887" s="14"/>
      <c r="O887" s="14" t="n">
        <v>0</v>
      </c>
      <c r="P887" s="7" t="n">
        <v>29</v>
      </c>
      <c r="Q887" s="7" t="n">
        <v>15</v>
      </c>
      <c r="R887" s="7" t="n">
        <v>9</v>
      </c>
      <c r="S887" s="7" t="n">
        <v>0.842</v>
      </c>
      <c r="T887" s="7" t="n">
        <v>0</v>
      </c>
      <c r="U887" s="7" t="n">
        <v>0</v>
      </c>
      <c r="V887" s="7" t="n">
        <v>0.0321</v>
      </c>
      <c r="W887" s="7"/>
    </row>
    <row r="888" customFormat="false" ht="15" hidden="false" customHeight="false" outlineLevel="0" collapsed="false">
      <c r="A888" s="7" t="s">
        <v>999</v>
      </c>
      <c r="B888" s="7" t="s">
        <v>101</v>
      </c>
      <c r="C888" s="7" t="n">
        <v>31</v>
      </c>
      <c r="D888" s="7" t="s">
        <v>104</v>
      </c>
      <c r="E888" s="7" t="n">
        <v>47</v>
      </c>
      <c r="F888" s="7" t="n">
        <v>3</v>
      </c>
      <c r="G888" s="14" t="n">
        <v>12042.07</v>
      </c>
      <c r="H888" s="14" t="n">
        <v>0</v>
      </c>
      <c r="I888" s="14" t="n">
        <v>0</v>
      </c>
      <c r="J888" s="14" t="n">
        <v>0</v>
      </c>
      <c r="K888" s="14" t="n">
        <v>0</v>
      </c>
      <c r="L888" s="14" t="n">
        <v>22620</v>
      </c>
      <c r="M888" s="14" t="n">
        <v>15200</v>
      </c>
      <c r="N888" s="14" t="n">
        <v>20.8</v>
      </c>
      <c r="O888" s="14" t="n">
        <v>432.74</v>
      </c>
      <c r="P888" s="7" t="n">
        <v>2</v>
      </c>
      <c r="Q888" s="7" t="n">
        <v>34</v>
      </c>
      <c r="R888" s="7" t="n">
        <v>16</v>
      </c>
      <c r="S888" s="7" t="n">
        <v>0.771</v>
      </c>
      <c r="T888" s="7" t="n">
        <v>0</v>
      </c>
      <c r="U888" s="7" t="n">
        <v>0</v>
      </c>
      <c r="V888" s="7" t="n">
        <v>0.025</v>
      </c>
      <c r="W888" s="7"/>
    </row>
    <row r="889" customFormat="false" ht="15" hidden="false" customHeight="false" outlineLevel="0" collapsed="false">
      <c r="A889" s="7" t="s">
        <v>1000</v>
      </c>
      <c r="B889" s="7" t="s">
        <v>101</v>
      </c>
      <c r="C889" s="7" t="n">
        <v>29</v>
      </c>
      <c r="D889" s="7" t="s">
        <v>102</v>
      </c>
      <c r="E889" s="7" t="n">
        <v>23</v>
      </c>
      <c r="F889" s="7" t="n">
        <v>2</v>
      </c>
      <c r="G889" s="14" t="n">
        <v>7368.43</v>
      </c>
      <c r="H889" s="14" t="n">
        <v>0</v>
      </c>
      <c r="I889" s="14" t="n">
        <v>0</v>
      </c>
      <c r="J889" s="14" t="n">
        <v>0</v>
      </c>
      <c r="K889" s="14" t="n">
        <v>0</v>
      </c>
      <c r="L889" s="14" t="n">
        <v>0</v>
      </c>
      <c r="M889" s="14"/>
      <c r="N889" s="14"/>
      <c r="O889" s="14" t="n">
        <v>0</v>
      </c>
      <c r="P889" s="7" t="n">
        <v>13</v>
      </c>
      <c r="Q889" s="7" t="n">
        <v>26</v>
      </c>
      <c r="R889" s="7" t="n">
        <v>20</v>
      </c>
      <c r="S889" s="7" t="n">
        <v>0.794</v>
      </c>
      <c r="T889" s="7" t="n">
        <v>1</v>
      </c>
      <c r="U889" s="7" t="n">
        <v>0</v>
      </c>
      <c r="V889" s="7" t="n">
        <v>0.1662</v>
      </c>
      <c r="W889" s="7"/>
    </row>
    <row r="890" customFormat="false" ht="15" hidden="false" customHeight="false" outlineLevel="0" collapsed="false">
      <c r="A890" s="7" t="s">
        <v>1001</v>
      </c>
      <c r="B890" s="7" t="s">
        <v>106</v>
      </c>
      <c r="C890" s="7" t="n">
        <v>35</v>
      </c>
      <c r="D890" s="7" t="s">
        <v>104</v>
      </c>
      <c r="E890" s="7" t="n">
        <v>17</v>
      </c>
      <c r="F890" s="7" t="n">
        <v>4</v>
      </c>
      <c r="G890" s="14" t="n">
        <v>1636.33</v>
      </c>
      <c r="H890" s="14" t="n">
        <v>18003.47</v>
      </c>
      <c r="I890" s="14" t="n">
        <v>115500</v>
      </c>
      <c r="J890" s="14" t="n">
        <v>0</v>
      </c>
      <c r="K890" s="14" t="n">
        <v>0</v>
      </c>
      <c r="L890" s="14" t="n">
        <v>0</v>
      </c>
      <c r="M890" s="14"/>
      <c r="N890" s="14"/>
      <c r="O890" s="14" t="n">
        <v>0</v>
      </c>
      <c r="P890" s="7" t="n">
        <v>23</v>
      </c>
      <c r="Q890" s="7" t="n">
        <v>32</v>
      </c>
      <c r="R890" s="7" t="n">
        <v>3</v>
      </c>
      <c r="S890" s="7" t="n">
        <v>0.458</v>
      </c>
      <c r="T890" s="7" t="n">
        <v>0</v>
      </c>
      <c r="U890" s="7" t="n">
        <v>0</v>
      </c>
      <c r="V890" s="7" t="n">
        <v>0.0196</v>
      </c>
      <c r="W890" s="7"/>
    </row>
    <row r="891" customFormat="false" ht="15" hidden="false" customHeight="false" outlineLevel="0" collapsed="false">
      <c r="A891" s="7" t="s">
        <v>1002</v>
      </c>
      <c r="B891" s="7" t="s">
        <v>128</v>
      </c>
      <c r="C891" s="7" t="n">
        <v>19</v>
      </c>
      <c r="D891" s="7" t="s">
        <v>102</v>
      </c>
      <c r="E891" s="7" t="n">
        <v>8</v>
      </c>
      <c r="F891" s="7" t="n">
        <v>3</v>
      </c>
      <c r="G891" s="14" t="n">
        <v>1062.87</v>
      </c>
      <c r="H891" s="14" t="n">
        <v>2732.35</v>
      </c>
      <c r="I891" s="14" t="n">
        <v>0</v>
      </c>
      <c r="J891" s="14" t="n">
        <v>5367.37</v>
      </c>
      <c r="K891" s="14" t="n">
        <v>0</v>
      </c>
      <c r="L891" s="14" t="n">
        <v>0</v>
      </c>
      <c r="M891" s="14"/>
      <c r="N891" s="14"/>
      <c r="O891" s="14" t="n">
        <v>0</v>
      </c>
      <c r="P891" s="7" t="n">
        <v>11</v>
      </c>
      <c r="Q891" s="7" t="n">
        <v>7</v>
      </c>
      <c r="R891" s="7" t="n">
        <v>5</v>
      </c>
      <c r="S891" s="7" t="n">
        <v>0.644</v>
      </c>
      <c r="T891" s="7" t="n">
        <v>0</v>
      </c>
      <c r="U891" s="7" t="n">
        <v>1</v>
      </c>
      <c r="V891" s="7" t="n">
        <v>0.0925</v>
      </c>
      <c r="W891" s="7"/>
    </row>
    <row r="892" customFormat="false" ht="15" hidden="false" customHeight="false" outlineLevel="0" collapsed="false">
      <c r="A892" s="7" t="s">
        <v>1003</v>
      </c>
      <c r="B892" s="7" t="s">
        <v>108</v>
      </c>
      <c r="C892" s="7" t="n">
        <v>60</v>
      </c>
      <c r="D892" s="7" t="s">
        <v>102</v>
      </c>
      <c r="E892" s="7" t="n">
        <v>23</v>
      </c>
      <c r="F892" s="7" t="n">
        <v>2</v>
      </c>
      <c r="G892" s="14" t="n">
        <v>4096.33</v>
      </c>
      <c r="H892" s="14" t="n">
        <v>0</v>
      </c>
      <c r="I892" s="14" t="n">
        <v>0</v>
      </c>
      <c r="J892" s="14" t="n">
        <v>0</v>
      </c>
      <c r="K892" s="14" t="n">
        <v>0</v>
      </c>
      <c r="L892" s="14" t="n">
        <v>0</v>
      </c>
      <c r="M892" s="14"/>
      <c r="N892" s="14"/>
      <c r="O892" s="14" t="n">
        <v>0</v>
      </c>
      <c r="P892" s="7" t="n">
        <v>135</v>
      </c>
      <c r="Q892" s="7" t="n">
        <v>0</v>
      </c>
      <c r="R892" s="7" t="n">
        <v>0</v>
      </c>
      <c r="S892" s="7"/>
      <c r="T892" s="7" t="n">
        <v>0</v>
      </c>
      <c r="U892" s="7" t="n">
        <v>1</v>
      </c>
      <c r="V892" s="7" t="n">
        <v>0.4027</v>
      </c>
      <c r="W892" s="7"/>
    </row>
    <row r="893" customFormat="false" ht="15" hidden="false" customHeight="false" outlineLevel="0" collapsed="false">
      <c r="A893" s="7" t="s">
        <v>1004</v>
      </c>
      <c r="B893" s="7" t="s">
        <v>108</v>
      </c>
      <c r="C893" s="7" t="n">
        <v>36</v>
      </c>
      <c r="D893" s="7" t="s">
        <v>102</v>
      </c>
      <c r="E893" s="7" t="n">
        <v>134</v>
      </c>
      <c r="F893" s="7" t="n">
        <v>3</v>
      </c>
      <c r="G893" s="14" t="n">
        <v>1595.23</v>
      </c>
      <c r="H893" s="14" t="n">
        <v>6147.58</v>
      </c>
      <c r="I893" s="14" t="n">
        <v>0</v>
      </c>
      <c r="J893" s="14" t="n">
        <v>0</v>
      </c>
      <c r="K893" s="14" t="n">
        <v>0</v>
      </c>
      <c r="L893" s="14" t="n">
        <v>2750</v>
      </c>
      <c r="M893" s="14"/>
      <c r="N893" s="14"/>
      <c r="O893" s="14" t="n">
        <v>0</v>
      </c>
      <c r="P893" s="7" t="n">
        <v>0</v>
      </c>
      <c r="Q893" s="7" t="n">
        <v>6</v>
      </c>
      <c r="R893" s="7" t="n">
        <v>4</v>
      </c>
      <c r="S893" s="7" t="n">
        <v>1</v>
      </c>
      <c r="T893" s="7" t="n">
        <v>1</v>
      </c>
      <c r="U893" s="7" t="n">
        <v>0</v>
      </c>
      <c r="V893" s="7" t="n">
        <v>0.1763</v>
      </c>
      <c r="W893" s="7"/>
    </row>
    <row r="894" customFormat="false" ht="15" hidden="false" customHeight="false" outlineLevel="0" collapsed="false">
      <c r="A894" s="7" t="s">
        <v>1005</v>
      </c>
      <c r="B894" s="7" t="s">
        <v>106</v>
      </c>
      <c r="C894" s="7" t="n">
        <v>82</v>
      </c>
      <c r="D894" s="7" t="s">
        <v>102</v>
      </c>
      <c r="E894" s="7" t="n">
        <v>513</v>
      </c>
      <c r="F894" s="7" t="n">
        <v>4</v>
      </c>
      <c r="G894" s="14" t="n">
        <v>778.54</v>
      </c>
      <c r="H894" s="14" t="n">
        <v>14963.52</v>
      </c>
      <c r="I894" s="14" t="n">
        <v>20700</v>
      </c>
      <c r="J894" s="14" t="n">
        <v>21939.38</v>
      </c>
      <c r="K894" s="14" t="n">
        <v>0</v>
      </c>
      <c r="L894" s="14" t="n">
        <v>0</v>
      </c>
      <c r="M894" s="14"/>
      <c r="N894" s="14"/>
      <c r="O894" s="14" t="n">
        <v>0</v>
      </c>
      <c r="P894" s="7" t="n">
        <v>38</v>
      </c>
      <c r="Q894" s="7" t="n">
        <v>9</v>
      </c>
      <c r="R894" s="7" t="n">
        <v>0</v>
      </c>
      <c r="S894" s="7" t="n">
        <v>0</v>
      </c>
      <c r="T894" s="7" t="n">
        <v>1</v>
      </c>
      <c r="U894" s="7" t="n">
        <v>0</v>
      </c>
      <c r="V894" s="7" t="n">
        <v>0.1746</v>
      </c>
      <c r="W894" s="7"/>
    </row>
    <row r="895" customFormat="false" ht="15" hidden="false" customHeight="false" outlineLevel="0" collapsed="false">
      <c r="A895" s="7" t="s">
        <v>1006</v>
      </c>
      <c r="B895" s="7" t="s">
        <v>108</v>
      </c>
      <c r="C895" s="7" t="n">
        <v>61</v>
      </c>
      <c r="D895" s="7" t="s">
        <v>102</v>
      </c>
      <c r="E895" s="7" t="n">
        <v>258</v>
      </c>
      <c r="F895" s="7" t="n">
        <v>1</v>
      </c>
      <c r="G895" s="14" t="n">
        <v>2306.02</v>
      </c>
      <c r="H895" s="14" t="n">
        <v>0</v>
      </c>
      <c r="I895" s="14" t="n">
        <v>0</v>
      </c>
      <c r="J895" s="14" t="n">
        <v>0</v>
      </c>
      <c r="K895" s="14" t="n">
        <v>0</v>
      </c>
      <c r="L895" s="14" t="n">
        <v>0</v>
      </c>
      <c r="M895" s="14"/>
      <c r="N895" s="14"/>
      <c r="O895" s="14" t="n">
        <v>0</v>
      </c>
      <c r="P895" s="7" t="n">
        <v>246</v>
      </c>
      <c r="Q895" s="7" t="n">
        <v>0</v>
      </c>
      <c r="R895" s="7" t="n">
        <v>0</v>
      </c>
      <c r="S895" s="7"/>
      <c r="T895" s="7" t="n">
        <v>0</v>
      </c>
      <c r="U895" s="7" t="n">
        <v>0</v>
      </c>
      <c r="V895" s="7" t="n">
        <v>0.314</v>
      </c>
      <c r="W895" s="7"/>
    </row>
    <row r="896" customFormat="false" ht="15" hidden="false" customHeight="false" outlineLevel="0" collapsed="false">
      <c r="A896" s="7" t="s">
        <v>1007</v>
      </c>
      <c r="B896" s="7" t="s">
        <v>108</v>
      </c>
      <c r="C896" s="7" t="n">
        <v>34</v>
      </c>
      <c r="D896" s="7" t="s">
        <v>104</v>
      </c>
      <c r="E896" s="7" t="n">
        <v>19</v>
      </c>
      <c r="F896" s="7" t="n">
        <v>4</v>
      </c>
      <c r="G896" s="14" t="n">
        <v>8353.64</v>
      </c>
      <c r="H896" s="14" t="n">
        <v>50919.01</v>
      </c>
      <c r="I896" s="14" t="n">
        <v>0</v>
      </c>
      <c r="J896" s="14" t="n">
        <v>0</v>
      </c>
      <c r="K896" s="14" t="n">
        <v>0</v>
      </c>
      <c r="L896" s="14" t="n">
        <v>0</v>
      </c>
      <c r="M896" s="14" t="n">
        <v>22600</v>
      </c>
      <c r="N896" s="14" t="n">
        <v>70.5</v>
      </c>
      <c r="O896" s="14" t="n">
        <v>1548.58</v>
      </c>
      <c r="P896" s="7" t="n">
        <v>7</v>
      </c>
      <c r="Q896" s="7" t="n">
        <v>62</v>
      </c>
      <c r="R896" s="7" t="n">
        <v>17</v>
      </c>
      <c r="S896" s="7" t="n">
        <v>0.73</v>
      </c>
      <c r="T896" s="7" t="n">
        <v>0</v>
      </c>
      <c r="U896" s="7" t="n">
        <v>0</v>
      </c>
      <c r="V896" s="7" t="n">
        <v>0.0395</v>
      </c>
      <c r="W896" s="7"/>
    </row>
    <row r="897" customFormat="false" ht="15" hidden="false" customHeight="false" outlineLevel="0" collapsed="false">
      <c r="A897" s="7" t="s">
        <v>1008</v>
      </c>
      <c r="B897" s="7" t="s">
        <v>108</v>
      </c>
      <c r="C897" s="7" t="n">
        <v>57</v>
      </c>
      <c r="D897" s="7" t="s">
        <v>102</v>
      </c>
      <c r="E897" s="7" t="n">
        <v>110</v>
      </c>
      <c r="F897" s="7" t="n">
        <v>3</v>
      </c>
      <c r="G897" s="14" t="n">
        <v>1690.21</v>
      </c>
      <c r="H897" s="14" t="n">
        <v>0</v>
      </c>
      <c r="I897" s="14" t="n">
        <v>64300</v>
      </c>
      <c r="J897" s="14" t="n">
        <v>58660.65</v>
      </c>
      <c r="K897" s="14" t="n">
        <v>0</v>
      </c>
      <c r="L897" s="14" t="n">
        <v>0</v>
      </c>
      <c r="M897" s="14"/>
      <c r="N897" s="14"/>
      <c r="O897" s="14" t="n">
        <v>0</v>
      </c>
      <c r="P897" s="7" t="n">
        <v>221</v>
      </c>
      <c r="Q897" s="7" t="n">
        <v>0</v>
      </c>
      <c r="R897" s="7" t="n">
        <v>0</v>
      </c>
      <c r="S897" s="7"/>
      <c r="T897" s="7" t="n">
        <v>0</v>
      </c>
      <c r="U897" s="7" t="n">
        <v>0</v>
      </c>
      <c r="V897" s="7" t="n">
        <v>0.2919</v>
      </c>
      <c r="W897" s="7"/>
    </row>
    <row r="898" customFormat="false" ht="15" hidden="false" customHeight="false" outlineLevel="0" collapsed="false">
      <c r="A898" s="7" t="s">
        <v>1009</v>
      </c>
      <c r="B898" s="7" t="s">
        <v>101</v>
      </c>
      <c r="C898" s="7" t="n">
        <v>50</v>
      </c>
      <c r="D898" s="7" t="s">
        <v>102</v>
      </c>
      <c r="E898" s="7" t="n">
        <v>113</v>
      </c>
      <c r="F898" s="7" t="n">
        <v>4</v>
      </c>
      <c r="G898" s="14" t="n">
        <v>1351.29</v>
      </c>
      <c r="H898" s="14" t="n">
        <v>12508.48</v>
      </c>
      <c r="I898" s="14" t="n">
        <v>55300</v>
      </c>
      <c r="J898" s="14" t="n">
        <v>94692.36</v>
      </c>
      <c r="K898" s="14" t="n">
        <v>0</v>
      </c>
      <c r="L898" s="14" t="n">
        <v>0</v>
      </c>
      <c r="M898" s="14"/>
      <c r="N898" s="14"/>
      <c r="O898" s="14" t="n">
        <v>0</v>
      </c>
      <c r="P898" s="7" t="n">
        <v>12</v>
      </c>
      <c r="Q898" s="7" t="n">
        <v>24</v>
      </c>
      <c r="R898" s="7" t="n">
        <v>5</v>
      </c>
      <c r="S898" s="7" t="n">
        <v>0.666</v>
      </c>
      <c r="T898" s="7" t="n">
        <v>1</v>
      </c>
      <c r="U898" s="7" t="n">
        <v>0</v>
      </c>
      <c r="V898" s="7" t="n">
        <v>0.0995</v>
      </c>
      <c r="W898" s="7"/>
    </row>
    <row r="899" customFormat="false" ht="15" hidden="false" customHeight="false" outlineLevel="0" collapsed="false">
      <c r="A899" s="7" t="s">
        <v>1010</v>
      </c>
      <c r="B899" s="7" t="s">
        <v>101</v>
      </c>
      <c r="C899" s="7" t="n">
        <v>61</v>
      </c>
      <c r="D899" s="7" t="s">
        <v>102</v>
      </c>
      <c r="E899" s="7" t="n">
        <v>402</v>
      </c>
      <c r="F899" s="7" t="n">
        <v>2</v>
      </c>
      <c r="G899" s="14" t="n">
        <v>3706.88</v>
      </c>
      <c r="H899" s="14" t="n">
        <v>0</v>
      </c>
      <c r="I899" s="14" t="n">
        <v>0</v>
      </c>
      <c r="J899" s="14" t="n">
        <v>0</v>
      </c>
      <c r="K899" s="14" t="n">
        <v>0</v>
      </c>
      <c r="L899" s="14" t="n">
        <v>0</v>
      </c>
      <c r="M899" s="14"/>
      <c r="N899" s="14"/>
      <c r="O899" s="14" t="n">
        <v>0</v>
      </c>
      <c r="P899" s="7" t="n">
        <v>16</v>
      </c>
      <c r="Q899" s="7" t="n">
        <v>7</v>
      </c>
      <c r="R899" s="7" t="n">
        <v>0</v>
      </c>
      <c r="S899" s="7" t="n">
        <v>0.387</v>
      </c>
      <c r="T899" s="7" t="n">
        <v>0</v>
      </c>
      <c r="U899" s="7" t="n">
        <v>0</v>
      </c>
      <c r="V899" s="7" t="n">
        <v>0.1155</v>
      </c>
      <c r="W899" s="7"/>
    </row>
    <row r="900" customFormat="false" ht="15" hidden="false" customHeight="false" outlineLevel="0" collapsed="false">
      <c r="A900" s="7" t="s">
        <v>1011</v>
      </c>
      <c r="B900" s="7" t="s">
        <v>101</v>
      </c>
      <c r="C900" s="7" t="n">
        <v>40</v>
      </c>
      <c r="D900" s="7" t="s">
        <v>104</v>
      </c>
      <c r="E900" s="7" t="n">
        <v>55</v>
      </c>
      <c r="F900" s="7" t="n">
        <v>1</v>
      </c>
      <c r="G900" s="14" t="n">
        <v>7779.79</v>
      </c>
      <c r="H900" s="14" t="n">
        <v>0</v>
      </c>
      <c r="I900" s="14" t="n">
        <v>0</v>
      </c>
      <c r="J900" s="14" t="n">
        <v>0</v>
      </c>
      <c r="K900" s="14" t="n">
        <v>0</v>
      </c>
      <c r="L900" s="14" t="n">
        <v>0</v>
      </c>
      <c r="M900" s="14"/>
      <c r="N900" s="14"/>
      <c r="O900" s="14" t="n">
        <v>0</v>
      </c>
      <c r="P900" s="7" t="n">
        <v>12</v>
      </c>
      <c r="Q900" s="7" t="n">
        <v>13</v>
      </c>
      <c r="R900" s="7" t="n">
        <v>7</v>
      </c>
      <c r="S900" s="7" t="n">
        <v>0.731</v>
      </c>
      <c r="T900" s="7" t="n">
        <v>0</v>
      </c>
      <c r="U900" s="7" t="n">
        <v>0</v>
      </c>
      <c r="V900" s="7" t="n">
        <v>0.0601</v>
      </c>
      <c r="W900" s="7"/>
    </row>
    <row r="901" customFormat="false" ht="15" hidden="false" customHeight="false" outlineLevel="0" collapsed="false">
      <c r="A901" s="7" t="s">
        <v>1012</v>
      </c>
      <c r="B901" s="7" t="s">
        <v>101</v>
      </c>
      <c r="C901" s="7" t="n">
        <v>48</v>
      </c>
      <c r="D901" s="7" t="s">
        <v>104</v>
      </c>
      <c r="E901" s="7" t="n">
        <v>145</v>
      </c>
      <c r="F901" s="7" t="n">
        <v>6</v>
      </c>
      <c r="G901" s="14" t="n">
        <v>30946.54</v>
      </c>
      <c r="H901" s="14" t="n">
        <v>180391.99</v>
      </c>
      <c r="I901" s="14" t="n">
        <v>963100</v>
      </c>
      <c r="J901" s="14" t="n">
        <v>0</v>
      </c>
      <c r="K901" s="14" t="n">
        <v>831200</v>
      </c>
      <c r="L901" s="14" t="n">
        <v>0</v>
      </c>
      <c r="M901" s="14" t="n">
        <v>40000</v>
      </c>
      <c r="N901" s="14" t="n">
        <v>33.7</v>
      </c>
      <c r="O901" s="14" t="n">
        <v>3887.65</v>
      </c>
      <c r="P901" s="7" t="n">
        <v>3</v>
      </c>
      <c r="Q901" s="7" t="n">
        <v>74</v>
      </c>
      <c r="R901" s="7" t="n">
        <v>17</v>
      </c>
      <c r="S901" s="7" t="n">
        <v>0.819</v>
      </c>
      <c r="T901" s="7" t="n">
        <v>0</v>
      </c>
      <c r="U901" s="7" t="n">
        <v>0</v>
      </c>
      <c r="V901" s="7" t="n">
        <v>0.0073</v>
      </c>
      <c r="W901" s="7"/>
    </row>
    <row r="902" customFormat="false" ht="15" hidden="false" customHeight="false" outlineLevel="0" collapsed="false">
      <c r="A902" s="7" t="s">
        <v>1013</v>
      </c>
      <c r="B902" s="7" t="s">
        <v>101</v>
      </c>
      <c r="C902" s="7" t="n">
        <v>50</v>
      </c>
      <c r="D902" s="7" t="s">
        <v>104</v>
      </c>
      <c r="E902" s="7" t="n">
        <v>78</v>
      </c>
      <c r="F902" s="7" t="n">
        <v>4</v>
      </c>
      <c r="G902" s="14" t="n">
        <v>7932.89</v>
      </c>
      <c r="H902" s="14" t="n">
        <v>3634.71</v>
      </c>
      <c r="I902" s="14" t="n">
        <v>0</v>
      </c>
      <c r="J902" s="14" t="n">
        <v>0</v>
      </c>
      <c r="K902" s="14" t="n">
        <v>0</v>
      </c>
      <c r="L902" s="14" t="n">
        <v>16510</v>
      </c>
      <c r="M902" s="14" t="n">
        <v>8900</v>
      </c>
      <c r="N902" s="14" t="n">
        <v>25.9</v>
      </c>
      <c r="O902" s="14" t="n">
        <v>265.83</v>
      </c>
      <c r="P902" s="7" t="n">
        <v>1</v>
      </c>
      <c r="Q902" s="7" t="n">
        <v>98</v>
      </c>
      <c r="R902" s="7" t="n">
        <v>30</v>
      </c>
      <c r="S902" s="7" t="n">
        <v>0.845</v>
      </c>
      <c r="T902" s="7" t="n">
        <v>1</v>
      </c>
      <c r="U902" s="7" t="n">
        <v>0</v>
      </c>
      <c r="V902" s="7" t="n">
        <v>0.032</v>
      </c>
      <c r="W902" s="7"/>
    </row>
    <row r="903" customFormat="false" ht="15" hidden="false" customHeight="false" outlineLevel="0" collapsed="false">
      <c r="A903" s="7" t="s">
        <v>1014</v>
      </c>
      <c r="B903" s="7" t="s">
        <v>106</v>
      </c>
      <c r="C903" s="7" t="n">
        <v>28</v>
      </c>
      <c r="D903" s="7" t="s">
        <v>102</v>
      </c>
      <c r="E903" s="7" t="n">
        <v>1</v>
      </c>
      <c r="F903" s="7" t="n">
        <v>3</v>
      </c>
      <c r="G903" s="14" t="n">
        <v>1455.46</v>
      </c>
      <c r="H903" s="14" t="n">
        <v>20554.88</v>
      </c>
      <c r="I903" s="14" t="n">
        <v>0</v>
      </c>
      <c r="J903" s="14" t="n">
        <v>0</v>
      </c>
      <c r="K903" s="14" t="n">
        <v>118200</v>
      </c>
      <c r="L903" s="14" t="n">
        <v>0</v>
      </c>
      <c r="M903" s="14"/>
      <c r="N903" s="14"/>
      <c r="O903" s="14" t="n">
        <v>0</v>
      </c>
      <c r="P903" s="7" t="n">
        <v>284</v>
      </c>
      <c r="Q903" s="7" t="n">
        <v>0</v>
      </c>
      <c r="R903" s="7" t="n">
        <v>0</v>
      </c>
      <c r="S903" s="7"/>
      <c r="T903" s="7" t="n">
        <v>0</v>
      </c>
      <c r="U903" s="7" t="n">
        <v>1</v>
      </c>
      <c r="V903" s="7" t="n">
        <v>0.4777</v>
      </c>
      <c r="W903" s="7"/>
    </row>
    <row r="904" customFormat="false" ht="15" hidden="false" customHeight="false" outlineLevel="0" collapsed="false">
      <c r="A904" s="7" t="s">
        <v>1015</v>
      </c>
      <c r="B904" s="7" t="s">
        <v>106</v>
      </c>
      <c r="C904" s="7" t="n">
        <v>42</v>
      </c>
      <c r="D904" s="7" t="s">
        <v>104</v>
      </c>
      <c r="E904" s="7" t="n">
        <v>7</v>
      </c>
      <c r="F904" s="7" t="n">
        <v>3</v>
      </c>
      <c r="G904" s="14" t="n">
        <v>1768.9</v>
      </c>
      <c r="H904" s="14" t="n">
        <v>1648.57</v>
      </c>
      <c r="I904" s="14" t="n">
        <v>0</v>
      </c>
      <c r="J904" s="14" t="n">
        <v>0</v>
      </c>
      <c r="K904" s="14" t="n">
        <v>0</v>
      </c>
      <c r="L904" s="14" t="n">
        <v>24410</v>
      </c>
      <c r="M904" s="14"/>
      <c r="N904" s="14"/>
      <c r="O904" s="14" t="n">
        <v>0</v>
      </c>
      <c r="P904" s="7" t="n">
        <v>0</v>
      </c>
      <c r="Q904" s="7" t="n">
        <v>20</v>
      </c>
      <c r="R904" s="7" t="n">
        <v>0</v>
      </c>
      <c r="S904" s="7" t="n">
        <v>0.688</v>
      </c>
      <c r="T904" s="7" t="n">
        <v>0</v>
      </c>
      <c r="U904" s="7" t="n">
        <v>0</v>
      </c>
      <c r="V904" s="7" t="n">
        <v>0.0461</v>
      </c>
      <c r="W904" s="7"/>
    </row>
    <row r="905" customFormat="false" ht="15" hidden="false" customHeight="false" outlineLevel="0" collapsed="false">
      <c r="A905" s="7" t="s">
        <v>1016</v>
      </c>
      <c r="B905" s="7" t="s">
        <v>101</v>
      </c>
      <c r="C905" s="7" t="n">
        <v>19</v>
      </c>
      <c r="D905" s="7" t="s">
        <v>102</v>
      </c>
      <c r="E905" s="7" t="n">
        <v>1</v>
      </c>
      <c r="F905" s="7" t="n">
        <v>1</v>
      </c>
      <c r="G905" s="14" t="n">
        <v>2893.35</v>
      </c>
      <c r="H905" s="14" t="n">
        <v>0</v>
      </c>
      <c r="I905" s="14" t="n">
        <v>0</v>
      </c>
      <c r="J905" s="14" t="n">
        <v>0</v>
      </c>
      <c r="K905" s="14" t="n">
        <v>0</v>
      </c>
      <c r="L905" s="14" t="n">
        <v>0</v>
      </c>
      <c r="M905" s="14"/>
      <c r="N905" s="14"/>
      <c r="O905" s="14" t="n">
        <v>0</v>
      </c>
      <c r="P905" s="7" t="n">
        <v>272</v>
      </c>
      <c r="Q905" s="7" t="n">
        <v>0</v>
      </c>
      <c r="R905" s="7" t="n">
        <v>0</v>
      </c>
      <c r="S905" s="7"/>
      <c r="T905" s="7" t="n">
        <v>0</v>
      </c>
      <c r="U905" s="7" t="n">
        <v>1</v>
      </c>
      <c r="V905" s="7" t="n">
        <v>0.4785</v>
      </c>
      <c r="W905" s="7"/>
    </row>
    <row r="906" customFormat="false" ht="15" hidden="false" customHeight="false" outlineLevel="0" collapsed="false">
      <c r="A906" s="7" t="s">
        <v>1017</v>
      </c>
      <c r="B906" s="7" t="s">
        <v>101</v>
      </c>
      <c r="C906" s="7" t="n">
        <v>83</v>
      </c>
      <c r="D906" s="7" t="s">
        <v>104</v>
      </c>
      <c r="E906" s="7" t="n">
        <v>244</v>
      </c>
      <c r="F906" s="7" t="n">
        <v>2</v>
      </c>
      <c r="G906" s="14" t="n">
        <v>2269.11</v>
      </c>
      <c r="H906" s="14" t="n">
        <v>12799.98</v>
      </c>
      <c r="I906" s="14" t="n">
        <v>0</v>
      </c>
      <c r="J906" s="14" t="n">
        <v>0</v>
      </c>
      <c r="K906" s="14" t="n">
        <v>0</v>
      </c>
      <c r="L906" s="14" t="n">
        <v>0</v>
      </c>
      <c r="M906" s="14"/>
      <c r="N906" s="14"/>
      <c r="O906" s="14" t="n">
        <v>0</v>
      </c>
      <c r="P906" s="7" t="n">
        <v>57</v>
      </c>
      <c r="Q906" s="7" t="n">
        <v>18</v>
      </c>
      <c r="R906" s="7" t="n">
        <v>0</v>
      </c>
      <c r="S906" s="7" t="n">
        <v>0.314</v>
      </c>
      <c r="T906" s="7" t="n">
        <v>0</v>
      </c>
      <c r="U906" s="7" t="n">
        <v>0</v>
      </c>
      <c r="V906" s="7" t="n">
        <v>0.0382</v>
      </c>
      <c r="W906" s="7"/>
    </row>
    <row r="907" customFormat="false" ht="15" hidden="false" customHeight="false" outlineLevel="0" collapsed="false">
      <c r="A907" s="7" t="s">
        <v>1018</v>
      </c>
      <c r="B907" s="7" t="s">
        <v>108</v>
      </c>
      <c r="C907" s="7" t="n">
        <v>55</v>
      </c>
      <c r="D907" s="7" t="s">
        <v>102</v>
      </c>
      <c r="E907" s="7" t="n">
        <v>129</v>
      </c>
      <c r="F907" s="7" t="n">
        <v>4</v>
      </c>
      <c r="G907" s="14" t="n">
        <v>2477.06</v>
      </c>
      <c r="H907" s="14" t="n">
        <v>12166.53</v>
      </c>
      <c r="I907" s="14" t="n">
        <v>39500</v>
      </c>
      <c r="J907" s="14" t="n">
        <v>0</v>
      </c>
      <c r="K907" s="14" t="n">
        <v>0</v>
      </c>
      <c r="L907" s="14" t="n">
        <v>0</v>
      </c>
      <c r="M907" s="14" t="n">
        <v>3700</v>
      </c>
      <c r="N907" s="14" t="n">
        <v>54.8</v>
      </c>
      <c r="O907" s="14" t="n">
        <v>81.81</v>
      </c>
      <c r="P907" s="7" t="n">
        <v>12</v>
      </c>
      <c r="Q907" s="7" t="n">
        <v>15</v>
      </c>
      <c r="R907" s="7" t="n">
        <v>0</v>
      </c>
      <c r="S907" s="7" t="n">
        <v>0.709</v>
      </c>
      <c r="T907" s="7" t="n">
        <v>0</v>
      </c>
      <c r="U907" s="7" t="n">
        <v>0</v>
      </c>
      <c r="V907" s="7" t="n">
        <v>0.0619</v>
      </c>
      <c r="W907" s="7"/>
    </row>
    <row r="908" customFormat="false" ht="15" hidden="false" customHeight="false" outlineLevel="0" collapsed="false">
      <c r="A908" s="7" t="s">
        <v>1019</v>
      </c>
      <c r="B908" s="7" t="s">
        <v>108</v>
      </c>
      <c r="C908" s="7" t="n">
        <v>19</v>
      </c>
      <c r="D908" s="7" t="s">
        <v>102</v>
      </c>
      <c r="E908" s="7" t="n">
        <v>2</v>
      </c>
      <c r="F908" s="7" t="n">
        <v>2</v>
      </c>
      <c r="G908" s="14" t="n">
        <v>7442.13</v>
      </c>
      <c r="H908" s="14" t="n">
        <v>25443.13</v>
      </c>
      <c r="I908" s="14" t="n">
        <v>0</v>
      </c>
      <c r="J908" s="14" t="n">
        <v>0</v>
      </c>
      <c r="K908" s="14" t="n">
        <v>0</v>
      </c>
      <c r="L908" s="14" t="n">
        <v>0</v>
      </c>
      <c r="M908" s="14"/>
      <c r="N908" s="14"/>
      <c r="O908" s="14" t="n">
        <v>0</v>
      </c>
      <c r="P908" s="7" t="n">
        <v>36</v>
      </c>
      <c r="Q908" s="7" t="n">
        <v>13</v>
      </c>
      <c r="R908" s="7" t="n">
        <v>11</v>
      </c>
      <c r="S908" s="7" t="n">
        <v>0.913</v>
      </c>
      <c r="T908" s="7" t="n">
        <v>0</v>
      </c>
      <c r="U908" s="7" t="n">
        <v>0</v>
      </c>
      <c r="V908" s="7" t="n">
        <v>0.1265</v>
      </c>
      <c r="W908" s="7"/>
    </row>
    <row r="909" customFormat="false" ht="15" hidden="false" customHeight="false" outlineLevel="0" collapsed="false">
      <c r="A909" s="7" t="s">
        <v>1020</v>
      </c>
      <c r="B909" s="7" t="s">
        <v>128</v>
      </c>
      <c r="C909" s="7" t="n">
        <v>51</v>
      </c>
      <c r="D909" s="7" t="s">
        <v>102</v>
      </c>
      <c r="E909" s="7" t="n">
        <v>197</v>
      </c>
      <c r="F909" s="7" t="n">
        <v>2</v>
      </c>
      <c r="G909" s="14" t="n">
        <v>5068.45</v>
      </c>
      <c r="H909" s="14" t="n">
        <v>0</v>
      </c>
      <c r="I909" s="14" t="n">
        <v>0</v>
      </c>
      <c r="J909" s="14" t="n">
        <v>0</v>
      </c>
      <c r="K909" s="14" t="n">
        <v>187200</v>
      </c>
      <c r="L909" s="14" t="n">
        <v>0</v>
      </c>
      <c r="M909" s="14"/>
      <c r="N909" s="14"/>
      <c r="O909" s="14" t="n">
        <v>0</v>
      </c>
      <c r="P909" s="7" t="n">
        <v>32</v>
      </c>
      <c r="Q909" s="7" t="n">
        <v>27</v>
      </c>
      <c r="R909" s="7" t="n">
        <v>7</v>
      </c>
      <c r="S909" s="7" t="n">
        <v>0.649</v>
      </c>
      <c r="T909" s="7" t="n">
        <v>0</v>
      </c>
      <c r="U909" s="7" t="n">
        <v>0</v>
      </c>
      <c r="V909" s="7" t="n">
        <v>0.0714</v>
      </c>
      <c r="W909" s="7"/>
    </row>
    <row r="910" customFormat="false" ht="15" hidden="false" customHeight="false" outlineLevel="0" collapsed="false">
      <c r="A910" s="7" t="s">
        <v>1021</v>
      </c>
      <c r="B910" s="7" t="s">
        <v>106</v>
      </c>
      <c r="C910" s="7" t="n">
        <v>28</v>
      </c>
      <c r="D910" s="7" t="s">
        <v>102</v>
      </c>
      <c r="E910" s="7" t="n">
        <v>20</v>
      </c>
      <c r="F910" s="7" t="n">
        <v>3</v>
      </c>
      <c r="G910" s="14" t="n">
        <v>1203.02</v>
      </c>
      <c r="H910" s="14" t="n">
        <v>30893.44</v>
      </c>
      <c r="I910" s="14" t="n">
        <v>0</v>
      </c>
      <c r="J910" s="14" t="n">
        <v>0</v>
      </c>
      <c r="K910" s="14" t="n">
        <v>0</v>
      </c>
      <c r="L910" s="14" t="n">
        <v>9700</v>
      </c>
      <c r="M910" s="14"/>
      <c r="N910" s="14"/>
      <c r="O910" s="14" t="n">
        <v>0</v>
      </c>
      <c r="P910" s="7" t="n">
        <v>8</v>
      </c>
      <c r="Q910" s="7" t="n">
        <v>15</v>
      </c>
      <c r="R910" s="7" t="n">
        <v>16</v>
      </c>
      <c r="S910" s="7" t="n">
        <v>0.842</v>
      </c>
      <c r="T910" s="7" t="n">
        <v>0</v>
      </c>
      <c r="U910" s="7" t="n">
        <v>1</v>
      </c>
      <c r="V910" s="7" t="n">
        <v>0.0654</v>
      </c>
      <c r="W910" s="7"/>
    </row>
    <row r="911" customFormat="false" ht="15" hidden="false" customHeight="false" outlineLevel="0" collapsed="false">
      <c r="A911" s="7" t="s">
        <v>1022</v>
      </c>
      <c r="B911" s="7" t="s">
        <v>101</v>
      </c>
      <c r="C911" s="7" t="n">
        <v>35</v>
      </c>
      <c r="D911" s="7" t="s">
        <v>102</v>
      </c>
      <c r="E911" s="7" t="n">
        <v>5</v>
      </c>
      <c r="F911" s="7" t="n">
        <v>3</v>
      </c>
      <c r="G911" s="14" t="n">
        <v>4103.71</v>
      </c>
      <c r="H911" s="14" t="n">
        <v>9829.65</v>
      </c>
      <c r="I911" s="14" t="n">
        <v>0</v>
      </c>
      <c r="J911" s="14" t="n">
        <v>0</v>
      </c>
      <c r="K911" s="14" t="n">
        <v>0</v>
      </c>
      <c r="L911" s="14" t="n">
        <v>0</v>
      </c>
      <c r="M911" s="14" t="n">
        <v>9400</v>
      </c>
      <c r="N911" s="14" t="n">
        <v>5.9</v>
      </c>
      <c r="O911" s="14" t="n">
        <v>219.9</v>
      </c>
      <c r="P911" s="7" t="n">
        <v>4</v>
      </c>
      <c r="Q911" s="7" t="n">
        <v>26</v>
      </c>
      <c r="R911" s="7" t="n">
        <v>0</v>
      </c>
      <c r="S911" s="7" t="n">
        <v>0.899</v>
      </c>
      <c r="T911" s="7" t="n">
        <v>0</v>
      </c>
      <c r="U911" s="7" t="n">
        <v>1</v>
      </c>
      <c r="V911" s="7" t="n">
        <v>0.0682</v>
      </c>
      <c r="W911" s="7"/>
    </row>
    <row r="912" customFormat="false" ht="15" hidden="false" customHeight="false" outlineLevel="0" collapsed="false">
      <c r="A912" s="7" t="s">
        <v>1023</v>
      </c>
      <c r="B912" s="7" t="s">
        <v>108</v>
      </c>
      <c r="C912" s="7" t="n">
        <v>44</v>
      </c>
      <c r="D912" s="7" t="s">
        <v>104</v>
      </c>
      <c r="E912" s="7" t="n">
        <v>225</v>
      </c>
      <c r="F912" s="7" t="n">
        <v>5</v>
      </c>
      <c r="G912" s="14" t="n">
        <v>14397.32</v>
      </c>
      <c r="H912" s="14" t="n">
        <v>95034</v>
      </c>
      <c r="I912" s="14" t="n">
        <v>0</v>
      </c>
      <c r="J912" s="14" t="n">
        <v>0</v>
      </c>
      <c r="K912" s="14" t="n">
        <v>353800</v>
      </c>
      <c r="L912" s="14" t="n">
        <v>0</v>
      </c>
      <c r="M912" s="14" t="n">
        <v>10000</v>
      </c>
      <c r="N912" s="14" t="n">
        <v>26.7</v>
      </c>
      <c r="O912" s="14" t="n">
        <v>1118.15</v>
      </c>
      <c r="P912" s="7" t="n">
        <v>4</v>
      </c>
      <c r="Q912" s="7" t="n">
        <v>39</v>
      </c>
      <c r="R912" s="7" t="n">
        <v>0</v>
      </c>
      <c r="S912" s="7" t="n">
        <v>0.744</v>
      </c>
      <c r="T912" s="7" t="n">
        <v>0</v>
      </c>
      <c r="U912" s="7" t="n">
        <v>0</v>
      </c>
      <c r="V912" s="7" t="n">
        <v>0.0184</v>
      </c>
      <c r="W912" s="7"/>
    </row>
    <row r="913" customFormat="false" ht="15" hidden="false" customHeight="false" outlineLevel="0" collapsed="false">
      <c r="A913" s="7" t="s">
        <v>1024</v>
      </c>
      <c r="B913" s="7" t="s">
        <v>128</v>
      </c>
      <c r="C913" s="7" t="n">
        <v>88</v>
      </c>
      <c r="D913" s="7" t="s">
        <v>104</v>
      </c>
      <c r="E913" s="7" t="n">
        <v>159</v>
      </c>
      <c r="F913" s="7" t="n">
        <v>2</v>
      </c>
      <c r="G913" s="14" t="n">
        <v>1602.16</v>
      </c>
      <c r="H913" s="14" t="n">
        <v>0</v>
      </c>
      <c r="I913" s="14" t="n">
        <v>0</v>
      </c>
      <c r="J913" s="14" t="n">
        <v>5690.99</v>
      </c>
      <c r="K913" s="14" t="n">
        <v>0</v>
      </c>
      <c r="L913" s="14" t="n">
        <v>0</v>
      </c>
      <c r="M913" s="14"/>
      <c r="N913" s="14"/>
      <c r="O913" s="14" t="n">
        <v>0</v>
      </c>
      <c r="P913" s="7" t="n">
        <v>33</v>
      </c>
      <c r="Q913" s="7" t="n">
        <v>29</v>
      </c>
      <c r="R913" s="7" t="n">
        <v>0</v>
      </c>
      <c r="S913" s="7" t="n">
        <v>0.202</v>
      </c>
      <c r="T913" s="7" t="n">
        <v>0</v>
      </c>
      <c r="U913" s="7" t="n">
        <v>0</v>
      </c>
      <c r="V913" s="7" t="n">
        <v>0.0257</v>
      </c>
      <c r="W913" s="7"/>
    </row>
    <row r="914" customFormat="false" ht="15" hidden="false" customHeight="false" outlineLevel="0" collapsed="false">
      <c r="A914" s="7" t="s">
        <v>1025</v>
      </c>
      <c r="B914" s="7" t="s">
        <v>108</v>
      </c>
      <c r="C914" s="7" t="n">
        <v>61</v>
      </c>
      <c r="D914" s="7" t="s">
        <v>104</v>
      </c>
      <c r="E914" s="7" t="n">
        <v>276</v>
      </c>
      <c r="F914" s="7" t="n">
        <v>3</v>
      </c>
      <c r="G914" s="14" t="n">
        <v>2099.96</v>
      </c>
      <c r="H914" s="14" t="n">
        <v>11289.54</v>
      </c>
      <c r="I914" s="14" t="n">
        <v>0</v>
      </c>
      <c r="J914" s="14" t="n">
        <v>0</v>
      </c>
      <c r="K914" s="14" t="n">
        <v>0</v>
      </c>
      <c r="L914" s="14" t="n">
        <v>21210</v>
      </c>
      <c r="M914" s="14"/>
      <c r="N914" s="14"/>
      <c r="O914" s="14" t="n">
        <v>0</v>
      </c>
      <c r="P914" s="7" t="n">
        <v>11</v>
      </c>
      <c r="Q914" s="7" t="n">
        <v>28</v>
      </c>
      <c r="R914" s="7" t="n">
        <v>17</v>
      </c>
      <c r="S914" s="7" t="n">
        <v>0.912</v>
      </c>
      <c r="T914" s="7" t="n">
        <v>2</v>
      </c>
      <c r="U914" s="7" t="n">
        <v>0</v>
      </c>
      <c r="V914" s="7" t="n">
        <v>0.1002</v>
      </c>
      <c r="W914" s="7"/>
    </row>
    <row r="915" customFormat="false" ht="15" hidden="false" customHeight="false" outlineLevel="0" collapsed="false">
      <c r="A915" s="7" t="s">
        <v>1026</v>
      </c>
      <c r="B915" s="7" t="s">
        <v>128</v>
      </c>
      <c r="C915" s="7" t="n">
        <v>28</v>
      </c>
      <c r="D915" s="7" t="s">
        <v>102</v>
      </c>
      <c r="E915" s="7" t="n">
        <v>10</v>
      </c>
      <c r="F915" s="7" t="n">
        <v>3</v>
      </c>
      <c r="G915" s="14" t="n">
        <v>7620.19</v>
      </c>
      <c r="H915" s="14" t="n">
        <v>29064.94</v>
      </c>
      <c r="I915" s="14" t="n">
        <v>0</v>
      </c>
      <c r="J915" s="14" t="n">
        <v>0</v>
      </c>
      <c r="K915" s="14" t="n">
        <v>0</v>
      </c>
      <c r="L915" s="14" t="n">
        <v>0</v>
      </c>
      <c r="M915" s="14" t="n">
        <v>27500</v>
      </c>
      <c r="N915" s="14" t="n">
        <v>29.3</v>
      </c>
      <c r="O915" s="14" t="n">
        <v>1042.73</v>
      </c>
      <c r="P915" s="7" t="n">
        <v>3</v>
      </c>
      <c r="Q915" s="7" t="n">
        <v>33</v>
      </c>
      <c r="R915" s="7" t="n">
        <v>12</v>
      </c>
      <c r="S915" s="7" t="n">
        <v>0.647</v>
      </c>
      <c r="T915" s="7" t="n">
        <v>0</v>
      </c>
      <c r="U915" s="7" t="n">
        <v>0</v>
      </c>
      <c r="V915" s="7" t="n">
        <v>0.0664</v>
      </c>
      <c r="W915" s="7"/>
    </row>
    <row r="916" customFormat="false" ht="15" hidden="false" customHeight="false" outlineLevel="0" collapsed="false">
      <c r="A916" s="7" t="s">
        <v>1027</v>
      </c>
      <c r="B916" s="7" t="s">
        <v>101</v>
      </c>
      <c r="C916" s="7" t="n">
        <v>35</v>
      </c>
      <c r="D916" s="7" t="s">
        <v>104</v>
      </c>
      <c r="E916" s="7" t="n">
        <v>38</v>
      </c>
      <c r="F916" s="7" t="n">
        <v>3</v>
      </c>
      <c r="G916" s="14" t="n">
        <v>3641.08</v>
      </c>
      <c r="H916" s="14" t="n">
        <v>1113.63</v>
      </c>
      <c r="I916" s="14" t="n">
        <v>0</v>
      </c>
      <c r="J916" s="14" t="n">
        <v>0</v>
      </c>
      <c r="K916" s="14" t="n">
        <v>0</v>
      </c>
      <c r="L916" s="14" t="n">
        <v>0</v>
      </c>
      <c r="M916" s="14" t="n">
        <v>3100</v>
      </c>
      <c r="N916" s="14" t="n">
        <v>53.9</v>
      </c>
      <c r="O916" s="14" t="n">
        <v>58.78</v>
      </c>
      <c r="P916" s="7" t="n">
        <v>3</v>
      </c>
      <c r="Q916" s="7" t="n">
        <v>20</v>
      </c>
      <c r="R916" s="7" t="n">
        <v>8</v>
      </c>
      <c r="S916" s="7" t="n">
        <v>0.621</v>
      </c>
      <c r="T916" s="7" t="n">
        <v>0</v>
      </c>
      <c r="U916" s="7" t="n">
        <v>0</v>
      </c>
      <c r="V916" s="7" t="n">
        <v>0.0362</v>
      </c>
      <c r="W916" s="7"/>
    </row>
    <row r="917" customFormat="false" ht="15" hidden="false" customHeight="false" outlineLevel="0" collapsed="false">
      <c r="A917" s="7" t="s">
        <v>1028</v>
      </c>
      <c r="B917" s="7" t="s">
        <v>106</v>
      </c>
      <c r="C917" s="7" t="n">
        <v>41</v>
      </c>
      <c r="D917" s="7" t="s">
        <v>102</v>
      </c>
      <c r="E917" s="7" t="n">
        <v>172</v>
      </c>
      <c r="F917" s="7" t="n">
        <v>2</v>
      </c>
      <c r="G917" s="14" t="n">
        <v>1507.68</v>
      </c>
      <c r="H917" s="14" t="n">
        <v>3686.56</v>
      </c>
      <c r="I917" s="14" t="n">
        <v>0</v>
      </c>
      <c r="J917" s="14" t="n">
        <v>0</v>
      </c>
      <c r="K917" s="14" t="n">
        <v>0</v>
      </c>
      <c r="L917" s="14" t="n">
        <v>0</v>
      </c>
      <c r="M917" s="14"/>
      <c r="N917" s="14"/>
      <c r="O917" s="14" t="n">
        <v>0</v>
      </c>
      <c r="P917" s="7" t="n">
        <v>24</v>
      </c>
      <c r="Q917" s="7" t="n">
        <v>12</v>
      </c>
      <c r="R917" s="7" t="n">
        <v>8</v>
      </c>
      <c r="S917" s="7" t="n">
        <v>0.853</v>
      </c>
      <c r="T917" s="7" t="n">
        <v>0</v>
      </c>
      <c r="U917" s="7" t="n">
        <v>0</v>
      </c>
      <c r="V917" s="7" t="n">
        <v>0.0662</v>
      </c>
      <c r="W917" s="7"/>
    </row>
    <row r="918" customFormat="false" ht="15" hidden="false" customHeight="false" outlineLevel="0" collapsed="false">
      <c r="A918" s="7" t="s">
        <v>1029</v>
      </c>
      <c r="B918" s="7" t="s">
        <v>108</v>
      </c>
      <c r="C918" s="7" t="n">
        <v>45</v>
      </c>
      <c r="D918" s="7" t="s">
        <v>102</v>
      </c>
      <c r="E918" s="7"/>
      <c r="F918" s="7" t="n">
        <v>4</v>
      </c>
      <c r="G918" s="14" t="n">
        <v>20013.85</v>
      </c>
      <c r="H918" s="14" t="n">
        <v>48232.2</v>
      </c>
      <c r="I918" s="14" t="n">
        <v>0</v>
      </c>
      <c r="J918" s="14" t="n">
        <v>86377.41</v>
      </c>
      <c r="K918" s="14" t="n">
        <v>0</v>
      </c>
      <c r="L918" s="14" t="n">
        <v>0</v>
      </c>
      <c r="M918" s="14"/>
      <c r="N918" s="14" t="n">
        <v>81.8</v>
      </c>
      <c r="O918" s="14" t="n">
        <v>860.06</v>
      </c>
      <c r="P918" s="7" t="n">
        <v>25</v>
      </c>
      <c r="Q918" s="7" t="n">
        <v>27</v>
      </c>
      <c r="R918" s="7" t="n">
        <v>11</v>
      </c>
      <c r="S918" s="7" t="n">
        <v>0.584</v>
      </c>
      <c r="T918" s="7" t="n">
        <v>0</v>
      </c>
      <c r="U918" s="7" t="n">
        <v>0</v>
      </c>
      <c r="V918" s="7" t="n">
        <v>0.0429</v>
      </c>
      <c r="W918" s="7" t="s">
        <v>1030</v>
      </c>
    </row>
    <row r="919" customFormat="false" ht="15" hidden="false" customHeight="false" outlineLevel="0" collapsed="false">
      <c r="A919" s="7" t="s">
        <v>1031</v>
      </c>
      <c r="B919" s="7" t="s">
        <v>101</v>
      </c>
      <c r="C919" s="7" t="n">
        <v>35</v>
      </c>
      <c r="D919" s="7" t="s">
        <v>104</v>
      </c>
      <c r="E919" s="7" t="n">
        <v>19</v>
      </c>
      <c r="F919" s="7" t="n">
        <v>2</v>
      </c>
      <c r="G919" s="14" t="n">
        <v>4399.4</v>
      </c>
      <c r="H919" s="14" t="n">
        <v>6165.22</v>
      </c>
      <c r="I919" s="14" t="n">
        <v>0</v>
      </c>
      <c r="J919" s="14" t="n">
        <v>0</v>
      </c>
      <c r="K919" s="14" t="n">
        <v>0</v>
      </c>
      <c r="L919" s="14" t="n">
        <v>0</v>
      </c>
      <c r="M919" s="14"/>
      <c r="N919" s="14"/>
      <c r="O919" s="14" t="n">
        <v>0</v>
      </c>
      <c r="P919" s="7" t="n">
        <v>19</v>
      </c>
      <c r="Q919" s="7" t="n">
        <v>27</v>
      </c>
      <c r="R919" s="7" t="n">
        <v>0</v>
      </c>
      <c r="S919" s="7" t="n">
        <v>0.773</v>
      </c>
      <c r="T919" s="7" t="n">
        <v>1</v>
      </c>
      <c r="U919" s="7" t="n">
        <v>0</v>
      </c>
      <c r="V919" s="7" t="n">
        <v>0.0654</v>
      </c>
      <c r="W919" s="7"/>
    </row>
    <row r="920" customFormat="false" ht="15" hidden="false" customHeight="false" outlineLevel="0" collapsed="false">
      <c r="A920" s="7" t="s">
        <v>1032</v>
      </c>
      <c r="B920" s="7" t="s">
        <v>128</v>
      </c>
      <c r="C920" s="7" t="n">
        <v>32</v>
      </c>
      <c r="D920" s="7" t="s">
        <v>102</v>
      </c>
      <c r="E920" s="7" t="n">
        <v>22</v>
      </c>
      <c r="F920" s="7" t="n">
        <v>2</v>
      </c>
      <c r="G920" s="14" t="n">
        <v>1579.51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n">
        <v>0</v>
      </c>
      <c r="M920" s="14"/>
      <c r="N920" s="14"/>
      <c r="O920" s="14" t="n">
        <v>0</v>
      </c>
      <c r="P920" s="7" t="n">
        <v>14</v>
      </c>
      <c r="Q920" s="7" t="n">
        <v>8</v>
      </c>
      <c r="R920" s="7" t="n">
        <v>2</v>
      </c>
      <c r="S920" s="7" t="n">
        <v>0.546</v>
      </c>
      <c r="T920" s="7" t="n">
        <v>0</v>
      </c>
      <c r="U920" s="7" t="n">
        <v>0</v>
      </c>
      <c r="V920" s="7" t="n">
        <v>0.1204</v>
      </c>
      <c r="W920" s="7"/>
    </row>
    <row r="921" customFormat="false" ht="15" hidden="false" customHeight="false" outlineLevel="0" collapsed="false">
      <c r="A921" s="7" t="s">
        <v>1033</v>
      </c>
      <c r="B921" s="7" t="s">
        <v>108</v>
      </c>
      <c r="C921" s="7" t="n">
        <v>19</v>
      </c>
      <c r="D921" s="7" t="s">
        <v>102</v>
      </c>
      <c r="E921" s="7" t="n">
        <v>9</v>
      </c>
      <c r="F921" s="7" t="n">
        <v>2</v>
      </c>
      <c r="G921" s="14" t="n">
        <v>6005.42</v>
      </c>
      <c r="H921" s="14" t="n">
        <v>3906.74</v>
      </c>
      <c r="I921" s="14" t="n">
        <v>0</v>
      </c>
      <c r="J921" s="14" t="n">
        <v>0</v>
      </c>
      <c r="K921" s="14" t="n">
        <v>0</v>
      </c>
      <c r="L921" s="14" t="n">
        <v>0</v>
      </c>
      <c r="M921" s="14"/>
      <c r="N921" s="14"/>
      <c r="O921" s="14" t="n">
        <v>0</v>
      </c>
      <c r="P921" s="7" t="n">
        <v>13</v>
      </c>
      <c r="Q921" s="7" t="n">
        <v>18</v>
      </c>
      <c r="R921" s="7" t="n">
        <v>6</v>
      </c>
      <c r="S921" s="7" t="n">
        <v>0.712</v>
      </c>
      <c r="T921" s="7" t="n">
        <v>1</v>
      </c>
      <c r="U921" s="7" t="n">
        <v>0</v>
      </c>
      <c r="V921" s="7" t="n">
        <v>0.1967</v>
      </c>
      <c r="W921" s="7"/>
    </row>
    <row r="922" customFormat="false" ht="15" hidden="false" customHeight="false" outlineLevel="0" collapsed="false">
      <c r="A922" s="7" t="s">
        <v>1034</v>
      </c>
      <c r="B922" s="7" t="s">
        <v>106</v>
      </c>
      <c r="C922" s="7" t="n">
        <v>43</v>
      </c>
      <c r="D922" s="7" t="s">
        <v>104</v>
      </c>
      <c r="E922" s="7" t="n">
        <v>24</v>
      </c>
      <c r="F922" s="7" t="n">
        <v>1</v>
      </c>
      <c r="G922" s="14" t="n">
        <v>1009.85</v>
      </c>
      <c r="H922" s="14" t="n">
        <v>0</v>
      </c>
      <c r="I922" s="14" t="n">
        <v>0</v>
      </c>
      <c r="J922" s="14" t="n">
        <v>0</v>
      </c>
      <c r="K922" s="14" t="n">
        <v>0</v>
      </c>
      <c r="L922" s="14" t="n">
        <v>0</v>
      </c>
      <c r="M922" s="14"/>
      <c r="N922" s="14"/>
      <c r="O922" s="14" t="n">
        <v>0</v>
      </c>
      <c r="P922" s="7" t="n">
        <v>14</v>
      </c>
      <c r="Q922" s="7" t="n">
        <v>41</v>
      </c>
      <c r="R922" s="7" t="n">
        <v>0</v>
      </c>
      <c r="S922" s="7" t="n">
        <v>0.73</v>
      </c>
      <c r="T922" s="7" t="n">
        <v>0</v>
      </c>
      <c r="U922" s="7" t="n">
        <v>0</v>
      </c>
      <c r="V922" s="7" t="n">
        <v>0.039</v>
      </c>
      <c r="W922" s="7"/>
    </row>
    <row r="923" customFormat="false" ht="15" hidden="false" customHeight="false" outlineLevel="0" collapsed="false">
      <c r="A923" s="7" t="s">
        <v>1035</v>
      </c>
      <c r="B923" s="7" t="s">
        <v>106</v>
      </c>
      <c r="C923" s="7" t="n">
        <v>37</v>
      </c>
      <c r="D923" s="7" t="s">
        <v>102</v>
      </c>
      <c r="E923" s="7" t="n">
        <v>113</v>
      </c>
      <c r="F923" s="7" t="n">
        <v>2</v>
      </c>
      <c r="G923" s="14" t="n">
        <v>2828.76</v>
      </c>
      <c r="H923" s="14" t="n">
        <v>0</v>
      </c>
      <c r="I923" s="14" t="n">
        <v>0</v>
      </c>
      <c r="J923" s="14" t="n">
        <v>0</v>
      </c>
      <c r="K923" s="14" t="n">
        <v>0</v>
      </c>
      <c r="L923" s="14" t="n">
        <v>0</v>
      </c>
      <c r="M923" s="14" t="n">
        <v>14600</v>
      </c>
      <c r="N923" s="14" t="n">
        <v>28.8</v>
      </c>
      <c r="O923" s="14" t="n">
        <v>427.42</v>
      </c>
      <c r="P923" s="7" t="n">
        <v>6</v>
      </c>
      <c r="Q923" s="7" t="n">
        <v>30</v>
      </c>
      <c r="R923" s="7" t="n">
        <v>5</v>
      </c>
      <c r="S923" s="7" t="n">
        <v>0.65</v>
      </c>
      <c r="T923" s="7" t="n">
        <v>0</v>
      </c>
      <c r="U923" s="7" t="n">
        <v>0</v>
      </c>
      <c r="V923" s="7" t="n">
        <v>0.0634</v>
      </c>
      <c r="W923" s="7"/>
    </row>
    <row r="924" customFormat="false" ht="15" hidden="false" customHeight="false" outlineLevel="0" collapsed="false">
      <c r="A924" s="7" t="s">
        <v>1036</v>
      </c>
      <c r="B924" s="7" t="s">
        <v>106</v>
      </c>
      <c r="C924" s="7" t="n">
        <v>36</v>
      </c>
      <c r="D924" s="7" t="s">
        <v>102</v>
      </c>
      <c r="E924" s="7" t="n">
        <v>83</v>
      </c>
      <c r="F924" s="7" t="n">
        <v>3</v>
      </c>
      <c r="G924" s="14" t="n">
        <v>361.37</v>
      </c>
      <c r="H924" s="14" t="n">
        <v>0</v>
      </c>
      <c r="I924" s="14" t="n">
        <v>200</v>
      </c>
      <c r="J924" s="14" t="n">
        <v>0</v>
      </c>
      <c r="K924" s="14" t="n">
        <v>0</v>
      </c>
      <c r="L924" s="14" t="n">
        <v>0</v>
      </c>
      <c r="M924" s="14"/>
      <c r="N924" s="14"/>
      <c r="O924" s="14" t="n">
        <v>0</v>
      </c>
      <c r="P924" s="7" t="n">
        <v>10</v>
      </c>
      <c r="Q924" s="7" t="n">
        <v>21</v>
      </c>
      <c r="R924" s="7" t="n">
        <v>0</v>
      </c>
      <c r="S924" s="7" t="n">
        <v>0.706</v>
      </c>
      <c r="T924" s="7" t="n">
        <v>0</v>
      </c>
      <c r="U924" s="7" t="n">
        <v>0</v>
      </c>
      <c r="V924" s="7" t="n">
        <v>0.0496</v>
      </c>
      <c r="W924" s="7"/>
    </row>
    <row r="925" customFormat="false" ht="15" hidden="false" customHeight="false" outlineLevel="0" collapsed="false">
      <c r="A925" s="7" t="s">
        <v>1037</v>
      </c>
      <c r="B925" s="7" t="s">
        <v>108</v>
      </c>
      <c r="C925" s="7" t="n">
        <v>77</v>
      </c>
      <c r="D925" s="7" t="s">
        <v>102</v>
      </c>
      <c r="E925" s="7" t="n">
        <v>326</v>
      </c>
      <c r="F925" s="7" t="n">
        <v>1</v>
      </c>
      <c r="G925" s="14" t="n">
        <v>2595.96</v>
      </c>
      <c r="H925" s="14" t="n">
        <v>0</v>
      </c>
      <c r="I925" s="14" t="n">
        <v>0</v>
      </c>
      <c r="J925" s="14" t="n">
        <v>0</v>
      </c>
      <c r="K925" s="14" t="n">
        <v>0</v>
      </c>
      <c r="L925" s="14" t="n">
        <v>0</v>
      </c>
      <c r="M925" s="14"/>
      <c r="N925" s="14"/>
      <c r="O925" s="14" t="n">
        <v>0</v>
      </c>
      <c r="P925" s="7" t="n">
        <v>0</v>
      </c>
      <c r="Q925" s="7" t="n">
        <v>8</v>
      </c>
      <c r="R925" s="7" t="n">
        <v>0</v>
      </c>
      <c r="S925" s="7" t="n">
        <v>0.111</v>
      </c>
      <c r="T925" s="7" t="n">
        <v>0</v>
      </c>
      <c r="U925" s="7" t="n">
        <v>1</v>
      </c>
      <c r="V925" s="7" t="n">
        <v>0.1925</v>
      </c>
      <c r="W925" s="7"/>
    </row>
    <row r="926" customFormat="false" ht="15" hidden="false" customHeight="false" outlineLevel="0" collapsed="false">
      <c r="A926" s="7" t="s">
        <v>1038</v>
      </c>
      <c r="B926" s="7" t="s">
        <v>108</v>
      </c>
      <c r="C926" s="7" t="n">
        <v>59</v>
      </c>
      <c r="D926" s="7" t="s">
        <v>102</v>
      </c>
      <c r="E926" s="7" t="n">
        <v>100</v>
      </c>
      <c r="F926" s="7" t="n">
        <v>4</v>
      </c>
      <c r="G926" s="14" t="n">
        <v>6235.19</v>
      </c>
      <c r="H926" s="14" t="n">
        <v>0</v>
      </c>
      <c r="I926" s="14" t="n">
        <v>144200</v>
      </c>
      <c r="J926" s="14" t="n">
        <v>25799.08</v>
      </c>
      <c r="K926" s="14" t="n">
        <v>0</v>
      </c>
      <c r="L926" s="14" t="n">
        <v>0</v>
      </c>
      <c r="M926" s="14" t="n">
        <v>29800</v>
      </c>
      <c r="N926" s="14" t="n">
        <v>23.5</v>
      </c>
      <c r="O926" s="14" t="n">
        <v>3820.62</v>
      </c>
      <c r="P926" s="7" t="n">
        <v>3</v>
      </c>
      <c r="Q926" s="7" t="n">
        <v>42</v>
      </c>
      <c r="R926" s="7" t="n">
        <v>0</v>
      </c>
      <c r="S926" s="7" t="n">
        <v>0.172</v>
      </c>
      <c r="T926" s="7" t="n">
        <v>0</v>
      </c>
      <c r="U926" s="7" t="n">
        <v>0</v>
      </c>
      <c r="V926" s="7" t="n">
        <v>0.0485</v>
      </c>
      <c r="W926" s="7"/>
    </row>
    <row r="927" customFormat="false" ht="15" hidden="false" customHeight="false" outlineLevel="0" collapsed="false">
      <c r="A927" s="7" t="s">
        <v>1039</v>
      </c>
      <c r="B927" s="7" t="s">
        <v>101</v>
      </c>
      <c r="C927" s="7" t="n">
        <v>43</v>
      </c>
      <c r="D927" s="7" t="s">
        <v>102</v>
      </c>
      <c r="E927" s="7" t="n">
        <v>118</v>
      </c>
      <c r="F927" s="7" t="n">
        <v>3</v>
      </c>
      <c r="G927" s="14" t="n">
        <v>18755.08</v>
      </c>
      <c r="H927" s="14" t="n">
        <v>54134.33</v>
      </c>
      <c r="I927" s="14" t="n">
        <v>0</v>
      </c>
      <c r="J927" s="14" t="n">
        <v>0</v>
      </c>
      <c r="K927" s="14" t="n">
        <v>0</v>
      </c>
      <c r="L927" s="14" t="n">
        <v>0</v>
      </c>
      <c r="M927" s="14" t="n">
        <v>18800</v>
      </c>
      <c r="N927" s="14" t="n">
        <v>25.7</v>
      </c>
      <c r="O927" s="14" t="n">
        <v>545.37</v>
      </c>
      <c r="P927" s="7" t="n">
        <v>13</v>
      </c>
      <c r="Q927" s="7" t="n">
        <v>24</v>
      </c>
      <c r="R927" s="7" t="n">
        <v>11</v>
      </c>
      <c r="S927" s="7" t="n">
        <v>0.665</v>
      </c>
      <c r="T927" s="7" t="n">
        <v>0</v>
      </c>
      <c r="U927" s="7" t="n">
        <v>0</v>
      </c>
      <c r="V927" s="7" t="n">
        <v>0.0469</v>
      </c>
      <c r="W927" s="7"/>
    </row>
    <row r="928" customFormat="false" ht="15" hidden="false" customHeight="false" outlineLevel="0" collapsed="false">
      <c r="A928" s="7" t="s">
        <v>1040</v>
      </c>
      <c r="B928" s="7" t="s">
        <v>108</v>
      </c>
      <c r="C928" s="7" t="n">
        <v>50</v>
      </c>
      <c r="D928" s="7" t="s">
        <v>104</v>
      </c>
      <c r="E928" s="7" t="n">
        <v>66</v>
      </c>
      <c r="F928" s="7" t="n">
        <v>2</v>
      </c>
      <c r="G928" s="14" t="n">
        <v>2734.01</v>
      </c>
      <c r="H928" s="14" t="n">
        <v>8914.43</v>
      </c>
      <c r="I928" s="14" t="n">
        <v>0</v>
      </c>
      <c r="J928" s="14" t="n">
        <v>0</v>
      </c>
      <c r="K928" s="14" t="n">
        <v>0</v>
      </c>
      <c r="L928" s="14" t="n">
        <v>0</v>
      </c>
      <c r="M928" s="14"/>
      <c r="N928" s="14"/>
      <c r="O928" s="14" t="n">
        <v>0</v>
      </c>
      <c r="P928" s="7" t="n">
        <v>6</v>
      </c>
      <c r="Q928" s="7" t="n">
        <v>37</v>
      </c>
      <c r="R928" s="7" t="n">
        <v>0</v>
      </c>
      <c r="S928" s="7" t="n">
        <v>0.69</v>
      </c>
      <c r="T928" s="7" t="n">
        <v>0</v>
      </c>
      <c r="U928" s="7" t="n">
        <v>0</v>
      </c>
      <c r="V928" s="7" t="n">
        <v>0.0316</v>
      </c>
      <c r="W928" s="7"/>
    </row>
    <row r="929" customFormat="false" ht="15" hidden="false" customHeight="false" outlineLevel="0" collapsed="false">
      <c r="A929" s="7" t="s">
        <v>1041</v>
      </c>
      <c r="B929" s="7" t="s">
        <v>106</v>
      </c>
      <c r="C929" s="7" t="n">
        <v>55</v>
      </c>
      <c r="D929" s="7" t="s">
        <v>102</v>
      </c>
      <c r="E929" s="7" t="n">
        <v>307</v>
      </c>
      <c r="F929" s="7" t="n">
        <v>2</v>
      </c>
      <c r="G929" s="14" t="n">
        <v>10431.63</v>
      </c>
      <c r="H929" s="14" t="n">
        <v>0</v>
      </c>
      <c r="I929" s="14" t="n">
        <v>0</v>
      </c>
      <c r="J929" s="14" t="n">
        <v>0</v>
      </c>
      <c r="K929" s="14" t="n">
        <v>0</v>
      </c>
      <c r="L929" s="14" t="n">
        <v>0</v>
      </c>
      <c r="M929" s="14" t="n">
        <v>10100</v>
      </c>
      <c r="N929" s="14" t="n">
        <v>20.9</v>
      </c>
      <c r="O929" s="14" t="n">
        <v>610.4</v>
      </c>
      <c r="P929" s="7" t="n">
        <v>3</v>
      </c>
      <c r="Q929" s="7" t="n">
        <v>20</v>
      </c>
      <c r="R929" s="7" t="n">
        <v>4</v>
      </c>
      <c r="S929" s="7" t="n">
        <v>0.357</v>
      </c>
      <c r="T929" s="7" t="n">
        <v>0</v>
      </c>
      <c r="U929" s="7" t="n">
        <v>0</v>
      </c>
      <c r="V929" s="7" t="n">
        <v>0.113</v>
      </c>
      <c r="W929" s="7"/>
    </row>
    <row r="930" customFormat="false" ht="15" hidden="false" customHeight="false" outlineLevel="0" collapsed="false">
      <c r="A930" s="7" t="s">
        <v>1042</v>
      </c>
      <c r="B930" s="7" t="s">
        <v>128</v>
      </c>
      <c r="C930" s="7" t="n">
        <v>49</v>
      </c>
      <c r="D930" s="7" t="s">
        <v>102</v>
      </c>
      <c r="E930" s="7" t="n">
        <v>155</v>
      </c>
      <c r="F930" s="7" t="n">
        <v>2</v>
      </c>
      <c r="G930" s="14" t="n">
        <v>2323.99</v>
      </c>
      <c r="H930" s="14" t="n">
        <v>0</v>
      </c>
      <c r="I930" s="14" t="n">
        <v>0</v>
      </c>
      <c r="J930" s="14" t="n">
        <v>0</v>
      </c>
      <c r="K930" s="14" t="n">
        <v>107800</v>
      </c>
      <c r="L930" s="14" t="n">
        <v>0</v>
      </c>
      <c r="M930" s="14"/>
      <c r="N930" s="14"/>
      <c r="O930" s="14" t="n">
        <v>0</v>
      </c>
      <c r="P930" s="7" t="n">
        <v>1</v>
      </c>
      <c r="Q930" s="7" t="n">
        <v>25</v>
      </c>
      <c r="R930" s="7" t="n">
        <v>0</v>
      </c>
      <c r="S930" s="7" t="n">
        <v>0.53</v>
      </c>
      <c r="T930" s="7" t="n">
        <v>1</v>
      </c>
      <c r="U930" s="7" t="n">
        <v>0</v>
      </c>
      <c r="V930" s="7" t="n">
        <v>0.1489</v>
      </c>
      <c r="W930" s="7"/>
    </row>
    <row r="931" customFormat="false" ht="15" hidden="false" customHeight="false" outlineLevel="0" collapsed="false">
      <c r="A931" s="7" t="s">
        <v>1043</v>
      </c>
      <c r="B931" s="7" t="s">
        <v>101</v>
      </c>
      <c r="C931" s="7" t="n">
        <v>31</v>
      </c>
      <c r="D931" s="7" t="s">
        <v>104</v>
      </c>
      <c r="E931" s="7" t="n">
        <v>40</v>
      </c>
      <c r="F931" s="7" t="n">
        <v>3</v>
      </c>
      <c r="G931" s="14" t="n">
        <v>5052.21</v>
      </c>
      <c r="H931" s="14" t="n">
        <v>4203.31</v>
      </c>
      <c r="I931" s="14" t="n">
        <v>0</v>
      </c>
      <c r="J931" s="14" t="n">
        <v>0</v>
      </c>
      <c r="K931" s="14" t="n">
        <v>0</v>
      </c>
      <c r="L931" s="14" t="n">
        <v>0</v>
      </c>
      <c r="M931" s="14" t="n">
        <v>8500</v>
      </c>
      <c r="N931" s="14" t="n">
        <v>15.3</v>
      </c>
      <c r="O931" s="14" t="n">
        <v>562.34</v>
      </c>
      <c r="P931" s="7" t="n">
        <v>0</v>
      </c>
      <c r="Q931" s="7" t="n">
        <v>37</v>
      </c>
      <c r="R931" s="7" t="n">
        <v>16</v>
      </c>
      <c r="S931" s="7" t="n">
        <v>1</v>
      </c>
      <c r="T931" s="7" t="n">
        <v>1</v>
      </c>
      <c r="U931" s="7" t="n">
        <v>0</v>
      </c>
      <c r="V931" s="7" t="n">
        <v>0.0429</v>
      </c>
      <c r="W931" s="7"/>
    </row>
    <row r="932" customFormat="false" ht="15" hidden="false" customHeight="false" outlineLevel="0" collapsed="false">
      <c r="A932" s="7" t="s">
        <v>1044</v>
      </c>
      <c r="B932" s="7" t="s">
        <v>101</v>
      </c>
      <c r="C932" s="7" t="n">
        <v>40</v>
      </c>
      <c r="D932" s="7" t="s">
        <v>104</v>
      </c>
      <c r="E932" s="7" t="n">
        <v>84</v>
      </c>
      <c r="F932" s="7" t="n">
        <v>4</v>
      </c>
      <c r="G932" s="14" t="n">
        <v>5989.98</v>
      </c>
      <c r="H932" s="14" t="n">
        <v>0</v>
      </c>
      <c r="I932" s="14" t="n">
        <v>0</v>
      </c>
      <c r="J932" s="14" t="n">
        <v>0</v>
      </c>
      <c r="K932" s="14" t="n">
        <v>91500</v>
      </c>
      <c r="L932" s="14" t="n">
        <v>27440</v>
      </c>
      <c r="M932" s="14"/>
      <c r="N932" s="14"/>
      <c r="O932" s="14" t="n">
        <v>0</v>
      </c>
      <c r="P932" s="7" t="n">
        <v>12</v>
      </c>
      <c r="Q932" s="7" t="n">
        <v>21</v>
      </c>
      <c r="R932" s="7" t="n">
        <v>9</v>
      </c>
      <c r="S932" s="7" t="n">
        <v>0.662</v>
      </c>
      <c r="T932" s="7" t="n">
        <v>0</v>
      </c>
      <c r="U932" s="7" t="n">
        <v>0</v>
      </c>
      <c r="V932" s="7" t="n">
        <v>0.0183</v>
      </c>
      <c r="W932" s="7"/>
    </row>
    <row r="933" customFormat="false" ht="15" hidden="false" customHeight="false" outlineLevel="0" collapsed="false">
      <c r="A933" s="7" t="s">
        <v>1045</v>
      </c>
      <c r="B933" s="7" t="s">
        <v>106</v>
      </c>
      <c r="C933" s="7" t="n">
        <v>77</v>
      </c>
      <c r="D933" s="7" t="s">
        <v>102</v>
      </c>
      <c r="E933" s="7" t="n">
        <v>119</v>
      </c>
      <c r="F933" s="7" t="n">
        <v>4</v>
      </c>
      <c r="G933" s="14" t="n">
        <v>8242.61</v>
      </c>
      <c r="H933" s="14" t="n">
        <v>128808.65</v>
      </c>
      <c r="I933" s="14" t="n">
        <v>41000</v>
      </c>
      <c r="J933" s="14" t="n">
        <v>0</v>
      </c>
      <c r="K933" s="14" t="n">
        <v>0</v>
      </c>
      <c r="L933" s="14" t="n">
        <v>0</v>
      </c>
      <c r="M933" s="14" t="n">
        <v>4500</v>
      </c>
      <c r="N933" s="14" t="n">
        <v>33.9</v>
      </c>
      <c r="O933" s="14" t="n">
        <v>212.79</v>
      </c>
      <c r="P933" s="7" t="n">
        <v>26</v>
      </c>
      <c r="Q933" s="7" t="n">
        <v>18</v>
      </c>
      <c r="R933" s="7" t="n">
        <v>5</v>
      </c>
      <c r="S933" s="7" t="n">
        <v>0.397</v>
      </c>
      <c r="T933" s="7" t="n">
        <v>0</v>
      </c>
      <c r="U933" s="7" t="n">
        <v>0</v>
      </c>
      <c r="V933" s="7" t="n">
        <v>0.0411</v>
      </c>
      <c r="W933" s="7"/>
    </row>
    <row r="934" customFormat="false" ht="15" hidden="false" customHeight="false" outlineLevel="0" collapsed="false">
      <c r="A934" s="7" t="s">
        <v>1046</v>
      </c>
      <c r="B934" s="7" t="s">
        <v>108</v>
      </c>
      <c r="C934" s="7" t="n">
        <v>53</v>
      </c>
      <c r="D934" s="7" t="s">
        <v>104</v>
      </c>
      <c r="E934" s="7" t="n">
        <v>123</v>
      </c>
      <c r="F934" s="7" t="n">
        <v>3</v>
      </c>
      <c r="G934" s="14" t="n">
        <v>10348.72</v>
      </c>
      <c r="H934" s="14" t="n">
        <v>0</v>
      </c>
      <c r="I934" s="14" t="n">
        <v>232600</v>
      </c>
      <c r="J934" s="14" t="n">
        <v>0</v>
      </c>
      <c r="K934" s="14" t="n">
        <v>0</v>
      </c>
      <c r="L934" s="14" t="n">
        <v>0</v>
      </c>
      <c r="M934" s="14" t="n">
        <v>29200</v>
      </c>
      <c r="N934" s="14" t="n">
        <v>40.9</v>
      </c>
      <c r="O934" s="14" t="n">
        <v>953.86</v>
      </c>
      <c r="P934" s="7" t="n">
        <v>5</v>
      </c>
      <c r="Q934" s="7" t="n">
        <v>40</v>
      </c>
      <c r="R934" s="7" t="n">
        <v>11</v>
      </c>
      <c r="S934" s="7" t="n">
        <v>0.454</v>
      </c>
      <c r="T934" s="7" t="n">
        <v>0</v>
      </c>
      <c r="U934" s="7" t="n">
        <v>0</v>
      </c>
      <c r="V934" s="7" t="n">
        <v>0.0249</v>
      </c>
      <c r="W934" s="7"/>
    </row>
    <row r="935" customFormat="false" ht="15" hidden="false" customHeight="false" outlineLevel="0" collapsed="false">
      <c r="A935" s="7" t="s">
        <v>1047</v>
      </c>
      <c r="B935" s="7" t="s">
        <v>108</v>
      </c>
      <c r="C935" s="7" t="n">
        <v>51</v>
      </c>
      <c r="D935" s="7" t="s">
        <v>102</v>
      </c>
      <c r="E935" s="7" t="n">
        <v>115</v>
      </c>
      <c r="F935" s="7" t="n">
        <v>4</v>
      </c>
      <c r="G935" s="14" t="n">
        <v>8167.57</v>
      </c>
      <c r="H935" s="14" t="n">
        <v>7898.17</v>
      </c>
      <c r="I935" s="14" t="n">
        <v>41100</v>
      </c>
      <c r="J935" s="14" t="n">
        <v>0</v>
      </c>
      <c r="K935" s="14" t="n">
        <v>0</v>
      </c>
      <c r="L935" s="14" t="n">
        <v>0</v>
      </c>
      <c r="M935" s="14" t="n">
        <v>11900</v>
      </c>
      <c r="N935" s="14" t="n">
        <v>40.6</v>
      </c>
      <c r="O935" s="14" t="n">
        <v>285.01</v>
      </c>
      <c r="P935" s="7" t="n">
        <v>3</v>
      </c>
      <c r="Q935" s="7" t="n">
        <v>22</v>
      </c>
      <c r="R935" s="7" t="n">
        <v>9</v>
      </c>
      <c r="S935" s="7" t="n">
        <v>0.577</v>
      </c>
      <c r="T935" s="7" t="n">
        <v>0</v>
      </c>
      <c r="U935" s="7" t="n">
        <v>0</v>
      </c>
      <c r="V935" s="7" t="n">
        <v>0.049</v>
      </c>
      <c r="W935" s="7"/>
    </row>
    <row r="936" customFormat="false" ht="15" hidden="false" customHeight="false" outlineLevel="0" collapsed="false">
      <c r="A936" s="7" t="s">
        <v>1048</v>
      </c>
      <c r="B936" s="7" t="s">
        <v>106</v>
      </c>
      <c r="C936" s="7" t="n">
        <v>22</v>
      </c>
      <c r="D936" s="7" t="s">
        <v>104</v>
      </c>
      <c r="E936" s="7" t="n">
        <v>17</v>
      </c>
      <c r="F936" s="7" t="n">
        <v>2</v>
      </c>
      <c r="G936" s="14" t="n">
        <v>6650.86</v>
      </c>
      <c r="H936" s="14" t="n">
        <v>22911.58</v>
      </c>
      <c r="I936" s="14" t="n">
        <v>0</v>
      </c>
      <c r="J936" s="14" t="n">
        <v>0</v>
      </c>
      <c r="K936" s="14" t="n">
        <v>0</v>
      </c>
      <c r="L936" s="14" t="n">
        <v>0</v>
      </c>
      <c r="M936" s="14"/>
      <c r="N936" s="14"/>
      <c r="O936" s="14" t="n">
        <v>0</v>
      </c>
      <c r="P936" s="7" t="n">
        <v>15</v>
      </c>
      <c r="Q936" s="7" t="n">
        <v>24</v>
      </c>
      <c r="R936" s="7" t="n">
        <v>14</v>
      </c>
      <c r="S936" s="7" t="n">
        <v>0.965</v>
      </c>
      <c r="T936" s="7" t="n">
        <v>0</v>
      </c>
      <c r="U936" s="7" t="n">
        <v>0</v>
      </c>
      <c r="V936" s="7" t="n">
        <v>0.0334</v>
      </c>
      <c r="W936" s="7"/>
    </row>
    <row r="937" customFormat="false" ht="15" hidden="false" customHeight="false" outlineLevel="0" collapsed="false">
      <c r="A937" s="7" t="s">
        <v>1049</v>
      </c>
      <c r="B937" s="7" t="s">
        <v>108</v>
      </c>
      <c r="C937" s="7" t="n">
        <v>47</v>
      </c>
      <c r="D937" s="7" t="s">
        <v>102</v>
      </c>
      <c r="E937" s="7" t="n">
        <v>108</v>
      </c>
      <c r="F937" s="7" t="n">
        <v>1</v>
      </c>
      <c r="G937" s="14" t="n">
        <v>1881.65</v>
      </c>
      <c r="H937" s="14" t="n">
        <v>0</v>
      </c>
      <c r="I937" s="14" t="n">
        <v>0</v>
      </c>
      <c r="J937" s="14" t="n">
        <v>0</v>
      </c>
      <c r="K937" s="14" t="n">
        <v>0</v>
      </c>
      <c r="L937" s="14" t="n">
        <v>0</v>
      </c>
      <c r="M937" s="14"/>
      <c r="N937" s="14"/>
      <c r="O937" s="14" t="n">
        <v>0</v>
      </c>
      <c r="P937" s="7" t="n">
        <v>399</v>
      </c>
      <c r="Q937" s="7" t="n">
        <v>0</v>
      </c>
      <c r="R937" s="7" t="n">
        <v>0</v>
      </c>
      <c r="S937" s="7"/>
      <c r="T937" s="7" t="n">
        <v>0</v>
      </c>
      <c r="U937" s="7" t="n">
        <v>1</v>
      </c>
      <c r="V937" s="7" t="n">
        <v>0.2461</v>
      </c>
      <c r="W937" s="7"/>
    </row>
    <row r="938" customFormat="false" ht="15" hidden="false" customHeight="false" outlineLevel="0" collapsed="false">
      <c r="A938" s="7" t="s">
        <v>1050</v>
      </c>
      <c r="B938" s="7" t="s">
        <v>106</v>
      </c>
      <c r="C938" s="7" t="n">
        <v>57</v>
      </c>
      <c r="D938" s="7" t="s">
        <v>102</v>
      </c>
      <c r="E938" s="7" t="n">
        <v>147</v>
      </c>
      <c r="F938" s="7" t="n">
        <v>3</v>
      </c>
      <c r="G938" s="14" t="n">
        <v>2969.63</v>
      </c>
      <c r="H938" s="14" t="n">
        <v>8208.59</v>
      </c>
      <c r="I938" s="14" t="n">
        <v>0</v>
      </c>
      <c r="J938" s="14" t="n">
        <v>0</v>
      </c>
      <c r="K938" s="14" t="n">
        <v>0</v>
      </c>
      <c r="L938" s="14" t="n">
        <v>0</v>
      </c>
      <c r="M938" s="14" t="n">
        <v>10300</v>
      </c>
      <c r="N938" s="14" t="n">
        <v>43.7</v>
      </c>
      <c r="O938" s="14" t="n">
        <v>0</v>
      </c>
      <c r="P938" s="7" t="n">
        <v>248</v>
      </c>
      <c r="Q938" s="7" t="n">
        <v>0</v>
      </c>
      <c r="R938" s="7" t="n">
        <v>0</v>
      </c>
      <c r="S938" s="7"/>
      <c r="T938" s="7" t="n">
        <v>0</v>
      </c>
      <c r="U938" s="7" t="n">
        <v>0</v>
      </c>
      <c r="V938" s="7" t="n">
        <v>0.31</v>
      </c>
      <c r="W938" s="7"/>
    </row>
    <row r="939" customFormat="false" ht="15" hidden="false" customHeight="false" outlineLevel="0" collapsed="false">
      <c r="A939" s="7" t="s">
        <v>1051</v>
      </c>
      <c r="B939" s="7" t="s">
        <v>128</v>
      </c>
      <c r="C939" s="7" t="n">
        <v>41</v>
      </c>
      <c r="D939" s="7" t="s">
        <v>104</v>
      </c>
      <c r="E939" s="7" t="n">
        <v>46</v>
      </c>
      <c r="F939" s="7" t="n">
        <v>2</v>
      </c>
      <c r="G939" s="14" t="n">
        <v>15097.15</v>
      </c>
      <c r="H939" s="14" t="n">
        <v>156443.82</v>
      </c>
      <c r="I939" s="14" t="n">
        <v>0</v>
      </c>
      <c r="J939" s="14" t="n">
        <v>0</v>
      </c>
      <c r="K939" s="14" t="n">
        <v>0</v>
      </c>
      <c r="L939" s="14" t="n">
        <v>0</v>
      </c>
      <c r="M939" s="14"/>
      <c r="N939" s="14"/>
      <c r="O939" s="14" t="n">
        <v>0</v>
      </c>
      <c r="P939" s="7" t="n">
        <v>2</v>
      </c>
      <c r="Q939" s="7" t="n">
        <v>36</v>
      </c>
      <c r="R939" s="7" t="n">
        <v>6</v>
      </c>
      <c r="S939" s="7" t="n">
        <v>0.608</v>
      </c>
      <c r="T939" s="7" t="n">
        <v>0</v>
      </c>
      <c r="U939" s="7" t="n">
        <v>0</v>
      </c>
      <c r="V939" s="7" t="n">
        <v>0.0412</v>
      </c>
      <c r="W939" s="7"/>
    </row>
    <row r="940" customFormat="false" ht="15" hidden="false" customHeight="false" outlineLevel="0" collapsed="false">
      <c r="A940" s="7" t="s">
        <v>1052</v>
      </c>
      <c r="B940" s="7" t="s">
        <v>101</v>
      </c>
      <c r="C940" s="7" t="n">
        <v>67</v>
      </c>
      <c r="D940" s="7" t="s">
        <v>102</v>
      </c>
      <c r="E940" s="7" t="n">
        <v>155</v>
      </c>
      <c r="F940" s="7" t="n">
        <v>3</v>
      </c>
      <c r="G940" s="14" t="n">
        <v>2547.79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n">
        <v>10390</v>
      </c>
      <c r="M940" s="14" t="n">
        <v>3400</v>
      </c>
      <c r="N940" s="14" t="n">
        <v>39.5</v>
      </c>
      <c r="O940" s="14" t="n">
        <v>20.17</v>
      </c>
      <c r="P940" s="7" t="n">
        <v>5</v>
      </c>
      <c r="Q940" s="7" t="n">
        <v>3</v>
      </c>
      <c r="R940" s="7" t="n">
        <v>8</v>
      </c>
      <c r="S940" s="7" t="n">
        <v>0.811</v>
      </c>
      <c r="T940" s="7" t="n">
        <v>0</v>
      </c>
      <c r="U940" s="7" t="n">
        <v>1</v>
      </c>
      <c r="V940" s="7" t="n">
        <v>0.1212</v>
      </c>
      <c r="W940" s="7"/>
    </row>
    <row r="941" customFormat="false" ht="15" hidden="false" customHeight="false" outlineLevel="0" collapsed="false">
      <c r="A941" s="7" t="s">
        <v>1053</v>
      </c>
      <c r="B941" s="7" t="s">
        <v>108</v>
      </c>
      <c r="C941" s="7" t="n">
        <v>19</v>
      </c>
      <c r="D941" s="7" t="s">
        <v>104</v>
      </c>
      <c r="E941" s="7" t="n">
        <v>4</v>
      </c>
      <c r="F941" s="7" t="n">
        <v>3</v>
      </c>
      <c r="G941" s="14" t="n">
        <v>6254.94</v>
      </c>
      <c r="H941" s="14" t="n">
        <v>23303.16</v>
      </c>
      <c r="I941" s="14" t="n">
        <v>34100</v>
      </c>
      <c r="J941" s="14" t="n">
        <v>0</v>
      </c>
      <c r="K941" s="14" t="n">
        <v>0</v>
      </c>
      <c r="L941" s="14" t="n">
        <v>0</v>
      </c>
      <c r="M941" s="14"/>
      <c r="N941" s="14"/>
      <c r="O941" s="14" t="n">
        <v>0</v>
      </c>
      <c r="P941" s="7" t="n">
        <v>6</v>
      </c>
      <c r="Q941" s="7" t="n">
        <v>39</v>
      </c>
      <c r="R941" s="7" t="n">
        <v>10</v>
      </c>
      <c r="S941" s="7" t="n">
        <v>0.737</v>
      </c>
      <c r="T941" s="7" t="n">
        <v>0</v>
      </c>
      <c r="U941" s="7" t="n">
        <v>0</v>
      </c>
      <c r="V941" s="7" t="n">
        <v>0.0228</v>
      </c>
      <c r="W941" s="7"/>
    </row>
    <row r="942" customFormat="false" ht="15" hidden="false" customHeight="false" outlineLevel="0" collapsed="false">
      <c r="A942" s="7" t="s">
        <v>1054</v>
      </c>
      <c r="B942" s="7" t="s">
        <v>128</v>
      </c>
      <c r="C942" s="7" t="n">
        <v>34</v>
      </c>
      <c r="D942" s="7" t="s">
        <v>102</v>
      </c>
      <c r="E942" s="7" t="n">
        <v>64</v>
      </c>
      <c r="F942" s="7" t="n">
        <v>5</v>
      </c>
      <c r="G942" s="14" t="n">
        <v>4097.24</v>
      </c>
      <c r="H942" s="14" t="n">
        <v>24001.93</v>
      </c>
      <c r="I942" s="14" t="n">
        <v>35600</v>
      </c>
      <c r="J942" s="14" t="n">
        <v>279081.28</v>
      </c>
      <c r="K942" s="14" t="n">
        <v>0</v>
      </c>
      <c r="L942" s="14" t="n">
        <v>0</v>
      </c>
      <c r="M942" s="14"/>
      <c r="N942" s="14" t="n">
        <v>20.7</v>
      </c>
      <c r="O942" s="14" t="n">
        <v>158.74</v>
      </c>
      <c r="P942" s="7" t="n">
        <v>25</v>
      </c>
      <c r="Q942" s="7" t="n">
        <v>11</v>
      </c>
      <c r="R942" s="7" t="n">
        <v>8</v>
      </c>
      <c r="S942" s="7" t="n">
        <v>0.707</v>
      </c>
      <c r="T942" s="7" t="n">
        <v>0</v>
      </c>
      <c r="U942" s="7" t="n">
        <v>0</v>
      </c>
      <c r="V942" s="7" t="n">
        <v>0.0833</v>
      </c>
      <c r="W942" s="7" t="s">
        <v>1055</v>
      </c>
    </row>
    <row r="943" customFormat="false" ht="15" hidden="false" customHeight="false" outlineLevel="0" collapsed="false">
      <c r="A943" s="7" t="s">
        <v>1056</v>
      </c>
      <c r="B943" s="7" t="s">
        <v>106</v>
      </c>
      <c r="C943" s="7" t="n">
        <v>47</v>
      </c>
      <c r="D943" s="7" t="s">
        <v>104</v>
      </c>
      <c r="E943" s="7" t="n">
        <v>160</v>
      </c>
      <c r="F943" s="7" t="n">
        <v>2</v>
      </c>
      <c r="G943" s="14" t="n">
        <v>14549.36</v>
      </c>
      <c r="H943" s="14" t="n">
        <v>79456.23</v>
      </c>
      <c r="I943" s="14" t="n">
        <v>0</v>
      </c>
      <c r="J943" s="14" t="n">
        <v>0</v>
      </c>
      <c r="K943" s="14" t="n">
        <v>0</v>
      </c>
      <c r="L943" s="14" t="n">
        <v>0</v>
      </c>
      <c r="M943" s="14"/>
      <c r="N943" s="14"/>
      <c r="O943" s="14" t="n">
        <v>0</v>
      </c>
      <c r="P943" s="7" t="n">
        <v>12</v>
      </c>
      <c r="Q943" s="7" t="n">
        <v>55</v>
      </c>
      <c r="R943" s="7" t="n">
        <v>13</v>
      </c>
      <c r="S943" s="7" t="n">
        <v>0.752</v>
      </c>
      <c r="T943" s="7" t="n">
        <v>0</v>
      </c>
      <c r="U943" s="7" t="n">
        <v>0</v>
      </c>
      <c r="V943" s="7" t="n">
        <v>0.0262</v>
      </c>
      <c r="W943" s="7"/>
    </row>
    <row r="944" customFormat="false" ht="15" hidden="false" customHeight="false" outlineLevel="0" collapsed="false">
      <c r="A944" s="7" t="s">
        <v>1057</v>
      </c>
      <c r="B944" s="7" t="s">
        <v>108</v>
      </c>
      <c r="C944" s="7" t="n">
        <v>48</v>
      </c>
      <c r="D944" s="7" t="s">
        <v>102</v>
      </c>
      <c r="E944" s="7" t="n">
        <v>126</v>
      </c>
      <c r="F944" s="7" t="n">
        <v>5</v>
      </c>
      <c r="G944" s="14" t="n">
        <v>1174.79</v>
      </c>
      <c r="H944" s="14" t="n">
        <v>11914.72</v>
      </c>
      <c r="I944" s="14" t="n">
        <v>0</v>
      </c>
      <c r="J944" s="14" t="n">
        <v>39981.87</v>
      </c>
      <c r="K944" s="14" t="n">
        <v>0</v>
      </c>
      <c r="L944" s="14" t="n">
        <v>17370</v>
      </c>
      <c r="M944" s="14"/>
      <c r="N944" s="14"/>
      <c r="O944" s="14" t="n">
        <v>0</v>
      </c>
      <c r="P944" s="7" t="n">
        <v>28</v>
      </c>
      <c r="Q944" s="7" t="n">
        <v>39</v>
      </c>
      <c r="R944" s="7" t="n">
        <v>0</v>
      </c>
      <c r="S944" s="7" t="n">
        <v>0.68</v>
      </c>
      <c r="T944" s="7" t="n">
        <v>0</v>
      </c>
      <c r="U944" s="7" t="n">
        <v>0</v>
      </c>
      <c r="V944" s="7" t="n">
        <v>0.0282</v>
      </c>
      <c r="W944" s="7"/>
    </row>
    <row r="945" customFormat="false" ht="15" hidden="false" customHeight="false" outlineLevel="0" collapsed="false">
      <c r="A945" s="7" t="s">
        <v>1058</v>
      </c>
      <c r="B945" s="7" t="s">
        <v>106</v>
      </c>
      <c r="C945" s="7" t="n">
        <v>21</v>
      </c>
      <c r="D945" s="7" t="s">
        <v>102</v>
      </c>
      <c r="E945" s="7" t="n">
        <v>28</v>
      </c>
      <c r="F945" s="7" t="n">
        <v>3</v>
      </c>
      <c r="G945" s="14" t="n">
        <v>241.74</v>
      </c>
      <c r="H945" s="14" t="n">
        <v>366.77</v>
      </c>
      <c r="I945" s="14" t="n">
        <v>0</v>
      </c>
      <c r="J945" s="14" t="n">
        <v>0</v>
      </c>
      <c r="K945" s="14" t="n">
        <v>0</v>
      </c>
      <c r="L945" s="14" t="n">
        <v>17050</v>
      </c>
      <c r="M945" s="14"/>
      <c r="N945" s="14"/>
      <c r="O945" s="14" t="n">
        <v>0</v>
      </c>
      <c r="P945" s="7" t="n">
        <v>58</v>
      </c>
      <c r="Q945" s="7" t="n">
        <v>14</v>
      </c>
      <c r="R945" s="7" t="n">
        <v>5</v>
      </c>
      <c r="S945" s="7" t="n">
        <v>0.894</v>
      </c>
      <c r="T945" s="7" t="n">
        <v>0</v>
      </c>
      <c r="U945" s="7" t="n">
        <v>0</v>
      </c>
      <c r="V945" s="7" t="n">
        <v>0.1634</v>
      </c>
      <c r="W945" s="7" t="s">
        <v>117</v>
      </c>
    </row>
    <row r="946" customFormat="false" ht="15" hidden="false" customHeight="false" outlineLevel="0" collapsed="false">
      <c r="A946" s="7" t="s">
        <v>1059</v>
      </c>
      <c r="B946" s="7" t="s">
        <v>101</v>
      </c>
      <c r="C946" s="7" t="n">
        <v>56</v>
      </c>
      <c r="D946" s="7" t="s">
        <v>102</v>
      </c>
      <c r="E946" s="7" t="n">
        <v>146</v>
      </c>
      <c r="F946" s="7" t="n">
        <v>1</v>
      </c>
      <c r="G946" s="14" t="n">
        <v>5817.39</v>
      </c>
      <c r="H946" s="14" t="n">
        <v>0</v>
      </c>
      <c r="I946" s="14" t="n">
        <v>0</v>
      </c>
      <c r="J946" s="14" t="n">
        <v>0</v>
      </c>
      <c r="K946" s="14" t="n">
        <v>0</v>
      </c>
      <c r="L946" s="14" t="n">
        <v>0</v>
      </c>
      <c r="M946" s="14"/>
      <c r="N946" s="14"/>
      <c r="O946" s="14" t="n">
        <v>0</v>
      </c>
      <c r="P946" s="7" t="n">
        <v>4</v>
      </c>
      <c r="Q946" s="7" t="n">
        <v>16</v>
      </c>
      <c r="R946" s="7" t="n">
        <v>0</v>
      </c>
      <c r="S946" s="7" t="n">
        <v>0.963</v>
      </c>
      <c r="T946" s="7" t="n">
        <v>0</v>
      </c>
      <c r="U946" s="7" t="n">
        <v>0</v>
      </c>
      <c r="V946" s="7" t="n">
        <v>0.1109</v>
      </c>
      <c r="W946" s="7"/>
    </row>
    <row r="947" customFormat="false" ht="15" hidden="false" customHeight="false" outlineLevel="0" collapsed="false">
      <c r="A947" s="7" t="s">
        <v>1060</v>
      </c>
      <c r="B947" s="7" t="s">
        <v>108</v>
      </c>
      <c r="C947" s="7" t="n">
        <v>53</v>
      </c>
      <c r="D947" s="7" t="s">
        <v>104</v>
      </c>
      <c r="E947" s="7" t="n">
        <v>256</v>
      </c>
      <c r="F947" s="7" t="n">
        <v>6</v>
      </c>
      <c r="G947" s="14" t="n">
        <v>7090.09</v>
      </c>
      <c r="H947" s="14" t="n">
        <v>121147.92</v>
      </c>
      <c r="I947" s="14" t="n">
        <v>0</v>
      </c>
      <c r="J947" s="14" t="n">
        <v>139167.4</v>
      </c>
      <c r="K947" s="14" t="n">
        <v>468900</v>
      </c>
      <c r="L947" s="14" t="n">
        <v>0</v>
      </c>
      <c r="M947" s="14" t="n">
        <v>31400</v>
      </c>
      <c r="N947" s="14" t="n">
        <v>36.2</v>
      </c>
      <c r="O947" s="14" t="n">
        <v>2396.49</v>
      </c>
      <c r="P947" s="7" t="n">
        <v>6</v>
      </c>
      <c r="Q947" s="7" t="n">
        <v>63</v>
      </c>
      <c r="R947" s="7" t="n">
        <v>16</v>
      </c>
      <c r="S947" s="7" t="n">
        <v>0.663</v>
      </c>
      <c r="T947" s="7" t="n">
        <v>0</v>
      </c>
      <c r="U947" s="7" t="n">
        <v>0</v>
      </c>
      <c r="V947" s="7" t="n">
        <v>0.0106</v>
      </c>
      <c r="W947" s="7"/>
    </row>
    <row r="948" customFormat="false" ht="15" hidden="false" customHeight="false" outlineLevel="0" collapsed="false">
      <c r="A948" s="7" t="s">
        <v>1061</v>
      </c>
      <c r="B948" s="7" t="s">
        <v>108</v>
      </c>
      <c r="C948" s="7" t="n">
        <v>60</v>
      </c>
      <c r="D948" s="7" t="s">
        <v>102</v>
      </c>
      <c r="E948" s="7" t="n">
        <v>159</v>
      </c>
      <c r="F948" s="7" t="n">
        <v>1</v>
      </c>
      <c r="G948" s="14" t="n">
        <v>1146.89</v>
      </c>
      <c r="H948" s="14" t="n">
        <v>0</v>
      </c>
      <c r="I948" s="14" t="n">
        <v>0</v>
      </c>
      <c r="J948" s="14" t="n">
        <v>0</v>
      </c>
      <c r="K948" s="14" t="n">
        <v>0</v>
      </c>
      <c r="L948" s="14" t="n">
        <v>0</v>
      </c>
      <c r="M948" s="14"/>
      <c r="N948" s="14"/>
      <c r="O948" s="14" t="n">
        <v>0</v>
      </c>
      <c r="P948" s="7" t="n">
        <v>4</v>
      </c>
      <c r="Q948" s="7" t="n">
        <v>7</v>
      </c>
      <c r="R948" s="7" t="n">
        <v>0</v>
      </c>
      <c r="S948" s="7" t="n">
        <v>0.744</v>
      </c>
      <c r="T948" s="7" t="n">
        <v>1</v>
      </c>
      <c r="U948" s="7" t="n">
        <v>0</v>
      </c>
      <c r="V948" s="7" t="n">
        <v>0.2691</v>
      </c>
      <c r="W948" s="7"/>
    </row>
    <row r="949" customFormat="false" ht="15" hidden="false" customHeight="false" outlineLevel="0" collapsed="false">
      <c r="A949" s="7" t="s">
        <v>1062</v>
      </c>
      <c r="B949" s="7" t="s">
        <v>108</v>
      </c>
      <c r="C949" s="7" t="n">
        <v>53</v>
      </c>
      <c r="D949" s="7" t="s">
        <v>104</v>
      </c>
      <c r="E949" s="7" t="n">
        <v>23</v>
      </c>
      <c r="F949" s="7" t="n">
        <v>4</v>
      </c>
      <c r="G949" s="14" t="n">
        <v>23628.16</v>
      </c>
      <c r="H949" s="14" t="n">
        <v>10708.54</v>
      </c>
      <c r="I949" s="14" t="n">
        <v>41800</v>
      </c>
      <c r="J949" s="14" t="n">
        <v>0</v>
      </c>
      <c r="K949" s="14" t="n">
        <v>0</v>
      </c>
      <c r="L949" s="14" t="n">
        <v>0</v>
      </c>
      <c r="M949" s="14" t="n">
        <v>15200</v>
      </c>
      <c r="N949" s="14" t="n">
        <v>41.2</v>
      </c>
      <c r="O949" s="14" t="n">
        <v>978.99</v>
      </c>
      <c r="P949" s="7" t="n">
        <v>16</v>
      </c>
      <c r="Q949" s="7" t="n">
        <v>89</v>
      </c>
      <c r="R949" s="7" t="n">
        <v>13</v>
      </c>
      <c r="S949" s="7" t="n">
        <v>0.429</v>
      </c>
      <c r="T949" s="7" t="n">
        <v>0</v>
      </c>
      <c r="U949" s="7" t="n">
        <v>0</v>
      </c>
      <c r="V949" s="7" t="n">
        <v>0.0193</v>
      </c>
      <c r="W949" s="7"/>
    </row>
    <row r="950" customFormat="false" ht="15" hidden="false" customHeight="false" outlineLevel="0" collapsed="false">
      <c r="A950" s="7" t="s">
        <v>1063</v>
      </c>
      <c r="B950" s="7" t="s">
        <v>101</v>
      </c>
      <c r="C950" s="7" t="n">
        <v>58</v>
      </c>
      <c r="D950" s="7" t="s">
        <v>102</v>
      </c>
      <c r="E950" s="7" t="n">
        <v>43</v>
      </c>
      <c r="F950" s="7" t="n">
        <v>5</v>
      </c>
      <c r="G950" s="14" t="n">
        <v>2239.17</v>
      </c>
      <c r="H950" s="14" t="n">
        <v>7743.37</v>
      </c>
      <c r="I950" s="14" t="n">
        <v>54800</v>
      </c>
      <c r="J950" s="14" t="n">
        <v>0</v>
      </c>
      <c r="K950" s="14" t="n">
        <v>0</v>
      </c>
      <c r="L950" s="14" t="n">
        <v>0</v>
      </c>
      <c r="M950" s="14" t="n">
        <v>10500</v>
      </c>
      <c r="N950" s="14" t="n">
        <v>24</v>
      </c>
      <c r="O950" s="14" t="n">
        <v>123.7</v>
      </c>
      <c r="P950" s="7" t="n">
        <v>0</v>
      </c>
      <c r="Q950" s="7" t="n">
        <v>22</v>
      </c>
      <c r="R950" s="7" t="n">
        <v>11</v>
      </c>
      <c r="S950" s="7" t="n">
        <v>0.626</v>
      </c>
      <c r="T950" s="7" t="n">
        <v>0</v>
      </c>
      <c r="U950" s="7" t="n">
        <v>0</v>
      </c>
      <c r="V950" s="7" t="n">
        <v>0.0446</v>
      </c>
      <c r="W950" s="7"/>
    </row>
    <row r="951" customFormat="false" ht="15" hidden="false" customHeight="false" outlineLevel="0" collapsed="false">
      <c r="A951" s="7" t="s">
        <v>1064</v>
      </c>
      <c r="B951" s="7" t="s">
        <v>101</v>
      </c>
      <c r="C951" s="7" t="n">
        <v>36</v>
      </c>
      <c r="D951" s="7" t="s">
        <v>102</v>
      </c>
      <c r="E951" s="7" t="n">
        <v>2</v>
      </c>
      <c r="F951" s="7" t="n">
        <v>5</v>
      </c>
      <c r="G951" s="14" t="n">
        <v>3661.75</v>
      </c>
      <c r="H951" s="14" t="n">
        <v>0</v>
      </c>
      <c r="I951" s="14" t="n">
        <v>75800</v>
      </c>
      <c r="J951" s="14" t="n">
        <v>173344.78</v>
      </c>
      <c r="K951" s="14" t="n">
        <v>0</v>
      </c>
      <c r="L951" s="14" t="n">
        <v>19230</v>
      </c>
      <c r="M951" s="14"/>
      <c r="N951" s="14"/>
      <c r="O951" s="14" t="n">
        <v>0</v>
      </c>
      <c r="P951" s="7" t="n">
        <v>14</v>
      </c>
      <c r="Q951" s="7" t="n">
        <v>29</v>
      </c>
      <c r="R951" s="7" t="n">
        <v>8</v>
      </c>
      <c r="S951" s="7" t="n">
        <v>0.558</v>
      </c>
      <c r="T951" s="7" t="n">
        <v>0</v>
      </c>
      <c r="U951" s="7" t="n">
        <v>0</v>
      </c>
      <c r="V951" s="7" t="n">
        <v>0.0725</v>
      </c>
      <c r="W951" s="7"/>
    </row>
    <row r="952" customFormat="false" ht="15" hidden="false" customHeight="false" outlineLevel="0" collapsed="false">
      <c r="A952" s="7" t="s">
        <v>1065</v>
      </c>
      <c r="B952" s="7" t="s">
        <v>108</v>
      </c>
      <c r="C952" s="7" t="n">
        <v>39</v>
      </c>
      <c r="D952" s="7" t="s">
        <v>104</v>
      </c>
      <c r="E952" s="7" t="n">
        <v>100</v>
      </c>
      <c r="F952" s="7" t="n">
        <v>3</v>
      </c>
      <c r="G952" s="14" t="n">
        <v>2458.56</v>
      </c>
      <c r="H952" s="14" t="n">
        <v>0</v>
      </c>
      <c r="I952" s="14" t="n">
        <v>0</v>
      </c>
      <c r="J952" s="14" t="n">
        <v>0</v>
      </c>
      <c r="K952" s="14" t="n">
        <v>0</v>
      </c>
      <c r="L952" s="14" t="n">
        <v>0</v>
      </c>
      <c r="M952" s="14" t="n">
        <v>13300</v>
      </c>
      <c r="N952" s="14" t="n">
        <v>29</v>
      </c>
      <c r="O952" s="14" t="n">
        <v>498.13</v>
      </c>
      <c r="P952" s="7" t="n">
        <v>1</v>
      </c>
      <c r="Q952" s="7" t="n">
        <v>34</v>
      </c>
      <c r="R952" s="7" t="n">
        <v>10</v>
      </c>
      <c r="S952" s="7" t="n">
        <v>0.834</v>
      </c>
      <c r="T952" s="7" t="n">
        <v>0</v>
      </c>
      <c r="U952" s="7" t="n">
        <v>1</v>
      </c>
      <c r="V952" s="7" t="n">
        <v>0.0264</v>
      </c>
      <c r="W952" s="7"/>
    </row>
    <row r="953" customFormat="false" ht="15" hidden="false" customHeight="false" outlineLevel="0" collapsed="false">
      <c r="A953" s="7" t="s">
        <v>1066</v>
      </c>
      <c r="B953" s="7" t="s">
        <v>106</v>
      </c>
      <c r="C953" s="7" t="n">
        <v>76</v>
      </c>
      <c r="D953" s="7" t="s">
        <v>104</v>
      </c>
      <c r="E953" s="7" t="n">
        <v>398</v>
      </c>
      <c r="F953" s="7" t="n">
        <v>3</v>
      </c>
      <c r="G953" s="14" t="n">
        <v>7960.43</v>
      </c>
      <c r="H953" s="14" t="n">
        <v>11786.92</v>
      </c>
      <c r="I953" s="14" t="n">
        <v>0</v>
      </c>
      <c r="J953" s="14" t="n">
        <v>0</v>
      </c>
      <c r="K953" s="14" t="n">
        <v>0</v>
      </c>
      <c r="L953" s="14" t="n">
        <v>0</v>
      </c>
      <c r="M953" s="14" t="n">
        <v>10900</v>
      </c>
      <c r="N953" s="14" t="n">
        <v>35.2</v>
      </c>
      <c r="O953" s="14" t="n">
        <v>1449.37</v>
      </c>
      <c r="P953" s="7" t="n">
        <v>0</v>
      </c>
      <c r="Q953" s="7" t="n">
        <v>71</v>
      </c>
      <c r="R953" s="7" t="n">
        <v>0</v>
      </c>
      <c r="S953" s="7" t="n">
        <v>0.342</v>
      </c>
      <c r="T953" s="7" t="n">
        <v>0</v>
      </c>
      <c r="U953" s="7" t="n">
        <v>0</v>
      </c>
      <c r="V953" s="7" t="n">
        <v>0.0148</v>
      </c>
      <c r="W953" s="7"/>
    </row>
    <row r="954" customFormat="false" ht="15" hidden="false" customHeight="false" outlineLevel="0" collapsed="false">
      <c r="A954" s="7" t="s">
        <v>1067</v>
      </c>
      <c r="B954" s="7" t="s">
        <v>106</v>
      </c>
      <c r="C954" s="7" t="n">
        <v>48</v>
      </c>
      <c r="D954" s="7" t="s">
        <v>102</v>
      </c>
      <c r="E954" s="7" t="n">
        <v>48</v>
      </c>
      <c r="F954" s="7" t="n">
        <v>3</v>
      </c>
      <c r="G954" s="14" t="n">
        <v>5118.67</v>
      </c>
      <c r="H954" s="14" t="n">
        <v>80198.51</v>
      </c>
      <c r="I954" s="14" t="n">
        <v>0</v>
      </c>
      <c r="J954" s="14" t="n">
        <v>0</v>
      </c>
      <c r="K954" s="14" t="n">
        <v>253600</v>
      </c>
      <c r="L954" s="14" t="n">
        <v>0</v>
      </c>
      <c r="M954" s="14"/>
      <c r="N954" s="14"/>
      <c r="O954" s="14" t="n">
        <v>0</v>
      </c>
      <c r="P954" s="7" t="n">
        <v>6</v>
      </c>
      <c r="Q954" s="7" t="n">
        <v>23</v>
      </c>
      <c r="R954" s="7" t="n">
        <v>11</v>
      </c>
      <c r="S954" s="7" t="n">
        <v>0.594</v>
      </c>
      <c r="T954" s="7" t="n">
        <v>0</v>
      </c>
      <c r="U954" s="7" t="n">
        <v>0</v>
      </c>
      <c r="V954" s="7" t="n">
        <v>0.0544</v>
      </c>
      <c r="W954" s="7"/>
    </row>
    <row r="955" customFormat="false" ht="15" hidden="false" customHeight="false" outlineLevel="0" collapsed="false">
      <c r="A955" s="7" t="s">
        <v>1068</v>
      </c>
      <c r="B955" s="7" t="s">
        <v>128</v>
      </c>
      <c r="C955" s="7" t="n">
        <v>74</v>
      </c>
      <c r="D955" s="7" t="s">
        <v>104</v>
      </c>
      <c r="E955" s="7" t="n">
        <v>102</v>
      </c>
      <c r="F955" s="7" t="n">
        <v>4</v>
      </c>
      <c r="G955" s="14" t="n">
        <v>3056.13</v>
      </c>
      <c r="H955" s="14" t="n">
        <v>6634.25</v>
      </c>
      <c r="I955" s="14" t="n">
        <v>0</v>
      </c>
      <c r="J955" s="14" t="n">
        <v>0</v>
      </c>
      <c r="K955" s="14" t="n">
        <v>0</v>
      </c>
      <c r="L955" s="14" t="n">
        <v>0</v>
      </c>
      <c r="M955" s="14" t="n">
        <v>3500</v>
      </c>
      <c r="N955" s="14" t="n">
        <v>29.3</v>
      </c>
      <c r="O955" s="14" t="n">
        <v>130.65</v>
      </c>
      <c r="P955" s="7" t="n">
        <v>24</v>
      </c>
      <c r="Q955" s="7" t="n">
        <v>23</v>
      </c>
      <c r="R955" s="7" t="n">
        <v>0</v>
      </c>
      <c r="S955" s="7" t="n">
        <v>0.391</v>
      </c>
      <c r="T955" s="7" t="n">
        <v>1</v>
      </c>
      <c r="U955" s="7" t="n">
        <v>0</v>
      </c>
      <c r="V955" s="7" t="n">
        <v>0.0371</v>
      </c>
      <c r="W955" s="7"/>
    </row>
    <row r="956" customFormat="false" ht="15" hidden="false" customHeight="false" outlineLevel="0" collapsed="false">
      <c r="A956" s="7" t="s">
        <v>1069</v>
      </c>
      <c r="B956" s="7" t="s">
        <v>108</v>
      </c>
      <c r="C956" s="7" t="n">
        <v>32</v>
      </c>
      <c r="D956" s="7" t="s">
        <v>102</v>
      </c>
      <c r="E956" s="7" t="n">
        <v>37</v>
      </c>
      <c r="F956" s="7" t="n">
        <v>4</v>
      </c>
      <c r="G956" s="14" t="n">
        <v>6643.77</v>
      </c>
      <c r="H956" s="14" t="n">
        <v>20317.4</v>
      </c>
      <c r="I956" s="14" t="n">
        <v>0</v>
      </c>
      <c r="J956" s="14" t="n">
        <v>0</v>
      </c>
      <c r="K956" s="14" t="n">
        <v>311700</v>
      </c>
      <c r="L956" s="14" t="n">
        <v>0</v>
      </c>
      <c r="M956" s="14" t="n">
        <v>24100</v>
      </c>
      <c r="N956" s="14" t="n">
        <v>40.9</v>
      </c>
      <c r="O956" s="14" t="n">
        <v>0</v>
      </c>
      <c r="P956" s="7" t="n">
        <v>371</v>
      </c>
      <c r="Q956" s="7" t="n">
        <v>0</v>
      </c>
      <c r="R956" s="7" t="n">
        <v>0</v>
      </c>
      <c r="S956" s="7"/>
      <c r="T956" s="7" t="n">
        <v>0</v>
      </c>
      <c r="U956" s="7" t="n">
        <v>0</v>
      </c>
      <c r="V956" s="7" t="n">
        <v>0.3314</v>
      </c>
      <c r="W956" s="7"/>
    </row>
    <row r="957" customFormat="false" ht="15" hidden="false" customHeight="false" outlineLevel="0" collapsed="false">
      <c r="A957" s="7" t="s">
        <v>1070</v>
      </c>
      <c r="B957" s="7" t="s">
        <v>106</v>
      </c>
      <c r="C957" s="7" t="n">
        <v>56</v>
      </c>
      <c r="D957" s="7" t="s">
        <v>102</v>
      </c>
      <c r="E957" s="7" t="n">
        <v>339</v>
      </c>
      <c r="F957" s="7" t="n">
        <v>4</v>
      </c>
      <c r="G957" s="14" t="n">
        <v>1191.36</v>
      </c>
      <c r="H957" s="14" t="n">
        <v>5398.15</v>
      </c>
      <c r="I957" s="14" t="n">
        <v>0</v>
      </c>
      <c r="J957" s="14" t="n">
        <v>0</v>
      </c>
      <c r="K957" s="14" t="n">
        <v>0</v>
      </c>
      <c r="L957" s="14" t="n">
        <v>19020</v>
      </c>
      <c r="M957" s="14" t="n">
        <v>4200</v>
      </c>
      <c r="N957" s="14" t="n">
        <v>40.5</v>
      </c>
      <c r="O957" s="14" t="n">
        <v>56.17</v>
      </c>
      <c r="P957" s="7" t="n">
        <v>25</v>
      </c>
      <c r="Q957" s="7" t="n">
        <v>11</v>
      </c>
      <c r="R957" s="7" t="n">
        <v>0</v>
      </c>
      <c r="S957" s="7" t="n">
        <v>0.271</v>
      </c>
      <c r="T957" s="7" t="n">
        <v>1</v>
      </c>
      <c r="U957" s="7" t="n">
        <v>0</v>
      </c>
      <c r="V957" s="7" t="n">
        <v>0.1293</v>
      </c>
      <c r="W957" s="7"/>
    </row>
    <row r="958" customFormat="false" ht="15" hidden="false" customHeight="false" outlineLevel="0" collapsed="false">
      <c r="A958" s="7" t="s">
        <v>1071</v>
      </c>
      <c r="B958" s="7" t="s">
        <v>101</v>
      </c>
      <c r="C958" s="7" t="n">
        <v>72</v>
      </c>
      <c r="D958" s="7" t="s">
        <v>104</v>
      </c>
      <c r="E958" s="7" t="n">
        <v>230</v>
      </c>
      <c r="F958" s="7" t="n">
        <v>3</v>
      </c>
      <c r="G958" s="14" t="n">
        <v>1487.56</v>
      </c>
      <c r="H958" s="14" t="n">
        <v>48907.62</v>
      </c>
      <c r="I958" s="14" t="n">
        <v>0</v>
      </c>
      <c r="J958" s="14" t="n">
        <v>0</v>
      </c>
      <c r="K958" s="14" t="n">
        <v>0</v>
      </c>
      <c r="L958" s="14" t="n">
        <v>0</v>
      </c>
      <c r="M958" s="14"/>
      <c r="N958" s="14"/>
      <c r="O958" s="14" t="n">
        <v>0</v>
      </c>
      <c r="P958" s="7" t="n">
        <v>30</v>
      </c>
      <c r="Q958" s="7" t="n">
        <v>15</v>
      </c>
      <c r="R958" s="7" t="n">
        <v>0</v>
      </c>
      <c r="S958" s="7" t="n">
        <v>0.204</v>
      </c>
      <c r="T958" s="7" t="n">
        <v>1</v>
      </c>
      <c r="U958" s="7" t="n">
        <v>0</v>
      </c>
      <c r="V958" s="7" t="n">
        <v>0.0925</v>
      </c>
      <c r="W958" s="7"/>
    </row>
    <row r="959" customFormat="false" ht="15" hidden="false" customHeight="false" outlineLevel="0" collapsed="false">
      <c r="A959" s="7" t="s">
        <v>1072</v>
      </c>
      <c r="B959" s="7" t="s">
        <v>108</v>
      </c>
      <c r="C959" s="7" t="n">
        <v>55</v>
      </c>
      <c r="D959" s="7" t="s">
        <v>102</v>
      </c>
      <c r="E959" s="7" t="n">
        <v>167</v>
      </c>
      <c r="F959" s="7" t="n">
        <v>4</v>
      </c>
      <c r="G959" s="14" t="n">
        <v>4585.06</v>
      </c>
      <c r="H959" s="14" t="n">
        <v>46522</v>
      </c>
      <c r="I959" s="14" t="n">
        <v>81800</v>
      </c>
      <c r="J959" s="14" t="n">
        <v>0</v>
      </c>
      <c r="K959" s="14" t="n">
        <v>0</v>
      </c>
      <c r="L959" s="14" t="n">
        <v>0</v>
      </c>
      <c r="M959" s="14" t="n">
        <v>18000</v>
      </c>
      <c r="N959" s="14" t="n">
        <v>56.7</v>
      </c>
      <c r="O959" s="14" t="n">
        <v>377.44</v>
      </c>
      <c r="P959" s="7" t="n">
        <v>49</v>
      </c>
      <c r="Q959" s="7" t="n">
        <v>7</v>
      </c>
      <c r="R959" s="7" t="n">
        <v>6</v>
      </c>
      <c r="S959" s="7" t="n">
        <v>0.525</v>
      </c>
      <c r="T959" s="7" t="n">
        <v>0</v>
      </c>
      <c r="U959" s="7" t="n">
        <v>1</v>
      </c>
      <c r="V959" s="7" t="n">
        <v>0.0783</v>
      </c>
      <c r="W959" s="7"/>
    </row>
    <row r="960" customFormat="false" ht="15" hidden="false" customHeight="false" outlineLevel="0" collapsed="false">
      <c r="A960" s="7" t="s">
        <v>1073</v>
      </c>
      <c r="B960" s="7" t="s">
        <v>106</v>
      </c>
      <c r="C960" s="7" t="n">
        <v>63</v>
      </c>
      <c r="D960" s="7" t="s">
        <v>104</v>
      </c>
      <c r="E960" s="7" t="n">
        <v>48</v>
      </c>
      <c r="F960" s="7" t="n">
        <v>2</v>
      </c>
      <c r="G960" s="14" t="n">
        <v>5036.46</v>
      </c>
      <c r="H960" s="14" t="n">
        <v>9977.49</v>
      </c>
      <c r="I960" s="14" t="n">
        <v>0</v>
      </c>
      <c r="J960" s="14" t="n">
        <v>0</v>
      </c>
      <c r="K960" s="14" t="n">
        <v>0</v>
      </c>
      <c r="L960" s="14" t="n">
        <v>0</v>
      </c>
      <c r="M960" s="14"/>
      <c r="N960" s="14"/>
      <c r="O960" s="14" t="n">
        <v>0</v>
      </c>
      <c r="P960" s="7" t="n">
        <v>32</v>
      </c>
      <c r="Q960" s="7" t="n">
        <v>29</v>
      </c>
      <c r="R960" s="7" t="n">
        <v>8</v>
      </c>
      <c r="S960" s="7" t="n">
        <v>0.255</v>
      </c>
      <c r="T960" s="7" t="n">
        <v>0</v>
      </c>
      <c r="U960" s="7" t="n">
        <v>0</v>
      </c>
      <c r="V960" s="7" t="n">
        <v>0.0578</v>
      </c>
      <c r="W960" s="7"/>
    </row>
    <row r="961" customFormat="false" ht="15" hidden="false" customHeight="false" outlineLevel="0" collapsed="false">
      <c r="A961" s="7" t="s">
        <v>1074</v>
      </c>
      <c r="B961" s="7" t="s">
        <v>106</v>
      </c>
      <c r="C961" s="7" t="n">
        <v>42</v>
      </c>
      <c r="D961" s="7" t="s">
        <v>104</v>
      </c>
      <c r="E961" s="7" t="n">
        <v>78</v>
      </c>
      <c r="F961" s="7" t="n">
        <v>1</v>
      </c>
      <c r="G961" s="14" t="n">
        <v>2401.4</v>
      </c>
      <c r="H961" s="14" t="n">
        <v>0</v>
      </c>
      <c r="I961" s="14" t="n">
        <v>0</v>
      </c>
      <c r="J961" s="14" t="n">
        <v>0</v>
      </c>
      <c r="K961" s="14" t="n">
        <v>0</v>
      </c>
      <c r="L961" s="14" t="n">
        <v>0</v>
      </c>
      <c r="M961" s="14"/>
      <c r="N961" s="14"/>
      <c r="O961" s="14" t="n">
        <v>0</v>
      </c>
      <c r="P961" s="7" t="n">
        <v>11</v>
      </c>
      <c r="Q961" s="7" t="n">
        <v>38</v>
      </c>
      <c r="R961" s="7" t="n">
        <v>13</v>
      </c>
      <c r="S961" s="7" t="n">
        <v>0.583</v>
      </c>
      <c r="T961" s="7" t="n">
        <v>0</v>
      </c>
      <c r="U961" s="7" t="n">
        <v>0</v>
      </c>
      <c r="V961" s="7" t="n">
        <v>0.0212</v>
      </c>
      <c r="W961" s="7"/>
    </row>
    <row r="962" customFormat="false" ht="15" hidden="false" customHeight="false" outlineLevel="0" collapsed="false">
      <c r="A962" s="7" t="s">
        <v>1075</v>
      </c>
      <c r="B962" s="7" t="s">
        <v>106</v>
      </c>
      <c r="C962" s="7" t="n">
        <v>57</v>
      </c>
      <c r="D962" s="7" t="s">
        <v>102</v>
      </c>
      <c r="E962" s="7" t="n">
        <v>82</v>
      </c>
      <c r="F962" s="7" t="n">
        <v>3</v>
      </c>
      <c r="G962" s="14" t="n">
        <v>3445.01</v>
      </c>
      <c r="H962" s="14" t="n">
        <v>5258.1</v>
      </c>
      <c r="I962" s="14" t="n">
        <v>42800</v>
      </c>
      <c r="J962" s="14" t="n">
        <v>0</v>
      </c>
      <c r="K962" s="14" t="n">
        <v>0</v>
      </c>
      <c r="L962" s="14" t="n">
        <v>0</v>
      </c>
      <c r="M962" s="14"/>
      <c r="N962" s="14"/>
      <c r="O962" s="14" t="n">
        <v>0</v>
      </c>
      <c r="P962" s="7" t="n">
        <v>18</v>
      </c>
      <c r="Q962" s="7" t="n">
        <v>12</v>
      </c>
      <c r="R962" s="7" t="n">
        <v>7</v>
      </c>
      <c r="S962" s="7" t="n">
        <v>0.856</v>
      </c>
      <c r="T962" s="7" t="n">
        <v>1</v>
      </c>
      <c r="U962" s="7" t="n">
        <v>0</v>
      </c>
      <c r="V962" s="7" t="n">
        <v>0.1181</v>
      </c>
      <c r="W962" s="7"/>
    </row>
    <row r="963" customFormat="false" ht="15" hidden="false" customHeight="false" outlineLevel="0" collapsed="false">
      <c r="A963" s="7" t="s">
        <v>1076</v>
      </c>
      <c r="B963" s="7" t="s">
        <v>101</v>
      </c>
      <c r="C963" s="7" t="n">
        <v>50</v>
      </c>
      <c r="D963" s="7" t="s">
        <v>102</v>
      </c>
      <c r="E963" s="7" t="n">
        <v>156</v>
      </c>
      <c r="F963" s="7" t="n">
        <v>3</v>
      </c>
      <c r="G963" s="14" t="n">
        <v>15863.49</v>
      </c>
      <c r="H963" s="14" t="n">
        <v>40923.18</v>
      </c>
      <c r="I963" s="14" t="n">
        <v>0</v>
      </c>
      <c r="J963" s="14" t="n">
        <v>464827.67</v>
      </c>
      <c r="K963" s="14" t="n">
        <v>0</v>
      </c>
      <c r="L963" s="14" t="n">
        <v>0</v>
      </c>
      <c r="M963" s="14"/>
      <c r="N963" s="14"/>
      <c r="O963" s="14" t="n">
        <v>0</v>
      </c>
      <c r="P963" s="7" t="n">
        <v>137</v>
      </c>
      <c r="Q963" s="7" t="n">
        <v>0</v>
      </c>
      <c r="R963" s="7" t="n">
        <v>0</v>
      </c>
      <c r="S963" s="7"/>
      <c r="T963" s="7" t="n">
        <v>1</v>
      </c>
      <c r="U963" s="7" t="n">
        <v>0</v>
      </c>
      <c r="V963" s="7" t="n">
        <v>0.4716</v>
      </c>
      <c r="W963" s="7"/>
    </row>
    <row r="964" customFormat="false" ht="15" hidden="false" customHeight="false" outlineLevel="0" collapsed="false">
      <c r="A964" s="7" t="s">
        <v>1077</v>
      </c>
      <c r="B964" s="7" t="s">
        <v>108</v>
      </c>
      <c r="C964" s="7" t="n">
        <v>55</v>
      </c>
      <c r="D964" s="7" t="s">
        <v>102</v>
      </c>
      <c r="E964" s="7" t="n">
        <v>189</v>
      </c>
      <c r="F964" s="7" t="n">
        <v>2</v>
      </c>
      <c r="G964" s="14" t="n">
        <v>3204.15</v>
      </c>
      <c r="H964" s="14" t="n">
        <v>23410.32</v>
      </c>
      <c r="I964" s="14" t="n">
        <v>0</v>
      </c>
      <c r="J964" s="14" t="n">
        <v>0</v>
      </c>
      <c r="K964" s="14" t="n">
        <v>0</v>
      </c>
      <c r="L964" s="14" t="n">
        <v>0</v>
      </c>
      <c r="M964" s="14"/>
      <c r="N964" s="14"/>
      <c r="O964" s="14" t="n">
        <v>0</v>
      </c>
      <c r="P964" s="7" t="n">
        <v>52</v>
      </c>
      <c r="Q964" s="7" t="n">
        <v>8</v>
      </c>
      <c r="R964" s="7" t="n">
        <v>0</v>
      </c>
      <c r="S964" s="7" t="n">
        <v>0.38</v>
      </c>
      <c r="T964" s="7" t="n">
        <v>0</v>
      </c>
      <c r="U964" s="7" t="n">
        <v>1</v>
      </c>
      <c r="V964" s="7" t="n">
        <v>0.1189</v>
      </c>
      <c r="W964" s="7"/>
    </row>
    <row r="965" customFormat="false" ht="15" hidden="false" customHeight="false" outlineLevel="0" collapsed="false">
      <c r="A965" s="7" t="s">
        <v>1078</v>
      </c>
      <c r="B965" s="7" t="s">
        <v>108</v>
      </c>
      <c r="C965" s="7" t="n">
        <v>71</v>
      </c>
      <c r="D965" s="7" t="s">
        <v>102</v>
      </c>
      <c r="E965" s="7" t="n">
        <v>89</v>
      </c>
      <c r="F965" s="7" t="n">
        <v>1</v>
      </c>
      <c r="G965" s="14" t="n">
        <v>335.03</v>
      </c>
      <c r="H965" s="14" t="n">
        <v>0</v>
      </c>
      <c r="I965" s="14" t="n">
        <v>0</v>
      </c>
      <c r="J965" s="14" t="n">
        <v>0</v>
      </c>
      <c r="K965" s="14" t="n">
        <v>0</v>
      </c>
      <c r="L965" s="14" t="n">
        <v>0</v>
      </c>
      <c r="M965" s="14"/>
      <c r="N965" s="14"/>
      <c r="O965" s="14" t="n">
        <v>0</v>
      </c>
      <c r="P965" s="7" t="n">
        <v>25</v>
      </c>
      <c r="Q965" s="7" t="n">
        <v>31</v>
      </c>
      <c r="R965" s="7" t="n">
        <v>9</v>
      </c>
      <c r="S965" s="7" t="n">
        <v>0.326</v>
      </c>
      <c r="T965" s="7" t="n">
        <v>0</v>
      </c>
      <c r="U965" s="7" t="n">
        <v>0</v>
      </c>
      <c r="V965" s="7" t="n">
        <v>0.0765</v>
      </c>
      <c r="W965" s="7"/>
    </row>
    <row r="966" customFormat="false" ht="15" hidden="false" customHeight="false" outlineLevel="0" collapsed="false">
      <c r="A966" s="7" t="s">
        <v>1079</v>
      </c>
      <c r="B966" s="7" t="s">
        <v>101</v>
      </c>
      <c r="C966" s="7" t="n">
        <v>82</v>
      </c>
      <c r="D966" s="7" t="s">
        <v>102</v>
      </c>
      <c r="E966" s="7" t="n">
        <v>158</v>
      </c>
      <c r="F966" s="7" t="n">
        <v>5</v>
      </c>
      <c r="G966" s="14" t="n">
        <v>4477.62</v>
      </c>
      <c r="H966" s="14" t="n">
        <v>40774.89</v>
      </c>
      <c r="I966" s="14" t="n">
        <v>12000</v>
      </c>
      <c r="J966" s="14" t="n">
        <v>0</v>
      </c>
      <c r="K966" s="14" t="n">
        <v>0</v>
      </c>
      <c r="L966" s="14" t="n">
        <v>16050</v>
      </c>
      <c r="M966" s="14" t="n">
        <v>7300</v>
      </c>
      <c r="N966" s="14" t="n">
        <v>7.6</v>
      </c>
      <c r="O966" s="14" t="n">
        <v>0</v>
      </c>
      <c r="P966" s="7" t="n">
        <v>402</v>
      </c>
      <c r="Q966" s="7" t="n">
        <v>0</v>
      </c>
      <c r="R966" s="7" t="n">
        <v>0</v>
      </c>
      <c r="S966" s="7"/>
      <c r="T966" s="7" t="n">
        <v>0</v>
      </c>
      <c r="U966" s="7" t="n">
        <v>0</v>
      </c>
      <c r="V966" s="7" t="n">
        <v>0.1403</v>
      </c>
      <c r="W966" s="7"/>
    </row>
    <row r="967" customFormat="false" ht="15" hidden="false" customHeight="false" outlineLevel="0" collapsed="false">
      <c r="A967" s="7" t="s">
        <v>1080</v>
      </c>
      <c r="B967" s="7" t="s">
        <v>106</v>
      </c>
      <c r="C967" s="7" t="n">
        <v>43</v>
      </c>
      <c r="D967" s="7" t="s">
        <v>104</v>
      </c>
      <c r="E967" s="7" t="n">
        <v>17</v>
      </c>
      <c r="F967" s="7" t="n">
        <v>3</v>
      </c>
      <c r="G967" s="14" t="n">
        <v>4948.76</v>
      </c>
      <c r="H967" s="14" t="n">
        <v>14588.81</v>
      </c>
      <c r="I967" s="14" t="n">
        <v>0</v>
      </c>
      <c r="J967" s="14" t="n">
        <v>0</v>
      </c>
      <c r="K967" s="14" t="n">
        <v>0</v>
      </c>
      <c r="L967" s="14" t="n">
        <v>0</v>
      </c>
      <c r="M967" s="14" t="n">
        <v>7400</v>
      </c>
      <c r="N967" s="14" t="n">
        <v>27.7</v>
      </c>
      <c r="O967" s="14" t="n">
        <v>1895.56</v>
      </c>
      <c r="P967" s="7" t="n">
        <v>1</v>
      </c>
      <c r="Q967" s="7" t="n">
        <v>101</v>
      </c>
      <c r="R967" s="7" t="n">
        <v>18</v>
      </c>
      <c r="S967" s="7" t="n">
        <v>0.696</v>
      </c>
      <c r="T967" s="7" t="n">
        <v>0</v>
      </c>
      <c r="U967" s="7" t="n">
        <v>0</v>
      </c>
      <c r="V967" s="7" t="n">
        <v>0.0242</v>
      </c>
      <c r="W967" s="7"/>
    </row>
    <row r="968" customFormat="false" ht="15" hidden="false" customHeight="false" outlineLevel="0" collapsed="false">
      <c r="A968" s="7" t="s">
        <v>1081</v>
      </c>
      <c r="B968" s="7" t="s">
        <v>108</v>
      </c>
      <c r="C968" s="7" t="n">
        <v>31</v>
      </c>
      <c r="D968" s="7" t="s">
        <v>102</v>
      </c>
      <c r="E968" s="7" t="n">
        <v>8</v>
      </c>
      <c r="F968" s="7" t="n">
        <v>4</v>
      </c>
      <c r="G968" s="14" t="n">
        <v>6167.07</v>
      </c>
      <c r="H968" s="14" t="n">
        <v>55902.91</v>
      </c>
      <c r="I968" s="14" t="n">
        <v>0</v>
      </c>
      <c r="J968" s="14" t="n">
        <v>0</v>
      </c>
      <c r="K968" s="14" t="n">
        <v>0</v>
      </c>
      <c r="L968" s="14" t="n">
        <v>0</v>
      </c>
      <c r="M968" s="14" t="n">
        <v>4900</v>
      </c>
      <c r="N968" s="14" t="n">
        <v>38.2</v>
      </c>
      <c r="O968" s="14" t="n">
        <v>366.26</v>
      </c>
      <c r="P968" s="7" t="n">
        <v>17</v>
      </c>
      <c r="Q968" s="7" t="n">
        <v>17</v>
      </c>
      <c r="R968" s="7" t="n">
        <v>9</v>
      </c>
      <c r="S968" s="7" t="n">
        <v>0.625</v>
      </c>
      <c r="T968" s="7" t="n">
        <v>0</v>
      </c>
      <c r="U968" s="7" t="n">
        <v>0</v>
      </c>
      <c r="V968" s="7" t="n">
        <v>0.0749</v>
      </c>
      <c r="W968" s="7"/>
    </row>
    <row r="969" customFormat="false" ht="15" hidden="false" customHeight="false" outlineLevel="0" collapsed="false">
      <c r="A969" s="7" t="s">
        <v>1082</v>
      </c>
      <c r="B969" s="7" t="s">
        <v>108</v>
      </c>
      <c r="C969" s="7" t="n">
        <v>53</v>
      </c>
      <c r="D969" s="7" t="s">
        <v>102</v>
      </c>
      <c r="E969" s="7" t="n">
        <v>168</v>
      </c>
      <c r="F969" s="7" t="n">
        <v>2</v>
      </c>
      <c r="G969" s="14" t="n">
        <v>5719.72</v>
      </c>
      <c r="H969" s="14" t="n">
        <v>18575.06</v>
      </c>
      <c r="I969" s="14" t="n">
        <v>0</v>
      </c>
      <c r="J969" s="14" t="n">
        <v>0</v>
      </c>
      <c r="K969" s="14" t="n">
        <v>0</v>
      </c>
      <c r="L969" s="14" t="n">
        <v>0</v>
      </c>
      <c r="M969" s="14"/>
      <c r="N969" s="14"/>
      <c r="O969" s="14" t="n">
        <v>0</v>
      </c>
      <c r="P969" s="7" t="n">
        <v>87</v>
      </c>
      <c r="Q969" s="7" t="n">
        <v>4</v>
      </c>
      <c r="R969" s="7" t="n">
        <v>0</v>
      </c>
      <c r="S969" s="7" t="n">
        <v>0.352</v>
      </c>
      <c r="T969" s="7" t="n">
        <v>0</v>
      </c>
      <c r="U969" s="7" t="n">
        <v>0</v>
      </c>
      <c r="V969" s="7" t="n">
        <v>0.1449</v>
      </c>
      <c r="W969" s="7"/>
    </row>
    <row r="970" customFormat="false" ht="15" hidden="false" customHeight="false" outlineLevel="0" collapsed="false">
      <c r="A970" s="7" t="s">
        <v>1083</v>
      </c>
      <c r="B970" s="7" t="s">
        <v>128</v>
      </c>
      <c r="C970" s="7" t="n">
        <v>35</v>
      </c>
      <c r="D970" s="7" t="s">
        <v>104</v>
      </c>
      <c r="E970" s="7" t="n">
        <v>21</v>
      </c>
      <c r="F970" s="7" t="n">
        <v>5</v>
      </c>
      <c r="G970" s="14" t="n">
        <v>2986.65</v>
      </c>
      <c r="H970" s="14" t="n">
        <v>67149.23</v>
      </c>
      <c r="I970" s="14" t="n">
        <v>0</v>
      </c>
      <c r="J970" s="14" t="n">
        <v>0</v>
      </c>
      <c r="K970" s="14" t="n">
        <v>100900</v>
      </c>
      <c r="L970" s="14" t="n">
        <v>0</v>
      </c>
      <c r="M970" s="14" t="n">
        <v>12900</v>
      </c>
      <c r="N970" s="14" t="n">
        <v>32.7</v>
      </c>
      <c r="O970" s="14" t="n">
        <v>281.16</v>
      </c>
      <c r="P970" s="7" t="n">
        <v>1</v>
      </c>
      <c r="Q970" s="7" t="n">
        <v>70</v>
      </c>
      <c r="R970" s="7" t="n">
        <v>17</v>
      </c>
      <c r="S970" s="7" t="n">
        <v>1</v>
      </c>
      <c r="T970" s="7" t="n">
        <v>0</v>
      </c>
      <c r="U970" s="7" t="n">
        <v>0</v>
      </c>
      <c r="V970" s="7" t="n">
        <v>0.0152</v>
      </c>
      <c r="W970" s="7"/>
    </row>
    <row r="971" customFormat="false" ht="15" hidden="false" customHeight="false" outlineLevel="0" collapsed="false">
      <c r="A971" s="7" t="s">
        <v>1084</v>
      </c>
      <c r="B971" s="7" t="s">
        <v>106</v>
      </c>
      <c r="C971" s="7" t="n">
        <v>63</v>
      </c>
      <c r="D971" s="7" t="s">
        <v>104</v>
      </c>
      <c r="E971" s="7" t="n">
        <v>318</v>
      </c>
      <c r="F971" s="7" t="n">
        <v>2</v>
      </c>
      <c r="G971" s="14" t="n">
        <v>910.93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n">
        <v>0</v>
      </c>
      <c r="M971" s="14"/>
      <c r="N971" s="14"/>
      <c r="O971" s="14" t="n">
        <v>0</v>
      </c>
      <c r="P971" s="7" t="n">
        <v>4</v>
      </c>
      <c r="Q971" s="7" t="n">
        <v>55</v>
      </c>
      <c r="R971" s="7" t="n">
        <v>0</v>
      </c>
      <c r="S971" s="7" t="n">
        <v>0.138</v>
      </c>
      <c r="T971" s="7" t="n">
        <v>0</v>
      </c>
      <c r="U971" s="7" t="n">
        <v>0</v>
      </c>
      <c r="V971" s="7" t="n">
        <v>0.0166</v>
      </c>
      <c r="W971" s="7"/>
    </row>
    <row r="972" customFormat="false" ht="15" hidden="false" customHeight="false" outlineLevel="0" collapsed="false">
      <c r="A972" s="7" t="s">
        <v>1085</v>
      </c>
      <c r="B972" s="7" t="s">
        <v>106</v>
      </c>
      <c r="C972" s="7" t="n">
        <v>49</v>
      </c>
      <c r="D972" s="7" t="s">
        <v>104</v>
      </c>
      <c r="E972" s="7" t="n">
        <v>155</v>
      </c>
      <c r="F972" s="7" t="n">
        <v>3</v>
      </c>
      <c r="G972" s="14" t="n">
        <v>3177.17</v>
      </c>
      <c r="H972" s="14" t="n">
        <v>41931.78</v>
      </c>
      <c r="I972" s="14" t="n">
        <v>0</v>
      </c>
      <c r="J972" s="14" t="n">
        <v>0</v>
      </c>
      <c r="K972" s="14" t="n">
        <v>0</v>
      </c>
      <c r="L972" s="14" t="n">
        <v>0</v>
      </c>
      <c r="M972" s="14" t="n">
        <v>8600</v>
      </c>
      <c r="N972" s="14" t="n">
        <v>17.8</v>
      </c>
      <c r="O972" s="14" t="n">
        <v>602.96</v>
      </c>
      <c r="P972" s="7" t="n">
        <v>11</v>
      </c>
      <c r="Q972" s="7" t="n">
        <v>36</v>
      </c>
      <c r="R972" s="7" t="n">
        <v>10</v>
      </c>
      <c r="S972" s="7" t="n">
        <v>0.644</v>
      </c>
      <c r="T972" s="7" t="n">
        <v>0</v>
      </c>
      <c r="U972" s="7" t="n">
        <v>0</v>
      </c>
      <c r="V972" s="7" t="n">
        <v>0.0308</v>
      </c>
      <c r="W972" s="7"/>
    </row>
    <row r="973" customFormat="false" ht="15" hidden="false" customHeight="false" outlineLevel="0" collapsed="false">
      <c r="A973" s="7" t="s">
        <v>1086</v>
      </c>
      <c r="B973" s="7" t="s">
        <v>128</v>
      </c>
      <c r="C973" s="7" t="n">
        <v>25</v>
      </c>
      <c r="D973" s="7" t="s">
        <v>102</v>
      </c>
      <c r="E973" s="7" t="n">
        <v>23</v>
      </c>
      <c r="F973" s="7" t="n">
        <v>3</v>
      </c>
      <c r="G973" s="14" t="n">
        <v>845.6</v>
      </c>
      <c r="H973" s="14" t="n">
        <v>3517.53</v>
      </c>
      <c r="I973" s="14" t="n">
        <v>0</v>
      </c>
      <c r="J973" s="14" t="n">
        <v>0</v>
      </c>
      <c r="K973" s="14" t="n">
        <v>0</v>
      </c>
      <c r="L973" s="14" t="n">
        <v>4980</v>
      </c>
      <c r="M973" s="14"/>
      <c r="N973" s="14"/>
      <c r="O973" s="14" t="n">
        <v>0</v>
      </c>
      <c r="P973" s="7" t="n">
        <v>2</v>
      </c>
      <c r="Q973" s="7" t="n">
        <v>8</v>
      </c>
      <c r="R973" s="7" t="n">
        <v>12</v>
      </c>
      <c r="S973" s="7" t="n">
        <v>0.75</v>
      </c>
      <c r="T973" s="7" t="n">
        <v>0</v>
      </c>
      <c r="U973" s="7" t="n">
        <v>0</v>
      </c>
      <c r="V973" s="7" t="n">
        <v>0.1028</v>
      </c>
      <c r="W973" s="7"/>
    </row>
    <row r="974" customFormat="false" ht="15" hidden="false" customHeight="false" outlineLevel="0" collapsed="false">
      <c r="A974" s="7" t="s">
        <v>1087</v>
      </c>
      <c r="B974" s="7" t="s">
        <v>128</v>
      </c>
      <c r="C974" s="7" t="n">
        <v>60</v>
      </c>
      <c r="D974" s="7" t="s">
        <v>104</v>
      </c>
      <c r="E974" s="7" t="n">
        <v>247</v>
      </c>
      <c r="F974" s="7" t="n">
        <v>3</v>
      </c>
      <c r="G974" s="14" t="n">
        <v>1573.94</v>
      </c>
      <c r="H974" s="14" t="n">
        <v>11949.17</v>
      </c>
      <c r="I974" s="14" t="n">
        <v>0</v>
      </c>
      <c r="J974" s="14" t="n">
        <v>0</v>
      </c>
      <c r="K974" s="14" t="n">
        <v>0</v>
      </c>
      <c r="L974" s="14" t="n">
        <v>22200</v>
      </c>
      <c r="M974" s="14"/>
      <c r="N974" s="14"/>
      <c r="O974" s="14" t="n">
        <v>0</v>
      </c>
      <c r="P974" s="7" t="n">
        <v>4</v>
      </c>
      <c r="Q974" s="7" t="n">
        <v>25</v>
      </c>
      <c r="R974" s="7" t="n">
        <v>0</v>
      </c>
      <c r="S974" s="7" t="n">
        <v>0.443</v>
      </c>
      <c r="T974" s="7" t="n">
        <v>0</v>
      </c>
      <c r="U974" s="7" t="n">
        <v>0</v>
      </c>
      <c r="V974" s="7" t="n">
        <v>0.025</v>
      </c>
      <c r="W974" s="7"/>
    </row>
    <row r="975" customFormat="false" ht="15" hidden="false" customHeight="false" outlineLevel="0" collapsed="false">
      <c r="A975" s="7" t="s">
        <v>1088</v>
      </c>
      <c r="B975" s="7" t="s">
        <v>101</v>
      </c>
      <c r="C975" s="7" t="n">
        <v>61</v>
      </c>
      <c r="D975" s="7" t="s">
        <v>104</v>
      </c>
      <c r="E975" s="7" t="n">
        <v>82</v>
      </c>
      <c r="F975" s="7" t="n">
        <v>4</v>
      </c>
      <c r="G975" s="14" t="n">
        <v>6576.68</v>
      </c>
      <c r="H975" s="14" t="n">
        <v>46115.37</v>
      </c>
      <c r="I975" s="14" t="n">
        <v>0</v>
      </c>
      <c r="J975" s="14" t="n">
        <v>0</v>
      </c>
      <c r="K975" s="14" t="n">
        <v>0</v>
      </c>
      <c r="L975" s="14" t="n">
        <v>16340</v>
      </c>
      <c r="M975" s="14"/>
      <c r="N975" s="14"/>
      <c r="O975" s="14" t="n">
        <v>0</v>
      </c>
      <c r="P975" s="7" t="n">
        <v>1</v>
      </c>
      <c r="Q975" s="7" t="n">
        <v>52</v>
      </c>
      <c r="R975" s="7" t="n">
        <v>15</v>
      </c>
      <c r="S975" s="7" t="n">
        <v>0.563</v>
      </c>
      <c r="T975" s="7" t="n">
        <v>0</v>
      </c>
      <c r="U975" s="7" t="n">
        <v>0</v>
      </c>
      <c r="V975" s="7" t="n">
        <v>0.0138</v>
      </c>
      <c r="W975" s="7"/>
    </row>
    <row r="976" customFormat="false" ht="15" hidden="false" customHeight="false" outlineLevel="0" collapsed="false">
      <c r="A976" s="7" t="s">
        <v>1089</v>
      </c>
      <c r="B976" s="7" t="s">
        <v>101</v>
      </c>
      <c r="C976" s="7" t="n">
        <v>60</v>
      </c>
      <c r="D976" s="7" t="s">
        <v>102</v>
      </c>
      <c r="E976" s="7" t="n">
        <v>23</v>
      </c>
      <c r="F976" s="7" t="n">
        <v>1</v>
      </c>
      <c r="G976" s="14" t="n">
        <v>2653.44</v>
      </c>
      <c r="H976" s="14" t="n">
        <v>0</v>
      </c>
      <c r="I976" s="14" t="n">
        <v>0</v>
      </c>
      <c r="J976" s="14" t="n">
        <v>0</v>
      </c>
      <c r="K976" s="14" t="n">
        <v>0</v>
      </c>
      <c r="L976" s="14" t="n">
        <v>0</v>
      </c>
      <c r="M976" s="14"/>
      <c r="N976" s="14"/>
      <c r="O976" s="14" t="n">
        <v>0</v>
      </c>
      <c r="P976" s="7" t="n">
        <v>97</v>
      </c>
      <c r="Q976" s="7" t="n">
        <v>0</v>
      </c>
      <c r="R976" s="7" t="n">
        <v>0</v>
      </c>
      <c r="S976" s="7"/>
      <c r="T976" s="7" t="n">
        <v>1</v>
      </c>
      <c r="U976" s="7" t="n">
        <v>1</v>
      </c>
      <c r="V976" s="7" t="n">
        <v>0.5572</v>
      </c>
      <c r="W976" s="7"/>
    </row>
    <row r="977" customFormat="false" ht="15" hidden="false" customHeight="false" outlineLevel="0" collapsed="false">
      <c r="A977" s="7" t="s">
        <v>1090</v>
      </c>
      <c r="B977" s="7" t="s">
        <v>101</v>
      </c>
      <c r="C977" s="7" t="n">
        <v>26</v>
      </c>
      <c r="D977" s="7" t="s">
        <v>102</v>
      </c>
      <c r="E977" s="7" t="n">
        <v>69</v>
      </c>
      <c r="F977" s="7" t="n">
        <v>6</v>
      </c>
      <c r="G977" s="14" t="n">
        <v>10287.75</v>
      </c>
      <c r="H977" s="14" t="n">
        <v>36157.02</v>
      </c>
      <c r="I977" s="14" t="n">
        <v>144300</v>
      </c>
      <c r="J977" s="14" t="n">
        <v>0</v>
      </c>
      <c r="K977" s="14" t="n">
        <v>0</v>
      </c>
      <c r="L977" s="14" t="n">
        <v>3820</v>
      </c>
      <c r="M977" s="14" t="n">
        <v>14600</v>
      </c>
      <c r="N977" s="14" t="n">
        <v>50.3</v>
      </c>
      <c r="O977" s="14" t="n">
        <v>470.74</v>
      </c>
      <c r="P977" s="7" t="n">
        <v>8</v>
      </c>
      <c r="Q977" s="7" t="n">
        <v>13</v>
      </c>
      <c r="R977" s="7" t="n">
        <v>8</v>
      </c>
      <c r="S977" s="7" t="n">
        <v>0.936</v>
      </c>
      <c r="T977" s="7" t="n">
        <v>0</v>
      </c>
      <c r="U977" s="7" t="n">
        <v>0</v>
      </c>
      <c r="V977" s="7" t="n">
        <v>0.0592</v>
      </c>
      <c r="W977" s="7"/>
    </row>
    <row r="978" customFormat="false" ht="15" hidden="false" customHeight="false" outlineLevel="0" collapsed="false">
      <c r="A978" s="7" t="s">
        <v>1091</v>
      </c>
      <c r="B978" s="7" t="s">
        <v>128</v>
      </c>
      <c r="C978" s="7" t="n">
        <v>76</v>
      </c>
      <c r="D978" s="7" t="s">
        <v>102</v>
      </c>
      <c r="E978" s="7" t="n">
        <v>35</v>
      </c>
      <c r="F978" s="7" t="n">
        <v>3</v>
      </c>
      <c r="G978" s="14" t="n">
        <v>1212.68</v>
      </c>
      <c r="H978" s="14" t="n">
        <v>4175.5</v>
      </c>
      <c r="I978" s="14" t="n">
        <v>4700</v>
      </c>
      <c r="J978" s="14" t="n">
        <v>0</v>
      </c>
      <c r="K978" s="14" t="n">
        <v>0</v>
      </c>
      <c r="L978" s="14" t="n">
        <v>0</v>
      </c>
      <c r="M978" s="14"/>
      <c r="N978" s="14"/>
      <c r="O978" s="14" t="n">
        <v>0</v>
      </c>
      <c r="P978" s="7" t="n">
        <v>215</v>
      </c>
      <c r="Q978" s="7" t="n">
        <v>0</v>
      </c>
      <c r="R978" s="7" t="n">
        <v>0</v>
      </c>
      <c r="S978" s="7"/>
      <c r="T978" s="7" t="n">
        <v>0</v>
      </c>
      <c r="U978" s="7" t="n">
        <v>1</v>
      </c>
      <c r="V978" s="7" t="n">
        <v>0.2575</v>
      </c>
      <c r="W978" s="7"/>
    </row>
    <row r="979" customFormat="false" ht="15" hidden="false" customHeight="false" outlineLevel="0" collapsed="false">
      <c r="A979" s="7" t="s">
        <v>1092</v>
      </c>
      <c r="B979" s="7" t="s">
        <v>108</v>
      </c>
      <c r="C979" s="7" t="n">
        <v>36</v>
      </c>
      <c r="D979" s="7" t="s">
        <v>102</v>
      </c>
      <c r="E979" s="7" t="n">
        <v>109</v>
      </c>
      <c r="F979" s="7" t="n">
        <v>3</v>
      </c>
      <c r="G979" s="14" t="n">
        <v>2813.79</v>
      </c>
      <c r="H979" s="14" t="n">
        <v>1686.6</v>
      </c>
      <c r="I979" s="14" t="n">
        <v>0</v>
      </c>
      <c r="J979" s="14" t="n">
        <v>0</v>
      </c>
      <c r="K979" s="14" t="n">
        <v>257900</v>
      </c>
      <c r="L979" s="14" t="n">
        <v>0</v>
      </c>
      <c r="M979" s="14"/>
      <c r="N979" s="14"/>
      <c r="O979" s="14" t="n">
        <v>0</v>
      </c>
      <c r="P979" s="7" t="n">
        <v>232</v>
      </c>
      <c r="Q979" s="7" t="n">
        <v>0</v>
      </c>
      <c r="R979" s="7" t="n">
        <v>0</v>
      </c>
      <c r="S979" s="7"/>
      <c r="T979" s="7" t="n">
        <v>1</v>
      </c>
      <c r="U979" s="7" t="n">
        <v>1</v>
      </c>
      <c r="V979" s="7" t="n">
        <v>0.379</v>
      </c>
      <c r="W979" s="7"/>
    </row>
    <row r="980" customFormat="false" ht="15" hidden="false" customHeight="false" outlineLevel="0" collapsed="false">
      <c r="A980" s="7" t="s">
        <v>1093</v>
      </c>
      <c r="B980" s="7" t="s">
        <v>108</v>
      </c>
      <c r="C980" s="7" t="n">
        <v>37</v>
      </c>
      <c r="D980" s="7" t="s">
        <v>102</v>
      </c>
      <c r="E980" s="7" t="n">
        <v>6</v>
      </c>
      <c r="F980" s="7" t="n">
        <v>1</v>
      </c>
      <c r="G980" s="14" t="n">
        <v>1564.91</v>
      </c>
      <c r="H980" s="14" t="n">
        <v>0</v>
      </c>
      <c r="I980" s="14" t="n">
        <v>0</v>
      </c>
      <c r="J980" s="14" t="n">
        <v>0</v>
      </c>
      <c r="K980" s="14" t="n">
        <v>0</v>
      </c>
      <c r="L980" s="14" t="n">
        <v>0</v>
      </c>
      <c r="M980" s="14"/>
      <c r="N980" s="14"/>
      <c r="O980" s="14" t="n">
        <v>0</v>
      </c>
      <c r="P980" s="7" t="n">
        <v>64</v>
      </c>
      <c r="Q980" s="7" t="n">
        <v>3</v>
      </c>
      <c r="R980" s="7" t="n">
        <v>8</v>
      </c>
      <c r="S980" s="7" t="n">
        <v>0.904</v>
      </c>
      <c r="T980" s="7" t="n">
        <v>0</v>
      </c>
      <c r="U980" s="7" t="n">
        <v>0</v>
      </c>
      <c r="V980" s="7" t="n">
        <v>0.2481</v>
      </c>
      <c r="W980" s="7"/>
    </row>
    <row r="981" customFormat="false" ht="15" hidden="false" customHeight="false" outlineLevel="0" collapsed="false">
      <c r="A981" s="7" t="s">
        <v>1094</v>
      </c>
      <c r="B981" s="7" t="s">
        <v>106</v>
      </c>
      <c r="C981" s="7" t="n">
        <v>50</v>
      </c>
      <c r="D981" s="7" t="s">
        <v>104</v>
      </c>
      <c r="E981" s="7" t="n">
        <v>89</v>
      </c>
      <c r="F981" s="7" t="n">
        <v>3</v>
      </c>
      <c r="G981" s="14" t="n">
        <v>5325.32</v>
      </c>
      <c r="H981" s="14" t="n">
        <v>15030.95</v>
      </c>
      <c r="I981" s="14" t="n">
        <v>0</v>
      </c>
      <c r="J981" s="14" t="n">
        <v>0</v>
      </c>
      <c r="K981" s="14" t="n">
        <v>0</v>
      </c>
      <c r="L981" s="14" t="n">
        <v>21430</v>
      </c>
      <c r="M981" s="14"/>
      <c r="N981" s="14"/>
      <c r="O981" s="14" t="n">
        <v>0</v>
      </c>
      <c r="P981" s="7" t="n">
        <v>0</v>
      </c>
      <c r="Q981" s="7" t="n">
        <v>44</v>
      </c>
      <c r="R981" s="7" t="n">
        <v>12</v>
      </c>
      <c r="S981" s="7" t="n">
        <v>0.825</v>
      </c>
      <c r="T981" s="7" t="n">
        <v>0</v>
      </c>
      <c r="U981" s="7" t="n">
        <v>0</v>
      </c>
      <c r="V981" s="7" t="n">
        <v>0.0236</v>
      </c>
      <c r="W981" s="7"/>
    </row>
    <row r="982" customFormat="false" ht="15" hidden="false" customHeight="false" outlineLevel="0" collapsed="false">
      <c r="A982" s="7" t="s">
        <v>1095</v>
      </c>
      <c r="B982" s="7" t="s">
        <v>108</v>
      </c>
      <c r="C982" s="7" t="n">
        <v>36</v>
      </c>
      <c r="D982" s="7" t="s">
        <v>104</v>
      </c>
      <c r="E982" s="7" t="n">
        <v>168</v>
      </c>
      <c r="F982" s="7" t="n">
        <v>4</v>
      </c>
      <c r="G982" s="14" t="n">
        <v>2290.65</v>
      </c>
      <c r="H982" s="14" t="n">
        <v>27841.87</v>
      </c>
      <c r="I982" s="14" t="n">
        <v>0</v>
      </c>
      <c r="J982" s="14" t="n">
        <v>0</v>
      </c>
      <c r="K982" s="14" t="n">
        <v>126400</v>
      </c>
      <c r="L982" s="14" t="n">
        <v>4120</v>
      </c>
      <c r="M982" s="14"/>
      <c r="N982" s="14"/>
      <c r="O982" s="14" t="n">
        <v>0</v>
      </c>
      <c r="P982" s="7" t="n">
        <v>4</v>
      </c>
      <c r="Q982" s="7" t="n">
        <v>26</v>
      </c>
      <c r="R982" s="7" t="n">
        <v>0</v>
      </c>
      <c r="S982" s="7" t="n">
        <v>0.925</v>
      </c>
      <c r="T982" s="7" t="n">
        <v>0</v>
      </c>
      <c r="U982" s="7" t="n">
        <v>0</v>
      </c>
      <c r="V982" s="7" t="n">
        <v>0.0412</v>
      </c>
      <c r="W982" s="7"/>
    </row>
    <row r="983" customFormat="false" ht="15" hidden="false" customHeight="false" outlineLevel="0" collapsed="false">
      <c r="A983" s="7" t="s">
        <v>1096</v>
      </c>
      <c r="B983" s="7" t="s">
        <v>101</v>
      </c>
      <c r="C983" s="7" t="n">
        <v>34</v>
      </c>
      <c r="D983" s="7" t="s">
        <v>104</v>
      </c>
      <c r="E983" s="7" t="n">
        <v>80</v>
      </c>
      <c r="F983" s="7" t="n">
        <v>3</v>
      </c>
      <c r="G983" s="14" t="n">
        <v>11855.65</v>
      </c>
      <c r="H983" s="14" t="n">
        <v>18931.69</v>
      </c>
      <c r="I983" s="14" t="n">
        <v>0</v>
      </c>
      <c r="J983" s="14" t="n">
        <v>0</v>
      </c>
      <c r="K983" s="14" t="n">
        <v>260500</v>
      </c>
      <c r="L983" s="14" t="n">
        <v>0</v>
      </c>
      <c r="M983" s="14"/>
      <c r="N983" s="14"/>
      <c r="O983" s="14" t="n">
        <v>0</v>
      </c>
      <c r="P983" s="7" t="n">
        <v>18</v>
      </c>
      <c r="Q983" s="7" t="n">
        <v>36</v>
      </c>
      <c r="R983" s="7" t="n">
        <v>12</v>
      </c>
      <c r="S983" s="7" t="n">
        <v>0.756</v>
      </c>
      <c r="T983" s="7" t="n">
        <v>2</v>
      </c>
      <c r="U983" s="7" t="n">
        <v>0</v>
      </c>
      <c r="V983" s="7" t="n">
        <v>0.0845</v>
      </c>
      <c r="W983" s="7"/>
    </row>
    <row r="984" customFormat="false" ht="15" hidden="false" customHeight="false" outlineLevel="0" collapsed="false">
      <c r="A984" s="7" t="s">
        <v>1097</v>
      </c>
      <c r="B984" s="7" t="s">
        <v>128</v>
      </c>
      <c r="C984" s="7" t="n">
        <v>19</v>
      </c>
      <c r="D984" s="7" t="s">
        <v>104</v>
      </c>
      <c r="E984" s="7" t="n">
        <v>2</v>
      </c>
      <c r="F984" s="7" t="n">
        <v>4</v>
      </c>
      <c r="G984" s="14" t="n">
        <v>3196.76</v>
      </c>
      <c r="H984" s="14" t="n">
        <v>2479.18</v>
      </c>
      <c r="I984" s="14" t="n">
        <v>0</v>
      </c>
      <c r="J984" s="14" t="n">
        <v>0</v>
      </c>
      <c r="K984" s="14" t="n">
        <v>0</v>
      </c>
      <c r="L984" s="14" t="n">
        <v>19050</v>
      </c>
      <c r="M984" s="14" t="n">
        <v>7100</v>
      </c>
      <c r="N984" s="14" t="n">
        <v>42.6</v>
      </c>
      <c r="O984" s="14" t="n">
        <v>407.07</v>
      </c>
      <c r="P984" s="7" t="n">
        <v>2</v>
      </c>
      <c r="Q984" s="7" t="n">
        <v>39</v>
      </c>
      <c r="R984" s="7" t="n">
        <v>20</v>
      </c>
      <c r="S984" s="7" t="n">
        <v>0.756</v>
      </c>
      <c r="T984" s="7" t="n">
        <v>0</v>
      </c>
      <c r="U984" s="7" t="n">
        <v>0</v>
      </c>
      <c r="V984" s="7" t="n">
        <v>0.0204</v>
      </c>
      <c r="W984" s="7"/>
    </row>
    <row r="985" customFormat="false" ht="15" hidden="false" customHeight="false" outlineLevel="0" collapsed="false">
      <c r="A985" s="7" t="s">
        <v>1098</v>
      </c>
      <c r="B985" s="7" t="s">
        <v>106</v>
      </c>
      <c r="C985" s="7" t="n">
        <v>41</v>
      </c>
      <c r="D985" s="7" t="s">
        <v>102</v>
      </c>
      <c r="E985" s="7" t="n">
        <v>152</v>
      </c>
      <c r="F985" s="7" t="n">
        <v>4</v>
      </c>
      <c r="G985" s="14" t="n">
        <v>6383.97</v>
      </c>
      <c r="H985" s="14" t="n">
        <v>0</v>
      </c>
      <c r="I985" s="14" t="n">
        <v>97300</v>
      </c>
      <c r="J985" s="14" t="n">
        <v>213325.91</v>
      </c>
      <c r="K985" s="14" t="n">
        <v>0</v>
      </c>
      <c r="L985" s="14" t="n">
        <v>0</v>
      </c>
      <c r="M985" s="14" t="n">
        <v>13100</v>
      </c>
      <c r="N985" s="14" t="n">
        <v>31.3</v>
      </c>
      <c r="O985" s="14" t="n">
        <v>602.84</v>
      </c>
      <c r="P985" s="7" t="n">
        <v>9</v>
      </c>
      <c r="Q985" s="7" t="n">
        <v>50</v>
      </c>
      <c r="R985" s="7" t="n">
        <v>27</v>
      </c>
      <c r="S985" s="7" t="n">
        <v>1</v>
      </c>
      <c r="T985" s="7" t="n">
        <v>0</v>
      </c>
      <c r="U985" s="7" t="n">
        <v>0</v>
      </c>
      <c r="V985" s="7" t="n">
        <v>0.0358</v>
      </c>
      <c r="W985" s="7"/>
    </row>
    <row r="986" customFormat="false" ht="15" hidden="false" customHeight="false" outlineLevel="0" collapsed="false">
      <c r="A986" s="7" t="s">
        <v>1099</v>
      </c>
      <c r="B986" s="7" t="s">
        <v>108</v>
      </c>
      <c r="C986" s="7" t="n">
        <v>19</v>
      </c>
      <c r="D986" s="7" t="s">
        <v>102</v>
      </c>
      <c r="E986" s="7" t="n">
        <v>3</v>
      </c>
      <c r="F986" s="7" t="n">
        <v>3</v>
      </c>
      <c r="G986" s="14" t="n">
        <v>689.96</v>
      </c>
      <c r="H986" s="14" t="n">
        <v>1266.58</v>
      </c>
      <c r="I986" s="14" t="n">
        <v>0</v>
      </c>
      <c r="J986" s="14" t="n">
        <v>6628.34</v>
      </c>
      <c r="K986" s="14" t="n">
        <v>0</v>
      </c>
      <c r="L986" s="14" t="n">
        <v>0</v>
      </c>
      <c r="M986" s="14"/>
      <c r="N986" s="14"/>
      <c r="O986" s="14" t="n">
        <v>0</v>
      </c>
      <c r="P986" s="7" t="n">
        <v>14</v>
      </c>
      <c r="Q986" s="7" t="n">
        <v>21</v>
      </c>
      <c r="R986" s="7" t="n">
        <v>19</v>
      </c>
      <c r="S986" s="7" t="n">
        <v>1</v>
      </c>
      <c r="T986" s="7" t="n">
        <v>1</v>
      </c>
      <c r="U986" s="7" t="n">
        <v>0</v>
      </c>
      <c r="V986" s="7" t="n">
        <v>0.1296</v>
      </c>
      <c r="W986" s="7"/>
    </row>
    <row r="987" customFormat="false" ht="15" hidden="false" customHeight="false" outlineLevel="0" collapsed="false">
      <c r="A987" s="7" t="s">
        <v>1100</v>
      </c>
      <c r="B987" s="7" t="s">
        <v>101</v>
      </c>
      <c r="C987" s="7" t="n">
        <v>41</v>
      </c>
      <c r="D987" s="7" t="s">
        <v>102</v>
      </c>
      <c r="E987" s="7" t="n">
        <v>78</v>
      </c>
      <c r="F987" s="7" t="n">
        <v>2</v>
      </c>
      <c r="G987" s="14" t="n">
        <v>10259.37</v>
      </c>
      <c r="H987" s="14" t="n">
        <v>19698.89</v>
      </c>
      <c r="I987" s="14" t="n">
        <v>0</v>
      </c>
      <c r="J987" s="14" t="n">
        <v>0</v>
      </c>
      <c r="K987" s="14" t="n">
        <v>0</v>
      </c>
      <c r="L987" s="14" t="n">
        <v>0</v>
      </c>
      <c r="M987" s="14"/>
      <c r="N987" s="14"/>
      <c r="O987" s="14" t="n">
        <v>0</v>
      </c>
      <c r="P987" s="7" t="n">
        <v>24</v>
      </c>
      <c r="Q987" s="7" t="n">
        <v>11</v>
      </c>
      <c r="R987" s="7" t="n">
        <v>13</v>
      </c>
      <c r="S987" s="7" t="n">
        <v>0.824</v>
      </c>
      <c r="T987" s="7" t="n">
        <v>2</v>
      </c>
      <c r="U987" s="7" t="n">
        <v>0</v>
      </c>
      <c r="V987" s="7" t="n">
        <v>0.2715</v>
      </c>
      <c r="W987" s="7"/>
    </row>
    <row r="988" customFormat="false" ht="15" hidden="false" customHeight="false" outlineLevel="0" collapsed="false">
      <c r="A988" s="7" t="s">
        <v>1101</v>
      </c>
      <c r="B988" s="7" t="s">
        <v>101</v>
      </c>
      <c r="C988" s="7" t="n">
        <v>82</v>
      </c>
      <c r="D988" s="7" t="s">
        <v>104</v>
      </c>
      <c r="E988" s="7" t="n">
        <v>443</v>
      </c>
      <c r="F988" s="7" t="n">
        <v>3</v>
      </c>
      <c r="G988" s="14" t="n">
        <v>4781.36</v>
      </c>
      <c r="H988" s="14" t="n">
        <v>55917.19</v>
      </c>
      <c r="I988" s="14" t="n">
        <v>0</v>
      </c>
      <c r="J988" s="14" t="n">
        <v>0</v>
      </c>
      <c r="K988" s="14" t="n">
        <v>0</v>
      </c>
      <c r="L988" s="14" t="n">
        <v>0</v>
      </c>
      <c r="M988" s="14" t="n">
        <v>16700</v>
      </c>
      <c r="N988" s="14" t="n">
        <v>41.1</v>
      </c>
      <c r="O988" s="14" t="n">
        <v>1902.06</v>
      </c>
      <c r="P988" s="7" t="n">
        <v>13</v>
      </c>
      <c r="Q988" s="7" t="n">
        <v>63</v>
      </c>
      <c r="R988" s="7" t="n">
        <v>10</v>
      </c>
      <c r="S988" s="7" t="n">
        <v>0.4</v>
      </c>
      <c r="T988" s="7" t="n">
        <v>0</v>
      </c>
      <c r="U988" s="7" t="n">
        <v>1</v>
      </c>
      <c r="V988" s="7" t="n">
        <v>0.024</v>
      </c>
      <c r="W988" s="7"/>
    </row>
    <row r="989" customFormat="false" ht="15" hidden="false" customHeight="false" outlineLevel="0" collapsed="false">
      <c r="A989" s="7" t="s">
        <v>1102</v>
      </c>
      <c r="B989" s="7" t="s">
        <v>108</v>
      </c>
      <c r="C989" s="7" t="n">
        <v>32</v>
      </c>
      <c r="D989" s="7" t="s">
        <v>102</v>
      </c>
      <c r="E989" s="7" t="n">
        <v>36</v>
      </c>
      <c r="F989" s="7" t="n">
        <v>2</v>
      </c>
      <c r="G989" s="14" t="n">
        <v>2525.89</v>
      </c>
      <c r="H989" s="14" t="n">
        <v>2991.87</v>
      </c>
      <c r="I989" s="14" t="n">
        <v>0</v>
      </c>
      <c r="J989" s="14" t="n">
        <v>0</v>
      </c>
      <c r="K989" s="14" t="n">
        <v>0</v>
      </c>
      <c r="L989" s="14" t="n">
        <v>0</v>
      </c>
      <c r="M989" s="14"/>
      <c r="N989" s="14"/>
      <c r="O989" s="14" t="n">
        <v>0</v>
      </c>
      <c r="P989" s="7" t="n">
        <v>4</v>
      </c>
      <c r="Q989" s="7" t="n">
        <v>15</v>
      </c>
      <c r="R989" s="7" t="n">
        <v>14</v>
      </c>
      <c r="S989" s="7" t="n">
        <v>0.95</v>
      </c>
      <c r="T989" s="7" t="n">
        <v>0</v>
      </c>
      <c r="U989" s="7" t="n">
        <v>0</v>
      </c>
      <c r="V989" s="7" t="n">
        <v>0.0984</v>
      </c>
      <c r="W989" s="7"/>
    </row>
    <row r="990" customFormat="false" ht="15" hidden="false" customHeight="false" outlineLevel="0" collapsed="false">
      <c r="A990" s="7" t="s">
        <v>1103</v>
      </c>
      <c r="B990" s="7" t="s">
        <v>108</v>
      </c>
      <c r="C990" s="7" t="n">
        <v>42</v>
      </c>
      <c r="D990" s="7" t="s">
        <v>102</v>
      </c>
      <c r="E990" s="7" t="n">
        <v>153</v>
      </c>
      <c r="F990" s="7" t="n">
        <v>2</v>
      </c>
      <c r="G990" s="14" t="n">
        <v>9847.24</v>
      </c>
      <c r="H990" s="14" t="n">
        <v>67869.35</v>
      </c>
      <c r="I990" s="14" t="n">
        <v>0</v>
      </c>
      <c r="J990" s="14" t="n">
        <v>0</v>
      </c>
      <c r="K990" s="14" t="n">
        <v>0</v>
      </c>
      <c r="L990" s="14" t="n">
        <v>0</v>
      </c>
      <c r="M990" s="14"/>
      <c r="N990" s="14"/>
      <c r="O990" s="14" t="n">
        <v>0</v>
      </c>
      <c r="P990" s="7" t="n">
        <v>2</v>
      </c>
      <c r="Q990" s="7" t="n">
        <v>28</v>
      </c>
      <c r="R990" s="7" t="n">
        <v>16</v>
      </c>
      <c r="S990" s="7" t="n">
        <v>0.664</v>
      </c>
      <c r="T990" s="7" t="n">
        <v>0</v>
      </c>
      <c r="U990" s="7" t="n">
        <v>0</v>
      </c>
      <c r="V990" s="7" t="n">
        <v>0.0743</v>
      </c>
      <c r="W990" s="7"/>
    </row>
    <row r="991" customFormat="false" ht="15" hidden="false" customHeight="false" outlineLevel="0" collapsed="false">
      <c r="A991" s="7" t="s">
        <v>1104</v>
      </c>
      <c r="B991" s="7" t="s">
        <v>101</v>
      </c>
      <c r="C991" s="7" t="n">
        <v>42</v>
      </c>
      <c r="D991" s="7" t="s">
        <v>104</v>
      </c>
      <c r="E991" s="7" t="n">
        <v>76</v>
      </c>
      <c r="F991" s="7" t="n">
        <v>4</v>
      </c>
      <c r="G991" s="14" t="n">
        <v>9175.76</v>
      </c>
      <c r="H991" s="14" t="n">
        <v>170584.32</v>
      </c>
      <c r="I991" s="14" t="n">
        <v>0</v>
      </c>
      <c r="J991" s="14" t="n">
        <v>502528.51</v>
      </c>
      <c r="K991" s="14" t="n">
        <v>379300</v>
      </c>
      <c r="L991" s="14" t="n">
        <v>0</v>
      </c>
      <c r="M991" s="14"/>
      <c r="N991" s="14"/>
      <c r="O991" s="14" t="n">
        <v>0</v>
      </c>
      <c r="P991" s="7" t="n">
        <v>10</v>
      </c>
      <c r="Q991" s="7" t="n">
        <v>31</v>
      </c>
      <c r="R991" s="7" t="n">
        <v>0</v>
      </c>
      <c r="S991" s="7" t="n">
        <v>0.636</v>
      </c>
      <c r="T991" s="7" t="n">
        <v>1</v>
      </c>
      <c r="U991" s="7" t="n">
        <v>0</v>
      </c>
      <c r="V991" s="7" t="n">
        <v>0.0311</v>
      </c>
      <c r="W991" s="7"/>
    </row>
    <row r="992" customFormat="false" ht="15" hidden="false" customHeight="false" outlineLevel="0" collapsed="false">
      <c r="A992" s="7" t="s">
        <v>1105</v>
      </c>
      <c r="B992" s="7" t="s">
        <v>101</v>
      </c>
      <c r="C992" s="7" t="n">
        <v>39</v>
      </c>
      <c r="D992" s="7" t="s">
        <v>104</v>
      </c>
      <c r="E992" s="7" t="n">
        <v>148</v>
      </c>
      <c r="F992" s="7" t="n">
        <v>3</v>
      </c>
      <c r="G992" s="14" t="n">
        <v>19842.03</v>
      </c>
      <c r="H992" s="14" t="n">
        <v>0</v>
      </c>
      <c r="I992" s="14" t="n">
        <v>78400</v>
      </c>
      <c r="J992" s="14" t="n">
        <v>0</v>
      </c>
      <c r="K992" s="14" t="n">
        <v>0</v>
      </c>
      <c r="L992" s="14" t="n">
        <v>0</v>
      </c>
      <c r="M992" s="14" t="n">
        <v>21300</v>
      </c>
      <c r="N992" s="14" t="n">
        <v>31.4</v>
      </c>
      <c r="O992" s="14" t="n">
        <v>2079.07</v>
      </c>
      <c r="P992" s="7" t="n">
        <v>8</v>
      </c>
      <c r="Q992" s="7" t="n">
        <v>49</v>
      </c>
      <c r="R992" s="7" t="n">
        <v>12</v>
      </c>
      <c r="S992" s="7" t="n">
        <v>0.81</v>
      </c>
      <c r="T992" s="7" t="n">
        <v>0</v>
      </c>
      <c r="U992" s="7" t="n">
        <v>0</v>
      </c>
      <c r="V992" s="7" t="n">
        <v>0.0229</v>
      </c>
      <c r="W992" s="7"/>
    </row>
    <row r="993" customFormat="false" ht="15" hidden="false" customHeight="false" outlineLevel="0" collapsed="false">
      <c r="A993" s="7" t="s">
        <v>1106</v>
      </c>
      <c r="B993" s="7" t="s">
        <v>101</v>
      </c>
      <c r="C993" s="7" t="n">
        <v>28</v>
      </c>
      <c r="D993" s="7" t="s">
        <v>102</v>
      </c>
      <c r="E993" s="7" t="n">
        <v>28</v>
      </c>
      <c r="F993" s="7" t="n">
        <v>4</v>
      </c>
      <c r="G993" s="14" t="n">
        <v>12129.4</v>
      </c>
      <c r="H993" s="14" t="n">
        <v>97162.38</v>
      </c>
      <c r="I993" s="14" t="n">
        <v>0</v>
      </c>
      <c r="J993" s="14" t="n">
        <v>0</v>
      </c>
      <c r="K993" s="14" t="n">
        <v>203200</v>
      </c>
      <c r="L993" s="14" t="n">
        <v>0</v>
      </c>
      <c r="M993" s="14" t="n">
        <v>24000</v>
      </c>
      <c r="N993" s="14" t="n">
        <v>35</v>
      </c>
      <c r="O993" s="14" t="n">
        <v>674.9</v>
      </c>
      <c r="P993" s="7" t="n">
        <v>2</v>
      </c>
      <c r="Q993" s="7" t="n">
        <v>20</v>
      </c>
      <c r="R993" s="7" t="n">
        <v>14</v>
      </c>
      <c r="S993" s="7" t="n">
        <v>0.812</v>
      </c>
      <c r="T993" s="7" t="n">
        <v>1</v>
      </c>
      <c r="U993" s="7" t="n">
        <v>0</v>
      </c>
      <c r="V993" s="7" t="n">
        <v>0.1241</v>
      </c>
      <c r="W993" s="7"/>
    </row>
    <row r="994" customFormat="false" ht="15" hidden="false" customHeight="false" outlineLevel="0" collapsed="false">
      <c r="A994" s="7" t="s">
        <v>1107</v>
      </c>
      <c r="B994" s="7" t="s">
        <v>101</v>
      </c>
      <c r="C994" s="7" t="n">
        <v>39</v>
      </c>
      <c r="D994" s="7" t="s">
        <v>102</v>
      </c>
      <c r="E994" s="7" t="n">
        <v>73</v>
      </c>
      <c r="F994" s="7" t="n">
        <v>4</v>
      </c>
      <c r="G994" s="14" t="n">
        <v>5959.08</v>
      </c>
      <c r="H994" s="14" t="n">
        <v>34502.16</v>
      </c>
      <c r="I994" s="14" t="n">
        <v>47900</v>
      </c>
      <c r="J994" s="14" t="n">
        <v>0</v>
      </c>
      <c r="K994" s="14" t="n">
        <v>0</v>
      </c>
      <c r="L994" s="14" t="n">
        <v>0</v>
      </c>
      <c r="M994" s="14" t="n">
        <v>13200</v>
      </c>
      <c r="N994" s="14" t="n">
        <v>21</v>
      </c>
      <c r="O994" s="14" t="n">
        <v>145.54</v>
      </c>
      <c r="P994" s="7" t="n">
        <v>1</v>
      </c>
      <c r="Q994" s="7" t="n">
        <v>6</v>
      </c>
      <c r="R994" s="7" t="n">
        <v>10</v>
      </c>
      <c r="S994" s="7" t="n">
        <v>0.606</v>
      </c>
      <c r="T994" s="7" t="n">
        <v>0</v>
      </c>
      <c r="U994" s="7" t="n">
        <v>0</v>
      </c>
      <c r="V994" s="7" t="n">
        <v>0.0797</v>
      </c>
      <c r="W994" s="7"/>
    </row>
    <row r="995" customFormat="false" ht="15" hidden="false" customHeight="false" outlineLevel="0" collapsed="false">
      <c r="A995" s="7" t="s">
        <v>1108</v>
      </c>
      <c r="B995" s="7" t="s">
        <v>106</v>
      </c>
      <c r="C995" s="7" t="n">
        <v>58</v>
      </c>
      <c r="D995" s="7" t="s">
        <v>102</v>
      </c>
      <c r="E995" s="7" t="n">
        <v>94</v>
      </c>
      <c r="F995" s="7" t="n">
        <v>2</v>
      </c>
      <c r="G995" s="14" t="n">
        <v>3400.44</v>
      </c>
      <c r="H995" s="14" t="n">
        <v>8622.5</v>
      </c>
      <c r="I995" s="14" t="n">
        <v>0</v>
      </c>
      <c r="J995" s="14" t="n">
        <v>0</v>
      </c>
      <c r="K995" s="14" t="n">
        <v>0</v>
      </c>
      <c r="L995" s="14" t="n">
        <v>0</v>
      </c>
      <c r="M995" s="14"/>
      <c r="N995" s="14"/>
      <c r="O995" s="14" t="n">
        <v>0</v>
      </c>
      <c r="P995" s="7" t="n">
        <v>3</v>
      </c>
      <c r="Q995" s="7" t="n">
        <v>18</v>
      </c>
      <c r="R995" s="7" t="n">
        <v>10</v>
      </c>
      <c r="S995" s="7" t="n">
        <v>0.729</v>
      </c>
      <c r="T995" s="7" t="n">
        <v>0</v>
      </c>
      <c r="U995" s="7" t="n">
        <v>0</v>
      </c>
      <c r="V995" s="7" t="n">
        <v>0.0717</v>
      </c>
      <c r="W995" s="7"/>
    </row>
    <row r="996" customFormat="false" ht="15" hidden="false" customHeight="false" outlineLevel="0" collapsed="false">
      <c r="A996" s="7" t="s">
        <v>1109</v>
      </c>
      <c r="B996" s="7" t="s">
        <v>101</v>
      </c>
      <c r="C996" s="7" t="n">
        <v>42</v>
      </c>
      <c r="D996" s="7" t="s">
        <v>104</v>
      </c>
      <c r="E996" s="7" t="n">
        <v>28</v>
      </c>
      <c r="F996" s="7" t="n">
        <v>3</v>
      </c>
      <c r="G996" s="14" t="n">
        <v>2906.03</v>
      </c>
      <c r="H996" s="14" t="n">
        <v>0</v>
      </c>
      <c r="I996" s="14" t="n">
        <v>0</v>
      </c>
      <c r="J996" s="14" t="n">
        <v>0</v>
      </c>
      <c r="K996" s="14" t="n">
        <v>0</v>
      </c>
      <c r="L996" s="14" t="n">
        <v>0</v>
      </c>
      <c r="M996" s="14" t="n">
        <v>11500</v>
      </c>
      <c r="N996" s="14" t="n">
        <v>64.6</v>
      </c>
      <c r="O996" s="14" t="n">
        <v>245.32</v>
      </c>
      <c r="P996" s="7" t="n">
        <v>6</v>
      </c>
      <c r="Q996" s="7" t="n">
        <v>70</v>
      </c>
      <c r="R996" s="7" t="n">
        <v>12</v>
      </c>
      <c r="S996" s="7" t="n">
        <v>0.591</v>
      </c>
      <c r="T996" s="7" t="n">
        <v>0</v>
      </c>
      <c r="U996" s="7" t="n">
        <v>0</v>
      </c>
      <c r="V996" s="7" t="n">
        <v>0.0172</v>
      </c>
      <c r="W996" s="7"/>
    </row>
    <row r="997" customFormat="false" ht="15" hidden="false" customHeight="false" outlineLevel="0" collapsed="false">
      <c r="A997" s="7" t="s">
        <v>1110</v>
      </c>
      <c r="B997" s="7" t="s">
        <v>106</v>
      </c>
      <c r="C997" s="7" t="n">
        <v>33</v>
      </c>
      <c r="D997" s="7" t="s">
        <v>104</v>
      </c>
      <c r="E997" s="7" t="n">
        <v>18</v>
      </c>
      <c r="F997" s="7" t="n">
        <v>5</v>
      </c>
      <c r="G997" s="14" t="n">
        <v>2803.26</v>
      </c>
      <c r="H997" s="14" t="n">
        <v>29901.06</v>
      </c>
      <c r="I997" s="14" t="n">
        <v>50700</v>
      </c>
      <c r="J997" s="14" t="n">
        <v>0</v>
      </c>
      <c r="K997" s="14" t="n">
        <v>196100</v>
      </c>
      <c r="L997" s="14" t="n">
        <v>13560</v>
      </c>
      <c r="M997" s="14"/>
      <c r="N997" s="14"/>
      <c r="O997" s="14" t="n">
        <v>0</v>
      </c>
      <c r="P997" s="7" t="n">
        <v>11</v>
      </c>
      <c r="Q997" s="7" t="n">
        <v>53</v>
      </c>
      <c r="R997" s="7" t="n">
        <v>16</v>
      </c>
      <c r="S997" s="7" t="n">
        <v>0.658</v>
      </c>
      <c r="T997" s="7" t="n">
        <v>0</v>
      </c>
      <c r="U997" s="7" t="n">
        <v>0</v>
      </c>
      <c r="V997" s="7" t="n">
        <v>0.03</v>
      </c>
      <c r="W997" s="7"/>
    </row>
    <row r="998" customFormat="false" ht="15" hidden="false" customHeight="false" outlineLevel="0" collapsed="false">
      <c r="A998" s="7" t="s">
        <v>1111</v>
      </c>
      <c r="B998" s="7" t="s">
        <v>101</v>
      </c>
      <c r="C998" s="7" t="n">
        <v>40</v>
      </c>
      <c r="D998" s="7" t="s">
        <v>102</v>
      </c>
      <c r="E998" s="7" t="n">
        <v>15</v>
      </c>
      <c r="F998" s="7" t="n">
        <v>5</v>
      </c>
      <c r="G998" s="14" t="n">
        <v>1266.2</v>
      </c>
      <c r="H998" s="14" t="n">
        <v>706.73</v>
      </c>
      <c r="I998" s="14" t="n">
        <v>0</v>
      </c>
      <c r="J998" s="14" t="n">
        <v>0</v>
      </c>
      <c r="K998" s="14" t="n">
        <v>15000</v>
      </c>
      <c r="L998" s="14" t="n">
        <v>20610</v>
      </c>
      <c r="M998" s="14"/>
      <c r="N998" s="14"/>
      <c r="O998" s="14" t="n">
        <v>0</v>
      </c>
      <c r="P998" s="7" t="n">
        <v>2</v>
      </c>
      <c r="Q998" s="7" t="n">
        <v>29</v>
      </c>
      <c r="R998" s="7" t="n">
        <v>17</v>
      </c>
      <c r="S998" s="7" t="n">
        <v>0.825</v>
      </c>
      <c r="T998" s="7" t="n">
        <v>0</v>
      </c>
      <c r="U998" s="7" t="n">
        <v>0</v>
      </c>
      <c r="V998" s="7" t="n">
        <v>0.041</v>
      </c>
      <c r="W998" s="7"/>
    </row>
    <row r="999" customFormat="false" ht="15" hidden="false" customHeight="false" outlineLevel="0" collapsed="false">
      <c r="A999" s="7" t="s">
        <v>1112</v>
      </c>
      <c r="B999" s="7" t="s">
        <v>101</v>
      </c>
      <c r="C999" s="7" t="n">
        <v>51</v>
      </c>
      <c r="D999" s="7" t="s">
        <v>102</v>
      </c>
      <c r="E999" s="7" t="n">
        <v>128</v>
      </c>
      <c r="F999" s="7" t="n">
        <v>4</v>
      </c>
      <c r="G999" s="14" t="n">
        <v>11327.67</v>
      </c>
      <c r="H999" s="14" t="n">
        <v>0</v>
      </c>
      <c r="I999" s="14" t="n">
        <v>0</v>
      </c>
      <c r="J999" s="14" t="n">
        <v>0</v>
      </c>
      <c r="K999" s="14" t="n">
        <v>521200</v>
      </c>
      <c r="L999" s="14" t="n">
        <v>21090</v>
      </c>
      <c r="M999" s="14"/>
      <c r="N999" s="14"/>
      <c r="O999" s="14" t="n">
        <v>0</v>
      </c>
      <c r="P999" s="7" t="n">
        <v>178</v>
      </c>
      <c r="Q999" s="7" t="n">
        <v>0</v>
      </c>
      <c r="R999" s="7" t="n">
        <v>0</v>
      </c>
      <c r="S999" s="7"/>
      <c r="T999" s="7" t="n">
        <v>0</v>
      </c>
      <c r="U999" s="7" t="n">
        <v>0</v>
      </c>
      <c r="V999" s="7" t="n">
        <v>0.2588</v>
      </c>
      <c r="W999" s="7"/>
    </row>
    <row r="1000" customFormat="false" ht="15" hidden="false" customHeight="false" outlineLevel="0" collapsed="false">
      <c r="A1000" s="7" t="s">
        <v>1113</v>
      </c>
      <c r="B1000" s="7" t="s">
        <v>106</v>
      </c>
      <c r="C1000" s="7" t="n">
        <v>26</v>
      </c>
      <c r="D1000" s="7" t="s">
        <v>102</v>
      </c>
      <c r="E1000" s="7" t="n">
        <v>30</v>
      </c>
      <c r="F1000" s="7" t="n">
        <v>5</v>
      </c>
      <c r="G1000" s="14" t="n">
        <v>6476.77</v>
      </c>
      <c r="H1000" s="14" t="n">
        <v>12583.51</v>
      </c>
      <c r="I1000" s="14" t="n">
        <v>0</v>
      </c>
      <c r="J1000" s="14" t="n">
        <v>0</v>
      </c>
      <c r="K1000" s="14" t="n">
        <v>0</v>
      </c>
      <c r="L1000" s="14" t="n">
        <v>16890</v>
      </c>
      <c r="M1000" s="14"/>
      <c r="N1000" s="14" t="n">
        <v>15.6</v>
      </c>
      <c r="O1000" s="14" t="n">
        <v>788.04</v>
      </c>
      <c r="P1000" s="7" t="n">
        <v>3</v>
      </c>
      <c r="Q1000" s="7" t="n">
        <v>22</v>
      </c>
      <c r="R1000" s="7" t="n">
        <v>8</v>
      </c>
      <c r="S1000" s="7" t="n">
        <v>0.848</v>
      </c>
      <c r="T1000" s="7" t="n">
        <v>1</v>
      </c>
      <c r="U1000" s="7" t="n">
        <v>0</v>
      </c>
      <c r="V1000" s="7" t="n">
        <v>0.0548</v>
      </c>
      <c r="W1000" s="7" t="s">
        <v>1055</v>
      </c>
    </row>
    <row r="1001" customFormat="false" ht="15" hidden="false" customHeight="false" outlineLevel="0" collapsed="false">
      <c r="A1001" s="7" t="s">
        <v>1114</v>
      </c>
      <c r="B1001" s="7" t="s">
        <v>101</v>
      </c>
      <c r="C1001" s="7" t="n">
        <v>37</v>
      </c>
      <c r="D1001" s="7" t="s">
        <v>104</v>
      </c>
      <c r="E1001" s="7" t="n">
        <v>15</v>
      </c>
      <c r="F1001" s="7" t="n">
        <v>3</v>
      </c>
      <c r="G1001" s="14" t="n">
        <v>19013.27</v>
      </c>
      <c r="H1001" s="14" t="n">
        <v>37459.4</v>
      </c>
      <c r="I1001" s="14" t="n">
        <v>0</v>
      </c>
      <c r="J1001" s="14" t="n">
        <v>0</v>
      </c>
      <c r="K1001" s="14" t="n">
        <v>329100</v>
      </c>
      <c r="L1001" s="14" t="n">
        <v>0</v>
      </c>
      <c r="M1001" s="14"/>
      <c r="N1001" s="14"/>
      <c r="O1001" s="14" t="n">
        <v>0</v>
      </c>
      <c r="P1001" s="7" t="n">
        <v>6</v>
      </c>
      <c r="Q1001" s="7" t="n">
        <v>69</v>
      </c>
      <c r="R1001" s="7" t="n">
        <v>22</v>
      </c>
      <c r="S1001" s="7" t="n">
        <v>0.792</v>
      </c>
      <c r="T1001" s="7" t="n">
        <v>1</v>
      </c>
      <c r="U1001" s="7" t="n">
        <v>0</v>
      </c>
      <c r="V1001" s="7" t="n">
        <v>0.0535</v>
      </c>
      <c r="W1001" s="7"/>
    </row>
    <row r="1002" customFormat="false" ht="15" hidden="false" customHeight="false" outlineLevel="0" collapsed="false">
      <c r="A1002" s="7" t="s">
        <v>1115</v>
      </c>
      <c r="B1002" s="7" t="s">
        <v>101</v>
      </c>
      <c r="C1002" s="7" t="n">
        <v>25</v>
      </c>
      <c r="D1002" s="7" t="s">
        <v>104</v>
      </c>
      <c r="E1002" s="7" t="n">
        <v>30</v>
      </c>
      <c r="F1002" s="7" t="n">
        <v>3</v>
      </c>
      <c r="G1002" s="14" t="n">
        <v>8399.66</v>
      </c>
      <c r="H1002" s="14" t="n">
        <v>23567.77</v>
      </c>
      <c r="I1002" s="14" t="n">
        <v>0</v>
      </c>
      <c r="J1002" s="14" t="n">
        <v>0</v>
      </c>
      <c r="K1002" s="14" t="n">
        <v>0</v>
      </c>
      <c r="L1002" s="14" t="n">
        <v>0</v>
      </c>
      <c r="M1002" s="14" t="n">
        <v>20700</v>
      </c>
      <c r="N1002" s="14" t="n">
        <v>69</v>
      </c>
      <c r="O1002" s="14" t="n">
        <v>1258.72</v>
      </c>
      <c r="P1002" s="7" t="n">
        <v>1</v>
      </c>
      <c r="Q1002" s="7" t="n">
        <v>63</v>
      </c>
      <c r="R1002" s="7" t="n">
        <v>28</v>
      </c>
      <c r="S1002" s="7" t="n">
        <v>0.928</v>
      </c>
      <c r="T1002" s="7" t="n">
        <v>0</v>
      </c>
      <c r="U1002" s="7" t="n">
        <v>0</v>
      </c>
      <c r="V1002" s="7" t="n">
        <v>0.0296</v>
      </c>
      <c r="W1002" s="7"/>
    </row>
    <row r="1003" customFormat="false" ht="15" hidden="false" customHeight="false" outlineLevel="0" collapsed="false">
      <c r="A1003" s="7" t="s">
        <v>1116</v>
      </c>
      <c r="B1003" s="7" t="s">
        <v>101</v>
      </c>
      <c r="C1003" s="7" t="n">
        <v>41</v>
      </c>
      <c r="D1003" s="7" t="s">
        <v>102</v>
      </c>
      <c r="E1003" s="7" t="n">
        <v>113</v>
      </c>
      <c r="F1003" s="7" t="n">
        <v>3</v>
      </c>
      <c r="G1003" s="14" t="n">
        <v>11544.3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n">
        <v>14710</v>
      </c>
      <c r="M1003" s="14" t="n">
        <v>10100</v>
      </c>
      <c r="N1003" s="14" t="n">
        <v>23.3</v>
      </c>
      <c r="O1003" s="14" t="n">
        <v>287.7</v>
      </c>
      <c r="P1003" s="7" t="n">
        <v>14</v>
      </c>
      <c r="Q1003" s="7" t="n">
        <v>18</v>
      </c>
      <c r="R1003" s="7" t="n">
        <v>9</v>
      </c>
      <c r="S1003" s="7" t="n">
        <v>0.581</v>
      </c>
      <c r="T1003" s="7" t="n">
        <v>0</v>
      </c>
      <c r="U1003" s="7" t="n">
        <v>0</v>
      </c>
      <c r="V1003" s="7" t="n">
        <v>0.0766</v>
      </c>
      <c r="W1003" s="7"/>
    </row>
    <row r="1004" customFormat="false" ht="15" hidden="false" customHeight="false" outlineLevel="0" collapsed="false">
      <c r="A1004" s="7" t="s">
        <v>1117</v>
      </c>
      <c r="B1004" s="7" t="s">
        <v>108</v>
      </c>
      <c r="C1004" s="7" t="n">
        <v>60</v>
      </c>
      <c r="D1004" s="7" t="s">
        <v>102</v>
      </c>
      <c r="E1004" s="7" t="n">
        <v>238</v>
      </c>
      <c r="F1004" s="7" t="n">
        <v>4</v>
      </c>
      <c r="G1004" s="14" t="n">
        <v>2943.44</v>
      </c>
      <c r="H1004" s="14" t="n">
        <v>0</v>
      </c>
      <c r="I1004" s="14" t="n">
        <v>102900</v>
      </c>
      <c r="J1004" s="14" t="n">
        <v>0</v>
      </c>
      <c r="K1004" s="14" t="n">
        <v>116900</v>
      </c>
      <c r="L1004" s="14" t="n">
        <v>0</v>
      </c>
      <c r="M1004" s="14" t="n">
        <v>16000</v>
      </c>
      <c r="N1004" s="14" t="n">
        <v>27.5</v>
      </c>
      <c r="O1004" s="14" t="n">
        <v>190.28</v>
      </c>
      <c r="P1004" s="7" t="n">
        <v>16</v>
      </c>
      <c r="Q1004" s="7" t="n">
        <v>9</v>
      </c>
      <c r="R1004" s="7" t="n">
        <v>9</v>
      </c>
      <c r="S1004" s="7" t="n">
        <v>0.792</v>
      </c>
      <c r="T1004" s="7" t="n">
        <v>0</v>
      </c>
      <c r="U1004" s="7" t="n">
        <v>0</v>
      </c>
      <c r="V1004" s="7" t="n">
        <v>0.0842</v>
      </c>
      <c r="W1004" s="7"/>
    </row>
    <row r="1005" customFormat="false" ht="15" hidden="false" customHeight="false" outlineLevel="0" collapsed="false">
      <c r="A1005" s="7" t="s">
        <v>1118</v>
      </c>
      <c r="B1005" s="7" t="s">
        <v>106</v>
      </c>
      <c r="C1005" s="7" t="n">
        <v>64</v>
      </c>
      <c r="D1005" s="7" t="s">
        <v>104</v>
      </c>
      <c r="E1005" s="7" t="n">
        <v>174</v>
      </c>
      <c r="F1005" s="7" t="n">
        <v>3</v>
      </c>
      <c r="G1005" s="14" t="n">
        <v>2849.84</v>
      </c>
      <c r="H1005" s="14" t="n">
        <v>0</v>
      </c>
      <c r="I1005" s="14" t="n">
        <v>0</v>
      </c>
      <c r="J1005" s="14" t="n">
        <v>0</v>
      </c>
      <c r="K1005" s="14" t="n">
        <v>91400</v>
      </c>
      <c r="L1005" s="14" t="n">
        <v>0</v>
      </c>
      <c r="M1005" s="14" t="n">
        <v>12800</v>
      </c>
      <c r="N1005" s="14" t="n">
        <v>51.4</v>
      </c>
      <c r="O1005" s="14" t="n">
        <v>356.04</v>
      </c>
      <c r="P1005" s="7" t="n">
        <v>12</v>
      </c>
      <c r="Q1005" s="7" t="n">
        <v>29</v>
      </c>
      <c r="R1005" s="7" t="n">
        <v>2</v>
      </c>
      <c r="S1005" s="7" t="n">
        <v>0.398</v>
      </c>
      <c r="T1005" s="7" t="n">
        <v>0</v>
      </c>
      <c r="U1005" s="7" t="n">
        <v>0</v>
      </c>
      <c r="V1005" s="7" t="n">
        <v>0.0197</v>
      </c>
      <c r="W1005" s="7"/>
    </row>
    <row r="1006" customFormat="false" ht="15" hidden="false" customHeight="false" outlineLevel="0" collapsed="false">
      <c r="A1006" s="7" t="s">
        <v>1119</v>
      </c>
      <c r="B1006" s="7" t="s">
        <v>101</v>
      </c>
      <c r="C1006" s="7" t="n">
        <v>59</v>
      </c>
      <c r="D1006" s="7" t="s">
        <v>104</v>
      </c>
      <c r="E1006" s="7" t="n">
        <v>303</v>
      </c>
      <c r="F1006" s="7" t="n">
        <v>2</v>
      </c>
      <c r="G1006" s="14" t="n">
        <v>3442.33</v>
      </c>
      <c r="H1006" s="14" t="n">
        <v>42914.22</v>
      </c>
      <c r="I1006" s="14" t="n">
        <v>0</v>
      </c>
      <c r="J1006" s="14" t="n">
        <v>0</v>
      </c>
      <c r="K1006" s="14" t="n">
        <v>0</v>
      </c>
      <c r="L1006" s="14" t="n">
        <v>0</v>
      </c>
      <c r="M1006" s="14"/>
      <c r="N1006" s="14"/>
      <c r="O1006" s="14" t="n">
        <v>0</v>
      </c>
      <c r="P1006" s="7" t="n">
        <v>25</v>
      </c>
      <c r="Q1006" s="7" t="n">
        <v>21</v>
      </c>
      <c r="R1006" s="7" t="n">
        <v>6</v>
      </c>
      <c r="S1006" s="7" t="n">
        <v>0.766</v>
      </c>
      <c r="T1006" s="7" t="n">
        <v>0</v>
      </c>
      <c r="U1006" s="7" t="n">
        <v>0</v>
      </c>
      <c r="V1006" s="7" t="n">
        <v>0.0283</v>
      </c>
      <c r="W1006" s="7"/>
    </row>
    <row r="1007" customFormat="false" ht="15" hidden="false" customHeight="false" outlineLevel="0" collapsed="false">
      <c r="A1007" s="7" t="s">
        <v>1120</v>
      </c>
      <c r="B1007" s="7" t="s">
        <v>101</v>
      </c>
      <c r="C1007" s="7" t="n">
        <v>38</v>
      </c>
      <c r="D1007" s="7" t="s">
        <v>102</v>
      </c>
      <c r="E1007" s="7" t="n">
        <v>79</v>
      </c>
      <c r="F1007" s="7" t="n">
        <v>3</v>
      </c>
      <c r="G1007" s="14" t="n">
        <v>3537.02</v>
      </c>
      <c r="H1007" s="14" t="n">
        <v>7556.47</v>
      </c>
      <c r="I1007" s="14" t="n">
        <v>0</v>
      </c>
      <c r="J1007" s="14" t="n">
        <v>0</v>
      </c>
      <c r="K1007" s="14" t="n">
        <v>0</v>
      </c>
      <c r="L1007" s="14" t="n">
        <v>0</v>
      </c>
      <c r="M1007" s="14" t="n">
        <v>16500</v>
      </c>
      <c r="N1007" s="14" t="n">
        <v>23.6</v>
      </c>
      <c r="O1007" s="14" t="n">
        <v>873.02</v>
      </c>
      <c r="P1007" s="7" t="n">
        <v>1</v>
      </c>
      <c r="Q1007" s="7" t="n">
        <v>36</v>
      </c>
      <c r="R1007" s="7" t="n">
        <v>10</v>
      </c>
      <c r="S1007" s="7" t="n">
        <v>0.717</v>
      </c>
      <c r="T1007" s="7" t="n">
        <v>0</v>
      </c>
      <c r="U1007" s="7" t="n">
        <v>0</v>
      </c>
      <c r="V1007" s="7" t="n">
        <v>0.0641</v>
      </c>
      <c r="W1007" s="7"/>
    </row>
    <row r="1008" customFormat="false" ht="15" hidden="false" customHeight="false" outlineLevel="0" collapsed="false">
      <c r="A1008" s="7" t="s">
        <v>1121</v>
      </c>
      <c r="B1008" s="7" t="s">
        <v>106</v>
      </c>
      <c r="C1008" s="7" t="n">
        <v>70</v>
      </c>
      <c r="D1008" s="7" t="s">
        <v>102</v>
      </c>
      <c r="E1008" s="7" t="n">
        <v>135</v>
      </c>
      <c r="F1008" s="7" t="n">
        <v>4</v>
      </c>
      <c r="G1008" s="14" t="n">
        <v>2486.08</v>
      </c>
      <c r="H1008" s="14" t="n">
        <v>5696.53</v>
      </c>
      <c r="I1008" s="14" t="n">
        <v>0</v>
      </c>
      <c r="J1008" s="14" t="n">
        <v>106623.89</v>
      </c>
      <c r="K1008" s="14" t="n">
        <v>0</v>
      </c>
      <c r="L1008" s="14" t="n">
        <v>0</v>
      </c>
      <c r="M1008" s="14" t="n">
        <v>8700</v>
      </c>
      <c r="N1008" s="14" t="n">
        <v>14.4</v>
      </c>
      <c r="O1008" s="14" t="n">
        <v>0</v>
      </c>
      <c r="P1008" s="7" t="n">
        <v>362</v>
      </c>
      <c r="Q1008" s="7" t="n">
        <v>0</v>
      </c>
      <c r="R1008" s="7" t="n">
        <v>0</v>
      </c>
      <c r="S1008" s="7"/>
      <c r="T1008" s="7" t="n">
        <v>1</v>
      </c>
      <c r="U1008" s="7" t="n">
        <v>0</v>
      </c>
      <c r="V1008" s="7" t="n">
        <v>0.3567</v>
      </c>
      <c r="W1008" s="7"/>
    </row>
    <row r="1009" customFormat="false" ht="15" hidden="false" customHeight="false" outlineLevel="0" collapsed="false">
      <c r="A1009" s="7" t="s">
        <v>1122</v>
      </c>
      <c r="B1009" s="7" t="s">
        <v>108</v>
      </c>
      <c r="C1009" s="7" t="n">
        <v>59</v>
      </c>
      <c r="D1009" s="7" t="s">
        <v>102</v>
      </c>
      <c r="E1009" s="7" t="n">
        <v>92</v>
      </c>
      <c r="F1009" s="7" t="n">
        <v>3</v>
      </c>
      <c r="G1009" s="14" t="n">
        <v>3420.8</v>
      </c>
      <c r="H1009" s="14" t="n">
        <v>8910.53</v>
      </c>
      <c r="I1009" s="14" t="n">
        <v>77300</v>
      </c>
      <c r="J1009" s="14" t="n">
        <v>0</v>
      </c>
      <c r="K1009" s="14" t="n">
        <v>0</v>
      </c>
      <c r="L1009" s="14" t="n">
        <v>0</v>
      </c>
      <c r="M1009" s="14"/>
      <c r="N1009" s="14"/>
      <c r="O1009" s="14" t="n">
        <v>0</v>
      </c>
      <c r="P1009" s="7" t="n">
        <v>15</v>
      </c>
      <c r="Q1009" s="7" t="n">
        <v>10</v>
      </c>
      <c r="R1009" s="7" t="n">
        <v>5</v>
      </c>
      <c r="S1009" s="7" t="n">
        <v>0.715</v>
      </c>
      <c r="T1009" s="7" t="n">
        <v>0</v>
      </c>
      <c r="U1009" s="7" t="n">
        <v>0</v>
      </c>
      <c r="V1009" s="7" t="n">
        <v>0.0696</v>
      </c>
      <c r="W1009" s="7"/>
    </row>
    <row r="1010" customFormat="false" ht="15" hidden="false" customHeight="false" outlineLevel="0" collapsed="false">
      <c r="A1010" s="7" t="s">
        <v>1123</v>
      </c>
      <c r="B1010" s="7" t="s">
        <v>101</v>
      </c>
      <c r="C1010" s="7" t="n">
        <v>30</v>
      </c>
      <c r="D1010" s="7" t="s">
        <v>102</v>
      </c>
      <c r="E1010" s="7" t="n">
        <v>11</v>
      </c>
      <c r="F1010" s="7" t="n">
        <v>1</v>
      </c>
      <c r="G1010" s="14" t="n">
        <v>5611.11</v>
      </c>
      <c r="H1010" s="14" t="n">
        <v>0</v>
      </c>
      <c r="I1010" s="14" t="n">
        <v>0</v>
      </c>
      <c r="J1010" s="14" t="n">
        <v>0</v>
      </c>
      <c r="K1010" s="14" t="n">
        <v>0</v>
      </c>
      <c r="L1010" s="14" t="n">
        <v>0</v>
      </c>
      <c r="M1010" s="14"/>
      <c r="N1010" s="14"/>
      <c r="O1010" s="14" t="n">
        <v>0</v>
      </c>
      <c r="P1010" s="7" t="n">
        <v>33</v>
      </c>
      <c r="Q1010" s="7" t="n">
        <v>10</v>
      </c>
      <c r="R1010" s="7" t="n">
        <v>10</v>
      </c>
      <c r="S1010" s="7" t="n">
        <v>1</v>
      </c>
      <c r="T1010" s="7" t="n">
        <v>0</v>
      </c>
      <c r="U1010" s="7" t="n">
        <v>0</v>
      </c>
      <c r="V1010" s="7" t="n">
        <v>0.2156</v>
      </c>
      <c r="W1010" s="7"/>
    </row>
    <row r="1011" customFormat="false" ht="15" hidden="false" customHeight="false" outlineLevel="0" collapsed="false">
      <c r="A1011" s="7" t="s">
        <v>1124</v>
      </c>
      <c r="B1011" s="7" t="s">
        <v>106</v>
      </c>
      <c r="C1011" s="7" t="n">
        <v>61</v>
      </c>
      <c r="D1011" s="7" t="s">
        <v>104</v>
      </c>
      <c r="E1011" s="7" t="n">
        <v>77</v>
      </c>
      <c r="F1011" s="7" t="n">
        <v>1</v>
      </c>
      <c r="G1011" s="14" t="n">
        <v>308.66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n">
        <v>0</v>
      </c>
      <c r="M1011" s="14"/>
      <c r="N1011" s="14"/>
      <c r="O1011" s="14" t="n">
        <v>0</v>
      </c>
      <c r="P1011" s="7" t="n">
        <v>40</v>
      </c>
      <c r="Q1011" s="7" t="n">
        <v>12</v>
      </c>
      <c r="R1011" s="7" t="n">
        <v>4</v>
      </c>
      <c r="S1011" s="7" t="n">
        <v>0.58</v>
      </c>
      <c r="T1011" s="7" t="n">
        <v>1</v>
      </c>
      <c r="U1011" s="7" t="n">
        <v>1</v>
      </c>
      <c r="V1011" s="7" t="n">
        <v>0.0859</v>
      </c>
      <c r="W1011" s="7"/>
    </row>
    <row r="1012" customFormat="false" ht="15" hidden="false" customHeight="false" outlineLevel="0" collapsed="false">
      <c r="A1012" s="7" t="s">
        <v>1125</v>
      </c>
      <c r="B1012" s="7" t="s">
        <v>101</v>
      </c>
      <c r="C1012" s="7" t="n">
        <v>38</v>
      </c>
      <c r="D1012" s="7" t="s">
        <v>102</v>
      </c>
      <c r="E1012" s="7" t="n">
        <v>103</v>
      </c>
      <c r="F1012" s="7" t="n">
        <v>2</v>
      </c>
      <c r="G1012" s="14" t="n">
        <v>3180.29</v>
      </c>
      <c r="H1012" s="14" t="n">
        <v>0</v>
      </c>
      <c r="I1012" s="14" t="n">
        <v>0</v>
      </c>
      <c r="J1012" s="14" t="n">
        <v>0</v>
      </c>
      <c r="K1012" s="14" t="n">
        <v>0</v>
      </c>
      <c r="L1012" s="14" t="n">
        <v>27230</v>
      </c>
      <c r="M1012" s="14"/>
      <c r="N1012" s="14"/>
      <c r="O1012" s="14" t="n">
        <v>0</v>
      </c>
      <c r="P1012" s="7" t="n">
        <v>14</v>
      </c>
      <c r="Q1012" s="7" t="n">
        <v>11</v>
      </c>
      <c r="R1012" s="7" t="n">
        <v>10</v>
      </c>
      <c r="S1012" s="7" t="n">
        <v>0.666</v>
      </c>
      <c r="T1012" s="7" t="n">
        <v>0</v>
      </c>
      <c r="U1012" s="7" t="n">
        <v>1</v>
      </c>
      <c r="V1012" s="7" t="n">
        <v>0.1279</v>
      </c>
      <c r="W1012" s="7"/>
    </row>
    <row r="1013" customFormat="false" ht="15" hidden="false" customHeight="false" outlineLevel="0" collapsed="false">
      <c r="A1013" s="7" t="s">
        <v>1126</v>
      </c>
      <c r="B1013" s="7" t="s">
        <v>128</v>
      </c>
      <c r="C1013" s="7" t="n">
        <v>46</v>
      </c>
      <c r="D1013" s="7" t="s">
        <v>102</v>
      </c>
      <c r="E1013" s="7" t="n">
        <v>73</v>
      </c>
      <c r="F1013" s="7" t="n">
        <v>2</v>
      </c>
      <c r="G1013" s="14" t="n">
        <v>2166.47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n">
        <v>13680</v>
      </c>
      <c r="M1013" s="14"/>
      <c r="N1013" s="14"/>
      <c r="O1013" s="14" t="n">
        <v>0</v>
      </c>
      <c r="P1013" s="7" t="n">
        <v>7</v>
      </c>
      <c r="Q1013" s="7" t="n">
        <v>29</v>
      </c>
      <c r="R1013" s="7" t="n">
        <v>0</v>
      </c>
      <c r="S1013" s="7" t="n">
        <v>0.453</v>
      </c>
      <c r="T1013" s="7" t="n">
        <v>0</v>
      </c>
      <c r="U1013" s="7" t="n">
        <v>0</v>
      </c>
      <c r="V1013" s="7" t="n">
        <v>0.0912</v>
      </c>
      <c r="W1013" s="7"/>
    </row>
    <row r="1014" customFormat="false" ht="15" hidden="false" customHeight="false" outlineLevel="0" collapsed="false">
      <c r="A1014" s="7" t="s">
        <v>1127</v>
      </c>
      <c r="B1014" s="7" t="s">
        <v>128</v>
      </c>
      <c r="C1014" s="7" t="n">
        <v>38</v>
      </c>
      <c r="D1014" s="7" t="s">
        <v>104</v>
      </c>
      <c r="E1014" s="7" t="n">
        <v>49</v>
      </c>
      <c r="F1014" s="7" t="n">
        <v>3</v>
      </c>
      <c r="G1014" s="14" t="n">
        <v>1199.84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21680</v>
      </c>
      <c r="M1014" s="14" t="n">
        <v>5600</v>
      </c>
      <c r="N1014" s="14" t="n">
        <v>8.2</v>
      </c>
      <c r="O1014" s="14" t="n">
        <v>152.42</v>
      </c>
      <c r="P1014" s="7" t="n">
        <v>24</v>
      </c>
      <c r="Q1014" s="7" t="n">
        <v>17</v>
      </c>
      <c r="R1014" s="7" t="n">
        <v>0</v>
      </c>
      <c r="S1014" s="7" t="n">
        <v>0.597</v>
      </c>
      <c r="T1014" s="7" t="n">
        <v>1</v>
      </c>
      <c r="U1014" s="7" t="n">
        <v>0</v>
      </c>
      <c r="V1014" s="7" t="n">
        <v>0.1079</v>
      </c>
      <c r="W1014" s="7"/>
    </row>
    <row r="1015" customFormat="false" ht="15" hidden="false" customHeight="false" outlineLevel="0" collapsed="false">
      <c r="A1015" s="7" t="s">
        <v>1128</v>
      </c>
      <c r="B1015" s="7" t="s">
        <v>128</v>
      </c>
      <c r="C1015" s="7" t="n">
        <v>32</v>
      </c>
      <c r="D1015" s="7" t="s">
        <v>104</v>
      </c>
      <c r="E1015" s="7" t="n">
        <v>112</v>
      </c>
      <c r="F1015" s="7" t="n">
        <v>3</v>
      </c>
      <c r="G1015" s="14" t="n">
        <v>2255.78</v>
      </c>
      <c r="H1015" s="14" t="n">
        <v>7694.92</v>
      </c>
      <c r="I1015" s="14" t="n">
        <v>103500</v>
      </c>
      <c r="J1015" s="14" t="n">
        <v>0</v>
      </c>
      <c r="K1015" s="14" t="n">
        <v>0</v>
      </c>
      <c r="L1015" s="14" t="n">
        <v>0</v>
      </c>
      <c r="M1015" s="14"/>
      <c r="N1015" s="14"/>
      <c r="O1015" s="14" t="n">
        <v>0</v>
      </c>
      <c r="P1015" s="7" t="n">
        <v>1</v>
      </c>
      <c r="Q1015" s="7" t="n">
        <v>24</v>
      </c>
      <c r="R1015" s="7" t="n">
        <v>11</v>
      </c>
      <c r="S1015" s="7" t="n">
        <v>0.96</v>
      </c>
      <c r="T1015" s="7" t="n">
        <v>0</v>
      </c>
      <c r="U1015" s="7" t="n">
        <v>0</v>
      </c>
      <c r="V1015" s="7" t="n">
        <v>0.0228</v>
      </c>
      <c r="W1015" s="7"/>
    </row>
    <row r="1016" customFormat="false" ht="15" hidden="false" customHeight="false" outlineLevel="0" collapsed="false">
      <c r="A1016" s="7" t="s">
        <v>1129</v>
      </c>
      <c r="B1016" s="7" t="s">
        <v>128</v>
      </c>
      <c r="C1016" s="7" t="n">
        <v>43</v>
      </c>
      <c r="D1016" s="7" t="s">
        <v>102</v>
      </c>
      <c r="E1016" s="7" t="n">
        <v>59</v>
      </c>
      <c r="F1016" s="7" t="n">
        <v>4</v>
      </c>
      <c r="G1016" s="14" t="n">
        <v>4987.16</v>
      </c>
      <c r="H1016" s="14" t="n">
        <v>22022.17</v>
      </c>
      <c r="I1016" s="14" t="n">
        <v>0</v>
      </c>
      <c r="J1016" s="14" t="n">
        <v>0</v>
      </c>
      <c r="K1016" s="14" t="n">
        <v>103000</v>
      </c>
      <c r="L1016" s="14" t="n">
        <v>0</v>
      </c>
      <c r="M1016" s="14" t="n">
        <v>12600</v>
      </c>
      <c r="N1016" s="14" t="n">
        <v>54.5</v>
      </c>
      <c r="O1016" s="14" t="n">
        <v>330.18</v>
      </c>
      <c r="P1016" s="7" t="n">
        <v>22</v>
      </c>
      <c r="Q1016" s="7" t="n">
        <v>15</v>
      </c>
      <c r="R1016" s="7" t="n">
        <v>8</v>
      </c>
      <c r="S1016" s="7" t="n">
        <v>0.377</v>
      </c>
      <c r="T1016" s="7" t="n">
        <v>0</v>
      </c>
      <c r="U1016" s="7" t="n">
        <v>0</v>
      </c>
      <c r="V1016" s="7" t="n">
        <v>0.092</v>
      </c>
      <c r="W1016" s="7"/>
    </row>
    <row r="1017" customFormat="false" ht="15" hidden="false" customHeight="false" outlineLevel="0" collapsed="false">
      <c r="A1017" s="7" t="s">
        <v>1130</v>
      </c>
      <c r="B1017" s="7" t="s">
        <v>108</v>
      </c>
      <c r="C1017" s="7" t="n">
        <v>66</v>
      </c>
      <c r="D1017" s="7" t="s">
        <v>102</v>
      </c>
      <c r="E1017" s="7" t="n">
        <v>238</v>
      </c>
      <c r="F1017" s="7" t="n">
        <v>2</v>
      </c>
      <c r="G1017" s="14" t="n">
        <v>631.65</v>
      </c>
      <c r="H1017" s="14" t="n">
        <v>4568.56</v>
      </c>
      <c r="I1017" s="14" t="n">
        <v>0</v>
      </c>
      <c r="J1017" s="14" t="n">
        <v>0</v>
      </c>
      <c r="K1017" s="14" t="n">
        <v>0</v>
      </c>
      <c r="L1017" s="14" t="n">
        <v>0</v>
      </c>
      <c r="M1017" s="14"/>
      <c r="N1017" s="14"/>
      <c r="O1017" s="14" t="n">
        <v>0</v>
      </c>
      <c r="P1017" s="7" t="n">
        <v>44</v>
      </c>
      <c r="Q1017" s="7" t="n">
        <v>9</v>
      </c>
      <c r="R1017" s="7" t="n">
        <v>0</v>
      </c>
      <c r="S1017" s="7" t="n">
        <v>0.355</v>
      </c>
      <c r="T1017" s="7" t="n">
        <v>0</v>
      </c>
      <c r="U1017" s="7" t="n">
        <v>0</v>
      </c>
      <c r="V1017" s="7" t="n">
        <v>0.1141</v>
      </c>
      <c r="W1017" s="7"/>
    </row>
    <row r="1018" customFormat="false" ht="15" hidden="false" customHeight="false" outlineLevel="0" collapsed="false">
      <c r="A1018" s="7" t="s">
        <v>1131</v>
      </c>
      <c r="B1018" s="7" t="s">
        <v>106</v>
      </c>
      <c r="C1018" s="7" t="n">
        <v>24</v>
      </c>
      <c r="D1018" s="7" t="s">
        <v>102</v>
      </c>
      <c r="E1018" s="7" t="n">
        <v>43</v>
      </c>
      <c r="F1018" s="7" t="n">
        <v>1</v>
      </c>
      <c r="G1018" s="14" t="n">
        <v>1484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n">
        <v>0</v>
      </c>
      <c r="M1018" s="14"/>
      <c r="N1018" s="14"/>
      <c r="O1018" s="14" t="n">
        <v>0</v>
      </c>
      <c r="P1018" s="7" t="n">
        <v>336</v>
      </c>
      <c r="Q1018" s="7" t="n">
        <v>0</v>
      </c>
      <c r="R1018" s="7" t="n">
        <v>7</v>
      </c>
      <c r="S1018" s="7"/>
      <c r="T1018" s="7" t="n">
        <v>0</v>
      </c>
      <c r="U1018" s="7" t="n">
        <v>1</v>
      </c>
      <c r="V1018" s="7" t="n">
        <v>0.3283</v>
      </c>
      <c r="W1018" s="7"/>
    </row>
    <row r="1019" customFormat="false" ht="15" hidden="false" customHeight="false" outlineLevel="0" collapsed="false">
      <c r="A1019" s="7" t="s">
        <v>1132</v>
      </c>
      <c r="B1019" s="7" t="s">
        <v>101</v>
      </c>
      <c r="C1019" s="7" t="n">
        <v>32</v>
      </c>
      <c r="D1019" s="7" t="s">
        <v>104</v>
      </c>
      <c r="E1019" s="7" t="n">
        <v>82</v>
      </c>
      <c r="F1019" s="7" t="n">
        <v>3</v>
      </c>
      <c r="G1019" s="14" t="n">
        <v>5918.04</v>
      </c>
      <c r="H1019" s="14" t="n">
        <v>24045.75</v>
      </c>
      <c r="I1019" s="14" t="n">
        <v>0</v>
      </c>
      <c r="J1019" s="14" t="n">
        <v>0</v>
      </c>
      <c r="K1019" s="14" t="n">
        <v>230400</v>
      </c>
      <c r="L1019" s="14" t="n">
        <v>0</v>
      </c>
      <c r="M1019" s="14"/>
      <c r="N1019" s="14"/>
      <c r="O1019" s="14" t="n">
        <v>0</v>
      </c>
      <c r="P1019" s="7" t="n">
        <v>185</v>
      </c>
      <c r="Q1019" s="7" t="n">
        <v>0</v>
      </c>
      <c r="R1019" s="7" t="n">
        <v>0</v>
      </c>
      <c r="S1019" s="7"/>
      <c r="T1019" s="7" t="n">
        <v>0</v>
      </c>
      <c r="U1019" s="7" t="n">
        <v>0</v>
      </c>
      <c r="V1019" s="7" t="n">
        <v>0.1621</v>
      </c>
      <c r="W1019" s="7"/>
    </row>
    <row r="1020" customFormat="false" ht="15" hidden="false" customHeight="false" outlineLevel="0" collapsed="false">
      <c r="A1020" s="7" t="s">
        <v>1133</v>
      </c>
      <c r="B1020" s="7" t="s">
        <v>101</v>
      </c>
      <c r="C1020" s="7" t="n">
        <v>58</v>
      </c>
      <c r="D1020" s="7" t="s">
        <v>102</v>
      </c>
      <c r="E1020" s="7" t="n">
        <v>40</v>
      </c>
      <c r="F1020" s="7" t="n">
        <v>3</v>
      </c>
      <c r="G1020" s="14" t="n">
        <v>2274.69</v>
      </c>
      <c r="H1020" s="14" t="n">
        <v>6149.71</v>
      </c>
      <c r="I1020" s="14" t="n">
        <v>0</v>
      </c>
      <c r="J1020" s="14" t="n">
        <v>0</v>
      </c>
      <c r="K1020" s="14" t="n">
        <v>0</v>
      </c>
      <c r="L1020" s="14" t="n">
        <v>6290</v>
      </c>
      <c r="M1020" s="14"/>
      <c r="N1020" s="14"/>
      <c r="O1020" s="14" t="n">
        <v>0</v>
      </c>
      <c r="P1020" s="7" t="n">
        <v>275</v>
      </c>
      <c r="Q1020" s="7" t="n">
        <v>0</v>
      </c>
      <c r="R1020" s="7" t="n">
        <v>0</v>
      </c>
      <c r="S1020" s="7"/>
      <c r="T1020" s="7" t="n">
        <v>0</v>
      </c>
      <c r="U1020" s="7" t="n">
        <v>1</v>
      </c>
      <c r="V1020" s="7" t="n">
        <v>0.3488</v>
      </c>
      <c r="W1020" s="7" t="s">
        <v>117</v>
      </c>
    </row>
    <row r="1021" customFormat="false" ht="15" hidden="false" customHeight="false" outlineLevel="0" collapsed="false">
      <c r="A1021" s="7" t="s">
        <v>1134</v>
      </c>
      <c r="B1021" s="7" t="s">
        <v>106</v>
      </c>
      <c r="C1021" s="7" t="n">
        <v>35</v>
      </c>
      <c r="D1021" s="7" t="s">
        <v>102</v>
      </c>
      <c r="E1021" s="7" t="n">
        <v>59</v>
      </c>
      <c r="F1021" s="7" t="n">
        <v>3</v>
      </c>
      <c r="G1021" s="14" t="n">
        <v>2182.89</v>
      </c>
      <c r="H1021" s="14" t="n">
        <v>6381.83</v>
      </c>
      <c r="I1021" s="14" t="n">
        <v>0</v>
      </c>
      <c r="J1021" s="14" t="n">
        <v>0</v>
      </c>
      <c r="K1021" s="14" t="n">
        <v>0</v>
      </c>
      <c r="L1021" s="14" t="n">
        <v>0</v>
      </c>
      <c r="M1021" s="14"/>
      <c r="N1021" s="14"/>
      <c r="O1021" s="14" t="n">
        <v>0</v>
      </c>
      <c r="P1021" s="7" t="n">
        <v>17</v>
      </c>
      <c r="Q1021" s="7" t="n">
        <v>13</v>
      </c>
      <c r="R1021" s="7" t="n">
        <v>0</v>
      </c>
      <c r="S1021" s="7" t="n">
        <v>0.228</v>
      </c>
      <c r="T1021" s="7" t="n">
        <v>1</v>
      </c>
      <c r="U1021" s="7" t="n">
        <v>0</v>
      </c>
      <c r="V1021" s="7" t="n">
        <v>0.1781</v>
      </c>
      <c r="W1021" s="7"/>
    </row>
    <row r="1022" customFormat="false" ht="15" hidden="false" customHeight="false" outlineLevel="0" collapsed="false">
      <c r="A1022" s="7" t="s">
        <v>1135</v>
      </c>
      <c r="B1022" s="7" t="s">
        <v>106</v>
      </c>
      <c r="C1022" s="7" t="n">
        <v>50</v>
      </c>
      <c r="D1022" s="7" t="s">
        <v>102</v>
      </c>
      <c r="E1022" s="7" t="n">
        <v>83</v>
      </c>
      <c r="F1022" s="7" t="n">
        <v>2</v>
      </c>
      <c r="G1022" s="14" t="n">
        <v>5422.05</v>
      </c>
      <c r="H1022" s="14" t="n">
        <v>0</v>
      </c>
      <c r="I1022" s="14" t="n">
        <v>0</v>
      </c>
      <c r="J1022" s="14" t="n">
        <v>0</v>
      </c>
      <c r="K1022" s="14" t="n">
        <v>308600</v>
      </c>
      <c r="L1022" s="14" t="n">
        <v>0</v>
      </c>
      <c r="M1022" s="14"/>
      <c r="N1022" s="14"/>
      <c r="O1022" s="14" t="n">
        <v>0</v>
      </c>
      <c r="P1022" s="7" t="n">
        <v>6</v>
      </c>
      <c r="Q1022" s="7" t="n">
        <v>29</v>
      </c>
      <c r="R1022" s="7" t="n">
        <v>6</v>
      </c>
      <c r="S1022" s="7" t="n">
        <v>0.624</v>
      </c>
      <c r="T1022" s="7" t="n">
        <v>2</v>
      </c>
      <c r="U1022" s="7" t="n">
        <v>0</v>
      </c>
      <c r="V1022" s="7" t="n">
        <v>0.3177</v>
      </c>
      <c r="W1022" s="7"/>
    </row>
    <row r="1023" customFormat="false" ht="15" hidden="false" customHeight="false" outlineLevel="0" collapsed="false">
      <c r="A1023" s="7" t="s">
        <v>1136</v>
      </c>
      <c r="B1023" s="7" t="s">
        <v>108</v>
      </c>
      <c r="C1023" s="7" t="n">
        <v>62</v>
      </c>
      <c r="D1023" s="7" t="s">
        <v>104</v>
      </c>
      <c r="E1023" s="7" t="n">
        <v>150</v>
      </c>
      <c r="F1023" s="7" t="n">
        <v>2</v>
      </c>
      <c r="G1023" s="14" t="n">
        <v>5462.76</v>
      </c>
      <c r="H1023" s="14" t="n">
        <v>2557.92</v>
      </c>
      <c r="I1023" s="14" t="n">
        <v>0</v>
      </c>
      <c r="J1023" s="14" t="n">
        <v>0</v>
      </c>
      <c r="K1023" s="14" t="n">
        <v>0</v>
      </c>
      <c r="L1023" s="14" t="n">
        <v>0</v>
      </c>
      <c r="M1023" s="14"/>
      <c r="N1023" s="14"/>
      <c r="O1023" s="14" t="n">
        <v>0</v>
      </c>
      <c r="P1023" s="7" t="n">
        <v>2</v>
      </c>
      <c r="Q1023" s="7" t="n">
        <v>40</v>
      </c>
      <c r="R1023" s="7" t="n">
        <v>0</v>
      </c>
      <c r="S1023" s="7" t="n">
        <v>0.343</v>
      </c>
      <c r="T1023" s="7" t="n">
        <v>0</v>
      </c>
      <c r="U1023" s="7" t="n">
        <v>0</v>
      </c>
      <c r="V1023" s="7" t="n">
        <v>0.0268</v>
      </c>
      <c r="W1023" s="7"/>
    </row>
    <row r="1024" customFormat="false" ht="15" hidden="false" customHeight="false" outlineLevel="0" collapsed="false">
      <c r="A1024" s="7" t="s">
        <v>1137</v>
      </c>
      <c r="B1024" s="7" t="s">
        <v>106</v>
      </c>
      <c r="C1024" s="7" t="n">
        <v>35</v>
      </c>
      <c r="D1024" s="7" t="s">
        <v>104</v>
      </c>
      <c r="E1024" s="7" t="n">
        <v>67</v>
      </c>
      <c r="F1024" s="7" t="n">
        <v>3</v>
      </c>
      <c r="G1024" s="14" t="n">
        <v>3167.94</v>
      </c>
      <c r="H1024" s="14" t="n">
        <v>0</v>
      </c>
      <c r="I1024" s="14" t="n">
        <v>0</v>
      </c>
      <c r="J1024" s="14" t="n">
        <v>66630.92</v>
      </c>
      <c r="K1024" s="14" t="n">
        <v>0</v>
      </c>
      <c r="L1024" s="14" t="n">
        <v>0</v>
      </c>
      <c r="M1024" s="14"/>
      <c r="N1024" s="14"/>
      <c r="O1024" s="14" t="n">
        <v>0</v>
      </c>
      <c r="P1024" s="7" t="n">
        <v>26</v>
      </c>
      <c r="Q1024" s="7" t="n">
        <v>32</v>
      </c>
      <c r="R1024" s="7" t="n">
        <v>0</v>
      </c>
      <c r="S1024" s="7" t="n">
        <v>0.746</v>
      </c>
      <c r="T1024" s="7" t="n">
        <v>1</v>
      </c>
      <c r="U1024" s="7" t="n">
        <v>0</v>
      </c>
      <c r="V1024" s="7" t="n">
        <v>0.0693</v>
      </c>
      <c r="W1024" s="7"/>
    </row>
    <row r="1025" customFormat="false" ht="15" hidden="false" customHeight="false" outlineLevel="0" collapsed="false">
      <c r="A1025" s="7" t="s">
        <v>1138</v>
      </c>
      <c r="B1025" s="7" t="s">
        <v>101</v>
      </c>
      <c r="C1025" s="7" t="n">
        <v>19</v>
      </c>
      <c r="D1025" s="7" t="s">
        <v>102</v>
      </c>
      <c r="E1025" s="7" t="n">
        <v>3</v>
      </c>
      <c r="F1025" s="7" t="n">
        <v>3</v>
      </c>
      <c r="G1025" s="14" t="n">
        <v>2238.93</v>
      </c>
      <c r="H1025" s="14" t="n">
        <v>0</v>
      </c>
      <c r="I1025" s="14" t="n">
        <v>0</v>
      </c>
      <c r="J1025" s="14" t="n">
        <v>0</v>
      </c>
      <c r="K1025" s="14" t="n">
        <v>0</v>
      </c>
      <c r="L1025" s="14" t="n">
        <v>0</v>
      </c>
      <c r="M1025" s="14" t="n">
        <v>4500</v>
      </c>
      <c r="N1025" s="14" t="n">
        <v>45.5</v>
      </c>
      <c r="O1025" s="14" t="n">
        <v>92.9</v>
      </c>
      <c r="P1025" s="7" t="n">
        <v>15</v>
      </c>
      <c r="Q1025" s="7" t="n">
        <v>13</v>
      </c>
      <c r="R1025" s="7" t="n">
        <v>6</v>
      </c>
      <c r="S1025" s="7" t="n">
        <v>0.955</v>
      </c>
      <c r="T1025" s="7" t="n">
        <v>0</v>
      </c>
      <c r="U1025" s="7" t="n">
        <v>0</v>
      </c>
      <c r="V1025" s="7" t="n">
        <v>0.0842</v>
      </c>
      <c r="W1025" s="7"/>
    </row>
    <row r="1026" customFormat="false" ht="15" hidden="false" customHeight="false" outlineLevel="0" collapsed="false">
      <c r="A1026" s="7" t="s">
        <v>1139</v>
      </c>
      <c r="B1026" s="7" t="s">
        <v>101</v>
      </c>
      <c r="C1026" s="7" t="n">
        <v>24</v>
      </c>
      <c r="D1026" s="7" t="s">
        <v>104</v>
      </c>
      <c r="E1026" s="7" t="n">
        <v>20</v>
      </c>
      <c r="F1026" s="7" t="n">
        <v>2</v>
      </c>
      <c r="G1026" s="14" t="n">
        <v>2452.22</v>
      </c>
      <c r="H1026" s="14" t="n">
        <v>11640.18</v>
      </c>
      <c r="I1026" s="14" t="n">
        <v>0</v>
      </c>
      <c r="J1026" s="14" t="n">
        <v>0</v>
      </c>
      <c r="K1026" s="14" t="n">
        <v>0</v>
      </c>
      <c r="L1026" s="14" t="n">
        <v>0</v>
      </c>
      <c r="M1026" s="14"/>
      <c r="N1026" s="14"/>
      <c r="O1026" s="14" t="n">
        <v>0</v>
      </c>
      <c r="P1026" s="7" t="n">
        <v>23</v>
      </c>
      <c r="Q1026" s="7" t="n">
        <v>31</v>
      </c>
      <c r="R1026" s="7" t="n">
        <v>18</v>
      </c>
      <c r="S1026" s="7" t="n">
        <v>0.774</v>
      </c>
      <c r="T1026" s="7" t="n">
        <v>0</v>
      </c>
      <c r="U1026" s="7" t="n">
        <v>0</v>
      </c>
      <c r="V1026" s="7" t="n">
        <v>0.0486</v>
      </c>
      <c r="W1026" s="7" t="s">
        <v>435</v>
      </c>
    </row>
    <row r="1027" customFormat="false" ht="15" hidden="false" customHeight="false" outlineLevel="0" collapsed="false">
      <c r="A1027" s="7" t="s">
        <v>1140</v>
      </c>
      <c r="B1027" s="7" t="s">
        <v>101</v>
      </c>
      <c r="C1027" s="7" t="n">
        <v>36</v>
      </c>
      <c r="D1027" s="7" t="s">
        <v>102</v>
      </c>
      <c r="E1027" s="7" t="n">
        <v>41</v>
      </c>
      <c r="F1027" s="7" t="n">
        <v>1</v>
      </c>
      <c r="G1027" s="14" t="n">
        <v>8446.74</v>
      </c>
      <c r="H1027" s="14" t="n">
        <v>0</v>
      </c>
      <c r="I1027" s="14" t="n">
        <v>0</v>
      </c>
      <c r="J1027" s="14" t="n">
        <v>0</v>
      </c>
      <c r="K1027" s="14" t="n">
        <v>0</v>
      </c>
      <c r="L1027" s="14" t="n">
        <v>0</v>
      </c>
      <c r="M1027" s="14"/>
      <c r="N1027" s="14"/>
      <c r="O1027" s="14" t="n">
        <v>0</v>
      </c>
      <c r="P1027" s="7" t="n">
        <v>13</v>
      </c>
      <c r="Q1027" s="7" t="n">
        <v>8</v>
      </c>
      <c r="R1027" s="7" t="n">
        <v>14</v>
      </c>
      <c r="S1027" s="7" t="n">
        <v>0.89</v>
      </c>
      <c r="T1027" s="7" t="n">
        <v>0</v>
      </c>
      <c r="U1027" s="7" t="n">
        <v>0</v>
      </c>
      <c r="V1027" s="7" t="n">
        <v>0.1579</v>
      </c>
      <c r="W1027" s="7"/>
    </row>
    <row r="1028" customFormat="false" ht="15" hidden="false" customHeight="false" outlineLevel="0" collapsed="false">
      <c r="A1028" s="7" t="s">
        <v>1141</v>
      </c>
      <c r="B1028" s="7" t="s">
        <v>128</v>
      </c>
      <c r="C1028" s="7" t="n">
        <v>39</v>
      </c>
      <c r="D1028" s="7" t="s">
        <v>102</v>
      </c>
      <c r="E1028" s="7" t="n">
        <v>204</v>
      </c>
      <c r="F1028" s="7" t="n">
        <v>3</v>
      </c>
      <c r="G1028" s="14" t="n">
        <v>4206.62</v>
      </c>
      <c r="H1028" s="14" t="n">
        <v>13721.53</v>
      </c>
      <c r="I1028" s="14" t="n">
        <v>34800</v>
      </c>
      <c r="J1028" s="14" t="n">
        <v>0</v>
      </c>
      <c r="K1028" s="14" t="n">
        <v>0</v>
      </c>
      <c r="L1028" s="14" t="n">
        <v>0</v>
      </c>
      <c r="M1028" s="14"/>
      <c r="N1028" s="14"/>
      <c r="O1028" s="14" t="n">
        <v>0</v>
      </c>
      <c r="P1028" s="7" t="n">
        <v>312</v>
      </c>
      <c r="Q1028" s="7" t="n">
        <v>0</v>
      </c>
      <c r="R1028" s="7" t="n">
        <v>0</v>
      </c>
      <c r="S1028" s="7"/>
      <c r="T1028" s="7" t="n">
        <v>0</v>
      </c>
      <c r="U1028" s="7" t="n">
        <v>0</v>
      </c>
      <c r="V1028" s="7" t="n">
        <v>0.2495</v>
      </c>
      <c r="W1028" s="7"/>
    </row>
    <row r="1029" customFormat="false" ht="15" hidden="false" customHeight="false" outlineLevel="0" collapsed="false">
      <c r="A1029" s="7" t="s">
        <v>1142</v>
      </c>
      <c r="B1029" s="7" t="s">
        <v>106</v>
      </c>
      <c r="C1029" s="7" t="n">
        <v>19</v>
      </c>
      <c r="D1029" s="7" t="s">
        <v>104</v>
      </c>
      <c r="E1029" s="7" t="n">
        <v>3</v>
      </c>
      <c r="F1029" s="7" t="n">
        <v>3</v>
      </c>
      <c r="G1029" s="14" t="n">
        <v>509.5</v>
      </c>
      <c r="H1029" s="14" t="n">
        <v>7576.52</v>
      </c>
      <c r="I1029" s="14" t="n">
        <v>0</v>
      </c>
      <c r="J1029" s="14" t="n">
        <v>0</v>
      </c>
      <c r="K1029" s="14" t="n">
        <v>0</v>
      </c>
      <c r="L1029" s="14" t="n">
        <v>0</v>
      </c>
      <c r="M1029" s="14" t="n">
        <v>1600</v>
      </c>
      <c r="N1029" s="14" t="n">
        <v>86.1</v>
      </c>
      <c r="O1029" s="14" t="n">
        <v>420.25</v>
      </c>
      <c r="P1029" s="7" t="n">
        <v>1</v>
      </c>
      <c r="Q1029" s="7" t="n">
        <v>66</v>
      </c>
      <c r="R1029" s="7" t="n">
        <v>22</v>
      </c>
      <c r="S1029" s="7" t="n">
        <v>0.966</v>
      </c>
      <c r="T1029" s="7" t="n">
        <v>1</v>
      </c>
      <c r="U1029" s="7" t="n">
        <v>0</v>
      </c>
      <c r="V1029" s="7" t="n">
        <v>0.0424</v>
      </c>
      <c r="W1029" s="7"/>
    </row>
    <row r="1030" customFormat="false" ht="15" hidden="false" customHeight="false" outlineLevel="0" collapsed="false">
      <c r="A1030" s="7" t="s">
        <v>1143</v>
      </c>
      <c r="B1030" s="7" t="s">
        <v>106</v>
      </c>
      <c r="C1030" s="7" t="n">
        <v>22</v>
      </c>
      <c r="D1030" s="7" t="s">
        <v>102</v>
      </c>
      <c r="E1030" s="7" t="n">
        <v>10</v>
      </c>
      <c r="F1030" s="7" t="n">
        <v>2</v>
      </c>
      <c r="G1030" s="14" t="n">
        <v>264.53</v>
      </c>
      <c r="H1030" s="14" t="n">
        <v>607.18</v>
      </c>
      <c r="I1030" s="14" t="n">
        <v>0</v>
      </c>
      <c r="J1030" s="14" t="n">
        <v>0</v>
      </c>
      <c r="K1030" s="14" t="n">
        <v>0</v>
      </c>
      <c r="L1030" s="14" t="n">
        <v>0</v>
      </c>
      <c r="M1030" s="14"/>
      <c r="N1030" s="14"/>
      <c r="O1030" s="14" t="n">
        <v>0</v>
      </c>
      <c r="P1030" s="7" t="n">
        <v>27</v>
      </c>
      <c r="Q1030" s="7" t="n">
        <v>23</v>
      </c>
      <c r="R1030" s="7" t="n">
        <v>14</v>
      </c>
      <c r="S1030" s="7" t="n">
        <v>0.873</v>
      </c>
      <c r="T1030" s="7" t="n">
        <v>2</v>
      </c>
      <c r="U1030" s="7" t="n">
        <v>0</v>
      </c>
      <c r="V1030" s="7" t="n">
        <v>0.249</v>
      </c>
      <c r="W1030" s="7"/>
    </row>
    <row r="1031" customFormat="false" ht="15" hidden="false" customHeight="false" outlineLevel="0" collapsed="false">
      <c r="A1031" s="7" t="s">
        <v>1144</v>
      </c>
      <c r="B1031" s="7" t="s">
        <v>106</v>
      </c>
      <c r="C1031" s="7" t="n">
        <v>50</v>
      </c>
      <c r="D1031" s="7" t="s">
        <v>102</v>
      </c>
      <c r="E1031" s="7" t="n">
        <v>161</v>
      </c>
      <c r="F1031" s="7" t="n">
        <v>2</v>
      </c>
      <c r="G1031" s="14" t="n">
        <v>1875.72</v>
      </c>
      <c r="H1031" s="14" t="n">
        <v>0</v>
      </c>
      <c r="I1031" s="14" t="n">
        <v>0</v>
      </c>
      <c r="J1031" s="14" t="n">
        <v>0</v>
      </c>
      <c r="K1031" s="14" t="n">
        <v>0</v>
      </c>
      <c r="L1031" s="14" t="n">
        <v>6690</v>
      </c>
      <c r="M1031" s="14"/>
      <c r="N1031" s="14"/>
      <c r="O1031" s="14" t="n">
        <v>0</v>
      </c>
      <c r="P1031" s="7" t="n">
        <v>264</v>
      </c>
      <c r="Q1031" s="7" t="n">
        <v>0</v>
      </c>
      <c r="R1031" s="7" t="n">
        <v>0</v>
      </c>
      <c r="S1031" s="7"/>
      <c r="T1031" s="7" t="n">
        <v>0</v>
      </c>
      <c r="U1031" s="7" t="n">
        <v>0</v>
      </c>
      <c r="V1031" s="7" t="n">
        <v>0.2916</v>
      </c>
      <c r="W1031" s="7"/>
    </row>
    <row r="1032" customFormat="false" ht="15" hidden="false" customHeight="false" outlineLevel="0" collapsed="false">
      <c r="A1032" s="7" t="s">
        <v>1145</v>
      </c>
      <c r="B1032" s="7" t="s">
        <v>108</v>
      </c>
      <c r="C1032" s="7" t="n">
        <v>43</v>
      </c>
      <c r="D1032" s="7" t="s">
        <v>102</v>
      </c>
      <c r="E1032" s="7" t="n">
        <v>95</v>
      </c>
      <c r="F1032" s="7" t="n">
        <v>3</v>
      </c>
      <c r="G1032" s="14" t="n">
        <v>2844.4</v>
      </c>
      <c r="H1032" s="14" t="n">
        <v>0</v>
      </c>
      <c r="I1032" s="14" t="n">
        <v>0</v>
      </c>
      <c r="J1032" s="14" t="n">
        <v>0</v>
      </c>
      <c r="K1032" s="14" t="n">
        <v>0</v>
      </c>
      <c r="L1032" s="14" t="n">
        <v>18090</v>
      </c>
      <c r="M1032" s="14" t="n">
        <v>13700</v>
      </c>
      <c r="N1032" s="14" t="n">
        <v>54.5</v>
      </c>
      <c r="O1032" s="14" t="n">
        <v>1665.59</v>
      </c>
      <c r="P1032" s="7" t="n">
        <v>12</v>
      </c>
      <c r="Q1032" s="7" t="n">
        <v>30</v>
      </c>
      <c r="R1032" s="7" t="n">
        <v>7</v>
      </c>
      <c r="S1032" s="7" t="n">
        <v>0.63</v>
      </c>
      <c r="T1032" s="7" t="n">
        <v>0</v>
      </c>
      <c r="U1032" s="7" t="n">
        <v>0</v>
      </c>
      <c r="V1032" s="7" t="n">
        <v>0.0455</v>
      </c>
      <c r="W1032" s="7"/>
    </row>
    <row r="1033" customFormat="false" ht="15" hidden="false" customHeight="false" outlineLevel="0" collapsed="false">
      <c r="A1033" s="7" t="s">
        <v>1146</v>
      </c>
      <c r="B1033" s="7" t="s">
        <v>101</v>
      </c>
      <c r="C1033" s="7" t="n">
        <v>47</v>
      </c>
      <c r="D1033" s="7" t="s">
        <v>104</v>
      </c>
      <c r="E1033" s="7" t="n">
        <v>215</v>
      </c>
      <c r="F1033" s="7" t="n">
        <v>5</v>
      </c>
      <c r="G1033" s="14" t="n">
        <v>6180.83</v>
      </c>
      <c r="H1033" s="14" t="n">
        <v>7523.77</v>
      </c>
      <c r="I1033" s="14" t="n">
        <v>0</v>
      </c>
      <c r="J1033" s="14" t="n">
        <v>0</v>
      </c>
      <c r="K1033" s="14" t="n">
        <v>0</v>
      </c>
      <c r="L1033" s="14" t="n">
        <v>9440</v>
      </c>
      <c r="M1033" s="14" t="n">
        <v>12700</v>
      </c>
      <c r="N1033" s="14" t="n">
        <v>25.4</v>
      </c>
      <c r="O1033" s="14" t="n">
        <v>2488.48</v>
      </c>
      <c r="P1033" s="7" t="n">
        <v>11</v>
      </c>
      <c r="Q1033" s="7" t="n">
        <v>123</v>
      </c>
      <c r="R1033" s="7" t="n">
        <v>32</v>
      </c>
      <c r="S1033" s="7" t="n">
        <v>0.817</v>
      </c>
      <c r="T1033" s="7" t="n">
        <v>1</v>
      </c>
      <c r="U1033" s="7" t="n">
        <v>0</v>
      </c>
      <c r="V1033" s="7" t="n">
        <v>0.0143</v>
      </c>
      <c r="W1033" s="7"/>
    </row>
    <row r="1034" customFormat="false" ht="15" hidden="false" customHeight="false" outlineLevel="0" collapsed="false">
      <c r="A1034" s="7" t="s">
        <v>1147</v>
      </c>
      <c r="B1034" s="7" t="s">
        <v>106</v>
      </c>
      <c r="C1034" s="7" t="n">
        <v>33</v>
      </c>
      <c r="D1034" s="7" t="s">
        <v>104</v>
      </c>
      <c r="E1034" s="7" t="n">
        <v>42</v>
      </c>
      <c r="F1034" s="7" t="n">
        <v>2</v>
      </c>
      <c r="G1034" s="14" t="n">
        <v>2640.77</v>
      </c>
      <c r="H1034" s="14" t="n">
        <v>0</v>
      </c>
      <c r="I1034" s="14" t="n">
        <v>0</v>
      </c>
      <c r="J1034" s="14" t="n">
        <v>0</v>
      </c>
      <c r="K1034" s="14" t="n">
        <v>0</v>
      </c>
      <c r="L1034" s="14" t="n">
        <v>0</v>
      </c>
      <c r="M1034" s="14" t="n">
        <v>3300</v>
      </c>
      <c r="N1034" s="14" t="n">
        <v>43.9</v>
      </c>
      <c r="O1034" s="14" t="n">
        <v>114.74</v>
      </c>
      <c r="P1034" s="7" t="n">
        <v>23</v>
      </c>
      <c r="Q1034" s="7" t="n">
        <v>25</v>
      </c>
      <c r="R1034" s="7" t="n">
        <v>17</v>
      </c>
      <c r="S1034" s="7" t="n">
        <v>0.618</v>
      </c>
      <c r="T1034" s="7" t="n">
        <v>0</v>
      </c>
      <c r="U1034" s="7" t="n">
        <v>0</v>
      </c>
      <c r="V1034" s="7" t="n">
        <v>0.0275</v>
      </c>
      <c r="W1034" s="7"/>
    </row>
    <row r="1035" customFormat="false" ht="15" hidden="false" customHeight="false" outlineLevel="0" collapsed="false">
      <c r="A1035" s="7" t="s">
        <v>1148</v>
      </c>
      <c r="B1035" s="7" t="s">
        <v>101</v>
      </c>
      <c r="C1035" s="7" t="n">
        <v>25</v>
      </c>
      <c r="D1035" s="7" t="s">
        <v>102</v>
      </c>
      <c r="E1035" s="7" t="n">
        <v>23</v>
      </c>
      <c r="F1035" s="7" t="n">
        <v>3</v>
      </c>
      <c r="G1035" s="14" t="n">
        <v>11964.72</v>
      </c>
      <c r="H1035" s="14" t="n">
        <v>0</v>
      </c>
      <c r="I1035" s="14" t="n">
        <v>0</v>
      </c>
      <c r="J1035" s="14" t="n">
        <v>264887.29</v>
      </c>
      <c r="K1035" s="14" t="n">
        <v>0</v>
      </c>
      <c r="L1035" s="14" t="n">
        <v>0</v>
      </c>
      <c r="M1035" s="14" t="n">
        <v>21700</v>
      </c>
      <c r="N1035" s="14" t="n">
        <v>19.7</v>
      </c>
      <c r="O1035" s="14" t="n">
        <v>614.84</v>
      </c>
      <c r="P1035" s="7" t="n">
        <v>1</v>
      </c>
      <c r="Q1035" s="7" t="n">
        <v>35</v>
      </c>
      <c r="R1035" s="7" t="n">
        <v>12</v>
      </c>
      <c r="S1035" s="7" t="n">
        <v>0.932</v>
      </c>
      <c r="T1035" s="7" t="n">
        <v>0</v>
      </c>
      <c r="U1035" s="7" t="n">
        <v>0</v>
      </c>
      <c r="V1035" s="7" t="n">
        <v>0.0826</v>
      </c>
      <c r="W1035" s="7"/>
    </row>
    <row r="1036" customFormat="false" ht="15" hidden="false" customHeight="false" outlineLevel="0" collapsed="false">
      <c r="A1036" s="7" t="s">
        <v>1149</v>
      </c>
      <c r="B1036" s="7" t="s">
        <v>108</v>
      </c>
      <c r="C1036" s="7" t="n">
        <v>60</v>
      </c>
      <c r="D1036" s="7" t="s">
        <v>104</v>
      </c>
      <c r="E1036" s="7" t="n">
        <v>34</v>
      </c>
      <c r="F1036" s="7" t="n">
        <v>1</v>
      </c>
      <c r="G1036" s="14" t="n">
        <v>5323.36</v>
      </c>
      <c r="H1036" s="14" t="n">
        <v>0</v>
      </c>
      <c r="I1036" s="14" t="n">
        <v>0</v>
      </c>
      <c r="J1036" s="14" t="n">
        <v>0</v>
      </c>
      <c r="K1036" s="14" t="n">
        <v>0</v>
      </c>
      <c r="L1036" s="14" t="n">
        <v>0</v>
      </c>
      <c r="M1036" s="14"/>
      <c r="N1036" s="14"/>
      <c r="O1036" s="14" t="n">
        <v>0</v>
      </c>
      <c r="P1036" s="7" t="n">
        <v>3</v>
      </c>
      <c r="Q1036" s="7" t="n">
        <v>37</v>
      </c>
      <c r="R1036" s="7" t="n">
        <v>11</v>
      </c>
      <c r="S1036" s="7" t="n">
        <v>0.586</v>
      </c>
      <c r="T1036" s="7" t="n">
        <v>0</v>
      </c>
      <c r="U1036" s="7" t="n">
        <v>0</v>
      </c>
      <c r="V1036" s="7" t="n">
        <v>0.0261</v>
      </c>
      <c r="W1036" s="7"/>
    </row>
    <row r="1037" customFormat="false" ht="15" hidden="false" customHeight="false" outlineLevel="0" collapsed="false">
      <c r="A1037" s="7" t="s">
        <v>1150</v>
      </c>
      <c r="B1037" s="7" t="s">
        <v>108</v>
      </c>
      <c r="C1037" s="7" t="n">
        <v>47</v>
      </c>
      <c r="D1037" s="7" t="s">
        <v>102</v>
      </c>
      <c r="E1037" s="7" t="n">
        <v>63</v>
      </c>
      <c r="F1037" s="7" t="n">
        <v>2</v>
      </c>
      <c r="G1037" s="14" t="n">
        <v>492.17</v>
      </c>
      <c r="H1037" s="14" t="n">
        <v>0</v>
      </c>
      <c r="I1037" s="14" t="n">
        <v>0</v>
      </c>
      <c r="J1037" s="14" t="n">
        <v>0</v>
      </c>
      <c r="K1037" s="14" t="n">
        <v>0</v>
      </c>
      <c r="L1037" s="14" t="n">
        <v>18840</v>
      </c>
      <c r="M1037" s="14"/>
      <c r="N1037" s="14"/>
      <c r="O1037" s="14" t="n">
        <v>0</v>
      </c>
      <c r="P1037" s="7" t="n">
        <v>24</v>
      </c>
      <c r="Q1037" s="7" t="n">
        <v>7</v>
      </c>
      <c r="R1037" s="7" t="n">
        <v>0</v>
      </c>
      <c r="S1037" s="7" t="n">
        <v>0.72</v>
      </c>
      <c r="T1037" s="7" t="n">
        <v>1</v>
      </c>
      <c r="U1037" s="7" t="n">
        <v>1</v>
      </c>
      <c r="V1037" s="7" t="n">
        <v>0.3383</v>
      </c>
      <c r="W1037" s="7"/>
    </row>
    <row r="1038" customFormat="false" ht="15" hidden="false" customHeight="false" outlineLevel="0" collapsed="false">
      <c r="A1038" s="7" t="s">
        <v>1151</v>
      </c>
      <c r="B1038" s="7" t="s">
        <v>108</v>
      </c>
      <c r="C1038" s="7" t="n">
        <v>46</v>
      </c>
      <c r="D1038" s="7" t="s">
        <v>104</v>
      </c>
      <c r="E1038" s="7" t="n">
        <v>73</v>
      </c>
      <c r="F1038" s="7" t="n">
        <v>1</v>
      </c>
      <c r="G1038" s="14" t="n">
        <v>7432.59</v>
      </c>
      <c r="H1038" s="14" t="n">
        <v>0</v>
      </c>
      <c r="I1038" s="14" t="n">
        <v>0</v>
      </c>
      <c r="J1038" s="14" t="n">
        <v>0</v>
      </c>
      <c r="K1038" s="14" t="n">
        <v>0</v>
      </c>
      <c r="L1038" s="14" t="n">
        <v>0</v>
      </c>
      <c r="M1038" s="14"/>
      <c r="N1038" s="14"/>
      <c r="O1038" s="14" t="n">
        <v>0</v>
      </c>
      <c r="P1038" s="7" t="n">
        <v>3</v>
      </c>
      <c r="Q1038" s="7" t="n">
        <v>37</v>
      </c>
      <c r="R1038" s="7" t="n">
        <v>12</v>
      </c>
      <c r="S1038" s="7" t="n">
        <v>0.704</v>
      </c>
      <c r="T1038" s="7" t="n">
        <v>0</v>
      </c>
      <c r="U1038" s="7" t="n">
        <v>0</v>
      </c>
      <c r="V1038" s="7" t="n">
        <v>0.033</v>
      </c>
      <c r="W1038" s="7"/>
    </row>
    <row r="1039" customFormat="false" ht="15" hidden="false" customHeight="false" outlineLevel="0" collapsed="false">
      <c r="A1039" s="7" t="s">
        <v>1152</v>
      </c>
      <c r="B1039" s="7" t="s">
        <v>101</v>
      </c>
      <c r="C1039" s="7" t="n">
        <v>74</v>
      </c>
      <c r="D1039" s="7" t="s">
        <v>104</v>
      </c>
      <c r="E1039" s="7" t="n">
        <v>196</v>
      </c>
      <c r="F1039" s="7" t="n">
        <v>4</v>
      </c>
      <c r="G1039" s="14" t="n">
        <v>1243.06</v>
      </c>
      <c r="H1039" s="14" t="n">
        <v>0</v>
      </c>
      <c r="I1039" s="14" t="n">
        <v>34600</v>
      </c>
      <c r="J1039" s="14" t="n">
        <v>0</v>
      </c>
      <c r="K1039" s="14" t="n">
        <v>76400</v>
      </c>
      <c r="L1039" s="14" t="n">
        <v>0</v>
      </c>
      <c r="M1039" s="14"/>
      <c r="N1039" s="14"/>
      <c r="O1039" s="14" t="n">
        <v>0</v>
      </c>
      <c r="P1039" s="7" t="n">
        <v>10</v>
      </c>
      <c r="Q1039" s="7" t="n">
        <v>29</v>
      </c>
      <c r="R1039" s="7" t="n">
        <v>0</v>
      </c>
      <c r="S1039" s="7" t="n">
        <v>0.177</v>
      </c>
      <c r="T1039" s="7" t="n">
        <v>1</v>
      </c>
      <c r="U1039" s="7" t="n">
        <v>0</v>
      </c>
      <c r="V1039" s="7" t="n">
        <v>0.0397</v>
      </c>
      <c r="W1039" s="7"/>
    </row>
    <row r="1040" customFormat="false" ht="15" hidden="false" customHeight="false" outlineLevel="0" collapsed="false">
      <c r="A1040" s="7" t="s">
        <v>1153</v>
      </c>
      <c r="B1040" s="7" t="s">
        <v>101</v>
      </c>
      <c r="C1040" s="7" t="n">
        <v>65</v>
      </c>
      <c r="D1040" s="7" t="s">
        <v>102</v>
      </c>
      <c r="E1040" s="7" t="n">
        <v>61</v>
      </c>
      <c r="F1040" s="7" t="n">
        <v>5</v>
      </c>
      <c r="G1040" s="14" t="n">
        <v>2877.9</v>
      </c>
      <c r="H1040" s="14" t="n">
        <v>0</v>
      </c>
      <c r="I1040" s="14" t="n">
        <v>97900</v>
      </c>
      <c r="J1040" s="14" t="n">
        <v>46865.54</v>
      </c>
      <c r="K1040" s="14" t="n">
        <v>81700</v>
      </c>
      <c r="L1040" s="14" t="n">
        <v>0</v>
      </c>
      <c r="M1040" s="14" t="n">
        <v>12300</v>
      </c>
      <c r="N1040" s="14" t="n">
        <v>5.3</v>
      </c>
      <c r="O1040" s="14" t="n">
        <v>0</v>
      </c>
      <c r="P1040" s="7" t="n">
        <v>199</v>
      </c>
      <c r="Q1040" s="7" t="n">
        <v>0</v>
      </c>
      <c r="R1040" s="7" t="n">
        <v>0</v>
      </c>
      <c r="S1040" s="7"/>
      <c r="T1040" s="7" t="n">
        <v>0</v>
      </c>
      <c r="U1040" s="7" t="n">
        <v>1</v>
      </c>
      <c r="V1040" s="7" t="n">
        <v>0.1979</v>
      </c>
      <c r="W1040" s="7"/>
    </row>
    <row r="1041" customFormat="false" ht="15" hidden="false" customHeight="false" outlineLevel="0" collapsed="false">
      <c r="A1041" s="7" t="s">
        <v>1154</v>
      </c>
      <c r="B1041" s="7" t="s">
        <v>106</v>
      </c>
      <c r="C1041" s="7" t="n">
        <v>19</v>
      </c>
      <c r="D1041" s="7" t="s">
        <v>104</v>
      </c>
      <c r="E1041" s="7" t="n">
        <v>3</v>
      </c>
      <c r="F1041" s="7" t="n">
        <v>4</v>
      </c>
      <c r="G1041" s="14" t="n">
        <v>3562.4</v>
      </c>
      <c r="H1041" s="14" t="n">
        <v>24613.99</v>
      </c>
      <c r="I1041" s="14" t="n">
        <v>79800</v>
      </c>
      <c r="J1041" s="14" t="n">
        <v>0</v>
      </c>
      <c r="K1041" s="14" t="n">
        <v>0</v>
      </c>
      <c r="L1041" s="14" t="n">
        <v>0</v>
      </c>
      <c r="M1041" s="14" t="n">
        <v>23000</v>
      </c>
      <c r="N1041" s="14" t="n">
        <v>13</v>
      </c>
      <c r="O1041" s="14" t="n">
        <v>1333.59</v>
      </c>
      <c r="P1041" s="7" t="n">
        <v>1</v>
      </c>
      <c r="Q1041" s="7" t="n">
        <v>34</v>
      </c>
      <c r="R1041" s="7" t="n">
        <v>13</v>
      </c>
      <c r="S1041" s="7" t="n">
        <v>0.847</v>
      </c>
      <c r="T1041" s="7" t="n">
        <v>0</v>
      </c>
      <c r="U1041" s="7" t="n">
        <v>0</v>
      </c>
      <c r="V1041" s="7" t="n">
        <v>0.0294</v>
      </c>
      <c r="W1041" s="7"/>
    </row>
    <row r="1042" customFormat="false" ht="15" hidden="false" customHeight="false" outlineLevel="0" collapsed="false">
      <c r="A1042" s="7" t="s">
        <v>1155</v>
      </c>
      <c r="B1042" s="7" t="s">
        <v>101</v>
      </c>
      <c r="C1042" s="7" t="n">
        <v>58</v>
      </c>
      <c r="D1042" s="7" t="s">
        <v>102</v>
      </c>
      <c r="E1042" s="7" t="n">
        <v>66</v>
      </c>
      <c r="F1042" s="7" t="n">
        <v>4</v>
      </c>
      <c r="G1042" s="14" t="n">
        <v>26532.45</v>
      </c>
      <c r="H1042" s="14" t="n">
        <v>8369.99</v>
      </c>
      <c r="I1042" s="14" t="n">
        <v>0</v>
      </c>
      <c r="J1042" s="14" t="n">
        <v>0</v>
      </c>
      <c r="K1042" s="14" t="n">
        <v>438700</v>
      </c>
      <c r="L1042" s="14" t="n">
        <v>0</v>
      </c>
      <c r="M1042" s="14" t="n">
        <v>9800</v>
      </c>
      <c r="N1042" s="14" t="n">
        <v>24.4</v>
      </c>
      <c r="O1042" s="14" t="n">
        <v>206.93</v>
      </c>
      <c r="P1042" s="7" t="n">
        <v>30</v>
      </c>
      <c r="Q1042" s="7" t="n">
        <v>14</v>
      </c>
      <c r="R1042" s="7" t="n">
        <v>8</v>
      </c>
      <c r="S1042" s="7" t="n">
        <v>0.801</v>
      </c>
      <c r="T1042" s="7" t="n">
        <v>0</v>
      </c>
      <c r="U1042" s="7" t="n">
        <v>0</v>
      </c>
      <c r="V1042" s="7" t="n">
        <v>0.1095</v>
      </c>
      <c r="W1042" s="7"/>
    </row>
    <row r="1043" customFormat="false" ht="15" hidden="false" customHeight="false" outlineLevel="0" collapsed="false">
      <c r="A1043" s="7" t="s">
        <v>1156</v>
      </c>
      <c r="B1043" s="7" t="s">
        <v>108</v>
      </c>
      <c r="C1043" s="7" t="n">
        <v>49</v>
      </c>
      <c r="D1043" s="7" t="s">
        <v>102</v>
      </c>
      <c r="E1043" s="7" t="n">
        <v>112</v>
      </c>
      <c r="F1043" s="7" t="n">
        <v>4</v>
      </c>
      <c r="G1043" s="14" t="n">
        <v>7165.13</v>
      </c>
      <c r="H1043" s="14" t="n">
        <v>24607.17</v>
      </c>
      <c r="I1043" s="14" t="n">
        <v>30000</v>
      </c>
      <c r="J1043" s="14" t="n">
        <v>0</v>
      </c>
      <c r="K1043" s="14" t="n">
        <v>0</v>
      </c>
      <c r="L1043" s="14" t="n">
        <v>0</v>
      </c>
      <c r="M1043" s="14" t="n">
        <v>10100</v>
      </c>
      <c r="N1043" s="14" t="n">
        <v>15.1</v>
      </c>
      <c r="O1043" s="14" t="n">
        <v>494.84</v>
      </c>
      <c r="P1043" s="7" t="n">
        <v>4</v>
      </c>
      <c r="Q1043" s="7" t="n">
        <v>34</v>
      </c>
      <c r="R1043" s="7" t="n">
        <v>16</v>
      </c>
      <c r="S1043" s="7" t="n">
        <v>0.74</v>
      </c>
      <c r="T1043" s="7" t="n">
        <v>0</v>
      </c>
      <c r="U1043" s="7" t="n">
        <v>0</v>
      </c>
      <c r="V1043" s="7" t="n">
        <v>0.0456</v>
      </c>
      <c r="W1043" s="7"/>
    </row>
    <row r="1044" customFormat="false" ht="15" hidden="false" customHeight="false" outlineLevel="0" collapsed="false">
      <c r="A1044" s="7" t="s">
        <v>1157</v>
      </c>
      <c r="B1044" s="7" t="s">
        <v>108</v>
      </c>
      <c r="C1044" s="7" t="n">
        <v>23</v>
      </c>
      <c r="D1044" s="7" t="s">
        <v>102</v>
      </c>
      <c r="E1044" s="7" t="n">
        <v>20</v>
      </c>
      <c r="F1044" s="7" t="n">
        <v>3</v>
      </c>
      <c r="G1044" s="14" t="n">
        <v>1152.8</v>
      </c>
      <c r="H1044" s="14" t="n">
        <v>7884.6</v>
      </c>
      <c r="I1044" s="14" t="n">
        <v>0</v>
      </c>
      <c r="J1044" s="14" t="n">
        <v>2059</v>
      </c>
      <c r="K1044" s="14" t="n">
        <v>0</v>
      </c>
      <c r="L1044" s="14" t="n">
        <v>0</v>
      </c>
      <c r="M1044" s="14"/>
      <c r="N1044" s="14"/>
      <c r="O1044" s="14" t="n">
        <v>0</v>
      </c>
      <c r="P1044" s="7" t="n">
        <v>9</v>
      </c>
      <c r="Q1044" s="7" t="n">
        <v>42</v>
      </c>
      <c r="R1044" s="7" t="n">
        <v>20</v>
      </c>
      <c r="S1044" s="7" t="n">
        <v>0.798</v>
      </c>
      <c r="T1044" s="7" t="n">
        <v>0</v>
      </c>
      <c r="U1044" s="7" t="n">
        <v>0</v>
      </c>
      <c r="V1044" s="7" t="n">
        <v>0.0499</v>
      </c>
      <c r="W1044" s="7"/>
    </row>
    <row r="1045" customFormat="false" ht="15" hidden="false" customHeight="false" outlineLevel="0" collapsed="false">
      <c r="A1045" s="7" t="s">
        <v>1158</v>
      </c>
      <c r="B1045" s="7" t="s">
        <v>108</v>
      </c>
      <c r="C1045" s="7" t="n">
        <v>27</v>
      </c>
      <c r="D1045" s="7" t="s">
        <v>104</v>
      </c>
      <c r="E1045" s="7" t="n">
        <v>43</v>
      </c>
      <c r="F1045" s="7" t="n">
        <v>4</v>
      </c>
      <c r="G1045" s="14" t="n">
        <v>3508.55</v>
      </c>
      <c r="H1045" s="14" t="n">
        <v>42525.23</v>
      </c>
      <c r="I1045" s="14" t="n">
        <v>0</v>
      </c>
      <c r="J1045" s="14" t="n">
        <v>0</v>
      </c>
      <c r="K1045" s="14" t="n">
        <v>0</v>
      </c>
      <c r="L1045" s="14" t="n">
        <v>0</v>
      </c>
      <c r="M1045" s="14" t="n">
        <v>14300</v>
      </c>
      <c r="N1045" s="14" t="n">
        <v>3.9</v>
      </c>
      <c r="O1045" s="14" t="n">
        <v>801.66</v>
      </c>
      <c r="P1045" s="7" t="n">
        <v>14</v>
      </c>
      <c r="Q1045" s="7" t="n">
        <v>32</v>
      </c>
      <c r="R1045" s="7" t="n">
        <v>9</v>
      </c>
      <c r="S1045" s="7" t="n">
        <v>0.96</v>
      </c>
      <c r="T1045" s="7" t="n">
        <v>0</v>
      </c>
      <c r="U1045" s="7" t="n">
        <v>0</v>
      </c>
      <c r="V1045" s="7" t="n">
        <v>0.0153</v>
      </c>
      <c r="W1045" s="7"/>
    </row>
    <row r="1046" customFormat="false" ht="15" hidden="false" customHeight="false" outlineLevel="0" collapsed="false">
      <c r="A1046" s="7" t="s">
        <v>1159</v>
      </c>
      <c r="B1046" s="7" t="s">
        <v>108</v>
      </c>
      <c r="C1046" s="7" t="n">
        <v>57</v>
      </c>
      <c r="D1046" s="7" t="s">
        <v>102</v>
      </c>
      <c r="E1046" s="7" t="n">
        <v>81</v>
      </c>
      <c r="F1046" s="7" t="n">
        <v>4</v>
      </c>
      <c r="G1046" s="14" t="n">
        <v>3306.06</v>
      </c>
      <c r="H1046" s="14" t="n">
        <v>71914.42</v>
      </c>
      <c r="I1046" s="14" t="n">
        <v>110600</v>
      </c>
      <c r="J1046" s="14" t="n">
        <v>32762.88</v>
      </c>
      <c r="K1046" s="14" t="n">
        <v>0</v>
      </c>
      <c r="L1046" s="14" t="n">
        <v>0</v>
      </c>
      <c r="M1046" s="14"/>
      <c r="N1046" s="14"/>
      <c r="O1046" s="14" t="n">
        <v>0</v>
      </c>
      <c r="P1046" s="7" t="n">
        <v>33</v>
      </c>
      <c r="Q1046" s="7" t="n">
        <v>11</v>
      </c>
      <c r="R1046" s="7" t="n">
        <v>0</v>
      </c>
      <c r="S1046" s="7" t="n">
        <v>0.29</v>
      </c>
      <c r="T1046" s="7" t="n">
        <v>0</v>
      </c>
      <c r="U1046" s="7" t="n">
        <v>0</v>
      </c>
      <c r="V1046" s="7" t="n">
        <v>0.0844</v>
      </c>
      <c r="W1046" s="7"/>
    </row>
    <row r="1047" customFormat="false" ht="15" hidden="false" customHeight="false" outlineLevel="0" collapsed="false">
      <c r="A1047" s="7" t="s">
        <v>1160</v>
      </c>
      <c r="B1047" s="7" t="s">
        <v>101</v>
      </c>
      <c r="C1047" s="7" t="n">
        <v>28</v>
      </c>
      <c r="D1047" s="7" t="s">
        <v>102</v>
      </c>
      <c r="E1047" s="7" t="n">
        <v>4</v>
      </c>
      <c r="F1047" s="7" t="n">
        <v>2</v>
      </c>
      <c r="G1047" s="14" t="n">
        <v>5709.4</v>
      </c>
      <c r="H1047" s="14" t="n">
        <v>29242.71</v>
      </c>
      <c r="I1047" s="14" t="n">
        <v>0</v>
      </c>
      <c r="J1047" s="14" t="n">
        <v>0</v>
      </c>
      <c r="K1047" s="14" t="n">
        <v>0</v>
      </c>
      <c r="L1047" s="14" t="n">
        <v>0</v>
      </c>
      <c r="M1047" s="14"/>
      <c r="N1047" s="14"/>
      <c r="O1047" s="14" t="n">
        <v>0</v>
      </c>
      <c r="P1047" s="7" t="n">
        <v>11</v>
      </c>
      <c r="Q1047" s="7" t="n">
        <v>40</v>
      </c>
      <c r="R1047" s="7" t="n">
        <v>17</v>
      </c>
      <c r="S1047" s="7" t="n">
        <v>0.763</v>
      </c>
      <c r="T1047" s="7" t="n">
        <v>0</v>
      </c>
      <c r="U1047" s="7" t="n">
        <v>0</v>
      </c>
      <c r="V1047" s="7" t="n">
        <v>0.0657</v>
      </c>
      <c r="W1047" s="7"/>
    </row>
    <row r="1048" customFormat="false" ht="15" hidden="false" customHeight="false" outlineLevel="0" collapsed="false">
      <c r="A1048" s="7" t="s">
        <v>1161</v>
      </c>
      <c r="B1048" s="7" t="s">
        <v>101</v>
      </c>
      <c r="C1048" s="7" t="n">
        <v>19</v>
      </c>
      <c r="D1048" s="7" t="s">
        <v>102</v>
      </c>
      <c r="E1048" s="7" t="n">
        <v>2</v>
      </c>
      <c r="F1048" s="7" t="n">
        <v>5</v>
      </c>
      <c r="G1048" s="14" t="n">
        <v>13234.65</v>
      </c>
      <c r="H1048" s="14" t="n">
        <v>131517.43</v>
      </c>
      <c r="I1048" s="14" t="n">
        <v>445400</v>
      </c>
      <c r="J1048" s="14" t="n">
        <v>0</v>
      </c>
      <c r="K1048" s="14" t="n">
        <v>588600</v>
      </c>
      <c r="L1048" s="14" t="n">
        <v>0</v>
      </c>
      <c r="M1048" s="14"/>
      <c r="N1048" s="14"/>
      <c r="O1048" s="14" t="n">
        <v>0</v>
      </c>
      <c r="P1048" s="7" t="n">
        <v>241</v>
      </c>
      <c r="Q1048" s="7" t="n">
        <v>0</v>
      </c>
      <c r="R1048" s="7" t="n">
        <v>0</v>
      </c>
      <c r="S1048" s="7"/>
      <c r="T1048" s="7" t="n">
        <v>0</v>
      </c>
      <c r="U1048" s="7" t="n">
        <v>0</v>
      </c>
      <c r="V1048" s="7" t="n">
        <v>0.3121</v>
      </c>
      <c r="W1048" s="7"/>
    </row>
    <row r="1049" customFormat="false" ht="15" hidden="false" customHeight="false" outlineLevel="0" collapsed="false">
      <c r="A1049" s="7" t="s">
        <v>1162</v>
      </c>
      <c r="B1049" s="7" t="s">
        <v>101</v>
      </c>
      <c r="C1049" s="7" t="n">
        <v>23</v>
      </c>
      <c r="D1049" s="7" t="s">
        <v>104</v>
      </c>
      <c r="E1049" s="7" t="n">
        <v>26</v>
      </c>
      <c r="F1049" s="7" t="n">
        <v>2</v>
      </c>
      <c r="G1049" s="14" t="n">
        <v>722.3</v>
      </c>
      <c r="H1049" s="14" t="n">
        <v>0</v>
      </c>
      <c r="I1049" s="14" t="n">
        <v>0</v>
      </c>
      <c r="J1049" s="14" t="n">
        <v>0</v>
      </c>
      <c r="K1049" s="14" t="n">
        <v>0</v>
      </c>
      <c r="L1049" s="14" t="n">
        <v>0</v>
      </c>
      <c r="M1049" s="14" t="n">
        <v>2200</v>
      </c>
      <c r="N1049" s="14" t="n">
        <v>63.7</v>
      </c>
      <c r="O1049" s="14" t="n">
        <v>119.28</v>
      </c>
      <c r="P1049" s="7" t="n">
        <v>4</v>
      </c>
      <c r="Q1049" s="7" t="n">
        <v>38</v>
      </c>
      <c r="R1049" s="7" t="n">
        <v>13</v>
      </c>
      <c r="S1049" s="7" t="n">
        <v>0.828</v>
      </c>
      <c r="T1049" s="7" t="n">
        <v>0</v>
      </c>
      <c r="U1049" s="7" t="n">
        <v>0</v>
      </c>
      <c r="V1049" s="7" t="n">
        <v>0.0282</v>
      </c>
      <c r="W1049" s="7"/>
    </row>
    <row r="1050" customFormat="false" ht="15" hidden="false" customHeight="false" outlineLevel="0" collapsed="false">
      <c r="A1050" s="7" t="s">
        <v>1163</v>
      </c>
      <c r="B1050" s="7" t="s">
        <v>128</v>
      </c>
      <c r="C1050" s="7" t="n">
        <v>35</v>
      </c>
      <c r="D1050" s="7" t="s">
        <v>102</v>
      </c>
      <c r="E1050" s="7" t="n">
        <v>121</v>
      </c>
      <c r="F1050" s="7" t="n">
        <v>2</v>
      </c>
      <c r="G1050" s="14" t="n">
        <v>343.11</v>
      </c>
      <c r="H1050" s="14" t="n">
        <v>1268.55</v>
      </c>
      <c r="I1050" s="14" t="n">
        <v>0</v>
      </c>
      <c r="J1050" s="14" t="n">
        <v>0</v>
      </c>
      <c r="K1050" s="14" t="n">
        <v>0</v>
      </c>
      <c r="L1050" s="14" t="n">
        <v>0</v>
      </c>
      <c r="M1050" s="14"/>
      <c r="N1050" s="14"/>
      <c r="O1050" s="14" t="n">
        <v>0</v>
      </c>
      <c r="P1050" s="7" t="n">
        <v>36</v>
      </c>
      <c r="Q1050" s="7" t="n">
        <v>16</v>
      </c>
      <c r="R1050" s="7" t="n">
        <v>13</v>
      </c>
      <c r="S1050" s="7" t="n">
        <v>0.677</v>
      </c>
      <c r="T1050" s="7" t="n">
        <v>0</v>
      </c>
      <c r="U1050" s="7" t="n">
        <v>0</v>
      </c>
      <c r="V1050" s="7" t="n">
        <v>0.0515</v>
      </c>
      <c r="W1050" s="7"/>
    </row>
    <row r="1051" customFormat="false" ht="15" hidden="false" customHeight="false" outlineLevel="0" collapsed="false">
      <c r="A1051" s="7" t="s">
        <v>1164</v>
      </c>
      <c r="B1051" s="7" t="s">
        <v>101</v>
      </c>
      <c r="C1051" s="7" t="n">
        <v>46</v>
      </c>
      <c r="D1051" s="7" t="s">
        <v>102</v>
      </c>
      <c r="E1051" s="7" t="n">
        <v>235</v>
      </c>
      <c r="F1051" s="7" t="n">
        <v>3</v>
      </c>
      <c r="G1051" s="14" t="n">
        <v>7134.89</v>
      </c>
      <c r="H1051" s="14" t="n">
        <v>55363.36</v>
      </c>
      <c r="I1051" s="14" t="n">
        <v>0</v>
      </c>
      <c r="J1051" s="14" t="n">
        <v>0</v>
      </c>
      <c r="K1051" s="14" t="n">
        <v>273300</v>
      </c>
      <c r="L1051" s="14" t="n">
        <v>0</v>
      </c>
      <c r="M1051" s="14"/>
      <c r="N1051" s="14"/>
      <c r="O1051" s="14" t="n">
        <v>0</v>
      </c>
      <c r="P1051" s="7" t="n">
        <v>17</v>
      </c>
      <c r="Q1051" s="7" t="n">
        <v>26</v>
      </c>
      <c r="R1051" s="7" t="n">
        <v>8</v>
      </c>
      <c r="S1051" s="7" t="n">
        <v>0.773</v>
      </c>
      <c r="T1051" s="7" t="n">
        <v>0</v>
      </c>
      <c r="U1051" s="7" t="n">
        <v>0</v>
      </c>
      <c r="V1051" s="7" t="n">
        <v>0.0906</v>
      </c>
      <c r="W1051" s="7"/>
    </row>
    <row r="1052" customFormat="false" ht="15" hidden="false" customHeight="false" outlineLevel="0" collapsed="false">
      <c r="A1052" s="7" t="s">
        <v>1165</v>
      </c>
      <c r="B1052" s="7" t="s">
        <v>108</v>
      </c>
      <c r="C1052" s="7" t="n">
        <v>57</v>
      </c>
      <c r="D1052" s="7" t="s">
        <v>102</v>
      </c>
      <c r="E1052" s="7" t="n">
        <v>115</v>
      </c>
      <c r="F1052" s="7" t="n">
        <v>5</v>
      </c>
      <c r="G1052" s="14" t="n">
        <v>3567.22</v>
      </c>
      <c r="H1052" s="14" t="n">
        <v>18466.3</v>
      </c>
      <c r="I1052" s="14" t="n">
        <v>0</v>
      </c>
      <c r="J1052" s="14" t="n">
        <v>0</v>
      </c>
      <c r="K1052" s="14" t="n">
        <v>0</v>
      </c>
      <c r="L1052" s="14" t="n">
        <v>18690</v>
      </c>
      <c r="M1052" s="14" t="n">
        <v>9400</v>
      </c>
      <c r="N1052" s="14" t="n">
        <v>83.2</v>
      </c>
      <c r="O1052" s="14" t="n">
        <v>1241.21</v>
      </c>
      <c r="P1052" s="7" t="n">
        <v>3</v>
      </c>
      <c r="Q1052" s="7" t="n">
        <v>44</v>
      </c>
      <c r="R1052" s="7" t="n">
        <v>0</v>
      </c>
      <c r="S1052" s="7" t="n">
        <v>0.444</v>
      </c>
      <c r="T1052" s="7" t="n">
        <v>0</v>
      </c>
      <c r="U1052" s="7" t="n">
        <v>0</v>
      </c>
      <c r="V1052" s="7" t="n">
        <v>0.0325</v>
      </c>
      <c r="W1052" s="7"/>
    </row>
    <row r="1053" customFormat="false" ht="15" hidden="false" customHeight="false" outlineLevel="0" collapsed="false">
      <c r="A1053" s="7" t="s">
        <v>1166</v>
      </c>
      <c r="B1053" s="7" t="s">
        <v>108</v>
      </c>
      <c r="C1053" s="7" t="n">
        <v>34</v>
      </c>
      <c r="D1053" s="7" t="s">
        <v>102</v>
      </c>
      <c r="E1053" s="7" t="n">
        <v>82</v>
      </c>
      <c r="F1053" s="7" t="n">
        <v>2</v>
      </c>
      <c r="G1053" s="14" t="n">
        <v>4478.68</v>
      </c>
      <c r="H1053" s="14"/>
      <c r="I1053" s="14" t="n">
        <v>0</v>
      </c>
      <c r="J1053" s="14" t="n">
        <v>0</v>
      </c>
      <c r="K1053" s="14" t="n">
        <v>0</v>
      </c>
      <c r="L1053" s="14" t="n">
        <v>0</v>
      </c>
      <c r="M1053" s="14"/>
      <c r="N1053" s="14"/>
      <c r="O1053" s="14" t="n">
        <v>0</v>
      </c>
      <c r="P1053" s="7" t="n">
        <v>38</v>
      </c>
      <c r="Q1053" s="7" t="n">
        <v>16</v>
      </c>
      <c r="R1053" s="7" t="n">
        <v>9</v>
      </c>
      <c r="S1053" s="7" t="n">
        <v>0.652</v>
      </c>
      <c r="T1053" s="7" t="n">
        <v>1</v>
      </c>
      <c r="U1053" s="7" t="n">
        <v>0</v>
      </c>
      <c r="V1053" s="7" t="n">
        <v>0.5684</v>
      </c>
      <c r="W1053" s="7" t="s">
        <v>384</v>
      </c>
    </row>
    <row r="1054" customFormat="false" ht="15" hidden="false" customHeight="false" outlineLevel="0" collapsed="false">
      <c r="A1054" s="7" t="s">
        <v>1167</v>
      </c>
      <c r="B1054" s="7" t="s">
        <v>101</v>
      </c>
      <c r="C1054" s="7" t="n">
        <v>36</v>
      </c>
      <c r="D1054" s="7" t="s">
        <v>102</v>
      </c>
      <c r="E1054" s="7" t="n">
        <v>44</v>
      </c>
      <c r="F1054" s="7" t="n">
        <v>3</v>
      </c>
      <c r="G1054" s="14" t="n">
        <v>4685.62</v>
      </c>
      <c r="H1054" s="14" t="n">
        <v>3888.04</v>
      </c>
      <c r="I1054" s="14" t="n">
        <v>0</v>
      </c>
      <c r="J1054" s="14" t="n">
        <v>0</v>
      </c>
      <c r="K1054" s="14" t="n">
        <v>0</v>
      </c>
      <c r="L1054" s="14" t="n">
        <v>0</v>
      </c>
      <c r="M1054" s="14" t="n">
        <v>9400</v>
      </c>
      <c r="N1054" s="14" t="n">
        <v>26.6</v>
      </c>
      <c r="O1054" s="14" t="n">
        <v>104.21</v>
      </c>
      <c r="P1054" s="7" t="n">
        <v>2</v>
      </c>
      <c r="Q1054" s="7" t="n">
        <v>15</v>
      </c>
      <c r="R1054" s="7" t="n">
        <v>10</v>
      </c>
      <c r="S1054" s="7" t="n">
        <v>0.799</v>
      </c>
      <c r="T1054" s="7" t="n">
        <v>0</v>
      </c>
      <c r="U1054" s="7" t="n">
        <v>0</v>
      </c>
      <c r="V1054" s="7" t="n">
        <v>0.0625</v>
      </c>
      <c r="W1054" s="7"/>
    </row>
    <row r="1055" customFormat="false" ht="15" hidden="false" customHeight="false" outlineLevel="0" collapsed="false">
      <c r="A1055" s="7" t="s">
        <v>1168</v>
      </c>
      <c r="B1055" s="7" t="s">
        <v>106</v>
      </c>
      <c r="C1055" s="7" t="n">
        <v>25</v>
      </c>
      <c r="D1055" s="7" t="s">
        <v>102</v>
      </c>
      <c r="E1055" s="7" t="n">
        <v>28</v>
      </c>
      <c r="F1055" s="7" t="n">
        <v>5</v>
      </c>
      <c r="G1055" s="14" t="n">
        <v>15114</v>
      </c>
      <c r="H1055" s="14" t="n">
        <v>48595.39</v>
      </c>
      <c r="I1055" s="14" t="n">
        <v>256400</v>
      </c>
      <c r="J1055" s="14" t="n">
        <v>0</v>
      </c>
      <c r="K1055" s="14" t="n">
        <v>0</v>
      </c>
      <c r="L1055" s="14" t="n">
        <v>10240</v>
      </c>
      <c r="M1055" s="14" t="n">
        <v>31100</v>
      </c>
      <c r="N1055" s="14" t="n">
        <v>6.6</v>
      </c>
      <c r="O1055" s="14" t="n">
        <v>331.74</v>
      </c>
      <c r="P1055" s="7" t="n">
        <v>1</v>
      </c>
      <c r="Q1055" s="7" t="n">
        <v>14</v>
      </c>
      <c r="R1055" s="7" t="n">
        <v>11</v>
      </c>
      <c r="S1055" s="7" t="n">
        <v>0.976</v>
      </c>
      <c r="T1055" s="7" t="n">
        <v>0</v>
      </c>
      <c r="U1055" s="7" t="n">
        <v>0</v>
      </c>
      <c r="V1055" s="7" t="n">
        <v>0.0766</v>
      </c>
      <c r="W1055" s="7"/>
    </row>
    <row r="1056" customFormat="false" ht="15" hidden="false" customHeight="false" outlineLevel="0" collapsed="false">
      <c r="A1056" s="7" t="s">
        <v>1169</v>
      </c>
      <c r="B1056" s="7" t="s">
        <v>106</v>
      </c>
      <c r="C1056" s="7" t="n">
        <v>40</v>
      </c>
      <c r="D1056" s="7" t="s">
        <v>102</v>
      </c>
      <c r="E1056" s="7" t="n">
        <v>92</v>
      </c>
      <c r="F1056" s="7" t="n">
        <v>3</v>
      </c>
      <c r="G1056" s="14" t="n">
        <v>2129.34</v>
      </c>
      <c r="H1056" s="14" t="n">
        <v>11130.24</v>
      </c>
      <c r="I1056" s="14" t="n">
        <v>0</v>
      </c>
      <c r="J1056" s="14" t="n">
        <v>0</v>
      </c>
      <c r="K1056" s="14" t="n">
        <v>116800</v>
      </c>
      <c r="L1056" s="14" t="n">
        <v>0</v>
      </c>
      <c r="M1056" s="14"/>
      <c r="N1056" s="14"/>
      <c r="O1056" s="14" t="n">
        <v>0</v>
      </c>
      <c r="P1056" s="7" t="n">
        <v>10</v>
      </c>
      <c r="Q1056" s="7" t="n">
        <v>33</v>
      </c>
      <c r="R1056" s="7" t="n">
        <v>16</v>
      </c>
      <c r="S1056" s="7" t="n">
        <v>0.724</v>
      </c>
      <c r="T1056" s="7" t="n">
        <v>0</v>
      </c>
      <c r="U1056" s="7" t="n">
        <v>0</v>
      </c>
      <c r="V1056" s="7" t="n">
        <v>0.0687</v>
      </c>
      <c r="W1056" s="7"/>
    </row>
    <row r="1057" customFormat="false" ht="15" hidden="false" customHeight="false" outlineLevel="0" collapsed="false">
      <c r="A1057" s="7" t="s">
        <v>1170</v>
      </c>
      <c r="B1057" s="7" t="s">
        <v>108</v>
      </c>
      <c r="C1057" s="7" t="n">
        <v>34</v>
      </c>
      <c r="D1057" s="7" t="s">
        <v>104</v>
      </c>
      <c r="E1057" s="7" t="n">
        <v>43</v>
      </c>
      <c r="F1057" s="7" t="n">
        <v>7</v>
      </c>
      <c r="G1057" s="14" t="n">
        <v>132835.89</v>
      </c>
      <c r="H1057" s="14" t="n">
        <v>56733.53</v>
      </c>
      <c r="I1057" s="14" t="n">
        <v>82700</v>
      </c>
      <c r="J1057" s="14" t="n">
        <v>261157.43</v>
      </c>
      <c r="K1057" s="14" t="n">
        <v>0</v>
      </c>
      <c r="L1057" s="14" t="n">
        <v>5140</v>
      </c>
      <c r="M1057" s="14" t="n">
        <v>27500</v>
      </c>
      <c r="N1057" s="14"/>
      <c r="O1057" s="14" t="n">
        <v>1455.58</v>
      </c>
      <c r="P1057" s="7" t="n">
        <v>2</v>
      </c>
      <c r="Q1057" s="7" t="n">
        <v>44</v>
      </c>
      <c r="R1057" s="7" t="n">
        <v>8</v>
      </c>
      <c r="S1057" s="7" t="n">
        <v>0.671</v>
      </c>
      <c r="T1057" s="7" t="n">
        <v>1</v>
      </c>
      <c r="U1057" s="7" t="n">
        <v>0</v>
      </c>
      <c r="V1057" s="7" t="n">
        <v>0.0346</v>
      </c>
      <c r="W1057" s="7" t="s">
        <v>256</v>
      </c>
    </row>
    <row r="1058" customFormat="false" ht="15" hidden="false" customHeight="false" outlineLevel="0" collapsed="false">
      <c r="A1058" s="7" t="s">
        <v>1171</v>
      </c>
      <c r="B1058" s="7" t="s">
        <v>101</v>
      </c>
      <c r="C1058" s="7" t="n">
        <v>51</v>
      </c>
      <c r="D1058" s="7" t="s">
        <v>102</v>
      </c>
      <c r="E1058" s="7" t="n">
        <v>12</v>
      </c>
      <c r="F1058" s="7" t="n">
        <v>2</v>
      </c>
      <c r="G1058" s="14" t="n">
        <v>21869.26</v>
      </c>
      <c r="H1058" s="14" t="n">
        <v>0</v>
      </c>
      <c r="I1058" s="14" t="n">
        <v>0</v>
      </c>
      <c r="J1058" s="14" t="n">
        <v>0</v>
      </c>
      <c r="K1058" s="14" t="n">
        <v>0</v>
      </c>
      <c r="L1058" s="14" t="n">
        <v>0</v>
      </c>
      <c r="M1058" s="14" t="n">
        <v>35300</v>
      </c>
      <c r="N1058" s="14" t="n">
        <v>75.6</v>
      </c>
      <c r="O1058" s="14" t="n">
        <v>1630.91</v>
      </c>
      <c r="P1058" s="7" t="n">
        <v>3</v>
      </c>
      <c r="Q1058" s="7" t="n">
        <v>17</v>
      </c>
      <c r="R1058" s="7" t="n">
        <v>0</v>
      </c>
      <c r="S1058" s="7" t="n">
        <v>0.638</v>
      </c>
      <c r="T1058" s="7" t="n">
        <v>0</v>
      </c>
      <c r="U1058" s="7" t="n">
        <v>0</v>
      </c>
      <c r="V1058" s="7" t="n">
        <v>0.1027</v>
      </c>
      <c r="W1058" s="7"/>
    </row>
    <row r="1059" customFormat="false" ht="15" hidden="false" customHeight="false" outlineLevel="0" collapsed="false">
      <c r="A1059" s="7" t="s">
        <v>1172</v>
      </c>
      <c r="B1059" s="7" t="s">
        <v>101</v>
      </c>
      <c r="C1059" s="7" t="n">
        <v>44</v>
      </c>
      <c r="D1059" s="7" t="s">
        <v>102</v>
      </c>
      <c r="E1059" s="7" t="n">
        <v>125</v>
      </c>
      <c r="F1059" s="7" t="n">
        <v>2</v>
      </c>
      <c r="G1059" s="14" t="n">
        <v>22063.76</v>
      </c>
      <c r="H1059" s="14" t="n">
        <v>62869.8</v>
      </c>
      <c r="I1059" s="14" t="n">
        <v>0</v>
      </c>
      <c r="J1059" s="14" t="n">
        <v>0</v>
      </c>
      <c r="K1059" s="14" t="n">
        <v>0</v>
      </c>
      <c r="L1059" s="14" t="n">
        <v>0</v>
      </c>
      <c r="M1059" s="14"/>
      <c r="N1059" s="14"/>
      <c r="O1059" s="14" t="n">
        <v>0</v>
      </c>
      <c r="P1059" s="7" t="n">
        <v>1</v>
      </c>
      <c r="Q1059" s="7" t="n">
        <v>68</v>
      </c>
      <c r="R1059" s="7" t="n">
        <v>15</v>
      </c>
      <c r="S1059" s="7" t="n">
        <v>0.691</v>
      </c>
      <c r="T1059" s="7" t="n">
        <v>0</v>
      </c>
      <c r="U1059" s="7" t="n">
        <v>0</v>
      </c>
      <c r="V1059" s="7" t="n">
        <v>0.0389</v>
      </c>
      <c r="W1059" s="7"/>
    </row>
    <row r="1060" customFormat="false" ht="15" hidden="false" customHeight="false" outlineLevel="0" collapsed="false">
      <c r="A1060" s="7" t="s">
        <v>1173</v>
      </c>
      <c r="B1060" s="7" t="s">
        <v>128</v>
      </c>
      <c r="C1060" s="7" t="n">
        <v>63</v>
      </c>
      <c r="D1060" s="7" t="s">
        <v>102</v>
      </c>
      <c r="E1060" s="7" t="n">
        <v>238</v>
      </c>
      <c r="F1060" s="7" t="n">
        <v>1</v>
      </c>
      <c r="G1060" s="14" t="n">
        <v>2981.67</v>
      </c>
      <c r="H1060" s="14" t="n">
        <v>0</v>
      </c>
      <c r="I1060" s="14" t="n">
        <v>0</v>
      </c>
      <c r="J1060" s="14" t="n">
        <v>0</v>
      </c>
      <c r="K1060" s="14" t="n">
        <v>0</v>
      </c>
      <c r="L1060" s="14" t="n">
        <v>0</v>
      </c>
      <c r="M1060" s="14"/>
      <c r="N1060" s="14"/>
      <c r="O1060" s="14" t="n">
        <v>0</v>
      </c>
      <c r="P1060" s="7" t="n">
        <v>178</v>
      </c>
      <c r="Q1060" s="7" t="n">
        <v>0</v>
      </c>
      <c r="R1060" s="7" t="n">
        <v>0</v>
      </c>
      <c r="S1060" s="7"/>
      <c r="T1060" s="7" t="n">
        <v>0</v>
      </c>
      <c r="U1060" s="7" t="n">
        <v>1</v>
      </c>
      <c r="V1060" s="7" t="n">
        <v>0.3101</v>
      </c>
      <c r="W1060" s="7"/>
    </row>
    <row r="1061" customFormat="false" ht="15" hidden="false" customHeight="false" outlineLevel="0" collapsed="false">
      <c r="A1061" s="7" t="s">
        <v>1174</v>
      </c>
      <c r="B1061" s="7" t="s">
        <v>128</v>
      </c>
      <c r="C1061" s="7" t="n">
        <v>25</v>
      </c>
      <c r="D1061" s="7" t="s">
        <v>104</v>
      </c>
      <c r="E1061" s="7" t="n">
        <v>14</v>
      </c>
      <c r="F1061" s="7" t="n">
        <v>2</v>
      </c>
      <c r="G1061" s="14" t="n">
        <v>526.75</v>
      </c>
      <c r="H1061" s="14" t="n">
        <v>0</v>
      </c>
      <c r="I1061" s="14" t="n">
        <v>0</v>
      </c>
      <c r="J1061" s="14" t="n">
        <v>0</v>
      </c>
      <c r="K1061" s="14" t="n">
        <v>0</v>
      </c>
      <c r="L1061" s="14" t="n">
        <v>0</v>
      </c>
      <c r="M1061" s="14"/>
      <c r="N1061" s="14"/>
      <c r="O1061" s="14" t="n">
        <v>0</v>
      </c>
      <c r="P1061" s="7" t="n">
        <v>67</v>
      </c>
      <c r="Q1061" s="7" t="n">
        <v>12</v>
      </c>
      <c r="R1061" s="7" t="n">
        <v>7</v>
      </c>
      <c r="S1061" s="7" t="n">
        <v>0.517</v>
      </c>
      <c r="T1061" s="7" t="n">
        <v>0</v>
      </c>
      <c r="U1061" s="7" t="n">
        <v>0</v>
      </c>
      <c r="V1061" s="7" t="n">
        <v>0.051</v>
      </c>
      <c r="W1061" s="7"/>
    </row>
    <row r="1062" customFormat="false" ht="15" hidden="false" customHeight="false" outlineLevel="0" collapsed="false">
      <c r="A1062" s="7" t="s">
        <v>1175</v>
      </c>
      <c r="B1062" s="7" t="s">
        <v>101</v>
      </c>
      <c r="C1062" s="7" t="n">
        <v>23</v>
      </c>
      <c r="D1062" s="7" t="s">
        <v>102</v>
      </c>
      <c r="E1062" s="7" t="n">
        <v>10</v>
      </c>
      <c r="F1062" s="7" t="n">
        <v>4</v>
      </c>
      <c r="G1062" s="14" t="n">
        <v>382.37</v>
      </c>
      <c r="H1062" s="14" t="n">
        <v>19584.99</v>
      </c>
      <c r="I1062" s="14" t="n">
        <v>7400</v>
      </c>
      <c r="J1062" s="14" t="n">
        <v>0</v>
      </c>
      <c r="K1062" s="14" t="n">
        <v>65400</v>
      </c>
      <c r="L1062" s="14" t="n">
        <v>0</v>
      </c>
      <c r="M1062" s="14"/>
      <c r="N1062" s="14"/>
      <c r="O1062" s="14" t="n">
        <v>0</v>
      </c>
      <c r="P1062" s="7" t="n">
        <v>7</v>
      </c>
      <c r="Q1062" s="7" t="n">
        <v>5</v>
      </c>
      <c r="R1062" s="7" t="n">
        <v>11</v>
      </c>
      <c r="S1062" s="7" t="n">
        <v>0.741</v>
      </c>
      <c r="T1062" s="7" t="n">
        <v>1</v>
      </c>
      <c r="U1062" s="7" t="n">
        <v>0</v>
      </c>
      <c r="V1062" s="7" t="n">
        <v>0.2202</v>
      </c>
      <c r="W1062" s="7"/>
    </row>
    <row r="1063" customFormat="false" ht="15" hidden="false" customHeight="false" outlineLevel="0" collapsed="false">
      <c r="A1063" s="7" t="s">
        <v>1176</v>
      </c>
      <c r="B1063" s="7" t="s">
        <v>106</v>
      </c>
      <c r="C1063" s="7" t="n">
        <v>35</v>
      </c>
      <c r="D1063" s="7" t="s">
        <v>102</v>
      </c>
      <c r="E1063" s="7" t="n">
        <v>45</v>
      </c>
      <c r="F1063" s="7" t="n">
        <v>3</v>
      </c>
      <c r="G1063" s="14" t="n">
        <v>3021.64</v>
      </c>
      <c r="H1063" s="14" t="n">
        <v>21715.19</v>
      </c>
      <c r="I1063" s="14" t="n">
        <v>0</v>
      </c>
      <c r="J1063" s="14" t="n">
        <v>0</v>
      </c>
      <c r="K1063" s="14" t="n">
        <v>205400</v>
      </c>
      <c r="L1063" s="14" t="n">
        <v>0</v>
      </c>
      <c r="M1063" s="14"/>
      <c r="N1063" s="14"/>
      <c r="O1063" s="14" t="n">
        <v>0</v>
      </c>
      <c r="P1063" s="7" t="n">
        <v>38</v>
      </c>
      <c r="Q1063" s="7" t="n">
        <v>9</v>
      </c>
      <c r="R1063" s="7" t="n">
        <v>0</v>
      </c>
      <c r="S1063" s="7" t="n">
        <v>0.492</v>
      </c>
      <c r="T1063" s="7" t="n">
        <v>1</v>
      </c>
      <c r="U1063" s="7" t="n">
        <v>1</v>
      </c>
      <c r="V1063" s="7" t="n">
        <v>0.1594</v>
      </c>
      <c r="W1063" s="7"/>
    </row>
    <row r="1064" customFormat="false" ht="15" hidden="false" customHeight="false" outlineLevel="0" collapsed="false">
      <c r="A1064" s="7" t="s">
        <v>1177</v>
      </c>
      <c r="B1064" s="7" t="s">
        <v>108</v>
      </c>
      <c r="C1064" s="7" t="n">
        <v>84</v>
      </c>
      <c r="D1064" s="7" t="s">
        <v>102</v>
      </c>
      <c r="E1064" s="7" t="n">
        <v>214</v>
      </c>
      <c r="F1064" s="7" t="n">
        <v>2</v>
      </c>
      <c r="G1064" s="14" t="n">
        <v>1590.65</v>
      </c>
      <c r="H1064" s="14" t="n">
        <v>0</v>
      </c>
      <c r="I1064" s="14" t="n">
        <v>0</v>
      </c>
      <c r="J1064" s="14" t="n">
        <v>0</v>
      </c>
      <c r="K1064" s="14" t="n">
        <v>0</v>
      </c>
      <c r="L1064" s="14" t="n">
        <v>0</v>
      </c>
      <c r="M1064" s="14" t="n">
        <v>1600</v>
      </c>
      <c r="N1064" s="14" t="n">
        <v>9.5</v>
      </c>
      <c r="O1064" s="14" t="n">
        <v>134.39</v>
      </c>
      <c r="P1064" s="7" t="n">
        <v>3</v>
      </c>
      <c r="Q1064" s="7" t="n">
        <v>26</v>
      </c>
      <c r="R1064" s="7" t="n">
        <v>0</v>
      </c>
      <c r="S1064" s="7" t="n">
        <v>0.048</v>
      </c>
      <c r="T1064" s="7" t="n">
        <v>2</v>
      </c>
      <c r="U1064" s="7" t="n">
        <v>0</v>
      </c>
      <c r="V1064" s="7" t="n">
        <v>0.2529</v>
      </c>
      <c r="W1064" s="7"/>
    </row>
    <row r="1065" customFormat="false" ht="15" hidden="false" customHeight="false" outlineLevel="0" collapsed="false">
      <c r="A1065" s="7" t="s">
        <v>1178</v>
      </c>
      <c r="B1065" s="7" t="s">
        <v>108</v>
      </c>
      <c r="C1065" s="7" t="n">
        <v>44</v>
      </c>
      <c r="D1065" s="7" t="s">
        <v>104</v>
      </c>
      <c r="E1065" s="7" t="n">
        <v>165</v>
      </c>
      <c r="F1065" s="7" t="n">
        <v>5</v>
      </c>
      <c r="G1065" s="14" t="n">
        <v>5617.45</v>
      </c>
      <c r="H1065" s="14" t="n">
        <v>129067.24</v>
      </c>
      <c r="I1065" s="14" t="n">
        <v>0</v>
      </c>
      <c r="J1065" s="14" t="n">
        <v>448858.89</v>
      </c>
      <c r="K1065" s="14" t="n">
        <v>539200</v>
      </c>
      <c r="L1065" s="14" t="n">
        <v>0</v>
      </c>
      <c r="M1065" s="14" t="n">
        <v>27700</v>
      </c>
      <c r="N1065" s="14" t="n">
        <v>33</v>
      </c>
      <c r="O1065" s="14" t="n">
        <v>2243.02</v>
      </c>
      <c r="P1065" s="7" t="n">
        <v>11</v>
      </c>
      <c r="Q1065" s="7" t="n">
        <v>61</v>
      </c>
      <c r="R1065" s="7" t="n">
        <v>21</v>
      </c>
      <c r="S1065" s="7" t="n">
        <v>0.544</v>
      </c>
      <c r="T1065" s="7" t="n">
        <v>0</v>
      </c>
      <c r="U1065" s="7" t="n">
        <v>0</v>
      </c>
      <c r="V1065" s="7" t="n">
        <v>0.0098</v>
      </c>
      <c r="W1065" s="7"/>
    </row>
    <row r="1066" customFormat="false" ht="15" hidden="false" customHeight="false" outlineLevel="0" collapsed="false">
      <c r="A1066" s="7" t="s">
        <v>1179</v>
      </c>
      <c r="B1066" s="7" t="s">
        <v>128</v>
      </c>
      <c r="C1066" s="7" t="n">
        <v>21</v>
      </c>
      <c r="D1066" s="7" t="s">
        <v>102</v>
      </c>
      <c r="E1066" s="7" t="n">
        <v>26</v>
      </c>
      <c r="F1066" s="7" t="n">
        <v>5</v>
      </c>
      <c r="G1066" s="14" t="n">
        <v>3434.48</v>
      </c>
      <c r="H1066" s="14" t="n">
        <v>79622.31</v>
      </c>
      <c r="I1066" s="14" t="n">
        <v>0</v>
      </c>
      <c r="J1066" s="14" t="n">
        <v>0</v>
      </c>
      <c r="K1066" s="14" t="n">
        <v>0</v>
      </c>
      <c r="L1066" s="14" t="n">
        <v>16230</v>
      </c>
      <c r="M1066" s="14" t="n">
        <v>5800</v>
      </c>
      <c r="N1066" s="14" t="n">
        <v>28.9</v>
      </c>
      <c r="O1066" s="14" t="n">
        <v>206.54</v>
      </c>
      <c r="P1066" s="7" t="n">
        <v>5</v>
      </c>
      <c r="Q1066" s="7" t="n">
        <v>17</v>
      </c>
      <c r="R1066" s="7" t="n">
        <v>7</v>
      </c>
      <c r="S1066" s="7" t="n">
        <v>0.975</v>
      </c>
      <c r="T1066" s="7" t="n">
        <v>0</v>
      </c>
      <c r="U1066" s="7" t="n">
        <v>0</v>
      </c>
      <c r="V1066" s="7" t="n">
        <v>0.0622</v>
      </c>
      <c r="W1066" s="7"/>
    </row>
    <row r="1067" customFormat="false" ht="15" hidden="false" customHeight="false" outlineLevel="0" collapsed="false">
      <c r="A1067" s="7" t="s">
        <v>1180</v>
      </c>
      <c r="B1067" s="7" t="s">
        <v>108</v>
      </c>
      <c r="C1067" s="7" t="n">
        <v>43</v>
      </c>
      <c r="D1067" s="7" t="s">
        <v>104</v>
      </c>
      <c r="E1067" s="7" t="n">
        <v>36</v>
      </c>
      <c r="F1067" s="7" t="n">
        <v>5</v>
      </c>
      <c r="G1067" s="14" t="n">
        <v>16944.47</v>
      </c>
      <c r="H1067" s="14" t="n">
        <v>42878.29</v>
      </c>
      <c r="I1067" s="14" t="n">
        <v>0</v>
      </c>
      <c r="J1067" s="14" t="n">
        <v>188609.39</v>
      </c>
      <c r="K1067" s="14" t="n">
        <v>442200</v>
      </c>
      <c r="L1067" s="14" t="n">
        <v>0</v>
      </c>
      <c r="M1067" s="14" t="n">
        <v>23900</v>
      </c>
      <c r="N1067" s="14" t="n">
        <v>21.4</v>
      </c>
      <c r="O1067" s="14" t="n">
        <v>2482.89</v>
      </c>
      <c r="P1067" s="7" t="n">
        <v>10</v>
      </c>
      <c r="Q1067" s="7" t="n">
        <v>56</v>
      </c>
      <c r="R1067" s="7" t="n">
        <v>14</v>
      </c>
      <c r="S1067" s="7" t="n">
        <v>0.943</v>
      </c>
      <c r="T1067" s="7" t="n">
        <v>0</v>
      </c>
      <c r="U1067" s="7" t="n">
        <v>0</v>
      </c>
      <c r="V1067" s="7" t="n">
        <v>0.0172</v>
      </c>
      <c r="W1067" s="7"/>
    </row>
    <row r="1068" customFormat="false" ht="15" hidden="false" customHeight="false" outlineLevel="0" collapsed="false">
      <c r="A1068" s="7" t="s">
        <v>1181</v>
      </c>
      <c r="B1068" s="7" t="s">
        <v>128</v>
      </c>
      <c r="C1068" s="7" t="n">
        <v>69</v>
      </c>
      <c r="D1068" s="7" t="s">
        <v>104</v>
      </c>
      <c r="E1068" s="7" t="n">
        <v>191</v>
      </c>
      <c r="F1068" s="7" t="n">
        <v>4</v>
      </c>
      <c r="G1068" s="14" t="n">
        <v>2362.74</v>
      </c>
      <c r="H1068" s="14" t="n">
        <v>8882.45</v>
      </c>
      <c r="I1068" s="14" t="n">
        <v>15000</v>
      </c>
      <c r="J1068" s="14" t="n">
        <v>0</v>
      </c>
      <c r="K1068" s="14" t="n">
        <v>0</v>
      </c>
      <c r="L1068" s="14" t="n">
        <v>10490</v>
      </c>
      <c r="M1068" s="14"/>
      <c r="N1068" s="14"/>
      <c r="O1068" s="14" t="n">
        <v>0</v>
      </c>
      <c r="P1068" s="7" t="n">
        <v>19</v>
      </c>
      <c r="Q1068" s="7" t="n">
        <v>19</v>
      </c>
      <c r="R1068" s="7" t="n">
        <v>0</v>
      </c>
      <c r="S1068" s="7" t="n">
        <v>0.262</v>
      </c>
      <c r="T1068" s="7" t="n">
        <v>0</v>
      </c>
      <c r="U1068" s="7" t="n">
        <v>0</v>
      </c>
      <c r="V1068" s="7" t="n">
        <v>0.0292</v>
      </c>
      <c r="W1068" s="7"/>
    </row>
    <row r="1069" customFormat="false" ht="15" hidden="false" customHeight="false" outlineLevel="0" collapsed="false">
      <c r="A1069" s="7" t="s">
        <v>1182</v>
      </c>
      <c r="B1069" s="7" t="s">
        <v>106</v>
      </c>
      <c r="C1069" s="7" t="n">
        <v>32</v>
      </c>
      <c r="D1069" s="7" t="s">
        <v>102</v>
      </c>
      <c r="E1069" s="7" t="n">
        <v>8</v>
      </c>
      <c r="F1069" s="7" t="n">
        <v>1</v>
      </c>
      <c r="G1069" s="14" t="n">
        <v>1264.37</v>
      </c>
      <c r="H1069" s="14" t="n">
        <v>0</v>
      </c>
      <c r="I1069" s="14" t="n">
        <v>0</v>
      </c>
      <c r="J1069" s="14" t="n">
        <v>0</v>
      </c>
      <c r="K1069" s="14" t="n">
        <v>0</v>
      </c>
      <c r="L1069" s="14" t="n">
        <v>0</v>
      </c>
      <c r="M1069" s="14"/>
      <c r="N1069" s="14"/>
      <c r="O1069" s="14" t="n">
        <v>0</v>
      </c>
      <c r="P1069" s="7" t="n">
        <v>13</v>
      </c>
      <c r="Q1069" s="7" t="n">
        <v>21</v>
      </c>
      <c r="R1069" s="7" t="n">
        <v>0</v>
      </c>
      <c r="S1069" s="7" t="n">
        <v>0.76</v>
      </c>
      <c r="T1069" s="7" t="n">
        <v>0</v>
      </c>
      <c r="U1069" s="7" t="n">
        <v>0</v>
      </c>
      <c r="V1069" s="7" t="n">
        <v>0.1324</v>
      </c>
      <c r="W1069" s="7"/>
    </row>
    <row r="1070" customFormat="false" ht="15" hidden="false" customHeight="false" outlineLevel="0" collapsed="false">
      <c r="A1070" s="7" t="s">
        <v>1183</v>
      </c>
      <c r="B1070" s="7" t="s">
        <v>101</v>
      </c>
      <c r="C1070" s="7" t="n">
        <v>72</v>
      </c>
      <c r="D1070" s="7" t="s">
        <v>102</v>
      </c>
      <c r="E1070" s="7" t="n">
        <v>131</v>
      </c>
      <c r="F1070" s="7" t="n">
        <v>4</v>
      </c>
      <c r="G1070" s="14" t="n">
        <v>5689.54</v>
      </c>
      <c r="H1070" s="14" t="n">
        <v>0</v>
      </c>
      <c r="I1070" s="14" t="n">
        <v>0</v>
      </c>
      <c r="J1070" s="14" t="n">
        <v>14337.89</v>
      </c>
      <c r="K1070" s="14" t="n">
        <v>123900</v>
      </c>
      <c r="L1070" s="14" t="n">
        <v>0</v>
      </c>
      <c r="M1070" s="14" t="n">
        <v>23000</v>
      </c>
      <c r="N1070" s="14" t="n">
        <v>46.2</v>
      </c>
      <c r="O1070" s="14" t="n">
        <v>0</v>
      </c>
      <c r="P1070" s="7" t="n">
        <v>255</v>
      </c>
      <c r="Q1070" s="7" t="n">
        <v>0</v>
      </c>
      <c r="R1070" s="7" t="n">
        <v>0</v>
      </c>
      <c r="S1070" s="7"/>
      <c r="T1070" s="7" t="n">
        <v>1</v>
      </c>
      <c r="U1070" s="7" t="n">
        <v>0</v>
      </c>
      <c r="V1070" s="7" t="n">
        <v>0.3911</v>
      </c>
      <c r="W1070" s="7"/>
    </row>
    <row r="1071" customFormat="false" ht="15" hidden="false" customHeight="false" outlineLevel="0" collapsed="false">
      <c r="A1071" s="7" t="s">
        <v>1184</v>
      </c>
      <c r="B1071" s="7" t="s">
        <v>108</v>
      </c>
      <c r="C1071" s="7" t="n">
        <v>50</v>
      </c>
      <c r="D1071" s="7" t="s">
        <v>104</v>
      </c>
      <c r="E1071" s="7" t="n">
        <v>69</v>
      </c>
      <c r="F1071" s="7" t="n">
        <v>2</v>
      </c>
      <c r="G1071" s="14" t="n">
        <v>2550.06</v>
      </c>
      <c r="H1071" s="14" t="n">
        <v>0</v>
      </c>
      <c r="I1071" s="14" t="n">
        <v>0</v>
      </c>
      <c r="J1071" s="14" t="n">
        <v>0</v>
      </c>
      <c r="K1071" s="14" t="n">
        <v>0</v>
      </c>
      <c r="L1071" s="14" t="n">
        <v>0</v>
      </c>
      <c r="M1071" s="14" t="n">
        <v>10600</v>
      </c>
      <c r="N1071" s="14" t="n">
        <v>22.4</v>
      </c>
      <c r="O1071" s="14" t="n">
        <v>1138.59</v>
      </c>
      <c r="P1071" s="7" t="n">
        <v>3</v>
      </c>
      <c r="Q1071" s="7" t="n">
        <v>72</v>
      </c>
      <c r="R1071" s="7" t="n">
        <v>16</v>
      </c>
      <c r="S1071" s="7" t="n">
        <v>0.721</v>
      </c>
      <c r="T1071" s="7" t="n">
        <v>0</v>
      </c>
      <c r="U1071" s="7" t="n">
        <v>0</v>
      </c>
      <c r="V1071" s="7" t="n">
        <v>0.0207</v>
      </c>
      <c r="W1071" s="7"/>
    </row>
    <row r="1072" customFormat="false" ht="15" hidden="false" customHeight="false" outlineLevel="0" collapsed="false">
      <c r="A1072" s="7" t="s">
        <v>1185</v>
      </c>
      <c r="B1072" s="7" t="s">
        <v>128</v>
      </c>
      <c r="C1072" s="7" t="n">
        <v>33</v>
      </c>
      <c r="D1072" s="7" t="s">
        <v>104</v>
      </c>
      <c r="E1072" s="7" t="n">
        <v>67</v>
      </c>
      <c r="F1072" s="7" t="n">
        <v>2</v>
      </c>
      <c r="G1072" s="14" t="n">
        <v>2770.52</v>
      </c>
      <c r="H1072" s="14" t="n">
        <v>52704.58</v>
      </c>
      <c r="I1072" s="14" t="n">
        <v>0</v>
      </c>
      <c r="J1072" s="14" t="n">
        <v>0</v>
      </c>
      <c r="K1072" s="14" t="n">
        <v>0</v>
      </c>
      <c r="L1072" s="14" t="n">
        <v>0</v>
      </c>
      <c r="M1072" s="14"/>
      <c r="N1072" s="14"/>
      <c r="O1072" s="14" t="n">
        <v>0</v>
      </c>
      <c r="P1072" s="7" t="n">
        <v>347</v>
      </c>
      <c r="Q1072" s="7" t="n">
        <v>0</v>
      </c>
      <c r="R1072" s="7" t="n">
        <v>0</v>
      </c>
      <c r="S1072" s="7"/>
      <c r="T1072" s="7" t="n">
        <v>0</v>
      </c>
      <c r="U1072" s="7" t="n">
        <v>0</v>
      </c>
      <c r="V1072" s="7" t="n">
        <v>0.1677</v>
      </c>
      <c r="W1072" s="7"/>
    </row>
    <row r="1073" customFormat="false" ht="15" hidden="false" customHeight="false" outlineLevel="0" collapsed="false">
      <c r="A1073" s="7" t="s">
        <v>1186</v>
      </c>
      <c r="B1073" s="7" t="s">
        <v>106</v>
      </c>
      <c r="C1073" s="7" t="n">
        <v>46</v>
      </c>
      <c r="D1073" s="7" t="s">
        <v>104</v>
      </c>
      <c r="E1073" s="7" t="n">
        <v>142</v>
      </c>
      <c r="F1073" s="7" t="n">
        <v>3</v>
      </c>
      <c r="G1073" s="14" t="n">
        <v>13775.75</v>
      </c>
      <c r="H1073" s="14" t="n">
        <v>30219.82</v>
      </c>
      <c r="I1073" s="14" t="n">
        <v>0</v>
      </c>
      <c r="J1073" s="14" t="n">
        <v>0</v>
      </c>
      <c r="K1073" s="14" t="n">
        <v>302400</v>
      </c>
      <c r="L1073" s="14" t="n">
        <v>0</v>
      </c>
      <c r="M1073" s="14"/>
      <c r="N1073" s="14"/>
      <c r="O1073" s="14" t="n">
        <v>0</v>
      </c>
      <c r="P1073" s="7" t="n">
        <v>6</v>
      </c>
      <c r="Q1073" s="7" t="n">
        <v>60</v>
      </c>
      <c r="R1073" s="7" t="n">
        <v>4</v>
      </c>
      <c r="S1073" s="7" t="n">
        <v>0.564</v>
      </c>
      <c r="T1073" s="7" t="n">
        <v>0</v>
      </c>
      <c r="U1073" s="7" t="n">
        <v>0</v>
      </c>
      <c r="V1073" s="7" t="n">
        <v>0.023</v>
      </c>
      <c r="W1073" s="7"/>
    </row>
    <row r="1074" customFormat="false" ht="15" hidden="false" customHeight="false" outlineLevel="0" collapsed="false">
      <c r="A1074" s="7" t="s">
        <v>1187</v>
      </c>
      <c r="B1074" s="7" t="s">
        <v>108</v>
      </c>
      <c r="C1074" s="7" t="n">
        <v>55</v>
      </c>
      <c r="D1074" s="7" t="s">
        <v>102</v>
      </c>
      <c r="E1074" s="7" t="n">
        <v>237</v>
      </c>
      <c r="F1074" s="7" t="n">
        <v>1</v>
      </c>
      <c r="G1074" s="14" t="n">
        <v>1747.62</v>
      </c>
      <c r="H1074" s="14" t="n">
        <v>0</v>
      </c>
      <c r="I1074" s="14" t="n">
        <v>0</v>
      </c>
      <c r="J1074" s="14" t="n">
        <v>0</v>
      </c>
      <c r="K1074" s="14" t="n">
        <v>0</v>
      </c>
      <c r="L1074" s="14" t="n">
        <v>0</v>
      </c>
      <c r="M1074" s="14"/>
      <c r="N1074" s="14"/>
      <c r="O1074" s="14" t="n">
        <v>0</v>
      </c>
      <c r="P1074" s="7" t="n">
        <v>19</v>
      </c>
      <c r="Q1074" s="7" t="n">
        <v>8</v>
      </c>
      <c r="R1074" s="7" t="n">
        <v>0</v>
      </c>
      <c r="S1074" s="7" t="n">
        <v>0.317</v>
      </c>
      <c r="T1074" s="7" t="n">
        <v>0</v>
      </c>
      <c r="U1074" s="7" t="n">
        <v>0</v>
      </c>
      <c r="V1074" s="7" t="n">
        <v>0.1389</v>
      </c>
      <c r="W1074" s="7"/>
    </row>
    <row r="1075" customFormat="false" ht="15" hidden="false" customHeight="false" outlineLevel="0" collapsed="false">
      <c r="A1075" s="7" t="s">
        <v>1188</v>
      </c>
      <c r="B1075" s="7" t="s">
        <v>106</v>
      </c>
      <c r="C1075" s="7" t="n">
        <v>64</v>
      </c>
      <c r="D1075" s="7" t="s">
        <v>102</v>
      </c>
      <c r="E1075" s="7" t="n">
        <v>178</v>
      </c>
      <c r="F1075" s="7" t="n">
        <v>2</v>
      </c>
      <c r="G1075" s="14" t="n">
        <v>1451.49</v>
      </c>
      <c r="H1075" s="14" t="n">
        <v>0</v>
      </c>
      <c r="I1075" s="14" t="n">
        <v>0</v>
      </c>
      <c r="J1075" s="14" t="n">
        <v>0</v>
      </c>
      <c r="K1075" s="14" t="n">
        <v>0</v>
      </c>
      <c r="L1075" s="14" t="n">
        <v>0</v>
      </c>
      <c r="M1075" s="14"/>
      <c r="N1075" s="14"/>
      <c r="O1075" s="14" t="n">
        <v>0</v>
      </c>
      <c r="P1075" s="7" t="n">
        <v>4</v>
      </c>
      <c r="Q1075" s="7" t="n">
        <v>5</v>
      </c>
      <c r="R1075" s="7" t="n">
        <v>0</v>
      </c>
      <c r="S1075" s="7" t="n">
        <v>0.395</v>
      </c>
      <c r="T1075" s="7" t="n">
        <v>1</v>
      </c>
      <c r="U1075" s="7" t="n">
        <v>0</v>
      </c>
      <c r="V1075" s="7" t="n">
        <v>0.1795</v>
      </c>
      <c r="W1075" s="7"/>
    </row>
    <row r="1076" customFormat="false" ht="15" hidden="false" customHeight="false" outlineLevel="0" collapsed="false">
      <c r="A1076" s="7" t="s">
        <v>1189</v>
      </c>
      <c r="B1076" s="7" t="s">
        <v>128</v>
      </c>
      <c r="C1076" s="7" t="n">
        <v>31</v>
      </c>
      <c r="D1076" s="7" t="s">
        <v>102</v>
      </c>
      <c r="E1076" s="7" t="n">
        <v>86</v>
      </c>
      <c r="F1076" s="7" t="n">
        <v>2</v>
      </c>
      <c r="G1076" s="14" t="n">
        <v>1130.89</v>
      </c>
      <c r="H1076" s="14" t="n">
        <v>0</v>
      </c>
      <c r="I1076" s="14" t="n">
        <v>0</v>
      </c>
      <c r="J1076" s="14" t="n">
        <v>0</v>
      </c>
      <c r="K1076" s="14" t="n">
        <v>0</v>
      </c>
      <c r="L1076" s="14" t="n">
        <v>0</v>
      </c>
      <c r="M1076" s="14" t="n">
        <v>4200</v>
      </c>
      <c r="N1076" s="14" t="n">
        <v>20.1</v>
      </c>
      <c r="O1076" s="14" t="n">
        <v>137.55</v>
      </c>
      <c r="P1076" s="7" t="n">
        <v>13</v>
      </c>
      <c r="Q1076" s="7" t="n">
        <v>14</v>
      </c>
      <c r="R1076" s="7" t="n">
        <v>6</v>
      </c>
      <c r="S1076" s="7" t="n">
        <v>0.889</v>
      </c>
      <c r="T1076" s="7" t="n">
        <v>0</v>
      </c>
      <c r="U1076" s="7" t="n">
        <v>0</v>
      </c>
      <c r="V1076" s="7" t="n">
        <v>0.0663</v>
      </c>
      <c r="W1076" s="7"/>
    </row>
    <row r="1077" customFormat="false" ht="15" hidden="false" customHeight="false" outlineLevel="0" collapsed="false">
      <c r="A1077" s="7" t="s">
        <v>1190</v>
      </c>
      <c r="B1077" s="7" t="s">
        <v>106</v>
      </c>
      <c r="C1077" s="7" t="n">
        <v>43</v>
      </c>
      <c r="D1077" s="7" t="s">
        <v>104</v>
      </c>
      <c r="E1077" s="7" t="n">
        <v>130</v>
      </c>
      <c r="F1077" s="7" t="n">
        <v>2</v>
      </c>
      <c r="G1077" s="14" t="n">
        <v>8401.02</v>
      </c>
      <c r="H1077" s="14" t="n">
        <v>10373</v>
      </c>
      <c r="I1077" s="14" t="n">
        <v>0</v>
      </c>
      <c r="J1077" s="14" t="n">
        <v>0</v>
      </c>
      <c r="K1077" s="14" t="n">
        <v>0</v>
      </c>
      <c r="L1077" s="14" t="n">
        <v>0</v>
      </c>
      <c r="M1077" s="14"/>
      <c r="N1077" s="14"/>
      <c r="O1077" s="14" t="n">
        <v>0</v>
      </c>
      <c r="P1077" s="7" t="n">
        <v>10</v>
      </c>
      <c r="Q1077" s="7" t="n">
        <v>30</v>
      </c>
      <c r="R1077" s="7" t="n">
        <v>0</v>
      </c>
      <c r="S1077" s="7" t="n">
        <v>0.834</v>
      </c>
      <c r="T1077" s="7" t="n">
        <v>0</v>
      </c>
      <c r="U1077" s="7" t="n">
        <v>0</v>
      </c>
      <c r="V1077" s="7" t="n">
        <v>0.0342</v>
      </c>
      <c r="W1077" s="7"/>
    </row>
    <row r="1078" customFormat="false" ht="15" hidden="false" customHeight="false" outlineLevel="0" collapsed="false">
      <c r="A1078" s="7" t="s">
        <v>1191</v>
      </c>
      <c r="B1078" s="7" t="s">
        <v>108</v>
      </c>
      <c r="C1078" s="7" t="n">
        <v>45</v>
      </c>
      <c r="D1078" s="7" t="s">
        <v>104</v>
      </c>
      <c r="E1078" s="7" t="n">
        <v>57</v>
      </c>
      <c r="F1078" s="7" t="n">
        <v>1</v>
      </c>
      <c r="G1078" s="14" t="n">
        <v>7750.37</v>
      </c>
      <c r="H1078" s="14" t="n">
        <v>0</v>
      </c>
      <c r="I1078" s="14" t="n">
        <v>0</v>
      </c>
      <c r="J1078" s="14" t="n">
        <v>0</v>
      </c>
      <c r="K1078" s="14" t="n">
        <v>0</v>
      </c>
      <c r="L1078" s="14" t="n">
        <v>0</v>
      </c>
      <c r="M1078" s="14"/>
      <c r="N1078" s="14"/>
      <c r="O1078" s="14" t="n">
        <v>0</v>
      </c>
      <c r="P1078" s="7" t="n">
        <v>18</v>
      </c>
      <c r="Q1078" s="7" t="n">
        <v>47</v>
      </c>
      <c r="R1078" s="7" t="n">
        <v>10</v>
      </c>
      <c r="S1078" s="7" t="n">
        <v>0.855</v>
      </c>
      <c r="T1078" s="7" t="n">
        <v>0</v>
      </c>
      <c r="U1078" s="7" t="n">
        <v>0</v>
      </c>
      <c r="V1078" s="7" t="n">
        <v>0.0339</v>
      </c>
      <c r="W1078" s="7"/>
    </row>
    <row r="1079" customFormat="false" ht="15" hidden="false" customHeight="false" outlineLevel="0" collapsed="false">
      <c r="A1079" s="7" t="s">
        <v>1192</v>
      </c>
      <c r="B1079" s="7" t="s">
        <v>108</v>
      </c>
      <c r="C1079" s="7" t="n">
        <v>19</v>
      </c>
      <c r="D1079" s="7" t="s">
        <v>102</v>
      </c>
      <c r="E1079" s="7" t="n">
        <v>1</v>
      </c>
      <c r="F1079" s="7" t="n">
        <v>3</v>
      </c>
      <c r="G1079" s="14" t="n">
        <v>8404.58</v>
      </c>
      <c r="H1079" s="14" t="n">
        <v>0</v>
      </c>
      <c r="I1079" s="14" t="n">
        <v>0</v>
      </c>
      <c r="J1079" s="14" t="n">
        <v>0</v>
      </c>
      <c r="K1079" s="14" t="n">
        <v>0</v>
      </c>
      <c r="L1079" s="14" t="n">
        <v>0</v>
      </c>
      <c r="M1079" s="14" t="n">
        <v>3500</v>
      </c>
      <c r="N1079" s="14" t="n">
        <v>10.8</v>
      </c>
      <c r="O1079" s="14" t="n">
        <v>102.78</v>
      </c>
      <c r="P1079" s="7" t="n">
        <v>9</v>
      </c>
      <c r="Q1079" s="7" t="n">
        <v>31</v>
      </c>
      <c r="R1079" s="7" t="n">
        <v>19</v>
      </c>
      <c r="S1079" s="7" t="n">
        <v>0.959</v>
      </c>
      <c r="T1079" s="7" t="n">
        <v>0</v>
      </c>
      <c r="U1079" s="7" t="n">
        <v>0</v>
      </c>
      <c r="V1079" s="7" t="n">
        <v>0.0661</v>
      </c>
      <c r="W1079" s="7"/>
    </row>
    <row r="1080" customFormat="false" ht="15" hidden="false" customHeight="false" outlineLevel="0" collapsed="false">
      <c r="A1080" s="7" t="s">
        <v>1193</v>
      </c>
      <c r="B1080" s="7" t="s">
        <v>106</v>
      </c>
      <c r="C1080" s="7" t="n">
        <v>42</v>
      </c>
      <c r="D1080" s="7" t="s">
        <v>104</v>
      </c>
      <c r="E1080" s="7" t="n">
        <v>74</v>
      </c>
      <c r="F1080" s="7" t="n">
        <v>2</v>
      </c>
      <c r="G1080" s="14" t="n">
        <v>5121.12</v>
      </c>
      <c r="H1080" s="14" t="n">
        <v>79060.65</v>
      </c>
      <c r="I1080" s="14" t="n">
        <v>0</v>
      </c>
      <c r="J1080" s="14" t="n">
        <v>0</v>
      </c>
      <c r="K1080" s="14" t="n">
        <v>0</v>
      </c>
      <c r="L1080" s="14" t="n">
        <v>0</v>
      </c>
      <c r="M1080" s="14"/>
      <c r="N1080" s="14"/>
      <c r="O1080" s="14" t="n">
        <v>0</v>
      </c>
      <c r="P1080" s="7" t="n">
        <v>37</v>
      </c>
      <c r="Q1080" s="7" t="n">
        <v>25</v>
      </c>
      <c r="R1080" s="7" t="n">
        <v>12</v>
      </c>
      <c r="S1080" s="7" t="n">
        <v>1</v>
      </c>
      <c r="T1080" s="7" t="n">
        <v>0</v>
      </c>
      <c r="U1080" s="7" t="n">
        <v>0</v>
      </c>
      <c r="V1080" s="7" t="n">
        <v>0.0411</v>
      </c>
      <c r="W1080" s="7"/>
    </row>
    <row r="1081" customFormat="false" ht="15" hidden="false" customHeight="false" outlineLevel="0" collapsed="false">
      <c r="A1081" s="7" t="s">
        <v>1194</v>
      </c>
      <c r="B1081" s="7" t="s">
        <v>101</v>
      </c>
      <c r="C1081" s="7" t="n">
        <v>68</v>
      </c>
      <c r="D1081" s="7" t="s">
        <v>104</v>
      </c>
      <c r="E1081" s="7" t="n">
        <v>70</v>
      </c>
      <c r="F1081" s="7" t="n">
        <v>5</v>
      </c>
      <c r="G1081" s="14" t="n">
        <v>23258.57</v>
      </c>
      <c r="H1081" s="14" t="n">
        <v>8542.28</v>
      </c>
      <c r="I1081" s="14" t="n">
        <v>319200</v>
      </c>
      <c r="J1081" s="14" t="n">
        <v>0</v>
      </c>
      <c r="K1081" s="14" t="n">
        <v>220200</v>
      </c>
      <c r="L1081" s="14" t="n">
        <v>0</v>
      </c>
      <c r="M1081" s="14" t="n">
        <v>20300</v>
      </c>
      <c r="N1081" s="14" t="n">
        <v>30.6</v>
      </c>
      <c r="O1081" s="14" t="n">
        <v>1330.45</v>
      </c>
      <c r="P1081" s="7" t="n">
        <v>16</v>
      </c>
      <c r="Q1081" s="7" t="n">
        <v>40</v>
      </c>
      <c r="R1081" s="7" t="n">
        <v>0</v>
      </c>
      <c r="S1081" s="7" t="n">
        <v>0.564</v>
      </c>
      <c r="T1081" s="7" t="n">
        <v>0</v>
      </c>
      <c r="U1081" s="7" t="n">
        <v>0</v>
      </c>
      <c r="V1081" s="7" t="n">
        <v>0.0216</v>
      </c>
      <c r="W1081" s="7"/>
    </row>
    <row r="1082" customFormat="false" ht="15" hidden="false" customHeight="false" outlineLevel="0" collapsed="false">
      <c r="A1082" s="7" t="s">
        <v>1195</v>
      </c>
      <c r="B1082" s="7" t="s">
        <v>101</v>
      </c>
      <c r="C1082" s="7" t="n">
        <v>21</v>
      </c>
      <c r="D1082" s="7" t="s">
        <v>104</v>
      </c>
      <c r="E1082" s="7" t="n">
        <v>9</v>
      </c>
      <c r="F1082" s="7" t="n">
        <v>4</v>
      </c>
      <c r="G1082" s="14" t="n">
        <v>14926.27</v>
      </c>
      <c r="H1082" s="14" t="n">
        <v>6346.84</v>
      </c>
      <c r="I1082" s="14" t="n">
        <v>0</v>
      </c>
      <c r="J1082" s="14" t="n">
        <v>0</v>
      </c>
      <c r="K1082" s="14" t="n">
        <v>0</v>
      </c>
      <c r="L1082" s="14" t="n">
        <v>3440</v>
      </c>
      <c r="M1082" s="14" t="n">
        <v>8300</v>
      </c>
      <c r="N1082" s="14" t="n">
        <v>42.5</v>
      </c>
      <c r="O1082" s="14" t="n">
        <v>545.71</v>
      </c>
      <c r="P1082" s="7" t="n">
        <v>2</v>
      </c>
      <c r="Q1082" s="7" t="n">
        <v>46</v>
      </c>
      <c r="R1082" s="7" t="n">
        <v>27</v>
      </c>
      <c r="S1082" s="7" t="n">
        <v>0.777</v>
      </c>
      <c r="T1082" s="7" t="n">
        <v>1</v>
      </c>
      <c r="U1082" s="7" t="n">
        <v>1</v>
      </c>
      <c r="V1082" s="7" t="n">
        <v>0.0347</v>
      </c>
      <c r="W1082" s="7"/>
    </row>
    <row r="1083" customFormat="false" ht="15" hidden="false" customHeight="false" outlineLevel="0" collapsed="false">
      <c r="A1083" s="7" t="s">
        <v>1196</v>
      </c>
      <c r="B1083" s="7" t="s">
        <v>101</v>
      </c>
      <c r="C1083" s="7" t="n">
        <v>33</v>
      </c>
      <c r="D1083" s="7" t="s">
        <v>104</v>
      </c>
      <c r="E1083" s="7" t="n">
        <v>17</v>
      </c>
      <c r="F1083" s="7" t="n">
        <v>4</v>
      </c>
      <c r="G1083" s="14" t="n">
        <v>4996.45</v>
      </c>
      <c r="H1083" s="14" t="n">
        <v>45610.36</v>
      </c>
      <c r="I1083" s="14" t="n">
        <v>0</v>
      </c>
      <c r="J1083" s="14" t="n">
        <v>0</v>
      </c>
      <c r="K1083" s="14" t="n">
        <v>0</v>
      </c>
      <c r="L1083" s="14" t="n">
        <v>18710</v>
      </c>
      <c r="M1083" s="14" t="n">
        <v>12800</v>
      </c>
      <c r="N1083" s="14" t="n">
        <v>9.4</v>
      </c>
      <c r="O1083" s="14" t="n">
        <v>3326.84</v>
      </c>
      <c r="P1083" s="7" t="n">
        <v>8</v>
      </c>
      <c r="Q1083" s="7" t="n">
        <v>68</v>
      </c>
      <c r="R1083" s="7" t="n">
        <v>24</v>
      </c>
      <c r="S1083" s="7" t="n">
        <v>0.591</v>
      </c>
      <c r="T1083" s="7" t="n">
        <v>0</v>
      </c>
      <c r="U1083" s="7" t="n">
        <v>0</v>
      </c>
      <c r="V1083" s="7" t="n">
        <v>0.0217</v>
      </c>
      <c r="W1083" s="7"/>
    </row>
    <row r="1084" customFormat="false" ht="15" hidden="false" customHeight="false" outlineLevel="0" collapsed="false">
      <c r="A1084" s="7" t="s">
        <v>1197</v>
      </c>
      <c r="B1084" s="7" t="s">
        <v>108</v>
      </c>
      <c r="C1084" s="7" t="n">
        <v>28</v>
      </c>
      <c r="D1084" s="7" t="s">
        <v>102</v>
      </c>
      <c r="E1084" s="7" t="n">
        <v>57</v>
      </c>
      <c r="F1084" s="7" t="n">
        <v>3</v>
      </c>
      <c r="G1084" s="14" t="n">
        <v>1291.27</v>
      </c>
      <c r="H1084" s="14" t="n">
        <v>56861.69</v>
      </c>
      <c r="I1084" s="14" t="n">
        <v>0</v>
      </c>
      <c r="J1084" s="14" t="n">
        <v>0</v>
      </c>
      <c r="K1084" s="14" t="n">
        <v>139700</v>
      </c>
      <c r="L1084" s="14" t="n">
        <v>0</v>
      </c>
      <c r="M1084" s="14"/>
      <c r="N1084" s="14"/>
      <c r="O1084" s="14" t="n">
        <v>0</v>
      </c>
      <c r="P1084" s="7" t="n">
        <v>73</v>
      </c>
      <c r="Q1084" s="7" t="n">
        <v>8</v>
      </c>
      <c r="R1084" s="7" t="n">
        <v>8</v>
      </c>
      <c r="S1084" s="7" t="n">
        <v>0.913</v>
      </c>
      <c r="T1084" s="7" t="n">
        <v>0</v>
      </c>
      <c r="U1084" s="7" t="n">
        <v>0</v>
      </c>
      <c r="V1084" s="7" t="n">
        <v>0.0989</v>
      </c>
      <c r="W1084" s="7"/>
    </row>
    <row r="1085" customFormat="false" ht="15" hidden="false" customHeight="false" outlineLevel="0" collapsed="false">
      <c r="A1085" s="7" t="s">
        <v>1198</v>
      </c>
      <c r="B1085" s="7" t="s">
        <v>108</v>
      </c>
      <c r="C1085" s="7" t="n">
        <v>39</v>
      </c>
      <c r="D1085" s="7" t="s">
        <v>104</v>
      </c>
      <c r="E1085" s="7" t="n">
        <v>199</v>
      </c>
      <c r="F1085" s="7" t="n">
        <v>2</v>
      </c>
      <c r="G1085" s="14" t="n">
        <v>9466.12</v>
      </c>
      <c r="H1085" s="14" t="n">
        <v>0</v>
      </c>
      <c r="I1085" s="14" t="n">
        <v>0</v>
      </c>
      <c r="J1085" s="14" t="n">
        <v>0</v>
      </c>
      <c r="K1085" s="14" t="n">
        <v>0</v>
      </c>
      <c r="L1085" s="14" t="n">
        <v>0</v>
      </c>
      <c r="M1085" s="14" t="n">
        <v>18100</v>
      </c>
      <c r="N1085" s="14" t="n">
        <v>17.5</v>
      </c>
      <c r="O1085" s="14" t="n">
        <v>0</v>
      </c>
      <c r="P1085" s="7" t="n">
        <v>278</v>
      </c>
      <c r="Q1085" s="7" t="n">
        <v>0</v>
      </c>
      <c r="R1085" s="7" t="n">
        <v>0</v>
      </c>
      <c r="S1085" s="7"/>
      <c r="T1085" s="7" t="n">
        <v>1</v>
      </c>
      <c r="U1085" s="7" t="n">
        <v>0</v>
      </c>
      <c r="V1085" s="7" t="n">
        <v>0.2706</v>
      </c>
      <c r="W1085" s="7"/>
    </row>
    <row r="1086" customFormat="false" ht="15" hidden="false" customHeight="false" outlineLevel="0" collapsed="false">
      <c r="A1086" s="7" t="s">
        <v>1199</v>
      </c>
      <c r="B1086" s="7" t="s">
        <v>108</v>
      </c>
      <c r="C1086" s="7" t="n">
        <v>28</v>
      </c>
      <c r="D1086" s="7" t="s">
        <v>102</v>
      </c>
      <c r="E1086" s="7" t="n">
        <v>12</v>
      </c>
      <c r="F1086" s="7" t="n">
        <v>3</v>
      </c>
      <c r="G1086" s="14" t="n">
        <v>5860.85</v>
      </c>
      <c r="H1086" s="14" t="n">
        <v>18847.15</v>
      </c>
      <c r="I1086" s="14" t="n">
        <v>0</v>
      </c>
      <c r="J1086" s="14" t="n">
        <v>0</v>
      </c>
      <c r="K1086" s="14" t="n">
        <v>0</v>
      </c>
      <c r="L1086" s="14" t="n">
        <v>0</v>
      </c>
      <c r="M1086" s="14" t="n">
        <v>5400</v>
      </c>
      <c r="N1086" s="14" t="n">
        <v>61.5</v>
      </c>
      <c r="O1086" s="14" t="n">
        <v>214.56</v>
      </c>
      <c r="P1086" s="7" t="n">
        <v>3</v>
      </c>
      <c r="Q1086" s="7" t="n">
        <v>19</v>
      </c>
      <c r="R1086" s="7" t="n">
        <v>17</v>
      </c>
      <c r="S1086" s="7" t="n">
        <v>1</v>
      </c>
      <c r="T1086" s="7" t="n">
        <v>0</v>
      </c>
      <c r="U1086" s="7" t="n">
        <v>0</v>
      </c>
      <c r="V1086" s="7" t="n">
        <v>0.0792</v>
      </c>
      <c r="W1086" s="7"/>
    </row>
    <row r="1087" customFormat="false" ht="15" hidden="false" customHeight="false" outlineLevel="0" collapsed="false">
      <c r="A1087" s="7" t="s">
        <v>1200</v>
      </c>
      <c r="B1087" s="7" t="s">
        <v>101</v>
      </c>
      <c r="C1087" s="7" t="n">
        <v>50</v>
      </c>
      <c r="D1087" s="7" t="s">
        <v>104</v>
      </c>
      <c r="E1087" s="7" t="n">
        <v>81</v>
      </c>
      <c r="F1087" s="7" t="n">
        <v>2</v>
      </c>
      <c r="G1087" s="14" t="n">
        <v>5176.26</v>
      </c>
      <c r="H1087" s="14" t="n">
        <v>0</v>
      </c>
      <c r="I1087" s="14" t="n">
        <v>0</v>
      </c>
      <c r="J1087" s="14" t="n">
        <v>0</v>
      </c>
      <c r="K1087" s="14" t="n">
        <v>0</v>
      </c>
      <c r="L1087" s="14" t="n">
        <v>0</v>
      </c>
      <c r="M1087" s="14" t="n">
        <v>4700</v>
      </c>
      <c r="N1087" s="14" t="n">
        <v>45.3</v>
      </c>
      <c r="O1087" s="14" t="n">
        <v>447.02</v>
      </c>
      <c r="P1087" s="7" t="n">
        <v>6</v>
      </c>
      <c r="Q1087" s="7" t="n">
        <v>55</v>
      </c>
      <c r="R1087" s="7" t="n">
        <v>0</v>
      </c>
      <c r="S1087" s="7" t="n">
        <v>0.858</v>
      </c>
      <c r="T1087" s="7" t="n">
        <v>0</v>
      </c>
      <c r="U1087" s="7" t="n">
        <v>0</v>
      </c>
      <c r="V1087" s="7" t="n">
        <v>0.0244</v>
      </c>
      <c r="W1087" s="7"/>
    </row>
    <row r="1088" customFormat="false" ht="15" hidden="false" customHeight="false" outlineLevel="0" collapsed="false">
      <c r="A1088" s="7" t="s">
        <v>1201</v>
      </c>
      <c r="B1088" s="7" t="s">
        <v>106</v>
      </c>
      <c r="C1088" s="7" t="n">
        <v>46</v>
      </c>
      <c r="D1088" s="7" t="s">
        <v>102</v>
      </c>
      <c r="E1088" s="7" t="n">
        <v>224</v>
      </c>
      <c r="F1088" s="7" t="n">
        <v>3</v>
      </c>
      <c r="G1088" s="14" t="n">
        <v>3345.45</v>
      </c>
      <c r="H1088" s="14" t="n">
        <v>0</v>
      </c>
      <c r="I1088" s="14" t="n">
        <v>0</v>
      </c>
      <c r="J1088" s="14" t="n">
        <v>0</v>
      </c>
      <c r="K1088" s="14" t="n">
        <v>0</v>
      </c>
      <c r="L1088" s="14" t="n">
        <v>9360</v>
      </c>
      <c r="M1088" s="14" t="n">
        <v>1900</v>
      </c>
      <c r="N1088" s="14" t="n">
        <v>49.2</v>
      </c>
      <c r="O1088" s="14" t="n">
        <v>42.96</v>
      </c>
      <c r="P1088" s="7" t="n">
        <v>23</v>
      </c>
      <c r="Q1088" s="7" t="n">
        <v>16</v>
      </c>
      <c r="R1088" s="7" t="n">
        <v>17</v>
      </c>
      <c r="S1088" s="7" t="n">
        <v>0.818</v>
      </c>
      <c r="T1088" s="7" t="n">
        <v>0</v>
      </c>
      <c r="U1088" s="7" t="n">
        <v>0</v>
      </c>
      <c r="V1088" s="7" t="n">
        <v>0.1013</v>
      </c>
      <c r="W1088" s="7"/>
    </row>
    <row r="1089" customFormat="false" ht="15" hidden="false" customHeight="false" outlineLevel="0" collapsed="false">
      <c r="A1089" s="7" t="s">
        <v>1202</v>
      </c>
      <c r="B1089" s="7" t="s">
        <v>128</v>
      </c>
      <c r="C1089" s="7" t="n">
        <v>42</v>
      </c>
      <c r="D1089" s="7" t="s">
        <v>104</v>
      </c>
      <c r="E1089" s="7" t="n">
        <v>135</v>
      </c>
      <c r="F1089" s="7" t="n">
        <v>2</v>
      </c>
      <c r="G1089" s="14" t="n">
        <v>7851.48</v>
      </c>
      <c r="H1089" s="14" t="n">
        <v>69531.28</v>
      </c>
      <c r="I1089" s="14" t="n">
        <v>0</v>
      </c>
      <c r="J1089" s="14" t="n">
        <v>0</v>
      </c>
      <c r="K1089" s="14" t="n">
        <v>0</v>
      </c>
      <c r="L1089" s="14" t="n">
        <v>0</v>
      </c>
      <c r="M1089" s="14"/>
      <c r="N1089" s="14"/>
      <c r="O1089" s="14" t="n">
        <v>0</v>
      </c>
      <c r="P1089" s="7" t="n">
        <v>13</v>
      </c>
      <c r="Q1089" s="7" t="n">
        <v>37</v>
      </c>
      <c r="R1089" s="7" t="n">
        <v>0</v>
      </c>
      <c r="S1089" s="7" t="n">
        <v>0.898</v>
      </c>
      <c r="T1089" s="7" t="n">
        <v>0</v>
      </c>
      <c r="U1089" s="7" t="n">
        <v>0</v>
      </c>
      <c r="V1089" s="7" t="n">
        <v>0.029</v>
      </c>
      <c r="W1089" s="7"/>
    </row>
    <row r="1090" customFormat="false" ht="15" hidden="false" customHeight="false" outlineLevel="0" collapsed="false">
      <c r="A1090" s="7" t="s">
        <v>1203</v>
      </c>
      <c r="B1090" s="7" t="s">
        <v>106</v>
      </c>
      <c r="C1090" s="7" t="n">
        <v>30</v>
      </c>
      <c r="D1090" s="7" t="s">
        <v>104</v>
      </c>
      <c r="E1090" s="7" t="n">
        <v>9</v>
      </c>
      <c r="F1090" s="7" t="n">
        <v>1</v>
      </c>
      <c r="G1090" s="14" t="n">
        <v>270.63</v>
      </c>
      <c r="H1090" s="14" t="n">
        <v>0</v>
      </c>
      <c r="I1090" s="14" t="n">
        <v>0</v>
      </c>
      <c r="J1090" s="14" t="n">
        <v>0</v>
      </c>
      <c r="K1090" s="14" t="n">
        <v>0</v>
      </c>
      <c r="L1090" s="14" t="n">
        <v>0</v>
      </c>
      <c r="M1090" s="14"/>
      <c r="N1090" s="14"/>
      <c r="O1090" s="14" t="n">
        <v>0</v>
      </c>
      <c r="P1090" s="7" t="n">
        <v>12</v>
      </c>
      <c r="Q1090" s="7" t="n">
        <v>45</v>
      </c>
      <c r="R1090" s="7" t="n">
        <v>13</v>
      </c>
      <c r="S1090" s="7" t="n">
        <v>0.94</v>
      </c>
      <c r="T1090" s="7" t="n">
        <v>1</v>
      </c>
      <c r="U1090" s="7" t="n">
        <v>0</v>
      </c>
      <c r="V1090" s="7" t="n">
        <v>0.069</v>
      </c>
      <c r="W1090" s="7"/>
    </row>
    <row r="1091" customFormat="false" ht="15" hidden="false" customHeight="false" outlineLevel="0" collapsed="false">
      <c r="A1091" s="7" t="s">
        <v>1204</v>
      </c>
      <c r="B1091" s="7" t="s">
        <v>101</v>
      </c>
      <c r="C1091" s="7" t="n">
        <v>44</v>
      </c>
      <c r="D1091" s="7" t="s">
        <v>104</v>
      </c>
      <c r="E1091" s="7" t="n">
        <v>128</v>
      </c>
      <c r="F1091" s="7" t="n">
        <v>4</v>
      </c>
      <c r="G1091" s="14" t="n">
        <v>1538.98</v>
      </c>
      <c r="H1091" s="14" t="n">
        <v>0</v>
      </c>
      <c r="I1091" s="14" t="n">
        <v>11200</v>
      </c>
      <c r="J1091" s="14" t="n">
        <v>0</v>
      </c>
      <c r="K1091" s="14" t="n">
        <v>0</v>
      </c>
      <c r="L1091" s="14" t="n">
        <v>13960</v>
      </c>
      <c r="M1091" s="14" t="n">
        <v>3400</v>
      </c>
      <c r="N1091" s="14" t="n">
        <v>14.9</v>
      </c>
      <c r="O1091" s="14" t="n">
        <v>491.22</v>
      </c>
      <c r="P1091" s="7" t="n">
        <v>2</v>
      </c>
      <c r="Q1091" s="7" t="n">
        <v>42</v>
      </c>
      <c r="R1091" s="7" t="n">
        <v>0</v>
      </c>
      <c r="S1091" s="7" t="n">
        <v>0.722</v>
      </c>
      <c r="T1091" s="7" t="n">
        <v>0</v>
      </c>
      <c r="U1091" s="7" t="n">
        <v>0</v>
      </c>
      <c r="V1091" s="7" t="n">
        <v>0.0167</v>
      </c>
      <c r="W1091" s="7"/>
    </row>
    <row r="1092" customFormat="false" ht="15" hidden="false" customHeight="false" outlineLevel="0" collapsed="false">
      <c r="A1092" s="7" t="s">
        <v>1205</v>
      </c>
      <c r="B1092" s="7" t="s">
        <v>106</v>
      </c>
      <c r="C1092" s="7" t="n">
        <v>21</v>
      </c>
      <c r="D1092" s="7" t="s">
        <v>104</v>
      </c>
      <c r="E1092" s="7" t="n">
        <v>7</v>
      </c>
      <c r="F1092" s="7" t="n">
        <v>1</v>
      </c>
      <c r="G1092" s="14" t="n">
        <v>1844.31</v>
      </c>
      <c r="H1092" s="14" t="n">
        <v>0</v>
      </c>
      <c r="I1092" s="14" t="n">
        <v>0</v>
      </c>
      <c r="J1092" s="14" t="n">
        <v>0</v>
      </c>
      <c r="K1092" s="14" t="n">
        <v>0</v>
      </c>
      <c r="L1092" s="14" t="n">
        <v>0</v>
      </c>
      <c r="M1092" s="14"/>
      <c r="N1092" s="14"/>
      <c r="O1092" s="14" t="n">
        <v>0</v>
      </c>
      <c r="P1092" s="7" t="n">
        <v>309</v>
      </c>
      <c r="Q1092" s="7" t="n">
        <v>0</v>
      </c>
      <c r="R1092" s="7" t="n">
        <v>0</v>
      </c>
      <c r="S1092" s="7"/>
      <c r="T1092" s="7" t="n">
        <v>0</v>
      </c>
      <c r="U1092" s="7" t="n">
        <v>0</v>
      </c>
      <c r="V1092" s="7" t="n">
        <v>0.2188</v>
      </c>
      <c r="W1092" s="7"/>
    </row>
    <row r="1093" customFormat="false" ht="15" hidden="false" customHeight="false" outlineLevel="0" collapsed="false">
      <c r="A1093" s="7" t="s">
        <v>1206</v>
      </c>
      <c r="B1093" s="7" t="s">
        <v>108</v>
      </c>
      <c r="C1093" s="7" t="n">
        <v>19</v>
      </c>
      <c r="D1093" s="7" t="s">
        <v>104</v>
      </c>
      <c r="E1093" s="7" t="n">
        <v>10</v>
      </c>
      <c r="F1093" s="7" t="n">
        <v>2</v>
      </c>
      <c r="G1093" s="14" t="n">
        <v>2002.56</v>
      </c>
      <c r="H1093" s="14" t="n">
        <v>0</v>
      </c>
      <c r="I1093" s="14" t="n">
        <v>5800</v>
      </c>
      <c r="J1093" s="14" t="n">
        <v>0</v>
      </c>
      <c r="K1093" s="14" t="n">
        <v>0</v>
      </c>
      <c r="L1093" s="14" t="n">
        <v>0</v>
      </c>
      <c r="M1093" s="14"/>
      <c r="N1093" s="14"/>
      <c r="O1093" s="14" t="n">
        <v>0</v>
      </c>
      <c r="P1093" s="7" t="n">
        <v>23</v>
      </c>
      <c r="Q1093" s="7" t="n">
        <v>37</v>
      </c>
      <c r="R1093" s="7" t="n">
        <v>13</v>
      </c>
      <c r="S1093" s="7" t="n">
        <v>1</v>
      </c>
      <c r="T1093" s="7" t="n">
        <v>0</v>
      </c>
      <c r="U1093" s="7" t="n">
        <v>0</v>
      </c>
      <c r="V1093" s="7" t="n">
        <v>0.0221</v>
      </c>
      <c r="W1093" s="7"/>
    </row>
    <row r="1094" customFormat="false" ht="15" hidden="false" customHeight="false" outlineLevel="0" collapsed="false">
      <c r="A1094" s="7" t="s">
        <v>1207</v>
      </c>
      <c r="B1094" s="7" t="s">
        <v>108</v>
      </c>
      <c r="C1094" s="7" t="n">
        <v>33</v>
      </c>
      <c r="D1094" s="7" t="s">
        <v>104</v>
      </c>
      <c r="E1094" s="7" t="n">
        <v>86</v>
      </c>
      <c r="F1094" s="7" t="n">
        <v>3</v>
      </c>
      <c r="G1094" s="14" t="n">
        <v>8106.55</v>
      </c>
      <c r="H1094" s="14" t="n">
        <v>15212.49</v>
      </c>
      <c r="I1094" s="14" t="n">
        <v>0</v>
      </c>
      <c r="J1094" s="14" t="n">
        <v>0</v>
      </c>
      <c r="K1094" s="14" t="n">
        <v>0</v>
      </c>
      <c r="L1094" s="14" t="n">
        <v>0</v>
      </c>
      <c r="M1094" s="14" t="n">
        <v>12500</v>
      </c>
      <c r="N1094" s="14" t="n">
        <v>28</v>
      </c>
      <c r="O1094" s="14" t="n">
        <v>1257.42</v>
      </c>
      <c r="P1094" s="7" t="n">
        <v>2</v>
      </c>
      <c r="Q1094" s="7" t="n">
        <v>51</v>
      </c>
      <c r="R1094" s="7" t="n">
        <v>16</v>
      </c>
      <c r="S1094" s="7" t="n">
        <v>1</v>
      </c>
      <c r="T1094" s="7" t="n">
        <v>1</v>
      </c>
      <c r="U1094" s="7" t="n">
        <v>0</v>
      </c>
      <c r="V1094" s="7" t="n">
        <v>0.0288</v>
      </c>
      <c r="W1094" s="7"/>
    </row>
    <row r="1095" customFormat="false" ht="15" hidden="false" customHeight="false" outlineLevel="0" collapsed="false">
      <c r="A1095" s="7" t="s">
        <v>1208</v>
      </c>
      <c r="B1095" s="7" t="s">
        <v>101</v>
      </c>
      <c r="C1095" s="7" t="n">
        <v>42</v>
      </c>
      <c r="D1095" s="7" t="s">
        <v>104</v>
      </c>
      <c r="E1095" s="7" t="n">
        <v>133</v>
      </c>
      <c r="F1095" s="7" t="n">
        <v>3</v>
      </c>
      <c r="G1095" s="14" t="n">
        <v>578.07</v>
      </c>
      <c r="H1095" s="14" t="n">
        <v>2035.25</v>
      </c>
      <c r="I1095" s="14" t="n">
        <v>0</v>
      </c>
      <c r="J1095" s="14" t="n">
        <v>0</v>
      </c>
      <c r="K1095" s="14" t="n">
        <v>0</v>
      </c>
      <c r="L1095" s="14" t="n">
        <v>27570</v>
      </c>
      <c r="M1095" s="14"/>
      <c r="N1095" s="14"/>
      <c r="O1095" s="14" t="n">
        <v>0</v>
      </c>
      <c r="P1095" s="7" t="n">
        <v>2</v>
      </c>
      <c r="Q1095" s="7" t="n">
        <v>56</v>
      </c>
      <c r="R1095" s="7" t="n">
        <v>0</v>
      </c>
      <c r="S1095" s="7" t="n">
        <v>0.692</v>
      </c>
      <c r="T1095" s="7" t="n">
        <v>0</v>
      </c>
      <c r="U1095" s="7" t="n">
        <v>0</v>
      </c>
      <c r="V1095" s="7" t="n">
        <v>0.0234</v>
      </c>
      <c r="W1095" s="7"/>
    </row>
    <row r="1096" customFormat="false" ht="15" hidden="false" customHeight="false" outlineLevel="0" collapsed="false">
      <c r="A1096" s="7" t="s">
        <v>1209</v>
      </c>
      <c r="B1096" s="7" t="s">
        <v>108</v>
      </c>
      <c r="C1096" s="7" t="n">
        <v>20</v>
      </c>
      <c r="D1096" s="7" t="s">
        <v>104</v>
      </c>
      <c r="E1096" s="7" t="n">
        <v>14</v>
      </c>
      <c r="F1096" s="7" t="n">
        <v>1</v>
      </c>
      <c r="G1096" s="14" t="n">
        <v>265.8</v>
      </c>
      <c r="H1096" s="14" t="n">
        <v>0</v>
      </c>
      <c r="I1096" s="14" t="n">
        <v>0</v>
      </c>
      <c r="J1096" s="14" t="n">
        <v>0</v>
      </c>
      <c r="K1096" s="14" t="n">
        <v>0</v>
      </c>
      <c r="L1096" s="14" t="n">
        <v>0</v>
      </c>
      <c r="M1096" s="14"/>
      <c r="N1096" s="14"/>
      <c r="O1096" s="14" t="n">
        <v>0</v>
      </c>
      <c r="P1096" s="7" t="n">
        <v>5</v>
      </c>
      <c r="Q1096" s="7" t="n">
        <v>36</v>
      </c>
      <c r="R1096" s="7" t="n">
        <v>21</v>
      </c>
      <c r="S1096" s="7" t="n">
        <v>0.962</v>
      </c>
      <c r="T1096" s="7" t="n">
        <v>2</v>
      </c>
      <c r="U1096" s="7" t="n">
        <v>0</v>
      </c>
      <c r="V1096" s="7" t="n">
        <v>0.1315</v>
      </c>
      <c r="W1096" s="7"/>
    </row>
    <row r="1097" customFormat="false" ht="15" hidden="false" customHeight="false" outlineLevel="0" collapsed="false">
      <c r="A1097" s="7" t="s">
        <v>1210</v>
      </c>
      <c r="B1097" s="7" t="s">
        <v>101</v>
      </c>
      <c r="C1097" s="7" t="n">
        <v>27</v>
      </c>
      <c r="D1097" s="7" t="s">
        <v>104</v>
      </c>
      <c r="E1097" s="7" t="n">
        <v>28</v>
      </c>
      <c r="F1097" s="7" t="n">
        <v>3</v>
      </c>
      <c r="G1097" s="14" t="n">
        <v>6348.1</v>
      </c>
      <c r="H1097" s="14" t="n">
        <v>40495.9</v>
      </c>
      <c r="I1097" s="14" t="n">
        <v>0</v>
      </c>
      <c r="J1097" s="14" t="n">
        <v>0</v>
      </c>
      <c r="K1097" s="14" t="n">
        <v>360800</v>
      </c>
      <c r="L1097" s="14" t="n">
        <v>0</v>
      </c>
      <c r="M1097" s="14"/>
      <c r="N1097" s="14"/>
      <c r="O1097" s="14" t="n">
        <v>0</v>
      </c>
      <c r="P1097" s="7" t="n">
        <v>204</v>
      </c>
      <c r="Q1097" s="7" t="n">
        <v>0</v>
      </c>
      <c r="R1097" s="7" t="n">
        <v>0</v>
      </c>
      <c r="S1097" s="7"/>
      <c r="T1097" s="7" t="n">
        <v>1</v>
      </c>
      <c r="U1097" s="7" t="n">
        <v>1</v>
      </c>
      <c r="V1097" s="7" t="n">
        <v>0.3868</v>
      </c>
      <c r="W1097" s="7"/>
    </row>
    <row r="1098" customFormat="false" ht="15" hidden="false" customHeight="false" outlineLevel="0" collapsed="false">
      <c r="A1098" s="7" t="s">
        <v>1211</v>
      </c>
      <c r="B1098" s="7" t="s">
        <v>101</v>
      </c>
      <c r="C1098" s="7" t="n">
        <v>38</v>
      </c>
      <c r="D1098" s="7" t="s">
        <v>102</v>
      </c>
      <c r="E1098" s="7" t="n">
        <v>47</v>
      </c>
      <c r="F1098" s="7" t="n">
        <v>2</v>
      </c>
      <c r="G1098" s="14" t="n">
        <v>1097.82</v>
      </c>
      <c r="H1098" s="14" t="n">
        <v>0</v>
      </c>
      <c r="I1098" s="14" t="n">
        <v>14900</v>
      </c>
      <c r="J1098" s="14" t="n">
        <v>0</v>
      </c>
      <c r="K1098" s="14" t="n">
        <v>0</v>
      </c>
      <c r="L1098" s="14" t="n">
        <v>0</v>
      </c>
      <c r="M1098" s="14"/>
      <c r="N1098" s="14"/>
      <c r="O1098" s="14" t="n">
        <v>0</v>
      </c>
      <c r="P1098" s="7" t="n">
        <v>76</v>
      </c>
      <c r="Q1098" s="7" t="n">
        <v>19</v>
      </c>
      <c r="R1098" s="7" t="n">
        <v>8</v>
      </c>
      <c r="S1098" s="7" t="n">
        <v>0.496</v>
      </c>
      <c r="T1098" s="7" t="n">
        <v>0</v>
      </c>
      <c r="U1098" s="7" t="n">
        <v>1</v>
      </c>
      <c r="V1098" s="7" t="n">
        <v>0.1212</v>
      </c>
      <c r="W1098" s="7"/>
    </row>
    <row r="1099" customFormat="false" ht="15" hidden="false" customHeight="false" outlineLevel="0" collapsed="false">
      <c r="A1099" s="7" t="s">
        <v>1212</v>
      </c>
      <c r="B1099" s="7" t="s">
        <v>101</v>
      </c>
      <c r="C1099" s="7" t="n">
        <v>27</v>
      </c>
      <c r="D1099" s="7" t="s">
        <v>102</v>
      </c>
      <c r="E1099" s="7" t="n">
        <v>72</v>
      </c>
      <c r="F1099" s="7" t="n">
        <v>2</v>
      </c>
      <c r="G1099" s="14" t="n">
        <v>3163.56</v>
      </c>
      <c r="H1099" s="14" t="n">
        <v>42598.55</v>
      </c>
      <c r="I1099" s="14" t="n">
        <v>0</v>
      </c>
      <c r="J1099" s="14" t="n">
        <v>0</v>
      </c>
      <c r="K1099" s="14" t="n">
        <v>0</v>
      </c>
      <c r="L1099" s="14" t="n">
        <v>0</v>
      </c>
      <c r="M1099" s="14"/>
      <c r="N1099" s="14"/>
      <c r="O1099" s="14" t="n">
        <v>0</v>
      </c>
      <c r="P1099" s="7" t="n">
        <v>139</v>
      </c>
      <c r="Q1099" s="7" t="n">
        <v>0</v>
      </c>
      <c r="R1099" s="7" t="n">
        <v>15</v>
      </c>
      <c r="S1099" s="7"/>
      <c r="T1099" s="7" t="n">
        <v>0</v>
      </c>
      <c r="U1099" s="7" t="n">
        <v>0</v>
      </c>
      <c r="V1099" s="7" t="n">
        <v>0.3516</v>
      </c>
      <c r="W1099" s="7"/>
    </row>
    <row r="1100" customFormat="false" ht="15" hidden="false" customHeight="false" outlineLevel="0" collapsed="false">
      <c r="A1100" s="7" t="s">
        <v>1213</v>
      </c>
      <c r="B1100" s="7" t="s">
        <v>108</v>
      </c>
      <c r="C1100" s="7" t="n">
        <v>33</v>
      </c>
      <c r="D1100" s="7" t="s">
        <v>102</v>
      </c>
      <c r="E1100" s="7" t="n">
        <v>68</v>
      </c>
      <c r="F1100" s="7" t="n">
        <v>3</v>
      </c>
      <c r="G1100" s="14" t="n">
        <v>5391.59</v>
      </c>
      <c r="H1100" s="14" t="n">
        <v>17305.55</v>
      </c>
      <c r="I1100" s="14" t="n">
        <v>0</v>
      </c>
      <c r="J1100" s="14" t="n">
        <v>0</v>
      </c>
      <c r="K1100" s="14" t="n">
        <v>122300</v>
      </c>
      <c r="L1100" s="14" t="n">
        <v>0</v>
      </c>
      <c r="M1100" s="14"/>
      <c r="N1100" s="14"/>
      <c r="O1100" s="14" t="n">
        <v>0</v>
      </c>
      <c r="P1100" s="7" t="n">
        <v>3</v>
      </c>
      <c r="Q1100" s="7" t="n">
        <v>16</v>
      </c>
      <c r="R1100" s="7" t="n">
        <v>8</v>
      </c>
      <c r="S1100" s="7" t="n">
        <v>0.81</v>
      </c>
      <c r="T1100" s="7" t="n">
        <v>0</v>
      </c>
      <c r="U1100" s="7" t="n">
        <v>0</v>
      </c>
      <c r="V1100" s="7" t="n">
        <v>0.0616</v>
      </c>
      <c r="W1100" s="7"/>
    </row>
    <row r="1101" customFormat="false" ht="15" hidden="false" customHeight="false" outlineLevel="0" collapsed="false">
      <c r="A1101" s="7" t="s">
        <v>1214</v>
      </c>
      <c r="B1101" s="7" t="s">
        <v>101</v>
      </c>
      <c r="C1101" s="7" t="n">
        <v>39</v>
      </c>
      <c r="D1101" s="7" t="s">
        <v>102</v>
      </c>
      <c r="E1101" s="7" t="n">
        <v>85</v>
      </c>
      <c r="F1101" s="7" t="n">
        <v>3</v>
      </c>
      <c r="G1101" s="14" t="n">
        <v>6035.51</v>
      </c>
      <c r="H1101" s="14" t="n">
        <v>34068.87</v>
      </c>
      <c r="I1101" s="14" t="n">
        <v>0</v>
      </c>
      <c r="J1101" s="14" t="n">
        <v>0</v>
      </c>
      <c r="K1101" s="14" t="n">
        <v>418200</v>
      </c>
      <c r="L1101" s="14" t="n">
        <v>0</v>
      </c>
      <c r="M1101" s="14"/>
      <c r="N1101" s="14"/>
      <c r="O1101" s="14" t="n">
        <v>0</v>
      </c>
      <c r="P1101" s="7" t="n">
        <v>64</v>
      </c>
      <c r="Q1101" s="7" t="n">
        <v>10</v>
      </c>
      <c r="R1101" s="7" t="n">
        <v>0</v>
      </c>
      <c r="S1101" s="7" t="n">
        <v>0.589</v>
      </c>
      <c r="T1101" s="7" t="n">
        <v>0</v>
      </c>
      <c r="U1101" s="7" t="n">
        <v>1</v>
      </c>
      <c r="V1101" s="7" t="n">
        <v>0.1336</v>
      </c>
      <c r="W1101" s="7"/>
    </row>
    <row r="1102" customFormat="false" ht="15" hidden="false" customHeight="false" outlineLevel="0" collapsed="false">
      <c r="A1102" s="7" t="s">
        <v>1215</v>
      </c>
      <c r="B1102" s="7" t="s">
        <v>101</v>
      </c>
      <c r="C1102" s="7" t="n">
        <v>45</v>
      </c>
      <c r="D1102" s="7" t="s">
        <v>104</v>
      </c>
      <c r="E1102" s="7" t="n">
        <v>63</v>
      </c>
      <c r="F1102" s="7" t="n">
        <v>5</v>
      </c>
      <c r="G1102" s="14" t="n">
        <v>4117.63</v>
      </c>
      <c r="H1102" s="14" t="n">
        <v>205977.12</v>
      </c>
      <c r="I1102" s="14" t="n">
        <v>0</v>
      </c>
      <c r="J1102" s="14" t="n">
        <v>0</v>
      </c>
      <c r="K1102" s="14" t="n">
        <v>492400</v>
      </c>
      <c r="L1102" s="14" t="n">
        <v>18080</v>
      </c>
      <c r="M1102" s="14" t="n">
        <v>16600</v>
      </c>
      <c r="N1102" s="14" t="n">
        <v>52.8</v>
      </c>
      <c r="O1102" s="14" t="n">
        <v>436.45</v>
      </c>
      <c r="P1102" s="7" t="n">
        <v>10</v>
      </c>
      <c r="Q1102" s="7" t="n">
        <v>25</v>
      </c>
      <c r="R1102" s="7" t="n">
        <v>0</v>
      </c>
      <c r="S1102" s="7" t="n">
        <v>0.36</v>
      </c>
      <c r="T1102" s="7" t="n">
        <v>0</v>
      </c>
      <c r="U1102" s="7" t="n">
        <v>0</v>
      </c>
      <c r="V1102" s="7" t="n">
        <v>0.0279</v>
      </c>
      <c r="W1102" s="7"/>
    </row>
    <row r="1103" customFormat="false" ht="15" hidden="false" customHeight="false" outlineLevel="0" collapsed="false">
      <c r="A1103" s="7" t="s">
        <v>1216</v>
      </c>
      <c r="B1103" s="7" t="s">
        <v>108</v>
      </c>
      <c r="C1103" s="7" t="n">
        <v>32</v>
      </c>
      <c r="D1103" s="7" t="s">
        <v>104</v>
      </c>
      <c r="E1103" s="7" t="n">
        <v>44</v>
      </c>
      <c r="F1103" s="7" t="n">
        <v>3</v>
      </c>
      <c r="G1103" s="14" t="n">
        <v>1021.06</v>
      </c>
      <c r="H1103" s="14" t="n">
        <v>17964.54</v>
      </c>
      <c r="I1103" s="14" t="n">
        <v>0</v>
      </c>
      <c r="J1103" s="14" t="n">
        <v>0</v>
      </c>
      <c r="K1103" s="14" t="n">
        <v>0</v>
      </c>
      <c r="L1103" s="14" t="n">
        <v>0</v>
      </c>
      <c r="M1103" s="14"/>
      <c r="N1103" s="14"/>
      <c r="O1103" s="14" t="n">
        <v>0</v>
      </c>
      <c r="P1103" s="7" t="n">
        <v>168</v>
      </c>
      <c r="Q1103" s="7" t="n">
        <v>0</v>
      </c>
      <c r="R1103" s="7" t="n">
        <v>0</v>
      </c>
      <c r="S1103" s="7"/>
      <c r="T1103" s="7" t="n">
        <v>1</v>
      </c>
      <c r="U1103" s="7" t="n">
        <v>0</v>
      </c>
      <c r="V1103" s="7" t="n">
        <v>0.2205</v>
      </c>
      <c r="W1103" s="7"/>
    </row>
    <row r="1104" customFormat="false" ht="15" hidden="false" customHeight="false" outlineLevel="0" collapsed="false">
      <c r="A1104" s="7" t="s">
        <v>1217</v>
      </c>
      <c r="B1104" s="7" t="s">
        <v>106</v>
      </c>
      <c r="C1104" s="7" t="n">
        <v>37</v>
      </c>
      <c r="D1104" s="7" t="s">
        <v>102</v>
      </c>
      <c r="E1104" s="7" t="n">
        <v>37</v>
      </c>
      <c r="F1104" s="7" t="n">
        <v>3</v>
      </c>
      <c r="G1104" s="14" t="n">
        <v>1548.37</v>
      </c>
      <c r="H1104" s="14" t="n">
        <v>9184.15</v>
      </c>
      <c r="I1104" s="14" t="n">
        <v>0</v>
      </c>
      <c r="J1104" s="14" t="n">
        <v>0</v>
      </c>
      <c r="K1104" s="14" t="n">
        <v>0</v>
      </c>
      <c r="L1104" s="14" t="n">
        <v>0</v>
      </c>
      <c r="M1104" s="14"/>
      <c r="N1104" s="14"/>
      <c r="O1104" s="14" t="n">
        <v>0</v>
      </c>
      <c r="P1104" s="7" t="n">
        <v>7</v>
      </c>
      <c r="Q1104" s="7" t="n">
        <v>7</v>
      </c>
      <c r="R1104" s="7" t="n">
        <v>0</v>
      </c>
      <c r="S1104" s="7" t="n">
        <v>0.81</v>
      </c>
      <c r="T1104" s="7" t="n">
        <v>1</v>
      </c>
      <c r="U1104" s="7" t="n">
        <v>0</v>
      </c>
      <c r="V1104" s="7" t="n">
        <v>0.1812</v>
      </c>
      <c r="W1104" s="7"/>
    </row>
    <row r="1105" customFormat="false" ht="15" hidden="false" customHeight="false" outlineLevel="0" collapsed="false">
      <c r="A1105" s="7" t="s">
        <v>1218</v>
      </c>
      <c r="B1105" s="7" t="s">
        <v>101</v>
      </c>
      <c r="C1105" s="7" t="n">
        <v>44</v>
      </c>
      <c r="D1105" s="7" t="s">
        <v>102</v>
      </c>
      <c r="E1105" s="7" t="n">
        <v>28</v>
      </c>
      <c r="F1105" s="7" t="n">
        <v>3</v>
      </c>
      <c r="G1105" s="14" t="n">
        <v>10647.99</v>
      </c>
      <c r="H1105" s="14" t="n">
        <v>0</v>
      </c>
      <c r="I1105" s="14" t="n">
        <v>0</v>
      </c>
      <c r="J1105" s="14" t="n">
        <v>50310.77</v>
      </c>
      <c r="K1105" s="14" t="n">
        <v>0</v>
      </c>
      <c r="L1105" s="14" t="n">
        <v>0</v>
      </c>
      <c r="M1105" s="14" t="n">
        <v>22000</v>
      </c>
      <c r="N1105" s="14" t="n">
        <v>42.1</v>
      </c>
      <c r="O1105" s="14" t="n">
        <v>2001.08</v>
      </c>
      <c r="P1105" s="7" t="n">
        <v>12</v>
      </c>
      <c r="Q1105" s="7" t="n">
        <v>50</v>
      </c>
      <c r="R1105" s="7" t="n">
        <v>20</v>
      </c>
      <c r="S1105" s="7" t="n">
        <v>0.744</v>
      </c>
      <c r="T1105" s="7" t="n">
        <v>0</v>
      </c>
      <c r="U1105" s="7" t="n">
        <v>0</v>
      </c>
      <c r="V1105" s="7" t="n">
        <v>0.0553</v>
      </c>
      <c r="W1105" s="7" t="s">
        <v>137</v>
      </c>
    </row>
    <row r="1106" customFormat="false" ht="15" hidden="false" customHeight="false" outlineLevel="0" collapsed="false">
      <c r="A1106" s="7" t="s">
        <v>1219</v>
      </c>
      <c r="B1106" s="7" t="s">
        <v>108</v>
      </c>
      <c r="C1106" s="7" t="n">
        <v>37</v>
      </c>
      <c r="D1106" s="7" t="s">
        <v>104</v>
      </c>
      <c r="E1106" s="7" t="n">
        <v>84</v>
      </c>
      <c r="F1106" s="7" t="n">
        <v>5</v>
      </c>
      <c r="G1106" s="14" t="n">
        <v>7268.5</v>
      </c>
      <c r="H1106" s="14" t="n">
        <v>24959.75</v>
      </c>
      <c r="I1106" s="14" t="n">
        <v>148200</v>
      </c>
      <c r="J1106" s="14" t="n">
        <v>0</v>
      </c>
      <c r="K1106" s="14" t="n">
        <v>219300</v>
      </c>
      <c r="L1106" s="14" t="n">
        <v>0</v>
      </c>
      <c r="M1106" s="14"/>
      <c r="N1106" s="14"/>
      <c r="O1106" s="14" t="n">
        <v>0</v>
      </c>
      <c r="P1106" s="7" t="n">
        <v>2</v>
      </c>
      <c r="Q1106" s="7" t="n">
        <v>33</v>
      </c>
      <c r="R1106" s="7" t="n">
        <v>17</v>
      </c>
      <c r="S1106" s="7" t="n">
        <v>0.706</v>
      </c>
      <c r="T1106" s="7" t="n">
        <v>0</v>
      </c>
      <c r="U1106" s="7" t="n">
        <v>0</v>
      </c>
      <c r="V1106" s="7" t="n">
        <v>0.0115</v>
      </c>
      <c r="W1106" s="7"/>
    </row>
    <row r="1107" customFormat="false" ht="15" hidden="false" customHeight="false" outlineLevel="0" collapsed="false">
      <c r="A1107" s="7" t="s">
        <v>1220</v>
      </c>
      <c r="B1107" s="7" t="s">
        <v>106</v>
      </c>
      <c r="C1107" s="7" t="n">
        <v>19</v>
      </c>
      <c r="D1107" s="7" t="s">
        <v>104</v>
      </c>
      <c r="E1107" s="7" t="n">
        <v>7</v>
      </c>
      <c r="F1107" s="7" t="n">
        <v>4</v>
      </c>
      <c r="G1107" s="14" t="n">
        <v>5332.42</v>
      </c>
      <c r="H1107" s="14" t="n">
        <v>25233.06</v>
      </c>
      <c r="I1107" s="14" t="n">
        <v>0</v>
      </c>
      <c r="J1107" s="14" t="n">
        <v>0</v>
      </c>
      <c r="K1107" s="14" t="n">
        <v>190100</v>
      </c>
      <c r="L1107" s="14" t="n">
        <v>0</v>
      </c>
      <c r="M1107" s="14" t="n">
        <v>9200</v>
      </c>
      <c r="N1107" s="14" t="n">
        <v>14</v>
      </c>
      <c r="O1107" s="14" t="n">
        <v>438.89</v>
      </c>
      <c r="P1107" s="7" t="n">
        <v>77</v>
      </c>
      <c r="Q1107" s="7" t="n">
        <v>24</v>
      </c>
      <c r="R1107" s="7" t="n">
        <v>7</v>
      </c>
      <c r="S1107" s="7" t="n">
        <v>0.793</v>
      </c>
      <c r="T1107" s="7" t="n">
        <v>0</v>
      </c>
      <c r="U1107" s="7" t="n">
        <v>0</v>
      </c>
      <c r="V1107" s="7" t="n">
        <v>0.0533</v>
      </c>
      <c r="W1107" s="7"/>
    </row>
    <row r="1108" customFormat="false" ht="15" hidden="false" customHeight="false" outlineLevel="0" collapsed="false">
      <c r="A1108" s="7" t="s">
        <v>1221</v>
      </c>
      <c r="B1108" s="7" t="s">
        <v>101</v>
      </c>
      <c r="C1108" s="7" t="n">
        <v>47</v>
      </c>
      <c r="D1108" s="7" t="s">
        <v>104</v>
      </c>
      <c r="E1108" s="7" t="n">
        <v>61</v>
      </c>
      <c r="F1108" s="7" t="n">
        <v>4</v>
      </c>
      <c r="G1108" s="14" t="n">
        <v>11022.73</v>
      </c>
      <c r="H1108" s="14" t="n">
        <v>16792.43</v>
      </c>
      <c r="I1108" s="14" t="n">
        <v>18500</v>
      </c>
      <c r="J1108" s="14" t="n">
        <v>0</v>
      </c>
      <c r="K1108" s="14" t="n">
        <v>0</v>
      </c>
      <c r="L1108" s="14" t="n">
        <v>0</v>
      </c>
      <c r="M1108" s="14" t="n">
        <v>13200</v>
      </c>
      <c r="N1108" s="14" t="n">
        <v>6.8</v>
      </c>
      <c r="O1108" s="14" t="n">
        <v>172.16</v>
      </c>
      <c r="P1108" s="7" t="n">
        <v>7</v>
      </c>
      <c r="Q1108" s="7" t="n">
        <v>46</v>
      </c>
      <c r="R1108" s="7" t="n">
        <v>15</v>
      </c>
      <c r="S1108" s="7" t="n">
        <v>0.844</v>
      </c>
      <c r="T1108" s="7" t="n">
        <v>1</v>
      </c>
      <c r="U1108" s="7" t="n">
        <v>0</v>
      </c>
      <c r="V1108" s="7" t="n">
        <v>0.0351</v>
      </c>
      <c r="W1108" s="7"/>
    </row>
    <row r="1109" customFormat="false" ht="15" hidden="false" customHeight="false" outlineLevel="0" collapsed="false">
      <c r="A1109" s="7" t="s">
        <v>1222</v>
      </c>
      <c r="B1109" s="7" t="s">
        <v>128</v>
      </c>
      <c r="C1109" s="7" t="n">
        <v>41</v>
      </c>
      <c r="D1109" s="7" t="s">
        <v>102</v>
      </c>
      <c r="E1109" s="7" t="n">
        <v>124</v>
      </c>
      <c r="F1109" s="7" t="n">
        <v>3</v>
      </c>
      <c r="G1109" s="14" t="n">
        <v>1328.31</v>
      </c>
      <c r="H1109" s="14" t="n">
        <v>2750.93</v>
      </c>
      <c r="I1109" s="14" t="n">
        <v>0</v>
      </c>
      <c r="J1109" s="14" t="n">
        <v>0</v>
      </c>
      <c r="K1109" s="14" t="n">
        <v>0</v>
      </c>
      <c r="L1109" s="14" t="n">
        <v>0</v>
      </c>
      <c r="M1109" s="14" t="n">
        <v>2100</v>
      </c>
      <c r="N1109" s="14" t="n">
        <v>59.4</v>
      </c>
      <c r="O1109" s="14" t="n">
        <v>51.69</v>
      </c>
      <c r="P1109" s="7" t="n">
        <v>8</v>
      </c>
      <c r="Q1109" s="7" t="n">
        <v>11</v>
      </c>
      <c r="R1109" s="7" t="n">
        <v>6</v>
      </c>
      <c r="S1109" s="7" t="n">
        <v>0.599</v>
      </c>
      <c r="T1109" s="7" t="n">
        <v>1</v>
      </c>
      <c r="U1109" s="7" t="n">
        <v>0</v>
      </c>
      <c r="V1109" s="7" t="n">
        <v>0.1383</v>
      </c>
      <c r="W1109" s="7"/>
    </row>
    <row r="1110" customFormat="false" ht="15" hidden="false" customHeight="false" outlineLevel="0" collapsed="false">
      <c r="A1110" s="7" t="s">
        <v>1223</v>
      </c>
      <c r="B1110" s="7" t="s">
        <v>106</v>
      </c>
      <c r="C1110" s="7" t="n">
        <v>50</v>
      </c>
      <c r="D1110" s="7" t="s">
        <v>102</v>
      </c>
      <c r="E1110" s="7" t="n">
        <v>280</v>
      </c>
      <c r="F1110" s="7" t="n">
        <v>4</v>
      </c>
      <c r="G1110" s="14" t="n">
        <v>1489.73</v>
      </c>
      <c r="H1110" s="14" t="n">
        <v>0</v>
      </c>
      <c r="I1110" s="14" t="n">
        <v>23400</v>
      </c>
      <c r="J1110" s="14" t="n">
        <v>208956.88</v>
      </c>
      <c r="K1110" s="14" t="n">
        <v>0</v>
      </c>
      <c r="L1110" s="14" t="n">
        <v>0</v>
      </c>
      <c r="M1110" s="14" t="n">
        <v>7000</v>
      </c>
      <c r="N1110" s="14" t="n">
        <v>26.5</v>
      </c>
      <c r="O1110" s="14" t="n">
        <v>129.97</v>
      </c>
      <c r="P1110" s="7" t="n">
        <v>5</v>
      </c>
      <c r="Q1110" s="7" t="n">
        <v>9</v>
      </c>
      <c r="R1110" s="7" t="n">
        <v>8</v>
      </c>
      <c r="S1110" s="7" t="n">
        <v>0.587</v>
      </c>
      <c r="T1110" s="7" t="n">
        <v>0</v>
      </c>
      <c r="U1110" s="7" t="n">
        <v>0</v>
      </c>
      <c r="V1110" s="7" t="n">
        <v>0.0916</v>
      </c>
      <c r="W1110" s="7"/>
    </row>
    <row r="1111" customFormat="false" ht="15" hidden="false" customHeight="false" outlineLevel="0" collapsed="false">
      <c r="A1111" s="7" t="s">
        <v>1224</v>
      </c>
      <c r="B1111" s="7" t="s">
        <v>108</v>
      </c>
      <c r="C1111" s="7" t="n">
        <v>46</v>
      </c>
      <c r="D1111" s="7" t="s">
        <v>104</v>
      </c>
      <c r="E1111" s="7" t="n">
        <v>114</v>
      </c>
      <c r="F1111" s="7" t="n">
        <v>4</v>
      </c>
      <c r="G1111" s="14" t="n">
        <v>5737.95</v>
      </c>
      <c r="H1111" s="14" t="n">
        <v>47009.64</v>
      </c>
      <c r="I1111" s="14" t="n">
        <v>0</v>
      </c>
      <c r="J1111" s="14" t="n">
        <v>0</v>
      </c>
      <c r="K1111" s="14" t="n">
        <v>216100</v>
      </c>
      <c r="L1111" s="14" t="n">
        <v>0</v>
      </c>
      <c r="M1111" s="14"/>
      <c r="N1111" s="14"/>
      <c r="O1111" s="14" t="n">
        <v>0</v>
      </c>
      <c r="P1111" s="7" t="n">
        <v>43</v>
      </c>
      <c r="Q1111" s="7" t="n">
        <v>54</v>
      </c>
      <c r="R1111" s="7" t="n">
        <v>16</v>
      </c>
      <c r="S1111" s="7" t="n">
        <v>0.687</v>
      </c>
      <c r="T1111" s="7" t="n">
        <v>0</v>
      </c>
      <c r="U1111" s="7" t="n">
        <v>0</v>
      </c>
      <c r="V1111" s="7" t="n">
        <v>0.0168</v>
      </c>
      <c r="W1111" s="7"/>
    </row>
    <row r="1112" customFormat="false" ht="15" hidden="false" customHeight="false" outlineLevel="0" collapsed="false">
      <c r="A1112" s="7" t="s">
        <v>1225</v>
      </c>
      <c r="B1112" s="7" t="s">
        <v>101</v>
      </c>
      <c r="C1112" s="7" t="n">
        <v>66</v>
      </c>
      <c r="D1112" s="7" t="s">
        <v>104</v>
      </c>
      <c r="E1112" s="7" t="n">
        <v>283</v>
      </c>
      <c r="F1112" s="7" t="n">
        <v>1</v>
      </c>
      <c r="G1112" s="14" t="n">
        <v>5247.16</v>
      </c>
      <c r="H1112" s="14" t="n">
        <v>0</v>
      </c>
      <c r="I1112" s="14" t="n">
        <v>0</v>
      </c>
      <c r="J1112" s="14" t="n">
        <v>0</v>
      </c>
      <c r="K1112" s="14" t="n">
        <v>0</v>
      </c>
      <c r="L1112" s="14" t="n">
        <v>0</v>
      </c>
      <c r="M1112" s="14"/>
      <c r="N1112" s="14"/>
      <c r="O1112" s="14" t="n">
        <v>0</v>
      </c>
      <c r="P1112" s="7" t="n">
        <v>32</v>
      </c>
      <c r="Q1112" s="7" t="n">
        <v>26</v>
      </c>
      <c r="R1112" s="7" t="n">
        <v>0</v>
      </c>
      <c r="S1112" s="7" t="n">
        <v>0.449</v>
      </c>
      <c r="T1112" s="7" t="n">
        <v>0</v>
      </c>
      <c r="U1112" s="7" t="n">
        <v>0</v>
      </c>
      <c r="V1112" s="7" t="n">
        <v>0.0388</v>
      </c>
      <c r="W1112" s="7"/>
    </row>
    <row r="1113" customFormat="false" ht="15" hidden="false" customHeight="false" outlineLevel="0" collapsed="false">
      <c r="A1113" s="7" t="s">
        <v>1226</v>
      </c>
      <c r="B1113" s="7" t="s">
        <v>106</v>
      </c>
      <c r="C1113" s="7" t="n">
        <v>37</v>
      </c>
      <c r="D1113" s="7" t="s">
        <v>102</v>
      </c>
      <c r="E1113" s="7" t="n">
        <v>101</v>
      </c>
      <c r="F1113" s="7" t="n">
        <v>3</v>
      </c>
      <c r="G1113" s="14" t="n">
        <v>11620.88</v>
      </c>
      <c r="H1113" s="14" t="n">
        <v>51081.17</v>
      </c>
      <c r="I1113" s="14" t="n">
        <v>110500</v>
      </c>
      <c r="J1113" s="14" t="n">
        <v>0</v>
      </c>
      <c r="K1113" s="14" t="n">
        <v>0</v>
      </c>
      <c r="L1113" s="14" t="n">
        <v>0</v>
      </c>
      <c r="M1113" s="14"/>
      <c r="N1113" s="14"/>
      <c r="O1113" s="14" t="n">
        <v>0</v>
      </c>
      <c r="P1113" s="7" t="n">
        <v>7</v>
      </c>
      <c r="Q1113" s="7" t="n">
        <v>33</v>
      </c>
      <c r="R1113" s="7" t="n">
        <v>0</v>
      </c>
      <c r="S1113" s="7" t="n">
        <v>0.749</v>
      </c>
      <c r="T1113" s="7" t="n">
        <v>0</v>
      </c>
      <c r="U1113" s="7" t="n">
        <v>0</v>
      </c>
      <c r="V1113" s="7" t="n">
        <v>0.0634</v>
      </c>
      <c r="W1113" s="7"/>
    </row>
    <row r="1114" customFormat="false" ht="15" hidden="false" customHeight="false" outlineLevel="0" collapsed="false">
      <c r="A1114" s="7" t="s">
        <v>1227</v>
      </c>
      <c r="B1114" s="7" t="s">
        <v>108</v>
      </c>
      <c r="C1114" s="7" t="n">
        <v>76</v>
      </c>
      <c r="D1114" s="7" t="s">
        <v>102</v>
      </c>
      <c r="E1114" s="7" t="n">
        <v>273</v>
      </c>
      <c r="F1114" s="7" t="n">
        <v>3</v>
      </c>
      <c r="G1114" s="14" t="n">
        <v>661.66</v>
      </c>
      <c r="H1114" s="14" t="n">
        <v>12876.47</v>
      </c>
      <c r="I1114" s="14" t="n">
        <v>0</v>
      </c>
      <c r="J1114" s="14" t="n">
        <v>0</v>
      </c>
      <c r="K1114" s="14" t="n">
        <v>0</v>
      </c>
      <c r="L1114" s="14" t="n">
        <v>19000</v>
      </c>
      <c r="M1114" s="14"/>
      <c r="N1114" s="14"/>
      <c r="O1114" s="14" t="n">
        <v>0</v>
      </c>
      <c r="P1114" s="7" t="n">
        <v>238</v>
      </c>
      <c r="Q1114" s="7" t="n">
        <v>0</v>
      </c>
      <c r="R1114" s="7" t="n">
        <v>0</v>
      </c>
      <c r="S1114" s="7"/>
      <c r="T1114" s="7" t="n">
        <v>0</v>
      </c>
      <c r="U1114" s="7" t="n">
        <v>1</v>
      </c>
      <c r="V1114" s="7" t="n">
        <v>0.3039</v>
      </c>
      <c r="W1114" s="7"/>
    </row>
    <row r="1115" customFormat="false" ht="15" hidden="false" customHeight="false" outlineLevel="0" collapsed="false">
      <c r="A1115" s="7" t="s">
        <v>1228</v>
      </c>
      <c r="B1115" s="7" t="s">
        <v>108</v>
      </c>
      <c r="C1115" s="7" t="n">
        <v>37</v>
      </c>
      <c r="D1115" s="7" t="s">
        <v>102</v>
      </c>
      <c r="E1115" s="7" t="n">
        <v>53</v>
      </c>
      <c r="F1115" s="7" t="n">
        <v>5</v>
      </c>
      <c r="G1115" s="14" t="n">
        <v>7396.49</v>
      </c>
      <c r="H1115" s="14" t="n">
        <v>129987.71</v>
      </c>
      <c r="I1115" s="14" t="n">
        <v>123300</v>
      </c>
      <c r="J1115" s="14" t="n">
        <v>0</v>
      </c>
      <c r="K1115" s="14" t="n">
        <v>0</v>
      </c>
      <c r="L1115" s="14" t="n">
        <v>0</v>
      </c>
      <c r="M1115" s="14" t="n">
        <v>19600</v>
      </c>
      <c r="N1115" s="14" t="n">
        <v>20.5</v>
      </c>
      <c r="O1115" s="14" t="n">
        <v>238.55</v>
      </c>
      <c r="P1115" s="7" t="n">
        <v>18</v>
      </c>
      <c r="Q1115" s="7" t="n">
        <v>8</v>
      </c>
      <c r="R1115" s="7" t="n">
        <v>11</v>
      </c>
      <c r="S1115" s="7" t="n">
        <v>0.835</v>
      </c>
      <c r="T1115" s="7" t="n">
        <v>0</v>
      </c>
      <c r="U1115" s="7" t="n">
        <v>0</v>
      </c>
      <c r="V1115" s="7" t="n">
        <v>0.0814</v>
      </c>
      <c r="W1115" s="7"/>
    </row>
    <row r="1116" customFormat="false" ht="15" hidden="false" customHeight="false" outlineLevel="0" collapsed="false">
      <c r="A1116" s="7" t="s">
        <v>1229</v>
      </c>
      <c r="B1116" s="7" t="s">
        <v>101</v>
      </c>
      <c r="C1116" s="7" t="n">
        <v>38</v>
      </c>
      <c r="D1116" s="7" t="s">
        <v>104</v>
      </c>
      <c r="E1116" s="7" t="n">
        <v>39</v>
      </c>
      <c r="F1116" s="7" t="n">
        <v>5</v>
      </c>
      <c r="G1116" s="14" t="n">
        <v>9773.93</v>
      </c>
      <c r="H1116" s="14" t="n">
        <v>28619.83</v>
      </c>
      <c r="I1116" s="14" t="n">
        <v>0</v>
      </c>
      <c r="J1116" s="14" t="n">
        <v>38553.47</v>
      </c>
      <c r="K1116" s="14" t="n">
        <v>0</v>
      </c>
      <c r="L1116" s="14" t="n">
        <v>10850</v>
      </c>
      <c r="M1116" s="14" t="n">
        <v>11300</v>
      </c>
      <c r="N1116" s="14" t="n">
        <v>17.8</v>
      </c>
      <c r="O1116" s="14" t="n">
        <v>457.75</v>
      </c>
      <c r="P1116" s="7" t="n">
        <v>9</v>
      </c>
      <c r="Q1116" s="7" t="n">
        <v>24</v>
      </c>
      <c r="R1116" s="7" t="n">
        <v>11</v>
      </c>
      <c r="S1116" s="7" t="n">
        <v>1</v>
      </c>
      <c r="T1116" s="7" t="n">
        <v>1</v>
      </c>
      <c r="U1116" s="7" t="n">
        <v>0</v>
      </c>
      <c r="V1116" s="7" t="n">
        <v>0.0519</v>
      </c>
      <c r="W1116" s="7"/>
    </row>
    <row r="1117" customFormat="false" ht="15" hidden="false" customHeight="false" outlineLevel="0" collapsed="false">
      <c r="A1117" s="7" t="s">
        <v>1230</v>
      </c>
      <c r="B1117" s="7" t="s">
        <v>128</v>
      </c>
      <c r="C1117" s="7" t="n">
        <v>35</v>
      </c>
      <c r="D1117" s="7" t="s">
        <v>102</v>
      </c>
      <c r="E1117" s="7" t="n">
        <v>87</v>
      </c>
      <c r="F1117" s="7" t="n">
        <v>1</v>
      </c>
      <c r="G1117" s="14" t="n">
        <v>696.51</v>
      </c>
      <c r="H1117" s="14" t="n">
        <v>0</v>
      </c>
      <c r="I1117" s="14" t="n">
        <v>0</v>
      </c>
      <c r="J1117" s="14" t="n">
        <v>0</v>
      </c>
      <c r="K1117" s="14" t="n">
        <v>0</v>
      </c>
      <c r="L1117" s="14" t="n">
        <v>0</v>
      </c>
      <c r="M1117" s="14"/>
      <c r="N1117" s="14"/>
      <c r="O1117" s="14" t="n">
        <v>0</v>
      </c>
      <c r="P1117" s="7" t="n">
        <v>339</v>
      </c>
      <c r="Q1117" s="7" t="n">
        <v>0</v>
      </c>
      <c r="R1117" s="7" t="n">
        <v>0</v>
      </c>
      <c r="S1117" s="7"/>
      <c r="T1117" s="7" t="n">
        <v>1</v>
      </c>
      <c r="U1117" s="7" t="n">
        <v>0</v>
      </c>
      <c r="V1117" s="7" t="n">
        <v>0.4021</v>
      </c>
      <c r="W1117" s="7"/>
    </row>
    <row r="1118" customFormat="false" ht="15" hidden="false" customHeight="false" outlineLevel="0" collapsed="false">
      <c r="A1118" s="7" t="s">
        <v>1231</v>
      </c>
      <c r="B1118" s="7" t="s">
        <v>106</v>
      </c>
      <c r="C1118" s="7" t="n">
        <v>40</v>
      </c>
      <c r="D1118" s="7" t="s">
        <v>102</v>
      </c>
      <c r="E1118" s="7" t="n">
        <v>97</v>
      </c>
      <c r="F1118" s="7" t="n">
        <v>3</v>
      </c>
      <c r="G1118" s="14" t="n">
        <v>1422.06</v>
      </c>
      <c r="H1118" s="14" t="n">
        <v>0</v>
      </c>
      <c r="I1118" s="14" t="n">
        <v>5100</v>
      </c>
      <c r="J1118" s="14" t="n">
        <v>0</v>
      </c>
      <c r="K1118" s="14" t="n">
        <v>31800</v>
      </c>
      <c r="L1118" s="14" t="n">
        <v>0</v>
      </c>
      <c r="M1118" s="14"/>
      <c r="N1118" s="14"/>
      <c r="O1118" s="14" t="n">
        <v>0</v>
      </c>
      <c r="P1118" s="7" t="n">
        <v>3</v>
      </c>
      <c r="Q1118" s="7" t="n">
        <v>18</v>
      </c>
      <c r="R1118" s="7" t="n">
        <v>13</v>
      </c>
      <c r="S1118" s="7" t="n">
        <v>0.687</v>
      </c>
      <c r="T1118" s="7" t="n">
        <v>0</v>
      </c>
      <c r="U1118" s="7" t="n">
        <v>0</v>
      </c>
      <c r="V1118" s="7" t="n">
        <v>0.063</v>
      </c>
      <c r="W1118" s="7"/>
    </row>
    <row r="1119" customFormat="false" ht="15" hidden="false" customHeight="false" outlineLevel="0" collapsed="false">
      <c r="A1119" s="7" t="s">
        <v>1232</v>
      </c>
      <c r="B1119" s="7" t="s">
        <v>108</v>
      </c>
      <c r="C1119" s="7" t="n">
        <v>37</v>
      </c>
      <c r="D1119" s="7" t="s">
        <v>102</v>
      </c>
      <c r="E1119" s="7" t="n">
        <v>141</v>
      </c>
      <c r="F1119" s="7" t="n">
        <v>2</v>
      </c>
      <c r="G1119" s="14" t="n">
        <v>2873.74</v>
      </c>
      <c r="H1119" s="14" t="n">
        <v>0</v>
      </c>
      <c r="I1119" s="14" t="n">
        <v>0</v>
      </c>
      <c r="J1119" s="14" t="n">
        <v>0</v>
      </c>
      <c r="K1119" s="14" t="n">
        <v>0</v>
      </c>
      <c r="L1119" s="14" t="n">
        <v>0</v>
      </c>
      <c r="M1119" s="14" t="n">
        <v>9800</v>
      </c>
      <c r="N1119" s="14" t="n">
        <v>35.2</v>
      </c>
      <c r="O1119" s="14" t="n">
        <v>277.48</v>
      </c>
      <c r="P1119" s="7" t="n">
        <v>29</v>
      </c>
      <c r="Q1119" s="7" t="n">
        <v>22</v>
      </c>
      <c r="R1119" s="7" t="n">
        <v>7</v>
      </c>
      <c r="S1119" s="7" t="n">
        <v>0.845</v>
      </c>
      <c r="T1119" s="7" t="n">
        <v>0</v>
      </c>
      <c r="U1119" s="7" t="n">
        <v>0</v>
      </c>
      <c r="V1119" s="7" t="n">
        <v>0.078</v>
      </c>
      <c r="W1119" s="7"/>
    </row>
    <row r="1120" customFormat="false" ht="15" hidden="false" customHeight="false" outlineLevel="0" collapsed="false">
      <c r="A1120" s="7" t="s">
        <v>1233</v>
      </c>
      <c r="B1120" s="7" t="s">
        <v>101</v>
      </c>
      <c r="C1120" s="7" t="n">
        <v>46</v>
      </c>
      <c r="D1120" s="7" t="s">
        <v>104</v>
      </c>
      <c r="E1120" s="7" t="n">
        <v>101</v>
      </c>
      <c r="F1120" s="7" t="n">
        <v>5</v>
      </c>
      <c r="G1120" s="14" t="n">
        <v>3308.62</v>
      </c>
      <c r="H1120" s="14" t="n">
        <v>6879.17</v>
      </c>
      <c r="I1120" s="14" t="n">
        <v>7900</v>
      </c>
      <c r="J1120" s="14" t="n">
        <v>0</v>
      </c>
      <c r="K1120" s="14" t="n">
        <v>43200</v>
      </c>
      <c r="L1120" s="14" t="n">
        <v>0</v>
      </c>
      <c r="M1120" s="14"/>
      <c r="N1120" s="14"/>
      <c r="O1120" s="14" t="n">
        <v>0</v>
      </c>
      <c r="P1120" s="7" t="n">
        <v>44</v>
      </c>
      <c r="Q1120" s="7" t="n">
        <v>32</v>
      </c>
      <c r="R1120" s="7" t="n">
        <v>8</v>
      </c>
      <c r="S1120" s="7" t="n">
        <v>0.895</v>
      </c>
      <c r="T1120" s="7" t="n">
        <v>0</v>
      </c>
      <c r="U1120" s="7" t="n">
        <v>0</v>
      </c>
      <c r="V1120" s="7" t="n">
        <v>0.0153</v>
      </c>
      <c r="W1120" s="7"/>
    </row>
    <row r="1121" customFormat="false" ht="15" hidden="false" customHeight="false" outlineLevel="0" collapsed="false">
      <c r="A1121" s="7" t="s">
        <v>1234</v>
      </c>
      <c r="B1121" s="7" t="s">
        <v>101</v>
      </c>
      <c r="C1121" s="7" t="n">
        <v>66</v>
      </c>
      <c r="D1121" s="7" t="s">
        <v>102</v>
      </c>
      <c r="E1121" s="7" t="n">
        <v>231</v>
      </c>
      <c r="F1121" s="7" t="n">
        <v>3</v>
      </c>
      <c r="G1121" s="14" t="n">
        <v>2873.31</v>
      </c>
      <c r="H1121" s="14" t="n">
        <v>0</v>
      </c>
      <c r="I1121" s="14" t="n">
        <v>12300</v>
      </c>
      <c r="J1121" s="14" t="n">
        <v>0</v>
      </c>
      <c r="K1121" s="14" t="n">
        <v>0</v>
      </c>
      <c r="L1121" s="14" t="n">
        <v>0</v>
      </c>
      <c r="M1121" s="14" t="n">
        <v>5000</v>
      </c>
      <c r="N1121" s="14" t="n">
        <v>70.1</v>
      </c>
      <c r="O1121" s="14" t="n">
        <v>11.31</v>
      </c>
      <c r="P1121" s="7" t="n">
        <v>11</v>
      </c>
      <c r="Q1121" s="7" t="n">
        <v>7</v>
      </c>
      <c r="R1121" s="7" t="n">
        <v>0</v>
      </c>
      <c r="S1121" s="7" t="n">
        <v>0.487</v>
      </c>
      <c r="T1121" s="7" t="n">
        <v>0</v>
      </c>
      <c r="U1121" s="7" t="n">
        <v>0</v>
      </c>
      <c r="V1121" s="7" t="n">
        <v>0.1085</v>
      </c>
      <c r="W1121" s="7"/>
    </row>
    <row r="1122" customFormat="false" ht="15" hidden="false" customHeight="false" outlineLevel="0" collapsed="false">
      <c r="A1122" s="7" t="s">
        <v>1235</v>
      </c>
      <c r="B1122" s="7" t="s">
        <v>106</v>
      </c>
      <c r="C1122" s="7" t="n">
        <v>59</v>
      </c>
      <c r="D1122" s="7" t="s">
        <v>104</v>
      </c>
      <c r="E1122" s="7" t="n">
        <v>92</v>
      </c>
      <c r="F1122" s="7" t="n">
        <v>4</v>
      </c>
      <c r="G1122" s="14" t="n">
        <v>2937.9</v>
      </c>
      <c r="H1122" s="14" t="n">
        <v>5291.27</v>
      </c>
      <c r="I1122" s="14" t="n">
        <v>70500</v>
      </c>
      <c r="J1122" s="14" t="n">
        <v>0</v>
      </c>
      <c r="K1122" s="14" t="n">
        <v>0</v>
      </c>
      <c r="L1122" s="14" t="n">
        <v>0</v>
      </c>
      <c r="M1122" s="14" t="n">
        <v>16000</v>
      </c>
      <c r="N1122" s="14" t="n">
        <v>53</v>
      </c>
      <c r="O1122" s="14" t="n">
        <v>0</v>
      </c>
      <c r="P1122" s="7" t="n">
        <v>316</v>
      </c>
      <c r="Q1122" s="7" t="n">
        <v>0</v>
      </c>
      <c r="R1122" s="7" t="n">
        <v>0</v>
      </c>
      <c r="S1122" s="7"/>
      <c r="T1122" s="7" t="n">
        <v>0</v>
      </c>
      <c r="U1122" s="7" t="n">
        <v>0</v>
      </c>
      <c r="V1122" s="7" t="n">
        <v>0.1187</v>
      </c>
      <c r="W1122" s="7"/>
    </row>
    <row r="1123" customFormat="false" ht="15" hidden="false" customHeight="false" outlineLevel="0" collapsed="false">
      <c r="A1123" s="7" t="s">
        <v>1236</v>
      </c>
      <c r="B1123" s="7" t="s">
        <v>101</v>
      </c>
      <c r="C1123" s="7" t="n">
        <v>46</v>
      </c>
      <c r="D1123" s="7" t="s">
        <v>102</v>
      </c>
      <c r="E1123" s="7" t="n">
        <v>24</v>
      </c>
      <c r="F1123" s="7" t="n">
        <v>3</v>
      </c>
      <c r="G1123" s="14" t="n">
        <v>3222.73</v>
      </c>
      <c r="H1123" s="14" t="n">
        <v>16140.43</v>
      </c>
      <c r="I1123" s="14" t="n">
        <v>0</v>
      </c>
      <c r="J1123" s="14" t="n">
        <v>0</v>
      </c>
      <c r="K1123" s="14" t="n">
        <v>0</v>
      </c>
      <c r="L1123" s="14" t="n">
        <v>0</v>
      </c>
      <c r="M1123" s="14" t="n">
        <v>8300</v>
      </c>
      <c r="N1123" s="14" t="n">
        <v>26.6</v>
      </c>
      <c r="O1123" s="14" t="n">
        <v>985.06</v>
      </c>
      <c r="P1123" s="7" t="n">
        <v>8</v>
      </c>
      <c r="Q1123" s="7" t="n">
        <v>31</v>
      </c>
      <c r="R1123" s="7" t="n">
        <v>15</v>
      </c>
      <c r="S1123" s="7" t="n">
        <v>0.735</v>
      </c>
      <c r="T1123" s="7" t="n">
        <v>0</v>
      </c>
      <c r="U1123" s="7" t="n">
        <v>0</v>
      </c>
      <c r="V1123" s="7" t="n">
        <v>0.0641</v>
      </c>
      <c r="W1123" s="7"/>
    </row>
    <row r="1124" customFormat="false" ht="15" hidden="false" customHeight="false" outlineLevel="0" collapsed="false">
      <c r="A1124" s="7" t="s">
        <v>1237</v>
      </c>
      <c r="B1124" s="7" t="s">
        <v>108</v>
      </c>
      <c r="C1124" s="7" t="n">
        <v>56</v>
      </c>
      <c r="D1124" s="7" t="s">
        <v>104</v>
      </c>
      <c r="E1124" s="7" t="n">
        <v>181</v>
      </c>
      <c r="F1124" s="7" t="n">
        <v>3</v>
      </c>
      <c r="G1124" s="14" t="n">
        <v>5792.38</v>
      </c>
      <c r="H1124" s="14" t="n">
        <v>9275.34</v>
      </c>
      <c r="I1124" s="14" t="n">
        <v>0</v>
      </c>
      <c r="J1124" s="14" t="n">
        <v>0</v>
      </c>
      <c r="K1124" s="14" t="n">
        <v>0</v>
      </c>
      <c r="L1124" s="14" t="n">
        <v>25970</v>
      </c>
      <c r="M1124" s="14"/>
      <c r="N1124" s="14"/>
      <c r="O1124" s="14" t="n">
        <v>0</v>
      </c>
      <c r="P1124" s="7" t="n">
        <v>3</v>
      </c>
      <c r="Q1124" s="7" t="n">
        <v>24</v>
      </c>
      <c r="R1124" s="7" t="n">
        <v>0</v>
      </c>
      <c r="S1124" s="7" t="n">
        <v>0.508</v>
      </c>
      <c r="T1124" s="7" t="n">
        <v>1</v>
      </c>
      <c r="U1124" s="7" t="n">
        <v>0</v>
      </c>
      <c r="V1124" s="7" t="n">
        <v>0.0412</v>
      </c>
      <c r="W1124" s="7"/>
    </row>
    <row r="1125" customFormat="false" ht="15" hidden="false" customHeight="false" outlineLevel="0" collapsed="false">
      <c r="A1125" s="7" t="s">
        <v>1238</v>
      </c>
      <c r="B1125" s="7" t="s">
        <v>108</v>
      </c>
      <c r="C1125" s="7" t="n">
        <v>49</v>
      </c>
      <c r="D1125" s="7" t="s">
        <v>104</v>
      </c>
      <c r="E1125" s="7" t="n">
        <v>85</v>
      </c>
      <c r="F1125" s="7" t="n">
        <v>3</v>
      </c>
      <c r="G1125" s="14" t="n">
        <v>2417.14</v>
      </c>
      <c r="H1125" s="14" t="n">
        <v>13060.36</v>
      </c>
      <c r="I1125" s="14" t="n">
        <v>0</v>
      </c>
      <c r="J1125" s="14" t="n">
        <v>0</v>
      </c>
      <c r="K1125" s="14" t="n">
        <v>0</v>
      </c>
      <c r="L1125" s="14" t="n">
        <v>0</v>
      </c>
      <c r="M1125" s="14" t="n">
        <v>4600</v>
      </c>
      <c r="N1125" s="14" t="n">
        <v>6.1</v>
      </c>
      <c r="O1125" s="14" t="n">
        <v>188.51</v>
      </c>
      <c r="P1125" s="7" t="n">
        <v>36</v>
      </c>
      <c r="Q1125" s="7" t="n">
        <v>20</v>
      </c>
      <c r="R1125" s="7" t="n">
        <v>6</v>
      </c>
      <c r="S1125" s="7" t="n">
        <v>0.809</v>
      </c>
      <c r="T1125" s="7" t="n">
        <v>0</v>
      </c>
      <c r="U1125" s="7" t="n">
        <v>0</v>
      </c>
      <c r="V1125" s="7" t="n">
        <v>0.0346</v>
      </c>
      <c r="W1125" s="7"/>
    </row>
    <row r="1126" customFormat="false" ht="15" hidden="false" customHeight="false" outlineLevel="0" collapsed="false">
      <c r="A1126" s="7" t="s">
        <v>1239</v>
      </c>
      <c r="B1126" s="7" t="s">
        <v>106</v>
      </c>
      <c r="C1126" s="7" t="n">
        <v>56</v>
      </c>
      <c r="D1126" s="7" t="s">
        <v>102</v>
      </c>
      <c r="E1126" s="7" t="n">
        <v>88</v>
      </c>
      <c r="F1126" s="7" t="n">
        <v>4</v>
      </c>
      <c r="G1126" s="14" t="n">
        <v>4444.96</v>
      </c>
      <c r="H1126" s="14" t="n">
        <v>31021.56</v>
      </c>
      <c r="I1126" s="14" t="n">
        <v>30000</v>
      </c>
      <c r="J1126" s="14" t="n">
        <v>0</v>
      </c>
      <c r="K1126" s="14" t="n">
        <v>200400</v>
      </c>
      <c r="L1126" s="14" t="n">
        <v>0</v>
      </c>
      <c r="M1126" s="14"/>
      <c r="N1126" s="14"/>
      <c r="O1126" s="14" t="n">
        <v>0</v>
      </c>
      <c r="P1126" s="7" t="n">
        <v>14</v>
      </c>
      <c r="Q1126" s="7" t="n">
        <v>16</v>
      </c>
      <c r="R1126" s="7" t="n">
        <v>6</v>
      </c>
      <c r="S1126" s="7" t="n">
        <v>0.293</v>
      </c>
      <c r="T1126" s="7" t="n">
        <v>0</v>
      </c>
      <c r="U1126" s="7" t="n">
        <v>0</v>
      </c>
      <c r="V1126" s="7" t="n">
        <v>0.0842</v>
      </c>
      <c r="W1126" s="7"/>
    </row>
    <row r="1127" customFormat="false" ht="15" hidden="false" customHeight="false" outlineLevel="0" collapsed="false">
      <c r="A1127" s="7" t="s">
        <v>1240</v>
      </c>
      <c r="B1127" s="7" t="s">
        <v>128</v>
      </c>
      <c r="C1127" s="7" t="n">
        <v>55</v>
      </c>
      <c r="D1127" s="7" t="s">
        <v>104</v>
      </c>
      <c r="E1127" s="7" t="n">
        <v>270</v>
      </c>
      <c r="F1127" s="7" t="n">
        <v>5</v>
      </c>
      <c r="G1127" s="14" t="n">
        <v>3358.48</v>
      </c>
      <c r="H1127" s="14" t="n">
        <v>46136.61</v>
      </c>
      <c r="I1127" s="14" t="n">
        <v>135000</v>
      </c>
      <c r="J1127" s="14" t="n">
        <v>0</v>
      </c>
      <c r="K1127" s="14" t="n">
        <v>0</v>
      </c>
      <c r="L1127" s="14" t="n">
        <v>25690</v>
      </c>
      <c r="M1127" s="14" t="n">
        <v>10400</v>
      </c>
      <c r="N1127" s="14" t="n">
        <v>37</v>
      </c>
      <c r="O1127" s="14" t="n">
        <v>684.04</v>
      </c>
      <c r="P1127" s="7" t="n">
        <v>30</v>
      </c>
      <c r="Q1127" s="7" t="n">
        <v>28</v>
      </c>
      <c r="R1127" s="7" t="n">
        <v>4</v>
      </c>
      <c r="S1127" s="7" t="n">
        <v>0.615</v>
      </c>
      <c r="T1127" s="7" t="n">
        <v>0</v>
      </c>
      <c r="U1127" s="7" t="n">
        <v>1</v>
      </c>
      <c r="V1127" s="7" t="n">
        <v>0.0119</v>
      </c>
      <c r="W1127" s="7"/>
    </row>
    <row r="1128" customFormat="false" ht="15" hidden="false" customHeight="false" outlineLevel="0" collapsed="false">
      <c r="A1128" s="7" t="s">
        <v>1241</v>
      </c>
      <c r="B1128" s="7" t="s">
        <v>108</v>
      </c>
      <c r="C1128" s="7" t="n">
        <v>58</v>
      </c>
      <c r="D1128" s="7" t="s">
        <v>102</v>
      </c>
      <c r="E1128" s="7" t="n">
        <v>338</v>
      </c>
      <c r="F1128" s="7" t="n">
        <v>3</v>
      </c>
      <c r="G1128" s="14" t="n">
        <v>1189.11</v>
      </c>
      <c r="H1128" s="14" t="n">
        <v>0</v>
      </c>
      <c r="I1128" s="14" t="n">
        <v>40800</v>
      </c>
      <c r="J1128" s="14" t="n">
        <v>36651.87</v>
      </c>
      <c r="K1128" s="14" t="n">
        <v>0</v>
      </c>
      <c r="L1128" s="14" t="n">
        <v>0</v>
      </c>
      <c r="M1128" s="14"/>
      <c r="N1128" s="14"/>
      <c r="O1128" s="14" t="n">
        <v>0</v>
      </c>
      <c r="P1128" s="7" t="n">
        <v>13</v>
      </c>
      <c r="Q1128" s="7" t="n">
        <v>37</v>
      </c>
      <c r="R1128" s="7" t="n">
        <v>6</v>
      </c>
      <c r="S1128" s="7" t="n">
        <v>0.575</v>
      </c>
      <c r="T1128" s="7" t="n">
        <v>0</v>
      </c>
      <c r="U1128" s="7" t="n">
        <v>0</v>
      </c>
      <c r="V1128" s="7" t="n">
        <v>0.034</v>
      </c>
      <c r="W1128" s="7"/>
    </row>
    <row r="1129" customFormat="false" ht="15" hidden="false" customHeight="false" outlineLevel="0" collapsed="false">
      <c r="A1129" s="7" t="s">
        <v>1242</v>
      </c>
      <c r="B1129" s="7" t="s">
        <v>108</v>
      </c>
      <c r="C1129" s="7" t="n">
        <v>39</v>
      </c>
      <c r="D1129" s="7" t="s">
        <v>104</v>
      </c>
      <c r="E1129" s="7" t="n">
        <v>138</v>
      </c>
      <c r="F1129" s="7" t="n">
        <v>2</v>
      </c>
      <c r="G1129" s="14" t="n">
        <v>1562.84</v>
      </c>
      <c r="H1129" s="14" t="n">
        <v>13443.79</v>
      </c>
      <c r="I1129" s="14" t="n">
        <v>0</v>
      </c>
      <c r="J1129" s="14" t="n">
        <v>0</v>
      </c>
      <c r="K1129" s="14" t="n">
        <v>0</v>
      </c>
      <c r="L1129" s="14" t="n">
        <v>0</v>
      </c>
      <c r="M1129" s="14"/>
      <c r="N1129" s="14"/>
      <c r="O1129" s="14" t="n">
        <v>0</v>
      </c>
      <c r="P1129" s="7" t="n">
        <v>3</v>
      </c>
      <c r="Q1129" s="7" t="n">
        <v>34</v>
      </c>
      <c r="R1129" s="7" t="n">
        <v>20</v>
      </c>
      <c r="S1129" s="7" t="n">
        <v>0.996</v>
      </c>
      <c r="T1129" s="7" t="n">
        <v>0</v>
      </c>
      <c r="U1129" s="7" t="n">
        <v>0</v>
      </c>
      <c r="V1129" s="7" t="n">
        <v>0.0216</v>
      </c>
      <c r="W1129" s="7"/>
    </row>
    <row r="1130" customFormat="false" ht="15" hidden="false" customHeight="false" outlineLevel="0" collapsed="false">
      <c r="A1130" s="7" t="s">
        <v>1243</v>
      </c>
      <c r="B1130" s="7" t="s">
        <v>106</v>
      </c>
      <c r="C1130" s="7" t="n">
        <v>34</v>
      </c>
      <c r="D1130" s="7" t="s">
        <v>104</v>
      </c>
      <c r="E1130" s="7" t="n">
        <v>79</v>
      </c>
      <c r="F1130" s="7" t="n">
        <v>2</v>
      </c>
      <c r="G1130" s="14" t="n">
        <v>1808.01</v>
      </c>
      <c r="H1130" s="14" t="n">
        <v>29071.17</v>
      </c>
      <c r="I1130" s="14" t="n">
        <v>0</v>
      </c>
      <c r="J1130" s="14" t="n">
        <v>0</v>
      </c>
      <c r="K1130" s="14" t="n">
        <v>0</v>
      </c>
      <c r="L1130" s="14" t="n">
        <v>0</v>
      </c>
      <c r="M1130" s="14"/>
      <c r="N1130" s="14"/>
      <c r="O1130" s="14" t="n">
        <v>0</v>
      </c>
      <c r="P1130" s="7" t="n">
        <v>10</v>
      </c>
      <c r="Q1130" s="7" t="n">
        <v>61</v>
      </c>
      <c r="R1130" s="7" t="n">
        <v>0</v>
      </c>
      <c r="S1130" s="7" t="n">
        <v>0.713</v>
      </c>
      <c r="T1130" s="7" t="n">
        <v>0</v>
      </c>
      <c r="U1130" s="7" t="n">
        <v>0</v>
      </c>
      <c r="V1130" s="7" t="n">
        <v>0.0289</v>
      </c>
      <c r="W1130" s="7"/>
    </row>
    <row r="1131" customFormat="false" ht="15" hidden="false" customHeight="false" outlineLevel="0" collapsed="false">
      <c r="A1131" s="7" t="s">
        <v>1244</v>
      </c>
      <c r="B1131" s="7" t="s">
        <v>108</v>
      </c>
      <c r="C1131" s="7" t="n">
        <v>22</v>
      </c>
      <c r="D1131" s="7" t="s">
        <v>104</v>
      </c>
      <c r="E1131" s="7" t="n">
        <v>22</v>
      </c>
      <c r="F1131" s="7" t="n">
        <v>2</v>
      </c>
      <c r="G1131" s="14" t="n">
        <v>437.3</v>
      </c>
      <c r="H1131" s="14" t="n">
        <v>2187.24</v>
      </c>
      <c r="I1131" s="14" t="n">
        <v>0</v>
      </c>
      <c r="J1131" s="14" t="n">
        <v>0</v>
      </c>
      <c r="K1131" s="14" t="n">
        <v>0</v>
      </c>
      <c r="L1131" s="14" t="n">
        <v>0</v>
      </c>
      <c r="M1131" s="14"/>
      <c r="N1131" s="14"/>
      <c r="O1131" s="14" t="n">
        <v>0</v>
      </c>
      <c r="P1131" s="7" t="n">
        <v>111</v>
      </c>
      <c r="Q1131" s="7" t="n">
        <v>0</v>
      </c>
      <c r="R1131" s="7" t="n">
        <v>0</v>
      </c>
      <c r="S1131" s="7"/>
      <c r="T1131" s="7" t="n">
        <v>1</v>
      </c>
      <c r="U1131" s="7" t="n">
        <v>0</v>
      </c>
      <c r="V1131" s="7" t="n">
        <v>0.3224</v>
      </c>
      <c r="W1131" s="7"/>
    </row>
    <row r="1132" customFormat="false" ht="15" hidden="false" customHeight="false" outlineLevel="0" collapsed="false">
      <c r="A1132" s="7" t="s">
        <v>1245</v>
      </c>
      <c r="B1132" s="7" t="s">
        <v>108</v>
      </c>
      <c r="C1132" s="7" t="n">
        <v>52</v>
      </c>
      <c r="D1132" s="7" t="s">
        <v>104</v>
      </c>
      <c r="E1132" s="7" t="n">
        <v>155</v>
      </c>
      <c r="F1132" s="7" t="n">
        <v>3</v>
      </c>
      <c r="G1132" s="14" t="n">
        <v>9863.62</v>
      </c>
      <c r="H1132" s="14" t="n">
        <v>49031.87</v>
      </c>
      <c r="I1132" s="14" t="n">
        <v>71000</v>
      </c>
      <c r="J1132" s="14" t="n">
        <v>0</v>
      </c>
      <c r="K1132" s="14" t="n">
        <v>0</v>
      </c>
      <c r="L1132" s="14" t="n">
        <v>0</v>
      </c>
      <c r="M1132" s="14"/>
      <c r="N1132" s="14"/>
      <c r="O1132" s="14" t="n">
        <v>0</v>
      </c>
      <c r="P1132" s="7" t="n">
        <v>18</v>
      </c>
      <c r="Q1132" s="7" t="n">
        <v>36</v>
      </c>
      <c r="R1132" s="7" t="n">
        <v>11</v>
      </c>
      <c r="S1132" s="7" t="n">
        <v>0.689</v>
      </c>
      <c r="T1132" s="7" t="n">
        <v>0</v>
      </c>
      <c r="U1132" s="7" t="n">
        <v>0</v>
      </c>
      <c r="V1132" s="7" t="n">
        <v>0.0254</v>
      </c>
      <c r="W1132" s="7"/>
    </row>
    <row r="1133" customFormat="false" ht="15" hidden="false" customHeight="false" outlineLevel="0" collapsed="false">
      <c r="A1133" s="7" t="s">
        <v>1246</v>
      </c>
      <c r="B1133" s="7" t="s">
        <v>106</v>
      </c>
      <c r="C1133" s="7" t="n">
        <v>35</v>
      </c>
      <c r="D1133" s="7" t="s">
        <v>104</v>
      </c>
      <c r="E1133" s="7" t="n">
        <v>83</v>
      </c>
      <c r="F1133" s="7" t="n">
        <v>5</v>
      </c>
      <c r="G1133" s="14" t="n">
        <v>10748</v>
      </c>
      <c r="H1133" s="14" t="n">
        <v>122619.76</v>
      </c>
      <c r="I1133" s="14" t="n">
        <v>686200</v>
      </c>
      <c r="J1133" s="14" t="n">
        <v>0</v>
      </c>
      <c r="K1133" s="14" t="n">
        <v>716800</v>
      </c>
      <c r="L1133" s="14" t="n">
        <v>0</v>
      </c>
      <c r="M1133" s="14" t="n">
        <v>31100</v>
      </c>
      <c r="N1133" s="14" t="n">
        <v>32.7</v>
      </c>
      <c r="O1133" s="14" t="n">
        <v>4752.6</v>
      </c>
      <c r="P1133" s="7" t="n">
        <v>9</v>
      </c>
      <c r="Q1133" s="7" t="n">
        <v>100</v>
      </c>
      <c r="R1133" s="7" t="n">
        <v>29</v>
      </c>
      <c r="S1133" s="7" t="n">
        <v>0.938</v>
      </c>
      <c r="T1133" s="7" t="n">
        <v>0</v>
      </c>
      <c r="U1133" s="7" t="n">
        <v>0</v>
      </c>
      <c r="V1133" s="7" t="n">
        <v>0.0128</v>
      </c>
      <c r="W1133" s="7"/>
    </row>
    <row r="1134" customFormat="false" ht="15" hidden="false" customHeight="false" outlineLevel="0" collapsed="false">
      <c r="A1134" s="7" t="s">
        <v>1247</v>
      </c>
      <c r="B1134" s="7" t="s">
        <v>101</v>
      </c>
      <c r="C1134" s="7" t="n">
        <v>42</v>
      </c>
      <c r="D1134" s="7" t="s">
        <v>104</v>
      </c>
      <c r="E1134" s="7" t="n">
        <v>152</v>
      </c>
      <c r="F1134" s="7" t="n">
        <v>4</v>
      </c>
      <c r="G1134" s="14" t="n">
        <v>4131.13</v>
      </c>
      <c r="H1134" s="14" t="n">
        <v>10153.91</v>
      </c>
      <c r="I1134" s="14" t="n">
        <v>0</v>
      </c>
      <c r="J1134" s="14" t="n">
        <v>0</v>
      </c>
      <c r="K1134" s="14" t="n">
        <v>295900</v>
      </c>
      <c r="L1134" s="14" t="n">
        <v>27900</v>
      </c>
      <c r="M1134" s="14"/>
      <c r="N1134" s="14"/>
      <c r="O1134" s="14" t="n">
        <v>0</v>
      </c>
      <c r="P1134" s="7" t="n">
        <v>32</v>
      </c>
      <c r="Q1134" s="7" t="n">
        <v>28</v>
      </c>
      <c r="R1134" s="7" t="n">
        <v>10</v>
      </c>
      <c r="S1134" s="7" t="n">
        <v>0.722</v>
      </c>
      <c r="T1134" s="7" t="n">
        <v>1</v>
      </c>
      <c r="U1134" s="7" t="n">
        <v>1</v>
      </c>
      <c r="V1134" s="7" t="n">
        <v>0.0495</v>
      </c>
      <c r="W1134" s="7"/>
    </row>
    <row r="1135" customFormat="false" ht="15" hidden="false" customHeight="false" outlineLevel="0" collapsed="false">
      <c r="A1135" s="7" t="s">
        <v>1248</v>
      </c>
      <c r="B1135" s="7" t="s">
        <v>108</v>
      </c>
      <c r="C1135" s="7" t="n">
        <v>48</v>
      </c>
      <c r="D1135" s="7" t="s">
        <v>102</v>
      </c>
      <c r="E1135" s="7" t="n">
        <v>134</v>
      </c>
      <c r="F1135" s="7" t="n">
        <v>5</v>
      </c>
      <c r="G1135" s="14" t="n">
        <v>18269.06</v>
      </c>
      <c r="H1135" s="14" t="n">
        <v>192877.36</v>
      </c>
      <c r="I1135" s="14" t="n">
        <v>0</v>
      </c>
      <c r="J1135" s="14" t="n">
        <v>0</v>
      </c>
      <c r="K1135" s="14" t="n">
        <v>461000</v>
      </c>
      <c r="L1135" s="14" t="n">
        <v>0</v>
      </c>
      <c r="M1135" s="14" t="n">
        <v>20700</v>
      </c>
      <c r="N1135" s="14" t="n">
        <v>29.2</v>
      </c>
      <c r="O1135" s="14" t="n">
        <v>729.26</v>
      </c>
      <c r="P1135" s="7" t="n">
        <v>31</v>
      </c>
      <c r="Q1135" s="7" t="n">
        <v>21</v>
      </c>
      <c r="R1135" s="7" t="n">
        <v>15</v>
      </c>
      <c r="S1135" s="7" t="n">
        <v>0.762</v>
      </c>
      <c r="T1135" s="7" t="n">
        <v>0</v>
      </c>
      <c r="U1135" s="7" t="n">
        <v>0</v>
      </c>
      <c r="V1135" s="7" t="n">
        <v>0.0519</v>
      </c>
      <c r="W1135" s="7"/>
    </row>
    <row r="1136" customFormat="false" ht="15" hidden="false" customHeight="false" outlineLevel="0" collapsed="false">
      <c r="A1136" s="7" t="s">
        <v>1249</v>
      </c>
      <c r="B1136" s="7" t="s">
        <v>106</v>
      </c>
      <c r="C1136" s="7" t="n">
        <v>62</v>
      </c>
      <c r="D1136" s="7" t="s">
        <v>104</v>
      </c>
      <c r="E1136" s="7" t="n">
        <v>234</v>
      </c>
      <c r="F1136" s="7" t="n">
        <v>2</v>
      </c>
      <c r="G1136" s="14" t="n">
        <v>3334.95</v>
      </c>
      <c r="H1136" s="14" t="n">
        <v>0</v>
      </c>
      <c r="I1136" s="14" t="n">
        <v>0</v>
      </c>
      <c r="J1136" s="14" t="n">
        <v>0</v>
      </c>
      <c r="K1136" s="14" t="n">
        <v>0</v>
      </c>
      <c r="L1136" s="14" t="n">
        <v>0</v>
      </c>
      <c r="M1136" s="14"/>
      <c r="N1136" s="14"/>
      <c r="O1136" s="14" t="n">
        <v>0</v>
      </c>
      <c r="P1136" s="7" t="n">
        <v>26</v>
      </c>
      <c r="Q1136" s="7" t="n">
        <v>24</v>
      </c>
      <c r="R1136" s="7" t="n">
        <v>13</v>
      </c>
      <c r="S1136" s="7" t="n">
        <v>0.475</v>
      </c>
      <c r="T1136" s="7" t="n">
        <v>1</v>
      </c>
      <c r="U1136" s="7" t="n">
        <v>0</v>
      </c>
      <c r="V1136" s="7" t="n">
        <v>0.0671</v>
      </c>
      <c r="W1136" s="7"/>
    </row>
    <row r="1137" customFormat="false" ht="15" hidden="false" customHeight="false" outlineLevel="0" collapsed="false">
      <c r="A1137" s="7" t="s">
        <v>1250</v>
      </c>
      <c r="B1137" s="7" t="s">
        <v>101</v>
      </c>
      <c r="C1137" s="7" t="n">
        <v>48</v>
      </c>
      <c r="D1137" s="7" t="s">
        <v>102</v>
      </c>
      <c r="E1137" s="7" t="n">
        <v>237</v>
      </c>
      <c r="F1137" s="7" t="n">
        <v>4</v>
      </c>
      <c r="G1137" s="14" t="n">
        <v>23297.76</v>
      </c>
      <c r="H1137" s="14" t="n">
        <v>143079.73</v>
      </c>
      <c r="I1137" s="14" t="n">
        <v>0</v>
      </c>
      <c r="J1137" s="14" t="n">
        <v>0</v>
      </c>
      <c r="K1137" s="14" t="n">
        <v>852900</v>
      </c>
      <c r="L1137" s="14" t="n">
        <v>0</v>
      </c>
      <c r="M1137" s="14" t="n">
        <v>40000</v>
      </c>
      <c r="N1137" s="14" t="n">
        <v>45.6</v>
      </c>
      <c r="O1137" s="14" t="n">
        <v>1972.16</v>
      </c>
      <c r="P1137" s="7" t="n">
        <v>1</v>
      </c>
      <c r="Q1137" s="7" t="n">
        <v>38</v>
      </c>
      <c r="R1137" s="7" t="n">
        <v>13</v>
      </c>
      <c r="S1137" s="7" t="n">
        <v>0.804</v>
      </c>
      <c r="T1137" s="7" t="n">
        <v>0</v>
      </c>
      <c r="U1137" s="7" t="n">
        <v>0</v>
      </c>
      <c r="V1137" s="7" t="n">
        <v>0.0449</v>
      </c>
      <c r="W1137" s="7"/>
    </row>
    <row r="1138" customFormat="false" ht="15" hidden="false" customHeight="false" outlineLevel="0" collapsed="false">
      <c r="A1138" s="7" t="s">
        <v>1251</v>
      </c>
      <c r="B1138" s="7" t="s">
        <v>101</v>
      </c>
      <c r="C1138" s="7" t="n">
        <v>36</v>
      </c>
      <c r="D1138" s="7" t="s">
        <v>102</v>
      </c>
      <c r="E1138" s="7" t="n">
        <v>197</v>
      </c>
      <c r="F1138" s="7" t="n">
        <v>4</v>
      </c>
      <c r="G1138" s="14" t="n">
        <v>367.9</v>
      </c>
      <c r="H1138" s="14" t="n">
        <v>9237.85</v>
      </c>
      <c r="I1138" s="14" t="n">
        <v>0</v>
      </c>
      <c r="J1138" s="14" t="n">
        <v>0</v>
      </c>
      <c r="K1138" s="14" t="n">
        <v>118100</v>
      </c>
      <c r="L1138" s="14" t="n">
        <v>0</v>
      </c>
      <c r="M1138" s="14"/>
      <c r="N1138" s="14"/>
      <c r="O1138" s="14" t="n">
        <v>0</v>
      </c>
      <c r="P1138" s="7" t="n">
        <v>38</v>
      </c>
      <c r="Q1138" s="7" t="n">
        <v>6</v>
      </c>
      <c r="R1138" s="7" t="n">
        <v>9</v>
      </c>
      <c r="S1138" s="7" t="n">
        <v>0.898</v>
      </c>
      <c r="T1138" s="7" t="n">
        <v>0</v>
      </c>
      <c r="U1138" s="7" t="n">
        <v>0</v>
      </c>
      <c r="V1138" s="7" t="n">
        <v>0.0742</v>
      </c>
      <c r="W1138" s="7"/>
    </row>
    <row r="1139" customFormat="false" ht="15" hidden="false" customHeight="false" outlineLevel="0" collapsed="false">
      <c r="A1139" s="7" t="s">
        <v>1252</v>
      </c>
      <c r="B1139" s="7" t="s">
        <v>106</v>
      </c>
      <c r="C1139" s="7" t="n">
        <v>51</v>
      </c>
      <c r="D1139" s="7" t="s">
        <v>102</v>
      </c>
      <c r="E1139" s="7" t="n">
        <v>46</v>
      </c>
      <c r="F1139" s="7" t="n">
        <v>2</v>
      </c>
      <c r="G1139" s="14" t="n">
        <v>3704.6</v>
      </c>
      <c r="H1139" s="14" t="n">
        <v>20755.97</v>
      </c>
      <c r="I1139" s="14" t="n">
        <v>0</v>
      </c>
      <c r="J1139" s="14" t="n">
        <v>0</v>
      </c>
      <c r="K1139" s="14" t="n">
        <v>0</v>
      </c>
      <c r="L1139" s="14" t="n">
        <v>0</v>
      </c>
      <c r="M1139" s="14"/>
      <c r="N1139" s="14"/>
      <c r="O1139" s="14" t="n">
        <v>0</v>
      </c>
      <c r="P1139" s="7" t="n">
        <v>224</v>
      </c>
      <c r="Q1139" s="7" t="n">
        <v>0</v>
      </c>
      <c r="R1139" s="7" t="n">
        <v>0</v>
      </c>
      <c r="S1139" s="7"/>
      <c r="T1139" s="7" t="n">
        <v>0</v>
      </c>
      <c r="U1139" s="7" t="n">
        <v>1</v>
      </c>
      <c r="V1139" s="7" t="n">
        <v>0.4097</v>
      </c>
      <c r="W1139" s="7" t="s">
        <v>137</v>
      </c>
    </row>
    <row r="1140" customFormat="false" ht="15" hidden="false" customHeight="false" outlineLevel="0" collapsed="false">
      <c r="A1140" s="7" t="s">
        <v>1253</v>
      </c>
      <c r="B1140" s="7" t="s">
        <v>101</v>
      </c>
      <c r="C1140" s="7" t="n">
        <v>47</v>
      </c>
      <c r="D1140" s="7" t="s">
        <v>104</v>
      </c>
      <c r="E1140" s="7" t="n">
        <v>2</v>
      </c>
      <c r="F1140" s="7" t="n">
        <v>2</v>
      </c>
      <c r="G1140" s="14" t="n">
        <v>6464.48</v>
      </c>
      <c r="H1140" s="14" t="n">
        <v>0</v>
      </c>
      <c r="I1140" s="14" t="n">
        <v>0</v>
      </c>
      <c r="J1140" s="14" t="n">
        <v>0</v>
      </c>
      <c r="K1140" s="14" t="n">
        <v>494500</v>
      </c>
      <c r="L1140" s="14" t="n">
        <v>0</v>
      </c>
      <c r="M1140" s="14"/>
      <c r="N1140" s="14"/>
      <c r="O1140" s="14" t="n">
        <v>0</v>
      </c>
      <c r="P1140" s="7" t="n">
        <v>6</v>
      </c>
      <c r="Q1140" s="7" t="n">
        <v>35</v>
      </c>
      <c r="R1140" s="7" t="n">
        <v>0</v>
      </c>
      <c r="S1140" s="7" t="n">
        <v>0.395</v>
      </c>
      <c r="T1140" s="7" t="n">
        <v>0</v>
      </c>
      <c r="U1140" s="7" t="n">
        <v>0</v>
      </c>
      <c r="V1140" s="7" t="n">
        <v>0.046</v>
      </c>
      <c r="W1140" s="7"/>
    </row>
    <row r="1141" customFormat="false" ht="15" hidden="false" customHeight="false" outlineLevel="0" collapsed="false">
      <c r="A1141" s="7" t="s">
        <v>1254</v>
      </c>
      <c r="B1141" s="7" t="s">
        <v>101</v>
      </c>
      <c r="C1141" s="7" t="n">
        <v>56</v>
      </c>
      <c r="D1141" s="7" t="s">
        <v>104</v>
      </c>
      <c r="E1141" s="7" t="n">
        <v>38</v>
      </c>
      <c r="F1141" s="7" t="n">
        <v>3</v>
      </c>
      <c r="G1141" s="14" t="n">
        <v>74772.13</v>
      </c>
      <c r="H1141" s="14" t="n">
        <v>57543.13</v>
      </c>
      <c r="I1141" s="14" t="n">
        <v>60800</v>
      </c>
      <c r="J1141" s="14" t="n">
        <v>0</v>
      </c>
      <c r="K1141" s="14" t="n">
        <v>0</v>
      </c>
      <c r="L1141" s="14" t="n">
        <v>0</v>
      </c>
      <c r="M1141" s="14"/>
      <c r="N1141" s="14"/>
      <c r="O1141" s="14" t="n">
        <v>0</v>
      </c>
      <c r="P1141" s="7" t="n">
        <v>4</v>
      </c>
      <c r="Q1141" s="7" t="n">
        <v>90</v>
      </c>
      <c r="R1141" s="7" t="n">
        <v>0</v>
      </c>
      <c r="S1141" s="7" t="n">
        <v>0.457</v>
      </c>
      <c r="T1141" s="7" t="n">
        <v>0</v>
      </c>
      <c r="U1141" s="7" t="n">
        <v>0</v>
      </c>
      <c r="V1141" s="7" t="n">
        <v>0.0169</v>
      </c>
      <c r="W1141" s="7"/>
    </row>
    <row r="1142" customFormat="false" ht="15" hidden="false" customHeight="false" outlineLevel="0" collapsed="false">
      <c r="A1142" s="7" t="s">
        <v>1255</v>
      </c>
      <c r="B1142" s="7" t="s">
        <v>106</v>
      </c>
      <c r="C1142" s="7" t="n">
        <v>49</v>
      </c>
      <c r="D1142" s="7" t="s">
        <v>102</v>
      </c>
      <c r="E1142" s="7" t="n">
        <v>290</v>
      </c>
      <c r="F1142" s="7" t="n">
        <v>2</v>
      </c>
      <c r="G1142" s="14" t="n">
        <v>3893.98</v>
      </c>
      <c r="H1142" s="14" t="n">
        <v>82898.51</v>
      </c>
      <c r="I1142" s="14" t="n">
        <v>0</v>
      </c>
      <c r="J1142" s="14" t="n">
        <v>0</v>
      </c>
      <c r="K1142" s="14" t="n">
        <v>0</v>
      </c>
      <c r="L1142" s="14" t="n">
        <v>0</v>
      </c>
      <c r="M1142" s="14"/>
      <c r="N1142" s="14"/>
      <c r="O1142" s="14" t="n">
        <v>0</v>
      </c>
      <c r="P1142" s="7" t="n">
        <v>41</v>
      </c>
      <c r="Q1142" s="7" t="n">
        <v>13</v>
      </c>
      <c r="R1142" s="7" t="n">
        <v>9</v>
      </c>
      <c r="S1142" s="7" t="n">
        <v>0.586</v>
      </c>
      <c r="T1142" s="7" t="n">
        <v>0</v>
      </c>
      <c r="U1142" s="7" t="n">
        <v>0</v>
      </c>
      <c r="V1142" s="7" t="n">
        <v>0.0671</v>
      </c>
      <c r="W1142" s="7"/>
    </row>
    <row r="1143" customFormat="false" ht="15" hidden="false" customHeight="false" outlineLevel="0" collapsed="false">
      <c r="A1143" s="7" t="s">
        <v>1256</v>
      </c>
      <c r="B1143" s="7" t="s">
        <v>106</v>
      </c>
      <c r="C1143" s="7" t="n">
        <v>56</v>
      </c>
      <c r="D1143" s="7" t="s">
        <v>104</v>
      </c>
      <c r="E1143" s="7" t="n">
        <v>89</v>
      </c>
      <c r="F1143" s="7" t="n">
        <v>4</v>
      </c>
      <c r="G1143" s="14" t="n">
        <v>3310.05</v>
      </c>
      <c r="H1143" s="14" t="n">
        <v>10090.46</v>
      </c>
      <c r="I1143" s="14" t="n">
        <v>0</v>
      </c>
      <c r="J1143" s="14" t="n">
        <v>26525.63</v>
      </c>
      <c r="K1143" s="14" t="n">
        <v>0</v>
      </c>
      <c r="L1143" s="14" t="n">
        <v>0</v>
      </c>
      <c r="M1143" s="14" t="n">
        <v>12600</v>
      </c>
      <c r="N1143" s="14" t="n">
        <v>5.3</v>
      </c>
      <c r="O1143" s="14" t="n">
        <v>359.87</v>
      </c>
      <c r="P1143" s="7" t="n">
        <v>4</v>
      </c>
      <c r="Q1143" s="7" t="n">
        <v>31</v>
      </c>
      <c r="R1143" s="7" t="n">
        <v>12</v>
      </c>
      <c r="S1143" s="7" t="n">
        <v>0.592</v>
      </c>
      <c r="T1143" s="7" t="n">
        <v>0</v>
      </c>
      <c r="U1143" s="7" t="n">
        <v>0</v>
      </c>
      <c r="V1143" s="7" t="n">
        <v>0.0215</v>
      </c>
      <c r="W1143" s="7"/>
    </row>
    <row r="1144" customFormat="false" ht="15" hidden="false" customHeight="false" outlineLevel="0" collapsed="false">
      <c r="A1144" s="7" t="s">
        <v>1257</v>
      </c>
      <c r="B1144" s="7" t="s">
        <v>108</v>
      </c>
      <c r="C1144" s="7" t="n">
        <v>88</v>
      </c>
      <c r="D1144" s="7" t="s">
        <v>104</v>
      </c>
      <c r="E1144" s="7" t="n">
        <v>207</v>
      </c>
      <c r="F1144" s="7" t="n">
        <v>5</v>
      </c>
      <c r="G1144" s="14" t="n">
        <v>3405.41</v>
      </c>
      <c r="H1144" s="14"/>
      <c r="I1144" s="14" t="n">
        <v>49800</v>
      </c>
      <c r="J1144" s="14" t="n">
        <v>0</v>
      </c>
      <c r="K1144" s="14" t="n">
        <v>89200</v>
      </c>
      <c r="L1144" s="14" t="n">
        <v>0</v>
      </c>
      <c r="M1144" s="14" t="n">
        <v>11500</v>
      </c>
      <c r="N1144" s="14" t="n">
        <v>24.1</v>
      </c>
      <c r="O1144" s="14" t="n">
        <v>387.87</v>
      </c>
      <c r="P1144" s="7" t="n">
        <v>17</v>
      </c>
      <c r="Q1144" s="7" t="n">
        <v>54</v>
      </c>
      <c r="R1144" s="7" t="n">
        <v>0</v>
      </c>
      <c r="S1144" s="7" t="n">
        <v>0.039</v>
      </c>
      <c r="T1144" s="7" t="n">
        <v>0</v>
      </c>
      <c r="U1144" s="7" t="n">
        <v>0</v>
      </c>
      <c r="V1144" s="7" t="n">
        <v>0.0277</v>
      </c>
      <c r="W1144" s="7" t="s">
        <v>384</v>
      </c>
    </row>
    <row r="1145" customFormat="false" ht="15" hidden="false" customHeight="false" outlineLevel="0" collapsed="false">
      <c r="A1145" s="7" t="s">
        <v>1258</v>
      </c>
      <c r="B1145" s="7" t="s">
        <v>106</v>
      </c>
      <c r="C1145" s="7" t="n">
        <v>36</v>
      </c>
      <c r="D1145" s="7" t="s">
        <v>102</v>
      </c>
      <c r="E1145" s="7" t="n">
        <v>53</v>
      </c>
      <c r="F1145" s="7" t="n">
        <v>5</v>
      </c>
      <c r="G1145" s="14" t="n">
        <v>11274.11</v>
      </c>
      <c r="H1145" s="14" t="n">
        <v>24945.74</v>
      </c>
      <c r="I1145" s="14" t="n">
        <v>0</v>
      </c>
      <c r="J1145" s="14" t="n">
        <v>36639.06</v>
      </c>
      <c r="K1145" s="14" t="n">
        <v>210900</v>
      </c>
      <c r="L1145" s="14" t="n">
        <v>23190</v>
      </c>
      <c r="M1145" s="14"/>
      <c r="N1145" s="14"/>
      <c r="O1145" s="14" t="n">
        <v>0</v>
      </c>
      <c r="P1145" s="7" t="n">
        <v>6</v>
      </c>
      <c r="Q1145" s="7" t="n">
        <v>20</v>
      </c>
      <c r="R1145" s="7" t="n">
        <v>10</v>
      </c>
      <c r="S1145" s="7" t="n">
        <v>0.433</v>
      </c>
      <c r="T1145" s="7" t="n">
        <v>0</v>
      </c>
      <c r="U1145" s="7" t="n">
        <v>0</v>
      </c>
      <c r="V1145" s="7" t="n">
        <v>0.0812</v>
      </c>
      <c r="W1145" s="7"/>
    </row>
    <row r="1146" customFormat="false" ht="15" hidden="false" customHeight="false" outlineLevel="0" collapsed="false">
      <c r="A1146" s="7" t="s">
        <v>1259</v>
      </c>
      <c r="B1146" s="7" t="s">
        <v>128</v>
      </c>
      <c r="C1146" s="7" t="n">
        <v>33</v>
      </c>
      <c r="D1146" s="7" t="s">
        <v>104</v>
      </c>
      <c r="E1146" s="7" t="n">
        <v>16</v>
      </c>
      <c r="F1146" s="7" t="n">
        <v>3</v>
      </c>
      <c r="G1146" s="14" t="n">
        <v>1700.45</v>
      </c>
      <c r="H1146" s="14" t="n">
        <v>1329.04</v>
      </c>
      <c r="I1146" s="14" t="n">
        <v>0</v>
      </c>
      <c r="J1146" s="14" t="n">
        <v>0</v>
      </c>
      <c r="K1146" s="14" t="n">
        <v>0</v>
      </c>
      <c r="L1146" s="14" t="n">
        <v>0</v>
      </c>
      <c r="M1146" s="14"/>
      <c r="N1146" s="14"/>
      <c r="O1146" s="14" t="n">
        <v>0</v>
      </c>
      <c r="P1146" s="7" t="n">
        <v>3</v>
      </c>
      <c r="Q1146" s="7" t="n">
        <v>36</v>
      </c>
      <c r="R1146" s="7" t="n">
        <v>0</v>
      </c>
      <c r="S1146" s="7" t="n">
        <v>0.445</v>
      </c>
      <c r="T1146" s="7" t="n">
        <v>0</v>
      </c>
      <c r="U1146" s="7" t="n">
        <v>0</v>
      </c>
      <c r="V1146" s="7" t="n">
        <v>0.0225</v>
      </c>
      <c r="W1146" s="7"/>
    </row>
    <row r="1147" customFormat="false" ht="15" hidden="false" customHeight="false" outlineLevel="0" collapsed="false">
      <c r="A1147" s="7" t="s">
        <v>1260</v>
      </c>
      <c r="B1147" s="7" t="s">
        <v>128</v>
      </c>
      <c r="C1147" s="7" t="n">
        <v>45</v>
      </c>
      <c r="D1147" s="7" t="s">
        <v>104</v>
      </c>
      <c r="E1147" s="7" t="n">
        <v>86</v>
      </c>
      <c r="F1147" s="7" t="n">
        <v>4</v>
      </c>
      <c r="G1147" s="14" t="n">
        <v>24047.22</v>
      </c>
      <c r="H1147" s="14" t="n">
        <v>43251.87</v>
      </c>
      <c r="I1147" s="14" t="n">
        <v>0</v>
      </c>
      <c r="J1147" s="14" t="n">
        <v>0</v>
      </c>
      <c r="K1147" s="14" t="n">
        <v>0</v>
      </c>
      <c r="L1147" s="14" t="n">
        <v>21550</v>
      </c>
      <c r="M1147" s="14" t="n">
        <v>18300</v>
      </c>
      <c r="N1147" s="14" t="n">
        <v>47.2</v>
      </c>
      <c r="O1147" s="14" t="n">
        <v>900.45</v>
      </c>
      <c r="P1147" s="7" t="n">
        <v>18</v>
      </c>
      <c r="Q1147" s="7" t="n">
        <v>92</v>
      </c>
      <c r="R1147" s="7" t="n">
        <v>0</v>
      </c>
      <c r="S1147" s="7" t="n">
        <v>0.413</v>
      </c>
      <c r="T1147" s="7" t="n">
        <v>0</v>
      </c>
      <c r="U1147" s="7" t="n">
        <v>0</v>
      </c>
      <c r="V1147" s="7" t="n">
        <v>0.0191</v>
      </c>
      <c r="W1147" s="7"/>
    </row>
    <row r="1148" customFormat="false" ht="15" hidden="false" customHeight="false" outlineLevel="0" collapsed="false">
      <c r="A1148" s="7" t="s">
        <v>1261</v>
      </c>
      <c r="B1148" s="7" t="s">
        <v>101</v>
      </c>
      <c r="C1148" s="7" t="n">
        <v>48</v>
      </c>
      <c r="D1148" s="7" t="s">
        <v>102</v>
      </c>
      <c r="E1148" s="7" t="n">
        <v>127</v>
      </c>
      <c r="F1148" s="7" t="n">
        <v>2</v>
      </c>
      <c r="G1148" s="14" t="n">
        <v>4238.4</v>
      </c>
      <c r="H1148" s="14" t="n">
        <v>34634.69</v>
      </c>
      <c r="I1148" s="14" t="n">
        <v>0</v>
      </c>
      <c r="J1148" s="14" t="n">
        <v>0</v>
      </c>
      <c r="K1148" s="14" t="n">
        <v>0</v>
      </c>
      <c r="L1148" s="14" t="n">
        <v>0</v>
      </c>
      <c r="M1148" s="14"/>
      <c r="N1148" s="14"/>
      <c r="O1148" s="14" t="n">
        <v>0</v>
      </c>
      <c r="P1148" s="7" t="n">
        <v>34</v>
      </c>
      <c r="Q1148" s="7" t="n">
        <v>14</v>
      </c>
      <c r="R1148" s="7" t="n">
        <v>0</v>
      </c>
      <c r="S1148" s="7" t="n">
        <v>0.731</v>
      </c>
      <c r="T1148" s="7" t="n">
        <v>0</v>
      </c>
      <c r="U1148" s="7" t="n">
        <v>0</v>
      </c>
      <c r="V1148" s="7" t="n">
        <v>0.0964</v>
      </c>
      <c r="W1148" s="7"/>
    </row>
    <row r="1149" customFormat="false" ht="15" hidden="false" customHeight="false" outlineLevel="0" collapsed="false">
      <c r="A1149" s="7" t="s">
        <v>1262</v>
      </c>
      <c r="B1149" s="7" t="s">
        <v>106</v>
      </c>
      <c r="C1149" s="7" t="n">
        <v>48</v>
      </c>
      <c r="D1149" s="7" t="s">
        <v>104</v>
      </c>
      <c r="E1149" s="7" t="n">
        <v>131</v>
      </c>
      <c r="F1149" s="7" t="n">
        <v>2</v>
      </c>
      <c r="G1149" s="14" t="n">
        <v>9537.5</v>
      </c>
      <c r="H1149" s="14" t="n">
        <v>0</v>
      </c>
      <c r="I1149" s="14" t="n">
        <v>0</v>
      </c>
      <c r="J1149" s="14" t="n">
        <v>0</v>
      </c>
      <c r="K1149" s="14" t="n">
        <v>0</v>
      </c>
      <c r="L1149" s="14" t="n">
        <v>0</v>
      </c>
      <c r="M1149" s="14" t="n">
        <v>5400</v>
      </c>
      <c r="N1149" s="14" t="n">
        <v>24</v>
      </c>
      <c r="O1149" s="14" t="n">
        <v>286.07</v>
      </c>
      <c r="P1149" s="7" t="n">
        <v>2</v>
      </c>
      <c r="Q1149" s="7" t="n">
        <v>41</v>
      </c>
      <c r="R1149" s="7" t="n">
        <v>12</v>
      </c>
      <c r="S1149" s="7" t="n">
        <v>0.762</v>
      </c>
      <c r="T1149" s="7" t="n">
        <v>0</v>
      </c>
      <c r="U1149" s="7" t="n">
        <v>0</v>
      </c>
      <c r="V1149" s="7" t="n">
        <v>0.0226</v>
      </c>
      <c r="W1149" s="7"/>
    </row>
    <row r="1150" customFormat="false" ht="15" hidden="false" customHeight="false" outlineLevel="0" collapsed="false">
      <c r="A1150" s="7" t="s">
        <v>1263</v>
      </c>
      <c r="B1150" s="7" t="s">
        <v>108</v>
      </c>
      <c r="C1150" s="7" t="n">
        <v>81</v>
      </c>
      <c r="D1150" s="7" t="s">
        <v>102</v>
      </c>
      <c r="E1150" s="7" t="n">
        <v>56</v>
      </c>
      <c r="F1150" s="7" t="n">
        <v>5</v>
      </c>
      <c r="G1150" s="14" t="n">
        <v>2626.89</v>
      </c>
      <c r="H1150" s="14" t="n">
        <v>10927.39</v>
      </c>
      <c r="I1150" s="14" t="n">
        <v>53400</v>
      </c>
      <c r="J1150" s="14" t="n">
        <v>31390.5</v>
      </c>
      <c r="K1150" s="14" t="n">
        <v>0</v>
      </c>
      <c r="L1150" s="14" t="n">
        <v>0</v>
      </c>
      <c r="M1150" s="14" t="n">
        <v>5600</v>
      </c>
      <c r="N1150" s="14" t="n">
        <v>24.3</v>
      </c>
      <c r="O1150" s="14" t="n">
        <v>0</v>
      </c>
      <c r="P1150" s="7" t="n">
        <v>293</v>
      </c>
      <c r="Q1150" s="7" t="n">
        <v>0</v>
      </c>
      <c r="R1150" s="7" t="n">
        <v>0</v>
      </c>
      <c r="S1150" s="7"/>
      <c r="T1150" s="7" t="n">
        <v>1</v>
      </c>
      <c r="U1150" s="7" t="n">
        <v>0</v>
      </c>
      <c r="V1150" s="7" t="n">
        <v>0.3649</v>
      </c>
      <c r="W1150" s="7"/>
    </row>
    <row r="1151" customFormat="false" ht="15" hidden="false" customHeight="false" outlineLevel="0" collapsed="false">
      <c r="A1151" s="7" t="s">
        <v>1264</v>
      </c>
      <c r="B1151" s="7" t="s">
        <v>108</v>
      </c>
      <c r="C1151" s="7" t="n">
        <v>41</v>
      </c>
      <c r="D1151" s="7" t="s">
        <v>102</v>
      </c>
      <c r="E1151" s="7" t="n">
        <v>72</v>
      </c>
      <c r="F1151" s="7" t="n">
        <v>1</v>
      </c>
      <c r="G1151" s="14" t="n">
        <v>20555.32</v>
      </c>
      <c r="H1151" s="14" t="n">
        <v>0</v>
      </c>
      <c r="I1151" s="14" t="n">
        <v>0</v>
      </c>
      <c r="J1151" s="14" t="n">
        <v>0</v>
      </c>
      <c r="K1151" s="14" t="n">
        <v>0</v>
      </c>
      <c r="L1151" s="14" t="n">
        <v>0</v>
      </c>
      <c r="M1151" s="14"/>
      <c r="N1151" s="14"/>
      <c r="O1151" s="14" t="n">
        <v>0</v>
      </c>
      <c r="P1151" s="7" t="n">
        <v>291</v>
      </c>
      <c r="Q1151" s="7" t="n">
        <v>0</v>
      </c>
      <c r="R1151" s="7" t="n">
        <v>0</v>
      </c>
      <c r="S1151" s="7"/>
      <c r="T1151" s="7" t="n">
        <v>0</v>
      </c>
      <c r="U1151" s="7" t="n">
        <v>1</v>
      </c>
      <c r="V1151" s="7" t="n">
        <v>0.3479</v>
      </c>
      <c r="W1151" s="7" t="s">
        <v>435</v>
      </c>
    </row>
    <row r="1152" customFormat="false" ht="15" hidden="false" customHeight="false" outlineLevel="0" collapsed="false">
      <c r="A1152" s="7" t="s">
        <v>1265</v>
      </c>
      <c r="B1152" s="7" t="s">
        <v>101</v>
      </c>
      <c r="C1152" s="7" t="n">
        <v>36</v>
      </c>
      <c r="D1152" s="7" t="s">
        <v>104</v>
      </c>
      <c r="E1152" s="7" t="n">
        <v>2</v>
      </c>
      <c r="F1152" s="7" t="n">
        <v>4</v>
      </c>
      <c r="G1152" s="14" t="n">
        <v>2499.12</v>
      </c>
      <c r="H1152" s="14" t="n">
        <v>22882.74</v>
      </c>
      <c r="I1152" s="14" t="n">
        <v>59500</v>
      </c>
      <c r="J1152" s="14" t="n">
        <v>0</v>
      </c>
      <c r="K1152" s="14" t="n">
        <v>0</v>
      </c>
      <c r="L1152" s="14" t="n">
        <v>0</v>
      </c>
      <c r="M1152" s="14"/>
      <c r="N1152" s="14"/>
      <c r="O1152" s="14" t="n">
        <v>0</v>
      </c>
      <c r="P1152" s="7" t="n">
        <v>9</v>
      </c>
      <c r="Q1152" s="7" t="n">
        <v>33</v>
      </c>
      <c r="R1152" s="7" t="n">
        <v>10</v>
      </c>
      <c r="S1152" s="7" t="n">
        <v>0.748</v>
      </c>
      <c r="T1152" s="7" t="n">
        <v>0</v>
      </c>
      <c r="U1152" s="7" t="n">
        <v>0</v>
      </c>
      <c r="V1152" s="7" t="n">
        <v>0.0252</v>
      </c>
      <c r="W1152" s="7"/>
    </row>
    <row r="1153" customFormat="false" ht="15" hidden="false" customHeight="false" outlineLevel="0" collapsed="false">
      <c r="A1153" s="7" t="s">
        <v>1266</v>
      </c>
      <c r="B1153" s="7" t="s">
        <v>101</v>
      </c>
      <c r="C1153" s="7" t="n">
        <v>46</v>
      </c>
      <c r="D1153" s="7" t="s">
        <v>102</v>
      </c>
      <c r="E1153" s="7" t="n">
        <v>43</v>
      </c>
      <c r="F1153" s="7" t="n">
        <v>2</v>
      </c>
      <c r="G1153" s="14" t="n">
        <v>6467.27</v>
      </c>
      <c r="H1153" s="14" t="n">
        <v>0</v>
      </c>
      <c r="I1153" s="14" t="n">
        <v>22800</v>
      </c>
      <c r="J1153" s="14" t="n">
        <v>0</v>
      </c>
      <c r="K1153" s="14" t="n">
        <v>0</v>
      </c>
      <c r="L1153" s="14" t="n">
        <v>0</v>
      </c>
      <c r="M1153" s="14"/>
      <c r="N1153" s="14"/>
      <c r="O1153" s="14" t="n">
        <v>0</v>
      </c>
      <c r="P1153" s="7" t="n">
        <v>11</v>
      </c>
      <c r="Q1153" s="7" t="n">
        <v>18</v>
      </c>
      <c r="R1153" s="7" t="n">
        <v>0</v>
      </c>
      <c r="S1153" s="7" t="n">
        <v>0.906</v>
      </c>
      <c r="T1153" s="7" t="n">
        <v>0</v>
      </c>
      <c r="U1153" s="7" t="n">
        <v>0</v>
      </c>
      <c r="V1153" s="7" t="n">
        <v>0.1313</v>
      </c>
      <c r="W1153" s="7"/>
    </row>
    <row r="1154" customFormat="false" ht="15" hidden="false" customHeight="false" outlineLevel="0" collapsed="false">
      <c r="A1154" s="7" t="s">
        <v>1267</v>
      </c>
      <c r="B1154" s="7" t="s">
        <v>101</v>
      </c>
      <c r="C1154" s="7" t="n">
        <v>57</v>
      </c>
      <c r="D1154" s="7" t="s">
        <v>104</v>
      </c>
      <c r="E1154" s="7" t="n">
        <v>124</v>
      </c>
      <c r="F1154" s="7" t="n">
        <v>5</v>
      </c>
      <c r="G1154" s="14" t="n">
        <v>3850.88</v>
      </c>
      <c r="H1154" s="14" t="n">
        <v>11894.8</v>
      </c>
      <c r="I1154" s="14" t="n">
        <v>30100</v>
      </c>
      <c r="J1154" s="14" t="n">
        <v>91845.53</v>
      </c>
      <c r="K1154" s="14" t="n">
        <v>0</v>
      </c>
      <c r="L1154" s="14" t="n">
        <v>0</v>
      </c>
      <c r="M1154" s="14" t="n">
        <v>23100</v>
      </c>
      <c r="N1154" s="14" t="n">
        <v>41.3</v>
      </c>
      <c r="O1154" s="14" t="n">
        <v>1874.79</v>
      </c>
      <c r="P1154" s="7" t="n">
        <v>4</v>
      </c>
      <c r="Q1154" s="7" t="n">
        <v>51</v>
      </c>
      <c r="R1154" s="7" t="n">
        <v>0</v>
      </c>
      <c r="S1154" s="7" t="n">
        <v>0.514</v>
      </c>
      <c r="T1154" s="7" t="n">
        <v>1</v>
      </c>
      <c r="U1154" s="7" t="n">
        <v>0</v>
      </c>
      <c r="V1154" s="7" t="n">
        <v>0.0296</v>
      </c>
      <c r="W1154" s="7"/>
    </row>
    <row r="1155" customFormat="false" ht="15" hidden="false" customHeight="false" outlineLevel="0" collapsed="false">
      <c r="A1155" s="7" t="s">
        <v>1268</v>
      </c>
      <c r="B1155" s="7" t="s">
        <v>108</v>
      </c>
      <c r="C1155" s="7" t="n">
        <v>33</v>
      </c>
      <c r="D1155" s="7" t="s">
        <v>102</v>
      </c>
      <c r="E1155" s="7" t="n">
        <v>48</v>
      </c>
      <c r="F1155" s="7" t="n">
        <v>2</v>
      </c>
      <c r="G1155" s="14" t="n">
        <v>2233.27</v>
      </c>
      <c r="H1155" s="14" t="n">
        <v>0</v>
      </c>
      <c r="I1155" s="14" t="n">
        <v>0</v>
      </c>
      <c r="J1155" s="14" t="n">
        <v>0</v>
      </c>
      <c r="K1155" s="14" t="n">
        <v>0</v>
      </c>
      <c r="L1155" s="14" t="n">
        <v>0</v>
      </c>
      <c r="M1155" s="14" t="n">
        <v>9900</v>
      </c>
      <c r="N1155" s="14" t="n">
        <v>37.7</v>
      </c>
      <c r="O1155" s="14" t="n">
        <v>219.8</v>
      </c>
      <c r="P1155" s="7" t="n">
        <v>20</v>
      </c>
      <c r="Q1155" s="7" t="n">
        <v>17</v>
      </c>
      <c r="R1155" s="7" t="n">
        <v>7</v>
      </c>
      <c r="S1155" s="7" t="n">
        <v>0.82</v>
      </c>
      <c r="T1155" s="7" t="n">
        <v>0</v>
      </c>
      <c r="U1155" s="7" t="n">
        <v>1</v>
      </c>
      <c r="V1155" s="7" t="n">
        <v>0.1255</v>
      </c>
      <c r="W1155" s="7"/>
    </row>
    <row r="1156" customFormat="false" ht="15" hidden="false" customHeight="false" outlineLevel="0" collapsed="false">
      <c r="A1156" s="7" t="s">
        <v>1269</v>
      </c>
      <c r="B1156" s="7" t="s">
        <v>101</v>
      </c>
      <c r="C1156" s="7" t="n">
        <v>19</v>
      </c>
      <c r="D1156" s="7" t="s">
        <v>102</v>
      </c>
      <c r="E1156" s="7" t="n">
        <v>1</v>
      </c>
      <c r="F1156" s="7" t="n">
        <v>3</v>
      </c>
      <c r="G1156" s="14" t="n">
        <v>1684.01</v>
      </c>
      <c r="H1156" s="14" t="n">
        <v>6306.1</v>
      </c>
      <c r="I1156" s="14" t="n">
        <v>0</v>
      </c>
      <c r="J1156" s="14" t="n">
        <v>0</v>
      </c>
      <c r="K1156" s="14" t="n">
        <v>0</v>
      </c>
      <c r="L1156" s="14" t="n">
        <v>0</v>
      </c>
      <c r="M1156" s="14" t="n">
        <v>5300</v>
      </c>
      <c r="N1156" s="14" t="n">
        <v>9.5</v>
      </c>
      <c r="O1156" s="14" t="n">
        <v>39.26</v>
      </c>
      <c r="P1156" s="7" t="n">
        <v>4</v>
      </c>
      <c r="Q1156" s="7" t="n">
        <v>13</v>
      </c>
      <c r="R1156" s="7" t="n">
        <v>13</v>
      </c>
      <c r="S1156" s="7" t="n">
        <v>1</v>
      </c>
      <c r="T1156" s="7" t="n">
        <v>0</v>
      </c>
      <c r="U1156" s="7" t="n">
        <v>1</v>
      </c>
      <c r="V1156" s="7" t="n">
        <v>0.0744</v>
      </c>
      <c r="W1156" s="7"/>
    </row>
    <row r="1157" customFormat="false" ht="15" hidden="false" customHeight="false" outlineLevel="0" collapsed="false">
      <c r="A1157" s="7" t="s">
        <v>1270</v>
      </c>
      <c r="B1157" s="7" t="s">
        <v>101</v>
      </c>
      <c r="C1157" s="7" t="n">
        <v>66</v>
      </c>
      <c r="D1157" s="7" t="s">
        <v>102</v>
      </c>
      <c r="E1157" s="7" t="n">
        <v>237</v>
      </c>
      <c r="F1157" s="7" t="n">
        <v>3</v>
      </c>
      <c r="G1157" s="14" t="n">
        <v>8531.16</v>
      </c>
      <c r="H1157" s="14" t="n">
        <v>26836.44</v>
      </c>
      <c r="I1157" s="14" t="n">
        <v>0</v>
      </c>
      <c r="J1157" s="14" t="n">
        <v>0</v>
      </c>
      <c r="K1157" s="14" t="n">
        <v>0</v>
      </c>
      <c r="L1157" s="14" t="n">
        <v>0</v>
      </c>
      <c r="M1157" s="14" t="n">
        <v>9600</v>
      </c>
      <c r="N1157" s="14" t="n">
        <v>71.6</v>
      </c>
      <c r="O1157" s="14" t="n">
        <v>705.39</v>
      </c>
      <c r="P1157" s="7" t="n">
        <v>5</v>
      </c>
      <c r="Q1157" s="7" t="n">
        <v>33</v>
      </c>
      <c r="R1157" s="7" t="n">
        <v>15</v>
      </c>
      <c r="S1157" s="7" t="n">
        <v>0.735</v>
      </c>
      <c r="T1157" s="7" t="n">
        <v>0</v>
      </c>
      <c r="U1157" s="7" t="n">
        <v>0</v>
      </c>
      <c r="V1157" s="7" t="n">
        <v>0.0563</v>
      </c>
      <c r="W1157" s="7"/>
    </row>
    <row r="1158" customFormat="false" ht="15" hidden="false" customHeight="false" outlineLevel="0" collapsed="false">
      <c r="A1158" s="7" t="s">
        <v>1271</v>
      </c>
      <c r="B1158" s="7" t="s">
        <v>101</v>
      </c>
      <c r="C1158" s="7" t="n">
        <v>35</v>
      </c>
      <c r="D1158" s="7" t="s">
        <v>104</v>
      </c>
      <c r="E1158" s="7" t="n">
        <v>37</v>
      </c>
      <c r="F1158" s="7" t="n">
        <v>3</v>
      </c>
      <c r="G1158" s="14" t="n">
        <v>4825.69</v>
      </c>
      <c r="H1158" s="14" t="n">
        <v>43476.96</v>
      </c>
      <c r="I1158" s="14" t="n">
        <v>0</v>
      </c>
      <c r="J1158" s="14" t="n">
        <v>0</v>
      </c>
      <c r="K1158" s="14" t="n">
        <v>0</v>
      </c>
      <c r="L1158" s="14" t="n">
        <v>0</v>
      </c>
      <c r="M1158" s="14" t="n">
        <v>9600</v>
      </c>
      <c r="N1158" s="14" t="n">
        <v>7.8</v>
      </c>
      <c r="O1158" s="14" t="n">
        <v>429.16</v>
      </c>
      <c r="P1158" s="7" t="n">
        <v>2</v>
      </c>
      <c r="Q1158" s="7" t="n">
        <v>21</v>
      </c>
      <c r="R1158" s="7" t="n">
        <v>4</v>
      </c>
      <c r="S1158" s="7" t="n">
        <v>0.326</v>
      </c>
      <c r="T1158" s="7" t="n">
        <v>0</v>
      </c>
      <c r="U1158" s="7" t="n">
        <v>0</v>
      </c>
      <c r="V1158" s="7" t="n">
        <v>0.0508</v>
      </c>
      <c r="W1158" s="7" t="s">
        <v>117</v>
      </c>
    </row>
    <row r="1159" customFormat="false" ht="15" hidden="false" customHeight="false" outlineLevel="0" collapsed="false">
      <c r="A1159" s="7" t="s">
        <v>1272</v>
      </c>
      <c r="B1159" s="7" t="s">
        <v>128</v>
      </c>
      <c r="C1159" s="7" t="n">
        <v>40</v>
      </c>
      <c r="D1159" s="7" t="s">
        <v>102</v>
      </c>
      <c r="E1159" s="7" t="n">
        <v>138</v>
      </c>
      <c r="F1159" s="7" t="n">
        <v>1</v>
      </c>
      <c r="G1159" s="14" t="n">
        <v>3609.58</v>
      </c>
      <c r="H1159" s="14" t="n">
        <v>0</v>
      </c>
      <c r="I1159" s="14" t="n">
        <v>0</v>
      </c>
      <c r="J1159" s="14" t="n">
        <v>0</v>
      </c>
      <c r="K1159" s="14" t="n">
        <v>0</v>
      </c>
      <c r="L1159" s="14" t="n">
        <v>0</v>
      </c>
      <c r="M1159" s="14"/>
      <c r="N1159" s="14"/>
      <c r="O1159" s="14" t="n">
        <v>0</v>
      </c>
      <c r="P1159" s="7" t="n">
        <v>43</v>
      </c>
      <c r="Q1159" s="7" t="n">
        <v>13</v>
      </c>
      <c r="R1159" s="7" t="n">
        <v>0</v>
      </c>
      <c r="S1159" s="7" t="n">
        <v>0.714</v>
      </c>
      <c r="T1159" s="7" t="n">
        <v>0</v>
      </c>
      <c r="U1159" s="7" t="n">
        <v>0</v>
      </c>
      <c r="V1159" s="7" t="n">
        <v>0.1402</v>
      </c>
      <c r="W1159" s="7"/>
    </row>
    <row r="1160" customFormat="false" ht="15" hidden="false" customHeight="false" outlineLevel="0" collapsed="false">
      <c r="A1160" s="7" t="s">
        <v>1273</v>
      </c>
      <c r="B1160" s="7" t="s">
        <v>128</v>
      </c>
      <c r="C1160" s="7" t="n">
        <v>24</v>
      </c>
      <c r="D1160" s="7" t="s">
        <v>102</v>
      </c>
      <c r="E1160" s="7" t="n">
        <v>36</v>
      </c>
      <c r="F1160" s="7" t="n">
        <v>4</v>
      </c>
      <c r="G1160" s="14" t="n">
        <v>923.19</v>
      </c>
      <c r="H1160" s="14" t="n">
        <v>5804.46</v>
      </c>
      <c r="I1160" s="14" t="n">
        <v>0</v>
      </c>
      <c r="J1160" s="14" t="n">
        <v>0</v>
      </c>
      <c r="K1160" s="14" t="n">
        <v>0</v>
      </c>
      <c r="L1160" s="14" t="n">
        <v>17420</v>
      </c>
      <c r="M1160" s="14" t="n">
        <v>1000</v>
      </c>
      <c r="N1160" s="14" t="n">
        <v>25.5</v>
      </c>
      <c r="O1160" s="14" t="n">
        <v>146.5</v>
      </c>
      <c r="P1160" s="7" t="n">
        <v>15</v>
      </c>
      <c r="Q1160" s="7" t="n">
        <v>62</v>
      </c>
      <c r="R1160" s="7" t="n">
        <v>24</v>
      </c>
      <c r="S1160" s="7" t="n">
        <v>0.648</v>
      </c>
      <c r="T1160" s="7" t="n">
        <v>1</v>
      </c>
      <c r="U1160" s="7" t="n">
        <v>0</v>
      </c>
      <c r="V1160" s="7" t="n">
        <v>0.0957</v>
      </c>
      <c r="W1160" s="7"/>
    </row>
    <row r="1161" customFormat="false" ht="15" hidden="false" customHeight="false" outlineLevel="0" collapsed="false">
      <c r="A1161" s="7" t="s">
        <v>1274</v>
      </c>
      <c r="B1161" s="7" t="s">
        <v>101</v>
      </c>
      <c r="C1161" s="7" t="n">
        <v>36</v>
      </c>
      <c r="D1161" s="7" t="s">
        <v>102</v>
      </c>
      <c r="E1161" s="7" t="n">
        <v>100</v>
      </c>
      <c r="F1161" s="7" t="n">
        <v>3</v>
      </c>
      <c r="G1161" s="14" t="n">
        <v>3329.59</v>
      </c>
      <c r="H1161" s="14" t="n">
        <v>0</v>
      </c>
      <c r="I1161" s="14" t="n">
        <v>0</v>
      </c>
      <c r="J1161" s="14" t="n">
        <v>49982.87</v>
      </c>
      <c r="K1161" s="14" t="n">
        <v>0</v>
      </c>
      <c r="L1161" s="14" t="n">
        <v>0</v>
      </c>
      <c r="M1161" s="14" t="n">
        <v>7700</v>
      </c>
      <c r="N1161" s="14" t="n">
        <v>29.2</v>
      </c>
      <c r="O1161" s="14" t="n">
        <v>160.28</v>
      </c>
      <c r="P1161" s="7" t="n">
        <v>66</v>
      </c>
      <c r="Q1161" s="7" t="n">
        <v>14</v>
      </c>
      <c r="R1161" s="7" t="n">
        <v>2</v>
      </c>
      <c r="S1161" s="7" t="n">
        <v>0.697</v>
      </c>
      <c r="T1161" s="7" t="n">
        <v>0</v>
      </c>
      <c r="U1161" s="7" t="n">
        <v>0</v>
      </c>
      <c r="V1161" s="7" t="n">
        <v>0.0849</v>
      </c>
      <c r="W1161" s="7" t="s">
        <v>117</v>
      </c>
    </row>
    <row r="1162" customFormat="false" ht="15" hidden="false" customHeight="false" outlineLevel="0" collapsed="false">
      <c r="A1162" s="7" t="s">
        <v>1275</v>
      </c>
      <c r="B1162" s="7" t="s">
        <v>106</v>
      </c>
      <c r="C1162" s="7" t="n">
        <v>50</v>
      </c>
      <c r="D1162" s="7" t="s">
        <v>102</v>
      </c>
      <c r="E1162" s="7" t="n">
        <v>118</v>
      </c>
      <c r="F1162" s="7" t="n">
        <v>3</v>
      </c>
      <c r="G1162" s="14" t="n">
        <v>1379.18</v>
      </c>
      <c r="H1162" s="14" t="n">
        <v>0</v>
      </c>
      <c r="I1162" s="14" t="n">
        <v>0</v>
      </c>
      <c r="J1162" s="14" t="n">
        <v>0</v>
      </c>
      <c r="K1162" s="14" t="n">
        <v>0</v>
      </c>
      <c r="L1162" s="14" t="n">
        <v>3040</v>
      </c>
      <c r="M1162" s="14" t="n">
        <v>5400</v>
      </c>
      <c r="N1162" s="14" t="n">
        <v>60</v>
      </c>
      <c r="O1162" s="14" t="n">
        <v>277.41</v>
      </c>
      <c r="P1162" s="7" t="n">
        <v>11</v>
      </c>
      <c r="Q1162" s="7" t="n">
        <v>11</v>
      </c>
      <c r="R1162" s="7" t="n">
        <v>9</v>
      </c>
      <c r="S1162" s="7" t="n">
        <v>0.736</v>
      </c>
      <c r="T1162" s="7" t="n">
        <v>0</v>
      </c>
      <c r="U1162" s="7" t="n">
        <v>0</v>
      </c>
      <c r="V1162" s="7" t="n">
        <v>0.0537</v>
      </c>
      <c r="W1162" s="7" t="s">
        <v>117</v>
      </c>
    </row>
    <row r="1163" customFormat="false" ht="15" hidden="false" customHeight="false" outlineLevel="0" collapsed="false">
      <c r="A1163" s="7" t="s">
        <v>1276</v>
      </c>
      <c r="B1163" s="7" t="s">
        <v>128</v>
      </c>
      <c r="C1163" s="7" t="n">
        <v>44</v>
      </c>
      <c r="D1163" s="7" t="s">
        <v>104</v>
      </c>
      <c r="E1163" s="7" t="n">
        <v>19</v>
      </c>
      <c r="F1163" s="7" t="n">
        <v>4</v>
      </c>
      <c r="G1163" s="14" t="n">
        <v>4432.52</v>
      </c>
      <c r="H1163" s="14" t="n">
        <v>2474.85</v>
      </c>
      <c r="I1163" s="14" t="n">
        <v>0</v>
      </c>
      <c r="J1163" s="14" t="n">
        <v>0</v>
      </c>
      <c r="K1163" s="14" t="n">
        <v>0</v>
      </c>
      <c r="L1163" s="14" t="n">
        <v>21860</v>
      </c>
      <c r="M1163" s="14" t="n">
        <v>12500</v>
      </c>
      <c r="N1163" s="14" t="n">
        <v>6.6</v>
      </c>
      <c r="O1163" s="14" t="n">
        <v>431.15</v>
      </c>
      <c r="P1163" s="7" t="n">
        <v>23</v>
      </c>
      <c r="Q1163" s="7" t="n">
        <v>30</v>
      </c>
      <c r="R1163" s="7" t="n">
        <v>15</v>
      </c>
      <c r="S1163" s="7" t="n">
        <v>0.831</v>
      </c>
      <c r="T1163" s="7" t="n">
        <v>0</v>
      </c>
      <c r="U1163" s="7" t="n">
        <v>0</v>
      </c>
      <c r="V1163" s="7" t="n">
        <v>0.0266</v>
      </c>
      <c r="W1163" s="7"/>
    </row>
    <row r="1164" customFormat="false" ht="15" hidden="false" customHeight="false" outlineLevel="0" collapsed="false">
      <c r="A1164" s="7" t="s">
        <v>1277</v>
      </c>
      <c r="B1164" s="7" t="s">
        <v>101</v>
      </c>
      <c r="C1164" s="7" t="n">
        <v>53</v>
      </c>
      <c r="D1164" s="7" t="s">
        <v>104</v>
      </c>
      <c r="E1164" s="7" t="n">
        <v>51</v>
      </c>
      <c r="F1164" s="7" t="n">
        <v>4</v>
      </c>
      <c r="G1164" s="14" t="n">
        <v>12778.15</v>
      </c>
      <c r="H1164" s="14" t="n">
        <v>65779.46</v>
      </c>
      <c r="I1164" s="14" t="n">
        <v>0</v>
      </c>
      <c r="J1164" s="14" t="n">
        <v>0</v>
      </c>
      <c r="K1164" s="14" t="n">
        <v>196500</v>
      </c>
      <c r="L1164" s="14" t="n">
        <v>0</v>
      </c>
      <c r="M1164" s="14" t="n">
        <v>15100</v>
      </c>
      <c r="N1164" s="14" t="n">
        <v>22.3</v>
      </c>
      <c r="O1164" s="14" t="n">
        <v>911.23</v>
      </c>
      <c r="P1164" s="7" t="n">
        <v>2</v>
      </c>
      <c r="Q1164" s="7" t="n">
        <v>34</v>
      </c>
      <c r="R1164" s="7" t="n">
        <v>9</v>
      </c>
      <c r="S1164" s="7" t="n">
        <v>0.472</v>
      </c>
      <c r="T1164" s="7" t="n">
        <v>0</v>
      </c>
      <c r="U1164" s="7" t="n">
        <v>0</v>
      </c>
      <c r="V1164" s="7" t="n">
        <v>0.0286</v>
      </c>
      <c r="W1164" s="7"/>
    </row>
    <row r="1165" customFormat="false" ht="15" hidden="false" customHeight="false" outlineLevel="0" collapsed="false">
      <c r="A1165" s="7" t="s">
        <v>1278</v>
      </c>
      <c r="B1165" s="7" t="s">
        <v>108</v>
      </c>
      <c r="C1165" s="7" t="n">
        <v>50</v>
      </c>
      <c r="D1165" s="7" t="s">
        <v>104</v>
      </c>
      <c r="E1165" s="7" t="n">
        <v>35</v>
      </c>
      <c r="F1165" s="7" t="n">
        <v>4</v>
      </c>
      <c r="G1165" s="14" t="n">
        <v>3145.95</v>
      </c>
      <c r="H1165" s="14" t="n">
        <v>68823.58</v>
      </c>
      <c r="I1165" s="14" t="n">
        <v>322700</v>
      </c>
      <c r="J1165" s="14" t="n">
        <v>0</v>
      </c>
      <c r="K1165" s="14" t="n">
        <v>0</v>
      </c>
      <c r="L1165" s="14" t="n">
        <v>0</v>
      </c>
      <c r="M1165" s="14" t="n">
        <v>25700</v>
      </c>
      <c r="N1165" s="14" t="n">
        <v>20</v>
      </c>
      <c r="O1165" s="14" t="n">
        <v>3384.21</v>
      </c>
      <c r="P1165" s="7" t="n">
        <v>1</v>
      </c>
      <c r="Q1165" s="7" t="n">
        <v>91</v>
      </c>
      <c r="R1165" s="7" t="n">
        <v>11</v>
      </c>
      <c r="S1165" s="7" t="n">
        <v>0.735</v>
      </c>
      <c r="T1165" s="7" t="n">
        <v>0</v>
      </c>
      <c r="U1165" s="7" t="n">
        <v>0</v>
      </c>
      <c r="V1165" s="7" t="n">
        <v>0.0154</v>
      </c>
      <c r="W1165" s="7"/>
    </row>
    <row r="1166" customFormat="false" ht="15" hidden="false" customHeight="false" outlineLevel="0" collapsed="false">
      <c r="A1166" s="7" t="s">
        <v>1279</v>
      </c>
      <c r="B1166" s="7" t="s">
        <v>128</v>
      </c>
      <c r="C1166" s="7" t="n">
        <v>49</v>
      </c>
      <c r="D1166" s="7" t="s">
        <v>104</v>
      </c>
      <c r="E1166" s="7" t="n">
        <v>148</v>
      </c>
      <c r="F1166" s="7" t="n">
        <v>5</v>
      </c>
      <c r="G1166" s="14" t="n">
        <v>7922.22</v>
      </c>
      <c r="H1166" s="14" t="n">
        <v>6476.48</v>
      </c>
      <c r="I1166" s="14" t="n">
        <v>0</v>
      </c>
      <c r="J1166" s="14" t="n">
        <v>14754.43</v>
      </c>
      <c r="K1166" s="14" t="n">
        <v>95500</v>
      </c>
      <c r="L1166" s="14" t="n">
        <v>0</v>
      </c>
      <c r="M1166" s="14" t="n">
        <v>5300</v>
      </c>
      <c r="N1166" s="14" t="n">
        <v>25.3</v>
      </c>
      <c r="O1166" s="14" t="n">
        <v>0</v>
      </c>
      <c r="P1166" s="7" t="n">
        <v>128</v>
      </c>
      <c r="Q1166" s="7" t="n">
        <v>0</v>
      </c>
      <c r="R1166" s="7" t="n">
        <v>0</v>
      </c>
      <c r="S1166" s="7"/>
      <c r="T1166" s="7" t="n">
        <v>0</v>
      </c>
      <c r="U1166" s="7" t="n">
        <v>0</v>
      </c>
      <c r="V1166" s="7" t="n">
        <v>0.1125</v>
      </c>
      <c r="W1166" s="7"/>
    </row>
    <row r="1167" customFormat="false" ht="15" hidden="false" customHeight="false" outlineLevel="0" collapsed="false">
      <c r="A1167" s="7" t="s">
        <v>1280</v>
      </c>
      <c r="B1167" s="7" t="s">
        <v>101</v>
      </c>
      <c r="C1167" s="7" t="n">
        <v>67</v>
      </c>
      <c r="D1167" s="7" t="s">
        <v>104</v>
      </c>
      <c r="E1167" s="7" t="n">
        <v>257</v>
      </c>
      <c r="F1167" s="7" t="n">
        <v>3</v>
      </c>
      <c r="G1167" s="14" t="n">
        <v>9948.75</v>
      </c>
      <c r="H1167" s="14" t="n">
        <v>24791.5</v>
      </c>
      <c r="I1167" s="14" t="n">
        <v>0</v>
      </c>
      <c r="J1167" s="14" t="n">
        <v>92368.3</v>
      </c>
      <c r="K1167" s="14" t="n">
        <v>0</v>
      </c>
      <c r="L1167" s="14" t="n">
        <v>0</v>
      </c>
      <c r="M1167" s="14"/>
      <c r="N1167" s="14"/>
      <c r="O1167" s="14" t="n">
        <v>0</v>
      </c>
      <c r="P1167" s="7" t="n">
        <v>10</v>
      </c>
      <c r="Q1167" s="7" t="n">
        <v>65</v>
      </c>
      <c r="R1167" s="7" t="n">
        <v>0</v>
      </c>
      <c r="S1167" s="7" t="n">
        <v>0.61</v>
      </c>
      <c r="T1167" s="7" t="n">
        <v>0</v>
      </c>
      <c r="U1167" s="7" t="n">
        <v>0</v>
      </c>
      <c r="V1167" s="7" t="n">
        <v>0.0151</v>
      </c>
      <c r="W1167" s="7"/>
    </row>
    <row r="1168" customFormat="false" ht="15" hidden="false" customHeight="false" outlineLevel="0" collapsed="false">
      <c r="A1168" s="7" t="s">
        <v>1281</v>
      </c>
      <c r="B1168" s="7" t="s">
        <v>101</v>
      </c>
      <c r="C1168" s="7" t="n">
        <v>41</v>
      </c>
      <c r="D1168" s="7" t="s">
        <v>104</v>
      </c>
      <c r="E1168" s="7" t="n">
        <v>119</v>
      </c>
      <c r="F1168" s="7" t="n">
        <v>5</v>
      </c>
      <c r="G1168" s="14" t="n">
        <v>8533.65</v>
      </c>
      <c r="H1168" s="14" t="n">
        <v>70053.24</v>
      </c>
      <c r="I1168" s="14" t="n">
        <v>0</v>
      </c>
      <c r="J1168" s="14" t="n">
        <v>148826.08</v>
      </c>
      <c r="K1168" s="14" t="n">
        <v>0</v>
      </c>
      <c r="L1168" s="14" t="n">
        <v>0</v>
      </c>
      <c r="M1168" s="14" t="n">
        <v>11200</v>
      </c>
      <c r="N1168" s="14" t="n">
        <v>34.3</v>
      </c>
      <c r="O1168" s="14" t="n">
        <v>976.82</v>
      </c>
      <c r="P1168" s="7" t="n">
        <v>13</v>
      </c>
      <c r="Q1168" s="7" t="n">
        <v>46</v>
      </c>
      <c r="R1168" s="7" t="n">
        <v>0</v>
      </c>
      <c r="S1168" s="7" t="n">
        <v>0.295</v>
      </c>
      <c r="T1168" s="7" t="n">
        <v>0</v>
      </c>
      <c r="U1168" s="7" t="n">
        <v>0</v>
      </c>
      <c r="V1168" s="7" t="n">
        <v>0.0142</v>
      </c>
      <c r="W1168" s="7"/>
    </row>
    <row r="1169" customFormat="false" ht="15" hidden="false" customHeight="false" outlineLevel="0" collapsed="false">
      <c r="A1169" s="7" t="s">
        <v>1282</v>
      </c>
      <c r="B1169" s="7" t="s">
        <v>101</v>
      </c>
      <c r="C1169" s="7" t="n">
        <v>31</v>
      </c>
      <c r="D1169" s="7" t="s">
        <v>102</v>
      </c>
      <c r="E1169" s="7" t="n">
        <v>90</v>
      </c>
      <c r="F1169" s="7" t="n">
        <v>4</v>
      </c>
      <c r="G1169" s="14" t="n">
        <v>14947.03</v>
      </c>
      <c r="H1169" s="14" t="n">
        <v>32376.26</v>
      </c>
      <c r="I1169" s="14" t="n">
        <v>0</v>
      </c>
      <c r="J1169" s="14" t="n">
        <v>0</v>
      </c>
      <c r="K1169" s="14" t="n">
        <v>301300</v>
      </c>
      <c r="L1169" s="14" t="n">
        <v>0</v>
      </c>
      <c r="M1169" s="14" t="n">
        <v>13600</v>
      </c>
      <c r="N1169" s="14" t="n">
        <v>32.9</v>
      </c>
      <c r="O1169" s="14" t="n">
        <v>454.32</v>
      </c>
      <c r="P1169" s="7" t="n">
        <v>1</v>
      </c>
      <c r="Q1169" s="7" t="n">
        <v>44</v>
      </c>
      <c r="R1169" s="7" t="n">
        <v>11</v>
      </c>
      <c r="S1169" s="7" t="n">
        <v>0.813</v>
      </c>
      <c r="T1169" s="7" t="n">
        <v>0</v>
      </c>
      <c r="U1169" s="7" t="n">
        <v>0</v>
      </c>
      <c r="V1169" s="7" t="n">
        <v>0.0339</v>
      </c>
      <c r="W1169" s="7"/>
    </row>
    <row r="1170" customFormat="false" ht="15" hidden="false" customHeight="false" outlineLevel="0" collapsed="false">
      <c r="A1170" s="7" t="s">
        <v>1283</v>
      </c>
      <c r="B1170" s="7" t="s">
        <v>101</v>
      </c>
      <c r="C1170" s="7" t="n">
        <v>55</v>
      </c>
      <c r="D1170" s="7" t="s">
        <v>102</v>
      </c>
      <c r="E1170" s="7" t="n">
        <v>177</v>
      </c>
      <c r="F1170" s="7" t="n">
        <v>3</v>
      </c>
      <c r="G1170" s="14" t="n">
        <v>13144.45</v>
      </c>
      <c r="H1170" s="14" t="n">
        <v>51141.36</v>
      </c>
      <c r="I1170" s="14" t="n">
        <v>0</v>
      </c>
      <c r="J1170" s="14" t="n">
        <v>0</v>
      </c>
      <c r="K1170" s="14" t="n">
        <v>0</v>
      </c>
      <c r="L1170" s="14" t="n">
        <v>0</v>
      </c>
      <c r="M1170" s="14"/>
      <c r="N1170" s="14"/>
      <c r="O1170" s="14" t="n">
        <v>0</v>
      </c>
      <c r="P1170" s="7" t="n">
        <v>9</v>
      </c>
      <c r="Q1170" s="7" t="n">
        <v>16</v>
      </c>
      <c r="R1170" s="7" t="n">
        <v>0</v>
      </c>
      <c r="S1170" s="7" t="n">
        <v>0.694</v>
      </c>
      <c r="T1170" s="7" t="n">
        <v>0</v>
      </c>
      <c r="U1170" s="7" t="n">
        <v>0</v>
      </c>
      <c r="V1170" s="7" t="n">
        <v>0.0678</v>
      </c>
      <c r="W1170" s="7"/>
    </row>
    <row r="1171" customFormat="false" ht="15" hidden="false" customHeight="false" outlineLevel="0" collapsed="false">
      <c r="A1171" s="7" t="s">
        <v>1284</v>
      </c>
      <c r="B1171" s="7" t="s">
        <v>128</v>
      </c>
      <c r="C1171" s="7" t="n">
        <v>28</v>
      </c>
      <c r="D1171" s="7" t="s">
        <v>102</v>
      </c>
      <c r="E1171" s="7" t="n">
        <v>47</v>
      </c>
      <c r="F1171" s="7" t="n">
        <v>2</v>
      </c>
      <c r="G1171" s="14" t="n">
        <v>1829.2</v>
      </c>
      <c r="H1171" s="14" t="n">
        <v>9197.31</v>
      </c>
      <c r="I1171" s="14" t="n">
        <v>0</v>
      </c>
      <c r="J1171" s="14" t="n">
        <v>0</v>
      </c>
      <c r="K1171" s="14" t="n">
        <v>0</v>
      </c>
      <c r="L1171" s="14" t="n">
        <v>0</v>
      </c>
      <c r="M1171" s="14"/>
      <c r="N1171" s="14"/>
      <c r="O1171" s="14" t="n">
        <v>0</v>
      </c>
      <c r="P1171" s="7" t="n">
        <v>208</v>
      </c>
      <c r="Q1171" s="7" t="n">
        <v>0</v>
      </c>
      <c r="R1171" s="7" t="n">
        <v>0</v>
      </c>
      <c r="S1171" s="7"/>
      <c r="T1171" s="7" t="n">
        <v>0</v>
      </c>
      <c r="U1171" s="7" t="n">
        <v>0</v>
      </c>
      <c r="V1171" s="7" t="n">
        <v>0.3114</v>
      </c>
      <c r="W1171" s="7"/>
    </row>
    <row r="1172" customFormat="false" ht="15" hidden="false" customHeight="false" outlineLevel="0" collapsed="false">
      <c r="A1172" s="7" t="s">
        <v>1285</v>
      </c>
      <c r="B1172" s="7" t="s">
        <v>101</v>
      </c>
      <c r="C1172" s="7" t="n">
        <v>56</v>
      </c>
      <c r="D1172" s="7" t="s">
        <v>102</v>
      </c>
      <c r="E1172" s="7" t="n">
        <v>8</v>
      </c>
      <c r="F1172" s="7" t="n">
        <v>2</v>
      </c>
      <c r="G1172" s="14" t="n">
        <v>2256.7</v>
      </c>
      <c r="H1172" s="14" t="n">
        <v>0</v>
      </c>
      <c r="I1172" s="14" t="n">
        <v>0</v>
      </c>
      <c r="J1172" s="14" t="n">
        <v>0</v>
      </c>
      <c r="K1172" s="14" t="n">
        <v>0</v>
      </c>
      <c r="L1172" s="14" t="n">
        <v>0</v>
      </c>
      <c r="M1172" s="14" t="n">
        <v>10800</v>
      </c>
      <c r="N1172" s="14" t="n">
        <v>40.3</v>
      </c>
      <c r="O1172" s="14" t="n">
        <v>0</v>
      </c>
      <c r="P1172" s="7" t="n">
        <v>406</v>
      </c>
      <c r="Q1172" s="7" t="n">
        <v>0</v>
      </c>
      <c r="R1172" s="7" t="n">
        <v>0</v>
      </c>
      <c r="S1172" s="7"/>
      <c r="T1172" s="7" t="n">
        <v>0</v>
      </c>
      <c r="U1172" s="7" t="n">
        <v>0</v>
      </c>
      <c r="V1172" s="7" t="n">
        <v>0.3789</v>
      </c>
      <c r="W1172" s="7"/>
    </row>
    <row r="1173" customFormat="false" ht="15" hidden="false" customHeight="false" outlineLevel="0" collapsed="false">
      <c r="A1173" s="7" t="s">
        <v>1286</v>
      </c>
      <c r="B1173" s="7" t="s">
        <v>108</v>
      </c>
      <c r="C1173" s="7" t="n">
        <v>49</v>
      </c>
      <c r="D1173" s="7" t="s">
        <v>102</v>
      </c>
      <c r="E1173" s="7" t="n">
        <v>62</v>
      </c>
      <c r="F1173" s="7" t="n">
        <v>2</v>
      </c>
      <c r="G1173" s="14" t="n">
        <v>4097.18</v>
      </c>
      <c r="H1173" s="14" t="n">
        <v>0</v>
      </c>
      <c r="I1173" s="14" t="n">
        <v>28400</v>
      </c>
      <c r="J1173" s="14" t="n">
        <v>0</v>
      </c>
      <c r="K1173" s="14" t="n">
        <v>0</v>
      </c>
      <c r="L1173" s="14" t="n">
        <v>0</v>
      </c>
      <c r="M1173" s="14"/>
      <c r="N1173" s="14"/>
      <c r="O1173" s="14" t="n">
        <v>0</v>
      </c>
      <c r="P1173" s="7" t="n">
        <v>10</v>
      </c>
      <c r="Q1173" s="7" t="n">
        <v>33</v>
      </c>
      <c r="R1173" s="7" t="n">
        <v>11</v>
      </c>
      <c r="S1173" s="7" t="n">
        <v>0.639</v>
      </c>
      <c r="T1173" s="7" t="n">
        <v>0</v>
      </c>
      <c r="U1173" s="7" t="n">
        <v>0</v>
      </c>
      <c r="V1173" s="7" t="n">
        <v>0.0839</v>
      </c>
      <c r="W1173" s="7"/>
    </row>
    <row r="1174" customFormat="false" ht="15" hidden="false" customHeight="false" outlineLevel="0" collapsed="false">
      <c r="A1174" s="7" t="s">
        <v>1287</v>
      </c>
      <c r="B1174" s="7" t="s">
        <v>101</v>
      </c>
      <c r="C1174" s="7" t="n">
        <v>51</v>
      </c>
      <c r="D1174" s="7" t="s">
        <v>102</v>
      </c>
      <c r="E1174" s="7" t="n">
        <v>234</v>
      </c>
      <c r="F1174" s="7" t="n">
        <v>4</v>
      </c>
      <c r="G1174" s="14" t="n">
        <v>13449.39</v>
      </c>
      <c r="H1174" s="14" t="n">
        <v>37724.77</v>
      </c>
      <c r="I1174" s="14" t="n">
        <v>0</v>
      </c>
      <c r="J1174" s="14" t="n">
        <v>0</v>
      </c>
      <c r="K1174" s="14" t="n">
        <v>168500</v>
      </c>
      <c r="L1174" s="14" t="n">
        <v>0</v>
      </c>
      <c r="M1174" s="14" t="n">
        <v>12900</v>
      </c>
      <c r="N1174" s="14" t="n">
        <v>32.2</v>
      </c>
      <c r="O1174" s="14" t="n">
        <v>1185.74</v>
      </c>
      <c r="P1174" s="7" t="n">
        <v>8</v>
      </c>
      <c r="Q1174" s="7" t="n">
        <v>27</v>
      </c>
      <c r="R1174" s="7" t="n">
        <v>0</v>
      </c>
      <c r="S1174" s="7" t="n">
        <v>0.618</v>
      </c>
      <c r="T1174" s="7" t="n">
        <v>0</v>
      </c>
      <c r="U1174" s="7" t="n">
        <v>0</v>
      </c>
      <c r="V1174" s="7" t="n">
        <v>0.0421</v>
      </c>
      <c r="W1174" s="7"/>
    </row>
    <row r="1175" customFormat="false" ht="15" hidden="false" customHeight="false" outlineLevel="0" collapsed="false">
      <c r="A1175" s="7" t="s">
        <v>1288</v>
      </c>
      <c r="B1175" s="7" t="s">
        <v>101</v>
      </c>
      <c r="C1175" s="7" t="n">
        <v>48</v>
      </c>
      <c r="D1175" s="7" t="s">
        <v>104</v>
      </c>
      <c r="E1175" s="7" t="n">
        <v>41</v>
      </c>
      <c r="F1175" s="7" t="n">
        <v>2</v>
      </c>
      <c r="G1175" s="14" t="n">
        <v>12750.74</v>
      </c>
      <c r="H1175" s="14" t="n">
        <v>0</v>
      </c>
      <c r="I1175" s="14" t="n">
        <v>0</v>
      </c>
      <c r="J1175" s="14" t="n">
        <v>156879.94</v>
      </c>
      <c r="K1175" s="14" t="n">
        <v>0</v>
      </c>
      <c r="L1175" s="14" t="n">
        <v>0</v>
      </c>
      <c r="M1175" s="14"/>
      <c r="N1175" s="14"/>
      <c r="O1175" s="14" t="n">
        <v>0</v>
      </c>
      <c r="P1175" s="7" t="n">
        <v>10</v>
      </c>
      <c r="Q1175" s="7" t="n">
        <v>36</v>
      </c>
      <c r="R1175" s="7" t="n">
        <v>19</v>
      </c>
      <c r="S1175" s="7" t="n">
        <v>0.872</v>
      </c>
      <c r="T1175" s="7" t="n">
        <v>0</v>
      </c>
      <c r="U1175" s="7" t="n">
        <v>0</v>
      </c>
      <c r="V1175" s="7" t="n">
        <v>0.0435</v>
      </c>
      <c r="W1175" s="7"/>
    </row>
    <row r="1176" customFormat="false" ht="15" hidden="false" customHeight="false" outlineLevel="0" collapsed="false">
      <c r="A1176" s="7" t="s">
        <v>1289</v>
      </c>
      <c r="B1176" s="7" t="s">
        <v>101</v>
      </c>
      <c r="C1176" s="7" t="n">
        <v>70</v>
      </c>
      <c r="D1176" s="7" t="s">
        <v>102</v>
      </c>
      <c r="E1176" s="7" t="n">
        <v>250</v>
      </c>
      <c r="F1176" s="7" t="n">
        <v>2</v>
      </c>
      <c r="G1176" s="14" t="n">
        <v>1716.15</v>
      </c>
      <c r="H1176" s="14" t="n">
        <v>0</v>
      </c>
      <c r="I1176" s="14" t="n">
        <v>0</v>
      </c>
      <c r="J1176" s="14" t="n">
        <v>0</v>
      </c>
      <c r="K1176" s="14" t="n">
        <v>0</v>
      </c>
      <c r="L1176" s="14" t="n">
        <v>0</v>
      </c>
      <c r="M1176" s="14" t="n">
        <v>2900</v>
      </c>
      <c r="N1176" s="14" t="n">
        <v>34.1</v>
      </c>
      <c r="O1176" s="14" t="n">
        <v>124.09</v>
      </c>
      <c r="P1176" s="7" t="n">
        <v>15</v>
      </c>
      <c r="Q1176" s="7" t="n">
        <v>16</v>
      </c>
      <c r="R1176" s="7" t="n">
        <v>12</v>
      </c>
      <c r="S1176" s="7" t="n">
        <v>0.521</v>
      </c>
      <c r="T1176" s="7" t="n">
        <v>1</v>
      </c>
      <c r="U1176" s="7" t="n">
        <v>0</v>
      </c>
      <c r="V1176" s="7" t="n">
        <v>0.1435</v>
      </c>
      <c r="W1176" s="7"/>
    </row>
    <row r="1177" customFormat="false" ht="15" hidden="false" customHeight="false" outlineLevel="0" collapsed="false">
      <c r="A1177" s="7" t="s">
        <v>1290</v>
      </c>
      <c r="B1177" s="7" t="s">
        <v>106</v>
      </c>
      <c r="C1177" s="7" t="n">
        <v>56</v>
      </c>
      <c r="D1177" s="7" t="s">
        <v>104</v>
      </c>
      <c r="E1177" s="7" t="n">
        <v>49</v>
      </c>
      <c r="F1177" s="7" t="n">
        <v>1</v>
      </c>
      <c r="G1177" s="14" t="n">
        <v>1524.98</v>
      </c>
      <c r="H1177" s="14" t="n">
        <v>0</v>
      </c>
      <c r="I1177" s="14" t="n">
        <v>0</v>
      </c>
      <c r="J1177" s="14" t="n">
        <v>0</v>
      </c>
      <c r="K1177" s="14" t="n">
        <v>0</v>
      </c>
      <c r="L1177" s="14" t="n">
        <v>0</v>
      </c>
      <c r="M1177" s="14"/>
      <c r="N1177" s="14"/>
      <c r="O1177" s="14" t="n">
        <v>0</v>
      </c>
      <c r="P1177" s="7" t="n">
        <v>4</v>
      </c>
      <c r="Q1177" s="7" t="n">
        <v>18</v>
      </c>
      <c r="R1177" s="7" t="n">
        <v>10</v>
      </c>
      <c r="S1177" s="7" t="n">
        <v>0.808</v>
      </c>
      <c r="T1177" s="7" t="n">
        <v>1</v>
      </c>
      <c r="U1177" s="7" t="n">
        <v>0</v>
      </c>
      <c r="V1177" s="7" t="n">
        <v>0.1011</v>
      </c>
      <c r="W1177" s="7"/>
    </row>
    <row r="1178" customFormat="false" ht="15" hidden="false" customHeight="false" outlineLevel="0" collapsed="false">
      <c r="A1178" s="7" t="s">
        <v>1291</v>
      </c>
      <c r="B1178" s="7" t="s">
        <v>106</v>
      </c>
      <c r="C1178" s="7" t="n">
        <v>26</v>
      </c>
      <c r="D1178" s="7" t="s">
        <v>102</v>
      </c>
      <c r="E1178" s="7" t="n">
        <v>60</v>
      </c>
      <c r="F1178" s="7" t="n">
        <v>1</v>
      </c>
      <c r="G1178" s="14" t="n">
        <v>6027.44</v>
      </c>
      <c r="H1178" s="14" t="n">
        <v>0</v>
      </c>
      <c r="I1178" s="14" t="n">
        <v>0</v>
      </c>
      <c r="J1178" s="14" t="n">
        <v>0</v>
      </c>
      <c r="K1178" s="14" t="n">
        <v>0</v>
      </c>
      <c r="L1178" s="14" t="n">
        <v>0</v>
      </c>
      <c r="M1178" s="14"/>
      <c r="N1178" s="14"/>
      <c r="O1178" s="14" t="n">
        <v>0</v>
      </c>
      <c r="P1178" s="7" t="n">
        <v>10</v>
      </c>
      <c r="Q1178" s="7" t="n">
        <v>24</v>
      </c>
      <c r="R1178" s="7" t="n">
        <v>9</v>
      </c>
      <c r="S1178" s="7" t="n">
        <v>0.751</v>
      </c>
      <c r="T1178" s="7" t="n">
        <v>0</v>
      </c>
      <c r="U1178" s="7" t="n">
        <v>0</v>
      </c>
      <c r="V1178" s="7" t="n">
        <v>0.0844</v>
      </c>
      <c r="W1178" s="7"/>
    </row>
    <row r="1179" customFormat="false" ht="15" hidden="false" customHeight="false" outlineLevel="0" collapsed="false">
      <c r="A1179" s="7" t="s">
        <v>1292</v>
      </c>
      <c r="B1179" s="7" t="s">
        <v>128</v>
      </c>
      <c r="C1179" s="7" t="n">
        <v>60</v>
      </c>
      <c r="D1179" s="7" t="s">
        <v>102</v>
      </c>
      <c r="E1179" s="7" t="n">
        <v>78</v>
      </c>
      <c r="F1179" s="7" t="n">
        <v>5</v>
      </c>
      <c r="G1179" s="14" t="n">
        <v>9116.09</v>
      </c>
      <c r="H1179" s="14" t="n">
        <v>120639.81</v>
      </c>
      <c r="I1179" s="14" t="n">
        <v>70000</v>
      </c>
      <c r="J1179" s="14" t="n">
        <v>228111.56</v>
      </c>
      <c r="K1179" s="14" t="n">
        <v>0</v>
      </c>
      <c r="L1179" s="14" t="n">
        <v>0</v>
      </c>
      <c r="M1179" s="14" t="n">
        <v>14500</v>
      </c>
      <c r="N1179" s="14" t="n">
        <v>11.5</v>
      </c>
      <c r="O1179" s="14" t="n">
        <v>314.4</v>
      </c>
      <c r="P1179" s="7" t="n">
        <v>3</v>
      </c>
      <c r="Q1179" s="7" t="n">
        <v>29</v>
      </c>
      <c r="R1179" s="7" t="n">
        <v>0</v>
      </c>
      <c r="S1179" s="7" t="n">
        <v>0.334</v>
      </c>
      <c r="T1179" s="7" t="n">
        <v>2</v>
      </c>
      <c r="U1179" s="7" t="n">
        <v>0</v>
      </c>
      <c r="V1179" s="7" t="n">
        <v>0.1714</v>
      </c>
      <c r="W1179" s="7"/>
    </row>
    <row r="1180" customFormat="false" ht="15" hidden="false" customHeight="false" outlineLevel="0" collapsed="false">
      <c r="A1180" s="7" t="s">
        <v>1293</v>
      </c>
      <c r="B1180" s="7" t="s">
        <v>101</v>
      </c>
      <c r="C1180" s="7" t="n">
        <v>46</v>
      </c>
      <c r="D1180" s="7" t="s">
        <v>104</v>
      </c>
      <c r="E1180" s="7" t="n">
        <v>177</v>
      </c>
      <c r="F1180" s="7" t="n">
        <v>1</v>
      </c>
      <c r="G1180" s="14" t="n">
        <v>2685.69</v>
      </c>
      <c r="H1180" s="14" t="n">
        <v>0</v>
      </c>
      <c r="I1180" s="14" t="n">
        <v>0</v>
      </c>
      <c r="J1180" s="14" t="n">
        <v>0</v>
      </c>
      <c r="K1180" s="14" t="n">
        <v>0</v>
      </c>
      <c r="L1180" s="14" t="n">
        <v>0</v>
      </c>
      <c r="M1180" s="14"/>
      <c r="N1180" s="14"/>
      <c r="O1180" s="14" t="n">
        <v>0</v>
      </c>
      <c r="P1180" s="7" t="n">
        <v>11</v>
      </c>
      <c r="Q1180" s="7" t="n">
        <v>24</v>
      </c>
      <c r="R1180" s="7" t="n">
        <v>10</v>
      </c>
      <c r="S1180" s="7" t="n">
        <v>0.821</v>
      </c>
      <c r="T1180" s="7" t="n">
        <v>0</v>
      </c>
      <c r="U1180" s="7" t="n">
        <v>0</v>
      </c>
      <c r="V1180" s="7" t="n">
        <v>0.0272</v>
      </c>
      <c r="W1180" s="7"/>
    </row>
    <row r="1181" customFormat="false" ht="15" hidden="false" customHeight="false" outlineLevel="0" collapsed="false">
      <c r="A1181" s="7" t="s">
        <v>1294</v>
      </c>
      <c r="B1181" s="7" t="s">
        <v>106</v>
      </c>
      <c r="C1181" s="7" t="n">
        <v>38</v>
      </c>
      <c r="D1181" s="7" t="s">
        <v>102</v>
      </c>
      <c r="E1181" s="7" t="n">
        <v>29</v>
      </c>
      <c r="F1181" s="7" t="n">
        <v>2</v>
      </c>
      <c r="G1181" s="14" t="n">
        <v>4575.02</v>
      </c>
      <c r="H1181" s="14" t="n">
        <v>0</v>
      </c>
      <c r="I1181" s="14" t="n">
        <v>46300</v>
      </c>
      <c r="J1181" s="14" t="n">
        <v>0</v>
      </c>
      <c r="K1181" s="14" t="n">
        <v>0</v>
      </c>
      <c r="L1181" s="14" t="n">
        <v>0</v>
      </c>
      <c r="M1181" s="14"/>
      <c r="N1181" s="14"/>
      <c r="O1181" s="14" t="n">
        <v>0</v>
      </c>
      <c r="P1181" s="7" t="n">
        <v>95</v>
      </c>
      <c r="Q1181" s="7" t="n">
        <v>0</v>
      </c>
      <c r="R1181" s="7" t="n">
        <v>0</v>
      </c>
      <c r="S1181" s="7"/>
      <c r="T1181" s="7" t="n">
        <v>0</v>
      </c>
      <c r="U1181" s="7" t="n">
        <v>1</v>
      </c>
      <c r="V1181" s="7" t="n">
        <v>0.374</v>
      </c>
      <c r="W1181" s="7"/>
    </row>
    <row r="1182" customFormat="false" ht="15" hidden="false" customHeight="false" outlineLevel="0" collapsed="false">
      <c r="A1182" s="7" t="s">
        <v>1295</v>
      </c>
      <c r="B1182" s="7" t="s">
        <v>108</v>
      </c>
      <c r="C1182" s="7" t="n">
        <v>61</v>
      </c>
      <c r="D1182" s="7" t="s">
        <v>102</v>
      </c>
      <c r="E1182" s="7" t="n">
        <v>382</v>
      </c>
      <c r="F1182" s="7" t="n">
        <v>3</v>
      </c>
      <c r="G1182" s="14" t="n">
        <v>3208.96</v>
      </c>
      <c r="H1182" s="14" t="n">
        <v>0</v>
      </c>
      <c r="I1182" s="14" t="n">
        <v>18700</v>
      </c>
      <c r="J1182" s="14" t="n">
        <v>0</v>
      </c>
      <c r="K1182" s="14" t="n">
        <v>137100</v>
      </c>
      <c r="L1182" s="14" t="n">
        <v>0</v>
      </c>
      <c r="M1182" s="14"/>
      <c r="N1182" s="14"/>
      <c r="O1182" s="14" t="n">
        <v>0</v>
      </c>
      <c r="P1182" s="7" t="n">
        <v>3</v>
      </c>
      <c r="Q1182" s="7" t="n">
        <v>10</v>
      </c>
      <c r="R1182" s="7" t="n">
        <v>5</v>
      </c>
      <c r="S1182" s="7" t="n">
        <v>0.828</v>
      </c>
      <c r="T1182" s="7" t="n">
        <v>1</v>
      </c>
      <c r="U1182" s="7" t="n">
        <v>1</v>
      </c>
      <c r="V1182" s="7" t="n">
        <v>0.1466</v>
      </c>
      <c r="W1182" s="7"/>
    </row>
    <row r="1183" customFormat="false" ht="15" hidden="false" customHeight="false" outlineLevel="0" collapsed="false">
      <c r="A1183" s="7" t="s">
        <v>1296</v>
      </c>
      <c r="B1183" s="7" t="s">
        <v>106</v>
      </c>
      <c r="C1183" s="7" t="n">
        <v>46</v>
      </c>
      <c r="D1183" s="7" t="s">
        <v>104</v>
      </c>
      <c r="E1183" s="7" t="n">
        <v>147</v>
      </c>
      <c r="F1183" s="7" t="n">
        <v>2</v>
      </c>
      <c r="G1183" s="14" t="n">
        <v>5976.55</v>
      </c>
      <c r="H1183" s="14" t="n">
        <v>1894.89</v>
      </c>
      <c r="I1183" s="14" t="n">
        <v>0</v>
      </c>
      <c r="J1183" s="14" t="n">
        <v>0</v>
      </c>
      <c r="K1183" s="14" t="n">
        <v>0</v>
      </c>
      <c r="L1183" s="14" t="n">
        <v>0</v>
      </c>
      <c r="M1183" s="14"/>
      <c r="N1183" s="14"/>
      <c r="O1183" s="14" t="n">
        <v>0</v>
      </c>
      <c r="P1183" s="7" t="n">
        <v>3</v>
      </c>
      <c r="Q1183" s="7" t="n">
        <v>95</v>
      </c>
      <c r="R1183" s="7" t="n">
        <v>20</v>
      </c>
      <c r="S1183" s="7" t="n">
        <v>0.77</v>
      </c>
      <c r="T1183" s="7" t="n">
        <v>0</v>
      </c>
      <c r="U1183" s="7" t="n">
        <v>0</v>
      </c>
      <c r="V1183" s="7" t="n">
        <v>0.0187</v>
      </c>
      <c r="W1183" s="7"/>
    </row>
    <row r="1184" customFormat="false" ht="15" hidden="false" customHeight="false" outlineLevel="0" collapsed="false">
      <c r="A1184" s="7" t="s">
        <v>1297</v>
      </c>
      <c r="B1184" s="7" t="s">
        <v>101</v>
      </c>
      <c r="C1184" s="7" t="n">
        <v>52</v>
      </c>
      <c r="D1184" s="7" t="s">
        <v>104</v>
      </c>
      <c r="E1184" s="7" t="n">
        <v>67</v>
      </c>
      <c r="F1184" s="7" t="n">
        <v>4</v>
      </c>
      <c r="G1184" s="14" t="n">
        <v>5797.78</v>
      </c>
      <c r="H1184" s="14" t="n">
        <v>50924.16</v>
      </c>
      <c r="I1184" s="14" t="n">
        <v>53200</v>
      </c>
      <c r="J1184" s="14" t="n">
        <v>0</v>
      </c>
      <c r="K1184" s="14" t="n">
        <v>0</v>
      </c>
      <c r="L1184" s="14" t="n">
        <v>0</v>
      </c>
      <c r="M1184" s="14" t="n">
        <v>34300</v>
      </c>
      <c r="N1184" s="14" t="n">
        <v>30.6</v>
      </c>
      <c r="O1184" s="14" t="n">
        <v>520.5</v>
      </c>
      <c r="P1184" s="7" t="n">
        <v>14</v>
      </c>
      <c r="Q1184" s="7" t="n">
        <v>31</v>
      </c>
      <c r="R1184" s="7" t="n">
        <v>6</v>
      </c>
      <c r="S1184" s="7" t="n">
        <v>0.806</v>
      </c>
      <c r="T1184" s="7" t="n">
        <v>1</v>
      </c>
      <c r="U1184" s="7" t="n">
        <v>0</v>
      </c>
      <c r="V1184" s="7" t="n">
        <v>0.0448</v>
      </c>
      <c r="W1184" s="7"/>
    </row>
    <row r="1185" customFormat="false" ht="15" hidden="false" customHeight="false" outlineLevel="0" collapsed="false">
      <c r="A1185" s="7" t="s">
        <v>1298</v>
      </c>
      <c r="B1185" s="7" t="s">
        <v>106</v>
      </c>
      <c r="C1185" s="7" t="n">
        <v>24</v>
      </c>
      <c r="D1185" s="7" t="s">
        <v>104</v>
      </c>
      <c r="E1185" s="7" t="n">
        <v>21</v>
      </c>
      <c r="F1185" s="7" t="n">
        <v>4</v>
      </c>
      <c r="G1185" s="14" t="n">
        <v>4991.61</v>
      </c>
      <c r="H1185" s="14" t="n">
        <v>41188.66</v>
      </c>
      <c r="I1185" s="14" t="n">
        <v>77900</v>
      </c>
      <c r="J1185" s="14" t="n">
        <v>0</v>
      </c>
      <c r="K1185" s="14" t="n">
        <v>0</v>
      </c>
      <c r="L1185" s="14" t="n">
        <v>0</v>
      </c>
      <c r="M1185" s="14" t="n">
        <v>16100</v>
      </c>
      <c r="N1185" s="14" t="n">
        <v>25.5</v>
      </c>
      <c r="O1185" s="14" t="n">
        <v>180.29</v>
      </c>
      <c r="P1185" s="7" t="n">
        <v>21</v>
      </c>
      <c r="Q1185" s="7" t="n">
        <v>19</v>
      </c>
      <c r="R1185" s="7" t="n">
        <v>3</v>
      </c>
      <c r="S1185" s="7" t="n">
        <v>0.957</v>
      </c>
      <c r="T1185" s="7" t="n">
        <v>0</v>
      </c>
      <c r="U1185" s="7" t="n">
        <v>0</v>
      </c>
      <c r="V1185" s="7" t="n">
        <v>0.03</v>
      </c>
      <c r="W1185" s="7"/>
    </row>
    <row r="1186" customFormat="false" ht="15" hidden="false" customHeight="false" outlineLevel="0" collapsed="false">
      <c r="A1186" s="7" t="s">
        <v>1299</v>
      </c>
      <c r="B1186" s="7" t="s">
        <v>108</v>
      </c>
      <c r="C1186" s="7" t="n">
        <v>49</v>
      </c>
      <c r="D1186" s="7" t="s">
        <v>104</v>
      </c>
      <c r="E1186" s="7" t="n">
        <v>38</v>
      </c>
      <c r="F1186" s="7" t="n">
        <v>2</v>
      </c>
      <c r="G1186" s="14" t="n">
        <v>2671.49</v>
      </c>
      <c r="H1186" s="14" t="n">
        <v>7828.83</v>
      </c>
      <c r="I1186" s="14" t="n">
        <v>0</v>
      </c>
      <c r="J1186" s="14" t="n">
        <v>0</v>
      </c>
      <c r="K1186" s="14" t="n">
        <v>0</v>
      </c>
      <c r="L1186" s="14" t="n">
        <v>0</v>
      </c>
      <c r="M1186" s="14"/>
      <c r="N1186" s="14"/>
      <c r="O1186" s="14" t="n">
        <v>0</v>
      </c>
      <c r="P1186" s="7" t="n">
        <v>6</v>
      </c>
      <c r="Q1186" s="7" t="n">
        <v>32</v>
      </c>
      <c r="R1186" s="7" t="n">
        <v>14</v>
      </c>
      <c r="S1186" s="7" t="n">
        <v>0.677</v>
      </c>
      <c r="T1186" s="7" t="n">
        <v>0</v>
      </c>
      <c r="U1186" s="7" t="n">
        <v>0</v>
      </c>
      <c r="V1186" s="7" t="n">
        <v>0.0344</v>
      </c>
      <c r="W1186" s="7"/>
    </row>
    <row r="1187" customFormat="false" ht="15" hidden="false" customHeight="false" outlineLevel="0" collapsed="false">
      <c r="A1187" s="7" t="s">
        <v>1300</v>
      </c>
      <c r="B1187" s="7" t="s">
        <v>101</v>
      </c>
      <c r="C1187" s="7" t="n">
        <v>42</v>
      </c>
      <c r="D1187" s="7" t="s">
        <v>102</v>
      </c>
      <c r="E1187" s="7" t="n">
        <v>54</v>
      </c>
      <c r="F1187" s="7" t="n">
        <v>2</v>
      </c>
      <c r="G1187" s="14" t="n">
        <v>1883</v>
      </c>
      <c r="H1187" s="14" t="n">
        <v>0</v>
      </c>
      <c r="I1187" s="14" t="n">
        <v>0</v>
      </c>
      <c r="J1187" s="14" t="n">
        <v>0</v>
      </c>
      <c r="K1187" s="14" t="n">
        <v>0</v>
      </c>
      <c r="L1187" s="14" t="n">
        <v>0</v>
      </c>
      <c r="M1187" s="14" t="n">
        <v>8200</v>
      </c>
      <c r="N1187" s="14" t="n">
        <v>41.6</v>
      </c>
      <c r="O1187" s="14" t="n">
        <v>70.14</v>
      </c>
      <c r="P1187" s="7" t="n">
        <v>38</v>
      </c>
      <c r="Q1187" s="7" t="n">
        <v>6</v>
      </c>
      <c r="R1187" s="7" t="n">
        <v>10</v>
      </c>
      <c r="S1187" s="7" t="n">
        <v>0.645</v>
      </c>
      <c r="T1187" s="7" t="n">
        <v>0</v>
      </c>
      <c r="U1187" s="7" t="n">
        <v>0</v>
      </c>
      <c r="V1187" s="7" t="n">
        <v>0.1357</v>
      </c>
      <c r="W1187" s="7"/>
    </row>
    <row r="1188" customFormat="false" ht="15" hidden="false" customHeight="false" outlineLevel="0" collapsed="false">
      <c r="A1188" s="7" t="s">
        <v>1301</v>
      </c>
      <c r="B1188" s="7" t="s">
        <v>106</v>
      </c>
      <c r="C1188" s="7" t="n">
        <v>38</v>
      </c>
      <c r="D1188" s="7" t="s">
        <v>102</v>
      </c>
      <c r="E1188" s="7" t="n">
        <v>34</v>
      </c>
      <c r="F1188" s="7" t="n">
        <v>1</v>
      </c>
      <c r="G1188" s="14" t="n">
        <v>125.69</v>
      </c>
      <c r="H1188" s="14" t="n">
        <v>0</v>
      </c>
      <c r="I1188" s="14" t="n">
        <v>0</v>
      </c>
      <c r="J1188" s="14" t="n">
        <v>0</v>
      </c>
      <c r="K1188" s="14" t="n">
        <v>0</v>
      </c>
      <c r="L1188" s="14" t="n">
        <v>0</v>
      </c>
      <c r="M1188" s="14"/>
      <c r="N1188" s="14"/>
      <c r="O1188" s="14" t="n">
        <v>0</v>
      </c>
      <c r="P1188" s="7" t="n">
        <v>56</v>
      </c>
      <c r="Q1188" s="7" t="n">
        <v>8</v>
      </c>
      <c r="R1188" s="7" t="n">
        <v>8</v>
      </c>
      <c r="S1188" s="7" t="n">
        <v>0.796</v>
      </c>
      <c r="T1188" s="7" t="n">
        <v>0</v>
      </c>
      <c r="U1188" s="7" t="n">
        <v>0</v>
      </c>
      <c r="V1188" s="7" t="n">
        <v>0.1239</v>
      </c>
      <c r="W1188" s="7"/>
    </row>
    <row r="1189" customFormat="false" ht="15" hidden="false" customHeight="false" outlineLevel="0" collapsed="false">
      <c r="A1189" s="7" t="s">
        <v>1302</v>
      </c>
      <c r="B1189" s="7" t="s">
        <v>108</v>
      </c>
      <c r="C1189" s="7" t="n">
        <v>33</v>
      </c>
      <c r="D1189" s="7" t="s">
        <v>104</v>
      </c>
      <c r="E1189" s="7" t="n">
        <v>12</v>
      </c>
      <c r="F1189" s="7" t="n">
        <v>2</v>
      </c>
      <c r="G1189" s="14" t="n">
        <v>2713.86</v>
      </c>
      <c r="H1189" s="14" t="n">
        <v>0</v>
      </c>
      <c r="I1189" s="14" t="n">
        <v>0</v>
      </c>
      <c r="J1189" s="14" t="n">
        <v>0</v>
      </c>
      <c r="K1189" s="14" t="n">
        <v>0</v>
      </c>
      <c r="L1189" s="14" t="n">
        <v>0</v>
      </c>
      <c r="M1189" s="14"/>
      <c r="N1189" s="14"/>
      <c r="O1189" s="14" t="n">
        <v>0</v>
      </c>
      <c r="P1189" s="7" t="n">
        <v>25</v>
      </c>
      <c r="Q1189" s="7" t="n">
        <v>14</v>
      </c>
      <c r="R1189" s="7" t="n">
        <v>2</v>
      </c>
      <c r="S1189" s="7" t="n">
        <v>0.735</v>
      </c>
      <c r="T1189" s="7" t="n">
        <v>0</v>
      </c>
      <c r="U1189" s="7" t="n">
        <v>1</v>
      </c>
      <c r="V1189" s="7" t="n">
        <v>0.0519</v>
      </c>
      <c r="W1189" s="7"/>
    </row>
    <row r="1190" customFormat="false" ht="15" hidden="false" customHeight="false" outlineLevel="0" collapsed="false">
      <c r="A1190" s="7" t="s">
        <v>1303</v>
      </c>
      <c r="B1190" s="7" t="s">
        <v>108</v>
      </c>
      <c r="C1190" s="7" t="n">
        <v>40</v>
      </c>
      <c r="D1190" s="7" t="s">
        <v>102</v>
      </c>
      <c r="E1190" s="7" t="n">
        <v>55</v>
      </c>
      <c r="F1190" s="7" t="n">
        <v>2</v>
      </c>
      <c r="G1190" s="14" t="n">
        <v>1608.99</v>
      </c>
      <c r="H1190" s="14" t="n">
        <v>3697.79</v>
      </c>
      <c r="I1190" s="14" t="n">
        <v>0</v>
      </c>
      <c r="J1190" s="14" t="n">
        <v>0</v>
      </c>
      <c r="K1190" s="14" t="n">
        <v>0</v>
      </c>
      <c r="L1190" s="14" t="n">
        <v>0</v>
      </c>
      <c r="M1190" s="14"/>
      <c r="N1190" s="14"/>
      <c r="O1190" s="14" t="n">
        <v>0</v>
      </c>
      <c r="P1190" s="7" t="n">
        <v>1</v>
      </c>
      <c r="Q1190" s="7" t="n">
        <v>16</v>
      </c>
      <c r="R1190" s="7" t="n">
        <v>13</v>
      </c>
      <c r="S1190" s="7" t="n">
        <v>1</v>
      </c>
      <c r="T1190" s="7" t="n">
        <v>0</v>
      </c>
      <c r="U1190" s="7" t="n">
        <v>0</v>
      </c>
      <c r="V1190" s="7" t="n">
        <v>0.0806</v>
      </c>
      <c r="W1190" s="7"/>
    </row>
    <row r="1191" customFormat="false" ht="15" hidden="false" customHeight="false" outlineLevel="0" collapsed="false">
      <c r="A1191" s="7" t="s">
        <v>1304</v>
      </c>
      <c r="B1191" s="7" t="s">
        <v>101</v>
      </c>
      <c r="C1191" s="7" t="n">
        <v>55</v>
      </c>
      <c r="D1191" s="7" t="s">
        <v>104</v>
      </c>
      <c r="E1191" s="7" t="n">
        <v>346</v>
      </c>
      <c r="F1191" s="7" t="n">
        <v>3</v>
      </c>
      <c r="G1191" s="14" t="n">
        <v>768.13</v>
      </c>
      <c r="H1191" s="14" t="n">
        <v>0</v>
      </c>
      <c r="I1191" s="14" t="n">
        <v>24300</v>
      </c>
      <c r="J1191" s="14" t="n">
        <v>0</v>
      </c>
      <c r="K1191" s="14" t="n">
        <v>0</v>
      </c>
      <c r="L1191" s="14" t="n">
        <v>16340</v>
      </c>
      <c r="M1191" s="14"/>
      <c r="N1191" s="14"/>
      <c r="O1191" s="14" t="n">
        <v>0</v>
      </c>
      <c r="P1191" s="7" t="n">
        <v>1</v>
      </c>
      <c r="Q1191" s="7" t="n">
        <v>28</v>
      </c>
      <c r="R1191" s="7" t="n">
        <v>18</v>
      </c>
      <c r="S1191" s="7" t="n">
        <v>1</v>
      </c>
      <c r="T1191" s="7" t="n">
        <v>0</v>
      </c>
      <c r="U1191" s="7" t="n">
        <v>0</v>
      </c>
      <c r="V1191" s="7" t="n">
        <v>0.0208</v>
      </c>
      <c r="W1191" s="7"/>
    </row>
    <row r="1192" customFormat="false" ht="15" hidden="false" customHeight="false" outlineLevel="0" collapsed="false">
      <c r="A1192" s="7" t="s">
        <v>1305</v>
      </c>
      <c r="B1192" s="7" t="s">
        <v>101</v>
      </c>
      <c r="C1192" s="7" t="n">
        <v>56</v>
      </c>
      <c r="D1192" s="7" t="s">
        <v>102</v>
      </c>
      <c r="E1192" s="7" t="n">
        <v>122</v>
      </c>
      <c r="F1192" s="7" t="n">
        <v>1</v>
      </c>
      <c r="G1192" s="14" t="n">
        <v>2926.25</v>
      </c>
      <c r="H1192" s="14" t="n">
        <v>0</v>
      </c>
      <c r="I1192" s="14" t="n">
        <v>0</v>
      </c>
      <c r="J1192" s="14" t="n">
        <v>0</v>
      </c>
      <c r="K1192" s="14" t="n">
        <v>0</v>
      </c>
      <c r="L1192" s="14" t="n">
        <v>0</v>
      </c>
      <c r="M1192" s="14"/>
      <c r="N1192" s="14"/>
      <c r="O1192" s="14" t="n">
        <v>0</v>
      </c>
      <c r="P1192" s="7" t="n">
        <v>98</v>
      </c>
      <c r="Q1192" s="7" t="n">
        <v>0</v>
      </c>
      <c r="R1192" s="7" t="n">
        <v>7</v>
      </c>
      <c r="S1192" s="7"/>
      <c r="T1192" s="7" t="n">
        <v>0</v>
      </c>
      <c r="U1192" s="7" t="n">
        <v>0</v>
      </c>
      <c r="V1192" s="7" t="n">
        <v>0.3315</v>
      </c>
      <c r="W1192" s="7"/>
    </row>
    <row r="1193" customFormat="false" ht="15" hidden="false" customHeight="false" outlineLevel="0" collapsed="false">
      <c r="A1193" s="7" t="s">
        <v>1306</v>
      </c>
      <c r="B1193" s="7" t="s">
        <v>128</v>
      </c>
      <c r="C1193" s="7" t="n">
        <v>48</v>
      </c>
      <c r="D1193" s="7" t="s">
        <v>102</v>
      </c>
      <c r="E1193" s="7" t="n">
        <v>261</v>
      </c>
      <c r="F1193" s="7" t="n">
        <v>4</v>
      </c>
      <c r="G1193" s="14" t="n">
        <v>3816.45</v>
      </c>
      <c r="H1193" s="14" t="n">
        <v>13834.07</v>
      </c>
      <c r="I1193" s="14" t="n">
        <v>16100</v>
      </c>
      <c r="J1193" s="14" t="n">
        <v>0</v>
      </c>
      <c r="K1193" s="14" t="n">
        <v>124800</v>
      </c>
      <c r="L1193" s="14" t="n">
        <v>0</v>
      </c>
      <c r="M1193" s="14"/>
      <c r="N1193" s="14"/>
      <c r="O1193" s="14" t="n">
        <v>0</v>
      </c>
      <c r="P1193" s="7" t="n">
        <v>9</v>
      </c>
      <c r="Q1193" s="7" t="n">
        <v>13</v>
      </c>
      <c r="R1193" s="7" t="n">
        <v>14</v>
      </c>
      <c r="S1193" s="7" t="n">
        <v>0.736</v>
      </c>
      <c r="T1193" s="7" t="n">
        <v>0</v>
      </c>
      <c r="U1193" s="7" t="n">
        <v>0</v>
      </c>
      <c r="V1193" s="7" t="n">
        <v>0.0591</v>
      </c>
      <c r="W1193" s="7"/>
    </row>
    <row r="1194" customFormat="false" ht="15" hidden="false" customHeight="false" outlineLevel="0" collapsed="false">
      <c r="A1194" s="7" t="s">
        <v>1307</v>
      </c>
      <c r="B1194" s="7" t="s">
        <v>108</v>
      </c>
      <c r="C1194" s="7" t="n">
        <v>33</v>
      </c>
      <c r="D1194" s="7" t="s">
        <v>104</v>
      </c>
      <c r="E1194" s="7" t="n">
        <v>99</v>
      </c>
      <c r="F1194" s="7" t="n">
        <v>4</v>
      </c>
      <c r="G1194" s="14" t="n">
        <v>6073.35</v>
      </c>
      <c r="H1194" s="14" t="n">
        <v>45969.99</v>
      </c>
      <c r="I1194" s="14" t="n">
        <v>0</v>
      </c>
      <c r="J1194" s="14" t="n">
        <v>0</v>
      </c>
      <c r="K1194" s="14" t="n">
        <v>288200</v>
      </c>
      <c r="L1194" s="14" t="n">
        <v>0</v>
      </c>
      <c r="M1194" s="14" t="n">
        <v>20000</v>
      </c>
      <c r="N1194" s="14" t="n">
        <v>61.4</v>
      </c>
      <c r="O1194" s="14" t="n">
        <v>211.83</v>
      </c>
      <c r="P1194" s="7" t="n">
        <v>9</v>
      </c>
      <c r="Q1194" s="7" t="n">
        <v>25</v>
      </c>
      <c r="R1194" s="7" t="n">
        <v>8</v>
      </c>
      <c r="S1194" s="7" t="n">
        <v>0.828</v>
      </c>
      <c r="T1194" s="7" t="n">
        <v>0</v>
      </c>
      <c r="U1194" s="7" t="n">
        <v>0</v>
      </c>
      <c r="V1194" s="7" t="n">
        <v>0.0219</v>
      </c>
      <c r="W1194" s="7"/>
    </row>
    <row r="1195" customFormat="false" ht="15" hidden="false" customHeight="false" outlineLevel="0" collapsed="false">
      <c r="A1195" s="7" t="s">
        <v>1308</v>
      </c>
      <c r="B1195" s="7" t="s">
        <v>101</v>
      </c>
      <c r="C1195" s="7" t="n">
        <v>21</v>
      </c>
      <c r="D1195" s="7" t="s">
        <v>102</v>
      </c>
      <c r="E1195" s="7" t="n">
        <v>18</v>
      </c>
      <c r="F1195" s="7" t="n">
        <v>2</v>
      </c>
      <c r="G1195" s="14" t="n">
        <v>1489.21</v>
      </c>
      <c r="H1195" s="14" t="n">
        <v>0</v>
      </c>
      <c r="I1195" s="14" t="n">
        <v>0</v>
      </c>
      <c r="J1195" s="14" t="n">
        <v>0</v>
      </c>
      <c r="K1195" s="14" t="n">
        <v>0</v>
      </c>
      <c r="L1195" s="14" t="n">
        <v>0</v>
      </c>
      <c r="M1195" s="14" t="n">
        <v>5900</v>
      </c>
      <c r="N1195" s="14" t="n">
        <v>46.6</v>
      </c>
      <c r="O1195" s="14" t="n">
        <v>23.99</v>
      </c>
      <c r="P1195" s="7" t="n">
        <v>8</v>
      </c>
      <c r="Q1195" s="7" t="n">
        <v>12</v>
      </c>
      <c r="R1195" s="7" t="n">
        <v>9</v>
      </c>
      <c r="S1195" s="7" t="n">
        <v>0.894</v>
      </c>
      <c r="T1195" s="7" t="n">
        <v>2</v>
      </c>
      <c r="U1195" s="7" t="n">
        <v>0</v>
      </c>
      <c r="V1195" s="7" t="n">
        <v>0.3434</v>
      </c>
      <c r="W1195" s="7"/>
    </row>
    <row r="1196" customFormat="false" ht="15" hidden="false" customHeight="false" outlineLevel="0" collapsed="false">
      <c r="A1196" s="7" t="s">
        <v>1309</v>
      </c>
      <c r="B1196" s="7" t="s">
        <v>108</v>
      </c>
      <c r="C1196" s="7" t="n">
        <v>47</v>
      </c>
      <c r="D1196" s="7" t="s">
        <v>104</v>
      </c>
      <c r="E1196" s="7" t="n">
        <v>75</v>
      </c>
      <c r="F1196" s="7" t="n">
        <v>3</v>
      </c>
      <c r="G1196" s="14" t="n">
        <v>5438.54</v>
      </c>
      <c r="H1196" s="14" t="n">
        <v>31316.01</v>
      </c>
      <c r="I1196" s="14" t="n">
        <v>0</v>
      </c>
      <c r="J1196" s="14" t="n">
        <v>296780.57</v>
      </c>
      <c r="K1196" s="14" t="n">
        <v>0</v>
      </c>
      <c r="L1196" s="14" t="n">
        <v>0</v>
      </c>
      <c r="M1196" s="14"/>
      <c r="N1196" s="14"/>
      <c r="O1196" s="14" t="n">
        <v>0</v>
      </c>
      <c r="P1196" s="7" t="n">
        <v>9</v>
      </c>
      <c r="Q1196" s="7" t="n">
        <v>31</v>
      </c>
      <c r="R1196" s="7" t="n">
        <v>9</v>
      </c>
      <c r="S1196" s="7" t="n">
        <v>0.906</v>
      </c>
      <c r="T1196" s="7" t="n">
        <v>0</v>
      </c>
      <c r="U1196" s="7" t="n">
        <v>0</v>
      </c>
      <c r="V1196" s="7" t="n">
        <v>0.0447</v>
      </c>
      <c r="W1196" s="7"/>
    </row>
    <row r="1197" customFormat="false" ht="15" hidden="false" customHeight="false" outlineLevel="0" collapsed="false">
      <c r="A1197" s="7" t="s">
        <v>1310</v>
      </c>
      <c r="B1197" s="7" t="s">
        <v>101</v>
      </c>
      <c r="C1197" s="7" t="n">
        <v>46</v>
      </c>
      <c r="D1197" s="7" t="s">
        <v>102</v>
      </c>
      <c r="E1197" s="7" t="n">
        <v>174</v>
      </c>
      <c r="F1197" s="7" t="n">
        <v>2</v>
      </c>
      <c r="G1197" s="14" t="n">
        <v>26744.49</v>
      </c>
      <c r="H1197" s="14" t="n">
        <v>63506.95</v>
      </c>
      <c r="I1197" s="14" t="n">
        <v>0</v>
      </c>
      <c r="J1197" s="14" t="n">
        <v>0</v>
      </c>
      <c r="K1197" s="14" t="n">
        <v>0</v>
      </c>
      <c r="L1197" s="14" t="n">
        <v>0</v>
      </c>
      <c r="M1197" s="14"/>
      <c r="N1197" s="14"/>
      <c r="O1197" s="14" t="n">
        <v>0</v>
      </c>
      <c r="P1197" s="7" t="n">
        <v>23</v>
      </c>
      <c r="Q1197" s="7" t="n">
        <v>33</v>
      </c>
      <c r="R1197" s="7" t="n">
        <v>0</v>
      </c>
      <c r="S1197" s="7" t="n">
        <v>0.643</v>
      </c>
      <c r="T1197" s="7" t="n">
        <v>0</v>
      </c>
      <c r="U1197" s="7" t="n">
        <v>0</v>
      </c>
      <c r="V1197" s="7" t="n">
        <v>0.0625</v>
      </c>
      <c r="W1197" s="7"/>
    </row>
    <row r="1198" customFormat="false" ht="15" hidden="false" customHeight="false" outlineLevel="0" collapsed="false">
      <c r="A1198" s="7" t="s">
        <v>1311</v>
      </c>
      <c r="B1198" s="7" t="s">
        <v>106</v>
      </c>
      <c r="C1198" s="7" t="n">
        <v>59</v>
      </c>
      <c r="D1198" s="7" t="s">
        <v>104</v>
      </c>
      <c r="E1198" s="7" t="n">
        <v>65</v>
      </c>
      <c r="F1198" s="7" t="n">
        <v>2</v>
      </c>
      <c r="G1198" s="14" t="n">
        <v>6484.67</v>
      </c>
      <c r="H1198" s="14" t="n">
        <v>52449.05</v>
      </c>
      <c r="I1198" s="14" t="n">
        <v>0</v>
      </c>
      <c r="J1198" s="14" t="n">
        <v>0</v>
      </c>
      <c r="K1198" s="14" t="n">
        <v>0</v>
      </c>
      <c r="L1198" s="14" t="n">
        <v>0</v>
      </c>
      <c r="M1198" s="14"/>
      <c r="N1198" s="14"/>
      <c r="O1198" s="14" t="n">
        <v>0</v>
      </c>
      <c r="P1198" s="7" t="n">
        <v>32</v>
      </c>
      <c r="Q1198" s="7" t="n">
        <v>13</v>
      </c>
      <c r="R1198" s="7" t="n">
        <v>0</v>
      </c>
      <c r="S1198" s="7" t="n">
        <v>0.271</v>
      </c>
      <c r="T1198" s="7" t="n">
        <v>0</v>
      </c>
      <c r="U1198" s="7" t="n">
        <v>0</v>
      </c>
      <c r="V1198" s="7" t="n">
        <v>0.0589</v>
      </c>
      <c r="W1198" s="7" t="s">
        <v>117</v>
      </c>
    </row>
    <row r="1199" customFormat="false" ht="15" hidden="false" customHeight="false" outlineLevel="0" collapsed="false">
      <c r="A1199" s="7" t="s">
        <v>1312</v>
      </c>
      <c r="B1199" s="7" t="s">
        <v>108</v>
      </c>
      <c r="C1199" s="7" t="n">
        <v>68</v>
      </c>
      <c r="D1199" s="7" t="s">
        <v>102</v>
      </c>
      <c r="E1199" s="7" t="n">
        <v>432</v>
      </c>
      <c r="F1199" s="7" t="n">
        <v>6</v>
      </c>
      <c r="G1199" s="14" t="n">
        <v>15513.09</v>
      </c>
      <c r="H1199" s="14" t="n">
        <v>69626.79</v>
      </c>
      <c r="I1199" s="14" t="n">
        <v>188000</v>
      </c>
      <c r="J1199" s="14" t="n">
        <v>521735.08</v>
      </c>
      <c r="K1199" s="14" t="n">
        <v>299500</v>
      </c>
      <c r="L1199" s="14" t="n">
        <v>14830</v>
      </c>
      <c r="M1199" s="14"/>
      <c r="N1199" s="14"/>
      <c r="O1199" s="14" t="n">
        <v>0</v>
      </c>
      <c r="P1199" s="7" t="n">
        <v>15</v>
      </c>
      <c r="Q1199" s="7" t="n">
        <v>29</v>
      </c>
      <c r="R1199" s="7" t="n">
        <v>11</v>
      </c>
      <c r="S1199" s="7" t="n">
        <v>0.203</v>
      </c>
      <c r="T1199" s="7" t="n">
        <v>1</v>
      </c>
      <c r="U1199" s="7" t="n">
        <v>0</v>
      </c>
      <c r="V1199" s="7" t="n">
        <v>0.0781</v>
      </c>
      <c r="W1199" s="7"/>
    </row>
    <row r="1200" customFormat="false" ht="15" hidden="false" customHeight="false" outlineLevel="0" collapsed="false">
      <c r="A1200" s="7" t="s">
        <v>1313</v>
      </c>
      <c r="B1200" s="7" t="s">
        <v>106</v>
      </c>
      <c r="C1200" s="7" t="n">
        <v>61</v>
      </c>
      <c r="D1200" s="7" t="s">
        <v>104</v>
      </c>
      <c r="E1200" s="7" t="n">
        <v>66</v>
      </c>
      <c r="F1200" s="7" t="n">
        <v>2</v>
      </c>
      <c r="G1200" s="14" t="n">
        <v>10194.51</v>
      </c>
      <c r="H1200" s="14" t="n">
        <v>0</v>
      </c>
      <c r="I1200" s="14" t="n">
        <v>0</v>
      </c>
      <c r="J1200" s="14" t="n">
        <v>0</v>
      </c>
      <c r="K1200" s="14" t="n">
        <v>0</v>
      </c>
      <c r="L1200" s="14" t="n">
        <v>0</v>
      </c>
      <c r="M1200" s="14" t="n">
        <v>12100</v>
      </c>
      <c r="N1200" s="14" t="n">
        <v>20.7</v>
      </c>
      <c r="O1200" s="14" t="n">
        <v>1616.32</v>
      </c>
      <c r="P1200" s="7" t="n">
        <v>1</v>
      </c>
      <c r="Q1200" s="7" t="n">
        <v>65</v>
      </c>
      <c r="R1200" s="7" t="n">
        <v>4</v>
      </c>
      <c r="S1200" s="7" t="n">
        <v>0</v>
      </c>
      <c r="T1200" s="7" t="n">
        <v>0</v>
      </c>
      <c r="U1200" s="7" t="n">
        <v>0</v>
      </c>
      <c r="V1200" s="7" t="n">
        <v>0.03</v>
      </c>
      <c r="W1200" s="7"/>
    </row>
    <row r="1201" customFormat="false" ht="15" hidden="false" customHeight="false" outlineLevel="0" collapsed="false">
      <c r="A1201" s="7" t="s">
        <v>1314</v>
      </c>
      <c r="B1201" s="7" t="s">
        <v>108</v>
      </c>
      <c r="C1201" s="7" t="n">
        <v>43</v>
      </c>
      <c r="D1201" s="7" t="s">
        <v>104</v>
      </c>
      <c r="E1201" s="7" t="n">
        <v>166</v>
      </c>
      <c r="F1201" s="7" t="n">
        <v>3</v>
      </c>
      <c r="G1201" s="14" t="n">
        <v>1670.15</v>
      </c>
      <c r="H1201" s="14" t="n">
        <v>571.65</v>
      </c>
      <c r="I1201" s="14" t="n">
        <v>0</v>
      </c>
      <c r="J1201" s="14" t="n">
        <v>0</v>
      </c>
      <c r="K1201" s="14" t="n">
        <v>0</v>
      </c>
      <c r="L1201" s="14" t="n">
        <v>21190</v>
      </c>
      <c r="M1201" s="14"/>
      <c r="N1201" s="14"/>
      <c r="O1201" s="14" t="n">
        <v>0</v>
      </c>
      <c r="P1201" s="7" t="n">
        <v>3</v>
      </c>
      <c r="Q1201" s="7" t="n">
        <v>85</v>
      </c>
      <c r="R1201" s="7" t="n">
        <v>21</v>
      </c>
      <c r="S1201" s="7" t="n">
        <v>0.613</v>
      </c>
      <c r="T1201" s="7" t="n">
        <v>0</v>
      </c>
      <c r="U1201" s="7" t="n">
        <v>0</v>
      </c>
      <c r="V1201" s="7" t="n">
        <v>0.0115</v>
      </c>
      <c r="W1201" s="7"/>
    </row>
    <row r="1202" customFormat="false" ht="15" hidden="false" customHeight="false" outlineLevel="0" collapsed="false">
      <c r="A1202" s="7" t="s">
        <v>1315</v>
      </c>
      <c r="B1202" s="7" t="s">
        <v>128</v>
      </c>
      <c r="C1202" s="7" t="n">
        <v>46</v>
      </c>
      <c r="D1202" s="7" t="s">
        <v>102</v>
      </c>
      <c r="E1202" s="7" t="n">
        <v>46</v>
      </c>
      <c r="F1202" s="7" t="n">
        <v>4</v>
      </c>
      <c r="G1202" s="14" t="n">
        <v>6841.24</v>
      </c>
      <c r="H1202" s="14" t="n">
        <v>0</v>
      </c>
      <c r="I1202" s="14" t="n">
        <v>0</v>
      </c>
      <c r="J1202" s="14" t="n">
        <v>0</v>
      </c>
      <c r="K1202" s="14" t="n">
        <v>194600</v>
      </c>
      <c r="L1202" s="14" t="n">
        <v>0</v>
      </c>
      <c r="M1202" s="14" t="n">
        <v>24700</v>
      </c>
      <c r="N1202" s="14" t="n">
        <v>47.8</v>
      </c>
      <c r="O1202" s="14" t="n">
        <v>304.89</v>
      </c>
      <c r="P1202" s="7" t="n">
        <v>6</v>
      </c>
      <c r="Q1202" s="7" t="n">
        <v>15</v>
      </c>
      <c r="R1202" s="7" t="n">
        <v>8</v>
      </c>
      <c r="S1202" s="7" t="n">
        <v>0.738</v>
      </c>
      <c r="T1202" s="7" t="n">
        <v>0</v>
      </c>
      <c r="U1202" s="7" t="n">
        <v>0</v>
      </c>
      <c r="V1202" s="7" t="n">
        <v>0.0711</v>
      </c>
      <c r="W1202" s="7"/>
    </row>
    <row r="1203" customFormat="false" ht="15" hidden="false" customHeight="false" outlineLevel="0" collapsed="false">
      <c r="A1203" s="7" t="s">
        <v>1316</v>
      </c>
      <c r="B1203" s="7" t="s">
        <v>101</v>
      </c>
      <c r="C1203" s="7" t="n">
        <v>53</v>
      </c>
      <c r="D1203" s="7" t="s">
        <v>104</v>
      </c>
      <c r="E1203" s="7" t="n">
        <v>248</v>
      </c>
      <c r="F1203" s="7" t="n">
        <v>3</v>
      </c>
      <c r="G1203" s="14" t="n">
        <v>4385.99</v>
      </c>
      <c r="H1203" s="14" t="n">
        <v>39204.24</v>
      </c>
      <c r="I1203" s="14" t="n">
        <v>26800</v>
      </c>
      <c r="J1203" s="14" t="n">
        <v>0</v>
      </c>
      <c r="K1203" s="14" t="n">
        <v>0</v>
      </c>
      <c r="L1203" s="14" t="n">
        <v>0</v>
      </c>
      <c r="M1203" s="14"/>
      <c r="N1203" s="14"/>
      <c r="O1203" s="14" t="n">
        <v>0</v>
      </c>
      <c r="P1203" s="7" t="n">
        <v>38</v>
      </c>
      <c r="Q1203" s="7" t="n">
        <v>34</v>
      </c>
      <c r="R1203" s="7" t="n">
        <v>10</v>
      </c>
      <c r="S1203" s="7" t="n">
        <v>0.636</v>
      </c>
      <c r="T1203" s="7" t="n">
        <v>0</v>
      </c>
      <c r="U1203" s="7" t="n">
        <v>0</v>
      </c>
      <c r="V1203" s="7" t="n">
        <v>0.0224</v>
      </c>
      <c r="W1203" s="7"/>
    </row>
    <row r="1204" customFormat="false" ht="15" hidden="false" customHeight="false" outlineLevel="0" collapsed="false">
      <c r="A1204" s="7" t="s">
        <v>1317</v>
      </c>
      <c r="B1204" s="7" t="s">
        <v>108</v>
      </c>
      <c r="C1204" s="7" t="n">
        <v>42</v>
      </c>
      <c r="D1204" s="7" t="s">
        <v>104</v>
      </c>
      <c r="E1204" s="7" t="n">
        <v>161</v>
      </c>
      <c r="F1204" s="7" t="n">
        <v>2</v>
      </c>
      <c r="G1204" s="14" t="n">
        <v>3087</v>
      </c>
      <c r="H1204" s="14" t="n">
        <v>0</v>
      </c>
      <c r="I1204" s="14" t="n">
        <v>0</v>
      </c>
      <c r="J1204" s="14" t="n">
        <v>0</v>
      </c>
      <c r="K1204" s="14" t="n">
        <v>82700</v>
      </c>
      <c r="L1204" s="14" t="n">
        <v>0</v>
      </c>
      <c r="M1204" s="14"/>
      <c r="N1204" s="14"/>
      <c r="O1204" s="14" t="n">
        <v>0</v>
      </c>
      <c r="P1204" s="7" t="n">
        <v>4</v>
      </c>
      <c r="Q1204" s="7" t="n">
        <v>27</v>
      </c>
      <c r="R1204" s="7" t="n">
        <v>12</v>
      </c>
      <c r="S1204" s="7" t="n">
        <v>0.62</v>
      </c>
      <c r="T1204" s="7" t="n">
        <v>1</v>
      </c>
      <c r="U1204" s="7" t="n">
        <v>0</v>
      </c>
      <c r="V1204" s="7" t="n">
        <v>0.068</v>
      </c>
      <c r="W1204" s="7"/>
    </row>
    <row r="1205" customFormat="false" ht="15" hidden="false" customHeight="false" outlineLevel="0" collapsed="false">
      <c r="A1205" s="7" t="s">
        <v>1318</v>
      </c>
      <c r="B1205" s="7" t="s">
        <v>108</v>
      </c>
      <c r="C1205" s="7" t="n">
        <v>65</v>
      </c>
      <c r="D1205" s="7" t="s">
        <v>104</v>
      </c>
      <c r="E1205" s="7" t="n">
        <v>52</v>
      </c>
      <c r="F1205" s="7" t="n">
        <v>2</v>
      </c>
      <c r="G1205" s="14" t="n">
        <v>1663.71</v>
      </c>
      <c r="H1205" s="14" t="n">
        <v>0</v>
      </c>
      <c r="I1205" s="14" t="n">
        <v>0</v>
      </c>
      <c r="J1205" s="14" t="n">
        <v>0</v>
      </c>
      <c r="K1205" s="14" t="n">
        <v>0</v>
      </c>
      <c r="L1205" s="14" t="n">
        <v>0</v>
      </c>
      <c r="M1205" s="14"/>
      <c r="N1205" s="14"/>
      <c r="O1205" s="14" t="n">
        <v>0</v>
      </c>
      <c r="P1205" s="7" t="n">
        <v>5</v>
      </c>
      <c r="Q1205" s="7" t="n">
        <v>35</v>
      </c>
      <c r="R1205" s="7" t="n">
        <v>8</v>
      </c>
      <c r="S1205" s="7" t="n">
        <v>0.36</v>
      </c>
      <c r="T1205" s="7" t="n">
        <v>0</v>
      </c>
      <c r="U1205" s="7" t="n">
        <v>0</v>
      </c>
      <c r="V1205" s="7" t="n">
        <v>0.022</v>
      </c>
      <c r="W1205" s="7"/>
    </row>
    <row r="1206" customFormat="false" ht="15" hidden="false" customHeight="false" outlineLevel="0" collapsed="false">
      <c r="A1206" s="7" t="s">
        <v>1319</v>
      </c>
      <c r="B1206" s="7" t="s">
        <v>101</v>
      </c>
      <c r="C1206" s="7" t="n">
        <v>54</v>
      </c>
      <c r="D1206" s="7" t="s">
        <v>104</v>
      </c>
      <c r="E1206" s="7" t="n">
        <v>158</v>
      </c>
      <c r="F1206" s="7" t="n">
        <v>1</v>
      </c>
      <c r="G1206" s="14" t="n">
        <v>4562.05</v>
      </c>
      <c r="H1206" s="14" t="n">
        <v>0</v>
      </c>
      <c r="I1206" s="14" t="n">
        <v>0</v>
      </c>
      <c r="J1206" s="14" t="n">
        <v>0</v>
      </c>
      <c r="K1206" s="14" t="n">
        <v>0</v>
      </c>
      <c r="L1206" s="14" t="n">
        <v>0</v>
      </c>
      <c r="M1206" s="14"/>
      <c r="N1206" s="14"/>
      <c r="O1206" s="14" t="n">
        <v>0</v>
      </c>
      <c r="P1206" s="7" t="n">
        <v>13</v>
      </c>
      <c r="Q1206" s="7" t="n">
        <v>23</v>
      </c>
      <c r="R1206" s="7" t="n">
        <v>17</v>
      </c>
      <c r="S1206" s="7" t="n">
        <v>0.811</v>
      </c>
      <c r="T1206" s="7" t="n">
        <v>0</v>
      </c>
      <c r="U1206" s="7" t="n">
        <v>0</v>
      </c>
      <c r="V1206" s="7" t="n">
        <v>0.0367</v>
      </c>
      <c r="W1206" s="7"/>
    </row>
    <row r="1207" customFormat="false" ht="15" hidden="false" customHeight="false" outlineLevel="0" collapsed="false">
      <c r="A1207" s="7" t="s">
        <v>1320</v>
      </c>
      <c r="B1207" s="7" t="s">
        <v>108</v>
      </c>
      <c r="C1207" s="7" t="n">
        <v>51</v>
      </c>
      <c r="D1207" s="7" t="s">
        <v>104</v>
      </c>
      <c r="E1207" s="7" t="n">
        <v>120</v>
      </c>
      <c r="F1207" s="7" t="n">
        <v>3</v>
      </c>
      <c r="G1207" s="14" t="n">
        <v>11257.87</v>
      </c>
      <c r="H1207" s="14" t="n">
        <v>16782.91</v>
      </c>
      <c r="I1207" s="14" t="n">
        <v>0</v>
      </c>
      <c r="J1207" s="14" t="n">
        <v>0</v>
      </c>
      <c r="K1207" s="14" t="n">
        <v>0</v>
      </c>
      <c r="L1207" s="14" t="n">
        <v>16520</v>
      </c>
      <c r="M1207" s="14"/>
      <c r="N1207" s="14"/>
      <c r="O1207" s="14" t="n">
        <v>0</v>
      </c>
      <c r="P1207" s="7" t="n">
        <v>3</v>
      </c>
      <c r="Q1207" s="7" t="n">
        <v>48</v>
      </c>
      <c r="R1207" s="7" t="n">
        <v>5</v>
      </c>
      <c r="S1207" s="7" t="n">
        <v>0.565</v>
      </c>
      <c r="T1207" s="7" t="n">
        <v>2</v>
      </c>
      <c r="U1207" s="7" t="n">
        <v>0</v>
      </c>
      <c r="V1207" s="7" t="n">
        <v>0.0968</v>
      </c>
      <c r="W1207" s="7"/>
    </row>
    <row r="1208" customFormat="false" ht="15" hidden="false" customHeight="false" outlineLevel="0" collapsed="false">
      <c r="A1208" s="7" t="s">
        <v>1321</v>
      </c>
      <c r="B1208" s="7" t="s">
        <v>128</v>
      </c>
      <c r="C1208" s="7" t="n">
        <v>51</v>
      </c>
      <c r="D1208" s="7" t="s">
        <v>102</v>
      </c>
      <c r="E1208" s="7" t="n">
        <v>31</v>
      </c>
      <c r="F1208" s="7" t="n">
        <v>2</v>
      </c>
      <c r="G1208" s="14" t="n">
        <v>6031.71</v>
      </c>
      <c r="H1208" s="14" t="n">
        <v>0</v>
      </c>
      <c r="I1208" s="14" t="n">
        <v>0</v>
      </c>
      <c r="J1208" s="14" t="n">
        <v>82576.67</v>
      </c>
      <c r="K1208" s="14" t="n">
        <v>0</v>
      </c>
      <c r="L1208" s="14" t="n">
        <v>0</v>
      </c>
      <c r="M1208" s="14"/>
      <c r="N1208" s="14"/>
      <c r="O1208" s="14" t="n">
        <v>0</v>
      </c>
      <c r="P1208" s="7" t="n">
        <v>18</v>
      </c>
      <c r="Q1208" s="7" t="n">
        <v>36</v>
      </c>
      <c r="R1208" s="7" t="n">
        <v>10</v>
      </c>
      <c r="S1208" s="7" t="n">
        <v>0.574</v>
      </c>
      <c r="T1208" s="7" t="n">
        <v>2</v>
      </c>
      <c r="U1208" s="7" t="n">
        <v>1</v>
      </c>
      <c r="V1208" s="7" t="n">
        <v>0.3054</v>
      </c>
      <c r="W1208" s="7"/>
    </row>
    <row r="1209" customFormat="false" ht="15" hidden="false" customHeight="false" outlineLevel="0" collapsed="false">
      <c r="A1209" s="7" t="s">
        <v>1322</v>
      </c>
      <c r="B1209" s="7" t="s">
        <v>101</v>
      </c>
      <c r="C1209" s="7" t="n">
        <v>59</v>
      </c>
      <c r="D1209" s="7" t="s">
        <v>102</v>
      </c>
      <c r="E1209" s="7" t="n">
        <v>282</v>
      </c>
      <c r="F1209" s="7" t="n">
        <v>4</v>
      </c>
      <c r="G1209" s="14" t="n">
        <v>8615.38</v>
      </c>
      <c r="H1209" s="14" t="n">
        <v>3531.14</v>
      </c>
      <c r="I1209" s="14" t="n">
        <v>0</v>
      </c>
      <c r="J1209" s="14" t="n">
        <v>0</v>
      </c>
      <c r="K1209" s="14" t="n">
        <v>0</v>
      </c>
      <c r="L1209" s="14" t="n">
        <v>13020</v>
      </c>
      <c r="M1209" s="14" t="n">
        <v>4300</v>
      </c>
      <c r="N1209" s="14" t="n">
        <v>8.1</v>
      </c>
      <c r="O1209" s="14" t="n">
        <v>355.54</v>
      </c>
      <c r="P1209" s="7" t="n">
        <v>1</v>
      </c>
      <c r="Q1209" s="7" t="n">
        <v>19</v>
      </c>
      <c r="R1209" s="7" t="n">
        <v>11</v>
      </c>
      <c r="S1209" s="7" t="n">
        <v>0.373</v>
      </c>
      <c r="T1209" s="7" t="n">
        <v>1</v>
      </c>
      <c r="U1209" s="7" t="n">
        <v>0</v>
      </c>
      <c r="V1209" s="7" t="n">
        <v>0.066</v>
      </c>
      <c r="W1209" s="7"/>
    </row>
    <row r="1210" customFormat="false" ht="15" hidden="false" customHeight="false" outlineLevel="0" collapsed="false">
      <c r="A1210" s="7" t="s">
        <v>1323</v>
      </c>
      <c r="B1210" s="7" t="s">
        <v>101</v>
      </c>
      <c r="C1210" s="7" t="n">
        <v>66</v>
      </c>
      <c r="D1210" s="7" t="s">
        <v>102</v>
      </c>
      <c r="E1210" s="7" t="n">
        <v>135</v>
      </c>
      <c r="F1210" s="7" t="n">
        <v>2</v>
      </c>
      <c r="G1210" s="14" t="n">
        <v>2583.24</v>
      </c>
      <c r="H1210" s="14" t="n">
        <v>0</v>
      </c>
      <c r="I1210" s="14" t="n">
        <v>28900</v>
      </c>
      <c r="J1210" s="14" t="n">
        <v>0</v>
      </c>
      <c r="K1210" s="14" t="n">
        <v>0</v>
      </c>
      <c r="L1210" s="14" t="n">
        <v>0</v>
      </c>
      <c r="M1210" s="14"/>
      <c r="N1210" s="14"/>
      <c r="O1210" s="14" t="n">
        <v>0</v>
      </c>
      <c r="P1210" s="7" t="n">
        <v>42</v>
      </c>
      <c r="Q1210" s="7" t="n">
        <v>8</v>
      </c>
      <c r="R1210" s="7" t="n">
        <v>0</v>
      </c>
      <c r="S1210" s="7" t="n">
        <v>0.376</v>
      </c>
      <c r="T1210" s="7" t="n">
        <v>0</v>
      </c>
      <c r="U1210" s="7" t="n">
        <v>0</v>
      </c>
      <c r="V1210" s="7" t="n">
        <v>0.0826</v>
      </c>
      <c r="W1210" s="7"/>
    </row>
    <row r="1211" customFormat="false" ht="15" hidden="false" customHeight="false" outlineLevel="0" collapsed="false">
      <c r="A1211" s="7" t="s">
        <v>1324</v>
      </c>
      <c r="B1211" s="7" t="s">
        <v>101</v>
      </c>
      <c r="C1211" s="7" t="n">
        <v>41</v>
      </c>
      <c r="D1211" s="7" t="s">
        <v>104</v>
      </c>
      <c r="E1211" s="7" t="n">
        <v>45</v>
      </c>
      <c r="F1211" s="7" t="n">
        <v>4</v>
      </c>
      <c r="G1211" s="14" t="n">
        <v>8623.17</v>
      </c>
      <c r="H1211" s="14" t="n">
        <v>7560.89</v>
      </c>
      <c r="I1211" s="14" t="n">
        <v>0</v>
      </c>
      <c r="J1211" s="14" t="n">
        <v>0</v>
      </c>
      <c r="K1211" s="14" t="n">
        <v>0</v>
      </c>
      <c r="L1211" s="14" t="n">
        <v>10640</v>
      </c>
      <c r="M1211" s="14" t="n">
        <v>7800</v>
      </c>
      <c r="N1211" s="14" t="n">
        <v>41.7</v>
      </c>
      <c r="O1211" s="14" t="n">
        <v>460.13</v>
      </c>
      <c r="P1211" s="7" t="n">
        <v>5</v>
      </c>
      <c r="Q1211" s="7" t="n">
        <v>25</v>
      </c>
      <c r="R1211" s="7" t="n">
        <v>18</v>
      </c>
      <c r="S1211" s="7" t="n">
        <v>0.91</v>
      </c>
      <c r="T1211" s="7" t="n">
        <v>0</v>
      </c>
      <c r="U1211" s="7" t="n">
        <v>0</v>
      </c>
      <c r="V1211" s="7" t="n">
        <v>0.0223</v>
      </c>
      <c r="W1211" s="7"/>
    </row>
    <row r="1212" customFormat="false" ht="15" hidden="false" customHeight="false" outlineLevel="0" collapsed="false">
      <c r="A1212" s="7" t="s">
        <v>1325</v>
      </c>
      <c r="B1212" s="7" t="s">
        <v>106</v>
      </c>
      <c r="C1212" s="7" t="n">
        <v>48</v>
      </c>
      <c r="D1212" s="7" t="s">
        <v>104</v>
      </c>
      <c r="E1212" s="7" t="n">
        <v>148</v>
      </c>
      <c r="F1212" s="7" t="n">
        <v>2</v>
      </c>
      <c r="G1212" s="14" t="n">
        <v>3942.2</v>
      </c>
      <c r="H1212" s="14" t="n">
        <v>0</v>
      </c>
      <c r="I1212" s="14" t="n">
        <v>0</v>
      </c>
      <c r="J1212" s="14" t="n">
        <v>0</v>
      </c>
      <c r="K1212" s="14" t="n">
        <v>0</v>
      </c>
      <c r="L1212" s="14" t="n">
        <v>0</v>
      </c>
      <c r="M1212" s="14" t="n">
        <v>4200</v>
      </c>
      <c r="N1212" s="14" t="n">
        <v>15.2</v>
      </c>
      <c r="O1212" s="14" t="n">
        <v>319.13</v>
      </c>
      <c r="P1212" s="7" t="n">
        <v>7</v>
      </c>
      <c r="Q1212" s="7" t="n">
        <v>17</v>
      </c>
      <c r="R1212" s="7" t="n">
        <v>9</v>
      </c>
      <c r="S1212" s="7" t="n">
        <v>0.734</v>
      </c>
      <c r="T1212" s="7" t="n">
        <v>0</v>
      </c>
      <c r="U1212" s="7" t="n">
        <v>1</v>
      </c>
      <c r="V1212" s="7" t="n">
        <v>0.0447</v>
      </c>
      <c r="W1212" s="7"/>
    </row>
    <row r="1213" customFormat="false" ht="15" hidden="false" customHeight="false" outlineLevel="0" collapsed="false">
      <c r="A1213" s="7" t="s">
        <v>1326</v>
      </c>
      <c r="B1213" s="7" t="s">
        <v>128</v>
      </c>
      <c r="C1213" s="7" t="n">
        <v>75</v>
      </c>
      <c r="D1213" s="7" t="s">
        <v>104</v>
      </c>
      <c r="E1213" s="7" t="n">
        <v>69</v>
      </c>
      <c r="F1213" s="7" t="n">
        <v>2</v>
      </c>
      <c r="G1213" s="14" t="n">
        <v>1288.3</v>
      </c>
      <c r="H1213" s="14" t="n">
        <v>0</v>
      </c>
      <c r="I1213" s="14" t="n">
        <v>0</v>
      </c>
      <c r="J1213" s="14" t="n">
        <v>0</v>
      </c>
      <c r="K1213" s="14" t="n">
        <v>0</v>
      </c>
      <c r="L1213" s="14" t="n">
        <v>0</v>
      </c>
      <c r="M1213" s="14" t="n">
        <v>5900</v>
      </c>
      <c r="N1213" s="14" t="n">
        <v>17.7</v>
      </c>
      <c r="O1213" s="14" t="n">
        <v>938.93</v>
      </c>
      <c r="P1213" s="7" t="n">
        <v>9</v>
      </c>
      <c r="Q1213" s="7" t="n">
        <v>62</v>
      </c>
      <c r="R1213" s="7" t="n">
        <v>0</v>
      </c>
      <c r="S1213" s="7" t="n">
        <v>0.209</v>
      </c>
      <c r="T1213" s="7" t="n">
        <v>0</v>
      </c>
      <c r="U1213" s="7" t="n">
        <v>0</v>
      </c>
      <c r="V1213" s="7" t="n">
        <v>0.0146</v>
      </c>
      <c r="W1213" s="7"/>
    </row>
    <row r="1214" customFormat="false" ht="15" hidden="false" customHeight="false" outlineLevel="0" collapsed="false">
      <c r="A1214" s="7" t="s">
        <v>1327</v>
      </c>
      <c r="B1214" s="7" t="s">
        <v>108</v>
      </c>
      <c r="C1214" s="7" t="n">
        <v>44</v>
      </c>
      <c r="D1214" s="7" t="s">
        <v>102</v>
      </c>
      <c r="E1214" s="7" t="n">
        <v>41</v>
      </c>
      <c r="F1214" s="7" t="n">
        <v>2</v>
      </c>
      <c r="G1214" s="14" t="n">
        <v>2481.69</v>
      </c>
      <c r="H1214" s="14" t="n">
        <v>0</v>
      </c>
      <c r="I1214" s="14" t="n">
        <v>0</v>
      </c>
      <c r="J1214" s="14" t="n">
        <v>0</v>
      </c>
      <c r="K1214" s="14" t="n">
        <v>0</v>
      </c>
      <c r="L1214" s="14" t="n">
        <v>0</v>
      </c>
      <c r="M1214" s="14" t="n">
        <v>11800</v>
      </c>
      <c r="N1214" s="14" t="n">
        <v>92.4</v>
      </c>
      <c r="O1214" s="14" t="n">
        <v>137.1</v>
      </c>
      <c r="P1214" s="7" t="n">
        <v>65</v>
      </c>
      <c r="Q1214" s="7" t="n">
        <v>14</v>
      </c>
      <c r="R1214" s="7" t="n">
        <v>7</v>
      </c>
      <c r="S1214" s="7" t="n">
        <v>0.454</v>
      </c>
      <c r="T1214" s="7" t="n">
        <v>0</v>
      </c>
      <c r="U1214" s="7" t="n">
        <v>0</v>
      </c>
      <c r="V1214" s="7" t="n">
        <v>0.199</v>
      </c>
      <c r="W1214" s="7"/>
    </row>
    <row r="1215" customFormat="false" ht="15" hidden="false" customHeight="false" outlineLevel="0" collapsed="false">
      <c r="A1215" s="7" t="s">
        <v>1328</v>
      </c>
      <c r="B1215" s="7" t="s">
        <v>101</v>
      </c>
      <c r="C1215" s="7" t="n">
        <v>45</v>
      </c>
      <c r="D1215" s="7" t="s">
        <v>102</v>
      </c>
      <c r="E1215" s="7" t="n">
        <v>133</v>
      </c>
      <c r="F1215" s="7" t="n">
        <v>4</v>
      </c>
      <c r="G1215" s="14" t="n">
        <v>5476.34</v>
      </c>
      <c r="H1215" s="14" t="n">
        <v>3626.72</v>
      </c>
      <c r="I1215" s="14" t="n">
        <v>0</v>
      </c>
      <c r="J1215" s="14" t="n">
        <v>0</v>
      </c>
      <c r="K1215" s="14" t="n">
        <v>0</v>
      </c>
      <c r="L1215" s="14" t="n">
        <v>0</v>
      </c>
      <c r="M1215" s="14" t="n">
        <v>10200</v>
      </c>
      <c r="N1215" s="14" t="n">
        <v>51.4</v>
      </c>
      <c r="O1215" s="14" t="n">
        <v>0</v>
      </c>
      <c r="P1215" s="7" t="n">
        <v>244</v>
      </c>
      <c r="Q1215" s="7" t="n">
        <v>0</v>
      </c>
      <c r="R1215" s="7" t="n">
        <v>0</v>
      </c>
      <c r="S1215" s="7"/>
      <c r="T1215" s="7" t="n">
        <v>0</v>
      </c>
      <c r="U1215" s="7" t="n">
        <v>1</v>
      </c>
      <c r="V1215" s="7" t="n">
        <v>0.219</v>
      </c>
      <c r="W1215" s="7"/>
    </row>
    <row r="1216" customFormat="false" ht="15" hidden="false" customHeight="false" outlineLevel="0" collapsed="false">
      <c r="A1216" s="7" t="s">
        <v>1329</v>
      </c>
      <c r="B1216" s="7" t="s">
        <v>106</v>
      </c>
      <c r="C1216" s="7" t="n">
        <v>60</v>
      </c>
      <c r="D1216" s="7" t="s">
        <v>102</v>
      </c>
      <c r="E1216" s="7" t="n">
        <v>96</v>
      </c>
      <c r="F1216" s="7" t="n">
        <v>2</v>
      </c>
      <c r="G1216" s="14" t="n">
        <v>997.99</v>
      </c>
      <c r="H1216" s="14" t="n">
        <v>12962.25</v>
      </c>
      <c r="I1216" s="14" t="n">
        <v>0</v>
      </c>
      <c r="J1216" s="14" t="n">
        <v>0</v>
      </c>
      <c r="K1216" s="14" t="n">
        <v>0</v>
      </c>
      <c r="L1216" s="14" t="n">
        <v>0</v>
      </c>
      <c r="M1216" s="14"/>
      <c r="N1216" s="14"/>
      <c r="O1216" s="14" t="n">
        <v>0</v>
      </c>
      <c r="P1216" s="7" t="n">
        <v>2</v>
      </c>
      <c r="Q1216" s="7" t="n">
        <v>19</v>
      </c>
      <c r="R1216" s="7" t="n">
        <v>4</v>
      </c>
      <c r="S1216" s="7" t="n">
        <v>0.475</v>
      </c>
      <c r="T1216" s="7" t="n">
        <v>1</v>
      </c>
      <c r="U1216" s="7" t="n">
        <v>0</v>
      </c>
      <c r="V1216" s="7" t="n">
        <v>0.1487</v>
      </c>
      <c r="W1216" s="7"/>
    </row>
    <row r="1217" customFormat="false" ht="15" hidden="false" customHeight="false" outlineLevel="0" collapsed="false">
      <c r="A1217" s="7" t="s">
        <v>1330</v>
      </c>
      <c r="B1217" s="7" t="s">
        <v>128</v>
      </c>
      <c r="C1217" s="7" t="n">
        <v>51</v>
      </c>
      <c r="D1217" s="7" t="s">
        <v>102</v>
      </c>
      <c r="E1217" s="7" t="n">
        <v>141</v>
      </c>
      <c r="F1217" s="7" t="n">
        <v>4</v>
      </c>
      <c r="G1217" s="14" t="n">
        <v>1509.69</v>
      </c>
      <c r="H1217" s="14" t="n">
        <v>28141.89</v>
      </c>
      <c r="I1217" s="14" t="n">
        <v>0</v>
      </c>
      <c r="J1217" s="14" t="n">
        <v>158876.27</v>
      </c>
      <c r="K1217" s="14" t="n">
        <v>214500</v>
      </c>
      <c r="L1217" s="14" t="n">
        <v>0</v>
      </c>
      <c r="M1217" s="14"/>
      <c r="N1217" s="14"/>
      <c r="O1217" s="14" t="n">
        <v>0</v>
      </c>
      <c r="P1217" s="7" t="n">
        <v>62</v>
      </c>
      <c r="Q1217" s="7" t="n">
        <v>14</v>
      </c>
      <c r="R1217" s="7" t="n">
        <v>3</v>
      </c>
      <c r="S1217" s="7" t="n">
        <v>0.52</v>
      </c>
      <c r="T1217" s="7" t="n">
        <v>0</v>
      </c>
      <c r="U1217" s="7" t="n">
        <v>0</v>
      </c>
      <c r="V1217" s="7" t="n">
        <v>0.0566</v>
      </c>
      <c r="W1217" s="7"/>
    </row>
    <row r="1218" customFormat="false" ht="15" hidden="false" customHeight="false" outlineLevel="0" collapsed="false">
      <c r="A1218" s="7" t="s">
        <v>1331</v>
      </c>
      <c r="B1218" s="7" t="s">
        <v>101</v>
      </c>
      <c r="C1218" s="7" t="n">
        <v>44</v>
      </c>
      <c r="D1218" s="7" t="s">
        <v>102</v>
      </c>
      <c r="E1218" s="7" t="n">
        <v>103</v>
      </c>
      <c r="F1218" s="7" t="n">
        <v>5</v>
      </c>
      <c r="G1218" s="14" t="n">
        <v>17731.31</v>
      </c>
      <c r="H1218" s="14" t="n">
        <v>38305.44</v>
      </c>
      <c r="I1218" s="14" t="n">
        <v>0</v>
      </c>
      <c r="J1218" s="14" t="n">
        <v>0</v>
      </c>
      <c r="K1218" s="14" t="n">
        <v>688400</v>
      </c>
      <c r="L1218" s="14" t="n">
        <v>0</v>
      </c>
      <c r="M1218" s="14" t="n">
        <v>36500</v>
      </c>
      <c r="N1218" s="14" t="n">
        <v>15.6</v>
      </c>
      <c r="O1218" s="14" t="n">
        <v>1455.76</v>
      </c>
      <c r="P1218" s="7" t="n">
        <v>4</v>
      </c>
      <c r="Q1218" s="7" t="n">
        <v>19</v>
      </c>
      <c r="R1218" s="7" t="n">
        <v>17</v>
      </c>
      <c r="S1218" s="7" t="n">
        <v>0.726</v>
      </c>
      <c r="T1218" s="7" t="n">
        <v>0</v>
      </c>
      <c r="U1218" s="7" t="n">
        <v>0</v>
      </c>
      <c r="V1218" s="7" t="n">
        <v>0.0525</v>
      </c>
      <c r="W1218" s="7"/>
    </row>
    <row r="1219" customFormat="false" ht="15" hidden="false" customHeight="false" outlineLevel="0" collapsed="false">
      <c r="A1219" s="7" t="s">
        <v>1332</v>
      </c>
      <c r="B1219" s="7" t="s">
        <v>128</v>
      </c>
      <c r="C1219" s="7" t="n">
        <v>37</v>
      </c>
      <c r="D1219" s="7" t="s">
        <v>102</v>
      </c>
      <c r="E1219" s="7" t="n">
        <v>111</v>
      </c>
      <c r="F1219" s="7" t="n">
        <v>2</v>
      </c>
      <c r="G1219" s="14" t="n">
        <v>564.37</v>
      </c>
      <c r="H1219" s="14" t="n">
        <v>0</v>
      </c>
      <c r="I1219" s="14" t="n">
        <v>0</v>
      </c>
      <c r="J1219" s="14" t="n">
        <v>0</v>
      </c>
      <c r="K1219" s="14" t="n">
        <v>28400</v>
      </c>
      <c r="L1219" s="14" t="n">
        <v>0</v>
      </c>
      <c r="M1219" s="14"/>
      <c r="N1219" s="14"/>
      <c r="O1219" s="14" t="n">
        <v>0</v>
      </c>
      <c r="P1219" s="7" t="n">
        <v>145</v>
      </c>
      <c r="Q1219" s="7" t="n">
        <v>0</v>
      </c>
      <c r="R1219" s="7" t="n">
        <v>0</v>
      </c>
      <c r="S1219" s="7"/>
      <c r="T1219" s="7" t="n">
        <v>0</v>
      </c>
      <c r="U1219" s="7" t="n">
        <v>0</v>
      </c>
      <c r="V1219" s="7" t="n">
        <v>0.3278</v>
      </c>
      <c r="W1219" s="7"/>
    </row>
    <row r="1220" customFormat="false" ht="15" hidden="false" customHeight="false" outlineLevel="0" collapsed="false">
      <c r="A1220" s="7" t="s">
        <v>1333</v>
      </c>
      <c r="B1220" s="7" t="s">
        <v>128</v>
      </c>
      <c r="C1220" s="7" t="n">
        <v>56</v>
      </c>
      <c r="D1220" s="7" t="s">
        <v>104</v>
      </c>
      <c r="E1220" s="7" t="n">
        <v>38</v>
      </c>
      <c r="F1220" s="7" t="n">
        <v>2</v>
      </c>
      <c r="G1220" s="14" t="n">
        <v>1369.53</v>
      </c>
      <c r="H1220" s="14" t="n">
        <v>0</v>
      </c>
      <c r="I1220" s="14" t="n">
        <v>0</v>
      </c>
      <c r="J1220" s="14" t="n">
        <v>0</v>
      </c>
      <c r="K1220" s="14" t="n">
        <v>0</v>
      </c>
      <c r="L1220" s="14" t="n">
        <v>0</v>
      </c>
      <c r="M1220" s="14"/>
      <c r="N1220" s="14"/>
      <c r="O1220" s="14" t="n">
        <v>0</v>
      </c>
      <c r="P1220" s="7" t="n">
        <v>27</v>
      </c>
      <c r="Q1220" s="7" t="n">
        <v>10</v>
      </c>
      <c r="R1220" s="7" t="n">
        <v>6</v>
      </c>
      <c r="S1220" s="7" t="n">
        <v>0.29</v>
      </c>
      <c r="T1220" s="7" t="n">
        <v>0</v>
      </c>
      <c r="U1220" s="7" t="n">
        <v>0</v>
      </c>
      <c r="V1220" s="7" t="n">
        <v>0.062</v>
      </c>
      <c r="W1220" s="7"/>
    </row>
    <row r="1221" customFormat="false" ht="15" hidden="false" customHeight="false" outlineLevel="0" collapsed="false">
      <c r="A1221" s="7" t="s">
        <v>1334</v>
      </c>
      <c r="B1221" s="7" t="s">
        <v>108</v>
      </c>
      <c r="C1221" s="7" t="n">
        <v>53</v>
      </c>
      <c r="D1221" s="7" t="s">
        <v>104</v>
      </c>
      <c r="E1221" s="7" t="n">
        <v>149</v>
      </c>
      <c r="F1221" s="7" t="n">
        <v>3</v>
      </c>
      <c r="G1221" s="14" t="n">
        <v>3522.09</v>
      </c>
      <c r="H1221" s="14" t="n">
        <v>0</v>
      </c>
      <c r="I1221" s="14" t="n">
        <v>20200</v>
      </c>
      <c r="J1221" s="14" t="n">
        <v>0</v>
      </c>
      <c r="K1221" s="14" t="n">
        <v>0</v>
      </c>
      <c r="L1221" s="14" t="n">
        <v>0</v>
      </c>
      <c r="M1221" s="14" t="n">
        <v>5100</v>
      </c>
      <c r="N1221" s="14" t="n">
        <v>44.9</v>
      </c>
      <c r="O1221" s="14" t="n">
        <v>826.43</v>
      </c>
      <c r="P1221" s="7" t="n">
        <v>6</v>
      </c>
      <c r="Q1221" s="7" t="n">
        <v>48</v>
      </c>
      <c r="R1221" s="7" t="n">
        <v>0</v>
      </c>
      <c r="S1221" s="7" t="n">
        <v>0.551</v>
      </c>
      <c r="T1221" s="7" t="n">
        <v>0</v>
      </c>
      <c r="U1221" s="7" t="n">
        <v>0</v>
      </c>
      <c r="V1221" s="7" t="n">
        <v>0.0131</v>
      </c>
      <c r="W1221" s="7"/>
    </row>
    <row r="1222" customFormat="false" ht="15" hidden="false" customHeight="false" outlineLevel="0" collapsed="false">
      <c r="A1222" s="7" t="s">
        <v>1335</v>
      </c>
      <c r="B1222" s="7" t="s">
        <v>106</v>
      </c>
      <c r="C1222" s="7" t="n">
        <v>52</v>
      </c>
      <c r="D1222" s="7" t="s">
        <v>104</v>
      </c>
      <c r="E1222" s="7" t="n">
        <v>247</v>
      </c>
      <c r="F1222" s="7" t="n">
        <v>5</v>
      </c>
      <c r="G1222" s="14" t="n">
        <v>5360.34</v>
      </c>
      <c r="H1222" s="14" t="n">
        <v>29459.84</v>
      </c>
      <c r="I1222" s="14" t="n">
        <v>55100</v>
      </c>
      <c r="J1222" s="14" t="n">
        <v>0</v>
      </c>
      <c r="K1222" s="14" t="n">
        <v>0</v>
      </c>
      <c r="L1222" s="14" t="n">
        <v>0</v>
      </c>
      <c r="M1222" s="14" t="n">
        <v>20000</v>
      </c>
      <c r="N1222" s="14" t="n">
        <v>13.2</v>
      </c>
      <c r="O1222" s="14" t="n">
        <v>3061.17</v>
      </c>
      <c r="P1222" s="7" t="n">
        <v>7</v>
      </c>
      <c r="Q1222" s="7" t="n">
        <v>110</v>
      </c>
      <c r="R1222" s="7" t="n">
        <v>29</v>
      </c>
      <c r="S1222" s="7" t="n">
        <v>0.944</v>
      </c>
      <c r="T1222" s="7" t="n">
        <v>0</v>
      </c>
      <c r="U1222" s="7" t="n">
        <v>0</v>
      </c>
      <c r="V1222" s="7" t="n">
        <v>0.0067</v>
      </c>
      <c r="W1222" s="7"/>
    </row>
    <row r="1223" customFormat="false" ht="15" hidden="false" customHeight="false" outlineLevel="0" collapsed="false">
      <c r="A1223" s="7" t="s">
        <v>1336</v>
      </c>
      <c r="B1223" s="7" t="s">
        <v>106</v>
      </c>
      <c r="C1223" s="7" t="n">
        <v>59</v>
      </c>
      <c r="D1223" s="7" t="s">
        <v>104</v>
      </c>
      <c r="E1223" s="7" t="n">
        <v>40</v>
      </c>
      <c r="F1223" s="7" t="n">
        <v>2</v>
      </c>
      <c r="G1223" s="14" t="n">
        <v>4795.34</v>
      </c>
      <c r="H1223" s="14" t="n">
        <v>0</v>
      </c>
      <c r="I1223" s="14" t="n">
        <v>0</v>
      </c>
      <c r="J1223" s="14" t="n">
        <v>0</v>
      </c>
      <c r="K1223" s="14" t="n">
        <v>0</v>
      </c>
      <c r="L1223" s="14" t="n">
        <v>0</v>
      </c>
      <c r="M1223" s="14" t="n">
        <v>4400</v>
      </c>
      <c r="N1223" s="14" t="n">
        <v>39.5</v>
      </c>
      <c r="O1223" s="14" t="n">
        <v>479.05</v>
      </c>
      <c r="P1223" s="7" t="n">
        <v>49</v>
      </c>
      <c r="Q1223" s="7" t="n">
        <v>26</v>
      </c>
      <c r="R1223" s="7" t="n">
        <v>0</v>
      </c>
      <c r="S1223" s="7" t="n">
        <v>0.368</v>
      </c>
      <c r="T1223" s="7" t="n">
        <v>0</v>
      </c>
      <c r="U1223" s="7" t="n">
        <v>0</v>
      </c>
      <c r="V1223" s="7" t="n">
        <v>0.0479</v>
      </c>
      <c r="W1223" s="7"/>
    </row>
    <row r="1224" customFormat="false" ht="15" hidden="false" customHeight="false" outlineLevel="0" collapsed="false">
      <c r="A1224" s="7" t="s">
        <v>1337</v>
      </c>
      <c r="B1224" s="7" t="s">
        <v>101</v>
      </c>
      <c r="C1224" s="7" t="n">
        <v>65</v>
      </c>
      <c r="D1224" s="7" t="s">
        <v>102</v>
      </c>
      <c r="E1224" s="7" t="n">
        <v>365</v>
      </c>
      <c r="F1224" s="7" t="n">
        <v>1</v>
      </c>
      <c r="G1224" s="14" t="n">
        <v>2358.87</v>
      </c>
      <c r="H1224" s="14" t="n">
        <v>0</v>
      </c>
      <c r="I1224" s="14" t="n">
        <v>0</v>
      </c>
      <c r="J1224" s="14" t="n">
        <v>0</v>
      </c>
      <c r="K1224" s="14" t="n">
        <v>0</v>
      </c>
      <c r="L1224" s="14" t="n">
        <v>0</v>
      </c>
      <c r="M1224" s="14"/>
      <c r="N1224" s="14"/>
      <c r="O1224" s="14" t="n">
        <v>0</v>
      </c>
      <c r="P1224" s="7" t="n">
        <v>5</v>
      </c>
      <c r="Q1224" s="7" t="n">
        <v>9</v>
      </c>
      <c r="R1224" s="7" t="n">
        <v>7</v>
      </c>
      <c r="S1224" s="7" t="n">
        <v>0.656</v>
      </c>
      <c r="T1224" s="7" t="n">
        <v>0</v>
      </c>
      <c r="U1224" s="7" t="n">
        <v>0</v>
      </c>
      <c r="V1224" s="7" t="n">
        <v>0.1072</v>
      </c>
      <c r="W1224" s="7"/>
    </row>
    <row r="1225" customFormat="false" ht="15" hidden="false" customHeight="false" outlineLevel="0" collapsed="false">
      <c r="A1225" s="7" t="s">
        <v>1338</v>
      </c>
      <c r="B1225" s="7" t="s">
        <v>128</v>
      </c>
      <c r="C1225" s="7" t="n">
        <v>38</v>
      </c>
      <c r="D1225" s="7" t="s">
        <v>102</v>
      </c>
      <c r="E1225" s="7" t="n">
        <v>100</v>
      </c>
      <c r="F1225" s="7" t="n">
        <v>3</v>
      </c>
      <c r="G1225" s="14" t="n">
        <v>1419.22</v>
      </c>
      <c r="H1225" s="14" t="n">
        <v>17637.8</v>
      </c>
      <c r="I1225" s="14" t="n">
        <v>0</v>
      </c>
      <c r="J1225" s="14" t="n">
        <v>0</v>
      </c>
      <c r="K1225" s="14" t="n">
        <v>142300</v>
      </c>
      <c r="L1225" s="14" t="n">
        <v>0</v>
      </c>
      <c r="M1225" s="14"/>
      <c r="N1225" s="14"/>
      <c r="O1225" s="14" t="n">
        <v>0</v>
      </c>
      <c r="P1225" s="7" t="n">
        <v>27</v>
      </c>
      <c r="Q1225" s="7" t="n">
        <v>21</v>
      </c>
      <c r="R1225" s="7" t="n">
        <v>11</v>
      </c>
      <c r="S1225" s="7" t="n">
        <v>0.774</v>
      </c>
      <c r="T1225" s="7" t="n">
        <v>1</v>
      </c>
      <c r="U1225" s="7" t="n">
        <v>0</v>
      </c>
      <c r="V1225" s="7" t="n">
        <v>0.1853</v>
      </c>
      <c r="W1225" s="7"/>
    </row>
    <row r="1226" customFormat="false" ht="15" hidden="false" customHeight="false" outlineLevel="0" collapsed="false">
      <c r="A1226" s="7" t="s">
        <v>1339</v>
      </c>
      <c r="B1226" s="7" t="s">
        <v>108</v>
      </c>
      <c r="C1226" s="7" t="n">
        <v>36</v>
      </c>
      <c r="D1226" s="7" t="s">
        <v>102</v>
      </c>
      <c r="E1226" s="7" t="n">
        <v>79</v>
      </c>
      <c r="F1226" s="7" t="n">
        <v>2</v>
      </c>
      <c r="G1226" s="14" t="n">
        <v>6128.29</v>
      </c>
      <c r="H1226" s="14" t="n">
        <v>0</v>
      </c>
      <c r="I1226" s="14" t="n">
        <v>0</v>
      </c>
      <c r="J1226" s="14" t="n">
        <v>0</v>
      </c>
      <c r="K1226" s="14" t="n">
        <v>0</v>
      </c>
      <c r="L1226" s="14" t="n">
        <v>0</v>
      </c>
      <c r="M1226" s="14" t="n">
        <v>12600</v>
      </c>
      <c r="N1226" s="14" t="n">
        <v>9.2</v>
      </c>
      <c r="O1226" s="14" t="n">
        <v>200.49</v>
      </c>
      <c r="P1226" s="7" t="n">
        <v>3</v>
      </c>
      <c r="Q1226" s="7" t="n">
        <v>13</v>
      </c>
      <c r="R1226" s="7" t="n">
        <v>11</v>
      </c>
      <c r="S1226" s="7" t="n">
        <v>0.927</v>
      </c>
      <c r="T1226" s="7" t="n">
        <v>0</v>
      </c>
      <c r="U1226" s="7" t="n">
        <v>1</v>
      </c>
      <c r="V1226" s="7" t="n">
        <v>0.0701</v>
      </c>
      <c r="W1226" s="7"/>
    </row>
    <row r="1227" customFormat="false" ht="15" hidden="false" customHeight="false" outlineLevel="0" collapsed="false">
      <c r="A1227" s="7" t="s">
        <v>1340</v>
      </c>
      <c r="B1227" s="7" t="s">
        <v>108</v>
      </c>
      <c r="C1227" s="7" t="n">
        <v>40</v>
      </c>
      <c r="D1227" s="7" t="s">
        <v>104</v>
      </c>
      <c r="E1227" s="7" t="n">
        <v>157</v>
      </c>
      <c r="F1227" s="7" t="n">
        <v>2</v>
      </c>
      <c r="G1227" s="14" t="n">
        <v>5269.57</v>
      </c>
      <c r="H1227" s="14" t="n">
        <v>15282.98</v>
      </c>
      <c r="I1227" s="14" t="n">
        <v>0</v>
      </c>
      <c r="J1227" s="14" t="n">
        <v>0</v>
      </c>
      <c r="K1227" s="14" t="n">
        <v>0</v>
      </c>
      <c r="L1227" s="14" t="n">
        <v>0</v>
      </c>
      <c r="M1227" s="14"/>
      <c r="N1227" s="14"/>
      <c r="O1227" s="14" t="n">
        <v>0</v>
      </c>
      <c r="P1227" s="7" t="n">
        <v>180</v>
      </c>
      <c r="Q1227" s="7" t="n">
        <v>0</v>
      </c>
      <c r="R1227" s="7" t="n">
        <v>0</v>
      </c>
      <c r="S1227" s="7"/>
      <c r="T1227" s="7" t="n">
        <v>1</v>
      </c>
      <c r="U1227" s="7" t="n">
        <v>0</v>
      </c>
      <c r="V1227" s="7" t="n">
        <v>0.2132</v>
      </c>
      <c r="W1227" s="7"/>
    </row>
    <row r="1228" customFormat="false" ht="15" hidden="false" customHeight="false" outlineLevel="0" collapsed="false">
      <c r="A1228" s="7" t="s">
        <v>1341</v>
      </c>
      <c r="B1228" s="7" t="s">
        <v>108</v>
      </c>
      <c r="C1228" s="7" t="n">
        <v>50</v>
      </c>
      <c r="D1228" s="7" t="s">
        <v>104</v>
      </c>
      <c r="E1228" s="7" t="n">
        <v>127</v>
      </c>
      <c r="F1228" s="7" t="n">
        <v>3</v>
      </c>
      <c r="G1228" s="14" t="n">
        <v>7984.82</v>
      </c>
      <c r="H1228" s="14" t="n">
        <v>0</v>
      </c>
      <c r="I1228" s="14" t="n">
        <v>0</v>
      </c>
      <c r="J1228" s="14" t="n">
        <v>0</v>
      </c>
      <c r="K1228" s="14" t="n">
        <v>0</v>
      </c>
      <c r="L1228" s="14" t="n">
        <v>19390</v>
      </c>
      <c r="M1228" s="14" t="n">
        <v>7700</v>
      </c>
      <c r="N1228" s="14" t="n">
        <v>39.5</v>
      </c>
      <c r="O1228" s="14" t="n">
        <v>1944.84</v>
      </c>
      <c r="P1228" s="7" t="n">
        <v>6</v>
      </c>
      <c r="Q1228" s="7" t="n">
        <v>70</v>
      </c>
      <c r="R1228" s="7" t="n">
        <v>0</v>
      </c>
      <c r="S1228" s="7" t="n">
        <v>0.444</v>
      </c>
      <c r="T1228" s="7" t="n">
        <v>0</v>
      </c>
      <c r="U1228" s="7" t="n">
        <v>0</v>
      </c>
      <c r="V1228" s="7" t="n">
        <v>0.0252</v>
      </c>
      <c r="W1228" s="7"/>
    </row>
    <row r="1229" customFormat="false" ht="15" hidden="false" customHeight="false" outlineLevel="0" collapsed="false">
      <c r="A1229" s="7" t="s">
        <v>1342</v>
      </c>
      <c r="B1229" s="7" t="s">
        <v>106</v>
      </c>
      <c r="C1229" s="7" t="n">
        <v>50</v>
      </c>
      <c r="D1229" s="7" t="s">
        <v>102</v>
      </c>
      <c r="E1229" s="7" t="n">
        <v>169</v>
      </c>
      <c r="F1229" s="7" t="n">
        <v>4</v>
      </c>
      <c r="G1229" s="14" t="n">
        <v>5646.44</v>
      </c>
      <c r="H1229" s="14" t="n">
        <v>0</v>
      </c>
      <c r="I1229" s="14" t="n">
        <v>65500</v>
      </c>
      <c r="J1229" s="14" t="n">
        <v>0</v>
      </c>
      <c r="K1229" s="14" t="n">
        <v>380700</v>
      </c>
      <c r="L1229" s="14" t="n">
        <v>0</v>
      </c>
      <c r="M1229" s="14" t="n">
        <v>15800</v>
      </c>
      <c r="N1229" s="14" t="n">
        <v>19.9</v>
      </c>
      <c r="O1229" s="14" t="n">
        <v>489.55</v>
      </c>
      <c r="P1229" s="7" t="n">
        <v>26</v>
      </c>
      <c r="Q1229" s="7" t="n">
        <v>20</v>
      </c>
      <c r="R1229" s="7" t="n">
        <v>16</v>
      </c>
      <c r="S1229" s="7" t="n">
        <v>0.679</v>
      </c>
      <c r="T1229" s="7" t="n">
        <v>0</v>
      </c>
      <c r="U1229" s="7" t="n">
        <v>0</v>
      </c>
      <c r="V1229" s="7" t="n">
        <v>0.0742</v>
      </c>
      <c r="W1229" s="7"/>
    </row>
    <row r="1230" customFormat="false" ht="15" hidden="false" customHeight="false" outlineLevel="0" collapsed="false">
      <c r="A1230" s="7" t="s">
        <v>1343</v>
      </c>
      <c r="B1230" s="7" t="s">
        <v>108</v>
      </c>
      <c r="C1230" s="7" t="n">
        <v>58</v>
      </c>
      <c r="D1230" s="7" t="s">
        <v>104</v>
      </c>
      <c r="E1230" s="7" t="n">
        <v>128</v>
      </c>
      <c r="F1230" s="7" t="n">
        <v>2</v>
      </c>
      <c r="G1230" s="14" t="n">
        <v>18574.49</v>
      </c>
      <c r="H1230" s="14" t="n">
        <v>0</v>
      </c>
      <c r="I1230" s="14" t="n">
        <v>0</v>
      </c>
      <c r="J1230" s="14" t="n">
        <v>0</v>
      </c>
      <c r="K1230" s="14" t="n">
        <v>0</v>
      </c>
      <c r="L1230" s="14" t="n">
        <v>23860</v>
      </c>
      <c r="M1230" s="14"/>
      <c r="N1230" s="14"/>
      <c r="O1230" s="14" t="n">
        <v>0</v>
      </c>
      <c r="P1230" s="7" t="n">
        <v>203</v>
      </c>
      <c r="Q1230" s="7" t="n">
        <v>0</v>
      </c>
      <c r="R1230" s="7" t="n">
        <v>0</v>
      </c>
      <c r="S1230" s="7"/>
      <c r="T1230" s="7" t="n">
        <v>1</v>
      </c>
      <c r="U1230" s="7" t="n">
        <v>0</v>
      </c>
      <c r="V1230" s="7" t="n">
        <v>0.3222</v>
      </c>
      <c r="W1230" s="7"/>
    </row>
    <row r="1231" customFormat="false" ht="15" hidden="false" customHeight="false" outlineLevel="0" collapsed="false">
      <c r="A1231" s="7" t="s">
        <v>1344</v>
      </c>
      <c r="B1231" s="7" t="s">
        <v>101</v>
      </c>
      <c r="C1231" s="7" t="n">
        <v>27</v>
      </c>
      <c r="D1231" s="7" t="s">
        <v>104</v>
      </c>
      <c r="E1231" s="7" t="n">
        <v>40</v>
      </c>
      <c r="F1231" s="7" t="n">
        <v>4</v>
      </c>
      <c r="G1231" s="14" t="n">
        <v>6157.51</v>
      </c>
      <c r="H1231" s="14" t="n">
        <v>146980.69</v>
      </c>
      <c r="I1231" s="14" t="n">
        <v>0</v>
      </c>
      <c r="J1231" s="14" t="n">
        <v>0</v>
      </c>
      <c r="K1231" s="14" t="n">
        <v>261800</v>
      </c>
      <c r="L1231" s="14" t="n">
        <v>0</v>
      </c>
      <c r="M1231" s="14" t="n">
        <v>15900</v>
      </c>
      <c r="N1231" s="14" t="n">
        <v>47.4</v>
      </c>
      <c r="O1231" s="14" t="n">
        <v>770.73</v>
      </c>
      <c r="P1231" s="7" t="n">
        <v>1</v>
      </c>
      <c r="Q1231" s="7" t="n">
        <v>28</v>
      </c>
      <c r="R1231" s="7" t="n">
        <v>16</v>
      </c>
      <c r="S1231" s="7" t="n">
        <v>0.777</v>
      </c>
      <c r="T1231" s="7" t="n">
        <v>0</v>
      </c>
      <c r="U1231" s="7" t="n">
        <v>0</v>
      </c>
      <c r="V1231" s="7" t="n">
        <v>0.024</v>
      </c>
      <c r="W1231" s="7"/>
    </row>
    <row r="1232" customFormat="false" ht="15" hidden="false" customHeight="false" outlineLevel="0" collapsed="false">
      <c r="A1232" s="7" t="s">
        <v>1345</v>
      </c>
      <c r="B1232" s="7" t="s">
        <v>101</v>
      </c>
      <c r="C1232" s="7" t="n">
        <v>45</v>
      </c>
      <c r="D1232" s="7" t="s">
        <v>104</v>
      </c>
      <c r="E1232" s="7" t="n">
        <v>195</v>
      </c>
      <c r="F1232" s="7" t="n">
        <v>3</v>
      </c>
      <c r="G1232" s="14" t="n">
        <v>3542.44</v>
      </c>
      <c r="H1232" s="14" t="n">
        <v>18997.73</v>
      </c>
      <c r="I1232" s="14" t="n">
        <v>0</v>
      </c>
      <c r="J1232" s="14" t="n">
        <v>0</v>
      </c>
      <c r="K1232" s="14" t="n">
        <v>0</v>
      </c>
      <c r="L1232" s="14" t="n">
        <v>0</v>
      </c>
      <c r="M1232" s="14" t="n">
        <v>13300</v>
      </c>
      <c r="N1232" s="14" t="n">
        <v>19.5</v>
      </c>
      <c r="O1232" s="14" t="n">
        <v>324.06</v>
      </c>
      <c r="P1232" s="7" t="n">
        <v>8</v>
      </c>
      <c r="Q1232" s="7" t="n">
        <v>29</v>
      </c>
      <c r="R1232" s="7" t="n">
        <v>11</v>
      </c>
      <c r="S1232" s="7" t="n">
        <v>0.622</v>
      </c>
      <c r="T1232" s="7" t="n">
        <v>0</v>
      </c>
      <c r="U1232" s="7" t="n">
        <v>0</v>
      </c>
      <c r="V1232" s="7" t="n">
        <v>0.024</v>
      </c>
      <c r="W1232" s="7"/>
    </row>
    <row r="1233" customFormat="false" ht="15" hidden="false" customHeight="false" outlineLevel="0" collapsed="false">
      <c r="A1233" s="7" t="s">
        <v>1346</v>
      </c>
      <c r="B1233" s="7" t="s">
        <v>101</v>
      </c>
      <c r="C1233" s="7" t="n">
        <v>19</v>
      </c>
      <c r="D1233" s="7" t="s">
        <v>102</v>
      </c>
      <c r="E1233" s="7" t="n">
        <v>5</v>
      </c>
      <c r="F1233" s="7" t="n">
        <v>3</v>
      </c>
      <c r="G1233" s="14" t="n">
        <v>1021.01</v>
      </c>
      <c r="H1233" s="14" t="n">
        <v>0</v>
      </c>
      <c r="I1233" s="14" t="n">
        <v>0</v>
      </c>
      <c r="J1233" s="14" t="n">
        <v>0</v>
      </c>
      <c r="K1233" s="14" t="n">
        <v>0</v>
      </c>
      <c r="L1233" s="14" t="n">
        <v>0</v>
      </c>
      <c r="M1233" s="14" t="n">
        <v>3700</v>
      </c>
      <c r="N1233" s="14" t="n">
        <v>13.7</v>
      </c>
      <c r="O1233" s="14" t="n">
        <v>91.39</v>
      </c>
      <c r="P1233" s="7" t="n">
        <v>4</v>
      </c>
      <c r="Q1233" s="7" t="n">
        <v>48</v>
      </c>
      <c r="R1233" s="7" t="n">
        <v>13</v>
      </c>
      <c r="S1233" s="7" t="n">
        <v>0.858</v>
      </c>
      <c r="T1233" s="7" t="n">
        <v>0</v>
      </c>
      <c r="U1233" s="7" t="n">
        <v>0</v>
      </c>
      <c r="V1233" s="7" t="n">
        <v>0.0451</v>
      </c>
      <c r="W1233" s="7"/>
    </row>
    <row r="1234" customFormat="false" ht="15" hidden="false" customHeight="false" outlineLevel="0" collapsed="false">
      <c r="A1234" s="7" t="s">
        <v>1347</v>
      </c>
      <c r="B1234" s="7" t="s">
        <v>108</v>
      </c>
      <c r="C1234" s="7" t="n">
        <v>52</v>
      </c>
      <c r="D1234" s="7" t="s">
        <v>102</v>
      </c>
      <c r="E1234" s="7" t="n">
        <v>93</v>
      </c>
      <c r="F1234" s="7" t="n">
        <v>3</v>
      </c>
      <c r="G1234" s="14" t="n">
        <v>3328.22</v>
      </c>
      <c r="H1234" s="14" t="n">
        <v>29596.52</v>
      </c>
      <c r="I1234" s="14" t="n">
        <v>0</v>
      </c>
      <c r="J1234" s="14" t="n">
        <v>0</v>
      </c>
      <c r="K1234" s="14" t="n">
        <v>0</v>
      </c>
      <c r="L1234" s="14" t="n">
        <v>0</v>
      </c>
      <c r="M1234" s="14" t="n">
        <v>6600</v>
      </c>
      <c r="N1234" s="14" t="n">
        <v>50</v>
      </c>
      <c r="O1234" s="14" t="n">
        <v>352.33</v>
      </c>
      <c r="P1234" s="7" t="n">
        <v>2</v>
      </c>
      <c r="Q1234" s="7" t="n">
        <v>13</v>
      </c>
      <c r="R1234" s="7" t="n">
        <v>8</v>
      </c>
      <c r="S1234" s="7" t="n">
        <v>0.395</v>
      </c>
      <c r="T1234" s="7" t="n">
        <v>0</v>
      </c>
      <c r="U1234" s="7" t="n">
        <v>0</v>
      </c>
      <c r="V1234" s="7" t="n">
        <v>0.0806</v>
      </c>
      <c r="W1234" s="7"/>
    </row>
    <row r="1235" customFormat="false" ht="15" hidden="false" customHeight="false" outlineLevel="0" collapsed="false">
      <c r="A1235" s="7" t="s">
        <v>1348</v>
      </c>
      <c r="B1235" s="7" t="s">
        <v>108</v>
      </c>
      <c r="C1235" s="7" t="n">
        <v>33</v>
      </c>
      <c r="D1235" s="7" t="s">
        <v>102</v>
      </c>
      <c r="E1235" s="7" t="n">
        <v>18</v>
      </c>
      <c r="F1235" s="7" t="n">
        <v>2</v>
      </c>
      <c r="G1235" s="14" t="n">
        <v>5415.83</v>
      </c>
      <c r="H1235" s="14" t="n">
        <v>0</v>
      </c>
      <c r="I1235" s="14" t="n">
        <v>0</v>
      </c>
      <c r="J1235" s="14" t="n">
        <v>0</v>
      </c>
      <c r="K1235" s="14" t="n">
        <v>0</v>
      </c>
      <c r="L1235" s="14" t="n">
        <v>8250</v>
      </c>
      <c r="M1235" s="14"/>
      <c r="N1235" s="14"/>
      <c r="O1235" s="14" t="n">
        <v>0</v>
      </c>
      <c r="P1235" s="7" t="n">
        <v>4</v>
      </c>
      <c r="Q1235" s="7" t="n">
        <v>21</v>
      </c>
      <c r="R1235" s="7" t="n">
        <v>9</v>
      </c>
      <c r="S1235" s="7" t="n">
        <v>0.883</v>
      </c>
      <c r="T1235" s="7" t="n">
        <v>0</v>
      </c>
      <c r="U1235" s="7" t="n">
        <v>0</v>
      </c>
      <c r="V1235" s="7" t="n">
        <v>0.1135</v>
      </c>
      <c r="W1235" s="7"/>
    </row>
    <row r="1236" customFormat="false" ht="15" hidden="false" customHeight="false" outlineLevel="0" collapsed="false">
      <c r="A1236" s="7" t="s">
        <v>1349</v>
      </c>
      <c r="B1236" s="7" t="s">
        <v>101</v>
      </c>
      <c r="C1236" s="7" t="n">
        <v>37</v>
      </c>
      <c r="D1236" s="7" t="s">
        <v>102</v>
      </c>
      <c r="E1236" s="7" t="n">
        <v>76</v>
      </c>
      <c r="F1236" s="7" t="n">
        <v>2</v>
      </c>
      <c r="G1236" s="14" t="n">
        <v>1650.33</v>
      </c>
      <c r="H1236" s="14" t="n">
        <v>842.91</v>
      </c>
      <c r="I1236" s="14" t="n">
        <v>0</v>
      </c>
      <c r="J1236" s="14" t="n">
        <v>0</v>
      </c>
      <c r="K1236" s="14" t="n">
        <v>0</v>
      </c>
      <c r="L1236" s="14" t="n">
        <v>0</v>
      </c>
      <c r="M1236" s="14"/>
      <c r="N1236" s="14"/>
      <c r="O1236" s="14" t="n">
        <v>0</v>
      </c>
      <c r="P1236" s="7" t="n">
        <v>319</v>
      </c>
      <c r="Q1236" s="7" t="n">
        <v>0</v>
      </c>
      <c r="R1236" s="7" t="n">
        <v>0</v>
      </c>
      <c r="S1236" s="7"/>
      <c r="T1236" s="7" t="n">
        <v>0</v>
      </c>
      <c r="U1236" s="7" t="n">
        <v>0</v>
      </c>
      <c r="V1236" s="7" t="n">
        <v>0.3479</v>
      </c>
      <c r="W1236" s="7"/>
    </row>
    <row r="1237" customFormat="false" ht="15" hidden="false" customHeight="false" outlineLevel="0" collapsed="false">
      <c r="A1237" s="7" t="s">
        <v>1350</v>
      </c>
      <c r="B1237" s="7" t="s">
        <v>106</v>
      </c>
      <c r="C1237" s="7" t="n">
        <v>42</v>
      </c>
      <c r="D1237" s="7" t="s">
        <v>104</v>
      </c>
      <c r="E1237" s="7" t="n">
        <v>4</v>
      </c>
      <c r="F1237" s="7" t="n">
        <v>3</v>
      </c>
      <c r="G1237" s="14" t="n">
        <v>3782.17</v>
      </c>
      <c r="H1237" s="14" t="n">
        <v>4611.41</v>
      </c>
      <c r="I1237" s="14" t="n">
        <v>0</v>
      </c>
      <c r="J1237" s="14" t="n">
        <v>0</v>
      </c>
      <c r="K1237" s="14" t="n">
        <v>0</v>
      </c>
      <c r="L1237" s="14" t="n">
        <v>5070</v>
      </c>
      <c r="M1237" s="14"/>
      <c r="N1237" s="14"/>
      <c r="O1237" s="14" t="n">
        <v>0</v>
      </c>
      <c r="P1237" s="7" t="n">
        <v>293</v>
      </c>
      <c r="Q1237" s="7" t="n">
        <v>0</v>
      </c>
      <c r="R1237" s="7" t="n">
        <v>0</v>
      </c>
      <c r="S1237" s="7"/>
      <c r="T1237" s="7" t="n">
        <v>2</v>
      </c>
      <c r="U1237" s="7" t="n">
        <v>0</v>
      </c>
      <c r="V1237" s="7" t="n">
        <v>0.401</v>
      </c>
      <c r="W1237" s="7"/>
    </row>
    <row r="1238" customFormat="false" ht="15" hidden="false" customHeight="false" outlineLevel="0" collapsed="false">
      <c r="A1238" s="7" t="s">
        <v>1351</v>
      </c>
      <c r="B1238" s="7" t="s">
        <v>101</v>
      </c>
      <c r="C1238" s="7" t="n">
        <v>49</v>
      </c>
      <c r="D1238" s="7" t="s">
        <v>104</v>
      </c>
      <c r="E1238" s="7" t="n">
        <v>82</v>
      </c>
      <c r="F1238" s="7" t="n">
        <v>3</v>
      </c>
      <c r="G1238" s="14" t="n">
        <v>14699.7</v>
      </c>
      <c r="H1238" s="14" t="n">
        <v>18441.46</v>
      </c>
      <c r="I1238" s="14" t="n">
        <v>0</v>
      </c>
      <c r="J1238" s="14" t="n">
        <v>0</v>
      </c>
      <c r="K1238" s="14" t="n">
        <v>0</v>
      </c>
      <c r="L1238" s="14" t="n">
        <v>0</v>
      </c>
      <c r="M1238" s="14" t="n">
        <v>19200</v>
      </c>
      <c r="N1238" s="14" t="n">
        <v>45.9</v>
      </c>
      <c r="O1238" s="14" t="n">
        <v>4050.71</v>
      </c>
      <c r="P1238" s="7" t="n">
        <v>3</v>
      </c>
      <c r="Q1238" s="7" t="n">
        <v>94</v>
      </c>
      <c r="R1238" s="7" t="n">
        <v>26</v>
      </c>
      <c r="S1238" s="7" t="n">
        <v>0.627</v>
      </c>
      <c r="T1238" s="7" t="n">
        <v>0</v>
      </c>
      <c r="U1238" s="7" t="n">
        <v>0</v>
      </c>
      <c r="V1238" s="7" t="n">
        <v>0.014</v>
      </c>
      <c r="W1238" s="7"/>
    </row>
    <row r="1239" customFormat="false" ht="15" hidden="false" customHeight="false" outlineLevel="0" collapsed="false">
      <c r="A1239" s="7" t="s">
        <v>1352</v>
      </c>
      <c r="B1239" s="7" t="s">
        <v>106</v>
      </c>
      <c r="C1239" s="7" t="n">
        <v>43</v>
      </c>
      <c r="D1239" s="7" t="s">
        <v>102</v>
      </c>
      <c r="E1239" s="7" t="n">
        <v>156</v>
      </c>
      <c r="F1239" s="7" t="n">
        <v>3</v>
      </c>
      <c r="G1239" s="14" t="n">
        <v>6495.98</v>
      </c>
      <c r="H1239" s="14" t="n">
        <v>137984.87</v>
      </c>
      <c r="I1239" s="14" t="n">
        <v>0</v>
      </c>
      <c r="J1239" s="14" t="n">
        <v>482075.62</v>
      </c>
      <c r="K1239" s="14" t="n">
        <v>0</v>
      </c>
      <c r="L1239" s="14" t="n">
        <v>0</v>
      </c>
      <c r="M1239" s="14"/>
      <c r="N1239" s="14"/>
      <c r="O1239" s="14" t="n">
        <v>0</v>
      </c>
      <c r="P1239" s="7" t="n">
        <v>32</v>
      </c>
      <c r="Q1239" s="7" t="n">
        <v>16</v>
      </c>
      <c r="R1239" s="7" t="n">
        <v>11</v>
      </c>
      <c r="S1239" s="7" t="n">
        <v>0.632</v>
      </c>
      <c r="T1239" s="7" t="n">
        <v>0</v>
      </c>
      <c r="U1239" s="7" t="n">
        <v>0</v>
      </c>
      <c r="V1239" s="7" t="n">
        <v>0.0972</v>
      </c>
      <c r="W1239" s="7"/>
    </row>
    <row r="1240" customFormat="false" ht="15" hidden="false" customHeight="false" outlineLevel="0" collapsed="false">
      <c r="A1240" s="7" t="s">
        <v>1353</v>
      </c>
      <c r="B1240" s="7" t="s">
        <v>108</v>
      </c>
      <c r="C1240" s="7" t="n">
        <v>44</v>
      </c>
      <c r="D1240" s="7" t="s">
        <v>104</v>
      </c>
      <c r="E1240" s="7" t="n">
        <v>70</v>
      </c>
      <c r="F1240" s="7" t="n">
        <v>5</v>
      </c>
      <c r="G1240" s="14" t="n">
        <v>3325.25</v>
      </c>
      <c r="H1240" s="14" t="n">
        <v>7875.37</v>
      </c>
      <c r="I1240" s="14" t="n">
        <v>0</v>
      </c>
      <c r="J1240" s="14" t="n">
        <v>0</v>
      </c>
      <c r="K1240" s="14" t="n">
        <v>210300</v>
      </c>
      <c r="L1240" s="14" t="n">
        <v>8770</v>
      </c>
      <c r="M1240" s="14" t="n">
        <v>7300</v>
      </c>
      <c r="N1240" s="14" t="n">
        <v>13</v>
      </c>
      <c r="O1240" s="14" t="n">
        <v>245.48</v>
      </c>
      <c r="P1240" s="7" t="n">
        <v>6</v>
      </c>
      <c r="Q1240" s="7" t="n">
        <v>30</v>
      </c>
      <c r="R1240" s="7" t="n">
        <v>0</v>
      </c>
      <c r="S1240" s="7" t="n">
        <v>0.849</v>
      </c>
      <c r="T1240" s="7" t="n">
        <v>0</v>
      </c>
      <c r="U1240" s="7" t="n">
        <v>0</v>
      </c>
      <c r="V1240" s="7" t="n">
        <v>0.0178</v>
      </c>
      <c r="W1240" s="7"/>
    </row>
    <row r="1241" customFormat="false" ht="15" hidden="false" customHeight="false" outlineLevel="0" collapsed="false">
      <c r="A1241" s="7" t="s">
        <v>1354</v>
      </c>
      <c r="B1241" s="7" t="s">
        <v>128</v>
      </c>
      <c r="C1241" s="7" t="n">
        <v>46</v>
      </c>
      <c r="D1241" s="7" t="s">
        <v>102</v>
      </c>
      <c r="E1241" s="7" t="n">
        <v>105</v>
      </c>
      <c r="F1241" s="7" t="n">
        <v>3</v>
      </c>
      <c r="G1241" s="14" t="n">
        <v>5919.38</v>
      </c>
      <c r="H1241" s="14" t="n">
        <v>17877.96</v>
      </c>
      <c r="I1241" s="14" t="n">
        <v>0</v>
      </c>
      <c r="J1241" s="14" t="n">
        <v>0</v>
      </c>
      <c r="K1241" s="14" t="n">
        <v>0</v>
      </c>
      <c r="L1241" s="14" t="n">
        <v>21670</v>
      </c>
      <c r="M1241" s="14"/>
      <c r="N1241" s="14"/>
      <c r="O1241" s="14" t="n">
        <v>0</v>
      </c>
      <c r="P1241" s="7" t="n">
        <v>20</v>
      </c>
      <c r="Q1241" s="7" t="n">
        <v>11</v>
      </c>
      <c r="R1241" s="7" t="n">
        <v>16</v>
      </c>
      <c r="S1241" s="7" t="n">
        <v>0.91</v>
      </c>
      <c r="T1241" s="7" t="n">
        <v>0</v>
      </c>
      <c r="U1241" s="7" t="n">
        <v>0</v>
      </c>
      <c r="V1241" s="7" t="n">
        <v>0.1051</v>
      </c>
      <c r="W1241" s="7"/>
    </row>
    <row r="1242" customFormat="false" ht="15" hidden="false" customHeight="false" outlineLevel="0" collapsed="false">
      <c r="A1242" s="7" t="s">
        <v>1355</v>
      </c>
      <c r="B1242" s="7" t="s">
        <v>128</v>
      </c>
      <c r="C1242" s="7" t="n">
        <v>27</v>
      </c>
      <c r="D1242" s="7" t="s">
        <v>102</v>
      </c>
      <c r="E1242" s="7" t="n">
        <v>8</v>
      </c>
      <c r="F1242" s="7" t="n">
        <v>3</v>
      </c>
      <c r="G1242" s="14" t="n">
        <v>6453.45</v>
      </c>
      <c r="H1242" s="14" t="n">
        <v>17103.92</v>
      </c>
      <c r="I1242" s="14" t="n">
        <v>21000</v>
      </c>
      <c r="J1242" s="14" t="n">
        <v>0</v>
      </c>
      <c r="K1242" s="14" t="n">
        <v>0</v>
      </c>
      <c r="L1242" s="14" t="n">
        <v>0</v>
      </c>
      <c r="M1242" s="14"/>
      <c r="N1242" s="14"/>
      <c r="O1242" s="14" t="n">
        <v>0</v>
      </c>
      <c r="P1242" s="7" t="n">
        <v>5</v>
      </c>
      <c r="Q1242" s="7" t="n">
        <v>24</v>
      </c>
      <c r="R1242" s="7" t="n">
        <v>14</v>
      </c>
      <c r="S1242" s="7" t="n">
        <v>0.802</v>
      </c>
      <c r="T1242" s="7" t="n">
        <v>0</v>
      </c>
      <c r="U1242" s="7" t="n">
        <v>1</v>
      </c>
      <c r="V1242" s="7" t="n">
        <v>0.0547</v>
      </c>
      <c r="W1242" s="7"/>
    </row>
    <row r="1243" customFormat="false" ht="15" hidden="false" customHeight="false" outlineLevel="0" collapsed="false">
      <c r="A1243" s="7" t="s">
        <v>1356</v>
      </c>
      <c r="B1243" s="7" t="s">
        <v>101</v>
      </c>
      <c r="C1243" s="7" t="n">
        <v>37</v>
      </c>
      <c r="D1243" s="7" t="s">
        <v>102</v>
      </c>
      <c r="E1243" s="7" t="n">
        <v>96</v>
      </c>
      <c r="F1243" s="7" t="n">
        <v>4</v>
      </c>
      <c r="G1243" s="14" t="n">
        <v>17917.89</v>
      </c>
      <c r="H1243" s="14" t="n">
        <v>70300.62</v>
      </c>
      <c r="I1243" s="14" t="n">
        <v>0</v>
      </c>
      <c r="J1243" s="14" t="n">
        <v>0</v>
      </c>
      <c r="K1243" s="14" t="n">
        <v>691800</v>
      </c>
      <c r="L1243" s="14" t="n">
        <v>0</v>
      </c>
      <c r="M1243" s="14" t="n">
        <v>40000</v>
      </c>
      <c r="N1243" s="14" t="n">
        <v>2.4</v>
      </c>
      <c r="O1243" s="14" t="n">
        <v>1801.62</v>
      </c>
      <c r="P1243" s="7" t="n">
        <v>2</v>
      </c>
      <c r="Q1243" s="7" t="n">
        <v>35</v>
      </c>
      <c r="R1243" s="7" t="n">
        <v>0</v>
      </c>
      <c r="S1243" s="7" t="n">
        <v>0.708</v>
      </c>
      <c r="T1243" s="7" t="n">
        <v>0</v>
      </c>
      <c r="U1243" s="7" t="n">
        <v>0</v>
      </c>
      <c r="V1243" s="7" t="n">
        <v>0.0404</v>
      </c>
      <c r="W1243" s="7"/>
    </row>
    <row r="1244" customFormat="false" ht="15" hidden="false" customHeight="false" outlineLevel="0" collapsed="false">
      <c r="A1244" s="7" t="s">
        <v>1357</v>
      </c>
      <c r="B1244" s="7" t="s">
        <v>106</v>
      </c>
      <c r="C1244" s="7" t="n">
        <v>36</v>
      </c>
      <c r="D1244" s="7" t="s">
        <v>104</v>
      </c>
      <c r="E1244" s="7" t="n">
        <v>132</v>
      </c>
      <c r="F1244" s="7" t="n">
        <v>4</v>
      </c>
      <c r="G1244" s="14" t="n">
        <v>16117</v>
      </c>
      <c r="H1244" s="14" t="n">
        <v>27216.55</v>
      </c>
      <c r="I1244" s="14" t="n">
        <v>0</v>
      </c>
      <c r="J1244" s="14" t="n">
        <v>0</v>
      </c>
      <c r="K1244" s="14" t="n">
        <v>136000</v>
      </c>
      <c r="L1244" s="14" t="n">
        <v>22630</v>
      </c>
      <c r="M1244" s="14"/>
      <c r="N1244" s="14"/>
      <c r="O1244" s="14" t="n">
        <v>0</v>
      </c>
      <c r="P1244" s="7" t="n">
        <v>12</v>
      </c>
      <c r="Q1244" s="7" t="n">
        <v>48</v>
      </c>
      <c r="R1244" s="7" t="n">
        <v>17</v>
      </c>
      <c r="S1244" s="7" t="n">
        <v>1</v>
      </c>
      <c r="T1244" s="7" t="n">
        <v>0</v>
      </c>
      <c r="U1244" s="7" t="n">
        <v>0</v>
      </c>
      <c r="V1244" s="7" t="n">
        <v>0.0166</v>
      </c>
      <c r="W1244" s="7"/>
    </row>
    <row r="1245" customFormat="false" ht="15" hidden="false" customHeight="false" outlineLevel="0" collapsed="false">
      <c r="A1245" s="7" t="s">
        <v>1358</v>
      </c>
      <c r="B1245" s="7" t="s">
        <v>101</v>
      </c>
      <c r="C1245" s="7" t="n">
        <v>37</v>
      </c>
      <c r="D1245" s="7" t="s">
        <v>102</v>
      </c>
      <c r="E1245" s="7" t="n">
        <v>6</v>
      </c>
      <c r="F1245" s="7" t="n">
        <v>2</v>
      </c>
      <c r="G1245" s="14" t="n">
        <v>3292.35</v>
      </c>
      <c r="H1245" s="14" t="n">
        <v>89903</v>
      </c>
      <c r="I1245" s="14" t="n">
        <v>0</v>
      </c>
      <c r="J1245" s="14" t="n">
        <v>0</v>
      </c>
      <c r="K1245" s="14" t="n">
        <v>0</v>
      </c>
      <c r="L1245" s="14" t="n">
        <v>0</v>
      </c>
      <c r="M1245" s="14"/>
      <c r="N1245" s="14"/>
      <c r="O1245" s="14" t="n">
        <v>0</v>
      </c>
      <c r="P1245" s="7" t="n">
        <v>16</v>
      </c>
      <c r="Q1245" s="7" t="n">
        <v>22</v>
      </c>
      <c r="R1245" s="7" t="n">
        <v>11</v>
      </c>
      <c r="S1245" s="7" t="n">
        <v>1</v>
      </c>
      <c r="T1245" s="7" t="n">
        <v>0</v>
      </c>
      <c r="U1245" s="7" t="n">
        <v>0</v>
      </c>
      <c r="V1245" s="7" t="n">
        <v>0.1489</v>
      </c>
      <c r="W1245" s="7"/>
    </row>
    <row r="1246" customFormat="false" ht="15" hidden="false" customHeight="false" outlineLevel="0" collapsed="false">
      <c r="A1246" s="7" t="s">
        <v>1359</v>
      </c>
      <c r="B1246" s="7" t="s">
        <v>101</v>
      </c>
      <c r="C1246" s="7" t="n">
        <v>19</v>
      </c>
      <c r="D1246" s="7" t="s">
        <v>104</v>
      </c>
      <c r="E1246" s="7" t="n">
        <v>3</v>
      </c>
      <c r="F1246" s="7" t="n">
        <v>2</v>
      </c>
      <c r="G1246" s="14" t="n">
        <v>655.62</v>
      </c>
      <c r="H1246" s="14" t="n">
        <v>0</v>
      </c>
      <c r="I1246" s="14" t="n">
        <v>0</v>
      </c>
      <c r="J1246" s="14" t="n">
        <v>0</v>
      </c>
      <c r="K1246" s="14" t="n">
        <v>0</v>
      </c>
      <c r="L1246" s="14" t="n">
        <v>0</v>
      </c>
      <c r="M1246" s="14" t="n">
        <v>2700</v>
      </c>
      <c r="N1246" s="14" t="n">
        <v>43.7</v>
      </c>
      <c r="O1246" s="14" t="n">
        <v>66.04</v>
      </c>
      <c r="P1246" s="7" t="n">
        <v>14</v>
      </c>
      <c r="Q1246" s="7" t="n">
        <v>13</v>
      </c>
      <c r="R1246" s="7" t="n">
        <v>0</v>
      </c>
      <c r="S1246" s="7" t="n">
        <v>0.831</v>
      </c>
      <c r="T1246" s="7" t="n">
        <v>0</v>
      </c>
      <c r="U1246" s="7" t="n">
        <v>0</v>
      </c>
      <c r="V1246" s="7" t="n">
        <v>0.034</v>
      </c>
      <c r="W1246" s="7"/>
    </row>
    <row r="1247" customFormat="false" ht="15" hidden="false" customHeight="false" outlineLevel="0" collapsed="false">
      <c r="A1247" s="7" t="s">
        <v>1360</v>
      </c>
      <c r="B1247" s="7" t="s">
        <v>128</v>
      </c>
      <c r="C1247" s="7" t="n">
        <v>52</v>
      </c>
      <c r="D1247" s="7" t="s">
        <v>102</v>
      </c>
      <c r="E1247" s="7" t="n">
        <v>123</v>
      </c>
      <c r="F1247" s="7" t="n">
        <v>5</v>
      </c>
      <c r="G1247" s="14" t="n">
        <v>1599.16</v>
      </c>
      <c r="H1247" s="14" t="n">
        <v>7148.34</v>
      </c>
      <c r="I1247" s="14" t="n">
        <v>20900</v>
      </c>
      <c r="J1247" s="14" t="n">
        <v>0</v>
      </c>
      <c r="K1247" s="14" t="n">
        <v>84900</v>
      </c>
      <c r="L1247" s="14" t="n">
        <v>0</v>
      </c>
      <c r="M1247" s="14" t="n">
        <v>9700</v>
      </c>
      <c r="N1247" s="14" t="n">
        <v>62.2</v>
      </c>
      <c r="O1247" s="14" t="n">
        <v>99.55</v>
      </c>
      <c r="P1247" s="7" t="n">
        <v>15</v>
      </c>
      <c r="Q1247" s="7" t="n">
        <v>5</v>
      </c>
      <c r="R1247" s="7" t="n">
        <v>0</v>
      </c>
      <c r="S1247" s="7" t="n">
        <v>0.573</v>
      </c>
      <c r="T1247" s="7" t="n">
        <v>0</v>
      </c>
      <c r="U1247" s="7" t="n">
        <v>0</v>
      </c>
      <c r="V1247" s="7" t="n">
        <v>0.066</v>
      </c>
      <c r="W1247" s="7"/>
    </row>
    <row r="1248" customFormat="false" ht="15" hidden="false" customHeight="false" outlineLevel="0" collapsed="false">
      <c r="A1248" s="7" t="s">
        <v>1361</v>
      </c>
      <c r="B1248" s="7" t="s">
        <v>101</v>
      </c>
      <c r="C1248" s="7" t="n">
        <v>39</v>
      </c>
      <c r="D1248" s="7" t="s">
        <v>102</v>
      </c>
      <c r="E1248" s="7" t="n">
        <v>107</v>
      </c>
      <c r="F1248" s="7" t="n">
        <v>4</v>
      </c>
      <c r="G1248" s="14" t="n">
        <v>280.17</v>
      </c>
      <c r="H1248" s="14" t="n">
        <v>1646.12</v>
      </c>
      <c r="I1248" s="14" t="n">
        <v>2000</v>
      </c>
      <c r="J1248" s="14" t="n">
        <v>0</v>
      </c>
      <c r="K1248" s="14" t="n">
        <v>0</v>
      </c>
      <c r="L1248" s="14" t="n">
        <v>0</v>
      </c>
      <c r="M1248" s="14"/>
      <c r="N1248" s="14"/>
      <c r="O1248" s="14" t="n">
        <v>0</v>
      </c>
      <c r="P1248" s="7" t="n">
        <v>15</v>
      </c>
      <c r="Q1248" s="7" t="n">
        <v>16</v>
      </c>
      <c r="R1248" s="7" t="n">
        <v>0</v>
      </c>
      <c r="S1248" s="7" t="n">
        <v>0.656</v>
      </c>
      <c r="T1248" s="7" t="n">
        <v>0</v>
      </c>
      <c r="U1248" s="7" t="n">
        <v>0</v>
      </c>
      <c r="V1248" s="7" t="n">
        <v>0.0509</v>
      </c>
      <c r="W1248" s="7"/>
    </row>
    <row r="1249" customFormat="false" ht="15" hidden="false" customHeight="false" outlineLevel="0" collapsed="false">
      <c r="A1249" s="7" t="s">
        <v>1362</v>
      </c>
      <c r="B1249" s="7" t="s">
        <v>101</v>
      </c>
      <c r="C1249" s="7" t="n">
        <v>42</v>
      </c>
      <c r="D1249" s="7" t="s">
        <v>102</v>
      </c>
      <c r="E1249" s="7" t="n">
        <v>200</v>
      </c>
      <c r="F1249" s="7" t="n">
        <v>2</v>
      </c>
      <c r="G1249" s="14" t="n">
        <v>1080.18</v>
      </c>
      <c r="H1249" s="14" t="n">
        <v>0</v>
      </c>
      <c r="I1249" s="14" t="n">
        <v>5800</v>
      </c>
      <c r="J1249" s="14" t="n">
        <v>0</v>
      </c>
      <c r="K1249" s="14" t="n">
        <v>0</v>
      </c>
      <c r="L1249" s="14" t="n">
        <v>0</v>
      </c>
      <c r="M1249" s="14"/>
      <c r="N1249" s="14"/>
      <c r="O1249" s="14" t="n">
        <v>0</v>
      </c>
      <c r="P1249" s="7" t="n">
        <v>47</v>
      </c>
      <c r="Q1249" s="7" t="n">
        <v>4</v>
      </c>
      <c r="R1249" s="7" t="n">
        <v>5</v>
      </c>
      <c r="S1249" s="7" t="n">
        <v>0.809</v>
      </c>
      <c r="T1249" s="7" t="n">
        <v>0</v>
      </c>
      <c r="U1249" s="7" t="n">
        <v>0</v>
      </c>
      <c r="V1249" s="7" t="n">
        <v>0.1291</v>
      </c>
      <c r="W1249" s="7"/>
    </row>
    <row r="1250" customFormat="false" ht="15" hidden="false" customHeight="false" outlineLevel="0" collapsed="false">
      <c r="A1250" s="7" t="s">
        <v>1363</v>
      </c>
      <c r="B1250" s="7" t="s">
        <v>101</v>
      </c>
      <c r="C1250" s="7" t="n">
        <v>19</v>
      </c>
      <c r="D1250" s="7" t="s">
        <v>102</v>
      </c>
      <c r="E1250" s="7" t="n">
        <v>3</v>
      </c>
      <c r="F1250" s="7" t="n">
        <v>2</v>
      </c>
      <c r="G1250" s="14" t="n">
        <v>9012.46</v>
      </c>
      <c r="H1250" s="14" t="n">
        <v>5282.32</v>
      </c>
      <c r="I1250" s="14" t="n">
        <v>0</v>
      </c>
      <c r="J1250" s="14" t="n">
        <v>0</v>
      </c>
      <c r="K1250" s="14" t="n">
        <v>0</v>
      </c>
      <c r="L1250" s="14" t="n">
        <v>0</v>
      </c>
      <c r="M1250" s="14"/>
      <c r="N1250" s="14"/>
      <c r="O1250" s="14" t="n">
        <v>0</v>
      </c>
      <c r="P1250" s="7" t="n">
        <v>19</v>
      </c>
      <c r="Q1250" s="7" t="n">
        <v>17</v>
      </c>
      <c r="R1250" s="7" t="n">
        <v>12</v>
      </c>
      <c r="S1250" s="7" t="n">
        <v>0.968</v>
      </c>
      <c r="T1250" s="7" t="n">
        <v>0</v>
      </c>
      <c r="U1250" s="7" t="n">
        <v>0</v>
      </c>
      <c r="V1250" s="7" t="n">
        <v>0.0998</v>
      </c>
      <c r="W1250" s="7"/>
    </row>
    <row r="1251" customFormat="false" ht="15" hidden="false" customHeight="false" outlineLevel="0" collapsed="false">
      <c r="A1251" s="7" t="s">
        <v>1364</v>
      </c>
      <c r="B1251" s="7" t="s">
        <v>101</v>
      </c>
      <c r="C1251" s="7" t="n">
        <v>57</v>
      </c>
      <c r="D1251" s="7" t="s">
        <v>102</v>
      </c>
      <c r="E1251" s="7" t="n">
        <v>240</v>
      </c>
      <c r="F1251" s="7" t="n">
        <v>2</v>
      </c>
      <c r="G1251" s="14" t="n">
        <v>1559.16</v>
      </c>
      <c r="H1251" s="14" t="n">
        <v>0</v>
      </c>
      <c r="I1251" s="14" t="n">
        <v>0</v>
      </c>
      <c r="J1251" s="14" t="n">
        <v>0</v>
      </c>
      <c r="K1251" s="14" t="n">
        <v>189800</v>
      </c>
      <c r="L1251" s="14" t="n">
        <v>0</v>
      </c>
      <c r="M1251" s="14"/>
      <c r="N1251" s="14"/>
      <c r="O1251" s="14" t="n">
        <v>0</v>
      </c>
      <c r="P1251" s="7" t="n">
        <v>24</v>
      </c>
      <c r="Q1251" s="7" t="n">
        <v>17</v>
      </c>
      <c r="R1251" s="7" t="n">
        <v>10</v>
      </c>
      <c r="S1251" s="7" t="n">
        <v>0.775</v>
      </c>
      <c r="T1251" s="7" t="n">
        <v>0</v>
      </c>
      <c r="U1251" s="7" t="n">
        <v>1</v>
      </c>
      <c r="V1251" s="7" t="n">
        <v>0.1074</v>
      </c>
      <c r="W1251" s="7"/>
    </row>
    <row r="1252" customFormat="false" ht="15" hidden="false" customHeight="false" outlineLevel="0" collapsed="false">
      <c r="A1252" s="7" t="s">
        <v>1365</v>
      </c>
      <c r="B1252" s="7" t="s">
        <v>108</v>
      </c>
      <c r="C1252" s="7" t="n">
        <v>19</v>
      </c>
      <c r="D1252" s="7" t="s">
        <v>102</v>
      </c>
      <c r="E1252" s="7" t="n">
        <v>9</v>
      </c>
      <c r="F1252" s="7" t="n">
        <v>1</v>
      </c>
      <c r="G1252" s="14" t="n">
        <v>3281.6</v>
      </c>
      <c r="H1252" s="14" t="n">
        <v>0</v>
      </c>
      <c r="I1252" s="14" t="n">
        <v>0</v>
      </c>
      <c r="J1252" s="14" t="n">
        <v>0</v>
      </c>
      <c r="K1252" s="14" t="n">
        <v>0</v>
      </c>
      <c r="L1252" s="14" t="n">
        <v>0</v>
      </c>
      <c r="M1252" s="14"/>
      <c r="N1252" s="14"/>
      <c r="O1252" s="14" t="n">
        <v>0</v>
      </c>
      <c r="P1252" s="7" t="n">
        <v>23</v>
      </c>
      <c r="Q1252" s="7" t="n">
        <v>50</v>
      </c>
      <c r="R1252" s="7" t="n">
        <v>21</v>
      </c>
      <c r="S1252" s="7" t="n">
        <v>0.877</v>
      </c>
      <c r="T1252" s="7" t="n">
        <v>0</v>
      </c>
      <c r="U1252" s="7" t="n">
        <v>0</v>
      </c>
      <c r="V1252" s="7" t="n">
        <v>0.0741</v>
      </c>
      <c r="W1252" s="7"/>
    </row>
    <row r="1253" customFormat="false" ht="15" hidden="false" customHeight="false" outlineLevel="0" collapsed="false">
      <c r="A1253" s="7" t="s">
        <v>1366</v>
      </c>
      <c r="B1253" s="7" t="s">
        <v>106</v>
      </c>
      <c r="C1253" s="7" t="n">
        <v>46</v>
      </c>
      <c r="D1253" s="7" t="s">
        <v>104</v>
      </c>
      <c r="E1253" s="7" t="n">
        <v>84</v>
      </c>
      <c r="F1253" s="7" t="n">
        <v>4</v>
      </c>
      <c r="G1253" s="14" t="n">
        <v>7970.47</v>
      </c>
      <c r="H1253" s="14" t="n">
        <v>0</v>
      </c>
      <c r="I1253" s="14" t="n">
        <v>0</v>
      </c>
      <c r="J1253" s="14" t="n">
        <v>0</v>
      </c>
      <c r="K1253" s="14" t="n">
        <v>137700</v>
      </c>
      <c r="L1253" s="14" t="n">
        <v>14830</v>
      </c>
      <c r="M1253" s="14" t="n">
        <v>15500</v>
      </c>
      <c r="N1253" s="14" t="n">
        <v>14.7</v>
      </c>
      <c r="O1253" s="14" t="n">
        <v>720.46</v>
      </c>
      <c r="P1253" s="7" t="n">
        <v>3</v>
      </c>
      <c r="Q1253" s="7" t="n">
        <v>41</v>
      </c>
      <c r="R1253" s="7" t="n">
        <v>0</v>
      </c>
      <c r="S1253" s="7" t="n">
        <v>0.815</v>
      </c>
      <c r="T1253" s="7" t="n">
        <v>0</v>
      </c>
      <c r="U1253" s="7" t="n">
        <v>0</v>
      </c>
      <c r="V1253" s="7" t="n">
        <v>0.0229</v>
      </c>
      <c r="W1253" s="7"/>
    </row>
    <row r="1254" customFormat="false" ht="15" hidden="false" customHeight="false" outlineLevel="0" collapsed="false">
      <c r="A1254" s="7" t="s">
        <v>1367</v>
      </c>
      <c r="B1254" s="7" t="s">
        <v>106</v>
      </c>
      <c r="C1254" s="7" t="n">
        <v>39</v>
      </c>
      <c r="D1254" s="7" t="s">
        <v>104</v>
      </c>
      <c r="E1254" s="7" t="n">
        <v>106</v>
      </c>
      <c r="F1254" s="7" t="n">
        <v>3</v>
      </c>
      <c r="G1254" s="14" t="n">
        <v>1853.66</v>
      </c>
      <c r="H1254" s="14" t="n">
        <v>17740.38</v>
      </c>
      <c r="I1254" s="14" t="n">
        <v>0</v>
      </c>
      <c r="J1254" s="14" t="n">
        <v>0</v>
      </c>
      <c r="K1254" s="14" t="n">
        <v>0</v>
      </c>
      <c r="L1254" s="14" t="n">
        <v>0</v>
      </c>
      <c r="M1254" s="14" t="n">
        <v>5700</v>
      </c>
      <c r="N1254" s="14" t="n">
        <v>60.4</v>
      </c>
      <c r="O1254" s="14" t="n">
        <v>810.12</v>
      </c>
      <c r="P1254" s="7" t="n">
        <v>2</v>
      </c>
      <c r="Q1254" s="7" t="n">
        <v>106</v>
      </c>
      <c r="R1254" s="7" t="n">
        <v>32</v>
      </c>
      <c r="S1254" s="7" t="n">
        <v>0.72</v>
      </c>
      <c r="T1254" s="7" t="n">
        <v>0</v>
      </c>
      <c r="U1254" s="7" t="n">
        <v>0</v>
      </c>
      <c r="V1254" s="7" t="n">
        <v>0.013</v>
      </c>
      <c r="W1254" s="7"/>
    </row>
    <row r="1255" customFormat="false" ht="15" hidden="false" customHeight="false" outlineLevel="0" collapsed="false">
      <c r="A1255" s="7" t="s">
        <v>1368</v>
      </c>
      <c r="B1255" s="7" t="s">
        <v>106</v>
      </c>
      <c r="C1255" s="7" t="n">
        <v>40</v>
      </c>
      <c r="D1255" s="7" t="s">
        <v>102</v>
      </c>
      <c r="E1255" s="7" t="n">
        <v>8</v>
      </c>
      <c r="F1255" s="7" t="n">
        <v>5</v>
      </c>
      <c r="G1255" s="14" t="n">
        <v>3929.81</v>
      </c>
      <c r="H1255" s="14" t="n">
        <v>0</v>
      </c>
      <c r="I1255" s="14" t="n">
        <v>0</v>
      </c>
      <c r="J1255" s="14" t="n">
        <v>0</v>
      </c>
      <c r="K1255" s="14" t="n">
        <v>114400</v>
      </c>
      <c r="L1255" s="14" t="n">
        <v>4250</v>
      </c>
      <c r="M1255" s="14" t="n">
        <v>5800</v>
      </c>
      <c r="N1255" s="14" t="n">
        <v>5.3</v>
      </c>
      <c r="O1255" s="14" t="n">
        <v>110.31</v>
      </c>
      <c r="P1255" s="7" t="n">
        <v>4</v>
      </c>
      <c r="Q1255" s="7" t="n">
        <v>21</v>
      </c>
      <c r="R1255" s="7" t="n">
        <v>16</v>
      </c>
      <c r="S1255" s="7" t="n">
        <v>0.912</v>
      </c>
      <c r="T1255" s="7" t="n">
        <v>0</v>
      </c>
      <c r="U1255" s="7" t="n">
        <v>0</v>
      </c>
      <c r="V1255" s="7" t="n">
        <v>0.0685</v>
      </c>
      <c r="W1255" s="7"/>
    </row>
    <row r="1256" customFormat="false" ht="15" hidden="false" customHeight="false" outlineLevel="0" collapsed="false">
      <c r="A1256" s="7" t="s">
        <v>1369</v>
      </c>
      <c r="B1256" s="7" t="s">
        <v>101</v>
      </c>
      <c r="C1256" s="7" t="n">
        <v>47</v>
      </c>
      <c r="D1256" s="7" t="s">
        <v>102</v>
      </c>
      <c r="E1256" s="7" t="n">
        <v>148</v>
      </c>
      <c r="F1256" s="7" t="n">
        <v>2</v>
      </c>
      <c r="G1256" s="14" t="n">
        <v>6297.83</v>
      </c>
      <c r="H1256" s="14" t="n">
        <v>11060.84</v>
      </c>
      <c r="I1256" s="14" t="n">
        <v>0</v>
      </c>
      <c r="J1256" s="14" t="n">
        <v>0</v>
      </c>
      <c r="K1256" s="14" t="n">
        <v>0</v>
      </c>
      <c r="L1256" s="14" t="n">
        <v>0</v>
      </c>
      <c r="M1256" s="14"/>
      <c r="N1256" s="14"/>
      <c r="O1256" s="14" t="n">
        <v>0</v>
      </c>
      <c r="P1256" s="7" t="n">
        <v>13</v>
      </c>
      <c r="Q1256" s="7" t="n">
        <v>24</v>
      </c>
      <c r="R1256" s="7" t="n">
        <v>0</v>
      </c>
      <c r="S1256" s="7" t="n">
        <v>0.587</v>
      </c>
      <c r="T1256" s="7" t="n">
        <v>0</v>
      </c>
      <c r="U1256" s="7" t="n">
        <v>0</v>
      </c>
      <c r="V1256" s="7" t="n">
        <v>0.0495</v>
      </c>
      <c r="W1256" s="7"/>
    </row>
    <row r="1257" customFormat="false" ht="15" hidden="false" customHeight="false" outlineLevel="0" collapsed="false">
      <c r="A1257" s="7" t="s">
        <v>1370</v>
      </c>
      <c r="B1257" s="7" t="s">
        <v>108</v>
      </c>
      <c r="C1257" s="7" t="n">
        <v>38</v>
      </c>
      <c r="D1257" s="7" t="s">
        <v>102</v>
      </c>
      <c r="E1257" s="7" t="n">
        <v>94</v>
      </c>
      <c r="F1257" s="7" t="n">
        <v>4</v>
      </c>
      <c r="G1257" s="14" t="n">
        <v>2568.37</v>
      </c>
      <c r="H1257" s="14" t="n">
        <v>38825.59</v>
      </c>
      <c r="I1257" s="14" t="n">
        <v>0</v>
      </c>
      <c r="J1257" s="14" t="n">
        <v>0</v>
      </c>
      <c r="K1257" s="14" t="n">
        <v>276900</v>
      </c>
      <c r="L1257" s="14" t="n">
        <v>0</v>
      </c>
      <c r="M1257" s="14"/>
      <c r="N1257" s="14"/>
      <c r="O1257" s="14" t="n">
        <v>0</v>
      </c>
      <c r="P1257" s="7" t="n">
        <v>50</v>
      </c>
      <c r="Q1257" s="7" t="n">
        <v>11</v>
      </c>
      <c r="R1257" s="7" t="n">
        <v>4</v>
      </c>
      <c r="S1257" s="7" t="n">
        <v>0.609</v>
      </c>
      <c r="T1257" s="7" t="n">
        <v>0</v>
      </c>
      <c r="U1257" s="7" t="n">
        <v>0</v>
      </c>
      <c r="V1257" s="7" t="n">
        <v>0.0935</v>
      </c>
      <c r="W1257" s="7"/>
    </row>
    <row r="1258" customFormat="false" ht="15" hidden="false" customHeight="false" outlineLevel="0" collapsed="false">
      <c r="A1258" s="7" t="s">
        <v>1371</v>
      </c>
      <c r="B1258" s="7" t="s">
        <v>106</v>
      </c>
      <c r="C1258" s="7" t="n">
        <v>34</v>
      </c>
      <c r="D1258" s="7" t="s">
        <v>104</v>
      </c>
      <c r="E1258" s="7" t="n">
        <v>10</v>
      </c>
      <c r="F1258" s="7" t="n">
        <v>2</v>
      </c>
      <c r="G1258" s="14" t="n">
        <v>3762.04</v>
      </c>
      <c r="H1258" s="14" t="n">
        <v>79741.95</v>
      </c>
      <c r="I1258" s="14" t="n">
        <v>0</v>
      </c>
      <c r="J1258" s="14" t="n">
        <v>0</v>
      </c>
      <c r="K1258" s="14" t="n">
        <v>0</v>
      </c>
      <c r="L1258" s="14" t="n">
        <v>0</v>
      </c>
      <c r="M1258" s="14"/>
      <c r="N1258" s="14"/>
      <c r="O1258" s="14" t="n">
        <v>0</v>
      </c>
      <c r="P1258" s="7" t="n">
        <v>11</v>
      </c>
      <c r="Q1258" s="7" t="n">
        <v>35</v>
      </c>
      <c r="R1258" s="7" t="n">
        <v>14</v>
      </c>
      <c r="S1258" s="7" t="n">
        <v>0.865</v>
      </c>
      <c r="T1258" s="7" t="n">
        <v>1</v>
      </c>
      <c r="U1258" s="7" t="n">
        <v>0</v>
      </c>
      <c r="V1258" s="7" t="n">
        <v>0.0834</v>
      </c>
      <c r="W1258" s="7"/>
    </row>
    <row r="1259" customFormat="false" ht="15" hidden="false" customHeight="false" outlineLevel="0" collapsed="false">
      <c r="A1259" s="7" t="s">
        <v>1372</v>
      </c>
      <c r="B1259" s="7" t="s">
        <v>108</v>
      </c>
      <c r="C1259" s="7" t="n">
        <v>23</v>
      </c>
      <c r="D1259" s="7" t="s">
        <v>104</v>
      </c>
      <c r="E1259" s="7" t="n">
        <v>7</v>
      </c>
      <c r="F1259" s="7" t="n">
        <v>3</v>
      </c>
      <c r="G1259" s="14" t="n">
        <v>223.57</v>
      </c>
      <c r="H1259" s="14" t="n">
        <v>718.12</v>
      </c>
      <c r="I1259" s="14" t="n">
        <v>0</v>
      </c>
      <c r="J1259" s="14" t="n">
        <v>0</v>
      </c>
      <c r="K1259" s="14" t="n">
        <v>0</v>
      </c>
      <c r="L1259" s="14" t="n">
        <v>0</v>
      </c>
      <c r="M1259" s="14"/>
      <c r="N1259" s="14"/>
      <c r="O1259" s="14" t="n">
        <v>0</v>
      </c>
      <c r="P1259" s="7" t="n">
        <v>29</v>
      </c>
      <c r="Q1259" s="7" t="n">
        <v>18</v>
      </c>
      <c r="R1259" s="7" t="n">
        <v>10</v>
      </c>
      <c r="S1259" s="7" t="n">
        <v>0.972</v>
      </c>
      <c r="T1259" s="7" t="n">
        <v>0</v>
      </c>
      <c r="U1259" s="7" t="n">
        <v>0</v>
      </c>
      <c r="V1259" s="7" t="n">
        <v>0.0274</v>
      </c>
      <c r="W1259" s="7" t="s">
        <v>117</v>
      </c>
    </row>
    <row r="1260" customFormat="false" ht="15" hidden="false" customHeight="false" outlineLevel="0" collapsed="false">
      <c r="A1260" s="7" t="s">
        <v>1373</v>
      </c>
      <c r="B1260" s="7" t="s">
        <v>101</v>
      </c>
      <c r="C1260" s="7" t="n">
        <v>52</v>
      </c>
      <c r="D1260" s="7" t="s">
        <v>104</v>
      </c>
      <c r="E1260" s="7" t="n">
        <v>327</v>
      </c>
      <c r="F1260" s="7" t="n">
        <v>1</v>
      </c>
      <c r="G1260" s="14" t="n">
        <v>4439.35</v>
      </c>
      <c r="H1260" s="14" t="n">
        <v>0</v>
      </c>
      <c r="I1260" s="14" t="n">
        <v>0</v>
      </c>
      <c r="J1260" s="14" t="n">
        <v>0</v>
      </c>
      <c r="K1260" s="14" t="n">
        <v>0</v>
      </c>
      <c r="L1260" s="14" t="n">
        <v>0</v>
      </c>
      <c r="M1260" s="14"/>
      <c r="N1260" s="14"/>
      <c r="O1260" s="14" t="n">
        <v>0</v>
      </c>
      <c r="P1260" s="7" t="n">
        <v>1</v>
      </c>
      <c r="Q1260" s="7" t="n">
        <v>37</v>
      </c>
      <c r="R1260" s="7" t="n">
        <v>12</v>
      </c>
      <c r="S1260" s="7" t="n">
        <v>0.566</v>
      </c>
      <c r="T1260" s="7" t="n">
        <v>0</v>
      </c>
      <c r="U1260" s="7" t="n">
        <v>0</v>
      </c>
      <c r="V1260" s="7" t="n">
        <v>0.0215</v>
      </c>
      <c r="W1260" s="7" t="s">
        <v>435</v>
      </c>
    </row>
    <row r="1261" customFormat="false" ht="15" hidden="false" customHeight="false" outlineLevel="0" collapsed="false">
      <c r="A1261" s="7" t="s">
        <v>1374</v>
      </c>
      <c r="B1261" s="7" t="s">
        <v>108</v>
      </c>
      <c r="C1261" s="7" t="n">
        <v>60</v>
      </c>
      <c r="D1261" s="7" t="s">
        <v>102</v>
      </c>
      <c r="E1261" s="7" t="n">
        <v>36</v>
      </c>
      <c r="F1261" s="7" t="n">
        <v>3</v>
      </c>
      <c r="G1261" s="14" t="n">
        <v>2388.3</v>
      </c>
      <c r="H1261" s="14" t="n">
        <v>0</v>
      </c>
      <c r="I1261" s="14" t="n">
        <v>0</v>
      </c>
      <c r="J1261" s="14" t="n">
        <v>0</v>
      </c>
      <c r="K1261" s="14" t="n">
        <v>102800</v>
      </c>
      <c r="L1261" s="14" t="n">
        <v>0</v>
      </c>
      <c r="M1261" s="14"/>
      <c r="N1261" s="14"/>
      <c r="O1261" s="14" t="n">
        <v>0</v>
      </c>
      <c r="P1261" s="7" t="n">
        <v>7</v>
      </c>
      <c r="Q1261" s="7" t="n">
        <v>10</v>
      </c>
      <c r="R1261" s="7" t="n">
        <v>0</v>
      </c>
      <c r="S1261" s="7" t="n">
        <v>0.495</v>
      </c>
      <c r="T1261" s="7" t="n">
        <v>0</v>
      </c>
      <c r="U1261" s="7" t="n">
        <v>0</v>
      </c>
      <c r="V1261" s="7" t="n">
        <v>0.1251</v>
      </c>
      <c r="W1261" s="7"/>
    </row>
    <row r="1262" customFormat="false" ht="15" hidden="false" customHeight="false" outlineLevel="0" collapsed="false">
      <c r="A1262" s="7" t="s">
        <v>1375</v>
      </c>
      <c r="B1262" s="7" t="s">
        <v>128</v>
      </c>
      <c r="C1262" s="7" t="n">
        <v>51</v>
      </c>
      <c r="D1262" s="7" t="s">
        <v>104</v>
      </c>
      <c r="E1262" s="7" t="n">
        <v>81</v>
      </c>
      <c r="F1262" s="7" t="n">
        <v>3</v>
      </c>
      <c r="G1262" s="14" t="n">
        <v>7522.02</v>
      </c>
      <c r="H1262" s="14" t="n">
        <v>162994.54</v>
      </c>
      <c r="I1262" s="14" t="n">
        <v>0</v>
      </c>
      <c r="J1262" s="14" t="n">
        <v>0</v>
      </c>
      <c r="K1262" s="14" t="n">
        <v>0</v>
      </c>
      <c r="L1262" s="14" t="n">
        <v>0</v>
      </c>
      <c r="M1262" s="14" t="n">
        <v>13000</v>
      </c>
      <c r="N1262" s="14" t="n">
        <v>18.6</v>
      </c>
      <c r="O1262" s="14" t="n">
        <v>2061.96</v>
      </c>
      <c r="P1262" s="7" t="n">
        <v>3</v>
      </c>
      <c r="Q1262" s="7" t="n">
        <v>71</v>
      </c>
      <c r="R1262" s="7" t="n">
        <v>15</v>
      </c>
      <c r="S1262" s="7" t="n">
        <v>0.795</v>
      </c>
      <c r="T1262" s="7" t="n">
        <v>0</v>
      </c>
      <c r="U1262" s="7" t="n">
        <v>0</v>
      </c>
      <c r="V1262" s="7" t="n">
        <v>0.0156</v>
      </c>
      <c r="W1262" s="7"/>
    </row>
    <row r="1263" customFormat="false" ht="15" hidden="false" customHeight="false" outlineLevel="0" collapsed="false">
      <c r="A1263" s="7" t="s">
        <v>1376</v>
      </c>
      <c r="B1263" s="7" t="s">
        <v>101</v>
      </c>
      <c r="C1263" s="7" t="n">
        <v>31</v>
      </c>
      <c r="D1263" s="7" t="s">
        <v>102</v>
      </c>
      <c r="E1263" s="7" t="n">
        <v>44</v>
      </c>
      <c r="F1263" s="7" t="n">
        <v>3</v>
      </c>
      <c r="G1263" s="14" t="n">
        <v>2327.11</v>
      </c>
      <c r="H1263" s="14" t="n">
        <v>0</v>
      </c>
      <c r="I1263" s="14" t="n">
        <v>0</v>
      </c>
      <c r="J1263" s="14" t="n">
        <v>0</v>
      </c>
      <c r="K1263" s="14" t="n">
        <v>0</v>
      </c>
      <c r="L1263" s="14" t="n">
        <v>14220</v>
      </c>
      <c r="M1263" s="14"/>
      <c r="N1263" s="14"/>
      <c r="O1263" s="14" t="n">
        <v>0</v>
      </c>
      <c r="P1263" s="7" t="n">
        <v>4</v>
      </c>
      <c r="Q1263" s="7" t="n">
        <v>38</v>
      </c>
      <c r="R1263" s="7" t="n">
        <v>21</v>
      </c>
      <c r="S1263" s="7" t="n">
        <v>0.983</v>
      </c>
      <c r="T1263" s="7" t="n">
        <v>0</v>
      </c>
      <c r="U1263" s="7" t="n">
        <v>0</v>
      </c>
      <c r="V1263" s="7" t="n">
        <v>0.042</v>
      </c>
      <c r="W1263" s="7"/>
    </row>
    <row r="1264" customFormat="false" ht="15" hidden="false" customHeight="false" outlineLevel="0" collapsed="false">
      <c r="A1264" s="7" t="s">
        <v>1377</v>
      </c>
      <c r="B1264" s="7" t="s">
        <v>128</v>
      </c>
      <c r="C1264" s="7" t="n">
        <v>57</v>
      </c>
      <c r="D1264" s="7" t="s">
        <v>104</v>
      </c>
      <c r="E1264" s="7" t="n">
        <v>155</v>
      </c>
      <c r="F1264" s="7" t="n">
        <v>4</v>
      </c>
      <c r="G1264" s="14" t="n">
        <v>12566.08</v>
      </c>
      <c r="H1264" s="14" t="n">
        <v>38101.25</v>
      </c>
      <c r="I1264" s="14" t="n">
        <v>0</v>
      </c>
      <c r="J1264" s="14" t="n">
        <v>204345.62</v>
      </c>
      <c r="K1264" s="14" t="n">
        <v>0</v>
      </c>
      <c r="L1264" s="14" t="n">
        <v>0</v>
      </c>
      <c r="M1264" s="14"/>
      <c r="N1264" s="14"/>
      <c r="O1264" s="14" t="n">
        <v>0</v>
      </c>
      <c r="P1264" s="7" t="n">
        <v>47</v>
      </c>
      <c r="Q1264" s="7" t="n">
        <v>31</v>
      </c>
      <c r="R1264" s="7" t="n">
        <v>0</v>
      </c>
      <c r="S1264" s="7" t="n">
        <v>0.166</v>
      </c>
      <c r="T1264" s="7" t="n">
        <v>0</v>
      </c>
      <c r="U1264" s="7" t="n">
        <v>0</v>
      </c>
      <c r="V1264" s="7" t="n">
        <v>0.021</v>
      </c>
      <c r="W1264" s="7"/>
    </row>
    <row r="1265" customFormat="false" ht="15" hidden="false" customHeight="false" outlineLevel="0" collapsed="false">
      <c r="A1265" s="7" t="s">
        <v>1378</v>
      </c>
      <c r="B1265" s="7" t="s">
        <v>106</v>
      </c>
      <c r="C1265" s="7" t="n">
        <v>19</v>
      </c>
      <c r="D1265" s="7" t="s">
        <v>102</v>
      </c>
      <c r="E1265" s="7" t="n">
        <v>1</v>
      </c>
      <c r="F1265" s="7" t="n">
        <v>3</v>
      </c>
      <c r="G1265" s="14" t="n">
        <v>2157.1</v>
      </c>
      <c r="H1265" s="14" t="n">
        <v>27467.66</v>
      </c>
      <c r="I1265" s="14" t="n">
        <v>0</v>
      </c>
      <c r="J1265" s="14" t="n">
        <v>0</v>
      </c>
      <c r="K1265" s="14" t="n">
        <v>0</v>
      </c>
      <c r="L1265" s="14" t="n">
        <v>5030</v>
      </c>
      <c r="M1265" s="14"/>
      <c r="N1265" s="14"/>
      <c r="O1265" s="14" t="n">
        <v>0</v>
      </c>
      <c r="P1265" s="7"/>
      <c r="Q1265" s="7" t="n">
        <v>17</v>
      </c>
      <c r="R1265" s="7" t="n">
        <v>0</v>
      </c>
      <c r="S1265" s="7" t="n">
        <v>0.746</v>
      </c>
      <c r="T1265" s="7" t="n">
        <v>0</v>
      </c>
      <c r="U1265" s="7" t="n">
        <v>0</v>
      </c>
      <c r="V1265" s="7"/>
      <c r="W1265" s="7" t="s">
        <v>931</v>
      </c>
    </row>
    <row r="1266" customFormat="false" ht="15" hidden="false" customHeight="false" outlineLevel="0" collapsed="false">
      <c r="A1266" s="7" t="s">
        <v>1379</v>
      </c>
      <c r="B1266" s="7" t="s">
        <v>106</v>
      </c>
      <c r="C1266" s="7" t="n">
        <v>20</v>
      </c>
      <c r="D1266" s="7" t="s">
        <v>102</v>
      </c>
      <c r="E1266" s="7" t="n">
        <v>4</v>
      </c>
      <c r="F1266" s="7" t="n">
        <v>2</v>
      </c>
      <c r="G1266" s="14" t="n">
        <v>3711.66</v>
      </c>
      <c r="H1266" s="14" t="n">
        <v>0</v>
      </c>
      <c r="I1266" s="14" t="n">
        <v>0</v>
      </c>
      <c r="J1266" s="14" t="n">
        <v>0</v>
      </c>
      <c r="K1266" s="14" t="n">
        <v>0</v>
      </c>
      <c r="L1266" s="14" t="n">
        <v>0</v>
      </c>
      <c r="M1266" s="14" t="n">
        <v>6700</v>
      </c>
      <c r="N1266" s="14" t="n">
        <v>65.8</v>
      </c>
      <c r="O1266" s="14" t="n">
        <v>146.7</v>
      </c>
      <c r="P1266" s="7" t="n">
        <v>15</v>
      </c>
      <c r="Q1266" s="7" t="n">
        <v>8</v>
      </c>
      <c r="R1266" s="7" t="n">
        <v>7</v>
      </c>
      <c r="S1266" s="7" t="n">
        <v>1</v>
      </c>
      <c r="T1266" s="7" t="n">
        <v>0</v>
      </c>
      <c r="U1266" s="7" t="n">
        <v>0</v>
      </c>
      <c r="V1266" s="7" t="n">
        <v>0.1395</v>
      </c>
      <c r="W1266" s="7"/>
    </row>
    <row r="1267" customFormat="false" ht="15" hidden="false" customHeight="false" outlineLevel="0" collapsed="false">
      <c r="A1267" s="7" t="s">
        <v>1380</v>
      </c>
      <c r="B1267" s="7" t="s">
        <v>101</v>
      </c>
      <c r="C1267" s="7" t="n">
        <v>43</v>
      </c>
      <c r="D1267" s="7" t="s">
        <v>104</v>
      </c>
      <c r="E1267" s="7" t="n">
        <v>144</v>
      </c>
      <c r="F1267" s="7" t="n">
        <v>2</v>
      </c>
      <c r="G1267" s="14" t="n">
        <v>2959.19</v>
      </c>
      <c r="H1267" s="14" t="n">
        <v>0</v>
      </c>
      <c r="I1267" s="14" t="n">
        <v>0</v>
      </c>
      <c r="J1267" s="14" t="n">
        <v>0</v>
      </c>
      <c r="K1267" s="14" t="n">
        <v>0</v>
      </c>
      <c r="L1267" s="14" t="n">
        <v>0</v>
      </c>
      <c r="M1267" s="14"/>
      <c r="N1267" s="14"/>
      <c r="O1267" s="14" t="n">
        <v>0</v>
      </c>
      <c r="P1267" s="7" t="n">
        <v>21</v>
      </c>
      <c r="Q1267" s="7" t="n">
        <v>41</v>
      </c>
      <c r="R1267" s="7" t="n">
        <v>13</v>
      </c>
      <c r="S1267" s="7" t="n">
        <v>0.709</v>
      </c>
      <c r="T1267" s="7" t="n">
        <v>0</v>
      </c>
      <c r="U1267" s="7" t="n">
        <v>0</v>
      </c>
      <c r="V1267" s="7" t="n">
        <v>0.0323</v>
      </c>
      <c r="W1267" s="7"/>
    </row>
    <row r="1268" customFormat="false" ht="15" hidden="false" customHeight="false" outlineLevel="0" collapsed="false">
      <c r="A1268" s="7" t="s">
        <v>1381</v>
      </c>
      <c r="B1268" s="7" t="s">
        <v>106</v>
      </c>
      <c r="C1268" s="7" t="n">
        <v>44</v>
      </c>
      <c r="D1268" s="7" t="s">
        <v>104</v>
      </c>
      <c r="E1268" s="7" t="n">
        <v>21</v>
      </c>
      <c r="F1268" s="7" t="n">
        <v>2</v>
      </c>
      <c r="G1268" s="14" t="n">
        <v>1069.14</v>
      </c>
      <c r="H1268" s="14" t="n">
        <v>1585.93</v>
      </c>
      <c r="I1268" s="14" t="n">
        <v>0</v>
      </c>
      <c r="J1268" s="14" t="n">
        <v>0</v>
      </c>
      <c r="K1268" s="14" t="n">
        <v>0</v>
      </c>
      <c r="L1268" s="14" t="n">
        <v>0</v>
      </c>
      <c r="M1268" s="14"/>
      <c r="N1268" s="14"/>
      <c r="O1268" s="14" t="n">
        <v>0</v>
      </c>
      <c r="P1268" s="7" t="n">
        <v>34</v>
      </c>
      <c r="Q1268" s="7" t="n">
        <v>23</v>
      </c>
      <c r="R1268" s="7" t="n">
        <v>14</v>
      </c>
      <c r="S1268" s="7" t="n">
        <v>0.707</v>
      </c>
      <c r="T1268" s="7" t="n">
        <v>0</v>
      </c>
      <c r="U1268" s="7" t="n">
        <v>0</v>
      </c>
      <c r="V1268" s="7" t="n">
        <v>0.0351</v>
      </c>
      <c r="W1268" s="7"/>
    </row>
    <row r="1269" customFormat="false" ht="15" hidden="false" customHeight="false" outlineLevel="0" collapsed="false">
      <c r="A1269" s="7" t="s">
        <v>1382</v>
      </c>
      <c r="B1269" s="7" t="s">
        <v>101</v>
      </c>
      <c r="C1269" s="7" t="n">
        <v>45</v>
      </c>
      <c r="D1269" s="7" t="s">
        <v>104</v>
      </c>
      <c r="E1269" s="7" t="n">
        <v>90</v>
      </c>
      <c r="F1269" s="7" t="n">
        <v>2</v>
      </c>
      <c r="G1269" s="14" t="n">
        <v>6339.54</v>
      </c>
      <c r="H1269" s="14" t="n">
        <v>15345</v>
      </c>
      <c r="I1269" s="14" t="n">
        <v>0</v>
      </c>
      <c r="J1269" s="14" t="n">
        <v>0</v>
      </c>
      <c r="K1269" s="14" t="n">
        <v>0</v>
      </c>
      <c r="L1269" s="14" t="n">
        <v>0</v>
      </c>
      <c r="M1269" s="14"/>
      <c r="N1269" s="14"/>
      <c r="O1269" s="14" t="n">
        <v>0</v>
      </c>
      <c r="P1269" s="7" t="n">
        <v>9</v>
      </c>
      <c r="Q1269" s="7" t="n">
        <v>39</v>
      </c>
      <c r="R1269" s="7" t="n">
        <v>0</v>
      </c>
      <c r="S1269" s="7" t="n">
        <v>0.643</v>
      </c>
      <c r="T1269" s="7" t="n">
        <v>0</v>
      </c>
      <c r="U1269" s="7" t="n">
        <v>0</v>
      </c>
      <c r="V1269" s="7" t="n">
        <v>0.0236</v>
      </c>
      <c r="W1269" s="7"/>
    </row>
    <row r="1270" customFormat="false" ht="15" hidden="false" customHeight="false" outlineLevel="0" collapsed="false">
      <c r="A1270" s="7" t="s">
        <v>1383</v>
      </c>
      <c r="B1270" s="7" t="s">
        <v>101</v>
      </c>
      <c r="C1270" s="7" t="n">
        <v>19</v>
      </c>
      <c r="D1270" s="7" t="s">
        <v>102</v>
      </c>
      <c r="E1270" s="7" t="n">
        <v>3</v>
      </c>
      <c r="F1270" s="7" t="n">
        <v>2</v>
      </c>
      <c r="G1270" s="14" t="n">
        <v>9407.09</v>
      </c>
      <c r="H1270" s="14" t="n">
        <v>75944.22</v>
      </c>
      <c r="I1270" s="14" t="n">
        <v>0</v>
      </c>
      <c r="J1270" s="14" t="n">
        <v>0</v>
      </c>
      <c r="K1270" s="14" t="n">
        <v>0</v>
      </c>
      <c r="L1270" s="14" t="n">
        <v>0</v>
      </c>
      <c r="M1270" s="14"/>
      <c r="N1270" s="14"/>
      <c r="O1270" s="14" t="n">
        <v>0</v>
      </c>
      <c r="P1270" s="7" t="n">
        <v>37</v>
      </c>
      <c r="Q1270" s="7" t="n">
        <v>7</v>
      </c>
      <c r="R1270" s="7" t="n">
        <v>9</v>
      </c>
      <c r="S1270" s="7" t="n">
        <v>0.789</v>
      </c>
      <c r="T1270" s="7" t="n">
        <v>1</v>
      </c>
      <c r="U1270" s="7" t="n">
        <v>1</v>
      </c>
      <c r="V1270" s="7" t="n">
        <v>0.3765</v>
      </c>
      <c r="W1270" s="7"/>
    </row>
    <row r="1271" customFormat="false" ht="15" hidden="false" customHeight="false" outlineLevel="0" collapsed="false">
      <c r="A1271" s="7" t="s">
        <v>1384</v>
      </c>
      <c r="B1271" s="7" t="s">
        <v>101</v>
      </c>
      <c r="C1271" s="7" t="n">
        <v>33</v>
      </c>
      <c r="D1271" s="7" t="s">
        <v>104</v>
      </c>
      <c r="E1271" s="7" t="n">
        <v>113</v>
      </c>
      <c r="F1271" s="7" t="n">
        <v>2</v>
      </c>
      <c r="G1271" s="14" t="n">
        <v>1854.42</v>
      </c>
      <c r="H1271" s="14" t="n">
        <v>0</v>
      </c>
      <c r="I1271" s="14" t="n">
        <v>0</v>
      </c>
      <c r="J1271" s="14" t="n">
        <v>0</v>
      </c>
      <c r="K1271" s="14" t="n">
        <v>0</v>
      </c>
      <c r="L1271" s="14" t="n">
        <v>0</v>
      </c>
      <c r="M1271" s="14" t="n">
        <v>5700</v>
      </c>
      <c r="N1271" s="14" t="n">
        <v>12.4</v>
      </c>
      <c r="O1271" s="14" t="n">
        <v>921.43</v>
      </c>
      <c r="P1271" s="7" t="n">
        <v>10</v>
      </c>
      <c r="Q1271" s="7" t="n">
        <v>67</v>
      </c>
      <c r="R1271" s="7" t="n">
        <v>13</v>
      </c>
      <c r="S1271" s="7" t="n">
        <v>0.572</v>
      </c>
      <c r="T1271" s="7" t="n">
        <v>0</v>
      </c>
      <c r="U1271" s="7" t="n">
        <v>0</v>
      </c>
      <c r="V1271" s="7" t="n">
        <v>0.017</v>
      </c>
      <c r="W1271" s="7" t="s">
        <v>117</v>
      </c>
    </row>
    <row r="1272" customFormat="false" ht="15" hidden="false" customHeight="false" outlineLevel="0" collapsed="false">
      <c r="A1272" s="7" t="s">
        <v>1385</v>
      </c>
      <c r="B1272" s="7" t="s">
        <v>108</v>
      </c>
      <c r="C1272" s="7" t="n">
        <v>39</v>
      </c>
      <c r="D1272" s="7" t="s">
        <v>102</v>
      </c>
      <c r="E1272" s="7" t="n">
        <v>148</v>
      </c>
      <c r="F1272" s="7" t="n">
        <v>3</v>
      </c>
      <c r="G1272" s="14" t="n">
        <v>5264.34</v>
      </c>
      <c r="H1272" s="14" t="n">
        <v>33670.3</v>
      </c>
      <c r="I1272" s="14" t="n">
        <v>41000</v>
      </c>
      <c r="J1272" s="14" t="n">
        <v>0</v>
      </c>
      <c r="K1272" s="14" t="n">
        <v>0</v>
      </c>
      <c r="L1272" s="14" t="n">
        <v>0</v>
      </c>
      <c r="M1272" s="14"/>
      <c r="N1272" s="14"/>
      <c r="O1272" s="14" t="n">
        <v>0</v>
      </c>
      <c r="P1272" s="7" t="n">
        <v>38</v>
      </c>
      <c r="Q1272" s="7" t="n">
        <v>14</v>
      </c>
      <c r="R1272" s="7" t="n">
        <v>0</v>
      </c>
      <c r="S1272" s="7" t="n">
        <v>0.73</v>
      </c>
      <c r="T1272" s="7" t="n">
        <v>0</v>
      </c>
      <c r="U1272" s="7" t="n">
        <v>0</v>
      </c>
      <c r="V1272" s="7" t="n">
        <v>0.0556</v>
      </c>
      <c r="W1272" s="7"/>
    </row>
    <row r="1273" customFormat="false" ht="15" hidden="false" customHeight="false" outlineLevel="0" collapsed="false">
      <c r="A1273" s="7" t="s">
        <v>1386</v>
      </c>
      <c r="B1273" s="7" t="s">
        <v>101</v>
      </c>
      <c r="C1273" s="7" t="n">
        <v>40</v>
      </c>
      <c r="D1273" s="7" t="s">
        <v>102</v>
      </c>
      <c r="E1273" s="7" t="n">
        <v>30</v>
      </c>
      <c r="F1273" s="7" t="n">
        <v>2</v>
      </c>
      <c r="G1273" s="14" t="n">
        <v>21244.22</v>
      </c>
      <c r="H1273" s="14" t="n">
        <v>0</v>
      </c>
      <c r="I1273" s="14" t="n">
        <v>0</v>
      </c>
      <c r="J1273" s="14" t="n">
        <v>59188.05</v>
      </c>
      <c r="K1273" s="14" t="n">
        <v>0</v>
      </c>
      <c r="L1273" s="14" t="n">
        <v>0</v>
      </c>
      <c r="M1273" s="14"/>
      <c r="N1273" s="14"/>
      <c r="O1273" s="14" t="n">
        <v>0</v>
      </c>
      <c r="P1273" s="7" t="n">
        <v>2</v>
      </c>
      <c r="Q1273" s="7" t="n">
        <v>25</v>
      </c>
      <c r="R1273" s="7" t="n">
        <v>13</v>
      </c>
      <c r="S1273" s="7" t="n">
        <v>0.874</v>
      </c>
      <c r="T1273" s="7" t="n">
        <v>2</v>
      </c>
      <c r="U1273" s="7" t="n">
        <v>0</v>
      </c>
      <c r="V1273" s="7" t="n">
        <v>0.3734</v>
      </c>
      <c r="W1273" s="7"/>
    </row>
    <row r="1274" customFormat="false" ht="15" hidden="false" customHeight="false" outlineLevel="0" collapsed="false">
      <c r="A1274" s="7" t="s">
        <v>1387</v>
      </c>
      <c r="B1274" s="7" t="s">
        <v>128</v>
      </c>
      <c r="C1274" s="7" t="n">
        <v>40</v>
      </c>
      <c r="D1274" s="7" t="s">
        <v>104</v>
      </c>
      <c r="E1274" s="7" t="n">
        <v>194</v>
      </c>
      <c r="F1274" s="7" t="n">
        <v>5</v>
      </c>
      <c r="G1274" s="14" t="n">
        <v>5284.12</v>
      </c>
      <c r="H1274" s="14" t="n">
        <v>13005.01</v>
      </c>
      <c r="I1274" s="14" t="n">
        <v>0</v>
      </c>
      <c r="J1274" s="14" t="n">
        <v>19957.18</v>
      </c>
      <c r="K1274" s="14" t="n">
        <v>168500</v>
      </c>
      <c r="L1274" s="14" t="n">
        <v>0</v>
      </c>
      <c r="M1274" s="14" t="n">
        <v>6100</v>
      </c>
      <c r="N1274" s="14" t="n">
        <v>7</v>
      </c>
      <c r="O1274" s="14" t="n">
        <v>252.52</v>
      </c>
      <c r="P1274" s="7" t="n">
        <v>2</v>
      </c>
      <c r="Q1274" s="7" t="n">
        <v>33</v>
      </c>
      <c r="R1274" s="7" t="n">
        <v>9</v>
      </c>
      <c r="S1274" s="7" t="n">
        <v>0.685</v>
      </c>
      <c r="T1274" s="7" t="n">
        <v>0</v>
      </c>
      <c r="U1274" s="7" t="n">
        <v>0</v>
      </c>
      <c r="V1274" s="7" t="n">
        <v>0.0164</v>
      </c>
      <c r="W1274" s="7"/>
    </row>
    <row r="1275" customFormat="false" ht="15" hidden="false" customHeight="false" outlineLevel="0" collapsed="false">
      <c r="A1275" s="7" t="s">
        <v>1388</v>
      </c>
      <c r="B1275" s="7" t="s">
        <v>108</v>
      </c>
      <c r="C1275" s="7" t="n">
        <v>31</v>
      </c>
      <c r="D1275" s="7" t="s">
        <v>104</v>
      </c>
      <c r="E1275" s="7" t="n">
        <v>57</v>
      </c>
      <c r="F1275" s="7" t="n">
        <v>3</v>
      </c>
      <c r="G1275" s="14" t="n">
        <v>6466.65</v>
      </c>
      <c r="H1275" s="14" t="n">
        <v>14186.26</v>
      </c>
      <c r="I1275" s="14" t="n">
        <v>0</v>
      </c>
      <c r="J1275" s="14" t="n">
        <v>0</v>
      </c>
      <c r="K1275" s="14" t="n">
        <v>0</v>
      </c>
      <c r="L1275" s="14" t="n">
        <v>0</v>
      </c>
      <c r="M1275" s="14"/>
      <c r="N1275" s="14"/>
      <c r="O1275" s="14" t="n">
        <v>0</v>
      </c>
      <c r="P1275" s="7" t="n">
        <v>2</v>
      </c>
      <c r="Q1275" s="7" t="n">
        <v>108</v>
      </c>
      <c r="R1275" s="7" t="n">
        <v>19</v>
      </c>
      <c r="S1275" s="7" t="n">
        <v>0.835</v>
      </c>
      <c r="T1275" s="7" t="n">
        <v>0</v>
      </c>
      <c r="U1275" s="7" t="n">
        <v>0</v>
      </c>
      <c r="V1275" s="7" t="n">
        <v>0.0167</v>
      </c>
      <c r="W1275" s="7"/>
    </row>
    <row r="1276" customFormat="false" ht="15" hidden="false" customHeight="false" outlineLevel="0" collapsed="false">
      <c r="A1276" s="7" t="s">
        <v>1389</v>
      </c>
      <c r="B1276" s="7" t="s">
        <v>108</v>
      </c>
      <c r="C1276" s="7" t="n">
        <v>32</v>
      </c>
      <c r="D1276" s="7" t="s">
        <v>102</v>
      </c>
      <c r="E1276" s="7" t="n">
        <v>14</v>
      </c>
      <c r="F1276" s="7" t="n">
        <v>2</v>
      </c>
      <c r="G1276" s="14" t="n">
        <v>5912.21</v>
      </c>
      <c r="H1276" s="14" t="n">
        <v>68179.39</v>
      </c>
      <c r="I1276" s="14" t="n">
        <v>0</v>
      </c>
      <c r="J1276" s="14" t="n">
        <v>0</v>
      </c>
      <c r="K1276" s="14" t="n">
        <v>0</v>
      </c>
      <c r="L1276" s="14" t="n">
        <v>0</v>
      </c>
      <c r="M1276" s="14"/>
      <c r="N1276" s="14"/>
      <c r="O1276" s="14" t="n">
        <v>0</v>
      </c>
      <c r="P1276" s="7" t="n">
        <v>17</v>
      </c>
      <c r="Q1276" s="7" t="n">
        <v>14</v>
      </c>
      <c r="R1276" s="7" t="n">
        <v>4</v>
      </c>
      <c r="S1276" s="7" t="n">
        <v>0.946</v>
      </c>
      <c r="T1276" s="7" t="n">
        <v>0</v>
      </c>
      <c r="U1276" s="7" t="n">
        <v>0</v>
      </c>
      <c r="V1276" s="7" t="n">
        <v>0.1307</v>
      </c>
      <c r="W1276" s="7"/>
    </row>
    <row r="1277" customFormat="false" ht="15" hidden="false" customHeight="false" outlineLevel="0" collapsed="false">
      <c r="A1277" s="7" t="s">
        <v>1390</v>
      </c>
      <c r="B1277" s="7" t="s">
        <v>101</v>
      </c>
      <c r="C1277" s="7" t="n">
        <v>55</v>
      </c>
      <c r="D1277" s="7" t="s">
        <v>104</v>
      </c>
      <c r="E1277" s="7" t="n">
        <v>101</v>
      </c>
      <c r="F1277" s="7" t="n">
        <v>4</v>
      </c>
      <c r="G1277" s="14" t="n">
        <v>21932.6</v>
      </c>
      <c r="H1277" s="14" t="n">
        <v>19897.3</v>
      </c>
      <c r="I1277" s="14" t="n">
        <v>0</v>
      </c>
      <c r="J1277" s="14" t="n">
        <v>0</v>
      </c>
      <c r="K1277" s="14" t="n">
        <v>313000</v>
      </c>
      <c r="L1277" s="14" t="n">
        <v>0</v>
      </c>
      <c r="M1277" s="14"/>
      <c r="N1277" s="14"/>
      <c r="O1277" s="14" t="n">
        <v>0</v>
      </c>
      <c r="P1277" s="7" t="n">
        <v>13</v>
      </c>
      <c r="Q1277" s="7" t="n">
        <v>32</v>
      </c>
      <c r="R1277" s="7" t="n">
        <v>7</v>
      </c>
      <c r="S1277" s="7" t="n">
        <v>1</v>
      </c>
      <c r="T1277" s="7" t="n">
        <v>0</v>
      </c>
      <c r="U1277" s="7" t="n">
        <v>0</v>
      </c>
      <c r="V1277" s="7" t="n">
        <v>0.0168</v>
      </c>
      <c r="W1277" s="7"/>
    </row>
    <row r="1278" customFormat="false" ht="15" hidden="false" customHeight="false" outlineLevel="0" collapsed="false">
      <c r="A1278" s="7" t="s">
        <v>1391</v>
      </c>
      <c r="B1278" s="7" t="s">
        <v>108</v>
      </c>
      <c r="C1278" s="7" t="n">
        <v>19</v>
      </c>
      <c r="D1278" s="7" t="s">
        <v>104</v>
      </c>
      <c r="E1278" s="7" t="n">
        <v>1</v>
      </c>
      <c r="F1278" s="7" t="n">
        <v>3</v>
      </c>
      <c r="G1278" s="14" t="n">
        <v>666.56</v>
      </c>
      <c r="H1278" s="14" t="n">
        <v>6237.52</v>
      </c>
      <c r="I1278" s="14" t="n">
        <v>0</v>
      </c>
      <c r="J1278" s="14" t="n">
        <v>0</v>
      </c>
      <c r="K1278" s="14" t="n">
        <v>0</v>
      </c>
      <c r="L1278" s="14" t="n">
        <v>0</v>
      </c>
      <c r="M1278" s="14" t="n">
        <v>3600</v>
      </c>
      <c r="N1278" s="14" t="n">
        <v>17</v>
      </c>
      <c r="O1278" s="14" t="n">
        <v>258.02</v>
      </c>
      <c r="P1278" s="7" t="n">
        <v>64</v>
      </c>
      <c r="Q1278" s="7" t="n">
        <v>28</v>
      </c>
      <c r="R1278" s="7" t="n">
        <v>13</v>
      </c>
      <c r="S1278" s="7" t="n">
        <v>0.818</v>
      </c>
      <c r="T1278" s="7" t="n">
        <v>0</v>
      </c>
      <c r="U1278" s="7" t="n">
        <v>0</v>
      </c>
      <c r="V1278" s="7" t="n">
        <v>0.028</v>
      </c>
      <c r="W1278" s="7"/>
    </row>
    <row r="1279" customFormat="false" ht="15" hidden="false" customHeight="false" outlineLevel="0" collapsed="false">
      <c r="A1279" s="7" t="s">
        <v>1392</v>
      </c>
      <c r="B1279" s="7" t="s">
        <v>101</v>
      </c>
      <c r="C1279" s="7" t="n">
        <v>35</v>
      </c>
      <c r="D1279" s="7" t="s">
        <v>102</v>
      </c>
      <c r="E1279" s="7" t="n">
        <v>104</v>
      </c>
      <c r="F1279" s="7" t="n">
        <v>3</v>
      </c>
      <c r="G1279" s="14" t="n">
        <v>10238.27</v>
      </c>
      <c r="H1279" s="14" t="n">
        <v>85173.13</v>
      </c>
      <c r="I1279" s="14" t="n">
        <v>58600</v>
      </c>
      <c r="J1279" s="14" t="n">
        <v>0</v>
      </c>
      <c r="K1279" s="14" t="n">
        <v>0</v>
      </c>
      <c r="L1279" s="14" t="n">
        <v>0</v>
      </c>
      <c r="M1279" s="14"/>
      <c r="N1279" s="14"/>
      <c r="O1279" s="14" t="n">
        <v>0</v>
      </c>
      <c r="P1279" s="7" t="n">
        <v>23</v>
      </c>
      <c r="Q1279" s="7" t="n">
        <v>18</v>
      </c>
      <c r="R1279" s="7" t="n">
        <v>6</v>
      </c>
      <c r="S1279" s="7" t="n">
        <v>0.749</v>
      </c>
      <c r="T1279" s="7" t="n">
        <v>1</v>
      </c>
      <c r="U1279" s="7" t="n">
        <v>0</v>
      </c>
      <c r="V1279" s="7" t="n">
        <v>0.1177</v>
      </c>
      <c r="W1279" s="7"/>
    </row>
    <row r="1280" customFormat="false" ht="15" hidden="false" customHeight="false" outlineLevel="0" collapsed="false">
      <c r="A1280" s="7" t="s">
        <v>1393</v>
      </c>
      <c r="B1280" s="7" t="s">
        <v>101</v>
      </c>
      <c r="C1280" s="7" t="n">
        <v>53</v>
      </c>
      <c r="D1280" s="7" t="s">
        <v>104</v>
      </c>
      <c r="E1280" s="7" t="n">
        <v>64</v>
      </c>
      <c r="F1280" s="7" t="n">
        <v>4</v>
      </c>
      <c r="G1280" s="14" t="n">
        <v>4094.23</v>
      </c>
      <c r="H1280" s="14" t="n">
        <v>5677.61</v>
      </c>
      <c r="I1280" s="14" t="n">
        <v>0</v>
      </c>
      <c r="J1280" s="14" t="n">
        <v>0</v>
      </c>
      <c r="K1280" s="14" t="n">
        <v>0</v>
      </c>
      <c r="L1280" s="14" t="n">
        <v>0</v>
      </c>
      <c r="M1280" s="14" t="n">
        <v>9400</v>
      </c>
      <c r="N1280" s="14" t="n">
        <v>36.8</v>
      </c>
      <c r="O1280" s="14" t="n">
        <v>427.75</v>
      </c>
      <c r="P1280" s="7" t="n">
        <v>9</v>
      </c>
      <c r="Q1280" s="7" t="n">
        <v>55</v>
      </c>
      <c r="R1280" s="7" t="n">
        <v>10</v>
      </c>
      <c r="S1280" s="7" t="n">
        <v>0.633</v>
      </c>
      <c r="T1280" s="7" t="n">
        <v>0</v>
      </c>
      <c r="U1280" s="7" t="n">
        <v>0</v>
      </c>
      <c r="V1280" s="7" t="n">
        <v>0.0262</v>
      </c>
      <c r="W1280" s="7"/>
    </row>
    <row r="1281" customFormat="false" ht="15" hidden="false" customHeight="false" outlineLevel="0" collapsed="false">
      <c r="A1281" s="7" t="s">
        <v>1394</v>
      </c>
      <c r="B1281" s="7" t="s">
        <v>101</v>
      </c>
      <c r="C1281" s="7" t="n">
        <v>73</v>
      </c>
      <c r="D1281" s="7" t="s">
        <v>102</v>
      </c>
      <c r="E1281" s="7" t="n">
        <v>126</v>
      </c>
      <c r="F1281" s="7" t="n">
        <v>3</v>
      </c>
      <c r="G1281" s="14" t="n">
        <v>2534.89</v>
      </c>
      <c r="H1281" s="14" t="n">
        <v>34657.43</v>
      </c>
      <c r="I1281" s="14" t="n">
        <v>0</v>
      </c>
      <c r="J1281" s="14" t="n">
        <v>0</v>
      </c>
      <c r="K1281" s="14" t="n">
        <v>0</v>
      </c>
      <c r="L1281" s="14" t="n">
        <v>0</v>
      </c>
      <c r="M1281" s="14" t="n">
        <v>6500</v>
      </c>
      <c r="N1281" s="14" t="n">
        <v>6.2</v>
      </c>
      <c r="O1281" s="14" t="n">
        <v>109.57</v>
      </c>
      <c r="P1281" s="7" t="n">
        <v>0</v>
      </c>
      <c r="Q1281" s="7" t="n">
        <v>16</v>
      </c>
      <c r="R1281" s="7" t="n">
        <v>0</v>
      </c>
      <c r="S1281" s="7" t="n">
        <v>0.482</v>
      </c>
      <c r="T1281" s="7" t="n">
        <v>0</v>
      </c>
      <c r="U1281" s="7" t="n">
        <v>0</v>
      </c>
      <c r="V1281" s="7" t="n">
        <v>0.0514</v>
      </c>
      <c r="W1281" s="7"/>
    </row>
    <row r="1282" customFormat="false" ht="15" hidden="false" customHeight="false" outlineLevel="0" collapsed="false">
      <c r="A1282" s="7" t="s">
        <v>1395</v>
      </c>
      <c r="B1282" s="7" t="s">
        <v>108</v>
      </c>
      <c r="C1282" s="7" t="n">
        <v>64</v>
      </c>
      <c r="D1282" s="7" t="s">
        <v>104</v>
      </c>
      <c r="E1282" s="7" t="n">
        <v>231</v>
      </c>
      <c r="F1282" s="7" t="n">
        <v>3</v>
      </c>
      <c r="G1282" s="14" t="n">
        <v>1234.07</v>
      </c>
      <c r="H1282" s="14" t="n">
        <v>17664.14</v>
      </c>
      <c r="I1282" s="14" t="n">
        <v>19000</v>
      </c>
      <c r="J1282" s="14" t="n">
        <v>0</v>
      </c>
      <c r="K1282" s="14" t="n">
        <v>0</v>
      </c>
      <c r="L1282" s="14" t="n">
        <v>0</v>
      </c>
      <c r="M1282" s="14"/>
      <c r="N1282" s="14"/>
      <c r="O1282" s="14" t="n">
        <v>0</v>
      </c>
      <c r="P1282" s="7" t="n">
        <v>8</v>
      </c>
      <c r="Q1282" s="7" t="n">
        <v>48</v>
      </c>
      <c r="R1282" s="7" t="n">
        <v>9</v>
      </c>
      <c r="S1282" s="7" t="n">
        <v>0.653</v>
      </c>
      <c r="T1282" s="7" t="n">
        <v>0</v>
      </c>
      <c r="U1282" s="7" t="n">
        <v>0</v>
      </c>
      <c r="V1282" s="7" t="n">
        <v>0.0157</v>
      </c>
      <c r="W1282" s="7"/>
    </row>
    <row r="1283" customFormat="false" ht="15" hidden="false" customHeight="false" outlineLevel="0" collapsed="false">
      <c r="A1283" s="7" t="s">
        <v>1396</v>
      </c>
      <c r="B1283" s="7" t="s">
        <v>101</v>
      </c>
      <c r="C1283" s="7" t="n">
        <v>36</v>
      </c>
      <c r="D1283" s="7" t="s">
        <v>104</v>
      </c>
      <c r="E1283" s="7" t="n">
        <v>74</v>
      </c>
      <c r="F1283" s="7" t="n">
        <v>3</v>
      </c>
      <c r="G1283" s="14" t="n">
        <v>14752.39</v>
      </c>
      <c r="H1283" s="14" t="n">
        <v>8310.36</v>
      </c>
      <c r="I1283" s="14" t="n">
        <v>0</v>
      </c>
      <c r="J1283" s="14" t="n">
        <v>0</v>
      </c>
      <c r="K1283" s="14" t="n">
        <v>0</v>
      </c>
      <c r="L1283" s="14" t="n">
        <v>0</v>
      </c>
      <c r="M1283" s="14" t="n">
        <v>7000</v>
      </c>
      <c r="N1283" s="14" t="n">
        <v>68.1</v>
      </c>
      <c r="O1283" s="14" t="n">
        <v>938.19</v>
      </c>
      <c r="P1283" s="7" t="n">
        <v>1</v>
      </c>
      <c r="Q1283" s="7" t="n">
        <v>61</v>
      </c>
      <c r="R1283" s="7" t="n">
        <v>27</v>
      </c>
      <c r="S1283" s="7" t="n">
        <v>0.793</v>
      </c>
      <c r="T1283" s="7" t="n">
        <v>0</v>
      </c>
      <c r="U1283" s="7" t="n">
        <v>0</v>
      </c>
      <c r="V1283" s="7" t="n">
        <v>0.0244</v>
      </c>
      <c r="W1283" s="7"/>
    </row>
    <row r="1284" customFormat="false" ht="15" hidden="false" customHeight="false" outlineLevel="0" collapsed="false">
      <c r="A1284" s="7" t="s">
        <v>1397</v>
      </c>
      <c r="B1284" s="7" t="s">
        <v>101</v>
      </c>
      <c r="C1284" s="7" t="n">
        <v>34</v>
      </c>
      <c r="D1284" s="7" t="s">
        <v>102</v>
      </c>
      <c r="E1284" s="7" t="n">
        <v>62</v>
      </c>
      <c r="F1284" s="7" t="n">
        <v>4</v>
      </c>
      <c r="G1284" s="14" t="n">
        <v>9321.65</v>
      </c>
      <c r="H1284" s="14" t="n">
        <v>11426.83</v>
      </c>
      <c r="I1284" s="14" t="n">
        <v>0</v>
      </c>
      <c r="J1284" s="14" t="n">
        <v>0</v>
      </c>
      <c r="K1284" s="14" t="n">
        <v>114300</v>
      </c>
      <c r="L1284" s="14" t="n">
        <v>16790</v>
      </c>
      <c r="M1284" s="14"/>
      <c r="N1284" s="14"/>
      <c r="O1284" s="14" t="n">
        <v>0</v>
      </c>
      <c r="P1284" s="7" t="n">
        <v>47</v>
      </c>
      <c r="Q1284" s="7" t="n">
        <v>7</v>
      </c>
      <c r="R1284" s="7" t="n">
        <v>3</v>
      </c>
      <c r="S1284" s="7" t="n">
        <v>0.837</v>
      </c>
      <c r="T1284" s="7" t="n">
        <v>0</v>
      </c>
      <c r="U1284" s="7" t="n">
        <v>0</v>
      </c>
      <c r="V1284" s="7" t="n">
        <v>0.1224</v>
      </c>
      <c r="W1284" s="7"/>
    </row>
    <row r="1285" customFormat="false" ht="15" hidden="false" customHeight="false" outlineLevel="0" collapsed="false">
      <c r="A1285" s="7" t="s">
        <v>1398</v>
      </c>
      <c r="B1285" s="7" t="s">
        <v>106</v>
      </c>
      <c r="C1285" s="7" t="n">
        <v>41</v>
      </c>
      <c r="D1285" s="7" t="s">
        <v>104</v>
      </c>
      <c r="E1285" s="7" t="n">
        <v>149</v>
      </c>
      <c r="F1285" s="7" t="n">
        <v>1</v>
      </c>
      <c r="G1285" s="14" t="n">
        <v>818.53</v>
      </c>
      <c r="H1285" s="14" t="n">
        <v>0</v>
      </c>
      <c r="I1285" s="14" t="n">
        <v>0</v>
      </c>
      <c r="J1285" s="14" t="n">
        <v>0</v>
      </c>
      <c r="K1285" s="14" t="n">
        <v>0</v>
      </c>
      <c r="L1285" s="14" t="n">
        <v>0</v>
      </c>
      <c r="M1285" s="14"/>
      <c r="N1285" s="14"/>
      <c r="O1285" s="14" t="n">
        <v>0</v>
      </c>
      <c r="P1285" s="7" t="n">
        <v>0</v>
      </c>
      <c r="Q1285" s="7" t="n">
        <v>123</v>
      </c>
      <c r="R1285" s="7" t="n">
        <v>24</v>
      </c>
      <c r="S1285" s="7" t="n">
        <v>0.428</v>
      </c>
      <c r="T1285" s="7" t="n">
        <v>0</v>
      </c>
      <c r="U1285" s="7" t="n">
        <v>0</v>
      </c>
      <c r="V1285" s="7" t="n">
        <v>0.0236</v>
      </c>
      <c r="W1285" s="7"/>
    </row>
    <row r="1286" customFormat="false" ht="15" hidden="false" customHeight="false" outlineLevel="0" collapsed="false">
      <c r="A1286" s="7" t="s">
        <v>1399</v>
      </c>
      <c r="B1286" s="7" t="s">
        <v>128</v>
      </c>
      <c r="C1286" s="7" t="n">
        <v>35</v>
      </c>
      <c r="D1286" s="7" t="s">
        <v>102</v>
      </c>
      <c r="E1286" s="7" t="n">
        <v>121</v>
      </c>
      <c r="F1286" s="7" t="n">
        <v>3</v>
      </c>
      <c r="G1286" s="14" t="n">
        <v>593.15</v>
      </c>
      <c r="H1286" s="14" t="n">
        <v>0</v>
      </c>
      <c r="I1286" s="14" t="n">
        <v>0</v>
      </c>
      <c r="J1286" s="14" t="n">
        <v>0</v>
      </c>
      <c r="K1286" s="14" t="n">
        <v>0</v>
      </c>
      <c r="L1286" s="14" t="n">
        <v>6980</v>
      </c>
      <c r="M1286" s="14" t="n">
        <v>2400</v>
      </c>
      <c r="N1286" s="14" t="n">
        <v>44.3</v>
      </c>
      <c r="O1286" s="14" t="n">
        <v>410.68</v>
      </c>
      <c r="P1286" s="7" t="n">
        <v>9</v>
      </c>
      <c r="Q1286" s="7" t="n">
        <v>40</v>
      </c>
      <c r="R1286" s="7" t="n">
        <v>12</v>
      </c>
      <c r="S1286" s="7" t="n">
        <v>0.713</v>
      </c>
      <c r="T1286" s="7" t="n">
        <v>0</v>
      </c>
      <c r="U1286" s="7" t="n">
        <v>0</v>
      </c>
      <c r="V1286" s="7" t="n">
        <v>0.0597</v>
      </c>
      <c r="W1286" s="7" t="s">
        <v>435</v>
      </c>
    </row>
    <row r="1287" customFormat="false" ht="15" hidden="false" customHeight="false" outlineLevel="0" collapsed="false">
      <c r="A1287" s="7" t="s">
        <v>1400</v>
      </c>
      <c r="B1287" s="7" t="s">
        <v>101</v>
      </c>
      <c r="C1287" s="7" t="n">
        <v>73</v>
      </c>
      <c r="D1287" s="7" t="s">
        <v>102</v>
      </c>
      <c r="E1287" s="7" t="n">
        <v>229</v>
      </c>
      <c r="F1287" s="7" t="n">
        <v>5</v>
      </c>
      <c r="G1287" s="14" t="n">
        <v>3953.76</v>
      </c>
      <c r="H1287" s="14" t="n">
        <v>44783.62</v>
      </c>
      <c r="I1287" s="14" t="n">
        <v>102900</v>
      </c>
      <c r="J1287" s="14" t="n">
        <v>132954.46</v>
      </c>
      <c r="K1287" s="14" t="n">
        <v>0</v>
      </c>
      <c r="L1287" s="14" t="n">
        <v>0</v>
      </c>
      <c r="M1287" s="14" t="n">
        <v>7700</v>
      </c>
      <c r="N1287" s="14" t="n">
        <v>26.7</v>
      </c>
      <c r="O1287" s="14" t="n">
        <v>461.8</v>
      </c>
      <c r="P1287" s="7" t="n">
        <v>41</v>
      </c>
      <c r="Q1287" s="7" t="n">
        <v>16</v>
      </c>
      <c r="R1287" s="7" t="n">
        <v>0</v>
      </c>
      <c r="S1287" s="7" t="n">
        <v>0.36</v>
      </c>
      <c r="T1287" s="7" t="n">
        <v>0</v>
      </c>
      <c r="U1287" s="7" t="n">
        <v>0</v>
      </c>
      <c r="V1287" s="7" t="n">
        <v>0.0567</v>
      </c>
      <c r="W1287" s="7"/>
    </row>
    <row r="1288" customFormat="false" ht="15" hidden="false" customHeight="false" outlineLevel="0" collapsed="false">
      <c r="A1288" s="7" t="s">
        <v>1401</v>
      </c>
      <c r="B1288" s="7" t="s">
        <v>101</v>
      </c>
      <c r="C1288" s="7" t="n">
        <v>19</v>
      </c>
      <c r="D1288" s="7" t="s">
        <v>104</v>
      </c>
      <c r="E1288" s="7" t="n">
        <v>2</v>
      </c>
      <c r="F1288" s="7" t="n">
        <v>1</v>
      </c>
      <c r="G1288" s="14" t="n">
        <v>126.35</v>
      </c>
      <c r="H1288" s="14" t="n">
        <v>0</v>
      </c>
      <c r="I1288" s="14" t="n">
        <v>0</v>
      </c>
      <c r="J1288" s="14" t="n">
        <v>0</v>
      </c>
      <c r="K1288" s="14" t="n">
        <v>0</v>
      </c>
      <c r="L1288" s="14" t="n">
        <v>0</v>
      </c>
      <c r="M1288" s="14"/>
      <c r="N1288" s="14"/>
      <c r="O1288" s="14" t="n">
        <v>0</v>
      </c>
      <c r="P1288" s="7" t="n">
        <v>1</v>
      </c>
      <c r="Q1288" s="7" t="n">
        <v>32</v>
      </c>
      <c r="R1288" s="7" t="n">
        <v>13</v>
      </c>
      <c r="S1288" s="7" t="n">
        <v>0.906</v>
      </c>
      <c r="T1288" s="7" t="n">
        <v>0</v>
      </c>
      <c r="U1288" s="7" t="n">
        <v>0</v>
      </c>
      <c r="V1288" s="7" t="n">
        <v>0.0312</v>
      </c>
      <c r="W1288" s="7"/>
    </row>
    <row r="1289" customFormat="false" ht="15" hidden="false" customHeight="false" outlineLevel="0" collapsed="false">
      <c r="A1289" s="7" t="s">
        <v>1402</v>
      </c>
      <c r="B1289" s="7" t="s">
        <v>108</v>
      </c>
      <c r="C1289" s="7" t="n">
        <v>53</v>
      </c>
      <c r="D1289" s="7" t="s">
        <v>102</v>
      </c>
      <c r="E1289" s="7" t="n">
        <v>36</v>
      </c>
      <c r="F1289" s="7" t="n">
        <v>1</v>
      </c>
      <c r="G1289" s="14" t="n">
        <v>2858.64</v>
      </c>
      <c r="H1289" s="14" t="n">
        <v>0</v>
      </c>
      <c r="I1289" s="14" t="n">
        <v>0</v>
      </c>
      <c r="J1289" s="14" t="n">
        <v>0</v>
      </c>
      <c r="K1289" s="14" t="n">
        <v>0</v>
      </c>
      <c r="L1289" s="14" t="n">
        <v>0</v>
      </c>
      <c r="M1289" s="14"/>
      <c r="N1289" s="14"/>
      <c r="O1289" s="14" t="n">
        <v>0</v>
      </c>
      <c r="P1289" s="7" t="n">
        <v>3</v>
      </c>
      <c r="Q1289" s="7" t="n">
        <v>23</v>
      </c>
      <c r="R1289" s="7" t="n">
        <v>0</v>
      </c>
      <c r="S1289" s="7" t="n">
        <v>0.671</v>
      </c>
      <c r="T1289" s="7" t="n">
        <v>1</v>
      </c>
      <c r="U1289" s="7" t="n">
        <v>0</v>
      </c>
      <c r="V1289" s="7" t="n">
        <v>0.166</v>
      </c>
      <c r="W1289" s="7"/>
    </row>
    <row r="1290" customFormat="false" ht="15" hidden="false" customHeight="false" outlineLevel="0" collapsed="false">
      <c r="A1290" s="7" t="s">
        <v>1403</v>
      </c>
      <c r="B1290" s="7" t="s">
        <v>101</v>
      </c>
      <c r="C1290" s="7" t="n">
        <v>38</v>
      </c>
      <c r="D1290" s="7" t="s">
        <v>102</v>
      </c>
      <c r="E1290" s="7" t="n">
        <v>25</v>
      </c>
      <c r="F1290" s="7" t="n">
        <v>3</v>
      </c>
      <c r="G1290" s="14" t="n">
        <v>2245.82</v>
      </c>
      <c r="H1290" s="14" t="n">
        <v>7575</v>
      </c>
      <c r="I1290" s="14" t="n">
        <v>0</v>
      </c>
      <c r="J1290" s="14" t="n">
        <v>0</v>
      </c>
      <c r="K1290" s="14" t="n">
        <v>0</v>
      </c>
      <c r="L1290" s="14" t="n">
        <v>0</v>
      </c>
      <c r="M1290" s="14" t="n">
        <v>18200</v>
      </c>
      <c r="N1290" s="14" t="n">
        <v>20.8</v>
      </c>
      <c r="O1290" s="14" t="n">
        <v>612.62</v>
      </c>
      <c r="P1290" s="7" t="n">
        <v>19</v>
      </c>
      <c r="Q1290" s="7" t="n">
        <v>12</v>
      </c>
      <c r="R1290" s="7" t="n">
        <v>16</v>
      </c>
      <c r="S1290" s="7" t="n">
        <v>0.937</v>
      </c>
      <c r="T1290" s="7" t="n">
        <v>1</v>
      </c>
      <c r="U1290" s="7" t="n">
        <v>1</v>
      </c>
      <c r="V1290" s="7" t="n">
        <v>0.1374</v>
      </c>
      <c r="W1290" s="7"/>
    </row>
    <row r="1291" customFormat="false" ht="15" hidden="false" customHeight="false" outlineLevel="0" collapsed="false">
      <c r="A1291" s="7" t="s">
        <v>1404</v>
      </c>
      <c r="B1291" s="7" t="s">
        <v>108</v>
      </c>
      <c r="C1291" s="7" t="n">
        <v>57</v>
      </c>
      <c r="D1291" s="7" t="s">
        <v>102</v>
      </c>
      <c r="E1291" s="7" t="n">
        <v>104</v>
      </c>
      <c r="F1291" s="7" t="n">
        <v>1</v>
      </c>
      <c r="G1291" s="14" t="n">
        <v>1100.44</v>
      </c>
      <c r="H1291" s="14" t="n">
        <v>0</v>
      </c>
      <c r="I1291" s="14" t="n">
        <v>0</v>
      </c>
      <c r="J1291" s="14" t="n">
        <v>0</v>
      </c>
      <c r="K1291" s="14" t="n">
        <v>0</v>
      </c>
      <c r="L1291" s="14" t="n">
        <v>0</v>
      </c>
      <c r="M1291" s="14"/>
      <c r="N1291" s="14"/>
      <c r="O1291" s="14" t="n">
        <v>0</v>
      </c>
      <c r="P1291" s="7" t="n">
        <v>8</v>
      </c>
      <c r="Q1291" s="7" t="n">
        <v>15</v>
      </c>
      <c r="R1291" s="7" t="n">
        <v>0</v>
      </c>
      <c r="S1291" s="7" t="n">
        <v>0.457</v>
      </c>
      <c r="T1291" s="7" t="n">
        <v>0</v>
      </c>
      <c r="U1291" s="7" t="n">
        <v>0</v>
      </c>
      <c r="V1291" s="7" t="n">
        <v>0.0911</v>
      </c>
      <c r="W1291" s="7"/>
    </row>
    <row r="1292" customFormat="false" ht="15" hidden="false" customHeight="false" outlineLevel="0" collapsed="false">
      <c r="A1292" s="7" t="s">
        <v>1405</v>
      </c>
      <c r="B1292" s="7" t="s">
        <v>108</v>
      </c>
      <c r="C1292" s="7" t="n">
        <v>59</v>
      </c>
      <c r="D1292" s="7" t="s">
        <v>104</v>
      </c>
      <c r="E1292" s="7" t="n">
        <v>200</v>
      </c>
      <c r="F1292" s="7" t="n">
        <v>3</v>
      </c>
      <c r="G1292" s="14" t="n">
        <v>2887.9</v>
      </c>
      <c r="H1292" s="14" t="n">
        <v>40278.6</v>
      </c>
      <c r="I1292" s="14" t="n">
        <v>0</v>
      </c>
      <c r="J1292" s="14" t="n">
        <v>0</v>
      </c>
      <c r="K1292" s="14" t="n">
        <v>0</v>
      </c>
      <c r="L1292" s="14" t="n">
        <v>6280</v>
      </c>
      <c r="M1292" s="14"/>
      <c r="N1292" s="14"/>
      <c r="O1292" s="14" t="n">
        <v>0</v>
      </c>
      <c r="P1292" s="7" t="n">
        <v>7</v>
      </c>
      <c r="Q1292" s="7" t="n">
        <v>19</v>
      </c>
      <c r="R1292" s="7" t="n">
        <v>0</v>
      </c>
      <c r="S1292" s="7" t="n">
        <v>0.335</v>
      </c>
      <c r="T1292" s="7" t="n">
        <v>0</v>
      </c>
      <c r="U1292" s="7" t="n">
        <v>0</v>
      </c>
      <c r="V1292" s="7" t="n">
        <v>0.0314</v>
      </c>
      <c r="W1292" s="7"/>
    </row>
    <row r="1293" customFormat="false" ht="15" hidden="false" customHeight="false" outlineLevel="0" collapsed="false">
      <c r="A1293" s="7" t="s">
        <v>1406</v>
      </c>
      <c r="B1293" s="7" t="s">
        <v>101</v>
      </c>
      <c r="C1293" s="7" t="n">
        <v>56</v>
      </c>
      <c r="D1293" s="7" t="s">
        <v>104</v>
      </c>
      <c r="E1293" s="7" t="n">
        <v>1</v>
      </c>
      <c r="F1293" s="7" t="n">
        <v>2</v>
      </c>
      <c r="G1293" s="14" t="n">
        <v>5061.25</v>
      </c>
      <c r="H1293" s="14" t="n">
        <v>0</v>
      </c>
      <c r="I1293" s="14" t="n">
        <v>0</v>
      </c>
      <c r="J1293" s="14" t="n">
        <v>0</v>
      </c>
      <c r="K1293" s="14" t="n">
        <v>0</v>
      </c>
      <c r="L1293" s="14" t="n">
        <v>0</v>
      </c>
      <c r="M1293" s="14" t="n">
        <v>24300</v>
      </c>
      <c r="N1293" s="14" t="n">
        <v>45.9</v>
      </c>
      <c r="O1293" s="14" t="n">
        <v>829.99</v>
      </c>
      <c r="P1293" s="7" t="n">
        <v>5</v>
      </c>
      <c r="Q1293" s="7" t="n">
        <v>28</v>
      </c>
      <c r="R1293" s="7" t="n">
        <v>12</v>
      </c>
      <c r="S1293" s="7" t="n">
        <v>0.356</v>
      </c>
      <c r="T1293" s="7" t="n">
        <v>0</v>
      </c>
      <c r="U1293" s="7" t="n">
        <v>0</v>
      </c>
      <c r="V1293" s="7" t="n">
        <v>0.0356</v>
      </c>
      <c r="W1293" s="7"/>
    </row>
    <row r="1294" customFormat="false" ht="15" hidden="false" customHeight="false" outlineLevel="0" collapsed="false">
      <c r="A1294" s="7" t="s">
        <v>1407</v>
      </c>
      <c r="B1294" s="7" t="s">
        <v>101</v>
      </c>
      <c r="C1294" s="7" t="n">
        <v>38</v>
      </c>
      <c r="D1294" s="7" t="s">
        <v>102</v>
      </c>
      <c r="E1294" s="7" t="n">
        <v>12</v>
      </c>
      <c r="F1294" s="7" t="n">
        <v>3</v>
      </c>
      <c r="G1294" s="14" t="n">
        <v>4213.47</v>
      </c>
      <c r="H1294" s="14" t="n">
        <v>55614.54</v>
      </c>
      <c r="I1294" s="14" t="n">
        <v>0</v>
      </c>
      <c r="J1294" s="14" t="n">
        <v>0</v>
      </c>
      <c r="K1294" s="14" t="n">
        <v>215600</v>
      </c>
      <c r="L1294" s="14" t="n">
        <v>0</v>
      </c>
      <c r="M1294" s="14"/>
      <c r="N1294" s="14"/>
      <c r="O1294" s="14" t="n">
        <v>0</v>
      </c>
      <c r="P1294" s="7" t="n">
        <v>166</v>
      </c>
      <c r="Q1294" s="7" t="n">
        <v>0</v>
      </c>
      <c r="R1294" s="7" t="n">
        <v>0</v>
      </c>
      <c r="S1294" s="7"/>
      <c r="T1294" s="7" t="n">
        <v>0</v>
      </c>
      <c r="U1294" s="7" t="n">
        <v>0</v>
      </c>
      <c r="V1294" s="7" t="n">
        <v>0.3581</v>
      </c>
      <c r="W1294" s="7"/>
    </row>
    <row r="1295" customFormat="false" ht="15" hidden="false" customHeight="false" outlineLevel="0" collapsed="false">
      <c r="A1295" s="7" t="s">
        <v>1408</v>
      </c>
      <c r="B1295" s="7" t="s">
        <v>101</v>
      </c>
      <c r="C1295" s="7" t="n">
        <v>25</v>
      </c>
      <c r="D1295" s="7" t="s">
        <v>102</v>
      </c>
      <c r="E1295" s="7" t="n">
        <v>34</v>
      </c>
      <c r="F1295" s="7" t="n">
        <v>1</v>
      </c>
      <c r="G1295" s="14" t="n">
        <v>3905.61</v>
      </c>
      <c r="H1295" s="14" t="n">
        <v>0</v>
      </c>
      <c r="I1295" s="14" t="n">
        <v>0</v>
      </c>
      <c r="J1295" s="14" t="n">
        <v>0</v>
      </c>
      <c r="K1295" s="14" t="n">
        <v>0</v>
      </c>
      <c r="L1295" s="14" t="n">
        <v>0</v>
      </c>
      <c r="M1295" s="14"/>
      <c r="N1295" s="14"/>
      <c r="O1295" s="14" t="n">
        <v>0</v>
      </c>
      <c r="P1295" s="7" t="n">
        <v>0</v>
      </c>
      <c r="Q1295" s="7" t="n">
        <v>37</v>
      </c>
      <c r="R1295" s="7" t="n">
        <v>22</v>
      </c>
      <c r="S1295" s="7" t="n">
        <v>0.927</v>
      </c>
      <c r="T1295" s="7" t="n">
        <v>1</v>
      </c>
      <c r="U1295" s="7" t="n">
        <v>0</v>
      </c>
      <c r="V1295" s="7" t="n">
        <v>0.1609</v>
      </c>
      <c r="W1295" s="7"/>
    </row>
    <row r="1296" customFormat="false" ht="15" hidden="false" customHeight="false" outlineLevel="0" collapsed="false">
      <c r="A1296" s="7" t="s">
        <v>1409</v>
      </c>
      <c r="B1296" s="7" t="s">
        <v>101</v>
      </c>
      <c r="C1296" s="7" t="n">
        <v>28</v>
      </c>
      <c r="D1296" s="7" t="s">
        <v>104</v>
      </c>
      <c r="E1296" s="7" t="n">
        <v>55</v>
      </c>
      <c r="F1296" s="7" t="n">
        <v>5</v>
      </c>
      <c r="G1296" s="14" t="n">
        <v>5431.09</v>
      </c>
      <c r="H1296" s="14" t="n">
        <v>12191.82</v>
      </c>
      <c r="I1296" s="14" t="n">
        <v>0</v>
      </c>
      <c r="J1296" s="14" t="n">
        <v>0</v>
      </c>
      <c r="K1296" s="14" t="n">
        <v>0</v>
      </c>
      <c r="L1296" s="14" t="n">
        <v>18160</v>
      </c>
      <c r="M1296" s="14" t="n">
        <v>14800</v>
      </c>
      <c r="N1296" s="14" t="n">
        <v>44.2</v>
      </c>
      <c r="O1296" s="14" t="n">
        <v>592.25</v>
      </c>
      <c r="P1296" s="7" t="n">
        <v>3</v>
      </c>
      <c r="Q1296" s="7" t="n">
        <v>69</v>
      </c>
      <c r="R1296" s="7" t="n">
        <v>31</v>
      </c>
      <c r="S1296" s="7" t="n">
        <v>0.885</v>
      </c>
      <c r="T1296" s="7" t="n">
        <v>1</v>
      </c>
      <c r="U1296" s="7" t="n">
        <v>0</v>
      </c>
      <c r="V1296" s="7" t="n">
        <v>0.0221</v>
      </c>
      <c r="W1296" s="7"/>
    </row>
    <row r="1297" customFormat="false" ht="15" hidden="false" customHeight="false" outlineLevel="0" collapsed="false">
      <c r="A1297" s="7" t="s">
        <v>1410</v>
      </c>
      <c r="B1297" s="7" t="s">
        <v>128</v>
      </c>
      <c r="C1297" s="7" t="n">
        <v>51</v>
      </c>
      <c r="D1297" s="7" t="s">
        <v>104</v>
      </c>
      <c r="E1297" s="7" t="n">
        <v>299</v>
      </c>
      <c r="F1297" s="7" t="n">
        <v>2</v>
      </c>
      <c r="G1297" s="14" t="n">
        <v>832.15</v>
      </c>
      <c r="H1297" s="14" t="n">
        <v>0</v>
      </c>
      <c r="I1297" s="14" t="n">
        <v>0</v>
      </c>
      <c r="J1297" s="14" t="n">
        <v>0</v>
      </c>
      <c r="K1297" s="14" t="n">
        <v>0</v>
      </c>
      <c r="L1297" s="14" t="n">
        <v>0</v>
      </c>
      <c r="M1297" s="14" t="n">
        <v>7000</v>
      </c>
      <c r="N1297" s="14" t="n">
        <v>47.3</v>
      </c>
      <c r="O1297" s="14" t="n">
        <v>820.12</v>
      </c>
      <c r="P1297" s="7" t="n">
        <v>0</v>
      </c>
      <c r="Q1297" s="7" t="n">
        <v>43</v>
      </c>
      <c r="R1297" s="7" t="n">
        <v>14</v>
      </c>
      <c r="S1297" s="7" t="n">
        <v>0.762</v>
      </c>
      <c r="T1297" s="7" t="n">
        <v>1</v>
      </c>
      <c r="U1297" s="7" t="n">
        <v>0</v>
      </c>
      <c r="V1297" s="7" t="n">
        <v>0.0666</v>
      </c>
      <c r="W1297" s="7"/>
    </row>
    <row r="1298" customFormat="false" ht="15" hidden="false" customHeight="false" outlineLevel="0" collapsed="false">
      <c r="A1298" s="7" t="s">
        <v>1411</v>
      </c>
      <c r="B1298" s="7" t="s">
        <v>108</v>
      </c>
      <c r="C1298" s="7" t="n">
        <v>73</v>
      </c>
      <c r="D1298" s="7" t="s">
        <v>102</v>
      </c>
      <c r="E1298" s="7" t="n">
        <v>187</v>
      </c>
      <c r="F1298" s="7" t="n">
        <v>6</v>
      </c>
      <c r="G1298" s="14" t="n">
        <v>4789.16</v>
      </c>
      <c r="H1298" s="14" t="n">
        <v>25946.82</v>
      </c>
      <c r="I1298" s="14" t="n">
        <v>68200</v>
      </c>
      <c r="J1298" s="14" t="n">
        <v>43654.01</v>
      </c>
      <c r="K1298" s="14" t="n">
        <v>0</v>
      </c>
      <c r="L1298" s="14" t="n">
        <v>23160</v>
      </c>
      <c r="M1298" s="14" t="n">
        <v>10500</v>
      </c>
      <c r="N1298" s="14" t="n">
        <v>19.8</v>
      </c>
      <c r="O1298" s="14" t="n">
        <v>159.99</v>
      </c>
      <c r="P1298" s="7" t="n">
        <v>1</v>
      </c>
      <c r="Q1298" s="7" t="n">
        <v>11</v>
      </c>
      <c r="R1298" s="7" t="n">
        <v>2</v>
      </c>
      <c r="S1298" s="7" t="n">
        <v>0.272</v>
      </c>
      <c r="T1298" s="7" t="n">
        <v>0</v>
      </c>
      <c r="U1298" s="7" t="n">
        <v>0</v>
      </c>
      <c r="V1298" s="7" t="n">
        <v>0.032</v>
      </c>
      <c r="W1298" s="7"/>
    </row>
    <row r="1299" customFormat="false" ht="15" hidden="false" customHeight="false" outlineLevel="0" collapsed="false">
      <c r="A1299" s="7" t="s">
        <v>1412</v>
      </c>
      <c r="B1299" s="7" t="s">
        <v>101</v>
      </c>
      <c r="C1299" s="7" t="n">
        <v>50</v>
      </c>
      <c r="D1299" s="7" t="s">
        <v>102</v>
      </c>
      <c r="E1299" s="7" t="n">
        <v>176</v>
      </c>
      <c r="F1299" s="7" t="n">
        <v>2</v>
      </c>
      <c r="G1299" s="14" t="n">
        <v>9567.23</v>
      </c>
      <c r="H1299" s="14" t="n">
        <v>0</v>
      </c>
      <c r="I1299" s="14" t="n">
        <v>0</v>
      </c>
      <c r="J1299" s="14" t="n">
        <v>0</v>
      </c>
      <c r="K1299" s="14" t="n">
        <v>0</v>
      </c>
      <c r="L1299" s="14" t="n">
        <v>0</v>
      </c>
      <c r="M1299" s="14"/>
      <c r="N1299" s="14" t="n">
        <v>13.2</v>
      </c>
      <c r="O1299" s="14" t="n">
        <v>523.17</v>
      </c>
      <c r="P1299" s="7" t="n">
        <v>12</v>
      </c>
      <c r="Q1299" s="7" t="n">
        <v>20</v>
      </c>
      <c r="R1299" s="7" t="n">
        <v>6</v>
      </c>
      <c r="S1299" s="7" t="n">
        <v>0.559</v>
      </c>
      <c r="T1299" s="7" t="n">
        <v>1</v>
      </c>
      <c r="U1299" s="7" t="n">
        <v>0</v>
      </c>
      <c r="V1299" s="7" t="n">
        <v>0.1684</v>
      </c>
      <c r="W1299" s="7" t="s">
        <v>1055</v>
      </c>
    </row>
    <row r="1300" customFormat="false" ht="15" hidden="false" customHeight="false" outlineLevel="0" collapsed="false">
      <c r="A1300" s="7" t="s">
        <v>1413</v>
      </c>
      <c r="B1300" s="7" t="s">
        <v>108</v>
      </c>
      <c r="C1300" s="7" t="n">
        <v>34</v>
      </c>
      <c r="D1300" s="7" t="s">
        <v>102</v>
      </c>
      <c r="E1300" s="7" t="n">
        <v>166</v>
      </c>
      <c r="F1300" s="7" t="n">
        <v>2</v>
      </c>
      <c r="G1300" s="14" t="n">
        <v>1457.36</v>
      </c>
      <c r="H1300" s="14" t="n">
        <v>4428.6</v>
      </c>
      <c r="I1300" s="14" t="n">
        <v>0</v>
      </c>
      <c r="J1300" s="14" t="n">
        <v>0</v>
      </c>
      <c r="K1300" s="14" t="n">
        <v>0</v>
      </c>
      <c r="L1300" s="14" t="n">
        <v>0</v>
      </c>
      <c r="M1300" s="14"/>
      <c r="N1300" s="14"/>
      <c r="O1300" s="14" t="n">
        <v>0</v>
      </c>
      <c r="P1300" s="7" t="n">
        <v>383</v>
      </c>
      <c r="Q1300" s="7" t="n">
        <v>0</v>
      </c>
      <c r="R1300" s="7" t="n">
        <v>0</v>
      </c>
      <c r="S1300" s="7"/>
      <c r="T1300" s="7" t="n">
        <v>0</v>
      </c>
      <c r="U1300" s="7" t="n">
        <v>0</v>
      </c>
      <c r="V1300" s="7" t="n">
        <v>0.2603</v>
      </c>
      <c r="W1300" s="7"/>
    </row>
    <row r="1301" customFormat="false" ht="15" hidden="false" customHeight="false" outlineLevel="0" collapsed="false">
      <c r="A1301" s="7" t="s">
        <v>1414</v>
      </c>
      <c r="B1301" s="7" t="s">
        <v>108</v>
      </c>
      <c r="C1301" s="7" t="n">
        <v>54</v>
      </c>
      <c r="D1301" s="7" t="s">
        <v>102</v>
      </c>
      <c r="E1301" s="7" t="n">
        <v>277</v>
      </c>
      <c r="F1301" s="7" t="n">
        <v>2</v>
      </c>
      <c r="G1301" s="14" t="n">
        <v>2607.7</v>
      </c>
      <c r="H1301" s="14" t="n">
        <v>5099.83</v>
      </c>
      <c r="I1301" s="14" t="n">
        <v>0</v>
      </c>
      <c r="J1301" s="14" t="n">
        <v>0</v>
      </c>
      <c r="K1301" s="14" t="n">
        <v>0</v>
      </c>
      <c r="L1301" s="14" t="n">
        <v>0</v>
      </c>
      <c r="M1301" s="14"/>
      <c r="N1301" s="14"/>
      <c r="O1301" s="14" t="n">
        <v>0</v>
      </c>
      <c r="P1301" s="7" t="n">
        <v>2</v>
      </c>
      <c r="Q1301" s="7" t="n">
        <v>17</v>
      </c>
      <c r="R1301" s="7" t="n">
        <v>0</v>
      </c>
      <c r="S1301" s="7" t="n">
        <v>0.531</v>
      </c>
      <c r="T1301" s="7" t="n">
        <v>0</v>
      </c>
      <c r="U1301" s="7" t="n">
        <v>0</v>
      </c>
      <c r="V1301" s="7" t="n">
        <v>0.0688</v>
      </c>
      <c r="W1301" s="7" t="s">
        <v>137</v>
      </c>
    </row>
    <row r="1302" customFormat="false" ht="15" hidden="false" customHeight="false" outlineLevel="0" collapsed="false">
      <c r="A1302" s="7" t="s">
        <v>1415</v>
      </c>
      <c r="B1302" s="7" t="s">
        <v>101</v>
      </c>
      <c r="C1302" s="7" t="n">
        <v>39</v>
      </c>
      <c r="D1302" s="7" t="s">
        <v>104</v>
      </c>
      <c r="E1302" s="7" t="n">
        <v>74</v>
      </c>
      <c r="F1302" s="7" t="n">
        <v>2</v>
      </c>
      <c r="G1302" s="14" t="n">
        <v>22050.12</v>
      </c>
      <c r="H1302" s="14" t="n">
        <v>0</v>
      </c>
      <c r="I1302" s="14" t="n">
        <v>0</v>
      </c>
      <c r="J1302" s="14" t="n">
        <v>0</v>
      </c>
      <c r="K1302" s="14" t="n">
        <v>0</v>
      </c>
      <c r="L1302" s="14" t="n">
        <v>10290</v>
      </c>
      <c r="M1302" s="14"/>
      <c r="N1302" s="14"/>
      <c r="O1302" s="14" t="n">
        <v>0</v>
      </c>
      <c r="P1302" s="7" t="n">
        <v>48</v>
      </c>
      <c r="Q1302" s="7" t="n">
        <v>29</v>
      </c>
      <c r="R1302" s="7" t="n">
        <v>0</v>
      </c>
      <c r="S1302" s="7" t="n">
        <v>0.769</v>
      </c>
      <c r="T1302" s="7" t="n">
        <v>0</v>
      </c>
      <c r="U1302" s="7" t="n">
        <v>0</v>
      </c>
      <c r="V1302" s="7" t="n">
        <v>0.0375</v>
      </c>
      <c r="W1302" s="7"/>
    </row>
    <row r="1303" customFormat="false" ht="15" hidden="false" customHeight="false" outlineLevel="0" collapsed="false">
      <c r="A1303" s="7" t="s">
        <v>1416</v>
      </c>
      <c r="B1303" s="7" t="s">
        <v>101</v>
      </c>
      <c r="C1303" s="7" t="n">
        <v>37</v>
      </c>
      <c r="D1303" s="7" t="s">
        <v>102</v>
      </c>
      <c r="E1303" s="7" t="n">
        <v>150</v>
      </c>
      <c r="F1303" s="7" t="n">
        <v>1</v>
      </c>
      <c r="G1303" s="14" t="n">
        <v>674.98</v>
      </c>
      <c r="H1303" s="14" t="n">
        <v>0</v>
      </c>
      <c r="I1303" s="14" t="n">
        <v>0</v>
      </c>
      <c r="J1303" s="14" t="n">
        <v>0</v>
      </c>
      <c r="K1303" s="14" t="n">
        <v>0</v>
      </c>
      <c r="L1303" s="14" t="n">
        <v>0</v>
      </c>
      <c r="M1303" s="14"/>
      <c r="N1303" s="14"/>
      <c r="O1303" s="14" t="n">
        <v>0</v>
      </c>
      <c r="P1303" s="7" t="n">
        <v>2</v>
      </c>
      <c r="Q1303" s="7" t="n">
        <v>32</v>
      </c>
      <c r="R1303" s="7" t="n">
        <v>15</v>
      </c>
      <c r="S1303" s="7" t="n">
        <v>0.831</v>
      </c>
      <c r="T1303" s="7" t="n">
        <v>0</v>
      </c>
      <c r="U1303" s="7" t="n">
        <v>0</v>
      </c>
      <c r="V1303" s="7" t="n">
        <v>0.0629</v>
      </c>
      <c r="W1303" s="7"/>
    </row>
    <row r="1304" customFormat="false" ht="15" hidden="false" customHeight="false" outlineLevel="0" collapsed="false">
      <c r="A1304" s="7" t="s">
        <v>1417</v>
      </c>
      <c r="B1304" s="7" t="s">
        <v>128</v>
      </c>
      <c r="C1304" s="7" t="n">
        <v>19</v>
      </c>
      <c r="D1304" s="7" t="s">
        <v>102</v>
      </c>
      <c r="E1304" s="7" t="n">
        <v>1</v>
      </c>
      <c r="F1304" s="7" t="n">
        <v>2</v>
      </c>
      <c r="G1304" s="14" t="n">
        <v>854.73</v>
      </c>
      <c r="H1304" s="14" t="n">
        <v>0</v>
      </c>
      <c r="I1304" s="14" t="n">
        <v>0</v>
      </c>
      <c r="J1304" s="14" t="n">
        <v>0</v>
      </c>
      <c r="K1304" s="14" t="n">
        <v>0</v>
      </c>
      <c r="L1304" s="14" t="n">
        <v>0</v>
      </c>
      <c r="M1304" s="14" t="n">
        <v>2500</v>
      </c>
      <c r="N1304" s="14" t="n">
        <v>50.3</v>
      </c>
      <c r="O1304" s="14" t="n">
        <v>0</v>
      </c>
      <c r="P1304" s="7" t="n">
        <v>271</v>
      </c>
      <c r="Q1304" s="7" t="n">
        <v>0</v>
      </c>
      <c r="R1304" s="7" t="n">
        <v>0</v>
      </c>
      <c r="S1304" s="7"/>
      <c r="T1304" s="7" t="n">
        <v>0</v>
      </c>
      <c r="U1304" s="7" t="n">
        <v>0</v>
      </c>
      <c r="V1304" s="7" t="n">
        <v>0.3326</v>
      </c>
      <c r="W1304" s="7"/>
    </row>
    <row r="1305" customFormat="false" ht="15" hidden="false" customHeight="false" outlineLevel="0" collapsed="false">
      <c r="A1305" s="7" t="s">
        <v>1418</v>
      </c>
      <c r="B1305" s="7" t="s">
        <v>101</v>
      </c>
      <c r="C1305" s="7" t="n">
        <v>44</v>
      </c>
      <c r="D1305" s="7" t="s">
        <v>104</v>
      </c>
      <c r="E1305" s="7" t="n">
        <v>14</v>
      </c>
      <c r="F1305" s="7" t="n">
        <v>2</v>
      </c>
      <c r="G1305" s="14" t="n">
        <v>8496.37</v>
      </c>
      <c r="H1305" s="14" t="n">
        <v>0</v>
      </c>
      <c r="I1305" s="14" t="n">
        <v>0</v>
      </c>
      <c r="J1305" s="14" t="n">
        <v>0</v>
      </c>
      <c r="K1305" s="14" t="n">
        <v>0</v>
      </c>
      <c r="L1305" s="14" t="n">
        <v>0</v>
      </c>
      <c r="M1305" s="14" t="n">
        <v>8800</v>
      </c>
      <c r="N1305" s="14" t="n">
        <v>33.4</v>
      </c>
      <c r="O1305" s="14" t="n">
        <v>580.9</v>
      </c>
      <c r="P1305" s="7" t="n">
        <v>1</v>
      </c>
      <c r="Q1305" s="7" t="n">
        <v>51</v>
      </c>
      <c r="R1305" s="7" t="n">
        <v>16</v>
      </c>
      <c r="S1305" s="7" t="n">
        <v>0.652</v>
      </c>
      <c r="T1305" s="7" t="n">
        <v>0</v>
      </c>
      <c r="U1305" s="7" t="n">
        <v>0</v>
      </c>
      <c r="V1305" s="7" t="n">
        <v>0.0364</v>
      </c>
      <c r="W1305" s="7"/>
    </row>
    <row r="1306" customFormat="false" ht="15" hidden="false" customHeight="false" outlineLevel="0" collapsed="false">
      <c r="A1306" s="7" t="s">
        <v>1419</v>
      </c>
      <c r="B1306" s="7" t="s">
        <v>106</v>
      </c>
      <c r="C1306" s="7" t="n">
        <v>62</v>
      </c>
      <c r="D1306" s="7" t="s">
        <v>104</v>
      </c>
      <c r="E1306" s="7" t="n">
        <v>150</v>
      </c>
      <c r="F1306" s="7" t="n">
        <v>1</v>
      </c>
      <c r="G1306" s="14" t="n">
        <v>2863.07</v>
      </c>
      <c r="H1306" s="14" t="n">
        <v>0</v>
      </c>
      <c r="I1306" s="14" t="n">
        <v>0</v>
      </c>
      <c r="J1306" s="14" t="n">
        <v>0</v>
      </c>
      <c r="K1306" s="14" t="n">
        <v>0</v>
      </c>
      <c r="L1306" s="14" t="n">
        <v>0</v>
      </c>
      <c r="M1306" s="14"/>
      <c r="N1306" s="14"/>
      <c r="O1306" s="14" t="n">
        <v>0</v>
      </c>
      <c r="P1306" s="7" t="n">
        <v>7</v>
      </c>
      <c r="Q1306" s="7" t="n">
        <v>11</v>
      </c>
      <c r="R1306" s="7" t="n">
        <v>8</v>
      </c>
      <c r="S1306" s="7" t="n">
        <v>0.637</v>
      </c>
      <c r="T1306" s="7" t="n">
        <v>0</v>
      </c>
      <c r="U1306" s="7" t="n">
        <v>0</v>
      </c>
      <c r="V1306" s="7" t="n">
        <v>0.0257</v>
      </c>
      <c r="W1306" s="7"/>
    </row>
    <row r="1307" customFormat="false" ht="15" hidden="false" customHeight="false" outlineLevel="0" collapsed="false">
      <c r="A1307" s="7" t="s">
        <v>1420</v>
      </c>
      <c r="B1307" s="7" t="s">
        <v>101</v>
      </c>
      <c r="C1307" s="7" t="n">
        <v>33</v>
      </c>
      <c r="D1307" s="7" t="s">
        <v>102</v>
      </c>
      <c r="E1307" s="7" t="n">
        <v>115</v>
      </c>
      <c r="F1307" s="7" t="n">
        <v>3</v>
      </c>
      <c r="G1307" s="14" t="n">
        <v>2942.49</v>
      </c>
      <c r="H1307" s="14" t="n">
        <v>0</v>
      </c>
      <c r="I1307" s="14" t="n">
        <v>0</v>
      </c>
      <c r="J1307" s="14" t="n">
        <v>0</v>
      </c>
      <c r="K1307" s="14" t="n">
        <v>99000</v>
      </c>
      <c r="L1307" s="14" t="n">
        <v>0</v>
      </c>
      <c r="M1307" s="14"/>
      <c r="N1307" s="14"/>
      <c r="O1307" s="14" t="n">
        <v>0</v>
      </c>
      <c r="P1307" s="7" t="n">
        <v>150</v>
      </c>
      <c r="Q1307" s="7" t="n">
        <v>0</v>
      </c>
      <c r="R1307" s="7" t="n">
        <v>0</v>
      </c>
      <c r="S1307" s="7"/>
      <c r="T1307" s="7" t="n">
        <v>1</v>
      </c>
      <c r="U1307" s="7" t="n">
        <v>0</v>
      </c>
      <c r="V1307" s="7" t="n">
        <v>0.473</v>
      </c>
      <c r="W1307" s="7"/>
    </row>
    <row r="1308" customFormat="false" ht="15" hidden="false" customHeight="false" outlineLevel="0" collapsed="false">
      <c r="A1308" s="7" t="s">
        <v>1421</v>
      </c>
      <c r="B1308" s="7" t="s">
        <v>101</v>
      </c>
      <c r="C1308" s="7" t="n">
        <v>45</v>
      </c>
      <c r="D1308" s="7" t="s">
        <v>102</v>
      </c>
      <c r="E1308" s="7" t="n">
        <v>124</v>
      </c>
      <c r="F1308" s="7" t="n">
        <v>3</v>
      </c>
      <c r="G1308" s="14" t="n">
        <v>6388.62</v>
      </c>
      <c r="H1308" s="14" t="n">
        <v>3864.44</v>
      </c>
      <c r="I1308" s="14" t="n">
        <v>20100</v>
      </c>
      <c r="J1308" s="14" t="n">
        <v>0</v>
      </c>
      <c r="K1308" s="14" t="n">
        <v>0</v>
      </c>
      <c r="L1308" s="14" t="n">
        <v>0</v>
      </c>
      <c r="M1308" s="14"/>
      <c r="N1308" s="14"/>
      <c r="O1308" s="14" t="n">
        <v>0</v>
      </c>
      <c r="P1308" s="7" t="n">
        <v>10</v>
      </c>
      <c r="Q1308" s="7" t="n">
        <v>30</v>
      </c>
      <c r="R1308" s="7" t="n">
        <v>0</v>
      </c>
      <c r="S1308" s="7" t="n">
        <v>0.507</v>
      </c>
      <c r="T1308" s="7" t="n">
        <v>0</v>
      </c>
      <c r="U1308" s="7" t="n">
        <v>0</v>
      </c>
      <c r="V1308" s="7" t="n">
        <v>0.05</v>
      </c>
      <c r="W1308" s="7"/>
    </row>
    <row r="1309" customFormat="false" ht="15" hidden="false" customHeight="false" outlineLevel="0" collapsed="false">
      <c r="A1309" s="7" t="s">
        <v>1422</v>
      </c>
      <c r="B1309" s="7" t="s">
        <v>101</v>
      </c>
      <c r="C1309" s="7" t="n">
        <v>58</v>
      </c>
      <c r="D1309" s="7" t="s">
        <v>104</v>
      </c>
      <c r="E1309" s="7" t="n">
        <v>174</v>
      </c>
      <c r="F1309" s="7" t="n">
        <v>1</v>
      </c>
      <c r="G1309" s="14" t="n">
        <v>3726.73</v>
      </c>
      <c r="H1309" s="14" t="n">
        <v>0</v>
      </c>
      <c r="I1309" s="14" t="n">
        <v>0</v>
      </c>
      <c r="J1309" s="14" t="n">
        <v>0</v>
      </c>
      <c r="K1309" s="14" t="n">
        <v>0</v>
      </c>
      <c r="L1309" s="14" t="n">
        <v>0</v>
      </c>
      <c r="M1309" s="14"/>
      <c r="N1309" s="14"/>
      <c r="O1309" s="14" t="n">
        <v>0</v>
      </c>
      <c r="P1309" s="7" t="n">
        <v>39</v>
      </c>
      <c r="Q1309" s="7" t="n">
        <v>25</v>
      </c>
      <c r="R1309" s="7" t="n">
        <v>13</v>
      </c>
      <c r="S1309" s="7" t="n">
        <v>1</v>
      </c>
      <c r="T1309" s="7" t="n">
        <v>0</v>
      </c>
      <c r="U1309" s="7" t="n">
        <v>0</v>
      </c>
      <c r="V1309" s="7" t="n">
        <v>0.0266</v>
      </c>
      <c r="W1309" s="7"/>
    </row>
    <row r="1310" customFormat="false" ht="15" hidden="false" customHeight="false" outlineLevel="0" collapsed="false">
      <c r="A1310" s="7" t="s">
        <v>1423</v>
      </c>
      <c r="B1310" s="7" t="s">
        <v>106</v>
      </c>
      <c r="C1310" s="7" t="n">
        <v>21</v>
      </c>
      <c r="D1310" s="7" t="s">
        <v>102</v>
      </c>
      <c r="E1310" s="7" t="n">
        <v>20</v>
      </c>
      <c r="F1310" s="7" t="n">
        <v>3</v>
      </c>
      <c r="G1310" s="14" t="n">
        <v>578.59</v>
      </c>
      <c r="H1310" s="14" t="n">
        <v>2555.4</v>
      </c>
      <c r="I1310" s="14" t="n">
        <v>0</v>
      </c>
      <c r="J1310" s="14" t="n">
        <v>0</v>
      </c>
      <c r="K1310" s="14" t="n">
        <v>0</v>
      </c>
      <c r="L1310" s="14" t="n">
        <v>21380</v>
      </c>
      <c r="M1310" s="14"/>
      <c r="N1310" s="14"/>
      <c r="O1310" s="14" t="n">
        <v>0</v>
      </c>
      <c r="P1310" s="7" t="n">
        <v>2</v>
      </c>
      <c r="Q1310" s="7" t="n">
        <v>25</v>
      </c>
      <c r="R1310" s="7" t="n">
        <v>10</v>
      </c>
      <c r="S1310" s="7" t="n">
        <v>0.997</v>
      </c>
      <c r="T1310" s="7" t="n">
        <v>0</v>
      </c>
      <c r="U1310" s="7" t="n">
        <v>0</v>
      </c>
      <c r="V1310" s="7" t="n">
        <v>0.0738</v>
      </c>
      <c r="W1310" s="7"/>
    </row>
    <row r="1311" customFormat="false" ht="15" hidden="false" customHeight="false" outlineLevel="0" collapsed="false">
      <c r="A1311" s="7" t="s">
        <v>1424</v>
      </c>
      <c r="B1311" s="7" t="s">
        <v>101</v>
      </c>
      <c r="C1311" s="7" t="n">
        <v>41</v>
      </c>
      <c r="D1311" s="7" t="s">
        <v>104</v>
      </c>
      <c r="E1311" s="7" t="n">
        <v>41</v>
      </c>
      <c r="F1311" s="7" t="n">
        <v>3</v>
      </c>
      <c r="G1311" s="14" t="n">
        <v>6802.29</v>
      </c>
      <c r="H1311" s="14" t="n">
        <v>9427.84</v>
      </c>
      <c r="I1311" s="14" t="n">
        <v>0</v>
      </c>
      <c r="J1311" s="14" t="n">
        <v>0</v>
      </c>
      <c r="K1311" s="14" t="n">
        <v>0</v>
      </c>
      <c r="L1311" s="14" t="n">
        <v>0</v>
      </c>
      <c r="M1311" s="14"/>
      <c r="N1311" s="14"/>
      <c r="O1311" s="14" t="n">
        <v>0</v>
      </c>
      <c r="P1311" s="7" t="n">
        <v>11</v>
      </c>
      <c r="Q1311" s="7" t="n">
        <v>41</v>
      </c>
      <c r="R1311" s="7" t="n">
        <v>10</v>
      </c>
      <c r="S1311" s="7" t="n">
        <v>0.731</v>
      </c>
      <c r="T1311" s="7" t="n">
        <v>1</v>
      </c>
      <c r="U1311" s="7" t="n">
        <v>0</v>
      </c>
      <c r="V1311" s="7" t="n">
        <v>0.036</v>
      </c>
      <c r="W1311" s="7"/>
    </row>
    <row r="1312" customFormat="false" ht="15" hidden="false" customHeight="false" outlineLevel="0" collapsed="false">
      <c r="A1312" s="7" t="s">
        <v>1425</v>
      </c>
      <c r="B1312" s="7" t="s">
        <v>101</v>
      </c>
      <c r="C1312" s="7" t="n">
        <v>76</v>
      </c>
      <c r="D1312" s="7" t="s">
        <v>104</v>
      </c>
      <c r="E1312" s="7" t="n">
        <v>190</v>
      </c>
      <c r="F1312" s="7" t="n">
        <v>3</v>
      </c>
      <c r="G1312" s="14" t="n">
        <v>10991.76</v>
      </c>
      <c r="H1312" s="14" t="n">
        <v>0</v>
      </c>
      <c r="I1312" s="14" t="n">
        <v>97300</v>
      </c>
      <c r="J1312" s="14" t="n">
        <v>0</v>
      </c>
      <c r="K1312" s="14" t="n">
        <v>0</v>
      </c>
      <c r="L1312" s="14" t="n">
        <v>0</v>
      </c>
      <c r="M1312" s="14" t="n">
        <v>17500</v>
      </c>
      <c r="N1312" s="14" t="n">
        <v>43</v>
      </c>
      <c r="O1312" s="14" t="n">
        <v>765.39</v>
      </c>
      <c r="P1312" s="7" t="n">
        <v>19</v>
      </c>
      <c r="Q1312" s="7" t="n">
        <v>49</v>
      </c>
      <c r="R1312" s="7" t="n">
        <v>12</v>
      </c>
      <c r="S1312" s="7" t="n">
        <v>0.412</v>
      </c>
      <c r="T1312" s="7" t="n">
        <v>0</v>
      </c>
      <c r="U1312" s="7" t="n">
        <v>0</v>
      </c>
      <c r="V1312" s="7" t="n">
        <v>0.0256</v>
      </c>
      <c r="W1312" s="7"/>
    </row>
    <row r="1313" customFormat="false" ht="15" hidden="false" customHeight="false" outlineLevel="0" collapsed="false">
      <c r="A1313" s="7" t="s">
        <v>1426</v>
      </c>
      <c r="B1313" s="7" t="s">
        <v>108</v>
      </c>
      <c r="C1313" s="7" t="n">
        <v>60</v>
      </c>
      <c r="D1313" s="7" t="s">
        <v>104</v>
      </c>
      <c r="E1313" s="7" t="n">
        <v>41</v>
      </c>
      <c r="F1313" s="7" t="n">
        <v>5</v>
      </c>
      <c r="G1313" s="14" t="n">
        <v>68338.65</v>
      </c>
      <c r="H1313" s="14" t="n">
        <v>93428.5</v>
      </c>
      <c r="I1313" s="14" t="n">
        <v>0</v>
      </c>
      <c r="J1313" s="14" t="n">
        <v>368164.19</v>
      </c>
      <c r="K1313" s="14" t="n">
        <v>239600</v>
      </c>
      <c r="L1313" s="14" t="n">
        <v>0</v>
      </c>
      <c r="M1313" s="14" t="n">
        <v>25200</v>
      </c>
      <c r="N1313" s="14" t="n">
        <v>23.9</v>
      </c>
      <c r="O1313" s="14" t="n">
        <v>5682.13</v>
      </c>
      <c r="P1313" s="7" t="n">
        <v>6</v>
      </c>
      <c r="Q1313" s="7" t="n">
        <v>152</v>
      </c>
      <c r="R1313" s="7" t="n">
        <v>21</v>
      </c>
      <c r="S1313" s="7" t="n">
        <v>0.501</v>
      </c>
      <c r="T1313" s="7" t="n">
        <v>0</v>
      </c>
      <c r="U1313" s="7" t="n">
        <v>0</v>
      </c>
      <c r="V1313" s="7" t="n">
        <v>0.0171</v>
      </c>
      <c r="W1313" s="7"/>
    </row>
    <row r="1314" customFormat="false" ht="15" hidden="false" customHeight="false" outlineLevel="0" collapsed="false">
      <c r="A1314" s="7" t="s">
        <v>1427</v>
      </c>
      <c r="B1314" s="7" t="s">
        <v>128</v>
      </c>
      <c r="C1314" s="7" t="n">
        <v>49</v>
      </c>
      <c r="D1314" s="7" t="s">
        <v>104</v>
      </c>
      <c r="E1314" s="7" t="n">
        <v>53</v>
      </c>
      <c r="F1314" s="7" t="n">
        <v>3</v>
      </c>
      <c r="G1314" s="14" t="n">
        <v>5853.56</v>
      </c>
      <c r="H1314" s="14" t="n">
        <v>22830.74</v>
      </c>
      <c r="I1314" s="14" t="n">
        <v>25100</v>
      </c>
      <c r="J1314" s="14" t="n">
        <v>0</v>
      </c>
      <c r="K1314" s="14" t="n">
        <v>0</v>
      </c>
      <c r="L1314" s="14" t="n">
        <v>0</v>
      </c>
      <c r="M1314" s="14"/>
      <c r="N1314" s="14"/>
      <c r="O1314" s="14" t="n">
        <v>0</v>
      </c>
      <c r="P1314" s="7" t="n">
        <v>14</v>
      </c>
      <c r="Q1314" s="7" t="n">
        <v>31</v>
      </c>
      <c r="R1314" s="7" t="n">
        <v>10</v>
      </c>
      <c r="S1314" s="7" t="n">
        <v>0.564</v>
      </c>
      <c r="T1314" s="7" t="n">
        <v>1</v>
      </c>
      <c r="U1314" s="7" t="n">
        <v>0</v>
      </c>
      <c r="V1314" s="7" t="n">
        <v>0.0699</v>
      </c>
      <c r="W1314" s="7"/>
    </row>
    <row r="1315" customFormat="false" ht="15" hidden="false" customHeight="false" outlineLevel="0" collapsed="false">
      <c r="A1315" s="7" t="s">
        <v>1428</v>
      </c>
      <c r="B1315" s="7" t="s">
        <v>108</v>
      </c>
      <c r="C1315" s="7" t="n">
        <v>41</v>
      </c>
      <c r="D1315" s="7" t="s">
        <v>104</v>
      </c>
      <c r="E1315" s="7" t="n">
        <v>170</v>
      </c>
      <c r="F1315" s="7" t="n">
        <v>1</v>
      </c>
      <c r="G1315" s="14" t="n">
        <v>1720.52</v>
      </c>
      <c r="H1315" s="14" t="n">
        <v>0</v>
      </c>
      <c r="I1315" s="14" t="n">
        <v>0</v>
      </c>
      <c r="J1315" s="14" t="n">
        <v>0</v>
      </c>
      <c r="K1315" s="14" t="n">
        <v>0</v>
      </c>
      <c r="L1315" s="14" t="n">
        <v>0</v>
      </c>
      <c r="M1315" s="14"/>
      <c r="N1315" s="14"/>
      <c r="O1315" s="14" t="n">
        <v>0</v>
      </c>
      <c r="P1315" s="7" t="n">
        <v>5</v>
      </c>
      <c r="Q1315" s="7" t="n">
        <v>21</v>
      </c>
      <c r="R1315" s="7" t="n">
        <v>9</v>
      </c>
      <c r="S1315" s="7" t="n">
        <v>0.561</v>
      </c>
      <c r="T1315" s="7" t="n">
        <v>0</v>
      </c>
      <c r="U1315" s="7" t="n">
        <v>1</v>
      </c>
      <c r="V1315" s="7" t="n">
        <v>0.0338</v>
      </c>
      <c r="W1315" s="7"/>
    </row>
    <row r="1316" customFormat="false" ht="15" hidden="false" customHeight="false" outlineLevel="0" collapsed="false">
      <c r="A1316" s="7" t="s">
        <v>1429</v>
      </c>
      <c r="B1316" s="7" t="s">
        <v>108</v>
      </c>
      <c r="C1316" s="7" t="n">
        <v>55</v>
      </c>
      <c r="D1316" s="7" t="s">
        <v>104</v>
      </c>
      <c r="E1316" s="7" t="n">
        <v>112</v>
      </c>
      <c r="F1316" s="7" t="n">
        <v>3</v>
      </c>
      <c r="G1316" s="14" t="n">
        <v>3443.11</v>
      </c>
      <c r="H1316" s="14" t="n">
        <v>33454.64</v>
      </c>
      <c r="I1316" s="14" t="n">
        <v>0</v>
      </c>
      <c r="J1316" s="14" t="n">
        <v>19644.55</v>
      </c>
      <c r="K1316" s="14" t="n">
        <v>0</v>
      </c>
      <c r="L1316" s="14" t="n">
        <v>0</v>
      </c>
      <c r="M1316" s="14"/>
      <c r="N1316" s="14"/>
      <c r="O1316" s="14" t="n">
        <v>0</v>
      </c>
      <c r="P1316" s="7" t="n">
        <v>161</v>
      </c>
      <c r="Q1316" s="7" t="n">
        <v>0</v>
      </c>
      <c r="R1316" s="7" t="n">
        <v>0</v>
      </c>
      <c r="S1316" s="7"/>
      <c r="T1316" s="7" t="n">
        <v>0</v>
      </c>
      <c r="U1316" s="7" t="n">
        <v>0</v>
      </c>
      <c r="V1316" s="7" t="n">
        <v>0.0853</v>
      </c>
      <c r="W1316" s="7"/>
    </row>
    <row r="1317" customFormat="false" ht="15" hidden="false" customHeight="false" outlineLevel="0" collapsed="false">
      <c r="A1317" s="7" t="s">
        <v>1430</v>
      </c>
      <c r="B1317" s="7" t="s">
        <v>106</v>
      </c>
      <c r="C1317" s="7" t="n">
        <v>66</v>
      </c>
      <c r="D1317" s="7" t="s">
        <v>102</v>
      </c>
      <c r="E1317" s="7" t="n">
        <v>487</v>
      </c>
      <c r="F1317" s="7" t="n">
        <v>3</v>
      </c>
      <c r="G1317" s="14" t="n">
        <v>1651.29</v>
      </c>
      <c r="H1317" s="14" t="n">
        <v>3856.97</v>
      </c>
      <c r="I1317" s="14" t="n">
        <v>0</v>
      </c>
      <c r="J1317" s="14" t="n">
        <v>96884.2</v>
      </c>
      <c r="K1317" s="14" t="n">
        <v>0</v>
      </c>
      <c r="L1317" s="14" t="n">
        <v>0</v>
      </c>
      <c r="M1317" s="14"/>
      <c r="N1317" s="14"/>
      <c r="O1317" s="14" t="n">
        <v>0</v>
      </c>
      <c r="P1317" s="7" t="n">
        <v>28</v>
      </c>
      <c r="Q1317" s="7" t="n">
        <v>17</v>
      </c>
      <c r="R1317" s="7" t="n">
        <v>2</v>
      </c>
      <c r="S1317" s="7" t="n">
        <v>0.487</v>
      </c>
      <c r="T1317" s="7" t="n">
        <v>1</v>
      </c>
      <c r="U1317" s="7" t="n">
        <v>0</v>
      </c>
      <c r="V1317" s="7" t="n">
        <v>0.1099</v>
      </c>
      <c r="W1317" s="7"/>
    </row>
    <row r="1318" customFormat="false" ht="15" hidden="false" customHeight="false" outlineLevel="0" collapsed="false">
      <c r="A1318" s="7" t="s">
        <v>1431</v>
      </c>
      <c r="B1318" s="7" t="s">
        <v>106</v>
      </c>
      <c r="C1318" s="7" t="n">
        <v>58</v>
      </c>
      <c r="D1318" s="7" t="s">
        <v>102</v>
      </c>
      <c r="E1318" s="7" t="n">
        <v>43</v>
      </c>
      <c r="F1318" s="7" t="n">
        <v>2</v>
      </c>
      <c r="G1318" s="14" t="n">
        <v>3554.67</v>
      </c>
      <c r="H1318" s="14" t="n">
        <v>0</v>
      </c>
      <c r="I1318" s="14" t="n">
        <v>0</v>
      </c>
      <c r="J1318" s="14" t="n">
        <v>9669.97</v>
      </c>
      <c r="K1318" s="14" t="n">
        <v>0</v>
      </c>
      <c r="L1318" s="14" t="n">
        <v>0</v>
      </c>
      <c r="M1318" s="14"/>
      <c r="N1318" s="14"/>
      <c r="O1318" s="14" t="n">
        <v>0</v>
      </c>
      <c r="P1318" s="7" t="n">
        <v>2</v>
      </c>
      <c r="Q1318" s="7" t="n">
        <v>20</v>
      </c>
      <c r="R1318" s="7" t="n">
        <v>0</v>
      </c>
      <c r="S1318" s="7" t="n">
        <v>0.509</v>
      </c>
      <c r="T1318" s="7" t="n">
        <v>0</v>
      </c>
      <c r="U1318" s="7" t="n">
        <v>0</v>
      </c>
      <c r="V1318" s="7" t="n">
        <v>0.0723</v>
      </c>
      <c r="W1318" s="7"/>
    </row>
    <row r="1319" customFormat="false" ht="15" hidden="false" customHeight="false" outlineLevel="0" collapsed="false">
      <c r="A1319" s="7" t="s">
        <v>1432</v>
      </c>
      <c r="B1319" s="7" t="s">
        <v>101</v>
      </c>
      <c r="C1319" s="7" t="n">
        <v>30</v>
      </c>
      <c r="D1319" s="7" t="s">
        <v>104</v>
      </c>
      <c r="E1319" s="7" t="n">
        <v>25</v>
      </c>
      <c r="F1319" s="7" t="n">
        <v>4</v>
      </c>
      <c r="G1319" s="14" t="n">
        <v>10964.88</v>
      </c>
      <c r="H1319" s="14" t="n">
        <v>46199.85</v>
      </c>
      <c r="I1319" s="14" t="n">
        <v>0</v>
      </c>
      <c r="J1319" s="14" t="n">
        <v>0</v>
      </c>
      <c r="K1319" s="14" t="n">
        <v>0</v>
      </c>
      <c r="L1319" s="14" t="n">
        <v>0</v>
      </c>
      <c r="M1319" s="14" t="n">
        <v>25700</v>
      </c>
      <c r="N1319" s="14" t="n">
        <v>43.2</v>
      </c>
      <c r="O1319" s="14" t="n">
        <v>1866.91</v>
      </c>
      <c r="P1319" s="7" t="n">
        <v>2</v>
      </c>
      <c r="Q1319" s="7" t="n">
        <v>77</v>
      </c>
      <c r="R1319" s="7" t="n">
        <v>12</v>
      </c>
      <c r="S1319" s="7" t="n">
        <v>0.879</v>
      </c>
      <c r="T1319" s="7" t="n">
        <v>0</v>
      </c>
      <c r="U1319" s="7" t="n">
        <v>0</v>
      </c>
      <c r="V1319" s="7" t="n">
        <v>0.0127</v>
      </c>
      <c r="W1319" s="7"/>
    </row>
    <row r="1320" customFormat="false" ht="15" hidden="false" customHeight="false" outlineLevel="0" collapsed="false">
      <c r="A1320" s="7" t="s">
        <v>1433</v>
      </c>
      <c r="B1320" s="7" t="s">
        <v>101</v>
      </c>
      <c r="C1320" s="7" t="n">
        <v>57</v>
      </c>
      <c r="D1320" s="7" t="s">
        <v>102</v>
      </c>
      <c r="E1320" s="7" t="n">
        <v>380</v>
      </c>
      <c r="F1320" s="7" t="n">
        <v>1</v>
      </c>
      <c r="G1320" s="14" t="n">
        <v>4465.71</v>
      </c>
      <c r="H1320" s="14" t="n">
        <v>0</v>
      </c>
      <c r="I1320" s="14" t="n">
        <v>0</v>
      </c>
      <c r="J1320" s="14" t="n">
        <v>0</v>
      </c>
      <c r="K1320" s="14" t="n">
        <v>0</v>
      </c>
      <c r="L1320" s="14" t="n">
        <v>0</v>
      </c>
      <c r="M1320" s="14"/>
      <c r="N1320" s="14"/>
      <c r="O1320" s="14" t="n">
        <v>0</v>
      </c>
      <c r="P1320" s="7" t="n">
        <v>3</v>
      </c>
      <c r="Q1320" s="7" t="n">
        <v>8</v>
      </c>
      <c r="R1320" s="7" t="n">
        <v>8</v>
      </c>
      <c r="S1320" s="7" t="n">
        <v>0.708</v>
      </c>
      <c r="T1320" s="7" t="n">
        <v>0</v>
      </c>
      <c r="U1320" s="7" t="n">
        <v>0</v>
      </c>
      <c r="V1320" s="7" t="n">
        <v>0.1848</v>
      </c>
      <c r="W1320" s="7"/>
    </row>
    <row r="1321" customFormat="false" ht="15" hidden="false" customHeight="false" outlineLevel="0" collapsed="false">
      <c r="A1321" s="7" t="s">
        <v>1434</v>
      </c>
      <c r="B1321" s="7" t="s">
        <v>106</v>
      </c>
      <c r="C1321" s="7" t="n">
        <v>43</v>
      </c>
      <c r="D1321" s="7" t="s">
        <v>104</v>
      </c>
      <c r="E1321" s="7" t="n">
        <v>188</v>
      </c>
      <c r="F1321" s="7" t="n">
        <v>3</v>
      </c>
      <c r="G1321" s="14" t="n">
        <v>2641.58</v>
      </c>
      <c r="H1321" s="14" t="n">
        <v>9498.98</v>
      </c>
      <c r="I1321" s="14" t="n">
        <v>0</v>
      </c>
      <c r="J1321" s="14" t="n">
        <v>0</v>
      </c>
      <c r="K1321" s="14" t="n">
        <v>0</v>
      </c>
      <c r="L1321" s="14" t="n">
        <v>0</v>
      </c>
      <c r="M1321" s="14" t="n">
        <v>4100</v>
      </c>
      <c r="N1321" s="14" t="n">
        <v>11.7</v>
      </c>
      <c r="O1321" s="14" t="n">
        <v>562.69</v>
      </c>
      <c r="P1321" s="7" t="n">
        <v>24</v>
      </c>
      <c r="Q1321" s="7" t="n">
        <v>20</v>
      </c>
      <c r="R1321" s="7" t="n">
        <v>12</v>
      </c>
      <c r="S1321" s="7" t="n">
        <v>0.744</v>
      </c>
      <c r="T1321" s="7" t="n">
        <v>0</v>
      </c>
      <c r="U1321" s="7" t="n">
        <v>0</v>
      </c>
      <c r="V1321" s="7" t="n">
        <v>0.0237</v>
      </c>
      <c r="W1321" s="7"/>
    </row>
    <row r="1322" customFormat="false" ht="15" hidden="false" customHeight="false" outlineLevel="0" collapsed="false">
      <c r="A1322" s="7" t="s">
        <v>1435</v>
      </c>
      <c r="B1322" s="7" t="s">
        <v>108</v>
      </c>
      <c r="C1322" s="7" t="n">
        <v>41</v>
      </c>
      <c r="D1322" s="7" t="s">
        <v>104</v>
      </c>
      <c r="E1322" s="7" t="n">
        <v>53</v>
      </c>
      <c r="F1322" s="7" t="n">
        <v>3</v>
      </c>
      <c r="G1322" s="14" t="n">
        <v>1420.18</v>
      </c>
      <c r="H1322" s="14" t="n">
        <v>20814.87</v>
      </c>
      <c r="I1322" s="14" t="n">
        <v>0</v>
      </c>
      <c r="J1322" s="14" t="n">
        <v>0</v>
      </c>
      <c r="K1322" s="14" t="n">
        <v>0</v>
      </c>
      <c r="L1322" s="14" t="n">
        <v>0</v>
      </c>
      <c r="M1322" s="14" t="n">
        <v>7000</v>
      </c>
      <c r="N1322" s="14" t="n">
        <v>13.4</v>
      </c>
      <c r="O1322" s="14" t="n">
        <v>160.27</v>
      </c>
      <c r="P1322" s="7" t="n">
        <v>1</v>
      </c>
      <c r="Q1322" s="7" t="n">
        <v>23</v>
      </c>
      <c r="R1322" s="7" t="n">
        <v>9</v>
      </c>
      <c r="S1322" s="7" t="n">
        <v>0.682</v>
      </c>
      <c r="T1322" s="7" t="n">
        <v>0</v>
      </c>
      <c r="U1322" s="7" t="n">
        <v>0</v>
      </c>
      <c r="V1322" s="7" t="n">
        <v>0.0333</v>
      </c>
      <c r="W1322" s="7"/>
    </row>
    <row r="1323" customFormat="false" ht="15" hidden="false" customHeight="false" outlineLevel="0" collapsed="false">
      <c r="A1323" s="7" t="s">
        <v>1436</v>
      </c>
      <c r="B1323" s="7" t="s">
        <v>106</v>
      </c>
      <c r="C1323" s="7" t="n">
        <v>40</v>
      </c>
      <c r="D1323" s="7" t="s">
        <v>104</v>
      </c>
      <c r="E1323" s="7" t="n">
        <v>128</v>
      </c>
      <c r="F1323" s="7" t="n">
        <v>4</v>
      </c>
      <c r="G1323" s="14" t="n">
        <v>7157.37</v>
      </c>
      <c r="H1323" s="14" t="n">
        <v>26297.34</v>
      </c>
      <c r="I1323" s="14" t="n">
        <v>0</v>
      </c>
      <c r="J1323" s="14" t="n">
        <v>111762.79</v>
      </c>
      <c r="K1323" s="14" t="n">
        <v>329000</v>
      </c>
      <c r="L1323" s="14" t="n">
        <v>0</v>
      </c>
      <c r="M1323" s="14"/>
      <c r="N1323" s="14"/>
      <c r="O1323" s="14" t="n">
        <v>0</v>
      </c>
      <c r="P1323" s="7" t="n">
        <v>11</v>
      </c>
      <c r="Q1323" s="7" t="n">
        <v>53</v>
      </c>
      <c r="R1323" s="7" t="n">
        <v>10</v>
      </c>
      <c r="S1323" s="7" t="n">
        <v>0.534</v>
      </c>
      <c r="T1323" s="7" t="n">
        <v>0</v>
      </c>
      <c r="U1323" s="7" t="n">
        <v>0</v>
      </c>
      <c r="V1323" s="7" t="n">
        <v>0.0151</v>
      </c>
      <c r="W1323" s="7"/>
    </row>
    <row r="1324" customFormat="false" ht="15" hidden="false" customHeight="false" outlineLevel="0" collapsed="false">
      <c r="A1324" s="7" t="s">
        <v>1437</v>
      </c>
      <c r="B1324" s="7" t="s">
        <v>108</v>
      </c>
      <c r="C1324" s="7" t="n">
        <v>23</v>
      </c>
      <c r="D1324" s="7" t="s">
        <v>104</v>
      </c>
      <c r="E1324" s="7" t="n">
        <v>7</v>
      </c>
      <c r="F1324" s="7" t="n">
        <v>2</v>
      </c>
      <c r="G1324" s="14" t="n">
        <v>2264.69</v>
      </c>
      <c r="H1324" s="14" t="n">
        <v>17349.91</v>
      </c>
      <c r="I1324" s="14" t="n">
        <v>0</v>
      </c>
      <c r="J1324" s="14" t="n">
        <v>0</v>
      </c>
      <c r="K1324" s="14" t="n">
        <v>0</v>
      </c>
      <c r="L1324" s="14" t="n">
        <v>0</v>
      </c>
      <c r="M1324" s="14"/>
      <c r="N1324" s="14"/>
      <c r="O1324" s="14" t="n">
        <v>0</v>
      </c>
      <c r="P1324" s="7" t="n">
        <v>201</v>
      </c>
      <c r="Q1324" s="7" t="n">
        <v>0</v>
      </c>
      <c r="R1324" s="7" t="n">
        <v>0</v>
      </c>
      <c r="S1324" s="7"/>
      <c r="T1324" s="7" t="n">
        <v>0</v>
      </c>
      <c r="U1324" s="7" t="n">
        <v>0</v>
      </c>
      <c r="V1324" s="7" t="n">
        <v>0.1854</v>
      </c>
      <c r="W1324" s="7"/>
    </row>
    <row r="1325" customFormat="false" ht="15" hidden="false" customHeight="false" outlineLevel="0" collapsed="false">
      <c r="A1325" s="7" t="s">
        <v>1438</v>
      </c>
      <c r="B1325" s="7" t="s">
        <v>106</v>
      </c>
      <c r="C1325" s="7" t="n">
        <v>48</v>
      </c>
      <c r="D1325" s="7" t="s">
        <v>104</v>
      </c>
      <c r="E1325" s="7" t="n">
        <v>100</v>
      </c>
      <c r="F1325" s="7" t="n">
        <v>2</v>
      </c>
      <c r="G1325" s="14" t="n">
        <v>513.2</v>
      </c>
      <c r="H1325" s="14" t="n">
        <v>0</v>
      </c>
      <c r="I1325" s="14" t="n">
        <v>0</v>
      </c>
      <c r="J1325" s="14" t="n">
        <v>0</v>
      </c>
      <c r="K1325" s="14" t="n">
        <v>0</v>
      </c>
      <c r="L1325" s="14" t="n">
        <v>0</v>
      </c>
      <c r="M1325" s="14"/>
      <c r="N1325" s="14"/>
      <c r="O1325" s="14" t="n">
        <v>0</v>
      </c>
      <c r="P1325" s="7" t="n">
        <v>3</v>
      </c>
      <c r="Q1325" s="7" t="n">
        <v>28</v>
      </c>
      <c r="R1325" s="7" t="n">
        <v>23</v>
      </c>
      <c r="S1325" s="7" t="n">
        <v>0.629</v>
      </c>
      <c r="T1325" s="7" t="n">
        <v>1</v>
      </c>
      <c r="U1325" s="7" t="n">
        <v>0</v>
      </c>
      <c r="V1325" s="7" t="n">
        <v>0.0278</v>
      </c>
      <c r="W1325" s="7"/>
    </row>
    <row r="1326" customFormat="false" ht="15" hidden="false" customHeight="false" outlineLevel="0" collapsed="false">
      <c r="A1326" s="7" t="s">
        <v>1439</v>
      </c>
      <c r="B1326" s="7" t="s">
        <v>108</v>
      </c>
      <c r="C1326" s="7" t="n">
        <v>65</v>
      </c>
      <c r="D1326" s="7" t="s">
        <v>104</v>
      </c>
      <c r="E1326" s="7" t="n">
        <v>224</v>
      </c>
      <c r="F1326" s="7" t="n">
        <v>3</v>
      </c>
      <c r="G1326" s="14" t="n">
        <v>477</v>
      </c>
      <c r="H1326" s="14" t="n">
        <v>1389.7</v>
      </c>
      <c r="I1326" s="14" t="n">
        <v>0</v>
      </c>
      <c r="J1326" s="14" t="n">
        <v>0</v>
      </c>
      <c r="K1326" s="14" t="n">
        <v>32600</v>
      </c>
      <c r="L1326" s="14" t="n">
        <v>0</v>
      </c>
      <c r="M1326" s="14"/>
      <c r="N1326" s="14"/>
      <c r="O1326" s="14" t="n">
        <v>0</v>
      </c>
      <c r="P1326" s="7" t="n">
        <v>1</v>
      </c>
      <c r="Q1326" s="7" t="n">
        <v>57</v>
      </c>
      <c r="R1326" s="7" t="n">
        <v>0</v>
      </c>
      <c r="S1326" s="7" t="n">
        <v>0.22</v>
      </c>
      <c r="T1326" s="7" t="n">
        <v>0</v>
      </c>
      <c r="U1326" s="7" t="n">
        <v>0</v>
      </c>
      <c r="V1326" s="7" t="n">
        <v>0.0139</v>
      </c>
      <c r="W1326" s="7"/>
    </row>
    <row r="1327" customFormat="false" ht="15" hidden="false" customHeight="false" outlineLevel="0" collapsed="false">
      <c r="A1327" s="7" t="s">
        <v>1440</v>
      </c>
      <c r="B1327" s="7" t="s">
        <v>128</v>
      </c>
      <c r="C1327" s="7" t="n">
        <v>30</v>
      </c>
      <c r="D1327" s="7" t="s">
        <v>102</v>
      </c>
      <c r="E1327" s="7" t="n">
        <v>12</v>
      </c>
      <c r="F1327" s="7" t="n">
        <v>3</v>
      </c>
      <c r="G1327" s="14" t="n">
        <v>3907.42</v>
      </c>
      <c r="H1327" s="14" t="n">
        <v>35111.14</v>
      </c>
      <c r="I1327" s="14" t="n">
        <v>17200</v>
      </c>
      <c r="J1327" s="14" t="n">
        <v>0</v>
      </c>
      <c r="K1327" s="14" t="n">
        <v>0</v>
      </c>
      <c r="L1327" s="14" t="n">
        <v>0</v>
      </c>
      <c r="M1327" s="14"/>
      <c r="N1327" s="14"/>
      <c r="O1327" s="14" t="n">
        <v>0</v>
      </c>
      <c r="P1327" s="7" t="n">
        <v>0</v>
      </c>
      <c r="Q1327" s="7" t="n">
        <v>29</v>
      </c>
      <c r="R1327" s="7" t="n">
        <v>13</v>
      </c>
      <c r="S1327" s="7" t="n">
        <v>0.788</v>
      </c>
      <c r="T1327" s="7" t="n">
        <v>0</v>
      </c>
      <c r="U1327" s="7" t="n">
        <v>0</v>
      </c>
      <c r="V1327" s="7" t="n">
        <v>0.0675</v>
      </c>
      <c r="W1327" s="7"/>
    </row>
    <row r="1328" customFormat="false" ht="15" hidden="false" customHeight="false" outlineLevel="0" collapsed="false">
      <c r="A1328" s="7" t="s">
        <v>1441</v>
      </c>
      <c r="B1328" s="7" t="s">
        <v>108</v>
      </c>
      <c r="C1328" s="7" t="n">
        <v>49</v>
      </c>
      <c r="D1328" s="7" t="s">
        <v>102</v>
      </c>
      <c r="E1328" s="7" t="n">
        <v>13</v>
      </c>
      <c r="F1328" s="7" t="n">
        <v>3</v>
      </c>
      <c r="G1328" s="14" t="n">
        <v>14127.76</v>
      </c>
      <c r="H1328" s="14" t="n">
        <v>0</v>
      </c>
      <c r="I1328" s="14" t="n">
        <v>76300</v>
      </c>
      <c r="J1328" s="14" t="n">
        <v>0</v>
      </c>
      <c r="K1328" s="14" t="n">
        <v>0</v>
      </c>
      <c r="L1328" s="14" t="n">
        <v>0</v>
      </c>
      <c r="M1328" s="14"/>
      <c r="N1328" s="14"/>
      <c r="O1328" s="14" t="n">
        <v>0</v>
      </c>
      <c r="P1328" s="7" t="n">
        <v>330</v>
      </c>
      <c r="Q1328" s="7" t="n">
        <v>0</v>
      </c>
      <c r="R1328" s="7" t="n">
        <v>0</v>
      </c>
      <c r="S1328" s="7"/>
      <c r="T1328" s="7" t="n">
        <v>0</v>
      </c>
      <c r="U1328" s="7" t="n">
        <v>0</v>
      </c>
      <c r="V1328" s="7" t="n">
        <v>0.2957</v>
      </c>
      <c r="W1328" s="7"/>
    </row>
    <row r="1329" customFormat="false" ht="15" hidden="false" customHeight="false" outlineLevel="0" collapsed="false">
      <c r="A1329" s="7" t="s">
        <v>1442</v>
      </c>
      <c r="B1329" s="7" t="s">
        <v>101</v>
      </c>
      <c r="C1329" s="7" t="n">
        <v>44</v>
      </c>
      <c r="D1329" s="7" t="s">
        <v>102</v>
      </c>
      <c r="E1329" s="7" t="n">
        <v>78</v>
      </c>
      <c r="F1329" s="7" t="n">
        <v>3</v>
      </c>
      <c r="G1329" s="14" t="n">
        <v>10597.79</v>
      </c>
      <c r="H1329" s="14" t="n">
        <v>60626.77</v>
      </c>
      <c r="I1329" s="14" t="n">
        <v>0</v>
      </c>
      <c r="J1329" s="14" t="n">
        <v>0</v>
      </c>
      <c r="K1329" s="14" t="n">
        <v>0</v>
      </c>
      <c r="L1329" s="14" t="n">
        <v>24070</v>
      </c>
      <c r="M1329" s="14"/>
      <c r="N1329" s="14"/>
      <c r="O1329" s="14" t="n">
        <v>0</v>
      </c>
      <c r="P1329" s="7" t="n">
        <v>5</v>
      </c>
      <c r="Q1329" s="7" t="n">
        <v>23</v>
      </c>
      <c r="R1329" s="7" t="n">
        <v>0</v>
      </c>
      <c r="S1329" s="7" t="n">
        <v>0.601</v>
      </c>
      <c r="T1329" s="7" t="n">
        <v>0</v>
      </c>
      <c r="U1329" s="7" t="n">
        <v>0</v>
      </c>
      <c r="V1329" s="7" t="n">
        <v>0.0787</v>
      </c>
      <c r="W1329" s="7"/>
    </row>
    <row r="1330" customFormat="false" ht="15" hidden="false" customHeight="false" outlineLevel="0" collapsed="false">
      <c r="A1330" s="7" t="s">
        <v>1443</v>
      </c>
      <c r="B1330" s="7" t="s">
        <v>101</v>
      </c>
      <c r="C1330" s="7" t="n">
        <v>20</v>
      </c>
      <c r="D1330" s="7" t="s">
        <v>104</v>
      </c>
      <c r="E1330" s="7" t="n">
        <v>9</v>
      </c>
      <c r="F1330" s="7" t="n">
        <v>2</v>
      </c>
      <c r="G1330" s="14" t="n">
        <v>3571.29</v>
      </c>
      <c r="H1330" s="14" t="n">
        <v>0</v>
      </c>
      <c r="I1330" s="14" t="n">
        <v>0</v>
      </c>
      <c r="J1330" s="14" t="n">
        <v>0</v>
      </c>
      <c r="K1330" s="14" t="n">
        <v>0</v>
      </c>
      <c r="L1330" s="14" t="n">
        <v>0</v>
      </c>
      <c r="M1330" s="14" t="n">
        <v>4300</v>
      </c>
      <c r="N1330" s="14" t="n">
        <v>11.4</v>
      </c>
      <c r="O1330" s="14" t="n">
        <v>891.96</v>
      </c>
      <c r="P1330" s="7" t="n">
        <v>8</v>
      </c>
      <c r="Q1330" s="7" t="n">
        <v>49</v>
      </c>
      <c r="R1330" s="7" t="n">
        <v>11</v>
      </c>
      <c r="S1330" s="7" t="n">
        <v>0.991</v>
      </c>
      <c r="T1330" s="7" t="n">
        <v>0</v>
      </c>
      <c r="U1330" s="7" t="n">
        <v>0</v>
      </c>
      <c r="V1330" s="7" t="n">
        <v>0.029</v>
      </c>
      <c r="W1330" s="7"/>
    </row>
    <row r="1331" customFormat="false" ht="15" hidden="false" customHeight="false" outlineLevel="0" collapsed="false">
      <c r="A1331" s="7" t="s">
        <v>1444</v>
      </c>
      <c r="B1331" s="7" t="s">
        <v>108</v>
      </c>
      <c r="C1331" s="7" t="n">
        <v>66</v>
      </c>
      <c r="D1331" s="7" t="s">
        <v>104</v>
      </c>
      <c r="E1331" s="7" t="n">
        <v>90</v>
      </c>
      <c r="F1331" s="7" t="n">
        <v>5</v>
      </c>
      <c r="G1331" s="14" t="n">
        <v>10903.42</v>
      </c>
      <c r="H1331" s="14" t="n">
        <v>29950.32</v>
      </c>
      <c r="I1331" s="14" t="n">
        <v>40000</v>
      </c>
      <c r="J1331" s="14" t="n">
        <v>253088.06</v>
      </c>
      <c r="K1331" s="14" t="n">
        <v>0</v>
      </c>
      <c r="L1331" s="14" t="n">
        <v>0</v>
      </c>
      <c r="M1331" s="14"/>
      <c r="N1331" s="14"/>
      <c r="O1331" s="14" t="n">
        <v>0</v>
      </c>
      <c r="P1331" s="7" t="n">
        <v>2</v>
      </c>
      <c r="Q1331" s="7" t="n">
        <v>52</v>
      </c>
      <c r="R1331" s="7" t="n">
        <v>3</v>
      </c>
      <c r="S1331" s="7" t="n">
        <v>0.422</v>
      </c>
      <c r="T1331" s="7" t="n">
        <v>0</v>
      </c>
      <c r="U1331" s="7" t="n">
        <v>0</v>
      </c>
      <c r="V1331" s="7" t="n">
        <v>0.0172</v>
      </c>
      <c r="W1331" s="7"/>
    </row>
    <row r="1332" customFormat="false" ht="15" hidden="false" customHeight="false" outlineLevel="0" collapsed="false">
      <c r="A1332" s="7" t="s">
        <v>1445</v>
      </c>
      <c r="B1332" s="7" t="s">
        <v>108</v>
      </c>
      <c r="C1332" s="7" t="n">
        <v>55</v>
      </c>
      <c r="D1332" s="7" t="s">
        <v>104</v>
      </c>
      <c r="E1332" s="7" t="n">
        <v>66</v>
      </c>
      <c r="F1332" s="7" t="n">
        <v>4</v>
      </c>
      <c r="G1332" s="14" t="n">
        <v>14631.06</v>
      </c>
      <c r="H1332" s="14" t="n">
        <v>122790.14</v>
      </c>
      <c r="I1332" s="14" t="n">
        <v>0</v>
      </c>
      <c r="J1332" s="14" t="n">
        <v>0</v>
      </c>
      <c r="K1332" s="14" t="n">
        <v>513600</v>
      </c>
      <c r="L1332" s="14" t="n">
        <v>0</v>
      </c>
      <c r="M1332" s="14" t="n">
        <v>19300</v>
      </c>
      <c r="N1332" s="14" t="n">
        <v>38.2</v>
      </c>
      <c r="O1332" s="14" t="n">
        <v>3157.52</v>
      </c>
      <c r="P1332" s="7" t="n">
        <v>4</v>
      </c>
      <c r="Q1332" s="7" t="n">
        <v>77</v>
      </c>
      <c r="R1332" s="7" t="n">
        <v>0</v>
      </c>
      <c r="S1332" s="7" t="n">
        <v>0.559</v>
      </c>
      <c r="T1332" s="7" t="n">
        <v>1</v>
      </c>
      <c r="U1332" s="7" t="n">
        <v>0</v>
      </c>
      <c r="V1332" s="7" t="n">
        <v>0.0359</v>
      </c>
      <c r="W1332" s="7"/>
    </row>
    <row r="1333" customFormat="false" ht="15" hidden="false" customHeight="false" outlineLevel="0" collapsed="false">
      <c r="A1333" s="7" t="s">
        <v>1446</v>
      </c>
      <c r="B1333" s="7" t="s">
        <v>108</v>
      </c>
      <c r="C1333" s="7" t="n">
        <v>25</v>
      </c>
      <c r="D1333" s="7" t="s">
        <v>104</v>
      </c>
      <c r="E1333" s="7" t="n">
        <v>4</v>
      </c>
      <c r="F1333" s="7" t="n">
        <v>3</v>
      </c>
      <c r="G1333" s="14" t="n">
        <v>3929.58</v>
      </c>
      <c r="H1333" s="14" t="n">
        <v>65974.33</v>
      </c>
      <c r="I1333" s="14" t="n">
        <v>0</v>
      </c>
      <c r="J1333" s="14" t="n">
        <v>0</v>
      </c>
      <c r="K1333" s="14" t="n">
        <v>0</v>
      </c>
      <c r="L1333" s="14" t="n">
        <v>0</v>
      </c>
      <c r="M1333" s="14" t="n">
        <v>30100</v>
      </c>
      <c r="N1333" s="14" t="n">
        <v>21.4</v>
      </c>
      <c r="O1333" s="14" t="n">
        <v>1487.7</v>
      </c>
      <c r="P1333" s="7" t="n">
        <v>4</v>
      </c>
      <c r="Q1333" s="7" t="n">
        <v>50</v>
      </c>
      <c r="R1333" s="7" t="n">
        <v>8</v>
      </c>
      <c r="S1333" s="7" t="n">
        <v>0.65</v>
      </c>
      <c r="T1333" s="7" t="n">
        <v>0</v>
      </c>
      <c r="U1333" s="7" t="n">
        <v>0</v>
      </c>
      <c r="V1333" s="7" t="n">
        <v>0.0253</v>
      </c>
      <c r="W1333" s="7"/>
    </row>
    <row r="1334" customFormat="false" ht="15" hidden="false" customHeight="false" outlineLevel="0" collapsed="false">
      <c r="A1334" s="7" t="s">
        <v>1447</v>
      </c>
      <c r="B1334" s="7" t="s">
        <v>108</v>
      </c>
      <c r="C1334" s="7" t="n">
        <v>33</v>
      </c>
      <c r="D1334" s="7" t="s">
        <v>102</v>
      </c>
      <c r="E1334" s="7" t="n">
        <v>62</v>
      </c>
      <c r="F1334" s="7" t="n">
        <v>4</v>
      </c>
      <c r="G1334" s="14" t="n">
        <v>7625.09</v>
      </c>
      <c r="H1334" s="14" t="n">
        <v>24803.29</v>
      </c>
      <c r="I1334" s="14" t="n">
        <v>0</v>
      </c>
      <c r="J1334" s="14" t="n">
        <v>0</v>
      </c>
      <c r="K1334" s="14" t="n">
        <v>0</v>
      </c>
      <c r="L1334" s="14" t="n">
        <v>23840</v>
      </c>
      <c r="M1334" s="14" t="n">
        <v>9500</v>
      </c>
      <c r="N1334" s="14" t="n">
        <v>30.5</v>
      </c>
      <c r="O1334" s="14" t="n">
        <v>159.13</v>
      </c>
      <c r="P1334" s="7" t="n">
        <v>3</v>
      </c>
      <c r="Q1334" s="7" t="n">
        <v>19</v>
      </c>
      <c r="R1334" s="7" t="n">
        <v>10</v>
      </c>
      <c r="S1334" s="7" t="n">
        <v>0.908</v>
      </c>
      <c r="T1334" s="7" t="n">
        <v>0</v>
      </c>
      <c r="U1334" s="7" t="n">
        <v>0</v>
      </c>
      <c r="V1334" s="7" t="n">
        <v>0.0635</v>
      </c>
      <c r="W1334" s="7"/>
    </row>
    <row r="1335" customFormat="false" ht="15" hidden="false" customHeight="false" outlineLevel="0" collapsed="false">
      <c r="A1335" s="7" t="s">
        <v>1448</v>
      </c>
      <c r="B1335" s="7" t="s">
        <v>106</v>
      </c>
      <c r="C1335" s="7" t="n">
        <v>41</v>
      </c>
      <c r="D1335" s="7" t="s">
        <v>102</v>
      </c>
      <c r="E1335" s="7" t="n">
        <v>128</v>
      </c>
      <c r="F1335" s="7" t="n">
        <v>2</v>
      </c>
      <c r="G1335" s="14" t="n">
        <v>5795.22</v>
      </c>
      <c r="H1335" s="14" t="n">
        <v>5253.26</v>
      </c>
      <c r="I1335" s="14" t="n">
        <v>0</v>
      </c>
      <c r="J1335" s="14" t="n">
        <v>0</v>
      </c>
      <c r="K1335" s="14" t="n">
        <v>0</v>
      </c>
      <c r="L1335" s="14" t="n">
        <v>0</v>
      </c>
      <c r="M1335" s="14"/>
      <c r="N1335" s="14"/>
      <c r="O1335" s="14" t="n">
        <v>0</v>
      </c>
      <c r="P1335" s="7" t="n">
        <v>0</v>
      </c>
      <c r="Q1335" s="7" t="n">
        <v>27</v>
      </c>
      <c r="R1335" s="7" t="n">
        <v>11</v>
      </c>
      <c r="S1335" s="7" t="n">
        <v>0.894</v>
      </c>
      <c r="T1335" s="7" t="n">
        <v>0</v>
      </c>
      <c r="U1335" s="7" t="n">
        <v>0</v>
      </c>
      <c r="V1335" s="7" t="n">
        <v>0.1104</v>
      </c>
      <c r="W1335" s="7"/>
    </row>
    <row r="1336" customFormat="false" ht="15" hidden="false" customHeight="false" outlineLevel="0" collapsed="false">
      <c r="A1336" s="7" t="s">
        <v>1449</v>
      </c>
      <c r="B1336" s="7" t="s">
        <v>101</v>
      </c>
      <c r="C1336" s="7" t="n">
        <v>51</v>
      </c>
      <c r="D1336" s="7" t="s">
        <v>102</v>
      </c>
      <c r="E1336" s="7" t="n">
        <v>33</v>
      </c>
      <c r="F1336" s="7" t="n">
        <v>4</v>
      </c>
      <c r="G1336" s="14" t="n">
        <v>16341.46</v>
      </c>
      <c r="H1336" s="14" t="n">
        <v>41696.46</v>
      </c>
      <c r="I1336" s="14" t="n">
        <v>77900</v>
      </c>
      <c r="J1336" s="14" t="n">
        <v>0</v>
      </c>
      <c r="K1336" s="14" t="n">
        <v>244600</v>
      </c>
      <c r="L1336" s="14" t="n">
        <v>0</v>
      </c>
      <c r="M1336" s="14"/>
      <c r="N1336" s="14"/>
      <c r="O1336" s="14" t="n">
        <v>0</v>
      </c>
      <c r="P1336" s="7" t="n">
        <v>4</v>
      </c>
      <c r="Q1336" s="7" t="n">
        <v>53</v>
      </c>
      <c r="R1336" s="7" t="n">
        <v>0</v>
      </c>
      <c r="S1336" s="7" t="n">
        <v>0.93</v>
      </c>
      <c r="T1336" s="7" t="n">
        <v>0</v>
      </c>
      <c r="U1336" s="7" t="n">
        <v>0</v>
      </c>
      <c r="V1336" s="7" t="n">
        <v>0.0417</v>
      </c>
      <c r="W1336" s="7"/>
    </row>
    <row r="1337" customFormat="false" ht="15" hidden="false" customHeight="false" outlineLevel="0" collapsed="false">
      <c r="A1337" s="7" t="s">
        <v>1450</v>
      </c>
      <c r="B1337" s="7" t="s">
        <v>101</v>
      </c>
      <c r="C1337" s="7" t="n">
        <v>57</v>
      </c>
      <c r="D1337" s="7" t="s">
        <v>102</v>
      </c>
      <c r="E1337" s="7" t="n">
        <v>48</v>
      </c>
      <c r="F1337" s="7" t="n">
        <v>2</v>
      </c>
      <c r="G1337" s="14" t="n">
        <v>1795.99</v>
      </c>
      <c r="H1337" s="14" t="n">
        <v>27151.12</v>
      </c>
      <c r="I1337" s="14" t="n">
        <v>0</v>
      </c>
      <c r="J1337" s="14" t="n">
        <v>0</v>
      </c>
      <c r="K1337" s="14" t="n">
        <v>0</v>
      </c>
      <c r="L1337" s="14" t="n">
        <v>0</v>
      </c>
      <c r="M1337" s="14"/>
      <c r="N1337" s="14"/>
      <c r="O1337" s="14" t="n">
        <v>0</v>
      </c>
      <c r="P1337" s="7" t="n">
        <v>289</v>
      </c>
      <c r="Q1337" s="7" t="n">
        <v>0</v>
      </c>
      <c r="R1337" s="7" t="n">
        <v>0</v>
      </c>
      <c r="S1337" s="7"/>
      <c r="T1337" s="7" t="n">
        <v>0</v>
      </c>
      <c r="U1337" s="7" t="n">
        <v>1</v>
      </c>
      <c r="V1337" s="7" t="n">
        <v>0.397</v>
      </c>
      <c r="W1337" s="7"/>
    </row>
    <row r="1338" customFormat="false" ht="15" hidden="false" customHeight="false" outlineLevel="0" collapsed="false">
      <c r="A1338" s="7" t="s">
        <v>1451</v>
      </c>
      <c r="B1338" s="7" t="s">
        <v>128</v>
      </c>
      <c r="C1338" s="7" t="n">
        <v>50</v>
      </c>
      <c r="D1338" s="7" t="s">
        <v>102</v>
      </c>
      <c r="E1338" s="7" t="n">
        <v>208</v>
      </c>
      <c r="F1338" s="7" t="n">
        <v>5</v>
      </c>
      <c r="G1338" s="14" t="n">
        <v>1019.16</v>
      </c>
      <c r="H1338" s="14" t="n">
        <v>1494.49</v>
      </c>
      <c r="I1338" s="14" t="n">
        <v>0</v>
      </c>
      <c r="J1338" s="14" t="n">
        <v>8041.76</v>
      </c>
      <c r="K1338" s="14" t="n">
        <v>19400</v>
      </c>
      <c r="L1338" s="14" t="n">
        <v>0</v>
      </c>
      <c r="M1338" s="14"/>
      <c r="N1338" s="14"/>
      <c r="O1338" s="14" t="n">
        <v>0</v>
      </c>
      <c r="P1338" s="7" t="n">
        <v>11</v>
      </c>
      <c r="Q1338" s="7" t="n">
        <v>35</v>
      </c>
      <c r="R1338" s="7" t="n">
        <v>0</v>
      </c>
      <c r="S1338" s="7" t="n">
        <v>0.445</v>
      </c>
      <c r="T1338" s="7" t="n">
        <v>0</v>
      </c>
      <c r="U1338" s="7" t="n">
        <v>0</v>
      </c>
      <c r="V1338" s="7" t="n">
        <v>0.0356</v>
      </c>
      <c r="W1338" s="7"/>
    </row>
    <row r="1339" customFormat="false" ht="15" hidden="false" customHeight="false" outlineLevel="0" collapsed="false">
      <c r="A1339" s="7" t="s">
        <v>1452</v>
      </c>
      <c r="B1339" s="7" t="s">
        <v>106</v>
      </c>
      <c r="C1339" s="7" t="n">
        <v>64</v>
      </c>
      <c r="D1339" s="7" t="s">
        <v>104</v>
      </c>
      <c r="E1339" s="7" t="n">
        <v>243</v>
      </c>
      <c r="F1339" s="7" t="n">
        <v>3</v>
      </c>
      <c r="G1339" s="14" t="n">
        <v>1012.03</v>
      </c>
      <c r="H1339" s="14" t="n">
        <v>6838.94</v>
      </c>
      <c r="I1339" s="14" t="n">
        <v>0</v>
      </c>
      <c r="J1339" s="14" t="n">
        <v>0</v>
      </c>
      <c r="K1339" s="14" t="n">
        <v>0</v>
      </c>
      <c r="L1339" s="14" t="n">
        <v>0</v>
      </c>
      <c r="M1339" s="14" t="n">
        <v>6000</v>
      </c>
      <c r="N1339" s="14" t="n">
        <v>31</v>
      </c>
      <c r="O1339" s="14" t="n">
        <v>176.97</v>
      </c>
      <c r="P1339" s="7" t="n">
        <v>25</v>
      </c>
      <c r="Q1339" s="7" t="n">
        <v>44</v>
      </c>
      <c r="R1339" s="7" t="n">
        <v>0</v>
      </c>
      <c r="S1339" s="7" t="n">
        <v>0.364</v>
      </c>
      <c r="T1339" s="7" t="n">
        <v>1</v>
      </c>
      <c r="U1339" s="7" t="n">
        <v>0</v>
      </c>
      <c r="V1339" s="7" t="n">
        <v>0.0323</v>
      </c>
      <c r="W1339" s="7"/>
    </row>
    <row r="1340" customFormat="false" ht="15" hidden="false" customHeight="false" outlineLevel="0" collapsed="false">
      <c r="A1340" s="7" t="s">
        <v>1453</v>
      </c>
      <c r="B1340" s="7" t="s">
        <v>106</v>
      </c>
      <c r="C1340" s="7" t="n">
        <v>35</v>
      </c>
      <c r="D1340" s="7" t="s">
        <v>102</v>
      </c>
      <c r="E1340" s="7" t="n">
        <v>55</v>
      </c>
      <c r="F1340" s="7" t="n">
        <v>3</v>
      </c>
      <c r="G1340" s="14" t="n">
        <v>2330.81</v>
      </c>
      <c r="H1340" s="14" t="n">
        <v>2918.14</v>
      </c>
      <c r="I1340" s="14" t="n">
        <v>0</v>
      </c>
      <c r="J1340" s="14" t="n">
        <v>0</v>
      </c>
      <c r="K1340" s="14" t="n">
        <v>0</v>
      </c>
      <c r="L1340" s="14" t="n">
        <v>0</v>
      </c>
      <c r="M1340" s="14" t="n">
        <v>4900</v>
      </c>
      <c r="N1340" s="14" t="n">
        <v>25.7</v>
      </c>
      <c r="O1340" s="14" t="n">
        <v>118.54</v>
      </c>
      <c r="P1340" s="7" t="n">
        <v>22</v>
      </c>
      <c r="Q1340" s="7" t="n">
        <v>16</v>
      </c>
      <c r="R1340" s="7" t="n">
        <v>9</v>
      </c>
      <c r="S1340" s="7" t="n">
        <v>0.967</v>
      </c>
      <c r="T1340" s="7" t="n">
        <v>2</v>
      </c>
      <c r="U1340" s="7" t="n">
        <v>1</v>
      </c>
      <c r="V1340" s="7" t="n">
        <v>0.2479</v>
      </c>
      <c r="W1340" s="7" t="s">
        <v>117</v>
      </c>
    </row>
    <row r="1341" customFormat="false" ht="15" hidden="false" customHeight="false" outlineLevel="0" collapsed="false">
      <c r="A1341" s="7" t="s">
        <v>1454</v>
      </c>
      <c r="B1341" s="7" t="s">
        <v>108</v>
      </c>
      <c r="C1341" s="7" t="n">
        <v>28</v>
      </c>
      <c r="D1341" s="7" t="s">
        <v>102</v>
      </c>
      <c r="E1341" s="7" t="n">
        <v>20</v>
      </c>
      <c r="F1341" s="7" t="n">
        <v>2</v>
      </c>
      <c r="G1341" s="14" t="n">
        <v>1911.47</v>
      </c>
      <c r="H1341" s="14" t="n">
        <v>2546.61</v>
      </c>
      <c r="I1341" s="14" t="n">
        <v>0</v>
      </c>
      <c r="J1341" s="14" t="n">
        <v>0</v>
      </c>
      <c r="K1341" s="14" t="n">
        <v>0</v>
      </c>
      <c r="L1341" s="14" t="n">
        <v>0</v>
      </c>
      <c r="M1341" s="14"/>
      <c r="N1341" s="14"/>
      <c r="O1341" s="14" t="n">
        <v>0</v>
      </c>
      <c r="P1341" s="7" t="n">
        <v>4</v>
      </c>
      <c r="Q1341" s="7" t="n">
        <v>20</v>
      </c>
      <c r="R1341" s="7" t="n">
        <v>9</v>
      </c>
      <c r="S1341" s="7" t="n">
        <v>0.708</v>
      </c>
      <c r="T1341" s="7" t="n">
        <v>0</v>
      </c>
      <c r="U1341" s="7" t="n">
        <v>0</v>
      </c>
      <c r="V1341" s="7" t="n">
        <v>0.0557</v>
      </c>
      <c r="W1341" s="7"/>
    </row>
    <row r="1342" customFormat="false" ht="15" hidden="false" customHeight="false" outlineLevel="0" collapsed="false">
      <c r="A1342" s="7" t="s">
        <v>1455</v>
      </c>
      <c r="B1342" s="7" t="s">
        <v>106</v>
      </c>
      <c r="C1342" s="7" t="n">
        <v>31</v>
      </c>
      <c r="D1342" s="7" t="s">
        <v>104</v>
      </c>
      <c r="E1342" s="7" t="n">
        <v>11</v>
      </c>
      <c r="F1342" s="7" t="n">
        <v>5</v>
      </c>
      <c r="G1342" s="14" t="n">
        <v>2367.6</v>
      </c>
      <c r="H1342" s="14" t="n">
        <v>4906.5</v>
      </c>
      <c r="I1342" s="14" t="n">
        <v>0</v>
      </c>
      <c r="J1342" s="14" t="n">
        <v>21851.25</v>
      </c>
      <c r="K1342" s="14" t="n">
        <v>32900</v>
      </c>
      <c r="L1342" s="14" t="n">
        <v>23330</v>
      </c>
      <c r="M1342" s="14"/>
      <c r="N1342" s="14"/>
      <c r="O1342" s="14" t="n">
        <v>0</v>
      </c>
      <c r="P1342" s="7" t="n">
        <v>30</v>
      </c>
      <c r="Q1342" s="7" t="n">
        <v>51</v>
      </c>
      <c r="R1342" s="7" t="n">
        <v>16</v>
      </c>
      <c r="S1342" s="7" t="n">
        <v>0.798</v>
      </c>
      <c r="T1342" s="7" t="n">
        <v>0</v>
      </c>
      <c r="U1342" s="7" t="n">
        <v>0</v>
      </c>
      <c r="V1342" s="7" t="n">
        <v>0.0141</v>
      </c>
      <c r="W1342" s="7"/>
    </row>
    <row r="1343" customFormat="false" ht="15" hidden="false" customHeight="false" outlineLevel="0" collapsed="false">
      <c r="A1343" s="7" t="s">
        <v>1456</v>
      </c>
      <c r="B1343" s="7" t="s">
        <v>108</v>
      </c>
      <c r="C1343" s="7" t="n">
        <v>43</v>
      </c>
      <c r="D1343" s="7" t="s">
        <v>104</v>
      </c>
      <c r="E1343" s="7" t="n">
        <v>106</v>
      </c>
      <c r="F1343" s="7" t="n">
        <v>3</v>
      </c>
      <c r="G1343" s="14" t="n">
        <v>1977.01</v>
      </c>
      <c r="H1343" s="14" t="n">
        <v>31153.45</v>
      </c>
      <c r="I1343" s="14" t="n">
        <v>0</v>
      </c>
      <c r="J1343" s="14" t="n">
        <v>0</v>
      </c>
      <c r="K1343" s="14" t="n">
        <v>0</v>
      </c>
      <c r="L1343" s="14" t="n">
        <v>0</v>
      </c>
      <c r="M1343" s="14"/>
      <c r="N1343" s="14"/>
      <c r="O1343" s="14" t="n">
        <v>0</v>
      </c>
      <c r="P1343" s="7" t="n">
        <v>16</v>
      </c>
      <c r="Q1343" s="7" t="n">
        <v>34</v>
      </c>
      <c r="R1343" s="7" t="n">
        <v>14</v>
      </c>
      <c r="S1343" s="7" t="n">
        <v>0.593</v>
      </c>
      <c r="T1343" s="7" t="n">
        <v>0</v>
      </c>
      <c r="U1343" s="7" t="n">
        <v>0</v>
      </c>
      <c r="V1343" s="7" t="n">
        <v>0.0251</v>
      </c>
      <c r="W1343" s="7"/>
    </row>
    <row r="1344" customFormat="false" ht="15" hidden="false" customHeight="false" outlineLevel="0" collapsed="false">
      <c r="A1344" s="7" t="s">
        <v>1457</v>
      </c>
      <c r="B1344" s="7" t="s">
        <v>106</v>
      </c>
      <c r="C1344" s="7" t="n">
        <v>59</v>
      </c>
      <c r="D1344" s="7" t="s">
        <v>102</v>
      </c>
      <c r="E1344" s="7" t="n">
        <v>331</v>
      </c>
      <c r="F1344" s="7" t="n">
        <v>4</v>
      </c>
      <c r="G1344" s="14" t="n">
        <v>14766.86</v>
      </c>
      <c r="H1344" s="14" t="n">
        <v>55855.76</v>
      </c>
      <c r="I1344" s="14" t="n">
        <v>0</v>
      </c>
      <c r="J1344" s="14" t="n">
        <v>0</v>
      </c>
      <c r="K1344" s="14" t="n">
        <v>168700</v>
      </c>
      <c r="L1344" s="14" t="n">
        <v>26750</v>
      </c>
      <c r="M1344" s="14"/>
      <c r="N1344" s="14"/>
      <c r="O1344" s="14" t="n">
        <v>0</v>
      </c>
      <c r="P1344" s="7" t="n">
        <v>3</v>
      </c>
      <c r="Q1344" s="7" t="n">
        <v>26</v>
      </c>
      <c r="R1344" s="7" t="n">
        <v>9</v>
      </c>
      <c r="S1344" s="7" t="n">
        <v>0.591</v>
      </c>
      <c r="T1344" s="7" t="n">
        <v>1</v>
      </c>
      <c r="U1344" s="7" t="n">
        <v>0</v>
      </c>
      <c r="V1344" s="7" t="n">
        <v>0.0839</v>
      </c>
      <c r="W1344" s="7"/>
    </row>
    <row r="1345" customFormat="false" ht="15" hidden="false" customHeight="false" outlineLevel="0" collapsed="false">
      <c r="A1345" s="7" t="s">
        <v>1458</v>
      </c>
      <c r="B1345" s="7" t="s">
        <v>101</v>
      </c>
      <c r="C1345" s="7" t="n">
        <v>38</v>
      </c>
      <c r="D1345" s="7" t="s">
        <v>102</v>
      </c>
      <c r="E1345" s="7" t="n">
        <v>11</v>
      </c>
      <c r="F1345" s="7" t="n">
        <v>4</v>
      </c>
      <c r="G1345" s="14" t="n">
        <v>27640.12</v>
      </c>
      <c r="H1345" s="14" t="n">
        <v>14257.96</v>
      </c>
      <c r="I1345" s="14" t="n">
        <v>17000</v>
      </c>
      <c r="J1345" s="14" t="n">
        <v>0</v>
      </c>
      <c r="K1345" s="14" t="n">
        <v>0</v>
      </c>
      <c r="L1345" s="14" t="n">
        <v>25030</v>
      </c>
      <c r="M1345" s="14"/>
      <c r="N1345" s="14"/>
      <c r="O1345" s="14" t="n">
        <v>0</v>
      </c>
      <c r="P1345" s="7" t="n">
        <v>3</v>
      </c>
      <c r="Q1345" s="7" t="n">
        <v>39</v>
      </c>
      <c r="R1345" s="7" t="n">
        <v>27</v>
      </c>
      <c r="S1345" s="7" t="n">
        <v>1</v>
      </c>
      <c r="T1345" s="7" t="n">
        <v>0</v>
      </c>
      <c r="U1345" s="7" t="n">
        <v>0</v>
      </c>
      <c r="V1345" s="7" t="n">
        <v>0.052</v>
      </c>
      <c r="W1345" s="7"/>
    </row>
    <row r="1346" customFormat="false" ht="15" hidden="false" customHeight="false" outlineLevel="0" collapsed="false">
      <c r="A1346" s="7" t="s">
        <v>1459</v>
      </c>
      <c r="B1346" s="7" t="s">
        <v>108</v>
      </c>
      <c r="C1346" s="7" t="n">
        <v>51</v>
      </c>
      <c r="D1346" s="7" t="s">
        <v>104</v>
      </c>
      <c r="E1346" s="7" t="n">
        <v>103</v>
      </c>
      <c r="F1346" s="7" t="n">
        <v>3</v>
      </c>
      <c r="G1346" s="14" t="n">
        <v>7871.21</v>
      </c>
      <c r="H1346" s="14" t="n">
        <v>14578.23</v>
      </c>
      <c r="I1346" s="14" t="n">
        <v>0</v>
      </c>
      <c r="J1346" s="14" t="n">
        <v>0</v>
      </c>
      <c r="K1346" s="14" t="n">
        <v>0</v>
      </c>
      <c r="L1346" s="14" t="n">
        <v>0</v>
      </c>
      <c r="M1346" s="14" t="n">
        <v>8400</v>
      </c>
      <c r="N1346" s="14" t="n">
        <v>17.2</v>
      </c>
      <c r="O1346" s="14" t="n">
        <v>457.03</v>
      </c>
      <c r="P1346" s="7" t="n">
        <v>1</v>
      </c>
      <c r="Q1346" s="7" t="n">
        <v>32</v>
      </c>
      <c r="R1346" s="7" t="n">
        <v>7</v>
      </c>
      <c r="S1346" s="7" t="n">
        <v>0.444</v>
      </c>
      <c r="T1346" s="7" t="n">
        <v>1</v>
      </c>
      <c r="U1346" s="7" t="n">
        <v>0</v>
      </c>
      <c r="V1346" s="7" t="n">
        <v>0.0337</v>
      </c>
      <c r="W1346" s="7"/>
    </row>
    <row r="1347" customFormat="false" ht="15" hidden="false" customHeight="false" outlineLevel="0" collapsed="false">
      <c r="A1347" s="7" t="s">
        <v>1460</v>
      </c>
      <c r="B1347" s="7" t="s">
        <v>108</v>
      </c>
      <c r="C1347" s="7" t="n">
        <v>43</v>
      </c>
      <c r="D1347" s="7" t="s">
        <v>104</v>
      </c>
      <c r="E1347" s="7" t="n">
        <v>45</v>
      </c>
      <c r="F1347" s="7" t="n">
        <v>2</v>
      </c>
      <c r="G1347" s="14" t="n">
        <v>3301.05</v>
      </c>
      <c r="H1347" s="14" t="n">
        <v>0</v>
      </c>
      <c r="I1347" s="14" t="n">
        <v>24800</v>
      </c>
      <c r="J1347" s="14" t="n">
        <v>0</v>
      </c>
      <c r="K1347" s="14" t="n">
        <v>0</v>
      </c>
      <c r="L1347" s="14" t="n">
        <v>0</v>
      </c>
      <c r="M1347" s="14"/>
      <c r="N1347" s="14"/>
      <c r="O1347" s="14" t="n">
        <v>0</v>
      </c>
      <c r="P1347" s="7" t="n">
        <v>10</v>
      </c>
      <c r="Q1347" s="7" t="n">
        <v>49</v>
      </c>
      <c r="R1347" s="7" t="n">
        <v>8</v>
      </c>
      <c r="S1347" s="7" t="n">
        <v>0.551</v>
      </c>
      <c r="T1347" s="7" t="n">
        <v>0</v>
      </c>
      <c r="U1347" s="7" t="n">
        <v>0</v>
      </c>
      <c r="V1347" s="7" t="n">
        <v>0.0312</v>
      </c>
      <c r="W1347" s="7"/>
    </row>
    <row r="1348" customFormat="false" ht="15" hidden="false" customHeight="false" outlineLevel="0" collapsed="false">
      <c r="A1348" s="7" t="s">
        <v>1461</v>
      </c>
      <c r="B1348" s="7" t="s">
        <v>128</v>
      </c>
      <c r="C1348" s="7" t="n">
        <v>56</v>
      </c>
      <c r="D1348" s="7" t="s">
        <v>102</v>
      </c>
      <c r="E1348" s="7" t="n">
        <v>156</v>
      </c>
      <c r="F1348" s="7" t="n">
        <v>4</v>
      </c>
      <c r="G1348" s="14" t="n">
        <v>802.45</v>
      </c>
      <c r="H1348" s="14" t="n">
        <v>11001.93</v>
      </c>
      <c r="I1348" s="14" t="n">
        <v>63000</v>
      </c>
      <c r="J1348" s="14" t="n">
        <v>0</v>
      </c>
      <c r="K1348" s="14" t="n">
        <v>0</v>
      </c>
      <c r="L1348" s="14" t="n">
        <v>0</v>
      </c>
      <c r="M1348" s="14" t="n">
        <v>4800</v>
      </c>
      <c r="N1348" s="14" t="n">
        <v>42.3</v>
      </c>
      <c r="O1348" s="14" t="n">
        <v>0</v>
      </c>
      <c r="P1348" s="7" t="n">
        <v>328</v>
      </c>
      <c r="Q1348" s="7" t="n">
        <v>0</v>
      </c>
      <c r="R1348" s="7" t="n">
        <v>0</v>
      </c>
      <c r="S1348" s="7"/>
      <c r="T1348" s="7" t="n">
        <v>0</v>
      </c>
      <c r="U1348" s="7" t="n">
        <v>0</v>
      </c>
      <c r="V1348" s="7" t="n">
        <v>0.1678</v>
      </c>
      <c r="W1348" s="7"/>
    </row>
    <row r="1349" customFormat="false" ht="15" hidden="false" customHeight="false" outlineLevel="0" collapsed="false">
      <c r="A1349" s="7" t="s">
        <v>1462</v>
      </c>
      <c r="B1349" s="7" t="s">
        <v>101</v>
      </c>
      <c r="C1349" s="7" t="n">
        <v>34</v>
      </c>
      <c r="D1349" s="7" t="s">
        <v>104</v>
      </c>
      <c r="E1349" s="7" t="n">
        <v>5</v>
      </c>
      <c r="F1349" s="7" t="n">
        <v>4</v>
      </c>
      <c r="G1349" s="14" t="n">
        <v>5724.16</v>
      </c>
      <c r="H1349" s="14" t="n">
        <v>0</v>
      </c>
      <c r="I1349" s="14" t="n">
        <v>52700</v>
      </c>
      <c r="J1349" s="14" t="n">
        <v>0</v>
      </c>
      <c r="K1349" s="14" t="n">
        <v>249100</v>
      </c>
      <c r="L1349" s="14" t="n">
        <v>0</v>
      </c>
      <c r="M1349" s="14" t="n">
        <v>9200</v>
      </c>
      <c r="N1349" s="14" t="n">
        <v>24.2</v>
      </c>
      <c r="O1349" s="14" t="n">
        <v>1236.75</v>
      </c>
      <c r="P1349" s="7" t="n">
        <v>0</v>
      </c>
      <c r="Q1349" s="7" t="n">
        <v>23</v>
      </c>
      <c r="R1349" s="7" t="n">
        <v>16</v>
      </c>
      <c r="S1349" s="7" t="n">
        <v>0.78</v>
      </c>
      <c r="T1349" s="7" t="n">
        <v>0</v>
      </c>
      <c r="U1349" s="7" t="n">
        <v>0</v>
      </c>
      <c r="V1349" s="7" t="n">
        <v>0.0345</v>
      </c>
      <c r="W1349" s="7"/>
    </row>
    <row r="1350" customFormat="false" ht="15" hidden="false" customHeight="false" outlineLevel="0" collapsed="false">
      <c r="A1350" s="7" t="s">
        <v>1463</v>
      </c>
      <c r="B1350" s="7" t="s">
        <v>108</v>
      </c>
      <c r="C1350" s="7" t="n">
        <v>43</v>
      </c>
      <c r="D1350" s="7" t="s">
        <v>104</v>
      </c>
      <c r="E1350" s="7" t="n">
        <v>58</v>
      </c>
      <c r="F1350" s="7" t="n">
        <v>5</v>
      </c>
      <c r="G1350" s="14" t="n">
        <v>7340.44</v>
      </c>
      <c r="H1350" s="14" t="n">
        <v>59988.46</v>
      </c>
      <c r="I1350" s="14" t="n">
        <v>0</v>
      </c>
      <c r="J1350" s="14" t="n">
        <v>0</v>
      </c>
      <c r="K1350" s="14" t="n">
        <v>175200</v>
      </c>
      <c r="L1350" s="14" t="n">
        <v>0</v>
      </c>
      <c r="M1350" s="14" t="n">
        <v>35700</v>
      </c>
      <c r="N1350" s="14" t="n">
        <v>20.7</v>
      </c>
      <c r="O1350" s="14" t="n">
        <v>0</v>
      </c>
      <c r="P1350" s="7" t="n">
        <v>234</v>
      </c>
      <c r="Q1350" s="7" t="n">
        <v>0</v>
      </c>
      <c r="R1350" s="7" t="n">
        <v>0</v>
      </c>
      <c r="S1350" s="7"/>
      <c r="T1350" s="7" t="n">
        <v>0</v>
      </c>
      <c r="U1350" s="7" t="n">
        <v>0</v>
      </c>
      <c r="V1350" s="7" t="n">
        <v>0.0783</v>
      </c>
      <c r="W1350" s="7" t="s">
        <v>117</v>
      </c>
    </row>
    <row r="1351" customFormat="false" ht="15" hidden="false" customHeight="false" outlineLevel="0" collapsed="false">
      <c r="A1351" s="7" t="s">
        <v>1464</v>
      </c>
      <c r="B1351" s="7" t="s">
        <v>101</v>
      </c>
      <c r="C1351" s="7" t="n">
        <v>49</v>
      </c>
      <c r="D1351" s="7" t="s">
        <v>102</v>
      </c>
      <c r="E1351" s="7" t="n">
        <v>34</v>
      </c>
      <c r="F1351" s="7" t="n">
        <v>2</v>
      </c>
      <c r="G1351" s="14" t="n">
        <v>4773.27</v>
      </c>
      <c r="H1351" s="14" t="n">
        <v>0</v>
      </c>
      <c r="I1351" s="14" t="n">
        <v>0</v>
      </c>
      <c r="J1351" s="14" t="n">
        <v>0</v>
      </c>
      <c r="K1351" s="14" t="n">
        <v>0</v>
      </c>
      <c r="L1351" s="14" t="n">
        <v>4530</v>
      </c>
      <c r="M1351" s="14"/>
      <c r="N1351" s="14"/>
      <c r="O1351" s="14" t="n">
        <v>0</v>
      </c>
      <c r="P1351" s="7" t="n">
        <v>7</v>
      </c>
      <c r="Q1351" s="7" t="n">
        <v>5</v>
      </c>
      <c r="R1351" s="7" t="n">
        <v>4</v>
      </c>
      <c r="S1351" s="7" t="n">
        <v>0.543</v>
      </c>
      <c r="T1351" s="7" t="n">
        <v>0</v>
      </c>
      <c r="U1351" s="7" t="n">
        <v>1</v>
      </c>
      <c r="V1351" s="7" t="n">
        <v>0.1816</v>
      </c>
      <c r="W1351" s="7" t="s">
        <v>117</v>
      </c>
    </row>
    <row r="1352" customFormat="false" ht="15" hidden="false" customHeight="false" outlineLevel="0" collapsed="false">
      <c r="A1352" s="7" t="s">
        <v>1465</v>
      </c>
      <c r="B1352" s="7" t="s">
        <v>106</v>
      </c>
      <c r="C1352" s="7" t="n">
        <v>82</v>
      </c>
      <c r="D1352" s="7" t="s">
        <v>102</v>
      </c>
      <c r="E1352" s="7" t="n">
        <v>659</v>
      </c>
      <c r="F1352" s="7" t="n">
        <v>4</v>
      </c>
      <c r="G1352" s="14" t="n">
        <v>1754.36</v>
      </c>
      <c r="H1352" s="14" t="n">
        <v>4705.82</v>
      </c>
      <c r="I1352" s="14" t="n">
        <v>4100</v>
      </c>
      <c r="J1352" s="14" t="n">
        <v>0</v>
      </c>
      <c r="K1352" s="14" t="n">
        <v>0</v>
      </c>
      <c r="L1352" s="14" t="n">
        <v>0</v>
      </c>
      <c r="M1352" s="14" t="n">
        <v>3800</v>
      </c>
      <c r="N1352" s="14" t="n">
        <v>31.9</v>
      </c>
      <c r="O1352" s="14" t="n">
        <v>255.3</v>
      </c>
      <c r="P1352" s="7" t="n">
        <v>23</v>
      </c>
      <c r="Q1352" s="7" t="n">
        <v>26</v>
      </c>
      <c r="R1352" s="7" t="n">
        <v>5</v>
      </c>
      <c r="S1352" s="7" t="n">
        <v>0.169</v>
      </c>
      <c r="T1352" s="7" t="n">
        <v>0</v>
      </c>
      <c r="U1352" s="7" t="n">
        <v>0</v>
      </c>
      <c r="V1352" s="7" t="n">
        <v>0.06</v>
      </c>
      <c r="W1352" s="7"/>
    </row>
    <row r="1353" customFormat="false" ht="15" hidden="false" customHeight="false" outlineLevel="0" collapsed="false">
      <c r="A1353" s="7" t="s">
        <v>1466</v>
      </c>
      <c r="B1353" s="7" t="s">
        <v>108</v>
      </c>
      <c r="C1353" s="7" t="n">
        <v>29</v>
      </c>
      <c r="D1353" s="7" t="s">
        <v>104</v>
      </c>
      <c r="E1353" s="7" t="n">
        <v>82</v>
      </c>
      <c r="F1353" s="7" t="n">
        <v>3</v>
      </c>
      <c r="G1353" s="14" t="n">
        <v>7761.45</v>
      </c>
      <c r="H1353" s="14" t="n">
        <v>71752.12</v>
      </c>
      <c r="I1353" s="14" t="n">
        <v>0</v>
      </c>
      <c r="J1353" s="14" t="n">
        <v>0</v>
      </c>
      <c r="K1353" s="14" t="n">
        <v>433600</v>
      </c>
      <c r="L1353" s="14" t="n">
        <v>0</v>
      </c>
      <c r="M1353" s="14"/>
      <c r="N1353" s="14"/>
      <c r="O1353" s="14" t="n">
        <v>0</v>
      </c>
      <c r="P1353" s="7" t="n">
        <v>18</v>
      </c>
      <c r="Q1353" s="7" t="n">
        <v>57</v>
      </c>
      <c r="R1353" s="7" t="n">
        <v>21</v>
      </c>
      <c r="S1353" s="7" t="n">
        <v>0.82</v>
      </c>
      <c r="T1353" s="7" t="n">
        <v>0</v>
      </c>
      <c r="U1353" s="7" t="n">
        <v>0</v>
      </c>
      <c r="V1353" s="7" t="n">
        <v>0.0191</v>
      </c>
      <c r="W1353" s="7"/>
    </row>
    <row r="1354" customFormat="false" ht="15" hidden="false" customHeight="false" outlineLevel="0" collapsed="false">
      <c r="A1354" s="7" t="s">
        <v>1467</v>
      </c>
      <c r="B1354" s="7" t="s">
        <v>108</v>
      </c>
      <c r="C1354" s="7" t="n">
        <v>60</v>
      </c>
      <c r="D1354" s="7" t="s">
        <v>102</v>
      </c>
      <c r="E1354" s="7" t="n">
        <v>96</v>
      </c>
      <c r="F1354" s="7" t="n">
        <v>1</v>
      </c>
      <c r="G1354" s="14" t="n">
        <v>1880.62</v>
      </c>
      <c r="H1354" s="14" t="n">
        <v>0</v>
      </c>
      <c r="I1354" s="14" t="n">
        <v>0</v>
      </c>
      <c r="J1354" s="14" t="n">
        <v>0</v>
      </c>
      <c r="K1354" s="14" t="n">
        <v>0</v>
      </c>
      <c r="L1354" s="14" t="n">
        <v>0</v>
      </c>
      <c r="M1354" s="14"/>
      <c r="N1354" s="14"/>
      <c r="O1354" s="14" t="n">
        <v>0</v>
      </c>
      <c r="P1354" s="7" t="n">
        <v>6</v>
      </c>
      <c r="Q1354" s="7" t="n">
        <v>26</v>
      </c>
      <c r="R1354" s="7" t="n">
        <v>0</v>
      </c>
      <c r="S1354" s="7" t="n">
        <v>0.579</v>
      </c>
      <c r="T1354" s="7" t="n">
        <v>0</v>
      </c>
      <c r="U1354" s="7" t="n">
        <v>0</v>
      </c>
      <c r="V1354" s="7" t="n">
        <v>0.0792</v>
      </c>
      <c r="W1354" s="7"/>
    </row>
    <row r="1355" customFormat="false" ht="15" hidden="false" customHeight="false" outlineLevel="0" collapsed="false">
      <c r="A1355" s="7" t="s">
        <v>1468</v>
      </c>
      <c r="B1355" s="7" t="s">
        <v>101</v>
      </c>
      <c r="C1355" s="7" t="n">
        <v>64</v>
      </c>
      <c r="D1355" s="7" t="s">
        <v>104</v>
      </c>
      <c r="E1355" s="7" t="n">
        <v>145</v>
      </c>
      <c r="F1355" s="7" t="n">
        <v>4</v>
      </c>
      <c r="G1355" s="14" t="n">
        <v>7899.42</v>
      </c>
      <c r="H1355" s="14" t="n">
        <v>0</v>
      </c>
      <c r="I1355" s="14" t="n">
        <v>23900</v>
      </c>
      <c r="J1355" s="14" t="n">
        <v>0</v>
      </c>
      <c r="K1355" s="14" t="n">
        <v>0</v>
      </c>
      <c r="L1355" s="14" t="n">
        <v>0</v>
      </c>
      <c r="M1355" s="14" t="n">
        <v>6000</v>
      </c>
      <c r="N1355" s="14" t="n">
        <v>6</v>
      </c>
      <c r="O1355" s="14" t="n">
        <v>719.19</v>
      </c>
      <c r="P1355" s="7" t="n">
        <v>9</v>
      </c>
      <c r="Q1355" s="7" t="n">
        <v>46</v>
      </c>
      <c r="R1355" s="7" t="n">
        <v>7</v>
      </c>
      <c r="S1355" s="7" t="n">
        <v>0.325</v>
      </c>
      <c r="T1355" s="7" t="n">
        <v>0</v>
      </c>
      <c r="U1355" s="7" t="n">
        <v>0</v>
      </c>
      <c r="V1355" s="7" t="n">
        <v>0.0232</v>
      </c>
      <c r="W1355" s="7" t="s">
        <v>117</v>
      </c>
    </row>
    <row r="1356" customFormat="false" ht="15" hidden="false" customHeight="false" outlineLevel="0" collapsed="false">
      <c r="A1356" s="7" t="s">
        <v>1469</v>
      </c>
      <c r="B1356" s="7" t="s">
        <v>106</v>
      </c>
      <c r="C1356" s="7" t="n">
        <v>26</v>
      </c>
      <c r="D1356" s="7" t="s">
        <v>104</v>
      </c>
      <c r="E1356" s="7" t="n">
        <v>16</v>
      </c>
      <c r="F1356" s="7" t="n">
        <v>2</v>
      </c>
      <c r="G1356" s="14" t="n">
        <v>6732.97</v>
      </c>
      <c r="H1356" s="14" t="n">
        <v>48424.62</v>
      </c>
      <c r="I1356" s="14" t="n">
        <v>0</v>
      </c>
      <c r="J1356" s="14" t="n">
        <v>0</v>
      </c>
      <c r="K1356" s="14" t="n">
        <v>0</v>
      </c>
      <c r="L1356" s="14" t="n">
        <v>0</v>
      </c>
      <c r="M1356" s="14"/>
      <c r="N1356" s="14"/>
      <c r="O1356" s="14" t="n">
        <v>0</v>
      </c>
      <c r="P1356" s="7" t="n">
        <v>6</v>
      </c>
      <c r="Q1356" s="7" t="n">
        <v>69</v>
      </c>
      <c r="R1356" s="7" t="n">
        <v>0</v>
      </c>
      <c r="S1356" s="7" t="n">
        <v>0.829</v>
      </c>
      <c r="T1356" s="7" t="n">
        <v>0</v>
      </c>
      <c r="U1356" s="7" t="n">
        <v>0</v>
      </c>
      <c r="V1356" s="7" t="n">
        <v>0.0413</v>
      </c>
      <c r="W1356" s="7"/>
    </row>
    <row r="1357" customFormat="false" ht="15" hidden="false" customHeight="false" outlineLevel="0" collapsed="false">
      <c r="A1357" s="7" t="s">
        <v>1470</v>
      </c>
      <c r="B1357" s="7" t="s">
        <v>101</v>
      </c>
      <c r="C1357" s="7" t="n">
        <v>65</v>
      </c>
      <c r="D1357" s="7" t="s">
        <v>102</v>
      </c>
      <c r="E1357" s="7" t="n">
        <v>144</v>
      </c>
      <c r="F1357" s="7" t="n">
        <v>3</v>
      </c>
      <c r="G1357" s="14" t="n">
        <v>2113.57</v>
      </c>
      <c r="H1357" s="14" t="n">
        <v>28762.77</v>
      </c>
      <c r="I1357" s="14" t="n">
        <v>0</v>
      </c>
      <c r="J1357" s="14" t="n">
        <v>71764.11</v>
      </c>
      <c r="K1357" s="14" t="n">
        <v>0</v>
      </c>
      <c r="L1357" s="14" t="n">
        <v>0</v>
      </c>
      <c r="M1357" s="14"/>
      <c r="N1357" s="14"/>
      <c r="O1357" s="14" t="n">
        <v>0</v>
      </c>
      <c r="P1357" s="7" t="n">
        <v>129</v>
      </c>
      <c r="Q1357" s="7" t="n">
        <v>0</v>
      </c>
      <c r="R1357" s="7" t="n">
        <v>0</v>
      </c>
      <c r="S1357" s="7"/>
      <c r="T1357" s="7" t="n">
        <v>0</v>
      </c>
      <c r="U1357" s="7" t="n">
        <v>0</v>
      </c>
      <c r="V1357" s="7" t="n">
        <v>0.3042</v>
      </c>
      <c r="W1357" s="7"/>
    </row>
    <row r="1358" customFormat="false" ht="15" hidden="false" customHeight="false" outlineLevel="0" collapsed="false">
      <c r="A1358" s="7" t="s">
        <v>1471</v>
      </c>
      <c r="B1358" s="7" t="s">
        <v>106</v>
      </c>
      <c r="C1358" s="7" t="n">
        <v>26</v>
      </c>
      <c r="D1358" s="7" t="s">
        <v>104</v>
      </c>
      <c r="E1358" s="7" t="n">
        <v>14</v>
      </c>
      <c r="F1358" s="7" t="n">
        <v>4</v>
      </c>
      <c r="G1358" s="14" t="n">
        <v>763.68</v>
      </c>
      <c r="H1358" s="14" t="n">
        <v>0</v>
      </c>
      <c r="I1358" s="14" t="n">
        <v>0</v>
      </c>
      <c r="J1358" s="14" t="n">
        <v>0</v>
      </c>
      <c r="K1358" s="14" t="n">
        <v>65000</v>
      </c>
      <c r="L1358" s="14" t="n">
        <v>0</v>
      </c>
      <c r="M1358" s="14" t="n">
        <v>7700</v>
      </c>
      <c r="N1358" s="14" t="n">
        <v>63.5</v>
      </c>
      <c r="O1358" s="14" t="n">
        <v>0</v>
      </c>
      <c r="P1358" s="7" t="n">
        <v>384</v>
      </c>
      <c r="Q1358" s="7" t="n">
        <v>0</v>
      </c>
      <c r="R1358" s="7" t="n">
        <v>0</v>
      </c>
      <c r="S1358" s="7"/>
      <c r="T1358" s="7" t="n">
        <v>1</v>
      </c>
      <c r="U1358" s="7" t="n">
        <v>0</v>
      </c>
      <c r="V1358" s="7" t="n">
        <v>0.2979</v>
      </c>
      <c r="W1358" s="7"/>
    </row>
    <row r="1359" customFormat="false" ht="15" hidden="false" customHeight="false" outlineLevel="0" collapsed="false">
      <c r="A1359" s="7" t="s">
        <v>1472</v>
      </c>
      <c r="B1359" s="7" t="s">
        <v>106</v>
      </c>
      <c r="C1359" s="7" t="n">
        <v>47</v>
      </c>
      <c r="D1359" s="7" t="s">
        <v>104</v>
      </c>
      <c r="E1359" s="7" t="n">
        <v>28</v>
      </c>
      <c r="F1359" s="7" t="n">
        <v>5</v>
      </c>
      <c r="G1359" s="14" t="n">
        <v>2868.83</v>
      </c>
      <c r="H1359" s="14" t="n">
        <v>30866.55</v>
      </c>
      <c r="I1359" s="14" t="n">
        <v>0</v>
      </c>
      <c r="J1359" s="14" t="n">
        <v>0</v>
      </c>
      <c r="K1359" s="14" t="n">
        <v>119600</v>
      </c>
      <c r="L1359" s="14" t="n">
        <v>0</v>
      </c>
      <c r="M1359" s="14" t="n">
        <v>15000</v>
      </c>
      <c r="N1359" s="14" t="n">
        <v>65.6</v>
      </c>
      <c r="O1359" s="14" t="n">
        <v>818.4</v>
      </c>
      <c r="P1359" s="7" t="n">
        <v>6</v>
      </c>
      <c r="Q1359" s="7" t="n">
        <v>46</v>
      </c>
      <c r="R1359" s="7" t="n">
        <v>7</v>
      </c>
      <c r="S1359" s="7" t="n">
        <v>0.532</v>
      </c>
      <c r="T1359" s="7" t="n">
        <v>0</v>
      </c>
      <c r="U1359" s="7" t="n">
        <v>0</v>
      </c>
      <c r="V1359" s="7" t="n">
        <v>0.012</v>
      </c>
      <c r="W1359" s="7"/>
    </row>
    <row r="1360" customFormat="false" ht="15" hidden="false" customHeight="false" outlineLevel="0" collapsed="false">
      <c r="A1360" s="7" t="s">
        <v>1473</v>
      </c>
      <c r="B1360" s="7" t="s">
        <v>108</v>
      </c>
      <c r="C1360" s="7" t="n">
        <v>35</v>
      </c>
      <c r="D1360" s="7" t="s">
        <v>102</v>
      </c>
      <c r="E1360" s="7" t="n">
        <v>30</v>
      </c>
      <c r="F1360" s="7" t="n">
        <v>3</v>
      </c>
      <c r="G1360" s="14" t="n">
        <v>12885.51</v>
      </c>
      <c r="H1360" s="14" t="n">
        <v>6389.96</v>
      </c>
      <c r="I1360" s="14" t="n">
        <v>0</v>
      </c>
      <c r="J1360" s="14" t="n">
        <v>0</v>
      </c>
      <c r="K1360" s="14" t="n">
        <v>0</v>
      </c>
      <c r="L1360" s="14" t="n">
        <v>0</v>
      </c>
      <c r="M1360" s="14" t="n">
        <v>24900</v>
      </c>
      <c r="N1360" s="14" t="n">
        <v>24.6</v>
      </c>
      <c r="O1360" s="14" t="n">
        <v>0</v>
      </c>
      <c r="P1360" s="7" t="n">
        <v>235</v>
      </c>
      <c r="Q1360" s="7" t="n">
        <v>0</v>
      </c>
      <c r="R1360" s="7" t="n">
        <v>0</v>
      </c>
      <c r="S1360" s="7"/>
      <c r="T1360" s="7" t="n">
        <v>0</v>
      </c>
      <c r="U1360" s="7" t="n">
        <v>0</v>
      </c>
      <c r="V1360" s="7" t="n">
        <v>0.334</v>
      </c>
      <c r="W1360" s="7"/>
    </row>
    <row r="1361" customFormat="false" ht="15" hidden="false" customHeight="false" outlineLevel="0" collapsed="false">
      <c r="A1361" s="7" t="s">
        <v>1474</v>
      </c>
      <c r="B1361" s="7" t="s">
        <v>108</v>
      </c>
      <c r="C1361" s="7" t="n">
        <v>40</v>
      </c>
      <c r="D1361" s="7" t="s">
        <v>102</v>
      </c>
      <c r="E1361" s="7" t="n">
        <v>49</v>
      </c>
      <c r="F1361" s="7" t="n">
        <v>3</v>
      </c>
      <c r="G1361" s="14" t="n">
        <v>8000.04</v>
      </c>
      <c r="H1361" s="14" t="n">
        <v>0</v>
      </c>
      <c r="I1361" s="14" t="n">
        <v>57000</v>
      </c>
      <c r="J1361" s="14" t="n">
        <v>0</v>
      </c>
      <c r="K1361" s="14" t="n">
        <v>0</v>
      </c>
      <c r="L1361" s="14" t="n">
        <v>0</v>
      </c>
      <c r="M1361" s="14" t="n">
        <v>13700</v>
      </c>
      <c r="N1361" s="14" t="n">
        <v>28.1</v>
      </c>
      <c r="O1361" s="14" t="n">
        <v>240.25</v>
      </c>
      <c r="P1361" s="7" t="n">
        <v>2</v>
      </c>
      <c r="Q1361" s="7" t="n">
        <v>18</v>
      </c>
      <c r="R1361" s="7" t="n">
        <v>12</v>
      </c>
      <c r="S1361" s="7" t="n">
        <v>0.664</v>
      </c>
      <c r="T1361" s="7" t="n">
        <v>1</v>
      </c>
      <c r="U1361" s="7" t="n">
        <v>0</v>
      </c>
      <c r="V1361" s="7" t="n">
        <v>0.1111</v>
      </c>
      <c r="W1361" s="7"/>
    </row>
    <row r="1362" customFormat="false" ht="15" hidden="false" customHeight="false" outlineLevel="0" collapsed="false">
      <c r="A1362" s="7" t="s">
        <v>1475</v>
      </c>
      <c r="B1362" s="7" t="s">
        <v>106</v>
      </c>
      <c r="C1362" s="7" t="n">
        <v>63</v>
      </c>
      <c r="D1362" s="7" t="s">
        <v>102</v>
      </c>
      <c r="E1362" s="7" t="n">
        <v>448</v>
      </c>
      <c r="F1362" s="7" t="n">
        <v>4</v>
      </c>
      <c r="G1362" s="14" t="n">
        <v>2669.21</v>
      </c>
      <c r="H1362" s="14" t="n">
        <v>5199.34</v>
      </c>
      <c r="I1362" s="14" t="n">
        <v>22700</v>
      </c>
      <c r="J1362" s="14" t="n">
        <v>0</v>
      </c>
      <c r="K1362" s="14" t="n">
        <v>0</v>
      </c>
      <c r="L1362" s="14" t="n">
        <v>0</v>
      </c>
      <c r="M1362" s="14" t="n">
        <v>3300</v>
      </c>
      <c r="N1362" s="14" t="n">
        <v>28.5</v>
      </c>
      <c r="O1362" s="14" t="n">
        <v>169.7</v>
      </c>
      <c r="P1362" s="7" t="n">
        <v>15</v>
      </c>
      <c r="Q1362" s="7" t="n">
        <v>37</v>
      </c>
      <c r="R1362" s="7" t="n">
        <v>11</v>
      </c>
      <c r="S1362" s="7" t="n">
        <v>0.53</v>
      </c>
      <c r="T1362" s="7" t="n">
        <v>1</v>
      </c>
      <c r="U1362" s="7" t="n">
        <v>0</v>
      </c>
      <c r="V1362" s="7" t="n">
        <v>0.0429</v>
      </c>
      <c r="W1362" s="7"/>
    </row>
    <row r="1363" customFormat="false" ht="15" hidden="false" customHeight="false" outlineLevel="0" collapsed="false">
      <c r="A1363" s="7" t="s">
        <v>1476</v>
      </c>
      <c r="B1363" s="7" t="s">
        <v>128</v>
      </c>
      <c r="C1363" s="7" t="n">
        <v>50</v>
      </c>
      <c r="D1363" s="7" t="s">
        <v>104</v>
      </c>
      <c r="E1363" s="7" t="n">
        <v>101</v>
      </c>
      <c r="F1363" s="7" t="n">
        <v>2</v>
      </c>
      <c r="G1363" s="14" t="n">
        <v>3946.53</v>
      </c>
      <c r="H1363" s="14" t="n">
        <v>0</v>
      </c>
      <c r="I1363" s="14" t="n">
        <v>0</v>
      </c>
      <c r="J1363" s="14" t="n">
        <v>0</v>
      </c>
      <c r="K1363" s="14" t="n">
        <v>0</v>
      </c>
      <c r="L1363" s="14" t="n">
        <v>0</v>
      </c>
      <c r="M1363" s="14" t="n">
        <v>14000</v>
      </c>
      <c r="N1363" s="14" t="n">
        <v>48.6</v>
      </c>
      <c r="O1363" s="14" t="n">
        <v>1213.47</v>
      </c>
      <c r="P1363" s="7" t="n">
        <v>7</v>
      </c>
      <c r="Q1363" s="7" t="n">
        <v>57</v>
      </c>
      <c r="R1363" s="7" t="n">
        <v>0</v>
      </c>
      <c r="S1363" s="7" t="n">
        <v>0.415</v>
      </c>
      <c r="T1363" s="7" t="n">
        <v>0</v>
      </c>
      <c r="U1363" s="7" t="n">
        <v>0</v>
      </c>
      <c r="V1363" s="7" t="n">
        <v>0.0203</v>
      </c>
      <c r="W1363" s="7"/>
    </row>
    <row r="1364" customFormat="false" ht="15" hidden="false" customHeight="false" outlineLevel="0" collapsed="false">
      <c r="A1364" s="7" t="s">
        <v>1477</v>
      </c>
      <c r="B1364" s="7" t="s">
        <v>108</v>
      </c>
      <c r="C1364" s="7" t="n">
        <v>19</v>
      </c>
      <c r="D1364" s="7" t="s">
        <v>102</v>
      </c>
      <c r="E1364" s="7" t="n">
        <v>3</v>
      </c>
      <c r="F1364" s="7" t="n">
        <v>2</v>
      </c>
      <c r="G1364" s="14" t="n">
        <v>706.21</v>
      </c>
      <c r="H1364" s="14" t="n">
        <v>2538.97</v>
      </c>
      <c r="I1364" s="14" t="n">
        <v>0</v>
      </c>
      <c r="J1364" s="14" t="n">
        <v>0</v>
      </c>
      <c r="K1364" s="14" t="n">
        <v>0</v>
      </c>
      <c r="L1364" s="14" t="n">
        <v>0</v>
      </c>
      <c r="M1364" s="14"/>
      <c r="N1364" s="14"/>
      <c r="O1364" s="14" t="n">
        <v>0</v>
      </c>
      <c r="P1364" s="7" t="n">
        <v>0</v>
      </c>
      <c r="Q1364" s="7" t="n">
        <v>13</v>
      </c>
      <c r="R1364" s="7" t="n">
        <v>9</v>
      </c>
      <c r="S1364" s="7" t="n">
        <v>0.936</v>
      </c>
      <c r="T1364" s="7" t="n">
        <v>1</v>
      </c>
      <c r="U1364" s="7" t="n">
        <v>1</v>
      </c>
      <c r="V1364" s="7" t="n">
        <v>0.148</v>
      </c>
      <c r="W1364" s="7"/>
    </row>
    <row r="1365" customFormat="false" ht="15" hidden="false" customHeight="false" outlineLevel="0" collapsed="false">
      <c r="A1365" s="7" t="s">
        <v>1478</v>
      </c>
      <c r="B1365" s="7" t="s">
        <v>101</v>
      </c>
      <c r="C1365" s="7" t="n">
        <v>52</v>
      </c>
      <c r="D1365" s="7" t="s">
        <v>104</v>
      </c>
      <c r="E1365" s="7" t="n">
        <v>71</v>
      </c>
      <c r="F1365" s="7" t="n">
        <v>4</v>
      </c>
      <c r="G1365" s="14" t="n">
        <v>8453.66</v>
      </c>
      <c r="H1365" s="14" t="n">
        <v>134900.76</v>
      </c>
      <c r="I1365" s="14" t="n">
        <v>53600</v>
      </c>
      <c r="J1365" s="14" t="n">
        <v>0</v>
      </c>
      <c r="K1365" s="14" t="n">
        <v>0</v>
      </c>
      <c r="L1365" s="14" t="n">
        <v>22660</v>
      </c>
      <c r="M1365" s="14"/>
      <c r="N1365" s="14"/>
      <c r="O1365" s="14" t="n">
        <v>0</v>
      </c>
      <c r="P1365" s="7" t="n">
        <v>1</v>
      </c>
      <c r="Q1365" s="7" t="n">
        <v>74</v>
      </c>
      <c r="R1365" s="7" t="n">
        <v>0</v>
      </c>
      <c r="S1365" s="7" t="n">
        <v>0.392</v>
      </c>
      <c r="T1365" s="7" t="n">
        <v>0</v>
      </c>
      <c r="U1365" s="7" t="n">
        <v>0</v>
      </c>
      <c r="V1365" s="7" t="n">
        <v>0.0241</v>
      </c>
      <c r="W1365" s="7"/>
    </row>
    <row r="1366" customFormat="false" ht="15" hidden="false" customHeight="false" outlineLevel="0" collapsed="false">
      <c r="A1366" s="7" t="s">
        <v>1479</v>
      </c>
      <c r="B1366" s="7" t="s">
        <v>101</v>
      </c>
      <c r="C1366" s="7" t="n">
        <v>57</v>
      </c>
      <c r="D1366" s="7" t="s">
        <v>102</v>
      </c>
      <c r="E1366" s="7" t="n">
        <v>131</v>
      </c>
      <c r="F1366" s="7" t="n">
        <v>4</v>
      </c>
      <c r="G1366" s="14" t="n">
        <v>10502.7</v>
      </c>
      <c r="H1366" s="14" t="n">
        <v>26927.28</v>
      </c>
      <c r="I1366" s="14" t="n">
        <v>0</v>
      </c>
      <c r="J1366" s="14" t="n">
        <v>0</v>
      </c>
      <c r="K1366" s="14" t="n">
        <v>374700</v>
      </c>
      <c r="L1366" s="14" t="n">
        <v>0</v>
      </c>
      <c r="M1366" s="14" t="n">
        <v>17300</v>
      </c>
      <c r="N1366" s="14" t="n">
        <v>31.8</v>
      </c>
      <c r="O1366" s="14" t="n">
        <v>1095.22</v>
      </c>
      <c r="P1366" s="7" t="n">
        <v>7</v>
      </c>
      <c r="Q1366" s="7" t="n">
        <v>18</v>
      </c>
      <c r="R1366" s="7" t="n">
        <v>9</v>
      </c>
      <c r="S1366" s="7" t="n">
        <v>0.625</v>
      </c>
      <c r="T1366" s="7" t="n">
        <v>1</v>
      </c>
      <c r="U1366" s="7" t="n">
        <v>0</v>
      </c>
      <c r="V1366" s="7" t="n">
        <v>0.0929</v>
      </c>
      <c r="W1366" s="7"/>
    </row>
    <row r="1367" customFormat="false" ht="15" hidden="false" customHeight="false" outlineLevel="0" collapsed="false">
      <c r="A1367" s="7" t="s">
        <v>1480</v>
      </c>
      <c r="B1367" s="7" t="s">
        <v>106</v>
      </c>
      <c r="C1367" s="7" t="n">
        <v>72</v>
      </c>
      <c r="D1367" s="7" t="s">
        <v>104</v>
      </c>
      <c r="E1367" s="7" t="n">
        <v>184</v>
      </c>
      <c r="F1367" s="7" t="n">
        <v>6</v>
      </c>
      <c r="G1367" s="14" t="n">
        <v>3442.09</v>
      </c>
      <c r="H1367" s="14" t="n">
        <v>67140.34</v>
      </c>
      <c r="I1367" s="14" t="n">
        <v>74600</v>
      </c>
      <c r="J1367" s="14" t="n">
        <v>167605.95</v>
      </c>
      <c r="K1367" s="14" t="n">
        <v>0</v>
      </c>
      <c r="L1367" s="14" t="n">
        <v>0</v>
      </c>
      <c r="M1367" s="14" t="n">
        <v>7100</v>
      </c>
      <c r="N1367" s="14" t="n">
        <v>32.3</v>
      </c>
      <c r="O1367" s="14" t="n">
        <v>1158.61</v>
      </c>
      <c r="P1367" s="7" t="n">
        <v>0</v>
      </c>
      <c r="Q1367" s="7" t="n">
        <v>93</v>
      </c>
      <c r="R1367" s="7" t="n">
        <v>12</v>
      </c>
      <c r="S1367" s="7" t="n">
        <v>0.39</v>
      </c>
      <c r="T1367" s="7" t="n">
        <v>2</v>
      </c>
      <c r="U1367" s="7" t="n">
        <v>0</v>
      </c>
      <c r="V1367" s="7" t="n">
        <v>0.0441</v>
      </c>
      <c r="W1367" s="7"/>
    </row>
    <row r="1368" customFormat="false" ht="15" hidden="false" customHeight="false" outlineLevel="0" collapsed="false">
      <c r="A1368" s="7" t="s">
        <v>1481</v>
      </c>
      <c r="B1368" s="7" t="s">
        <v>128</v>
      </c>
      <c r="C1368" s="7" t="n">
        <v>50</v>
      </c>
      <c r="D1368" s="7" t="s">
        <v>102</v>
      </c>
      <c r="E1368" s="7" t="n">
        <v>298</v>
      </c>
      <c r="F1368" s="7" t="n">
        <v>2</v>
      </c>
      <c r="G1368" s="14" t="n">
        <v>4204.06</v>
      </c>
      <c r="H1368" s="14" t="n">
        <v>32204.06</v>
      </c>
      <c r="I1368" s="14" t="n">
        <v>0</v>
      </c>
      <c r="J1368" s="14" t="n">
        <v>0</v>
      </c>
      <c r="K1368" s="14" t="n">
        <v>0</v>
      </c>
      <c r="L1368" s="14" t="n">
        <v>0</v>
      </c>
      <c r="M1368" s="14"/>
      <c r="N1368" s="14"/>
      <c r="O1368" s="14" t="n">
        <v>0</v>
      </c>
      <c r="P1368" s="7" t="n">
        <v>1</v>
      </c>
      <c r="Q1368" s="7" t="n">
        <v>16</v>
      </c>
      <c r="R1368" s="7" t="n">
        <v>2</v>
      </c>
      <c r="S1368" s="7" t="n">
        <v>0.504</v>
      </c>
      <c r="T1368" s="7" t="n">
        <v>0</v>
      </c>
      <c r="U1368" s="7" t="n">
        <v>1</v>
      </c>
      <c r="V1368" s="7" t="n">
        <v>0.1127</v>
      </c>
      <c r="W1368" s="7"/>
    </row>
    <row r="1369" customFormat="false" ht="15" hidden="false" customHeight="false" outlineLevel="0" collapsed="false">
      <c r="A1369" s="7" t="s">
        <v>1482</v>
      </c>
      <c r="B1369" s="7" t="s">
        <v>101</v>
      </c>
      <c r="C1369" s="7" t="n">
        <v>66</v>
      </c>
      <c r="D1369" s="7" t="s">
        <v>104</v>
      </c>
      <c r="E1369" s="7" t="n">
        <v>49</v>
      </c>
      <c r="F1369" s="7" t="n">
        <v>3</v>
      </c>
      <c r="G1369" s="14" t="n">
        <v>6513.64</v>
      </c>
      <c r="H1369" s="14" t="n">
        <v>18258.96</v>
      </c>
      <c r="I1369" s="14" t="n">
        <v>0</v>
      </c>
      <c r="J1369" s="14" t="n">
        <v>0</v>
      </c>
      <c r="K1369" s="14" t="n">
        <v>0</v>
      </c>
      <c r="L1369" s="14" t="n">
        <v>0</v>
      </c>
      <c r="M1369" s="14"/>
      <c r="N1369" s="14"/>
      <c r="O1369" s="14" t="n">
        <v>0</v>
      </c>
      <c r="P1369" s="7" t="n">
        <v>1</v>
      </c>
      <c r="Q1369" s="7" t="n">
        <v>84</v>
      </c>
      <c r="R1369" s="7" t="n">
        <v>10</v>
      </c>
      <c r="S1369" s="7" t="n">
        <v>0.424</v>
      </c>
      <c r="T1369" s="7" t="n">
        <v>0</v>
      </c>
      <c r="U1369" s="7" t="n">
        <v>0</v>
      </c>
      <c r="V1369" s="7" t="n">
        <v>0.0174</v>
      </c>
      <c r="W1369" s="7"/>
    </row>
    <row r="1370" customFormat="false" ht="15" hidden="false" customHeight="false" outlineLevel="0" collapsed="false">
      <c r="A1370" s="7" t="s">
        <v>1483</v>
      </c>
      <c r="B1370" s="7" t="s">
        <v>106</v>
      </c>
      <c r="C1370" s="7" t="n">
        <v>44</v>
      </c>
      <c r="D1370" s="7" t="s">
        <v>102</v>
      </c>
      <c r="E1370" s="7" t="n">
        <v>128</v>
      </c>
      <c r="F1370" s="7" t="n">
        <v>1</v>
      </c>
      <c r="G1370" s="14" t="n">
        <v>3217.29</v>
      </c>
      <c r="H1370" s="14" t="n">
        <v>0</v>
      </c>
      <c r="I1370" s="14" t="n">
        <v>0</v>
      </c>
      <c r="J1370" s="14" t="n">
        <v>0</v>
      </c>
      <c r="K1370" s="14" t="n">
        <v>0</v>
      </c>
      <c r="L1370" s="14" t="n">
        <v>0</v>
      </c>
      <c r="M1370" s="14"/>
      <c r="N1370" s="14"/>
      <c r="O1370" s="14" t="n">
        <v>0</v>
      </c>
      <c r="P1370" s="7" t="n">
        <v>52</v>
      </c>
      <c r="Q1370" s="7" t="n">
        <v>7</v>
      </c>
      <c r="R1370" s="7" t="n">
        <v>11</v>
      </c>
      <c r="S1370" s="7" t="n">
        <v>0.497</v>
      </c>
      <c r="T1370" s="7" t="n">
        <v>0</v>
      </c>
      <c r="U1370" s="7" t="n">
        <v>1</v>
      </c>
      <c r="V1370" s="7" t="n">
        <v>0.1717</v>
      </c>
      <c r="W1370" s="7"/>
    </row>
    <row r="1371" customFormat="false" ht="15" hidden="false" customHeight="false" outlineLevel="0" collapsed="false">
      <c r="A1371" s="7" t="s">
        <v>1484</v>
      </c>
      <c r="B1371" s="7" t="s">
        <v>108</v>
      </c>
      <c r="C1371" s="7" t="n">
        <v>57</v>
      </c>
      <c r="D1371" s="7" t="s">
        <v>102</v>
      </c>
      <c r="E1371" s="7" t="n">
        <v>28</v>
      </c>
      <c r="F1371" s="7" t="n">
        <v>4</v>
      </c>
      <c r="G1371" s="14" t="n">
        <v>5028.69</v>
      </c>
      <c r="H1371" s="14" t="n">
        <v>152270.45</v>
      </c>
      <c r="I1371" s="14" t="n">
        <v>134200</v>
      </c>
      <c r="J1371" s="14" t="n">
        <v>169065.87</v>
      </c>
      <c r="K1371" s="14" t="n">
        <v>0</v>
      </c>
      <c r="L1371" s="14" t="n">
        <v>0</v>
      </c>
      <c r="M1371" s="14"/>
      <c r="N1371" s="14"/>
      <c r="O1371" s="14" t="n">
        <v>0</v>
      </c>
      <c r="P1371" s="7" t="n">
        <v>41</v>
      </c>
      <c r="Q1371" s="7" t="n">
        <v>20</v>
      </c>
      <c r="R1371" s="7" t="n">
        <v>10</v>
      </c>
      <c r="S1371" s="7" t="n">
        <v>0.424</v>
      </c>
      <c r="T1371" s="7" t="n">
        <v>0</v>
      </c>
      <c r="U1371" s="7" t="n">
        <v>0</v>
      </c>
      <c r="V1371" s="7" t="n">
        <v>0.0838</v>
      </c>
      <c r="W1371" s="7"/>
    </row>
    <row r="1372" customFormat="false" ht="15" hidden="false" customHeight="false" outlineLevel="0" collapsed="false">
      <c r="A1372" s="7" t="s">
        <v>1485</v>
      </c>
      <c r="B1372" s="7" t="s">
        <v>108</v>
      </c>
      <c r="C1372" s="7" t="n">
        <v>19</v>
      </c>
      <c r="D1372" s="7" t="s">
        <v>104</v>
      </c>
      <c r="E1372" s="7" t="n">
        <v>1</v>
      </c>
      <c r="F1372" s="7" t="n">
        <v>2</v>
      </c>
      <c r="G1372" s="14" t="n">
        <v>4630.87</v>
      </c>
      <c r="H1372" s="14" t="n">
        <v>19106.49</v>
      </c>
      <c r="I1372" s="14" t="n">
        <v>0</v>
      </c>
      <c r="J1372" s="14" t="n">
        <v>0</v>
      </c>
      <c r="K1372" s="14" t="n">
        <v>0</v>
      </c>
      <c r="L1372" s="14" t="n">
        <v>0</v>
      </c>
      <c r="M1372" s="14"/>
      <c r="N1372" s="14"/>
      <c r="O1372" s="14" t="n">
        <v>0</v>
      </c>
      <c r="P1372" s="7" t="n">
        <v>2</v>
      </c>
      <c r="Q1372" s="7" t="n">
        <v>34</v>
      </c>
      <c r="R1372" s="7" t="n">
        <v>9</v>
      </c>
      <c r="S1372" s="7" t="n">
        <v>0.949</v>
      </c>
      <c r="T1372" s="7" t="n">
        <v>0</v>
      </c>
      <c r="U1372" s="7" t="n">
        <v>0</v>
      </c>
      <c r="V1372" s="7" t="n">
        <v>0.0403</v>
      </c>
      <c r="W1372" s="7"/>
    </row>
    <row r="1373" customFormat="false" ht="15" hidden="false" customHeight="false" outlineLevel="0" collapsed="false">
      <c r="A1373" s="7" t="s">
        <v>1486</v>
      </c>
      <c r="B1373" s="7" t="s">
        <v>128</v>
      </c>
      <c r="C1373" s="7" t="n">
        <v>19</v>
      </c>
      <c r="D1373" s="7" t="s">
        <v>102</v>
      </c>
      <c r="E1373" s="7" t="n">
        <v>1</v>
      </c>
      <c r="F1373" s="7" t="n">
        <v>3</v>
      </c>
      <c r="G1373" s="14" t="n">
        <v>928.3</v>
      </c>
      <c r="H1373" s="14" t="n">
        <v>15487.32</v>
      </c>
      <c r="I1373" s="14" t="n">
        <v>0</v>
      </c>
      <c r="J1373" s="14" t="n">
        <v>0</v>
      </c>
      <c r="K1373" s="14" t="n">
        <v>0</v>
      </c>
      <c r="L1373" s="14" t="n">
        <v>15230</v>
      </c>
      <c r="M1373" s="14"/>
      <c r="N1373" s="14"/>
      <c r="O1373" s="14" t="n">
        <v>0</v>
      </c>
      <c r="P1373" s="7" t="n">
        <v>16</v>
      </c>
      <c r="Q1373" s="7" t="n">
        <v>12</v>
      </c>
      <c r="R1373" s="7" t="n">
        <v>11</v>
      </c>
      <c r="S1373" s="7" t="n">
        <v>0.797</v>
      </c>
      <c r="T1373" s="7" t="n">
        <v>0</v>
      </c>
      <c r="U1373" s="7" t="n">
        <v>0</v>
      </c>
      <c r="V1373" s="7" t="n">
        <v>0.0907</v>
      </c>
      <c r="W1373" s="7"/>
    </row>
    <row r="1374" customFormat="false" ht="15" hidden="false" customHeight="false" outlineLevel="0" collapsed="false">
      <c r="A1374" s="7" t="s">
        <v>1487</v>
      </c>
      <c r="B1374" s="7" t="s">
        <v>101</v>
      </c>
      <c r="C1374" s="7" t="n">
        <v>45</v>
      </c>
      <c r="D1374" s="7" t="s">
        <v>102</v>
      </c>
      <c r="E1374" s="7" t="n">
        <v>77</v>
      </c>
      <c r="F1374" s="7" t="n">
        <v>4</v>
      </c>
      <c r="G1374" s="14" t="n">
        <v>12928.5</v>
      </c>
      <c r="H1374" s="14" t="n">
        <v>21063.96</v>
      </c>
      <c r="I1374" s="14" t="n">
        <v>0</v>
      </c>
      <c r="J1374" s="14" t="n">
        <v>26080.23</v>
      </c>
      <c r="K1374" s="14" t="n">
        <v>134900</v>
      </c>
      <c r="L1374" s="14" t="n">
        <v>0</v>
      </c>
      <c r="M1374" s="14"/>
      <c r="N1374" s="14"/>
      <c r="O1374" s="14" t="n">
        <v>0</v>
      </c>
      <c r="P1374" s="7" t="n">
        <v>4</v>
      </c>
      <c r="Q1374" s="7" t="n">
        <v>22</v>
      </c>
      <c r="R1374" s="7" t="n">
        <v>9</v>
      </c>
      <c r="S1374" s="7" t="n">
        <v>0.712</v>
      </c>
      <c r="T1374" s="7" t="n">
        <v>0</v>
      </c>
      <c r="U1374" s="7" t="n">
        <v>0</v>
      </c>
      <c r="V1374" s="7" t="n">
        <v>0.063</v>
      </c>
      <c r="W1374" s="7"/>
    </row>
    <row r="1375" customFormat="false" ht="15" hidden="false" customHeight="false" outlineLevel="0" collapsed="false">
      <c r="A1375" s="7" t="s">
        <v>1488</v>
      </c>
      <c r="B1375" s="7" t="s">
        <v>101</v>
      </c>
      <c r="C1375" s="7" t="n">
        <v>58</v>
      </c>
      <c r="D1375" s="7" t="s">
        <v>102</v>
      </c>
      <c r="E1375" s="7" t="n">
        <v>41</v>
      </c>
      <c r="F1375" s="7" t="n">
        <v>4</v>
      </c>
      <c r="G1375" s="14" t="n">
        <v>7583.7</v>
      </c>
      <c r="H1375" s="14" t="n">
        <v>54443.82</v>
      </c>
      <c r="I1375" s="14" t="n">
        <v>21700</v>
      </c>
      <c r="J1375" s="14" t="n">
        <v>0</v>
      </c>
      <c r="K1375" s="14" t="n">
        <v>0</v>
      </c>
      <c r="L1375" s="14" t="n">
        <v>0</v>
      </c>
      <c r="M1375" s="14"/>
      <c r="N1375" s="14"/>
      <c r="O1375" s="14" t="n">
        <v>0</v>
      </c>
      <c r="P1375" s="7" t="n">
        <v>406</v>
      </c>
      <c r="Q1375" s="7" t="n">
        <v>0</v>
      </c>
      <c r="R1375" s="7" t="n">
        <v>0</v>
      </c>
      <c r="S1375" s="7"/>
      <c r="T1375" s="7" t="n">
        <v>0</v>
      </c>
      <c r="U1375" s="7" t="n">
        <v>1</v>
      </c>
      <c r="V1375" s="7" t="n">
        <v>0.33</v>
      </c>
      <c r="W1375" s="7"/>
    </row>
    <row r="1376" customFormat="false" ht="15" hidden="false" customHeight="false" outlineLevel="0" collapsed="false">
      <c r="A1376" s="7" t="s">
        <v>1489</v>
      </c>
      <c r="B1376" s="7" t="s">
        <v>108</v>
      </c>
      <c r="C1376" s="7" t="n">
        <v>39</v>
      </c>
      <c r="D1376" s="7" t="s">
        <v>104</v>
      </c>
      <c r="E1376" s="7" t="n">
        <v>109</v>
      </c>
      <c r="F1376" s="7" t="n">
        <v>5</v>
      </c>
      <c r="G1376" s="14" t="n">
        <v>2425.54</v>
      </c>
      <c r="H1376" s="14" t="n">
        <v>55565.91</v>
      </c>
      <c r="I1376" s="14" t="n">
        <v>0</v>
      </c>
      <c r="J1376" s="14" t="n">
        <v>139472.15</v>
      </c>
      <c r="K1376" s="14" t="n">
        <v>301400</v>
      </c>
      <c r="L1376" s="14" t="n">
        <v>0</v>
      </c>
      <c r="M1376" s="14" t="n">
        <v>21900</v>
      </c>
      <c r="N1376" s="14" t="n">
        <v>64.6</v>
      </c>
      <c r="O1376" s="14" t="n">
        <v>1649.3</v>
      </c>
      <c r="P1376" s="7" t="n">
        <v>7</v>
      </c>
      <c r="Q1376" s="7" t="n">
        <v>62</v>
      </c>
      <c r="R1376" s="7" t="n">
        <v>15</v>
      </c>
      <c r="S1376" s="7" t="n">
        <v>0.567</v>
      </c>
      <c r="T1376" s="7" t="n">
        <v>0</v>
      </c>
      <c r="U1376" s="7" t="n">
        <v>0</v>
      </c>
      <c r="V1376" s="7" t="n">
        <v>0.0089</v>
      </c>
      <c r="W1376" s="7"/>
    </row>
    <row r="1377" customFormat="false" ht="15" hidden="false" customHeight="false" outlineLevel="0" collapsed="false">
      <c r="A1377" s="7" t="s">
        <v>1490</v>
      </c>
      <c r="B1377" s="7" t="s">
        <v>106</v>
      </c>
      <c r="C1377" s="7" t="n">
        <v>43</v>
      </c>
      <c r="D1377" s="7" t="s">
        <v>104</v>
      </c>
      <c r="E1377" s="7" t="n">
        <v>157</v>
      </c>
      <c r="F1377" s="7" t="n">
        <v>2</v>
      </c>
      <c r="G1377" s="14" t="n">
        <v>2654.16</v>
      </c>
      <c r="H1377" s="14" t="n">
        <v>0</v>
      </c>
      <c r="I1377" s="14" t="n">
        <v>0</v>
      </c>
      <c r="J1377" s="14" t="n">
        <v>0</v>
      </c>
      <c r="K1377" s="14" t="n">
        <v>0</v>
      </c>
      <c r="L1377" s="14" t="n">
        <v>0</v>
      </c>
      <c r="M1377" s="14" t="n">
        <v>3000</v>
      </c>
      <c r="N1377" s="14" t="n">
        <v>29.7</v>
      </c>
      <c r="O1377" s="14" t="n">
        <v>48.79</v>
      </c>
      <c r="P1377" s="7" t="n">
        <v>3</v>
      </c>
      <c r="Q1377" s="7" t="n">
        <v>30</v>
      </c>
      <c r="R1377" s="7" t="n">
        <v>12</v>
      </c>
      <c r="S1377" s="7" t="n">
        <v>0.629</v>
      </c>
      <c r="T1377" s="7" t="n">
        <v>0</v>
      </c>
      <c r="U1377" s="7" t="n">
        <v>0</v>
      </c>
      <c r="V1377" s="7" t="n">
        <v>0.0351</v>
      </c>
      <c r="W1377" s="7"/>
    </row>
    <row r="1378" customFormat="false" ht="15" hidden="false" customHeight="false" outlineLevel="0" collapsed="false">
      <c r="A1378" s="7" t="s">
        <v>1491</v>
      </c>
      <c r="B1378" s="7" t="s">
        <v>128</v>
      </c>
      <c r="C1378" s="7" t="n">
        <v>33</v>
      </c>
      <c r="D1378" s="7" t="s">
        <v>104</v>
      </c>
      <c r="E1378" s="7" t="n">
        <v>32</v>
      </c>
      <c r="F1378" s="7" t="n">
        <v>3</v>
      </c>
      <c r="G1378" s="14" t="n">
        <v>11491.76</v>
      </c>
      <c r="H1378" s="14" t="n">
        <v>0</v>
      </c>
      <c r="I1378" s="14" t="n">
        <v>0</v>
      </c>
      <c r="J1378" s="14" t="n">
        <v>0</v>
      </c>
      <c r="K1378" s="14" t="n">
        <v>0</v>
      </c>
      <c r="L1378" s="14" t="n">
        <v>0</v>
      </c>
      <c r="M1378" s="14" t="n">
        <v>27900</v>
      </c>
      <c r="N1378" s="14" t="n">
        <v>23.1</v>
      </c>
      <c r="O1378" s="14" t="n">
        <v>0</v>
      </c>
      <c r="P1378" s="7" t="n">
        <v>285</v>
      </c>
      <c r="Q1378" s="7" t="n">
        <v>0</v>
      </c>
      <c r="R1378" s="7" t="n">
        <v>0</v>
      </c>
      <c r="S1378" s="7"/>
      <c r="T1378" s="7" t="n">
        <v>0</v>
      </c>
      <c r="U1378" s="7" t="n">
        <v>0</v>
      </c>
      <c r="V1378" s="7" t="n">
        <v>0.1767</v>
      </c>
      <c r="W1378" s="7" t="s">
        <v>117</v>
      </c>
    </row>
    <row r="1379" customFormat="false" ht="15" hidden="false" customHeight="false" outlineLevel="0" collapsed="false">
      <c r="A1379" s="7" t="s">
        <v>1492</v>
      </c>
      <c r="B1379" s="7" t="s">
        <v>128</v>
      </c>
      <c r="C1379" s="7" t="n">
        <v>39</v>
      </c>
      <c r="D1379" s="7" t="s">
        <v>102</v>
      </c>
      <c r="E1379" s="7" t="n">
        <v>55</v>
      </c>
      <c r="F1379" s="7" t="n">
        <v>1</v>
      </c>
      <c r="G1379" s="14" t="n">
        <v>3637.82</v>
      </c>
      <c r="H1379" s="14" t="n">
        <v>0</v>
      </c>
      <c r="I1379" s="14" t="n">
        <v>0</v>
      </c>
      <c r="J1379" s="14" t="n">
        <v>0</v>
      </c>
      <c r="K1379" s="14" t="n">
        <v>0</v>
      </c>
      <c r="L1379" s="14" t="n">
        <v>0</v>
      </c>
      <c r="M1379" s="14"/>
      <c r="N1379" s="14"/>
      <c r="O1379" s="14" t="n">
        <v>0</v>
      </c>
      <c r="P1379" s="7" t="n">
        <v>0</v>
      </c>
      <c r="Q1379" s="7" t="n">
        <v>16</v>
      </c>
      <c r="R1379" s="7" t="n">
        <v>7</v>
      </c>
      <c r="S1379" s="7" t="n">
        <v>0.62</v>
      </c>
      <c r="T1379" s="7" t="n">
        <v>1</v>
      </c>
      <c r="U1379" s="7" t="n">
        <v>0</v>
      </c>
      <c r="V1379" s="7" t="n">
        <v>0.1742</v>
      </c>
      <c r="W1379" s="7"/>
    </row>
    <row r="1380" customFormat="false" ht="15" hidden="false" customHeight="false" outlineLevel="0" collapsed="false">
      <c r="A1380" s="7" t="s">
        <v>1493</v>
      </c>
      <c r="B1380" s="7" t="s">
        <v>101</v>
      </c>
      <c r="C1380" s="7" t="n">
        <v>19</v>
      </c>
      <c r="D1380" s="7" t="s">
        <v>104</v>
      </c>
      <c r="E1380" s="7" t="n">
        <v>4</v>
      </c>
      <c r="F1380" s="7" t="n">
        <v>3</v>
      </c>
      <c r="G1380" s="14" t="n">
        <v>1954.87</v>
      </c>
      <c r="H1380" s="14" t="n">
        <v>19084.77</v>
      </c>
      <c r="I1380" s="14" t="n">
        <v>0</v>
      </c>
      <c r="J1380" s="14" t="n">
        <v>0</v>
      </c>
      <c r="K1380" s="14" t="n">
        <v>0</v>
      </c>
      <c r="L1380" s="14" t="n">
        <v>0</v>
      </c>
      <c r="M1380" s="14" t="n">
        <v>2300</v>
      </c>
      <c r="N1380" s="14" t="n">
        <v>67.6</v>
      </c>
      <c r="O1380" s="14" t="n">
        <v>209.79</v>
      </c>
      <c r="P1380" s="7" t="n">
        <v>24</v>
      </c>
      <c r="Q1380" s="7" t="n">
        <v>31</v>
      </c>
      <c r="R1380" s="7" t="n">
        <v>21</v>
      </c>
      <c r="S1380" s="7" t="n">
        <v>0.938</v>
      </c>
      <c r="T1380" s="7" t="n">
        <v>0</v>
      </c>
      <c r="U1380" s="7" t="n">
        <v>0</v>
      </c>
      <c r="V1380" s="7" t="n">
        <v>0.0378</v>
      </c>
      <c r="W1380" s="7"/>
    </row>
    <row r="1381" customFormat="false" ht="15" hidden="false" customHeight="false" outlineLevel="0" collapsed="false">
      <c r="A1381" s="7" t="s">
        <v>1494</v>
      </c>
      <c r="B1381" s="7" t="s">
        <v>101</v>
      </c>
      <c r="C1381" s="7" t="n">
        <v>48</v>
      </c>
      <c r="D1381" s="7" t="s">
        <v>102</v>
      </c>
      <c r="E1381" s="7" t="n">
        <v>12</v>
      </c>
      <c r="F1381" s="7" t="n">
        <v>2</v>
      </c>
      <c r="G1381" s="14" t="n">
        <v>11544.2</v>
      </c>
      <c r="H1381" s="14" t="n">
        <v>0</v>
      </c>
      <c r="I1381" s="14" t="n">
        <v>0</v>
      </c>
      <c r="J1381" s="14" t="n">
        <v>0</v>
      </c>
      <c r="K1381" s="14" t="n">
        <v>0</v>
      </c>
      <c r="L1381" s="14" t="n">
        <v>0</v>
      </c>
      <c r="M1381" s="14" t="n">
        <v>40000</v>
      </c>
      <c r="N1381" s="14" t="n">
        <v>63.4</v>
      </c>
      <c r="O1381" s="14" t="n">
        <v>0</v>
      </c>
      <c r="P1381" s="7" t="n">
        <v>296</v>
      </c>
      <c r="Q1381" s="7" t="n">
        <v>0</v>
      </c>
      <c r="R1381" s="7" t="n">
        <v>0</v>
      </c>
      <c r="S1381" s="7"/>
      <c r="T1381" s="7" t="n">
        <v>2</v>
      </c>
      <c r="U1381" s="7" t="n">
        <v>0</v>
      </c>
      <c r="V1381" s="7" t="n">
        <v>0.6897</v>
      </c>
      <c r="W1381" s="7"/>
    </row>
    <row r="1382" customFormat="false" ht="15" hidden="false" customHeight="false" outlineLevel="0" collapsed="false">
      <c r="A1382" s="7" t="s">
        <v>1495</v>
      </c>
      <c r="B1382" s="7" t="s">
        <v>108</v>
      </c>
      <c r="C1382" s="7" t="n">
        <v>43</v>
      </c>
      <c r="D1382" s="7" t="s">
        <v>102</v>
      </c>
      <c r="E1382" s="7" t="n">
        <v>149</v>
      </c>
      <c r="F1382" s="7" t="n">
        <v>2</v>
      </c>
      <c r="G1382" s="14" t="n">
        <v>3640.85</v>
      </c>
      <c r="H1382" s="14" t="n">
        <v>4822.76</v>
      </c>
      <c r="I1382" s="14" t="n">
        <v>0</v>
      </c>
      <c r="J1382" s="14" t="n">
        <v>0</v>
      </c>
      <c r="K1382" s="14" t="n">
        <v>0</v>
      </c>
      <c r="L1382" s="14" t="n">
        <v>0</v>
      </c>
      <c r="M1382" s="14"/>
      <c r="N1382" s="14"/>
      <c r="O1382" s="14" t="n">
        <v>0</v>
      </c>
      <c r="P1382" s="7" t="n">
        <v>35</v>
      </c>
      <c r="Q1382" s="7" t="n">
        <v>4</v>
      </c>
      <c r="R1382" s="7" t="n">
        <v>8</v>
      </c>
      <c r="S1382" s="7" t="n">
        <v>0.943</v>
      </c>
      <c r="T1382" s="7" t="n">
        <v>0</v>
      </c>
      <c r="U1382" s="7" t="n">
        <v>0</v>
      </c>
      <c r="V1382" s="7" t="n">
        <v>0.1078</v>
      </c>
      <c r="W1382" s="7"/>
    </row>
    <row r="1383" customFormat="false" ht="15" hidden="false" customHeight="false" outlineLevel="0" collapsed="false">
      <c r="A1383" s="7" t="s">
        <v>1496</v>
      </c>
      <c r="B1383" s="7" t="s">
        <v>106</v>
      </c>
      <c r="C1383" s="7" t="n">
        <v>19</v>
      </c>
      <c r="D1383" s="7" t="s">
        <v>102</v>
      </c>
      <c r="E1383" s="7" t="n">
        <v>3</v>
      </c>
      <c r="F1383" s="7" t="n">
        <v>3</v>
      </c>
      <c r="G1383" s="14" t="n">
        <v>7858.11</v>
      </c>
      <c r="H1383" s="14" t="n">
        <v>1923.97</v>
      </c>
      <c r="I1383" s="14" t="n">
        <v>0</v>
      </c>
      <c r="J1383" s="14" t="n">
        <v>0</v>
      </c>
      <c r="K1383" s="14" t="n">
        <v>0</v>
      </c>
      <c r="L1383" s="14" t="n">
        <v>0</v>
      </c>
      <c r="M1383" s="14"/>
      <c r="N1383" s="14"/>
      <c r="O1383" s="14" t="n">
        <v>0</v>
      </c>
      <c r="P1383" s="7" t="n">
        <v>1</v>
      </c>
      <c r="Q1383" s="7" t="n">
        <v>16</v>
      </c>
      <c r="R1383" s="7" t="n">
        <v>6</v>
      </c>
      <c r="S1383" s="7" t="n">
        <v>0.887</v>
      </c>
      <c r="T1383" s="7" t="n">
        <v>1</v>
      </c>
      <c r="U1383" s="7" t="n">
        <v>0</v>
      </c>
      <c r="V1383" s="7" t="n">
        <v>0.1611</v>
      </c>
      <c r="W1383" s="7"/>
    </row>
    <row r="1384" customFormat="false" ht="15" hidden="false" customHeight="false" outlineLevel="0" collapsed="false">
      <c r="A1384" s="7" t="s">
        <v>1497</v>
      </c>
      <c r="B1384" s="7" t="s">
        <v>106</v>
      </c>
      <c r="C1384" s="7" t="n">
        <v>66</v>
      </c>
      <c r="D1384" s="7" t="s">
        <v>102</v>
      </c>
      <c r="E1384" s="7" t="n">
        <v>390</v>
      </c>
      <c r="F1384" s="7" t="n">
        <v>4</v>
      </c>
      <c r="G1384" s="14" t="n">
        <v>464.59</v>
      </c>
      <c r="H1384" s="14" t="n">
        <v>54165.55</v>
      </c>
      <c r="I1384" s="14" t="n">
        <v>7400</v>
      </c>
      <c r="J1384" s="14" t="n">
        <v>0</v>
      </c>
      <c r="K1384" s="14" t="n">
        <v>0</v>
      </c>
      <c r="L1384" s="14" t="n">
        <v>0</v>
      </c>
      <c r="M1384" s="14" t="n">
        <v>7000</v>
      </c>
      <c r="N1384" s="14" t="n">
        <v>27.9</v>
      </c>
      <c r="O1384" s="14" t="n">
        <v>26.54</v>
      </c>
      <c r="P1384" s="7" t="n">
        <v>84</v>
      </c>
      <c r="Q1384" s="7" t="n">
        <v>4</v>
      </c>
      <c r="R1384" s="7" t="n">
        <v>0</v>
      </c>
      <c r="S1384" s="7" t="n">
        <v>0.378</v>
      </c>
      <c r="T1384" s="7" t="n">
        <v>0</v>
      </c>
      <c r="U1384" s="7" t="n">
        <v>0</v>
      </c>
      <c r="V1384" s="7" t="n">
        <v>0.1173</v>
      </c>
      <c r="W1384" s="7"/>
    </row>
    <row r="1385" customFormat="false" ht="15" hidden="false" customHeight="false" outlineLevel="0" collapsed="false">
      <c r="A1385" s="7" t="s">
        <v>1498</v>
      </c>
      <c r="B1385" s="7" t="s">
        <v>108</v>
      </c>
      <c r="C1385" s="7" t="n">
        <v>55</v>
      </c>
      <c r="D1385" s="7" t="s">
        <v>104</v>
      </c>
      <c r="E1385" s="7" t="n">
        <v>252</v>
      </c>
      <c r="F1385" s="7" t="n">
        <v>2</v>
      </c>
      <c r="G1385" s="14" t="n">
        <v>1753.43</v>
      </c>
      <c r="H1385" s="14" t="n">
        <v>0</v>
      </c>
      <c r="I1385" s="14" t="n">
        <v>0</v>
      </c>
      <c r="J1385" s="14" t="n">
        <v>0</v>
      </c>
      <c r="K1385" s="14" t="n">
        <v>0</v>
      </c>
      <c r="L1385" s="14" t="n">
        <v>0</v>
      </c>
      <c r="M1385" s="14" t="n">
        <v>10700</v>
      </c>
      <c r="N1385" s="14" t="n">
        <v>20.3</v>
      </c>
      <c r="O1385" s="14" t="n">
        <v>227.41</v>
      </c>
      <c r="P1385" s="7" t="n">
        <v>9</v>
      </c>
      <c r="Q1385" s="7" t="n">
        <v>29</v>
      </c>
      <c r="R1385" s="7" t="n">
        <v>0</v>
      </c>
      <c r="S1385" s="7" t="n">
        <v>0.465</v>
      </c>
      <c r="T1385" s="7" t="n">
        <v>0</v>
      </c>
      <c r="U1385" s="7" t="n">
        <v>0</v>
      </c>
      <c r="V1385" s="7" t="n">
        <v>0.0324</v>
      </c>
      <c r="W1385" s="7"/>
    </row>
    <row r="1386" customFormat="false" ht="15" hidden="false" customHeight="false" outlineLevel="0" collapsed="false">
      <c r="A1386" s="7" t="s">
        <v>1499</v>
      </c>
      <c r="B1386" s="7" t="s">
        <v>106</v>
      </c>
      <c r="C1386" s="7" t="n">
        <v>36</v>
      </c>
      <c r="D1386" s="7" t="s">
        <v>102</v>
      </c>
      <c r="E1386" s="7" t="n">
        <v>28</v>
      </c>
      <c r="F1386" s="7" t="n">
        <v>2</v>
      </c>
      <c r="G1386" s="14" t="n">
        <v>6076.35</v>
      </c>
      <c r="H1386" s="14" t="n">
        <v>15602.8</v>
      </c>
      <c r="I1386" s="14" t="n">
        <v>0</v>
      </c>
      <c r="J1386" s="14" t="n">
        <v>0</v>
      </c>
      <c r="K1386" s="14" t="n">
        <v>0</v>
      </c>
      <c r="L1386" s="14" t="n">
        <v>0</v>
      </c>
      <c r="M1386" s="14"/>
      <c r="N1386" s="14"/>
      <c r="O1386" s="14" t="n">
        <v>0</v>
      </c>
      <c r="P1386" s="7" t="n">
        <v>12</v>
      </c>
      <c r="Q1386" s="7" t="n">
        <v>16</v>
      </c>
      <c r="R1386" s="7" t="n">
        <v>3</v>
      </c>
      <c r="S1386" s="7" t="n">
        <v>0.64</v>
      </c>
      <c r="T1386" s="7" t="n">
        <v>1</v>
      </c>
      <c r="U1386" s="7" t="n">
        <v>1</v>
      </c>
      <c r="V1386" s="7" t="n">
        <v>0.2589</v>
      </c>
      <c r="W1386" s="7"/>
    </row>
    <row r="1387" customFormat="false" ht="15" hidden="false" customHeight="false" outlineLevel="0" collapsed="false">
      <c r="A1387" s="7" t="s">
        <v>1500</v>
      </c>
      <c r="B1387" s="7" t="s">
        <v>108</v>
      </c>
      <c r="C1387" s="7" t="n">
        <v>28</v>
      </c>
      <c r="D1387" s="7" t="s">
        <v>102</v>
      </c>
      <c r="E1387" s="7" t="n">
        <v>13</v>
      </c>
      <c r="F1387" s="7" t="n">
        <v>3</v>
      </c>
      <c r="G1387" s="14" t="n">
        <v>3884.06</v>
      </c>
      <c r="H1387" s="14" t="n">
        <v>10912.16</v>
      </c>
      <c r="I1387" s="14" t="n">
        <v>0</v>
      </c>
      <c r="J1387" s="14" t="n">
        <v>0</v>
      </c>
      <c r="K1387" s="14" t="n">
        <v>0</v>
      </c>
      <c r="L1387" s="14" t="n">
        <v>27480</v>
      </c>
      <c r="M1387" s="14"/>
      <c r="N1387" s="14"/>
      <c r="O1387" s="14" t="n">
        <v>0</v>
      </c>
      <c r="P1387" s="7" t="n">
        <v>2</v>
      </c>
      <c r="Q1387" s="7" t="n">
        <v>19</v>
      </c>
      <c r="R1387" s="7" t="n">
        <v>0</v>
      </c>
      <c r="S1387" s="7" t="n">
        <v>0.976</v>
      </c>
      <c r="T1387" s="7" t="n">
        <v>1</v>
      </c>
      <c r="U1387" s="7" t="n">
        <v>0</v>
      </c>
      <c r="V1387" s="7" t="n">
        <v>0.2376</v>
      </c>
      <c r="W1387" s="7"/>
    </row>
    <row r="1388" customFormat="false" ht="15" hidden="false" customHeight="false" outlineLevel="0" collapsed="false">
      <c r="A1388" s="7" t="s">
        <v>1501</v>
      </c>
      <c r="B1388" s="7" t="s">
        <v>106</v>
      </c>
      <c r="C1388" s="7" t="n">
        <v>41</v>
      </c>
      <c r="D1388" s="7" t="s">
        <v>102</v>
      </c>
      <c r="E1388" s="7" t="n">
        <v>13</v>
      </c>
      <c r="F1388" s="7" t="n">
        <v>2</v>
      </c>
      <c r="G1388" s="14" t="n">
        <v>2134.58</v>
      </c>
      <c r="H1388" s="14" t="n">
        <v>0</v>
      </c>
      <c r="I1388" s="14" t="n">
        <v>0</v>
      </c>
      <c r="J1388" s="14" t="n">
        <v>0</v>
      </c>
      <c r="K1388" s="14" t="n">
        <v>0</v>
      </c>
      <c r="L1388" s="14" t="n">
        <v>0</v>
      </c>
      <c r="M1388" s="14"/>
      <c r="N1388" s="14"/>
      <c r="O1388" s="14" t="n">
        <v>0</v>
      </c>
      <c r="P1388" s="7"/>
      <c r="Q1388" s="7" t="n">
        <v>23</v>
      </c>
      <c r="R1388" s="7" t="n">
        <v>0</v>
      </c>
      <c r="S1388" s="7" t="n">
        <v>0.413</v>
      </c>
      <c r="T1388" s="7" t="n">
        <v>0</v>
      </c>
      <c r="U1388" s="7" t="n">
        <v>0</v>
      </c>
      <c r="V1388" s="7"/>
      <c r="W1388" s="7" t="s">
        <v>931</v>
      </c>
    </row>
    <row r="1389" customFormat="false" ht="15" hidden="false" customHeight="false" outlineLevel="0" collapsed="false">
      <c r="A1389" s="7" t="s">
        <v>1502</v>
      </c>
      <c r="B1389" s="7" t="s">
        <v>106</v>
      </c>
      <c r="C1389" s="7" t="n">
        <v>62</v>
      </c>
      <c r="D1389" s="7" t="s">
        <v>104</v>
      </c>
      <c r="E1389" s="7" t="n">
        <v>64</v>
      </c>
      <c r="F1389" s="7" t="n">
        <v>4</v>
      </c>
      <c r="G1389" s="14" t="n">
        <v>6823.71</v>
      </c>
      <c r="H1389" s="14" t="n">
        <v>29206.88</v>
      </c>
      <c r="I1389" s="14" t="n">
        <v>0</v>
      </c>
      <c r="J1389" s="14" t="n">
        <v>45495.46</v>
      </c>
      <c r="K1389" s="14" t="n">
        <v>0</v>
      </c>
      <c r="L1389" s="14" t="n">
        <v>0</v>
      </c>
      <c r="M1389" s="14" t="n">
        <v>19700</v>
      </c>
      <c r="N1389" s="14" t="n">
        <v>75.7</v>
      </c>
      <c r="O1389" s="14" t="n">
        <v>832.5</v>
      </c>
      <c r="P1389" s="7" t="n">
        <v>17</v>
      </c>
      <c r="Q1389" s="7" t="n">
        <v>50</v>
      </c>
      <c r="R1389" s="7" t="n">
        <v>0</v>
      </c>
      <c r="S1389" s="7" t="n">
        <v>0.315</v>
      </c>
      <c r="T1389" s="7" t="n">
        <v>0</v>
      </c>
      <c r="U1389" s="7" t="n">
        <v>1</v>
      </c>
      <c r="V1389" s="7" t="n">
        <v>0.0167</v>
      </c>
      <c r="W1389" s="7"/>
    </row>
    <row r="1390" customFormat="false" ht="15" hidden="false" customHeight="false" outlineLevel="0" collapsed="false">
      <c r="A1390" s="7" t="s">
        <v>1503</v>
      </c>
      <c r="B1390" s="7" t="s">
        <v>106</v>
      </c>
      <c r="C1390" s="7" t="n">
        <v>54</v>
      </c>
      <c r="D1390" s="7" t="s">
        <v>102</v>
      </c>
      <c r="E1390" s="7" t="n">
        <v>216</v>
      </c>
      <c r="F1390" s="7" t="n">
        <v>3</v>
      </c>
      <c r="G1390" s="14" t="n">
        <v>13889.79</v>
      </c>
      <c r="H1390" s="14" t="n">
        <v>0</v>
      </c>
      <c r="I1390" s="14" t="n">
        <v>174100</v>
      </c>
      <c r="J1390" s="14" t="n">
        <v>1053217.04</v>
      </c>
      <c r="K1390" s="14" t="n">
        <v>0</v>
      </c>
      <c r="L1390" s="14" t="n">
        <v>0</v>
      </c>
      <c r="M1390" s="14"/>
      <c r="N1390" s="14"/>
      <c r="O1390" s="14" t="n">
        <v>0</v>
      </c>
      <c r="P1390" s="7" t="n">
        <v>176</v>
      </c>
      <c r="Q1390" s="7" t="n">
        <v>0</v>
      </c>
      <c r="R1390" s="7" t="n">
        <v>0</v>
      </c>
      <c r="S1390" s="7"/>
      <c r="T1390" s="7" t="n">
        <v>0</v>
      </c>
      <c r="U1390" s="7" t="n">
        <v>0</v>
      </c>
      <c r="V1390" s="7" t="n">
        <v>0.3165</v>
      </c>
      <c r="W1390" s="7"/>
    </row>
    <row r="1391" customFormat="false" ht="15" hidden="false" customHeight="false" outlineLevel="0" collapsed="false">
      <c r="A1391" s="7" t="s">
        <v>1504</v>
      </c>
      <c r="B1391" s="7" t="s">
        <v>108</v>
      </c>
      <c r="C1391" s="7" t="n">
        <v>38</v>
      </c>
      <c r="D1391" s="7" t="s">
        <v>102</v>
      </c>
      <c r="E1391" s="7" t="n">
        <v>138</v>
      </c>
      <c r="F1391" s="7" t="n">
        <v>3</v>
      </c>
      <c r="G1391" s="14" t="n">
        <v>20342.57</v>
      </c>
      <c r="H1391" s="14" t="n">
        <v>0</v>
      </c>
      <c r="I1391" s="14" t="n">
        <v>0</v>
      </c>
      <c r="J1391" s="14" t="n">
        <v>0</v>
      </c>
      <c r="K1391" s="14" t="n">
        <v>0</v>
      </c>
      <c r="L1391" s="14" t="n">
        <v>22160</v>
      </c>
      <c r="M1391" s="14" t="n">
        <v>9700</v>
      </c>
      <c r="N1391" s="14" t="n">
        <v>33.7</v>
      </c>
      <c r="O1391" s="14" t="n">
        <v>499.46</v>
      </c>
      <c r="P1391" s="7" t="n">
        <v>0</v>
      </c>
      <c r="Q1391" s="7" t="n">
        <v>25</v>
      </c>
      <c r="R1391" s="7" t="n">
        <v>14</v>
      </c>
      <c r="S1391" s="7" t="n">
        <v>0.63</v>
      </c>
      <c r="T1391" s="7" t="n">
        <v>0</v>
      </c>
      <c r="U1391" s="7" t="n">
        <v>0</v>
      </c>
      <c r="V1391" s="7" t="n">
        <v>0.0738</v>
      </c>
      <c r="W1391" s="7"/>
    </row>
    <row r="1392" customFormat="false" ht="15" hidden="false" customHeight="false" outlineLevel="0" collapsed="false">
      <c r="A1392" s="7" t="s">
        <v>1505</v>
      </c>
      <c r="B1392" s="7" t="s">
        <v>106</v>
      </c>
      <c r="C1392" s="7" t="n">
        <v>58</v>
      </c>
      <c r="D1392" s="7" t="s">
        <v>102</v>
      </c>
      <c r="E1392" s="7" t="n">
        <v>115</v>
      </c>
      <c r="F1392" s="7" t="n">
        <v>4</v>
      </c>
      <c r="G1392" s="14" t="n">
        <v>2716.63</v>
      </c>
      <c r="H1392" s="14" t="n">
        <v>16540.93</v>
      </c>
      <c r="I1392" s="14" t="n">
        <v>0</v>
      </c>
      <c r="J1392" s="14" t="n">
        <v>0</v>
      </c>
      <c r="K1392" s="14" t="n">
        <v>0</v>
      </c>
      <c r="L1392" s="14" t="n">
        <v>0</v>
      </c>
      <c r="M1392" s="14" t="n">
        <v>8400</v>
      </c>
      <c r="N1392" s="14" t="n">
        <v>17.8</v>
      </c>
      <c r="O1392" s="14" t="n">
        <v>173.05</v>
      </c>
      <c r="P1392" s="7" t="n">
        <v>4</v>
      </c>
      <c r="Q1392" s="7" t="n">
        <v>13</v>
      </c>
      <c r="R1392" s="7" t="n">
        <v>8</v>
      </c>
      <c r="S1392" s="7" t="n">
        <v>0.792</v>
      </c>
      <c r="T1392" s="7" t="n">
        <v>0</v>
      </c>
      <c r="U1392" s="7" t="n">
        <v>0</v>
      </c>
      <c r="V1392" s="7" t="n">
        <v>0.0547</v>
      </c>
      <c r="W1392" s="7"/>
    </row>
    <row r="1393" customFormat="false" ht="15" hidden="false" customHeight="false" outlineLevel="0" collapsed="false">
      <c r="A1393" s="7" t="s">
        <v>1506</v>
      </c>
      <c r="B1393" s="7" t="s">
        <v>101</v>
      </c>
      <c r="C1393" s="7" t="n">
        <v>35</v>
      </c>
      <c r="D1393" s="7" t="s">
        <v>102</v>
      </c>
      <c r="E1393" s="7" t="n">
        <v>15</v>
      </c>
      <c r="F1393" s="7" t="n">
        <v>3</v>
      </c>
      <c r="G1393" s="14" t="n">
        <v>662.58</v>
      </c>
      <c r="H1393" s="14" t="n">
        <v>24915.19</v>
      </c>
      <c r="I1393" s="14" t="n">
        <v>0</v>
      </c>
      <c r="J1393" s="14" t="n">
        <v>0</v>
      </c>
      <c r="K1393" s="14" t="n">
        <v>151900</v>
      </c>
      <c r="L1393" s="14" t="n">
        <v>0</v>
      </c>
      <c r="M1393" s="14"/>
      <c r="N1393" s="14"/>
      <c r="O1393" s="14" t="n">
        <v>0</v>
      </c>
      <c r="P1393" s="7" t="n">
        <v>78</v>
      </c>
      <c r="Q1393" s="7" t="n">
        <v>6</v>
      </c>
      <c r="R1393" s="7" t="n">
        <v>0</v>
      </c>
      <c r="S1393" s="7" t="n">
        <v>0.703</v>
      </c>
      <c r="T1393" s="7" t="n">
        <v>0</v>
      </c>
      <c r="U1393" s="7" t="n">
        <v>0</v>
      </c>
      <c r="V1393" s="7" t="n">
        <v>0.3351</v>
      </c>
      <c r="W1393" s="7" t="s">
        <v>117</v>
      </c>
    </row>
    <row r="1394" customFormat="false" ht="15" hidden="false" customHeight="false" outlineLevel="0" collapsed="false">
      <c r="A1394" s="7" t="s">
        <v>1507</v>
      </c>
      <c r="B1394" s="7" t="s">
        <v>108</v>
      </c>
      <c r="C1394" s="7" t="n">
        <v>39</v>
      </c>
      <c r="D1394" s="7" t="s">
        <v>104</v>
      </c>
      <c r="E1394" s="7" t="n">
        <v>70</v>
      </c>
      <c r="F1394" s="7" t="n">
        <v>3</v>
      </c>
      <c r="G1394" s="14" t="n">
        <v>4177.28</v>
      </c>
      <c r="H1394" s="14" t="n">
        <v>36265.18</v>
      </c>
      <c r="I1394" s="14" t="n">
        <v>0</v>
      </c>
      <c r="J1394" s="14" t="n">
        <v>0</v>
      </c>
      <c r="K1394" s="14" t="n">
        <v>0</v>
      </c>
      <c r="L1394" s="14" t="n">
        <v>0</v>
      </c>
      <c r="M1394" s="14" t="n">
        <v>23100</v>
      </c>
      <c r="N1394" s="14" t="n">
        <v>40</v>
      </c>
      <c r="O1394" s="14" t="n">
        <v>1039.38</v>
      </c>
      <c r="P1394" s="7" t="n">
        <v>16</v>
      </c>
      <c r="Q1394" s="7" t="n">
        <v>41</v>
      </c>
      <c r="R1394" s="7" t="n">
        <v>0</v>
      </c>
      <c r="S1394" s="7" t="n">
        <v>0.765</v>
      </c>
      <c r="T1394" s="7" t="n">
        <v>0</v>
      </c>
      <c r="U1394" s="7" t="n">
        <v>1</v>
      </c>
      <c r="V1394" s="7" t="n">
        <v>0.018</v>
      </c>
      <c r="W1394" s="7"/>
    </row>
    <row r="1395" customFormat="false" ht="15" hidden="false" customHeight="false" outlineLevel="0" collapsed="false">
      <c r="A1395" s="7" t="s">
        <v>1508</v>
      </c>
      <c r="B1395" s="7" t="s">
        <v>128</v>
      </c>
      <c r="C1395" s="7" t="n">
        <v>53</v>
      </c>
      <c r="D1395" s="7" t="s">
        <v>104</v>
      </c>
      <c r="E1395" s="7" t="n">
        <v>132</v>
      </c>
      <c r="F1395" s="7" t="n">
        <v>4</v>
      </c>
      <c r="G1395" s="14" t="n">
        <v>8496.15</v>
      </c>
      <c r="H1395" s="14" t="n">
        <v>0</v>
      </c>
      <c r="I1395" s="14" t="n">
        <v>0</v>
      </c>
      <c r="J1395" s="14" t="n">
        <v>0</v>
      </c>
      <c r="K1395" s="14" t="n">
        <v>0</v>
      </c>
      <c r="L1395" s="14" t="n">
        <v>3250</v>
      </c>
      <c r="M1395" s="14" t="n">
        <v>8400</v>
      </c>
      <c r="N1395" s="14" t="n">
        <v>24.4</v>
      </c>
      <c r="O1395" s="14" t="n">
        <v>493.08</v>
      </c>
      <c r="P1395" s="7" t="n">
        <v>15</v>
      </c>
      <c r="Q1395" s="7" t="n">
        <v>29</v>
      </c>
      <c r="R1395" s="7" t="n">
        <v>0</v>
      </c>
      <c r="S1395" s="7" t="n">
        <v>0.411</v>
      </c>
      <c r="T1395" s="7" t="n">
        <v>1</v>
      </c>
      <c r="U1395" s="7" t="n">
        <v>0</v>
      </c>
      <c r="V1395" s="7" t="n">
        <v>0.0346</v>
      </c>
      <c r="W1395" s="7"/>
    </row>
    <row r="1396" customFormat="false" ht="15" hidden="false" customHeight="false" outlineLevel="0" collapsed="false">
      <c r="A1396" s="7" t="s">
        <v>1509</v>
      </c>
      <c r="B1396" s="7" t="s">
        <v>101</v>
      </c>
      <c r="C1396" s="7" t="n">
        <v>38</v>
      </c>
      <c r="D1396" s="7" t="s">
        <v>104</v>
      </c>
      <c r="E1396" s="7" t="n">
        <v>69</v>
      </c>
      <c r="F1396" s="7" t="n">
        <v>2</v>
      </c>
      <c r="G1396" s="14" t="n">
        <v>1150.68</v>
      </c>
      <c r="H1396" s="14" t="n">
        <v>0</v>
      </c>
      <c r="I1396" s="14" t="n">
        <v>0</v>
      </c>
      <c r="J1396" s="14" t="n">
        <v>0</v>
      </c>
      <c r="K1396" s="14" t="n">
        <v>31300</v>
      </c>
      <c r="L1396" s="14" t="n">
        <v>0</v>
      </c>
      <c r="M1396" s="14"/>
      <c r="N1396" s="14"/>
      <c r="O1396" s="14" t="n">
        <v>0</v>
      </c>
      <c r="P1396" s="7" t="n">
        <v>6</v>
      </c>
      <c r="Q1396" s="7" t="n">
        <v>25</v>
      </c>
      <c r="R1396" s="7" t="n">
        <v>0</v>
      </c>
      <c r="S1396" s="7" t="n">
        <v>0.643</v>
      </c>
      <c r="T1396" s="7" t="n">
        <v>0</v>
      </c>
      <c r="U1396" s="7" t="n">
        <v>0</v>
      </c>
      <c r="V1396" s="7" t="n">
        <v>0.0299</v>
      </c>
      <c r="W1396" s="7"/>
    </row>
    <row r="1397" customFormat="false" ht="15" hidden="false" customHeight="false" outlineLevel="0" collapsed="false">
      <c r="A1397" s="7" t="s">
        <v>1510</v>
      </c>
      <c r="B1397" s="7" t="s">
        <v>108</v>
      </c>
      <c r="C1397" s="7" t="n">
        <v>25</v>
      </c>
      <c r="D1397" s="7" t="s">
        <v>104</v>
      </c>
      <c r="E1397" s="7" t="n">
        <v>33</v>
      </c>
      <c r="F1397" s="7" t="n">
        <v>2</v>
      </c>
      <c r="G1397" s="14" t="n">
        <v>2055.86</v>
      </c>
      <c r="H1397" s="14" t="n">
        <v>0</v>
      </c>
      <c r="I1397" s="14" t="n">
        <v>0</v>
      </c>
      <c r="J1397" s="14" t="n">
        <v>0</v>
      </c>
      <c r="K1397" s="14" t="n">
        <v>0</v>
      </c>
      <c r="L1397" s="14" t="n">
        <v>0</v>
      </c>
      <c r="M1397" s="14" t="n">
        <v>13800</v>
      </c>
      <c r="N1397" s="14" t="n">
        <v>7.3</v>
      </c>
      <c r="O1397" s="14" t="n">
        <v>381.55</v>
      </c>
      <c r="P1397" s="7" t="n">
        <v>1</v>
      </c>
      <c r="Q1397" s="7" t="n">
        <v>27</v>
      </c>
      <c r="R1397" s="7" t="n">
        <v>17</v>
      </c>
      <c r="S1397" s="7" t="n">
        <v>0.559</v>
      </c>
      <c r="T1397" s="7" t="n">
        <v>0</v>
      </c>
      <c r="U1397" s="7" t="n">
        <v>0</v>
      </c>
      <c r="V1397" s="7" t="n">
        <v>0.0312</v>
      </c>
      <c r="W1397" s="7"/>
    </row>
    <row r="1398" customFormat="false" ht="15" hidden="false" customHeight="false" outlineLevel="0" collapsed="false">
      <c r="A1398" s="7" t="s">
        <v>1511</v>
      </c>
      <c r="B1398" s="7" t="s">
        <v>101</v>
      </c>
      <c r="C1398" s="7" t="n">
        <v>27</v>
      </c>
      <c r="D1398" s="7" t="s">
        <v>104</v>
      </c>
      <c r="E1398" s="7" t="n">
        <v>17</v>
      </c>
      <c r="F1398" s="7" t="n">
        <v>3</v>
      </c>
      <c r="G1398" s="14" t="n">
        <v>1343.75</v>
      </c>
      <c r="H1398" s="14" t="n">
        <v>12736.68</v>
      </c>
      <c r="I1398" s="14" t="n">
        <v>8900</v>
      </c>
      <c r="J1398" s="14" t="n">
        <v>0</v>
      </c>
      <c r="K1398" s="14" t="n">
        <v>0</v>
      </c>
      <c r="L1398" s="14" t="n">
        <v>0</v>
      </c>
      <c r="M1398" s="14"/>
      <c r="N1398" s="14"/>
      <c r="O1398" s="14" t="n">
        <v>0</v>
      </c>
      <c r="P1398" s="7" t="n">
        <v>7</v>
      </c>
      <c r="Q1398" s="7" t="n">
        <v>10</v>
      </c>
      <c r="R1398" s="7" t="n">
        <v>15</v>
      </c>
      <c r="S1398" s="7" t="n">
        <v>0.838</v>
      </c>
      <c r="T1398" s="7" t="n">
        <v>0</v>
      </c>
      <c r="U1398" s="7" t="n">
        <v>0</v>
      </c>
      <c r="V1398" s="7" t="n">
        <v>0.0492</v>
      </c>
      <c r="W1398" s="7"/>
    </row>
    <row r="1399" customFormat="false" ht="15" hidden="false" customHeight="false" outlineLevel="0" collapsed="false">
      <c r="A1399" s="7" t="s">
        <v>1512</v>
      </c>
      <c r="B1399" s="7" t="s">
        <v>128</v>
      </c>
      <c r="C1399" s="7" t="n">
        <v>46</v>
      </c>
      <c r="D1399" s="7" t="s">
        <v>104</v>
      </c>
      <c r="E1399" s="7" t="n">
        <v>192</v>
      </c>
      <c r="F1399" s="7" t="n">
        <v>6</v>
      </c>
      <c r="G1399" s="14" t="n">
        <v>18937.91</v>
      </c>
      <c r="H1399" s="14" t="n">
        <v>7643.77</v>
      </c>
      <c r="I1399" s="14" t="n">
        <v>28100</v>
      </c>
      <c r="J1399" s="14" t="n">
        <v>0</v>
      </c>
      <c r="K1399" s="14" t="n">
        <v>104500</v>
      </c>
      <c r="L1399" s="14" t="n">
        <v>0</v>
      </c>
      <c r="M1399" s="14" t="n">
        <v>11500</v>
      </c>
      <c r="N1399" s="14" t="n">
        <v>44.6</v>
      </c>
      <c r="O1399" s="14" t="n">
        <v>1539.53</v>
      </c>
      <c r="P1399" s="7" t="n">
        <v>12</v>
      </c>
      <c r="Q1399" s="7" t="n">
        <v>32</v>
      </c>
      <c r="R1399" s="7" t="n">
        <v>0</v>
      </c>
      <c r="S1399" s="7" t="n">
        <v>0.586</v>
      </c>
      <c r="T1399" s="7" t="n">
        <v>1</v>
      </c>
      <c r="U1399" s="7" t="n">
        <v>0</v>
      </c>
      <c r="V1399" s="7" t="n">
        <v>0.0277</v>
      </c>
      <c r="W1399" s="7"/>
    </row>
    <row r="1400" customFormat="false" ht="15" hidden="false" customHeight="false" outlineLevel="0" collapsed="false">
      <c r="A1400" s="7" t="s">
        <v>1513</v>
      </c>
      <c r="B1400" s="7" t="s">
        <v>108</v>
      </c>
      <c r="C1400" s="7" t="n">
        <v>37</v>
      </c>
      <c r="D1400" s="7" t="s">
        <v>102</v>
      </c>
      <c r="E1400" s="7" t="n">
        <v>85</v>
      </c>
      <c r="F1400" s="7" t="n">
        <v>2</v>
      </c>
      <c r="G1400" s="14" t="n">
        <v>981.76</v>
      </c>
      <c r="H1400" s="14" t="n">
        <v>5234.12</v>
      </c>
      <c r="I1400" s="14" t="n">
        <v>0</v>
      </c>
      <c r="J1400" s="14" t="n">
        <v>0</v>
      </c>
      <c r="K1400" s="14" t="n">
        <v>0</v>
      </c>
      <c r="L1400" s="14" t="n">
        <v>0</v>
      </c>
      <c r="M1400" s="14"/>
      <c r="N1400" s="14"/>
      <c r="O1400" s="14" t="n">
        <v>0</v>
      </c>
      <c r="P1400" s="7" t="n">
        <v>19</v>
      </c>
      <c r="Q1400" s="7" t="n">
        <v>17</v>
      </c>
      <c r="R1400" s="7" t="n">
        <v>0</v>
      </c>
      <c r="S1400" s="7" t="n">
        <v>0.985</v>
      </c>
      <c r="T1400" s="7" t="n">
        <v>0</v>
      </c>
      <c r="U1400" s="7" t="n">
        <v>0</v>
      </c>
      <c r="V1400" s="7" t="n">
        <v>0.1282</v>
      </c>
      <c r="W1400" s="7"/>
    </row>
    <row r="1401" customFormat="false" ht="15" hidden="false" customHeight="false" outlineLevel="0" collapsed="false">
      <c r="A1401" s="7" t="s">
        <v>1514</v>
      </c>
      <c r="B1401" s="7" t="s">
        <v>101</v>
      </c>
      <c r="C1401" s="7" t="n">
        <v>49</v>
      </c>
      <c r="D1401" s="7" t="s">
        <v>104</v>
      </c>
      <c r="E1401" s="7" t="n">
        <v>158</v>
      </c>
      <c r="F1401" s="7" t="n">
        <v>2</v>
      </c>
      <c r="G1401" s="14" t="n">
        <v>3003.61</v>
      </c>
      <c r="H1401" s="14" t="n">
        <v>8254.08</v>
      </c>
      <c r="I1401" s="14" t="n">
        <v>0</v>
      </c>
      <c r="J1401" s="14" t="n">
        <v>0</v>
      </c>
      <c r="K1401" s="14" t="n">
        <v>0</v>
      </c>
      <c r="L1401" s="14" t="n">
        <v>0</v>
      </c>
      <c r="M1401" s="14"/>
      <c r="N1401" s="14"/>
      <c r="O1401" s="14" t="n">
        <v>0</v>
      </c>
      <c r="P1401" s="7" t="n">
        <v>14</v>
      </c>
      <c r="Q1401" s="7" t="n">
        <v>20</v>
      </c>
      <c r="R1401" s="7" t="n">
        <v>0</v>
      </c>
      <c r="S1401" s="7" t="n">
        <v>0.558</v>
      </c>
      <c r="T1401" s="7" t="n">
        <v>0</v>
      </c>
      <c r="U1401" s="7" t="n">
        <v>0</v>
      </c>
      <c r="V1401" s="7" t="n">
        <v>0.0287</v>
      </c>
      <c r="W1401" s="7"/>
    </row>
    <row r="1402" customFormat="false" ht="15" hidden="false" customHeight="false" outlineLevel="0" collapsed="false">
      <c r="A1402" s="7" t="s">
        <v>1515</v>
      </c>
      <c r="B1402" s="7" t="s">
        <v>101</v>
      </c>
      <c r="C1402" s="7" t="n">
        <v>25</v>
      </c>
      <c r="D1402" s="7" t="s">
        <v>104</v>
      </c>
      <c r="E1402" s="7" t="n">
        <v>21</v>
      </c>
      <c r="F1402" s="7" t="n">
        <v>3</v>
      </c>
      <c r="G1402" s="14" t="n">
        <v>4173.7</v>
      </c>
      <c r="H1402" s="14" t="n">
        <v>38074.35</v>
      </c>
      <c r="I1402" s="14" t="n">
        <v>0</v>
      </c>
      <c r="J1402" s="14" t="n">
        <v>0</v>
      </c>
      <c r="K1402" s="14" t="n">
        <v>0</v>
      </c>
      <c r="L1402" s="14" t="n">
        <v>0</v>
      </c>
      <c r="M1402" s="14" t="n">
        <v>8700</v>
      </c>
      <c r="N1402" s="14" t="n">
        <v>17.4</v>
      </c>
      <c r="O1402" s="14" t="n">
        <v>125.89</v>
      </c>
      <c r="P1402" s="7" t="n">
        <v>24</v>
      </c>
      <c r="Q1402" s="7" t="n">
        <v>9</v>
      </c>
      <c r="R1402" s="7" t="n">
        <v>9</v>
      </c>
      <c r="S1402" s="7" t="n">
        <v>0.847</v>
      </c>
      <c r="T1402" s="7" t="n">
        <v>0</v>
      </c>
      <c r="U1402" s="7" t="n">
        <v>0</v>
      </c>
      <c r="V1402" s="7" t="n">
        <v>0.0545</v>
      </c>
      <c r="W1402" s="7"/>
    </row>
    <row r="1403" customFormat="false" ht="15" hidden="false" customHeight="false" outlineLevel="0" collapsed="false">
      <c r="A1403" s="7" t="s">
        <v>1516</v>
      </c>
      <c r="B1403" s="7" t="s">
        <v>108</v>
      </c>
      <c r="C1403" s="7" t="n">
        <v>70</v>
      </c>
      <c r="D1403" s="7" t="s">
        <v>104</v>
      </c>
      <c r="E1403" s="7" t="n">
        <v>69</v>
      </c>
      <c r="F1403" s="7" t="n">
        <v>1</v>
      </c>
      <c r="G1403" s="14" t="n">
        <v>616.96</v>
      </c>
      <c r="H1403" s="14" t="n">
        <v>0</v>
      </c>
      <c r="I1403" s="14" t="n">
        <v>0</v>
      </c>
      <c r="J1403" s="14" t="n">
        <v>0</v>
      </c>
      <c r="K1403" s="14" t="n">
        <v>0</v>
      </c>
      <c r="L1403" s="14" t="n">
        <v>0</v>
      </c>
      <c r="M1403" s="14"/>
      <c r="N1403" s="14"/>
      <c r="O1403" s="14" t="n">
        <v>0</v>
      </c>
      <c r="P1403" s="7" t="n">
        <v>4</v>
      </c>
      <c r="Q1403" s="7" t="n">
        <v>19</v>
      </c>
      <c r="R1403" s="7" t="n">
        <v>0</v>
      </c>
      <c r="S1403" s="7" t="n">
        <v>0.337</v>
      </c>
      <c r="T1403" s="7" t="n">
        <v>0</v>
      </c>
      <c r="U1403" s="7" t="n">
        <v>0</v>
      </c>
      <c r="V1403" s="7" t="n">
        <v>0.0558</v>
      </c>
      <c r="W1403" s="7"/>
    </row>
    <row r="1404" customFormat="false" ht="15" hidden="false" customHeight="false" outlineLevel="0" collapsed="false">
      <c r="A1404" s="7" t="s">
        <v>1517</v>
      </c>
      <c r="B1404" s="7" t="s">
        <v>101</v>
      </c>
      <c r="C1404" s="7" t="n">
        <v>32</v>
      </c>
      <c r="D1404" s="7" t="s">
        <v>102</v>
      </c>
      <c r="E1404" s="7" t="n">
        <v>39</v>
      </c>
      <c r="F1404" s="7" t="n">
        <v>2</v>
      </c>
      <c r="G1404" s="14" t="n">
        <v>2997.05</v>
      </c>
      <c r="H1404" s="14" t="n">
        <v>0</v>
      </c>
      <c r="I1404" s="14" t="n">
        <v>0</v>
      </c>
      <c r="J1404" s="14" t="n">
        <v>0</v>
      </c>
      <c r="K1404" s="14" t="n">
        <v>263100</v>
      </c>
      <c r="L1404" s="14" t="n">
        <v>0</v>
      </c>
      <c r="M1404" s="14"/>
      <c r="N1404" s="14"/>
      <c r="O1404" s="14" t="n">
        <v>0</v>
      </c>
      <c r="P1404" s="7" t="n">
        <v>5</v>
      </c>
      <c r="Q1404" s="7" t="n">
        <v>15</v>
      </c>
      <c r="R1404" s="7" t="n">
        <v>9</v>
      </c>
      <c r="S1404" s="7" t="n">
        <v>0.881</v>
      </c>
      <c r="T1404" s="7" t="n">
        <v>0</v>
      </c>
      <c r="U1404" s="7" t="n">
        <v>0</v>
      </c>
      <c r="V1404" s="7" t="n">
        <v>0.1238</v>
      </c>
      <c r="W1404" s="7"/>
    </row>
    <row r="1405" customFormat="false" ht="15" hidden="false" customHeight="false" outlineLevel="0" collapsed="false">
      <c r="A1405" s="7" t="s">
        <v>1518</v>
      </c>
      <c r="B1405" s="7" t="s">
        <v>101</v>
      </c>
      <c r="C1405" s="7" t="n">
        <v>34</v>
      </c>
      <c r="D1405" s="7" t="s">
        <v>104</v>
      </c>
      <c r="E1405" s="7" t="n">
        <v>16</v>
      </c>
      <c r="F1405" s="7" t="n">
        <v>2</v>
      </c>
      <c r="G1405" s="14" t="n">
        <v>6923.94</v>
      </c>
      <c r="H1405" s="14" t="n">
        <v>92279.48</v>
      </c>
      <c r="I1405" s="14" t="n">
        <v>0</v>
      </c>
      <c r="J1405" s="14" t="n">
        <v>0</v>
      </c>
      <c r="K1405" s="14" t="n">
        <v>0</v>
      </c>
      <c r="L1405" s="14" t="n">
        <v>0</v>
      </c>
      <c r="M1405" s="14"/>
      <c r="N1405" s="14"/>
      <c r="O1405" s="14" t="n">
        <v>0</v>
      </c>
      <c r="P1405" s="7" t="n">
        <v>11</v>
      </c>
      <c r="Q1405" s="7" t="n">
        <v>43</v>
      </c>
      <c r="R1405" s="7" t="n">
        <v>0</v>
      </c>
      <c r="S1405" s="7" t="n">
        <v>0.803</v>
      </c>
      <c r="T1405" s="7" t="n">
        <v>0</v>
      </c>
      <c r="U1405" s="7" t="n">
        <v>0</v>
      </c>
      <c r="V1405" s="7" t="n">
        <v>0.0446</v>
      </c>
      <c r="W1405" s="7"/>
    </row>
    <row r="1406" customFormat="false" ht="15" hidden="false" customHeight="false" outlineLevel="0" collapsed="false">
      <c r="A1406" s="7" t="s">
        <v>1519</v>
      </c>
      <c r="B1406" s="7" t="s">
        <v>101</v>
      </c>
      <c r="C1406" s="7" t="n">
        <v>33</v>
      </c>
      <c r="D1406" s="7" t="s">
        <v>102</v>
      </c>
      <c r="E1406" s="7" t="n">
        <v>13</v>
      </c>
      <c r="F1406" s="7" t="n">
        <v>2</v>
      </c>
      <c r="G1406" s="14" t="n">
        <v>1624.66</v>
      </c>
      <c r="H1406" s="14" t="n">
        <v>0</v>
      </c>
      <c r="I1406" s="14" t="n">
        <v>46500</v>
      </c>
      <c r="J1406" s="14" t="n">
        <v>0</v>
      </c>
      <c r="K1406" s="14" t="n">
        <v>0</v>
      </c>
      <c r="L1406" s="14" t="n">
        <v>0</v>
      </c>
      <c r="M1406" s="14"/>
      <c r="N1406" s="14"/>
      <c r="O1406" s="14" t="n">
        <v>0</v>
      </c>
      <c r="P1406" s="7" t="n">
        <v>18</v>
      </c>
      <c r="Q1406" s="7" t="n">
        <v>18</v>
      </c>
      <c r="R1406" s="7" t="n">
        <v>12</v>
      </c>
      <c r="S1406" s="7" t="n">
        <v>0.823</v>
      </c>
      <c r="T1406" s="7" t="n">
        <v>0</v>
      </c>
      <c r="U1406" s="7" t="n">
        <v>0</v>
      </c>
      <c r="V1406" s="7" t="n">
        <v>0.116</v>
      </c>
      <c r="W1406" s="7"/>
    </row>
    <row r="1407" customFormat="false" ht="15" hidden="false" customHeight="false" outlineLevel="0" collapsed="false">
      <c r="A1407" s="7" t="s">
        <v>1520</v>
      </c>
      <c r="B1407" s="7" t="s">
        <v>101</v>
      </c>
      <c r="C1407" s="7" t="n">
        <v>58</v>
      </c>
      <c r="D1407" s="7" t="s">
        <v>102</v>
      </c>
      <c r="E1407" s="7" t="n">
        <v>169</v>
      </c>
      <c r="F1407" s="7" t="n">
        <v>2</v>
      </c>
      <c r="G1407" s="14" t="n">
        <v>2517.76</v>
      </c>
      <c r="H1407" s="14" t="n">
        <v>0</v>
      </c>
      <c r="I1407" s="14" t="n">
        <v>0</v>
      </c>
      <c r="J1407" s="14" t="n">
        <v>0</v>
      </c>
      <c r="K1407" s="14" t="n">
        <v>0</v>
      </c>
      <c r="L1407" s="14" t="n">
        <v>0</v>
      </c>
      <c r="M1407" s="14" t="n">
        <v>10900</v>
      </c>
      <c r="N1407" s="14" t="n">
        <v>41.9</v>
      </c>
      <c r="O1407" s="14" t="n">
        <v>216.07</v>
      </c>
      <c r="P1407" s="7" t="n">
        <v>5</v>
      </c>
      <c r="Q1407" s="7" t="n">
        <v>14</v>
      </c>
      <c r="R1407" s="7" t="n">
        <v>6</v>
      </c>
      <c r="S1407" s="7" t="n">
        <v>0.484</v>
      </c>
      <c r="T1407" s="7" t="n">
        <v>0</v>
      </c>
      <c r="U1407" s="7" t="n">
        <v>0</v>
      </c>
      <c r="V1407" s="7" t="n">
        <v>0.065</v>
      </c>
      <c r="W1407" s="7"/>
    </row>
    <row r="1408" customFormat="false" ht="15" hidden="false" customHeight="false" outlineLevel="0" collapsed="false">
      <c r="A1408" s="7" t="s">
        <v>1521</v>
      </c>
      <c r="B1408" s="7" t="s">
        <v>106</v>
      </c>
      <c r="C1408" s="7" t="n">
        <v>81</v>
      </c>
      <c r="D1408" s="7" t="s">
        <v>104</v>
      </c>
      <c r="E1408" s="7" t="n">
        <v>143</v>
      </c>
      <c r="F1408" s="7" t="n">
        <v>4</v>
      </c>
      <c r="G1408" s="14" t="n">
        <v>6798.72</v>
      </c>
      <c r="H1408" s="14" t="n">
        <v>0</v>
      </c>
      <c r="I1408" s="14" t="n">
        <v>0</v>
      </c>
      <c r="J1408" s="14" t="n">
        <v>35894.57</v>
      </c>
      <c r="K1408" s="14" t="n">
        <v>0</v>
      </c>
      <c r="L1408" s="14" t="n">
        <v>10570</v>
      </c>
      <c r="M1408" s="14" t="n">
        <v>11200</v>
      </c>
      <c r="N1408" s="14" t="n">
        <v>58.8</v>
      </c>
      <c r="O1408" s="14" t="n">
        <v>445.88</v>
      </c>
      <c r="P1408" s="7" t="n">
        <v>6</v>
      </c>
      <c r="Q1408" s="7" t="n">
        <v>41</v>
      </c>
      <c r="R1408" s="7" t="n">
        <v>0</v>
      </c>
      <c r="S1408" s="7" t="n">
        <v>0.142</v>
      </c>
      <c r="T1408" s="7" t="n">
        <v>0</v>
      </c>
      <c r="U1408" s="7" t="n">
        <v>0</v>
      </c>
      <c r="V1408" s="7" t="n">
        <v>0.0183</v>
      </c>
      <c r="W1408" s="7"/>
    </row>
    <row r="1409" customFormat="false" ht="15" hidden="false" customHeight="false" outlineLevel="0" collapsed="false">
      <c r="A1409" s="7" t="s">
        <v>1522</v>
      </c>
      <c r="B1409" s="7" t="s">
        <v>106</v>
      </c>
      <c r="C1409" s="7" t="n">
        <v>48</v>
      </c>
      <c r="D1409" s="7" t="s">
        <v>102</v>
      </c>
      <c r="E1409" s="7" t="n">
        <v>233</v>
      </c>
      <c r="F1409" s="7" t="n">
        <v>2</v>
      </c>
      <c r="G1409" s="14" t="n">
        <v>3178.75</v>
      </c>
      <c r="H1409" s="14" t="n">
        <v>34487.45</v>
      </c>
      <c r="I1409" s="14" t="n">
        <v>0</v>
      </c>
      <c r="J1409" s="14" t="n">
        <v>0</v>
      </c>
      <c r="K1409" s="14" t="n">
        <v>0</v>
      </c>
      <c r="L1409" s="14" t="n">
        <v>0</v>
      </c>
      <c r="M1409" s="14"/>
      <c r="N1409" s="14"/>
      <c r="O1409" s="14" t="n">
        <v>0</v>
      </c>
      <c r="P1409" s="7" t="n">
        <v>6</v>
      </c>
      <c r="Q1409" s="7" t="n">
        <v>8</v>
      </c>
      <c r="R1409" s="7" t="n">
        <v>0</v>
      </c>
      <c r="S1409" s="7" t="n">
        <v>0.41</v>
      </c>
      <c r="T1409" s="7" t="n">
        <v>0</v>
      </c>
      <c r="U1409" s="7" t="n">
        <v>0</v>
      </c>
      <c r="V1409" s="7" t="n">
        <v>0.0775</v>
      </c>
      <c r="W1409" s="7"/>
    </row>
    <row r="1410" customFormat="false" ht="15" hidden="false" customHeight="false" outlineLevel="0" collapsed="false">
      <c r="A1410" s="7" t="s">
        <v>1523</v>
      </c>
      <c r="B1410" s="7" t="s">
        <v>108</v>
      </c>
      <c r="C1410" s="7" t="n">
        <v>28</v>
      </c>
      <c r="D1410" s="7" t="s">
        <v>104</v>
      </c>
      <c r="E1410" s="7" t="n">
        <v>74</v>
      </c>
      <c r="F1410" s="7" t="n">
        <v>2</v>
      </c>
      <c r="G1410" s="14" t="n">
        <v>4357.81</v>
      </c>
      <c r="H1410" s="14" t="n">
        <v>49730.47</v>
      </c>
      <c r="I1410" s="14" t="n">
        <v>0</v>
      </c>
      <c r="J1410" s="14" t="n">
        <v>0</v>
      </c>
      <c r="K1410" s="14" t="n">
        <v>0</v>
      </c>
      <c r="L1410" s="14" t="n">
        <v>0</v>
      </c>
      <c r="M1410" s="14"/>
      <c r="N1410" s="14"/>
      <c r="O1410" s="14" t="n">
        <v>0</v>
      </c>
      <c r="P1410" s="7" t="n">
        <v>36</v>
      </c>
      <c r="Q1410" s="7" t="n">
        <v>43</v>
      </c>
      <c r="R1410" s="7" t="n">
        <v>12</v>
      </c>
      <c r="S1410" s="7" t="n">
        <v>0.689</v>
      </c>
      <c r="T1410" s="7" t="n">
        <v>0</v>
      </c>
      <c r="U1410" s="7" t="n">
        <v>0</v>
      </c>
      <c r="V1410" s="7" t="n">
        <v>0.0315</v>
      </c>
      <c r="W1410" s="7"/>
    </row>
    <row r="1411" customFormat="false" ht="15" hidden="false" customHeight="false" outlineLevel="0" collapsed="false">
      <c r="A1411" s="7" t="s">
        <v>1524</v>
      </c>
      <c r="B1411" s="7" t="s">
        <v>108</v>
      </c>
      <c r="C1411" s="7" t="n">
        <v>36</v>
      </c>
      <c r="D1411" s="7" t="s">
        <v>104</v>
      </c>
      <c r="E1411" s="7" t="n">
        <v>85</v>
      </c>
      <c r="F1411" s="7" t="n">
        <v>3</v>
      </c>
      <c r="G1411" s="14" t="n">
        <v>1295.33</v>
      </c>
      <c r="H1411" s="14" t="n">
        <v>0</v>
      </c>
      <c r="I1411" s="14" t="n">
        <v>0</v>
      </c>
      <c r="J1411" s="14" t="n">
        <v>0</v>
      </c>
      <c r="K1411" s="14" t="n">
        <v>129800</v>
      </c>
      <c r="L1411" s="14" t="n">
        <v>0</v>
      </c>
      <c r="M1411" s="14" t="n">
        <v>8500</v>
      </c>
      <c r="N1411" s="14" t="n">
        <v>8.5</v>
      </c>
      <c r="O1411" s="14" t="n">
        <v>390.22</v>
      </c>
      <c r="P1411" s="7" t="n">
        <v>9</v>
      </c>
      <c r="Q1411" s="7" t="n">
        <v>33</v>
      </c>
      <c r="R1411" s="7" t="n">
        <v>12</v>
      </c>
      <c r="S1411" s="7" t="n">
        <v>0.57</v>
      </c>
      <c r="T1411" s="7" t="n">
        <v>0</v>
      </c>
      <c r="U1411" s="7" t="n">
        <v>0</v>
      </c>
      <c r="V1411" s="7" t="n">
        <v>0.0246</v>
      </c>
      <c r="W1411" s="7" t="s">
        <v>137</v>
      </c>
    </row>
    <row r="1412" customFormat="false" ht="15" hidden="false" customHeight="false" outlineLevel="0" collapsed="false">
      <c r="A1412" s="7" t="s">
        <v>1525</v>
      </c>
      <c r="B1412" s="7" t="s">
        <v>106</v>
      </c>
      <c r="C1412" s="7" t="n">
        <v>53</v>
      </c>
      <c r="D1412" s="7" t="s">
        <v>104</v>
      </c>
      <c r="E1412" s="7" t="n">
        <v>32</v>
      </c>
      <c r="F1412" s="7" t="n">
        <v>2</v>
      </c>
      <c r="G1412" s="14" t="n">
        <v>6862.3</v>
      </c>
      <c r="H1412" s="14" t="n">
        <v>11468.83</v>
      </c>
      <c r="I1412" s="14" t="n">
        <v>0</v>
      </c>
      <c r="J1412" s="14" t="n">
        <v>0</v>
      </c>
      <c r="K1412" s="14" t="n">
        <v>0</v>
      </c>
      <c r="L1412" s="14" t="n">
        <v>0</v>
      </c>
      <c r="M1412" s="14"/>
      <c r="N1412" s="14"/>
      <c r="O1412" s="14" t="n">
        <v>0</v>
      </c>
      <c r="P1412" s="7" t="n">
        <v>8</v>
      </c>
      <c r="Q1412" s="7" t="n">
        <v>21</v>
      </c>
      <c r="R1412" s="7" t="n">
        <v>5</v>
      </c>
      <c r="S1412" s="7" t="n">
        <v>0.635</v>
      </c>
      <c r="T1412" s="7" t="n">
        <v>0</v>
      </c>
      <c r="U1412" s="7" t="n">
        <v>0</v>
      </c>
      <c r="V1412" s="7" t="n">
        <v>0.0407</v>
      </c>
      <c r="W1412" s="7"/>
    </row>
    <row r="1413" customFormat="false" ht="15" hidden="false" customHeight="false" outlineLevel="0" collapsed="false">
      <c r="A1413" s="7" t="s">
        <v>1526</v>
      </c>
      <c r="B1413" s="7" t="s">
        <v>106</v>
      </c>
      <c r="C1413" s="7" t="n">
        <v>48</v>
      </c>
      <c r="D1413" s="7" t="s">
        <v>102</v>
      </c>
      <c r="E1413" s="7" t="n">
        <v>88</v>
      </c>
      <c r="F1413" s="7" t="n">
        <v>3</v>
      </c>
      <c r="G1413" s="14" t="n">
        <v>4348.78</v>
      </c>
      <c r="H1413" s="14" t="n">
        <v>65227.13</v>
      </c>
      <c r="I1413" s="14" t="n">
        <v>0</v>
      </c>
      <c r="J1413" s="14" t="n">
        <v>0</v>
      </c>
      <c r="K1413" s="14" t="n">
        <v>0</v>
      </c>
      <c r="L1413" s="14" t="n">
        <v>0</v>
      </c>
      <c r="M1413" s="14"/>
      <c r="N1413" s="14" t="n">
        <v>28.9</v>
      </c>
      <c r="O1413" s="14" t="n">
        <v>536.59</v>
      </c>
      <c r="P1413" s="7" t="n">
        <v>2</v>
      </c>
      <c r="Q1413" s="7" t="n">
        <v>17</v>
      </c>
      <c r="R1413" s="7" t="n">
        <v>15</v>
      </c>
      <c r="S1413" s="7" t="n">
        <v>0.875</v>
      </c>
      <c r="T1413" s="7" t="n">
        <v>0</v>
      </c>
      <c r="U1413" s="7" t="n">
        <v>0</v>
      </c>
      <c r="V1413" s="7" t="n">
        <v>0.0675</v>
      </c>
      <c r="W1413" s="7" t="s">
        <v>1055</v>
      </c>
    </row>
    <row r="1414" customFormat="false" ht="15" hidden="false" customHeight="false" outlineLevel="0" collapsed="false">
      <c r="A1414" s="7" t="s">
        <v>1527</v>
      </c>
      <c r="B1414" s="7" t="s">
        <v>108</v>
      </c>
      <c r="C1414" s="7" t="n">
        <v>24</v>
      </c>
      <c r="D1414" s="7" t="s">
        <v>104</v>
      </c>
      <c r="E1414" s="7" t="n">
        <v>39</v>
      </c>
      <c r="F1414" s="7" t="n">
        <v>1</v>
      </c>
      <c r="G1414" s="14" t="n">
        <v>3588.24</v>
      </c>
      <c r="H1414" s="14" t="n">
        <v>0</v>
      </c>
      <c r="I1414" s="14" t="n">
        <v>0</v>
      </c>
      <c r="J1414" s="14" t="n">
        <v>0</v>
      </c>
      <c r="K1414" s="14" t="n">
        <v>0</v>
      </c>
      <c r="L1414" s="14" t="n">
        <v>0</v>
      </c>
      <c r="M1414" s="14"/>
      <c r="N1414" s="14"/>
      <c r="O1414" s="14" t="n">
        <v>0</v>
      </c>
      <c r="P1414" s="7" t="n">
        <v>9</v>
      </c>
      <c r="Q1414" s="7" t="n">
        <v>25</v>
      </c>
      <c r="R1414" s="7" t="n">
        <v>9</v>
      </c>
      <c r="S1414" s="7" t="n">
        <v>0.724</v>
      </c>
      <c r="T1414" s="7" t="n">
        <v>0</v>
      </c>
      <c r="U1414" s="7" t="n">
        <v>1</v>
      </c>
      <c r="V1414" s="7" t="n">
        <v>0.0332</v>
      </c>
      <c r="W1414" s="7"/>
    </row>
    <row r="1415" customFormat="false" ht="15" hidden="false" customHeight="false" outlineLevel="0" collapsed="false">
      <c r="A1415" s="7" t="s">
        <v>1528</v>
      </c>
      <c r="B1415" s="7" t="s">
        <v>108</v>
      </c>
      <c r="C1415" s="7" t="n">
        <v>33</v>
      </c>
      <c r="D1415" s="7" t="s">
        <v>104</v>
      </c>
      <c r="E1415" s="7" t="n">
        <v>42</v>
      </c>
      <c r="F1415" s="7" t="n">
        <v>1</v>
      </c>
      <c r="G1415" s="14" t="n">
        <v>4744.57</v>
      </c>
      <c r="H1415" s="14" t="n">
        <v>0</v>
      </c>
      <c r="I1415" s="14" t="n">
        <v>0</v>
      </c>
      <c r="J1415" s="14" t="n">
        <v>0</v>
      </c>
      <c r="K1415" s="14" t="n">
        <v>0</v>
      </c>
      <c r="L1415" s="14" t="n">
        <v>0</v>
      </c>
      <c r="M1415" s="14"/>
      <c r="N1415" s="14"/>
      <c r="O1415" s="14" t="n">
        <v>0</v>
      </c>
      <c r="P1415" s="7" t="n">
        <v>37</v>
      </c>
      <c r="Q1415" s="7" t="n">
        <v>18</v>
      </c>
      <c r="R1415" s="7" t="n">
        <v>6</v>
      </c>
      <c r="S1415" s="7" t="n">
        <v>0.837</v>
      </c>
      <c r="T1415" s="7" t="n">
        <v>0</v>
      </c>
      <c r="U1415" s="7" t="n">
        <v>1</v>
      </c>
      <c r="V1415" s="7" t="n">
        <v>0.0785</v>
      </c>
      <c r="W1415" s="7" t="s">
        <v>137</v>
      </c>
    </row>
    <row r="1416" customFormat="false" ht="15" hidden="false" customHeight="false" outlineLevel="0" collapsed="false">
      <c r="A1416" s="7" t="s">
        <v>1529</v>
      </c>
      <c r="B1416" s="7" t="s">
        <v>108</v>
      </c>
      <c r="C1416" s="7" t="n">
        <v>51</v>
      </c>
      <c r="D1416" s="7" t="s">
        <v>104</v>
      </c>
      <c r="E1416" s="7" t="n">
        <v>208</v>
      </c>
      <c r="F1416" s="7" t="n">
        <v>4</v>
      </c>
      <c r="G1416" s="14" t="n">
        <v>3575.21</v>
      </c>
      <c r="H1416" s="14" t="n">
        <v>11547.42</v>
      </c>
      <c r="I1416" s="14" t="n">
        <v>19700</v>
      </c>
      <c r="J1416" s="14" t="n">
        <v>0</v>
      </c>
      <c r="K1416" s="14" t="n">
        <v>0</v>
      </c>
      <c r="L1416" s="14" t="n">
        <v>0</v>
      </c>
      <c r="M1416" s="14" t="n">
        <v>4800</v>
      </c>
      <c r="N1416" s="14" t="n">
        <v>39.6</v>
      </c>
      <c r="O1416" s="14" t="n">
        <v>311.32</v>
      </c>
      <c r="P1416" s="7" t="n">
        <v>25</v>
      </c>
      <c r="Q1416" s="7" t="n">
        <v>26</v>
      </c>
      <c r="R1416" s="7" t="n">
        <v>7</v>
      </c>
      <c r="S1416" s="7" t="n">
        <v>0.498</v>
      </c>
      <c r="T1416" s="7" t="n">
        <v>1</v>
      </c>
      <c r="U1416" s="7" t="n">
        <v>0</v>
      </c>
      <c r="V1416" s="7" t="n">
        <v>0.0469</v>
      </c>
      <c r="W1416" s="7"/>
    </row>
    <row r="1417" customFormat="false" ht="15" hidden="false" customHeight="false" outlineLevel="0" collapsed="false">
      <c r="A1417" s="7" t="s">
        <v>1530</v>
      </c>
      <c r="B1417" s="7" t="s">
        <v>101</v>
      </c>
      <c r="C1417" s="7" t="n">
        <v>42</v>
      </c>
      <c r="D1417" s="7" t="s">
        <v>104</v>
      </c>
      <c r="E1417" s="7" t="n">
        <v>78</v>
      </c>
      <c r="F1417" s="7" t="n">
        <v>3</v>
      </c>
      <c r="G1417" s="14" t="n">
        <v>9194.24</v>
      </c>
      <c r="H1417" s="14" t="n">
        <v>0</v>
      </c>
      <c r="I1417" s="14" t="n">
        <v>0</v>
      </c>
      <c r="J1417" s="14" t="n">
        <v>0</v>
      </c>
      <c r="K1417" s="14" t="n">
        <v>229900</v>
      </c>
      <c r="L1417" s="14" t="n">
        <v>0</v>
      </c>
      <c r="M1417" s="14"/>
      <c r="N1417" s="14"/>
      <c r="O1417" s="14" t="n">
        <v>0</v>
      </c>
      <c r="P1417" s="7" t="n">
        <v>7</v>
      </c>
      <c r="Q1417" s="7" t="n">
        <v>19</v>
      </c>
      <c r="R1417" s="7" t="n">
        <v>7</v>
      </c>
      <c r="S1417" s="7" t="n">
        <v>0.851</v>
      </c>
      <c r="T1417" s="7" t="n">
        <v>0</v>
      </c>
      <c r="U1417" s="7" t="n">
        <v>0</v>
      </c>
      <c r="V1417" s="7" t="n">
        <v>0.0306</v>
      </c>
      <c r="W1417" s="7"/>
    </row>
    <row r="1418" customFormat="false" ht="15" hidden="false" customHeight="false" outlineLevel="0" collapsed="false">
      <c r="A1418" s="7" t="s">
        <v>1531</v>
      </c>
      <c r="B1418" s="7" t="s">
        <v>108</v>
      </c>
      <c r="C1418" s="7" t="n">
        <v>45</v>
      </c>
      <c r="D1418" s="7" t="s">
        <v>104</v>
      </c>
      <c r="E1418" s="7" t="n">
        <v>129</v>
      </c>
      <c r="F1418" s="7" t="n">
        <v>3</v>
      </c>
      <c r="G1418" s="14" t="n">
        <v>18147.18</v>
      </c>
      <c r="H1418" s="14" t="n">
        <v>0</v>
      </c>
      <c r="I1418" s="14" t="n">
        <v>0</v>
      </c>
      <c r="J1418" s="14" t="n">
        <v>0</v>
      </c>
      <c r="K1418" s="14" t="n">
        <v>0</v>
      </c>
      <c r="L1418" s="14" t="n">
        <v>21910</v>
      </c>
      <c r="M1418" s="14" t="n">
        <v>5900</v>
      </c>
      <c r="N1418" s="14" t="n">
        <v>19.4</v>
      </c>
      <c r="O1418" s="14" t="n">
        <v>418.59</v>
      </c>
      <c r="P1418" s="7" t="n">
        <v>4</v>
      </c>
      <c r="Q1418" s="7" t="n">
        <v>35</v>
      </c>
      <c r="R1418" s="7" t="n">
        <v>0</v>
      </c>
      <c r="S1418" s="7" t="n">
        <v>0.605</v>
      </c>
      <c r="T1418" s="7" t="n">
        <v>0</v>
      </c>
      <c r="U1418" s="7" t="n">
        <v>0</v>
      </c>
      <c r="V1418" s="7" t="n">
        <v>0.023</v>
      </c>
      <c r="W1418" s="7"/>
    </row>
    <row r="1419" customFormat="false" ht="15" hidden="false" customHeight="false" outlineLevel="0" collapsed="false">
      <c r="A1419" s="7" t="s">
        <v>1532</v>
      </c>
      <c r="B1419" s="7" t="s">
        <v>108</v>
      </c>
      <c r="C1419" s="7" t="n">
        <v>61</v>
      </c>
      <c r="D1419" s="7" t="s">
        <v>102</v>
      </c>
      <c r="E1419" s="7" t="n">
        <v>227</v>
      </c>
      <c r="F1419" s="7" t="n">
        <v>2</v>
      </c>
      <c r="G1419" s="14" t="n">
        <v>10015.19</v>
      </c>
      <c r="H1419" s="14" t="n">
        <v>181757.5</v>
      </c>
      <c r="I1419" s="14" t="n">
        <v>0</v>
      </c>
      <c r="J1419" s="14" t="n">
        <v>0</v>
      </c>
      <c r="K1419" s="14" t="n">
        <v>0</v>
      </c>
      <c r="L1419" s="14" t="n">
        <v>0</v>
      </c>
      <c r="M1419" s="14"/>
      <c r="N1419" s="14"/>
      <c r="O1419" s="14" t="n">
        <v>0</v>
      </c>
      <c r="P1419" s="7" t="n">
        <v>2</v>
      </c>
      <c r="Q1419" s="7" t="n">
        <v>15</v>
      </c>
      <c r="R1419" s="7" t="n">
        <v>0</v>
      </c>
      <c r="S1419" s="7" t="n">
        <v>0.369</v>
      </c>
      <c r="T1419" s="7" t="n">
        <v>0</v>
      </c>
      <c r="U1419" s="7" t="n">
        <v>0</v>
      </c>
      <c r="V1419" s="7" t="n">
        <v>0.0836</v>
      </c>
      <c r="W1419" s="7"/>
    </row>
    <row r="1420" customFormat="false" ht="15" hidden="false" customHeight="false" outlineLevel="0" collapsed="false">
      <c r="A1420" s="7" t="s">
        <v>1533</v>
      </c>
      <c r="B1420" s="7" t="s">
        <v>128</v>
      </c>
      <c r="C1420" s="7" t="n">
        <v>27</v>
      </c>
      <c r="D1420" s="7" t="s">
        <v>102</v>
      </c>
      <c r="E1420" s="7" t="n">
        <v>5</v>
      </c>
      <c r="F1420" s="7" t="n">
        <v>2</v>
      </c>
      <c r="G1420" s="14" t="n">
        <v>2235.96</v>
      </c>
      <c r="H1420" s="14" t="n">
        <v>0</v>
      </c>
      <c r="I1420" s="14" t="n">
        <v>0</v>
      </c>
      <c r="J1420" s="14" t="n">
        <v>0</v>
      </c>
      <c r="K1420" s="14" t="n">
        <v>0</v>
      </c>
      <c r="L1420" s="14" t="n">
        <v>0</v>
      </c>
      <c r="M1420" s="14" t="n">
        <v>4200</v>
      </c>
      <c r="N1420" s="14" t="n">
        <v>31.5</v>
      </c>
      <c r="O1420" s="14" t="n">
        <v>88.95</v>
      </c>
      <c r="P1420" s="7" t="n">
        <v>13</v>
      </c>
      <c r="Q1420" s="7" t="n">
        <v>19</v>
      </c>
      <c r="R1420" s="7" t="n">
        <v>8</v>
      </c>
      <c r="S1420" s="7" t="n">
        <v>0.779</v>
      </c>
      <c r="T1420" s="7" t="n">
        <v>1</v>
      </c>
      <c r="U1420" s="7" t="n">
        <v>1</v>
      </c>
      <c r="V1420" s="7" t="n">
        <v>0.279</v>
      </c>
      <c r="W1420" s="7"/>
    </row>
    <row r="1421" customFormat="false" ht="15" hidden="false" customHeight="false" outlineLevel="0" collapsed="false">
      <c r="A1421" s="7" t="s">
        <v>1534</v>
      </c>
      <c r="B1421" s="7" t="s">
        <v>101</v>
      </c>
      <c r="C1421" s="7" t="n">
        <v>34</v>
      </c>
      <c r="D1421" s="7" t="s">
        <v>104</v>
      </c>
      <c r="E1421" s="7" t="n">
        <v>154</v>
      </c>
      <c r="F1421" s="7" t="n">
        <v>3</v>
      </c>
      <c r="G1421" s="14" t="n">
        <v>4871.39</v>
      </c>
      <c r="H1421" s="14" t="n">
        <v>0</v>
      </c>
      <c r="I1421" s="14" t="n">
        <v>0</v>
      </c>
      <c r="J1421" s="14" t="n">
        <v>0</v>
      </c>
      <c r="K1421" s="14" t="n">
        <v>0</v>
      </c>
      <c r="L1421" s="14" t="n">
        <v>0</v>
      </c>
      <c r="M1421" s="14" t="n">
        <v>14900</v>
      </c>
      <c r="N1421" s="14" t="n">
        <v>4.9</v>
      </c>
      <c r="O1421" s="14" t="n">
        <v>1104.02</v>
      </c>
      <c r="P1421" s="7" t="n">
        <v>0</v>
      </c>
      <c r="Q1421" s="7" t="n">
        <v>31</v>
      </c>
      <c r="R1421" s="7" t="n">
        <v>0</v>
      </c>
      <c r="S1421" s="7" t="n">
        <v>0.815</v>
      </c>
      <c r="T1421" s="7" t="n">
        <v>0</v>
      </c>
      <c r="U1421" s="7" t="n">
        <v>0</v>
      </c>
      <c r="V1421" s="7" t="n">
        <v>0.0159</v>
      </c>
      <c r="W1421" s="7"/>
    </row>
    <row r="1422" customFormat="false" ht="15" hidden="false" customHeight="false" outlineLevel="0" collapsed="false">
      <c r="A1422" s="7" t="s">
        <v>1535</v>
      </c>
      <c r="B1422" s="7" t="s">
        <v>106</v>
      </c>
      <c r="C1422" s="7" t="n">
        <v>34</v>
      </c>
      <c r="D1422" s="7" t="s">
        <v>104</v>
      </c>
      <c r="E1422" s="7" t="n">
        <v>99</v>
      </c>
      <c r="F1422" s="7" t="n">
        <v>4</v>
      </c>
      <c r="G1422" s="14" t="n">
        <v>2241.52</v>
      </c>
      <c r="H1422" s="14" t="n">
        <v>0</v>
      </c>
      <c r="I1422" s="14" t="n">
        <v>0</v>
      </c>
      <c r="J1422" s="14" t="n">
        <v>0</v>
      </c>
      <c r="K1422" s="14" t="n">
        <v>88000</v>
      </c>
      <c r="L1422" s="14" t="n">
        <v>0</v>
      </c>
      <c r="M1422" s="14" t="n">
        <v>5200</v>
      </c>
      <c r="N1422" s="14" t="n">
        <v>42.7</v>
      </c>
      <c r="O1422" s="14" t="n">
        <v>584.02</v>
      </c>
      <c r="P1422" s="7" t="n">
        <v>1</v>
      </c>
      <c r="Q1422" s="7" t="n">
        <v>52</v>
      </c>
      <c r="R1422" s="7" t="n">
        <v>12</v>
      </c>
      <c r="S1422" s="7" t="n">
        <v>0.855</v>
      </c>
      <c r="T1422" s="7" t="n">
        <v>2</v>
      </c>
      <c r="U1422" s="7" t="n">
        <v>0</v>
      </c>
      <c r="V1422" s="7" t="n">
        <v>0.0472</v>
      </c>
      <c r="W1422" s="7"/>
    </row>
    <row r="1423" customFormat="false" ht="15" hidden="false" customHeight="false" outlineLevel="0" collapsed="false">
      <c r="A1423" s="7" t="s">
        <v>1536</v>
      </c>
      <c r="B1423" s="7" t="s">
        <v>101</v>
      </c>
      <c r="C1423" s="7" t="n">
        <v>51</v>
      </c>
      <c r="D1423" s="7" t="s">
        <v>102</v>
      </c>
      <c r="E1423" s="7" t="n">
        <v>86</v>
      </c>
      <c r="F1423" s="7" t="n">
        <v>3</v>
      </c>
      <c r="G1423" s="14" t="n">
        <v>34501.15</v>
      </c>
      <c r="H1423" s="14" t="n">
        <v>28189.92</v>
      </c>
      <c r="I1423" s="14" t="n">
        <v>0</v>
      </c>
      <c r="J1423" s="14" t="n">
        <v>0</v>
      </c>
      <c r="K1423" s="14" t="n">
        <v>0</v>
      </c>
      <c r="L1423" s="14" t="n">
        <v>0</v>
      </c>
      <c r="M1423" s="14" t="n">
        <v>18100</v>
      </c>
      <c r="N1423" s="14" t="n">
        <v>52.1</v>
      </c>
      <c r="O1423" s="14" t="n">
        <v>0</v>
      </c>
      <c r="P1423" s="7" t="n">
        <v>132</v>
      </c>
      <c r="Q1423" s="7" t="n">
        <v>0</v>
      </c>
      <c r="R1423" s="7" t="n">
        <v>0</v>
      </c>
      <c r="S1423" s="7"/>
      <c r="T1423" s="7" t="n">
        <v>0</v>
      </c>
      <c r="U1423" s="7" t="n">
        <v>0</v>
      </c>
      <c r="V1423" s="7" t="n">
        <v>0.2832</v>
      </c>
      <c r="W1423" s="7"/>
    </row>
    <row r="1424" customFormat="false" ht="15" hidden="false" customHeight="false" outlineLevel="0" collapsed="false">
      <c r="A1424" s="7" t="s">
        <v>1537</v>
      </c>
      <c r="B1424" s="7" t="s">
        <v>108</v>
      </c>
      <c r="C1424" s="7" t="n">
        <v>69</v>
      </c>
      <c r="D1424" s="7" t="s">
        <v>104</v>
      </c>
      <c r="E1424" s="7" t="n">
        <v>183</v>
      </c>
      <c r="F1424" s="7" t="n">
        <v>2</v>
      </c>
      <c r="G1424" s="14" t="n">
        <v>1184.58</v>
      </c>
      <c r="H1424" s="14" t="n">
        <v>0</v>
      </c>
      <c r="I1424" s="14" t="n">
        <v>15700</v>
      </c>
      <c r="J1424" s="14" t="n">
        <v>0</v>
      </c>
      <c r="K1424" s="14" t="n">
        <v>0</v>
      </c>
      <c r="L1424" s="14" t="n">
        <v>0</v>
      </c>
      <c r="M1424" s="14"/>
      <c r="N1424" s="14"/>
      <c r="O1424" s="14" t="n">
        <v>0</v>
      </c>
      <c r="P1424" s="7" t="n">
        <v>230</v>
      </c>
      <c r="Q1424" s="7" t="n">
        <v>0</v>
      </c>
      <c r="R1424" s="7" t="n">
        <v>0</v>
      </c>
      <c r="S1424" s="7"/>
      <c r="T1424" s="7" t="n">
        <v>0</v>
      </c>
      <c r="U1424" s="7" t="n">
        <v>0</v>
      </c>
      <c r="V1424" s="7" t="n">
        <v>0.1444</v>
      </c>
      <c r="W1424" s="7"/>
    </row>
    <row r="1425" customFormat="false" ht="15" hidden="false" customHeight="false" outlineLevel="0" collapsed="false">
      <c r="A1425" s="7" t="s">
        <v>1538</v>
      </c>
      <c r="B1425" s="7" t="s">
        <v>101</v>
      </c>
      <c r="C1425" s="7" t="n">
        <v>41</v>
      </c>
      <c r="D1425" s="7" t="s">
        <v>104</v>
      </c>
      <c r="E1425" s="7" t="n">
        <v>106</v>
      </c>
      <c r="F1425" s="7" t="n">
        <v>3</v>
      </c>
      <c r="G1425" s="14" t="n">
        <v>3414.82</v>
      </c>
      <c r="H1425" s="14" t="n">
        <v>0</v>
      </c>
      <c r="I1425" s="14" t="n">
        <v>32100</v>
      </c>
      <c r="J1425" s="14" t="n">
        <v>0</v>
      </c>
      <c r="K1425" s="14" t="n">
        <v>0</v>
      </c>
      <c r="L1425" s="14" t="n">
        <v>0</v>
      </c>
      <c r="M1425" s="14"/>
      <c r="N1425" s="14"/>
      <c r="O1425" s="14" t="n">
        <v>0</v>
      </c>
      <c r="P1425" s="7" t="n">
        <v>1</v>
      </c>
      <c r="Q1425" s="7" t="n">
        <v>35</v>
      </c>
      <c r="R1425" s="7" t="n">
        <v>17</v>
      </c>
      <c r="S1425" s="7" t="n">
        <v>0.485</v>
      </c>
      <c r="T1425" s="7" t="n">
        <v>0</v>
      </c>
      <c r="U1425" s="7" t="n">
        <v>0</v>
      </c>
      <c r="V1425" s="7" t="n">
        <v>0.0221</v>
      </c>
      <c r="W1425" s="7"/>
    </row>
    <row r="1426" customFormat="false" ht="15" hidden="false" customHeight="false" outlineLevel="0" collapsed="false">
      <c r="A1426" s="7" t="s">
        <v>1539</v>
      </c>
      <c r="B1426" s="7" t="s">
        <v>106</v>
      </c>
      <c r="C1426" s="7" t="n">
        <v>29</v>
      </c>
      <c r="D1426" s="7" t="s">
        <v>104</v>
      </c>
      <c r="E1426" s="7" t="n">
        <v>81</v>
      </c>
      <c r="F1426" s="7" t="n">
        <v>4</v>
      </c>
      <c r="G1426" s="14" t="n">
        <v>4410.62</v>
      </c>
      <c r="H1426" s="14" t="n">
        <v>0</v>
      </c>
      <c r="I1426" s="14" t="n">
        <v>0</v>
      </c>
      <c r="J1426" s="14" t="n">
        <v>391621.15</v>
      </c>
      <c r="K1426" s="14" t="n">
        <v>337800</v>
      </c>
      <c r="L1426" s="14" t="n">
        <v>0</v>
      </c>
      <c r="M1426" s="14" t="n">
        <v>16000</v>
      </c>
      <c r="N1426" s="14" t="n">
        <v>18.1</v>
      </c>
      <c r="O1426" s="14" t="n">
        <v>849.7</v>
      </c>
      <c r="P1426" s="7" t="n">
        <v>1</v>
      </c>
      <c r="Q1426" s="7" t="n">
        <v>39</v>
      </c>
      <c r="R1426" s="7" t="n">
        <v>15</v>
      </c>
      <c r="S1426" s="7" t="n">
        <v>0.845</v>
      </c>
      <c r="T1426" s="7" t="n">
        <v>1</v>
      </c>
      <c r="U1426" s="7" t="n">
        <v>0</v>
      </c>
      <c r="V1426" s="7" t="n">
        <v>0.0385</v>
      </c>
      <c r="W1426" s="7"/>
    </row>
    <row r="1427" customFormat="false" ht="15" hidden="false" customHeight="false" outlineLevel="0" collapsed="false">
      <c r="A1427" s="7" t="s">
        <v>1540</v>
      </c>
      <c r="B1427" s="7" t="s">
        <v>101</v>
      </c>
      <c r="C1427" s="7" t="n">
        <v>73</v>
      </c>
      <c r="D1427" s="7" t="s">
        <v>104</v>
      </c>
      <c r="E1427" s="7" t="n">
        <v>108</v>
      </c>
      <c r="F1427" s="7" t="n">
        <v>3</v>
      </c>
      <c r="G1427" s="14" t="n">
        <v>2366.72</v>
      </c>
      <c r="H1427" s="14" t="n">
        <v>3164.47</v>
      </c>
      <c r="I1427" s="14" t="n">
        <v>0</v>
      </c>
      <c r="J1427" s="14" t="n">
        <v>16286.34</v>
      </c>
      <c r="K1427" s="14" t="n">
        <v>0</v>
      </c>
      <c r="L1427" s="14" t="n">
        <v>0</v>
      </c>
      <c r="M1427" s="14"/>
      <c r="N1427" s="14"/>
      <c r="O1427" s="14" t="n">
        <v>0</v>
      </c>
      <c r="P1427" s="7" t="n">
        <v>5</v>
      </c>
      <c r="Q1427" s="7" t="n">
        <v>65</v>
      </c>
      <c r="R1427" s="7" t="n">
        <v>0</v>
      </c>
      <c r="S1427" s="7" t="n">
        <v>0.343</v>
      </c>
      <c r="T1427" s="7" t="n">
        <v>2</v>
      </c>
      <c r="U1427" s="7" t="n">
        <v>0</v>
      </c>
      <c r="V1427" s="7" t="n">
        <v>0.0707</v>
      </c>
      <c r="W1427" s="7"/>
    </row>
    <row r="1428" customFormat="false" ht="15" hidden="false" customHeight="false" outlineLevel="0" collapsed="false">
      <c r="A1428" s="7" t="s">
        <v>1541</v>
      </c>
      <c r="B1428" s="7" t="s">
        <v>106</v>
      </c>
      <c r="C1428" s="7" t="n">
        <v>49</v>
      </c>
      <c r="D1428" s="7" t="s">
        <v>104</v>
      </c>
      <c r="E1428" s="7" t="n">
        <v>26</v>
      </c>
      <c r="F1428" s="7" t="n">
        <v>5</v>
      </c>
      <c r="G1428" s="14" t="n">
        <v>4961.94</v>
      </c>
      <c r="H1428" s="14" t="n">
        <v>58809.97</v>
      </c>
      <c r="I1428" s="14" t="n">
        <v>62800</v>
      </c>
      <c r="J1428" s="14" t="n">
        <v>36132.26</v>
      </c>
      <c r="K1428" s="14" t="n">
        <v>0</v>
      </c>
      <c r="L1428" s="14" t="n">
        <v>0</v>
      </c>
      <c r="M1428" s="14" t="n">
        <v>7200</v>
      </c>
      <c r="N1428" s="14" t="n">
        <v>38.7</v>
      </c>
      <c r="O1428" s="14" t="n">
        <v>1693.29</v>
      </c>
      <c r="P1428" s="7" t="n">
        <v>6</v>
      </c>
      <c r="Q1428" s="7" t="n">
        <v>92</v>
      </c>
      <c r="R1428" s="7" t="n">
        <v>8</v>
      </c>
      <c r="S1428" s="7" t="n">
        <v>0.584</v>
      </c>
      <c r="T1428" s="7" t="n">
        <v>0</v>
      </c>
      <c r="U1428" s="7" t="n">
        <v>0</v>
      </c>
      <c r="V1428" s="7" t="n">
        <v>0.0108</v>
      </c>
      <c r="W1428" s="7"/>
    </row>
    <row r="1429" customFormat="false" ht="15" hidden="false" customHeight="false" outlineLevel="0" collapsed="false">
      <c r="A1429" s="7" t="s">
        <v>1542</v>
      </c>
      <c r="B1429" s="7" t="s">
        <v>106</v>
      </c>
      <c r="C1429" s="7" t="n">
        <v>53</v>
      </c>
      <c r="D1429" s="7" t="s">
        <v>102</v>
      </c>
      <c r="E1429" s="7" t="n">
        <v>34</v>
      </c>
      <c r="F1429" s="7" t="n">
        <v>3</v>
      </c>
      <c r="G1429" s="14" t="n">
        <v>3530.85</v>
      </c>
      <c r="H1429" s="14" t="n">
        <v>0</v>
      </c>
      <c r="I1429" s="14" t="n">
        <v>0</v>
      </c>
      <c r="J1429" s="14" t="n">
        <v>63881.73</v>
      </c>
      <c r="K1429" s="14" t="n">
        <v>0</v>
      </c>
      <c r="L1429" s="14" t="n">
        <v>0</v>
      </c>
      <c r="M1429" s="14"/>
      <c r="N1429" s="14"/>
      <c r="O1429" s="14" t="n">
        <v>0</v>
      </c>
      <c r="P1429" s="7" t="n">
        <v>112</v>
      </c>
      <c r="Q1429" s="7" t="n">
        <v>0</v>
      </c>
      <c r="R1429" s="7" t="n">
        <v>0</v>
      </c>
      <c r="S1429" s="7"/>
      <c r="T1429" s="7" t="n">
        <v>0</v>
      </c>
      <c r="U1429" s="7" t="n">
        <v>1</v>
      </c>
      <c r="V1429" s="7" t="n">
        <v>0.2755</v>
      </c>
      <c r="W1429" s="7"/>
    </row>
    <row r="1430" customFormat="false" ht="15" hidden="false" customHeight="false" outlineLevel="0" collapsed="false">
      <c r="A1430" s="7" t="s">
        <v>1543</v>
      </c>
      <c r="B1430" s="7" t="s">
        <v>128</v>
      </c>
      <c r="C1430" s="7" t="n">
        <v>30</v>
      </c>
      <c r="D1430" s="7" t="s">
        <v>102</v>
      </c>
      <c r="E1430" s="7" t="n">
        <v>32</v>
      </c>
      <c r="F1430" s="7" t="n">
        <v>2</v>
      </c>
      <c r="G1430" s="14" t="n">
        <v>14722.56</v>
      </c>
      <c r="H1430" s="14" t="n">
        <v>0</v>
      </c>
      <c r="I1430" s="14" t="n">
        <v>0</v>
      </c>
      <c r="J1430" s="14" t="n">
        <v>0</v>
      </c>
      <c r="K1430" s="14" t="n">
        <v>0</v>
      </c>
      <c r="L1430" s="14" t="n">
        <v>0</v>
      </c>
      <c r="M1430" s="14" t="n">
        <v>5200</v>
      </c>
      <c r="N1430" s="14" t="n">
        <v>27.5</v>
      </c>
      <c r="O1430" s="14" t="n">
        <v>207.37</v>
      </c>
      <c r="P1430" s="7" t="n">
        <v>2</v>
      </c>
      <c r="Q1430" s="7" t="n">
        <v>38</v>
      </c>
      <c r="R1430" s="7" t="n">
        <v>0</v>
      </c>
      <c r="S1430" s="7" t="n">
        <v>0.579</v>
      </c>
      <c r="T1430" s="7" t="n">
        <v>0</v>
      </c>
      <c r="U1430" s="7" t="n">
        <v>0</v>
      </c>
      <c r="V1430" s="7" t="n">
        <v>0.0868</v>
      </c>
      <c r="W1430" s="7"/>
    </row>
    <row r="1431" customFormat="false" ht="15" hidden="false" customHeight="false" outlineLevel="0" collapsed="false">
      <c r="A1431" s="7" t="s">
        <v>1544</v>
      </c>
      <c r="B1431" s="7" t="s">
        <v>101</v>
      </c>
      <c r="C1431" s="7" t="n">
        <v>54</v>
      </c>
      <c r="D1431" s="7" t="s">
        <v>102</v>
      </c>
      <c r="E1431" s="7" t="n">
        <v>122</v>
      </c>
      <c r="F1431" s="7" t="n">
        <v>5</v>
      </c>
      <c r="G1431" s="14" t="n">
        <v>5138.34</v>
      </c>
      <c r="H1431" s="14" t="n">
        <v>11193.65</v>
      </c>
      <c r="I1431" s="14" t="n">
        <v>0</v>
      </c>
      <c r="J1431" s="14" t="n">
        <v>49459.27</v>
      </c>
      <c r="K1431" s="14" t="n">
        <v>0</v>
      </c>
      <c r="L1431" s="14" t="n">
        <v>4950</v>
      </c>
      <c r="M1431" s="14"/>
      <c r="N1431" s="14"/>
      <c r="O1431" s="14" t="n">
        <v>0</v>
      </c>
      <c r="P1431" s="7" t="n">
        <v>15</v>
      </c>
      <c r="Q1431" s="7" t="n">
        <v>9</v>
      </c>
      <c r="R1431" s="7" t="n">
        <v>0</v>
      </c>
      <c r="S1431" s="7" t="n">
        <v>0.592</v>
      </c>
      <c r="T1431" s="7" t="n">
        <v>0</v>
      </c>
      <c r="U1431" s="7" t="n">
        <v>0</v>
      </c>
      <c r="V1431" s="7" t="n">
        <v>0.067</v>
      </c>
      <c r="W1431" s="7"/>
    </row>
    <row r="1432" customFormat="false" ht="15" hidden="false" customHeight="false" outlineLevel="0" collapsed="false">
      <c r="A1432" s="7" t="s">
        <v>1545</v>
      </c>
      <c r="B1432" s="7" t="s">
        <v>106</v>
      </c>
      <c r="C1432" s="7" t="n">
        <v>53</v>
      </c>
      <c r="D1432" s="7" t="s">
        <v>102</v>
      </c>
      <c r="E1432" s="7" t="n">
        <v>177</v>
      </c>
      <c r="F1432" s="7" t="n">
        <v>2</v>
      </c>
      <c r="G1432" s="14" t="n">
        <v>2322.07</v>
      </c>
      <c r="H1432" s="14" t="n">
        <v>0</v>
      </c>
      <c r="I1432" s="14" t="n">
        <v>0</v>
      </c>
      <c r="J1432" s="14" t="n">
        <v>0</v>
      </c>
      <c r="K1432" s="14" t="n">
        <v>0</v>
      </c>
      <c r="L1432" s="14" t="n">
        <v>0</v>
      </c>
      <c r="M1432" s="14" t="n">
        <v>7300</v>
      </c>
      <c r="N1432" s="14" t="n">
        <v>61.1</v>
      </c>
      <c r="O1432" s="14" t="n">
        <v>350.59</v>
      </c>
      <c r="P1432" s="7" t="n">
        <v>0</v>
      </c>
      <c r="Q1432" s="7" t="n">
        <v>17</v>
      </c>
      <c r="R1432" s="7" t="n">
        <v>0</v>
      </c>
      <c r="S1432" s="7" t="n">
        <v>0.573</v>
      </c>
      <c r="T1432" s="7" t="n">
        <v>0</v>
      </c>
      <c r="U1432" s="7" t="n">
        <v>1</v>
      </c>
      <c r="V1432" s="7" t="n">
        <v>0.0607</v>
      </c>
      <c r="W1432" s="7"/>
    </row>
    <row r="1433" customFormat="false" ht="15" hidden="false" customHeight="false" outlineLevel="0" collapsed="false">
      <c r="A1433" s="7" t="s">
        <v>1546</v>
      </c>
      <c r="B1433" s="7" t="s">
        <v>101</v>
      </c>
      <c r="C1433" s="7" t="n">
        <v>54</v>
      </c>
      <c r="D1433" s="7" t="s">
        <v>102</v>
      </c>
      <c r="E1433" s="7" t="n">
        <v>53</v>
      </c>
      <c r="F1433" s="7" t="n">
        <v>3</v>
      </c>
      <c r="G1433" s="14" t="n">
        <v>12060.06</v>
      </c>
      <c r="H1433" s="14" t="n">
        <v>211893.31</v>
      </c>
      <c r="I1433" s="14" t="n">
        <v>0</v>
      </c>
      <c r="J1433" s="14" t="n">
        <v>0</v>
      </c>
      <c r="K1433" s="14" t="n">
        <v>0</v>
      </c>
      <c r="L1433" s="14" t="n">
        <v>0</v>
      </c>
      <c r="M1433" s="14" t="n">
        <v>13700</v>
      </c>
      <c r="N1433" s="14" t="n">
        <v>19.3</v>
      </c>
      <c r="O1433" s="14" t="n">
        <v>359.55</v>
      </c>
      <c r="P1433" s="7" t="n">
        <v>56</v>
      </c>
      <c r="Q1433" s="7" t="n">
        <v>28</v>
      </c>
      <c r="R1433" s="7" t="n">
        <v>7</v>
      </c>
      <c r="S1433" s="7" t="n">
        <v>0.514</v>
      </c>
      <c r="T1433" s="7" t="n">
        <v>0</v>
      </c>
      <c r="U1433" s="7" t="n">
        <v>0</v>
      </c>
      <c r="V1433" s="7" t="n">
        <v>0.0657</v>
      </c>
      <c r="W1433" s="7"/>
    </row>
    <row r="1434" customFormat="false" ht="15" hidden="false" customHeight="false" outlineLevel="0" collapsed="false">
      <c r="A1434" s="7" t="s">
        <v>1547</v>
      </c>
      <c r="B1434" s="7" t="s">
        <v>101</v>
      </c>
      <c r="C1434" s="7" t="n">
        <v>29</v>
      </c>
      <c r="D1434" s="7" t="s">
        <v>102</v>
      </c>
      <c r="E1434" s="7" t="n">
        <v>26</v>
      </c>
      <c r="F1434" s="7" t="n">
        <v>3</v>
      </c>
      <c r="G1434" s="14" t="n">
        <v>3540.33</v>
      </c>
      <c r="H1434" s="14" t="n">
        <v>0</v>
      </c>
      <c r="I1434" s="14" t="n">
        <v>0</v>
      </c>
      <c r="J1434" s="14" t="n">
        <v>0</v>
      </c>
      <c r="K1434" s="14" t="n">
        <v>0</v>
      </c>
      <c r="L1434" s="14" t="n">
        <v>0</v>
      </c>
      <c r="M1434" s="14" t="n">
        <v>8200</v>
      </c>
      <c r="N1434" s="14" t="n">
        <v>11.6</v>
      </c>
      <c r="O1434" s="14" t="n">
        <v>103.76</v>
      </c>
      <c r="P1434" s="7" t="n">
        <v>4</v>
      </c>
      <c r="Q1434" s="7" t="n">
        <v>13</v>
      </c>
      <c r="R1434" s="7" t="n">
        <v>10</v>
      </c>
      <c r="S1434" s="7" t="n">
        <v>1</v>
      </c>
      <c r="T1434" s="7" t="n">
        <v>1</v>
      </c>
      <c r="U1434" s="7" t="n">
        <v>0</v>
      </c>
      <c r="V1434" s="7" t="n">
        <v>0.109</v>
      </c>
      <c r="W1434" s="7"/>
    </row>
    <row r="1435" customFormat="false" ht="15" hidden="false" customHeight="false" outlineLevel="0" collapsed="false">
      <c r="A1435" s="7" t="s">
        <v>1548</v>
      </c>
      <c r="B1435" s="7" t="s">
        <v>101</v>
      </c>
      <c r="C1435" s="7" t="n">
        <v>54</v>
      </c>
      <c r="D1435" s="7" t="s">
        <v>104</v>
      </c>
      <c r="E1435" s="7" t="n">
        <v>31</v>
      </c>
      <c r="F1435" s="7" t="n">
        <v>3</v>
      </c>
      <c r="G1435" s="14" t="n">
        <v>24828.21</v>
      </c>
      <c r="H1435" s="14" t="n">
        <v>0</v>
      </c>
      <c r="I1435" s="14" t="n">
        <v>0</v>
      </c>
      <c r="J1435" s="14" t="n">
        <v>0</v>
      </c>
      <c r="K1435" s="14" t="n">
        <v>617900</v>
      </c>
      <c r="L1435" s="14" t="n">
        <v>0</v>
      </c>
      <c r="M1435" s="14" t="n">
        <v>34600</v>
      </c>
      <c r="N1435" s="14" t="n">
        <v>17.9</v>
      </c>
      <c r="O1435" s="14" t="n">
        <v>2892.41</v>
      </c>
      <c r="P1435" s="7" t="n">
        <v>11</v>
      </c>
      <c r="Q1435" s="7" t="n">
        <v>48</v>
      </c>
      <c r="R1435" s="7" t="n">
        <v>0</v>
      </c>
      <c r="S1435" s="7" t="n">
        <v>0.45</v>
      </c>
      <c r="T1435" s="7" t="n">
        <v>0</v>
      </c>
      <c r="U1435" s="7" t="n">
        <v>1</v>
      </c>
      <c r="V1435" s="7" t="n">
        <v>0.0418</v>
      </c>
      <c r="W1435" s="7"/>
    </row>
    <row r="1436" customFormat="false" ht="15" hidden="false" customHeight="false" outlineLevel="0" collapsed="false">
      <c r="A1436" s="7" t="s">
        <v>1549</v>
      </c>
      <c r="B1436" s="7" t="s">
        <v>106</v>
      </c>
      <c r="C1436" s="7" t="n">
        <v>21</v>
      </c>
      <c r="D1436" s="7" t="s">
        <v>104</v>
      </c>
      <c r="E1436" s="7" t="n">
        <v>27</v>
      </c>
      <c r="F1436" s="7" t="n">
        <v>2</v>
      </c>
      <c r="G1436" s="14" t="n">
        <v>18399.68</v>
      </c>
      <c r="H1436" s="14" t="n">
        <v>0</v>
      </c>
      <c r="I1436" s="14" t="n">
        <v>0</v>
      </c>
      <c r="J1436" s="14" t="n">
        <v>0</v>
      </c>
      <c r="K1436" s="14" t="n">
        <v>0</v>
      </c>
      <c r="L1436" s="14" t="n">
        <v>13950</v>
      </c>
      <c r="M1436" s="14"/>
      <c r="N1436" s="14"/>
      <c r="O1436" s="14" t="n">
        <v>0</v>
      </c>
      <c r="P1436" s="7" t="n">
        <v>4</v>
      </c>
      <c r="Q1436" s="7" t="n">
        <v>58</v>
      </c>
      <c r="R1436" s="7" t="n">
        <v>13</v>
      </c>
      <c r="S1436" s="7" t="n">
        <v>1</v>
      </c>
      <c r="T1436" s="7" t="n">
        <v>0</v>
      </c>
      <c r="U1436" s="7" t="n">
        <v>0</v>
      </c>
      <c r="V1436" s="7" t="n">
        <v>0.0316</v>
      </c>
      <c r="W1436" s="7"/>
    </row>
    <row r="1437" customFormat="false" ht="15" hidden="false" customHeight="false" outlineLevel="0" collapsed="false">
      <c r="A1437" s="7" t="s">
        <v>1550</v>
      </c>
      <c r="B1437" s="7" t="s">
        <v>108</v>
      </c>
      <c r="C1437" s="7" t="n">
        <v>33</v>
      </c>
      <c r="D1437" s="7" t="s">
        <v>102</v>
      </c>
      <c r="E1437" s="7" t="n">
        <v>100</v>
      </c>
      <c r="F1437" s="7" t="n">
        <v>3</v>
      </c>
      <c r="G1437" s="14" t="n">
        <v>5321.45</v>
      </c>
      <c r="H1437" s="14" t="n">
        <v>52501.92</v>
      </c>
      <c r="I1437" s="14" t="n">
        <v>0</v>
      </c>
      <c r="J1437" s="14" t="n">
        <v>0</v>
      </c>
      <c r="K1437" s="14" t="n">
        <v>0</v>
      </c>
      <c r="L1437" s="14" t="n">
        <v>0</v>
      </c>
      <c r="M1437" s="14" t="n">
        <v>6800</v>
      </c>
      <c r="N1437" s="14" t="n">
        <v>66.2</v>
      </c>
      <c r="O1437" s="14" t="n">
        <v>140.55</v>
      </c>
      <c r="P1437" s="7" t="n">
        <v>22</v>
      </c>
      <c r="Q1437" s="7" t="n">
        <v>19</v>
      </c>
      <c r="R1437" s="7" t="n">
        <v>0</v>
      </c>
      <c r="S1437" s="7" t="n">
        <v>0.717</v>
      </c>
      <c r="T1437" s="7" t="n">
        <v>0</v>
      </c>
      <c r="U1437" s="7" t="n">
        <v>0</v>
      </c>
      <c r="V1437" s="7" t="n">
        <v>0.1245</v>
      </c>
      <c r="W1437" s="7"/>
    </row>
    <row r="1438" customFormat="false" ht="15" hidden="false" customHeight="false" outlineLevel="0" collapsed="false">
      <c r="A1438" s="7" t="s">
        <v>1551</v>
      </c>
      <c r="B1438" s="7" t="s">
        <v>106</v>
      </c>
      <c r="C1438" s="7" t="n">
        <v>41</v>
      </c>
      <c r="D1438" s="7" t="s">
        <v>104</v>
      </c>
      <c r="E1438" s="7" t="n">
        <v>53</v>
      </c>
      <c r="F1438" s="7" t="n">
        <v>4</v>
      </c>
      <c r="G1438" s="14" t="n">
        <v>5498.33</v>
      </c>
      <c r="H1438" s="14" t="n">
        <v>0</v>
      </c>
      <c r="I1438" s="14" t="n">
        <v>0</v>
      </c>
      <c r="J1438" s="14" t="n">
        <v>6607.44</v>
      </c>
      <c r="K1438" s="14" t="n">
        <v>119300</v>
      </c>
      <c r="L1438" s="14" t="n">
        <v>0</v>
      </c>
      <c r="M1438" s="14"/>
      <c r="N1438" s="14"/>
      <c r="O1438" s="14" t="n">
        <v>0</v>
      </c>
      <c r="P1438" s="7" t="n">
        <v>28</v>
      </c>
      <c r="Q1438" s="7" t="n">
        <v>33</v>
      </c>
      <c r="R1438" s="7" t="n">
        <v>0</v>
      </c>
      <c r="S1438" s="7" t="n">
        <v>0.691</v>
      </c>
      <c r="T1438" s="7" t="n">
        <v>0</v>
      </c>
      <c r="U1438" s="7" t="n">
        <v>0</v>
      </c>
      <c r="V1438" s="7" t="n">
        <v>0.0293</v>
      </c>
      <c r="W1438" s="7"/>
    </row>
    <row r="1439" customFormat="false" ht="15" hidden="false" customHeight="false" outlineLevel="0" collapsed="false">
      <c r="A1439" s="7" t="s">
        <v>1552</v>
      </c>
      <c r="B1439" s="7" t="s">
        <v>101</v>
      </c>
      <c r="C1439" s="7" t="n">
        <v>62</v>
      </c>
      <c r="D1439" s="7" t="s">
        <v>104</v>
      </c>
      <c r="E1439" s="7" t="n">
        <v>106</v>
      </c>
      <c r="F1439" s="7" t="n">
        <v>3</v>
      </c>
      <c r="G1439" s="14" t="n">
        <v>4748.64</v>
      </c>
      <c r="H1439" s="14" t="n">
        <v>19053.76</v>
      </c>
      <c r="I1439" s="14" t="n">
        <v>0</v>
      </c>
      <c r="J1439" s="14" t="n">
        <v>0</v>
      </c>
      <c r="K1439" s="14" t="n">
        <v>0</v>
      </c>
      <c r="L1439" s="14" t="n">
        <v>0</v>
      </c>
      <c r="M1439" s="14" t="n">
        <v>11700</v>
      </c>
      <c r="N1439" s="14" t="n">
        <v>10.2</v>
      </c>
      <c r="O1439" s="14" t="n">
        <v>819.77</v>
      </c>
      <c r="P1439" s="7" t="n">
        <v>20</v>
      </c>
      <c r="Q1439" s="7" t="n">
        <v>36</v>
      </c>
      <c r="R1439" s="7" t="n">
        <v>0</v>
      </c>
      <c r="S1439" s="7" t="n">
        <v>0.629</v>
      </c>
      <c r="T1439" s="7" t="n">
        <v>0</v>
      </c>
      <c r="U1439" s="7" t="n">
        <v>0</v>
      </c>
      <c r="V1439" s="7" t="n">
        <v>0.0291</v>
      </c>
      <c r="W1439" s="7"/>
    </row>
    <row r="1440" customFormat="false" ht="15" hidden="false" customHeight="false" outlineLevel="0" collapsed="false">
      <c r="A1440" s="7" t="s">
        <v>1553</v>
      </c>
      <c r="B1440" s="7" t="s">
        <v>108</v>
      </c>
      <c r="C1440" s="7" t="n">
        <v>42</v>
      </c>
      <c r="D1440" s="7" t="s">
        <v>104</v>
      </c>
      <c r="E1440" s="7" t="n">
        <v>72</v>
      </c>
      <c r="F1440" s="7" t="n">
        <v>3</v>
      </c>
      <c r="G1440" s="14" t="n">
        <v>1849.28</v>
      </c>
      <c r="H1440" s="14" t="n">
        <v>6876.38</v>
      </c>
      <c r="I1440" s="14" t="n">
        <v>0</v>
      </c>
      <c r="J1440" s="14" t="n">
        <v>0</v>
      </c>
      <c r="K1440" s="14" t="n">
        <v>0</v>
      </c>
      <c r="L1440" s="14" t="n">
        <v>0</v>
      </c>
      <c r="M1440" s="14"/>
      <c r="N1440" s="14"/>
      <c r="O1440" s="14" t="n">
        <v>0</v>
      </c>
      <c r="P1440" s="7" t="n">
        <v>7</v>
      </c>
      <c r="Q1440" s="7" t="n">
        <v>54</v>
      </c>
      <c r="R1440" s="7" t="n">
        <v>16</v>
      </c>
      <c r="S1440" s="7" t="n">
        <v>0.778</v>
      </c>
      <c r="T1440" s="7" t="n">
        <v>0</v>
      </c>
      <c r="U1440" s="7" t="n">
        <v>0</v>
      </c>
      <c r="V1440" s="7" t="n">
        <v>0.01</v>
      </c>
      <c r="W1440" s="7"/>
    </row>
    <row r="1441" customFormat="false" ht="15" hidden="false" customHeight="false" outlineLevel="0" collapsed="false">
      <c r="A1441" s="7" t="s">
        <v>1554</v>
      </c>
      <c r="B1441" s="7" t="s">
        <v>128</v>
      </c>
      <c r="C1441" s="7" t="n">
        <v>48</v>
      </c>
      <c r="D1441" s="7" t="s">
        <v>102</v>
      </c>
      <c r="E1441" s="7" t="n">
        <v>126</v>
      </c>
      <c r="F1441" s="7" t="n">
        <v>4</v>
      </c>
      <c r="G1441" s="14" t="n">
        <v>1830.2</v>
      </c>
      <c r="H1441" s="14" t="n">
        <v>2487.05</v>
      </c>
      <c r="I1441" s="14" t="n">
        <v>0</v>
      </c>
      <c r="J1441" s="14" t="n">
        <v>0</v>
      </c>
      <c r="K1441" s="14" t="n">
        <v>0</v>
      </c>
      <c r="L1441" s="14" t="n">
        <v>11500</v>
      </c>
      <c r="M1441" s="14" t="n">
        <v>10300</v>
      </c>
      <c r="N1441" s="14" t="n">
        <v>64.8</v>
      </c>
      <c r="O1441" s="14" t="n">
        <v>648.64</v>
      </c>
      <c r="P1441" s="7" t="n">
        <v>10</v>
      </c>
      <c r="Q1441" s="7" t="n">
        <v>34</v>
      </c>
      <c r="R1441" s="7" t="n">
        <v>0</v>
      </c>
      <c r="S1441" s="7" t="n">
        <v>0.472</v>
      </c>
      <c r="T1441" s="7" t="n">
        <v>1</v>
      </c>
      <c r="U1441" s="7" t="n">
        <v>0</v>
      </c>
      <c r="V1441" s="7" t="n">
        <v>0.0913</v>
      </c>
      <c r="W1441" s="7"/>
    </row>
    <row r="1442" customFormat="false" ht="15" hidden="false" customHeight="false" outlineLevel="0" collapsed="false">
      <c r="A1442" s="7" t="s">
        <v>1555</v>
      </c>
      <c r="B1442" s="7" t="s">
        <v>101</v>
      </c>
      <c r="C1442" s="7" t="n">
        <v>19</v>
      </c>
      <c r="D1442" s="7" t="s">
        <v>102</v>
      </c>
      <c r="E1442" s="7" t="n">
        <v>3</v>
      </c>
      <c r="F1442" s="7" t="n">
        <v>3</v>
      </c>
      <c r="G1442" s="14" t="n">
        <v>2143.75</v>
      </c>
      <c r="H1442" s="14" t="n">
        <v>0</v>
      </c>
      <c r="I1442" s="14" t="n">
        <v>0</v>
      </c>
      <c r="J1442" s="14" t="n">
        <v>0</v>
      </c>
      <c r="K1442" s="14" t="n">
        <v>0</v>
      </c>
      <c r="L1442" s="14" t="n">
        <v>0</v>
      </c>
      <c r="M1442" s="14" t="n">
        <v>8600</v>
      </c>
      <c r="N1442" s="14" t="n">
        <v>28.1</v>
      </c>
      <c r="O1442" s="14" t="n">
        <v>152.04</v>
      </c>
      <c r="P1442" s="7" t="n">
        <v>20</v>
      </c>
      <c r="Q1442" s="7" t="n">
        <v>8</v>
      </c>
      <c r="R1442" s="7" t="n">
        <v>4</v>
      </c>
      <c r="S1442" s="7" t="n">
        <v>0.801</v>
      </c>
      <c r="T1442" s="7" t="n">
        <v>0</v>
      </c>
      <c r="U1442" s="7" t="n">
        <v>0</v>
      </c>
      <c r="V1442" s="7" t="n">
        <v>0.0977</v>
      </c>
      <c r="W1442" s="7"/>
    </row>
    <row r="1443" customFormat="false" ht="15" hidden="false" customHeight="false" outlineLevel="0" collapsed="false">
      <c r="A1443" s="7" t="s">
        <v>1556</v>
      </c>
      <c r="B1443" s="7" t="s">
        <v>108</v>
      </c>
      <c r="C1443" s="7" t="n">
        <v>61</v>
      </c>
      <c r="D1443" s="7" t="s">
        <v>104</v>
      </c>
      <c r="E1443" s="7" t="n">
        <v>113</v>
      </c>
      <c r="F1443" s="7" t="n">
        <v>4</v>
      </c>
      <c r="G1443" s="14" t="n">
        <v>2361.56</v>
      </c>
      <c r="H1443" s="14" t="n">
        <v>12387.55</v>
      </c>
      <c r="I1443" s="14" t="n">
        <v>0</v>
      </c>
      <c r="J1443" s="14" t="n">
        <v>12065.86</v>
      </c>
      <c r="K1443" s="14" t="n">
        <v>0</v>
      </c>
      <c r="L1443" s="14" t="n">
        <v>0</v>
      </c>
      <c r="M1443" s="14" t="n">
        <v>7000</v>
      </c>
      <c r="N1443" s="14" t="n">
        <v>44.7</v>
      </c>
      <c r="O1443" s="14" t="n">
        <v>446.21</v>
      </c>
      <c r="P1443" s="7" t="n">
        <v>6</v>
      </c>
      <c r="Q1443" s="7" t="n">
        <v>35</v>
      </c>
      <c r="R1443" s="7" t="n">
        <v>5</v>
      </c>
      <c r="S1443" s="7" t="n">
        <v>0.459</v>
      </c>
      <c r="T1443" s="7" t="n">
        <v>1</v>
      </c>
      <c r="U1443" s="7" t="n">
        <v>0</v>
      </c>
      <c r="V1443" s="7" t="n">
        <v>0.0408</v>
      </c>
      <c r="W1443" s="7"/>
    </row>
    <row r="1444" customFormat="false" ht="15" hidden="false" customHeight="false" outlineLevel="0" collapsed="false">
      <c r="A1444" s="7" t="s">
        <v>1557</v>
      </c>
      <c r="B1444" s="7" t="s">
        <v>108</v>
      </c>
      <c r="C1444" s="7" t="n">
        <v>44</v>
      </c>
      <c r="D1444" s="7" t="s">
        <v>102</v>
      </c>
      <c r="E1444" s="7" t="n">
        <v>105</v>
      </c>
      <c r="F1444" s="7" t="n">
        <v>3</v>
      </c>
      <c r="G1444" s="14" t="n">
        <v>4604.74</v>
      </c>
      <c r="H1444" s="14" t="n">
        <v>146063.08</v>
      </c>
      <c r="I1444" s="14" t="n">
        <v>0</v>
      </c>
      <c r="J1444" s="14" t="n">
        <v>0</v>
      </c>
      <c r="K1444" s="14" t="n">
        <v>0</v>
      </c>
      <c r="L1444" s="14" t="n">
        <v>0</v>
      </c>
      <c r="M1444" s="14" t="n">
        <v>11700</v>
      </c>
      <c r="N1444" s="14" t="n">
        <v>56.7</v>
      </c>
      <c r="O1444" s="14" t="n">
        <v>188.21</v>
      </c>
      <c r="P1444" s="7" t="n">
        <v>0</v>
      </c>
      <c r="Q1444" s="7" t="n">
        <v>14</v>
      </c>
      <c r="R1444" s="7" t="n">
        <v>6</v>
      </c>
      <c r="S1444" s="7" t="n">
        <v>0.658</v>
      </c>
      <c r="T1444" s="7" t="n">
        <v>0</v>
      </c>
      <c r="U1444" s="7" t="n">
        <v>0</v>
      </c>
      <c r="V1444" s="7" t="n">
        <v>0.0917</v>
      </c>
      <c r="W1444" s="7"/>
    </row>
    <row r="1445" customFormat="false" ht="15" hidden="false" customHeight="false" outlineLevel="0" collapsed="false">
      <c r="A1445" s="7" t="s">
        <v>1558</v>
      </c>
      <c r="B1445" s="7" t="s">
        <v>101</v>
      </c>
      <c r="C1445" s="7" t="n">
        <v>51</v>
      </c>
      <c r="D1445" s="7" t="s">
        <v>102</v>
      </c>
      <c r="E1445" s="7" t="n">
        <v>168</v>
      </c>
      <c r="F1445" s="7" t="n">
        <v>7</v>
      </c>
      <c r="G1445" s="14" t="n">
        <v>8179.29</v>
      </c>
      <c r="H1445" s="14" t="n">
        <v>159837.06</v>
      </c>
      <c r="I1445" s="14" t="n">
        <v>118700</v>
      </c>
      <c r="J1445" s="14" t="n">
        <v>466176.41</v>
      </c>
      <c r="K1445" s="14" t="n">
        <v>476800</v>
      </c>
      <c r="L1445" s="14" t="n">
        <v>0</v>
      </c>
      <c r="M1445" s="14" t="n">
        <v>11700</v>
      </c>
      <c r="N1445" s="14" t="n">
        <v>16.6</v>
      </c>
      <c r="O1445" s="14" t="n">
        <v>0</v>
      </c>
      <c r="P1445" s="7" t="n">
        <v>328</v>
      </c>
      <c r="Q1445" s="7" t="n">
        <v>0</v>
      </c>
      <c r="R1445" s="7" t="n">
        <v>0</v>
      </c>
      <c r="S1445" s="7"/>
      <c r="T1445" s="7" t="n">
        <v>0</v>
      </c>
      <c r="U1445" s="7" t="n">
        <v>0</v>
      </c>
      <c r="V1445" s="7" t="n">
        <v>0.2535</v>
      </c>
      <c r="W1445" s="7"/>
    </row>
    <row r="1446" customFormat="false" ht="15" hidden="false" customHeight="false" outlineLevel="0" collapsed="false">
      <c r="A1446" s="7" t="s">
        <v>1559</v>
      </c>
      <c r="B1446" s="7" t="s">
        <v>101</v>
      </c>
      <c r="C1446" s="7" t="n">
        <v>24</v>
      </c>
      <c r="D1446" s="7" t="s">
        <v>102</v>
      </c>
      <c r="E1446" s="7" t="n">
        <v>18</v>
      </c>
      <c r="F1446" s="7" t="n">
        <v>3</v>
      </c>
      <c r="G1446" s="14" t="n">
        <v>3724.94</v>
      </c>
      <c r="H1446" s="14" t="n">
        <v>1863.02</v>
      </c>
      <c r="I1446" s="14" t="n">
        <v>30300</v>
      </c>
      <c r="J1446" s="14" t="n">
        <v>0</v>
      </c>
      <c r="K1446" s="14" t="n">
        <v>0</v>
      </c>
      <c r="L1446" s="14" t="n">
        <v>0</v>
      </c>
      <c r="M1446" s="14"/>
      <c r="N1446" s="14"/>
      <c r="O1446" s="14" t="n">
        <v>0</v>
      </c>
      <c r="P1446" s="7" t="n">
        <v>47</v>
      </c>
      <c r="Q1446" s="7" t="n">
        <v>12</v>
      </c>
      <c r="R1446" s="7" t="n">
        <v>6</v>
      </c>
      <c r="S1446" s="7" t="n">
        <v>1</v>
      </c>
      <c r="T1446" s="7" t="n">
        <v>0</v>
      </c>
      <c r="U1446" s="7" t="n">
        <v>0</v>
      </c>
      <c r="V1446" s="7" t="n">
        <v>0.1195</v>
      </c>
      <c r="W1446" s="7"/>
    </row>
    <row r="1447" customFormat="false" ht="15" hidden="false" customHeight="false" outlineLevel="0" collapsed="false">
      <c r="A1447" s="7" t="s">
        <v>1560</v>
      </c>
      <c r="B1447" s="7" t="s">
        <v>128</v>
      </c>
      <c r="C1447" s="7" t="n">
        <v>67</v>
      </c>
      <c r="D1447" s="7" t="s">
        <v>104</v>
      </c>
      <c r="E1447" s="7" t="n">
        <v>274</v>
      </c>
      <c r="F1447" s="7" t="n">
        <v>1</v>
      </c>
      <c r="G1447" s="14" t="n">
        <v>383.63</v>
      </c>
      <c r="H1447" s="14" t="n">
        <v>0</v>
      </c>
      <c r="I1447" s="14" t="n">
        <v>0</v>
      </c>
      <c r="J1447" s="14" t="n">
        <v>0</v>
      </c>
      <c r="K1447" s="14" t="n">
        <v>0</v>
      </c>
      <c r="L1447" s="14" t="n">
        <v>0</v>
      </c>
      <c r="M1447" s="14"/>
      <c r="N1447" s="14"/>
      <c r="O1447" s="14" t="n">
        <v>0</v>
      </c>
      <c r="P1447" s="7" t="n">
        <v>369</v>
      </c>
      <c r="Q1447" s="7" t="n">
        <v>0</v>
      </c>
      <c r="R1447" s="7" t="n">
        <v>0</v>
      </c>
      <c r="S1447" s="7"/>
      <c r="T1447" s="7" t="n">
        <v>2</v>
      </c>
      <c r="U1447" s="7" t="n">
        <v>0</v>
      </c>
      <c r="V1447" s="7" t="n">
        <v>0.3275</v>
      </c>
      <c r="W1447" s="7"/>
    </row>
    <row r="1448" customFormat="false" ht="15" hidden="false" customHeight="false" outlineLevel="0" collapsed="false">
      <c r="A1448" s="7" t="s">
        <v>1561</v>
      </c>
      <c r="B1448" s="7" t="s">
        <v>106</v>
      </c>
      <c r="C1448" s="7" t="n">
        <v>61</v>
      </c>
      <c r="D1448" s="7" t="s">
        <v>104</v>
      </c>
      <c r="E1448" s="7" t="n">
        <v>156</v>
      </c>
      <c r="F1448" s="7" t="n">
        <v>1</v>
      </c>
      <c r="G1448" s="14" t="n">
        <v>2256.09</v>
      </c>
      <c r="H1448" s="14" t="n">
        <v>0</v>
      </c>
      <c r="I1448" s="14" t="n">
        <v>0</v>
      </c>
      <c r="J1448" s="14" t="n">
        <v>0</v>
      </c>
      <c r="K1448" s="14" t="n">
        <v>0</v>
      </c>
      <c r="L1448" s="14" t="n">
        <v>0</v>
      </c>
      <c r="M1448" s="14"/>
      <c r="N1448" s="14"/>
      <c r="O1448" s="14" t="n">
        <v>0</v>
      </c>
      <c r="P1448" s="7" t="n">
        <v>35</v>
      </c>
      <c r="Q1448" s="7" t="n">
        <v>29</v>
      </c>
      <c r="R1448" s="7" t="n">
        <v>0</v>
      </c>
      <c r="S1448" s="7" t="n">
        <v>0.758</v>
      </c>
      <c r="T1448" s="7" t="n">
        <v>1</v>
      </c>
      <c r="U1448" s="7" t="n">
        <v>0</v>
      </c>
      <c r="V1448" s="7" t="n">
        <v>0.0557</v>
      </c>
      <c r="W1448" s="7"/>
    </row>
    <row r="1449" customFormat="false" ht="15" hidden="false" customHeight="false" outlineLevel="0" collapsed="false">
      <c r="A1449" s="7" t="s">
        <v>1562</v>
      </c>
      <c r="B1449" s="7" t="s">
        <v>108</v>
      </c>
      <c r="C1449" s="7" t="n">
        <v>42</v>
      </c>
      <c r="D1449" s="7" t="s">
        <v>104</v>
      </c>
      <c r="E1449" s="7" t="n">
        <v>25</v>
      </c>
      <c r="F1449" s="7" t="n">
        <v>3</v>
      </c>
      <c r="G1449" s="14" t="n">
        <v>7947.69</v>
      </c>
      <c r="H1449" s="14" t="n">
        <v>2142.54</v>
      </c>
      <c r="I1449" s="14" t="n">
        <v>0</v>
      </c>
      <c r="J1449" s="14" t="n">
        <v>0</v>
      </c>
      <c r="K1449" s="14" t="n">
        <v>0</v>
      </c>
      <c r="L1449" s="14" t="n">
        <v>0</v>
      </c>
      <c r="M1449" s="14" t="n">
        <v>8000</v>
      </c>
      <c r="N1449" s="14" t="n">
        <v>34.2</v>
      </c>
      <c r="O1449" s="14" t="n">
        <v>455.06</v>
      </c>
      <c r="P1449" s="7" t="n">
        <v>6</v>
      </c>
      <c r="Q1449" s="7" t="n">
        <v>69</v>
      </c>
      <c r="R1449" s="7" t="n">
        <v>0</v>
      </c>
      <c r="S1449" s="7" t="n">
        <v>0.671</v>
      </c>
      <c r="T1449" s="7" t="n">
        <v>0</v>
      </c>
      <c r="U1449" s="7" t="n">
        <v>0</v>
      </c>
      <c r="V1449" s="7" t="n">
        <v>0.0202</v>
      </c>
      <c r="W1449" s="7"/>
    </row>
    <row r="1450" customFormat="false" ht="15" hidden="false" customHeight="false" outlineLevel="0" collapsed="false">
      <c r="A1450" s="7" t="s">
        <v>1563</v>
      </c>
      <c r="B1450" s="7" t="s">
        <v>108</v>
      </c>
      <c r="C1450" s="7" t="n">
        <v>56</v>
      </c>
      <c r="D1450" s="7" t="s">
        <v>102</v>
      </c>
      <c r="E1450" s="7" t="n">
        <v>198</v>
      </c>
      <c r="F1450" s="7" t="n">
        <v>2</v>
      </c>
      <c r="G1450" s="14" t="n">
        <v>7319.75</v>
      </c>
      <c r="H1450" s="14" t="n">
        <v>0</v>
      </c>
      <c r="I1450" s="14" t="n">
        <v>83500</v>
      </c>
      <c r="J1450" s="14" t="n">
        <v>0</v>
      </c>
      <c r="K1450" s="14" t="n">
        <v>0</v>
      </c>
      <c r="L1450" s="14" t="n">
        <v>0</v>
      </c>
      <c r="M1450" s="14"/>
      <c r="N1450" s="14"/>
      <c r="O1450" s="14" t="n">
        <v>0</v>
      </c>
      <c r="P1450" s="7" t="n">
        <v>6</v>
      </c>
      <c r="Q1450" s="7" t="n">
        <v>9</v>
      </c>
      <c r="R1450" s="7" t="n">
        <v>5</v>
      </c>
      <c r="S1450" s="7" t="n">
        <v>0.483</v>
      </c>
      <c r="T1450" s="7" t="n">
        <v>0</v>
      </c>
      <c r="U1450" s="7" t="n">
        <v>0</v>
      </c>
      <c r="V1450" s="7" t="n">
        <v>0.0787</v>
      </c>
      <c r="W1450" s="7"/>
    </row>
    <row r="1451" customFormat="false" ht="15" hidden="false" customHeight="false" outlineLevel="0" collapsed="false">
      <c r="A1451" s="7" t="s">
        <v>1564</v>
      </c>
      <c r="B1451" s="7" t="s">
        <v>108</v>
      </c>
      <c r="C1451" s="7" t="n">
        <v>36</v>
      </c>
      <c r="D1451" s="7" t="s">
        <v>104</v>
      </c>
      <c r="E1451" s="7" t="n">
        <v>81</v>
      </c>
      <c r="F1451" s="7" t="n">
        <v>2</v>
      </c>
      <c r="G1451" s="14" t="n">
        <v>3067.22</v>
      </c>
      <c r="H1451" s="14" t="n">
        <v>0</v>
      </c>
      <c r="I1451" s="14" t="n">
        <v>0</v>
      </c>
      <c r="J1451" s="14" t="n">
        <v>0</v>
      </c>
      <c r="K1451" s="14" t="n">
        <v>0</v>
      </c>
      <c r="L1451" s="14" t="n">
        <v>0</v>
      </c>
      <c r="M1451" s="14" t="n">
        <v>10100</v>
      </c>
      <c r="N1451" s="14" t="n">
        <v>32.9</v>
      </c>
      <c r="O1451" s="14" t="n">
        <v>0</v>
      </c>
      <c r="P1451" s="7" t="n">
        <v>267</v>
      </c>
      <c r="Q1451" s="7" t="n">
        <v>0</v>
      </c>
      <c r="R1451" s="7" t="n">
        <v>0</v>
      </c>
      <c r="S1451" s="7"/>
      <c r="T1451" s="7" t="n">
        <v>0</v>
      </c>
      <c r="U1451" s="7" t="n">
        <v>0</v>
      </c>
      <c r="V1451" s="7" t="n">
        <v>0.2343</v>
      </c>
      <c r="W1451" s="7"/>
    </row>
    <row r="1452" customFormat="false" ht="15" hidden="false" customHeight="false" outlineLevel="0" collapsed="false">
      <c r="A1452" s="7" t="s">
        <v>1565</v>
      </c>
      <c r="B1452" s="7" t="s">
        <v>101</v>
      </c>
      <c r="C1452" s="7" t="n">
        <v>19</v>
      </c>
      <c r="D1452" s="7" t="s">
        <v>102</v>
      </c>
      <c r="E1452" s="7" t="n">
        <v>3</v>
      </c>
      <c r="F1452" s="7" t="n">
        <v>3</v>
      </c>
      <c r="G1452" s="14" t="n">
        <v>1380.02</v>
      </c>
      <c r="H1452" s="14" t="n">
        <v>6387.32</v>
      </c>
      <c r="I1452" s="14" t="n">
        <v>0</v>
      </c>
      <c r="J1452" s="14" t="n">
        <v>0</v>
      </c>
      <c r="K1452" s="14" t="n">
        <v>0</v>
      </c>
      <c r="L1452" s="14" t="n">
        <v>20660</v>
      </c>
      <c r="M1452" s="14"/>
      <c r="N1452" s="14"/>
      <c r="O1452" s="14" t="n">
        <v>0</v>
      </c>
      <c r="P1452" s="7" t="n">
        <v>0</v>
      </c>
      <c r="Q1452" s="7" t="n">
        <v>27</v>
      </c>
      <c r="R1452" s="7" t="n">
        <v>9</v>
      </c>
      <c r="S1452" s="7" t="n">
        <v>1</v>
      </c>
      <c r="T1452" s="7" t="n">
        <v>0</v>
      </c>
      <c r="U1452" s="7" t="n">
        <v>0</v>
      </c>
      <c r="V1452" s="7" t="n">
        <v>0.0877</v>
      </c>
      <c r="W1452" s="7"/>
    </row>
    <row r="1453" customFormat="false" ht="15" hidden="false" customHeight="false" outlineLevel="0" collapsed="false">
      <c r="A1453" s="7" t="s">
        <v>1566</v>
      </c>
      <c r="B1453" s="7" t="s">
        <v>106</v>
      </c>
      <c r="C1453" s="7" t="n">
        <v>70</v>
      </c>
      <c r="D1453" s="7" t="s">
        <v>102</v>
      </c>
      <c r="E1453" s="7" t="n">
        <v>30</v>
      </c>
      <c r="F1453" s="7" t="n">
        <v>2</v>
      </c>
      <c r="G1453" s="14" t="n">
        <v>8551.14</v>
      </c>
      <c r="H1453" s="14" t="n">
        <v>0</v>
      </c>
      <c r="I1453" s="14" t="n">
        <v>20100</v>
      </c>
      <c r="J1453" s="14" t="n">
        <v>0</v>
      </c>
      <c r="K1453" s="14" t="n">
        <v>0</v>
      </c>
      <c r="L1453" s="14" t="n">
        <v>0</v>
      </c>
      <c r="M1453" s="14"/>
      <c r="N1453" s="14"/>
      <c r="O1453" s="14" t="n">
        <v>0</v>
      </c>
      <c r="P1453" s="7" t="n">
        <v>5</v>
      </c>
      <c r="Q1453" s="7" t="n">
        <v>14</v>
      </c>
      <c r="R1453" s="7" t="n">
        <v>7</v>
      </c>
      <c r="S1453" s="7" t="n">
        <v>0.434</v>
      </c>
      <c r="T1453" s="7" t="n">
        <v>0</v>
      </c>
      <c r="U1453" s="7" t="n">
        <v>0</v>
      </c>
      <c r="V1453" s="7" t="n">
        <v>0.0961</v>
      </c>
      <c r="W1453" s="7"/>
    </row>
    <row r="1454" customFormat="false" ht="15" hidden="false" customHeight="false" outlineLevel="0" collapsed="false">
      <c r="A1454" s="7" t="s">
        <v>1567</v>
      </c>
      <c r="B1454" s="7" t="s">
        <v>106</v>
      </c>
      <c r="C1454" s="7" t="n">
        <v>30</v>
      </c>
      <c r="D1454" s="7" t="s">
        <v>102</v>
      </c>
      <c r="E1454" s="7" t="n">
        <v>20</v>
      </c>
      <c r="F1454" s="7" t="n">
        <v>2</v>
      </c>
      <c r="G1454" s="14" t="n">
        <v>1387.38</v>
      </c>
      <c r="H1454" s="14" t="n">
        <v>0</v>
      </c>
      <c r="I1454" s="14" t="n">
        <v>0</v>
      </c>
      <c r="J1454" s="14" t="n">
        <v>0</v>
      </c>
      <c r="K1454" s="14" t="n">
        <v>0</v>
      </c>
      <c r="L1454" s="14" t="n">
        <v>0</v>
      </c>
      <c r="M1454" s="14"/>
      <c r="N1454" s="14"/>
      <c r="O1454" s="14" t="n">
        <v>0</v>
      </c>
      <c r="P1454" s="7" t="n">
        <v>0</v>
      </c>
      <c r="Q1454" s="7" t="n">
        <v>32</v>
      </c>
      <c r="R1454" s="7" t="n">
        <v>17</v>
      </c>
      <c r="S1454" s="7" t="n">
        <v>0.819</v>
      </c>
      <c r="T1454" s="7" t="n">
        <v>1</v>
      </c>
      <c r="U1454" s="7" t="n">
        <v>0</v>
      </c>
      <c r="V1454" s="7" t="n">
        <v>0.1266</v>
      </c>
      <c r="W1454" s="7"/>
    </row>
    <row r="1455" customFormat="false" ht="15" hidden="false" customHeight="false" outlineLevel="0" collapsed="false">
      <c r="A1455" s="7" t="s">
        <v>1568</v>
      </c>
      <c r="B1455" s="7" t="s">
        <v>101</v>
      </c>
      <c r="C1455" s="7" t="n">
        <v>46</v>
      </c>
      <c r="D1455" s="7" t="s">
        <v>102</v>
      </c>
      <c r="E1455" s="7" t="n">
        <v>43</v>
      </c>
      <c r="F1455" s="7" t="n">
        <v>4</v>
      </c>
      <c r="G1455" s="14" t="n">
        <v>2057.58</v>
      </c>
      <c r="H1455" s="14" t="n">
        <v>5665.85</v>
      </c>
      <c r="I1455" s="14" t="n">
        <v>18900</v>
      </c>
      <c r="J1455" s="14" t="n">
        <v>0</v>
      </c>
      <c r="K1455" s="14" t="n">
        <v>0</v>
      </c>
      <c r="L1455" s="14" t="n">
        <v>17920</v>
      </c>
      <c r="M1455" s="14"/>
      <c r="N1455" s="14"/>
      <c r="O1455" s="14" t="n">
        <v>0</v>
      </c>
      <c r="P1455" s="7" t="n">
        <v>14</v>
      </c>
      <c r="Q1455" s="7" t="n">
        <v>9</v>
      </c>
      <c r="R1455" s="7" t="n">
        <v>12</v>
      </c>
      <c r="S1455" s="7" t="n">
        <v>0.643</v>
      </c>
      <c r="T1455" s="7" t="n">
        <v>1</v>
      </c>
      <c r="U1455" s="7" t="n">
        <v>1</v>
      </c>
      <c r="V1455" s="7" t="n">
        <v>0.1363</v>
      </c>
      <c r="W1455" s="7"/>
    </row>
    <row r="1456" customFormat="false" ht="15" hidden="false" customHeight="false" outlineLevel="0" collapsed="false">
      <c r="A1456" s="7" t="s">
        <v>1569</v>
      </c>
      <c r="B1456" s="7" t="s">
        <v>101</v>
      </c>
      <c r="C1456" s="7" t="n">
        <v>59</v>
      </c>
      <c r="D1456" s="7" t="s">
        <v>104</v>
      </c>
      <c r="E1456" s="7" t="n">
        <v>355</v>
      </c>
      <c r="F1456" s="7" t="n">
        <v>3</v>
      </c>
      <c r="G1456" s="14" t="n">
        <v>5998.7</v>
      </c>
      <c r="H1456" s="14" t="n">
        <v>0</v>
      </c>
      <c r="I1456" s="14" t="n">
        <v>0</v>
      </c>
      <c r="J1456" s="14" t="n">
        <v>0</v>
      </c>
      <c r="K1456" s="14" t="n">
        <v>0</v>
      </c>
      <c r="L1456" s="14" t="n">
        <v>26930</v>
      </c>
      <c r="M1456" s="14" t="n">
        <v>8600</v>
      </c>
      <c r="N1456" s="14" t="n">
        <v>48.6</v>
      </c>
      <c r="O1456" s="14" t="n">
        <v>406.61</v>
      </c>
      <c r="P1456" s="7" t="n">
        <v>8</v>
      </c>
      <c r="Q1456" s="7" t="n">
        <v>46</v>
      </c>
      <c r="R1456" s="7" t="n">
        <v>15</v>
      </c>
      <c r="S1456" s="7" t="n">
        <v>0.816</v>
      </c>
      <c r="T1456" s="7" t="n">
        <v>1</v>
      </c>
      <c r="U1456" s="7" t="n">
        <v>0</v>
      </c>
      <c r="V1456" s="7" t="n">
        <v>0.0481</v>
      </c>
      <c r="W1456" s="7"/>
    </row>
    <row r="1457" customFormat="false" ht="15" hidden="false" customHeight="false" outlineLevel="0" collapsed="false">
      <c r="A1457" s="7" t="s">
        <v>1570</v>
      </c>
      <c r="B1457" s="7" t="s">
        <v>108</v>
      </c>
      <c r="C1457" s="7" t="n">
        <v>61</v>
      </c>
      <c r="D1457" s="7" t="s">
        <v>102</v>
      </c>
      <c r="E1457" s="7" t="n">
        <v>214</v>
      </c>
      <c r="F1457" s="7" t="n">
        <v>3</v>
      </c>
      <c r="G1457" s="14" t="n">
        <v>3223.05</v>
      </c>
      <c r="H1457" s="14" t="n">
        <v>0</v>
      </c>
      <c r="I1457" s="14" t="n">
        <v>0</v>
      </c>
      <c r="J1457" s="14" t="n">
        <v>0</v>
      </c>
      <c r="K1457" s="14" t="n">
        <v>256500</v>
      </c>
      <c r="L1457" s="14" t="n">
        <v>0</v>
      </c>
      <c r="M1457" s="14" t="n">
        <v>8900</v>
      </c>
      <c r="N1457" s="14" t="n">
        <v>10</v>
      </c>
      <c r="O1457" s="14" t="n">
        <v>693.03</v>
      </c>
      <c r="P1457" s="7" t="n">
        <v>13</v>
      </c>
      <c r="Q1457" s="7" t="n">
        <v>17</v>
      </c>
      <c r="R1457" s="7" t="n">
        <v>0</v>
      </c>
      <c r="S1457" s="7" t="n">
        <v>0.364</v>
      </c>
      <c r="T1457" s="7" t="n">
        <v>0</v>
      </c>
      <c r="U1457" s="7" t="n">
        <v>0</v>
      </c>
      <c r="V1457" s="7" t="n">
        <v>0.0943</v>
      </c>
      <c r="W1457" s="7"/>
    </row>
    <row r="1458" customFormat="false" ht="15" hidden="false" customHeight="false" outlineLevel="0" collapsed="false">
      <c r="A1458" s="7" t="s">
        <v>1571</v>
      </c>
      <c r="B1458" s="7" t="s">
        <v>101</v>
      </c>
      <c r="C1458" s="7" t="n">
        <v>53</v>
      </c>
      <c r="D1458" s="7" t="s">
        <v>104</v>
      </c>
      <c r="E1458" s="7" t="n">
        <v>54</v>
      </c>
      <c r="F1458" s="7" t="n">
        <v>1</v>
      </c>
      <c r="G1458" s="14" t="n">
        <v>2603.95</v>
      </c>
      <c r="H1458" s="14" t="n">
        <v>0</v>
      </c>
      <c r="I1458" s="14" t="n">
        <v>0</v>
      </c>
      <c r="J1458" s="14" t="n">
        <v>0</v>
      </c>
      <c r="K1458" s="14" t="n">
        <v>0</v>
      </c>
      <c r="L1458" s="14" t="n">
        <v>0</v>
      </c>
      <c r="M1458" s="14"/>
      <c r="N1458" s="14"/>
      <c r="O1458" s="14" t="n">
        <v>0</v>
      </c>
      <c r="P1458" s="7" t="n">
        <v>3</v>
      </c>
      <c r="Q1458" s="7" t="n">
        <v>29</v>
      </c>
      <c r="R1458" s="7" t="n">
        <v>0</v>
      </c>
      <c r="S1458" s="7" t="n">
        <v>0.601</v>
      </c>
      <c r="T1458" s="7" t="n">
        <v>0</v>
      </c>
      <c r="U1458" s="7" t="n">
        <v>0</v>
      </c>
      <c r="V1458" s="7" t="n">
        <v>0.0544</v>
      </c>
      <c r="W1458" s="7"/>
    </row>
    <row r="1459" customFormat="false" ht="15" hidden="false" customHeight="false" outlineLevel="0" collapsed="false">
      <c r="A1459" s="7" t="s">
        <v>1572</v>
      </c>
      <c r="B1459" s="7" t="s">
        <v>108</v>
      </c>
      <c r="C1459" s="7" t="n">
        <v>30</v>
      </c>
      <c r="D1459" s="7" t="s">
        <v>102</v>
      </c>
      <c r="E1459" s="7" t="n">
        <v>48</v>
      </c>
      <c r="F1459" s="7" t="n">
        <v>3</v>
      </c>
      <c r="G1459" s="14" t="n">
        <v>542.3</v>
      </c>
      <c r="H1459" s="14" t="n">
        <v>18894.36</v>
      </c>
      <c r="I1459" s="14" t="n">
        <v>0</v>
      </c>
      <c r="J1459" s="14" t="n">
        <v>0</v>
      </c>
      <c r="K1459" s="14" t="n">
        <v>0</v>
      </c>
      <c r="L1459" s="14" t="n">
        <v>0</v>
      </c>
      <c r="M1459" s="14" t="n">
        <v>1300</v>
      </c>
      <c r="N1459" s="14" t="n">
        <v>10.8</v>
      </c>
      <c r="O1459" s="14" t="n">
        <v>33.48</v>
      </c>
      <c r="P1459" s="7" t="n">
        <v>5</v>
      </c>
      <c r="Q1459" s="7" t="n">
        <v>14</v>
      </c>
      <c r="R1459" s="7" t="n">
        <v>10</v>
      </c>
      <c r="S1459" s="7" t="n">
        <v>0.772</v>
      </c>
      <c r="T1459" s="7" t="n">
        <v>1</v>
      </c>
      <c r="U1459" s="7" t="n">
        <v>1</v>
      </c>
      <c r="V1459" s="7" t="n">
        <v>0.0995</v>
      </c>
      <c r="W1459" s="7"/>
    </row>
    <row r="1460" customFormat="false" ht="15" hidden="false" customHeight="false" outlineLevel="0" collapsed="false">
      <c r="A1460" s="7" t="s">
        <v>1573</v>
      </c>
      <c r="B1460" s="7" t="s">
        <v>101</v>
      </c>
      <c r="C1460" s="7" t="n">
        <v>58</v>
      </c>
      <c r="D1460" s="7" t="s">
        <v>102</v>
      </c>
      <c r="E1460" s="7" t="n">
        <v>308</v>
      </c>
      <c r="F1460" s="7" t="n">
        <v>1</v>
      </c>
      <c r="G1460" s="14" t="n">
        <v>1071.47</v>
      </c>
      <c r="H1460" s="14" t="n">
        <v>0</v>
      </c>
      <c r="I1460" s="14" t="n">
        <v>0</v>
      </c>
      <c r="J1460" s="14" t="n">
        <v>0</v>
      </c>
      <c r="K1460" s="14" t="n">
        <v>0</v>
      </c>
      <c r="L1460" s="14" t="n">
        <v>0</v>
      </c>
      <c r="M1460" s="14"/>
      <c r="N1460" s="14"/>
      <c r="O1460" s="14" t="n">
        <v>0</v>
      </c>
      <c r="P1460" s="7" t="n">
        <v>55</v>
      </c>
      <c r="Q1460" s="7" t="n">
        <v>18</v>
      </c>
      <c r="R1460" s="7" t="n">
        <v>12</v>
      </c>
      <c r="S1460" s="7" t="n">
        <v>0.644</v>
      </c>
      <c r="T1460" s="7" t="n">
        <v>0</v>
      </c>
      <c r="U1460" s="7" t="n">
        <v>0</v>
      </c>
      <c r="V1460" s="7" t="n">
        <v>0.0753</v>
      </c>
      <c r="W1460" s="7" t="s">
        <v>137</v>
      </c>
    </row>
    <row r="1461" customFormat="false" ht="15" hidden="false" customHeight="false" outlineLevel="0" collapsed="false">
      <c r="A1461" s="7" t="s">
        <v>1574</v>
      </c>
      <c r="B1461" s="7" t="s">
        <v>106</v>
      </c>
      <c r="C1461" s="7" t="n">
        <v>41</v>
      </c>
      <c r="D1461" s="7" t="s">
        <v>104</v>
      </c>
      <c r="E1461" s="7" t="n">
        <v>91</v>
      </c>
      <c r="F1461" s="7" t="n">
        <v>4</v>
      </c>
      <c r="G1461" s="14" t="n">
        <v>15892.64</v>
      </c>
      <c r="H1461" s="14" t="n">
        <v>242101.87</v>
      </c>
      <c r="I1461" s="14" t="n">
        <v>0</v>
      </c>
      <c r="J1461" s="14" t="n">
        <v>0</v>
      </c>
      <c r="K1461" s="14" t="n">
        <v>241300</v>
      </c>
      <c r="L1461" s="14" t="n">
        <v>0</v>
      </c>
      <c r="M1461" s="14" t="n">
        <v>13100</v>
      </c>
      <c r="N1461" s="14" t="n">
        <v>27.4</v>
      </c>
      <c r="O1461" s="14" t="n">
        <v>1803.9</v>
      </c>
      <c r="P1461" s="7" t="n">
        <v>7</v>
      </c>
      <c r="Q1461" s="7" t="n">
        <v>99</v>
      </c>
      <c r="R1461" s="7" t="n">
        <v>0</v>
      </c>
      <c r="S1461" s="7" t="n">
        <v>0.814</v>
      </c>
      <c r="T1461" s="7" t="n">
        <v>1</v>
      </c>
      <c r="U1461" s="7" t="n">
        <v>0</v>
      </c>
      <c r="V1461" s="7" t="n">
        <v>0.0306</v>
      </c>
      <c r="W1461" s="7"/>
    </row>
    <row r="1462" customFormat="false" ht="15" hidden="false" customHeight="false" outlineLevel="0" collapsed="false">
      <c r="A1462" s="7" t="s">
        <v>1575</v>
      </c>
      <c r="B1462" s="7" t="s">
        <v>128</v>
      </c>
      <c r="C1462" s="7" t="n">
        <v>42</v>
      </c>
      <c r="D1462" s="7" t="s">
        <v>104</v>
      </c>
      <c r="E1462" s="7" t="n">
        <v>72</v>
      </c>
      <c r="F1462" s="7" t="n">
        <v>2</v>
      </c>
      <c r="G1462" s="14" t="n">
        <v>12118.14</v>
      </c>
      <c r="H1462" s="14" t="n">
        <v>0</v>
      </c>
      <c r="I1462" s="14" t="n">
        <v>0</v>
      </c>
      <c r="J1462" s="14" t="n">
        <v>0</v>
      </c>
      <c r="K1462" s="14" t="n">
        <v>0</v>
      </c>
      <c r="L1462" s="14" t="n">
        <v>16410</v>
      </c>
      <c r="M1462" s="14"/>
      <c r="N1462" s="14"/>
      <c r="O1462" s="14" t="n">
        <v>0</v>
      </c>
      <c r="P1462" s="7" t="n">
        <v>12</v>
      </c>
      <c r="Q1462" s="7" t="n">
        <v>38</v>
      </c>
      <c r="R1462" s="7" t="n">
        <v>17</v>
      </c>
      <c r="S1462" s="7" t="n">
        <v>0.672</v>
      </c>
      <c r="T1462" s="7" t="n">
        <v>0</v>
      </c>
      <c r="U1462" s="7" t="n">
        <v>0</v>
      </c>
      <c r="V1462" s="7" t="n">
        <v>0.027</v>
      </c>
      <c r="W1462" s="7"/>
    </row>
    <row r="1463" customFormat="false" ht="15" hidden="false" customHeight="false" outlineLevel="0" collapsed="false">
      <c r="A1463" s="7" t="s">
        <v>1576</v>
      </c>
      <c r="B1463" s="7" t="s">
        <v>128</v>
      </c>
      <c r="C1463" s="7" t="n">
        <v>44</v>
      </c>
      <c r="D1463" s="7" t="s">
        <v>102</v>
      </c>
      <c r="E1463" s="7" t="n">
        <v>43</v>
      </c>
      <c r="F1463" s="7" t="n">
        <v>6</v>
      </c>
      <c r="G1463" s="14" t="n">
        <v>1609.31</v>
      </c>
      <c r="H1463" s="14" t="n">
        <v>14900.71</v>
      </c>
      <c r="I1463" s="14" t="n">
        <v>0</v>
      </c>
      <c r="J1463" s="14" t="n">
        <v>76807.8</v>
      </c>
      <c r="K1463" s="14" t="n">
        <v>68500</v>
      </c>
      <c r="L1463" s="14" t="n">
        <v>0</v>
      </c>
      <c r="M1463" s="14" t="n">
        <v>6300</v>
      </c>
      <c r="N1463" s="14" t="n">
        <v>7.5</v>
      </c>
      <c r="O1463" s="14" t="n">
        <v>231.41</v>
      </c>
      <c r="P1463" s="7" t="n">
        <v>1</v>
      </c>
      <c r="Q1463" s="7" t="n">
        <v>29</v>
      </c>
      <c r="R1463" s="7" t="n">
        <v>0</v>
      </c>
      <c r="S1463" s="7" t="n">
        <v>0.736</v>
      </c>
      <c r="T1463" s="7" t="n">
        <v>0</v>
      </c>
      <c r="U1463" s="7" t="n">
        <v>0</v>
      </c>
      <c r="V1463" s="7" t="n">
        <v>0.0551</v>
      </c>
      <c r="W1463" s="7"/>
    </row>
    <row r="1464" customFormat="false" ht="15" hidden="false" customHeight="false" outlineLevel="0" collapsed="false">
      <c r="A1464" s="7" t="s">
        <v>1577</v>
      </c>
      <c r="B1464" s="7" t="s">
        <v>106</v>
      </c>
      <c r="C1464" s="7" t="n">
        <v>49</v>
      </c>
      <c r="D1464" s="7" t="s">
        <v>102</v>
      </c>
      <c r="E1464" s="7" t="n">
        <v>49</v>
      </c>
      <c r="F1464" s="7" t="n">
        <v>3</v>
      </c>
      <c r="G1464" s="14" t="n">
        <v>12994.68</v>
      </c>
      <c r="H1464" s="14" t="n">
        <v>220610.88</v>
      </c>
      <c r="I1464" s="14" t="n">
        <v>0</v>
      </c>
      <c r="J1464" s="14" t="n">
        <v>0</v>
      </c>
      <c r="K1464" s="14" t="n">
        <v>0</v>
      </c>
      <c r="L1464" s="14" t="n">
        <v>0</v>
      </c>
      <c r="M1464" s="14" t="n">
        <v>36800</v>
      </c>
      <c r="N1464" s="14" t="n">
        <v>31.2</v>
      </c>
      <c r="O1464" s="14" t="n">
        <v>1640.9</v>
      </c>
      <c r="P1464" s="7" t="n">
        <v>51</v>
      </c>
      <c r="Q1464" s="7" t="n">
        <v>29</v>
      </c>
      <c r="R1464" s="7" t="n">
        <v>4</v>
      </c>
      <c r="S1464" s="7" t="n">
        <v>0.618</v>
      </c>
      <c r="T1464" s="7" t="n">
        <v>0</v>
      </c>
      <c r="U1464" s="7" t="n">
        <v>0</v>
      </c>
      <c r="V1464" s="7" t="n">
        <v>0.0832</v>
      </c>
      <c r="W1464" s="7"/>
    </row>
    <row r="1465" customFormat="false" ht="15" hidden="false" customHeight="false" outlineLevel="0" collapsed="false">
      <c r="A1465" s="7" t="s">
        <v>1578</v>
      </c>
      <c r="B1465" s="7" t="s">
        <v>128</v>
      </c>
      <c r="C1465" s="7" t="n">
        <v>61</v>
      </c>
      <c r="D1465" s="7" t="s">
        <v>102</v>
      </c>
      <c r="E1465" s="7" t="n">
        <v>183</v>
      </c>
      <c r="F1465" s="7" t="n">
        <v>2</v>
      </c>
      <c r="G1465" s="14" t="n">
        <v>2872.04</v>
      </c>
      <c r="H1465" s="14" t="n">
        <v>0</v>
      </c>
      <c r="I1465" s="14" t="n">
        <v>0</v>
      </c>
      <c r="J1465" s="14" t="n">
        <v>0</v>
      </c>
      <c r="K1465" s="14" t="n">
        <v>0</v>
      </c>
      <c r="L1465" s="14" t="n">
        <v>0</v>
      </c>
      <c r="M1465" s="14" t="n">
        <v>4400</v>
      </c>
      <c r="N1465" s="14" t="n">
        <v>85.3</v>
      </c>
      <c r="O1465" s="14" t="n">
        <v>312.19</v>
      </c>
      <c r="P1465" s="7" t="n">
        <v>2</v>
      </c>
      <c r="Q1465" s="7" t="n">
        <v>46</v>
      </c>
      <c r="R1465" s="7" t="n">
        <v>0</v>
      </c>
      <c r="S1465" s="7" t="n">
        <v>0.495</v>
      </c>
      <c r="T1465" s="7" t="n">
        <v>2</v>
      </c>
      <c r="U1465" s="7" t="n">
        <v>0</v>
      </c>
      <c r="V1465" s="7" t="n">
        <v>0.2432</v>
      </c>
      <c r="W1465" s="7"/>
    </row>
    <row r="1466" customFormat="false" ht="15" hidden="false" customHeight="false" outlineLevel="0" collapsed="false">
      <c r="A1466" s="7" t="s">
        <v>1579</v>
      </c>
      <c r="B1466" s="7" t="s">
        <v>108</v>
      </c>
      <c r="C1466" s="7" t="n">
        <v>46</v>
      </c>
      <c r="D1466" s="7" t="s">
        <v>102</v>
      </c>
      <c r="E1466" s="7" t="n">
        <v>72</v>
      </c>
      <c r="F1466" s="7" t="n">
        <v>3</v>
      </c>
      <c r="G1466" s="14" t="n">
        <v>4667.2</v>
      </c>
      <c r="H1466" s="14" t="n">
        <v>0</v>
      </c>
      <c r="I1466" s="14" t="n">
        <v>214700</v>
      </c>
      <c r="J1466" s="14" t="n">
        <v>0</v>
      </c>
      <c r="K1466" s="14" t="n">
        <v>494300</v>
      </c>
      <c r="L1466" s="14" t="n">
        <v>0</v>
      </c>
      <c r="M1466" s="14"/>
      <c r="N1466" s="14"/>
      <c r="O1466" s="14" t="n">
        <v>0</v>
      </c>
      <c r="P1466" s="7" t="n">
        <v>53</v>
      </c>
      <c r="Q1466" s="7" t="n">
        <v>18</v>
      </c>
      <c r="R1466" s="7" t="n">
        <v>8</v>
      </c>
      <c r="S1466" s="7" t="n">
        <v>0.845</v>
      </c>
      <c r="T1466" s="7" t="n">
        <v>0</v>
      </c>
      <c r="U1466" s="7" t="n">
        <v>0</v>
      </c>
      <c r="V1466" s="7" t="n">
        <v>0.0638</v>
      </c>
      <c r="W1466" s="7"/>
    </row>
    <row r="1467" customFormat="false" ht="15" hidden="false" customHeight="false" outlineLevel="0" collapsed="false">
      <c r="A1467" s="7" t="s">
        <v>1580</v>
      </c>
      <c r="B1467" s="7" t="s">
        <v>128</v>
      </c>
      <c r="C1467" s="7" t="n">
        <v>37</v>
      </c>
      <c r="D1467" s="7" t="s">
        <v>104</v>
      </c>
      <c r="E1467" s="7" t="n">
        <v>42</v>
      </c>
      <c r="F1467" s="7" t="n">
        <v>1</v>
      </c>
      <c r="G1467" s="14" t="n">
        <v>1741.53</v>
      </c>
      <c r="H1467" s="14" t="n">
        <v>0</v>
      </c>
      <c r="I1467" s="14" t="n">
        <v>0</v>
      </c>
      <c r="J1467" s="14" t="n">
        <v>0</v>
      </c>
      <c r="K1467" s="14" t="n">
        <v>0</v>
      </c>
      <c r="L1467" s="14" t="n">
        <v>0</v>
      </c>
      <c r="M1467" s="14"/>
      <c r="N1467" s="14"/>
      <c r="O1467" s="14" t="n">
        <v>0</v>
      </c>
      <c r="P1467" s="7" t="n">
        <v>3</v>
      </c>
      <c r="Q1467" s="7" t="n">
        <v>11</v>
      </c>
      <c r="R1467" s="7" t="n">
        <v>10</v>
      </c>
      <c r="S1467" s="7" t="n">
        <v>0.914</v>
      </c>
      <c r="T1467" s="7" t="n">
        <v>0</v>
      </c>
      <c r="U1467" s="7" t="n">
        <v>0</v>
      </c>
      <c r="V1467" s="7" t="n">
        <v>0.0695</v>
      </c>
      <c r="W1467" s="7"/>
    </row>
    <row r="1468" customFormat="false" ht="15" hidden="false" customHeight="false" outlineLevel="0" collapsed="false">
      <c r="A1468" s="7" t="s">
        <v>1581</v>
      </c>
      <c r="B1468" s="7" t="s">
        <v>106</v>
      </c>
      <c r="C1468" s="7" t="n">
        <v>44</v>
      </c>
      <c r="D1468" s="7" t="s">
        <v>104</v>
      </c>
      <c r="E1468" s="7" t="n">
        <v>33</v>
      </c>
      <c r="F1468" s="7" t="n">
        <v>4</v>
      </c>
      <c r="G1468" s="14" t="n">
        <v>7952.17</v>
      </c>
      <c r="H1468" s="14" t="n">
        <v>0</v>
      </c>
      <c r="I1468" s="14" t="n">
        <v>0</v>
      </c>
      <c r="J1468" s="14" t="n">
        <v>296336.38</v>
      </c>
      <c r="K1468" s="14" t="n">
        <v>287200</v>
      </c>
      <c r="L1468" s="14" t="n">
        <v>0</v>
      </c>
      <c r="M1468" s="14" t="n">
        <v>24100</v>
      </c>
      <c r="N1468" s="14" t="n">
        <v>26.5</v>
      </c>
      <c r="O1468" s="14" t="n">
        <v>321.72</v>
      </c>
      <c r="P1468" s="7" t="n">
        <v>1</v>
      </c>
      <c r="Q1468" s="7" t="n">
        <v>26</v>
      </c>
      <c r="R1468" s="7" t="n">
        <v>22</v>
      </c>
      <c r="S1468" s="7" t="n">
        <v>0.869</v>
      </c>
      <c r="T1468" s="7" t="n">
        <v>0</v>
      </c>
      <c r="U1468" s="7" t="n">
        <v>0</v>
      </c>
      <c r="V1468" s="7" t="n">
        <v>0.0307</v>
      </c>
      <c r="W1468" s="7"/>
    </row>
    <row r="1469" customFormat="false" ht="15" hidden="false" customHeight="false" outlineLevel="0" collapsed="false">
      <c r="A1469" s="7" t="s">
        <v>1582</v>
      </c>
      <c r="B1469" s="7" t="s">
        <v>108</v>
      </c>
      <c r="C1469" s="7" t="n">
        <v>55</v>
      </c>
      <c r="D1469" s="7" t="s">
        <v>104</v>
      </c>
      <c r="E1469" s="7" t="n">
        <v>197</v>
      </c>
      <c r="F1469" s="7" t="n">
        <v>3</v>
      </c>
      <c r="G1469" s="14" t="n">
        <v>870.3</v>
      </c>
      <c r="H1469" s="14" t="n">
        <v>4055.96</v>
      </c>
      <c r="I1469" s="14" t="n">
        <v>0</v>
      </c>
      <c r="J1469" s="14" t="n">
        <v>0</v>
      </c>
      <c r="K1469" s="14" t="n">
        <v>0</v>
      </c>
      <c r="L1469" s="14" t="n">
        <v>0</v>
      </c>
      <c r="M1469" s="14" t="n">
        <v>1200</v>
      </c>
      <c r="N1469" s="14" t="n">
        <v>4.9</v>
      </c>
      <c r="O1469" s="14" t="n">
        <v>200.06</v>
      </c>
      <c r="P1469" s="7" t="n">
        <v>1</v>
      </c>
      <c r="Q1469" s="7" t="n">
        <v>64</v>
      </c>
      <c r="R1469" s="7" t="n">
        <v>22</v>
      </c>
      <c r="S1469" s="7" t="n">
        <v>0.69</v>
      </c>
      <c r="T1469" s="7" t="n">
        <v>0</v>
      </c>
      <c r="U1469" s="7" t="n">
        <v>0</v>
      </c>
      <c r="V1469" s="7" t="n">
        <v>0.0165</v>
      </c>
      <c r="W1469" s="7"/>
    </row>
    <row r="1470" customFormat="false" ht="15" hidden="false" customHeight="false" outlineLevel="0" collapsed="false">
      <c r="A1470" s="7" t="s">
        <v>1583</v>
      </c>
      <c r="B1470" s="7" t="s">
        <v>101</v>
      </c>
      <c r="C1470" s="7" t="n">
        <v>47</v>
      </c>
      <c r="D1470" s="7" t="s">
        <v>102</v>
      </c>
      <c r="E1470" s="7" t="n">
        <v>153</v>
      </c>
      <c r="F1470" s="7" t="n">
        <v>2</v>
      </c>
      <c r="G1470" s="14" t="n">
        <v>3788.27</v>
      </c>
      <c r="H1470" s="14" t="n">
        <v>0</v>
      </c>
      <c r="I1470" s="14" t="n">
        <v>0</v>
      </c>
      <c r="J1470" s="14" t="n">
        <v>0</v>
      </c>
      <c r="K1470" s="14" t="n">
        <v>0</v>
      </c>
      <c r="L1470" s="14" t="n">
        <v>0</v>
      </c>
      <c r="M1470" s="14"/>
      <c r="N1470" s="14"/>
      <c r="O1470" s="14" t="n">
        <v>0</v>
      </c>
      <c r="P1470" s="7" t="n">
        <v>14</v>
      </c>
      <c r="Q1470" s="7" t="n">
        <v>12</v>
      </c>
      <c r="R1470" s="7" t="n">
        <v>0</v>
      </c>
      <c r="S1470" s="7" t="n">
        <v>0.835</v>
      </c>
      <c r="T1470" s="7" t="n">
        <v>0</v>
      </c>
      <c r="U1470" s="7" t="n">
        <v>0</v>
      </c>
      <c r="V1470" s="7" t="n">
        <v>0.0816</v>
      </c>
      <c r="W1470" s="7"/>
    </row>
    <row r="1471" customFormat="false" ht="15" hidden="false" customHeight="false" outlineLevel="0" collapsed="false">
      <c r="A1471" s="7" t="s">
        <v>1584</v>
      </c>
      <c r="B1471" s="7" t="s">
        <v>106</v>
      </c>
      <c r="C1471" s="7" t="n">
        <v>39</v>
      </c>
      <c r="D1471" s="7" t="s">
        <v>104</v>
      </c>
      <c r="E1471" s="7" t="n">
        <v>48</v>
      </c>
      <c r="F1471" s="7" t="n">
        <v>4</v>
      </c>
      <c r="G1471" s="14" t="n">
        <v>923.78</v>
      </c>
      <c r="H1471" s="14" t="n">
        <v>11075.13</v>
      </c>
      <c r="I1471" s="14" t="n">
        <v>0</v>
      </c>
      <c r="J1471" s="14" t="n">
        <v>0</v>
      </c>
      <c r="K1471" s="14" t="n">
        <v>146000</v>
      </c>
      <c r="L1471" s="14" t="n">
        <v>18970</v>
      </c>
      <c r="M1471" s="14"/>
      <c r="N1471" s="14"/>
      <c r="O1471" s="14" t="n">
        <v>0</v>
      </c>
      <c r="P1471" s="7" t="n">
        <v>4</v>
      </c>
      <c r="Q1471" s="7" t="n">
        <v>12</v>
      </c>
      <c r="R1471" s="7" t="n">
        <v>9</v>
      </c>
      <c r="S1471" s="7" t="n">
        <v>0.824</v>
      </c>
      <c r="T1471" s="7" t="n">
        <v>0</v>
      </c>
      <c r="U1471" s="7" t="n">
        <v>0</v>
      </c>
      <c r="V1471" s="7" t="n">
        <v>0.0337</v>
      </c>
      <c r="W1471" s="7" t="s">
        <v>435</v>
      </c>
    </row>
    <row r="1472" customFormat="false" ht="15" hidden="false" customHeight="false" outlineLevel="0" collapsed="false">
      <c r="A1472" s="7" t="s">
        <v>1585</v>
      </c>
      <c r="B1472" s="7" t="s">
        <v>101</v>
      </c>
      <c r="C1472" s="7" t="n">
        <v>45</v>
      </c>
      <c r="D1472" s="7" t="s">
        <v>104</v>
      </c>
      <c r="E1472" s="7" t="n">
        <v>77</v>
      </c>
      <c r="F1472" s="7" t="n">
        <v>3</v>
      </c>
      <c r="G1472" s="14" t="n">
        <v>53349.25</v>
      </c>
      <c r="H1472" s="14" t="n">
        <v>0</v>
      </c>
      <c r="I1472" s="14" t="n">
        <v>0</v>
      </c>
      <c r="J1472" s="14" t="n">
        <v>0</v>
      </c>
      <c r="K1472" s="14" t="n">
        <v>558900</v>
      </c>
      <c r="L1472" s="14" t="n">
        <v>0</v>
      </c>
      <c r="M1472" s="14" t="n">
        <v>30000</v>
      </c>
      <c r="N1472" s="14" t="n">
        <v>25</v>
      </c>
      <c r="O1472" s="14" t="n">
        <v>4983.12</v>
      </c>
      <c r="P1472" s="7" t="n">
        <v>5</v>
      </c>
      <c r="Q1472" s="7" t="n">
        <v>53</v>
      </c>
      <c r="R1472" s="7" t="n">
        <v>13</v>
      </c>
      <c r="S1472" s="7" t="n">
        <v>0.597</v>
      </c>
      <c r="T1472" s="7" t="n">
        <v>0</v>
      </c>
      <c r="U1472" s="7" t="n">
        <v>0</v>
      </c>
      <c r="V1472" s="7" t="n">
        <v>0.0224</v>
      </c>
      <c r="W1472" s="7"/>
    </row>
    <row r="1473" customFormat="false" ht="15" hidden="false" customHeight="false" outlineLevel="0" collapsed="false">
      <c r="A1473" s="7" t="s">
        <v>1586</v>
      </c>
      <c r="B1473" s="7" t="s">
        <v>108</v>
      </c>
      <c r="C1473" s="7" t="n">
        <v>62</v>
      </c>
      <c r="D1473" s="7" t="s">
        <v>102</v>
      </c>
      <c r="E1473" s="7" t="n">
        <v>196</v>
      </c>
      <c r="F1473" s="7" t="n">
        <v>3</v>
      </c>
      <c r="G1473" s="14" t="n">
        <v>2079</v>
      </c>
      <c r="H1473" s="14" t="n">
        <v>2858.05</v>
      </c>
      <c r="I1473" s="14" t="n">
        <v>14300</v>
      </c>
      <c r="J1473" s="14" t="n">
        <v>0</v>
      </c>
      <c r="K1473" s="14" t="n">
        <v>0</v>
      </c>
      <c r="L1473" s="14" t="n">
        <v>0</v>
      </c>
      <c r="M1473" s="14"/>
      <c r="N1473" s="14"/>
      <c r="O1473" s="14" t="n">
        <v>0</v>
      </c>
      <c r="P1473" s="7" t="n">
        <v>28</v>
      </c>
      <c r="Q1473" s="7" t="n">
        <v>30</v>
      </c>
      <c r="R1473" s="7" t="n">
        <v>9</v>
      </c>
      <c r="S1473" s="7" t="n">
        <v>0.256</v>
      </c>
      <c r="T1473" s="7" t="n">
        <v>0</v>
      </c>
      <c r="U1473" s="7" t="n">
        <v>1</v>
      </c>
      <c r="V1473" s="7" t="n">
        <v>0.0471</v>
      </c>
      <c r="W1473" s="7"/>
    </row>
    <row r="1474" customFormat="false" ht="15" hidden="false" customHeight="false" outlineLevel="0" collapsed="false">
      <c r="A1474" s="7" t="s">
        <v>1587</v>
      </c>
      <c r="B1474" s="7" t="s">
        <v>101</v>
      </c>
      <c r="C1474" s="7" t="n">
        <v>68</v>
      </c>
      <c r="D1474" s="7" t="s">
        <v>104</v>
      </c>
      <c r="E1474" s="7" t="n">
        <v>150</v>
      </c>
      <c r="F1474" s="7" t="n">
        <v>2</v>
      </c>
      <c r="G1474" s="14" t="n">
        <v>4868.67</v>
      </c>
      <c r="H1474" s="14" t="n">
        <v>8033.63</v>
      </c>
      <c r="I1474" s="14" t="n">
        <v>0</v>
      </c>
      <c r="J1474" s="14" t="n">
        <v>0</v>
      </c>
      <c r="K1474" s="14" t="n">
        <v>0</v>
      </c>
      <c r="L1474" s="14" t="n">
        <v>0</v>
      </c>
      <c r="M1474" s="14"/>
      <c r="N1474" s="14"/>
      <c r="O1474" s="14" t="n">
        <v>0</v>
      </c>
      <c r="P1474" s="7" t="n">
        <v>9</v>
      </c>
      <c r="Q1474" s="7" t="n">
        <v>16</v>
      </c>
      <c r="R1474" s="7" t="n">
        <v>1</v>
      </c>
      <c r="S1474" s="7" t="n">
        <v>0.656</v>
      </c>
      <c r="T1474" s="7" t="n">
        <v>0</v>
      </c>
      <c r="U1474" s="7" t="n">
        <v>0</v>
      </c>
      <c r="V1474" s="7" t="n">
        <v>0.0317</v>
      </c>
      <c r="W1474" s="7"/>
    </row>
    <row r="1475" customFormat="false" ht="15" hidden="false" customHeight="false" outlineLevel="0" collapsed="false">
      <c r="A1475" s="7" t="s">
        <v>1588</v>
      </c>
      <c r="B1475" s="7" t="s">
        <v>106</v>
      </c>
      <c r="C1475" s="7" t="n">
        <v>30</v>
      </c>
      <c r="D1475" s="7" t="s">
        <v>104</v>
      </c>
      <c r="E1475" s="7" t="n">
        <v>38</v>
      </c>
      <c r="F1475" s="7" t="n">
        <v>2</v>
      </c>
      <c r="G1475" s="14" t="n">
        <v>741.75</v>
      </c>
      <c r="H1475" s="14" t="n">
        <v>0</v>
      </c>
      <c r="I1475" s="14" t="n">
        <v>6700</v>
      </c>
      <c r="J1475" s="14" t="n">
        <v>0</v>
      </c>
      <c r="K1475" s="14" t="n">
        <v>0</v>
      </c>
      <c r="L1475" s="14" t="n">
        <v>0</v>
      </c>
      <c r="M1475" s="14"/>
      <c r="N1475" s="14"/>
      <c r="O1475" s="14" t="n">
        <v>0</v>
      </c>
      <c r="P1475" s="7" t="n">
        <v>350</v>
      </c>
      <c r="Q1475" s="7" t="n">
        <v>0</v>
      </c>
      <c r="R1475" s="7" t="n">
        <v>0</v>
      </c>
      <c r="S1475" s="7"/>
      <c r="T1475" s="7" t="n">
        <v>0</v>
      </c>
      <c r="U1475" s="7" t="n">
        <v>1</v>
      </c>
      <c r="V1475" s="7" t="n">
        <v>0.1922</v>
      </c>
      <c r="W1475" s="7"/>
    </row>
    <row r="1476" customFormat="false" ht="15" hidden="false" customHeight="false" outlineLevel="0" collapsed="false">
      <c r="A1476" s="7" t="s">
        <v>1589</v>
      </c>
      <c r="B1476" s="7" t="s">
        <v>106</v>
      </c>
      <c r="C1476" s="7" t="n">
        <v>37</v>
      </c>
      <c r="D1476" s="7" t="s">
        <v>104</v>
      </c>
      <c r="E1476" s="7" t="n">
        <v>82</v>
      </c>
      <c r="F1476" s="7" t="n">
        <v>3</v>
      </c>
      <c r="G1476" s="14" t="n">
        <v>6103.2</v>
      </c>
      <c r="H1476" s="14" t="n">
        <v>28777.92</v>
      </c>
      <c r="I1476" s="14" t="n">
        <v>0</v>
      </c>
      <c r="J1476" s="14" t="n">
        <v>338431.64</v>
      </c>
      <c r="K1476" s="14" t="n">
        <v>0</v>
      </c>
      <c r="L1476" s="14" t="n">
        <v>0</v>
      </c>
      <c r="M1476" s="14"/>
      <c r="N1476" s="14"/>
      <c r="O1476" s="14" t="n">
        <v>0</v>
      </c>
      <c r="P1476" s="7" t="n">
        <v>18</v>
      </c>
      <c r="Q1476" s="7" t="n">
        <v>34</v>
      </c>
      <c r="R1476" s="7" t="n">
        <v>9</v>
      </c>
      <c r="S1476" s="7" t="n">
        <v>0.951</v>
      </c>
      <c r="T1476" s="7" t="n">
        <v>0</v>
      </c>
      <c r="U1476" s="7" t="n">
        <v>0</v>
      </c>
      <c r="V1476" s="7" t="n">
        <v>0.035</v>
      </c>
      <c r="W1476" s="7"/>
    </row>
    <row r="1477" customFormat="false" ht="15" hidden="false" customHeight="false" outlineLevel="0" collapsed="false">
      <c r="A1477" s="7" t="s">
        <v>1590</v>
      </c>
      <c r="B1477" s="7" t="s">
        <v>128</v>
      </c>
      <c r="C1477" s="7" t="n">
        <v>43</v>
      </c>
      <c r="D1477" s="7" t="s">
        <v>102</v>
      </c>
      <c r="E1477" s="7" t="n">
        <v>52</v>
      </c>
      <c r="F1477" s="7" t="n">
        <v>3</v>
      </c>
      <c r="G1477" s="14" t="n">
        <v>553.9</v>
      </c>
      <c r="H1477" s="14" t="n">
        <v>0</v>
      </c>
      <c r="I1477" s="14" t="n">
        <v>13900</v>
      </c>
      <c r="J1477" s="14" t="n">
        <v>0</v>
      </c>
      <c r="K1477" s="14" t="n">
        <v>0</v>
      </c>
      <c r="L1477" s="14" t="n">
        <v>0</v>
      </c>
      <c r="M1477" s="14"/>
      <c r="N1477" s="14"/>
      <c r="O1477" s="14" t="n">
        <v>0</v>
      </c>
      <c r="P1477" s="7" t="n">
        <v>5</v>
      </c>
      <c r="Q1477" s="7" t="n">
        <v>13</v>
      </c>
      <c r="R1477" s="7" t="n">
        <v>7</v>
      </c>
      <c r="S1477" s="7" t="n">
        <v>0.796</v>
      </c>
      <c r="T1477" s="7" t="n">
        <v>0</v>
      </c>
      <c r="U1477" s="7" t="n">
        <v>0</v>
      </c>
      <c r="V1477" s="7" t="n">
        <v>0.0776</v>
      </c>
      <c r="W1477" s="7"/>
    </row>
    <row r="1478" customFormat="false" ht="15" hidden="false" customHeight="false" outlineLevel="0" collapsed="false">
      <c r="A1478" s="7" t="s">
        <v>1591</v>
      </c>
      <c r="B1478" s="7" t="s">
        <v>101</v>
      </c>
      <c r="C1478" s="7" t="n">
        <v>36</v>
      </c>
      <c r="D1478" s="7" t="s">
        <v>104</v>
      </c>
      <c r="E1478" s="7" t="n">
        <v>45</v>
      </c>
      <c r="F1478" s="7" t="n">
        <v>1</v>
      </c>
      <c r="G1478" s="14" t="n">
        <v>5286.66</v>
      </c>
      <c r="H1478" s="14" t="n">
        <v>0</v>
      </c>
      <c r="I1478" s="14" t="n">
        <v>0</v>
      </c>
      <c r="J1478" s="14" t="n">
        <v>0</v>
      </c>
      <c r="K1478" s="14" t="n">
        <v>0</v>
      </c>
      <c r="L1478" s="14" t="n">
        <v>0</v>
      </c>
      <c r="M1478" s="14"/>
      <c r="N1478" s="14"/>
      <c r="O1478" s="14" t="n">
        <v>0</v>
      </c>
      <c r="P1478" s="7" t="n">
        <v>13</v>
      </c>
      <c r="Q1478" s="7" t="n">
        <v>18</v>
      </c>
      <c r="R1478" s="7" t="n">
        <v>10</v>
      </c>
      <c r="S1478" s="7" t="n">
        <v>0.788</v>
      </c>
      <c r="T1478" s="7" t="n">
        <v>0</v>
      </c>
      <c r="U1478" s="7" t="n">
        <v>0</v>
      </c>
      <c r="V1478" s="7" t="n">
        <v>0.051</v>
      </c>
      <c r="W1478" s="7"/>
    </row>
    <row r="1479" customFormat="false" ht="15" hidden="false" customHeight="false" outlineLevel="0" collapsed="false">
      <c r="A1479" s="7" t="s">
        <v>1592</v>
      </c>
      <c r="B1479" s="7" t="s">
        <v>128</v>
      </c>
      <c r="C1479" s="7" t="n">
        <v>25</v>
      </c>
      <c r="D1479" s="7" t="s">
        <v>104</v>
      </c>
      <c r="E1479" s="7" t="n">
        <v>5</v>
      </c>
      <c r="F1479" s="7" t="n">
        <v>3</v>
      </c>
      <c r="G1479" s="14" t="n">
        <v>1904.69</v>
      </c>
      <c r="H1479" s="14" t="n">
        <v>8783.18</v>
      </c>
      <c r="I1479" s="14" t="n">
        <v>0</v>
      </c>
      <c r="J1479" s="14" t="n">
        <v>0</v>
      </c>
      <c r="K1479" s="14" t="n">
        <v>0</v>
      </c>
      <c r="L1479" s="14" t="n">
        <v>0</v>
      </c>
      <c r="M1479" s="14" t="n">
        <v>3800</v>
      </c>
      <c r="N1479" s="14" t="n">
        <v>17</v>
      </c>
      <c r="O1479" s="14" t="n">
        <v>130.94</v>
      </c>
      <c r="P1479" s="7" t="n">
        <v>1</v>
      </c>
      <c r="Q1479" s="7" t="n">
        <v>41</v>
      </c>
      <c r="R1479" s="7" t="n">
        <v>10</v>
      </c>
      <c r="S1479" s="7" t="n">
        <v>0.76</v>
      </c>
      <c r="T1479" s="7" t="n">
        <v>0</v>
      </c>
      <c r="U1479" s="7" t="n">
        <v>0</v>
      </c>
      <c r="V1479" s="7" t="n">
        <v>0.0183</v>
      </c>
      <c r="W1479" s="7"/>
    </row>
    <row r="1480" customFormat="false" ht="15" hidden="false" customHeight="false" outlineLevel="0" collapsed="false">
      <c r="A1480" s="7" t="s">
        <v>1593</v>
      </c>
      <c r="B1480" s="7" t="s">
        <v>106</v>
      </c>
      <c r="C1480" s="7" t="n">
        <v>24</v>
      </c>
      <c r="D1480" s="7" t="s">
        <v>102</v>
      </c>
      <c r="E1480" s="7" t="n">
        <v>49</v>
      </c>
      <c r="F1480" s="7" t="n">
        <v>3</v>
      </c>
      <c r="G1480" s="14" t="n">
        <v>1518.7</v>
      </c>
      <c r="H1480" s="14" t="n">
        <v>8451.22</v>
      </c>
      <c r="I1480" s="14" t="n">
        <v>0</v>
      </c>
      <c r="J1480" s="14" t="n">
        <v>0</v>
      </c>
      <c r="K1480" s="14" t="n">
        <v>0</v>
      </c>
      <c r="L1480" s="14" t="n">
        <v>0</v>
      </c>
      <c r="M1480" s="14" t="n">
        <v>2300</v>
      </c>
      <c r="N1480" s="14" t="n">
        <v>10</v>
      </c>
      <c r="O1480" s="14" t="n">
        <v>709.34</v>
      </c>
      <c r="P1480" s="7" t="n">
        <v>1</v>
      </c>
      <c r="Q1480" s="7" t="n">
        <v>64</v>
      </c>
      <c r="R1480" s="7" t="n">
        <v>15</v>
      </c>
      <c r="S1480" s="7" t="n">
        <v>0.901</v>
      </c>
      <c r="T1480" s="7" t="n">
        <v>0</v>
      </c>
      <c r="U1480" s="7" t="n">
        <v>0</v>
      </c>
      <c r="V1480" s="7" t="n">
        <v>0.0522</v>
      </c>
      <c r="W1480" s="7"/>
    </row>
    <row r="1481" customFormat="false" ht="15" hidden="false" customHeight="false" outlineLevel="0" collapsed="false">
      <c r="A1481" s="7" t="s">
        <v>1594</v>
      </c>
      <c r="B1481" s="7" t="s">
        <v>108</v>
      </c>
      <c r="C1481" s="7" t="n">
        <v>39</v>
      </c>
      <c r="D1481" s="7" t="s">
        <v>102</v>
      </c>
      <c r="E1481" s="7" t="n">
        <v>50</v>
      </c>
      <c r="F1481" s="7" t="n">
        <v>2</v>
      </c>
      <c r="G1481" s="14" t="n">
        <v>733.57</v>
      </c>
      <c r="H1481" s="14" t="n">
        <v>0</v>
      </c>
      <c r="I1481" s="14" t="n">
        <v>0</v>
      </c>
      <c r="J1481" s="14" t="n">
        <v>0</v>
      </c>
      <c r="K1481" s="14" t="n">
        <v>33600</v>
      </c>
      <c r="L1481" s="14" t="n">
        <v>0</v>
      </c>
      <c r="M1481" s="14"/>
      <c r="N1481" s="14"/>
      <c r="O1481" s="14" t="n">
        <v>0</v>
      </c>
      <c r="P1481" s="7" t="n">
        <v>31</v>
      </c>
      <c r="Q1481" s="7" t="n">
        <v>9</v>
      </c>
      <c r="R1481" s="7" t="n">
        <v>10</v>
      </c>
      <c r="S1481" s="7" t="n">
        <v>0.92</v>
      </c>
      <c r="T1481" s="7" t="n">
        <v>0</v>
      </c>
      <c r="U1481" s="7" t="n">
        <v>0</v>
      </c>
      <c r="V1481" s="7" t="n">
        <v>0.148</v>
      </c>
      <c r="W1481" s="7"/>
    </row>
    <row r="1482" customFormat="false" ht="15" hidden="false" customHeight="false" outlineLevel="0" collapsed="false">
      <c r="A1482" s="7" t="s">
        <v>1595</v>
      </c>
      <c r="B1482" s="7" t="s">
        <v>101</v>
      </c>
      <c r="C1482" s="7" t="n">
        <v>32</v>
      </c>
      <c r="D1482" s="7" t="s">
        <v>102</v>
      </c>
      <c r="E1482" s="7" t="n">
        <v>21</v>
      </c>
      <c r="F1482" s="7" t="n">
        <v>4</v>
      </c>
      <c r="G1482" s="14" t="n">
        <v>54574.19</v>
      </c>
      <c r="H1482" s="14" t="n">
        <v>120065.85</v>
      </c>
      <c r="I1482" s="14" t="n">
        <v>0</v>
      </c>
      <c r="J1482" s="14" t="n">
        <v>0</v>
      </c>
      <c r="K1482" s="14" t="n">
        <v>477800</v>
      </c>
      <c r="L1482" s="14" t="n">
        <v>0</v>
      </c>
      <c r="M1482" s="14" t="n">
        <v>38400</v>
      </c>
      <c r="N1482" s="14" t="n">
        <v>35.7</v>
      </c>
      <c r="O1482" s="14" t="n">
        <v>1993.98</v>
      </c>
      <c r="P1482" s="7" t="n">
        <v>2</v>
      </c>
      <c r="Q1482" s="7" t="n">
        <v>19</v>
      </c>
      <c r="R1482" s="7" t="n">
        <v>19</v>
      </c>
      <c r="S1482" s="7" t="n">
        <v>0.796</v>
      </c>
      <c r="T1482" s="7" t="n">
        <v>0</v>
      </c>
      <c r="U1482" s="7" t="n">
        <v>0</v>
      </c>
      <c r="V1482" s="7" t="n">
        <v>0.0862</v>
      </c>
      <c r="W1482" s="7" t="s">
        <v>435</v>
      </c>
    </row>
    <row r="1483" customFormat="false" ht="15" hidden="false" customHeight="false" outlineLevel="0" collapsed="false">
      <c r="A1483" s="7" t="s">
        <v>1596</v>
      </c>
      <c r="B1483" s="7" t="s">
        <v>106</v>
      </c>
      <c r="C1483" s="7" t="n">
        <v>25</v>
      </c>
      <c r="D1483" s="7" t="s">
        <v>104</v>
      </c>
      <c r="E1483" s="7" t="n">
        <v>23</v>
      </c>
      <c r="F1483" s="7" t="n">
        <v>5</v>
      </c>
      <c r="G1483" s="14" t="n">
        <v>11151.36</v>
      </c>
      <c r="H1483" s="14" t="n">
        <v>22657.79</v>
      </c>
      <c r="I1483" s="14" t="n">
        <v>0</v>
      </c>
      <c r="J1483" s="14" t="n">
        <v>56569.28</v>
      </c>
      <c r="K1483" s="14" t="n">
        <v>0</v>
      </c>
      <c r="L1483" s="14" t="n">
        <v>4960</v>
      </c>
      <c r="M1483" s="14" t="n">
        <v>6900</v>
      </c>
      <c r="N1483" s="14" t="n">
        <v>30.9</v>
      </c>
      <c r="O1483" s="14" t="n">
        <v>351.44</v>
      </c>
      <c r="P1483" s="7" t="n">
        <v>11</v>
      </c>
      <c r="Q1483" s="7" t="n">
        <v>28</v>
      </c>
      <c r="R1483" s="7" t="n">
        <v>13</v>
      </c>
      <c r="S1483" s="7" t="n">
        <v>0.835</v>
      </c>
      <c r="T1483" s="7" t="n">
        <v>1</v>
      </c>
      <c r="U1483" s="7" t="n">
        <v>0</v>
      </c>
      <c r="V1483" s="7" t="n">
        <v>0.0498</v>
      </c>
      <c r="W1483" s="7"/>
    </row>
    <row r="1484" customFormat="false" ht="15" hidden="false" customHeight="false" outlineLevel="0" collapsed="false">
      <c r="A1484" s="7" t="s">
        <v>1597</v>
      </c>
      <c r="B1484" s="7" t="s">
        <v>108</v>
      </c>
      <c r="C1484" s="7" t="n">
        <v>51</v>
      </c>
      <c r="D1484" s="7" t="s">
        <v>102</v>
      </c>
      <c r="E1484" s="7" t="n">
        <v>67</v>
      </c>
      <c r="F1484" s="7" t="n">
        <v>5</v>
      </c>
      <c r="G1484" s="14" t="n">
        <v>1533.3</v>
      </c>
      <c r="H1484" s="14" t="n">
        <v>5780.24</v>
      </c>
      <c r="I1484" s="14" t="n">
        <v>0</v>
      </c>
      <c r="J1484" s="14" t="n">
        <v>0</v>
      </c>
      <c r="K1484" s="14" t="n">
        <v>53600</v>
      </c>
      <c r="L1484" s="14" t="n">
        <v>17680</v>
      </c>
      <c r="M1484" s="14"/>
      <c r="N1484" s="14"/>
      <c r="O1484" s="14" t="n">
        <v>0</v>
      </c>
      <c r="P1484" s="7" t="n">
        <v>17</v>
      </c>
      <c r="Q1484" s="7" t="n">
        <v>10</v>
      </c>
      <c r="R1484" s="7" t="n">
        <v>0</v>
      </c>
      <c r="S1484" s="7" t="n">
        <v>0.578</v>
      </c>
      <c r="T1484" s="7" t="n">
        <v>1</v>
      </c>
      <c r="U1484" s="7" t="n">
        <v>0</v>
      </c>
      <c r="V1484" s="7" t="n">
        <v>0.1508</v>
      </c>
      <c r="W1484" s="7"/>
    </row>
    <row r="1485" customFormat="false" ht="15" hidden="false" customHeight="false" outlineLevel="0" collapsed="false">
      <c r="A1485" s="7" t="s">
        <v>1598</v>
      </c>
      <c r="B1485" s="7" t="s">
        <v>108</v>
      </c>
      <c r="C1485" s="7" t="n">
        <v>32</v>
      </c>
      <c r="D1485" s="7" t="s">
        <v>104</v>
      </c>
      <c r="E1485" s="7" t="n">
        <v>85</v>
      </c>
      <c r="F1485" s="7" t="n">
        <v>1</v>
      </c>
      <c r="G1485" s="14" t="n">
        <v>1953.34</v>
      </c>
      <c r="H1485" s="14" t="n">
        <v>0</v>
      </c>
      <c r="I1485" s="14" t="n">
        <v>0</v>
      </c>
      <c r="J1485" s="14" t="n">
        <v>0</v>
      </c>
      <c r="K1485" s="14" t="n">
        <v>0</v>
      </c>
      <c r="L1485" s="14" t="n">
        <v>0</v>
      </c>
      <c r="M1485" s="14"/>
      <c r="N1485" s="14"/>
      <c r="O1485" s="14" t="n">
        <v>0</v>
      </c>
      <c r="P1485" s="7" t="n">
        <v>13</v>
      </c>
      <c r="Q1485" s="7" t="n">
        <v>33</v>
      </c>
      <c r="R1485" s="7" t="n">
        <v>10</v>
      </c>
      <c r="S1485" s="7" t="n">
        <v>0.718</v>
      </c>
      <c r="T1485" s="7" t="n">
        <v>0</v>
      </c>
      <c r="U1485" s="7" t="n">
        <v>0</v>
      </c>
      <c r="V1485" s="7" t="n">
        <v>0.0299</v>
      </c>
      <c r="W1485" s="7"/>
    </row>
    <row r="1486" customFormat="false" ht="15" hidden="false" customHeight="false" outlineLevel="0" collapsed="false">
      <c r="A1486" s="7" t="s">
        <v>1599</v>
      </c>
      <c r="B1486" s="7" t="s">
        <v>108</v>
      </c>
      <c r="C1486" s="7" t="n">
        <v>59</v>
      </c>
      <c r="D1486" s="7" t="s">
        <v>104</v>
      </c>
      <c r="E1486" s="7" t="n">
        <v>70</v>
      </c>
      <c r="F1486" s="7" t="n">
        <v>4</v>
      </c>
      <c r="G1486" s="14" t="n">
        <v>9073.49</v>
      </c>
      <c r="H1486" s="14" t="n">
        <v>64049.04</v>
      </c>
      <c r="I1486" s="14" t="n">
        <v>37100</v>
      </c>
      <c r="J1486" s="14" t="n">
        <v>0</v>
      </c>
      <c r="K1486" s="14" t="n">
        <v>0</v>
      </c>
      <c r="L1486" s="14" t="n">
        <v>0</v>
      </c>
      <c r="M1486" s="14" t="n">
        <v>18100</v>
      </c>
      <c r="N1486" s="14" t="n">
        <v>27.5</v>
      </c>
      <c r="O1486" s="14" t="n">
        <v>918.79</v>
      </c>
      <c r="P1486" s="7" t="n">
        <v>1</v>
      </c>
      <c r="Q1486" s="7" t="n">
        <v>32</v>
      </c>
      <c r="R1486" s="7" t="n">
        <v>0</v>
      </c>
      <c r="S1486" s="7" t="n">
        <v>0.454</v>
      </c>
      <c r="T1486" s="7" t="n">
        <v>0</v>
      </c>
      <c r="U1486" s="7" t="n">
        <v>0</v>
      </c>
      <c r="V1486" s="7" t="n">
        <v>0.0167</v>
      </c>
      <c r="W1486" s="7"/>
    </row>
    <row r="1487" customFormat="false" ht="15" hidden="false" customHeight="false" outlineLevel="0" collapsed="false">
      <c r="A1487" s="7" t="s">
        <v>1600</v>
      </c>
      <c r="B1487" s="7" t="s">
        <v>106</v>
      </c>
      <c r="C1487" s="7" t="n">
        <v>68</v>
      </c>
      <c r="D1487" s="7" t="s">
        <v>104</v>
      </c>
      <c r="E1487" s="7" t="n">
        <v>268</v>
      </c>
      <c r="F1487" s="7" t="n">
        <v>2</v>
      </c>
      <c r="G1487" s="14" t="n">
        <v>1029.53</v>
      </c>
      <c r="H1487" s="14" t="n">
        <v>0</v>
      </c>
      <c r="I1487" s="14" t="n">
        <v>1900</v>
      </c>
      <c r="J1487" s="14" t="n">
        <v>0</v>
      </c>
      <c r="K1487" s="14" t="n">
        <v>0</v>
      </c>
      <c r="L1487" s="14" t="n">
        <v>0</v>
      </c>
      <c r="M1487" s="14"/>
      <c r="N1487" s="14"/>
      <c r="O1487" s="14" t="n">
        <v>0</v>
      </c>
      <c r="P1487" s="7" t="n">
        <v>3</v>
      </c>
      <c r="Q1487" s="7" t="n">
        <v>31</v>
      </c>
      <c r="R1487" s="7" t="n">
        <v>0</v>
      </c>
      <c r="S1487" s="7" t="n">
        <v>0.449</v>
      </c>
      <c r="T1487" s="7" t="n">
        <v>1</v>
      </c>
      <c r="U1487" s="7" t="n">
        <v>0</v>
      </c>
      <c r="V1487" s="7" t="n">
        <v>0.0397</v>
      </c>
      <c r="W1487" s="7"/>
    </row>
    <row r="1488" customFormat="false" ht="15" hidden="false" customHeight="false" outlineLevel="0" collapsed="false">
      <c r="A1488" s="7" t="s">
        <v>1601</v>
      </c>
      <c r="B1488" s="7" t="s">
        <v>101</v>
      </c>
      <c r="C1488" s="7" t="n">
        <v>52</v>
      </c>
      <c r="D1488" s="7" t="s">
        <v>102</v>
      </c>
      <c r="E1488" s="7" t="n">
        <v>94</v>
      </c>
      <c r="F1488" s="7" t="n">
        <v>2</v>
      </c>
      <c r="G1488" s="14" t="n">
        <v>4171.27</v>
      </c>
      <c r="H1488" s="14" t="n">
        <v>29704.43</v>
      </c>
      <c r="I1488" s="14" t="n">
        <v>0</v>
      </c>
      <c r="J1488" s="14" t="n">
        <v>0</v>
      </c>
      <c r="K1488" s="14" t="n">
        <v>0</v>
      </c>
      <c r="L1488" s="14" t="n">
        <v>0</v>
      </c>
      <c r="M1488" s="14"/>
      <c r="N1488" s="14"/>
      <c r="O1488" s="14" t="n">
        <v>0</v>
      </c>
      <c r="P1488" s="7" t="n">
        <v>0</v>
      </c>
      <c r="Q1488" s="7" t="n">
        <v>30</v>
      </c>
      <c r="R1488" s="7" t="n">
        <v>0</v>
      </c>
      <c r="S1488" s="7" t="n">
        <v>0.505</v>
      </c>
      <c r="T1488" s="7" t="n">
        <v>0</v>
      </c>
      <c r="U1488" s="7" t="n">
        <v>0</v>
      </c>
      <c r="V1488" s="7" t="n">
        <v>0.0705</v>
      </c>
      <c r="W1488" s="7"/>
    </row>
    <row r="1489" customFormat="false" ht="15" hidden="false" customHeight="false" outlineLevel="0" collapsed="false">
      <c r="A1489" s="7" t="s">
        <v>1602</v>
      </c>
      <c r="B1489" s="7" t="s">
        <v>106</v>
      </c>
      <c r="C1489" s="7" t="n">
        <v>45</v>
      </c>
      <c r="D1489" s="7" t="s">
        <v>102</v>
      </c>
      <c r="E1489" s="7" t="n">
        <v>107</v>
      </c>
      <c r="F1489" s="7" t="n">
        <v>4</v>
      </c>
      <c r="G1489" s="14" t="n">
        <v>23937.46</v>
      </c>
      <c r="H1489" s="14" t="n">
        <v>29880.88</v>
      </c>
      <c r="I1489" s="14" t="n">
        <v>67200</v>
      </c>
      <c r="J1489" s="14" t="n">
        <v>0</v>
      </c>
      <c r="K1489" s="14" t="n">
        <v>0</v>
      </c>
      <c r="L1489" s="14" t="n">
        <v>5770</v>
      </c>
      <c r="M1489" s="14"/>
      <c r="N1489" s="14"/>
      <c r="O1489" s="14" t="n">
        <v>0</v>
      </c>
      <c r="P1489" s="7" t="n">
        <v>20</v>
      </c>
      <c r="Q1489" s="7" t="n">
        <v>19</v>
      </c>
      <c r="R1489" s="7" t="n">
        <v>0</v>
      </c>
      <c r="S1489" s="7" t="n">
        <v>0.295</v>
      </c>
      <c r="T1489" s="7" t="n">
        <v>0</v>
      </c>
      <c r="U1489" s="7" t="n">
        <v>0</v>
      </c>
      <c r="V1489" s="7" t="n">
        <v>0.0609</v>
      </c>
      <c r="W1489" s="7"/>
    </row>
    <row r="1490" customFormat="false" ht="15" hidden="false" customHeight="false" outlineLevel="0" collapsed="false">
      <c r="A1490" s="7" t="s">
        <v>1603</v>
      </c>
      <c r="B1490" s="7" t="s">
        <v>101</v>
      </c>
      <c r="C1490" s="7" t="n">
        <v>32</v>
      </c>
      <c r="D1490" s="7" t="s">
        <v>104</v>
      </c>
      <c r="E1490" s="7" t="n">
        <v>13</v>
      </c>
      <c r="F1490" s="7" t="n">
        <v>3</v>
      </c>
      <c r="G1490" s="14" t="n">
        <v>965.01</v>
      </c>
      <c r="H1490" s="14" t="n">
        <v>0</v>
      </c>
      <c r="I1490" s="14" t="n">
        <v>0</v>
      </c>
      <c r="J1490" s="14" t="n">
        <v>0</v>
      </c>
      <c r="K1490" s="14" t="n">
        <v>0</v>
      </c>
      <c r="L1490" s="14" t="n">
        <v>23850</v>
      </c>
      <c r="M1490" s="14" t="n">
        <v>10300</v>
      </c>
      <c r="N1490" s="14" t="n">
        <v>29.5</v>
      </c>
      <c r="O1490" s="14" t="n">
        <v>77.36</v>
      </c>
      <c r="P1490" s="7" t="n">
        <v>3</v>
      </c>
      <c r="Q1490" s="7" t="n">
        <v>17</v>
      </c>
      <c r="R1490" s="7" t="n">
        <v>11</v>
      </c>
      <c r="S1490" s="7" t="n">
        <v>0.674</v>
      </c>
      <c r="T1490" s="7" t="n">
        <v>0</v>
      </c>
      <c r="U1490" s="7" t="n">
        <v>0</v>
      </c>
      <c r="V1490" s="7" t="n">
        <v>0.0362</v>
      </c>
      <c r="W1490" s="7"/>
    </row>
    <row r="1491" customFormat="false" ht="15" hidden="false" customHeight="false" outlineLevel="0" collapsed="false">
      <c r="A1491" s="7" t="s">
        <v>1604</v>
      </c>
      <c r="B1491" s="7" t="s">
        <v>106</v>
      </c>
      <c r="C1491" s="7" t="n">
        <v>59</v>
      </c>
      <c r="D1491" s="7" t="s">
        <v>102</v>
      </c>
      <c r="E1491" s="7" t="n">
        <v>41</v>
      </c>
      <c r="F1491" s="7" t="n">
        <v>2</v>
      </c>
      <c r="G1491" s="14" t="n">
        <v>3353.82</v>
      </c>
      <c r="H1491" s="14" t="n">
        <v>7848.73</v>
      </c>
      <c r="I1491" s="14" t="n">
        <v>0</v>
      </c>
      <c r="J1491" s="14" t="n">
        <v>0</v>
      </c>
      <c r="K1491" s="14" t="n">
        <v>0</v>
      </c>
      <c r="L1491" s="14" t="n">
        <v>0</v>
      </c>
      <c r="M1491" s="14"/>
      <c r="N1491" s="14"/>
      <c r="O1491" s="14" t="n">
        <v>0</v>
      </c>
      <c r="P1491" s="7" t="n">
        <v>1</v>
      </c>
      <c r="Q1491" s="7" t="n">
        <v>24</v>
      </c>
      <c r="R1491" s="7" t="n">
        <v>0</v>
      </c>
      <c r="S1491" s="7" t="n">
        <v>0.59</v>
      </c>
      <c r="T1491" s="7" t="n">
        <v>0</v>
      </c>
      <c r="U1491" s="7" t="n">
        <v>0</v>
      </c>
      <c r="V1491" s="7" t="n">
        <v>0.0743</v>
      </c>
      <c r="W1491" s="7"/>
    </row>
    <row r="1492" customFormat="false" ht="15" hidden="false" customHeight="false" outlineLevel="0" collapsed="false">
      <c r="A1492" s="7" t="s">
        <v>1605</v>
      </c>
      <c r="B1492" s="7" t="s">
        <v>128</v>
      </c>
      <c r="C1492" s="7" t="n">
        <v>31</v>
      </c>
      <c r="D1492" s="7" t="s">
        <v>102</v>
      </c>
      <c r="E1492" s="7" t="n">
        <v>50</v>
      </c>
      <c r="F1492" s="7" t="n">
        <v>2</v>
      </c>
      <c r="G1492" s="14" t="n">
        <v>1898.17</v>
      </c>
      <c r="H1492" s="14" t="n">
        <v>20700.19</v>
      </c>
      <c r="I1492" s="14" t="n">
        <v>0</v>
      </c>
      <c r="J1492" s="14" t="n">
        <v>0</v>
      </c>
      <c r="K1492" s="14" t="n">
        <v>0</v>
      </c>
      <c r="L1492" s="14" t="n">
        <v>0</v>
      </c>
      <c r="M1492" s="14"/>
      <c r="N1492" s="14"/>
      <c r="O1492" s="14" t="n">
        <v>0</v>
      </c>
      <c r="P1492" s="7" t="n">
        <v>39</v>
      </c>
      <c r="Q1492" s="7" t="n">
        <v>8</v>
      </c>
      <c r="R1492" s="7" t="n">
        <v>4</v>
      </c>
      <c r="S1492" s="7" t="n">
        <v>1</v>
      </c>
      <c r="T1492" s="7" t="n">
        <v>0</v>
      </c>
      <c r="U1492" s="7" t="n">
        <v>1</v>
      </c>
      <c r="V1492" s="7" t="n">
        <v>0.2112</v>
      </c>
      <c r="W1492" s="7"/>
    </row>
    <row r="1493" customFormat="false" ht="15" hidden="false" customHeight="false" outlineLevel="0" collapsed="false">
      <c r="A1493" s="7" t="s">
        <v>1606</v>
      </c>
      <c r="B1493" s="7" t="s">
        <v>108</v>
      </c>
      <c r="C1493" s="7" t="n">
        <v>50</v>
      </c>
      <c r="D1493" s="7" t="s">
        <v>104</v>
      </c>
      <c r="E1493" s="7" t="n">
        <v>71</v>
      </c>
      <c r="F1493" s="7" t="n">
        <v>2</v>
      </c>
      <c r="G1493" s="14" t="n">
        <v>4362.71</v>
      </c>
      <c r="H1493" s="14" t="n">
        <v>0</v>
      </c>
      <c r="I1493" s="14" t="n">
        <v>0</v>
      </c>
      <c r="J1493" s="14" t="n">
        <v>0</v>
      </c>
      <c r="K1493" s="14" t="n">
        <v>0</v>
      </c>
      <c r="L1493" s="14" t="n">
        <v>0</v>
      </c>
      <c r="M1493" s="14" t="n">
        <v>7600</v>
      </c>
      <c r="N1493" s="14" t="n">
        <v>32.4</v>
      </c>
      <c r="O1493" s="14" t="n">
        <v>491.11</v>
      </c>
      <c r="P1493" s="7" t="n">
        <v>4</v>
      </c>
      <c r="Q1493" s="7" t="n">
        <v>33</v>
      </c>
      <c r="R1493" s="7" t="n">
        <v>8</v>
      </c>
      <c r="S1493" s="7" t="n">
        <v>0.613</v>
      </c>
      <c r="T1493" s="7" t="n">
        <v>1</v>
      </c>
      <c r="U1493" s="7" t="n">
        <v>0</v>
      </c>
      <c r="V1493" s="7" t="n">
        <v>0.0552</v>
      </c>
      <c r="W1493" s="7"/>
    </row>
    <row r="1494" customFormat="false" ht="15" hidden="false" customHeight="false" outlineLevel="0" collapsed="false">
      <c r="A1494" s="7" t="s">
        <v>1607</v>
      </c>
      <c r="B1494" s="7" t="s">
        <v>108</v>
      </c>
      <c r="C1494" s="7" t="n">
        <v>34</v>
      </c>
      <c r="D1494" s="7" t="s">
        <v>104</v>
      </c>
      <c r="E1494" s="7" t="n">
        <v>27</v>
      </c>
      <c r="F1494" s="7" t="n">
        <v>3</v>
      </c>
      <c r="G1494" s="14" t="n">
        <v>1624.88</v>
      </c>
      <c r="H1494" s="14" t="n">
        <v>0</v>
      </c>
      <c r="I1494" s="14" t="n">
        <v>0</v>
      </c>
      <c r="J1494" s="14" t="n">
        <v>0</v>
      </c>
      <c r="K1494" s="14" t="n">
        <v>204500</v>
      </c>
      <c r="L1494" s="14" t="n">
        <v>8970</v>
      </c>
      <c r="M1494" s="14"/>
      <c r="N1494" s="14"/>
      <c r="O1494" s="14" t="n">
        <v>0</v>
      </c>
      <c r="P1494" s="7" t="n">
        <v>2</v>
      </c>
      <c r="Q1494" s="7" t="n">
        <v>31</v>
      </c>
      <c r="R1494" s="7" t="n">
        <v>14</v>
      </c>
      <c r="S1494" s="7" t="n">
        <v>0.836</v>
      </c>
      <c r="T1494" s="7" t="n">
        <v>1</v>
      </c>
      <c r="U1494" s="7" t="n">
        <v>0</v>
      </c>
      <c r="V1494" s="7" t="n">
        <v>0.1038</v>
      </c>
      <c r="W1494" s="7"/>
    </row>
    <row r="1495" customFormat="false" ht="15" hidden="false" customHeight="false" outlineLevel="0" collapsed="false">
      <c r="A1495" s="7" t="s">
        <v>1608</v>
      </c>
      <c r="B1495" s="7" t="s">
        <v>106</v>
      </c>
      <c r="C1495" s="7" t="n">
        <v>44</v>
      </c>
      <c r="D1495" s="7" t="s">
        <v>104</v>
      </c>
      <c r="E1495" s="7" t="n">
        <v>213</v>
      </c>
      <c r="F1495" s="7" t="n">
        <v>6</v>
      </c>
      <c r="G1495" s="14" t="n">
        <v>3082.46</v>
      </c>
      <c r="H1495" s="14" t="n">
        <v>17841.98</v>
      </c>
      <c r="I1495" s="14" t="n">
        <v>0</v>
      </c>
      <c r="J1495" s="14" t="n">
        <v>46095.72</v>
      </c>
      <c r="K1495" s="14" t="n">
        <v>186100</v>
      </c>
      <c r="L1495" s="14" t="n">
        <v>0</v>
      </c>
      <c r="M1495" s="14" t="n">
        <v>7200</v>
      </c>
      <c r="N1495" s="14" t="n">
        <v>71.4</v>
      </c>
      <c r="O1495" s="14" t="n">
        <v>303.21</v>
      </c>
      <c r="P1495" s="7" t="n">
        <v>9</v>
      </c>
      <c r="Q1495" s="7" t="n">
        <v>23</v>
      </c>
      <c r="R1495" s="7" t="n">
        <v>9</v>
      </c>
      <c r="S1495" s="7" t="n">
        <v>0.705</v>
      </c>
      <c r="T1495" s="7" t="n">
        <v>0</v>
      </c>
      <c r="U1495" s="7" t="n">
        <v>0</v>
      </c>
      <c r="V1495" s="7" t="n">
        <v>0.018</v>
      </c>
      <c r="W1495" s="7"/>
    </row>
    <row r="1496" customFormat="false" ht="15" hidden="false" customHeight="false" outlineLevel="0" collapsed="false">
      <c r="A1496" s="7" t="s">
        <v>1609</v>
      </c>
      <c r="B1496" s="7" t="s">
        <v>128</v>
      </c>
      <c r="C1496" s="7" t="n">
        <v>52</v>
      </c>
      <c r="D1496" s="7" t="s">
        <v>102</v>
      </c>
      <c r="E1496" s="7" t="n">
        <v>40</v>
      </c>
      <c r="F1496" s="7" t="n">
        <v>4</v>
      </c>
      <c r="G1496" s="14" t="n">
        <v>5633.46</v>
      </c>
      <c r="H1496" s="14" t="n">
        <v>0</v>
      </c>
      <c r="I1496" s="14" t="n">
        <v>0</v>
      </c>
      <c r="J1496" s="14" t="n">
        <v>0</v>
      </c>
      <c r="K1496" s="14" t="n">
        <v>0</v>
      </c>
      <c r="L1496" s="14" t="n">
        <v>6360</v>
      </c>
      <c r="M1496" s="14" t="n">
        <v>7500</v>
      </c>
      <c r="N1496" s="14" t="n">
        <v>17.2</v>
      </c>
      <c r="O1496" s="14" t="n">
        <v>0</v>
      </c>
      <c r="P1496" s="7" t="n">
        <v>389</v>
      </c>
      <c r="Q1496" s="7" t="n">
        <v>0</v>
      </c>
      <c r="R1496" s="7" t="n">
        <v>0</v>
      </c>
      <c r="S1496" s="7"/>
      <c r="T1496" s="7" t="n">
        <v>0</v>
      </c>
      <c r="U1496" s="7" t="n">
        <v>0</v>
      </c>
      <c r="V1496" s="7" t="n">
        <v>0.3618</v>
      </c>
      <c r="W1496" s="7"/>
    </row>
    <row r="1497" customFormat="false" ht="15" hidden="false" customHeight="false" outlineLevel="0" collapsed="false">
      <c r="A1497" s="7" t="s">
        <v>1610</v>
      </c>
      <c r="B1497" s="7" t="s">
        <v>106</v>
      </c>
      <c r="C1497" s="7" t="n">
        <v>37</v>
      </c>
      <c r="D1497" s="7" t="s">
        <v>104</v>
      </c>
      <c r="E1497" s="7" t="n">
        <v>130</v>
      </c>
      <c r="F1497" s="7" t="n">
        <v>2</v>
      </c>
      <c r="G1497" s="14" t="n">
        <v>2017.62</v>
      </c>
      <c r="H1497" s="14" t="n">
        <v>5616.73</v>
      </c>
      <c r="I1497" s="14" t="n">
        <v>0</v>
      </c>
      <c r="J1497" s="14" t="n">
        <v>0</v>
      </c>
      <c r="K1497" s="14" t="n">
        <v>0</v>
      </c>
      <c r="L1497" s="14" t="n">
        <v>0</v>
      </c>
      <c r="M1497" s="14"/>
      <c r="N1497" s="14"/>
      <c r="O1497" s="14" t="n">
        <v>0</v>
      </c>
      <c r="P1497" s="7" t="n">
        <v>20</v>
      </c>
      <c r="Q1497" s="7" t="n">
        <v>46</v>
      </c>
      <c r="R1497" s="7" t="n">
        <v>0</v>
      </c>
      <c r="S1497" s="7" t="n">
        <v>0.867</v>
      </c>
      <c r="T1497" s="7" t="n">
        <v>0</v>
      </c>
      <c r="U1497" s="7" t="n">
        <v>0</v>
      </c>
      <c r="V1497" s="7" t="n">
        <v>0.0189</v>
      </c>
      <c r="W1497" s="7"/>
    </row>
    <row r="1498" customFormat="false" ht="15" hidden="false" customHeight="false" outlineLevel="0" collapsed="false">
      <c r="A1498" s="7" t="s">
        <v>1611</v>
      </c>
      <c r="B1498" s="7" t="s">
        <v>106</v>
      </c>
      <c r="C1498" s="7" t="n">
        <v>40</v>
      </c>
      <c r="D1498" s="7" t="s">
        <v>102</v>
      </c>
      <c r="E1498" s="7" t="n">
        <v>23</v>
      </c>
      <c r="F1498" s="7" t="n">
        <v>3</v>
      </c>
      <c r="G1498" s="14" t="n">
        <v>1350.51</v>
      </c>
      <c r="H1498" s="14" t="n">
        <v>14234.24</v>
      </c>
      <c r="I1498" s="14" t="n">
        <v>0</v>
      </c>
      <c r="J1498" s="14" t="n">
        <v>81827.84</v>
      </c>
      <c r="K1498" s="14" t="n">
        <v>0</v>
      </c>
      <c r="L1498" s="14" t="n">
        <v>0</v>
      </c>
      <c r="M1498" s="14"/>
      <c r="N1498" s="14"/>
      <c r="O1498" s="14" t="n">
        <v>0</v>
      </c>
      <c r="P1498" s="7" t="n">
        <v>22</v>
      </c>
      <c r="Q1498" s="7" t="n">
        <v>20</v>
      </c>
      <c r="R1498" s="7" t="n">
        <v>0</v>
      </c>
      <c r="S1498" s="7" t="n">
        <v>0.489</v>
      </c>
      <c r="T1498" s="7" t="n">
        <v>0</v>
      </c>
      <c r="U1498" s="7" t="n">
        <v>0</v>
      </c>
      <c r="V1498" s="7" t="n">
        <v>0.1363</v>
      </c>
      <c r="W1498" s="7"/>
    </row>
    <row r="1499" customFormat="false" ht="15" hidden="false" customHeight="false" outlineLevel="0" collapsed="false">
      <c r="A1499" s="7" t="s">
        <v>1612</v>
      </c>
      <c r="B1499" s="7" t="s">
        <v>108</v>
      </c>
      <c r="C1499" s="7" t="n">
        <v>28</v>
      </c>
      <c r="D1499" s="7" t="s">
        <v>104</v>
      </c>
      <c r="E1499" s="7" t="n">
        <v>86</v>
      </c>
      <c r="F1499" s="7" t="n">
        <v>1</v>
      </c>
      <c r="G1499" s="14" t="n">
        <v>553.25</v>
      </c>
      <c r="H1499" s="14" t="n">
        <v>0</v>
      </c>
      <c r="I1499" s="14" t="n">
        <v>0</v>
      </c>
      <c r="J1499" s="14" t="n">
        <v>0</v>
      </c>
      <c r="K1499" s="14" t="n">
        <v>0</v>
      </c>
      <c r="L1499" s="14" t="n">
        <v>0</v>
      </c>
      <c r="M1499" s="14"/>
      <c r="N1499" s="14"/>
      <c r="O1499" s="14" t="n">
        <v>0</v>
      </c>
      <c r="P1499" s="7" t="n">
        <v>7</v>
      </c>
      <c r="Q1499" s="7" t="n">
        <v>17</v>
      </c>
      <c r="R1499" s="7" t="n">
        <v>19</v>
      </c>
      <c r="S1499" s="7" t="n">
        <v>0.932</v>
      </c>
      <c r="T1499" s="7" t="n">
        <v>0</v>
      </c>
      <c r="U1499" s="7" t="n">
        <v>0</v>
      </c>
      <c r="V1499" s="7" t="n">
        <v>0.039</v>
      </c>
      <c r="W1499" s="7"/>
    </row>
    <row r="1500" customFormat="false" ht="15" hidden="false" customHeight="false" outlineLevel="0" collapsed="false">
      <c r="A1500" s="7" t="s">
        <v>1613</v>
      </c>
      <c r="B1500" s="7" t="s">
        <v>106</v>
      </c>
      <c r="C1500" s="7" t="n">
        <v>34</v>
      </c>
      <c r="D1500" s="7" t="s">
        <v>102</v>
      </c>
      <c r="E1500" s="7" t="n">
        <v>73</v>
      </c>
      <c r="F1500" s="7" t="n">
        <v>4</v>
      </c>
      <c r="G1500" s="14" t="n">
        <v>2909.98</v>
      </c>
      <c r="H1500" s="14" t="n">
        <v>0</v>
      </c>
      <c r="I1500" s="14" t="n">
        <v>187600</v>
      </c>
      <c r="J1500" s="14" t="n">
        <v>105127.6</v>
      </c>
      <c r="K1500" s="14" t="n">
        <v>0</v>
      </c>
      <c r="L1500" s="14" t="n">
        <v>0</v>
      </c>
      <c r="M1500" s="14" t="n">
        <v>15700</v>
      </c>
      <c r="N1500" s="14" t="n">
        <v>38.7</v>
      </c>
      <c r="O1500" s="14" t="n">
        <v>0</v>
      </c>
      <c r="P1500" s="7" t="n">
        <v>138</v>
      </c>
      <c r="Q1500" s="7" t="n">
        <v>0</v>
      </c>
      <c r="R1500" s="7" t="n">
        <v>0</v>
      </c>
      <c r="S1500" s="7"/>
      <c r="T1500" s="7" t="n">
        <v>0</v>
      </c>
      <c r="U1500" s="7" t="n">
        <v>0</v>
      </c>
      <c r="V1500" s="7" t="n">
        <v>0.2673</v>
      </c>
      <c r="W1500" s="7"/>
    </row>
    <row r="1501" customFormat="false" ht="15" hidden="false" customHeight="false" outlineLevel="0" collapsed="false">
      <c r="A1501" s="7" t="s">
        <v>1614</v>
      </c>
      <c r="B1501" s="7" t="s">
        <v>128</v>
      </c>
      <c r="C1501" s="7" t="n">
        <v>43</v>
      </c>
      <c r="D1501" s="7" t="s">
        <v>102</v>
      </c>
      <c r="E1501" s="7" t="n">
        <v>40</v>
      </c>
      <c r="F1501" s="7" t="n">
        <v>3</v>
      </c>
      <c r="G1501" s="14" t="n">
        <v>1938.22</v>
      </c>
      <c r="H1501" s="14" t="n">
        <v>9790.33</v>
      </c>
      <c r="I1501" s="14" t="n">
        <v>0</v>
      </c>
      <c r="J1501" s="14" t="n">
        <v>0</v>
      </c>
      <c r="K1501" s="14" t="n">
        <v>0</v>
      </c>
      <c r="L1501" s="14" t="n">
        <v>0</v>
      </c>
      <c r="M1501" s="14" t="n">
        <v>13300</v>
      </c>
      <c r="N1501" s="14" t="n">
        <v>13.3</v>
      </c>
      <c r="O1501" s="14" t="n">
        <v>0</v>
      </c>
      <c r="P1501" s="7" t="n">
        <v>321</v>
      </c>
      <c r="Q1501" s="7" t="n">
        <v>0</v>
      </c>
      <c r="R1501" s="7" t="n">
        <v>0</v>
      </c>
      <c r="S1501" s="7"/>
      <c r="T1501" s="7" t="n">
        <v>1</v>
      </c>
      <c r="U1501" s="7" t="n">
        <v>0</v>
      </c>
      <c r="V1501" s="7" t="n">
        <v>0.5484</v>
      </c>
      <c r="W1501" s="7"/>
    </row>
    <row r="1502" customFormat="false" ht="15" hidden="false" customHeight="false" outlineLevel="0" collapsed="false">
      <c r="A1502" s="7" t="s">
        <v>1615</v>
      </c>
      <c r="B1502" s="7" t="s">
        <v>106</v>
      </c>
      <c r="C1502" s="7" t="n">
        <v>19</v>
      </c>
      <c r="D1502" s="7" t="s">
        <v>102</v>
      </c>
      <c r="E1502" s="7" t="n">
        <v>1</v>
      </c>
      <c r="F1502" s="7" t="n">
        <v>3</v>
      </c>
      <c r="G1502" s="14" t="n">
        <v>677.18</v>
      </c>
      <c r="H1502" s="14" t="n">
        <v>1149.29</v>
      </c>
      <c r="I1502" s="14" t="n">
        <v>0</v>
      </c>
      <c r="J1502" s="14" t="n">
        <v>0</v>
      </c>
      <c r="K1502" s="14" t="n">
        <v>0</v>
      </c>
      <c r="L1502" s="14" t="n">
        <v>7830</v>
      </c>
      <c r="M1502" s="14"/>
      <c r="N1502" s="14"/>
      <c r="O1502" s="14" t="n">
        <v>0</v>
      </c>
      <c r="P1502" s="7" t="n">
        <v>20</v>
      </c>
      <c r="Q1502" s="7" t="n">
        <v>31</v>
      </c>
      <c r="R1502" s="7" t="n">
        <v>18</v>
      </c>
      <c r="S1502" s="7" t="n">
        <v>0.987</v>
      </c>
      <c r="T1502" s="7" t="n">
        <v>0</v>
      </c>
      <c r="U1502" s="7" t="n">
        <v>0</v>
      </c>
      <c r="V1502" s="7" t="n">
        <v>0.0717</v>
      </c>
      <c r="W1502" s="7"/>
    </row>
    <row r="1503" customFormat="false" ht="15" hidden="false" customHeight="false" outlineLevel="0" collapsed="false">
      <c r="A1503" s="7" t="s">
        <v>1616</v>
      </c>
      <c r="B1503" s="7" t="s">
        <v>101</v>
      </c>
      <c r="C1503" s="7" t="n">
        <v>47</v>
      </c>
      <c r="D1503" s="7" t="s">
        <v>102</v>
      </c>
      <c r="E1503" s="7" t="n">
        <v>38</v>
      </c>
      <c r="F1503" s="7" t="n">
        <v>3</v>
      </c>
      <c r="G1503" s="14" t="n">
        <v>5409.11</v>
      </c>
      <c r="H1503" s="14" t="n">
        <v>29880.67</v>
      </c>
      <c r="I1503" s="14" t="n">
        <v>0</v>
      </c>
      <c r="J1503" s="14" t="n">
        <v>0</v>
      </c>
      <c r="K1503" s="14" t="n">
        <v>0</v>
      </c>
      <c r="L1503" s="14" t="n">
        <v>18960</v>
      </c>
      <c r="M1503" s="14"/>
      <c r="N1503" s="14"/>
      <c r="O1503" s="14" t="n">
        <v>0</v>
      </c>
      <c r="P1503" s="7" t="n">
        <v>265</v>
      </c>
      <c r="Q1503" s="7" t="n">
        <v>0</v>
      </c>
      <c r="R1503" s="7" t="n">
        <v>0</v>
      </c>
      <c r="S1503" s="7"/>
      <c r="T1503" s="7" t="n">
        <v>0</v>
      </c>
      <c r="U1503" s="7" t="n">
        <v>1</v>
      </c>
      <c r="V1503" s="7" t="n">
        <v>0.328</v>
      </c>
      <c r="W1503" s="7"/>
    </row>
    <row r="1504" customFormat="false" ht="15" hidden="false" customHeight="false" outlineLevel="0" collapsed="false">
      <c r="A1504" s="7" t="s">
        <v>1617</v>
      </c>
      <c r="B1504" s="7" t="s">
        <v>108</v>
      </c>
      <c r="C1504" s="7" t="n">
        <v>44</v>
      </c>
      <c r="D1504" s="7" t="s">
        <v>104</v>
      </c>
      <c r="E1504" s="7" t="n">
        <v>94</v>
      </c>
      <c r="F1504" s="7" t="n">
        <v>6</v>
      </c>
      <c r="G1504" s="14" t="n">
        <v>15053.69</v>
      </c>
      <c r="H1504" s="14" t="n">
        <v>145767.25</v>
      </c>
      <c r="I1504" s="14" t="n">
        <v>0</v>
      </c>
      <c r="J1504" s="14" t="n">
        <v>167105.37</v>
      </c>
      <c r="K1504" s="14" t="n">
        <v>725500</v>
      </c>
      <c r="L1504" s="14" t="n">
        <v>0</v>
      </c>
      <c r="M1504" s="14" t="n">
        <v>40000</v>
      </c>
      <c r="N1504" s="14"/>
      <c r="O1504" s="14" t="n">
        <v>2530.43</v>
      </c>
      <c r="P1504" s="7" t="n">
        <v>9</v>
      </c>
      <c r="Q1504" s="7" t="n">
        <v>74</v>
      </c>
      <c r="R1504" s="7" t="n">
        <v>16</v>
      </c>
      <c r="S1504" s="7" t="n">
        <v>0.641</v>
      </c>
      <c r="T1504" s="7" t="n">
        <v>1</v>
      </c>
      <c r="U1504" s="7" t="n">
        <v>0</v>
      </c>
      <c r="V1504" s="7" t="n">
        <v>0.0243</v>
      </c>
      <c r="W1504" s="7" t="s">
        <v>256</v>
      </c>
    </row>
    <row r="1505" customFormat="false" ht="15" hidden="false" customHeight="false" outlineLevel="0" collapsed="false">
      <c r="A1505" s="7" t="s">
        <v>1618</v>
      </c>
      <c r="B1505" s="7" t="s">
        <v>108</v>
      </c>
      <c r="C1505" s="7" t="n">
        <v>75</v>
      </c>
      <c r="D1505" s="7" t="s">
        <v>104</v>
      </c>
      <c r="E1505" s="7" t="n">
        <v>25</v>
      </c>
      <c r="F1505" s="7" t="n">
        <v>1</v>
      </c>
      <c r="G1505" s="14" t="n">
        <v>6105.72</v>
      </c>
      <c r="H1505" s="14" t="n">
        <v>0</v>
      </c>
      <c r="I1505" s="14" t="n">
        <v>0</v>
      </c>
      <c r="J1505" s="14" t="n">
        <v>0</v>
      </c>
      <c r="K1505" s="14" t="n">
        <v>0</v>
      </c>
      <c r="L1505" s="14" t="n">
        <v>0</v>
      </c>
      <c r="M1505" s="14"/>
      <c r="N1505" s="14"/>
      <c r="O1505" s="14" t="n">
        <v>0</v>
      </c>
      <c r="P1505" s="7" t="n">
        <v>11</v>
      </c>
      <c r="Q1505" s="7" t="n">
        <v>24</v>
      </c>
      <c r="R1505" s="7" t="n">
        <v>7</v>
      </c>
      <c r="S1505" s="7" t="n">
        <v>0.546</v>
      </c>
      <c r="T1505" s="7" t="n">
        <v>0</v>
      </c>
      <c r="U1505" s="7" t="n">
        <v>0</v>
      </c>
      <c r="V1505" s="7" t="n">
        <v>0.0404</v>
      </c>
      <c r="W1505" s="7"/>
    </row>
    <row r="1506" customFormat="false" ht="15" hidden="false" customHeight="false" outlineLevel="0" collapsed="false">
      <c r="A1506" s="7" t="s">
        <v>1619</v>
      </c>
      <c r="B1506" s="7" t="s">
        <v>108</v>
      </c>
      <c r="C1506" s="7" t="n">
        <v>45</v>
      </c>
      <c r="D1506" s="7" t="s">
        <v>102</v>
      </c>
      <c r="E1506" s="7" t="n">
        <v>162</v>
      </c>
      <c r="F1506" s="7" t="n">
        <v>2</v>
      </c>
      <c r="G1506" s="14" t="n">
        <v>9354.15</v>
      </c>
      <c r="H1506" s="14" t="n">
        <v>0</v>
      </c>
      <c r="I1506" s="14" t="n">
        <v>0</v>
      </c>
      <c r="J1506" s="14" t="n">
        <v>0</v>
      </c>
      <c r="K1506" s="14" t="n">
        <v>0</v>
      </c>
      <c r="L1506" s="14" t="n">
        <v>0</v>
      </c>
      <c r="M1506" s="14" t="n">
        <v>12100</v>
      </c>
      <c r="N1506" s="14" t="n">
        <v>44.4</v>
      </c>
      <c r="O1506" s="14" t="n">
        <v>167.95</v>
      </c>
      <c r="P1506" s="7" t="n">
        <v>29</v>
      </c>
      <c r="Q1506" s="7" t="n">
        <v>16</v>
      </c>
      <c r="R1506" s="7" t="n">
        <v>7</v>
      </c>
      <c r="S1506" s="7" t="n">
        <v>0.67</v>
      </c>
      <c r="T1506" s="7" t="n">
        <v>0</v>
      </c>
      <c r="U1506" s="7" t="n">
        <v>0</v>
      </c>
      <c r="V1506" s="7" t="n">
        <v>0.0883</v>
      </c>
      <c r="W1506" s="7"/>
    </row>
    <row r="1507" customFormat="false" ht="15" hidden="false" customHeight="false" outlineLevel="0" collapsed="false">
      <c r="A1507" s="7" t="s">
        <v>1620</v>
      </c>
      <c r="B1507" s="7" t="s">
        <v>108</v>
      </c>
      <c r="C1507" s="7" t="n">
        <v>30</v>
      </c>
      <c r="D1507" s="7" t="s">
        <v>104</v>
      </c>
      <c r="E1507" s="7" t="n">
        <v>91</v>
      </c>
      <c r="F1507" s="7" t="n">
        <v>4</v>
      </c>
      <c r="G1507" s="14" t="n">
        <v>5387.09</v>
      </c>
      <c r="H1507" s="14" t="n">
        <v>114261.85</v>
      </c>
      <c r="I1507" s="14" t="n">
        <v>98300</v>
      </c>
      <c r="J1507" s="14" t="n">
        <v>0</v>
      </c>
      <c r="K1507" s="14" t="n">
        <v>0</v>
      </c>
      <c r="L1507" s="14" t="n">
        <v>0</v>
      </c>
      <c r="M1507" s="14" t="n">
        <v>19500</v>
      </c>
      <c r="N1507" s="14" t="n">
        <v>24.9</v>
      </c>
      <c r="O1507" s="14" t="n">
        <v>1141.38</v>
      </c>
      <c r="P1507" s="7" t="n">
        <v>3</v>
      </c>
      <c r="Q1507" s="7" t="n">
        <v>41</v>
      </c>
      <c r="R1507" s="7" t="n">
        <v>0</v>
      </c>
      <c r="S1507" s="7" t="n">
        <v>0.819</v>
      </c>
      <c r="T1507" s="7" t="n">
        <v>1</v>
      </c>
      <c r="U1507" s="7" t="n">
        <v>0</v>
      </c>
      <c r="V1507" s="7" t="n">
        <v>0.0413</v>
      </c>
      <c r="W1507" s="7" t="s">
        <v>137</v>
      </c>
    </row>
    <row r="1508" customFormat="false" ht="15" hidden="false" customHeight="false" outlineLevel="0" collapsed="false">
      <c r="A1508" s="7" t="s">
        <v>1621</v>
      </c>
      <c r="B1508" s="7" t="s">
        <v>101</v>
      </c>
      <c r="C1508" s="7" t="n">
        <v>41</v>
      </c>
      <c r="D1508" s="7" t="s">
        <v>102</v>
      </c>
      <c r="E1508" s="7" t="n">
        <v>136</v>
      </c>
      <c r="F1508" s="7" t="n">
        <v>3</v>
      </c>
      <c r="G1508" s="14" t="n">
        <v>2852.98</v>
      </c>
      <c r="H1508" s="14" t="n">
        <v>10746.38</v>
      </c>
      <c r="I1508" s="14" t="n">
        <v>0</v>
      </c>
      <c r="J1508" s="14" t="n">
        <v>0</v>
      </c>
      <c r="K1508" s="14" t="n">
        <v>158600</v>
      </c>
      <c r="L1508" s="14" t="n">
        <v>0</v>
      </c>
      <c r="M1508" s="14"/>
      <c r="N1508" s="14"/>
      <c r="O1508" s="14" t="n">
        <v>0</v>
      </c>
      <c r="P1508" s="7" t="n">
        <v>12</v>
      </c>
      <c r="Q1508" s="7" t="n">
        <v>12</v>
      </c>
      <c r="R1508" s="7" t="n">
        <v>10</v>
      </c>
      <c r="S1508" s="7" t="n">
        <v>0.707</v>
      </c>
      <c r="T1508" s="7" t="n">
        <v>0</v>
      </c>
      <c r="U1508" s="7" t="n">
        <v>0</v>
      </c>
      <c r="V1508" s="7" t="n">
        <v>0.0831</v>
      </c>
      <c r="W1508" s="7"/>
    </row>
    <row r="1509" customFormat="false" ht="15" hidden="false" customHeight="false" outlineLevel="0" collapsed="false">
      <c r="A1509" s="7" t="s">
        <v>1622</v>
      </c>
      <c r="B1509" s="7" t="s">
        <v>108</v>
      </c>
      <c r="C1509" s="7" t="n">
        <v>35</v>
      </c>
      <c r="D1509" s="7" t="s">
        <v>102</v>
      </c>
      <c r="E1509" s="7" t="n">
        <v>88</v>
      </c>
      <c r="F1509" s="7" t="n">
        <v>3</v>
      </c>
      <c r="G1509" s="14" t="n">
        <v>1837.11</v>
      </c>
      <c r="H1509" s="14" t="n">
        <v>58184.5</v>
      </c>
      <c r="I1509" s="14" t="n">
        <v>0</v>
      </c>
      <c r="J1509" s="14" t="n">
        <v>0</v>
      </c>
      <c r="K1509" s="14" t="n">
        <v>0</v>
      </c>
      <c r="L1509" s="14" t="n">
        <v>0</v>
      </c>
      <c r="M1509" s="14" t="n">
        <v>12000</v>
      </c>
      <c r="N1509" s="14" t="n">
        <v>31</v>
      </c>
      <c r="O1509" s="14" t="n">
        <v>852.01</v>
      </c>
      <c r="P1509" s="7" t="n">
        <v>13</v>
      </c>
      <c r="Q1509" s="7" t="n">
        <v>24</v>
      </c>
      <c r="R1509" s="7" t="n">
        <v>16</v>
      </c>
      <c r="S1509" s="7" t="n">
        <v>0.749</v>
      </c>
      <c r="T1509" s="7" t="n">
        <v>0</v>
      </c>
      <c r="U1509" s="7" t="n">
        <v>1</v>
      </c>
      <c r="V1509" s="7" t="n">
        <v>0.1069</v>
      </c>
      <c r="W1509" s="7"/>
    </row>
    <row r="1510" customFormat="false" ht="15" hidden="false" customHeight="false" outlineLevel="0" collapsed="false">
      <c r="A1510" s="7" t="s">
        <v>1623</v>
      </c>
      <c r="B1510" s="7" t="s">
        <v>108</v>
      </c>
      <c r="C1510" s="7" t="n">
        <v>45</v>
      </c>
      <c r="D1510" s="7" t="s">
        <v>102</v>
      </c>
      <c r="E1510" s="7" t="n">
        <v>108</v>
      </c>
      <c r="F1510" s="7" t="n">
        <v>3</v>
      </c>
      <c r="G1510" s="14" t="n">
        <v>4642.12</v>
      </c>
      <c r="H1510" s="14" t="n">
        <v>0</v>
      </c>
      <c r="I1510" s="14" t="n">
        <v>0</v>
      </c>
      <c r="J1510" s="14" t="n">
        <v>0</v>
      </c>
      <c r="K1510" s="14" t="n">
        <v>0</v>
      </c>
      <c r="L1510" s="14" t="n">
        <v>20950</v>
      </c>
      <c r="M1510" s="14" t="n">
        <v>7700</v>
      </c>
      <c r="N1510" s="14" t="n">
        <v>45.3</v>
      </c>
      <c r="O1510" s="14" t="n">
        <v>189.12</v>
      </c>
      <c r="P1510" s="7" t="n">
        <v>10</v>
      </c>
      <c r="Q1510" s="7" t="n">
        <v>16</v>
      </c>
      <c r="R1510" s="7" t="n">
        <v>10</v>
      </c>
      <c r="S1510" s="7" t="n">
        <v>0.626</v>
      </c>
      <c r="T1510" s="7" t="n">
        <v>0</v>
      </c>
      <c r="U1510" s="7" t="n">
        <v>0</v>
      </c>
      <c r="V1510" s="7" t="n">
        <v>0.0979</v>
      </c>
      <c r="W1510" s="7" t="s">
        <v>137</v>
      </c>
    </row>
    <row r="1511" customFormat="false" ht="15" hidden="false" customHeight="false" outlineLevel="0" collapsed="false">
      <c r="A1511" s="7" t="s">
        <v>1624</v>
      </c>
      <c r="B1511" s="7" t="s">
        <v>108</v>
      </c>
      <c r="C1511" s="7" t="n">
        <v>49</v>
      </c>
      <c r="D1511" s="7" t="s">
        <v>102</v>
      </c>
      <c r="E1511" s="7" t="n">
        <v>208</v>
      </c>
      <c r="F1511" s="7" t="n">
        <v>3</v>
      </c>
      <c r="G1511" s="14" t="n">
        <v>2001.82</v>
      </c>
      <c r="H1511" s="14" t="n">
        <v>0</v>
      </c>
      <c r="I1511" s="14" t="n">
        <v>0</v>
      </c>
      <c r="J1511" s="14" t="n">
        <v>0</v>
      </c>
      <c r="K1511" s="14" t="n">
        <v>0</v>
      </c>
      <c r="L1511" s="14" t="n">
        <v>20240</v>
      </c>
      <c r="M1511" s="14" t="n">
        <v>7600</v>
      </c>
      <c r="N1511" s="14" t="n">
        <v>9.6</v>
      </c>
      <c r="O1511" s="14" t="n">
        <v>120.47</v>
      </c>
      <c r="P1511" s="7" t="n">
        <v>32</v>
      </c>
      <c r="Q1511" s="7" t="n">
        <v>9</v>
      </c>
      <c r="R1511" s="7" t="n">
        <v>7</v>
      </c>
      <c r="S1511" s="7" t="n">
        <v>0.293</v>
      </c>
      <c r="T1511" s="7" t="n">
        <v>0</v>
      </c>
      <c r="U1511" s="7" t="n">
        <v>0</v>
      </c>
      <c r="V1511" s="7" t="n">
        <v>0.121</v>
      </c>
      <c r="W1511" s="7"/>
    </row>
    <row r="1512" customFormat="false" ht="15" hidden="false" customHeight="false" outlineLevel="0" collapsed="false">
      <c r="A1512" s="7" t="s">
        <v>1625</v>
      </c>
      <c r="B1512" s="7" t="s">
        <v>106</v>
      </c>
      <c r="C1512" s="7" t="n">
        <v>41</v>
      </c>
      <c r="D1512" s="7" t="s">
        <v>102</v>
      </c>
      <c r="E1512" s="7" t="n">
        <v>28</v>
      </c>
      <c r="F1512" s="7" t="n">
        <v>4</v>
      </c>
      <c r="G1512" s="14" t="n">
        <v>4105.43</v>
      </c>
      <c r="H1512" s="14" t="n">
        <v>10154.13</v>
      </c>
      <c r="I1512" s="14" t="n">
        <v>0</v>
      </c>
      <c r="J1512" s="14" t="n">
        <v>105182.83</v>
      </c>
      <c r="K1512" s="14" t="n">
        <v>0</v>
      </c>
      <c r="L1512" s="14" t="n">
        <v>0</v>
      </c>
      <c r="M1512" s="14" t="n">
        <v>13500</v>
      </c>
      <c r="N1512" s="14" t="n">
        <v>20.5</v>
      </c>
      <c r="O1512" s="14" t="n">
        <v>1629.8</v>
      </c>
      <c r="P1512" s="7" t="n">
        <v>27</v>
      </c>
      <c r="Q1512" s="7" t="n">
        <v>23</v>
      </c>
      <c r="R1512" s="7" t="n">
        <v>7</v>
      </c>
      <c r="S1512" s="7" t="n">
        <v>0.786</v>
      </c>
      <c r="T1512" s="7" t="n">
        <v>0</v>
      </c>
      <c r="U1512" s="7" t="n">
        <v>0</v>
      </c>
      <c r="V1512" s="7" t="n">
        <v>0.0647</v>
      </c>
      <c r="W1512" s="7"/>
    </row>
    <row r="1513" customFormat="false" ht="15" hidden="false" customHeight="false" outlineLevel="0" collapsed="false">
      <c r="A1513" s="7" t="s">
        <v>1626</v>
      </c>
      <c r="B1513" s="7" t="s">
        <v>101</v>
      </c>
      <c r="C1513" s="7" t="n">
        <v>29</v>
      </c>
      <c r="D1513" s="7" t="s">
        <v>104</v>
      </c>
      <c r="E1513" s="7" t="n">
        <v>7</v>
      </c>
      <c r="F1513" s="7" t="n">
        <v>2</v>
      </c>
      <c r="G1513" s="14" t="n">
        <v>28802.08</v>
      </c>
      <c r="H1513" s="14" t="n">
        <v>137792.58</v>
      </c>
      <c r="I1513" s="14" t="n">
        <v>0</v>
      </c>
      <c r="J1513" s="14" t="n">
        <v>0</v>
      </c>
      <c r="K1513" s="14" t="n">
        <v>0</v>
      </c>
      <c r="L1513" s="14" t="n">
        <v>0</v>
      </c>
      <c r="M1513" s="14"/>
      <c r="N1513" s="14"/>
      <c r="O1513" s="14" t="n">
        <v>0</v>
      </c>
      <c r="P1513" s="7" t="n">
        <v>17</v>
      </c>
      <c r="Q1513" s="7" t="n">
        <v>21</v>
      </c>
      <c r="R1513" s="7" t="n">
        <v>8</v>
      </c>
      <c r="S1513" s="7" t="n">
        <v>0.918</v>
      </c>
      <c r="T1513" s="7" t="n">
        <v>0</v>
      </c>
      <c r="U1513" s="7" t="n">
        <v>0</v>
      </c>
      <c r="V1513" s="7" t="n">
        <v>0.0632</v>
      </c>
      <c r="W1513" s="7"/>
    </row>
    <row r="1514" customFormat="false" ht="15" hidden="false" customHeight="false" outlineLevel="0" collapsed="false">
      <c r="A1514" s="7" t="s">
        <v>1627</v>
      </c>
      <c r="B1514" s="7" t="s">
        <v>128</v>
      </c>
      <c r="C1514" s="7" t="n">
        <v>39</v>
      </c>
      <c r="D1514" s="7" t="s">
        <v>102</v>
      </c>
      <c r="E1514" s="7" t="n">
        <v>61</v>
      </c>
      <c r="F1514" s="7" t="n">
        <v>1</v>
      </c>
      <c r="G1514" s="14" t="n">
        <v>7059.56</v>
      </c>
      <c r="H1514" s="14" t="n">
        <v>0</v>
      </c>
      <c r="I1514" s="14" t="n">
        <v>0</v>
      </c>
      <c r="J1514" s="14" t="n">
        <v>0</v>
      </c>
      <c r="K1514" s="14" t="n">
        <v>0</v>
      </c>
      <c r="L1514" s="14" t="n">
        <v>0</v>
      </c>
      <c r="M1514" s="14"/>
      <c r="N1514" s="14"/>
      <c r="O1514" s="14" t="n">
        <v>0</v>
      </c>
      <c r="P1514" s="7" t="n">
        <v>2</v>
      </c>
      <c r="Q1514" s="7" t="n">
        <v>14</v>
      </c>
      <c r="R1514" s="7" t="n">
        <v>4</v>
      </c>
      <c r="S1514" s="7" t="n">
        <v>0.626</v>
      </c>
      <c r="T1514" s="7" t="n">
        <v>0</v>
      </c>
      <c r="U1514" s="7" t="n">
        <v>0</v>
      </c>
      <c r="V1514" s="7" t="n">
        <v>0.0914</v>
      </c>
      <c r="W1514" s="7"/>
    </row>
    <row r="1515" customFormat="false" ht="15" hidden="false" customHeight="false" outlineLevel="0" collapsed="false">
      <c r="A1515" s="7" t="s">
        <v>1628</v>
      </c>
      <c r="B1515" s="7" t="s">
        <v>101</v>
      </c>
      <c r="C1515" s="7" t="n">
        <v>19</v>
      </c>
      <c r="D1515" s="7" t="s">
        <v>102</v>
      </c>
      <c r="E1515" s="7" t="n">
        <v>6</v>
      </c>
      <c r="F1515" s="7" t="n">
        <v>3</v>
      </c>
      <c r="G1515" s="14" t="n">
        <v>265.71</v>
      </c>
      <c r="H1515" s="14" t="n">
        <v>0</v>
      </c>
      <c r="I1515" s="14" t="n">
        <v>23600</v>
      </c>
      <c r="J1515" s="14" t="n">
        <v>0</v>
      </c>
      <c r="K1515" s="14" t="n">
        <v>0</v>
      </c>
      <c r="L1515" s="14" t="n">
        <v>0</v>
      </c>
      <c r="M1515" s="14" t="n">
        <v>1800</v>
      </c>
      <c r="N1515" s="14"/>
      <c r="O1515" s="14" t="n">
        <v>75.91</v>
      </c>
      <c r="P1515" s="7" t="n">
        <v>9</v>
      </c>
      <c r="Q1515" s="7" t="n">
        <v>17</v>
      </c>
      <c r="R1515" s="7" t="n">
        <v>7</v>
      </c>
      <c r="S1515" s="7" t="n">
        <v>0.789</v>
      </c>
      <c r="T1515" s="7" t="n">
        <v>0</v>
      </c>
      <c r="U1515" s="7" t="n">
        <v>0</v>
      </c>
      <c r="V1515" s="7" t="n">
        <v>0.1033</v>
      </c>
      <c r="W1515" s="7" t="s">
        <v>256</v>
      </c>
    </row>
    <row r="1516" customFormat="false" ht="15" hidden="false" customHeight="false" outlineLevel="0" collapsed="false">
      <c r="A1516" s="7" t="s">
        <v>1629</v>
      </c>
      <c r="B1516" s="7" t="s">
        <v>106</v>
      </c>
      <c r="C1516" s="7" t="n">
        <v>40</v>
      </c>
      <c r="D1516" s="7" t="s">
        <v>104</v>
      </c>
      <c r="E1516" s="7" t="n">
        <v>20</v>
      </c>
      <c r="F1516" s="7" t="n">
        <v>1</v>
      </c>
      <c r="G1516" s="14" t="n">
        <v>4553.41</v>
      </c>
      <c r="H1516" s="14" t="n">
        <v>0</v>
      </c>
      <c r="I1516" s="14" t="n">
        <v>0</v>
      </c>
      <c r="J1516" s="14" t="n">
        <v>0</v>
      </c>
      <c r="K1516" s="14" t="n">
        <v>0</v>
      </c>
      <c r="L1516" s="14" t="n">
        <v>0</v>
      </c>
      <c r="M1516" s="14"/>
      <c r="N1516" s="14"/>
      <c r="O1516" s="14" t="n">
        <v>0</v>
      </c>
      <c r="P1516" s="7" t="n">
        <v>16</v>
      </c>
      <c r="Q1516" s="7" t="n">
        <v>19</v>
      </c>
      <c r="R1516" s="7" t="n">
        <v>3</v>
      </c>
      <c r="S1516" s="7" t="n">
        <v>0.651</v>
      </c>
      <c r="T1516" s="7" t="n">
        <v>0</v>
      </c>
      <c r="U1516" s="7" t="n">
        <v>0</v>
      </c>
      <c r="V1516" s="7" t="n">
        <v>0.0846</v>
      </c>
      <c r="W1516" s="7"/>
    </row>
    <row r="1517" customFormat="false" ht="15" hidden="false" customHeight="false" outlineLevel="0" collapsed="false">
      <c r="A1517" s="7" t="s">
        <v>1630</v>
      </c>
      <c r="B1517" s="7" t="s">
        <v>108</v>
      </c>
      <c r="C1517" s="7" t="n">
        <v>35</v>
      </c>
      <c r="D1517" s="7" t="s">
        <v>104</v>
      </c>
      <c r="E1517" s="7" t="n">
        <v>21</v>
      </c>
      <c r="F1517" s="7" t="n">
        <v>3</v>
      </c>
      <c r="G1517" s="14" t="n">
        <v>17897.99</v>
      </c>
      <c r="H1517" s="14" t="n">
        <v>31798.71</v>
      </c>
      <c r="I1517" s="14" t="n">
        <v>0</v>
      </c>
      <c r="J1517" s="14" t="n">
        <v>0</v>
      </c>
      <c r="K1517" s="14" t="n">
        <v>269400</v>
      </c>
      <c r="L1517" s="14" t="n">
        <v>0</v>
      </c>
      <c r="M1517" s="14"/>
      <c r="N1517" s="14"/>
      <c r="O1517" s="14" t="n">
        <v>0</v>
      </c>
      <c r="P1517" s="7" t="n">
        <v>6</v>
      </c>
      <c r="Q1517" s="7" t="n">
        <v>37</v>
      </c>
      <c r="R1517" s="7" t="n">
        <v>0</v>
      </c>
      <c r="S1517" s="7" t="n">
        <v>0.714</v>
      </c>
      <c r="T1517" s="7" t="n">
        <v>0</v>
      </c>
      <c r="U1517" s="7" t="n">
        <v>0</v>
      </c>
      <c r="V1517" s="7" t="n">
        <v>0.0339</v>
      </c>
      <c r="W1517" s="7"/>
    </row>
    <row r="1518" customFormat="false" ht="15" hidden="false" customHeight="false" outlineLevel="0" collapsed="false">
      <c r="A1518" s="7" t="s">
        <v>1631</v>
      </c>
      <c r="B1518" s="7" t="s">
        <v>101</v>
      </c>
      <c r="C1518" s="7" t="n">
        <v>30</v>
      </c>
      <c r="D1518" s="7" t="s">
        <v>104</v>
      </c>
      <c r="E1518" s="7" t="n">
        <v>53</v>
      </c>
      <c r="F1518" s="7" t="n">
        <v>5</v>
      </c>
      <c r="G1518" s="14" t="n">
        <v>2320.85</v>
      </c>
      <c r="H1518" s="14" t="n">
        <v>8768.29</v>
      </c>
      <c r="I1518" s="14" t="n">
        <v>159700</v>
      </c>
      <c r="J1518" s="14" t="n">
        <v>79914.96</v>
      </c>
      <c r="K1518" s="14" t="n">
        <v>269200</v>
      </c>
      <c r="L1518" s="14" t="n">
        <v>0</v>
      </c>
      <c r="M1518" s="14"/>
      <c r="N1518" s="14"/>
      <c r="O1518" s="14" t="n">
        <v>0</v>
      </c>
      <c r="P1518" s="7" t="n">
        <v>0</v>
      </c>
      <c r="Q1518" s="7" t="n">
        <v>39</v>
      </c>
      <c r="R1518" s="7" t="n">
        <v>13</v>
      </c>
      <c r="S1518" s="7" t="n">
        <v>1</v>
      </c>
      <c r="T1518" s="7" t="n">
        <v>0</v>
      </c>
      <c r="U1518" s="7" t="n">
        <v>0</v>
      </c>
      <c r="V1518" s="7" t="n">
        <v>0.013</v>
      </c>
      <c r="W1518" s="7"/>
    </row>
    <row r="1519" customFormat="false" ht="15" hidden="false" customHeight="false" outlineLevel="0" collapsed="false">
      <c r="A1519" s="7" t="s">
        <v>1632</v>
      </c>
      <c r="B1519" s="7" t="s">
        <v>101</v>
      </c>
      <c r="C1519" s="7" t="n">
        <v>28</v>
      </c>
      <c r="D1519" s="7" t="s">
        <v>102</v>
      </c>
      <c r="E1519" s="7" t="n">
        <v>42</v>
      </c>
      <c r="F1519" s="7" t="n">
        <v>1</v>
      </c>
      <c r="G1519" s="14" t="n">
        <v>772.18</v>
      </c>
      <c r="H1519" s="14" t="n">
        <v>0</v>
      </c>
      <c r="I1519" s="14" t="n">
        <v>0</v>
      </c>
      <c r="J1519" s="14" t="n">
        <v>0</v>
      </c>
      <c r="K1519" s="14" t="n">
        <v>0</v>
      </c>
      <c r="L1519" s="14" t="n">
        <v>0</v>
      </c>
      <c r="M1519" s="14"/>
      <c r="N1519" s="14"/>
      <c r="O1519" s="14" t="n">
        <v>0</v>
      </c>
      <c r="P1519" s="7" t="n">
        <v>16</v>
      </c>
      <c r="Q1519" s="7" t="n">
        <v>7</v>
      </c>
      <c r="R1519" s="7" t="n">
        <v>8</v>
      </c>
      <c r="S1519" s="7" t="n">
        <v>0.797</v>
      </c>
      <c r="T1519" s="7" t="n">
        <v>1</v>
      </c>
      <c r="U1519" s="7" t="n">
        <v>1</v>
      </c>
      <c r="V1519" s="7" t="n">
        <v>0.2295</v>
      </c>
      <c r="W1519" s="7"/>
    </row>
    <row r="1520" customFormat="false" ht="15" hidden="false" customHeight="false" outlineLevel="0" collapsed="false">
      <c r="A1520" s="7" t="s">
        <v>1633</v>
      </c>
      <c r="B1520" s="7" t="s">
        <v>101</v>
      </c>
      <c r="C1520" s="7" t="n">
        <v>33</v>
      </c>
      <c r="D1520" s="7" t="s">
        <v>102</v>
      </c>
      <c r="E1520" s="7" t="n">
        <v>7</v>
      </c>
      <c r="F1520" s="7" t="n">
        <v>3</v>
      </c>
      <c r="G1520" s="14" t="n">
        <v>1065.26</v>
      </c>
      <c r="H1520" s="14" t="n">
        <v>22528.29</v>
      </c>
      <c r="I1520" s="14" t="n">
        <v>0</v>
      </c>
      <c r="J1520" s="14" t="n">
        <v>0</v>
      </c>
      <c r="K1520" s="14" t="n">
        <v>66700</v>
      </c>
      <c r="L1520" s="14" t="n">
        <v>0</v>
      </c>
      <c r="M1520" s="14"/>
      <c r="N1520" s="14"/>
      <c r="O1520" s="14" t="n">
        <v>0</v>
      </c>
      <c r="P1520" s="7" t="n">
        <v>6</v>
      </c>
      <c r="Q1520" s="7" t="n">
        <v>7</v>
      </c>
      <c r="R1520" s="7" t="n">
        <v>9</v>
      </c>
      <c r="S1520" s="7" t="n">
        <v>0.723</v>
      </c>
      <c r="T1520" s="7" t="n">
        <v>1</v>
      </c>
      <c r="U1520" s="7" t="n">
        <v>0</v>
      </c>
      <c r="V1520" s="7" t="n">
        <v>0.264</v>
      </c>
      <c r="W1520" s="7"/>
    </row>
    <row r="1521" customFormat="false" ht="15" hidden="false" customHeight="false" outlineLevel="0" collapsed="false">
      <c r="A1521" s="7" t="s">
        <v>1634</v>
      </c>
      <c r="B1521" s="7" t="s">
        <v>101</v>
      </c>
      <c r="C1521" s="7" t="n">
        <v>53</v>
      </c>
      <c r="D1521" s="7" t="s">
        <v>104</v>
      </c>
      <c r="E1521" s="7" t="n">
        <v>90</v>
      </c>
      <c r="F1521" s="7" t="n">
        <v>4</v>
      </c>
      <c r="G1521" s="14" t="n">
        <v>12284.4</v>
      </c>
      <c r="H1521" s="14" t="n">
        <v>38278.87</v>
      </c>
      <c r="I1521" s="14" t="n">
        <v>0</v>
      </c>
      <c r="J1521" s="14" t="n">
        <v>0</v>
      </c>
      <c r="K1521" s="14" t="n">
        <v>0</v>
      </c>
      <c r="L1521" s="14" t="n">
        <v>0</v>
      </c>
      <c r="M1521" s="14" t="n">
        <v>20700</v>
      </c>
      <c r="N1521" s="14" t="n">
        <v>13.4</v>
      </c>
      <c r="O1521" s="14" t="n">
        <v>448.69</v>
      </c>
      <c r="P1521" s="7" t="n">
        <v>3</v>
      </c>
      <c r="Q1521" s="7" t="n">
        <v>19</v>
      </c>
      <c r="R1521" s="7" t="n">
        <v>8</v>
      </c>
      <c r="S1521" s="7" t="n">
        <v>0.934</v>
      </c>
      <c r="T1521" s="7" t="n">
        <v>0</v>
      </c>
      <c r="U1521" s="7" t="n">
        <v>0</v>
      </c>
      <c r="V1521" s="7" t="n">
        <v>0.0227</v>
      </c>
      <c r="W1521" s="7"/>
    </row>
    <row r="1522" customFormat="false" ht="15" hidden="false" customHeight="false" outlineLevel="0" collapsed="false">
      <c r="A1522" s="7" t="s">
        <v>1635</v>
      </c>
      <c r="B1522" s="7" t="s">
        <v>108</v>
      </c>
      <c r="C1522" s="7" t="n">
        <v>19</v>
      </c>
      <c r="D1522" s="7" t="s">
        <v>102</v>
      </c>
      <c r="E1522" s="7" t="n">
        <v>6</v>
      </c>
      <c r="F1522" s="7" t="n">
        <v>3</v>
      </c>
      <c r="G1522" s="14" t="n">
        <v>3346.83</v>
      </c>
      <c r="H1522" s="14" t="n">
        <v>102986.81</v>
      </c>
      <c r="I1522" s="14" t="n">
        <v>0</v>
      </c>
      <c r="J1522" s="14" t="n">
        <v>0</v>
      </c>
      <c r="K1522" s="14" t="n">
        <v>0</v>
      </c>
      <c r="L1522" s="14" t="n">
        <v>0</v>
      </c>
      <c r="M1522" s="14" t="n">
        <v>7000</v>
      </c>
      <c r="N1522" s="14" t="n">
        <v>52</v>
      </c>
      <c r="O1522" s="14" t="n">
        <v>521.64</v>
      </c>
      <c r="P1522" s="7" t="n">
        <v>4</v>
      </c>
      <c r="Q1522" s="7" t="n">
        <v>24</v>
      </c>
      <c r="R1522" s="7" t="n">
        <v>19</v>
      </c>
      <c r="S1522" s="7" t="n">
        <v>0.731</v>
      </c>
      <c r="T1522" s="7" t="n">
        <v>1</v>
      </c>
      <c r="U1522" s="7" t="n">
        <v>1</v>
      </c>
      <c r="V1522" s="7" t="n">
        <v>0.1816</v>
      </c>
      <c r="W1522" s="7"/>
    </row>
    <row r="1523" customFormat="false" ht="15" hidden="false" customHeight="false" outlineLevel="0" collapsed="false">
      <c r="A1523" s="7" t="s">
        <v>1636</v>
      </c>
      <c r="B1523" s="7" t="s">
        <v>101</v>
      </c>
      <c r="C1523" s="7" t="n">
        <v>81</v>
      </c>
      <c r="D1523" s="7" t="s">
        <v>102</v>
      </c>
      <c r="E1523" s="7" t="n">
        <v>6</v>
      </c>
      <c r="F1523" s="7" t="n">
        <v>2</v>
      </c>
      <c r="G1523" s="14" t="n">
        <v>4345.11</v>
      </c>
      <c r="H1523" s="14" t="n">
        <v>1716.52</v>
      </c>
      <c r="I1523" s="14" t="n">
        <v>0</v>
      </c>
      <c r="J1523" s="14" t="n">
        <v>0</v>
      </c>
      <c r="K1523" s="14" t="n">
        <v>0</v>
      </c>
      <c r="L1523" s="14" t="n">
        <v>0</v>
      </c>
      <c r="M1523" s="14"/>
      <c r="N1523" s="14"/>
      <c r="O1523" s="14" t="n">
        <v>0</v>
      </c>
      <c r="P1523" s="7" t="n">
        <v>4</v>
      </c>
      <c r="Q1523" s="7" t="n">
        <v>13</v>
      </c>
      <c r="R1523" s="7" t="n">
        <v>0</v>
      </c>
      <c r="S1523" s="7" t="n">
        <v>0.461</v>
      </c>
      <c r="T1523" s="7" t="n">
        <v>0</v>
      </c>
      <c r="U1523" s="7" t="n">
        <v>0</v>
      </c>
      <c r="V1523" s="7" t="n">
        <v>0.1659</v>
      </c>
      <c r="W1523" s="7"/>
    </row>
    <row r="1524" customFormat="false" ht="15" hidden="false" customHeight="false" outlineLevel="0" collapsed="false">
      <c r="A1524" s="7" t="s">
        <v>1637</v>
      </c>
      <c r="B1524" s="7" t="s">
        <v>108</v>
      </c>
      <c r="C1524" s="7" t="n">
        <v>28</v>
      </c>
      <c r="D1524" s="7" t="s">
        <v>102</v>
      </c>
      <c r="E1524" s="7" t="n">
        <v>36</v>
      </c>
      <c r="F1524" s="7" t="n">
        <v>4</v>
      </c>
      <c r="G1524" s="14" t="n">
        <v>8758</v>
      </c>
      <c r="H1524" s="14" t="n">
        <v>0</v>
      </c>
      <c r="I1524" s="14" t="n">
        <v>0</v>
      </c>
      <c r="J1524" s="14" t="n">
        <v>60769.11</v>
      </c>
      <c r="K1524" s="14" t="n">
        <v>293000</v>
      </c>
      <c r="L1524" s="14" t="n">
        <v>0</v>
      </c>
      <c r="M1524" s="14" t="n">
        <v>14400</v>
      </c>
      <c r="N1524" s="14" t="n">
        <v>16.1</v>
      </c>
      <c r="O1524" s="14" t="n">
        <v>245.3</v>
      </c>
      <c r="P1524" s="7" t="n">
        <v>40</v>
      </c>
      <c r="Q1524" s="7" t="n">
        <v>16</v>
      </c>
      <c r="R1524" s="7" t="n">
        <v>5</v>
      </c>
      <c r="S1524" s="7" t="n">
        <v>0.86</v>
      </c>
      <c r="T1524" s="7" t="n">
        <v>0</v>
      </c>
      <c r="U1524" s="7" t="n">
        <v>0</v>
      </c>
      <c r="V1524" s="7" t="n">
        <v>0.0753</v>
      </c>
      <c r="W1524" s="7"/>
    </row>
    <row r="1525" customFormat="false" ht="15" hidden="false" customHeight="false" outlineLevel="0" collapsed="false">
      <c r="A1525" s="7" t="s">
        <v>1638</v>
      </c>
      <c r="B1525" s="7" t="s">
        <v>101</v>
      </c>
      <c r="C1525" s="7" t="n">
        <v>69</v>
      </c>
      <c r="D1525" s="7" t="s">
        <v>102</v>
      </c>
      <c r="E1525" s="7" t="n">
        <v>249</v>
      </c>
      <c r="F1525" s="7" t="n">
        <v>2</v>
      </c>
      <c r="G1525" s="14" t="n">
        <v>27771.09</v>
      </c>
      <c r="H1525" s="14" t="n">
        <v>0</v>
      </c>
      <c r="I1525" s="14" t="n">
        <v>220000</v>
      </c>
      <c r="J1525" s="14" t="n">
        <v>0</v>
      </c>
      <c r="K1525" s="14" t="n">
        <v>0</v>
      </c>
      <c r="L1525" s="14" t="n">
        <v>0</v>
      </c>
      <c r="M1525" s="14"/>
      <c r="N1525" s="14"/>
      <c r="O1525" s="14" t="n">
        <v>0</v>
      </c>
      <c r="P1525" s="7" t="n">
        <v>12</v>
      </c>
      <c r="Q1525" s="7" t="n">
        <v>16</v>
      </c>
      <c r="R1525" s="7" t="n">
        <v>10</v>
      </c>
      <c r="S1525" s="7" t="n">
        <v>0.596</v>
      </c>
      <c r="T1525" s="7" t="n">
        <v>0</v>
      </c>
      <c r="U1525" s="7" t="n">
        <v>1</v>
      </c>
      <c r="V1525" s="7" t="n">
        <v>0.092</v>
      </c>
      <c r="W1525" s="7"/>
    </row>
    <row r="1526" customFormat="false" ht="15" hidden="false" customHeight="false" outlineLevel="0" collapsed="false">
      <c r="A1526" s="7" t="s">
        <v>1639</v>
      </c>
      <c r="B1526" s="7" t="s">
        <v>101</v>
      </c>
      <c r="C1526" s="7" t="n">
        <v>88</v>
      </c>
      <c r="D1526" s="7" t="s">
        <v>102</v>
      </c>
      <c r="E1526" s="7" t="n">
        <v>153</v>
      </c>
      <c r="F1526" s="7" t="n">
        <v>3</v>
      </c>
      <c r="G1526" s="14" t="n">
        <v>3349.41</v>
      </c>
      <c r="H1526" s="14" t="n">
        <v>14114.25</v>
      </c>
      <c r="I1526" s="14" t="n">
        <v>0</v>
      </c>
      <c r="J1526" s="14" t="n">
        <v>0</v>
      </c>
      <c r="K1526" s="14" t="n">
        <v>0</v>
      </c>
      <c r="L1526" s="14" t="n">
        <v>0</v>
      </c>
      <c r="M1526" s="14" t="n">
        <v>5500</v>
      </c>
      <c r="N1526" s="14" t="n">
        <v>68.6</v>
      </c>
      <c r="O1526" s="14" t="n">
        <v>0</v>
      </c>
      <c r="P1526" s="7" t="n">
        <v>388</v>
      </c>
      <c r="Q1526" s="7" t="n">
        <v>0</v>
      </c>
      <c r="R1526" s="7" t="n">
        <v>0</v>
      </c>
      <c r="S1526" s="7"/>
      <c r="T1526" s="7" t="n">
        <v>0</v>
      </c>
      <c r="U1526" s="7" t="n">
        <v>0</v>
      </c>
      <c r="V1526" s="7" t="n">
        <v>0.2047</v>
      </c>
      <c r="W1526" s="7"/>
    </row>
    <row r="1527" customFormat="false" ht="15" hidden="false" customHeight="false" outlineLevel="0" collapsed="false">
      <c r="A1527" s="7" t="s">
        <v>1640</v>
      </c>
      <c r="B1527" s="7" t="s">
        <v>101</v>
      </c>
      <c r="C1527" s="7" t="n">
        <v>52</v>
      </c>
      <c r="D1527" s="7" t="s">
        <v>104</v>
      </c>
      <c r="E1527" s="7" t="n">
        <v>81</v>
      </c>
      <c r="F1527" s="7" t="n">
        <v>4</v>
      </c>
      <c r="G1527" s="14" t="n">
        <v>9489.45</v>
      </c>
      <c r="H1527" s="14" t="n">
        <v>239442.92</v>
      </c>
      <c r="I1527" s="14" t="n">
        <v>0</v>
      </c>
      <c r="J1527" s="14" t="n">
        <v>0</v>
      </c>
      <c r="K1527" s="14" t="n">
        <v>551700</v>
      </c>
      <c r="L1527" s="14" t="n">
        <v>0</v>
      </c>
      <c r="M1527" s="14"/>
      <c r="N1527" s="14"/>
      <c r="O1527" s="14" t="n">
        <v>0</v>
      </c>
      <c r="P1527" s="7" t="n">
        <v>10</v>
      </c>
      <c r="Q1527" s="7" t="n">
        <v>20</v>
      </c>
      <c r="R1527" s="7" t="n">
        <v>5</v>
      </c>
      <c r="S1527" s="7" t="n">
        <v>0.763</v>
      </c>
      <c r="T1527" s="7" t="n">
        <v>0</v>
      </c>
      <c r="U1527" s="7" t="n">
        <v>0</v>
      </c>
      <c r="V1527" s="7" t="n">
        <v>0.0321</v>
      </c>
      <c r="W1527" s="7"/>
    </row>
    <row r="1528" customFormat="false" ht="15" hidden="false" customHeight="false" outlineLevel="0" collapsed="false">
      <c r="A1528" s="7" t="s">
        <v>1641</v>
      </c>
      <c r="B1528" s="7" t="s">
        <v>128</v>
      </c>
      <c r="C1528" s="7" t="n">
        <v>41</v>
      </c>
      <c r="D1528" s="7" t="s">
        <v>102</v>
      </c>
      <c r="E1528" s="7" t="n">
        <v>28</v>
      </c>
      <c r="F1528" s="7" t="n">
        <v>4</v>
      </c>
      <c r="G1528" s="14" t="n">
        <v>327.25</v>
      </c>
      <c r="H1528" s="14" t="n">
        <v>0</v>
      </c>
      <c r="I1528" s="14" t="n">
        <v>9500</v>
      </c>
      <c r="J1528" s="14" t="n">
        <v>0</v>
      </c>
      <c r="K1528" s="14" t="n">
        <v>0</v>
      </c>
      <c r="L1528" s="14" t="n">
        <v>0</v>
      </c>
      <c r="M1528" s="14" t="n">
        <v>3700</v>
      </c>
      <c r="N1528" s="14" t="n">
        <v>57.5</v>
      </c>
      <c r="O1528" s="14" t="n">
        <v>89</v>
      </c>
      <c r="P1528" s="7" t="n">
        <v>32</v>
      </c>
      <c r="Q1528" s="7" t="n">
        <v>13</v>
      </c>
      <c r="R1528" s="7" t="n">
        <v>4</v>
      </c>
      <c r="S1528" s="7" t="n">
        <v>0.664</v>
      </c>
      <c r="T1528" s="7" t="n">
        <v>0</v>
      </c>
      <c r="U1528" s="7" t="n">
        <v>1</v>
      </c>
      <c r="V1528" s="7" t="n">
        <v>0.0569</v>
      </c>
      <c r="W1528" s="7"/>
    </row>
    <row r="1529" customFormat="false" ht="15" hidden="false" customHeight="false" outlineLevel="0" collapsed="false">
      <c r="A1529" s="7" t="s">
        <v>1642</v>
      </c>
      <c r="B1529" s="7" t="s">
        <v>101</v>
      </c>
      <c r="C1529" s="7" t="n">
        <v>69</v>
      </c>
      <c r="D1529" s="7" t="s">
        <v>102</v>
      </c>
      <c r="E1529" s="7" t="n">
        <v>206</v>
      </c>
      <c r="F1529" s="7" t="n">
        <v>3</v>
      </c>
      <c r="G1529" s="14" t="n">
        <v>4238.18</v>
      </c>
      <c r="H1529" s="14" t="n">
        <v>2904.82</v>
      </c>
      <c r="I1529" s="14" t="n">
        <v>24200</v>
      </c>
      <c r="J1529" s="14" t="n">
        <v>0</v>
      </c>
      <c r="K1529" s="14" t="n">
        <v>0</v>
      </c>
      <c r="L1529" s="14" t="n">
        <v>0</v>
      </c>
      <c r="M1529" s="14"/>
      <c r="N1529" s="14"/>
      <c r="O1529" s="14" t="n">
        <v>0</v>
      </c>
      <c r="P1529" s="7" t="n">
        <v>2</v>
      </c>
      <c r="Q1529" s="7" t="n">
        <v>25</v>
      </c>
      <c r="R1529" s="7" t="n">
        <v>0</v>
      </c>
      <c r="S1529" s="7" t="n">
        <v>0.622</v>
      </c>
      <c r="T1529" s="7" t="n">
        <v>1</v>
      </c>
      <c r="U1529" s="7" t="n">
        <v>0</v>
      </c>
      <c r="V1529" s="7" t="n">
        <v>0.0697</v>
      </c>
      <c r="W1529" s="7"/>
    </row>
    <row r="1530" customFormat="false" ht="15" hidden="false" customHeight="false" outlineLevel="0" collapsed="false">
      <c r="A1530" s="7" t="s">
        <v>1643</v>
      </c>
      <c r="B1530" s="7" t="s">
        <v>108</v>
      </c>
      <c r="C1530" s="7" t="n">
        <v>45</v>
      </c>
      <c r="D1530" s="7" t="s">
        <v>102</v>
      </c>
      <c r="E1530" s="7" t="n">
        <v>89</v>
      </c>
      <c r="F1530" s="7" t="n">
        <v>2</v>
      </c>
      <c r="G1530" s="14" t="n">
        <v>5821.42</v>
      </c>
      <c r="H1530" s="14" t="n">
        <v>0</v>
      </c>
      <c r="I1530" s="14" t="n">
        <v>0</v>
      </c>
      <c r="J1530" s="14" t="n">
        <v>0</v>
      </c>
      <c r="K1530" s="14" t="n">
        <v>0</v>
      </c>
      <c r="L1530" s="14" t="n">
        <v>0</v>
      </c>
      <c r="M1530" s="14" t="n">
        <v>15800</v>
      </c>
      <c r="N1530" s="14" t="n">
        <v>5.5</v>
      </c>
      <c r="O1530" s="14" t="n">
        <v>432.5</v>
      </c>
      <c r="P1530" s="7" t="n">
        <v>2</v>
      </c>
      <c r="Q1530" s="7" t="n">
        <v>26</v>
      </c>
      <c r="R1530" s="7" t="n">
        <v>21</v>
      </c>
      <c r="S1530" s="7" t="n">
        <v>0.682</v>
      </c>
      <c r="T1530" s="7" t="n">
        <v>1</v>
      </c>
      <c r="U1530" s="7" t="n">
        <v>0</v>
      </c>
      <c r="V1530" s="7" t="n">
        <v>0.1026</v>
      </c>
      <c r="W1530" s="7" t="s">
        <v>137</v>
      </c>
    </row>
    <row r="1531" customFormat="false" ht="15" hidden="false" customHeight="false" outlineLevel="0" collapsed="false">
      <c r="A1531" s="7" t="s">
        <v>1644</v>
      </c>
      <c r="B1531" s="7" t="s">
        <v>108</v>
      </c>
      <c r="C1531" s="7" t="n">
        <v>54</v>
      </c>
      <c r="D1531" s="7" t="s">
        <v>102</v>
      </c>
      <c r="E1531" s="7" t="n">
        <v>198</v>
      </c>
      <c r="F1531" s="7" t="n">
        <v>3</v>
      </c>
      <c r="G1531" s="14" t="n">
        <v>1033.82</v>
      </c>
      <c r="H1531" s="14" t="n">
        <v>0</v>
      </c>
      <c r="I1531" s="14" t="n">
        <v>0</v>
      </c>
      <c r="J1531" s="14" t="n">
        <v>0</v>
      </c>
      <c r="K1531" s="14" t="n">
        <v>0</v>
      </c>
      <c r="L1531" s="14" t="n">
        <v>21540</v>
      </c>
      <c r="M1531" s="14" t="n">
        <v>5000</v>
      </c>
      <c r="N1531" s="14" t="n">
        <v>53.1</v>
      </c>
      <c r="O1531" s="14" t="n">
        <v>121.88</v>
      </c>
      <c r="P1531" s="7" t="n">
        <v>2</v>
      </c>
      <c r="Q1531" s="7" t="n">
        <v>31</v>
      </c>
      <c r="R1531" s="7" t="n">
        <v>14</v>
      </c>
      <c r="S1531" s="7" t="n">
        <v>0.802</v>
      </c>
      <c r="T1531" s="7" t="n">
        <v>0</v>
      </c>
      <c r="U1531" s="7" t="n">
        <v>0</v>
      </c>
      <c r="V1531" s="7" t="n">
        <v>0.0465</v>
      </c>
      <c r="W1531" s="7"/>
    </row>
    <row r="1532" customFormat="false" ht="15" hidden="false" customHeight="false" outlineLevel="0" collapsed="false">
      <c r="A1532" s="7" t="s">
        <v>1645</v>
      </c>
      <c r="B1532" s="7" t="s">
        <v>108</v>
      </c>
      <c r="C1532" s="7" t="n">
        <v>43</v>
      </c>
      <c r="D1532" s="7" t="s">
        <v>104</v>
      </c>
      <c r="E1532" s="7" t="n">
        <v>90</v>
      </c>
      <c r="F1532" s="7" t="n">
        <v>4</v>
      </c>
      <c r="G1532" s="14" t="n">
        <v>4070.24</v>
      </c>
      <c r="H1532" s="14" t="n">
        <v>0</v>
      </c>
      <c r="I1532" s="14" t="n">
        <v>0</v>
      </c>
      <c r="J1532" s="14" t="n">
        <v>0</v>
      </c>
      <c r="K1532" s="14" t="n">
        <v>376500</v>
      </c>
      <c r="L1532" s="14" t="n">
        <v>0</v>
      </c>
      <c r="M1532" s="14" t="n">
        <v>22600</v>
      </c>
      <c r="N1532" s="14" t="n">
        <v>12.8</v>
      </c>
      <c r="O1532" s="14" t="n">
        <v>491.06</v>
      </c>
      <c r="P1532" s="7" t="n">
        <v>6</v>
      </c>
      <c r="Q1532" s="7" t="n">
        <v>53</v>
      </c>
      <c r="R1532" s="7" t="n">
        <v>0</v>
      </c>
      <c r="S1532" s="7" t="n">
        <v>0.716</v>
      </c>
      <c r="T1532" s="7" t="n">
        <v>0</v>
      </c>
      <c r="U1532" s="7" t="n">
        <v>0</v>
      </c>
      <c r="V1532" s="7" t="n">
        <v>0.0148</v>
      </c>
      <c r="W1532" s="7"/>
    </row>
    <row r="1533" customFormat="false" ht="15" hidden="false" customHeight="false" outlineLevel="0" collapsed="false">
      <c r="A1533" s="7" t="s">
        <v>1646</v>
      </c>
      <c r="B1533" s="7" t="s">
        <v>108</v>
      </c>
      <c r="C1533" s="7" t="n">
        <v>61</v>
      </c>
      <c r="D1533" s="7" t="s">
        <v>104</v>
      </c>
      <c r="E1533" s="7" t="n">
        <v>234</v>
      </c>
      <c r="F1533" s="7" t="n">
        <v>2</v>
      </c>
      <c r="G1533" s="14" t="n">
        <v>7956.02</v>
      </c>
      <c r="H1533" s="14" t="n">
        <v>12810.22</v>
      </c>
      <c r="I1533" s="14" t="n">
        <v>0</v>
      </c>
      <c r="J1533" s="14" t="n">
        <v>0</v>
      </c>
      <c r="K1533" s="14" t="n">
        <v>0</v>
      </c>
      <c r="L1533" s="14" t="n">
        <v>0</v>
      </c>
      <c r="M1533" s="14"/>
      <c r="N1533" s="14"/>
      <c r="O1533" s="14" t="n">
        <v>0</v>
      </c>
      <c r="P1533" s="7" t="n">
        <v>2</v>
      </c>
      <c r="Q1533" s="7" t="n">
        <v>22</v>
      </c>
      <c r="R1533" s="7" t="n">
        <v>2</v>
      </c>
      <c r="S1533" s="7" t="n">
        <v>0.624</v>
      </c>
      <c r="T1533" s="7" t="n">
        <v>1</v>
      </c>
      <c r="U1533" s="7" t="n">
        <v>0</v>
      </c>
      <c r="V1533" s="7" t="n">
        <v>0.0699</v>
      </c>
      <c r="W1533" s="7"/>
    </row>
    <row r="1534" customFormat="false" ht="15" hidden="false" customHeight="false" outlineLevel="0" collapsed="false">
      <c r="A1534" s="7" t="s">
        <v>1647</v>
      </c>
      <c r="B1534" s="7" t="s">
        <v>128</v>
      </c>
      <c r="C1534" s="7" t="n">
        <v>68</v>
      </c>
      <c r="D1534" s="7" t="s">
        <v>104</v>
      </c>
      <c r="E1534" s="7" t="n">
        <v>102</v>
      </c>
      <c r="F1534" s="7" t="n">
        <v>3</v>
      </c>
      <c r="G1534" s="14" t="n">
        <v>2792.1</v>
      </c>
      <c r="H1534" s="14" t="n">
        <v>4378.56</v>
      </c>
      <c r="I1534" s="14" t="n">
        <v>0</v>
      </c>
      <c r="J1534" s="14" t="n">
        <v>42431.28</v>
      </c>
      <c r="K1534" s="14" t="n">
        <v>0</v>
      </c>
      <c r="L1534" s="14" t="n">
        <v>0</v>
      </c>
      <c r="M1534" s="14"/>
      <c r="N1534" s="14"/>
      <c r="O1534" s="14" t="n">
        <v>0</v>
      </c>
      <c r="P1534" s="7" t="n">
        <v>4</v>
      </c>
      <c r="Q1534" s="7" t="n">
        <v>36</v>
      </c>
      <c r="R1534" s="7" t="n">
        <v>0</v>
      </c>
      <c r="S1534" s="7" t="n">
        <v>0.187</v>
      </c>
      <c r="T1534" s="7" t="n">
        <v>0</v>
      </c>
      <c r="U1534" s="7" t="n">
        <v>0</v>
      </c>
      <c r="V1534" s="7" t="n">
        <v>0.0265</v>
      </c>
      <c r="W1534" s="7"/>
    </row>
    <row r="1535" customFormat="false" ht="15" hidden="false" customHeight="false" outlineLevel="0" collapsed="false">
      <c r="A1535" s="7" t="s">
        <v>1648</v>
      </c>
      <c r="B1535" s="7" t="s">
        <v>128</v>
      </c>
      <c r="C1535" s="7" t="n">
        <v>35</v>
      </c>
      <c r="D1535" s="7" t="s">
        <v>102</v>
      </c>
      <c r="E1535" s="7" t="n">
        <v>23</v>
      </c>
      <c r="F1535" s="7" t="n">
        <v>2</v>
      </c>
      <c r="G1535" s="14" t="n">
        <v>619.05</v>
      </c>
      <c r="H1535" s="14" t="n">
        <v>0</v>
      </c>
      <c r="I1535" s="14" t="n">
        <v>0</v>
      </c>
      <c r="J1535" s="14" t="n">
        <v>0</v>
      </c>
      <c r="K1535" s="14" t="n">
        <v>0</v>
      </c>
      <c r="L1535" s="14" t="n">
        <v>0</v>
      </c>
      <c r="M1535" s="14"/>
      <c r="N1535" s="14"/>
      <c r="O1535" s="14" t="n">
        <v>0</v>
      </c>
      <c r="P1535" s="7" t="n">
        <v>5</v>
      </c>
      <c r="Q1535" s="7" t="n">
        <v>10</v>
      </c>
      <c r="R1535" s="7" t="n">
        <v>0</v>
      </c>
      <c r="S1535" s="7" t="n">
        <v>0.313</v>
      </c>
      <c r="T1535" s="7" t="n">
        <v>0</v>
      </c>
      <c r="U1535" s="7" t="n">
        <v>0</v>
      </c>
      <c r="V1535" s="7" t="n">
        <v>0.1281</v>
      </c>
      <c r="W1535" s="7"/>
    </row>
    <row r="1536" customFormat="false" ht="15" hidden="false" customHeight="false" outlineLevel="0" collapsed="false">
      <c r="A1536" s="7" t="s">
        <v>1649</v>
      </c>
      <c r="B1536" s="7" t="s">
        <v>101</v>
      </c>
      <c r="C1536" s="7" t="n">
        <v>63</v>
      </c>
      <c r="D1536" s="7" t="s">
        <v>102</v>
      </c>
      <c r="E1536" s="7" t="n">
        <v>114</v>
      </c>
      <c r="F1536" s="7" t="n">
        <v>1</v>
      </c>
      <c r="G1536" s="14" t="n">
        <v>966.83</v>
      </c>
      <c r="H1536" s="14" t="n">
        <v>0</v>
      </c>
      <c r="I1536" s="14" t="n">
        <v>0</v>
      </c>
      <c r="J1536" s="14" t="n">
        <v>0</v>
      </c>
      <c r="K1536" s="14" t="n">
        <v>0</v>
      </c>
      <c r="L1536" s="14" t="n">
        <v>0</v>
      </c>
      <c r="M1536" s="14"/>
      <c r="N1536" s="14"/>
      <c r="O1536" s="14" t="n">
        <v>0</v>
      </c>
      <c r="P1536" s="7" t="n">
        <v>116</v>
      </c>
      <c r="Q1536" s="7" t="n">
        <v>0</v>
      </c>
      <c r="R1536" s="7" t="n">
        <v>2</v>
      </c>
      <c r="S1536" s="7"/>
      <c r="T1536" s="7" t="n">
        <v>1</v>
      </c>
      <c r="U1536" s="7" t="n">
        <v>0</v>
      </c>
      <c r="V1536" s="7" t="n">
        <v>0.6068</v>
      </c>
      <c r="W1536" s="7"/>
    </row>
    <row r="1537" customFormat="false" ht="15" hidden="false" customHeight="false" outlineLevel="0" collapsed="false">
      <c r="A1537" s="7" t="s">
        <v>1650</v>
      </c>
      <c r="B1537" s="7" t="s">
        <v>106</v>
      </c>
      <c r="C1537" s="7" t="n">
        <v>33</v>
      </c>
      <c r="D1537" s="7" t="s">
        <v>102</v>
      </c>
      <c r="E1537" s="7" t="n">
        <v>51</v>
      </c>
      <c r="F1537" s="7" t="n">
        <v>3</v>
      </c>
      <c r="G1537" s="14" t="n">
        <v>4197.21</v>
      </c>
      <c r="H1537" s="14" t="n">
        <v>59314.18</v>
      </c>
      <c r="I1537" s="14" t="n">
        <v>0</v>
      </c>
      <c r="J1537" s="14" t="n">
        <v>0</v>
      </c>
      <c r="K1537" s="14" t="n">
        <v>0</v>
      </c>
      <c r="L1537" s="14" t="n">
        <v>0</v>
      </c>
      <c r="M1537" s="14" t="n">
        <v>6700</v>
      </c>
      <c r="N1537" s="14" t="n">
        <v>37.8</v>
      </c>
      <c r="O1537" s="14" t="n">
        <v>214.28</v>
      </c>
      <c r="P1537" s="7" t="n">
        <v>6</v>
      </c>
      <c r="Q1537" s="7" t="n">
        <v>20</v>
      </c>
      <c r="R1537" s="7" t="n">
        <v>8</v>
      </c>
      <c r="S1537" s="7" t="n">
        <v>0.832</v>
      </c>
      <c r="T1537" s="7" t="n">
        <v>0</v>
      </c>
      <c r="U1537" s="7" t="n">
        <v>0</v>
      </c>
      <c r="V1537" s="7" t="n">
        <v>0.0918</v>
      </c>
      <c r="W1537" s="7"/>
    </row>
    <row r="1538" customFormat="false" ht="15" hidden="false" customHeight="false" outlineLevel="0" collapsed="false">
      <c r="A1538" s="7" t="s">
        <v>1651</v>
      </c>
      <c r="B1538" s="7" t="s">
        <v>108</v>
      </c>
      <c r="C1538" s="7" t="n">
        <v>40</v>
      </c>
      <c r="D1538" s="7" t="s">
        <v>104</v>
      </c>
      <c r="E1538" s="7" t="n">
        <v>147</v>
      </c>
      <c r="F1538" s="7" t="n">
        <v>3</v>
      </c>
      <c r="G1538" s="14" t="n">
        <v>4231.72</v>
      </c>
      <c r="H1538" s="14" t="n">
        <v>54563.32</v>
      </c>
      <c r="I1538" s="14" t="n">
        <v>0</v>
      </c>
      <c r="J1538" s="14" t="n">
        <v>0</v>
      </c>
      <c r="K1538" s="14" t="n">
        <v>0</v>
      </c>
      <c r="L1538" s="14" t="n">
        <v>0</v>
      </c>
      <c r="M1538" s="14" t="n">
        <v>27200</v>
      </c>
      <c r="N1538" s="14" t="n">
        <v>31.3</v>
      </c>
      <c r="O1538" s="14" t="n">
        <v>3040.73</v>
      </c>
      <c r="P1538" s="7" t="n">
        <v>4</v>
      </c>
      <c r="Q1538" s="7" t="n">
        <v>40</v>
      </c>
      <c r="R1538" s="7" t="n">
        <v>12</v>
      </c>
      <c r="S1538" s="7" t="n">
        <v>0.817</v>
      </c>
      <c r="T1538" s="7" t="n">
        <v>0</v>
      </c>
      <c r="U1538" s="7" t="n">
        <v>0</v>
      </c>
      <c r="V1538" s="7" t="n">
        <v>0.022</v>
      </c>
      <c r="W1538" s="7"/>
    </row>
    <row r="1539" customFormat="false" ht="15" hidden="false" customHeight="false" outlineLevel="0" collapsed="false">
      <c r="A1539" s="7" t="s">
        <v>1652</v>
      </c>
      <c r="B1539" s="7" t="s">
        <v>106</v>
      </c>
      <c r="C1539" s="7" t="n">
        <v>58</v>
      </c>
      <c r="D1539" s="7" t="s">
        <v>102</v>
      </c>
      <c r="E1539" s="7" t="n">
        <v>268</v>
      </c>
      <c r="F1539" s="7" t="n">
        <v>3</v>
      </c>
      <c r="G1539" s="14" t="n">
        <v>6137.28</v>
      </c>
      <c r="H1539" s="14" t="n">
        <v>5374.05</v>
      </c>
      <c r="I1539" s="14" t="n">
        <v>0</v>
      </c>
      <c r="J1539" s="14" t="n">
        <v>0</v>
      </c>
      <c r="K1539" s="14" t="n">
        <v>0</v>
      </c>
      <c r="L1539" s="14" t="n">
        <v>0</v>
      </c>
      <c r="M1539" s="14" t="n">
        <v>7900</v>
      </c>
      <c r="N1539" s="14" t="n">
        <v>42.2</v>
      </c>
      <c r="O1539" s="14" t="n">
        <v>111.96</v>
      </c>
      <c r="P1539" s="7" t="n">
        <v>2</v>
      </c>
      <c r="Q1539" s="7" t="n">
        <v>7</v>
      </c>
      <c r="R1539" s="7" t="n">
        <v>3</v>
      </c>
      <c r="S1539" s="7" t="n">
        <v>0.62</v>
      </c>
      <c r="T1539" s="7" t="n">
        <v>0</v>
      </c>
      <c r="U1539" s="7" t="n">
        <v>0</v>
      </c>
      <c r="V1539" s="7" t="n">
        <v>0.061</v>
      </c>
      <c r="W1539" s="7"/>
    </row>
    <row r="1540" customFormat="false" ht="15" hidden="false" customHeight="false" outlineLevel="0" collapsed="false">
      <c r="A1540" s="7" t="s">
        <v>1653</v>
      </c>
      <c r="B1540" s="7" t="s">
        <v>101</v>
      </c>
      <c r="C1540" s="7" t="n">
        <v>46</v>
      </c>
      <c r="D1540" s="7" t="s">
        <v>104</v>
      </c>
      <c r="E1540" s="7" t="n">
        <v>126</v>
      </c>
      <c r="F1540" s="7" t="n">
        <v>3</v>
      </c>
      <c r="G1540" s="14" t="n">
        <v>7320.71</v>
      </c>
      <c r="H1540" s="14" t="n">
        <v>43917.66</v>
      </c>
      <c r="I1540" s="14" t="n">
        <v>0</v>
      </c>
      <c r="J1540" s="14" t="n">
        <v>0</v>
      </c>
      <c r="K1540" s="14" t="n">
        <v>0</v>
      </c>
      <c r="L1540" s="14" t="n">
        <v>0</v>
      </c>
      <c r="M1540" s="14" t="n">
        <v>13800</v>
      </c>
      <c r="N1540" s="14" t="n">
        <v>42.9</v>
      </c>
      <c r="O1540" s="14" t="n">
        <v>1935.35</v>
      </c>
      <c r="P1540" s="7" t="n">
        <v>1</v>
      </c>
      <c r="Q1540" s="7" t="n">
        <v>67</v>
      </c>
      <c r="R1540" s="7" t="n">
        <v>9</v>
      </c>
      <c r="S1540" s="7" t="n">
        <v>0.622</v>
      </c>
      <c r="T1540" s="7" t="n">
        <v>0</v>
      </c>
      <c r="U1540" s="7" t="n">
        <v>0</v>
      </c>
      <c r="V1540" s="7" t="n">
        <v>0.0168</v>
      </c>
      <c r="W1540" s="7"/>
    </row>
    <row r="1541" customFormat="false" ht="15" hidden="false" customHeight="false" outlineLevel="0" collapsed="false">
      <c r="A1541" s="7" t="s">
        <v>1654</v>
      </c>
      <c r="B1541" s="7" t="s">
        <v>128</v>
      </c>
      <c r="C1541" s="7" t="n">
        <v>44</v>
      </c>
      <c r="D1541" s="7" t="s">
        <v>104</v>
      </c>
      <c r="E1541" s="7" t="n">
        <v>184</v>
      </c>
      <c r="F1541" s="7" t="n">
        <v>4</v>
      </c>
      <c r="G1541" s="14" t="n">
        <v>1818.41</v>
      </c>
      <c r="H1541" s="14" t="n">
        <v>7002.49</v>
      </c>
      <c r="I1541" s="14" t="n">
        <v>9700</v>
      </c>
      <c r="J1541" s="14" t="n">
        <v>0</v>
      </c>
      <c r="K1541" s="14" t="n">
        <v>0</v>
      </c>
      <c r="L1541" s="14" t="n">
        <v>0</v>
      </c>
      <c r="M1541" s="14" t="n">
        <v>3700</v>
      </c>
      <c r="N1541" s="14" t="n">
        <v>77.2</v>
      </c>
      <c r="O1541" s="14" t="n">
        <v>834.07</v>
      </c>
      <c r="P1541" s="7" t="n">
        <v>3</v>
      </c>
      <c r="Q1541" s="7" t="n">
        <v>62</v>
      </c>
      <c r="R1541" s="7" t="n">
        <v>13</v>
      </c>
      <c r="S1541" s="7" t="n">
        <v>0.689</v>
      </c>
      <c r="T1541" s="7" t="n">
        <v>0</v>
      </c>
      <c r="U1541" s="7" t="n">
        <v>0</v>
      </c>
      <c r="V1541" s="7" t="n">
        <v>0.0122</v>
      </c>
      <c r="W1541" s="7"/>
    </row>
    <row r="1542" customFormat="false" ht="15" hidden="false" customHeight="false" outlineLevel="0" collapsed="false">
      <c r="A1542" s="7" t="s">
        <v>1655</v>
      </c>
      <c r="B1542" s="7" t="s">
        <v>106</v>
      </c>
      <c r="C1542" s="7" t="n">
        <v>63</v>
      </c>
      <c r="D1542" s="7" t="s">
        <v>104</v>
      </c>
      <c r="E1542" s="7" t="n">
        <v>68</v>
      </c>
      <c r="F1542" s="7" t="n">
        <v>4</v>
      </c>
      <c r="G1542" s="14" t="n">
        <v>3427.49</v>
      </c>
      <c r="H1542" s="14" t="n">
        <v>6122.1</v>
      </c>
      <c r="I1542" s="14" t="n">
        <v>5900</v>
      </c>
      <c r="J1542" s="14" t="n">
        <v>10884.71</v>
      </c>
      <c r="K1542" s="14" t="n">
        <v>0</v>
      </c>
      <c r="L1542" s="14" t="n">
        <v>0</v>
      </c>
      <c r="M1542" s="14"/>
      <c r="N1542" s="14"/>
      <c r="O1542" s="14" t="n">
        <v>0</v>
      </c>
      <c r="P1542" s="7" t="n">
        <v>6</v>
      </c>
      <c r="Q1542" s="7" t="n">
        <v>72</v>
      </c>
      <c r="R1542" s="7" t="n">
        <v>14</v>
      </c>
      <c r="S1542" s="7" t="n">
        <v>0.801</v>
      </c>
      <c r="T1542" s="7" t="n">
        <v>0</v>
      </c>
      <c r="U1542" s="7" t="n">
        <v>0</v>
      </c>
      <c r="V1542" s="7" t="n">
        <v>0.0119</v>
      </c>
      <c r="W1542" s="7"/>
    </row>
    <row r="1543" customFormat="false" ht="15" hidden="false" customHeight="false" outlineLevel="0" collapsed="false">
      <c r="A1543" s="7" t="s">
        <v>1656</v>
      </c>
      <c r="B1543" s="7" t="s">
        <v>108</v>
      </c>
      <c r="C1543" s="7" t="n">
        <v>49</v>
      </c>
      <c r="D1543" s="7" t="s">
        <v>104</v>
      </c>
      <c r="E1543" s="7" t="n">
        <v>32</v>
      </c>
      <c r="F1543" s="7" t="n">
        <v>5</v>
      </c>
      <c r="G1543" s="14" t="n">
        <v>17946.71</v>
      </c>
      <c r="H1543" s="14" t="n">
        <v>142059.18</v>
      </c>
      <c r="I1543" s="14" t="n">
        <v>0</v>
      </c>
      <c r="J1543" s="14" t="n">
        <v>0</v>
      </c>
      <c r="K1543" s="14" t="n">
        <v>0</v>
      </c>
      <c r="L1543" s="14" t="n">
        <v>6620</v>
      </c>
      <c r="M1543" s="14" t="n">
        <v>9400</v>
      </c>
      <c r="N1543" s="14" t="n">
        <v>40.9</v>
      </c>
      <c r="O1543" s="14" t="n">
        <v>7357.15</v>
      </c>
      <c r="P1543" s="7" t="n">
        <v>0</v>
      </c>
      <c r="Q1543" s="7" t="n">
        <v>167</v>
      </c>
      <c r="R1543" s="7" t="n">
        <v>20</v>
      </c>
      <c r="S1543" s="7" t="n">
        <v>0.65</v>
      </c>
      <c r="T1543" s="7" t="n">
        <v>1</v>
      </c>
      <c r="U1543" s="7" t="n">
        <v>0</v>
      </c>
      <c r="V1543" s="7" t="n">
        <v>0.0368</v>
      </c>
      <c r="W1543" s="7" t="s">
        <v>117</v>
      </c>
    </row>
    <row r="1544" customFormat="false" ht="15" hidden="false" customHeight="false" outlineLevel="0" collapsed="false">
      <c r="A1544" s="7" t="s">
        <v>1657</v>
      </c>
      <c r="B1544" s="7" t="s">
        <v>101</v>
      </c>
      <c r="C1544" s="7" t="n">
        <v>80</v>
      </c>
      <c r="D1544" s="7" t="s">
        <v>102</v>
      </c>
      <c r="E1544" s="7" t="n">
        <v>413</v>
      </c>
      <c r="F1544" s="7" t="n">
        <v>4</v>
      </c>
      <c r="G1544" s="14" t="n">
        <v>13748.04</v>
      </c>
      <c r="H1544" s="14"/>
      <c r="I1544" s="14" t="n">
        <v>0</v>
      </c>
      <c r="J1544" s="14" t="n">
        <v>0</v>
      </c>
      <c r="K1544" s="14" t="n">
        <v>0</v>
      </c>
      <c r="L1544" s="14" t="n">
        <v>6800</v>
      </c>
      <c r="M1544" s="14" t="n">
        <v>5700</v>
      </c>
      <c r="N1544" s="14" t="n">
        <v>31.2</v>
      </c>
      <c r="O1544" s="14" t="n">
        <v>164.19</v>
      </c>
      <c r="P1544" s="7" t="n">
        <v>13</v>
      </c>
      <c r="Q1544" s="7" t="n">
        <v>14</v>
      </c>
      <c r="R1544" s="7" t="n">
        <v>1</v>
      </c>
      <c r="S1544" s="7" t="n">
        <v>0.475</v>
      </c>
      <c r="T1544" s="7" t="n">
        <v>0</v>
      </c>
      <c r="U1544" s="7" t="n">
        <v>0</v>
      </c>
      <c r="V1544" s="7" t="n">
        <v>0.0892</v>
      </c>
      <c r="W1544" s="7" t="s">
        <v>384</v>
      </c>
    </row>
    <row r="1545" customFormat="false" ht="15" hidden="false" customHeight="false" outlineLevel="0" collapsed="false">
      <c r="A1545" s="7" t="s">
        <v>1658</v>
      </c>
      <c r="B1545" s="7" t="s">
        <v>106</v>
      </c>
      <c r="C1545" s="7" t="n">
        <v>31</v>
      </c>
      <c r="D1545" s="7" t="s">
        <v>102</v>
      </c>
      <c r="E1545" s="7" t="n">
        <v>30</v>
      </c>
      <c r="F1545" s="7" t="n">
        <v>2</v>
      </c>
      <c r="G1545" s="14" t="n">
        <v>4525.8</v>
      </c>
      <c r="H1545" s="14" t="n">
        <v>40985.6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/>
      <c r="N1545" s="14"/>
      <c r="O1545" s="14" t="n">
        <v>0</v>
      </c>
      <c r="P1545" s="7" t="n">
        <v>26</v>
      </c>
      <c r="Q1545" s="7" t="n">
        <v>15</v>
      </c>
      <c r="R1545" s="7" t="n">
        <v>7</v>
      </c>
      <c r="S1545" s="7" t="n">
        <v>0.864</v>
      </c>
      <c r="T1545" s="7" t="n">
        <v>0</v>
      </c>
      <c r="U1545" s="7" t="n">
        <v>0</v>
      </c>
      <c r="V1545" s="7" t="n">
        <v>0.0852</v>
      </c>
      <c r="W1545" s="7"/>
    </row>
    <row r="1546" customFormat="false" ht="15" hidden="false" customHeight="false" outlineLevel="0" collapsed="false">
      <c r="A1546" s="7" t="s">
        <v>1659</v>
      </c>
      <c r="B1546" s="7" t="s">
        <v>108</v>
      </c>
      <c r="C1546" s="7" t="n">
        <v>39</v>
      </c>
      <c r="D1546" s="7" t="s">
        <v>104</v>
      </c>
      <c r="E1546" s="7" t="n">
        <v>14</v>
      </c>
      <c r="F1546" s="7" t="n">
        <v>7</v>
      </c>
      <c r="G1546" s="14" t="n">
        <v>14659.94</v>
      </c>
      <c r="H1546" s="14" t="n">
        <v>7469.04</v>
      </c>
      <c r="I1546" s="14" t="n">
        <v>51600</v>
      </c>
      <c r="J1546" s="14" t="n">
        <v>321409.28</v>
      </c>
      <c r="K1546" s="14" t="n">
        <v>489700</v>
      </c>
      <c r="L1546" s="14" t="n">
        <v>0</v>
      </c>
      <c r="M1546" s="14" t="n">
        <v>21100</v>
      </c>
      <c r="N1546" s="14" t="n">
        <v>11.5</v>
      </c>
      <c r="O1546" s="14" t="n">
        <v>2664.78</v>
      </c>
      <c r="P1546" s="7" t="n">
        <v>7</v>
      </c>
      <c r="Q1546" s="7" t="n">
        <v>45</v>
      </c>
      <c r="R1546" s="7" t="n">
        <v>18</v>
      </c>
      <c r="S1546" s="7" t="n">
        <v>0.698</v>
      </c>
      <c r="T1546" s="7" t="n">
        <v>0</v>
      </c>
      <c r="U1546" s="7" t="n">
        <v>0</v>
      </c>
      <c r="V1546" s="7" t="n">
        <v>0.0179</v>
      </c>
      <c r="W1546" s="7"/>
    </row>
    <row r="1547" customFormat="false" ht="15" hidden="false" customHeight="false" outlineLevel="0" collapsed="false">
      <c r="A1547" s="7" t="s">
        <v>1660</v>
      </c>
      <c r="B1547" s="7" t="s">
        <v>101</v>
      </c>
      <c r="C1547" s="7" t="n">
        <v>40</v>
      </c>
      <c r="D1547" s="7" t="s">
        <v>102</v>
      </c>
      <c r="E1547" s="7" t="n">
        <v>18</v>
      </c>
      <c r="F1547" s="7" t="n">
        <v>4</v>
      </c>
      <c r="G1547" s="14" t="n">
        <v>11634.14</v>
      </c>
      <c r="H1547" s="14"/>
      <c r="I1547" s="14" t="n">
        <v>44100</v>
      </c>
      <c r="J1547" s="14" t="n">
        <v>0</v>
      </c>
      <c r="K1547" s="14" t="n">
        <v>288700</v>
      </c>
      <c r="L1547" s="14" t="n">
        <v>0</v>
      </c>
      <c r="M1547" s="14"/>
      <c r="N1547" s="14"/>
      <c r="O1547" s="14" t="n">
        <v>0</v>
      </c>
      <c r="P1547" s="7" t="n">
        <v>50</v>
      </c>
      <c r="Q1547" s="7" t="n">
        <v>22</v>
      </c>
      <c r="R1547" s="7" t="n">
        <v>11</v>
      </c>
      <c r="S1547" s="7" t="n">
        <v>0.952</v>
      </c>
      <c r="T1547" s="7" t="n">
        <v>2</v>
      </c>
      <c r="U1547" s="7" t="n">
        <v>0</v>
      </c>
      <c r="V1547" s="7" t="n">
        <v>0.4865</v>
      </c>
      <c r="W1547" s="7" t="s">
        <v>384</v>
      </c>
    </row>
    <row r="1548" customFormat="false" ht="15" hidden="false" customHeight="false" outlineLevel="0" collapsed="false">
      <c r="A1548" s="7" t="s">
        <v>1661</v>
      </c>
      <c r="B1548" s="7" t="s">
        <v>101</v>
      </c>
      <c r="C1548" s="7" t="n">
        <v>41</v>
      </c>
      <c r="D1548" s="7" t="s">
        <v>104</v>
      </c>
      <c r="E1548" s="7" t="n">
        <v>117</v>
      </c>
      <c r="F1548" s="7" t="n">
        <v>2</v>
      </c>
      <c r="G1548" s="14" t="n">
        <v>5100.86</v>
      </c>
      <c r="H1548" s="14" t="n">
        <v>0</v>
      </c>
      <c r="I1548" s="14" t="n">
        <v>0</v>
      </c>
      <c r="J1548" s="14" t="n">
        <v>0</v>
      </c>
      <c r="K1548" s="14" t="n">
        <v>0</v>
      </c>
      <c r="L1548" s="14" t="n">
        <v>0</v>
      </c>
      <c r="M1548" s="14" t="n">
        <v>14300</v>
      </c>
      <c r="N1548" s="14" t="n">
        <v>57.6</v>
      </c>
      <c r="O1548" s="14" t="n">
        <v>277.31</v>
      </c>
      <c r="P1548" s="7" t="n">
        <v>3</v>
      </c>
      <c r="Q1548" s="7" t="n">
        <v>36</v>
      </c>
      <c r="R1548" s="7" t="n">
        <v>16</v>
      </c>
      <c r="S1548" s="7" t="n">
        <v>0.885</v>
      </c>
      <c r="T1548" s="7" t="n">
        <v>0</v>
      </c>
      <c r="U1548" s="7" t="n">
        <v>0</v>
      </c>
      <c r="V1548" s="7" t="n">
        <v>0.0298</v>
      </c>
      <c r="W1548" s="7"/>
    </row>
    <row r="1549" customFormat="false" ht="15" hidden="false" customHeight="false" outlineLevel="0" collapsed="false">
      <c r="A1549" s="7" t="s">
        <v>1662</v>
      </c>
      <c r="B1549" s="7" t="s">
        <v>108</v>
      </c>
      <c r="C1549" s="7" t="n">
        <v>71</v>
      </c>
      <c r="D1549" s="7" t="s">
        <v>102</v>
      </c>
      <c r="E1549" s="7" t="n">
        <v>55</v>
      </c>
      <c r="F1549" s="7" t="n">
        <v>1</v>
      </c>
      <c r="G1549" s="14" t="n">
        <v>345.32</v>
      </c>
      <c r="H1549" s="14" t="n">
        <v>0</v>
      </c>
      <c r="I1549" s="14" t="n">
        <v>0</v>
      </c>
      <c r="J1549" s="14" t="n">
        <v>0</v>
      </c>
      <c r="K1549" s="14" t="n">
        <v>0</v>
      </c>
      <c r="L1549" s="14" t="n">
        <v>0</v>
      </c>
      <c r="M1549" s="14"/>
      <c r="N1549" s="14"/>
      <c r="O1549" s="14" t="n">
        <v>0</v>
      </c>
      <c r="P1549" s="7" t="n">
        <v>16</v>
      </c>
      <c r="Q1549" s="7" t="n">
        <v>16</v>
      </c>
      <c r="R1549" s="7" t="n">
        <v>0</v>
      </c>
      <c r="S1549" s="7" t="n">
        <v>0.391</v>
      </c>
      <c r="T1549" s="7" t="n">
        <v>1</v>
      </c>
      <c r="U1549" s="7" t="n">
        <v>0</v>
      </c>
      <c r="V1549" s="7" t="n">
        <v>0.2063</v>
      </c>
      <c r="W1549" s="7"/>
    </row>
    <row r="1550" customFormat="false" ht="15" hidden="false" customHeight="false" outlineLevel="0" collapsed="false">
      <c r="A1550" s="7" t="s">
        <v>1663</v>
      </c>
      <c r="B1550" s="7" t="s">
        <v>101</v>
      </c>
      <c r="C1550" s="7" t="n">
        <v>59</v>
      </c>
      <c r="D1550" s="7" t="s">
        <v>102</v>
      </c>
      <c r="E1550" s="7" t="n">
        <v>80</v>
      </c>
      <c r="F1550" s="7" t="n">
        <v>3</v>
      </c>
      <c r="G1550" s="14" t="n">
        <v>2184.69</v>
      </c>
      <c r="H1550" s="14" t="n">
        <v>0</v>
      </c>
      <c r="I1550" s="14" t="n">
        <v>0</v>
      </c>
      <c r="J1550" s="14" t="n">
        <v>0</v>
      </c>
      <c r="K1550" s="14" t="n">
        <v>0</v>
      </c>
      <c r="L1550" s="14" t="n">
        <v>0</v>
      </c>
      <c r="M1550" s="14" t="n">
        <v>8100</v>
      </c>
      <c r="N1550" s="14" t="n">
        <v>38</v>
      </c>
      <c r="O1550" s="14" t="n">
        <v>165.49</v>
      </c>
      <c r="P1550" s="7" t="n">
        <v>4</v>
      </c>
      <c r="Q1550" s="7" t="n">
        <v>15</v>
      </c>
      <c r="R1550" s="7" t="n">
        <v>0</v>
      </c>
      <c r="S1550" s="7" t="n">
        <v>0.38</v>
      </c>
      <c r="T1550" s="7" t="n">
        <v>0</v>
      </c>
      <c r="U1550" s="7" t="n">
        <v>1</v>
      </c>
      <c r="V1550" s="7" t="n">
        <v>0.0786</v>
      </c>
      <c r="W1550" s="7"/>
    </row>
    <row r="1551" customFormat="false" ht="15" hidden="false" customHeight="false" outlineLevel="0" collapsed="false">
      <c r="A1551" s="7" t="s">
        <v>1664</v>
      </c>
      <c r="B1551" s="7" t="s">
        <v>101</v>
      </c>
      <c r="C1551" s="7" t="n">
        <v>37</v>
      </c>
      <c r="D1551" s="7" t="s">
        <v>102</v>
      </c>
      <c r="E1551" s="7" t="n">
        <v>2</v>
      </c>
      <c r="F1551" s="7" t="n">
        <v>2</v>
      </c>
      <c r="G1551" s="14" t="n">
        <v>525.69</v>
      </c>
      <c r="H1551" s="14" t="n">
        <v>414.34</v>
      </c>
      <c r="I1551" s="14" t="n">
        <v>0</v>
      </c>
      <c r="J1551" s="14" t="n">
        <v>0</v>
      </c>
      <c r="K1551" s="14" t="n">
        <v>0</v>
      </c>
      <c r="L1551" s="14" t="n">
        <v>0</v>
      </c>
      <c r="M1551" s="14"/>
      <c r="N1551" s="14"/>
      <c r="O1551" s="14" t="n">
        <v>0</v>
      </c>
      <c r="P1551" s="7" t="n">
        <v>0</v>
      </c>
      <c r="Q1551" s="7" t="n">
        <v>19</v>
      </c>
      <c r="R1551" s="7" t="n">
        <v>7</v>
      </c>
      <c r="S1551" s="7" t="n">
        <v>0.795</v>
      </c>
      <c r="T1551" s="7" t="n">
        <v>1</v>
      </c>
      <c r="U1551" s="7" t="n">
        <v>0</v>
      </c>
      <c r="V1551" s="7" t="n">
        <v>0.1989</v>
      </c>
      <c r="W1551" s="7"/>
    </row>
    <row r="1552" customFormat="false" ht="15" hidden="false" customHeight="false" outlineLevel="0" collapsed="false">
      <c r="A1552" s="7" t="s">
        <v>1665</v>
      </c>
      <c r="B1552" s="7" t="s">
        <v>101</v>
      </c>
      <c r="C1552" s="7" t="n">
        <v>57</v>
      </c>
      <c r="D1552" s="7" t="s">
        <v>102</v>
      </c>
      <c r="E1552" s="7" t="n">
        <v>115</v>
      </c>
      <c r="F1552" s="7" t="n">
        <v>5</v>
      </c>
      <c r="G1552" s="14" t="n">
        <v>12901.58</v>
      </c>
      <c r="H1552" s="14" t="n">
        <v>218251.51</v>
      </c>
      <c r="I1552" s="14" t="n">
        <v>1032600</v>
      </c>
      <c r="J1552" s="14" t="n">
        <v>0</v>
      </c>
      <c r="K1552" s="14" t="n">
        <v>690500</v>
      </c>
      <c r="L1552" s="14" t="n">
        <v>0</v>
      </c>
      <c r="M1552" s="14" t="n">
        <v>40000</v>
      </c>
      <c r="N1552" s="14" t="n">
        <v>16.2</v>
      </c>
      <c r="O1552" s="14" t="n">
        <v>0</v>
      </c>
      <c r="P1552" s="7" t="n">
        <v>407</v>
      </c>
      <c r="Q1552" s="7" t="n">
        <v>0</v>
      </c>
      <c r="R1552" s="7" t="n">
        <v>0</v>
      </c>
      <c r="S1552" s="7"/>
      <c r="T1552" s="7" t="n">
        <v>0</v>
      </c>
      <c r="U1552" s="7" t="n">
        <v>0</v>
      </c>
      <c r="V1552" s="7" t="n">
        <v>0.2386</v>
      </c>
      <c r="W1552" s="7"/>
    </row>
    <row r="1553" customFormat="false" ht="15" hidden="false" customHeight="false" outlineLevel="0" collapsed="false">
      <c r="A1553" s="7" t="s">
        <v>1666</v>
      </c>
      <c r="B1553" s="7" t="s">
        <v>101</v>
      </c>
      <c r="C1553" s="7" t="n">
        <v>34</v>
      </c>
      <c r="D1553" s="7" t="s">
        <v>102</v>
      </c>
      <c r="E1553" s="7" t="n">
        <v>35</v>
      </c>
      <c r="F1553" s="7" t="n">
        <v>3</v>
      </c>
      <c r="G1553" s="14" t="n">
        <v>721.21</v>
      </c>
      <c r="H1553" s="14" t="n">
        <v>6929.27</v>
      </c>
      <c r="I1553" s="14" t="n">
        <v>0</v>
      </c>
      <c r="J1553" s="14" t="n">
        <v>0</v>
      </c>
      <c r="K1553" s="14" t="n">
        <v>0</v>
      </c>
      <c r="L1553" s="14" t="n">
        <v>24020</v>
      </c>
      <c r="M1553" s="14"/>
      <c r="N1553" s="14"/>
      <c r="O1553" s="14" t="n">
        <v>0</v>
      </c>
      <c r="P1553" s="7" t="n">
        <v>1</v>
      </c>
      <c r="Q1553" s="7" t="n">
        <v>29</v>
      </c>
      <c r="R1553" s="7" t="n">
        <v>11</v>
      </c>
      <c r="S1553" s="7" t="n">
        <v>0.699</v>
      </c>
      <c r="T1553" s="7" t="n">
        <v>0</v>
      </c>
      <c r="U1553" s="7" t="n">
        <v>0</v>
      </c>
      <c r="V1553" s="7" t="n">
        <v>0.0861</v>
      </c>
      <c r="W1553" s="7"/>
    </row>
    <row r="1554" customFormat="false" ht="15" hidden="false" customHeight="false" outlineLevel="0" collapsed="false">
      <c r="A1554" s="7" t="s">
        <v>1667</v>
      </c>
      <c r="B1554" s="7" t="s">
        <v>101</v>
      </c>
      <c r="C1554" s="7" t="n">
        <v>53</v>
      </c>
      <c r="D1554" s="7" t="s">
        <v>102</v>
      </c>
      <c r="E1554" s="7" t="n">
        <v>96</v>
      </c>
      <c r="F1554" s="7" t="n">
        <v>3</v>
      </c>
      <c r="G1554" s="14" t="n">
        <v>2249.31</v>
      </c>
      <c r="H1554" s="14" t="n">
        <v>7840.71</v>
      </c>
      <c r="I1554" s="14" t="n">
        <v>0</v>
      </c>
      <c r="J1554" s="14" t="n">
        <v>0</v>
      </c>
      <c r="K1554" s="14" t="n">
        <v>195700</v>
      </c>
      <c r="L1554" s="14" t="n">
        <v>0</v>
      </c>
      <c r="M1554" s="14"/>
      <c r="N1554" s="14"/>
      <c r="O1554" s="14" t="n">
        <v>0</v>
      </c>
      <c r="P1554" s="7" t="n">
        <v>17</v>
      </c>
      <c r="Q1554" s="7" t="n">
        <v>30</v>
      </c>
      <c r="R1554" s="7" t="n">
        <v>11</v>
      </c>
      <c r="S1554" s="7" t="n">
        <v>0.648</v>
      </c>
      <c r="T1554" s="7" t="n">
        <v>1</v>
      </c>
      <c r="U1554" s="7" t="n">
        <v>1</v>
      </c>
      <c r="V1554" s="7" t="n">
        <v>0.1376</v>
      </c>
      <c r="W1554" s="7"/>
    </row>
    <row r="1555" customFormat="false" ht="15" hidden="false" customHeight="false" outlineLevel="0" collapsed="false">
      <c r="A1555" s="7" t="s">
        <v>1668</v>
      </c>
      <c r="B1555" s="7" t="s">
        <v>108</v>
      </c>
      <c r="C1555" s="7" t="n">
        <v>43</v>
      </c>
      <c r="D1555" s="7" t="s">
        <v>104</v>
      </c>
      <c r="E1555" s="7" t="n">
        <v>120</v>
      </c>
      <c r="F1555" s="7" t="n">
        <v>4</v>
      </c>
      <c r="G1555" s="14" t="n">
        <v>1329.26</v>
      </c>
      <c r="H1555" s="14" t="n">
        <v>17541.44</v>
      </c>
      <c r="I1555" s="14" t="n">
        <v>0</v>
      </c>
      <c r="J1555" s="14" t="n">
        <v>0</v>
      </c>
      <c r="K1555" s="14" t="n">
        <v>34100</v>
      </c>
      <c r="L1555" s="14" t="n">
        <v>5710</v>
      </c>
      <c r="M1555" s="14"/>
      <c r="N1555" s="14"/>
      <c r="O1555" s="14" t="n">
        <v>0</v>
      </c>
      <c r="P1555" s="7" t="n">
        <v>1</v>
      </c>
      <c r="Q1555" s="7" t="n">
        <v>39</v>
      </c>
      <c r="R1555" s="7" t="n">
        <v>15</v>
      </c>
      <c r="S1555" s="7" t="n">
        <v>0.725</v>
      </c>
      <c r="T1555" s="7" t="n">
        <v>0</v>
      </c>
      <c r="U1555" s="7" t="n">
        <v>0</v>
      </c>
      <c r="V1555" s="7" t="n">
        <v>0.0124</v>
      </c>
      <c r="W1555" s="7"/>
    </row>
    <row r="1556" customFormat="false" ht="15" hidden="false" customHeight="false" outlineLevel="0" collapsed="false">
      <c r="A1556" s="7" t="s">
        <v>1669</v>
      </c>
      <c r="B1556" s="7" t="s">
        <v>106</v>
      </c>
      <c r="C1556" s="7" t="n">
        <v>82</v>
      </c>
      <c r="D1556" s="7" t="s">
        <v>102</v>
      </c>
      <c r="E1556" s="7" t="n">
        <v>158</v>
      </c>
      <c r="F1556" s="7" t="n">
        <v>4</v>
      </c>
      <c r="G1556" s="14" t="n">
        <v>2255.47</v>
      </c>
      <c r="H1556" s="14" t="n">
        <v>54725.89</v>
      </c>
      <c r="I1556" s="14" t="n">
        <v>32600</v>
      </c>
      <c r="J1556" s="14" t="n">
        <v>0</v>
      </c>
      <c r="K1556" s="14" t="n">
        <v>0</v>
      </c>
      <c r="L1556" s="14" t="n">
        <v>0</v>
      </c>
      <c r="M1556" s="14" t="n">
        <v>9400</v>
      </c>
      <c r="N1556" s="14" t="n">
        <v>58.4</v>
      </c>
      <c r="O1556" s="14" t="n">
        <v>401.26</v>
      </c>
      <c r="P1556" s="7" t="n">
        <v>1</v>
      </c>
      <c r="Q1556" s="7" t="n">
        <v>31</v>
      </c>
      <c r="R1556" s="7" t="n">
        <v>9</v>
      </c>
      <c r="S1556" s="7" t="n">
        <v>0.453</v>
      </c>
      <c r="T1556" s="7" t="n">
        <v>0</v>
      </c>
      <c r="U1556" s="7" t="n">
        <v>0</v>
      </c>
      <c r="V1556" s="7" t="n">
        <v>0.0324</v>
      </c>
      <c r="W1556" s="7"/>
    </row>
    <row r="1557" customFormat="false" ht="15" hidden="false" customHeight="false" outlineLevel="0" collapsed="false">
      <c r="A1557" s="7" t="s">
        <v>1670</v>
      </c>
      <c r="B1557" s="7" t="s">
        <v>108</v>
      </c>
      <c r="C1557" s="7" t="n">
        <v>53</v>
      </c>
      <c r="D1557" s="7" t="s">
        <v>104</v>
      </c>
      <c r="E1557" s="7" t="n">
        <v>63</v>
      </c>
      <c r="F1557" s="7" t="n">
        <v>2</v>
      </c>
      <c r="G1557" s="14" t="n">
        <v>14400.22</v>
      </c>
      <c r="H1557" s="14" t="n">
        <v>0</v>
      </c>
      <c r="I1557" s="14" t="n">
        <v>0</v>
      </c>
      <c r="J1557" s="14" t="n">
        <v>289530.4</v>
      </c>
      <c r="K1557" s="14" t="n">
        <v>0</v>
      </c>
      <c r="L1557" s="14" t="n">
        <v>0</v>
      </c>
      <c r="M1557" s="14"/>
      <c r="N1557" s="14"/>
      <c r="O1557" s="14" t="n">
        <v>0</v>
      </c>
      <c r="P1557" s="7" t="n">
        <v>2</v>
      </c>
      <c r="Q1557" s="7" t="n">
        <v>23</v>
      </c>
      <c r="R1557" s="7" t="n">
        <v>0</v>
      </c>
      <c r="S1557" s="7" t="n">
        <v>0.507</v>
      </c>
      <c r="T1557" s="7" t="n">
        <v>1</v>
      </c>
      <c r="U1557" s="7" t="n">
        <v>0</v>
      </c>
      <c r="V1557" s="7" t="n">
        <v>0.0872</v>
      </c>
      <c r="W1557" s="7" t="s">
        <v>384</v>
      </c>
    </row>
    <row r="1558" customFormat="false" ht="15" hidden="false" customHeight="false" outlineLevel="0" collapsed="false">
      <c r="A1558" s="7" t="s">
        <v>1671</v>
      </c>
      <c r="B1558" s="7" t="s">
        <v>108</v>
      </c>
      <c r="C1558" s="7" t="n">
        <v>36</v>
      </c>
      <c r="D1558" s="7" t="s">
        <v>102</v>
      </c>
      <c r="E1558" s="7" t="n">
        <v>55</v>
      </c>
      <c r="F1558" s="7" t="n">
        <v>4</v>
      </c>
      <c r="G1558" s="14" t="n">
        <v>3460.82</v>
      </c>
      <c r="H1558" s="14" t="n">
        <v>151185.06</v>
      </c>
      <c r="I1558" s="14" t="n">
        <v>290200</v>
      </c>
      <c r="J1558" s="14" t="n">
        <v>0</v>
      </c>
      <c r="K1558" s="14" t="n">
        <v>0</v>
      </c>
      <c r="L1558" s="14" t="n">
        <v>0</v>
      </c>
      <c r="M1558" s="14" t="n">
        <v>23000</v>
      </c>
      <c r="N1558" s="14" t="n">
        <v>51.1</v>
      </c>
      <c r="O1558" s="14" t="n">
        <v>0</v>
      </c>
      <c r="P1558" s="7" t="n">
        <v>240</v>
      </c>
      <c r="Q1558" s="7" t="n">
        <v>0</v>
      </c>
      <c r="R1558" s="7" t="n">
        <v>0</v>
      </c>
      <c r="S1558" s="7"/>
      <c r="T1558" s="7" t="n">
        <v>0</v>
      </c>
      <c r="U1558" s="7" t="n">
        <v>1</v>
      </c>
      <c r="V1558" s="7" t="n">
        <v>0.2598</v>
      </c>
      <c r="W1558" s="7"/>
    </row>
    <row r="1559" customFormat="false" ht="15" hidden="false" customHeight="false" outlineLevel="0" collapsed="false">
      <c r="A1559" s="7" t="s">
        <v>1672</v>
      </c>
      <c r="B1559" s="7" t="s">
        <v>106</v>
      </c>
      <c r="C1559" s="7" t="n">
        <v>42</v>
      </c>
      <c r="D1559" s="7" t="s">
        <v>102</v>
      </c>
      <c r="E1559" s="7" t="n">
        <v>113</v>
      </c>
      <c r="F1559" s="7" t="n">
        <v>3</v>
      </c>
      <c r="G1559" s="14" t="n">
        <v>7220.25</v>
      </c>
      <c r="H1559" s="14" t="n">
        <v>48719.73</v>
      </c>
      <c r="I1559" s="14" t="n">
        <v>0</v>
      </c>
      <c r="J1559" s="14" t="n">
        <v>0</v>
      </c>
      <c r="K1559" s="14" t="n">
        <v>0</v>
      </c>
      <c r="L1559" s="14" t="n">
        <v>0</v>
      </c>
      <c r="M1559" s="14" t="n">
        <v>22400</v>
      </c>
      <c r="N1559" s="14" t="n">
        <v>18.9</v>
      </c>
      <c r="O1559" s="14" t="n">
        <v>0</v>
      </c>
      <c r="P1559" s="7" t="n">
        <v>256</v>
      </c>
      <c r="Q1559" s="7" t="n">
        <v>0</v>
      </c>
      <c r="R1559" s="7" t="n">
        <v>0</v>
      </c>
      <c r="S1559" s="7"/>
      <c r="T1559" s="7" t="n">
        <v>1</v>
      </c>
      <c r="U1559" s="7" t="n">
        <v>1</v>
      </c>
      <c r="V1559" s="7" t="n">
        <v>0.4514</v>
      </c>
      <c r="W1559" s="7"/>
    </row>
    <row r="1560" customFormat="false" ht="15" hidden="false" customHeight="false" outlineLevel="0" collapsed="false">
      <c r="A1560" s="7" t="s">
        <v>1673</v>
      </c>
      <c r="B1560" s="7" t="s">
        <v>128</v>
      </c>
      <c r="C1560" s="7" t="n">
        <v>68</v>
      </c>
      <c r="D1560" s="7" t="s">
        <v>104</v>
      </c>
      <c r="E1560" s="7" t="n">
        <v>243</v>
      </c>
      <c r="F1560" s="7" t="n">
        <v>4</v>
      </c>
      <c r="G1560" s="14" t="n">
        <v>1001.24</v>
      </c>
      <c r="H1560" s="14" t="n">
        <v>0</v>
      </c>
      <c r="I1560" s="14" t="n">
        <v>8000</v>
      </c>
      <c r="J1560" s="14" t="n">
        <v>0</v>
      </c>
      <c r="K1560" s="14" t="n">
        <v>0</v>
      </c>
      <c r="L1560" s="14" t="n">
        <v>5060</v>
      </c>
      <c r="M1560" s="14" t="n">
        <v>3000</v>
      </c>
      <c r="N1560" s="14" t="n">
        <v>24</v>
      </c>
      <c r="O1560" s="14" t="n">
        <v>394.81</v>
      </c>
      <c r="P1560" s="7" t="n">
        <v>4</v>
      </c>
      <c r="Q1560" s="7" t="n">
        <v>44</v>
      </c>
      <c r="R1560" s="7" t="n">
        <v>10</v>
      </c>
      <c r="S1560" s="7" t="n">
        <v>0.769</v>
      </c>
      <c r="T1560" s="7" t="n">
        <v>0</v>
      </c>
      <c r="U1560" s="7" t="n">
        <v>0</v>
      </c>
      <c r="V1560" s="7" t="n">
        <v>0.0122</v>
      </c>
      <c r="W1560" s="7"/>
    </row>
    <row r="1561" customFormat="false" ht="15" hidden="false" customHeight="false" outlineLevel="0" collapsed="false">
      <c r="A1561" s="7" t="s">
        <v>1674</v>
      </c>
      <c r="B1561" s="7" t="s">
        <v>108</v>
      </c>
      <c r="C1561" s="7" t="n">
        <v>46</v>
      </c>
      <c r="D1561" s="7" t="s">
        <v>102</v>
      </c>
      <c r="E1561" s="7" t="n">
        <v>56</v>
      </c>
      <c r="F1561" s="7" t="n">
        <v>2</v>
      </c>
      <c r="G1561" s="14" t="n">
        <v>4124.24</v>
      </c>
      <c r="H1561" s="14" t="n">
        <v>0</v>
      </c>
      <c r="I1561" s="14" t="n">
        <v>0</v>
      </c>
      <c r="J1561" s="14" t="n">
        <v>0</v>
      </c>
      <c r="K1561" s="14" t="n">
        <v>0</v>
      </c>
      <c r="L1561" s="14" t="n">
        <v>23650</v>
      </c>
      <c r="M1561" s="14"/>
      <c r="N1561" s="14"/>
      <c r="O1561" s="14" t="n">
        <v>0</v>
      </c>
      <c r="P1561" s="7" t="n">
        <v>10</v>
      </c>
      <c r="Q1561" s="7" t="n">
        <v>15</v>
      </c>
      <c r="R1561" s="7" t="n">
        <v>0</v>
      </c>
      <c r="S1561" s="7" t="n">
        <v>0.477</v>
      </c>
      <c r="T1561" s="7" t="n">
        <v>0</v>
      </c>
      <c r="U1561" s="7" t="n">
        <v>0</v>
      </c>
      <c r="V1561" s="7" t="n">
        <v>0.0946</v>
      </c>
      <c r="W1561" s="7"/>
    </row>
    <row r="1562" customFormat="false" ht="15" hidden="false" customHeight="false" outlineLevel="0" collapsed="false">
      <c r="A1562" s="7" t="s">
        <v>1675</v>
      </c>
      <c r="B1562" s="7" t="s">
        <v>108</v>
      </c>
      <c r="C1562" s="7" t="n">
        <v>20</v>
      </c>
      <c r="D1562" s="7" t="s">
        <v>104</v>
      </c>
      <c r="E1562" s="7" t="n">
        <v>5</v>
      </c>
      <c r="F1562" s="7" t="n">
        <v>3</v>
      </c>
      <c r="G1562" s="14" t="n">
        <v>2833.58</v>
      </c>
      <c r="H1562" s="14" t="n">
        <v>44036.22</v>
      </c>
      <c r="I1562" s="14" t="n">
        <v>0</v>
      </c>
      <c r="J1562" s="14" t="n">
        <v>0</v>
      </c>
      <c r="K1562" s="14" t="n">
        <v>0</v>
      </c>
      <c r="L1562" s="14" t="n">
        <v>0</v>
      </c>
      <c r="M1562" s="14" t="n">
        <v>11100</v>
      </c>
      <c r="N1562" s="14" t="n">
        <v>64.3</v>
      </c>
      <c r="O1562" s="14" t="n">
        <v>0</v>
      </c>
      <c r="P1562" s="7" t="n">
        <v>298</v>
      </c>
      <c r="Q1562" s="7" t="n">
        <v>0</v>
      </c>
      <c r="R1562" s="7" t="n">
        <v>0</v>
      </c>
      <c r="S1562" s="7"/>
      <c r="T1562" s="7" t="n">
        <v>0</v>
      </c>
      <c r="U1562" s="7" t="n">
        <v>0</v>
      </c>
      <c r="V1562" s="7" t="n">
        <v>0.1561</v>
      </c>
      <c r="W1562" s="7"/>
    </row>
    <row r="1563" customFormat="false" ht="15" hidden="false" customHeight="false" outlineLevel="0" collapsed="false">
      <c r="A1563" s="7" t="s">
        <v>1676</v>
      </c>
      <c r="B1563" s="7" t="s">
        <v>101</v>
      </c>
      <c r="C1563" s="7" t="n">
        <v>81</v>
      </c>
      <c r="D1563" s="7" t="s">
        <v>102</v>
      </c>
      <c r="E1563" s="7" t="n">
        <v>173</v>
      </c>
      <c r="F1563" s="7" t="n">
        <v>2</v>
      </c>
      <c r="G1563" s="14" t="n">
        <v>722.18</v>
      </c>
      <c r="H1563" s="14" t="n">
        <v>0</v>
      </c>
      <c r="I1563" s="14" t="n">
        <v>0</v>
      </c>
      <c r="J1563" s="14" t="n">
        <v>0</v>
      </c>
      <c r="K1563" s="14" t="n">
        <v>32200</v>
      </c>
      <c r="L1563" s="14" t="n">
        <v>0</v>
      </c>
      <c r="M1563" s="14"/>
      <c r="N1563" s="14"/>
      <c r="O1563" s="14" t="n">
        <v>0</v>
      </c>
      <c r="P1563" s="7" t="n">
        <v>126</v>
      </c>
      <c r="Q1563" s="7" t="n">
        <v>0</v>
      </c>
      <c r="R1563" s="7" t="n">
        <v>0</v>
      </c>
      <c r="S1563" s="7"/>
      <c r="T1563" s="7" t="n">
        <v>0</v>
      </c>
      <c r="U1563" s="7" t="n">
        <v>0</v>
      </c>
      <c r="V1563" s="7" t="n">
        <v>0.2216</v>
      </c>
      <c r="W1563" s="7"/>
    </row>
    <row r="1564" customFormat="false" ht="15" hidden="false" customHeight="false" outlineLevel="0" collapsed="false">
      <c r="A1564" s="7" t="s">
        <v>1677</v>
      </c>
      <c r="B1564" s="7" t="s">
        <v>108</v>
      </c>
      <c r="C1564" s="7" t="n">
        <v>40</v>
      </c>
      <c r="D1564" s="7" t="s">
        <v>102</v>
      </c>
      <c r="E1564" s="7" t="n">
        <v>8</v>
      </c>
      <c r="F1564" s="7" t="n">
        <v>2</v>
      </c>
      <c r="G1564" s="14" t="n">
        <v>2839.6</v>
      </c>
      <c r="H1564" s="14" t="n">
        <v>20705.8</v>
      </c>
      <c r="I1564" s="14" t="n">
        <v>0</v>
      </c>
      <c r="J1564" s="14" t="n">
        <v>0</v>
      </c>
      <c r="K1564" s="14" t="n">
        <v>0</v>
      </c>
      <c r="L1564" s="14" t="n">
        <v>0</v>
      </c>
      <c r="M1564" s="14"/>
      <c r="N1564" s="14"/>
      <c r="O1564" s="14" t="n">
        <v>0</v>
      </c>
      <c r="P1564" s="7" t="n">
        <v>68</v>
      </c>
      <c r="Q1564" s="7" t="n">
        <v>7</v>
      </c>
      <c r="R1564" s="7" t="n">
        <v>0</v>
      </c>
      <c r="S1564" s="7" t="n">
        <v>0.712</v>
      </c>
      <c r="T1564" s="7" t="n">
        <v>0</v>
      </c>
      <c r="U1564" s="7" t="n">
        <v>1</v>
      </c>
      <c r="V1564" s="7" t="n">
        <v>0.1862</v>
      </c>
      <c r="W1564" s="7"/>
    </row>
    <row r="1565" customFormat="false" ht="15" hidden="false" customHeight="false" outlineLevel="0" collapsed="false">
      <c r="A1565" s="7" t="s">
        <v>1678</v>
      </c>
      <c r="B1565" s="7" t="s">
        <v>128</v>
      </c>
      <c r="C1565" s="7" t="n">
        <v>34</v>
      </c>
      <c r="D1565" s="7" t="s">
        <v>104</v>
      </c>
      <c r="E1565" s="7" t="n">
        <v>6</v>
      </c>
      <c r="F1565" s="7" t="n">
        <v>2</v>
      </c>
      <c r="G1565" s="14" t="n">
        <v>5646.29</v>
      </c>
      <c r="H1565" s="14" t="n">
        <v>14038.6</v>
      </c>
      <c r="I1565" s="14" t="n">
        <v>0</v>
      </c>
      <c r="J1565" s="14" t="n">
        <v>0</v>
      </c>
      <c r="K1565" s="14" t="n">
        <v>0</v>
      </c>
      <c r="L1565" s="14" t="n">
        <v>0</v>
      </c>
      <c r="M1565" s="14"/>
      <c r="N1565" s="14"/>
      <c r="O1565" s="14" t="n">
        <v>0</v>
      </c>
      <c r="P1565" s="7" t="n">
        <v>9</v>
      </c>
      <c r="Q1565" s="7" t="n">
        <v>21</v>
      </c>
      <c r="R1565" s="7" t="n">
        <v>7</v>
      </c>
      <c r="S1565" s="7" t="n">
        <v>0.551</v>
      </c>
      <c r="T1565" s="7" t="n">
        <v>0</v>
      </c>
      <c r="U1565" s="7" t="n">
        <v>0</v>
      </c>
      <c r="V1565" s="7" t="n">
        <v>0.0703</v>
      </c>
      <c r="W1565" s="7"/>
    </row>
    <row r="1566" customFormat="false" ht="15" hidden="false" customHeight="false" outlineLevel="0" collapsed="false">
      <c r="A1566" s="7" t="s">
        <v>1679</v>
      </c>
      <c r="B1566" s="7" t="s">
        <v>101</v>
      </c>
      <c r="C1566" s="7" t="n">
        <v>29</v>
      </c>
      <c r="D1566" s="7" t="s">
        <v>104</v>
      </c>
      <c r="E1566" s="7" t="n">
        <v>45</v>
      </c>
      <c r="F1566" s="7" t="n">
        <v>1</v>
      </c>
      <c r="G1566" s="14" t="n">
        <v>858.12</v>
      </c>
      <c r="H1566" s="14" t="n">
        <v>0</v>
      </c>
      <c r="I1566" s="14" t="n">
        <v>0</v>
      </c>
      <c r="J1566" s="14" t="n">
        <v>0</v>
      </c>
      <c r="K1566" s="14" t="n">
        <v>0</v>
      </c>
      <c r="L1566" s="14" t="n">
        <v>0</v>
      </c>
      <c r="M1566" s="14"/>
      <c r="N1566" s="14"/>
      <c r="O1566" s="14" t="n">
        <v>0</v>
      </c>
      <c r="P1566" s="7" t="n">
        <v>29</v>
      </c>
      <c r="Q1566" s="7" t="n">
        <v>32</v>
      </c>
      <c r="R1566" s="7" t="n">
        <v>16</v>
      </c>
      <c r="S1566" s="7" t="n">
        <v>0.826</v>
      </c>
      <c r="T1566" s="7" t="n">
        <v>0</v>
      </c>
      <c r="U1566" s="7" t="n">
        <v>0</v>
      </c>
      <c r="V1566" s="7" t="n">
        <v>0.0331</v>
      </c>
      <c r="W1566" s="7"/>
    </row>
    <row r="1567" customFormat="false" ht="15" hidden="false" customHeight="false" outlineLevel="0" collapsed="false">
      <c r="A1567" s="7" t="s">
        <v>1680</v>
      </c>
      <c r="B1567" s="7" t="s">
        <v>101</v>
      </c>
      <c r="C1567" s="7" t="n">
        <v>61</v>
      </c>
      <c r="D1567" s="7" t="s">
        <v>102</v>
      </c>
      <c r="E1567" s="7" t="n">
        <v>1</v>
      </c>
      <c r="F1567" s="7" t="n">
        <v>3</v>
      </c>
      <c r="G1567" s="14" t="n">
        <v>6673.12</v>
      </c>
      <c r="H1567" s="14" t="n">
        <v>0</v>
      </c>
      <c r="I1567" s="14" t="n">
        <v>0</v>
      </c>
      <c r="J1567" s="14" t="n">
        <v>0</v>
      </c>
      <c r="K1567" s="14" t="n">
        <v>0</v>
      </c>
      <c r="L1567" s="14" t="n">
        <v>0</v>
      </c>
      <c r="M1567" s="14" t="n">
        <v>8900</v>
      </c>
      <c r="N1567" s="14" t="n">
        <v>29.4</v>
      </c>
      <c r="O1567" s="14" t="n">
        <v>459.01</v>
      </c>
      <c r="P1567" s="7" t="n">
        <v>2</v>
      </c>
      <c r="Q1567" s="7" t="n">
        <v>21</v>
      </c>
      <c r="R1567" s="7" t="n">
        <v>7</v>
      </c>
      <c r="S1567" s="7" t="n">
        <v>0.723</v>
      </c>
      <c r="T1567" s="7" t="n">
        <v>0</v>
      </c>
      <c r="U1567" s="7" t="n">
        <v>0</v>
      </c>
      <c r="V1567" s="7" t="n">
        <v>0.0587</v>
      </c>
      <c r="W1567" s="7"/>
    </row>
    <row r="1568" customFormat="false" ht="15" hidden="false" customHeight="false" outlineLevel="0" collapsed="false">
      <c r="A1568" s="7" t="s">
        <v>1681</v>
      </c>
      <c r="B1568" s="7" t="s">
        <v>101</v>
      </c>
      <c r="C1568" s="7" t="n">
        <v>48</v>
      </c>
      <c r="D1568" s="7" t="s">
        <v>104</v>
      </c>
      <c r="E1568" s="7" t="n">
        <v>287</v>
      </c>
      <c r="F1568" s="7" t="n">
        <v>4</v>
      </c>
      <c r="G1568" s="14" t="n">
        <v>12327.57</v>
      </c>
      <c r="H1568" s="14" t="n">
        <v>5629.28</v>
      </c>
      <c r="I1568" s="14" t="n">
        <v>0</v>
      </c>
      <c r="J1568" s="14" t="n">
        <v>44735.38</v>
      </c>
      <c r="K1568" s="14" t="n">
        <v>0</v>
      </c>
      <c r="L1568" s="14" t="n">
        <v>0</v>
      </c>
      <c r="M1568" s="14" t="n">
        <v>12900</v>
      </c>
      <c r="N1568" s="14" t="n">
        <v>9.4</v>
      </c>
      <c r="O1568" s="14" t="n">
        <v>553.04</v>
      </c>
      <c r="P1568" s="7" t="n">
        <v>14</v>
      </c>
      <c r="Q1568" s="7" t="n">
        <v>58</v>
      </c>
      <c r="R1568" s="7" t="n">
        <v>12</v>
      </c>
      <c r="S1568" s="7" t="n">
        <v>0.685</v>
      </c>
      <c r="T1568" s="7" t="n">
        <v>0</v>
      </c>
      <c r="U1568" s="7" t="n">
        <v>0</v>
      </c>
      <c r="V1568" s="7" t="n">
        <v>0.0146</v>
      </c>
      <c r="W1568" s="7"/>
    </row>
    <row r="1569" customFormat="false" ht="15" hidden="false" customHeight="false" outlineLevel="0" collapsed="false">
      <c r="A1569" s="7" t="s">
        <v>1682</v>
      </c>
      <c r="B1569" s="7" t="s">
        <v>101</v>
      </c>
      <c r="C1569" s="7" t="n">
        <v>80</v>
      </c>
      <c r="D1569" s="7" t="s">
        <v>104</v>
      </c>
      <c r="E1569" s="7" t="n">
        <v>176</v>
      </c>
      <c r="F1569" s="7" t="n">
        <v>3</v>
      </c>
      <c r="G1569" s="14" t="n">
        <v>7519.82</v>
      </c>
      <c r="H1569" s="14" t="n">
        <v>21888.87</v>
      </c>
      <c r="I1569" s="14" t="n">
        <v>0</v>
      </c>
      <c r="J1569" s="14" t="n">
        <v>90666.31</v>
      </c>
      <c r="K1569" s="14" t="n">
        <v>0</v>
      </c>
      <c r="L1569" s="14" t="n">
        <v>0</v>
      </c>
      <c r="M1569" s="14"/>
      <c r="N1569" s="14"/>
      <c r="O1569" s="14" t="n">
        <v>0</v>
      </c>
      <c r="P1569" s="7" t="n">
        <v>8</v>
      </c>
      <c r="Q1569" s="7" t="n">
        <v>46</v>
      </c>
      <c r="R1569" s="7" t="n">
        <v>0</v>
      </c>
      <c r="S1569" s="7" t="n">
        <v>0.084</v>
      </c>
      <c r="T1569" s="7" t="n">
        <v>0</v>
      </c>
      <c r="U1569" s="7" t="n">
        <v>0</v>
      </c>
      <c r="V1569" s="7" t="n">
        <v>0.0162</v>
      </c>
      <c r="W1569" s="7"/>
    </row>
    <row r="1570" customFormat="false" ht="15" hidden="false" customHeight="false" outlineLevel="0" collapsed="false">
      <c r="A1570" s="7" t="s">
        <v>1683</v>
      </c>
      <c r="B1570" s="7" t="s">
        <v>106</v>
      </c>
      <c r="C1570" s="7" t="n">
        <v>60</v>
      </c>
      <c r="D1570" s="7" t="s">
        <v>104</v>
      </c>
      <c r="E1570" s="7" t="n">
        <v>52</v>
      </c>
      <c r="F1570" s="7" t="n">
        <v>3</v>
      </c>
      <c r="G1570" s="14" t="n">
        <v>6254.08</v>
      </c>
      <c r="H1570" s="14" t="n">
        <v>0</v>
      </c>
      <c r="I1570" s="14" t="n">
        <v>0</v>
      </c>
      <c r="J1570" s="14" t="n">
        <v>55253.63</v>
      </c>
      <c r="K1570" s="14" t="n">
        <v>0</v>
      </c>
      <c r="L1570" s="14" t="n">
        <v>0</v>
      </c>
      <c r="M1570" s="14" t="n">
        <v>13900</v>
      </c>
      <c r="N1570" s="14" t="n">
        <v>81.7</v>
      </c>
      <c r="O1570" s="14" t="n">
        <v>1370.69</v>
      </c>
      <c r="P1570" s="7" t="n">
        <v>4</v>
      </c>
      <c r="Q1570" s="7" t="n">
        <v>52</v>
      </c>
      <c r="R1570" s="7" t="n">
        <v>6</v>
      </c>
      <c r="S1570" s="7" t="n">
        <v>0.58</v>
      </c>
      <c r="T1570" s="7" t="n">
        <v>0</v>
      </c>
      <c r="U1570" s="7" t="n">
        <v>0</v>
      </c>
      <c r="V1570" s="7" t="n">
        <v>0.0326</v>
      </c>
      <c r="W1570" s="7"/>
    </row>
    <row r="1571" customFormat="false" ht="15" hidden="false" customHeight="false" outlineLevel="0" collapsed="false">
      <c r="A1571" s="7" t="s">
        <v>1684</v>
      </c>
      <c r="B1571" s="7" t="s">
        <v>101</v>
      </c>
      <c r="C1571" s="7" t="n">
        <v>42</v>
      </c>
      <c r="D1571" s="7" t="s">
        <v>102</v>
      </c>
      <c r="E1571" s="7" t="n">
        <v>199</v>
      </c>
      <c r="F1571" s="7" t="n">
        <v>3</v>
      </c>
      <c r="G1571" s="14" t="n">
        <v>5242.26</v>
      </c>
      <c r="H1571" s="14" t="n">
        <v>3963.01</v>
      </c>
      <c r="I1571" s="14" t="n">
        <v>0</v>
      </c>
      <c r="J1571" s="14" t="n">
        <v>0</v>
      </c>
      <c r="K1571" s="14" t="n">
        <v>0</v>
      </c>
      <c r="L1571" s="14" t="n">
        <v>0</v>
      </c>
      <c r="M1571" s="14"/>
      <c r="N1571" s="14"/>
      <c r="O1571" s="14" t="n">
        <v>0</v>
      </c>
      <c r="P1571" s="7" t="n">
        <v>173</v>
      </c>
      <c r="Q1571" s="7" t="n">
        <v>0</v>
      </c>
      <c r="R1571" s="7" t="n">
        <v>0</v>
      </c>
      <c r="S1571" s="7"/>
      <c r="T1571" s="7" t="n">
        <v>0</v>
      </c>
      <c r="U1571" s="7" t="n">
        <v>0</v>
      </c>
      <c r="V1571" s="7" t="n">
        <v>0.1964</v>
      </c>
      <c r="W1571" s="7"/>
    </row>
    <row r="1572" customFormat="false" ht="15" hidden="false" customHeight="false" outlineLevel="0" collapsed="false">
      <c r="A1572" s="7" t="s">
        <v>1685</v>
      </c>
      <c r="B1572" s="7" t="s">
        <v>108</v>
      </c>
      <c r="C1572" s="7" t="n">
        <v>56</v>
      </c>
      <c r="D1572" s="7" t="s">
        <v>102</v>
      </c>
      <c r="E1572" s="7" t="n">
        <v>41</v>
      </c>
      <c r="F1572" s="7" t="n">
        <v>3</v>
      </c>
      <c r="G1572" s="14" t="n">
        <v>3572.43</v>
      </c>
      <c r="H1572" s="14" t="n">
        <v>0</v>
      </c>
      <c r="I1572" s="14" t="n">
        <v>0</v>
      </c>
      <c r="J1572" s="14" t="n">
        <v>0</v>
      </c>
      <c r="K1572" s="14" t="n">
        <v>0</v>
      </c>
      <c r="L1572" s="14" t="n">
        <v>21580</v>
      </c>
      <c r="M1572" s="14" t="n">
        <v>14800</v>
      </c>
      <c r="N1572" s="14" t="n">
        <v>12.9</v>
      </c>
      <c r="O1572" s="14" t="n">
        <v>66.88</v>
      </c>
      <c r="P1572" s="7" t="n">
        <v>7</v>
      </c>
      <c r="Q1572" s="7" t="n">
        <v>11</v>
      </c>
      <c r="R1572" s="7" t="n">
        <v>6</v>
      </c>
      <c r="S1572" s="7" t="n">
        <v>0.468</v>
      </c>
      <c r="T1572" s="7" t="n">
        <v>0</v>
      </c>
      <c r="U1572" s="7" t="n">
        <v>0</v>
      </c>
      <c r="V1572" s="7" t="n">
        <v>0.1633</v>
      </c>
      <c r="W1572" s="7"/>
    </row>
    <row r="1573" customFormat="false" ht="15" hidden="false" customHeight="false" outlineLevel="0" collapsed="false">
      <c r="A1573" s="7" t="s">
        <v>1686</v>
      </c>
      <c r="B1573" s="7" t="s">
        <v>101</v>
      </c>
      <c r="C1573" s="7" t="n">
        <v>58</v>
      </c>
      <c r="D1573" s="7" t="s">
        <v>102</v>
      </c>
      <c r="E1573" s="7" t="n">
        <v>21</v>
      </c>
      <c r="F1573" s="7" t="n">
        <v>3</v>
      </c>
      <c r="G1573" s="14" t="n">
        <v>3678.01</v>
      </c>
      <c r="H1573" s="14" t="n">
        <v>61340.99</v>
      </c>
      <c r="I1573" s="14" t="n">
        <v>16200</v>
      </c>
      <c r="J1573" s="14" t="n">
        <v>0</v>
      </c>
      <c r="K1573" s="14" t="n">
        <v>0</v>
      </c>
      <c r="L1573" s="14" t="n">
        <v>0</v>
      </c>
      <c r="M1573" s="14"/>
      <c r="N1573" s="14"/>
      <c r="O1573" s="14" t="n">
        <v>0</v>
      </c>
      <c r="P1573" s="7" t="n">
        <v>210</v>
      </c>
      <c r="Q1573" s="7" t="n">
        <v>0</v>
      </c>
      <c r="R1573" s="7" t="n">
        <v>0</v>
      </c>
      <c r="S1573" s="7"/>
      <c r="T1573" s="7" t="n">
        <v>0</v>
      </c>
      <c r="U1573" s="7" t="n">
        <v>0</v>
      </c>
      <c r="V1573" s="7" t="n">
        <v>0.3923</v>
      </c>
      <c r="W1573" s="7"/>
    </row>
    <row r="1574" customFormat="false" ht="15" hidden="false" customHeight="false" outlineLevel="0" collapsed="false">
      <c r="A1574" s="7" t="s">
        <v>1687</v>
      </c>
      <c r="B1574" s="7" t="s">
        <v>101</v>
      </c>
      <c r="C1574" s="7" t="n">
        <v>42</v>
      </c>
      <c r="D1574" s="7" t="s">
        <v>104</v>
      </c>
      <c r="E1574" s="7" t="n">
        <v>222</v>
      </c>
      <c r="F1574" s="7" t="n">
        <v>4</v>
      </c>
      <c r="G1574" s="14" t="n">
        <v>15946.69</v>
      </c>
      <c r="H1574" s="14" t="n">
        <v>68021.15</v>
      </c>
      <c r="I1574" s="14" t="n">
        <v>0</v>
      </c>
      <c r="J1574" s="14" t="n">
        <v>0</v>
      </c>
      <c r="K1574" s="14" t="n">
        <v>0</v>
      </c>
      <c r="L1574" s="14" t="n">
        <v>15540</v>
      </c>
      <c r="M1574" s="14" t="n">
        <v>34000</v>
      </c>
      <c r="N1574" s="14" t="n">
        <v>44.4</v>
      </c>
      <c r="O1574" s="14" t="n">
        <v>2579.22</v>
      </c>
      <c r="P1574" s="7" t="n">
        <v>15</v>
      </c>
      <c r="Q1574" s="7" t="n">
        <v>36</v>
      </c>
      <c r="R1574" s="7" t="n">
        <v>16</v>
      </c>
      <c r="S1574" s="7" t="n">
        <v>0.773</v>
      </c>
      <c r="T1574" s="7" t="n">
        <v>0</v>
      </c>
      <c r="U1574" s="7" t="n">
        <v>0</v>
      </c>
      <c r="V1574" s="7" t="n">
        <v>0.0245</v>
      </c>
      <c r="W1574" s="7"/>
    </row>
    <row r="1575" customFormat="false" ht="15" hidden="false" customHeight="false" outlineLevel="0" collapsed="false">
      <c r="A1575" s="7" t="s">
        <v>1688</v>
      </c>
      <c r="B1575" s="7" t="s">
        <v>101</v>
      </c>
      <c r="C1575" s="7" t="n">
        <v>80</v>
      </c>
      <c r="D1575" s="7" t="s">
        <v>104</v>
      </c>
      <c r="E1575" s="7" t="n">
        <v>239</v>
      </c>
      <c r="F1575" s="7" t="n">
        <v>2</v>
      </c>
      <c r="G1575" s="14" t="n">
        <v>592.22</v>
      </c>
      <c r="H1575" s="14" t="n">
        <v>2379.74</v>
      </c>
      <c r="I1575" s="14" t="n">
        <v>0</v>
      </c>
      <c r="J1575" s="14" t="n">
        <v>0</v>
      </c>
      <c r="K1575" s="14" t="n">
        <v>0</v>
      </c>
      <c r="L1575" s="14" t="n">
        <v>0</v>
      </c>
      <c r="M1575" s="14"/>
      <c r="N1575" s="14"/>
      <c r="O1575" s="14" t="n">
        <v>0</v>
      </c>
      <c r="P1575" s="7" t="n">
        <v>15</v>
      </c>
      <c r="Q1575" s="7" t="n">
        <v>11</v>
      </c>
      <c r="R1575" s="7" t="n">
        <v>0</v>
      </c>
      <c r="S1575" s="7" t="n">
        <v>0.476</v>
      </c>
      <c r="T1575" s="7" t="n">
        <v>0</v>
      </c>
      <c r="U1575" s="7" t="n">
        <v>0</v>
      </c>
      <c r="V1575" s="7" t="n">
        <v>0.0643</v>
      </c>
      <c r="W1575" s="7"/>
    </row>
    <row r="1576" customFormat="false" ht="15" hidden="false" customHeight="false" outlineLevel="0" collapsed="false">
      <c r="A1576" s="7" t="s">
        <v>1689</v>
      </c>
      <c r="B1576" s="7" t="s">
        <v>128</v>
      </c>
      <c r="C1576" s="7" t="n">
        <v>64</v>
      </c>
      <c r="D1576" s="7" t="s">
        <v>104</v>
      </c>
      <c r="E1576" s="7" t="n">
        <v>161</v>
      </c>
      <c r="F1576" s="7" t="n">
        <v>2</v>
      </c>
      <c r="G1576" s="14" t="n">
        <v>3945.71</v>
      </c>
      <c r="H1576" s="14" t="n">
        <v>13839.52</v>
      </c>
      <c r="I1576" s="14" t="n">
        <v>0</v>
      </c>
      <c r="J1576" s="14" t="n">
        <v>0</v>
      </c>
      <c r="K1576" s="14" t="n">
        <v>0</v>
      </c>
      <c r="L1576" s="14" t="n">
        <v>0</v>
      </c>
      <c r="M1576" s="14"/>
      <c r="N1576" s="14"/>
      <c r="O1576" s="14" t="n">
        <v>0</v>
      </c>
      <c r="P1576" s="7" t="n">
        <v>13</v>
      </c>
      <c r="Q1576" s="7" t="n">
        <v>20</v>
      </c>
      <c r="R1576" s="7" t="n">
        <v>0</v>
      </c>
      <c r="S1576" s="7" t="n">
        <v>0.333</v>
      </c>
      <c r="T1576" s="7" t="n">
        <v>0</v>
      </c>
      <c r="U1576" s="7" t="n">
        <v>0</v>
      </c>
      <c r="V1576" s="7" t="n">
        <v>0.0384</v>
      </c>
      <c r="W1576" s="7"/>
    </row>
    <row r="1577" customFormat="false" ht="15" hidden="false" customHeight="false" outlineLevel="0" collapsed="false">
      <c r="A1577" s="7" t="s">
        <v>1690</v>
      </c>
      <c r="B1577" s="7" t="s">
        <v>108</v>
      </c>
      <c r="C1577" s="7" t="n">
        <v>43</v>
      </c>
      <c r="D1577" s="7" t="s">
        <v>104</v>
      </c>
      <c r="E1577" s="7" t="n">
        <v>14</v>
      </c>
      <c r="F1577" s="7" t="n">
        <v>2</v>
      </c>
      <c r="G1577" s="14" t="n">
        <v>1847.33</v>
      </c>
      <c r="H1577" s="14" t="n">
        <v>0</v>
      </c>
      <c r="I1577" s="14" t="n">
        <v>0</v>
      </c>
      <c r="J1577" s="14" t="n">
        <v>0</v>
      </c>
      <c r="K1577" s="14" t="n">
        <v>0</v>
      </c>
      <c r="L1577" s="14" t="n">
        <v>0</v>
      </c>
      <c r="M1577" s="14" t="n">
        <v>3300</v>
      </c>
      <c r="N1577" s="14" t="n">
        <v>52.6</v>
      </c>
      <c r="O1577" s="14" t="n">
        <v>94.42</v>
      </c>
      <c r="P1577" s="7" t="n">
        <v>24</v>
      </c>
      <c r="Q1577" s="7" t="n">
        <v>14</v>
      </c>
      <c r="R1577" s="7" t="n">
        <v>0</v>
      </c>
      <c r="S1577" s="7" t="n">
        <v>0.684</v>
      </c>
      <c r="T1577" s="7" t="n">
        <v>1</v>
      </c>
      <c r="U1577" s="7" t="n">
        <v>0</v>
      </c>
      <c r="V1577" s="7" t="n">
        <v>0.0686</v>
      </c>
      <c r="W1577" s="7"/>
    </row>
    <row r="1578" customFormat="false" ht="15" hidden="false" customHeight="false" outlineLevel="0" collapsed="false">
      <c r="A1578" s="7" t="s">
        <v>1691</v>
      </c>
      <c r="B1578" s="7" t="s">
        <v>101</v>
      </c>
      <c r="C1578" s="7" t="n">
        <v>30</v>
      </c>
      <c r="D1578" s="7" t="s">
        <v>102</v>
      </c>
      <c r="E1578" s="7" t="n">
        <v>22</v>
      </c>
      <c r="F1578" s="7" t="n">
        <v>2</v>
      </c>
      <c r="G1578" s="14" t="n">
        <v>3242.49</v>
      </c>
      <c r="H1578" s="14" t="n">
        <v>0</v>
      </c>
      <c r="I1578" s="14" t="n">
        <v>0</v>
      </c>
      <c r="J1578" s="14" t="n">
        <v>0</v>
      </c>
      <c r="K1578" s="14" t="n">
        <v>0</v>
      </c>
      <c r="L1578" s="14" t="n">
        <v>25140</v>
      </c>
      <c r="M1578" s="14"/>
      <c r="N1578" s="14"/>
      <c r="O1578" s="14" t="n">
        <v>0</v>
      </c>
      <c r="P1578" s="7" t="n">
        <v>21</v>
      </c>
      <c r="Q1578" s="7" t="n">
        <v>21</v>
      </c>
      <c r="R1578" s="7" t="n">
        <v>10</v>
      </c>
      <c r="S1578" s="7" t="n">
        <v>1</v>
      </c>
      <c r="T1578" s="7" t="n">
        <v>0</v>
      </c>
      <c r="U1578" s="7" t="n">
        <v>0</v>
      </c>
      <c r="V1578" s="7" t="n">
        <v>0.0824</v>
      </c>
      <c r="W1578" s="7"/>
    </row>
    <row r="1579" customFormat="false" ht="15" hidden="false" customHeight="false" outlineLevel="0" collapsed="false">
      <c r="A1579" s="7" t="s">
        <v>1692</v>
      </c>
      <c r="B1579" s="7" t="s">
        <v>128</v>
      </c>
      <c r="C1579" s="7" t="n">
        <v>53</v>
      </c>
      <c r="D1579" s="7" t="s">
        <v>104</v>
      </c>
      <c r="E1579" s="7" t="n">
        <v>174</v>
      </c>
      <c r="F1579" s="7" t="n">
        <v>3</v>
      </c>
      <c r="G1579" s="14" t="n">
        <v>19398.49</v>
      </c>
      <c r="H1579" s="14" t="n">
        <v>8143.17</v>
      </c>
      <c r="I1579" s="14" t="n">
        <v>50300</v>
      </c>
      <c r="J1579" s="14" t="n">
        <v>0</v>
      </c>
      <c r="K1579" s="14" t="n">
        <v>0</v>
      </c>
      <c r="L1579" s="14" t="n">
        <v>0</v>
      </c>
      <c r="M1579" s="14"/>
      <c r="N1579" s="14"/>
      <c r="O1579" s="14" t="n">
        <v>0</v>
      </c>
      <c r="P1579" s="7" t="n">
        <v>0</v>
      </c>
      <c r="Q1579" s="7" t="n">
        <v>42</v>
      </c>
      <c r="R1579" s="7" t="n">
        <v>19</v>
      </c>
      <c r="S1579" s="7" t="n">
        <v>0.835</v>
      </c>
      <c r="T1579" s="7" t="n">
        <v>0</v>
      </c>
      <c r="U1579" s="7" t="n">
        <v>0</v>
      </c>
      <c r="V1579" s="7" t="n">
        <v>0.0222</v>
      </c>
      <c r="W1579" s="7"/>
    </row>
    <row r="1580" customFormat="false" ht="15" hidden="false" customHeight="false" outlineLevel="0" collapsed="false">
      <c r="A1580" s="7" t="s">
        <v>1693</v>
      </c>
      <c r="B1580" s="7" t="s">
        <v>101</v>
      </c>
      <c r="C1580" s="7" t="n">
        <v>50</v>
      </c>
      <c r="D1580" s="7" t="s">
        <v>104</v>
      </c>
      <c r="E1580" s="7" t="n">
        <v>103</v>
      </c>
      <c r="F1580" s="7" t="n">
        <v>3</v>
      </c>
      <c r="G1580" s="14" t="n">
        <v>43471.95</v>
      </c>
      <c r="H1580" s="14" t="n">
        <v>0</v>
      </c>
      <c r="I1580" s="14" t="n">
        <v>0</v>
      </c>
      <c r="J1580" s="14" t="n">
        <v>0</v>
      </c>
      <c r="K1580" s="14" t="n">
        <v>210200</v>
      </c>
      <c r="L1580" s="14" t="n">
        <v>0</v>
      </c>
      <c r="M1580" s="14"/>
      <c r="N1580" s="14"/>
      <c r="O1580" s="14" t="n">
        <v>0</v>
      </c>
      <c r="P1580" s="7" t="n">
        <v>27</v>
      </c>
      <c r="Q1580" s="7" t="n">
        <v>54</v>
      </c>
      <c r="R1580" s="7" t="n">
        <v>7</v>
      </c>
      <c r="S1580" s="7" t="n">
        <v>0.582</v>
      </c>
      <c r="T1580" s="7" t="n">
        <v>0</v>
      </c>
      <c r="U1580" s="7" t="n">
        <v>0</v>
      </c>
      <c r="V1580" s="7" t="n">
        <v>0.0304</v>
      </c>
      <c r="W1580" s="7"/>
    </row>
    <row r="1581" customFormat="false" ht="15" hidden="false" customHeight="false" outlineLevel="0" collapsed="false">
      <c r="A1581" s="7" t="s">
        <v>1694</v>
      </c>
      <c r="B1581" s="7" t="s">
        <v>101</v>
      </c>
      <c r="C1581" s="7" t="n">
        <v>64</v>
      </c>
      <c r="D1581" s="7" t="s">
        <v>104</v>
      </c>
      <c r="E1581" s="7" t="n">
        <v>327</v>
      </c>
      <c r="F1581" s="7" t="n">
        <v>2</v>
      </c>
      <c r="G1581" s="14" t="n">
        <v>1378.08</v>
      </c>
      <c r="H1581" s="14" t="n">
        <v>1289.75</v>
      </c>
      <c r="I1581" s="14" t="n">
        <v>0</v>
      </c>
      <c r="J1581" s="14" t="n">
        <v>0</v>
      </c>
      <c r="K1581" s="14" t="n">
        <v>0</v>
      </c>
      <c r="L1581" s="14" t="n">
        <v>0</v>
      </c>
      <c r="M1581" s="14"/>
      <c r="N1581" s="14"/>
      <c r="O1581" s="14" t="n">
        <v>0</v>
      </c>
      <c r="P1581" s="7" t="n">
        <v>8</v>
      </c>
      <c r="Q1581" s="7" t="n">
        <v>34</v>
      </c>
      <c r="R1581" s="7" t="n">
        <v>5</v>
      </c>
      <c r="S1581" s="7" t="n">
        <v>0.483</v>
      </c>
      <c r="T1581" s="7" t="n">
        <v>0</v>
      </c>
      <c r="U1581" s="7" t="n">
        <v>0</v>
      </c>
      <c r="V1581" s="7" t="n">
        <v>0.0288</v>
      </c>
      <c r="W1581" s="7"/>
    </row>
    <row r="1582" customFormat="false" ht="15" hidden="false" customHeight="false" outlineLevel="0" collapsed="false">
      <c r="A1582" s="7" t="s">
        <v>1695</v>
      </c>
      <c r="B1582" s="7" t="s">
        <v>108</v>
      </c>
      <c r="C1582" s="7" t="n">
        <v>69</v>
      </c>
      <c r="D1582" s="7" t="s">
        <v>102</v>
      </c>
      <c r="E1582" s="7" t="n">
        <v>318</v>
      </c>
      <c r="F1582" s="7" t="n">
        <v>2</v>
      </c>
      <c r="G1582" s="14" t="n">
        <v>3815.49</v>
      </c>
      <c r="H1582" s="14" t="n">
        <v>1822.7</v>
      </c>
      <c r="I1582" s="14" t="n">
        <v>0</v>
      </c>
      <c r="J1582" s="14" t="n">
        <v>0</v>
      </c>
      <c r="K1582" s="14" t="n">
        <v>0</v>
      </c>
      <c r="L1582" s="14" t="n">
        <v>0</v>
      </c>
      <c r="M1582" s="14"/>
      <c r="N1582" s="14"/>
      <c r="O1582" s="14" t="n">
        <v>0</v>
      </c>
      <c r="P1582" s="7" t="n">
        <v>16</v>
      </c>
      <c r="Q1582" s="7" t="n">
        <v>20</v>
      </c>
      <c r="R1582" s="7" t="n">
        <v>9</v>
      </c>
      <c r="S1582" s="7" t="n">
        <v>0.371</v>
      </c>
      <c r="T1582" s="7" t="n">
        <v>0</v>
      </c>
      <c r="U1582" s="7" t="n">
        <v>0</v>
      </c>
      <c r="V1582" s="7" t="n">
        <v>0.0702</v>
      </c>
      <c r="W1582" s="7"/>
    </row>
    <row r="1583" customFormat="false" ht="15" hidden="false" customHeight="false" outlineLevel="0" collapsed="false">
      <c r="A1583" s="7" t="s">
        <v>1696</v>
      </c>
      <c r="B1583" s="7" t="s">
        <v>128</v>
      </c>
      <c r="C1583" s="7" t="n">
        <v>41</v>
      </c>
      <c r="D1583" s="7" t="s">
        <v>102</v>
      </c>
      <c r="E1583" s="7" t="n">
        <v>42</v>
      </c>
      <c r="F1583" s="7" t="n">
        <v>2</v>
      </c>
      <c r="G1583" s="14" t="n">
        <v>2529.22</v>
      </c>
      <c r="H1583" s="14" t="n">
        <v>0</v>
      </c>
      <c r="I1583" s="14" t="n">
        <v>0</v>
      </c>
      <c r="J1583" s="14" t="n">
        <v>0</v>
      </c>
      <c r="K1583" s="14" t="n">
        <v>73100</v>
      </c>
      <c r="L1583" s="14" t="n">
        <v>0</v>
      </c>
      <c r="M1583" s="14"/>
      <c r="N1583" s="14"/>
      <c r="O1583" s="14" t="n">
        <v>0</v>
      </c>
      <c r="P1583" s="7" t="n">
        <v>55</v>
      </c>
      <c r="Q1583" s="7" t="n">
        <v>21</v>
      </c>
      <c r="R1583" s="7" t="n">
        <v>7</v>
      </c>
      <c r="S1583" s="7" t="n">
        <v>0.543</v>
      </c>
      <c r="T1583" s="7" t="n">
        <v>0</v>
      </c>
      <c r="U1583" s="7" t="n">
        <v>0</v>
      </c>
      <c r="V1583" s="7" t="n">
        <v>0.1327</v>
      </c>
      <c r="W1583" s="7"/>
    </row>
    <row r="1584" customFormat="false" ht="15" hidden="false" customHeight="false" outlineLevel="0" collapsed="false">
      <c r="A1584" s="7" t="s">
        <v>1697</v>
      </c>
      <c r="B1584" s="7" t="s">
        <v>108</v>
      </c>
      <c r="C1584" s="7" t="n">
        <v>31</v>
      </c>
      <c r="D1584" s="7" t="s">
        <v>102</v>
      </c>
      <c r="E1584" s="7" t="n">
        <v>75</v>
      </c>
      <c r="F1584" s="7" t="n">
        <v>2</v>
      </c>
      <c r="G1584" s="14" t="n">
        <v>3902.4</v>
      </c>
      <c r="H1584" s="14" t="n">
        <v>1842.04</v>
      </c>
      <c r="I1584" s="14" t="n">
        <v>0</v>
      </c>
      <c r="J1584" s="14" t="n">
        <v>0</v>
      </c>
      <c r="K1584" s="14" t="n">
        <v>0</v>
      </c>
      <c r="L1584" s="14" t="n">
        <v>0</v>
      </c>
      <c r="M1584" s="14"/>
      <c r="N1584" s="14"/>
      <c r="O1584" s="14" t="n">
        <v>0</v>
      </c>
      <c r="P1584" s="7" t="n">
        <v>199</v>
      </c>
      <c r="Q1584" s="7" t="n">
        <v>0</v>
      </c>
      <c r="R1584" s="7" t="n">
        <v>0</v>
      </c>
      <c r="S1584" s="7"/>
      <c r="T1584" s="7" t="n">
        <v>0</v>
      </c>
      <c r="U1584" s="7" t="n">
        <v>0</v>
      </c>
      <c r="V1584" s="7" t="n">
        <v>0.2888</v>
      </c>
      <c r="W1584" s="7"/>
    </row>
    <row r="1585" customFormat="false" ht="15" hidden="false" customHeight="false" outlineLevel="0" collapsed="false">
      <c r="A1585" s="7" t="s">
        <v>1698</v>
      </c>
      <c r="B1585" s="7" t="s">
        <v>128</v>
      </c>
      <c r="C1585" s="7" t="n">
        <v>63</v>
      </c>
      <c r="D1585" s="7" t="s">
        <v>102</v>
      </c>
      <c r="E1585" s="7" t="n">
        <v>244</v>
      </c>
      <c r="F1585" s="7" t="n">
        <v>4</v>
      </c>
      <c r="G1585" s="14" t="n">
        <v>1615.04</v>
      </c>
      <c r="H1585" s="14" t="n">
        <v>102664.43</v>
      </c>
      <c r="I1585" s="14" t="n">
        <v>0</v>
      </c>
      <c r="J1585" s="14" t="n">
        <v>184446.16</v>
      </c>
      <c r="K1585" s="14" t="n">
        <v>0</v>
      </c>
      <c r="L1585" s="14" t="n">
        <v>0</v>
      </c>
      <c r="M1585" s="14" t="n">
        <v>10000</v>
      </c>
      <c r="N1585" s="14" t="n">
        <v>62.2</v>
      </c>
      <c r="O1585" s="14" t="n">
        <v>493.55</v>
      </c>
      <c r="P1585" s="7" t="n">
        <v>18</v>
      </c>
      <c r="Q1585" s="7" t="n">
        <v>17</v>
      </c>
      <c r="R1585" s="7" t="n">
        <v>0</v>
      </c>
      <c r="S1585" s="7" t="n">
        <v>0.264</v>
      </c>
      <c r="T1585" s="7" t="n">
        <v>0</v>
      </c>
      <c r="U1585" s="7" t="n">
        <v>0</v>
      </c>
      <c r="V1585" s="7" t="n">
        <v>0.0926</v>
      </c>
      <c r="W1585" s="7"/>
    </row>
    <row r="1586" customFormat="false" ht="15" hidden="false" customHeight="false" outlineLevel="0" collapsed="false">
      <c r="A1586" s="7" t="s">
        <v>1699</v>
      </c>
      <c r="B1586" s="7" t="s">
        <v>101</v>
      </c>
      <c r="C1586" s="7" t="n">
        <v>43</v>
      </c>
      <c r="D1586" s="7" t="s">
        <v>104</v>
      </c>
      <c r="E1586" s="7" t="n">
        <v>114</v>
      </c>
      <c r="F1586" s="7" t="n">
        <v>2</v>
      </c>
      <c r="G1586" s="14" t="n">
        <v>12988.55</v>
      </c>
      <c r="H1586" s="14" t="n">
        <v>0</v>
      </c>
      <c r="I1586" s="14" t="n">
        <v>0</v>
      </c>
      <c r="J1586" s="14" t="n">
        <v>0</v>
      </c>
      <c r="K1586" s="14" t="n">
        <v>0</v>
      </c>
      <c r="L1586" s="14" t="n">
        <v>0</v>
      </c>
      <c r="M1586" s="14" t="n">
        <v>14100</v>
      </c>
      <c r="N1586" s="14" t="n">
        <v>7.8</v>
      </c>
      <c r="O1586" s="14" t="n">
        <v>1282.69</v>
      </c>
      <c r="P1586" s="7" t="n">
        <v>11</v>
      </c>
      <c r="Q1586" s="7" t="n">
        <v>51</v>
      </c>
      <c r="R1586" s="7" t="n">
        <v>17</v>
      </c>
      <c r="S1586" s="7" t="n">
        <v>0.691</v>
      </c>
      <c r="T1586" s="7" t="n">
        <v>0</v>
      </c>
      <c r="U1586" s="7" t="n">
        <v>0</v>
      </c>
      <c r="V1586" s="7" t="n">
        <v>0.0209</v>
      </c>
      <c r="W1586" s="7"/>
    </row>
    <row r="1587" customFormat="false" ht="15" hidden="false" customHeight="false" outlineLevel="0" collapsed="false">
      <c r="A1587" s="7" t="s">
        <v>1700</v>
      </c>
      <c r="B1587" s="7" t="s">
        <v>106</v>
      </c>
      <c r="C1587" s="7" t="n">
        <v>48</v>
      </c>
      <c r="D1587" s="7" t="s">
        <v>104</v>
      </c>
      <c r="E1587" s="7" t="n">
        <v>101</v>
      </c>
      <c r="F1587" s="7" t="n">
        <v>2</v>
      </c>
      <c r="G1587" s="14" t="n">
        <v>3651.38</v>
      </c>
      <c r="H1587" s="14" t="n">
        <v>0</v>
      </c>
      <c r="I1587" s="14" t="n">
        <v>0</v>
      </c>
      <c r="J1587" s="14" t="n">
        <v>0</v>
      </c>
      <c r="K1587" s="14" t="n">
        <v>99400</v>
      </c>
      <c r="L1587" s="14" t="n">
        <v>0</v>
      </c>
      <c r="M1587" s="14"/>
      <c r="N1587" s="14"/>
      <c r="O1587" s="14" t="n">
        <v>0</v>
      </c>
      <c r="P1587" s="7" t="n">
        <v>22</v>
      </c>
      <c r="Q1587" s="7" t="n">
        <v>29</v>
      </c>
      <c r="R1587" s="7" t="n">
        <v>14</v>
      </c>
      <c r="S1587" s="7" t="n">
        <v>0.887</v>
      </c>
      <c r="T1587" s="7" t="n">
        <v>1</v>
      </c>
      <c r="U1587" s="7" t="n">
        <v>0</v>
      </c>
      <c r="V1587" s="7" t="n">
        <v>0.0409</v>
      </c>
      <c r="W1587" s="7"/>
    </row>
    <row r="1588" customFormat="false" ht="15" hidden="false" customHeight="false" outlineLevel="0" collapsed="false">
      <c r="A1588" s="7" t="s">
        <v>1701</v>
      </c>
      <c r="B1588" s="7" t="s">
        <v>108</v>
      </c>
      <c r="C1588" s="7" t="n">
        <v>22</v>
      </c>
      <c r="D1588" s="7" t="s">
        <v>102</v>
      </c>
      <c r="E1588" s="7" t="n">
        <v>17</v>
      </c>
      <c r="F1588" s="7" t="n">
        <v>2</v>
      </c>
      <c r="G1588" s="14" t="n">
        <v>2263.48</v>
      </c>
      <c r="H1588" s="14" t="n">
        <v>28758.27</v>
      </c>
      <c r="I1588" s="14" t="n">
        <v>0</v>
      </c>
      <c r="J1588" s="14" t="n">
        <v>0</v>
      </c>
      <c r="K1588" s="14" t="n">
        <v>0</v>
      </c>
      <c r="L1588" s="14" t="n">
        <v>0</v>
      </c>
      <c r="M1588" s="14"/>
      <c r="N1588" s="14"/>
      <c r="O1588" s="14" t="n">
        <v>0</v>
      </c>
      <c r="P1588" s="7" t="n">
        <v>8</v>
      </c>
      <c r="Q1588" s="7" t="n">
        <v>10</v>
      </c>
      <c r="R1588" s="7" t="n">
        <v>8</v>
      </c>
      <c r="S1588" s="7" t="n">
        <v>0.862</v>
      </c>
      <c r="T1588" s="7" t="n">
        <v>1</v>
      </c>
      <c r="U1588" s="7" t="n">
        <v>0</v>
      </c>
      <c r="V1588" s="7" t="n">
        <v>0.2425</v>
      </c>
      <c r="W1588" s="7"/>
    </row>
    <row r="1589" customFormat="false" ht="15" hidden="false" customHeight="false" outlineLevel="0" collapsed="false">
      <c r="A1589" s="7" t="s">
        <v>1702</v>
      </c>
      <c r="B1589" s="7" t="s">
        <v>108</v>
      </c>
      <c r="C1589" s="7" t="n">
        <v>23</v>
      </c>
      <c r="D1589" s="7" t="s">
        <v>102</v>
      </c>
      <c r="E1589" s="7" t="n">
        <v>28</v>
      </c>
      <c r="F1589" s="7" t="n">
        <v>1</v>
      </c>
      <c r="G1589" s="14" t="n">
        <v>2572.23</v>
      </c>
      <c r="H1589" s="14" t="n">
        <v>0</v>
      </c>
      <c r="I1589" s="14" t="n">
        <v>0</v>
      </c>
      <c r="J1589" s="14" t="n">
        <v>0</v>
      </c>
      <c r="K1589" s="14" t="n">
        <v>0</v>
      </c>
      <c r="L1589" s="14" t="n">
        <v>0</v>
      </c>
      <c r="M1589" s="14"/>
      <c r="N1589" s="14"/>
      <c r="O1589" s="14" t="n">
        <v>0</v>
      </c>
      <c r="P1589" s="7" t="n">
        <v>17</v>
      </c>
      <c r="Q1589" s="7" t="n">
        <v>19</v>
      </c>
      <c r="R1589" s="7" t="n">
        <v>12</v>
      </c>
      <c r="S1589" s="7" t="n">
        <v>0.856</v>
      </c>
      <c r="T1589" s="7" t="n">
        <v>0</v>
      </c>
      <c r="U1589" s="7" t="n">
        <v>0</v>
      </c>
      <c r="V1589" s="7" t="n">
        <v>0.1354</v>
      </c>
      <c r="W1589" s="7"/>
    </row>
    <row r="1590" customFormat="false" ht="15" hidden="false" customHeight="false" outlineLevel="0" collapsed="false">
      <c r="A1590" s="7" t="s">
        <v>1703</v>
      </c>
      <c r="B1590" s="7" t="s">
        <v>128</v>
      </c>
      <c r="C1590" s="7" t="n">
        <v>19</v>
      </c>
      <c r="D1590" s="7" t="s">
        <v>104</v>
      </c>
      <c r="E1590" s="7" t="n">
        <v>4</v>
      </c>
      <c r="F1590" s="7" t="n">
        <v>3</v>
      </c>
      <c r="G1590" s="14" t="n">
        <v>673.06</v>
      </c>
      <c r="H1590" s="14"/>
      <c r="I1590" s="14" t="n">
        <v>0</v>
      </c>
      <c r="J1590" s="14" t="n">
        <v>0</v>
      </c>
      <c r="K1590" s="14" t="n">
        <v>0</v>
      </c>
      <c r="L1590" s="14" t="n">
        <v>19910</v>
      </c>
      <c r="M1590" s="14"/>
      <c r="N1590" s="14"/>
      <c r="O1590" s="14" t="n">
        <v>0</v>
      </c>
      <c r="P1590" s="7" t="n">
        <v>0</v>
      </c>
      <c r="Q1590" s="7" t="n">
        <v>24</v>
      </c>
      <c r="R1590" s="7" t="n">
        <v>7</v>
      </c>
      <c r="S1590" s="7" t="n">
        <v>0.706</v>
      </c>
      <c r="T1590" s="7" t="n">
        <v>0</v>
      </c>
      <c r="U1590" s="7" t="n">
        <v>0</v>
      </c>
      <c r="V1590" s="7" t="n">
        <v>0.1065</v>
      </c>
      <c r="W1590" s="7" t="s">
        <v>384</v>
      </c>
    </row>
    <row r="1591" customFormat="false" ht="15" hidden="false" customHeight="false" outlineLevel="0" collapsed="false">
      <c r="A1591" s="7" t="s">
        <v>1704</v>
      </c>
      <c r="B1591" s="7" t="s">
        <v>106</v>
      </c>
      <c r="C1591" s="7" t="n">
        <v>50</v>
      </c>
      <c r="D1591" s="7" t="s">
        <v>104</v>
      </c>
      <c r="E1591" s="7" t="n">
        <v>116</v>
      </c>
      <c r="F1591" s="7" t="n">
        <v>2</v>
      </c>
      <c r="G1591" s="14" t="n">
        <v>6736.88</v>
      </c>
      <c r="H1591" s="14" t="n">
        <v>14496.55</v>
      </c>
      <c r="I1591" s="14" t="n">
        <v>0</v>
      </c>
      <c r="J1591" s="14" t="n">
        <v>0</v>
      </c>
      <c r="K1591" s="14" t="n">
        <v>0</v>
      </c>
      <c r="L1591" s="14" t="n">
        <v>0</v>
      </c>
      <c r="M1591" s="14"/>
      <c r="N1591" s="14"/>
      <c r="O1591" s="14" t="n">
        <v>0</v>
      </c>
      <c r="P1591" s="7" t="n">
        <v>11</v>
      </c>
      <c r="Q1591" s="7" t="n">
        <v>42</v>
      </c>
      <c r="R1591" s="7" t="n">
        <v>11</v>
      </c>
      <c r="S1591" s="7" t="n">
        <v>0.573</v>
      </c>
      <c r="T1591" s="7" t="n">
        <v>0</v>
      </c>
      <c r="U1591" s="7" t="n">
        <v>0</v>
      </c>
      <c r="V1591" s="7" t="n">
        <v>0.0197</v>
      </c>
      <c r="W1591" s="7"/>
    </row>
    <row r="1592" customFormat="false" ht="15" hidden="false" customHeight="false" outlineLevel="0" collapsed="false">
      <c r="A1592" s="7" t="s">
        <v>1705</v>
      </c>
      <c r="B1592" s="7" t="s">
        <v>106</v>
      </c>
      <c r="C1592" s="7" t="n">
        <v>30</v>
      </c>
      <c r="D1592" s="7" t="s">
        <v>102</v>
      </c>
      <c r="E1592" s="7" t="n">
        <v>84</v>
      </c>
      <c r="F1592" s="7" t="n">
        <v>2</v>
      </c>
      <c r="G1592" s="14" t="n">
        <v>2654.93</v>
      </c>
      <c r="H1592" s="14" t="n">
        <v>1600.14</v>
      </c>
      <c r="I1592" s="14" t="n">
        <v>0</v>
      </c>
      <c r="J1592" s="14" t="n">
        <v>0</v>
      </c>
      <c r="K1592" s="14" t="n">
        <v>0</v>
      </c>
      <c r="L1592" s="14" t="n">
        <v>0</v>
      </c>
      <c r="M1592" s="14"/>
      <c r="N1592" s="14"/>
      <c r="O1592" s="14" t="n">
        <v>0</v>
      </c>
      <c r="P1592" s="7" t="n">
        <v>25</v>
      </c>
      <c r="Q1592" s="7" t="n">
        <v>15</v>
      </c>
      <c r="R1592" s="7" t="n">
        <v>8</v>
      </c>
      <c r="S1592" s="7" t="n">
        <v>0.719</v>
      </c>
      <c r="T1592" s="7" t="n">
        <v>0</v>
      </c>
      <c r="U1592" s="7" t="n">
        <v>0</v>
      </c>
      <c r="V1592" s="7" t="n">
        <v>0.0656</v>
      </c>
      <c r="W1592" s="7"/>
    </row>
    <row r="1593" customFormat="false" ht="15" hidden="false" customHeight="false" outlineLevel="0" collapsed="false">
      <c r="A1593" s="7" t="s">
        <v>1706</v>
      </c>
      <c r="B1593" s="7" t="s">
        <v>101</v>
      </c>
      <c r="C1593" s="7" t="n">
        <v>61</v>
      </c>
      <c r="D1593" s="7" t="s">
        <v>104</v>
      </c>
      <c r="E1593" s="7" t="n">
        <v>303</v>
      </c>
      <c r="F1593" s="7" t="n">
        <v>1</v>
      </c>
      <c r="G1593" s="14" t="n">
        <v>6517.68</v>
      </c>
      <c r="H1593" s="14" t="n">
        <v>0</v>
      </c>
      <c r="I1593" s="14" t="n">
        <v>0</v>
      </c>
      <c r="J1593" s="14" t="n">
        <v>0</v>
      </c>
      <c r="K1593" s="14" t="n">
        <v>0</v>
      </c>
      <c r="L1593" s="14" t="n">
        <v>0</v>
      </c>
      <c r="M1593" s="14"/>
      <c r="N1593" s="14"/>
      <c r="O1593" s="14" t="n">
        <v>0</v>
      </c>
      <c r="P1593" s="7" t="n">
        <v>10</v>
      </c>
      <c r="Q1593" s="7" t="n">
        <v>10</v>
      </c>
      <c r="R1593" s="7" t="n">
        <v>3</v>
      </c>
      <c r="S1593" s="7" t="n">
        <v>0.443</v>
      </c>
      <c r="T1593" s="7" t="n">
        <v>0</v>
      </c>
      <c r="U1593" s="7" t="n">
        <v>0</v>
      </c>
      <c r="V1593" s="7" t="n">
        <v>0.0351</v>
      </c>
      <c r="W1593" s="7"/>
    </row>
    <row r="1594" customFormat="false" ht="15" hidden="false" customHeight="false" outlineLevel="0" collapsed="false">
      <c r="A1594" s="7" t="s">
        <v>1707</v>
      </c>
      <c r="B1594" s="7" t="s">
        <v>128</v>
      </c>
      <c r="C1594" s="7" t="n">
        <v>32</v>
      </c>
      <c r="D1594" s="7" t="s">
        <v>104</v>
      </c>
      <c r="E1594" s="7" t="n">
        <v>38</v>
      </c>
      <c r="F1594" s="7" t="n">
        <v>2</v>
      </c>
      <c r="G1594" s="14" t="n">
        <v>313.06</v>
      </c>
      <c r="H1594" s="14" t="n">
        <v>0</v>
      </c>
      <c r="I1594" s="14" t="n">
        <v>0</v>
      </c>
      <c r="J1594" s="14" t="n">
        <v>0</v>
      </c>
      <c r="K1594" s="14" t="n">
        <v>28200</v>
      </c>
      <c r="L1594" s="14" t="n">
        <v>0</v>
      </c>
      <c r="M1594" s="14"/>
      <c r="N1594" s="14"/>
      <c r="O1594" s="14" t="n">
        <v>0</v>
      </c>
      <c r="P1594" s="7" t="n">
        <v>10</v>
      </c>
      <c r="Q1594" s="7" t="n">
        <v>54</v>
      </c>
      <c r="R1594" s="7" t="n">
        <v>27</v>
      </c>
      <c r="S1594" s="7" t="n">
        <v>0.583</v>
      </c>
      <c r="T1594" s="7" t="n">
        <v>0</v>
      </c>
      <c r="U1594" s="7" t="n">
        <v>0</v>
      </c>
      <c r="V1594" s="7" t="n">
        <v>0.0258</v>
      </c>
      <c r="W1594" s="7"/>
    </row>
    <row r="1595" customFormat="false" ht="15" hidden="false" customHeight="false" outlineLevel="0" collapsed="false">
      <c r="A1595" s="7" t="s">
        <v>1708</v>
      </c>
      <c r="B1595" s="7" t="s">
        <v>101</v>
      </c>
      <c r="C1595" s="7" t="n">
        <v>77</v>
      </c>
      <c r="D1595" s="7" t="s">
        <v>104</v>
      </c>
      <c r="E1595" s="7" t="n">
        <v>102</v>
      </c>
      <c r="F1595" s="7" t="n">
        <v>2</v>
      </c>
      <c r="G1595" s="14" t="n">
        <v>4477.13</v>
      </c>
      <c r="H1595" s="14" t="n">
        <v>2102.18</v>
      </c>
      <c r="I1595" s="14" t="n">
        <v>0</v>
      </c>
      <c r="J1595" s="14" t="n">
        <v>0</v>
      </c>
      <c r="K1595" s="14" t="n">
        <v>0</v>
      </c>
      <c r="L1595" s="14" t="n">
        <v>0</v>
      </c>
      <c r="M1595" s="14"/>
      <c r="N1595" s="14"/>
      <c r="O1595" s="14" t="n">
        <v>0</v>
      </c>
      <c r="P1595" s="7" t="n">
        <v>0</v>
      </c>
      <c r="Q1595" s="7" t="n">
        <v>114</v>
      </c>
      <c r="R1595" s="7" t="n">
        <v>22</v>
      </c>
      <c r="S1595" s="7" t="n">
        <v>0.493</v>
      </c>
      <c r="T1595" s="7" t="n">
        <v>0</v>
      </c>
      <c r="U1595" s="7" t="n">
        <v>0</v>
      </c>
      <c r="V1595" s="7" t="n">
        <v>0.0272</v>
      </c>
      <c r="W1595" s="7"/>
    </row>
    <row r="1596" customFormat="false" ht="15" hidden="false" customHeight="false" outlineLevel="0" collapsed="false">
      <c r="A1596" s="7" t="s">
        <v>1709</v>
      </c>
      <c r="B1596" s="7" t="s">
        <v>106</v>
      </c>
      <c r="C1596" s="7" t="n">
        <v>49</v>
      </c>
      <c r="D1596" s="7" t="s">
        <v>104</v>
      </c>
      <c r="E1596" s="7" t="n">
        <v>159</v>
      </c>
      <c r="F1596" s="7" t="n">
        <v>2</v>
      </c>
      <c r="G1596" s="14" t="n">
        <v>3258.3</v>
      </c>
      <c r="H1596" s="14" t="n">
        <v>0</v>
      </c>
      <c r="I1596" s="14" t="n">
        <v>0</v>
      </c>
      <c r="J1596" s="14" t="n">
        <v>0</v>
      </c>
      <c r="K1596" s="14" t="n">
        <v>0</v>
      </c>
      <c r="L1596" s="14" t="n">
        <v>0</v>
      </c>
      <c r="M1596" s="14" t="n">
        <v>12100</v>
      </c>
      <c r="N1596" s="14" t="n">
        <v>25.7</v>
      </c>
      <c r="O1596" s="14" t="n">
        <v>568.36</v>
      </c>
      <c r="P1596" s="7" t="n">
        <v>3</v>
      </c>
      <c r="Q1596" s="7" t="n">
        <v>14</v>
      </c>
      <c r="R1596" s="7" t="n">
        <v>11</v>
      </c>
      <c r="S1596" s="7" t="n">
        <v>0.499</v>
      </c>
      <c r="T1596" s="7" t="n">
        <v>0</v>
      </c>
      <c r="U1596" s="7" t="n">
        <v>0</v>
      </c>
      <c r="V1596" s="7" t="n">
        <v>0.0412</v>
      </c>
      <c r="W1596" s="7"/>
    </row>
    <row r="1597" customFormat="false" ht="15" hidden="false" customHeight="false" outlineLevel="0" collapsed="false">
      <c r="A1597" s="7" t="s">
        <v>1710</v>
      </c>
      <c r="B1597" s="7" t="s">
        <v>128</v>
      </c>
      <c r="C1597" s="7" t="n">
        <v>50</v>
      </c>
      <c r="D1597" s="7" t="s">
        <v>102</v>
      </c>
      <c r="E1597" s="7" t="n">
        <v>68</v>
      </c>
      <c r="F1597" s="7" t="n">
        <v>4</v>
      </c>
      <c r="G1597" s="14" t="n">
        <v>7236.64</v>
      </c>
      <c r="H1597" s="14" t="n">
        <v>0</v>
      </c>
      <c r="I1597" s="14" t="n">
        <v>87800</v>
      </c>
      <c r="J1597" s="14" t="n">
        <v>0</v>
      </c>
      <c r="K1597" s="14" t="n">
        <v>209300</v>
      </c>
      <c r="L1597" s="14" t="n">
        <v>0</v>
      </c>
      <c r="M1597" s="14" t="n">
        <v>22500</v>
      </c>
      <c r="N1597" s="14" t="n">
        <v>63</v>
      </c>
      <c r="O1597" s="14" t="n">
        <v>439.43</v>
      </c>
      <c r="P1597" s="7" t="n">
        <v>58</v>
      </c>
      <c r="Q1597" s="7" t="n">
        <v>14</v>
      </c>
      <c r="R1597" s="7" t="n">
        <v>6</v>
      </c>
      <c r="S1597" s="7" t="n">
        <v>0.713</v>
      </c>
      <c r="T1597" s="7" t="n">
        <v>0</v>
      </c>
      <c r="U1597" s="7" t="n">
        <v>0</v>
      </c>
      <c r="V1597" s="7" t="n">
        <v>0.0931</v>
      </c>
      <c r="W1597" s="7"/>
    </row>
    <row r="1598" customFormat="false" ht="15" hidden="false" customHeight="false" outlineLevel="0" collapsed="false">
      <c r="A1598" s="7" t="s">
        <v>1711</v>
      </c>
      <c r="B1598" s="7" t="s">
        <v>101</v>
      </c>
      <c r="C1598" s="7" t="n">
        <v>84</v>
      </c>
      <c r="D1598" s="7" t="s">
        <v>102</v>
      </c>
      <c r="E1598" s="7" t="n">
        <v>24</v>
      </c>
      <c r="F1598" s="7" t="n">
        <v>3</v>
      </c>
      <c r="G1598" s="14" t="n">
        <v>1185.56</v>
      </c>
      <c r="H1598" s="14" t="n">
        <v>14854.45</v>
      </c>
      <c r="I1598" s="14" t="n">
        <v>0</v>
      </c>
      <c r="J1598" s="14" t="n">
        <v>0</v>
      </c>
      <c r="K1598" s="14" t="n">
        <v>0</v>
      </c>
      <c r="L1598" s="14" t="n">
        <v>0</v>
      </c>
      <c r="M1598" s="14" t="n">
        <v>2500</v>
      </c>
      <c r="N1598" s="14" t="n">
        <v>22.5</v>
      </c>
      <c r="O1598" s="14" t="n">
        <v>145.21</v>
      </c>
      <c r="P1598" s="7" t="n">
        <v>9</v>
      </c>
      <c r="Q1598" s="7" t="n">
        <v>28</v>
      </c>
      <c r="R1598" s="7" t="n">
        <v>0</v>
      </c>
      <c r="S1598" s="7" t="n">
        <v>0.438</v>
      </c>
      <c r="T1598" s="7" t="n">
        <v>2</v>
      </c>
      <c r="U1598" s="7" t="n">
        <v>0</v>
      </c>
      <c r="V1598" s="7" t="n">
        <v>0.2175</v>
      </c>
      <c r="W1598" s="7"/>
    </row>
    <row r="1599" customFormat="false" ht="15" hidden="false" customHeight="false" outlineLevel="0" collapsed="false">
      <c r="A1599" s="7" t="s">
        <v>1712</v>
      </c>
      <c r="B1599" s="7" t="s">
        <v>108</v>
      </c>
      <c r="C1599" s="7" t="n">
        <v>41</v>
      </c>
      <c r="D1599" s="7" t="s">
        <v>104</v>
      </c>
      <c r="E1599" s="7" t="n">
        <v>26</v>
      </c>
      <c r="F1599" s="7" t="n">
        <v>5</v>
      </c>
      <c r="G1599" s="14" t="n">
        <v>18740.79</v>
      </c>
      <c r="H1599" s="14" t="n">
        <v>266003.04</v>
      </c>
      <c r="I1599" s="14" t="n">
        <v>190600</v>
      </c>
      <c r="J1599" s="14" t="n">
        <v>0</v>
      </c>
      <c r="K1599" s="14" t="n">
        <v>500300</v>
      </c>
      <c r="L1599" s="14" t="n">
        <v>0</v>
      </c>
      <c r="M1599" s="14" t="n">
        <v>29700</v>
      </c>
      <c r="N1599" s="14" t="n">
        <v>19.9</v>
      </c>
      <c r="O1599" s="14" t="n">
        <v>1817.87</v>
      </c>
      <c r="P1599" s="7" t="n">
        <v>19</v>
      </c>
      <c r="Q1599" s="7" t="n">
        <v>63</v>
      </c>
      <c r="R1599" s="7" t="n">
        <v>0</v>
      </c>
      <c r="S1599" s="7" t="n">
        <v>0.671</v>
      </c>
      <c r="T1599" s="7" t="n">
        <v>0</v>
      </c>
      <c r="U1599" s="7" t="n">
        <v>0</v>
      </c>
      <c r="V1599" s="7" t="n">
        <v>0.0197</v>
      </c>
      <c r="W1599" s="7"/>
    </row>
    <row r="1600" customFormat="false" ht="15" hidden="false" customHeight="false" outlineLevel="0" collapsed="false">
      <c r="A1600" s="7" t="s">
        <v>1713</v>
      </c>
      <c r="B1600" s="7" t="s">
        <v>108</v>
      </c>
      <c r="C1600" s="7" t="n">
        <v>19</v>
      </c>
      <c r="D1600" s="7" t="s">
        <v>102</v>
      </c>
      <c r="E1600" s="7" t="n">
        <v>8</v>
      </c>
      <c r="F1600" s="7" t="n">
        <v>4</v>
      </c>
      <c r="G1600" s="14" t="n">
        <v>1466.23</v>
      </c>
      <c r="H1600" s="14" t="n">
        <v>17526.82</v>
      </c>
      <c r="I1600" s="14" t="n">
        <v>0</v>
      </c>
      <c r="J1600" s="14" t="n">
        <v>0</v>
      </c>
      <c r="K1600" s="14" t="n">
        <v>0</v>
      </c>
      <c r="L1600" s="14" t="n">
        <v>25230</v>
      </c>
      <c r="M1600" s="14" t="n">
        <v>8700</v>
      </c>
      <c r="N1600" s="14" t="n">
        <v>54.3</v>
      </c>
      <c r="O1600" s="14" t="n">
        <v>172.01</v>
      </c>
      <c r="P1600" s="7" t="n">
        <v>21</v>
      </c>
      <c r="Q1600" s="7" t="n">
        <v>8</v>
      </c>
      <c r="R1600" s="7" t="n">
        <v>4</v>
      </c>
      <c r="S1600" s="7" t="n">
        <v>0.891</v>
      </c>
      <c r="T1600" s="7" t="n">
        <v>1</v>
      </c>
      <c r="U1600" s="7" t="n">
        <v>0</v>
      </c>
      <c r="V1600" s="7" t="n">
        <v>0.2365</v>
      </c>
      <c r="W1600" s="7"/>
    </row>
    <row r="1601" customFormat="false" ht="15" hidden="false" customHeight="false" outlineLevel="0" collapsed="false">
      <c r="A1601" s="7" t="s">
        <v>1714</v>
      </c>
      <c r="B1601" s="7" t="s">
        <v>101</v>
      </c>
      <c r="C1601" s="7" t="n">
        <v>50</v>
      </c>
      <c r="D1601" s="7" t="s">
        <v>104</v>
      </c>
      <c r="E1601" s="7" t="n">
        <v>14</v>
      </c>
      <c r="F1601" s="7" t="n">
        <v>3</v>
      </c>
      <c r="G1601" s="14" t="n">
        <v>17277.68</v>
      </c>
      <c r="H1601" s="14" t="n">
        <v>59740.02</v>
      </c>
      <c r="I1601" s="14" t="n">
        <v>0</v>
      </c>
      <c r="J1601" s="14" t="n">
        <v>0</v>
      </c>
      <c r="K1601" s="14" t="n">
        <v>0</v>
      </c>
      <c r="L1601" s="14" t="n">
        <v>0</v>
      </c>
      <c r="M1601" s="14" t="n">
        <v>40000</v>
      </c>
      <c r="N1601" s="14" t="n">
        <v>20.7</v>
      </c>
      <c r="O1601" s="14" t="n">
        <v>6300.74</v>
      </c>
      <c r="P1601" s="7" t="n">
        <v>7</v>
      </c>
      <c r="Q1601" s="7" t="n">
        <v>79</v>
      </c>
      <c r="R1601" s="7" t="n">
        <v>0</v>
      </c>
      <c r="S1601" s="7" t="n">
        <v>0.703</v>
      </c>
      <c r="T1601" s="7" t="n">
        <v>0</v>
      </c>
      <c r="U1601" s="7" t="n">
        <v>0</v>
      </c>
      <c r="V1601" s="7" t="n">
        <v>0.0253</v>
      </c>
      <c r="W1601" s="7"/>
    </row>
    <row r="1602" customFormat="false" ht="15" hidden="false" customHeight="false" outlineLevel="0" collapsed="false">
      <c r="A1602" s="7" t="s">
        <v>1715</v>
      </c>
      <c r="B1602" s="7" t="s">
        <v>101</v>
      </c>
      <c r="C1602" s="7" t="n">
        <v>73</v>
      </c>
      <c r="D1602" s="7" t="s">
        <v>102</v>
      </c>
      <c r="E1602" s="7" t="n">
        <v>263</v>
      </c>
      <c r="F1602" s="7" t="n">
        <v>4</v>
      </c>
      <c r="G1602" s="14" t="n">
        <v>5837.9</v>
      </c>
      <c r="H1602" s="14" t="n">
        <v>17012.35</v>
      </c>
      <c r="I1602" s="14" t="n">
        <v>0</v>
      </c>
      <c r="J1602" s="14" t="n">
        <v>0</v>
      </c>
      <c r="K1602" s="14" t="n">
        <v>0</v>
      </c>
      <c r="L1602" s="14" t="n">
        <v>0</v>
      </c>
      <c r="M1602" s="14" t="n">
        <v>15800</v>
      </c>
      <c r="N1602" s="14" t="n">
        <v>43.2</v>
      </c>
      <c r="O1602" s="14" t="n">
        <v>266.97</v>
      </c>
      <c r="P1602" s="7" t="n">
        <v>6</v>
      </c>
      <c r="Q1602" s="7" t="n">
        <v>24</v>
      </c>
      <c r="R1602" s="7" t="n">
        <v>0</v>
      </c>
      <c r="S1602" s="7" t="n">
        <v>0.321</v>
      </c>
      <c r="T1602" s="7" t="n">
        <v>0</v>
      </c>
      <c r="U1602" s="7" t="n">
        <v>0</v>
      </c>
      <c r="V1602" s="7" t="n">
        <v>0.0607</v>
      </c>
      <c r="W1602" s="7"/>
    </row>
    <row r="1603" customFormat="false" ht="15" hidden="false" customHeight="false" outlineLevel="0" collapsed="false">
      <c r="A1603" s="7" t="s">
        <v>1716</v>
      </c>
      <c r="B1603" s="7" t="s">
        <v>101</v>
      </c>
      <c r="C1603" s="7" t="n">
        <v>36</v>
      </c>
      <c r="D1603" s="7" t="s">
        <v>102</v>
      </c>
      <c r="E1603" s="7" t="n">
        <v>130</v>
      </c>
      <c r="F1603" s="7" t="n">
        <v>2</v>
      </c>
      <c r="G1603" s="14" t="n">
        <v>1266.94</v>
      </c>
      <c r="H1603" s="14" t="n">
        <v>0</v>
      </c>
      <c r="I1603" s="14" t="n">
        <v>0</v>
      </c>
      <c r="J1603" s="14" t="n">
        <v>0</v>
      </c>
      <c r="K1603" s="14" t="n">
        <v>0</v>
      </c>
      <c r="L1603" s="14" t="n">
        <v>0</v>
      </c>
      <c r="M1603" s="14" t="n">
        <v>9700</v>
      </c>
      <c r="N1603" s="14" t="n">
        <v>0.3</v>
      </c>
      <c r="O1603" s="14" t="n">
        <v>185.34</v>
      </c>
      <c r="P1603" s="7" t="n">
        <v>1</v>
      </c>
      <c r="Q1603" s="7" t="n">
        <v>28</v>
      </c>
      <c r="R1603" s="7" t="n">
        <v>0</v>
      </c>
      <c r="S1603" s="7" t="n">
        <v>0.694</v>
      </c>
      <c r="T1603" s="7" t="n">
        <v>0</v>
      </c>
      <c r="U1603" s="7" t="n">
        <v>0</v>
      </c>
      <c r="V1603" s="7" t="n">
        <v>0.0596</v>
      </c>
      <c r="W1603" s="7"/>
    </row>
    <row r="1604" customFormat="false" ht="15" hidden="false" customHeight="false" outlineLevel="0" collapsed="false">
      <c r="A1604" s="7" t="s">
        <v>1717</v>
      </c>
      <c r="B1604" s="7" t="s">
        <v>106</v>
      </c>
      <c r="C1604" s="7" t="n">
        <v>39</v>
      </c>
      <c r="D1604" s="7" t="s">
        <v>104</v>
      </c>
      <c r="E1604" s="7" t="n">
        <v>11</v>
      </c>
      <c r="F1604" s="7" t="n">
        <v>6</v>
      </c>
      <c r="G1604" s="14" t="n">
        <v>11649.96</v>
      </c>
      <c r="H1604" s="14" t="n">
        <v>389191.61</v>
      </c>
      <c r="I1604" s="14" t="n">
        <v>192800</v>
      </c>
      <c r="J1604" s="14" t="n">
        <v>1140774.26</v>
      </c>
      <c r="K1604" s="14" t="n">
        <v>0</v>
      </c>
      <c r="L1604" s="14" t="n">
        <v>12860</v>
      </c>
      <c r="M1604" s="14" t="n">
        <v>26200</v>
      </c>
      <c r="N1604" s="14" t="n">
        <v>21.5</v>
      </c>
      <c r="O1604" s="14" t="n">
        <v>1886.35</v>
      </c>
      <c r="P1604" s="7" t="n">
        <v>40</v>
      </c>
      <c r="Q1604" s="7" t="n">
        <v>43</v>
      </c>
      <c r="R1604" s="7" t="n">
        <v>13</v>
      </c>
      <c r="S1604" s="7" t="n">
        <v>0.677</v>
      </c>
      <c r="T1604" s="7" t="n">
        <v>0</v>
      </c>
      <c r="U1604" s="7" t="n">
        <v>0</v>
      </c>
      <c r="V1604" s="7" t="n">
        <v>0.0172</v>
      </c>
      <c r="W1604" s="7"/>
    </row>
    <row r="1605" customFormat="false" ht="15" hidden="false" customHeight="false" outlineLevel="0" collapsed="false">
      <c r="A1605" s="7" t="s">
        <v>1718</v>
      </c>
      <c r="B1605" s="7" t="s">
        <v>106</v>
      </c>
      <c r="C1605" s="7" t="n">
        <v>52</v>
      </c>
      <c r="D1605" s="7" t="s">
        <v>104</v>
      </c>
      <c r="E1605" s="7" t="n">
        <v>309</v>
      </c>
      <c r="F1605" s="7" t="n">
        <v>5</v>
      </c>
      <c r="G1605" s="14" t="n">
        <v>11215.13</v>
      </c>
      <c r="H1605" s="14" t="n">
        <v>111855.17</v>
      </c>
      <c r="I1605" s="14" t="n">
        <v>0</v>
      </c>
      <c r="J1605" s="14" t="n">
        <v>0</v>
      </c>
      <c r="K1605" s="14" t="n">
        <v>0</v>
      </c>
      <c r="L1605" s="14" t="n">
        <v>26910</v>
      </c>
      <c r="M1605" s="14" t="n">
        <v>33500</v>
      </c>
      <c r="N1605" s="14" t="n">
        <v>40.2</v>
      </c>
      <c r="O1605" s="14" t="n">
        <v>2476.82</v>
      </c>
      <c r="P1605" s="7" t="n">
        <v>8</v>
      </c>
      <c r="Q1605" s="7" t="n">
        <v>104</v>
      </c>
      <c r="R1605" s="7" t="n">
        <v>18</v>
      </c>
      <c r="S1605" s="7" t="n">
        <v>0.7</v>
      </c>
      <c r="T1605" s="7" t="n">
        <v>0</v>
      </c>
      <c r="U1605" s="7" t="n">
        <v>0</v>
      </c>
      <c r="V1605" s="7" t="n">
        <v>0.0063</v>
      </c>
      <c r="W1605" s="7"/>
    </row>
    <row r="1606" customFormat="false" ht="15" hidden="false" customHeight="false" outlineLevel="0" collapsed="false">
      <c r="A1606" s="7" t="s">
        <v>1719</v>
      </c>
      <c r="B1606" s="7" t="s">
        <v>101</v>
      </c>
      <c r="C1606" s="7" t="n">
        <v>36</v>
      </c>
      <c r="D1606" s="7" t="s">
        <v>102</v>
      </c>
      <c r="E1606" s="7" t="n">
        <v>69</v>
      </c>
      <c r="F1606" s="7" t="n">
        <v>3</v>
      </c>
      <c r="G1606" s="14" t="n">
        <v>1127.86</v>
      </c>
      <c r="H1606" s="14" t="n">
        <v>0</v>
      </c>
      <c r="I1606" s="14" t="n">
        <v>0</v>
      </c>
      <c r="J1606" s="14" t="n">
        <v>0</v>
      </c>
      <c r="K1606" s="14" t="n">
        <v>0</v>
      </c>
      <c r="L1606" s="14" t="n">
        <v>8920</v>
      </c>
      <c r="M1606" s="14"/>
      <c r="N1606" s="14"/>
      <c r="O1606" s="14" t="n">
        <v>0</v>
      </c>
      <c r="P1606" s="7" t="n">
        <v>1</v>
      </c>
      <c r="Q1606" s="7" t="n">
        <v>17</v>
      </c>
      <c r="R1606" s="7" t="n">
        <v>6</v>
      </c>
      <c r="S1606" s="7" t="n">
        <v>0.622</v>
      </c>
      <c r="T1606" s="7" t="n">
        <v>2</v>
      </c>
      <c r="U1606" s="7" t="n">
        <v>0</v>
      </c>
      <c r="V1606" s="7" t="n">
        <v>0.2415</v>
      </c>
      <c r="W1606" s="7"/>
    </row>
    <row r="1607" customFormat="false" ht="15" hidden="false" customHeight="false" outlineLevel="0" collapsed="false">
      <c r="A1607" s="7" t="s">
        <v>1720</v>
      </c>
      <c r="B1607" s="7" t="s">
        <v>106</v>
      </c>
      <c r="C1607" s="7" t="n">
        <v>51</v>
      </c>
      <c r="D1607" s="7" t="s">
        <v>102</v>
      </c>
      <c r="E1607" s="7" t="n">
        <v>162</v>
      </c>
      <c r="F1607" s="7" t="n">
        <v>6</v>
      </c>
      <c r="G1607" s="14" t="n">
        <v>5508.55</v>
      </c>
      <c r="H1607" s="14" t="n">
        <v>13451.67</v>
      </c>
      <c r="I1607" s="14" t="n">
        <v>0</v>
      </c>
      <c r="J1607" s="14" t="n">
        <v>25350.25</v>
      </c>
      <c r="K1607" s="14" t="n">
        <v>184000</v>
      </c>
      <c r="L1607" s="14" t="n">
        <v>4460</v>
      </c>
      <c r="M1607" s="14"/>
      <c r="N1607" s="14"/>
      <c r="O1607" s="14" t="n">
        <v>0</v>
      </c>
      <c r="P1607" s="7" t="n">
        <v>8</v>
      </c>
      <c r="Q1607" s="7" t="n">
        <v>21</v>
      </c>
      <c r="R1607" s="7" t="n">
        <v>10</v>
      </c>
      <c r="S1607" s="7" t="n">
        <v>0.765</v>
      </c>
      <c r="T1607" s="7" t="n">
        <v>0</v>
      </c>
      <c r="U1607" s="7" t="n">
        <v>0</v>
      </c>
      <c r="V1607" s="7" t="n">
        <v>0.0312</v>
      </c>
      <c r="W1607" s="7"/>
    </row>
    <row r="1608" customFormat="false" ht="15" hidden="false" customHeight="false" outlineLevel="0" collapsed="false">
      <c r="A1608" s="7" t="s">
        <v>1721</v>
      </c>
      <c r="B1608" s="7" t="s">
        <v>108</v>
      </c>
      <c r="C1608" s="7" t="n">
        <v>52</v>
      </c>
      <c r="D1608" s="7" t="s">
        <v>102</v>
      </c>
      <c r="E1608" s="7" t="n">
        <v>222</v>
      </c>
      <c r="F1608" s="7" t="n">
        <v>3</v>
      </c>
      <c r="G1608" s="14" t="n">
        <v>3849.31</v>
      </c>
      <c r="H1608" s="14" t="n">
        <v>12172.31</v>
      </c>
      <c r="I1608" s="14" t="n">
        <v>0</v>
      </c>
      <c r="J1608" s="14" t="n">
        <v>0</v>
      </c>
      <c r="K1608" s="14" t="n">
        <v>0</v>
      </c>
      <c r="L1608" s="14" t="n">
        <v>0</v>
      </c>
      <c r="M1608" s="14" t="n">
        <v>14200</v>
      </c>
      <c r="N1608" s="14" t="n">
        <v>24.8</v>
      </c>
      <c r="O1608" s="14" t="n">
        <v>210.86</v>
      </c>
      <c r="P1608" s="7" t="n">
        <v>4</v>
      </c>
      <c r="Q1608" s="7" t="n">
        <v>18</v>
      </c>
      <c r="R1608" s="7" t="n">
        <v>10</v>
      </c>
      <c r="S1608" s="7" t="n">
        <v>0.647</v>
      </c>
      <c r="T1608" s="7" t="n">
        <v>0</v>
      </c>
      <c r="U1608" s="7" t="n">
        <v>0</v>
      </c>
      <c r="V1608" s="7" t="n">
        <v>0.0708</v>
      </c>
      <c r="W1608" s="7"/>
    </row>
    <row r="1609" customFormat="false" ht="15" hidden="false" customHeight="false" outlineLevel="0" collapsed="false">
      <c r="A1609" s="7" t="s">
        <v>1722</v>
      </c>
      <c r="B1609" s="7" t="s">
        <v>101</v>
      </c>
      <c r="C1609" s="7" t="n">
        <v>56</v>
      </c>
      <c r="D1609" s="7" t="s">
        <v>102</v>
      </c>
      <c r="E1609" s="7" t="n">
        <v>11</v>
      </c>
      <c r="F1609" s="7" t="n">
        <v>1</v>
      </c>
      <c r="G1609" s="14" t="n">
        <v>5934.42</v>
      </c>
      <c r="H1609" s="14" t="n">
        <v>0</v>
      </c>
      <c r="I1609" s="14" t="n">
        <v>0</v>
      </c>
      <c r="J1609" s="14" t="n">
        <v>0</v>
      </c>
      <c r="K1609" s="14" t="n">
        <v>0</v>
      </c>
      <c r="L1609" s="14" t="n">
        <v>0</v>
      </c>
      <c r="M1609" s="14"/>
      <c r="N1609" s="14"/>
      <c r="O1609" s="14" t="n">
        <v>0</v>
      </c>
      <c r="P1609" s="7" t="n">
        <v>326</v>
      </c>
      <c r="Q1609" s="7" t="n">
        <v>0</v>
      </c>
      <c r="R1609" s="7" t="n">
        <v>0</v>
      </c>
      <c r="S1609" s="7"/>
      <c r="T1609" s="7" t="n">
        <v>0</v>
      </c>
      <c r="U1609" s="7" t="n">
        <v>0</v>
      </c>
      <c r="V1609" s="7" t="n">
        <v>0.4982</v>
      </c>
      <c r="W1609" s="7"/>
    </row>
    <row r="1610" customFormat="false" ht="15" hidden="false" customHeight="false" outlineLevel="0" collapsed="false">
      <c r="A1610" s="7" t="s">
        <v>1723</v>
      </c>
      <c r="B1610" s="7" t="s">
        <v>108</v>
      </c>
      <c r="C1610" s="7" t="n">
        <v>24</v>
      </c>
      <c r="D1610" s="7" t="s">
        <v>102</v>
      </c>
      <c r="E1610" s="7" t="n">
        <v>18</v>
      </c>
      <c r="F1610" s="7" t="n">
        <v>2</v>
      </c>
      <c r="G1610" s="14" t="n">
        <v>1451.73</v>
      </c>
      <c r="H1610" s="14" t="n">
        <v>2549.33</v>
      </c>
      <c r="I1610" s="14" t="n">
        <v>0</v>
      </c>
      <c r="J1610" s="14" t="n">
        <v>0</v>
      </c>
      <c r="K1610" s="14" t="n">
        <v>0</v>
      </c>
      <c r="L1610" s="14" t="n">
        <v>0</v>
      </c>
      <c r="M1610" s="14"/>
      <c r="N1610" s="14"/>
      <c r="O1610" s="14" t="n">
        <v>0</v>
      </c>
      <c r="P1610" s="7" t="n">
        <v>13</v>
      </c>
      <c r="Q1610" s="7" t="n">
        <v>25</v>
      </c>
      <c r="R1610" s="7" t="n">
        <v>20</v>
      </c>
      <c r="S1610" s="7" t="n">
        <v>0.986</v>
      </c>
      <c r="T1610" s="7" t="n">
        <v>2</v>
      </c>
      <c r="U1610" s="7" t="n">
        <v>0</v>
      </c>
      <c r="V1610" s="7" t="n">
        <v>0.196</v>
      </c>
      <c r="W1610" s="7"/>
    </row>
    <row r="1611" customFormat="false" ht="15" hidden="false" customHeight="false" outlineLevel="0" collapsed="false">
      <c r="A1611" s="7" t="s">
        <v>1724</v>
      </c>
      <c r="B1611" s="7" t="s">
        <v>106</v>
      </c>
      <c r="C1611" s="7" t="n">
        <v>52</v>
      </c>
      <c r="D1611" s="7" t="s">
        <v>104</v>
      </c>
      <c r="E1611" s="7" t="n">
        <v>10</v>
      </c>
      <c r="F1611" s="7" t="n">
        <v>3</v>
      </c>
      <c r="G1611" s="14" t="n">
        <v>5415.84</v>
      </c>
      <c r="H1611" s="14" t="n">
        <v>6397.36</v>
      </c>
      <c r="I1611" s="14" t="n">
        <v>0</v>
      </c>
      <c r="J1611" s="14" t="n">
        <v>0</v>
      </c>
      <c r="K1611" s="14" t="n">
        <v>0</v>
      </c>
      <c r="L1611" s="14" t="n">
        <v>0</v>
      </c>
      <c r="M1611" s="14"/>
      <c r="N1611" s="14"/>
      <c r="O1611" s="14" t="n">
        <v>0</v>
      </c>
      <c r="P1611" s="7" t="n">
        <v>3</v>
      </c>
      <c r="Q1611" s="7" t="n">
        <v>25</v>
      </c>
      <c r="R1611" s="7" t="n">
        <v>7</v>
      </c>
      <c r="S1611" s="7" t="n">
        <v>0.638</v>
      </c>
      <c r="T1611" s="7" t="n">
        <v>0</v>
      </c>
      <c r="U1611" s="7" t="n">
        <v>0</v>
      </c>
      <c r="V1611" s="7" t="n">
        <v>0.0391</v>
      </c>
      <c r="W1611" s="7"/>
    </row>
    <row r="1612" customFormat="false" ht="15" hidden="false" customHeight="false" outlineLevel="0" collapsed="false">
      <c r="A1612" s="7" t="s">
        <v>1725</v>
      </c>
      <c r="B1612" s="7" t="s">
        <v>128</v>
      </c>
      <c r="C1612" s="7" t="n">
        <v>58</v>
      </c>
      <c r="D1612" s="7" t="s">
        <v>104</v>
      </c>
      <c r="E1612" s="7" t="n">
        <v>95</v>
      </c>
      <c r="F1612" s="7" t="n">
        <v>3</v>
      </c>
      <c r="G1612" s="14" t="n">
        <v>1460</v>
      </c>
      <c r="H1612" s="14" t="n">
        <v>2938.53</v>
      </c>
      <c r="I1612" s="14" t="n">
        <v>0</v>
      </c>
      <c r="J1612" s="14" t="n">
        <v>0</v>
      </c>
      <c r="K1612" s="14" t="n">
        <v>0</v>
      </c>
      <c r="L1612" s="14" t="n">
        <v>0</v>
      </c>
      <c r="M1612" s="14" t="n">
        <v>9400</v>
      </c>
      <c r="N1612" s="14" t="n">
        <v>7.2</v>
      </c>
      <c r="O1612" s="14" t="n">
        <v>763.24</v>
      </c>
      <c r="P1612" s="7" t="n">
        <v>7</v>
      </c>
      <c r="Q1612" s="7" t="n">
        <v>32</v>
      </c>
      <c r="R1612" s="7" t="n">
        <v>0</v>
      </c>
      <c r="S1612" s="7" t="n">
        <v>0.51</v>
      </c>
      <c r="T1612" s="7" t="n">
        <v>0</v>
      </c>
      <c r="U1612" s="7" t="n">
        <v>0</v>
      </c>
      <c r="V1612" s="7" t="n">
        <v>0.0278</v>
      </c>
      <c r="W1612" s="7"/>
    </row>
    <row r="1613" customFormat="false" ht="15" hidden="false" customHeight="false" outlineLevel="0" collapsed="false">
      <c r="A1613" s="7" t="s">
        <v>1726</v>
      </c>
      <c r="B1613" s="7" t="s">
        <v>108</v>
      </c>
      <c r="C1613" s="7" t="n">
        <v>38</v>
      </c>
      <c r="D1613" s="7" t="s">
        <v>102</v>
      </c>
      <c r="E1613" s="7" t="n">
        <v>32</v>
      </c>
      <c r="F1613" s="7" t="n">
        <v>1</v>
      </c>
      <c r="G1613" s="14" t="n">
        <v>7743.31</v>
      </c>
      <c r="H1613" s="14" t="n">
        <v>0</v>
      </c>
      <c r="I1613" s="14" t="n">
        <v>0</v>
      </c>
      <c r="J1613" s="14" t="n">
        <v>0</v>
      </c>
      <c r="K1613" s="14" t="n">
        <v>0</v>
      </c>
      <c r="L1613" s="14" t="n">
        <v>0</v>
      </c>
      <c r="M1613" s="14"/>
      <c r="N1613" s="14"/>
      <c r="O1613" s="14" t="n">
        <v>0</v>
      </c>
      <c r="P1613" s="7" t="n">
        <v>3</v>
      </c>
      <c r="Q1613" s="7" t="n">
        <v>28</v>
      </c>
      <c r="R1613" s="7" t="n">
        <v>19</v>
      </c>
      <c r="S1613" s="7" t="n">
        <v>0.824</v>
      </c>
      <c r="T1613" s="7" t="n">
        <v>2</v>
      </c>
      <c r="U1613" s="7" t="n">
        <v>0</v>
      </c>
      <c r="V1613" s="7" t="n">
        <v>0.2919</v>
      </c>
      <c r="W1613" s="7"/>
    </row>
    <row r="1614" customFormat="false" ht="15" hidden="false" customHeight="false" outlineLevel="0" collapsed="false">
      <c r="A1614" s="7" t="s">
        <v>1727</v>
      </c>
      <c r="B1614" s="7" t="s">
        <v>101</v>
      </c>
      <c r="C1614" s="7" t="n">
        <v>26</v>
      </c>
      <c r="D1614" s="7" t="s">
        <v>104</v>
      </c>
      <c r="E1614" s="7" t="n">
        <v>61</v>
      </c>
      <c r="F1614" s="7" t="n">
        <v>5</v>
      </c>
      <c r="G1614" s="14" t="n">
        <v>27932.71</v>
      </c>
      <c r="H1614" s="14" t="n">
        <v>210472.56</v>
      </c>
      <c r="I1614" s="14" t="n">
        <v>298600</v>
      </c>
      <c r="J1614" s="14" t="n">
        <v>1239555.85</v>
      </c>
      <c r="K1614" s="14" t="n">
        <v>0</v>
      </c>
      <c r="L1614" s="14" t="n">
        <v>0</v>
      </c>
      <c r="M1614" s="14" t="n">
        <v>36200</v>
      </c>
      <c r="N1614" s="14" t="n">
        <v>26</v>
      </c>
      <c r="O1614" s="14" t="n">
        <v>2289.37</v>
      </c>
      <c r="P1614" s="7" t="n">
        <v>1</v>
      </c>
      <c r="Q1614" s="7" t="n">
        <v>70</v>
      </c>
      <c r="R1614" s="7" t="n">
        <v>14</v>
      </c>
      <c r="S1614" s="7" t="n">
        <v>0.799</v>
      </c>
      <c r="T1614" s="7" t="n">
        <v>0</v>
      </c>
      <c r="U1614" s="7" t="n">
        <v>0</v>
      </c>
      <c r="V1614" s="7" t="n">
        <v>0.0098</v>
      </c>
      <c r="W1614" s="7"/>
    </row>
    <row r="1615" customFormat="false" ht="15" hidden="false" customHeight="false" outlineLevel="0" collapsed="false">
      <c r="A1615" s="7" t="s">
        <v>1728</v>
      </c>
      <c r="B1615" s="7" t="s">
        <v>108</v>
      </c>
      <c r="C1615" s="7" t="n">
        <v>55</v>
      </c>
      <c r="D1615" s="7" t="s">
        <v>104</v>
      </c>
      <c r="E1615" s="7" t="n">
        <v>157</v>
      </c>
      <c r="F1615" s="7" t="n">
        <v>2</v>
      </c>
      <c r="G1615" s="14" t="n">
        <v>4663.67</v>
      </c>
      <c r="H1615" s="14" t="n">
        <v>3947.36</v>
      </c>
      <c r="I1615" s="14" t="n">
        <v>0</v>
      </c>
      <c r="J1615" s="14" t="n">
        <v>0</v>
      </c>
      <c r="K1615" s="14" t="n">
        <v>0</v>
      </c>
      <c r="L1615" s="14" t="n">
        <v>0</v>
      </c>
      <c r="M1615" s="14"/>
      <c r="N1615" s="14"/>
      <c r="O1615" s="14" t="n">
        <v>0</v>
      </c>
      <c r="P1615" s="7" t="n">
        <v>3</v>
      </c>
      <c r="Q1615" s="7" t="n">
        <v>14</v>
      </c>
      <c r="R1615" s="7" t="n">
        <v>0</v>
      </c>
      <c r="S1615" s="7" t="n">
        <v>0.759</v>
      </c>
      <c r="T1615" s="7" t="n">
        <v>0</v>
      </c>
      <c r="U1615" s="7" t="n">
        <v>0</v>
      </c>
      <c r="V1615" s="7" t="n">
        <v>0.0443</v>
      </c>
      <c r="W1615" s="7"/>
    </row>
    <row r="1616" customFormat="false" ht="15" hidden="false" customHeight="false" outlineLevel="0" collapsed="false">
      <c r="A1616" s="7" t="s">
        <v>1729</v>
      </c>
      <c r="B1616" s="7" t="s">
        <v>106</v>
      </c>
      <c r="C1616" s="7" t="n">
        <v>57</v>
      </c>
      <c r="D1616" s="7" t="s">
        <v>102</v>
      </c>
      <c r="E1616" s="7" t="n">
        <v>123</v>
      </c>
      <c r="F1616" s="7" t="n">
        <v>5</v>
      </c>
      <c r="G1616" s="14" t="n">
        <v>11291.42</v>
      </c>
      <c r="H1616" s="14" t="n">
        <v>204605.23</v>
      </c>
      <c r="I1616" s="14" t="n">
        <v>162300</v>
      </c>
      <c r="J1616" s="14" t="n">
        <v>0</v>
      </c>
      <c r="K1616" s="14" t="n">
        <v>461600</v>
      </c>
      <c r="L1616" s="14" t="n">
        <v>0</v>
      </c>
      <c r="M1616" s="14" t="n">
        <v>40000</v>
      </c>
      <c r="N1616" s="14" t="n">
        <v>36.9</v>
      </c>
      <c r="O1616" s="14" t="n">
        <v>1030.1</v>
      </c>
      <c r="P1616" s="7" t="n">
        <v>4</v>
      </c>
      <c r="Q1616" s="7" t="n">
        <v>39</v>
      </c>
      <c r="R1616" s="7" t="n">
        <v>7</v>
      </c>
      <c r="S1616" s="7" t="n">
        <v>0.378</v>
      </c>
      <c r="T1616" s="7" t="n">
        <v>0</v>
      </c>
      <c r="U1616" s="7" t="n">
        <v>0</v>
      </c>
      <c r="V1616" s="7" t="n">
        <v>0.0281</v>
      </c>
      <c r="W1616" s="7"/>
    </row>
    <row r="1617" customFormat="false" ht="15" hidden="false" customHeight="false" outlineLevel="0" collapsed="false">
      <c r="A1617" s="7" t="s">
        <v>1730</v>
      </c>
      <c r="B1617" s="7" t="s">
        <v>101</v>
      </c>
      <c r="C1617" s="7" t="n">
        <v>49</v>
      </c>
      <c r="D1617" s="7" t="s">
        <v>102</v>
      </c>
      <c r="E1617" s="7" t="n">
        <v>103</v>
      </c>
      <c r="F1617" s="7" t="n">
        <v>4</v>
      </c>
      <c r="G1617" s="14" t="n">
        <v>2429.6</v>
      </c>
      <c r="H1617" s="14" t="n">
        <v>10694.69</v>
      </c>
      <c r="I1617" s="14" t="n">
        <v>0</v>
      </c>
      <c r="J1617" s="14" t="n">
        <v>0</v>
      </c>
      <c r="K1617" s="14" t="n">
        <v>303100</v>
      </c>
      <c r="L1617" s="14" t="n">
        <v>0</v>
      </c>
      <c r="M1617" s="14"/>
      <c r="N1617" s="14"/>
      <c r="O1617" s="14" t="n">
        <v>0</v>
      </c>
      <c r="P1617" s="7" t="n">
        <v>2</v>
      </c>
      <c r="Q1617" s="7" t="n">
        <v>30</v>
      </c>
      <c r="R1617" s="7" t="n">
        <v>0</v>
      </c>
      <c r="S1617" s="7" t="n">
        <v>0.928</v>
      </c>
      <c r="T1617" s="7" t="n">
        <v>3</v>
      </c>
      <c r="U1617" s="7" t="n">
        <v>0</v>
      </c>
      <c r="V1617" s="7" t="n">
        <v>0.2904</v>
      </c>
      <c r="W1617" s="7"/>
    </row>
    <row r="1618" customFormat="false" ht="15" hidden="false" customHeight="false" outlineLevel="0" collapsed="false">
      <c r="A1618" s="7" t="s">
        <v>1731</v>
      </c>
      <c r="B1618" s="7" t="s">
        <v>128</v>
      </c>
      <c r="C1618" s="7" t="n">
        <v>27</v>
      </c>
      <c r="D1618" s="7" t="s">
        <v>102</v>
      </c>
      <c r="E1618" s="7" t="n">
        <v>51</v>
      </c>
      <c r="F1618" s="7" t="n">
        <v>2</v>
      </c>
      <c r="G1618" s="14" t="n">
        <v>2890.02</v>
      </c>
      <c r="H1618" s="14" t="n">
        <v>23227.4</v>
      </c>
      <c r="I1618" s="14" t="n">
        <v>0</v>
      </c>
      <c r="J1618" s="14" t="n">
        <v>0</v>
      </c>
      <c r="K1618" s="14" t="n">
        <v>0</v>
      </c>
      <c r="L1618" s="14" t="n">
        <v>0</v>
      </c>
      <c r="M1618" s="14"/>
      <c r="N1618" s="14"/>
      <c r="O1618" s="14" t="n">
        <v>0</v>
      </c>
      <c r="P1618" s="7" t="n">
        <v>0</v>
      </c>
      <c r="Q1618" s="7" t="n">
        <v>22</v>
      </c>
      <c r="R1618" s="7" t="n">
        <v>15</v>
      </c>
      <c r="S1618" s="7" t="n">
        <v>0.757</v>
      </c>
      <c r="T1618" s="7" t="n">
        <v>0</v>
      </c>
      <c r="U1618" s="7" t="n">
        <v>0</v>
      </c>
      <c r="V1618" s="7" t="n">
        <v>0.0956</v>
      </c>
      <c r="W1618" s="7"/>
    </row>
    <row r="1619" customFormat="false" ht="15" hidden="false" customHeight="false" outlineLevel="0" collapsed="false">
      <c r="A1619" s="7" t="s">
        <v>1732</v>
      </c>
      <c r="B1619" s="7" t="s">
        <v>101</v>
      </c>
      <c r="C1619" s="7" t="n">
        <v>71</v>
      </c>
      <c r="D1619" s="7" t="s">
        <v>104</v>
      </c>
      <c r="E1619" s="7" t="n">
        <v>243</v>
      </c>
      <c r="F1619" s="7" t="n">
        <v>3</v>
      </c>
      <c r="G1619" s="14" t="n">
        <v>5937.29</v>
      </c>
      <c r="H1619" s="14" t="n">
        <v>6740.14</v>
      </c>
      <c r="I1619" s="14" t="n">
        <v>12400</v>
      </c>
      <c r="J1619" s="14" t="n">
        <v>0</v>
      </c>
      <c r="K1619" s="14" t="n">
        <v>0</v>
      </c>
      <c r="L1619" s="14" t="n">
        <v>0</v>
      </c>
      <c r="M1619" s="14"/>
      <c r="N1619" s="14"/>
      <c r="O1619" s="14" t="n">
        <v>0</v>
      </c>
      <c r="P1619" s="7" t="n">
        <v>9</v>
      </c>
      <c r="Q1619" s="7" t="n">
        <v>34</v>
      </c>
      <c r="R1619" s="7" t="n">
        <v>9</v>
      </c>
      <c r="S1619" s="7" t="n">
        <v>0.365</v>
      </c>
      <c r="T1619" s="7" t="n">
        <v>1</v>
      </c>
      <c r="U1619" s="7" t="n">
        <v>0</v>
      </c>
      <c r="V1619" s="7" t="n">
        <v>0.0308</v>
      </c>
      <c r="W1619" s="7"/>
    </row>
    <row r="1620" customFormat="false" ht="15" hidden="false" customHeight="false" outlineLevel="0" collapsed="false">
      <c r="A1620" s="7" t="s">
        <v>1733</v>
      </c>
      <c r="B1620" s="7" t="s">
        <v>106</v>
      </c>
      <c r="C1620" s="7" t="n">
        <v>25</v>
      </c>
      <c r="D1620" s="7" t="s">
        <v>104</v>
      </c>
      <c r="E1620" s="7" t="n">
        <v>27</v>
      </c>
      <c r="F1620" s="7" t="n">
        <v>2</v>
      </c>
      <c r="G1620" s="14" t="n">
        <v>1198.67</v>
      </c>
      <c r="H1620" s="14" t="n">
        <v>0</v>
      </c>
      <c r="I1620" s="14" t="n">
        <v>0</v>
      </c>
      <c r="J1620" s="14" t="n">
        <v>0</v>
      </c>
      <c r="K1620" s="14" t="n">
        <v>19900</v>
      </c>
      <c r="L1620" s="14" t="n">
        <v>0</v>
      </c>
      <c r="M1620" s="14"/>
      <c r="N1620" s="14"/>
      <c r="O1620" s="14" t="n">
        <v>0</v>
      </c>
      <c r="P1620" s="7" t="n">
        <v>15</v>
      </c>
      <c r="Q1620" s="7" t="n">
        <v>59</v>
      </c>
      <c r="R1620" s="7" t="n">
        <v>14</v>
      </c>
      <c r="S1620" s="7" t="n">
        <v>0.729</v>
      </c>
      <c r="T1620" s="7" t="n">
        <v>0</v>
      </c>
      <c r="U1620" s="7" t="n">
        <v>0</v>
      </c>
      <c r="V1620" s="7" t="n">
        <v>0.0411</v>
      </c>
      <c r="W1620" s="7"/>
    </row>
    <row r="1621" customFormat="false" ht="15" hidden="false" customHeight="false" outlineLevel="0" collapsed="false">
      <c r="A1621" s="7" t="s">
        <v>1734</v>
      </c>
      <c r="B1621" s="7" t="s">
        <v>101</v>
      </c>
      <c r="C1621" s="7" t="n">
        <v>55</v>
      </c>
      <c r="D1621" s="7" t="s">
        <v>102</v>
      </c>
      <c r="E1621" s="7" t="n">
        <v>7</v>
      </c>
      <c r="F1621" s="7" t="n">
        <v>3</v>
      </c>
      <c r="G1621" s="14" t="n">
        <v>2211.1</v>
      </c>
      <c r="H1621" s="14" t="n">
        <v>12422.87</v>
      </c>
      <c r="I1621" s="14" t="n">
        <v>0</v>
      </c>
      <c r="J1621" s="14" t="n">
        <v>0</v>
      </c>
      <c r="K1621" s="14" t="n">
        <v>0</v>
      </c>
      <c r="L1621" s="14" t="n">
        <v>0</v>
      </c>
      <c r="M1621" s="14"/>
      <c r="N1621" s="14"/>
      <c r="O1621" s="14" t="n">
        <v>0</v>
      </c>
      <c r="P1621" s="7" t="n">
        <v>31</v>
      </c>
      <c r="Q1621" s="7" t="n">
        <v>12</v>
      </c>
      <c r="R1621" s="7" t="n">
        <v>9</v>
      </c>
      <c r="S1621" s="7" t="n">
        <v>0.702</v>
      </c>
      <c r="T1621" s="7" t="n">
        <v>1</v>
      </c>
      <c r="U1621" s="7" t="n">
        <v>0</v>
      </c>
      <c r="V1621" s="7" t="n">
        <v>0.1953</v>
      </c>
      <c r="W1621" s="7"/>
    </row>
    <row r="1622" customFormat="false" ht="15" hidden="false" customHeight="false" outlineLevel="0" collapsed="false">
      <c r="A1622" s="7" t="s">
        <v>1735</v>
      </c>
      <c r="B1622" s="7" t="s">
        <v>128</v>
      </c>
      <c r="C1622" s="7" t="n">
        <v>51</v>
      </c>
      <c r="D1622" s="7" t="s">
        <v>102</v>
      </c>
      <c r="E1622" s="7" t="n">
        <v>72</v>
      </c>
      <c r="F1622" s="7" t="n">
        <v>1</v>
      </c>
      <c r="G1622" s="14" t="n">
        <v>2571.86</v>
      </c>
      <c r="H1622" s="14" t="n">
        <v>0</v>
      </c>
      <c r="I1622" s="14" t="n">
        <v>0</v>
      </c>
      <c r="J1622" s="14" t="n">
        <v>0</v>
      </c>
      <c r="K1622" s="14" t="n">
        <v>0</v>
      </c>
      <c r="L1622" s="14" t="n">
        <v>0</v>
      </c>
      <c r="M1622" s="14"/>
      <c r="N1622" s="14"/>
      <c r="O1622" s="14" t="n">
        <v>0</v>
      </c>
      <c r="P1622" s="7" t="n">
        <v>256</v>
      </c>
      <c r="Q1622" s="7" t="n">
        <v>0</v>
      </c>
      <c r="R1622" s="7" t="n">
        <v>0</v>
      </c>
      <c r="S1622" s="7"/>
      <c r="T1622" s="7" t="n">
        <v>0</v>
      </c>
      <c r="U1622" s="7" t="n">
        <v>0</v>
      </c>
      <c r="V1622" s="7" t="n">
        <v>0.3934</v>
      </c>
      <c r="W1622" s="7"/>
    </row>
    <row r="1623" customFormat="false" ht="15" hidden="false" customHeight="false" outlineLevel="0" collapsed="false">
      <c r="A1623" s="7" t="s">
        <v>1736</v>
      </c>
      <c r="B1623" s="7" t="s">
        <v>101</v>
      </c>
      <c r="C1623" s="7" t="n">
        <v>53</v>
      </c>
      <c r="D1623" s="7" t="s">
        <v>104</v>
      </c>
      <c r="E1623" s="7" t="n">
        <v>10</v>
      </c>
      <c r="F1623" s="7" t="n">
        <v>5</v>
      </c>
      <c r="G1623" s="14" t="n">
        <v>5302.5</v>
      </c>
      <c r="H1623" s="14" t="n">
        <v>32134.4</v>
      </c>
      <c r="I1623" s="14" t="n">
        <v>0</v>
      </c>
      <c r="J1623" s="14" t="n">
        <v>0</v>
      </c>
      <c r="K1623" s="14" t="n">
        <v>144500</v>
      </c>
      <c r="L1623" s="14" t="n">
        <v>27470</v>
      </c>
      <c r="M1623" s="14" t="n">
        <v>11000</v>
      </c>
      <c r="N1623" s="14" t="n">
        <v>26</v>
      </c>
      <c r="O1623" s="14" t="n">
        <v>1700.17</v>
      </c>
      <c r="P1623" s="7" t="n">
        <v>4</v>
      </c>
      <c r="Q1623" s="7" t="n">
        <v>53</v>
      </c>
      <c r="R1623" s="7" t="n">
        <v>15</v>
      </c>
      <c r="S1623" s="7" t="n">
        <v>1</v>
      </c>
      <c r="T1623" s="7" t="n">
        <v>1</v>
      </c>
      <c r="U1623" s="7" t="n">
        <v>0</v>
      </c>
      <c r="V1623" s="7" t="n">
        <v>0.0321</v>
      </c>
      <c r="W1623" s="7"/>
    </row>
    <row r="1624" customFormat="false" ht="15" hidden="false" customHeight="false" outlineLevel="0" collapsed="false">
      <c r="A1624" s="7" t="s">
        <v>1737</v>
      </c>
      <c r="B1624" s="7" t="s">
        <v>108</v>
      </c>
      <c r="C1624" s="7" t="n">
        <v>21</v>
      </c>
      <c r="D1624" s="7" t="s">
        <v>104</v>
      </c>
      <c r="E1624" s="7" t="n">
        <v>29</v>
      </c>
      <c r="F1624" s="7" t="n">
        <v>3</v>
      </c>
      <c r="G1624" s="14" t="n">
        <v>345.05</v>
      </c>
      <c r="H1624" s="14" t="n">
        <v>3578.15</v>
      </c>
      <c r="I1624" s="14" t="n">
        <v>0</v>
      </c>
      <c r="J1624" s="14" t="n">
        <v>0</v>
      </c>
      <c r="K1624" s="14" t="n">
        <v>0</v>
      </c>
      <c r="L1624" s="14" t="n">
        <v>0</v>
      </c>
      <c r="M1624" s="14" t="n">
        <v>1000</v>
      </c>
      <c r="N1624" s="14" t="n">
        <v>20.5</v>
      </c>
      <c r="O1624" s="14" t="n">
        <v>301.28</v>
      </c>
      <c r="P1624" s="7" t="n">
        <v>2</v>
      </c>
      <c r="Q1624" s="7" t="n">
        <v>63</v>
      </c>
      <c r="R1624" s="7" t="n">
        <v>24</v>
      </c>
      <c r="S1624" s="7" t="n">
        <v>0.898</v>
      </c>
      <c r="T1624" s="7" t="n">
        <v>0</v>
      </c>
      <c r="U1624" s="7" t="n">
        <v>0</v>
      </c>
      <c r="V1624" s="7" t="n">
        <v>0.0151</v>
      </c>
      <c r="W1624" s="7"/>
    </row>
    <row r="1625" customFormat="false" ht="15" hidden="false" customHeight="false" outlineLevel="0" collapsed="false">
      <c r="A1625" s="7" t="s">
        <v>1738</v>
      </c>
      <c r="B1625" s="7" t="s">
        <v>101</v>
      </c>
      <c r="C1625" s="7" t="n">
        <v>52</v>
      </c>
      <c r="D1625" s="7" t="s">
        <v>102</v>
      </c>
      <c r="E1625" s="7" t="n">
        <v>264</v>
      </c>
      <c r="F1625" s="7" t="n">
        <v>3</v>
      </c>
      <c r="G1625" s="14" t="n">
        <v>10216.68</v>
      </c>
      <c r="H1625" s="14" t="n">
        <v>0</v>
      </c>
      <c r="I1625" s="14" t="n">
        <v>0</v>
      </c>
      <c r="J1625" s="14" t="n">
        <v>0</v>
      </c>
      <c r="K1625" s="14" t="n">
        <v>232500</v>
      </c>
      <c r="L1625" s="14" t="n">
        <v>0</v>
      </c>
      <c r="M1625" s="14" t="n">
        <v>29700</v>
      </c>
      <c r="N1625" s="14" t="n">
        <v>14.6</v>
      </c>
      <c r="O1625" s="14" t="n">
        <v>148.53</v>
      </c>
      <c r="P1625" s="7" t="n">
        <v>10</v>
      </c>
      <c r="Q1625" s="7" t="n">
        <v>9</v>
      </c>
      <c r="R1625" s="7" t="n">
        <v>0</v>
      </c>
      <c r="S1625" s="7" t="n">
        <v>0.766</v>
      </c>
      <c r="T1625" s="7" t="n">
        <v>0</v>
      </c>
      <c r="U1625" s="7" t="n">
        <v>0</v>
      </c>
      <c r="V1625" s="7" t="n">
        <v>0.1449</v>
      </c>
      <c r="W1625" s="7"/>
    </row>
    <row r="1626" customFormat="false" ht="15" hidden="false" customHeight="false" outlineLevel="0" collapsed="false">
      <c r="A1626" s="7" t="s">
        <v>1739</v>
      </c>
      <c r="B1626" s="7" t="s">
        <v>106</v>
      </c>
      <c r="C1626" s="7" t="n">
        <v>53</v>
      </c>
      <c r="D1626" s="7" t="s">
        <v>104</v>
      </c>
      <c r="E1626" s="7" t="n">
        <v>188</v>
      </c>
      <c r="F1626" s="7" t="n">
        <v>4</v>
      </c>
      <c r="G1626" s="14" t="n">
        <v>22915.8</v>
      </c>
      <c r="H1626" s="14" t="n">
        <v>183154.74</v>
      </c>
      <c r="I1626" s="14" t="n">
        <v>0</v>
      </c>
      <c r="J1626" s="14" t="n">
        <v>0</v>
      </c>
      <c r="K1626" s="14" t="n">
        <v>691500</v>
      </c>
      <c r="L1626" s="14" t="n">
        <v>0</v>
      </c>
      <c r="M1626" s="14" t="n">
        <v>40000</v>
      </c>
      <c r="N1626" s="14" t="n">
        <v>35.9</v>
      </c>
      <c r="O1626" s="14" t="n">
        <v>2490.81</v>
      </c>
      <c r="P1626" s="7" t="n">
        <v>42</v>
      </c>
      <c r="Q1626" s="7" t="n">
        <v>46</v>
      </c>
      <c r="R1626" s="7" t="n">
        <v>11</v>
      </c>
      <c r="S1626" s="7" t="n">
        <v>0.369</v>
      </c>
      <c r="T1626" s="7" t="n">
        <v>0</v>
      </c>
      <c r="U1626" s="7" t="n">
        <v>0</v>
      </c>
      <c r="V1626" s="7" t="n">
        <v>0.0206</v>
      </c>
      <c r="W1626" s="7"/>
    </row>
    <row r="1627" customFormat="false" ht="15" hidden="false" customHeight="false" outlineLevel="0" collapsed="false">
      <c r="A1627" s="7" t="s">
        <v>1740</v>
      </c>
      <c r="B1627" s="7" t="s">
        <v>101</v>
      </c>
      <c r="C1627" s="7" t="n">
        <v>26</v>
      </c>
      <c r="D1627" s="7" t="s">
        <v>102</v>
      </c>
      <c r="E1627" s="7" t="n">
        <v>13</v>
      </c>
      <c r="F1627" s="7" t="n">
        <v>3</v>
      </c>
      <c r="G1627" s="14" t="n">
        <v>5599.02</v>
      </c>
      <c r="H1627" s="14" t="n">
        <v>129777.46</v>
      </c>
      <c r="I1627" s="14" t="n">
        <v>0</v>
      </c>
      <c r="J1627" s="14" t="n">
        <v>1164437.14</v>
      </c>
      <c r="K1627" s="14" t="n">
        <v>0</v>
      </c>
      <c r="L1627" s="14" t="n">
        <v>0</v>
      </c>
      <c r="M1627" s="14"/>
      <c r="N1627" s="14"/>
      <c r="O1627" s="14" t="n">
        <v>0</v>
      </c>
      <c r="P1627" s="7" t="n">
        <v>206</v>
      </c>
      <c r="Q1627" s="7" t="n">
        <v>0</v>
      </c>
      <c r="R1627" s="7" t="n">
        <v>0</v>
      </c>
      <c r="S1627" s="7"/>
      <c r="T1627" s="7" t="n">
        <v>0</v>
      </c>
      <c r="U1627" s="7" t="n">
        <v>1</v>
      </c>
      <c r="V1627" s="7" t="n">
        <v>0.4678</v>
      </c>
      <c r="W1627" s="7"/>
    </row>
    <row r="1628" customFormat="false" ht="15" hidden="false" customHeight="false" outlineLevel="0" collapsed="false">
      <c r="A1628" s="7" t="s">
        <v>1741</v>
      </c>
      <c r="B1628" s="7" t="s">
        <v>101</v>
      </c>
      <c r="C1628" s="7" t="n">
        <v>54</v>
      </c>
      <c r="D1628" s="7" t="s">
        <v>102</v>
      </c>
      <c r="E1628" s="7" t="n">
        <v>229</v>
      </c>
      <c r="F1628" s="7" t="n">
        <v>2</v>
      </c>
      <c r="G1628" s="14" t="n">
        <v>10600.77</v>
      </c>
      <c r="H1628" s="14" t="n">
        <v>0</v>
      </c>
      <c r="I1628" s="14" t="n">
        <v>0</v>
      </c>
      <c r="J1628" s="14" t="n">
        <v>0</v>
      </c>
      <c r="K1628" s="14" t="n">
        <v>0</v>
      </c>
      <c r="L1628" s="14" t="n">
        <v>0</v>
      </c>
      <c r="M1628" s="14" t="n">
        <v>11800</v>
      </c>
      <c r="N1628" s="14" t="n">
        <v>7.2</v>
      </c>
      <c r="O1628" s="14" t="n">
        <v>561.02</v>
      </c>
      <c r="P1628" s="7" t="n">
        <v>16</v>
      </c>
      <c r="Q1628" s="7" t="n">
        <v>22</v>
      </c>
      <c r="R1628" s="7" t="n">
        <v>9</v>
      </c>
      <c r="S1628" s="7" t="n">
        <v>0.711</v>
      </c>
      <c r="T1628" s="7" t="n">
        <v>0</v>
      </c>
      <c r="U1628" s="7" t="n">
        <v>0</v>
      </c>
      <c r="V1628" s="7" t="n">
        <v>0.0641</v>
      </c>
      <c r="W1628" s="7"/>
    </row>
    <row r="1629" customFormat="false" ht="15" hidden="false" customHeight="false" outlineLevel="0" collapsed="false">
      <c r="A1629" s="7" t="s">
        <v>1742</v>
      </c>
      <c r="B1629" s="7" t="s">
        <v>101</v>
      </c>
      <c r="C1629" s="7" t="n">
        <v>20</v>
      </c>
      <c r="D1629" s="7" t="s">
        <v>102</v>
      </c>
      <c r="E1629" s="7" t="n">
        <v>3</v>
      </c>
      <c r="F1629" s="7" t="n">
        <v>4</v>
      </c>
      <c r="G1629" s="14" t="n">
        <v>1757.6</v>
      </c>
      <c r="H1629" s="14" t="n">
        <v>12246.65</v>
      </c>
      <c r="I1629" s="14" t="n">
        <v>7400</v>
      </c>
      <c r="J1629" s="14" t="n">
        <v>145788.76</v>
      </c>
      <c r="K1629" s="14" t="n">
        <v>0</v>
      </c>
      <c r="L1629" s="14" t="n">
        <v>0</v>
      </c>
      <c r="M1629" s="14"/>
      <c r="N1629" s="14"/>
      <c r="O1629" s="14" t="n">
        <v>0</v>
      </c>
      <c r="P1629" s="7" t="n">
        <v>5</v>
      </c>
      <c r="Q1629" s="7" t="n">
        <v>21</v>
      </c>
      <c r="R1629" s="7" t="n">
        <v>0</v>
      </c>
      <c r="S1629" s="7" t="n">
        <v>0.743</v>
      </c>
      <c r="T1629" s="7" t="n">
        <v>1</v>
      </c>
      <c r="U1629" s="7" t="n">
        <v>0</v>
      </c>
      <c r="V1629" s="7" t="n">
        <v>0.1259</v>
      </c>
      <c r="W1629" s="7"/>
    </row>
    <row r="1630" customFormat="false" ht="15" hidden="false" customHeight="false" outlineLevel="0" collapsed="false">
      <c r="A1630" s="7" t="s">
        <v>1743</v>
      </c>
      <c r="B1630" s="7" t="s">
        <v>101</v>
      </c>
      <c r="C1630" s="7" t="n">
        <v>40</v>
      </c>
      <c r="D1630" s="7" t="s">
        <v>104</v>
      </c>
      <c r="E1630" s="7" t="n">
        <v>104</v>
      </c>
      <c r="F1630" s="7" t="n">
        <v>3</v>
      </c>
      <c r="G1630" s="14" t="n">
        <v>12836.05</v>
      </c>
      <c r="H1630" s="14" t="n">
        <v>257680.35</v>
      </c>
      <c r="I1630" s="14" t="n">
        <v>0</v>
      </c>
      <c r="J1630" s="14" t="n">
        <v>0</v>
      </c>
      <c r="K1630" s="14" t="n">
        <v>0</v>
      </c>
      <c r="L1630" s="14" t="n">
        <v>0</v>
      </c>
      <c r="M1630" s="14" t="n">
        <v>36600</v>
      </c>
      <c r="N1630" s="14" t="n">
        <v>20.9</v>
      </c>
      <c r="O1630" s="14" t="n">
        <v>1146.7</v>
      </c>
      <c r="P1630" s="7" t="n">
        <v>27</v>
      </c>
      <c r="Q1630" s="7" t="n">
        <v>30</v>
      </c>
      <c r="R1630" s="7" t="n">
        <v>14</v>
      </c>
      <c r="S1630" s="7" t="n">
        <v>0.964</v>
      </c>
      <c r="T1630" s="7" t="n">
        <v>0</v>
      </c>
      <c r="U1630" s="7" t="n">
        <v>0</v>
      </c>
      <c r="V1630" s="7" t="n">
        <v>0.025</v>
      </c>
      <c r="W1630" s="7"/>
    </row>
    <row r="1631" customFormat="false" ht="15" hidden="false" customHeight="false" outlineLevel="0" collapsed="false">
      <c r="A1631" s="7" t="s">
        <v>1744</v>
      </c>
      <c r="B1631" s="7" t="s">
        <v>108</v>
      </c>
      <c r="C1631" s="7" t="n">
        <v>71</v>
      </c>
      <c r="D1631" s="7" t="s">
        <v>102</v>
      </c>
      <c r="E1631" s="7" t="n">
        <v>58</v>
      </c>
      <c r="F1631" s="7" t="n">
        <v>3</v>
      </c>
      <c r="G1631" s="14" t="n">
        <v>3855.21</v>
      </c>
      <c r="H1631" s="14" t="n">
        <v>9930.35</v>
      </c>
      <c r="I1631" s="14" t="n">
        <v>13000</v>
      </c>
      <c r="J1631" s="14" t="n">
        <v>0</v>
      </c>
      <c r="K1631" s="14" t="n">
        <v>0</v>
      </c>
      <c r="L1631" s="14" t="n">
        <v>0</v>
      </c>
      <c r="M1631" s="14"/>
      <c r="N1631" s="14"/>
      <c r="O1631" s="14" t="n">
        <v>0</v>
      </c>
      <c r="P1631" s="7" t="n">
        <v>7</v>
      </c>
      <c r="Q1631" s="7" t="n">
        <v>27</v>
      </c>
      <c r="R1631" s="7" t="n">
        <v>0</v>
      </c>
      <c r="S1631" s="7" t="n">
        <v>0.299</v>
      </c>
      <c r="T1631" s="7" t="n">
        <v>0</v>
      </c>
      <c r="U1631" s="7" t="n">
        <v>0</v>
      </c>
      <c r="V1631" s="7" t="n">
        <v>0.0683</v>
      </c>
      <c r="W1631" s="7"/>
    </row>
    <row r="1632" customFormat="false" ht="15" hidden="false" customHeight="false" outlineLevel="0" collapsed="false">
      <c r="A1632" s="7" t="s">
        <v>1745</v>
      </c>
      <c r="B1632" s="7" t="s">
        <v>106</v>
      </c>
      <c r="C1632" s="7" t="n">
        <v>36</v>
      </c>
      <c r="D1632" s="7" t="s">
        <v>102</v>
      </c>
      <c r="E1632" s="7" t="n">
        <v>150</v>
      </c>
      <c r="F1632" s="7" t="n">
        <v>4</v>
      </c>
      <c r="G1632" s="14" t="n">
        <v>10952.01</v>
      </c>
      <c r="H1632" s="14" t="n">
        <v>42129.73</v>
      </c>
      <c r="I1632" s="14" t="n">
        <v>0</v>
      </c>
      <c r="J1632" s="14" t="n">
        <v>0</v>
      </c>
      <c r="K1632" s="14" t="n">
        <v>172000</v>
      </c>
      <c r="L1632" s="14" t="n">
        <v>0</v>
      </c>
      <c r="M1632" s="14" t="n">
        <v>21700</v>
      </c>
      <c r="N1632" s="14" t="n">
        <v>14.8</v>
      </c>
      <c r="O1632" s="14" t="n">
        <v>2246.02</v>
      </c>
      <c r="P1632" s="7" t="n">
        <v>1</v>
      </c>
      <c r="Q1632" s="7" t="n">
        <v>69</v>
      </c>
      <c r="R1632" s="7" t="n">
        <v>17</v>
      </c>
      <c r="S1632" s="7" t="n">
        <v>0.778</v>
      </c>
      <c r="T1632" s="7" t="n">
        <v>0</v>
      </c>
      <c r="U1632" s="7" t="n">
        <v>0</v>
      </c>
      <c r="V1632" s="7" t="n">
        <v>0.0299</v>
      </c>
      <c r="W1632" s="7"/>
    </row>
    <row r="1633" customFormat="false" ht="15" hidden="false" customHeight="false" outlineLevel="0" collapsed="false">
      <c r="A1633" s="7" t="s">
        <v>1746</v>
      </c>
      <c r="B1633" s="7" t="s">
        <v>108</v>
      </c>
      <c r="C1633" s="7" t="n">
        <v>64</v>
      </c>
      <c r="D1633" s="7" t="s">
        <v>102</v>
      </c>
      <c r="E1633" s="7" t="n">
        <v>251</v>
      </c>
      <c r="F1633" s="7" t="n">
        <v>1</v>
      </c>
      <c r="G1633" s="14" t="n">
        <v>512.96</v>
      </c>
      <c r="H1633" s="14" t="n">
        <v>0</v>
      </c>
      <c r="I1633" s="14" t="n">
        <v>0</v>
      </c>
      <c r="J1633" s="14" t="n">
        <v>0</v>
      </c>
      <c r="K1633" s="14" t="n">
        <v>0</v>
      </c>
      <c r="L1633" s="14" t="n">
        <v>0</v>
      </c>
      <c r="M1633" s="14"/>
      <c r="N1633" s="14"/>
      <c r="O1633" s="14" t="n">
        <v>0</v>
      </c>
      <c r="P1633" s="7" t="n">
        <v>251</v>
      </c>
      <c r="Q1633" s="7" t="n">
        <v>0</v>
      </c>
      <c r="R1633" s="7" t="n">
        <v>0</v>
      </c>
      <c r="S1633" s="7"/>
      <c r="T1633" s="7" t="n">
        <v>0</v>
      </c>
      <c r="U1633" s="7" t="n">
        <v>0</v>
      </c>
      <c r="V1633" s="7" t="n">
        <v>0.29</v>
      </c>
      <c r="W1633" s="7"/>
    </row>
    <row r="1634" customFormat="false" ht="15" hidden="false" customHeight="false" outlineLevel="0" collapsed="false">
      <c r="A1634" s="7" t="s">
        <v>1747</v>
      </c>
      <c r="B1634" s="7" t="s">
        <v>108</v>
      </c>
      <c r="C1634" s="7" t="n">
        <v>65</v>
      </c>
      <c r="D1634" s="7" t="s">
        <v>102</v>
      </c>
      <c r="E1634" s="7" t="n">
        <v>136</v>
      </c>
      <c r="F1634" s="7" t="n">
        <v>2</v>
      </c>
      <c r="G1634" s="14" t="n">
        <v>1991.26</v>
      </c>
      <c r="H1634" s="14" t="n">
        <v>0</v>
      </c>
      <c r="I1634" s="14" t="n">
        <v>0</v>
      </c>
      <c r="J1634" s="14" t="n">
        <v>0</v>
      </c>
      <c r="K1634" s="14" t="n">
        <v>0</v>
      </c>
      <c r="L1634" s="14" t="n">
        <v>0</v>
      </c>
      <c r="M1634" s="14" t="n">
        <v>6700</v>
      </c>
      <c r="N1634" s="14" t="n">
        <v>8.9</v>
      </c>
      <c r="O1634" s="14" t="n">
        <v>154.01</v>
      </c>
      <c r="P1634" s="7" t="n">
        <v>22</v>
      </c>
      <c r="Q1634" s="7" t="n">
        <v>9</v>
      </c>
      <c r="R1634" s="7" t="n">
        <v>2</v>
      </c>
      <c r="S1634" s="7" t="n">
        <v>0.457</v>
      </c>
      <c r="T1634" s="7" t="n">
        <v>0</v>
      </c>
      <c r="U1634" s="7" t="n">
        <v>1</v>
      </c>
      <c r="V1634" s="7" t="n">
        <v>0.0814</v>
      </c>
      <c r="W1634" s="7"/>
    </row>
    <row r="1635" customFormat="false" ht="15" hidden="false" customHeight="false" outlineLevel="0" collapsed="false">
      <c r="A1635" s="7" t="s">
        <v>1748</v>
      </c>
      <c r="B1635" s="7" t="s">
        <v>106</v>
      </c>
      <c r="C1635" s="7" t="n">
        <v>52</v>
      </c>
      <c r="D1635" s="7" t="s">
        <v>104</v>
      </c>
      <c r="E1635" s="7" t="n">
        <v>30</v>
      </c>
      <c r="F1635" s="7" t="n">
        <v>3</v>
      </c>
      <c r="G1635" s="14" t="n">
        <v>8716.01</v>
      </c>
      <c r="H1635" s="14" t="n">
        <v>91390.55</v>
      </c>
      <c r="I1635" s="14" t="n">
        <v>476800</v>
      </c>
      <c r="J1635" s="14" t="n">
        <v>0</v>
      </c>
      <c r="K1635" s="14" t="n">
        <v>0</v>
      </c>
      <c r="L1635" s="14" t="n">
        <v>0</v>
      </c>
      <c r="M1635" s="14"/>
      <c r="N1635" s="14"/>
      <c r="O1635" s="14" t="n">
        <v>0</v>
      </c>
      <c r="P1635" s="7" t="n">
        <v>24</v>
      </c>
      <c r="Q1635" s="7" t="n">
        <v>14</v>
      </c>
      <c r="R1635" s="7" t="n">
        <v>5</v>
      </c>
      <c r="S1635" s="7" t="n">
        <v>0.452</v>
      </c>
      <c r="T1635" s="7" t="n">
        <v>0</v>
      </c>
      <c r="U1635" s="7" t="n">
        <v>0</v>
      </c>
      <c r="V1635" s="7" t="n">
        <v>0.0611</v>
      </c>
      <c r="W1635" s="7"/>
    </row>
    <row r="1636" customFormat="false" ht="15" hidden="false" customHeight="false" outlineLevel="0" collapsed="false">
      <c r="A1636" s="7" t="s">
        <v>1749</v>
      </c>
      <c r="B1636" s="7" t="s">
        <v>101</v>
      </c>
      <c r="C1636" s="7" t="n">
        <v>54</v>
      </c>
      <c r="D1636" s="7" t="s">
        <v>104</v>
      </c>
      <c r="E1636" s="7" t="n">
        <v>95</v>
      </c>
      <c r="F1636" s="7" t="n">
        <v>2</v>
      </c>
      <c r="G1636" s="14" t="n">
        <v>27244.4</v>
      </c>
      <c r="H1636" s="14" t="n">
        <v>85417.42</v>
      </c>
      <c r="I1636" s="14" t="n">
        <v>0</v>
      </c>
      <c r="J1636" s="14" t="n">
        <v>0</v>
      </c>
      <c r="K1636" s="14" t="n">
        <v>0</v>
      </c>
      <c r="L1636" s="14" t="n">
        <v>0</v>
      </c>
      <c r="M1636" s="14"/>
      <c r="N1636" s="14"/>
      <c r="O1636" s="14" t="n">
        <v>0</v>
      </c>
      <c r="P1636" s="7" t="n">
        <v>4</v>
      </c>
      <c r="Q1636" s="7" t="n">
        <v>140</v>
      </c>
      <c r="R1636" s="7" t="n">
        <v>29</v>
      </c>
      <c r="S1636" s="7" t="n">
        <v>0.781</v>
      </c>
      <c r="T1636" s="7" t="n">
        <v>0</v>
      </c>
      <c r="U1636" s="7" t="n">
        <v>0</v>
      </c>
      <c r="V1636" s="7" t="n">
        <v>0.0179</v>
      </c>
      <c r="W1636" s="7"/>
    </row>
    <row r="1637" customFormat="false" ht="15" hidden="false" customHeight="false" outlineLevel="0" collapsed="false">
      <c r="A1637" s="7" t="s">
        <v>1750</v>
      </c>
      <c r="B1637" s="7" t="s">
        <v>108</v>
      </c>
      <c r="C1637" s="7" t="n">
        <v>42</v>
      </c>
      <c r="D1637" s="7" t="s">
        <v>104</v>
      </c>
      <c r="E1637" s="7" t="n">
        <v>139</v>
      </c>
      <c r="F1637" s="7" t="n">
        <v>1</v>
      </c>
      <c r="G1637" s="14" t="n">
        <v>10901.43</v>
      </c>
      <c r="H1637" s="14" t="n">
        <v>0</v>
      </c>
      <c r="I1637" s="14" t="n">
        <v>0</v>
      </c>
      <c r="J1637" s="14" t="n">
        <v>0</v>
      </c>
      <c r="K1637" s="14" t="n">
        <v>0</v>
      </c>
      <c r="L1637" s="14" t="n">
        <v>0</v>
      </c>
      <c r="M1637" s="14"/>
      <c r="N1637" s="14"/>
      <c r="O1637" s="14" t="n">
        <v>0</v>
      </c>
      <c r="P1637" s="7" t="n">
        <v>2</v>
      </c>
      <c r="Q1637" s="7" t="n">
        <v>40</v>
      </c>
      <c r="R1637" s="7" t="n">
        <v>12</v>
      </c>
      <c r="S1637" s="7" t="n">
        <v>0.72</v>
      </c>
      <c r="T1637" s="7" t="n">
        <v>0</v>
      </c>
      <c r="U1637" s="7" t="n">
        <v>0</v>
      </c>
      <c r="V1637" s="7" t="n">
        <v>0.0322</v>
      </c>
      <c r="W1637" s="7"/>
    </row>
    <row r="1638" customFormat="false" ht="15" hidden="false" customHeight="false" outlineLevel="0" collapsed="false">
      <c r="A1638" s="7" t="s">
        <v>1751</v>
      </c>
      <c r="B1638" s="7" t="s">
        <v>101</v>
      </c>
      <c r="C1638" s="7" t="n">
        <v>46</v>
      </c>
      <c r="D1638" s="7" t="s">
        <v>102</v>
      </c>
      <c r="E1638" s="7" t="n">
        <v>100</v>
      </c>
      <c r="F1638" s="7" t="n">
        <v>1</v>
      </c>
      <c r="G1638" s="14" t="n">
        <v>1927.88</v>
      </c>
      <c r="H1638" s="14" t="n">
        <v>0</v>
      </c>
      <c r="I1638" s="14" t="n">
        <v>0</v>
      </c>
      <c r="J1638" s="14" t="n">
        <v>0</v>
      </c>
      <c r="K1638" s="14" t="n">
        <v>0</v>
      </c>
      <c r="L1638" s="14" t="n">
        <v>0</v>
      </c>
      <c r="M1638" s="14"/>
      <c r="N1638" s="14"/>
      <c r="O1638" s="14" t="n">
        <v>0</v>
      </c>
      <c r="P1638" s="7" t="n">
        <v>52</v>
      </c>
      <c r="Q1638" s="7" t="n">
        <v>10</v>
      </c>
      <c r="R1638" s="7" t="n">
        <v>10</v>
      </c>
      <c r="S1638" s="7" t="n">
        <v>1</v>
      </c>
      <c r="T1638" s="7" t="n">
        <v>0</v>
      </c>
      <c r="U1638" s="7" t="n">
        <v>1</v>
      </c>
      <c r="V1638" s="7" t="n">
        <v>0.1411</v>
      </c>
      <c r="W1638" s="7"/>
    </row>
    <row r="1639" customFormat="false" ht="15" hidden="false" customHeight="false" outlineLevel="0" collapsed="false">
      <c r="A1639" s="7" t="s">
        <v>1752</v>
      </c>
      <c r="B1639" s="7" t="s">
        <v>108</v>
      </c>
      <c r="C1639" s="7" t="n">
        <v>28</v>
      </c>
      <c r="D1639" s="7" t="s">
        <v>102</v>
      </c>
      <c r="E1639" s="7" t="n">
        <v>36</v>
      </c>
      <c r="F1639" s="7" t="n">
        <v>7</v>
      </c>
      <c r="G1639" s="14" t="n">
        <v>5494.66</v>
      </c>
      <c r="H1639" s="14" t="n">
        <v>25493.34</v>
      </c>
      <c r="I1639" s="14" t="n">
        <v>15000</v>
      </c>
      <c r="J1639" s="14" t="n">
        <v>0</v>
      </c>
      <c r="K1639" s="14" t="n">
        <v>66800</v>
      </c>
      <c r="L1639" s="14" t="n">
        <v>15470</v>
      </c>
      <c r="M1639" s="14" t="n">
        <v>4800</v>
      </c>
      <c r="N1639" s="14" t="n">
        <v>31.9</v>
      </c>
      <c r="O1639" s="14" t="n">
        <v>495.38</v>
      </c>
      <c r="P1639" s="7" t="n">
        <v>1</v>
      </c>
      <c r="Q1639" s="7" t="n">
        <v>60</v>
      </c>
      <c r="R1639" s="7" t="n">
        <v>26</v>
      </c>
      <c r="S1639" s="7" t="n">
        <v>0.83</v>
      </c>
      <c r="T1639" s="7" t="n">
        <v>0</v>
      </c>
      <c r="U1639" s="7" t="n">
        <v>0</v>
      </c>
      <c r="V1639" s="7" t="n">
        <v>0.0461</v>
      </c>
      <c r="W1639" s="7"/>
    </row>
    <row r="1640" customFormat="false" ht="15" hidden="false" customHeight="false" outlineLevel="0" collapsed="false">
      <c r="A1640" s="7" t="s">
        <v>1753</v>
      </c>
      <c r="B1640" s="7" t="s">
        <v>128</v>
      </c>
      <c r="C1640" s="7" t="n">
        <v>44</v>
      </c>
      <c r="D1640" s="7" t="s">
        <v>104</v>
      </c>
      <c r="E1640" s="7" t="n">
        <v>38</v>
      </c>
      <c r="F1640" s="7" t="n">
        <v>1</v>
      </c>
      <c r="G1640" s="14" t="n">
        <v>4973.82</v>
      </c>
      <c r="H1640" s="14" t="n">
        <v>0</v>
      </c>
      <c r="I1640" s="14" t="n">
        <v>0</v>
      </c>
      <c r="J1640" s="14" t="n">
        <v>0</v>
      </c>
      <c r="K1640" s="14" t="n">
        <v>0</v>
      </c>
      <c r="L1640" s="14" t="n">
        <v>0</v>
      </c>
      <c r="M1640" s="14"/>
      <c r="N1640" s="14"/>
      <c r="O1640" s="14" t="n">
        <v>0</v>
      </c>
      <c r="P1640" s="7" t="n">
        <v>413</v>
      </c>
      <c r="Q1640" s="7" t="n">
        <v>0</v>
      </c>
      <c r="R1640" s="7" t="n">
        <v>0</v>
      </c>
      <c r="S1640" s="7"/>
      <c r="T1640" s="7" t="n">
        <v>0</v>
      </c>
      <c r="U1640" s="7" t="n">
        <v>0</v>
      </c>
      <c r="V1640" s="7" t="n">
        <v>0.2119</v>
      </c>
      <c r="W1640" s="7"/>
    </row>
    <row r="1641" customFormat="false" ht="15" hidden="false" customHeight="false" outlineLevel="0" collapsed="false">
      <c r="A1641" s="7" t="s">
        <v>1754</v>
      </c>
      <c r="B1641" s="7" t="s">
        <v>128</v>
      </c>
      <c r="C1641" s="7" t="n">
        <v>42</v>
      </c>
      <c r="D1641" s="7" t="s">
        <v>102</v>
      </c>
      <c r="E1641" s="7" t="n">
        <v>72</v>
      </c>
      <c r="F1641" s="7" t="n">
        <v>3</v>
      </c>
      <c r="G1641" s="14" t="n">
        <v>4000.31</v>
      </c>
      <c r="H1641" s="14" t="n">
        <v>5821.53</v>
      </c>
      <c r="I1641" s="14" t="n">
        <v>0</v>
      </c>
      <c r="J1641" s="14" t="n">
        <v>0</v>
      </c>
      <c r="K1641" s="14" t="n">
        <v>0</v>
      </c>
      <c r="L1641" s="14" t="n">
        <v>0</v>
      </c>
      <c r="M1641" s="14" t="n">
        <v>8500</v>
      </c>
      <c r="N1641" s="14" t="n">
        <v>16.1</v>
      </c>
      <c r="O1641" s="14" t="n">
        <v>189.7</v>
      </c>
      <c r="P1641" s="7" t="n">
        <v>11</v>
      </c>
      <c r="Q1641" s="7" t="n">
        <v>13</v>
      </c>
      <c r="R1641" s="7" t="n">
        <v>6</v>
      </c>
      <c r="S1641" s="7" t="n">
        <v>0.486</v>
      </c>
      <c r="T1641" s="7" t="n">
        <v>0</v>
      </c>
      <c r="U1641" s="7" t="n">
        <v>0</v>
      </c>
      <c r="V1641" s="7" t="n">
        <v>0.1019</v>
      </c>
      <c r="W1641" s="7"/>
    </row>
    <row r="1642" customFormat="false" ht="15" hidden="false" customHeight="false" outlineLevel="0" collapsed="false">
      <c r="A1642" s="7" t="s">
        <v>1755</v>
      </c>
      <c r="B1642" s="7" t="s">
        <v>101</v>
      </c>
      <c r="C1642" s="7" t="n">
        <v>35</v>
      </c>
      <c r="D1642" s="7" t="s">
        <v>102</v>
      </c>
      <c r="E1642" s="7" t="n">
        <v>94</v>
      </c>
      <c r="F1642" s="7" t="n">
        <v>1</v>
      </c>
      <c r="G1642" s="14" t="n">
        <v>252.29</v>
      </c>
      <c r="H1642" s="14" t="n">
        <v>0</v>
      </c>
      <c r="I1642" s="14" t="n">
        <v>0</v>
      </c>
      <c r="J1642" s="14" t="n">
        <v>0</v>
      </c>
      <c r="K1642" s="14" t="n">
        <v>0</v>
      </c>
      <c r="L1642" s="14" t="n">
        <v>0</v>
      </c>
      <c r="M1642" s="14"/>
      <c r="N1642" s="14"/>
      <c r="O1642" s="14" t="n">
        <v>0</v>
      </c>
      <c r="P1642" s="7" t="n">
        <v>12</v>
      </c>
      <c r="Q1642" s="7" t="n">
        <v>27</v>
      </c>
      <c r="R1642" s="7" t="n">
        <v>13</v>
      </c>
      <c r="S1642" s="7" t="n">
        <v>0.605</v>
      </c>
      <c r="T1642" s="7" t="n">
        <v>1</v>
      </c>
      <c r="U1642" s="7" t="n">
        <v>0</v>
      </c>
      <c r="V1642" s="7" t="n">
        <v>0.1089</v>
      </c>
      <c r="W1642" s="7"/>
    </row>
    <row r="1643" customFormat="false" ht="15" hidden="false" customHeight="false" outlineLevel="0" collapsed="false">
      <c r="A1643" s="7" t="s">
        <v>1756</v>
      </c>
      <c r="B1643" s="7" t="s">
        <v>101</v>
      </c>
      <c r="C1643" s="7" t="n">
        <v>30</v>
      </c>
      <c r="D1643" s="7" t="s">
        <v>104</v>
      </c>
      <c r="E1643" s="7" t="n">
        <v>10</v>
      </c>
      <c r="F1643" s="7" t="n">
        <v>4</v>
      </c>
      <c r="G1643" s="14" t="n">
        <v>5689.95</v>
      </c>
      <c r="H1643" s="14" t="n">
        <v>10203.77</v>
      </c>
      <c r="I1643" s="14" t="n">
        <v>0</v>
      </c>
      <c r="J1643" s="14" t="n">
        <v>0</v>
      </c>
      <c r="K1643" s="14" t="n">
        <v>91700</v>
      </c>
      <c r="L1643" s="14" t="n">
        <v>0</v>
      </c>
      <c r="M1643" s="14" t="n">
        <v>5400</v>
      </c>
      <c r="N1643" s="14" t="n">
        <v>73</v>
      </c>
      <c r="O1643" s="14" t="n">
        <v>1088.04</v>
      </c>
      <c r="P1643" s="7" t="n">
        <v>3</v>
      </c>
      <c r="Q1643" s="7" t="n">
        <v>67</v>
      </c>
      <c r="R1643" s="7" t="n">
        <v>25</v>
      </c>
      <c r="S1643" s="7" t="n">
        <v>0.937</v>
      </c>
      <c r="T1643" s="7" t="n">
        <v>0</v>
      </c>
      <c r="U1643" s="7" t="n">
        <v>0</v>
      </c>
      <c r="V1643" s="7" t="n">
        <v>0.0158</v>
      </c>
      <c r="W1643" s="7"/>
    </row>
    <row r="1644" customFormat="false" ht="15" hidden="false" customHeight="false" outlineLevel="0" collapsed="false">
      <c r="A1644" s="7" t="s">
        <v>1757</v>
      </c>
      <c r="B1644" s="7" t="s">
        <v>106</v>
      </c>
      <c r="C1644" s="7" t="n">
        <v>31</v>
      </c>
      <c r="D1644" s="7" t="s">
        <v>102</v>
      </c>
      <c r="E1644" s="7" t="n">
        <v>79</v>
      </c>
      <c r="F1644" s="7" t="n">
        <v>1</v>
      </c>
      <c r="G1644" s="14" t="n">
        <v>6284.81</v>
      </c>
      <c r="H1644" s="14" t="n">
        <v>0</v>
      </c>
      <c r="I1644" s="14" t="n">
        <v>0</v>
      </c>
      <c r="J1644" s="14" t="n">
        <v>0</v>
      </c>
      <c r="K1644" s="14" t="n">
        <v>0</v>
      </c>
      <c r="L1644" s="14" t="n">
        <v>0</v>
      </c>
      <c r="M1644" s="14"/>
      <c r="N1644" s="14"/>
      <c r="O1644" s="14" t="n">
        <v>0</v>
      </c>
      <c r="P1644" s="7" t="n">
        <v>16</v>
      </c>
      <c r="Q1644" s="7" t="n">
        <v>16</v>
      </c>
      <c r="R1644" s="7" t="n">
        <v>0</v>
      </c>
      <c r="S1644" s="7" t="n">
        <v>0.903</v>
      </c>
      <c r="T1644" s="7" t="n">
        <v>0</v>
      </c>
      <c r="U1644" s="7" t="n">
        <v>0</v>
      </c>
      <c r="V1644" s="7" t="n">
        <v>0.0946</v>
      </c>
      <c r="W1644" s="7"/>
    </row>
    <row r="1645" customFormat="false" ht="15" hidden="false" customHeight="false" outlineLevel="0" collapsed="false">
      <c r="A1645" s="7" t="s">
        <v>1758</v>
      </c>
      <c r="B1645" s="7" t="s">
        <v>101</v>
      </c>
      <c r="C1645" s="7" t="n">
        <v>45</v>
      </c>
      <c r="D1645" s="7" t="s">
        <v>102</v>
      </c>
      <c r="E1645" s="7" t="n">
        <v>98</v>
      </c>
      <c r="F1645" s="7" t="n">
        <v>3</v>
      </c>
      <c r="G1645" s="14" t="n">
        <v>7969.98</v>
      </c>
      <c r="H1645" s="14" t="n">
        <v>107426.51</v>
      </c>
      <c r="I1645" s="14" t="n">
        <v>0</v>
      </c>
      <c r="J1645" s="14" t="n">
        <v>0</v>
      </c>
      <c r="K1645" s="14" t="n">
        <v>0</v>
      </c>
      <c r="L1645" s="14" t="n">
        <v>0</v>
      </c>
      <c r="M1645" s="14" t="n">
        <v>14500</v>
      </c>
      <c r="N1645" s="14" t="n">
        <v>11.4</v>
      </c>
      <c r="O1645" s="14" t="n">
        <v>0</v>
      </c>
      <c r="P1645" s="7" t="n">
        <v>186</v>
      </c>
      <c r="Q1645" s="7" t="n">
        <v>0</v>
      </c>
      <c r="R1645" s="7" t="n">
        <v>0</v>
      </c>
      <c r="S1645" s="7"/>
      <c r="T1645" s="7" t="n">
        <v>0</v>
      </c>
      <c r="U1645" s="7" t="n">
        <v>0</v>
      </c>
      <c r="V1645" s="7" t="n">
        <v>0.3172</v>
      </c>
      <c r="W1645" s="7" t="s">
        <v>117</v>
      </c>
    </row>
    <row r="1646" customFormat="false" ht="15" hidden="false" customHeight="false" outlineLevel="0" collapsed="false">
      <c r="A1646" s="7" t="s">
        <v>1759</v>
      </c>
      <c r="B1646" s="7" t="s">
        <v>101</v>
      </c>
      <c r="C1646" s="7" t="n">
        <v>26</v>
      </c>
      <c r="D1646" s="7" t="s">
        <v>102</v>
      </c>
      <c r="E1646" s="7" t="n">
        <v>54</v>
      </c>
      <c r="F1646" s="7" t="n">
        <v>3</v>
      </c>
      <c r="G1646" s="14" t="n">
        <v>2421.76</v>
      </c>
      <c r="H1646" s="14" t="n">
        <v>11304.03</v>
      </c>
      <c r="I1646" s="14" t="n">
        <v>0</v>
      </c>
      <c r="J1646" s="14" t="n">
        <v>0</v>
      </c>
      <c r="K1646" s="14" t="n">
        <v>0</v>
      </c>
      <c r="L1646" s="14" t="n">
        <v>0</v>
      </c>
      <c r="M1646" s="14" t="n">
        <v>6600</v>
      </c>
      <c r="N1646" s="14" t="n">
        <v>10</v>
      </c>
      <c r="O1646" s="14" t="n">
        <v>0</v>
      </c>
      <c r="P1646" s="7" t="n">
        <v>121</v>
      </c>
      <c r="Q1646" s="7" t="n">
        <v>0</v>
      </c>
      <c r="R1646" s="7" t="n">
        <v>0</v>
      </c>
      <c r="S1646" s="7"/>
      <c r="T1646" s="7" t="n">
        <v>0</v>
      </c>
      <c r="U1646" s="7" t="n">
        <v>0</v>
      </c>
      <c r="V1646" s="7" t="n">
        <v>0.3182</v>
      </c>
      <c r="W1646" s="7"/>
    </row>
    <row r="1647" customFormat="false" ht="15" hidden="false" customHeight="false" outlineLevel="0" collapsed="false">
      <c r="A1647" s="7" t="s">
        <v>1760</v>
      </c>
      <c r="B1647" s="7" t="s">
        <v>108</v>
      </c>
      <c r="C1647" s="7" t="n">
        <v>34</v>
      </c>
      <c r="D1647" s="7" t="s">
        <v>102</v>
      </c>
      <c r="E1647" s="7" t="n">
        <v>27</v>
      </c>
      <c r="F1647" s="7" t="n">
        <v>1</v>
      </c>
      <c r="G1647" s="14" t="n">
        <v>2162.12</v>
      </c>
      <c r="H1647" s="14" t="n">
        <v>0</v>
      </c>
      <c r="I1647" s="14" t="n">
        <v>0</v>
      </c>
      <c r="J1647" s="14" t="n">
        <v>0</v>
      </c>
      <c r="K1647" s="14" t="n">
        <v>0</v>
      </c>
      <c r="L1647" s="14" t="n">
        <v>0</v>
      </c>
      <c r="M1647" s="14"/>
      <c r="N1647" s="14"/>
      <c r="O1647" s="14" t="n">
        <v>0</v>
      </c>
      <c r="P1647" s="7" t="n">
        <v>0</v>
      </c>
      <c r="Q1647" s="7" t="n">
        <v>32</v>
      </c>
      <c r="R1647" s="7" t="n">
        <v>19</v>
      </c>
      <c r="S1647" s="7" t="n">
        <v>0.821</v>
      </c>
      <c r="T1647" s="7" t="n">
        <v>0</v>
      </c>
      <c r="U1647" s="7" t="n">
        <v>0</v>
      </c>
      <c r="V1647" s="7" t="n">
        <v>0.0848</v>
      </c>
      <c r="W1647" s="7"/>
    </row>
    <row r="1648" customFormat="false" ht="15" hidden="false" customHeight="false" outlineLevel="0" collapsed="false">
      <c r="A1648" s="7" t="s">
        <v>1761</v>
      </c>
      <c r="B1648" s="7" t="s">
        <v>101</v>
      </c>
      <c r="C1648" s="7" t="n">
        <v>37</v>
      </c>
      <c r="D1648" s="7" t="s">
        <v>104</v>
      </c>
      <c r="E1648" s="7" t="n">
        <v>72</v>
      </c>
      <c r="F1648" s="7" t="n">
        <v>4</v>
      </c>
      <c r="G1648" s="14" t="n">
        <v>9198.71</v>
      </c>
      <c r="H1648" s="14" t="n">
        <v>77165.04</v>
      </c>
      <c r="I1648" s="14" t="n">
        <v>94200</v>
      </c>
      <c r="J1648" s="14" t="n">
        <v>0</v>
      </c>
      <c r="K1648" s="14" t="n">
        <v>0</v>
      </c>
      <c r="L1648" s="14" t="n">
        <v>0</v>
      </c>
      <c r="M1648" s="14" t="n">
        <v>14900</v>
      </c>
      <c r="N1648" s="14" t="n">
        <v>22.4</v>
      </c>
      <c r="O1648" s="14" t="n">
        <v>8840.95</v>
      </c>
      <c r="P1648" s="7" t="n">
        <v>5</v>
      </c>
      <c r="Q1648" s="7" t="n">
        <v>69</v>
      </c>
      <c r="R1648" s="7" t="n">
        <v>26</v>
      </c>
      <c r="S1648" s="7" t="n">
        <v>1</v>
      </c>
      <c r="T1648" s="7" t="n">
        <v>0</v>
      </c>
      <c r="U1648" s="7" t="n">
        <v>0</v>
      </c>
      <c r="V1648" s="7" t="n">
        <v>0.0119</v>
      </c>
      <c r="W1648" s="7"/>
    </row>
    <row r="1649" customFormat="false" ht="15" hidden="false" customHeight="false" outlineLevel="0" collapsed="false">
      <c r="A1649" s="7" t="s">
        <v>1762</v>
      </c>
      <c r="B1649" s="7" t="s">
        <v>108</v>
      </c>
      <c r="C1649" s="7" t="n">
        <v>20</v>
      </c>
      <c r="D1649" s="7" t="s">
        <v>102</v>
      </c>
      <c r="E1649" s="7" t="n">
        <v>6</v>
      </c>
      <c r="F1649" s="7" t="n">
        <v>2</v>
      </c>
      <c r="G1649" s="14" t="n">
        <v>345.99</v>
      </c>
      <c r="H1649" s="14" t="n">
        <v>2559.87</v>
      </c>
      <c r="I1649" s="14" t="n">
        <v>0</v>
      </c>
      <c r="J1649" s="14" t="n">
        <v>0</v>
      </c>
      <c r="K1649" s="14" t="n">
        <v>0</v>
      </c>
      <c r="L1649" s="14" t="n">
        <v>0</v>
      </c>
      <c r="M1649" s="14"/>
      <c r="N1649" s="14"/>
      <c r="O1649" s="14" t="n">
        <v>0</v>
      </c>
      <c r="P1649" s="7" t="n">
        <v>195</v>
      </c>
      <c r="Q1649" s="7" t="n">
        <v>0</v>
      </c>
      <c r="R1649" s="7" t="n">
        <v>0</v>
      </c>
      <c r="S1649" s="7"/>
      <c r="T1649" s="7" t="n">
        <v>1</v>
      </c>
      <c r="U1649" s="7" t="n">
        <v>0</v>
      </c>
      <c r="V1649" s="7" t="n">
        <v>0.4605</v>
      </c>
      <c r="W1649" s="7"/>
    </row>
    <row r="1650" customFormat="false" ht="15" hidden="false" customHeight="false" outlineLevel="0" collapsed="false">
      <c r="A1650" s="7" t="s">
        <v>1763</v>
      </c>
      <c r="B1650" s="7" t="s">
        <v>108</v>
      </c>
      <c r="C1650" s="7" t="n">
        <v>47</v>
      </c>
      <c r="D1650" s="7" t="s">
        <v>104</v>
      </c>
      <c r="E1650" s="7" t="n">
        <v>88</v>
      </c>
      <c r="F1650" s="7" t="n">
        <v>2</v>
      </c>
      <c r="G1650" s="14" t="n">
        <v>231.98</v>
      </c>
      <c r="H1650" s="14" t="n">
        <v>18767.48</v>
      </c>
      <c r="I1650" s="14" t="n">
        <v>0</v>
      </c>
      <c r="J1650" s="14" t="n">
        <v>0</v>
      </c>
      <c r="K1650" s="14" t="n">
        <v>0</v>
      </c>
      <c r="L1650" s="14" t="n">
        <v>0</v>
      </c>
      <c r="M1650" s="14"/>
      <c r="N1650" s="14"/>
      <c r="O1650" s="14" t="n">
        <v>0</v>
      </c>
      <c r="P1650" s="7" t="n">
        <v>6</v>
      </c>
      <c r="Q1650" s="7" t="n">
        <v>28</v>
      </c>
      <c r="R1650" s="7" t="n">
        <v>0</v>
      </c>
      <c r="S1650" s="7" t="n">
        <v>0.627</v>
      </c>
      <c r="T1650" s="7" t="n">
        <v>0</v>
      </c>
      <c r="U1650" s="7" t="n">
        <v>0</v>
      </c>
      <c r="V1650" s="7" t="n">
        <v>0.0357</v>
      </c>
      <c r="W1650" s="7"/>
    </row>
    <row r="1651" customFormat="false" ht="15" hidden="false" customHeight="false" outlineLevel="0" collapsed="false">
      <c r="A1651" s="7" t="s">
        <v>1764</v>
      </c>
      <c r="B1651" s="7" t="s">
        <v>108</v>
      </c>
      <c r="C1651" s="7" t="n">
        <v>27</v>
      </c>
      <c r="D1651" s="7" t="s">
        <v>102</v>
      </c>
      <c r="E1651" s="7" t="n">
        <v>37</v>
      </c>
      <c r="F1651" s="7" t="n">
        <v>2</v>
      </c>
      <c r="G1651" s="14" t="n">
        <v>10080.78</v>
      </c>
      <c r="H1651" s="14" t="n">
        <v>0</v>
      </c>
      <c r="I1651" s="14" t="n">
        <v>0</v>
      </c>
      <c r="J1651" s="14" t="n">
        <v>0</v>
      </c>
      <c r="K1651" s="14" t="n">
        <v>0</v>
      </c>
      <c r="L1651" s="14" t="n">
        <v>0</v>
      </c>
      <c r="M1651" s="14"/>
      <c r="N1651" s="14"/>
      <c r="O1651" s="14" t="n">
        <v>0</v>
      </c>
      <c r="P1651" s="7" t="n">
        <v>252</v>
      </c>
      <c r="Q1651" s="7" t="n">
        <v>0</v>
      </c>
      <c r="R1651" s="7" t="n">
        <v>0</v>
      </c>
      <c r="S1651" s="7"/>
      <c r="T1651" s="7" t="n">
        <v>0</v>
      </c>
      <c r="U1651" s="7" t="n">
        <v>0</v>
      </c>
      <c r="V1651" s="7" t="n">
        <v>0.3035</v>
      </c>
      <c r="W1651" s="7"/>
    </row>
    <row r="1652" customFormat="false" ht="15" hidden="false" customHeight="false" outlineLevel="0" collapsed="false">
      <c r="A1652" s="7" t="s">
        <v>1765</v>
      </c>
      <c r="B1652" s="7" t="s">
        <v>108</v>
      </c>
      <c r="C1652" s="7" t="n">
        <v>32</v>
      </c>
      <c r="D1652" s="7" t="s">
        <v>104</v>
      </c>
      <c r="E1652" s="7" t="n">
        <v>28</v>
      </c>
      <c r="F1652" s="7" t="n">
        <v>2</v>
      </c>
      <c r="G1652" s="14" t="n">
        <v>1036.08</v>
      </c>
      <c r="H1652" s="14" t="n">
        <v>693.31</v>
      </c>
      <c r="I1652" s="14" t="n">
        <v>0</v>
      </c>
      <c r="J1652" s="14" t="n">
        <v>0</v>
      </c>
      <c r="K1652" s="14" t="n">
        <v>0</v>
      </c>
      <c r="L1652" s="14" t="n">
        <v>0</v>
      </c>
      <c r="M1652" s="14"/>
      <c r="N1652" s="14"/>
      <c r="O1652" s="14" t="n">
        <v>0</v>
      </c>
      <c r="P1652" s="7" t="n">
        <v>1</v>
      </c>
      <c r="Q1652" s="7" t="n">
        <v>45</v>
      </c>
      <c r="R1652" s="7" t="n">
        <v>31</v>
      </c>
      <c r="S1652" s="7" t="n">
        <v>0.838</v>
      </c>
      <c r="T1652" s="7" t="n">
        <v>0</v>
      </c>
      <c r="U1652" s="7" t="n">
        <v>0</v>
      </c>
      <c r="V1652" s="7" t="n">
        <v>0.0253</v>
      </c>
      <c r="W1652" s="7"/>
    </row>
    <row r="1653" customFormat="false" ht="15" hidden="false" customHeight="false" outlineLevel="0" collapsed="false">
      <c r="A1653" s="7" t="s">
        <v>1766</v>
      </c>
      <c r="B1653" s="7" t="s">
        <v>106</v>
      </c>
      <c r="C1653" s="7" t="n">
        <v>37</v>
      </c>
      <c r="D1653" s="7" t="s">
        <v>102</v>
      </c>
      <c r="E1653" s="7" t="n">
        <v>163</v>
      </c>
      <c r="F1653" s="7" t="n">
        <v>2</v>
      </c>
      <c r="G1653" s="14" t="n">
        <v>2067.04</v>
      </c>
      <c r="H1653" s="14" t="n">
        <v>13497.9</v>
      </c>
      <c r="I1653" s="14" t="n">
        <v>0</v>
      </c>
      <c r="J1653" s="14" t="n">
        <v>0</v>
      </c>
      <c r="K1653" s="14" t="n">
        <v>0</v>
      </c>
      <c r="L1653" s="14" t="n">
        <v>0</v>
      </c>
      <c r="M1653" s="14"/>
      <c r="N1653" s="14"/>
      <c r="O1653" s="14" t="n">
        <v>0</v>
      </c>
      <c r="P1653" s="7" t="n">
        <v>21</v>
      </c>
      <c r="Q1653" s="7" t="n">
        <v>15</v>
      </c>
      <c r="R1653" s="7" t="n">
        <v>9</v>
      </c>
      <c r="S1653" s="7" t="n">
        <v>0.658</v>
      </c>
      <c r="T1653" s="7" t="n">
        <v>0</v>
      </c>
      <c r="U1653" s="7" t="n">
        <v>1</v>
      </c>
      <c r="V1653" s="7" t="n">
        <v>0.0859</v>
      </c>
      <c r="W1653" s="7"/>
    </row>
    <row r="1654" customFormat="false" ht="15" hidden="false" customHeight="false" outlineLevel="0" collapsed="false">
      <c r="A1654" s="7" t="s">
        <v>1767</v>
      </c>
      <c r="B1654" s="7" t="s">
        <v>108</v>
      </c>
      <c r="C1654" s="7" t="n">
        <v>24</v>
      </c>
      <c r="D1654" s="7" t="s">
        <v>104</v>
      </c>
      <c r="E1654" s="7" t="n">
        <v>31</v>
      </c>
      <c r="F1654" s="7" t="n">
        <v>3</v>
      </c>
      <c r="G1654" s="14" t="n">
        <v>7769.05</v>
      </c>
      <c r="H1654" s="14" t="n">
        <v>107383.88</v>
      </c>
      <c r="I1654" s="14" t="n">
        <v>0</v>
      </c>
      <c r="J1654" s="14" t="n">
        <v>0</v>
      </c>
      <c r="K1654" s="14" t="n">
        <v>0</v>
      </c>
      <c r="L1654" s="14" t="n">
        <v>0</v>
      </c>
      <c r="M1654" s="14" t="n">
        <v>16300</v>
      </c>
      <c r="N1654" s="14" t="n">
        <v>37.9</v>
      </c>
      <c r="O1654" s="14" t="n">
        <v>242.03</v>
      </c>
      <c r="P1654" s="7" t="n">
        <v>20</v>
      </c>
      <c r="Q1654" s="7" t="n">
        <v>19</v>
      </c>
      <c r="R1654" s="7" t="n">
        <v>7</v>
      </c>
      <c r="S1654" s="7" t="n">
        <v>0.767</v>
      </c>
      <c r="T1654" s="7" t="n">
        <v>0</v>
      </c>
      <c r="U1654" s="7" t="n">
        <v>0</v>
      </c>
      <c r="V1654" s="7" t="n">
        <v>0.0404</v>
      </c>
      <c r="W1654" s="7"/>
    </row>
    <row r="1655" customFormat="false" ht="15" hidden="false" customHeight="false" outlineLevel="0" collapsed="false">
      <c r="A1655" s="7" t="s">
        <v>1768</v>
      </c>
      <c r="B1655" s="7" t="s">
        <v>128</v>
      </c>
      <c r="C1655" s="7" t="n">
        <v>51</v>
      </c>
      <c r="D1655" s="7" t="s">
        <v>104</v>
      </c>
      <c r="E1655" s="7" t="n">
        <v>168</v>
      </c>
      <c r="F1655" s="7" t="n">
        <v>2</v>
      </c>
      <c r="G1655" s="14" t="n">
        <v>3391.14</v>
      </c>
      <c r="H1655" s="14" t="n">
        <v>13010.57</v>
      </c>
      <c r="I1655" s="14" t="n">
        <v>0</v>
      </c>
      <c r="J1655" s="14" t="n">
        <v>0</v>
      </c>
      <c r="K1655" s="14" t="n">
        <v>0</v>
      </c>
      <c r="L1655" s="14" t="n">
        <v>0</v>
      </c>
      <c r="M1655" s="14"/>
      <c r="N1655" s="14"/>
      <c r="O1655" s="14" t="n">
        <v>0</v>
      </c>
      <c r="P1655" s="7" t="n">
        <v>11</v>
      </c>
      <c r="Q1655" s="7" t="n">
        <v>20</v>
      </c>
      <c r="R1655" s="7" t="n">
        <v>2</v>
      </c>
      <c r="S1655" s="7" t="n">
        <v>0.377</v>
      </c>
      <c r="T1655" s="7" t="n">
        <v>2</v>
      </c>
      <c r="U1655" s="7" t="n">
        <v>1</v>
      </c>
      <c r="V1655" s="7" t="n">
        <v>0.162</v>
      </c>
      <c r="W1655" s="7"/>
    </row>
    <row r="1656" customFormat="false" ht="15" hidden="false" customHeight="false" outlineLevel="0" collapsed="false">
      <c r="A1656" s="7" t="s">
        <v>1769</v>
      </c>
      <c r="B1656" s="7" t="s">
        <v>108</v>
      </c>
      <c r="C1656" s="7" t="n">
        <v>47</v>
      </c>
      <c r="D1656" s="7" t="s">
        <v>102</v>
      </c>
      <c r="E1656" s="7" t="n">
        <v>36</v>
      </c>
      <c r="F1656" s="7" t="n">
        <v>2</v>
      </c>
      <c r="G1656" s="14" t="n">
        <v>9365.77</v>
      </c>
      <c r="H1656" s="14" t="n">
        <v>23032.46</v>
      </c>
      <c r="I1656" s="14" t="n">
        <v>0</v>
      </c>
      <c r="J1656" s="14" t="n">
        <v>0</v>
      </c>
      <c r="K1656" s="14" t="n">
        <v>0</v>
      </c>
      <c r="L1656" s="14" t="n">
        <v>0</v>
      </c>
      <c r="M1656" s="14"/>
      <c r="N1656" s="14"/>
      <c r="O1656" s="14" t="n">
        <v>0</v>
      </c>
      <c r="P1656" s="7" t="n">
        <v>255</v>
      </c>
      <c r="Q1656" s="7" t="n">
        <v>0</v>
      </c>
      <c r="R1656" s="7" t="n">
        <v>0</v>
      </c>
      <c r="S1656" s="7"/>
      <c r="T1656" s="7" t="n">
        <v>0</v>
      </c>
      <c r="U1656" s="7" t="n">
        <v>0</v>
      </c>
      <c r="V1656" s="7" t="n">
        <v>0.33</v>
      </c>
      <c r="W1656" s="7"/>
    </row>
    <row r="1657" customFormat="false" ht="15" hidden="false" customHeight="false" outlineLevel="0" collapsed="false">
      <c r="A1657" s="7" t="s">
        <v>1770</v>
      </c>
      <c r="B1657" s="7" t="s">
        <v>108</v>
      </c>
      <c r="C1657" s="7" t="n">
        <v>88</v>
      </c>
      <c r="D1657" s="7" t="s">
        <v>102</v>
      </c>
      <c r="E1657" s="7" t="n">
        <v>392</v>
      </c>
      <c r="F1657" s="7" t="n">
        <v>2</v>
      </c>
      <c r="G1657" s="14" t="n">
        <v>283.49</v>
      </c>
      <c r="H1657" s="14" t="n">
        <v>0</v>
      </c>
      <c r="I1657" s="14" t="n">
        <v>3000</v>
      </c>
      <c r="J1657" s="14" t="n">
        <v>0</v>
      </c>
      <c r="K1657" s="14" t="n">
        <v>0</v>
      </c>
      <c r="L1657" s="14" t="n">
        <v>0</v>
      </c>
      <c r="M1657" s="14"/>
      <c r="N1657" s="14"/>
      <c r="O1657" s="14" t="n">
        <v>0</v>
      </c>
      <c r="P1657" s="7" t="n">
        <v>30</v>
      </c>
      <c r="Q1657" s="7" t="n">
        <v>14</v>
      </c>
      <c r="R1657" s="7" t="n">
        <v>4</v>
      </c>
      <c r="S1657" s="7" t="n">
        <v>0.404</v>
      </c>
      <c r="T1657" s="7" t="n">
        <v>0</v>
      </c>
      <c r="U1657" s="7" t="n">
        <v>1</v>
      </c>
      <c r="V1657" s="7" t="n">
        <v>0.1035</v>
      </c>
      <c r="W1657" s="7"/>
    </row>
    <row r="1658" customFormat="false" ht="15" hidden="false" customHeight="false" outlineLevel="0" collapsed="false">
      <c r="A1658" s="7" t="s">
        <v>1771</v>
      </c>
      <c r="B1658" s="7" t="s">
        <v>101</v>
      </c>
      <c r="C1658" s="7" t="n">
        <v>66</v>
      </c>
      <c r="D1658" s="7" t="s">
        <v>102</v>
      </c>
      <c r="E1658" s="7" t="n">
        <v>392</v>
      </c>
      <c r="F1658" s="7" t="n">
        <v>1</v>
      </c>
      <c r="G1658" s="14" t="n">
        <v>1683.88</v>
      </c>
      <c r="H1658" s="14" t="n">
        <v>0</v>
      </c>
      <c r="I1658" s="14" t="n">
        <v>0</v>
      </c>
      <c r="J1658" s="14" t="n">
        <v>0</v>
      </c>
      <c r="K1658" s="14" t="n">
        <v>0</v>
      </c>
      <c r="L1658" s="14" t="n">
        <v>0</v>
      </c>
      <c r="M1658" s="14"/>
      <c r="N1658" s="14"/>
      <c r="O1658" s="14" t="n">
        <v>0</v>
      </c>
      <c r="P1658" s="7" t="n">
        <v>41</v>
      </c>
      <c r="Q1658" s="7" t="n">
        <v>9</v>
      </c>
      <c r="R1658" s="7" t="n">
        <v>8</v>
      </c>
      <c r="S1658" s="7" t="n">
        <v>0.541</v>
      </c>
      <c r="T1658" s="7" t="n">
        <v>0</v>
      </c>
      <c r="U1658" s="7" t="n">
        <v>0</v>
      </c>
      <c r="V1658" s="7" t="n">
        <v>0.1393</v>
      </c>
      <c r="W1658" s="7"/>
    </row>
    <row r="1659" customFormat="false" ht="15" hidden="false" customHeight="false" outlineLevel="0" collapsed="false">
      <c r="A1659" s="7" t="s">
        <v>1772</v>
      </c>
      <c r="B1659" s="7" t="s">
        <v>108</v>
      </c>
      <c r="C1659" s="7" t="n">
        <v>41</v>
      </c>
      <c r="D1659" s="7" t="s">
        <v>104</v>
      </c>
      <c r="E1659" s="7" t="n">
        <v>224</v>
      </c>
      <c r="F1659" s="7" t="n">
        <v>5</v>
      </c>
      <c r="G1659" s="14" t="n">
        <v>1621.56</v>
      </c>
      <c r="H1659" s="14" t="n">
        <v>10580.84</v>
      </c>
      <c r="I1659" s="14" t="n">
        <v>59500</v>
      </c>
      <c r="J1659" s="14" t="n">
        <v>0</v>
      </c>
      <c r="K1659" s="14" t="n">
        <v>0</v>
      </c>
      <c r="L1659" s="14" t="n">
        <v>23230</v>
      </c>
      <c r="M1659" s="14" t="n">
        <v>5900</v>
      </c>
      <c r="N1659" s="14" t="n">
        <v>25.3</v>
      </c>
      <c r="O1659" s="14" t="n">
        <v>334.13</v>
      </c>
      <c r="P1659" s="7" t="n">
        <v>15</v>
      </c>
      <c r="Q1659" s="7" t="n">
        <v>18</v>
      </c>
      <c r="R1659" s="7" t="n">
        <v>0</v>
      </c>
      <c r="S1659" s="7" t="n">
        <v>0.397</v>
      </c>
      <c r="T1659" s="7" t="n">
        <v>0</v>
      </c>
      <c r="U1659" s="7" t="n">
        <v>0</v>
      </c>
      <c r="V1659" s="7" t="n">
        <v>0.0179</v>
      </c>
      <c r="W1659" s="7"/>
    </row>
    <row r="1660" customFormat="false" ht="15" hidden="false" customHeight="false" outlineLevel="0" collapsed="false">
      <c r="A1660" s="7" t="s">
        <v>1773</v>
      </c>
      <c r="B1660" s="7" t="s">
        <v>106</v>
      </c>
      <c r="C1660" s="7" t="n">
        <v>55</v>
      </c>
      <c r="D1660" s="7" t="s">
        <v>102</v>
      </c>
      <c r="E1660" s="7" t="n">
        <v>78</v>
      </c>
      <c r="F1660" s="7" t="n">
        <v>3</v>
      </c>
      <c r="G1660" s="14" t="n">
        <v>3372.96</v>
      </c>
      <c r="H1660" s="14" t="n">
        <v>0</v>
      </c>
      <c r="I1660" s="14" t="n">
        <v>0</v>
      </c>
      <c r="J1660" s="14" t="n">
        <v>0</v>
      </c>
      <c r="K1660" s="14" t="n">
        <v>262800</v>
      </c>
      <c r="L1660" s="14" t="n">
        <v>0</v>
      </c>
      <c r="M1660" s="14" t="n">
        <v>8800</v>
      </c>
      <c r="N1660" s="14" t="n">
        <v>13.1</v>
      </c>
      <c r="O1660" s="14" t="n">
        <v>133.4</v>
      </c>
      <c r="P1660" s="7" t="n">
        <v>33</v>
      </c>
      <c r="Q1660" s="7" t="n">
        <v>7</v>
      </c>
      <c r="R1660" s="7" t="n">
        <v>4</v>
      </c>
      <c r="S1660" s="7" t="n">
        <v>0.654</v>
      </c>
      <c r="T1660" s="7" t="n">
        <v>0</v>
      </c>
      <c r="U1660" s="7" t="n">
        <v>0</v>
      </c>
      <c r="V1660" s="7" t="n">
        <v>0.0953</v>
      </c>
      <c r="W1660" s="7"/>
    </row>
    <row r="1661" customFormat="false" ht="15" hidden="false" customHeight="false" outlineLevel="0" collapsed="false">
      <c r="A1661" s="7" t="s">
        <v>1774</v>
      </c>
      <c r="B1661" s="7" t="s">
        <v>108</v>
      </c>
      <c r="C1661" s="7" t="n">
        <v>49</v>
      </c>
      <c r="D1661" s="7" t="s">
        <v>104</v>
      </c>
      <c r="E1661" s="7" t="n">
        <v>124</v>
      </c>
      <c r="F1661" s="7" t="n">
        <v>3</v>
      </c>
      <c r="G1661" s="14" t="n">
        <v>2431.29</v>
      </c>
      <c r="H1661" s="14" t="n">
        <v>0</v>
      </c>
      <c r="I1661" s="14" t="n">
        <v>0</v>
      </c>
      <c r="J1661" s="14" t="n">
        <v>0</v>
      </c>
      <c r="K1661" s="14" t="n">
        <v>175700</v>
      </c>
      <c r="L1661" s="14" t="n">
        <v>18450</v>
      </c>
      <c r="M1661" s="14"/>
      <c r="N1661" s="14"/>
      <c r="O1661" s="14" t="n">
        <v>0</v>
      </c>
      <c r="P1661" s="7" t="n">
        <v>7</v>
      </c>
      <c r="Q1661" s="7" t="n">
        <v>14</v>
      </c>
      <c r="R1661" s="7" t="n">
        <v>13</v>
      </c>
      <c r="S1661" s="7" t="n">
        <v>0.833</v>
      </c>
      <c r="T1661" s="7" t="n">
        <v>1</v>
      </c>
      <c r="U1661" s="7" t="n">
        <v>0</v>
      </c>
      <c r="V1661" s="7" t="n">
        <v>0.0695</v>
      </c>
      <c r="W1661" s="7"/>
    </row>
    <row r="1662" customFormat="false" ht="15" hidden="false" customHeight="false" outlineLevel="0" collapsed="false">
      <c r="A1662" s="7" t="s">
        <v>1775</v>
      </c>
      <c r="B1662" s="7" t="s">
        <v>106</v>
      </c>
      <c r="C1662" s="7" t="n">
        <v>45</v>
      </c>
      <c r="D1662" s="7" t="s">
        <v>102</v>
      </c>
      <c r="E1662" s="7" t="n">
        <v>97</v>
      </c>
      <c r="F1662" s="7" t="n">
        <v>4</v>
      </c>
      <c r="G1662" s="14" t="n">
        <v>1076.87</v>
      </c>
      <c r="H1662" s="14" t="n">
        <v>2946.1</v>
      </c>
      <c r="I1662" s="14" t="n">
        <v>0</v>
      </c>
      <c r="J1662" s="14" t="n">
        <v>0</v>
      </c>
      <c r="K1662" s="14" t="n">
        <v>57800</v>
      </c>
      <c r="L1662" s="14" t="n">
        <v>0</v>
      </c>
      <c r="M1662" s="14" t="n">
        <v>4400</v>
      </c>
      <c r="N1662" s="14" t="n">
        <v>7.9</v>
      </c>
      <c r="O1662" s="14" t="n">
        <v>100.87</v>
      </c>
      <c r="P1662" s="7" t="n">
        <v>31</v>
      </c>
      <c r="Q1662" s="7" t="n">
        <v>17</v>
      </c>
      <c r="R1662" s="7" t="n">
        <v>0</v>
      </c>
      <c r="S1662" s="7" t="n">
        <v>0.75</v>
      </c>
      <c r="T1662" s="7" t="n">
        <v>1</v>
      </c>
      <c r="U1662" s="7" t="n">
        <v>0</v>
      </c>
      <c r="V1662" s="7" t="n">
        <v>0.0893</v>
      </c>
      <c r="W1662" s="7"/>
    </row>
    <row r="1663" customFormat="false" ht="15" hidden="false" customHeight="false" outlineLevel="0" collapsed="false">
      <c r="A1663" s="7" t="s">
        <v>1776</v>
      </c>
      <c r="B1663" s="7" t="s">
        <v>108</v>
      </c>
      <c r="C1663" s="7" t="n">
        <v>19</v>
      </c>
      <c r="D1663" s="7" t="s">
        <v>102</v>
      </c>
      <c r="E1663" s="7" t="n">
        <v>1</v>
      </c>
      <c r="F1663" s="7" t="n">
        <v>3</v>
      </c>
      <c r="G1663" s="14" t="n">
        <v>2632.65</v>
      </c>
      <c r="H1663" s="14" t="n">
        <v>65200.78</v>
      </c>
      <c r="I1663" s="14" t="n">
        <v>0</v>
      </c>
      <c r="J1663" s="14" t="n">
        <v>0</v>
      </c>
      <c r="K1663" s="14" t="n">
        <v>0</v>
      </c>
      <c r="L1663" s="14" t="n">
        <v>0</v>
      </c>
      <c r="M1663" s="14" t="n">
        <v>10500</v>
      </c>
      <c r="N1663" s="14" t="n">
        <v>78.7</v>
      </c>
      <c r="O1663" s="14" t="n">
        <v>0</v>
      </c>
      <c r="P1663" s="7" t="n">
        <v>101</v>
      </c>
      <c r="Q1663" s="7" t="n">
        <v>0</v>
      </c>
      <c r="R1663" s="7" t="n">
        <v>0</v>
      </c>
      <c r="S1663" s="7"/>
      <c r="T1663" s="7" t="n">
        <v>0</v>
      </c>
      <c r="U1663" s="7" t="n">
        <v>0</v>
      </c>
      <c r="V1663" s="7" t="n">
        <v>0.3112</v>
      </c>
      <c r="W1663" s="7"/>
    </row>
    <row r="1664" customFormat="false" ht="15" hidden="false" customHeight="false" outlineLevel="0" collapsed="false">
      <c r="A1664" s="7" t="s">
        <v>1777</v>
      </c>
      <c r="B1664" s="7" t="s">
        <v>106</v>
      </c>
      <c r="C1664" s="7" t="n">
        <v>50</v>
      </c>
      <c r="D1664" s="7" t="s">
        <v>104</v>
      </c>
      <c r="E1664" s="7" t="n">
        <v>102</v>
      </c>
      <c r="F1664" s="7" t="n">
        <v>6</v>
      </c>
      <c r="G1664" s="14" t="n">
        <v>60826.49</v>
      </c>
      <c r="H1664" s="14" t="n">
        <v>62739.41</v>
      </c>
      <c r="I1664" s="14" t="n">
        <v>266600</v>
      </c>
      <c r="J1664" s="14" t="n">
        <v>0</v>
      </c>
      <c r="K1664" s="14" t="n">
        <v>261200</v>
      </c>
      <c r="L1664" s="14" t="n">
        <v>0</v>
      </c>
      <c r="M1664" s="14" t="n">
        <v>10900</v>
      </c>
      <c r="N1664" s="14" t="n">
        <v>9.2</v>
      </c>
      <c r="O1664" s="14" t="n">
        <v>3392.33</v>
      </c>
      <c r="P1664" s="7" t="n">
        <v>2</v>
      </c>
      <c r="Q1664" s="7" t="n">
        <v>101</v>
      </c>
      <c r="R1664" s="7" t="n">
        <v>16</v>
      </c>
      <c r="S1664" s="7" t="n">
        <v>0.85</v>
      </c>
      <c r="T1664" s="7" t="n">
        <v>0</v>
      </c>
      <c r="U1664" s="7" t="n">
        <v>0</v>
      </c>
      <c r="V1664" s="7" t="n">
        <v>0.0069</v>
      </c>
      <c r="W1664" s="7"/>
    </row>
    <row r="1665" customFormat="false" ht="15" hidden="false" customHeight="false" outlineLevel="0" collapsed="false">
      <c r="A1665" s="7" t="s">
        <v>1778</v>
      </c>
      <c r="B1665" s="7" t="s">
        <v>106</v>
      </c>
      <c r="C1665" s="7" t="n">
        <v>34</v>
      </c>
      <c r="D1665" s="7" t="s">
        <v>104</v>
      </c>
      <c r="E1665" s="7" t="n">
        <v>61</v>
      </c>
      <c r="F1665" s="7" t="n">
        <v>2</v>
      </c>
      <c r="G1665" s="14" t="n">
        <v>6788.12</v>
      </c>
      <c r="H1665" s="14" t="n">
        <v>22613.58</v>
      </c>
      <c r="I1665" s="14" t="n">
        <v>0</v>
      </c>
      <c r="J1665" s="14" t="n">
        <v>0</v>
      </c>
      <c r="K1665" s="14" t="n">
        <v>0</v>
      </c>
      <c r="L1665" s="14" t="n">
        <v>0</v>
      </c>
      <c r="M1665" s="14"/>
      <c r="N1665" s="14"/>
      <c r="O1665" s="14" t="n">
        <v>0</v>
      </c>
      <c r="P1665" s="7" t="n">
        <v>40</v>
      </c>
      <c r="Q1665" s="7" t="n">
        <v>30</v>
      </c>
      <c r="R1665" s="7" t="n">
        <v>9</v>
      </c>
      <c r="S1665" s="7" t="n">
        <v>1</v>
      </c>
      <c r="T1665" s="7" t="n">
        <v>1</v>
      </c>
      <c r="U1665" s="7" t="n">
        <v>0</v>
      </c>
      <c r="V1665" s="7" t="n">
        <v>0.0803</v>
      </c>
      <c r="W1665" s="7"/>
    </row>
    <row r="1666" customFormat="false" ht="15" hidden="false" customHeight="false" outlineLevel="0" collapsed="false">
      <c r="A1666" s="7" t="s">
        <v>1779</v>
      </c>
      <c r="B1666" s="7" t="s">
        <v>108</v>
      </c>
      <c r="C1666" s="7" t="n">
        <v>39</v>
      </c>
      <c r="D1666" s="7" t="s">
        <v>104</v>
      </c>
      <c r="E1666" s="7" t="n">
        <v>36</v>
      </c>
      <c r="F1666" s="7" t="n">
        <v>3</v>
      </c>
      <c r="G1666" s="14" t="n">
        <v>1775.43</v>
      </c>
      <c r="H1666" s="14" t="n">
        <v>20453.85</v>
      </c>
      <c r="I1666" s="14" t="n">
        <v>0</v>
      </c>
      <c r="J1666" s="14" t="n">
        <v>0</v>
      </c>
      <c r="K1666" s="14" t="n">
        <v>0</v>
      </c>
      <c r="L1666" s="14" t="n">
        <v>0</v>
      </c>
      <c r="M1666" s="14" t="n">
        <v>7700</v>
      </c>
      <c r="N1666" s="14" t="n">
        <v>15.1</v>
      </c>
      <c r="O1666" s="14" t="n">
        <v>166.86</v>
      </c>
      <c r="P1666" s="7" t="n">
        <v>6</v>
      </c>
      <c r="Q1666" s="7" t="n">
        <v>20</v>
      </c>
      <c r="R1666" s="7" t="n">
        <v>0</v>
      </c>
      <c r="S1666" s="7" t="n">
        <v>0.666</v>
      </c>
      <c r="T1666" s="7" t="n">
        <v>0</v>
      </c>
      <c r="U1666" s="7" t="n">
        <v>0</v>
      </c>
      <c r="V1666" s="7" t="n">
        <v>0.0378</v>
      </c>
      <c r="W1666" s="7"/>
    </row>
    <row r="1667" customFormat="false" ht="15" hidden="false" customHeight="false" outlineLevel="0" collapsed="false">
      <c r="A1667" s="7" t="s">
        <v>1780</v>
      </c>
      <c r="B1667" s="7" t="s">
        <v>108</v>
      </c>
      <c r="C1667" s="7" t="n">
        <v>35</v>
      </c>
      <c r="D1667" s="7" t="s">
        <v>104</v>
      </c>
      <c r="E1667" s="7" t="n">
        <v>133</v>
      </c>
      <c r="F1667" s="7" t="n">
        <v>3</v>
      </c>
      <c r="G1667" s="14" t="n">
        <v>3324.06</v>
      </c>
      <c r="H1667" s="14" t="n">
        <v>3222.71</v>
      </c>
      <c r="I1667" s="14" t="n">
        <v>0</v>
      </c>
      <c r="J1667" s="14" t="n">
        <v>0</v>
      </c>
      <c r="K1667" s="14" t="n">
        <v>134000</v>
      </c>
      <c r="L1667" s="14" t="n">
        <v>0</v>
      </c>
      <c r="M1667" s="14"/>
      <c r="N1667" s="14"/>
      <c r="O1667" s="14" t="n">
        <v>0</v>
      </c>
      <c r="P1667" s="7" t="n">
        <v>6</v>
      </c>
      <c r="Q1667" s="7" t="n">
        <v>30</v>
      </c>
      <c r="R1667" s="7" t="n">
        <v>11</v>
      </c>
      <c r="S1667" s="7" t="n">
        <v>0.901</v>
      </c>
      <c r="T1667" s="7" t="n">
        <v>0</v>
      </c>
      <c r="U1667" s="7" t="n">
        <v>0</v>
      </c>
      <c r="V1667" s="7" t="n">
        <v>0.0286</v>
      </c>
      <c r="W1667" s="7"/>
    </row>
    <row r="1668" customFormat="false" ht="15" hidden="false" customHeight="false" outlineLevel="0" collapsed="false">
      <c r="A1668" s="7" t="s">
        <v>1781</v>
      </c>
      <c r="B1668" s="7" t="s">
        <v>106</v>
      </c>
      <c r="C1668" s="7" t="n">
        <v>29</v>
      </c>
      <c r="D1668" s="7" t="s">
        <v>102</v>
      </c>
      <c r="E1668" s="7" t="n">
        <v>7</v>
      </c>
      <c r="F1668" s="7" t="n">
        <v>4</v>
      </c>
      <c r="G1668" s="14" t="n">
        <v>4263.08</v>
      </c>
      <c r="H1668" s="14" t="n">
        <v>9150.71</v>
      </c>
      <c r="I1668" s="14" t="n">
        <v>0</v>
      </c>
      <c r="J1668" s="14" t="n">
        <v>0</v>
      </c>
      <c r="K1668" s="14" t="n">
        <v>0</v>
      </c>
      <c r="L1668" s="14" t="n">
        <v>0</v>
      </c>
      <c r="M1668" s="14" t="n">
        <v>11700</v>
      </c>
      <c r="N1668" s="14" t="n">
        <v>43.9</v>
      </c>
      <c r="O1668" s="14" t="n">
        <v>250.12</v>
      </c>
      <c r="P1668" s="7" t="n">
        <v>2</v>
      </c>
      <c r="Q1668" s="7" t="n">
        <v>20</v>
      </c>
      <c r="R1668" s="7" t="n">
        <v>13</v>
      </c>
      <c r="S1668" s="7" t="n">
        <v>0.782</v>
      </c>
      <c r="T1668" s="7" t="n">
        <v>0</v>
      </c>
      <c r="U1668" s="7" t="n">
        <v>0</v>
      </c>
      <c r="V1668" s="7" t="n">
        <v>0.0832</v>
      </c>
      <c r="W1668" s="7"/>
    </row>
    <row r="1669" customFormat="false" ht="15" hidden="false" customHeight="false" outlineLevel="0" collapsed="false">
      <c r="A1669" s="7" t="s">
        <v>1782</v>
      </c>
      <c r="B1669" s="7" t="s">
        <v>101</v>
      </c>
      <c r="C1669" s="7" t="n">
        <v>74</v>
      </c>
      <c r="D1669" s="7" t="s">
        <v>104</v>
      </c>
      <c r="E1669" s="7" t="n">
        <v>5</v>
      </c>
      <c r="F1669" s="7" t="n">
        <v>2</v>
      </c>
      <c r="G1669" s="14" t="n">
        <v>3287.6</v>
      </c>
      <c r="H1669" s="14" t="n">
        <v>6356.69</v>
      </c>
      <c r="I1669" s="14" t="n">
        <v>0</v>
      </c>
      <c r="J1669" s="14" t="n">
        <v>0</v>
      </c>
      <c r="K1669" s="14" t="n">
        <v>0</v>
      </c>
      <c r="L1669" s="14" t="n">
        <v>0</v>
      </c>
      <c r="M1669" s="14"/>
      <c r="N1669" s="14"/>
      <c r="O1669" s="14" t="n">
        <v>0</v>
      </c>
      <c r="P1669" s="7" t="n">
        <v>1</v>
      </c>
      <c r="Q1669" s="7" t="n">
        <v>55</v>
      </c>
      <c r="R1669" s="7" t="n">
        <v>0</v>
      </c>
      <c r="S1669" s="7" t="n">
        <v>0.214</v>
      </c>
      <c r="T1669" s="7" t="n">
        <v>0</v>
      </c>
      <c r="U1669" s="7" t="n">
        <v>0</v>
      </c>
      <c r="V1669" s="7" t="n">
        <v>0.0307</v>
      </c>
      <c r="W1669" s="7"/>
    </row>
    <row r="1670" customFormat="false" ht="15" hidden="false" customHeight="false" outlineLevel="0" collapsed="false">
      <c r="A1670" s="7" t="s">
        <v>1783</v>
      </c>
      <c r="B1670" s="7" t="s">
        <v>128</v>
      </c>
      <c r="C1670" s="7" t="n">
        <v>58</v>
      </c>
      <c r="D1670" s="7" t="s">
        <v>102</v>
      </c>
      <c r="E1670" s="7" t="n">
        <v>66</v>
      </c>
      <c r="F1670" s="7" t="n">
        <v>3</v>
      </c>
      <c r="G1670" s="14" t="n">
        <v>468.23</v>
      </c>
      <c r="H1670" s="14" t="n">
        <v>3094.03</v>
      </c>
      <c r="I1670" s="14" t="n">
        <v>0</v>
      </c>
      <c r="J1670" s="14" t="n">
        <v>36599.47</v>
      </c>
      <c r="K1670" s="14" t="n">
        <v>0</v>
      </c>
      <c r="L1670" s="14" t="n">
        <v>0</v>
      </c>
      <c r="M1670" s="14"/>
      <c r="N1670" s="14"/>
      <c r="O1670" s="14" t="n">
        <v>0</v>
      </c>
      <c r="P1670" s="7" t="n">
        <v>5</v>
      </c>
      <c r="Q1670" s="7" t="n">
        <v>17</v>
      </c>
      <c r="R1670" s="7" t="n">
        <v>4</v>
      </c>
      <c r="S1670" s="7" t="n">
        <v>0.562</v>
      </c>
      <c r="T1670" s="7" t="n">
        <v>0</v>
      </c>
      <c r="U1670" s="7" t="n">
        <v>0</v>
      </c>
      <c r="V1670" s="7" t="n">
        <v>0.0655</v>
      </c>
      <c r="W1670" s="7" t="s">
        <v>137</v>
      </c>
    </row>
    <row r="1671" customFormat="false" ht="15" hidden="false" customHeight="false" outlineLevel="0" collapsed="false">
      <c r="A1671" s="7" t="s">
        <v>1784</v>
      </c>
      <c r="B1671" s="7" t="s">
        <v>128</v>
      </c>
      <c r="C1671" s="7" t="n">
        <v>21</v>
      </c>
      <c r="D1671" s="7" t="s">
        <v>102</v>
      </c>
      <c r="E1671" s="7" t="n">
        <v>34</v>
      </c>
      <c r="F1671" s="7" t="n">
        <v>4</v>
      </c>
      <c r="G1671" s="14" t="n">
        <v>1718.48</v>
      </c>
      <c r="H1671" s="14" t="n">
        <v>0</v>
      </c>
      <c r="I1671" s="14" t="n">
        <v>14900</v>
      </c>
      <c r="J1671" s="14" t="n">
        <v>28506.61</v>
      </c>
      <c r="K1671" s="14" t="n">
        <v>0</v>
      </c>
      <c r="L1671" s="14" t="n">
        <v>0</v>
      </c>
      <c r="M1671" s="14" t="n">
        <v>1600</v>
      </c>
      <c r="N1671" s="14" t="n">
        <v>63.8</v>
      </c>
      <c r="O1671" s="14" t="n">
        <v>34.74</v>
      </c>
      <c r="P1671" s="7" t="n">
        <v>30</v>
      </c>
      <c r="Q1671" s="7" t="n">
        <v>8</v>
      </c>
      <c r="R1671" s="7" t="n">
        <v>6</v>
      </c>
      <c r="S1671" s="7" t="n">
        <v>0.893</v>
      </c>
      <c r="T1671" s="7" t="n">
        <v>0</v>
      </c>
      <c r="U1671" s="7" t="n">
        <v>0</v>
      </c>
      <c r="V1671" s="7" t="n">
        <v>0.0942</v>
      </c>
      <c r="W1671" s="7"/>
    </row>
    <row r="1672" customFormat="false" ht="15" hidden="false" customHeight="false" outlineLevel="0" collapsed="false">
      <c r="A1672" s="7" t="s">
        <v>1785</v>
      </c>
      <c r="B1672" s="7" t="s">
        <v>128</v>
      </c>
      <c r="C1672" s="7" t="n">
        <v>36</v>
      </c>
      <c r="D1672" s="7" t="s">
        <v>102</v>
      </c>
      <c r="E1672" s="7" t="n">
        <v>60</v>
      </c>
      <c r="F1672" s="7" t="n">
        <v>5</v>
      </c>
      <c r="G1672" s="14" t="n">
        <v>3863.67</v>
      </c>
      <c r="H1672" s="14" t="n">
        <v>81125.01</v>
      </c>
      <c r="I1672" s="14" t="n">
        <v>44300</v>
      </c>
      <c r="J1672" s="14" t="n">
        <v>67003.64</v>
      </c>
      <c r="K1672" s="14" t="n">
        <v>0</v>
      </c>
      <c r="L1672" s="14" t="n">
        <v>27340</v>
      </c>
      <c r="M1672" s="14"/>
      <c r="N1672" s="14"/>
      <c r="O1672" s="14" t="n">
        <v>0</v>
      </c>
      <c r="P1672" s="7" t="n">
        <v>22</v>
      </c>
      <c r="Q1672" s="7" t="n">
        <v>34</v>
      </c>
      <c r="R1672" s="7" t="n">
        <v>15</v>
      </c>
      <c r="S1672" s="7" t="n">
        <v>0.776</v>
      </c>
      <c r="T1672" s="7" t="n">
        <v>0</v>
      </c>
      <c r="U1672" s="7" t="n">
        <v>0</v>
      </c>
      <c r="V1672" s="7" t="n">
        <v>0.0579</v>
      </c>
      <c r="W1672" s="7"/>
    </row>
    <row r="1673" customFormat="false" ht="15" hidden="false" customHeight="false" outlineLevel="0" collapsed="false">
      <c r="A1673" s="7" t="s">
        <v>1786</v>
      </c>
      <c r="B1673" s="7" t="s">
        <v>101</v>
      </c>
      <c r="C1673" s="7" t="n">
        <v>28</v>
      </c>
      <c r="D1673" s="7" t="s">
        <v>104</v>
      </c>
      <c r="E1673" s="7" t="n">
        <v>15</v>
      </c>
      <c r="F1673" s="7" t="n">
        <v>4</v>
      </c>
      <c r="G1673" s="14" t="n">
        <v>5520.58</v>
      </c>
      <c r="H1673" s="14" t="n">
        <v>12871.67</v>
      </c>
      <c r="I1673" s="14" t="n">
        <v>0</v>
      </c>
      <c r="J1673" s="14" t="n">
        <v>23385.2</v>
      </c>
      <c r="K1673" s="14" t="n">
        <v>0</v>
      </c>
      <c r="L1673" s="14" t="n">
        <v>0</v>
      </c>
      <c r="M1673" s="14" t="n">
        <v>7500</v>
      </c>
      <c r="N1673" s="14" t="n">
        <v>31.4</v>
      </c>
      <c r="O1673" s="14" t="n">
        <v>434.74</v>
      </c>
      <c r="P1673" s="7" t="n">
        <v>11</v>
      </c>
      <c r="Q1673" s="7" t="n">
        <v>29</v>
      </c>
      <c r="R1673" s="7" t="n">
        <v>13</v>
      </c>
      <c r="S1673" s="7" t="n">
        <v>0.81</v>
      </c>
      <c r="T1673" s="7" t="n">
        <v>0</v>
      </c>
      <c r="U1673" s="7" t="n">
        <v>0</v>
      </c>
      <c r="V1673" s="7" t="n">
        <v>0.0216</v>
      </c>
      <c r="W1673" s="7"/>
    </row>
    <row r="1674" customFormat="false" ht="15" hidden="false" customHeight="false" outlineLevel="0" collapsed="false">
      <c r="A1674" s="7" t="s">
        <v>1787</v>
      </c>
      <c r="B1674" s="7" t="s">
        <v>101</v>
      </c>
      <c r="C1674" s="7" t="n">
        <v>40</v>
      </c>
      <c r="D1674" s="7" t="s">
        <v>102</v>
      </c>
      <c r="E1674" s="7" t="n">
        <v>84</v>
      </c>
      <c r="F1674" s="7" t="n">
        <v>3</v>
      </c>
      <c r="G1674" s="14" t="n">
        <v>1141.32</v>
      </c>
      <c r="H1674" s="14" t="n">
        <v>1706.75</v>
      </c>
      <c r="I1674" s="14" t="n">
        <v>0</v>
      </c>
      <c r="J1674" s="14" t="n">
        <v>0</v>
      </c>
      <c r="K1674" s="14" t="n">
        <v>0</v>
      </c>
      <c r="L1674" s="14" t="n">
        <v>0</v>
      </c>
      <c r="M1674" s="14" t="n">
        <v>4900</v>
      </c>
      <c r="N1674" s="14" t="n">
        <v>79</v>
      </c>
      <c r="O1674" s="14" t="n">
        <v>0</v>
      </c>
      <c r="P1674" s="7" t="n">
        <v>93</v>
      </c>
      <c r="Q1674" s="7" t="n">
        <v>0</v>
      </c>
      <c r="R1674" s="7" t="n">
        <v>0</v>
      </c>
      <c r="S1674" s="7"/>
      <c r="T1674" s="7" t="n">
        <v>0</v>
      </c>
      <c r="U1674" s="7" t="n">
        <v>0</v>
      </c>
      <c r="V1674" s="7" t="n">
        <v>0.2811</v>
      </c>
      <c r="W1674" s="7"/>
    </row>
    <row r="1675" customFormat="false" ht="15" hidden="false" customHeight="false" outlineLevel="0" collapsed="false">
      <c r="A1675" s="7" t="s">
        <v>1788</v>
      </c>
      <c r="B1675" s="7" t="s">
        <v>108</v>
      </c>
      <c r="C1675" s="7" t="n">
        <v>52</v>
      </c>
      <c r="D1675" s="7" t="s">
        <v>102</v>
      </c>
      <c r="E1675" s="7" t="n">
        <v>141</v>
      </c>
      <c r="F1675" s="7" t="n">
        <v>1</v>
      </c>
      <c r="G1675" s="14" t="n">
        <v>222.59</v>
      </c>
      <c r="H1675" s="14" t="n">
        <v>0</v>
      </c>
      <c r="I1675" s="14" t="n">
        <v>0</v>
      </c>
      <c r="J1675" s="14" t="n">
        <v>0</v>
      </c>
      <c r="K1675" s="14" t="n">
        <v>0</v>
      </c>
      <c r="L1675" s="14" t="n">
        <v>0</v>
      </c>
      <c r="M1675" s="14"/>
      <c r="N1675" s="14"/>
      <c r="O1675" s="14" t="n">
        <v>0</v>
      </c>
      <c r="P1675" s="7" t="n">
        <v>3</v>
      </c>
      <c r="Q1675" s="7" t="n">
        <v>13</v>
      </c>
      <c r="R1675" s="7" t="n">
        <v>11</v>
      </c>
      <c r="S1675" s="7" t="n">
        <v>0.675</v>
      </c>
      <c r="T1675" s="7" t="n">
        <v>0</v>
      </c>
      <c r="U1675" s="7" t="n">
        <v>0</v>
      </c>
      <c r="V1675" s="7" t="n">
        <v>0.0819</v>
      </c>
      <c r="W1675" s="7"/>
    </row>
    <row r="1676" customFormat="false" ht="15" hidden="false" customHeight="false" outlineLevel="0" collapsed="false">
      <c r="A1676" s="7" t="s">
        <v>1789</v>
      </c>
      <c r="B1676" s="7" t="s">
        <v>106</v>
      </c>
      <c r="C1676" s="7" t="n">
        <v>52</v>
      </c>
      <c r="D1676" s="7" t="s">
        <v>104</v>
      </c>
      <c r="E1676" s="7" t="n">
        <v>63</v>
      </c>
      <c r="F1676" s="7" t="n">
        <v>1</v>
      </c>
      <c r="G1676" s="14" t="n">
        <v>11284.32</v>
      </c>
      <c r="H1676" s="14" t="n">
        <v>0</v>
      </c>
      <c r="I1676" s="14" t="n">
        <v>0</v>
      </c>
      <c r="J1676" s="14" t="n">
        <v>0</v>
      </c>
      <c r="K1676" s="14" t="n">
        <v>0</v>
      </c>
      <c r="L1676" s="14" t="n">
        <v>0</v>
      </c>
      <c r="M1676" s="14"/>
      <c r="N1676" s="14"/>
      <c r="O1676" s="14" t="n">
        <v>0</v>
      </c>
      <c r="P1676" s="7" t="n">
        <v>5</v>
      </c>
      <c r="Q1676" s="7" t="n">
        <v>26</v>
      </c>
      <c r="R1676" s="7" t="n">
        <v>12</v>
      </c>
      <c r="S1676" s="7" t="n">
        <v>0.756</v>
      </c>
      <c r="T1676" s="7" t="n">
        <v>0</v>
      </c>
      <c r="U1676" s="7" t="n">
        <v>0</v>
      </c>
      <c r="V1676" s="7" t="n">
        <v>0.0383</v>
      </c>
      <c r="W1676" s="7"/>
    </row>
    <row r="1677" customFormat="false" ht="15" hidden="false" customHeight="false" outlineLevel="0" collapsed="false">
      <c r="A1677" s="7" t="s">
        <v>1790</v>
      </c>
      <c r="B1677" s="7" t="s">
        <v>106</v>
      </c>
      <c r="C1677" s="7" t="n">
        <v>19</v>
      </c>
      <c r="D1677" s="7" t="s">
        <v>102</v>
      </c>
      <c r="E1677" s="7" t="n">
        <v>1</v>
      </c>
      <c r="F1677" s="7" t="n">
        <v>2</v>
      </c>
      <c r="G1677" s="14" t="n">
        <v>922.04</v>
      </c>
      <c r="H1677" s="14" t="n">
        <v>20069.72</v>
      </c>
      <c r="I1677" s="14" t="n">
        <v>0</v>
      </c>
      <c r="J1677" s="14" t="n">
        <v>0</v>
      </c>
      <c r="K1677" s="14" t="n">
        <v>0</v>
      </c>
      <c r="L1677" s="14" t="n">
        <v>0</v>
      </c>
      <c r="M1677" s="14"/>
      <c r="N1677" s="14"/>
      <c r="O1677" s="14" t="n">
        <v>0</v>
      </c>
      <c r="P1677" s="7" t="n">
        <v>2</v>
      </c>
      <c r="Q1677" s="7" t="n">
        <v>20</v>
      </c>
      <c r="R1677" s="7" t="n">
        <v>6</v>
      </c>
      <c r="S1677" s="7" t="n">
        <v>0.819</v>
      </c>
      <c r="T1677" s="7" t="n">
        <v>0</v>
      </c>
      <c r="U1677" s="7" t="n">
        <v>1</v>
      </c>
      <c r="V1677" s="7" t="n">
        <v>0.1058</v>
      </c>
      <c r="W1677" s="7"/>
    </row>
    <row r="1678" customFormat="false" ht="15" hidden="false" customHeight="false" outlineLevel="0" collapsed="false">
      <c r="A1678" s="7" t="s">
        <v>1791</v>
      </c>
      <c r="B1678" s="7" t="s">
        <v>106</v>
      </c>
      <c r="C1678" s="7" t="n">
        <v>34</v>
      </c>
      <c r="D1678" s="7" t="s">
        <v>102</v>
      </c>
      <c r="E1678" s="7" t="n">
        <v>43</v>
      </c>
      <c r="F1678" s="7" t="n">
        <v>3</v>
      </c>
      <c r="G1678" s="14" t="n">
        <v>789.69</v>
      </c>
      <c r="H1678" s="14" t="n">
        <v>6753.07</v>
      </c>
      <c r="I1678" s="14" t="n">
        <v>0</v>
      </c>
      <c r="J1678" s="14" t="n">
        <v>0</v>
      </c>
      <c r="K1678" s="14" t="n">
        <v>0</v>
      </c>
      <c r="L1678" s="14" t="n">
        <v>0</v>
      </c>
      <c r="M1678" s="14" t="n">
        <v>3000</v>
      </c>
      <c r="N1678" s="14" t="n">
        <v>31.3</v>
      </c>
      <c r="O1678" s="14" t="n">
        <v>0</v>
      </c>
      <c r="P1678" s="7" t="n">
        <v>162</v>
      </c>
      <c r="Q1678" s="7" t="n">
        <v>0</v>
      </c>
      <c r="R1678" s="7" t="n">
        <v>0</v>
      </c>
      <c r="S1678" s="7"/>
      <c r="T1678" s="7" t="n">
        <v>0</v>
      </c>
      <c r="U1678" s="7" t="n">
        <v>1</v>
      </c>
      <c r="V1678" s="7" t="n">
        <v>0.2961</v>
      </c>
      <c r="W1678" s="7"/>
    </row>
    <row r="1679" customFormat="false" ht="15" hidden="false" customHeight="false" outlineLevel="0" collapsed="false">
      <c r="A1679" s="7" t="s">
        <v>1792</v>
      </c>
      <c r="B1679" s="7" t="s">
        <v>101</v>
      </c>
      <c r="C1679" s="7" t="n">
        <v>71</v>
      </c>
      <c r="D1679" s="7" t="s">
        <v>102</v>
      </c>
      <c r="E1679" s="7" t="n">
        <v>125</v>
      </c>
      <c r="F1679" s="7" t="n">
        <v>6</v>
      </c>
      <c r="G1679" s="14" t="n">
        <v>1778.6</v>
      </c>
      <c r="H1679" s="14" t="n">
        <v>27326.88</v>
      </c>
      <c r="I1679" s="14" t="n">
        <v>51600</v>
      </c>
      <c r="J1679" s="14" t="n">
        <v>0</v>
      </c>
      <c r="K1679" s="14" t="n">
        <v>0</v>
      </c>
      <c r="L1679" s="14" t="n">
        <v>16780</v>
      </c>
      <c r="M1679" s="14" t="n">
        <v>14000</v>
      </c>
      <c r="N1679" s="14" t="n">
        <v>83.4</v>
      </c>
      <c r="O1679" s="14" t="n">
        <v>220.22</v>
      </c>
      <c r="P1679" s="7" t="n">
        <v>5</v>
      </c>
      <c r="Q1679" s="7" t="n">
        <v>15</v>
      </c>
      <c r="R1679" s="7" t="n">
        <v>4</v>
      </c>
      <c r="S1679" s="7" t="n">
        <v>0.467</v>
      </c>
      <c r="T1679" s="7" t="n">
        <v>0</v>
      </c>
      <c r="U1679" s="7" t="n">
        <v>0</v>
      </c>
      <c r="V1679" s="7" t="n">
        <v>0.0643</v>
      </c>
      <c r="W1679" s="7"/>
    </row>
    <row r="1680" customFormat="false" ht="15" hidden="false" customHeight="false" outlineLevel="0" collapsed="false">
      <c r="A1680" s="7" t="s">
        <v>1793</v>
      </c>
      <c r="B1680" s="7" t="s">
        <v>108</v>
      </c>
      <c r="C1680" s="7" t="n">
        <v>34</v>
      </c>
      <c r="D1680" s="7" t="s">
        <v>104</v>
      </c>
      <c r="E1680" s="7" t="n">
        <v>53</v>
      </c>
      <c r="F1680" s="7" t="n">
        <v>3</v>
      </c>
      <c r="G1680" s="14" t="n">
        <v>10257.46</v>
      </c>
      <c r="H1680" s="14" t="n">
        <v>0</v>
      </c>
      <c r="I1680" s="14" t="n">
        <v>0</v>
      </c>
      <c r="J1680" s="14" t="n">
        <v>0</v>
      </c>
      <c r="K1680" s="14" t="n">
        <v>158300</v>
      </c>
      <c r="L1680" s="14" t="n">
        <v>0</v>
      </c>
      <c r="M1680" s="14"/>
      <c r="N1680" s="14"/>
      <c r="O1680" s="14" t="n">
        <v>0</v>
      </c>
      <c r="P1680" s="7" t="n">
        <v>8</v>
      </c>
      <c r="Q1680" s="7" t="n">
        <v>18</v>
      </c>
      <c r="R1680" s="7" t="n">
        <v>9</v>
      </c>
      <c r="S1680" s="7" t="n">
        <v>0.651</v>
      </c>
      <c r="T1680" s="7" t="n">
        <v>0</v>
      </c>
      <c r="U1680" s="7" t="n">
        <v>0</v>
      </c>
      <c r="V1680" s="7" t="n">
        <v>0.0448</v>
      </c>
      <c r="W1680" s="7"/>
    </row>
    <row r="1681" customFormat="false" ht="15" hidden="false" customHeight="false" outlineLevel="0" collapsed="false">
      <c r="A1681" s="7" t="s">
        <v>1794</v>
      </c>
      <c r="B1681" s="7" t="s">
        <v>108</v>
      </c>
      <c r="C1681" s="7" t="n">
        <v>54</v>
      </c>
      <c r="D1681" s="7" t="s">
        <v>102</v>
      </c>
      <c r="E1681" s="7" t="n">
        <v>195</v>
      </c>
      <c r="F1681" s="7" t="n">
        <v>3</v>
      </c>
      <c r="G1681" s="14" t="n">
        <v>5847.23</v>
      </c>
      <c r="H1681" s="14" t="n">
        <v>3464.99</v>
      </c>
      <c r="I1681" s="14" t="n">
        <v>0</v>
      </c>
      <c r="J1681" s="14" t="n">
        <v>64867.76</v>
      </c>
      <c r="K1681" s="14" t="n">
        <v>0</v>
      </c>
      <c r="L1681" s="14" t="n">
        <v>0</v>
      </c>
      <c r="M1681" s="14"/>
      <c r="N1681" s="14"/>
      <c r="O1681" s="14" t="n">
        <v>0</v>
      </c>
      <c r="P1681" s="7" t="n">
        <v>19</v>
      </c>
      <c r="Q1681" s="7" t="n">
        <v>9</v>
      </c>
      <c r="R1681" s="7" t="n">
        <v>9</v>
      </c>
      <c r="S1681" s="7" t="n">
        <v>0.436</v>
      </c>
      <c r="T1681" s="7" t="n">
        <v>0</v>
      </c>
      <c r="U1681" s="7" t="n">
        <v>0</v>
      </c>
      <c r="V1681" s="7" t="n">
        <v>0.1514</v>
      </c>
      <c r="W1681" s="7"/>
    </row>
    <row r="1682" customFormat="false" ht="15" hidden="false" customHeight="false" outlineLevel="0" collapsed="false">
      <c r="A1682" s="7" t="s">
        <v>1795</v>
      </c>
      <c r="B1682" s="7" t="s">
        <v>106</v>
      </c>
      <c r="C1682" s="7" t="n">
        <v>60</v>
      </c>
      <c r="D1682" s="7" t="s">
        <v>102</v>
      </c>
      <c r="E1682" s="7" t="n">
        <v>117</v>
      </c>
      <c r="F1682" s="7" t="n">
        <v>4</v>
      </c>
      <c r="G1682" s="14" t="n">
        <v>3688.95</v>
      </c>
      <c r="H1682" s="14" t="n">
        <v>100836.27</v>
      </c>
      <c r="I1682" s="14" t="n">
        <v>183200</v>
      </c>
      <c r="J1682" s="14" t="n">
        <v>0</v>
      </c>
      <c r="K1682" s="14" t="n">
        <v>0</v>
      </c>
      <c r="L1682" s="14" t="n">
        <v>0</v>
      </c>
      <c r="M1682" s="14"/>
      <c r="N1682" s="14"/>
      <c r="O1682" s="14" t="n">
        <v>0</v>
      </c>
      <c r="P1682" s="7" t="n">
        <v>18</v>
      </c>
      <c r="Q1682" s="7" t="n">
        <v>23</v>
      </c>
      <c r="R1682" s="7" t="n">
        <v>12</v>
      </c>
      <c r="S1682" s="7" t="n">
        <v>0.785</v>
      </c>
      <c r="T1682" s="7" t="n">
        <v>0</v>
      </c>
      <c r="U1682" s="7" t="n">
        <v>0</v>
      </c>
      <c r="V1682" s="7" t="n">
        <v>0.0761</v>
      </c>
      <c r="W1682" s="7"/>
    </row>
    <row r="1683" customFormat="false" ht="15" hidden="false" customHeight="false" outlineLevel="0" collapsed="false">
      <c r="A1683" s="7" t="s">
        <v>1796</v>
      </c>
      <c r="B1683" s="7" t="s">
        <v>106</v>
      </c>
      <c r="C1683" s="7" t="n">
        <v>41</v>
      </c>
      <c r="D1683" s="7" t="s">
        <v>104</v>
      </c>
      <c r="E1683" s="7" t="n">
        <v>51</v>
      </c>
      <c r="F1683" s="7" t="n">
        <v>3</v>
      </c>
      <c r="G1683" s="14" t="n">
        <v>751.12</v>
      </c>
      <c r="H1683" s="14" t="n">
        <v>1937.34</v>
      </c>
      <c r="I1683" s="14" t="n">
        <v>0</v>
      </c>
      <c r="J1683" s="14" t="n">
        <v>0</v>
      </c>
      <c r="K1683" s="14" t="n">
        <v>0</v>
      </c>
      <c r="L1683" s="14" t="n">
        <v>27280</v>
      </c>
      <c r="M1683" s="14"/>
      <c r="N1683" s="14"/>
      <c r="O1683" s="14" t="n">
        <v>0</v>
      </c>
      <c r="P1683" s="7" t="n">
        <v>6</v>
      </c>
      <c r="Q1683" s="7" t="n">
        <v>62</v>
      </c>
      <c r="R1683" s="7" t="n">
        <v>18</v>
      </c>
      <c r="S1683" s="7" t="n">
        <v>0.926</v>
      </c>
      <c r="T1683" s="7" t="n">
        <v>0</v>
      </c>
      <c r="U1683" s="7" t="n">
        <v>0</v>
      </c>
      <c r="V1683" s="7" t="n">
        <v>0.0157</v>
      </c>
      <c r="W1683" s="7"/>
    </row>
    <row r="1684" customFormat="false" ht="15" hidden="false" customHeight="false" outlineLevel="0" collapsed="false">
      <c r="A1684" s="7" t="s">
        <v>1797</v>
      </c>
      <c r="B1684" s="7" t="s">
        <v>101</v>
      </c>
      <c r="C1684" s="7" t="n">
        <v>41</v>
      </c>
      <c r="D1684" s="7" t="s">
        <v>104</v>
      </c>
      <c r="E1684" s="7" t="n">
        <v>28</v>
      </c>
      <c r="F1684" s="7" t="n">
        <v>1</v>
      </c>
      <c r="G1684" s="14" t="n">
        <v>216.64</v>
      </c>
      <c r="H1684" s="14" t="n">
        <v>0</v>
      </c>
      <c r="I1684" s="14" t="n">
        <v>0</v>
      </c>
      <c r="J1684" s="14" t="n">
        <v>0</v>
      </c>
      <c r="K1684" s="14" t="n">
        <v>0</v>
      </c>
      <c r="L1684" s="14" t="n">
        <v>0</v>
      </c>
      <c r="M1684" s="14"/>
      <c r="N1684" s="14"/>
      <c r="O1684" s="14" t="n">
        <v>0</v>
      </c>
      <c r="P1684" s="7" t="n">
        <v>0</v>
      </c>
      <c r="Q1684" s="7" t="n">
        <v>29</v>
      </c>
      <c r="R1684" s="7" t="n">
        <v>8</v>
      </c>
      <c r="S1684" s="7" t="n">
        <v>0.906</v>
      </c>
      <c r="T1684" s="7" t="n">
        <v>0</v>
      </c>
      <c r="U1684" s="7" t="n">
        <v>0</v>
      </c>
      <c r="V1684" s="7" t="n">
        <v>0.0357</v>
      </c>
      <c r="W1684" s="7"/>
    </row>
    <row r="1685" customFormat="false" ht="15" hidden="false" customHeight="false" outlineLevel="0" collapsed="false">
      <c r="A1685" s="7" t="s">
        <v>1798</v>
      </c>
      <c r="B1685" s="7" t="s">
        <v>108</v>
      </c>
      <c r="C1685" s="7" t="n">
        <v>77</v>
      </c>
      <c r="D1685" s="7" t="s">
        <v>104</v>
      </c>
      <c r="E1685" s="7" t="n">
        <v>233</v>
      </c>
      <c r="F1685" s="7" t="n">
        <v>3</v>
      </c>
      <c r="G1685" s="14" t="n">
        <v>1200.46</v>
      </c>
      <c r="H1685" s="14" t="n">
        <v>5448.74</v>
      </c>
      <c r="I1685" s="14" t="n">
        <v>0</v>
      </c>
      <c r="J1685" s="14" t="n">
        <v>11742.58</v>
      </c>
      <c r="K1685" s="14" t="n">
        <v>0</v>
      </c>
      <c r="L1685" s="14" t="n">
        <v>0</v>
      </c>
      <c r="M1685" s="14"/>
      <c r="N1685" s="14"/>
      <c r="O1685" s="14" t="n">
        <v>0</v>
      </c>
      <c r="P1685" s="7" t="n">
        <v>2</v>
      </c>
      <c r="Q1685" s="7" t="n">
        <v>16</v>
      </c>
      <c r="R1685" s="7" t="n">
        <v>7</v>
      </c>
      <c r="S1685" s="7" t="n">
        <v>0.442</v>
      </c>
      <c r="T1685" s="7" t="n">
        <v>0</v>
      </c>
      <c r="U1685" s="7" t="n">
        <v>0</v>
      </c>
      <c r="V1685" s="7" t="n">
        <v>0.0218</v>
      </c>
      <c r="W1685" s="7"/>
    </row>
    <row r="1686" customFormat="false" ht="15" hidden="false" customHeight="false" outlineLevel="0" collapsed="false">
      <c r="A1686" s="7" t="s">
        <v>1799</v>
      </c>
      <c r="B1686" s="7" t="s">
        <v>101</v>
      </c>
      <c r="C1686" s="7" t="n">
        <v>61</v>
      </c>
      <c r="D1686" s="7" t="s">
        <v>102</v>
      </c>
      <c r="E1686" s="7" t="n">
        <v>170</v>
      </c>
      <c r="F1686" s="7" t="n">
        <v>5</v>
      </c>
      <c r="G1686" s="14" t="n">
        <v>4346.77</v>
      </c>
      <c r="H1686" s="14" t="n">
        <v>19084.98</v>
      </c>
      <c r="I1686" s="14" t="n">
        <v>0</v>
      </c>
      <c r="J1686" s="14" t="n">
        <v>368562.85</v>
      </c>
      <c r="K1686" s="14" t="n">
        <v>398900</v>
      </c>
      <c r="L1686" s="14" t="n">
        <v>0</v>
      </c>
      <c r="M1686" s="14" t="n">
        <v>32600</v>
      </c>
      <c r="N1686" s="14" t="n">
        <v>12.2</v>
      </c>
      <c r="O1686" s="14" t="n">
        <v>0</v>
      </c>
      <c r="P1686" s="7" t="n">
        <v>189</v>
      </c>
      <c r="Q1686" s="7" t="n">
        <v>0</v>
      </c>
      <c r="R1686" s="7" t="n">
        <v>0</v>
      </c>
      <c r="S1686" s="7"/>
      <c r="T1686" s="7" t="n">
        <v>2</v>
      </c>
      <c r="U1686" s="7" t="n">
        <v>1</v>
      </c>
      <c r="V1686" s="7" t="n">
        <v>0.5105</v>
      </c>
      <c r="W1686" s="7"/>
    </row>
    <row r="1687" customFormat="false" ht="15" hidden="false" customHeight="false" outlineLevel="0" collapsed="false">
      <c r="A1687" s="7" t="s">
        <v>1800</v>
      </c>
      <c r="B1687" s="7" t="s">
        <v>106</v>
      </c>
      <c r="C1687" s="7" t="n">
        <v>53</v>
      </c>
      <c r="D1687" s="7" t="s">
        <v>102</v>
      </c>
      <c r="E1687" s="7" t="n">
        <v>108</v>
      </c>
      <c r="F1687" s="7" t="n">
        <v>5</v>
      </c>
      <c r="G1687" s="14" t="n">
        <v>6387.96</v>
      </c>
      <c r="H1687" s="14" t="n">
        <v>28617.46</v>
      </c>
      <c r="I1687" s="14" t="n">
        <v>46400</v>
      </c>
      <c r="J1687" s="14" t="n">
        <v>0</v>
      </c>
      <c r="K1687" s="14" t="n">
        <v>162000</v>
      </c>
      <c r="L1687" s="14" t="n">
        <v>0</v>
      </c>
      <c r="M1687" s="14" t="n">
        <v>13700</v>
      </c>
      <c r="N1687" s="14" t="n">
        <v>20.2</v>
      </c>
      <c r="O1687" s="14" t="n">
        <v>403.82</v>
      </c>
      <c r="P1687" s="7" t="n">
        <v>7</v>
      </c>
      <c r="Q1687" s="7" t="n">
        <v>35</v>
      </c>
      <c r="R1687" s="7" t="n">
        <v>0</v>
      </c>
      <c r="S1687" s="7" t="n">
        <v>0.602</v>
      </c>
      <c r="T1687" s="7" t="n">
        <v>0</v>
      </c>
      <c r="U1687" s="7" t="n">
        <v>0</v>
      </c>
      <c r="V1687" s="7" t="n">
        <v>0.0271</v>
      </c>
      <c r="W1687" s="7"/>
    </row>
    <row r="1688" customFormat="false" ht="15" hidden="false" customHeight="false" outlineLevel="0" collapsed="false">
      <c r="A1688" s="7" t="s">
        <v>1801</v>
      </c>
      <c r="B1688" s="7" t="s">
        <v>106</v>
      </c>
      <c r="C1688" s="7" t="n">
        <v>51</v>
      </c>
      <c r="D1688" s="7" t="s">
        <v>102</v>
      </c>
      <c r="E1688" s="7" t="n">
        <v>211</v>
      </c>
      <c r="F1688" s="7" t="n">
        <v>1</v>
      </c>
      <c r="G1688" s="14" t="n">
        <v>2844.96</v>
      </c>
      <c r="H1688" s="14" t="n">
        <v>0</v>
      </c>
      <c r="I1688" s="14" t="n">
        <v>0</v>
      </c>
      <c r="J1688" s="14" t="n">
        <v>0</v>
      </c>
      <c r="K1688" s="14" t="n">
        <v>0</v>
      </c>
      <c r="L1688" s="14" t="n">
        <v>0</v>
      </c>
      <c r="M1688" s="14"/>
      <c r="N1688" s="14"/>
      <c r="O1688" s="14" t="n">
        <v>0</v>
      </c>
      <c r="P1688" s="7" t="n">
        <v>14</v>
      </c>
      <c r="Q1688" s="7" t="n">
        <v>15</v>
      </c>
      <c r="R1688" s="7" t="n">
        <v>0</v>
      </c>
      <c r="S1688" s="7" t="n">
        <v>0.663</v>
      </c>
      <c r="T1688" s="7" t="n">
        <v>0</v>
      </c>
      <c r="U1688" s="7" t="n">
        <v>1</v>
      </c>
      <c r="V1688" s="7" t="n">
        <v>0.1523</v>
      </c>
      <c r="W1688" s="7"/>
    </row>
    <row r="1689" customFormat="false" ht="15" hidden="false" customHeight="false" outlineLevel="0" collapsed="false">
      <c r="A1689" s="7" t="s">
        <v>1802</v>
      </c>
      <c r="B1689" s="7" t="s">
        <v>128</v>
      </c>
      <c r="C1689" s="7" t="n">
        <v>69</v>
      </c>
      <c r="D1689" s="7" t="s">
        <v>104</v>
      </c>
      <c r="E1689" s="7" t="n">
        <v>186</v>
      </c>
      <c r="F1689" s="7" t="n">
        <v>3</v>
      </c>
      <c r="G1689" s="14" t="n">
        <v>2757.3</v>
      </c>
      <c r="H1689" s="14" t="n">
        <v>12653.19</v>
      </c>
      <c r="I1689" s="14" t="n">
        <v>0</v>
      </c>
      <c r="J1689" s="14" t="n">
        <v>0</v>
      </c>
      <c r="K1689" s="14" t="n">
        <v>0</v>
      </c>
      <c r="L1689" s="14" t="n">
        <v>0</v>
      </c>
      <c r="M1689" s="14" t="n">
        <v>6000</v>
      </c>
      <c r="N1689" s="14" t="n">
        <v>43</v>
      </c>
      <c r="O1689" s="14" t="n">
        <v>332.02</v>
      </c>
      <c r="P1689" s="7" t="n">
        <v>4</v>
      </c>
      <c r="Q1689" s="7" t="n">
        <v>28</v>
      </c>
      <c r="R1689" s="7" t="n">
        <v>2</v>
      </c>
      <c r="S1689" s="7" t="n">
        <v>0.405</v>
      </c>
      <c r="T1689" s="7" t="n">
        <v>0</v>
      </c>
      <c r="U1689" s="7" t="n">
        <v>0</v>
      </c>
      <c r="V1689" s="7" t="n">
        <v>0.0324</v>
      </c>
      <c r="W1689" s="7"/>
    </row>
    <row r="1690" customFormat="false" ht="15" hidden="false" customHeight="false" outlineLevel="0" collapsed="false">
      <c r="A1690" s="7" t="s">
        <v>1803</v>
      </c>
      <c r="B1690" s="7" t="s">
        <v>101</v>
      </c>
      <c r="C1690" s="7" t="n">
        <v>29</v>
      </c>
      <c r="D1690" s="7" t="s">
        <v>102</v>
      </c>
      <c r="E1690" s="7" t="n">
        <v>5</v>
      </c>
      <c r="F1690" s="7" t="n">
        <v>2</v>
      </c>
      <c r="G1690" s="14" t="n">
        <v>2161.55</v>
      </c>
      <c r="H1690" s="14" t="n">
        <v>7972.21</v>
      </c>
      <c r="I1690" s="14" t="n">
        <v>0</v>
      </c>
      <c r="J1690" s="14" t="n">
        <v>0</v>
      </c>
      <c r="K1690" s="14" t="n">
        <v>0</v>
      </c>
      <c r="L1690" s="14" t="n">
        <v>0</v>
      </c>
      <c r="M1690" s="14"/>
      <c r="N1690" s="14"/>
      <c r="O1690" s="14" t="n">
        <v>0</v>
      </c>
      <c r="P1690" s="7" t="n">
        <v>2</v>
      </c>
      <c r="Q1690" s="7" t="n">
        <v>28</v>
      </c>
      <c r="R1690" s="7" t="n">
        <v>18</v>
      </c>
      <c r="S1690" s="7" t="n">
        <v>0.524</v>
      </c>
      <c r="T1690" s="7" t="n">
        <v>0</v>
      </c>
      <c r="U1690" s="7" t="n">
        <v>0</v>
      </c>
      <c r="V1690" s="7" t="n">
        <v>0.0548</v>
      </c>
      <c r="W1690" s="7"/>
    </row>
    <row r="1691" customFormat="false" ht="15" hidden="false" customHeight="false" outlineLevel="0" collapsed="false">
      <c r="A1691" s="7" t="s">
        <v>1804</v>
      </c>
      <c r="B1691" s="7" t="s">
        <v>101</v>
      </c>
      <c r="C1691" s="7" t="n">
        <v>59</v>
      </c>
      <c r="D1691" s="7" t="s">
        <v>102</v>
      </c>
      <c r="E1691" s="7" t="n">
        <v>37</v>
      </c>
      <c r="F1691" s="7" t="n">
        <v>4</v>
      </c>
      <c r="G1691" s="14" t="n">
        <v>16067.43</v>
      </c>
      <c r="H1691" s="14" t="n">
        <v>0</v>
      </c>
      <c r="I1691" s="14" t="n">
        <v>192100</v>
      </c>
      <c r="J1691" s="14" t="n">
        <v>0</v>
      </c>
      <c r="K1691" s="14" t="n">
        <v>854500</v>
      </c>
      <c r="L1691" s="14" t="n">
        <v>0</v>
      </c>
      <c r="M1691" s="14"/>
      <c r="N1691" s="14"/>
      <c r="O1691" s="14" t="n">
        <v>0</v>
      </c>
      <c r="P1691" s="7" t="n">
        <v>23</v>
      </c>
      <c r="Q1691" s="7" t="n">
        <v>35</v>
      </c>
      <c r="R1691" s="7" t="n">
        <v>0</v>
      </c>
      <c r="S1691" s="7" t="n">
        <v>0.621</v>
      </c>
      <c r="T1691" s="7" t="n">
        <v>0</v>
      </c>
      <c r="U1691" s="7" t="n">
        <v>0</v>
      </c>
      <c r="V1691" s="7" t="n">
        <v>0.0796</v>
      </c>
      <c r="W1691" s="7"/>
    </row>
    <row r="1692" customFormat="false" ht="15" hidden="false" customHeight="false" outlineLevel="0" collapsed="false">
      <c r="A1692" s="7" t="s">
        <v>1805</v>
      </c>
      <c r="B1692" s="7" t="s">
        <v>101</v>
      </c>
      <c r="C1692" s="7" t="n">
        <v>19</v>
      </c>
      <c r="D1692" s="7" t="s">
        <v>102</v>
      </c>
      <c r="E1692" s="7" t="n">
        <v>1</v>
      </c>
      <c r="F1692" s="7" t="n">
        <v>1</v>
      </c>
      <c r="G1692" s="14" t="n">
        <v>980.78</v>
      </c>
      <c r="H1692" s="14" t="n">
        <v>0</v>
      </c>
      <c r="I1692" s="14" t="n">
        <v>0</v>
      </c>
      <c r="J1692" s="14" t="n">
        <v>0</v>
      </c>
      <c r="K1692" s="14" t="n">
        <v>0</v>
      </c>
      <c r="L1692" s="14" t="n">
        <v>0</v>
      </c>
      <c r="M1692" s="14"/>
      <c r="N1692" s="14"/>
      <c r="O1692" s="14" t="n">
        <v>0</v>
      </c>
      <c r="P1692" s="7" t="n">
        <v>13</v>
      </c>
      <c r="Q1692" s="7" t="n">
        <v>13</v>
      </c>
      <c r="R1692" s="7" t="n">
        <v>6</v>
      </c>
      <c r="S1692" s="7" t="n">
        <v>0.968</v>
      </c>
      <c r="T1692" s="7" t="n">
        <v>0</v>
      </c>
      <c r="U1692" s="7" t="n">
        <v>1</v>
      </c>
      <c r="V1692" s="7" t="n">
        <v>0.182</v>
      </c>
      <c r="W1692" s="7"/>
    </row>
    <row r="1693" customFormat="false" ht="15" hidden="false" customHeight="false" outlineLevel="0" collapsed="false">
      <c r="A1693" s="7" t="s">
        <v>1806</v>
      </c>
      <c r="B1693" s="7" t="s">
        <v>128</v>
      </c>
      <c r="C1693" s="7" t="n">
        <v>34</v>
      </c>
      <c r="D1693" s="7" t="s">
        <v>102</v>
      </c>
      <c r="E1693" s="7" t="n">
        <v>49</v>
      </c>
      <c r="F1693" s="7" t="n">
        <v>2</v>
      </c>
      <c r="G1693" s="14" t="n">
        <v>14558.17</v>
      </c>
      <c r="H1693" s="14" t="n">
        <v>11279.28</v>
      </c>
      <c r="I1693" s="14" t="n">
        <v>0</v>
      </c>
      <c r="J1693" s="14" t="n">
        <v>0</v>
      </c>
      <c r="K1693" s="14" t="n">
        <v>0</v>
      </c>
      <c r="L1693" s="14" t="n">
        <v>0</v>
      </c>
      <c r="M1693" s="14"/>
      <c r="N1693" s="14"/>
      <c r="O1693" s="14" t="n">
        <v>0</v>
      </c>
      <c r="P1693" s="7" t="n">
        <v>15</v>
      </c>
      <c r="Q1693" s="7" t="n">
        <v>13</v>
      </c>
      <c r="R1693" s="7" t="n">
        <v>12</v>
      </c>
      <c r="S1693" s="7" t="n">
        <v>0.841</v>
      </c>
      <c r="T1693" s="7" t="n">
        <v>0</v>
      </c>
      <c r="U1693" s="7" t="n">
        <v>0</v>
      </c>
      <c r="V1693" s="7" t="n">
        <v>0.0928</v>
      </c>
      <c r="W1693" s="7"/>
    </row>
    <row r="1694" customFormat="false" ht="15" hidden="false" customHeight="false" outlineLevel="0" collapsed="false">
      <c r="A1694" s="7" t="s">
        <v>1807</v>
      </c>
      <c r="B1694" s="7" t="s">
        <v>108</v>
      </c>
      <c r="C1694" s="7" t="n">
        <v>32</v>
      </c>
      <c r="D1694" s="7" t="s">
        <v>104</v>
      </c>
      <c r="E1694" s="7" t="n">
        <v>46</v>
      </c>
      <c r="F1694" s="7" t="n">
        <v>3</v>
      </c>
      <c r="G1694" s="14" t="n">
        <v>9765.46</v>
      </c>
      <c r="H1694" s="14" t="n">
        <v>3365.88</v>
      </c>
      <c r="I1694" s="14" t="n">
        <v>0</v>
      </c>
      <c r="J1694" s="14" t="n">
        <v>0</v>
      </c>
      <c r="K1694" s="14" t="n">
        <v>0</v>
      </c>
      <c r="L1694" s="14" t="n">
        <v>0</v>
      </c>
      <c r="M1694" s="14"/>
      <c r="N1694" s="14"/>
      <c r="O1694" s="14" t="n">
        <v>0</v>
      </c>
      <c r="P1694" s="7" t="n">
        <v>6</v>
      </c>
      <c r="Q1694" s="7" t="n">
        <v>50</v>
      </c>
      <c r="R1694" s="7" t="n">
        <v>0</v>
      </c>
      <c r="S1694" s="7" t="n">
        <v>0.642</v>
      </c>
      <c r="T1694" s="7" t="n">
        <v>0</v>
      </c>
      <c r="U1694" s="7" t="n">
        <v>0</v>
      </c>
      <c r="V1694" s="7" t="n">
        <v>0.0285</v>
      </c>
      <c r="W1694" s="7"/>
    </row>
    <row r="1695" customFormat="false" ht="15" hidden="false" customHeight="false" outlineLevel="0" collapsed="false">
      <c r="A1695" s="7" t="s">
        <v>1808</v>
      </c>
      <c r="B1695" s="7" t="s">
        <v>101</v>
      </c>
      <c r="C1695" s="7" t="n">
        <v>34</v>
      </c>
      <c r="D1695" s="7" t="s">
        <v>104</v>
      </c>
      <c r="E1695" s="7" t="n">
        <v>13</v>
      </c>
      <c r="F1695" s="7" t="n">
        <v>2</v>
      </c>
      <c r="G1695" s="14" t="n">
        <v>13749.68</v>
      </c>
      <c r="H1695" s="14" t="n">
        <v>0</v>
      </c>
      <c r="I1695" s="14" t="n">
        <v>0</v>
      </c>
      <c r="J1695" s="14" t="n">
        <v>69384.11</v>
      </c>
      <c r="K1695" s="14" t="n">
        <v>0</v>
      </c>
      <c r="L1695" s="14" t="n">
        <v>0</v>
      </c>
      <c r="M1695" s="14"/>
      <c r="N1695" s="14"/>
      <c r="O1695" s="14" t="n">
        <v>0</v>
      </c>
      <c r="P1695" s="7" t="n">
        <v>6</v>
      </c>
      <c r="Q1695" s="7" t="n">
        <v>33</v>
      </c>
      <c r="R1695" s="7" t="n">
        <v>12</v>
      </c>
      <c r="S1695" s="7" t="n">
        <v>0.806</v>
      </c>
      <c r="T1695" s="7" t="n">
        <v>0</v>
      </c>
      <c r="U1695" s="7" t="n">
        <v>0</v>
      </c>
      <c r="V1695" s="7" t="n">
        <v>0.0355</v>
      </c>
      <c r="W1695" s="7"/>
    </row>
    <row r="1696" customFormat="false" ht="15" hidden="false" customHeight="false" outlineLevel="0" collapsed="false">
      <c r="A1696" s="7" t="s">
        <v>1809</v>
      </c>
      <c r="B1696" s="7" t="s">
        <v>101</v>
      </c>
      <c r="C1696" s="7" t="n">
        <v>58</v>
      </c>
      <c r="D1696" s="7" t="s">
        <v>104</v>
      </c>
      <c r="E1696" s="7" t="n">
        <v>158</v>
      </c>
      <c r="F1696" s="7" t="n">
        <v>2</v>
      </c>
      <c r="G1696" s="14" t="n">
        <v>14240.11</v>
      </c>
      <c r="H1696" s="14" t="n">
        <v>0</v>
      </c>
      <c r="I1696" s="14" t="n">
        <v>0</v>
      </c>
      <c r="J1696" s="14" t="n">
        <v>0</v>
      </c>
      <c r="K1696" s="14" t="n">
        <v>386600</v>
      </c>
      <c r="L1696" s="14" t="n">
        <v>0</v>
      </c>
      <c r="M1696" s="14"/>
      <c r="N1696" s="14"/>
      <c r="O1696" s="14" t="n">
        <v>0</v>
      </c>
      <c r="P1696" s="7" t="n">
        <v>6</v>
      </c>
      <c r="Q1696" s="7" t="n">
        <v>16</v>
      </c>
      <c r="R1696" s="7" t="n">
        <v>7</v>
      </c>
      <c r="S1696" s="7" t="n">
        <v>0.676</v>
      </c>
      <c r="T1696" s="7" t="n">
        <v>0</v>
      </c>
      <c r="U1696" s="7" t="n">
        <v>0</v>
      </c>
      <c r="V1696" s="7" t="n">
        <v>0.038</v>
      </c>
      <c r="W1696" s="7"/>
    </row>
    <row r="1697" customFormat="false" ht="15" hidden="false" customHeight="false" outlineLevel="0" collapsed="false">
      <c r="A1697" s="7" t="s">
        <v>1810</v>
      </c>
      <c r="B1697" s="7" t="s">
        <v>101</v>
      </c>
      <c r="C1697" s="7" t="n">
        <v>41</v>
      </c>
      <c r="D1697" s="7" t="s">
        <v>104</v>
      </c>
      <c r="E1697" s="7" t="n">
        <v>144</v>
      </c>
      <c r="F1697" s="7" t="n">
        <v>4</v>
      </c>
      <c r="G1697" s="14" t="n">
        <v>18254.69</v>
      </c>
      <c r="H1697" s="14" t="n">
        <v>77309.55</v>
      </c>
      <c r="I1697" s="14" t="n">
        <v>0</v>
      </c>
      <c r="J1697" s="14" t="n">
        <v>231943.94</v>
      </c>
      <c r="K1697" s="14" t="n">
        <v>0</v>
      </c>
      <c r="L1697" s="14" t="n">
        <v>2970</v>
      </c>
      <c r="M1697" s="14"/>
      <c r="N1697" s="14"/>
      <c r="O1697" s="14" t="n">
        <v>0</v>
      </c>
      <c r="P1697" s="7" t="n">
        <v>1</v>
      </c>
      <c r="Q1697" s="7" t="n">
        <v>98</v>
      </c>
      <c r="R1697" s="7" t="n">
        <v>21</v>
      </c>
      <c r="S1697" s="7" t="n">
        <v>0.577</v>
      </c>
      <c r="T1697" s="7" t="n">
        <v>0</v>
      </c>
      <c r="U1697" s="7" t="n">
        <v>0</v>
      </c>
      <c r="V1697" s="7" t="n">
        <v>0.0162</v>
      </c>
      <c r="W1697" s="7"/>
    </row>
    <row r="1698" customFormat="false" ht="15" hidden="false" customHeight="false" outlineLevel="0" collapsed="false">
      <c r="A1698" s="7" t="s">
        <v>1811</v>
      </c>
      <c r="B1698" s="7" t="s">
        <v>101</v>
      </c>
      <c r="C1698" s="7" t="n">
        <v>33</v>
      </c>
      <c r="D1698" s="7" t="s">
        <v>104</v>
      </c>
      <c r="E1698" s="7" t="n">
        <v>67</v>
      </c>
      <c r="F1698" s="7" t="n">
        <v>4</v>
      </c>
      <c r="G1698" s="14" t="n">
        <v>8455.24</v>
      </c>
      <c r="H1698" s="14" t="n">
        <v>146689.33</v>
      </c>
      <c r="I1698" s="14" t="n">
        <v>0</v>
      </c>
      <c r="J1698" s="14" t="n">
        <v>260034.49</v>
      </c>
      <c r="K1698" s="14" t="n">
        <v>0</v>
      </c>
      <c r="L1698" s="14" t="n">
        <v>0</v>
      </c>
      <c r="M1698" s="14" t="n">
        <v>13800</v>
      </c>
      <c r="N1698" s="14" t="n">
        <v>39.4</v>
      </c>
      <c r="O1698" s="14" t="n">
        <v>256.48</v>
      </c>
      <c r="P1698" s="7" t="n">
        <v>44</v>
      </c>
      <c r="Q1698" s="7" t="n">
        <v>18</v>
      </c>
      <c r="R1698" s="7" t="n">
        <v>8</v>
      </c>
      <c r="S1698" s="7" t="n">
        <v>0.709</v>
      </c>
      <c r="T1698" s="7" t="n">
        <v>0</v>
      </c>
      <c r="U1698" s="7" t="n">
        <v>0</v>
      </c>
      <c r="V1698" s="7" t="n">
        <v>0.0275</v>
      </c>
      <c r="W1698" s="7"/>
    </row>
    <row r="1699" customFormat="false" ht="15" hidden="false" customHeight="false" outlineLevel="0" collapsed="false">
      <c r="A1699" s="7" t="s">
        <v>1812</v>
      </c>
      <c r="B1699" s="7" t="s">
        <v>108</v>
      </c>
      <c r="C1699" s="7" t="n">
        <v>41</v>
      </c>
      <c r="D1699" s="7" t="s">
        <v>104</v>
      </c>
      <c r="E1699" s="7" t="n">
        <v>91</v>
      </c>
      <c r="F1699" s="7" t="n">
        <v>2</v>
      </c>
      <c r="G1699" s="14" t="n">
        <v>9957.11</v>
      </c>
      <c r="H1699" s="14" t="n">
        <v>9562.34</v>
      </c>
      <c r="I1699" s="14" t="n">
        <v>0</v>
      </c>
      <c r="J1699" s="14" t="n">
        <v>0</v>
      </c>
      <c r="K1699" s="14" t="n">
        <v>0</v>
      </c>
      <c r="L1699" s="14" t="n">
        <v>0</v>
      </c>
      <c r="M1699" s="14"/>
      <c r="N1699" s="14"/>
      <c r="O1699" s="14" t="n">
        <v>0</v>
      </c>
      <c r="P1699" s="7" t="n">
        <v>0</v>
      </c>
      <c r="Q1699" s="7" t="n">
        <v>43</v>
      </c>
      <c r="R1699" s="7" t="n">
        <v>11</v>
      </c>
      <c r="S1699" s="7" t="n">
        <v>0.798</v>
      </c>
      <c r="T1699" s="7" t="n">
        <v>1</v>
      </c>
      <c r="U1699" s="7" t="n">
        <v>0</v>
      </c>
      <c r="V1699" s="7" t="n">
        <v>0.0298</v>
      </c>
      <c r="W1699" s="7"/>
    </row>
    <row r="1700" customFormat="false" ht="15" hidden="false" customHeight="false" outlineLevel="0" collapsed="false">
      <c r="A1700" s="7" t="s">
        <v>1813</v>
      </c>
      <c r="B1700" s="7" t="s">
        <v>106</v>
      </c>
      <c r="C1700" s="7" t="n">
        <v>70</v>
      </c>
      <c r="D1700" s="7" t="s">
        <v>102</v>
      </c>
      <c r="E1700" s="7" t="n">
        <v>196</v>
      </c>
      <c r="F1700" s="7" t="n">
        <v>3</v>
      </c>
      <c r="G1700" s="14" t="n">
        <v>2377.12</v>
      </c>
      <c r="H1700" s="14" t="n">
        <v>7087.24</v>
      </c>
      <c r="I1700" s="14" t="n">
        <v>19800</v>
      </c>
      <c r="J1700" s="14" t="n">
        <v>0</v>
      </c>
      <c r="K1700" s="14" t="n">
        <v>0</v>
      </c>
      <c r="L1700" s="14" t="n">
        <v>0</v>
      </c>
      <c r="M1700" s="14"/>
      <c r="N1700" s="14"/>
      <c r="O1700" s="14" t="n">
        <v>0</v>
      </c>
      <c r="P1700" s="7" t="n">
        <v>34</v>
      </c>
      <c r="Q1700" s="7" t="n">
        <v>11</v>
      </c>
      <c r="R1700" s="7" t="n">
        <v>0</v>
      </c>
      <c r="S1700" s="7" t="n">
        <v>0.399</v>
      </c>
      <c r="T1700" s="7" t="n">
        <v>0</v>
      </c>
      <c r="U1700" s="7" t="n">
        <v>0</v>
      </c>
      <c r="V1700" s="7" t="n">
        <v>0.0937</v>
      </c>
      <c r="W1700" s="7"/>
    </row>
    <row r="1701" customFormat="false" ht="15" hidden="false" customHeight="false" outlineLevel="0" collapsed="false">
      <c r="A1701" s="7" t="s">
        <v>1814</v>
      </c>
      <c r="B1701" s="7" t="s">
        <v>128</v>
      </c>
      <c r="C1701" s="7" t="n">
        <v>51</v>
      </c>
      <c r="D1701" s="7" t="s">
        <v>102</v>
      </c>
      <c r="E1701" s="7" t="n">
        <v>246</v>
      </c>
      <c r="F1701" s="7" t="n">
        <v>3</v>
      </c>
      <c r="G1701" s="14" t="n">
        <v>983.23</v>
      </c>
      <c r="H1701" s="14" t="n">
        <v>3353.8</v>
      </c>
      <c r="I1701" s="14" t="n">
        <v>0</v>
      </c>
      <c r="J1701" s="14" t="n">
        <v>0</v>
      </c>
      <c r="K1701" s="14" t="n">
        <v>0</v>
      </c>
      <c r="L1701" s="14" t="n">
        <v>23890</v>
      </c>
      <c r="M1701" s="14"/>
      <c r="N1701" s="14"/>
      <c r="O1701" s="14" t="n">
        <v>0</v>
      </c>
      <c r="P1701" s="7" t="n">
        <v>43</v>
      </c>
      <c r="Q1701" s="7" t="n">
        <v>3</v>
      </c>
      <c r="R1701" s="7" t="n">
        <v>0</v>
      </c>
      <c r="S1701" s="7" t="n">
        <v>0.634</v>
      </c>
      <c r="T1701" s="7" t="n">
        <v>0</v>
      </c>
      <c r="U1701" s="7" t="n">
        <v>0</v>
      </c>
      <c r="V1701" s="7" t="n">
        <v>0.1189</v>
      </c>
      <c r="W1701" s="7"/>
    </row>
    <row r="1702" customFormat="false" ht="15" hidden="false" customHeight="false" outlineLevel="0" collapsed="false">
      <c r="A1702" s="7" t="s">
        <v>1815</v>
      </c>
      <c r="B1702" s="7" t="s">
        <v>108</v>
      </c>
      <c r="C1702" s="7" t="n">
        <v>81</v>
      </c>
      <c r="D1702" s="7" t="s">
        <v>102</v>
      </c>
      <c r="E1702" s="7" t="n">
        <v>52</v>
      </c>
      <c r="F1702" s="7" t="n">
        <v>6</v>
      </c>
      <c r="G1702" s="14" t="n">
        <v>1695.83</v>
      </c>
      <c r="H1702" s="14" t="n">
        <v>9641.37</v>
      </c>
      <c r="I1702" s="14" t="n">
        <v>54900</v>
      </c>
      <c r="J1702" s="14" t="n">
        <v>0</v>
      </c>
      <c r="K1702" s="14" t="n">
        <v>162100</v>
      </c>
      <c r="L1702" s="14" t="n">
        <v>12210</v>
      </c>
      <c r="M1702" s="14"/>
      <c r="N1702" s="14"/>
      <c r="O1702" s="14" t="n">
        <v>0</v>
      </c>
      <c r="P1702" s="7" t="n">
        <v>302</v>
      </c>
      <c r="Q1702" s="7" t="n">
        <v>0</v>
      </c>
      <c r="R1702" s="7" t="n">
        <v>0</v>
      </c>
      <c r="S1702" s="7"/>
      <c r="T1702" s="7" t="n">
        <v>1</v>
      </c>
      <c r="U1702" s="7" t="n">
        <v>0</v>
      </c>
      <c r="V1702" s="7" t="n">
        <v>0.3315</v>
      </c>
      <c r="W1702" s="7"/>
    </row>
    <row r="1703" customFormat="false" ht="15" hidden="false" customHeight="false" outlineLevel="0" collapsed="false">
      <c r="A1703" s="7" t="s">
        <v>1816</v>
      </c>
      <c r="B1703" s="7" t="s">
        <v>106</v>
      </c>
      <c r="C1703" s="7" t="n">
        <v>21</v>
      </c>
      <c r="D1703" s="7" t="s">
        <v>102</v>
      </c>
      <c r="E1703" s="7" t="n">
        <v>16</v>
      </c>
      <c r="F1703" s="7" t="n">
        <v>2</v>
      </c>
      <c r="G1703" s="14" t="n">
        <v>317.26</v>
      </c>
      <c r="H1703" s="14" t="n">
        <v>15849.22</v>
      </c>
      <c r="I1703" s="14" t="n">
        <v>0</v>
      </c>
      <c r="J1703" s="14" t="n">
        <v>0</v>
      </c>
      <c r="K1703" s="14" t="n">
        <v>0</v>
      </c>
      <c r="L1703" s="14" t="n">
        <v>0</v>
      </c>
      <c r="M1703" s="14"/>
      <c r="N1703" s="14"/>
      <c r="O1703" s="14" t="n">
        <v>0</v>
      </c>
      <c r="P1703" s="7" t="n">
        <v>7</v>
      </c>
      <c r="Q1703" s="7" t="n">
        <v>20</v>
      </c>
      <c r="R1703" s="7" t="n">
        <v>5</v>
      </c>
      <c r="S1703" s="7" t="n">
        <v>0.704</v>
      </c>
      <c r="T1703" s="7" t="n">
        <v>0</v>
      </c>
      <c r="U1703" s="7" t="n">
        <v>0</v>
      </c>
      <c r="V1703" s="7" t="n">
        <v>0.1163</v>
      </c>
      <c r="W1703" s="7"/>
    </row>
    <row r="1704" customFormat="false" ht="15" hidden="false" customHeight="false" outlineLevel="0" collapsed="false">
      <c r="A1704" s="7" t="s">
        <v>1817</v>
      </c>
      <c r="B1704" s="7" t="s">
        <v>101</v>
      </c>
      <c r="C1704" s="7" t="n">
        <v>33</v>
      </c>
      <c r="D1704" s="7" t="s">
        <v>104</v>
      </c>
      <c r="E1704" s="7" t="n">
        <v>71</v>
      </c>
      <c r="F1704" s="7" t="n">
        <v>4</v>
      </c>
      <c r="G1704" s="14" t="n">
        <v>20545.24</v>
      </c>
      <c r="H1704" s="14" t="n">
        <v>53281.24</v>
      </c>
      <c r="I1704" s="14" t="n">
        <v>0</v>
      </c>
      <c r="J1704" s="14" t="n">
        <v>0</v>
      </c>
      <c r="K1704" s="14" t="n">
        <v>134000</v>
      </c>
      <c r="L1704" s="14" t="n">
        <v>0</v>
      </c>
      <c r="M1704" s="14" t="n">
        <v>17600</v>
      </c>
      <c r="N1704" s="14" t="n">
        <v>11.2</v>
      </c>
      <c r="O1704" s="14" t="n">
        <v>2461.89</v>
      </c>
      <c r="P1704" s="7" t="n">
        <v>2</v>
      </c>
      <c r="Q1704" s="7" t="n">
        <v>88</v>
      </c>
      <c r="R1704" s="7" t="n">
        <v>20</v>
      </c>
      <c r="S1704" s="7" t="n">
        <v>0.828</v>
      </c>
      <c r="T1704" s="7" t="n">
        <v>2</v>
      </c>
      <c r="U1704" s="7" t="n">
        <v>0</v>
      </c>
      <c r="V1704" s="7" t="n">
        <v>0.0494</v>
      </c>
      <c r="W1704" s="7" t="s">
        <v>137</v>
      </c>
    </row>
    <row r="1705" customFormat="false" ht="15" hidden="false" customHeight="false" outlineLevel="0" collapsed="false">
      <c r="A1705" s="7" t="s">
        <v>1818</v>
      </c>
      <c r="B1705" s="7" t="s">
        <v>101</v>
      </c>
      <c r="C1705" s="7" t="n">
        <v>63</v>
      </c>
      <c r="D1705" s="7" t="s">
        <v>102</v>
      </c>
      <c r="E1705" s="7" t="n">
        <v>48</v>
      </c>
      <c r="F1705" s="7" t="n">
        <v>3</v>
      </c>
      <c r="G1705" s="14" t="n">
        <v>4263.46</v>
      </c>
      <c r="H1705" s="14" t="n">
        <v>30248.26</v>
      </c>
      <c r="I1705" s="14" t="n">
        <v>0</v>
      </c>
      <c r="J1705" s="14" t="n">
        <v>6090.78</v>
      </c>
      <c r="K1705" s="14" t="n">
        <v>0</v>
      </c>
      <c r="L1705" s="14" t="n">
        <v>0</v>
      </c>
      <c r="M1705" s="14"/>
      <c r="N1705" s="14"/>
      <c r="O1705" s="14" t="n">
        <v>0</v>
      </c>
      <c r="P1705" s="7" t="n">
        <v>54</v>
      </c>
      <c r="Q1705" s="7" t="n">
        <v>14</v>
      </c>
      <c r="R1705" s="7" t="n">
        <v>10</v>
      </c>
      <c r="S1705" s="7" t="n">
        <v>0.841</v>
      </c>
      <c r="T1705" s="7" t="n">
        <v>0</v>
      </c>
      <c r="U1705" s="7" t="n">
        <v>0</v>
      </c>
      <c r="V1705" s="7" t="n">
        <v>0.1313</v>
      </c>
      <c r="W1705" s="7"/>
    </row>
    <row r="1706" customFormat="false" ht="15" hidden="false" customHeight="false" outlineLevel="0" collapsed="false">
      <c r="A1706" s="7" t="s">
        <v>1819</v>
      </c>
      <c r="B1706" s="7" t="s">
        <v>106</v>
      </c>
      <c r="C1706" s="7" t="n">
        <v>37</v>
      </c>
      <c r="D1706" s="7" t="s">
        <v>104</v>
      </c>
      <c r="E1706" s="7" t="n">
        <v>67</v>
      </c>
      <c r="F1706" s="7" t="n">
        <v>5</v>
      </c>
      <c r="G1706" s="14" t="n">
        <v>2940.15</v>
      </c>
      <c r="H1706" s="14" t="n">
        <v>62427.06</v>
      </c>
      <c r="I1706" s="14" t="n">
        <v>0</v>
      </c>
      <c r="J1706" s="14" t="n">
        <v>283070.71</v>
      </c>
      <c r="K1706" s="14" t="n">
        <v>127400</v>
      </c>
      <c r="L1706" s="14" t="n">
        <v>0</v>
      </c>
      <c r="M1706" s="14" t="n">
        <v>8100</v>
      </c>
      <c r="N1706" s="14" t="n">
        <v>17.3</v>
      </c>
      <c r="O1706" s="14" t="n">
        <v>653.92</v>
      </c>
      <c r="P1706" s="7" t="n">
        <v>1</v>
      </c>
      <c r="Q1706" s="7" t="n">
        <v>58</v>
      </c>
      <c r="R1706" s="7" t="n">
        <v>0</v>
      </c>
      <c r="S1706" s="7" t="n">
        <v>0.661</v>
      </c>
      <c r="T1706" s="7" t="n">
        <v>0</v>
      </c>
      <c r="U1706" s="7" t="n">
        <v>0</v>
      </c>
      <c r="V1706" s="7" t="n">
        <v>0.021</v>
      </c>
      <c r="W1706" s="7"/>
    </row>
    <row r="1707" customFormat="false" ht="15" hidden="false" customHeight="false" outlineLevel="0" collapsed="false">
      <c r="A1707" s="7" t="s">
        <v>1820</v>
      </c>
      <c r="B1707" s="7" t="s">
        <v>101</v>
      </c>
      <c r="C1707" s="7" t="n">
        <v>19</v>
      </c>
      <c r="D1707" s="7" t="s">
        <v>102</v>
      </c>
      <c r="E1707" s="7" t="n">
        <v>1</v>
      </c>
      <c r="F1707" s="7" t="n">
        <v>2</v>
      </c>
      <c r="G1707" s="14" t="n">
        <v>2032.07</v>
      </c>
      <c r="H1707" s="14" t="n">
        <v>0</v>
      </c>
      <c r="I1707" s="14" t="n">
        <v>0</v>
      </c>
      <c r="J1707" s="14" t="n">
        <v>0</v>
      </c>
      <c r="K1707" s="14" t="n">
        <v>265900</v>
      </c>
      <c r="L1707" s="14" t="n">
        <v>0</v>
      </c>
      <c r="M1707" s="14"/>
      <c r="N1707" s="14"/>
      <c r="O1707" s="14" t="n">
        <v>0</v>
      </c>
      <c r="P1707" s="7" t="n">
        <v>14</v>
      </c>
      <c r="Q1707" s="7" t="n">
        <v>11</v>
      </c>
      <c r="R1707" s="7" t="n">
        <v>15</v>
      </c>
      <c r="S1707" s="7" t="n">
        <v>0.73</v>
      </c>
      <c r="T1707" s="7" t="n">
        <v>0</v>
      </c>
      <c r="U1707" s="7" t="n">
        <v>0</v>
      </c>
      <c r="V1707" s="7" t="n">
        <v>0.1641</v>
      </c>
      <c r="W1707" s="7"/>
    </row>
    <row r="1708" customFormat="false" ht="15" hidden="false" customHeight="false" outlineLevel="0" collapsed="false">
      <c r="A1708" s="7" t="s">
        <v>1821</v>
      </c>
      <c r="B1708" s="7" t="s">
        <v>101</v>
      </c>
      <c r="C1708" s="7" t="n">
        <v>55</v>
      </c>
      <c r="D1708" s="7" t="s">
        <v>102</v>
      </c>
      <c r="E1708" s="7" t="n">
        <v>19</v>
      </c>
      <c r="F1708" s="7" t="n">
        <v>3</v>
      </c>
      <c r="G1708" s="14" t="n">
        <v>3501.01</v>
      </c>
      <c r="H1708" s="14" t="n">
        <v>11242.61</v>
      </c>
      <c r="I1708" s="14" t="n">
        <v>9500</v>
      </c>
      <c r="J1708" s="14" t="n">
        <v>0</v>
      </c>
      <c r="K1708" s="14" t="n">
        <v>0</v>
      </c>
      <c r="L1708" s="14" t="n">
        <v>0</v>
      </c>
      <c r="M1708" s="14"/>
      <c r="N1708" s="14"/>
      <c r="O1708" s="14" t="n">
        <v>0</v>
      </c>
      <c r="P1708" s="7" t="n">
        <v>278</v>
      </c>
      <c r="Q1708" s="7" t="n">
        <v>0</v>
      </c>
      <c r="R1708" s="7" t="n">
        <v>0</v>
      </c>
      <c r="S1708" s="7"/>
      <c r="T1708" s="7" t="n">
        <v>0</v>
      </c>
      <c r="U1708" s="7" t="n">
        <v>0</v>
      </c>
      <c r="V1708" s="7" t="n">
        <v>0.2967</v>
      </c>
      <c r="W1708" s="7"/>
    </row>
    <row r="1709" customFormat="false" ht="15" hidden="false" customHeight="false" outlineLevel="0" collapsed="false">
      <c r="A1709" s="7" t="s">
        <v>1822</v>
      </c>
      <c r="B1709" s="7" t="s">
        <v>101</v>
      </c>
      <c r="C1709" s="7" t="n">
        <v>56</v>
      </c>
      <c r="D1709" s="7" t="s">
        <v>102</v>
      </c>
      <c r="E1709" s="7" t="n">
        <v>11</v>
      </c>
      <c r="F1709" s="7" t="n">
        <v>1</v>
      </c>
      <c r="G1709" s="14" t="n">
        <v>12239.21</v>
      </c>
      <c r="H1709" s="14" t="n">
        <v>0</v>
      </c>
      <c r="I1709" s="14" t="n">
        <v>0</v>
      </c>
      <c r="J1709" s="14" t="n">
        <v>0</v>
      </c>
      <c r="K1709" s="14" t="n">
        <v>0</v>
      </c>
      <c r="L1709" s="14" t="n">
        <v>0</v>
      </c>
      <c r="M1709" s="14"/>
      <c r="N1709" s="14"/>
      <c r="O1709" s="14" t="n">
        <v>0</v>
      </c>
      <c r="P1709" s="7" t="n">
        <v>1</v>
      </c>
      <c r="Q1709" s="7" t="n">
        <v>36</v>
      </c>
      <c r="R1709" s="7" t="n">
        <v>13</v>
      </c>
      <c r="S1709" s="7" t="n">
        <v>0.507</v>
      </c>
      <c r="T1709" s="7" t="n">
        <v>0</v>
      </c>
      <c r="U1709" s="7" t="n">
        <v>0</v>
      </c>
      <c r="V1709" s="7" t="n">
        <v>0.0915</v>
      </c>
      <c r="W1709" s="7"/>
    </row>
    <row r="1710" customFormat="false" ht="15" hidden="false" customHeight="false" outlineLevel="0" collapsed="false">
      <c r="A1710" s="7" t="s">
        <v>1823</v>
      </c>
      <c r="B1710" s="7" t="s">
        <v>101</v>
      </c>
      <c r="C1710" s="7" t="n">
        <v>57</v>
      </c>
      <c r="D1710" s="7" t="s">
        <v>102</v>
      </c>
      <c r="E1710" s="7" t="n">
        <v>163</v>
      </c>
      <c r="F1710" s="7" t="n">
        <v>2</v>
      </c>
      <c r="G1710" s="14" t="n">
        <v>5888.65</v>
      </c>
      <c r="H1710" s="14" t="n">
        <v>0</v>
      </c>
      <c r="I1710" s="14" t="n">
        <v>0</v>
      </c>
      <c r="J1710" s="14" t="n">
        <v>0</v>
      </c>
      <c r="K1710" s="14" t="n">
        <v>0</v>
      </c>
      <c r="L1710" s="14" t="n">
        <v>0</v>
      </c>
      <c r="M1710" s="14" t="n">
        <v>24300</v>
      </c>
      <c r="N1710" s="14" t="n">
        <v>20.8</v>
      </c>
      <c r="O1710" s="14" t="n">
        <v>431.28</v>
      </c>
      <c r="P1710" s="7" t="n">
        <v>8</v>
      </c>
      <c r="Q1710" s="7" t="n">
        <v>12</v>
      </c>
      <c r="R1710" s="7" t="n">
        <v>0</v>
      </c>
      <c r="S1710" s="7" t="n">
        <v>0.485</v>
      </c>
      <c r="T1710" s="7" t="n">
        <v>0</v>
      </c>
      <c r="U1710" s="7" t="n">
        <v>0</v>
      </c>
      <c r="V1710" s="7" t="n">
        <v>0.0786</v>
      </c>
      <c r="W1710" s="7"/>
    </row>
    <row r="1711" customFormat="false" ht="15" hidden="false" customHeight="false" outlineLevel="0" collapsed="false">
      <c r="A1711" s="7" t="s">
        <v>1824</v>
      </c>
      <c r="B1711" s="7" t="s">
        <v>106</v>
      </c>
      <c r="C1711" s="7" t="n">
        <v>54</v>
      </c>
      <c r="D1711" s="7" t="s">
        <v>104</v>
      </c>
      <c r="E1711" s="7" t="n">
        <v>215</v>
      </c>
      <c r="F1711" s="7" t="n">
        <v>2</v>
      </c>
      <c r="G1711" s="14" t="n">
        <v>2861.18</v>
      </c>
      <c r="H1711" s="14" t="n">
        <v>23677.6</v>
      </c>
      <c r="I1711" s="14" t="n">
        <v>0</v>
      </c>
      <c r="J1711" s="14" t="n">
        <v>0</v>
      </c>
      <c r="K1711" s="14" t="n">
        <v>0</v>
      </c>
      <c r="L1711" s="14" t="n">
        <v>0</v>
      </c>
      <c r="M1711" s="14"/>
      <c r="N1711" s="14"/>
      <c r="O1711" s="14" t="n">
        <v>0</v>
      </c>
      <c r="P1711" s="7" t="n">
        <v>391</v>
      </c>
      <c r="Q1711" s="7" t="n">
        <v>0</v>
      </c>
      <c r="R1711" s="7" t="n">
        <v>0</v>
      </c>
      <c r="S1711" s="7"/>
      <c r="T1711" s="7" t="n">
        <v>0</v>
      </c>
      <c r="U1711" s="7" t="n">
        <v>0</v>
      </c>
      <c r="V1711" s="7" t="n">
        <v>0.1635</v>
      </c>
      <c r="W1711" s="7"/>
    </row>
    <row r="1712" customFormat="false" ht="15" hidden="false" customHeight="false" outlineLevel="0" collapsed="false">
      <c r="A1712" s="7" t="s">
        <v>1825</v>
      </c>
      <c r="B1712" s="7" t="s">
        <v>101</v>
      </c>
      <c r="C1712" s="7" t="n">
        <v>74</v>
      </c>
      <c r="D1712" s="7" t="s">
        <v>104</v>
      </c>
      <c r="E1712" s="7" t="n">
        <v>403</v>
      </c>
      <c r="F1712" s="7" t="n">
        <v>5</v>
      </c>
      <c r="G1712" s="14" t="n">
        <v>3378.15</v>
      </c>
      <c r="H1712" s="14" t="n">
        <v>4117.24</v>
      </c>
      <c r="I1712" s="14" t="n">
        <v>30800</v>
      </c>
      <c r="J1712" s="14" t="n">
        <v>0</v>
      </c>
      <c r="K1712" s="14" t="n">
        <v>0</v>
      </c>
      <c r="L1712" s="14" t="n">
        <v>0</v>
      </c>
      <c r="M1712" s="14" t="n">
        <v>6800</v>
      </c>
      <c r="N1712" s="14" t="n">
        <v>63.2</v>
      </c>
      <c r="O1712" s="14" t="n">
        <v>0</v>
      </c>
      <c r="P1712" s="7" t="n">
        <v>245</v>
      </c>
      <c r="Q1712" s="7" t="n">
        <v>0</v>
      </c>
      <c r="R1712" s="7" t="n">
        <v>0</v>
      </c>
      <c r="S1712" s="7"/>
      <c r="T1712" s="7" t="n">
        <v>0</v>
      </c>
      <c r="U1712" s="7" t="n">
        <v>0</v>
      </c>
      <c r="V1712" s="7" t="n">
        <v>0.0794</v>
      </c>
      <c r="W1712" s="7"/>
    </row>
    <row r="1713" customFormat="false" ht="15" hidden="false" customHeight="false" outlineLevel="0" collapsed="false">
      <c r="A1713" s="7" t="s">
        <v>1826</v>
      </c>
      <c r="B1713" s="7" t="s">
        <v>106</v>
      </c>
      <c r="C1713" s="7" t="n">
        <v>79</v>
      </c>
      <c r="D1713" s="7" t="s">
        <v>104</v>
      </c>
      <c r="E1713" s="7" t="n">
        <v>80</v>
      </c>
      <c r="F1713" s="7" t="n">
        <v>4</v>
      </c>
      <c r="G1713" s="14" t="n">
        <v>7076.02</v>
      </c>
      <c r="H1713" s="14" t="n">
        <v>7906.71</v>
      </c>
      <c r="I1713" s="14" t="n">
        <v>62900</v>
      </c>
      <c r="J1713" s="14" t="n">
        <v>0</v>
      </c>
      <c r="K1713" s="14" t="n">
        <v>0</v>
      </c>
      <c r="L1713" s="14" t="n">
        <v>0</v>
      </c>
      <c r="M1713" s="14" t="n">
        <v>13000</v>
      </c>
      <c r="N1713" s="14" t="n">
        <v>51.3</v>
      </c>
      <c r="O1713" s="14" t="n">
        <v>504.63</v>
      </c>
      <c r="P1713" s="7" t="n">
        <v>5</v>
      </c>
      <c r="Q1713" s="7" t="n">
        <v>34</v>
      </c>
      <c r="R1713" s="7" t="n">
        <v>0</v>
      </c>
      <c r="S1713" s="7" t="n">
        <v>0.108</v>
      </c>
      <c r="T1713" s="7" t="n">
        <v>0</v>
      </c>
      <c r="U1713" s="7" t="n">
        <v>0</v>
      </c>
      <c r="V1713" s="7" t="n">
        <v>0.0349</v>
      </c>
      <c r="W1713" s="7"/>
    </row>
    <row r="1714" customFormat="false" ht="15" hidden="false" customHeight="false" outlineLevel="0" collapsed="false">
      <c r="A1714" s="7" t="s">
        <v>1827</v>
      </c>
      <c r="B1714" s="7" t="s">
        <v>106</v>
      </c>
      <c r="C1714" s="7" t="n">
        <v>39</v>
      </c>
      <c r="D1714" s="7" t="s">
        <v>104</v>
      </c>
      <c r="E1714" s="7" t="n">
        <v>169</v>
      </c>
      <c r="F1714" s="7" t="n">
        <v>4</v>
      </c>
      <c r="G1714" s="14" t="n">
        <v>14367.7</v>
      </c>
      <c r="H1714" s="14" t="n">
        <v>75313.99</v>
      </c>
      <c r="I1714" s="14" t="n">
        <v>0</v>
      </c>
      <c r="J1714" s="14" t="n">
        <v>0</v>
      </c>
      <c r="K1714" s="14" t="n">
        <v>366200</v>
      </c>
      <c r="L1714" s="14" t="n">
        <v>0</v>
      </c>
      <c r="M1714" s="14" t="n">
        <v>16700</v>
      </c>
      <c r="N1714" s="14" t="n">
        <v>65.9</v>
      </c>
      <c r="O1714" s="14" t="n">
        <v>718.91</v>
      </c>
      <c r="P1714" s="7" t="n">
        <v>19</v>
      </c>
      <c r="Q1714" s="7" t="n">
        <v>28</v>
      </c>
      <c r="R1714" s="7" t="n">
        <v>0</v>
      </c>
      <c r="S1714" s="7" t="n">
        <v>0.615</v>
      </c>
      <c r="T1714" s="7" t="n">
        <v>0</v>
      </c>
      <c r="U1714" s="7" t="n">
        <v>0</v>
      </c>
      <c r="V1714" s="7" t="n">
        <v>0.0334</v>
      </c>
      <c r="W1714" s="7"/>
    </row>
    <row r="1715" customFormat="false" ht="15" hidden="false" customHeight="false" outlineLevel="0" collapsed="false">
      <c r="A1715" s="7" t="s">
        <v>1828</v>
      </c>
      <c r="B1715" s="7" t="s">
        <v>106</v>
      </c>
      <c r="C1715" s="7" t="n">
        <v>52</v>
      </c>
      <c r="D1715" s="7" t="s">
        <v>104</v>
      </c>
      <c r="E1715" s="7" t="n">
        <v>52</v>
      </c>
      <c r="F1715" s="7" t="n">
        <v>4</v>
      </c>
      <c r="G1715" s="14" t="n">
        <v>9784.89</v>
      </c>
      <c r="H1715" s="14" t="n">
        <v>5542.46</v>
      </c>
      <c r="I1715" s="14" t="n">
        <v>0</v>
      </c>
      <c r="J1715" s="14" t="n">
        <v>0</v>
      </c>
      <c r="K1715" s="14" t="n">
        <v>0</v>
      </c>
      <c r="L1715" s="14" t="n">
        <v>0</v>
      </c>
      <c r="M1715" s="14" t="n">
        <v>6200</v>
      </c>
      <c r="N1715" s="14" t="n">
        <v>15.1</v>
      </c>
      <c r="O1715" s="14" t="n">
        <v>792.53</v>
      </c>
      <c r="P1715" s="7" t="n">
        <v>1</v>
      </c>
      <c r="Q1715" s="7" t="n">
        <v>59</v>
      </c>
      <c r="R1715" s="7" t="n">
        <v>16</v>
      </c>
      <c r="S1715" s="7" t="n">
        <v>0.447</v>
      </c>
      <c r="T1715" s="7" t="n">
        <v>0</v>
      </c>
      <c r="U1715" s="7" t="n">
        <v>0</v>
      </c>
      <c r="V1715" s="7" t="n">
        <v>0.0157</v>
      </c>
      <c r="W1715" s="7"/>
    </row>
    <row r="1716" customFormat="false" ht="15" hidden="false" customHeight="false" outlineLevel="0" collapsed="false">
      <c r="A1716" s="7" t="s">
        <v>1829</v>
      </c>
      <c r="B1716" s="7" t="s">
        <v>101</v>
      </c>
      <c r="C1716" s="7" t="n">
        <v>19</v>
      </c>
      <c r="D1716" s="7" t="s">
        <v>104</v>
      </c>
      <c r="E1716" s="7" t="n">
        <v>5</v>
      </c>
      <c r="F1716" s="7" t="n">
        <v>4</v>
      </c>
      <c r="G1716" s="14" t="n">
        <v>6329.03</v>
      </c>
      <c r="H1716" s="14" t="n">
        <v>32129.94</v>
      </c>
      <c r="I1716" s="14" t="n">
        <v>13700</v>
      </c>
      <c r="J1716" s="14" t="n">
        <v>0</v>
      </c>
      <c r="K1716" s="14" t="n">
        <v>0</v>
      </c>
      <c r="L1716" s="14" t="n">
        <v>0</v>
      </c>
      <c r="M1716" s="14" t="n">
        <v>7600</v>
      </c>
      <c r="N1716" s="14" t="n">
        <v>25.4</v>
      </c>
      <c r="O1716" s="14" t="n">
        <v>612.56</v>
      </c>
      <c r="P1716" s="7" t="n">
        <v>1</v>
      </c>
      <c r="Q1716" s="7" t="n">
        <v>63</v>
      </c>
      <c r="R1716" s="7" t="n">
        <v>23</v>
      </c>
      <c r="S1716" s="7" t="n">
        <v>0.973</v>
      </c>
      <c r="T1716" s="7" t="n">
        <v>0</v>
      </c>
      <c r="U1716" s="7" t="n">
        <v>0</v>
      </c>
      <c r="V1716" s="7" t="n">
        <v>0.0225</v>
      </c>
      <c r="W1716" s="7"/>
    </row>
    <row r="1717" customFormat="false" ht="15" hidden="false" customHeight="false" outlineLevel="0" collapsed="false">
      <c r="A1717" s="7" t="s">
        <v>1830</v>
      </c>
      <c r="B1717" s="7" t="s">
        <v>106</v>
      </c>
      <c r="C1717" s="7" t="n">
        <v>57</v>
      </c>
      <c r="D1717" s="7" t="s">
        <v>102</v>
      </c>
      <c r="E1717" s="7" t="n">
        <v>157</v>
      </c>
      <c r="F1717" s="7" t="n">
        <v>3</v>
      </c>
      <c r="G1717" s="14" t="n">
        <v>5784.76</v>
      </c>
      <c r="H1717" s="14" t="n">
        <v>1690.84</v>
      </c>
      <c r="I1717" s="14" t="n">
        <v>0</v>
      </c>
      <c r="J1717" s="14" t="n">
        <v>0</v>
      </c>
      <c r="K1717" s="14" t="n">
        <v>0</v>
      </c>
      <c r="L1717" s="14" t="n">
        <v>0</v>
      </c>
      <c r="M1717" s="14" t="n">
        <v>5400</v>
      </c>
      <c r="N1717" s="14" t="n">
        <v>59.2</v>
      </c>
      <c r="O1717" s="14" t="n">
        <v>209.53</v>
      </c>
      <c r="P1717" s="7" t="n">
        <v>2</v>
      </c>
      <c r="Q1717" s="7" t="n">
        <v>67</v>
      </c>
      <c r="R1717" s="7" t="n">
        <v>21</v>
      </c>
      <c r="S1717" s="7" t="n">
        <v>0.789</v>
      </c>
      <c r="T1717" s="7" t="n">
        <v>1</v>
      </c>
      <c r="U1717" s="7" t="n">
        <v>0</v>
      </c>
      <c r="V1717" s="7" t="n">
        <v>0.0746</v>
      </c>
      <c r="W1717" s="7"/>
    </row>
    <row r="1718" customFormat="false" ht="15" hidden="false" customHeight="false" outlineLevel="0" collapsed="false">
      <c r="A1718" s="7" t="s">
        <v>1831</v>
      </c>
      <c r="B1718" s="7" t="s">
        <v>106</v>
      </c>
      <c r="C1718" s="7" t="n">
        <v>66</v>
      </c>
      <c r="D1718" s="7" t="s">
        <v>104</v>
      </c>
      <c r="E1718" s="7" t="n">
        <v>334</v>
      </c>
      <c r="F1718" s="7" t="n">
        <v>3</v>
      </c>
      <c r="G1718" s="14" t="n">
        <v>5543.61</v>
      </c>
      <c r="H1718" s="14" t="n">
        <v>0</v>
      </c>
      <c r="I1718" s="14" t="n">
        <v>15900</v>
      </c>
      <c r="J1718" s="14" t="n">
        <v>0</v>
      </c>
      <c r="K1718" s="14" t="n">
        <v>0</v>
      </c>
      <c r="L1718" s="14" t="n">
        <v>0</v>
      </c>
      <c r="M1718" s="14" t="n">
        <v>6500</v>
      </c>
      <c r="N1718" s="14" t="n">
        <v>8.6</v>
      </c>
      <c r="O1718" s="14" t="n">
        <v>393.94</v>
      </c>
      <c r="P1718" s="7" t="n">
        <v>1</v>
      </c>
      <c r="Q1718" s="7" t="n">
        <v>36</v>
      </c>
      <c r="R1718" s="7" t="n">
        <v>0</v>
      </c>
      <c r="S1718" s="7" t="n">
        <v>0.279</v>
      </c>
      <c r="T1718" s="7" t="n">
        <v>0</v>
      </c>
      <c r="U1718" s="7" t="n">
        <v>0</v>
      </c>
      <c r="V1718" s="7" t="n">
        <v>0.0247</v>
      </c>
      <c r="W1718" s="7"/>
    </row>
    <row r="1719" customFormat="false" ht="15" hidden="false" customHeight="false" outlineLevel="0" collapsed="false">
      <c r="A1719" s="7" t="s">
        <v>1832</v>
      </c>
      <c r="B1719" s="7" t="s">
        <v>108</v>
      </c>
      <c r="C1719" s="7" t="n">
        <v>55</v>
      </c>
      <c r="D1719" s="7" t="s">
        <v>104</v>
      </c>
      <c r="E1719" s="7" t="n">
        <v>31</v>
      </c>
      <c r="F1719" s="7" t="n">
        <v>4</v>
      </c>
      <c r="G1719" s="14" t="n">
        <v>8641.22</v>
      </c>
      <c r="H1719" s="14" t="n">
        <v>28798.74</v>
      </c>
      <c r="I1719" s="14" t="n">
        <v>0</v>
      </c>
      <c r="J1719" s="14" t="n">
        <v>0</v>
      </c>
      <c r="K1719" s="14" t="n">
        <v>0</v>
      </c>
      <c r="L1719" s="14" t="n">
        <v>0</v>
      </c>
      <c r="M1719" s="14" t="n">
        <v>9200</v>
      </c>
      <c r="N1719" s="14" t="n">
        <v>36.3</v>
      </c>
      <c r="O1719" s="14" t="n">
        <v>857.61</v>
      </c>
      <c r="P1719" s="7" t="n">
        <v>9</v>
      </c>
      <c r="Q1719" s="7" t="n">
        <v>93</v>
      </c>
      <c r="R1719" s="7" t="n">
        <v>22</v>
      </c>
      <c r="S1719" s="7" t="n">
        <v>0.654</v>
      </c>
      <c r="T1719" s="7" t="n">
        <v>0</v>
      </c>
      <c r="U1719" s="7" t="n">
        <v>0</v>
      </c>
      <c r="V1719" s="7" t="n">
        <v>0.0205</v>
      </c>
      <c r="W1719" s="7"/>
    </row>
    <row r="1720" customFormat="false" ht="15" hidden="false" customHeight="false" outlineLevel="0" collapsed="false">
      <c r="A1720" s="7" t="s">
        <v>1833</v>
      </c>
      <c r="B1720" s="7" t="s">
        <v>128</v>
      </c>
      <c r="C1720" s="7" t="n">
        <v>59</v>
      </c>
      <c r="D1720" s="7" t="s">
        <v>104</v>
      </c>
      <c r="E1720" s="7" t="n">
        <v>192</v>
      </c>
      <c r="F1720" s="7" t="n">
        <v>5</v>
      </c>
      <c r="G1720" s="14" t="n">
        <v>8249.63</v>
      </c>
      <c r="H1720" s="14"/>
      <c r="I1720" s="14" t="n">
        <v>8900</v>
      </c>
      <c r="J1720" s="14" t="n">
        <v>26809.05</v>
      </c>
      <c r="K1720" s="14" t="n">
        <v>0</v>
      </c>
      <c r="L1720" s="14" t="n">
        <v>0</v>
      </c>
      <c r="M1720" s="14" t="n">
        <v>8200</v>
      </c>
      <c r="N1720" s="14" t="n">
        <v>30.8</v>
      </c>
      <c r="O1720" s="14" t="n">
        <v>259.64</v>
      </c>
      <c r="P1720" s="7" t="n">
        <v>17</v>
      </c>
      <c r="Q1720" s="7" t="n">
        <v>53</v>
      </c>
      <c r="R1720" s="7" t="n">
        <v>0</v>
      </c>
      <c r="S1720" s="7" t="n">
        <v>0.453</v>
      </c>
      <c r="T1720" s="7" t="n">
        <v>0</v>
      </c>
      <c r="U1720" s="7" t="n">
        <v>0</v>
      </c>
      <c r="V1720" s="7" t="n">
        <v>0.0272</v>
      </c>
      <c r="W1720" s="7" t="s">
        <v>384</v>
      </c>
    </row>
    <row r="1721" customFormat="false" ht="15" hidden="false" customHeight="false" outlineLevel="0" collapsed="false">
      <c r="A1721" s="7" t="s">
        <v>1834</v>
      </c>
      <c r="B1721" s="7" t="s">
        <v>108</v>
      </c>
      <c r="C1721" s="7" t="n">
        <v>32</v>
      </c>
      <c r="D1721" s="7" t="s">
        <v>102</v>
      </c>
      <c r="E1721" s="7" t="n">
        <v>70</v>
      </c>
      <c r="F1721" s="7" t="n">
        <v>3</v>
      </c>
      <c r="G1721" s="14" t="n">
        <v>4900.2</v>
      </c>
      <c r="H1721" s="14" t="n">
        <v>0</v>
      </c>
      <c r="I1721" s="14" t="n">
        <v>148700</v>
      </c>
      <c r="J1721" s="14" t="n">
        <v>0</v>
      </c>
      <c r="K1721" s="14" t="n">
        <v>0</v>
      </c>
      <c r="L1721" s="14" t="n">
        <v>0</v>
      </c>
      <c r="M1721" s="14" t="n">
        <v>17700</v>
      </c>
      <c r="N1721" s="14" t="n">
        <v>10.7</v>
      </c>
      <c r="O1721" s="14" t="n">
        <v>214.2</v>
      </c>
      <c r="P1721" s="7" t="n">
        <v>24</v>
      </c>
      <c r="Q1721" s="7" t="n">
        <v>14</v>
      </c>
      <c r="R1721" s="7" t="n">
        <v>8</v>
      </c>
      <c r="S1721" s="7" t="n">
        <v>0.854</v>
      </c>
      <c r="T1721" s="7" t="n">
        <v>0</v>
      </c>
      <c r="U1721" s="7" t="n">
        <v>0</v>
      </c>
      <c r="V1721" s="7" t="n">
        <v>0.0795</v>
      </c>
      <c r="W1721" s="7"/>
    </row>
    <row r="1722" customFormat="false" ht="15" hidden="false" customHeight="false" outlineLevel="0" collapsed="false">
      <c r="A1722" s="7" t="s">
        <v>1835</v>
      </c>
      <c r="B1722" s="7" t="s">
        <v>106</v>
      </c>
      <c r="C1722" s="7" t="n">
        <v>39</v>
      </c>
      <c r="D1722" s="7" t="s">
        <v>102</v>
      </c>
      <c r="E1722" s="7" t="n">
        <v>151</v>
      </c>
      <c r="F1722" s="7" t="n">
        <v>4</v>
      </c>
      <c r="G1722" s="14" t="n">
        <v>3635.81</v>
      </c>
      <c r="H1722" s="14" t="n">
        <v>15333.8</v>
      </c>
      <c r="I1722" s="14" t="n">
        <v>0</v>
      </c>
      <c r="J1722" s="14" t="n">
        <v>0</v>
      </c>
      <c r="K1722" s="14" t="n">
        <v>0</v>
      </c>
      <c r="L1722" s="14" t="n">
        <v>0</v>
      </c>
      <c r="M1722" s="14" t="n">
        <v>10400</v>
      </c>
      <c r="N1722" s="14" t="n">
        <v>28.3</v>
      </c>
      <c r="O1722" s="14" t="n">
        <v>300.83</v>
      </c>
      <c r="P1722" s="7" t="n">
        <v>33</v>
      </c>
      <c r="Q1722" s="7" t="n">
        <v>23</v>
      </c>
      <c r="R1722" s="7" t="n">
        <v>7</v>
      </c>
      <c r="S1722" s="7" t="n">
        <v>0.761</v>
      </c>
      <c r="T1722" s="7" t="n">
        <v>0</v>
      </c>
      <c r="U1722" s="7" t="n">
        <v>0</v>
      </c>
      <c r="V1722" s="7" t="n">
        <v>0.0459</v>
      </c>
      <c r="W1722" s="7"/>
    </row>
    <row r="1723" customFormat="false" ht="15" hidden="false" customHeight="false" outlineLevel="0" collapsed="false">
      <c r="A1723" s="7" t="s">
        <v>1836</v>
      </c>
      <c r="B1723" s="7" t="s">
        <v>108</v>
      </c>
      <c r="C1723" s="7" t="n">
        <v>59</v>
      </c>
      <c r="D1723" s="7" t="s">
        <v>104</v>
      </c>
      <c r="E1723" s="7" t="n">
        <v>151</v>
      </c>
      <c r="F1723" s="7" t="n">
        <v>2</v>
      </c>
      <c r="G1723" s="14" t="n">
        <v>6210.45</v>
      </c>
      <c r="H1723" s="14" t="n">
        <v>2449.96</v>
      </c>
      <c r="I1723" s="14" t="n">
        <v>0</v>
      </c>
      <c r="J1723" s="14" t="n">
        <v>0</v>
      </c>
      <c r="K1723" s="14" t="n">
        <v>0</v>
      </c>
      <c r="L1723" s="14" t="n">
        <v>0</v>
      </c>
      <c r="M1723" s="14"/>
      <c r="N1723" s="14"/>
      <c r="O1723" s="14" t="n">
        <v>0</v>
      </c>
      <c r="P1723" s="7" t="n">
        <v>2</v>
      </c>
      <c r="Q1723" s="7" t="n">
        <v>29</v>
      </c>
      <c r="R1723" s="7" t="n">
        <v>0</v>
      </c>
      <c r="S1723" s="7" t="n">
        <v>0.364</v>
      </c>
      <c r="T1723" s="7" t="n">
        <v>0</v>
      </c>
      <c r="U1723" s="7" t="n">
        <v>0</v>
      </c>
      <c r="V1723" s="7" t="n">
        <v>0.0246</v>
      </c>
      <c r="W1723" s="7"/>
    </row>
    <row r="1724" customFormat="false" ht="15" hidden="false" customHeight="false" outlineLevel="0" collapsed="false">
      <c r="A1724" s="7" t="s">
        <v>1837</v>
      </c>
      <c r="B1724" s="7" t="s">
        <v>108</v>
      </c>
      <c r="C1724" s="7" t="n">
        <v>34</v>
      </c>
      <c r="D1724" s="7" t="s">
        <v>104</v>
      </c>
      <c r="E1724" s="7" t="n">
        <v>114</v>
      </c>
      <c r="F1724" s="7" t="n">
        <v>5</v>
      </c>
      <c r="G1724" s="14" t="n">
        <v>9307.32</v>
      </c>
      <c r="H1724" s="14" t="n">
        <v>18025.7</v>
      </c>
      <c r="I1724" s="14" t="n">
        <v>0</v>
      </c>
      <c r="J1724" s="14" t="n">
        <v>0</v>
      </c>
      <c r="K1724" s="14" t="n">
        <v>257500</v>
      </c>
      <c r="L1724" s="14" t="n">
        <v>0</v>
      </c>
      <c r="M1724" s="14" t="n">
        <v>25000</v>
      </c>
      <c r="N1724" s="14" t="n">
        <v>13</v>
      </c>
      <c r="O1724" s="14" t="n">
        <v>1560.84</v>
      </c>
      <c r="P1724" s="7" t="n">
        <v>9</v>
      </c>
      <c r="Q1724" s="7" t="n">
        <v>44</v>
      </c>
      <c r="R1724" s="7" t="n">
        <v>15</v>
      </c>
      <c r="S1724" s="7" t="n">
        <v>0.805</v>
      </c>
      <c r="T1724" s="7" t="n">
        <v>0</v>
      </c>
      <c r="U1724" s="7" t="n">
        <v>0</v>
      </c>
      <c r="V1724" s="7" t="n">
        <v>0.014</v>
      </c>
      <c r="W1724" s="7"/>
    </row>
    <row r="1725" customFormat="false" ht="15" hidden="false" customHeight="false" outlineLevel="0" collapsed="false">
      <c r="A1725" s="7" t="s">
        <v>1838</v>
      </c>
      <c r="B1725" s="7" t="s">
        <v>106</v>
      </c>
      <c r="C1725" s="7" t="n">
        <v>48</v>
      </c>
      <c r="D1725" s="7" t="s">
        <v>104</v>
      </c>
      <c r="E1725" s="7" t="n">
        <v>188</v>
      </c>
      <c r="F1725" s="7" t="n">
        <v>3</v>
      </c>
      <c r="G1725" s="14" t="n">
        <v>7613.08</v>
      </c>
      <c r="H1725" s="14" t="n">
        <v>16921.43</v>
      </c>
      <c r="I1725" s="14" t="n">
        <v>0</v>
      </c>
      <c r="J1725" s="14" t="n">
        <v>0</v>
      </c>
      <c r="K1725" s="14" t="n">
        <v>0</v>
      </c>
      <c r="L1725" s="14" t="n">
        <v>0</v>
      </c>
      <c r="M1725" s="14"/>
      <c r="N1725" s="14"/>
      <c r="O1725" s="14" t="n">
        <v>0</v>
      </c>
      <c r="P1725" s="7" t="n">
        <v>6</v>
      </c>
      <c r="Q1725" s="7" t="n">
        <v>32</v>
      </c>
      <c r="R1725" s="7" t="n">
        <v>8</v>
      </c>
      <c r="S1725" s="7" t="n">
        <v>0.56</v>
      </c>
      <c r="T1725" s="7" t="n">
        <v>2</v>
      </c>
      <c r="U1725" s="7" t="n">
        <v>0</v>
      </c>
      <c r="V1725" s="7" t="n">
        <v>0.0673</v>
      </c>
      <c r="W1725" s="7"/>
    </row>
    <row r="1726" customFormat="false" ht="15" hidden="false" customHeight="false" outlineLevel="0" collapsed="false">
      <c r="A1726" s="7" t="s">
        <v>1839</v>
      </c>
      <c r="B1726" s="7" t="s">
        <v>128</v>
      </c>
      <c r="C1726" s="7" t="n">
        <v>39</v>
      </c>
      <c r="D1726" s="7" t="s">
        <v>104</v>
      </c>
      <c r="E1726" s="7" t="n">
        <v>80</v>
      </c>
      <c r="F1726" s="7" t="n">
        <v>2</v>
      </c>
      <c r="G1726" s="14" t="n">
        <v>1798.79</v>
      </c>
      <c r="H1726" s="14" t="n">
        <v>0</v>
      </c>
      <c r="I1726" s="14" t="n">
        <v>0</v>
      </c>
      <c r="J1726" s="14" t="n">
        <v>0</v>
      </c>
      <c r="K1726" s="14" t="n">
        <v>0</v>
      </c>
      <c r="L1726" s="14" t="n">
        <v>0</v>
      </c>
      <c r="M1726" s="14" t="n">
        <v>5000</v>
      </c>
      <c r="N1726" s="14" t="n">
        <v>11</v>
      </c>
      <c r="O1726" s="14" t="n">
        <v>188.02</v>
      </c>
      <c r="P1726" s="7" t="n">
        <v>9</v>
      </c>
      <c r="Q1726" s="7" t="n">
        <v>21</v>
      </c>
      <c r="R1726" s="7" t="n">
        <v>0</v>
      </c>
      <c r="S1726" s="7" t="n">
        <v>0.762</v>
      </c>
      <c r="T1726" s="7" t="n">
        <v>0</v>
      </c>
      <c r="U1726" s="7" t="n">
        <v>0</v>
      </c>
      <c r="V1726" s="7" t="n">
        <v>0.0385</v>
      </c>
      <c r="W1726" s="7"/>
    </row>
    <row r="1727" customFormat="false" ht="15" hidden="false" customHeight="false" outlineLevel="0" collapsed="false">
      <c r="A1727" s="7" t="s">
        <v>1840</v>
      </c>
      <c r="B1727" s="7" t="s">
        <v>108</v>
      </c>
      <c r="C1727" s="7" t="n">
        <v>47</v>
      </c>
      <c r="D1727" s="7" t="s">
        <v>102</v>
      </c>
      <c r="E1727" s="7" t="n">
        <v>123</v>
      </c>
      <c r="F1727" s="7" t="n">
        <v>3</v>
      </c>
      <c r="G1727" s="14" t="n">
        <v>6352.69</v>
      </c>
      <c r="H1727" s="14" t="n">
        <v>81265.89</v>
      </c>
      <c r="I1727" s="14" t="n">
        <v>0</v>
      </c>
      <c r="J1727" s="14" t="n">
        <v>0</v>
      </c>
      <c r="K1727" s="14" t="n">
        <v>0</v>
      </c>
      <c r="L1727" s="14" t="n">
        <v>0</v>
      </c>
      <c r="M1727" s="14" t="n">
        <v>14400</v>
      </c>
      <c r="N1727" s="14" t="n">
        <v>25.6</v>
      </c>
      <c r="O1727" s="14" t="n">
        <v>0</v>
      </c>
      <c r="P1727" s="7" t="n">
        <v>100</v>
      </c>
      <c r="Q1727" s="7" t="n">
        <v>0</v>
      </c>
      <c r="R1727" s="7" t="n">
        <v>0</v>
      </c>
      <c r="S1727" s="7"/>
      <c r="T1727" s="7" t="n">
        <v>0</v>
      </c>
      <c r="U1727" s="7" t="n">
        <v>1</v>
      </c>
      <c r="V1727" s="7" t="n">
        <v>0.3359</v>
      </c>
      <c r="W1727" s="7"/>
    </row>
    <row r="1728" customFormat="false" ht="15" hidden="false" customHeight="false" outlineLevel="0" collapsed="false">
      <c r="A1728" s="7" t="s">
        <v>1841</v>
      </c>
      <c r="B1728" s="7" t="s">
        <v>108</v>
      </c>
      <c r="C1728" s="7" t="n">
        <v>53</v>
      </c>
      <c r="D1728" s="7" t="s">
        <v>102</v>
      </c>
      <c r="E1728" s="7" t="n">
        <v>5</v>
      </c>
      <c r="F1728" s="7" t="n">
        <v>4</v>
      </c>
      <c r="G1728" s="14" t="n">
        <v>12848.9</v>
      </c>
      <c r="H1728" s="14" t="n">
        <v>21398.65</v>
      </c>
      <c r="I1728" s="14" t="n">
        <v>334400</v>
      </c>
      <c r="J1728" s="14" t="n">
        <v>0</v>
      </c>
      <c r="K1728" s="14" t="n">
        <v>0</v>
      </c>
      <c r="L1728" s="14" t="n">
        <v>0</v>
      </c>
      <c r="M1728" s="14" t="n">
        <v>11500</v>
      </c>
      <c r="N1728" s="14" t="n">
        <v>48.6</v>
      </c>
      <c r="O1728" s="14" t="n">
        <v>266.86</v>
      </c>
      <c r="P1728" s="7" t="n">
        <v>47</v>
      </c>
      <c r="Q1728" s="7" t="n">
        <v>9</v>
      </c>
      <c r="R1728" s="7" t="n">
        <v>7</v>
      </c>
      <c r="S1728" s="7" t="n">
        <v>0.635</v>
      </c>
      <c r="T1728" s="7" t="n">
        <v>1</v>
      </c>
      <c r="U1728" s="7" t="n">
        <v>0</v>
      </c>
      <c r="V1728" s="7" t="n">
        <v>0.1438</v>
      </c>
      <c r="W1728" s="7"/>
    </row>
    <row r="1729" customFormat="false" ht="15" hidden="false" customHeight="false" outlineLevel="0" collapsed="false">
      <c r="A1729" s="7" t="s">
        <v>1842</v>
      </c>
      <c r="B1729" s="7" t="s">
        <v>128</v>
      </c>
      <c r="C1729" s="7" t="n">
        <v>49</v>
      </c>
      <c r="D1729" s="7" t="s">
        <v>104</v>
      </c>
      <c r="E1729" s="7" t="n">
        <v>25</v>
      </c>
      <c r="F1729" s="7" t="n">
        <v>4</v>
      </c>
      <c r="G1729" s="14" t="n">
        <v>5817.66</v>
      </c>
      <c r="H1729" s="14" t="n">
        <v>33127.85</v>
      </c>
      <c r="I1729" s="14" t="n">
        <v>0</v>
      </c>
      <c r="J1729" s="14" t="n">
        <v>0</v>
      </c>
      <c r="K1729" s="14" t="n">
        <v>0</v>
      </c>
      <c r="L1729" s="14" t="n">
        <v>12450</v>
      </c>
      <c r="M1729" s="14"/>
      <c r="N1729" s="14"/>
      <c r="O1729" s="14" t="n">
        <v>0</v>
      </c>
      <c r="P1729" s="7" t="n">
        <v>5</v>
      </c>
      <c r="Q1729" s="7" t="n">
        <v>38</v>
      </c>
      <c r="R1729" s="7" t="n">
        <v>0</v>
      </c>
      <c r="S1729" s="7" t="n">
        <v>0.463</v>
      </c>
      <c r="T1729" s="7" t="n">
        <v>0</v>
      </c>
      <c r="U1729" s="7" t="n">
        <v>0</v>
      </c>
      <c r="V1729" s="7" t="n">
        <v>0.0322</v>
      </c>
      <c r="W1729" s="7"/>
    </row>
    <row r="1730" customFormat="false" ht="15" hidden="false" customHeight="false" outlineLevel="0" collapsed="false">
      <c r="A1730" s="7" t="s">
        <v>1843</v>
      </c>
      <c r="B1730" s="7" t="s">
        <v>128</v>
      </c>
      <c r="C1730" s="7" t="n">
        <v>44</v>
      </c>
      <c r="D1730" s="7" t="s">
        <v>104</v>
      </c>
      <c r="E1730" s="7" t="n">
        <v>48</v>
      </c>
      <c r="F1730" s="7" t="n">
        <v>2</v>
      </c>
      <c r="G1730" s="14" t="n">
        <v>2004.42</v>
      </c>
      <c r="H1730" s="14" t="n">
        <v>0</v>
      </c>
      <c r="I1730" s="14" t="n">
        <v>0</v>
      </c>
      <c r="J1730" s="14" t="n">
        <v>0</v>
      </c>
      <c r="K1730" s="14" t="n">
        <v>0</v>
      </c>
      <c r="L1730" s="14" t="n">
        <v>0</v>
      </c>
      <c r="M1730" s="14" t="n">
        <v>5000</v>
      </c>
      <c r="N1730" s="14" t="n">
        <v>22.6</v>
      </c>
      <c r="O1730" s="14" t="n">
        <v>194.88</v>
      </c>
      <c r="P1730" s="7" t="n">
        <v>11</v>
      </c>
      <c r="Q1730" s="7" t="n">
        <v>31</v>
      </c>
      <c r="R1730" s="7" t="n">
        <v>6</v>
      </c>
      <c r="S1730" s="7" t="n">
        <v>0.725</v>
      </c>
      <c r="T1730" s="7" t="n">
        <v>0</v>
      </c>
      <c r="U1730" s="7" t="n">
        <v>0</v>
      </c>
      <c r="V1730" s="7" t="n">
        <v>0.0252</v>
      </c>
      <c r="W1730" s="7"/>
    </row>
    <row r="1731" customFormat="false" ht="15" hidden="false" customHeight="false" outlineLevel="0" collapsed="false">
      <c r="A1731" s="7" t="s">
        <v>1844</v>
      </c>
      <c r="B1731" s="7" t="s">
        <v>101</v>
      </c>
      <c r="C1731" s="7" t="n">
        <v>55</v>
      </c>
      <c r="D1731" s="7" t="s">
        <v>104</v>
      </c>
      <c r="E1731" s="7" t="n">
        <v>129</v>
      </c>
      <c r="F1731" s="7" t="n">
        <v>1</v>
      </c>
      <c r="G1731" s="14" t="n">
        <v>14029.25</v>
      </c>
      <c r="H1731" s="14" t="n">
        <v>0</v>
      </c>
      <c r="I1731" s="14" t="n">
        <v>0</v>
      </c>
      <c r="J1731" s="14" t="n">
        <v>0</v>
      </c>
      <c r="K1731" s="14" t="n">
        <v>0</v>
      </c>
      <c r="L1731" s="14" t="n">
        <v>0</v>
      </c>
      <c r="M1731" s="14"/>
      <c r="N1731" s="14"/>
      <c r="O1731" s="14" t="n">
        <v>0</v>
      </c>
      <c r="P1731" s="7" t="n">
        <v>12</v>
      </c>
      <c r="Q1731" s="7" t="n">
        <v>49</v>
      </c>
      <c r="R1731" s="7" t="n">
        <v>11</v>
      </c>
      <c r="S1731" s="7" t="n">
        <v>0.688</v>
      </c>
      <c r="T1731" s="7" t="n">
        <v>1</v>
      </c>
      <c r="U1731" s="7" t="n">
        <v>0</v>
      </c>
      <c r="V1731" s="7" t="n">
        <v>0.0575</v>
      </c>
      <c r="W1731" s="7"/>
    </row>
    <row r="1732" customFormat="false" ht="15" hidden="false" customHeight="false" outlineLevel="0" collapsed="false">
      <c r="A1732" s="7" t="s">
        <v>1845</v>
      </c>
      <c r="B1732" s="7" t="s">
        <v>108</v>
      </c>
      <c r="C1732" s="7" t="n">
        <v>53</v>
      </c>
      <c r="D1732" s="7" t="s">
        <v>102</v>
      </c>
      <c r="E1732" s="7" t="n">
        <v>202</v>
      </c>
      <c r="F1732" s="7" t="n">
        <v>2</v>
      </c>
      <c r="G1732" s="14" t="n">
        <v>3571.93</v>
      </c>
      <c r="H1732" s="14" t="n">
        <v>30694.81</v>
      </c>
      <c r="I1732" s="14" t="n">
        <v>0</v>
      </c>
      <c r="J1732" s="14" t="n">
        <v>0</v>
      </c>
      <c r="K1732" s="14" t="n">
        <v>0</v>
      </c>
      <c r="L1732" s="14" t="n">
        <v>0</v>
      </c>
      <c r="M1732" s="14"/>
      <c r="N1732" s="14"/>
      <c r="O1732" s="14" t="n">
        <v>0</v>
      </c>
      <c r="P1732" s="7" t="n">
        <v>32</v>
      </c>
      <c r="Q1732" s="7" t="n">
        <v>15</v>
      </c>
      <c r="R1732" s="7" t="n">
        <v>8</v>
      </c>
      <c r="S1732" s="7" t="n">
        <v>0.642</v>
      </c>
      <c r="T1732" s="7" t="n">
        <v>0</v>
      </c>
      <c r="U1732" s="7" t="n">
        <v>0</v>
      </c>
      <c r="V1732" s="7" t="n">
        <v>0.1444</v>
      </c>
      <c r="W1732" s="7"/>
    </row>
    <row r="1733" customFormat="false" ht="15" hidden="false" customHeight="false" outlineLevel="0" collapsed="false">
      <c r="A1733" s="7" t="s">
        <v>1846</v>
      </c>
      <c r="B1733" s="7" t="s">
        <v>106</v>
      </c>
      <c r="C1733" s="7" t="n">
        <v>85</v>
      </c>
      <c r="D1733" s="7" t="s">
        <v>104</v>
      </c>
      <c r="E1733" s="7" t="n">
        <v>140</v>
      </c>
      <c r="F1733" s="7" t="n">
        <v>3</v>
      </c>
      <c r="G1733" s="14" t="n">
        <v>3471.28</v>
      </c>
      <c r="H1733" s="14" t="n">
        <v>3647.51</v>
      </c>
      <c r="I1733" s="14" t="n">
        <v>0</v>
      </c>
      <c r="J1733" s="14" t="n">
        <v>0</v>
      </c>
      <c r="K1733" s="14" t="n">
        <v>0</v>
      </c>
      <c r="L1733" s="14" t="n">
        <v>0</v>
      </c>
      <c r="M1733" s="14" t="n">
        <v>5300</v>
      </c>
      <c r="N1733" s="14" t="n">
        <v>78</v>
      </c>
      <c r="O1733" s="14" t="n">
        <v>142.73</v>
      </c>
      <c r="P1733" s="7" t="n">
        <v>13</v>
      </c>
      <c r="Q1733" s="7" t="n">
        <v>36</v>
      </c>
      <c r="R1733" s="7" t="n">
        <v>0</v>
      </c>
      <c r="S1733" s="7" t="n">
        <v>0.275</v>
      </c>
      <c r="T1733" s="7" t="n">
        <v>0</v>
      </c>
      <c r="U1733" s="7" t="n">
        <v>0</v>
      </c>
      <c r="V1733" s="7" t="n">
        <v>0.0319</v>
      </c>
      <c r="W1733" s="7"/>
    </row>
    <row r="1734" customFormat="false" ht="15" hidden="false" customHeight="false" outlineLevel="0" collapsed="false">
      <c r="A1734" s="7" t="s">
        <v>1847</v>
      </c>
      <c r="B1734" s="7" t="s">
        <v>128</v>
      </c>
      <c r="C1734" s="7" t="n">
        <v>58</v>
      </c>
      <c r="D1734" s="7" t="s">
        <v>102</v>
      </c>
      <c r="E1734" s="7" t="n">
        <v>180</v>
      </c>
      <c r="F1734" s="7" t="n">
        <v>3</v>
      </c>
      <c r="G1734" s="14" t="n">
        <v>1596.05</v>
      </c>
      <c r="H1734" s="14" t="n">
        <v>0</v>
      </c>
      <c r="I1734" s="14" t="n">
        <v>91700</v>
      </c>
      <c r="J1734" s="14" t="n">
        <v>0</v>
      </c>
      <c r="K1734" s="14" t="n">
        <v>108500</v>
      </c>
      <c r="L1734" s="14" t="n">
        <v>0</v>
      </c>
      <c r="M1734" s="14"/>
      <c r="N1734" s="14"/>
      <c r="O1734" s="14" t="n">
        <v>0</v>
      </c>
      <c r="P1734" s="7" t="n">
        <v>6</v>
      </c>
      <c r="Q1734" s="7" t="n">
        <v>3</v>
      </c>
      <c r="R1734" s="7" t="n">
        <v>4</v>
      </c>
      <c r="S1734" s="7" t="n">
        <v>0.635</v>
      </c>
      <c r="T1734" s="7" t="n">
        <v>0</v>
      </c>
      <c r="U1734" s="7" t="n">
        <v>0</v>
      </c>
      <c r="V1734" s="7" t="n">
        <v>0.1045</v>
      </c>
      <c r="W1734" s="7"/>
    </row>
    <row r="1735" customFormat="false" ht="15" hidden="false" customHeight="false" outlineLevel="0" collapsed="false">
      <c r="A1735" s="7" t="s">
        <v>1848</v>
      </c>
      <c r="B1735" s="7" t="s">
        <v>101</v>
      </c>
      <c r="C1735" s="7" t="n">
        <v>51</v>
      </c>
      <c r="D1735" s="7" t="s">
        <v>104</v>
      </c>
      <c r="E1735" s="7" t="n">
        <v>93</v>
      </c>
      <c r="F1735" s="7" t="n">
        <v>5</v>
      </c>
      <c r="G1735" s="14" t="n">
        <v>726.09</v>
      </c>
      <c r="H1735" s="14" t="n">
        <v>3414.74</v>
      </c>
      <c r="I1735" s="14" t="n">
        <v>0</v>
      </c>
      <c r="J1735" s="14" t="n">
        <v>0</v>
      </c>
      <c r="K1735" s="14" t="n">
        <v>0</v>
      </c>
      <c r="L1735" s="14" t="n">
        <v>11960</v>
      </c>
      <c r="M1735" s="14" t="n">
        <v>6200</v>
      </c>
      <c r="N1735" s="14" t="n">
        <v>55.3</v>
      </c>
      <c r="O1735" s="14" t="n">
        <v>125.19</v>
      </c>
      <c r="P1735" s="7" t="n">
        <v>32</v>
      </c>
      <c r="Q1735" s="7" t="n">
        <v>28</v>
      </c>
      <c r="R1735" s="7" t="n">
        <v>0</v>
      </c>
      <c r="S1735" s="7" t="n">
        <v>0.664</v>
      </c>
      <c r="T1735" s="7" t="n">
        <v>1</v>
      </c>
      <c r="U1735" s="7" t="n">
        <v>0</v>
      </c>
      <c r="V1735" s="7" t="n">
        <v>0.0268</v>
      </c>
      <c r="W1735" s="7" t="s">
        <v>117</v>
      </c>
    </row>
    <row r="1736" customFormat="false" ht="15" hidden="false" customHeight="false" outlineLevel="0" collapsed="false">
      <c r="A1736" s="7" t="s">
        <v>1849</v>
      </c>
      <c r="B1736" s="7" t="s">
        <v>101</v>
      </c>
      <c r="C1736" s="7" t="n">
        <v>62</v>
      </c>
      <c r="D1736" s="7" t="s">
        <v>104</v>
      </c>
      <c r="E1736" s="7" t="n">
        <v>164</v>
      </c>
      <c r="F1736" s="7" t="n">
        <v>3</v>
      </c>
      <c r="G1736" s="14" t="n">
        <v>3522.79</v>
      </c>
      <c r="H1736" s="14" t="n">
        <v>10987.03</v>
      </c>
      <c r="I1736" s="14" t="n">
        <v>33100</v>
      </c>
      <c r="J1736" s="14" t="n">
        <v>0</v>
      </c>
      <c r="K1736" s="14" t="n">
        <v>0</v>
      </c>
      <c r="L1736" s="14" t="n">
        <v>0</v>
      </c>
      <c r="M1736" s="14"/>
      <c r="N1736" s="14"/>
      <c r="O1736" s="14" t="n">
        <v>0</v>
      </c>
      <c r="P1736" s="7" t="n">
        <v>17</v>
      </c>
      <c r="Q1736" s="7" t="n">
        <v>18</v>
      </c>
      <c r="R1736" s="7" t="n">
        <v>0</v>
      </c>
      <c r="S1736" s="7" t="n">
        <v>0.525</v>
      </c>
      <c r="T1736" s="7" t="n">
        <v>0</v>
      </c>
      <c r="U1736" s="7" t="n">
        <v>0</v>
      </c>
      <c r="V1736" s="7" t="n">
        <v>0.0184</v>
      </c>
      <c r="W1736" s="7"/>
    </row>
    <row r="1737" customFormat="false" ht="15" hidden="false" customHeight="false" outlineLevel="0" collapsed="false">
      <c r="A1737" s="7" t="s">
        <v>1850</v>
      </c>
      <c r="B1737" s="7" t="s">
        <v>108</v>
      </c>
      <c r="C1737" s="7" t="n">
        <v>64</v>
      </c>
      <c r="D1737" s="7" t="s">
        <v>102</v>
      </c>
      <c r="E1737" s="7" t="n">
        <v>72</v>
      </c>
      <c r="F1737" s="7" t="n">
        <v>4</v>
      </c>
      <c r="G1737" s="14" t="n">
        <v>4862.15</v>
      </c>
      <c r="H1737" s="14" t="n">
        <v>17291.83</v>
      </c>
      <c r="I1737" s="14" t="n">
        <v>0</v>
      </c>
      <c r="J1737" s="14" t="n">
        <v>0</v>
      </c>
      <c r="K1737" s="14" t="n">
        <v>0</v>
      </c>
      <c r="L1737" s="14" t="n">
        <v>11540</v>
      </c>
      <c r="M1737" s="14" t="n">
        <v>6800</v>
      </c>
      <c r="N1737" s="14" t="n">
        <v>23.1</v>
      </c>
      <c r="O1737" s="14" t="n">
        <v>698.2</v>
      </c>
      <c r="P1737" s="7" t="n">
        <v>1</v>
      </c>
      <c r="Q1737" s="7" t="n">
        <v>27</v>
      </c>
      <c r="R1737" s="7" t="n">
        <v>0</v>
      </c>
      <c r="S1737" s="7" t="n">
        <v>0.427</v>
      </c>
      <c r="T1737" s="7" t="n">
        <v>0</v>
      </c>
      <c r="U1737" s="7" t="n">
        <v>0</v>
      </c>
      <c r="V1737" s="7" t="n">
        <v>0.0415</v>
      </c>
      <c r="W1737" s="7"/>
    </row>
    <row r="1738" customFormat="false" ht="15" hidden="false" customHeight="false" outlineLevel="0" collapsed="false">
      <c r="A1738" s="7" t="s">
        <v>1851</v>
      </c>
      <c r="B1738" s="7" t="s">
        <v>128</v>
      </c>
      <c r="C1738" s="7" t="n">
        <v>21</v>
      </c>
      <c r="D1738" s="7" t="s">
        <v>102</v>
      </c>
      <c r="E1738" s="7" t="n">
        <v>4</v>
      </c>
      <c r="F1738" s="7" t="n">
        <v>4</v>
      </c>
      <c r="G1738" s="14" t="n">
        <v>1895.58</v>
      </c>
      <c r="H1738" s="14" t="n">
        <v>0</v>
      </c>
      <c r="I1738" s="14" t="n">
        <v>0</v>
      </c>
      <c r="J1738" s="14" t="n">
        <v>0</v>
      </c>
      <c r="K1738" s="14" t="n">
        <v>0</v>
      </c>
      <c r="L1738" s="14" t="n">
        <v>24300</v>
      </c>
      <c r="M1738" s="14" t="n">
        <v>16700</v>
      </c>
      <c r="N1738" s="14" t="n">
        <v>42</v>
      </c>
      <c r="O1738" s="14" t="n">
        <v>176.31</v>
      </c>
      <c r="P1738" s="7" t="n">
        <v>4</v>
      </c>
      <c r="Q1738" s="7" t="n">
        <v>18</v>
      </c>
      <c r="R1738" s="7" t="n">
        <v>11</v>
      </c>
      <c r="S1738" s="7" t="n">
        <v>0.822</v>
      </c>
      <c r="T1738" s="7" t="n">
        <v>0</v>
      </c>
      <c r="U1738" s="7" t="n">
        <v>0</v>
      </c>
      <c r="V1738" s="7" t="n">
        <v>0.0686</v>
      </c>
      <c r="W1738" s="7"/>
    </row>
    <row r="1739" customFormat="false" ht="15" hidden="false" customHeight="false" outlineLevel="0" collapsed="false">
      <c r="A1739" s="7" t="s">
        <v>1852</v>
      </c>
      <c r="B1739" s="7" t="s">
        <v>106</v>
      </c>
      <c r="C1739" s="7" t="n">
        <v>35</v>
      </c>
      <c r="D1739" s="7" t="s">
        <v>102</v>
      </c>
      <c r="E1739" s="7" t="n">
        <v>86</v>
      </c>
      <c r="F1739" s="7" t="n">
        <v>3</v>
      </c>
      <c r="G1739" s="14" t="n">
        <v>4673.65</v>
      </c>
      <c r="H1739" s="14" t="n">
        <v>15054.12</v>
      </c>
      <c r="I1739" s="14" t="n">
        <v>210400</v>
      </c>
      <c r="J1739" s="14" t="n">
        <v>0</v>
      </c>
      <c r="K1739" s="14" t="n">
        <v>0</v>
      </c>
      <c r="L1739" s="14" t="n">
        <v>0</v>
      </c>
      <c r="M1739" s="14"/>
      <c r="N1739" s="14"/>
      <c r="O1739" s="14" t="n">
        <v>0</v>
      </c>
      <c r="P1739" s="7" t="n">
        <v>220</v>
      </c>
      <c r="Q1739" s="7" t="n">
        <v>0</v>
      </c>
      <c r="R1739" s="7" t="n">
        <v>0</v>
      </c>
      <c r="S1739" s="7"/>
      <c r="T1739" s="7" t="n">
        <v>0</v>
      </c>
      <c r="U1739" s="7" t="n">
        <v>0</v>
      </c>
      <c r="V1739" s="7" t="n">
        <v>0.2659</v>
      </c>
      <c r="W1739" s="7"/>
    </row>
    <row r="1740" customFormat="false" ht="15" hidden="false" customHeight="false" outlineLevel="0" collapsed="false">
      <c r="A1740" s="7" t="s">
        <v>1853</v>
      </c>
      <c r="B1740" s="7" t="s">
        <v>101</v>
      </c>
      <c r="C1740" s="7" t="n">
        <v>26</v>
      </c>
      <c r="D1740" s="7" t="s">
        <v>104</v>
      </c>
      <c r="E1740" s="7" t="n">
        <v>9</v>
      </c>
      <c r="F1740" s="7" t="n">
        <v>4</v>
      </c>
      <c r="G1740" s="14" t="n">
        <v>12713.36</v>
      </c>
      <c r="H1740" s="14" t="n">
        <v>149333.08</v>
      </c>
      <c r="I1740" s="14" t="n">
        <v>0</v>
      </c>
      <c r="J1740" s="14" t="n">
        <v>0</v>
      </c>
      <c r="K1740" s="14" t="n">
        <v>313400</v>
      </c>
      <c r="L1740" s="14" t="n">
        <v>0</v>
      </c>
      <c r="M1740" s="14" t="n">
        <v>9600</v>
      </c>
      <c r="N1740" s="14"/>
      <c r="O1740" s="14" t="n">
        <v>327.79</v>
      </c>
      <c r="P1740" s="7" t="n">
        <v>0</v>
      </c>
      <c r="Q1740" s="7" t="n">
        <v>27</v>
      </c>
      <c r="R1740" s="7" t="n">
        <v>0</v>
      </c>
      <c r="S1740" s="7" t="n">
        <v>0.755</v>
      </c>
      <c r="T1740" s="7" t="n">
        <v>0</v>
      </c>
      <c r="U1740" s="7" t="n">
        <v>0</v>
      </c>
      <c r="V1740" s="7" t="n">
        <v>0.0293</v>
      </c>
      <c r="W1740" s="7" t="s">
        <v>256</v>
      </c>
    </row>
    <row r="1741" customFormat="false" ht="15" hidden="false" customHeight="false" outlineLevel="0" collapsed="false">
      <c r="A1741" s="7" t="s">
        <v>1854</v>
      </c>
      <c r="B1741" s="7" t="s">
        <v>106</v>
      </c>
      <c r="C1741" s="7" t="n">
        <v>44</v>
      </c>
      <c r="D1741" s="7" t="s">
        <v>102</v>
      </c>
      <c r="E1741" s="7" t="n">
        <v>176</v>
      </c>
      <c r="F1741" s="7" t="n">
        <v>4</v>
      </c>
      <c r="G1741" s="14" t="n">
        <v>1135.61</v>
      </c>
      <c r="H1741" s="14" t="n">
        <v>121207.14</v>
      </c>
      <c r="I1741" s="14" t="n">
        <v>0</v>
      </c>
      <c r="J1741" s="14" t="n">
        <v>0</v>
      </c>
      <c r="K1741" s="14" t="n">
        <v>120600</v>
      </c>
      <c r="L1741" s="14" t="n">
        <v>11880</v>
      </c>
      <c r="M1741" s="14"/>
      <c r="N1741" s="14"/>
      <c r="O1741" s="14" t="n">
        <v>0</v>
      </c>
      <c r="P1741" s="7" t="n">
        <v>5</v>
      </c>
      <c r="Q1741" s="7" t="n">
        <v>6</v>
      </c>
      <c r="R1741" s="7" t="n">
        <v>5</v>
      </c>
      <c r="S1741" s="7" t="n">
        <v>0.576</v>
      </c>
      <c r="T1741" s="7" t="n">
        <v>0</v>
      </c>
      <c r="U1741" s="7" t="n">
        <v>0</v>
      </c>
      <c r="V1741" s="7" t="n">
        <v>0.0843</v>
      </c>
      <c r="W1741" s="7"/>
    </row>
    <row r="1742" customFormat="false" ht="15" hidden="false" customHeight="false" outlineLevel="0" collapsed="false">
      <c r="A1742" s="7" t="s">
        <v>1855</v>
      </c>
      <c r="B1742" s="7" t="s">
        <v>106</v>
      </c>
      <c r="C1742" s="7" t="n">
        <v>71</v>
      </c>
      <c r="D1742" s="7" t="s">
        <v>104</v>
      </c>
      <c r="E1742" s="7" t="n">
        <v>258</v>
      </c>
      <c r="F1742" s="7" t="n">
        <v>1</v>
      </c>
      <c r="G1742" s="14" t="n">
        <v>901.32</v>
      </c>
      <c r="H1742" s="14" t="n">
        <v>0</v>
      </c>
      <c r="I1742" s="14" t="n">
        <v>0</v>
      </c>
      <c r="J1742" s="14" t="n">
        <v>0</v>
      </c>
      <c r="K1742" s="14" t="n">
        <v>0</v>
      </c>
      <c r="L1742" s="14" t="n">
        <v>0</v>
      </c>
      <c r="M1742" s="14"/>
      <c r="N1742" s="14"/>
      <c r="O1742" s="14" t="n">
        <v>0</v>
      </c>
      <c r="P1742" s="7" t="n">
        <v>20</v>
      </c>
      <c r="Q1742" s="7" t="n">
        <v>33</v>
      </c>
      <c r="R1742" s="7" t="n">
        <v>0</v>
      </c>
      <c r="S1742" s="7" t="n">
        <v>0.126</v>
      </c>
      <c r="T1742" s="7" t="n">
        <v>0</v>
      </c>
      <c r="U1742" s="7" t="n">
        <v>0</v>
      </c>
      <c r="V1742" s="7" t="n">
        <v>0.0201</v>
      </c>
      <c r="W1742" s="7"/>
    </row>
    <row r="1743" customFormat="false" ht="15" hidden="false" customHeight="false" outlineLevel="0" collapsed="false">
      <c r="A1743" s="7" t="s">
        <v>1856</v>
      </c>
      <c r="B1743" s="7" t="s">
        <v>101</v>
      </c>
      <c r="C1743" s="7" t="n">
        <v>52</v>
      </c>
      <c r="D1743" s="7" t="s">
        <v>104</v>
      </c>
      <c r="E1743" s="7" t="n">
        <v>28</v>
      </c>
      <c r="F1743" s="7" t="n">
        <v>5</v>
      </c>
      <c r="G1743" s="14" t="n">
        <v>6935.75</v>
      </c>
      <c r="H1743" s="14" t="n">
        <v>7008.96</v>
      </c>
      <c r="I1743" s="14" t="n">
        <v>0</v>
      </c>
      <c r="J1743" s="14" t="n">
        <v>0</v>
      </c>
      <c r="K1743" s="14" t="n">
        <v>0</v>
      </c>
      <c r="L1743" s="14" t="n">
        <v>18400</v>
      </c>
      <c r="M1743" s="14" t="n">
        <v>8800</v>
      </c>
      <c r="N1743" s="14" t="n">
        <v>28.9</v>
      </c>
      <c r="O1743" s="14" t="n">
        <v>819.24</v>
      </c>
      <c r="P1743" s="7" t="n">
        <v>23</v>
      </c>
      <c r="Q1743" s="7" t="n">
        <v>38</v>
      </c>
      <c r="R1743" s="7" t="n">
        <v>0</v>
      </c>
      <c r="S1743" s="7" t="n">
        <v>0.712</v>
      </c>
      <c r="T1743" s="7" t="n">
        <v>0</v>
      </c>
      <c r="U1743" s="7" t="n">
        <v>0</v>
      </c>
      <c r="V1743" s="7" t="n">
        <v>0.0169</v>
      </c>
      <c r="W1743" s="7"/>
    </row>
    <row r="1744" customFormat="false" ht="15" hidden="false" customHeight="false" outlineLevel="0" collapsed="false">
      <c r="A1744" s="7" t="s">
        <v>1857</v>
      </c>
      <c r="B1744" s="7" t="s">
        <v>108</v>
      </c>
      <c r="C1744" s="7" t="n">
        <v>43</v>
      </c>
      <c r="D1744" s="7" t="s">
        <v>104</v>
      </c>
      <c r="E1744" s="7" t="n">
        <v>86</v>
      </c>
      <c r="F1744" s="7" t="n">
        <v>3</v>
      </c>
      <c r="G1744" s="14" t="n">
        <v>9027.83</v>
      </c>
      <c r="H1744" s="14" t="n">
        <v>15258.01</v>
      </c>
      <c r="I1744" s="14" t="n">
        <v>0</v>
      </c>
      <c r="J1744" s="14" t="n">
        <v>0</v>
      </c>
      <c r="K1744" s="14" t="n">
        <v>0</v>
      </c>
      <c r="L1744" s="14" t="n">
        <v>0</v>
      </c>
      <c r="M1744" s="14" t="n">
        <v>25800</v>
      </c>
      <c r="N1744" s="14" t="n">
        <v>56</v>
      </c>
      <c r="O1744" s="14" t="n">
        <v>808.09</v>
      </c>
      <c r="P1744" s="7" t="n">
        <v>7</v>
      </c>
      <c r="Q1744" s="7" t="n">
        <v>35</v>
      </c>
      <c r="R1744" s="7" t="n">
        <v>6</v>
      </c>
      <c r="S1744" s="7" t="n">
        <v>0.688</v>
      </c>
      <c r="T1744" s="7" t="n">
        <v>0</v>
      </c>
      <c r="U1744" s="7" t="n">
        <v>0</v>
      </c>
      <c r="V1744" s="7" t="n">
        <v>0.026</v>
      </c>
      <c r="W1744" s="7"/>
    </row>
    <row r="1745" customFormat="false" ht="15" hidden="false" customHeight="false" outlineLevel="0" collapsed="false">
      <c r="A1745" s="7" t="s">
        <v>1858</v>
      </c>
      <c r="B1745" s="7" t="s">
        <v>106</v>
      </c>
      <c r="C1745" s="7" t="n">
        <v>37</v>
      </c>
      <c r="D1745" s="7" t="s">
        <v>104</v>
      </c>
      <c r="E1745" s="7" t="n">
        <v>138</v>
      </c>
      <c r="F1745" s="7" t="n">
        <v>2</v>
      </c>
      <c r="G1745" s="14" t="n">
        <v>1040.01</v>
      </c>
      <c r="H1745" s="14" t="n">
        <v>0</v>
      </c>
      <c r="I1745" s="14" t="n">
        <v>0</v>
      </c>
      <c r="J1745" s="14" t="n">
        <v>0</v>
      </c>
      <c r="K1745" s="14" t="n">
        <v>0</v>
      </c>
      <c r="L1745" s="14" t="n">
        <v>27130</v>
      </c>
      <c r="M1745" s="14"/>
      <c r="N1745" s="14"/>
      <c r="O1745" s="14" t="n">
        <v>0</v>
      </c>
      <c r="P1745" s="7" t="n">
        <v>20</v>
      </c>
      <c r="Q1745" s="7" t="n">
        <v>84</v>
      </c>
      <c r="R1745" s="7" t="n">
        <v>0</v>
      </c>
      <c r="S1745" s="7" t="n">
        <v>0.641</v>
      </c>
      <c r="T1745" s="7" t="n">
        <v>0</v>
      </c>
      <c r="U1745" s="7" t="n">
        <v>0</v>
      </c>
      <c r="V1745" s="7" t="n">
        <v>0.0195</v>
      </c>
      <c r="W1745" s="7"/>
    </row>
    <row r="1746" customFormat="false" ht="15" hidden="false" customHeight="false" outlineLevel="0" collapsed="false">
      <c r="A1746" s="7" t="s">
        <v>1859</v>
      </c>
      <c r="B1746" s="7" t="s">
        <v>106</v>
      </c>
      <c r="C1746" s="7" t="n">
        <v>39</v>
      </c>
      <c r="D1746" s="7" t="s">
        <v>102</v>
      </c>
      <c r="E1746" s="7" t="n">
        <v>81</v>
      </c>
      <c r="F1746" s="7" t="n">
        <v>2</v>
      </c>
      <c r="G1746" s="14" t="n">
        <v>982</v>
      </c>
      <c r="H1746" s="14" t="n">
        <v>18734.76</v>
      </c>
      <c r="I1746" s="14" t="n">
        <v>0</v>
      </c>
      <c r="J1746" s="14" t="n">
        <v>0</v>
      </c>
      <c r="K1746" s="14" t="n">
        <v>0</v>
      </c>
      <c r="L1746" s="14" t="n">
        <v>0</v>
      </c>
      <c r="M1746" s="14"/>
      <c r="N1746" s="14"/>
      <c r="O1746" s="14" t="n">
        <v>0</v>
      </c>
      <c r="P1746" s="7" t="n">
        <v>348</v>
      </c>
      <c r="Q1746" s="7" t="n">
        <v>0</v>
      </c>
      <c r="R1746" s="7" t="n">
        <v>0</v>
      </c>
      <c r="S1746" s="7"/>
      <c r="T1746" s="7" t="n">
        <v>0</v>
      </c>
      <c r="U1746" s="7" t="n">
        <v>1</v>
      </c>
      <c r="V1746" s="7" t="n">
        <v>0.4702</v>
      </c>
      <c r="W1746" s="7"/>
    </row>
    <row r="1747" customFormat="false" ht="15" hidden="false" customHeight="false" outlineLevel="0" collapsed="false">
      <c r="A1747" s="7" t="s">
        <v>1860</v>
      </c>
      <c r="B1747" s="7" t="s">
        <v>106</v>
      </c>
      <c r="C1747" s="7" t="n">
        <v>45</v>
      </c>
      <c r="D1747" s="7" t="s">
        <v>102</v>
      </c>
      <c r="E1747" s="7" t="n">
        <v>48</v>
      </c>
      <c r="F1747" s="7" t="n">
        <v>1</v>
      </c>
      <c r="G1747" s="14" t="n">
        <v>1605.93</v>
      </c>
      <c r="H1747" s="14" t="n">
        <v>0</v>
      </c>
      <c r="I1747" s="14" t="n">
        <v>0</v>
      </c>
      <c r="J1747" s="14" t="n">
        <v>0</v>
      </c>
      <c r="K1747" s="14" t="n">
        <v>0</v>
      </c>
      <c r="L1747" s="14" t="n">
        <v>0</v>
      </c>
      <c r="M1747" s="14"/>
      <c r="N1747" s="14"/>
      <c r="O1747" s="14" t="n">
        <v>0</v>
      </c>
      <c r="P1747" s="7" t="n">
        <v>59</v>
      </c>
      <c r="Q1747" s="7" t="n">
        <v>12</v>
      </c>
      <c r="R1747" s="7" t="n">
        <v>6</v>
      </c>
      <c r="S1747" s="7" t="n">
        <v>0.761</v>
      </c>
      <c r="T1747" s="7" t="n">
        <v>0</v>
      </c>
      <c r="U1747" s="7" t="n">
        <v>0</v>
      </c>
      <c r="V1747" s="7" t="n">
        <v>0.1043</v>
      </c>
      <c r="W1747" s="7"/>
    </row>
    <row r="1748" customFormat="false" ht="15" hidden="false" customHeight="false" outlineLevel="0" collapsed="false">
      <c r="A1748" s="7" t="s">
        <v>1861</v>
      </c>
      <c r="B1748" s="7" t="s">
        <v>106</v>
      </c>
      <c r="C1748" s="7" t="n">
        <v>33</v>
      </c>
      <c r="D1748" s="7" t="s">
        <v>104</v>
      </c>
      <c r="E1748" s="7" t="n">
        <v>18</v>
      </c>
      <c r="F1748" s="7" t="n">
        <v>1</v>
      </c>
      <c r="G1748" s="14" t="n">
        <v>1194.17</v>
      </c>
      <c r="H1748" s="14" t="n">
        <v>0</v>
      </c>
      <c r="I1748" s="14" t="n">
        <v>0</v>
      </c>
      <c r="J1748" s="14" t="n">
        <v>0</v>
      </c>
      <c r="K1748" s="14" t="n">
        <v>0</v>
      </c>
      <c r="L1748" s="14" t="n">
        <v>0</v>
      </c>
      <c r="M1748" s="14"/>
      <c r="N1748" s="14"/>
      <c r="O1748" s="14" t="n">
        <v>0</v>
      </c>
      <c r="P1748" s="7" t="n">
        <v>2</v>
      </c>
      <c r="Q1748" s="7" t="n">
        <v>56</v>
      </c>
      <c r="R1748" s="7" t="n">
        <v>21</v>
      </c>
      <c r="S1748" s="7" t="n">
        <v>0.917</v>
      </c>
      <c r="T1748" s="7" t="n">
        <v>1</v>
      </c>
      <c r="U1748" s="7" t="n">
        <v>0</v>
      </c>
      <c r="V1748" s="7" t="n">
        <v>0.0573</v>
      </c>
      <c r="W1748" s="7"/>
    </row>
    <row r="1749" customFormat="false" ht="15" hidden="false" customHeight="false" outlineLevel="0" collapsed="false">
      <c r="A1749" s="7" t="s">
        <v>1862</v>
      </c>
      <c r="B1749" s="7" t="s">
        <v>101</v>
      </c>
      <c r="C1749" s="7" t="n">
        <v>39</v>
      </c>
      <c r="D1749" s="7" t="s">
        <v>102</v>
      </c>
      <c r="E1749" s="7" t="n">
        <v>19</v>
      </c>
      <c r="F1749" s="7" t="n">
        <v>4</v>
      </c>
      <c r="G1749" s="14" t="n">
        <v>8294.72</v>
      </c>
      <c r="H1749" s="14" t="n">
        <v>154464.83</v>
      </c>
      <c r="I1749" s="14" t="n">
        <v>176100</v>
      </c>
      <c r="J1749" s="14" t="n">
        <v>0</v>
      </c>
      <c r="K1749" s="14" t="n">
        <v>0</v>
      </c>
      <c r="L1749" s="14" t="n">
        <v>0</v>
      </c>
      <c r="M1749" s="14" t="n">
        <v>28100</v>
      </c>
      <c r="N1749" s="14" t="n">
        <v>38.8</v>
      </c>
      <c r="O1749" s="14" t="n">
        <v>0</v>
      </c>
      <c r="P1749" s="7" t="n">
        <v>141</v>
      </c>
      <c r="Q1749" s="7" t="n">
        <v>0</v>
      </c>
      <c r="R1749" s="7" t="n">
        <v>0</v>
      </c>
      <c r="S1749" s="7"/>
      <c r="T1749" s="7" t="n">
        <v>0</v>
      </c>
      <c r="U1749" s="7" t="n">
        <v>1</v>
      </c>
      <c r="V1749" s="7" t="n">
        <v>0.2661</v>
      </c>
      <c r="W1749" s="7"/>
    </row>
    <row r="1750" customFormat="false" ht="15" hidden="false" customHeight="false" outlineLevel="0" collapsed="false">
      <c r="A1750" s="7" t="s">
        <v>1863</v>
      </c>
      <c r="B1750" s="7" t="s">
        <v>108</v>
      </c>
      <c r="C1750" s="7" t="n">
        <v>82</v>
      </c>
      <c r="D1750" s="7" t="s">
        <v>104</v>
      </c>
      <c r="E1750" s="7" t="n">
        <v>35</v>
      </c>
      <c r="F1750" s="7" t="n">
        <v>2</v>
      </c>
      <c r="G1750" s="14" t="n">
        <v>654.52</v>
      </c>
      <c r="H1750" s="14" t="n">
        <v>0</v>
      </c>
      <c r="I1750" s="14" t="n">
        <v>0</v>
      </c>
      <c r="J1750" s="14" t="n">
        <v>0</v>
      </c>
      <c r="K1750" s="14" t="n">
        <v>0</v>
      </c>
      <c r="L1750" s="14" t="n">
        <v>0</v>
      </c>
      <c r="M1750" s="14" t="n">
        <v>8900</v>
      </c>
      <c r="N1750" s="14" t="n">
        <v>23.7</v>
      </c>
      <c r="O1750" s="14" t="n">
        <v>98.81</v>
      </c>
      <c r="P1750" s="7" t="n">
        <v>84</v>
      </c>
      <c r="Q1750" s="7" t="n">
        <v>15</v>
      </c>
      <c r="R1750" s="7" t="n">
        <v>0</v>
      </c>
      <c r="S1750" s="7" t="n">
        <v>0.092</v>
      </c>
      <c r="T1750" s="7" t="n">
        <v>0</v>
      </c>
      <c r="U1750" s="7" t="n">
        <v>0</v>
      </c>
      <c r="V1750" s="7" t="n">
        <v>0.0456</v>
      </c>
      <c r="W1750" s="7"/>
    </row>
    <row r="1751" customFormat="false" ht="15" hidden="false" customHeight="false" outlineLevel="0" collapsed="false">
      <c r="A1751" s="7" t="s">
        <v>1864</v>
      </c>
      <c r="B1751" s="7" t="s">
        <v>101</v>
      </c>
      <c r="C1751" s="7" t="n">
        <v>43</v>
      </c>
      <c r="D1751" s="7" t="s">
        <v>102</v>
      </c>
      <c r="E1751" s="7" t="n">
        <v>33</v>
      </c>
      <c r="F1751" s="7" t="n">
        <v>1</v>
      </c>
      <c r="G1751" s="14" t="n">
        <v>4546.18</v>
      </c>
      <c r="H1751" s="14" t="n">
        <v>0</v>
      </c>
      <c r="I1751" s="14" t="n">
        <v>0</v>
      </c>
      <c r="J1751" s="14" t="n">
        <v>0</v>
      </c>
      <c r="K1751" s="14" t="n">
        <v>0</v>
      </c>
      <c r="L1751" s="14" t="n">
        <v>0</v>
      </c>
      <c r="M1751" s="14"/>
      <c r="N1751" s="14"/>
      <c r="O1751" s="14" t="n">
        <v>0</v>
      </c>
      <c r="P1751" s="7" t="n">
        <v>24</v>
      </c>
      <c r="Q1751" s="7" t="n">
        <v>16</v>
      </c>
      <c r="R1751" s="7" t="n">
        <v>8</v>
      </c>
      <c r="S1751" s="7" t="n">
        <v>0.81</v>
      </c>
      <c r="T1751" s="7" t="n">
        <v>0</v>
      </c>
      <c r="U1751" s="7" t="n">
        <v>0</v>
      </c>
      <c r="V1751" s="7" t="n">
        <v>0.1221</v>
      </c>
      <c r="W1751" s="7"/>
    </row>
    <row r="1752" customFormat="false" ht="15" hidden="false" customHeight="false" outlineLevel="0" collapsed="false">
      <c r="A1752" s="7" t="s">
        <v>1865</v>
      </c>
      <c r="B1752" s="7" t="s">
        <v>101</v>
      </c>
      <c r="C1752" s="7" t="n">
        <v>43</v>
      </c>
      <c r="D1752" s="7" t="s">
        <v>102</v>
      </c>
      <c r="E1752" s="7" t="n">
        <v>206</v>
      </c>
      <c r="F1752" s="7" t="n">
        <v>3</v>
      </c>
      <c r="G1752" s="14" t="n">
        <v>2230.31</v>
      </c>
      <c r="H1752" s="14" t="n">
        <v>22451.16</v>
      </c>
      <c r="I1752" s="14" t="n">
        <v>0</v>
      </c>
      <c r="J1752" s="14" t="n">
        <v>0</v>
      </c>
      <c r="K1752" s="14" t="n">
        <v>92400</v>
      </c>
      <c r="L1752" s="14" t="n">
        <v>0</v>
      </c>
      <c r="M1752" s="14"/>
      <c r="N1752" s="14"/>
      <c r="O1752" s="14" t="n">
        <v>0</v>
      </c>
      <c r="P1752" s="7" t="n">
        <v>3</v>
      </c>
      <c r="Q1752" s="7" t="n">
        <v>20</v>
      </c>
      <c r="R1752" s="7" t="n">
        <v>0</v>
      </c>
      <c r="S1752" s="7" t="n">
        <v>0.917</v>
      </c>
      <c r="T1752" s="7" t="n">
        <v>0</v>
      </c>
      <c r="U1752" s="7" t="n">
        <v>0</v>
      </c>
      <c r="V1752" s="7" t="n">
        <v>0.0573</v>
      </c>
      <c r="W1752" s="7"/>
    </row>
    <row r="1753" customFormat="false" ht="15" hidden="false" customHeight="false" outlineLevel="0" collapsed="false">
      <c r="A1753" s="7" t="s">
        <v>1866</v>
      </c>
      <c r="B1753" s="7" t="s">
        <v>101</v>
      </c>
      <c r="C1753" s="7" t="n">
        <v>29</v>
      </c>
      <c r="D1753" s="7" t="s">
        <v>104</v>
      </c>
      <c r="E1753" s="7" t="n">
        <v>7</v>
      </c>
      <c r="F1753" s="7" t="n">
        <v>4</v>
      </c>
      <c r="G1753" s="14" t="n">
        <v>1760.53</v>
      </c>
      <c r="H1753" s="14" t="n">
        <v>19244.5</v>
      </c>
      <c r="I1753" s="14" t="n">
        <v>0</v>
      </c>
      <c r="J1753" s="14" t="n">
        <v>0</v>
      </c>
      <c r="K1753" s="14" t="n">
        <v>0</v>
      </c>
      <c r="L1753" s="14" t="n">
        <v>0</v>
      </c>
      <c r="M1753" s="14" t="n">
        <v>16400</v>
      </c>
      <c r="N1753" s="14" t="n">
        <v>51.8</v>
      </c>
      <c r="O1753" s="14" t="n">
        <v>0</v>
      </c>
      <c r="P1753" s="7" t="n">
        <v>354</v>
      </c>
      <c r="Q1753" s="7" t="n">
        <v>0</v>
      </c>
      <c r="R1753" s="7" t="n">
        <v>0</v>
      </c>
      <c r="S1753" s="7"/>
      <c r="T1753" s="7" t="n">
        <v>0</v>
      </c>
      <c r="U1753" s="7" t="n">
        <v>0</v>
      </c>
      <c r="V1753" s="7" t="n">
        <v>0.1562</v>
      </c>
      <c r="W1753" s="7"/>
    </row>
    <row r="1754" customFormat="false" ht="15" hidden="false" customHeight="false" outlineLevel="0" collapsed="false">
      <c r="A1754" s="7" t="s">
        <v>1867</v>
      </c>
      <c r="B1754" s="7" t="s">
        <v>101</v>
      </c>
      <c r="C1754" s="7" t="n">
        <v>57</v>
      </c>
      <c r="D1754" s="7" t="s">
        <v>102</v>
      </c>
      <c r="E1754" s="7" t="n">
        <v>186</v>
      </c>
      <c r="F1754" s="7" t="n">
        <v>3</v>
      </c>
      <c r="G1754" s="14" t="n">
        <v>4753.34</v>
      </c>
      <c r="H1754" s="14" t="n">
        <v>27853.04</v>
      </c>
      <c r="I1754" s="14" t="n">
        <v>0</v>
      </c>
      <c r="J1754" s="14" t="n">
        <v>0</v>
      </c>
      <c r="K1754" s="14" t="n">
        <v>0</v>
      </c>
      <c r="L1754" s="14" t="n">
        <v>0</v>
      </c>
      <c r="M1754" s="14" t="n">
        <v>8600</v>
      </c>
      <c r="N1754" s="14" t="n">
        <v>41.4</v>
      </c>
      <c r="O1754" s="14" t="n">
        <v>231.26</v>
      </c>
      <c r="P1754" s="7" t="n">
        <v>28</v>
      </c>
      <c r="Q1754" s="7" t="n">
        <v>11</v>
      </c>
      <c r="R1754" s="7" t="n">
        <v>9</v>
      </c>
      <c r="S1754" s="7" t="n">
        <v>0.559</v>
      </c>
      <c r="T1754" s="7" t="n">
        <v>0</v>
      </c>
      <c r="U1754" s="7" t="n">
        <v>0</v>
      </c>
      <c r="V1754" s="7" t="n">
        <v>0.0691</v>
      </c>
      <c r="W1754" s="7" t="s">
        <v>137</v>
      </c>
    </row>
    <row r="1755" customFormat="false" ht="15" hidden="false" customHeight="false" outlineLevel="0" collapsed="false">
      <c r="A1755" s="7" t="s">
        <v>1868</v>
      </c>
      <c r="B1755" s="7" t="s">
        <v>108</v>
      </c>
      <c r="C1755" s="7" t="n">
        <v>19</v>
      </c>
      <c r="D1755" s="7" t="s">
        <v>104</v>
      </c>
      <c r="E1755" s="7" t="n">
        <v>6</v>
      </c>
      <c r="F1755" s="7" t="n">
        <v>4</v>
      </c>
      <c r="G1755" s="14" t="n">
        <v>784.56</v>
      </c>
      <c r="H1755" s="14" t="n">
        <v>1890.03</v>
      </c>
      <c r="I1755" s="14" t="n">
        <v>0</v>
      </c>
      <c r="J1755" s="14" t="n">
        <v>0</v>
      </c>
      <c r="K1755" s="14" t="n">
        <v>0</v>
      </c>
      <c r="L1755" s="14" t="n">
        <v>0</v>
      </c>
      <c r="M1755" s="14" t="n">
        <v>1800</v>
      </c>
      <c r="N1755" s="14" t="n">
        <v>46.3</v>
      </c>
      <c r="O1755" s="14" t="n">
        <v>41.43</v>
      </c>
      <c r="P1755" s="7" t="n">
        <v>2</v>
      </c>
      <c r="Q1755" s="7" t="n">
        <v>30</v>
      </c>
      <c r="R1755" s="7" t="n">
        <v>0</v>
      </c>
      <c r="S1755" s="7" t="n">
        <v>0.551</v>
      </c>
      <c r="T1755" s="7" t="n">
        <v>0</v>
      </c>
      <c r="U1755" s="7" t="n">
        <v>0</v>
      </c>
      <c r="V1755" s="7" t="n">
        <v>0.0245</v>
      </c>
      <c r="W1755" s="7"/>
    </row>
    <row r="1756" customFormat="false" ht="15" hidden="false" customHeight="false" outlineLevel="0" collapsed="false">
      <c r="A1756" s="7" t="s">
        <v>1869</v>
      </c>
      <c r="B1756" s="7" t="s">
        <v>101</v>
      </c>
      <c r="C1756" s="7" t="n">
        <v>19</v>
      </c>
      <c r="D1756" s="7" t="s">
        <v>102</v>
      </c>
      <c r="E1756" s="7" t="n">
        <v>8</v>
      </c>
      <c r="F1756" s="7" t="n">
        <v>2</v>
      </c>
      <c r="G1756" s="14" t="n">
        <v>3412.19</v>
      </c>
      <c r="H1756" s="14" t="n">
        <v>4604.33</v>
      </c>
      <c r="I1756" s="14" t="n">
        <v>0</v>
      </c>
      <c r="J1756" s="14" t="n">
        <v>0</v>
      </c>
      <c r="K1756" s="14" t="n">
        <v>0</v>
      </c>
      <c r="L1756" s="14" t="n">
        <v>0</v>
      </c>
      <c r="M1756" s="14"/>
      <c r="N1756" s="14"/>
      <c r="O1756" s="14" t="n">
        <v>0</v>
      </c>
      <c r="P1756" s="7" t="n">
        <v>0</v>
      </c>
      <c r="Q1756" s="7" t="n">
        <v>19</v>
      </c>
      <c r="R1756" s="7" t="n">
        <v>0</v>
      </c>
      <c r="S1756" s="7" t="n">
        <v>0.78</v>
      </c>
      <c r="T1756" s="7" t="n">
        <v>1</v>
      </c>
      <c r="U1756" s="7" t="n">
        <v>0</v>
      </c>
      <c r="V1756" s="7" t="n">
        <v>0.1895</v>
      </c>
      <c r="W1756" s="7"/>
    </row>
    <row r="1757" customFormat="false" ht="15" hidden="false" customHeight="false" outlineLevel="0" collapsed="false">
      <c r="A1757" s="7" t="s">
        <v>1870</v>
      </c>
      <c r="B1757" s="7" t="s">
        <v>128</v>
      </c>
      <c r="C1757" s="7" t="n">
        <v>66</v>
      </c>
      <c r="D1757" s="7" t="s">
        <v>102</v>
      </c>
      <c r="E1757" s="7" t="n">
        <v>247</v>
      </c>
      <c r="F1757" s="7" t="n">
        <v>2</v>
      </c>
      <c r="G1757" s="14" t="n">
        <v>1167.14</v>
      </c>
      <c r="H1757" s="14" t="n">
        <v>0</v>
      </c>
      <c r="I1757" s="14" t="n">
        <v>12000</v>
      </c>
      <c r="J1757" s="14" t="n">
        <v>0</v>
      </c>
      <c r="K1757" s="14" t="n">
        <v>0</v>
      </c>
      <c r="L1757" s="14" t="n">
        <v>0</v>
      </c>
      <c r="M1757" s="14"/>
      <c r="N1757" s="14"/>
      <c r="O1757" s="14" t="n">
        <v>0</v>
      </c>
      <c r="P1757" s="7" t="n">
        <v>5</v>
      </c>
      <c r="Q1757" s="7" t="n">
        <v>5</v>
      </c>
      <c r="R1757" s="7" t="n">
        <v>0</v>
      </c>
      <c r="S1757" s="7" t="n">
        <v>0.356</v>
      </c>
      <c r="T1757" s="7" t="n">
        <v>0</v>
      </c>
      <c r="U1757" s="7" t="n">
        <v>1</v>
      </c>
      <c r="V1757" s="7" t="n">
        <v>0.1057</v>
      </c>
      <c r="W1757" s="7" t="s">
        <v>137</v>
      </c>
    </row>
    <row r="1758" customFormat="false" ht="15" hidden="false" customHeight="false" outlineLevel="0" collapsed="false">
      <c r="A1758" s="7" t="s">
        <v>1871</v>
      </c>
      <c r="B1758" s="7" t="s">
        <v>101</v>
      </c>
      <c r="C1758" s="7" t="n">
        <v>78</v>
      </c>
      <c r="D1758" s="7" t="s">
        <v>104</v>
      </c>
      <c r="E1758" s="7" t="n">
        <v>121</v>
      </c>
      <c r="F1758" s="7" t="n">
        <v>2</v>
      </c>
      <c r="G1758" s="14" t="n">
        <v>711.19</v>
      </c>
      <c r="H1758" s="14" t="n">
        <v>14352.96</v>
      </c>
      <c r="I1758" s="14" t="n">
        <v>0</v>
      </c>
      <c r="J1758" s="14" t="n">
        <v>0</v>
      </c>
      <c r="K1758" s="14" t="n">
        <v>0</v>
      </c>
      <c r="L1758" s="14" t="n">
        <v>0</v>
      </c>
      <c r="M1758" s="14"/>
      <c r="N1758" s="14"/>
      <c r="O1758" s="14" t="n">
        <v>0</v>
      </c>
      <c r="P1758" s="7" t="n">
        <v>6</v>
      </c>
      <c r="Q1758" s="7" t="n">
        <v>18</v>
      </c>
      <c r="R1758" s="7" t="n">
        <v>0</v>
      </c>
      <c r="S1758" s="7" t="n">
        <v>0.2</v>
      </c>
      <c r="T1758" s="7" t="n">
        <v>0</v>
      </c>
      <c r="U1758" s="7" t="n">
        <v>0</v>
      </c>
      <c r="V1758" s="7" t="n">
        <v>0.0275</v>
      </c>
      <c r="W1758" s="7"/>
    </row>
    <row r="1759" customFormat="false" ht="15" hidden="false" customHeight="false" outlineLevel="0" collapsed="false">
      <c r="A1759" s="7" t="s">
        <v>1872</v>
      </c>
      <c r="B1759" s="7" t="s">
        <v>101</v>
      </c>
      <c r="C1759" s="7" t="n">
        <v>38</v>
      </c>
      <c r="D1759" s="7" t="s">
        <v>102</v>
      </c>
      <c r="E1759" s="7" t="n">
        <v>137</v>
      </c>
      <c r="F1759" s="7" t="n">
        <v>4</v>
      </c>
      <c r="G1759" s="14" t="n">
        <v>5904.7</v>
      </c>
      <c r="H1759" s="14" t="n">
        <v>0</v>
      </c>
      <c r="I1759" s="14" t="n">
        <v>16400</v>
      </c>
      <c r="J1759" s="14" t="n">
        <v>0</v>
      </c>
      <c r="K1759" s="14" t="n">
        <v>110000</v>
      </c>
      <c r="L1759" s="14" t="n">
        <v>23170</v>
      </c>
      <c r="M1759" s="14"/>
      <c r="N1759" s="14"/>
      <c r="O1759" s="14" t="n">
        <v>0</v>
      </c>
      <c r="P1759" s="7" t="n">
        <v>16</v>
      </c>
      <c r="Q1759" s="7" t="n">
        <v>14</v>
      </c>
      <c r="R1759" s="7" t="n">
        <v>12</v>
      </c>
      <c r="S1759" s="7" t="n">
        <v>0.954</v>
      </c>
      <c r="T1759" s="7" t="n">
        <v>0</v>
      </c>
      <c r="U1759" s="7" t="n">
        <v>0</v>
      </c>
      <c r="V1759" s="7" t="n">
        <v>0.0532</v>
      </c>
      <c r="W1759" s="7"/>
    </row>
    <row r="1760" customFormat="false" ht="15" hidden="false" customHeight="false" outlineLevel="0" collapsed="false">
      <c r="A1760" s="7" t="s">
        <v>1873</v>
      </c>
      <c r="B1760" s="7" t="s">
        <v>128</v>
      </c>
      <c r="C1760" s="7" t="n">
        <v>49</v>
      </c>
      <c r="D1760" s="7" t="s">
        <v>104</v>
      </c>
      <c r="E1760" s="7" t="n">
        <v>308</v>
      </c>
      <c r="F1760" s="7" t="n">
        <v>3</v>
      </c>
      <c r="G1760" s="14" t="n">
        <v>2234.76</v>
      </c>
      <c r="H1760" s="14" t="n">
        <v>17452.15</v>
      </c>
      <c r="I1760" s="14" t="n">
        <v>0</v>
      </c>
      <c r="J1760" s="14" t="n">
        <v>0</v>
      </c>
      <c r="K1760" s="14" t="n">
        <v>0</v>
      </c>
      <c r="L1760" s="14" t="n">
        <v>0</v>
      </c>
      <c r="M1760" s="14" t="n">
        <v>8100</v>
      </c>
      <c r="N1760" s="14" t="n">
        <v>69.5</v>
      </c>
      <c r="O1760" s="14" t="n">
        <v>321.84</v>
      </c>
      <c r="P1760" s="7" t="n">
        <v>2</v>
      </c>
      <c r="Q1760" s="7" t="n">
        <v>57</v>
      </c>
      <c r="R1760" s="7" t="n">
        <v>0</v>
      </c>
      <c r="S1760" s="7" t="n">
        <v>0.693</v>
      </c>
      <c r="T1760" s="7" t="n">
        <v>0</v>
      </c>
      <c r="U1760" s="7" t="n">
        <v>0</v>
      </c>
      <c r="V1760" s="7" t="n">
        <v>0.0134</v>
      </c>
      <c r="W1760" s="7"/>
    </row>
    <row r="1761" customFormat="false" ht="15" hidden="false" customHeight="false" outlineLevel="0" collapsed="false">
      <c r="A1761" s="7" t="s">
        <v>1874</v>
      </c>
      <c r="B1761" s="7" t="s">
        <v>101</v>
      </c>
      <c r="C1761" s="7" t="n">
        <v>69</v>
      </c>
      <c r="D1761" s="7" t="s">
        <v>104</v>
      </c>
      <c r="E1761" s="7" t="n">
        <v>234</v>
      </c>
      <c r="F1761" s="7" t="n">
        <v>2</v>
      </c>
      <c r="G1761" s="14" t="n">
        <v>1224.39</v>
      </c>
      <c r="H1761" s="14" t="n">
        <v>8500.56</v>
      </c>
      <c r="I1761" s="14" t="n">
        <v>0</v>
      </c>
      <c r="J1761" s="14" t="n">
        <v>0</v>
      </c>
      <c r="K1761" s="14" t="n">
        <v>0</v>
      </c>
      <c r="L1761" s="14" t="n">
        <v>0</v>
      </c>
      <c r="M1761" s="14"/>
      <c r="N1761" s="14"/>
      <c r="O1761" s="14" t="n">
        <v>0</v>
      </c>
      <c r="P1761" s="7" t="n">
        <v>5</v>
      </c>
      <c r="Q1761" s="7" t="n">
        <v>29</v>
      </c>
      <c r="R1761" s="7" t="n">
        <v>0</v>
      </c>
      <c r="S1761" s="7" t="n">
        <v>0.218</v>
      </c>
      <c r="T1761" s="7" t="n">
        <v>0</v>
      </c>
      <c r="U1761" s="7" t="n">
        <v>0</v>
      </c>
      <c r="V1761" s="7" t="n">
        <v>0.023</v>
      </c>
      <c r="W1761" s="7"/>
    </row>
    <row r="1762" customFormat="false" ht="15" hidden="false" customHeight="false" outlineLevel="0" collapsed="false">
      <c r="A1762" s="7" t="s">
        <v>1875</v>
      </c>
      <c r="B1762" s="7" t="s">
        <v>108</v>
      </c>
      <c r="C1762" s="7" t="n">
        <v>32</v>
      </c>
      <c r="D1762" s="7" t="s">
        <v>102</v>
      </c>
      <c r="E1762" s="7" t="n">
        <v>69</v>
      </c>
      <c r="F1762" s="7" t="n">
        <v>2</v>
      </c>
      <c r="G1762" s="14" t="n">
        <v>8733.06</v>
      </c>
      <c r="H1762" s="14" t="n">
        <v>35053.68</v>
      </c>
      <c r="I1762" s="14" t="n">
        <v>0</v>
      </c>
      <c r="J1762" s="14" t="n">
        <v>0</v>
      </c>
      <c r="K1762" s="14" t="n">
        <v>0</v>
      </c>
      <c r="L1762" s="14" t="n">
        <v>0</v>
      </c>
      <c r="M1762" s="14"/>
      <c r="N1762" s="14"/>
      <c r="O1762" s="14" t="n">
        <v>0</v>
      </c>
      <c r="P1762" s="7" t="n">
        <v>408</v>
      </c>
      <c r="Q1762" s="7" t="n">
        <v>0</v>
      </c>
      <c r="R1762" s="7" t="n">
        <v>0</v>
      </c>
      <c r="S1762" s="7"/>
      <c r="T1762" s="7" t="n">
        <v>0</v>
      </c>
      <c r="U1762" s="7" t="n">
        <v>1</v>
      </c>
      <c r="V1762" s="7" t="n">
        <v>0.2885</v>
      </c>
      <c r="W1762" s="7"/>
    </row>
    <row r="1763" customFormat="false" ht="15" hidden="false" customHeight="false" outlineLevel="0" collapsed="false">
      <c r="A1763" s="7" t="s">
        <v>1876</v>
      </c>
      <c r="B1763" s="7" t="s">
        <v>101</v>
      </c>
      <c r="C1763" s="7" t="n">
        <v>58</v>
      </c>
      <c r="D1763" s="7" t="s">
        <v>104</v>
      </c>
      <c r="E1763" s="7" t="n">
        <v>97</v>
      </c>
      <c r="F1763" s="7" t="n">
        <v>2</v>
      </c>
      <c r="G1763" s="14" t="n">
        <v>7203.65</v>
      </c>
      <c r="H1763" s="14" t="n">
        <v>0</v>
      </c>
      <c r="I1763" s="14" t="n">
        <v>0</v>
      </c>
      <c r="J1763" s="14" t="n">
        <v>0</v>
      </c>
      <c r="K1763" s="14" t="n">
        <v>0</v>
      </c>
      <c r="L1763" s="14" t="n">
        <v>0</v>
      </c>
      <c r="M1763" s="14" t="n">
        <v>8800</v>
      </c>
      <c r="N1763" s="14" t="n">
        <v>25.4</v>
      </c>
      <c r="O1763" s="14" t="n">
        <v>178.39</v>
      </c>
      <c r="P1763" s="7" t="n">
        <v>22</v>
      </c>
      <c r="Q1763" s="7" t="n">
        <v>16</v>
      </c>
      <c r="R1763" s="7" t="n">
        <v>0</v>
      </c>
      <c r="S1763" s="7" t="n">
        <v>0.6</v>
      </c>
      <c r="T1763" s="7" t="n">
        <v>0</v>
      </c>
      <c r="U1763" s="7" t="n">
        <v>0</v>
      </c>
      <c r="V1763" s="7" t="n">
        <v>0.0387</v>
      </c>
      <c r="W1763" s="7"/>
    </row>
    <row r="1764" customFormat="false" ht="15" hidden="false" customHeight="false" outlineLevel="0" collapsed="false">
      <c r="A1764" s="7" t="s">
        <v>1877</v>
      </c>
      <c r="B1764" s="7" t="s">
        <v>128</v>
      </c>
      <c r="C1764" s="7" t="n">
        <v>56</v>
      </c>
      <c r="D1764" s="7" t="s">
        <v>102</v>
      </c>
      <c r="E1764" s="7" t="n">
        <v>344</v>
      </c>
      <c r="F1764" s="7" t="n">
        <v>3</v>
      </c>
      <c r="G1764" s="14" t="n">
        <v>761.73</v>
      </c>
      <c r="H1764" s="14" t="n">
        <v>0</v>
      </c>
      <c r="I1764" s="14" t="n">
        <v>0</v>
      </c>
      <c r="J1764" s="14" t="n">
        <v>0</v>
      </c>
      <c r="K1764" s="14" t="n">
        <v>57400</v>
      </c>
      <c r="L1764" s="14" t="n">
        <v>0</v>
      </c>
      <c r="M1764" s="14"/>
      <c r="N1764" s="14"/>
      <c r="O1764" s="14" t="n">
        <v>0</v>
      </c>
      <c r="P1764" s="7" t="n">
        <v>54</v>
      </c>
      <c r="Q1764" s="7" t="n">
        <v>8</v>
      </c>
      <c r="R1764" s="7" t="n">
        <v>3</v>
      </c>
      <c r="S1764" s="7" t="n">
        <v>0.246</v>
      </c>
      <c r="T1764" s="7" t="n">
        <v>0</v>
      </c>
      <c r="U1764" s="7" t="n">
        <v>0</v>
      </c>
      <c r="V1764" s="7" t="n">
        <v>0.1142</v>
      </c>
      <c r="W1764" s="7"/>
    </row>
    <row r="1765" customFormat="false" ht="15" hidden="false" customHeight="false" outlineLevel="0" collapsed="false">
      <c r="A1765" s="7" t="s">
        <v>1878</v>
      </c>
      <c r="B1765" s="7" t="s">
        <v>108</v>
      </c>
      <c r="C1765" s="7" t="n">
        <v>57</v>
      </c>
      <c r="D1765" s="7" t="s">
        <v>104</v>
      </c>
      <c r="E1765" s="7" t="n">
        <v>106</v>
      </c>
      <c r="F1765" s="7" t="n">
        <v>1</v>
      </c>
      <c r="G1765" s="14" t="n">
        <v>2416.26</v>
      </c>
      <c r="H1765" s="14" t="n">
        <v>0</v>
      </c>
      <c r="I1765" s="14" t="n">
        <v>0</v>
      </c>
      <c r="J1765" s="14" t="n">
        <v>0</v>
      </c>
      <c r="K1765" s="14" t="n">
        <v>0</v>
      </c>
      <c r="L1765" s="14" t="n">
        <v>0</v>
      </c>
      <c r="M1765" s="14"/>
      <c r="N1765" s="14"/>
      <c r="O1765" s="14" t="n">
        <v>0</v>
      </c>
      <c r="P1765" s="7" t="n">
        <v>4</v>
      </c>
      <c r="Q1765" s="7" t="n">
        <v>41</v>
      </c>
      <c r="R1765" s="7" t="n">
        <v>10</v>
      </c>
      <c r="S1765" s="7" t="n">
        <v>0.501</v>
      </c>
      <c r="T1765" s="7" t="n">
        <v>0</v>
      </c>
      <c r="U1765" s="7" t="n">
        <v>0</v>
      </c>
      <c r="V1765" s="7" t="n">
        <v>0.0287</v>
      </c>
      <c r="W1765" s="7"/>
    </row>
    <row r="1766" customFormat="false" ht="15" hidden="false" customHeight="false" outlineLevel="0" collapsed="false">
      <c r="A1766" s="7" t="s">
        <v>1879</v>
      </c>
      <c r="B1766" s="7" t="s">
        <v>128</v>
      </c>
      <c r="C1766" s="7" t="n">
        <v>28</v>
      </c>
      <c r="D1766" s="7" t="s">
        <v>102</v>
      </c>
      <c r="E1766" s="7" t="n">
        <v>11</v>
      </c>
      <c r="F1766" s="7" t="n">
        <v>2</v>
      </c>
      <c r="G1766" s="14" t="n">
        <v>935.47</v>
      </c>
      <c r="H1766" s="14" t="n">
        <v>1200.1</v>
      </c>
      <c r="I1766" s="14" t="n">
        <v>0</v>
      </c>
      <c r="J1766" s="14" t="n">
        <v>0</v>
      </c>
      <c r="K1766" s="14" t="n">
        <v>0</v>
      </c>
      <c r="L1766" s="14" t="n">
        <v>0</v>
      </c>
      <c r="M1766" s="14"/>
      <c r="N1766" s="14"/>
      <c r="O1766" s="14" t="n">
        <v>0</v>
      </c>
      <c r="P1766" s="7" t="n">
        <v>301</v>
      </c>
      <c r="Q1766" s="7" t="n">
        <v>0</v>
      </c>
      <c r="R1766" s="7" t="n">
        <v>0</v>
      </c>
      <c r="S1766" s="7"/>
      <c r="T1766" s="7" t="n">
        <v>0</v>
      </c>
      <c r="U1766" s="7" t="n">
        <v>1</v>
      </c>
      <c r="V1766" s="7" t="n">
        <v>0.3851</v>
      </c>
      <c r="W1766" s="7"/>
    </row>
    <row r="1767" customFormat="false" ht="15" hidden="false" customHeight="false" outlineLevel="0" collapsed="false">
      <c r="A1767" s="7" t="s">
        <v>1880</v>
      </c>
      <c r="B1767" s="7" t="s">
        <v>101</v>
      </c>
      <c r="C1767" s="7" t="n">
        <v>48</v>
      </c>
      <c r="D1767" s="7" t="s">
        <v>104</v>
      </c>
      <c r="E1767" s="7" t="n">
        <v>261</v>
      </c>
      <c r="F1767" s="7" t="n">
        <v>2</v>
      </c>
      <c r="G1767" s="14" t="n">
        <v>16733.31</v>
      </c>
      <c r="H1767" s="14" t="n">
        <v>0</v>
      </c>
      <c r="I1767" s="14" t="n">
        <v>0</v>
      </c>
      <c r="J1767" s="14" t="n">
        <v>0</v>
      </c>
      <c r="K1767" s="14" t="n">
        <v>321500</v>
      </c>
      <c r="L1767" s="14" t="n">
        <v>0</v>
      </c>
      <c r="M1767" s="14"/>
      <c r="N1767" s="14"/>
      <c r="O1767" s="14" t="n">
        <v>0</v>
      </c>
      <c r="P1767" s="7" t="n">
        <v>1</v>
      </c>
      <c r="Q1767" s="7" t="n">
        <v>37</v>
      </c>
      <c r="R1767" s="7" t="n">
        <v>0</v>
      </c>
      <c r="S1767" s="7" t="n">
        <v>0.368</v>
      </c>
      <c r="T1767" s="7" t="n">
        <v>1</v>
      </c>
      <c r="U1767" s="7" t="n">
        <v>0</v>
      </c>
      <c r="V1767" s="7" t="n">
        <v>0.0859</v>
      </c>
      <c r="W1767" s="7"/>
    </row>
    <row r="1768" customFormat="false" ht="15" hidden="false" customHeight="false" outlineLevel="0" collapsed="false">
      <c r="A1768" s="7" t="s">
        <v>1881</v>
      </c>
      <c r="B1768" s="7" t="s">
        <v>101</v>
      </c>
      <c r="C1768" s="7" t="n">
        <v>59</v>
      </c>
      <c r="D1768" s="7" t="s">
        <v>102</v>
      </c>
      <c r="E1768" s="7" t="n">
        <v>80</v>
      </c>
      <c r="F1768" s="7" t="n">
        <v>2</v>
      </c>
      <c r="G1768" s="14" t="n">
        <v>12642.06</v>
      </c>
      <c r="H1768" s="14" t="n">
        <v>32169.29</v>
      </c>
      <c r="I1768" s="14" t="n">
        <v>0</v>
      </c>
      <c r="J1768" s="14" t="n">
        <v>0</v>
      </c>
      <c r="K1768" s="14" t="n">
        <v>0</v>
      </c>
      <c r="L1768" s="14" t="n">
        <v>0</v>
      </c>
      <c r="M1768" s="14"/>
      <c r="N1768" s="14"/>
      <c r="O1768" s="14" t="n">
        <v>0</v>
      </c>
      <c r="P1768" s="7" t="n">
        <v>317</v>
      </c>
      <c r="Q1768" s="7" t="n">
        <v>0</v>
      </c>
      <c r="R1768" s="7" t="n">
        <v>0</v>
      </c>
      <c r="S1768" s="7"/>
      <c r="T1768" s="7" t="n">
        <v>0</v>
      </c>
      <c r="U1768" s="7" t="n">
        <v>0</v>
      </c>
      <c r="V1768" s="7" t="n">
        <v>0.408</v>
      </c>
      <c r="W1768" s="7"/>
    </row>
    <row r="1769" customFormat="false" ht="15" hidden="false" customHeight="false" outlineLevel="0" collapsed="false">
      <c r="A1769" s="7" t="s">
        <v>1882</v>
      </c>
      <c r="B1769" s="7" t="s">
        <v>101</v>
      </c>
      <c r="C1769" s="7" t="n">
        <v>50</v>
      </c>
      <c r="D1769" s="7" t="s">
        <v>104</v>
      </c>
      <c r="E1769" s="7" t="n">
        <v>113</v>
      </c>
      <c r="F1769" s="7" t="n">
        <v>4</v>
      </c>
      <c r="G1769" s="14" t="n">
        <v>17307.67</v>
      </c>
      <c r="H1769" s="14" t="n">
        <v>73952.59</v>
      </c>
      <c r="I1769" s="14" t="n">
        <v>0</v>
      </c>
      <c r="J1769" s="14" t="n">
        <v>300216.99</v>
      </c>
      <c r="K1769" s="14" t="n">
        <v>0</v>
      </c>
      <c r="L1769" s="14" t="n">
        <v>0</v>
      </c>
      <c r="M1769" s="14"/>
      <c r="N1769" s="14"/>
      <c r="O1769" s="14" t="n">
        <v>0</v>
      </c>
      <c r="P1769" s="7" t="n">
        <v>29</v>
      </c>
      <c r="Q1769" s="7" t="n">
        <v>34</v>
      </c>
      <c r="R1769" s="7" t="n">
        <v>6</v>
      </c>
      <c r="S1769" s="7" t="n">
        <v>0.72</v>
      </c>
      <c r="T1769" s="7" t="n">
        <v>0</v>
      </c>
      <c r="U1769" s="7" t="n">
        <v>0</v>
      </c>
      <c r="V1769" s="7" t="n">
        <v>0.0351</v>
      </c>
      <c r="W1769" s="7"/>
    </row>
    <row r="1770" customFormat="false" ht="15" hidden="false" customHeight="false" outlineLevel="0" collapsed="false">
      <c r="A1770" s="7" t="s">
        <v>1883</v>
      </c>
      <c r="B1770" s="7" t="s">
        <v>108</v>
      </c>
      <c r="C1770" s="7" t="n">
        <v>30</v>
      </c>
      <c r="D1770" s="7" t="s">
        <v>102</v>
      </c>
      <c r="E1770" s="7" t="n">
        <v>40</v>
      </c>
      <c r="F1770" s="7" t="n">
        <v>2</v>
      </c>
      <c r="G1770" s="14" t="n">
        <v>3251.95</v>
      </c>
      <c r="H1770" s="14" t="n">
        <v>5600.08</v>
      </c>
      <c r="I1770" s="14" t="n">
        <v>0</v>
      </c>
      <c r="J1770" s="14" t="n">
        <v>0</v>
      </c>
      <c r="K1770" s="14" t="n">
        <v>0</v>
      </c>
      <c r="L1770" s="14" t="n">
        <v>0</v>
      </c>
      <c r="M1770" s="14"/>
      <c r="N1770" s="14"/>
      <c r="O1770" s="14" t="n">
        <v>0</v>
      </c>
      <c r="P1770" s="7" t="n">
        <v>10</v>
      </c>
      <c r="Q1770" s="7" t="n">
        <v>16</v>
      </c>
      <c r="R1770" s="7" t="n">
        <v>19</v>
      </c>
      <c r="S1770" s="7" t="n">
        <v>0.951</v>
      </c>
      <c r="T1770" s="7" t="n">
        <v>0</v>
      </c>
      <c r="U1770" s="7" t="n">
        <v>0</v>
      </c>
      <c r="V1770" s="7" t="n">
        <v>0.0877</v>
      </c>
      <c r="W1770" s="7"/>
    </row>
    <row r="1771" customFormat="false" ht="15" hidden="false" customHeight="false" outlineLevel="0" collapsed="false">
      <c r="A1771" s="7" t="s">
        <v>1884</v>
      </c>
      <c r="B1771" s="7" t="s">
        <v>108</v>
      </c>
      <c r="C1771" s="7" t="n">
        <v>41</v>
      </c>
      <c r="D1771" s="7" t="s">
        <v>102</v>
      </c>
      <c r="E1771" s="7" t="n">
        <v>24</v>
      </c>
      <c r="F1771" s="7" t="n">
        <v>2</v>
      </c>
      <c r="G1771" s="14" t="n">
        <v>4804.12</v>
      </c>
      <c r="H1771" s="14" t="n">
        <v>0</v>
      </c>
      <c r="I1771" s="14" t="n">
        <v>0</v>
      </c>
      <c r="J1771" s="14" t="n">
        <v>0</v>
      </c>
      <c r="K1771" s="14" t="n">
        <v>0</v>
      </c>
      <c r="L1771" s="14" t="n">
        <v>0</v>
      </c>
      <c r="M1771" s="14" t="n">
        <v>5300</v>
      </c>
      <c r="N1771" s="14" t="n">
        <v>50.6</v>
      </c>
      <c r="O1771" s="14" t="n">
        <v>665.57</v>
      </c>
      <c r="P1771" s="7" t="n">
        <v>22</v>
      </c>
      <c r="Q1771" s="7" t="n">
        <v>38</v>
      </c>
      <c r="R1771" s="7" t="n">
        <v>0</v>
      </c>
      <c r="S1771" s="7" t="n">
        <v>0.549</v>
      </c>
      <c r="T1771" s="7" t="n">
        <v>0</v>
      </c>
      <c r="U1771" s="7" t="n">
        <v>0</v>
      </c>
      <c r="V1771" s="7" t="n">
        <v>0.0818</v>
      </c>
      <c r="W1771" s="7"/>
    </row>
    <row r="1772" customFormat="false" ht="15" hidden="false" customHeight="false" outlineLevel="0" collapsed="false">
      <c r="A1772" s="7" t="s">
        <v>1885</v>
      </c>
      <c r="B1772" s="7" t="s">
        <v>101</v>
      </c>
      <c r="C1772" s="7" t="n">
        <v>57</v>
      </c>
      <c r="D1772" s="7" t="s">
        <v>102</v>
      </c>
      <c r="E1772" s="7" t="n">
        <v>226</v>
      </c>
      <c r="F1772" s="7" t="n">
        <v>5</v>
      </c>
      <c r="G1772" s="14" t="n">
        <v>5783.03</v>
      </c>
      <c r="H1772" s="14" t="n">
        <v>52218.51</v>
      </c>
      <c r="I1772" s="14" t="n">
        <v>0</v>
      </c>
      <c r="J1772" s="14" t="n">
        <v>1401159.84</v>
      </c>
      <c r="K1772" s="14" t="n">
        <v>312300</v>
      </c>
      <c r="L1772" s="14" t="n">
        <v>0</v>
      </c>
      <c r="M1772" s="14"/>
      <c r="N1772" s="14"/>
      <c r="O1772" s="14" t="n">
        <v>0</v>
      </c>
      <c r="P1772" s="7" t="n">
        <v>339</v>
      </c>
      <c r="Q1772" s="7" t="n">
        <v>0</v>
      </c>
      <c r="R1772" s="7" t="n">
        <v>0</v>
      </c>
      <c r="S1772" s="7"/>
      <c r="T1772" s="7" t="n">
        <v>0</v>
      </c>
      <c r="U1772" s="7" t="n">
        <v>0</v>
      </c>
      <c r="V1772" s="7" t="n">
        <v>0.1874</v>
      </c>
      <c r="W1772" s="7"/>
    </row>
    <row r="1773" customFormat="false" ht="15" hidden="false" customHeight="false" outlineLevel="0" collapsed="false">
      <c r="A1773" s="7" t="s">
        <v>1886</v>
      </c>
      <c r="B1773" s="7" t="s">
        <v>101</v>
      </c>
      <c r="C1773" s="7" t="n">
        <v>39</v>
      </c>
      <c r="D1773" s="7" t="s">
        <v>102</v>
      </c>
      <c r="E1773" s="7" t="n">
        <v>129</v>
      </c>
      <c r="F1773" s="7" t="n">
        <v>2</v>
      </c>
      <c r="G1773" s="14" t="n">
        <v>17888.16</v>
      </c>
      <c r="H1773" s="14" t="n">
        <v>0</v>
      </c>
      <c r="I1773" s="14" t="n">
        <v>0</v>
      </c>
      <c r="J1773" s="14" t="n">
        <v>0</v>
      </c>
      <c r="K1773" s="14" t="n">
        <v>138700</v>
      </c>
      <c r="L1773" s="14" t="n">
        <v>0</v>
      </c>
      <c r="M1773" s="14"/>
      <c r="N1773" s="14"/>
      <c r="O1773" s="14" t="n">
        <v>0</v>
      </c>
      <c r="P1773" s="7" t="n">
        <v>16</v>
      </c>
      <c r="Q1773" s="7" t="n">
        <v>24</v>
      </c>
      <c r="R1773" s="7" t="n">
        <v>12</v>
      </c>
      <c r="S1773" s="7" t="n">
        <v>0.808</v>
      </c>
      <c r="T1773" s="7" t="n">
        <v>0</v>
      </c>
      <c r="U1773" s="7" t="n">
        <v>0</v>
      </c>
      <c r="V1773" s="7" t="n">
        <v>0.141</v>
      </c>
      <c r="W1773" s="7"/>
    </row>
    <row r="1774" customFormat="false" ht="15" hidden="false" customHeight="false" outlineLevel="0" collapsed="false">
      <c r="A1774" s="7" t="s">
        <v>1887</v>
      </c>
      <c r="B1774" s="7" t="s">
        <v>101</v>
      </c>
      <c r="C1774" s="7" t="n">
        <v>44</v>
      </c>
      <c r="D1774" s="7" t="s">
        <v>104</v>
      </c>
      <c r="E1774" s="7" t="n">
        <v>7</v>
      </c>
      <c r="F1774" s="7" t="n">
        <v>4</v>
      </c>
      <c r="G1774" s="14" t="n">
        <v>3149.23</v>
      </c>
      <c r="H1774" s="14" t="n">
        <v>20437.43</v>
      </c>
      <c r="I1774" s="14" t="n">
        <v>0</v>
      </c>
      <c r="J1774" s="14" t="n">
        <v>0</v>
      </c>
      <c r="K1774" s="14" t="n">
        <v>0</v>
      </c>
      <c r="L1774" s="14" t="n">
        <v>0</v>
      </c>
      <c r="M1774" s="14" t="n">
        <v>17800</v>
      </c>
      <c r="N1774" s="14" t="n">
        <v>35.6</v>
      </c>
      <c r="O1774" s="14" t="n">
        <v>631.87</v>
      </c>
      <c r="P1774" s="7" t="n">
        <v>4</v>
      </c>
      <c r="Q1774" s="7" t="n">
        <v>40</v>
      </c>
      <c r="R1774" s="7" t="n">
        <v>12</v>
      </c>
      <c r="S1774" s="7" t="n">
        <v>0.604</v>
      </c>
      <c r="T1774" s="7" t="n">
        <v>0</v>
      </c>
      <c r="U1774" s="7" t="n">
        <v>0</v>
      </c>
      <c r="V1774" s="7" t="n">
        <v>0.0305</v>
      </c>
      <c r="W1774" s="7"/>
    </row>
    <row r="1775" customFormat="false" ht="15" hidden="false" customHeight="false" outlineLevel="0" collapsed="false">
      <c r="A1775" s="7" t="s">
        <v>1888</v>
      </c>
      <c r="B1775" s="7" t="s">
        <v>106</v>
      </c>
      <c r="C1775" s="7" t="n">
        <v>39</v>
      </c>
      <c r="D1775" s="7" t="s">
        <v>104</v>
      </c>
      <c r="E1775" s="7" t="n">
        <v>119</v>
      </c>
      <c r="F1775" s="7" t="n">
        <v>2</v>
      </c>
      <c r="G1775" s="14" t="n">
        <v>1104.34</v>
      </c>
      <c r="H1775" s="14" t="n">
        <v>0</v>
      </c>
      <c r="I1775" s="14" t="n">
        <v>0</v>
      </c>
      <c r="J1775" s="14" t="n">
        <v>0</v>
      </c>
      <c r="K1775" s="14" t="n">
        <v>0</v>
      </c>
      <c r="L1775" s="14" t="n">
        <v>0</v>
      </c>
      <c r="M1775" s="14" t="n">
        <v>6800</v>
      </c>
      <c r="N1775" s="14" t="n">
        <v>61.7</v>
      </c>
      <c r="O1775" s="14" t="n">
        <v>296.13</v>
      </c>
      <c r="P1775" s="7" t="n">
        <v>10</v>
      </c>
      <c r="Q1775" s="7" t="n">
        <v>31</v>
      </c>
      <c r="R1775" s="7" t="n">
        <v>0</v>
      </c>
      <c r="S1775" s="7" t="n">
        <v>0.675</v>
      </c>
      <c r="T1775" s="7" t="n">
        <v>0</v>
      </c>
      <c r="U1775" s="7" t="n">
        <v>0</v>
      </c>
      <c r="V1775" s="7" t="n">
        <v>0.022</v>
      </c>
      <c r="W1775" s="7"/>
    </row>
    <row r="1776" customFormat="false" ht="15" hidden="false" customHeight="false" outlineLevel="0" collapsed="false">
      <c r="A1776" s="7" t="s">
        <v>1889</v>
      </c>
      <c r="B1776" s="7" t="s">
        <v>106</v>
      </c>
      <c r="C1776" s="7" t="n">
        <v>63</v>
      </c>
      <c r="D1776" s="7" t="s">
        <v>102</v>
      </c>
      <c r="E1776" s="7" t="n">
        <v>29</v>
      </c>
      <c r="F1776" s="7" t="n">
        <v>3</v>
      </c>
      <c r="G1776" s="14" t="n">
        <v>11623.16</v>
      </c>
      <c r="H1776" s="14" t="n">
        <v>0</v>
      </c>
      <c r="I1776" s="14" t="n">
        <v>0</v>
      </c>
      <c r="J1776" s="14" t="n">
        <v>38031.26</v>
      </c>
      <c r="K1776" s="14" t="n">
        <v>0</v>
      </c>
      <c r="L1776" s="14" t="n">
        <v>0</v>
      </c>
      <c r="M1776" s="14"/>
      <c r="N1776" s="14"/>
      <c r="O1776" s="14" t="n">
        <v>0</v>
      </c>
      <c r="P1776" s="7" t="n">
        <v>5</v>
      </c>
      <c r="Q1776" s="7" t="n">
        <v>17</v>
      </c>
      <c r="R1776" s="7" t="n">
        <v>12</v>
      </c>
      <c r="S1776" s="7" t="n">
        <v>0.247</v>
      </c>
      <c r="T1776" s="7" t="n">
        <v>1</v>
      </c>
      <c r="U1776" s="7" t="n">
        <v>0</v>
      </c>
      <c r="V1776" s="7" t="n">
        <v>0.0899</v>
      </c>
      <c r="W1776" s="7"/>
    </row>
    <row r="1777" customFormat="false" ht="15" hidden="false" customHeight="false" outlineLevel="0" collapsed="false">
      <c r="A1777" s="7" t="s">
        <v>1890</v>
      </c>
      <c r="B1777" s="7" t="s">
        <v>101</v>
      </c>
      <c r="C1777" s="7" t="n">
        <v>63</v>
      </c>
      <c r="D1777" s="7" t="s">
        <v>102</v>
      </c>
      <c r="E1777" s="7" t="n">
        <v>296</v>
      </c>
      <c r="F1777" s="7" t="n">
        <v>3</v>
      </c>
      <c r="G1777" s="14" t="n">
        <v>2666.57</v>
      </c>
      <c r="H1777" s="14" t="n">
        <v>17274.58</v>
      </c>
      <c r="I1777" s="14" t="n">
        <v>223500</v>
      </c>
      <c r="J1777" s="14" t="n">
        <v>0</v>
      </c>
      <c r="K1777" s="14" t="n">
        <v>0</v>
      </c>
      <c r="L1777" s="14" t="n">
        <v>0</v>
      </c>
      <c r="M1777" s="14"/>
      <c r="N1777" s="14"/>
      <c r="O1777" s="14" t="n">
        <v>0</v>
      </c>
      <c r="P1777" s="7" t="n">
        <v>4</v>
      </c>
      <c r="Q1777" s="7" t="n">
        <v>23</v>
      </c>
      <c r="R1777" s="7" t="n">
        <v>0</v>
      </c>
      <c r="S1777" s="7" t="n">
        <v>0.44</v>
      </c>
      <c r="T1777" s="7" t="n">
        <v>0</v>
      </c>
      <c r="U1777" s="7" t="n">
        <v>1</v>
      </c>
      <c r="V1777" s="7" t="n">
        <v>0.0914</v>
      </c>
      <c r="W1777" s="7"/>
    </row>
    <row r="1778" customFormat="false" ht="15" hidden="false" customHeight="false" outlineLevel="0" collapsed="false">
      <c r="A1778" s="7" t="s">
        <v>1891</v>
      </c>
      <c r="B1778" s="7" t="s">
        <v>108</v>
      </c>
      <c r="C1778" s="7" t="n">
        <v>49</v>
      </c>
      <c r="D1778" s="7" t="s">
        <v>104</v>
      </c>
      <c r="E1778" s="7" t="n">
        <v>94</v>
      </c>
      <c r="F1778" s="7" t="n">
        <v>2</v>
      </c>
      <c r="G1778" s="14" t="n">
        <v>7433.31</v>
      </c>
      <c r="H1778" s="14" t="n">
        <v>0</v>
      </c>
      <c r="I1778" s="14" t="n">
        <v>0</v>
      </c>
      <c r="J1778" s="14" t="n">
        <v>0</v>
      </c>
      <c r="K1778" s="14" t="n">
        <v>138600</v>
      </c>
      <c r="L1778" s="14" t="n">
        <v>0</v>
      </c>
      <c r="M1778" s="14"/>
      <c r="N1778" s="14"/>
      <c r="O1778" s="14" t="n">
        <v>0</v>
      </c>
      <c r="P1778" s="7" t="n">
        <v>4</v>
      </c>
      <c r="Q1778" s="7" t="n">
        <v>32</v>
      </c>
      <c r="R1778" s="7" t="n">
        <v>12</v>
      </c>
      <c r="S1778" s="7" t="n">
        <v>0.457</v>
      </c>
      <c r="T1778" s="7" t="n">
        <v>0</v>
      </c>
      <c r="U1778" s="7" t="n">
        <v>0</v>
      </c>
      <c r="V1778" s="7" t="n">
        <v>0.0277</v>
      </c>
      <c r="W1778" s="7"/>
    </row>
    <row r="1779" customFormat="false" ht="15" hidden="false" customHeight="false" outlineLevel="0" collapsed="false">
      <c r="A1779" s="7" t="s">
        <v>1892</v>
      </c>
      <c r="B1779" s="7" t="s">
        <v>106</v>
      </c>
      <c r="C1779" s="7" t="n">
        <v>39</v>
      </c>
      <c r="D1779" s="7" t="s">
        <v>102</v>
      </c>
      <c r="E1779" s="7" t="n">
        <v>54</v>
      </c>
      <c r="F1779" s="7" t="n">
        <v>2</v>
      </c>
      <c r="G1779" s="14" t="n">
        <v>1485.04</v>
      </c>
      <c r="H1779" s="14" t="n">
        <v>0</v>
      </c>
      <c r="I1779" s="14" t="n">
        <v>0</v>
      </c>
      <c r="J1779" s="14" t="n">
        <v>0</v>
      </c>
      <c r="K1779" s="14" t="n">
        <v>0</v>
      </c>
      <c r="L1779" s="14" t="n">
        <v>14200</v>
      </c>
      <c r="M1779" s="14"/>
      <c r="N1779" s="14"/>
      <c r="O1779" s="14" t="n">
        <v>0</v>
      </c>
      <c r="P1779" s="7" t="n">
        <v>27</v>
      </c>
      <c r="Q1779" s="7" t="n">
        <v>12</v>
      </c>
      <c r="R1779" s="7" t="n">
        <v>8</v>
      </c>
      <c r="S1779" s="7" t="n">
        <v>0.652</v>
      </c>
      <c r="T1779" s="7" t="n">
        <v>1</v>
      </c>
      <c r="U1779" s="7" t="n">
        <v>1</v>
      </c>
      <c r="V1779" s="7" t="n">
        <v>0.1606</v>
      </c>
      <c r="W1779" s="7"/>
    </row>
    <row r="1780" customFormat="false" ht="15" hidden="false" customHeight="false" outlineLevel="0" collapsed="false">
      <c r="A1780" s="7" t="s">
        <v>1893</v>
      </c>
      <c r="B1780" s="7" t="s">
        <v>101</v>
      </c>
      <c r="C1780" s="7" t="n">
        <v>33</v>
      </c>
      <c r="D1780" s="7" t="s">
        <v>104</v>
      </c>
      <c r="E1780" s="7" t="n">
        <v>96</v>
      </c>
      <c r="F1780" s="7" t="n">
        <v>1</v>
      </c>
      <c r="G1780" s="14" t="n">
        <v>2139.71</v>
      </c>
      <c r="H1780" s="14" t="n">
        <v>0</v>
      </c>
      <c r="I1780" s="14" t="n">
        <v>0</v>
      </c>
      <c r="J1780" s="14" t="n">
        <v>0</v>
      </c>
      <c r="K1780" s="14" t="n">
        <v>0</v>
      </c>
      <c r="L1780" s="14" t="n">
        <v>0</v>
      </c>
      <c r="M1780" s="14"/>
      <c r="N1780" s="14"/>
      <c r="O1780" s="14" t="n">
        <v>0</v>
      </c>
      <c r="P1780" s="7" t="n">
        <v>55</v>
      </c>
      <c r="Q1780" s="7" t="n">
        <v>24</v>
      </c>
      <c r="R1780" s="7" t="n">
        <v>8</v>
      </c>
      <c r="S1780" s="7" t="n">
        <v>1</v>
      </c>
      <c r="T1780" s="7" t="n">
        <v>0</v>
      </c>
      <c r="U1780" s="7" t="n">
        <v>0</v>
      </c>
      <c r="V1780" s="7" t="n">
        <v>0.033</v>
      </c>
      <c r="W1780" s="7"/>
    </row>
    <row r="1781" customFormat="false" ht="15" hidden="false" customHeight="false" outlineLevel="0" collapsed="false">
      <c r="A1781" s="7" t="s">
        <v>1894</v>
      </c>
      <c r="B1781" s="7" t="s">
        <v>106</v>
      </c>
      <c r="C1781" s="7" t="n">
        <v>42</v>
      </c>
      <c r="D1781" s="7" t="s">
        <v>102</v>
      </c>
      <c r="E1781" s="7" t="n">
        <v>92</v>
      </c>
      <c r="F1781" s="7" t="n">
        <v>2</v>
      </c>
      <c r="G1781" s="14" t="n">
        <v>6666.1</v>
      </c>
      <c r="H1781" s="14" t="n">
        <v>0</v>
      </c>
      <c r="I1781" s="14" t="n">
        <v>0</v>
      </c>
      <c r="J1781" s="14" t="n">
        <v>0</v>
      </c>
      <c r="K1781" s="14" t="n">
        <v>0</v>
      </c>
      <c r="L1781" s="14" t="n">
        <v>0</v>
      </c>
      <c r="M1781" s="14"/>
      <c r="N1781" s="14"/>
      <c r="O1781" s="14" t="n">
        <v>0</v>
      </c>
      <c r="P1781" s="7" t="n">
        <v>320</v>
      </c>
      <c r="Q1781" s="7" t="n">
        <v>0</v>
      </c>
      <c r="R1781" s="7" t="n">
        <v>0</v>
      </c>
      <c r="S1781" s="7"/>
      <c r="T1781" s="7" t="n">
        <v>2</v>
      </c>
      <c r="U1781" s="7" t="n">
        <v>1</v>
      </c>
      <c r="V1781" s="7" t="n">
        <v>0.6818</v>
      </c>
      <c r="W1781" s="7"/>
    </row>
    <row r="1782" customFormat="false" ht="15" hidden="false" customHeight="false" outlineLevel="0" collapsed="false">
      <c r="A1782" s="7" t="s">
        <v>1895</v>
      </c>
      <c r="B1782" s="7" t="s">
        <v>106</v>
      </c>
      <c r="C1782" s="7" t="n">
        <v>25</v>
      </c>
      <c r="D1782" s="7" t="s">
        <v>104</v>
      </c>
      <c r="E1782" s="7" t="n">
        <v>36</v>
      </c>
      <c r="F1782" s="7" t="n">
        <v>1</v>
      </c>
      <c r="G1782" s="14" t="n">
        <v>1020.23</v>
      </c>
      <c r="H1782" s="14" t="n">
        <v>0</v>
      </c>
      <c r="I1782" s="14" t="n">
        <v>0</v>
      </c>
      <c r="J1782" s="14" t="n">
        <v>0</v>
      </c>
      <c r="K1782" s="14" t="n">
        <v>0</v>
      </c>
      <c r="L1782" s="14" t="n">
        <v>0</v>
      </c>
      <c r="M1782" s="14"/>
      <c r="N1782" s="14"/>
      <c r="O1782" s="14" t="n">
        <v>0</v>
      </c>
      <c r="P1782" s="7" t="n">
        <v>31</v>
      </c>
      <c r="Q1782" s="7" t="n">
        <v>20</v>
      </c>
      <c r="R1782" s="7" t="n">
        <v>0</v>
      </c>
      <c r="S1782" s="7" t="n">
        <v>0.709</v>
      </c>
      <c r="T1782" s="7" t="n">
        <v>2</v>
      </c>
      <c r="U1782" s="7" t="n">
        <v>0</v>
      </c>
      <c r="V1782" s="7" t="n">
        <v>0.1269</v>
      </c>
      <c r="W1782" s="7"/>
    </row>
    <row r="1783" customFormat="false" ht="15" hidden="false" customHeight="false" outlineLevel="0" collapsed="false">
      <c r="A1783" s="7" t="s">
        <v>1896</v>
      </c>
      <c r="B1783" s="7" t="s">
        <v>101</v>
      </c>
      <c r="C1783" s="7" t="n">
        <v>19</v>
      </c>
      <c r="D1783" s="7" t="s">
        <v>104</v>
      </c>
      <c r="E1783" s="7" t="n">
        <v>4</v>
      </c>
      <c r="F1783" s="7" t="n">
        <v>2</v>
      </c>
      <c r="G1783" s="14" t="n">
        <v>17374.55</v>
      </c>
      <c r="H1783" s="14" t="n">
        <v>0</v>
      </c>
      <c r="I1783" s="14" t="n">
        <v>0</v>
      </c>
      <c r="J1783" s="14" t="n">
        <v>0</v>
      </c>
      <c r="K1783" s="14" t="n">
        <v>0</v>
      </c>
      <c r="L1783" s="14" t="n">
        <v>0</v>
      </c>
      <c r="M1783" s="14" t="n">
        <v>15400</v>
      </c>
      <c r="N1783" s="14" t="n">
        <v>32.1</v>
      </c>
      <c r="O1783" s="14" t="n">
        <v>1417.91</v>
      </c>
      <c r="P1783" s="7" t="n">
        <v>1</v>
      </c>
      <c r="Q1783" s="7" t="n">
        <v>43</v>
      </c>
      <c r="R1783" s="7" t="n">
        <v>16</v>
      </c>
      <c r="S1783" s="7" t="n">
        <v>0.932</v>
      </c>
      <c r="T1783" s="7" t="n">
        <v>0</v>
      </c>
      <c r="U1783" s="7" t="n">
        <v>0</v>
      </c>
      <c r="V1783" s="7" t="n">
        <v>0.0326</v>
      </c>
      <c r="W1783" s="7" t="s">
        <v>137</v>
      </c>
    </row>
    <row r="1784" customFormat="false" ht="15" hidden="false" customHeight="false" outlineLevel="0" collapsed="false">
      <c r="A1784" s="7" t="s">
        <v>1897</v>
      </c>
      <c r="B1784" s="7" t="s">
        <v>108</v>
      </c>
      <c r="C1784" s="7" t="n">
        <v>28</v>
      </c>
      <c r="D1784" s="7" t="s">
        <v>104</v>
      </c>
      <c r="E1784" s="7" t="n">
        <v>46</v>
      </c>
      <c r="F1784" s="7" t="n">
        <v>1</v>
      </c>
      <c r="G1784" s="14" t="n">
        <v>4938.94</v>
      </c>
      <c r="H1784" s="14" t="n">
        <v>0</v>
      </c>
      <c r="I1784" s="14" t="n">
        <v>0</v>
      </c>
      <c r="J1784" s="14" t="n">
        <v>0</v>
      </c>
      <c r="K1784" s="14" t="n">
        <v>0</v>
      </c>
      <c r="L1784" s="14" t="n">
        <v>0</v>
      </c>
      <c r="M1784" s="14"/>
      <c r="N1784" s="14"/>
      <c r="O1784" s="14" t="n">
        <v>0</v>
      </c>
      <c r="P1784" s="7" t="n">
        <v>23</v>
      </c>
      <c r="Q1784" s="7" t="n">
        <v>27</v>
      </c>
      <c r="R1784" s="7" t="n">
        <v>9</v>
      </c>
      <c r="S1784" s="7" t="n">
        <v>0.765</v>
      </c>
      <c r="T1784" s="7" t="n">
        <v>0</v>
      </c>
      <c r="U1784" s="7" t="n">
        <v>0</v>
      </c>
      <c r="V1784" s="7" t="n">
        <v>0.0302</v>
      </c>
      <c r="W1784" s="7"/>
    </row>
    <row r="1785" customFormat="false" ht="15" hidden="false" customHeight="false" outlineLevel="0" collapsed="false">
      <c r="A1785" s="7" t="s">
        <v>1898</v>
      </c>
      <c r="B1785" s="7" t="s">
        <v>106</v>
      </c>
      <c r="C1785" s="7" t="n">
        <v>43</v>
      </c>
      <c r="D1785" s="7" t="s">
        <v>104</v>
      </c>
      <c r="E1785" s="7" t="n">
        <v>102</v>
      </c>
      <c r="F1785" s="7" t="n">
        <v>1</v>
      </c>
      <c r="G1785" s="14" t="n">
        <v>75.97</v>
      </c>
      <c r="H1785" s="14" t="n">
        <v>0</v>
      </c>
      <c r="I1785" s="14" t="n">
        <v>0</v>
      </c>
      <c r="J1785" s="14" t="n">
        <v>0</v>
      </c>
      <c r="K1785" s="14" t="n">
        <v>0</v>
      </c>
      <c r="L1785" s="14" t="n">
        <v>0</v>
      </c>
      <c r="M1785" s="14"/>
      <c r="N1785" s="14"/>
      <c r="O1785" s="14" t="n">
        <v>0</v>
      </c>
      <c r="P1785" s="7" t="n">
        <v>13</v>
      </c>
      <c r="Q1785" s="7" t="n">
        <v>15</v>
      </c>
      <c r="R1785" s="7" t="n">
        <v>5</v>
      </c>
      <c r="S1785" s="7" t="n">
        <v>0.619</v>
      </c>
      <c r="T1785" s="7" t="n">
        <v>0</v>
      </c>
      <c r="U1785" s="7" t="n">
        <v>0</v>
      </c>
      <c r="V1785" s="7" t="n">
        <v>0.0333</v>
      </c>
      <c r="W1785" s="7"/>
    </row>
    <row r="1786" customFormat="false" ht="15" hidden="false" customHeight="false" outlineLevel="0" collapsed="false">
      <c r="A1786" s="7" t="s">
        <v>1899</v>
      </c>
      <c r="B1786" s="7" t="s">
        <v>106</v>
      </c>
      <c r="C1786" s="7" t="n">
        <v>44</v>
      </c>
      <c r="D1786" s="7" t="s">
        <v>104</v>
      </c>
      <c r="E1786" s="7" t="n">
        <v>54</v>
      </c>
      <c r="F1786" s="7" t="n">
        <v>3</v>
      </c>
      <c r="G1786" s="14" t="n">
        <v>13257.87</v>
      </c>
      <c r="H1786" s="14" t="n">
        <v>9424.36</v>
      </c>
      <c r="I1786" s="14" t="n">
        <v>43000</v>
      </c>
      <c r="J1786" s="14" t="n">
        <v>0</v>
      </c>
      <c r="K1786" s="14" t="n">
        <v>0</v>
      </c>
      <c r="L1786" s="14" t="n">
        <v>0</v>
      </c>
      <c r="M1786" s="14"/>
      <c r="N1786" s="14"/>
      <c r="O1786" s="14" t="n">
        <v>0</v>
      </c>
      <c r="P1786" s="7" t="n">
        <v>27</v>
      </c>
      <c r="Q1786" s="7" t="n">
        <v>42</v>
      </c>
      <c r="R1786" s="7" t="n">
        <v>0</v>
      </c>
      <c r="S1786" s="7" t="n">
        <v>0.843</v>
      </c>
      <c r="T1786" s="7" t="n">
        <v>2</v>
      </c>
      <c r="U1786" s="7" t="n">
        <v>0</v>
      </c>
      <c r="V1786" s="7" t="n">
        <v>0.1507</v>
      </c>
      <c r="W1786" s="7"/>
    </row>
    <row r="1787" customFormat="false" ht="15" hidden="false" customHeight="false" outlineLevel="0" collapsed="false">
      <c r="A1787" s="7" t="s">
        <v>1900</v>
      </c>
      <c r="B1787" s="7" t="s">
        <v>106</v>
      </c>
      <c r="C1787" s="7" t="n">
        <v>46</v>
      </c>
      <c r="D1787" s="7" t="s">
        <v>102</v>
      </c>
      <c r="E1787" s="7"/>
      <c r="F1787" s="7" t="n">
        <v>4</v>
      </c>
      <c r="G1787" s="14" t="n">
        <v>7347.05</v>
      </c>
      <c r="H1787" s="14" t="n">
        <v>30446.84</v>
      </c>
      <c r="I1787" s="14" t="n">
        <v>0</v>
      </c>
      <c r="J1787" s="14" t="n">
        <v>0</v>
      </c>
      <c r="K1787" s="14" t="n">
        <v>0</v>
      </c>
      <c r="L1787" s="14" t="n">
        <v>0</v>
      </c>
      <c r="M1787" s="14" t="n">
        <v>12600</v>
      </c>
      <c r="N1787" s="14" t="n">
        <v>26.3</v>
      </c>
      <c r="O1787" s="14" t="n">
        <v>493.38</v>
      </c>
      <c r="P1787" s="7" t="n">
        <v>7</v>
      </c>
      <c r="Q1787" s="7" t="n">
        <v>36</v>
      </c>
      <c r="R1787" s="7" t="n">
        <v>12</v>
      </c>
      <c r="S1787" s="7" t="n">
        <v>0.79</v>
      </c>
      <c r="T1787" s="7" t="n">
        <v>0</v>
      </c>
      <c r="U1787" s="7" t="n">
        <v>0</v>
      </c>
      <c r="V1787" s="7" t="n">
        <v>0.0772</v>
      </c>
      <c r="W1787" s="7" t="s">
        <v>132</v>
      </c>
    </row>
    <row r="1788" customFormat="false" ht="15" hidden="false" customHeight="false" outlineLevel="0" collapsed="false">
      <c r="A1788" s="7" t="s">
        <v>1901</v>
      </c>
      <c r="B1788" s="7" t="s">
        <v>128</v>
      </c>
      <c r="C1788" s="7" t="n">
        <v>48</v>
      </c>
      <c r="D1788" s="7" t="s">
        <v>102</v>
      </c>
      <c r="E1788" s="7" t="n">
        <v>39</v>
      </c>
      <c r="F1788" s="7" t="n">
        <v>5</v>
      </c>
      <c r="G1788" s="14" t="n">
        <v>15422.86</v>
      </c>
      <c r="H1788" s="14" t="n">
        <v>23911.45</v>
      </c>
      <c r="I1788" s="14" t="n">
        <v>0</v>
      </c>
      <c r="J1788" s="14" t="n">
        <v>0</v>
      </c>
      <c r="K1788" s="14" t="n">
        <v>251900</v>
      </c>
      <c r="L1788" s="14" t="n">
        <v>0</v>
      </c>
      <c r="M1788" s="14" t="n">
        <v>11400</v>
      </c>
      <c r="N1788" s="14" t="n">
        <v>13</v>
      </c>
      <c r="O1788" s="14" t="n">
        <v>136.55</v>
      </c>
      <c r="P1788" s="7" t="n">
        <v>4</v>
      </c>
      <c r="Q1788" s="7" t="n">
        <v>23</v>
      </c>
      <c r="R1788" s="7" t="n">
        <v>0</v>
      </c>
      <c r="S1788" s="7" t="n">
        <v>0.354</v>
      </c>
      <c r="T1788" s="7" t="n">
        <v>0</v>
      </c>
      <c r="U1788" s="7" t="n">
        <v>0</v>
      </c>
      <c r="V1788" s="7" t="n">
        <v>0.0489</v>
      </c>
      <c r="W1788" s="7"/>
    </row>
    <row r="1789" customFormat="false" ht="15" hidden="false" customHeight="false" outlineLevel="0" collapsed="false">
      <c r="A1789" s="7" t="s">
        <v>1902</v>
      </c>
      <c r="B1789" s="7" t="s">
        <v>128</v>
      </c>
      <c r="C1789" s="7" t="n">
        <v>40</v>
      </c>
      <c r="D1789" s="7" t="s">
        <v>102</v>
      </c>
      <c r="E1789" s="7" t="n">
        <v>53</v>
      </c>
      <c r="F1789" s="7" t="n">
        <v>2</v>
      </c>
      <c r="G1789" s="14" t="n">
        <v>3211.91</v>
      </c>
      <c r="H1789" s="14" t="n">
        <v>0</v>
      </c>
      <c r="I1789" s="14" t="n">
        <v>0</v>
      </c>
      <c r="J1789" s="14" t="n">
        <v>0</v>
      </c>
      <c r="K1789" s="14" t="n">
        <v>0</v>
      </c>
      <c r="L1789" s="14" t="n">
        <v>0</v>
      </c>
      <c r="M1789" s="14" t="n">
        <v>7900</v>
      </c>
      <c r="N1789" s="14" t="n">
        <v>25.8</v>
      </c>
      <c r="O1789" s="14" t="n">
        <v>0</v>
      </c>
      <c r="P1789" s="7" t="n">
        <v>121</v>
      </c>
      <c r="Q1789" s="7" t="n">
        <v>0</v>
      </c>
      <c r="R1789" s="7" t="n">
        <v>0</v>
      </c>
      <c r="S1789" s="7"/>
      <c r="T1789" s="7" t="n">
        <v>0</v>
      </c>
      <c r="U1789" s="7" t="n">
        <v>1</v>
      </c>
      <c r="V1789" s="7" t="n">
        <v>0.4169</v>
      </c>
      <c r="W1789" s="7"/>
    </row>
    <row r="1790" customFormat="false" ht="15" hidden="false" customHeight="false" outlineLevel="0" collapsed="false">
      <c r="A1790" s="7" t="s">
        <v>1903</v>
      </c>
      <c r="B1790" s="7" t="s">
        <v>106</v>
      </c>
      <c r="C1790" s="7" t="n">
        <v>33</v>
      </c>
      <c r="D1790" s="7" t="s">
        <v>102</v>
      </c>
      <c r="E1790" s="7" t="n">
        <v>30</v>
      </c>
      <c r="F1790" s="7" t="n">
        <v>6</v>
      </c>
      <c r="G1790" s="14" t="n">
        <v>3766.16</v>
      </c>
      <c r="H1790" s="14" t="n">
        <v>18574.94</v>
      </c>
      <c r="I1790" s="14" t="n">
        <v>59700</v>
      </c>
      <c r="J1790" s="14" t="n">
        <v>638190.45</v>
      </c>
      <c r="K1790" s="14" t="n">
        <v>440100</v>
      </c>
      <c r="L1790" s="14" t="n">
        <v>0</v>
      </c>
      <c r="M1790" s="14" t="n">
        <v>34700</v>
      </c>
      <c r="N1790" s="14" t="n">
        <v>13</v>
      </c>
      <c r="O1790" s="14" t="n">
        <v>586.66</v>
      </c>
      <c r="P1790" s="7" t="n">
        <v>9</v>
      </c>
      <c r="Q1790" s="7" t="n">
        <v>16</v>
      </c>
      <c r="R1790" s="7" t="n">
        <v>9</v>
      </c>
      <c r="S1790" s="7" t="n">
        <v>0.623</v>
      </c>
      <c r="T1790" s="7" t="n">
        <v>0</v>
      </c>
      <c r="U1790" s="7" t="n">
        <v>0</v>
      </c>
      <c r="V1790" s="7" t="n">
        <v>0.0856</v>
      </c>
      <c r="W1790" s="7"/>
    </row>
    <row r="1791" customFormat="false" ht="15" hidden="false" customHeight="false" outlineLevel="0" collapsed="false">
      <c r="A1791" s="7" t="s">
        <v>1904</v>
      </c>
      <c r="B1791" s="7" t="s">
        <v>108</v>
      </c>
      <c r="C1791" s="7" t="n">
        <v>58</v>
      </c>
      <c r="D1791" s="7" t="s">
        <v>104</v>
      </c>
      <c r="E1791" s="7" t="n">
        <v>220</v>
      </c>
      <c r="F1791" s="7" t="n">
        <v>5</v>
      </c>
      <c r="G1791" s="14" t="n">
        <v>3228.65</v>
      </c>
      <c r="H1791" s="14" t="n">
        <v>4373.86</v>
      </c>
      <c r="I1791" s="14" t="n">
        <v>0</v>
      </c>
      <c r="J1791" s="14" t="n">
        <v>0</v>
      </c>
      <c r="K1791" s="14" t="n">
        <v>70000</v>
      </c>
      <c r="L1791" s="14" t="n">
        <v>21520</v>
      </c>
      <c r="M1791" s="14"/>
      <c r="N1791" s="14"/>
      <c r="O1791" s="14" t="n">
        <v>0</v>
      </c>
      <c r="P1791" s="7" t="n">
        <v>3</v>
      </c>
      <c r="Q1791" s="7" t="n">
        <v>85</v>
      </c>
      <c r="R1791" s="7" t="n">
        <v>15</v>
      </c>
      <c r="S1791" s="7" t="n">
        <v>0.695</v>
      </c>
      <c r="T1791" s="7" t="n">
        <v>0</v>
      </c>
      <c r="U1791" s="7" t="n">
        <v>0</v>
      </c>
      <c r="V1791" s="7" t="n">
        <v>0.0078</v>
      </c>
      <c r="W1791" s="7"/>
    </row>
    <row r="1792" customFormat="false" ht="15" hidden="false" customHeight="false" outlineLevel="0" collapsed="false">
      <c r="A1792" s="7" t="s">
        <v>1905</v>
      </c>
      <c r="B1792" s="7" t="s">
        <v>101</v>
      </c>
      <c r="C1792" s="7" t="n">
        <v>51</v>
      </c>
      <c r="D1792" s="7" t="s">
        <v>104</v>
      </c>
      <c r="E1792" s="7" t="n">
        <v>94</v>
      </c>
      <c r="F1792" s="7" t="n">
        <v>2</v>
      </c>
      <c r="G1792" s="14" t="n">
        <v>5955.98</v>
      </c>
      <c r="H1792" s="14" t="n">
        <v>52727.36</v>
      </c>
      <c r="I1792" s="14" t="n">
        <v>0</v>
      </c>
      <c r="J1792" s="14" t="n">
        <v>0</v>
      </c>
      <c r="K1792" s="14" t="n">
        <v>0</v>
      </c>
      <c r="L1792" s="14" t="n">
        <v>0</v>
      </c>
      <c r="M1792" s="14"/>
      <c r="N1792" s="14"/>
      <c r="O1792" s="14" t="n">
        <v>0</v>
      </c>
      <c r="P1792" s="7" t="n">
        <v>0</v>
      </c>
      <c r="Q1792" s="7" t="n">
        <v>47</v>
      </c>
      <c r="R1792" s="7" t="n">
        <v>15</v>
      </c>
      <c r="S1792" s="7" t="n">
        <v>0.91</v>
      </c>
      <c r="T1792" s="7" t="n">
        <v>0</v>
      </c>
      <c r="U1792" s="7" t="n">
        <v>0</v>
      </c>
      <c r="V1792" s="7" t="n">
        <v>0.0305</v>
      </c>
      <c r="W1792" s="7"/>
    </row>
    <row r="1793" customFormat="false" ht="15" hidden="false" customHeight="false" outlineLevel="0" collapsed="false">
      <c r="A1793" s="7" t="s">
        <v>1906</v>
      </c>
      <c r="B1793" s="7" t="s">
        <v>108</v>
      </c>
      <c r="C1793" s="7" t="n">
        <v>35</v>
      </c>
      <c r="D1793" s="7" t="s">
        <v>104</v>
      </c>
      <c r="E1793" s="7" t="n">
        <v>34</v>
      </c>
      <c r="F1793" s="7" t="n">
        <v>3</v>
      </c>
      <c r="G1793" s="14" t="n">
        <v>7988.95</v>
      </c>
      <c r="H1793" s="14" t="n">
        <v>24212.97</v>
      </c>
      <c r="I1793" s="14" t="n">
        <v>0</v>
      </c>
      <c r="J1793" s="14" t="n">
        <v>0</v>
      </c>
      <c r="K1793" s="14" t="n">
        <v>0</v>
      </c>
      <c r="L1793" s="14" t="n">
        <v>0</v>
      </c>
      <c r="M1793" s="14" t="n">
        <v>7600</v>
      </c>
      <c r="N1793" s="14" t="n">
        <v>28.2</v>
      </c>
      <c r="O1793" s="14" t="n">
        <v>861.9</v>
      </c>
      <c r="P1793" s="7" t="n">
        <v>5</v>
      </c>
      <c r="Q1793" s="7" t="n">
        <v>39</v>
      </c>
      <c r="R1793" s="7" t="n">
        <v>9</v>
      </c>
      <c r="S1793" s="7" t="n">
        <v>0.542</v>
      </c>
      <c r="T1793" s="7" t="n">
        <v>1</v>
      </c>
      <c r="U1793" s="7" t="n">
        <v>0</v>
      </c>
      <c r="V1793" s="7" t="n">
        <v>0.0353</v>
      </c>
      <c r="W1793" s="7"/>
    </row>
    <row r="1794" customFormat="false" ht="15" hidden="false" customHeight="false" outlineLevel="0" collapsed="false">
      <c r="A1794" s="7" t="s">
        <v>1907</v>
      </c>
      <c r="B1794" s="7" t="s">
        <v>101</v>
      </c>
      <c r="C1794" s="7" t="n">
        <v>62</v>
      </c>
      <c r="D1794" s="7" t="s">
        <v>104</v>
      </c>
      <c r="E1794" s="7" t="n">
        <v>100</v>
      </c>
      <c r="F1794" s="7" t="n">
        <v>5</v>
      </c>
      <c r="G1794" s="14" t="n">
        <v>8934.14</v>
      </c>
      <c r="H1794" s="14" t="n">
        <v>2486.31</v>
      </c>
      <c r="I1794" s="14" t="n">
        <v>10300</v>
      </c>
      <c r="J1794" s="14" t="n">
        <v>0</v>
      </c>
      <c r="K1794" s="14" t="n">
        <v>0</v>
      </c>
      <c r="L1794" s="14" t="n">
        <v>0</v>
      </c>
      <c r="M1794" s="14" t="n">
        <v>16400</v>
      </c>
      <c r="N1794" s="14" t="n">
        <v>32.7</v>
      </c>
      <c r="O1794" s="14" t="n">
        <v>1035.92</v>
      </c>
      <c r="P1794" s="7" t="n">
        <v>0</v>
      </c>
      <c r="Q1794" s="7" t="n">
        <v>40</v>
      </c>
      <c r="R1794" s="7" t="n">
        <v>11</v>
      </c>
      <c r="S1794" s="7" t="n">
        <v>0.559</v>
      </c>
      <c r="T1794" s="7" t="n">
        <v>0</v>
      </c>
      <c r="U1794" s="7" t="n">
        <v>0</v>
      </c>
      <c r="V1794" s="7" t="n">
        <v>0.0097</v>
      </c>
      <c r="W1794" s="7"/>
    </row>
    <row r="1795" customFormat="false" ht="15" hidden="false" customHeight="false" outlineLevel="0" collapsed="false">
      <c r="A1795" s="7" t="s">
        <v>1908</v>
      </c>
      <c r="B1795" s="7" t="s">
        <v>106</v>
      </c>
      <c r="C1795" s="7" t="n">
        <v>52</v>
      </c>
      <c r="D1795" s="7" t="s">
        <v>102</v>
      </c>
      <c r="E1795" s="7" t="n">
        <v>157</v>
      </c>
      <c r="F1795" s="7" t="n">
        <v>3</v>
      </c>
      <c r="G1795" s="14" t="n">
        <v>1956.84</v>
      </c>
      <c r="H1795" s="14" t="n">
        <v>0</v>
      </c>
      <c r="I1795" s="14" t="n">
        <v>0</v>
      </c>
      <c r="J1795" s="14" t="n">
        <v>0</v>
      </c>
      <c r="K1795" s="14" t="n">
        <v>117500</v>
      </c>
      <c r="L1795" s="14" t="n">
        <v>27010</v>
      </c>
      <c r="M1795" s="14"/>
      <c r="N1795" s="14"/>
      <c r="O1795" s="14" t="n">
        <v>0</v>
      </c>
      <c r="P1795" s="7" t="n">
        <v>12</v>
      </c>
      <c r="Q1795" s="7" t="n">
        <v>9</v>
      </c>
      <c r="R1795" s="7" t="n">
        <v>0</v>
      </c>
      <c r="S1795" s="7" t="n">
        <v>0.598</v>
      </c>
      <c r="T1795" s="7" t="n">
        <v>2</v>
      </c>
      <c r="U1795" s="7" t="n">
        <v>0</v>
      </c>
      <c r="V1795" s="7" t="n">
        <v>0.2696</v>
      </c>
      <c r="W1795" s="7"/>
    </row>
    <row r="1796" customFormat="false" ht="15" hidden="false" customHeight="false" outlineLevel="0" collapsed="false">
      <c r="A1796" s="7" t="s">
        <v>1909</v>
      </c>
      <c r="B1796" s="7" t="s">
        <v>106</v>
      </c>
      <c r="C1796" s="7" t="n">
        <v>35</v>
      </c>
      <c r="D1796" s="7" t="s">
        <v>102</v>
      </c>
      <c r="E1796" s="7" t="n">
        <v>12</v>
      </c>
      <c r="F1796" s="7" t="n">
        <v>2</v>
      </c>
      <c r="G1796" s="14" t="n">
        <v>6704.54</v>
      </c>
      <c r="H1796" s="14" t="n">
        <v>0</v>
      </c>
      <c r="I1796" s="14" t="n">
        <v>0</v>
      </c>
      <c r="J1796" s="14" t="n">
        <v>0</v>
      </c>
      <c r="K1796" s="14" t="n">
        <v>0</v>
      </c>
      <c r="L1796" s="14" t="n">
        <v>0</v>
      </c>
      <c r="M1796" s="14" t="n">
        <v>10100</v>
      </c>
      <c r="N1796" s="14" t="n">
        <v>5.6</v>
      </c>
      <c r="O1796" s="14" t="n">
        <v>122.51</v>
      </c>
      <c r="P1796" s="7" t="n">
        <v>3</v>
      </c>
      <c r="Q1796" s="7" t="n">
        <v>21</v>
      </c>
      <c r="R1796" s="7" t="n">
        <v>6</v>
      </c>
      <c r="S1796" s="7" t="n">
        <v>0.704</v>
      </c>
      <c r="T1796" s="7" t="n">
        <v>3</v>
      </c>
      <c r="U1796" s="7" t="n">
        <v>1</v>
      </c>
      <c r="V1796" s="7" t="n">
        <v>0.4927</v>
      </c>
      <c r="W1796" s="7"/>
    </row>
    <row r="1797" customFormat="false" ht="15" hidden="false" customHeight="false" outlineLevel="0" collapsed="false">
      <c r="A1797" s="7" t="s">
        <v>1910</v>
      </c>
      <c r="B1797" s="7" t="s">
        <v>108</v>
      </c>
      <c r="C1797" s="7" t="n">
        <v>47</v>
      </c>
      <c r="D1797" s="7" t="s">
        <v>102</v>
      </c>
      <c r="E1797" s="7" t="n">
        <v>9</v>
      </c>
      <c r="F1797" s="7" t="n">
        <v>2</v>
      </c>
      <c r="G1797" s="14" t="n">
        <v>2965.49</v>
      </c>
      <c r="H1797" s="14" t="n">
        <v>17616.1</v>
      </c>
      <c r="I1797" s="14" t="n">
        <v>0</v>
      </c>
      <c r="J1797" s="14" t="n">
        <v>0</v>
      </c>
      <c r="K1797" s="14" t="n">
        <v>0</v>
      </c>
      <c r="L1797" s="14" t="n">
        <v>0</v>
      </c>
      <c r="M1797" s="14"/>
      <c r="N1797" s="14"/>
      <c r="O1797" s="14" t="n">
        <v>0</v>
      </c>
      <c r="P1797" s="7" t="n">
        <v>22</v>
      </c>
      <c r="Q1797" s="7" t="n">
        <v>32</v>
      </c>
      <c r="R1797" s="7" t="n">
        <v>10</v>
      </c>
      <c r="S1797" s="7" t="n">
        <v>0.461</v>
      </c>
      <c r="T1797" s="7" t="n">
        <v>0</v>
      </c>
      <c r="U1797" s="7" t="n">
        <v>0</v>
      </c>
      <c r="V1797" s="7" t="n">
        <v>0.1389</v>
      </c>
      <c r="W1797" s="7"/>
    </row>
    <row r="1798" customFormat="false" ht="15" hidden="false" customHeight="false" outlineLevel="0" collapsed="false">
      <c r="A1798" s="7" t="s">
        <v>1911</v>
      </c>
      <c r="B1798" s="7" t="s">
        <v>106</v>
      </c>
      <c r="C1798" s="7" t="n">
        <v>63</v>
      </c>
      <c r="D1798" s="7" t="s">
        <v>102</v>
      </c>
      <c r="E1798" s="7" t="n">
        <v>80</v>
      </c>
      <c r="F1798" s="7" t="n">
        <v>4</v>
      </c>
      <c r="G1798" s="14" t="n">
        <v>1693.45</v>
      </c>
      <c r="H1798" s="14" t="n">
        <v>10504.83</v>
      </c>
      <c r="I1798" s="14" t="n">
        <v>0</v>
      </c>
      <c r="J1798" s="14" t="n">
        <v>0</v>
      </c>
      <c r="K1798" s="14" t="n">
        <v>0</v>
      </c>
      <c r="L1798" s="14" t="n">
        <v>17970</v>
      </c>
      <c r="M1798" s="14" t="n">
        <v>14700</v>
      </c>
      <c r="N1798" s="14" t="n">
        <v>29.6</v>
      </c>
      <c r="O1798" s="14" t="n">
        <v>0</v>
      </c>
      <c r="P1798" s="7" t="n">
        <v>162</v>
      </c>
      <c r="Q1798" s="7" t="n">
        <v>0</v>
      </c>
      <c r="R1798" s="7" t="n">
        <v>0</v>
      </c>
      <c r="S1798" s="7"/>
      <c r="T1798" s="7" t="n">
        <v>0</v>
      </c>
      <c r="U1798" s="7" t="n">
        <v>0</v>
      </c>
      <c r="V1798" s="7" t="n">
        <v>0.2816</v>
      </c>
      <c r="W1798" s="7" t="s">
        <v>117</v>
      </c>
    </row>
    <row r="1799" customFormat="false" ht="15" hidden="false" customHeight="false" outlineLevel="0" collapsed="false">
      <c r="A1799" s="7" t="s">
        <v>1912</v>
      </c>
      <c r="B1799" s="7" t="s">
        <v>108</v>
      </c>
      <c r="C1799" s="7" t="n">
        <v>19</v>
      </c>
      <c r="D1799" s="7" t="s">
        <v>102</v>
      </c>
      <c r="E1799" s="7" t="n">
        <v>2</v>
      </c>
      <c r="F1799" s="7" t="n">
        <v>2</v>
      </c>
      <c r="G1799" s="14" t="n">
        <v>2541.67</v>
      </c>
      <c r="H1799" s="14" t="n">
        <v>0</v>
      </c>
      <c r="I1799" s="14" t="n">
        <v>0</v>
      </c>
      <c r="J1799" s="14" t="n">
        <v>0</v>
      </c>
      <c r="K1799" s="14" t="n">
        <v>0</v>
      </c>
      <c r="L1799" s="14" t="n">
        <v>0</v>
      </c>
      <c r="M1799" s="14" t="n">
        <v>9600</v>
      </c>
      <c r="N1799" s="14" t="n">
        <v>26.7</v>
      </c>
      <c r="O1799" s="14" t="n">
        <v>105.59</v>
      </c>
      <c r="P1799" s="7" t="n">
        <v>17</v>
      </c>
      <c r="Q1799" s="7" t="n">
        <v>13</v>
      </c>
      <c r="R1799" s="7" t="n">
        <v>9</v>
      </c>
      <c r="S1799" s="7" t="n">
        <v>0.746</v>
      </c>
      <c r="T1799" s="7" t="n">
        <v>1</v>
      </c>
      <c r="U1799" s="7" t="n">
        <v>0</v>
      </c>
      <c r="V1799" s="7" t="n">
        <v>0.1988</v>
      </c>
      <c r="W1799" s="7"/>
    </row>
    <row r="1800" customFormat="false" ht="15" hidden="false" customHeight="false" outlineLevel="0" collapsed="false">
      <c r="A1800" s="7" t="s">
        <v>1913</v>
      </c>
      <c r="B1800" s="7" t="s">
        <v>101</v>
      </c>
      <c r="C1800" s="7" t="n">
        <v>46</v>
      </c>
      <c r="D1800" s="7" t="s">
        <v>102</v>
      </c>
      <c r="E1800" s="7" t="n">
        <v>155</v>
      </c>
      <c r="F1800" s="7" t="n">
        <v>6</v>
      </c>
      <c r="G1800" s="14" t="n">
        <v>7775.71</v>
      </c>
      <c r="H1800" s="14" t="n">
        <v>193151.81</v>
      </c>
      <c r="I1800" s="14" t="n">
        <v>0</v>
      </c>
      <c r="J1800" s="14" t="n">
        <v>0</v>
      </c>
      <c r="K1800" s="14" t="n">
        <v>233100</v>
      </c>
      <c r="L1800" s="14" t="n">
        <v>27590</v>
      </c>
      <c r="M1800" s="14" t="n">
        <v>26100</v>
      </c>
      <c r="N1800" s="14" t="n">
        <v>30.8</v>
      </c>
      <c r="O1800" s="14" t="n">
        <v>276.58</v>
      </c>
      <c r="P1800" s="7" t="n">
        <v>20</v>
      </c>
      <c r="Q1800" s="7" t="n">
        <v>14</v>
      </c>
      <c r="R1800" s="7" t="n">
        <v>6</v>
      </c>
      <c r="S1800" s="7" t="n">
        <v>0.811</v>
      </c>
      <c r="T1800" s="7" t="n">
        <v>1</v>
      </c>
      <c r="U1800" s="7" t="n">
        <v>0</v>
      </c>
      <c r="V1800" s="7" t="n">
        <v>0.0987</v>
      </c>
      <c r="W1800" s="7" t="s">
        <v>435</v>
      </c>
    </row>
    <row r="1801" customFormat="false" ht="15" hidden="false" customHeight="false" outlineLevel="0" collapsed="false">
      <c r="A1801" s="7" t="s">
        <v>1914</v>
      </c>
      <c r="B1801" s="7" t="s">
        <v>101</v>
      </c>
      <c r="C1801" s="7" t="n">
        <v>27</v>
      </c>
      <c r="D1801" s="7" t="s">
        <v>102</v>
      </c>
      <c r="E1801" s="7" t="n">
        <v>15</v>
      </c>
      <c r="F1801" s="7" t="n">
        <v>2</v>
      </c>
      <c r="G1801" s="14" t="n">
        <v>3732.41</v>
      </c>
      <c r="H1801" s="14" t="n">
        <v>9221.51</v>
      </c>
      <c r="I1801" s="14" t="n">
        <v>0</v>
      </c>
      <c r="J1801" s="14" t="n">
        <v>0</v>
      </c>
      <c r="K1801" s="14" t="n">
        <v>0</v>
      </c>
      <c r="L1801" s="14" t="n">
        <v>0</v>
      </c>
      <c r="M1801" s="14"/>
      <c r="N1801" s="14"/>
      <c r="O1801" s="14" t="n">
        <v>0</v>
      </c>
      <c r="P1801" s="7" t="n">
        <v>30</v>
      </c>
      <c r="Q1801" s="7" t="n">
        <v>17</v>
      </c>
      <c r="R1801" s="7" t="n">
        <v>0</v>
      </c>
      <c r="S1801" s="7" t="n">
        <v>0.823</v>
      </c>
      <c r="T1801" s="7" t="n">
        <v>0</v>
      </c>
      <c r="U1801" s="7" t="n">
        <v>0</v>
      </c>
      <c r="V1801" s="7" t="n">
        <v>0.0882</v>
      </c>
      <c r="W1801" s="7"/>
    </row>
    <row r="1802" customFormat="false" ht="15" hidden="false" customHeight="false" outlineLevel="0" collapsed="false">
      <c r="A1802" s="7" t="s">
        <v>1915</v>
      </c>
      <c r="B1802" s="7" t="s">
        <v>101</v>
      </c>
      <c r="C1802" s="7" t="n">
        <v>50</v>
      </c>
      <c r="D1802" s="7" t="s">
        <v>102</v>
      </c>
      <c r="E1802" s="7" t="n">
        <v>73</v>
      </c>
      <c r="F1802" s="7" t="n">
        <v>3</v>
      </c>
      <c r="G1802" s="14" t="n">
        <v>386.79</v>
      </c>
      <c r="H1802" s="14" t="n">
        <v>569.35</v>
      </c>
      <c r="I1802" s="14" t="n">
        <v>1600</v>
      </c>
      <c r="J1802" s="14" t="n">
        <v>0</v>
      </c>
      <c r="K1802" s="14" t="n">
        <v>0</v>
      </c>
      <c r="L1802" s="14" t="n">
        <v>0</v>
      </c>
      <c r="M1802" s="14"/>
      <c r="N1802" s="14"/>
      <c r="O1802" s="14" t="n">
        <v>0</v>
      </c>
      <c r="P1802" s="7" t="n">
        <v>45</v>
      </c>
      <c r="Q1802" s="7" t="n">
        <v>8</v>
      </c>
      <c r="R1802" s="7" t="n">
        <v>4</v>
      </c>
      <c r="S1802" s="7" t="n">
        <v>0.519</v>
      </c>
      <c r="T1802" s="7" t="n">
        <v>0</v>
      </c>
      <c r="U1802" s="7" t="n">
        <v>0</v>
      </c>
      <c r="V1802" s="7" t="n">
        <v>0.074</v>
      </c>
      <c r="W1802" s="7"/>
    </row>
    <row r="1803" customFormat="false" ht="15" hidden="false" customHeight="false" outlineLevel="0" collapsed="false">
      <c r="A1803" s="7" t="s">
        <v>1916</v>
      </c>
      <c r="B1803" s="7" t="s">
        <v>101</v>
      </c>
      <c r="C1803" s="7" t="n">
        <v>37</v>
      </c>
      <c r="D1803" s="7" t="s">
        <v>102</v>
      </c>
      <c r="E1803" s="7" t="n">
        <v>49</v>
      </c>
      <c r="F1803" s="7" t="n">
        <v>2</v>
      </c>
      <c r="G1803" s="14" t="n">
        <v>1908.1</v>
      </c>
      <c r="H1803" s="14" t="n">
        <v>0</v>
      </c>
      <c r="I1803" s="14" t="n">
        <v>0</v>
      </c>
      <c r="J1803" s="14" t="n">
        <v>146377.52</v>
      </c>
      <c r="K1803" s="14" t="n">
        <v>0</v>
      </c>
      <c r="L1803" s="14" t="n">
        <v>0</v>
      </c>
      <c r="M1803" s="14"/>
      <c r="N1803" s="14"/>
      <c r="O1803" s="14" t="n">
        <v>0</v>
      </c>
      <c r="P1803" s="7" t="n">
        <v>33</v>
      </c>
      <c r="Q1803" s="7" t="n">
        <v>9</v>
      </c>
      <c r="R1803" s="7" t="n">
        <v>5</v>
      </c>
      <c r="S1803" s="7" t="n">
        <v>0.861</v>
      </c>
      <c r="T1803" s="7" t="n">
        <v>0</v>
      </c>
      <c r="U1803" s="7" t="n">
        <v>0</v>
      </c>
      <c r="V1803" s="7" t="n">
        <v>0.1087</v>
      </c>
      <c r="W1803" s="7"/>
    </row>
    <row r="1804" customFormat="false" ht="15" hidden="false" customHeight="false" outlineLevel="0" collapsed="false">
      <c r="A1804" s="7" t="s">
        <v>1917</v>
      </c>
      <c r="B1804" s="7" t="s">
        <v>108</v>
      </c>
      <c r="C1804" s="7" t="n">
        <v>31</v>
      </c>
      <c r="D1804" s="7" t="s">
        <v>104</v>
      </c>
      <c r="E1804" s="7" t="n">
        <v>56</v>
      </c>
      <c r="F1804" s="7" t="n">
        <v>4</v>
      </c>
      <c r="G1804" s="14" t="n">
        <v>4209.67</v>
      </c>
      <c r="H1804" s="14" t="n">
        <v>5045.33</v>
      </c>
      <c r="I1804" s="14" t="n">
        <v>0</v>
      </c>
      <c r="J1804" s="14" t="n">
        <v>129913.53</v>
      </c>
      <c r="K1804" s="14" t="n">
        <v>0</v>
      </c>
      <c r="L1804" s="14" t="n">
        <v>0</v>
      </c>
      <c r="M1804" s="14" t="n">
        <v>18000</v>
      </c>
      <c r="N1804" s="14" t="n">
        <v>33.9</v>
      </c>
      <c r="O1804" s="14" t="n">
        <v>559.15</v>
      </c>
      <c r="P1804" s="7" t="n">
        <v>5</v>
      </c>
      <c r="Q1804" s="7" t="n">
        <v>35</v>
      </c>
      <c r="R1804" s="7" t="n">
        <v>13</v>
      </c>
      <c r="S1804" s="7" t="n">
        <v>0.637</v>
      </c>
      <c r="T1804" s="7" t="n">
        <v>0</v>
      </c>
      <c r="U1804" s="7" t="n">
        <v>0</v>
      </c>
      <c r="V1804" s="7" t="n">
        <v>0.0166</v>
      </c>
      <c r="W1804" s="7"/>
    </row>
    <row r="1805" customFormat="false" ht="15" hidden="false" customHeight="false" outlineLevel="0" collapsed="false">
      <c r="A1805" s="7" t="s">
        <v>1918</v>
      </c>
      <c r="B1805" s="7" t="s">
        <v>101</v>
      </c>
      <c r="C1805" s="7" t="n">
        <v>57</v>
      </c>
      <c r="D1805" s="7" t="s">
        <v>104</v>
      </c>
      <c r="E1805" s="7" t="n">
        <v>140</v>
      </c>
      <c r="F1805" s="7" t="n">
        <v>2</v>
      </c>
      <c r="G1805" s="14" t="n">
        <v>1820.11</v>
      </c>
      <c r="H1805" s="14" t="n">
        <v>0</v>
      </c>
      <c r="I1805" s="14" t="n">
        <v>0</v>
      </c>
      <c r="J1805" s="14" t="n">
        <v>0</v>
      </c>
      <c r="K1805" s="14" t="n">
        <v>0</v>
      </c>
      <c r="L1805" s="14" t="n">
        <v>0</v>
      </c>
      <c r="M1805" s="14"/>
      <c r="N1805" s="14"/>
      <c r="O1805" s="14" t="n">
        <v>0</v>
      </c>
      <c r="P1805" s="7" t="n">
        <v>11</v>
      </c>
      <c r="Q1805" s="7" t="n">
        <v>33</v>
      </c>
      <c r="R1805" s="7" t="n">
        <v>0</v>
      </c>
      <c r="S1805" s="7" t="n">
        <v>0.546</v>
      </c>
      <c r="T1805" s="7" t="n">
        <v>0</v>
      </c>
      <c r="U1805" s="7" t="n">
        <v>0</v>
      </c>
      <c r="V1805" s="7" t="n">
        <v>0.023</v>
      </c>
      <c r="W1805" s="7"/>
    </row>
    <row r="1806" customFormat="false" ht="15" hidden="false" customHeight="false" outlineLevel="0" collapsed="false">
      <c r="A1806" s="7" t="s">
        <v>1919</v>
      </c>
      <c r="B1806" s="7" t="s">
        <v>101</v>
      </c>
      <c r="C1806" s="7" t="n">
        <v>19</v>
      </c>
      <c r="D1806" s="7" t="s">
        <v>104</v>
      </c>
      <c r="E1806" s="7" t="n">
        <v>2</v>
      </c>
      <c r="F1806" s="7" t="n">
        <v>4</v>
      </c>
      <c r="G1806" s="14" t="n">
        <v>1592.55</v>
      </c>
      <c r="H1806" s="14" t="n">
        <v>90378.63</v>
      </c>
      <c r="I1806" s="14" t="n">
        <v>24500</v>
      </c>
      <c r="J1806" s="14" t="n">
        <v>0</v>
      </c>
      <c r="K1806" s="14" t="n">
        <v>0</v>
      </c>
      <c r="L1806" s="14" t="n">
        <v>0</v>
      </c>
      <c r="M1806" s="14"/>
      <c r="N1806" s="14"/>
      <c r="O1806" s="14" t="n">
        <v>0</v>
      </c>
      <c r="P1806" s="7" t="n">
        <v>5</v>
      </c>
      <c r="Q1806" s="7" t="n">
        <v>30</v>
      </c>
      <c r="R1806" s="7" t="n">
        <v>13</v>
      </c>
      <c r="S1806" s="7" t="n">
        <v>0.818</v>
      </c>
      <c r="T1806" s="7" t="n">
        <v>0</v>
      </c>
      <c r="U1806" s="7" t="n">
        <v>0</v>
      </c>
      <c r="V1806" s="7" t="n">
        <v>0.0224</v>
      </c>
      <c r="W1806" s="7"/>
    </row>
    <row r="1807" customFormat="false" ht="15" hidden="false" customHeight="false" outlineLevel="0" collapsed="false">
      <c r="A1807" s="7" t="s">
        <v>1920</v>
      </c>
      <c r="B1807" s="7" t="s">
        <v>101</v>
      </c>
      <c r="C1807" s="7" t="n">
        <v>62</v>
      </c>
      <c r="D1807" s="7" t="s">
        <v>102</v>
      </c>
      <c r="E1807" s="7" t="n">
        <v>172</v>
      </c>
      <c r="F1807" s="7" t="n">
        <v>1</v>
      </c>
      <c r="G1807" s="14" t="n">
        <v>7090.5</v>
      </c>
      <c r="H1807" s="14" t="n">
        <v>0</v>
      </c>
      <c r="I1807" s="14" t="n">
        <v>0</v>
      </c>
      <c r="J1807" s="14" t="n">
        <v>0</v>
      </c>
      <c r="K1807" s="14" t="n">
        <v>0</v>
      </c>
      <c r="L1807" s="14" t="n">
        <v>0</v>
      </c>
      <c r="M1807" s="14"/>
      <c r="N1807" s="14"/>
      <c r="O1807" s="14" t="n">
        <v>0</v>
      </c>
      <c r="P1807" s="7" t="n">
        <v>116</v>
      </c>
      <c r="Q1807" s="7" t="n">
        <v>0</v>
      </c>
      <c r="R1807" s="7" t="n">
        <v>0</v>
      </c>
      <c r="S1807" s="7"/>
      <c r="T1807" s="7" t="n">
        <v>0</v>
      </c>
      <c r="U1807" s="7" t="n">
        <v>1</v>
      </c>
      <c r="V1807" s="7" t="n">
        <v>0.3714</v>
      </c>
      <c r="W1807" s="7"/>
    </row>
    <row r="1808" customFormat="false" ht="15" hidden="false" customHeight="false" outlineLevel="0" collapsed="false">
      <c r="A1808" s="7" t="s">
        <v>1921</v>
      </c>
      <c r="B1808" s="7" t="s">
        <v>108</v>
      </c>
      <c r="C1808" s="7" t="n">
        <v>60</v>
      </c>
      <c r="D1808" s="7" t="s">
        <v>102</v>
      </c>
      <c r="E1808" s="7" t="n">
        <v>147</v>
      </c>
      <c r="F1808" s="7" t="n">
        <v>4</v>
      </c>
      <c r="G1808" s="14" t="n">
        <v>5472.23</v>
      </c>
      <c r="H1808" s="14" t="n">
        <v>73087.55</v>
      </c>
      <c r="I1808" s="14" t="n">
        <v>71800</v>
      </c>
      <c r="J1808" s="14" t="n">
        <v>0</v>
      </c>
      <c r="K1808" s="14" t="n">
        <v>0</v>
      </c>
      <c r="L1808" s="14" t="n">
        <v>0</v>
      </c>
      <c r="M1808" s="14" t="n">
        <v>13800</v>
      </c>
      <c r="N1808" s="14" t="n">
        <v>35.7</v>
      </c>
      <c r="O1808" s="14" t="n">
        <v>589.32</v>
      </c>
      <c r="P1808" s="7" t="n">
        <v>24</v>
      </c>
      <c r="Q1808" s="7" t="n">
        <v>20</v>
      </c>
      <c r="R1808" s="7" t="n">
        <v>6</v>
      </c>
      <c r="S1808" s="7" t="n">
        <v>0.583</v>
      </c>
      <c r="T1808" s="7" t="n">
        <v>0</v>
      </c>
      <c r="U1808" s="7" t="n">
        <v>0</v>
      </c>
      <c r="V1808" s="7" t="n">
        <v>0.056</v>
      </c>
      <c r="W1808" s="7"/>
    </row>
    <row r="1809" customFormat="false" ht="15" hidden="false" customHeight="false" outlineLevel="0" collapsed="false">
      <c r="A1809" s="7" t="s">
        <v>1922</v>
      </c>
      <c r="B1809" s="7" t="s">
        <v>101</v>
      </c>
      <c r="C1809" s="7"/>
      <c r="D1809" s="7" t="s">
        <v>102</v>
      </c>
      <c r="E1809" s="7" t="n">
        <v>150</v>
      </c>
      <c r="F1809" s="7" t="n">
        <v>3</v>
      </c>
      <c r="G1809" s="14" t="n">
        <v>9752.5</v>
      </c>
      <c r="H1809" s="14" t="n">
        <v>30086.03</v>
      </c>
      <c r="I1809" s="14" t="n">
        <v>56600</v>
      </c>
      <c r="J1809" s="14" t="n">
        <v>0</v>
      </c>
      <c r="K1809" s="14" t="n">
        <v>0</v>
      </c>
      <c r="L1809" s="14" t="n">
        <v>0</v>
      </c>
      <c r="M1809" s="14"/>
      <c r="N1809" s="14"/>
      <c r="O1809" s="14" t="n">
        <v>0</v>
      </c>
      <c r="P1809" s="7" t="n">
        <v>6</v>
      </c>
      <c r="Q1809" s="7" t="n">
        <v>29</v>
      </c>
      <c r="R1809" s="7" t="n">
        <v>12</v>
      </c>
      <c r="S1809" s="7" t="n">
        <v>0.554</v>
      </c>
      <c r="T1809" s="7" t="n">
        <v>2</v>
      </c>
      <c r="U1809" s="7" t="n">
        <v>0</v>
      </c>
      <c r="V1809" s="7" t="n">
        <v>0.2772</v>
      </c>
      <c r="W1809" s="7" t="s">
        <v>286</v>
      </c>
    </row>
    <row r="1810" customFormat="false" ht="15" hidden="false" customHeight="false" outlineLevel="0" collapsed="false">
      <c r="A1810" s="7" t="s">
        <v>1923</v>
      </c>
      <c r="B1810" s="7" t="s">
        <v>128</v>
      </c>
      <c r="C1810" s="7" t="n">
        <v>41</v>
      </c>
      <c r="D1810" s="7" t="s">
        <v>102</v>
      </c>
      <c r="E1810" s="7" t="n">
        <v>205</v>
      </c>
      <c r="F1810" s="7" t="n">
        <v>5</v>
      </c>
      <c r="G1810" s="14" t="n">
        <v>4433.05</v>
      </c>
      <c r="H1810" s="14" t="n">
        <v>0</v>
      </c>
      <c r="I1810" s="14" t="n">
        <v>389300</v>
      </c>
      <c r="J1810" s="14" t="n">
        <v>46526.52</v>
      </c>
      <c r="K1810" s="14" t="n">
        <v>0</v>
      </c>
      <c r="L1810" s="14" t="n">
        <v>20470</v>
      </c>
      <c r="M1810" s="14" t="n">
        <v>20900</v>
      </c>
      <c r="N1810" s="14" t="n">
        <v>58.8</v>
      </c>
      <c r="O1810" s="14" t="n">
        <v>0</v>
      </c>
      <c r="P1810" s="7" t="n">
        <v>122</v>
      </c>
      <c r="Q1810" s="7" t="n">
        <v>0</v>
      </c>
      <c r="R1810" s="7" t="n">
        <v>6</v>
      </c>
      <c r="S1810" s="7"/>
      <c r="T1810" s="7" t="n">
        <v>0</v>
      </c>
      <c r="U1810" s="7" t="n">
        <v>0</v>
      </c>
      <c r="V1810" s="7" t="n">
        <v>0.1614</v>
      </c>
      <c r="W1810" s="7"/>
    </row>
    <row r="1811" customFormat="false" ht="15" hidden="false" customHeight="false" outlineLevel="0" collapsed="false">
      <c r="A1811" s="7" t="s">
        <v>1924</v>
      </c>
      <c r="B1811" s="7" t="s">
        <v>101</v>
      </c>
      <c r="C1811" s="7" t="n">
        <v>65</v>
      </c>
      <c r="D1811" s="7" t="s">
        <v>104</v>
      </c>
      <c r="E1811" s="7" t="n">
        <v>299</v>
      </c>
      <c r="F1811" s="7" t="n">
        <v>3</v>
      </c>
      <c r="G1811" s="14" t="n">
        <v>14300.07</v>
      </c>
      <c r="H1811" s="14" t="n">
        <v>16897.44</v>
      </c>
      <c r="I1811" s="14" t="n">
        <v>63700</v>
      </c>
      <c r="J1811" s="14" t="n">
        <v>0</v>
      </c>
      <c r="K1811" s="14" t="n">
        <v>0</v>
      </c>
      <c r="L1811" s="14" t="n">
        <v>0</v>
      </c>
      <c r="M1811" s="14"/>
      <c r="N1811" s="14"/>
      <c r="O1811" s="14" t="n">
        <v>0</v>
      </c>
      <c r="P1811" s="7" t="n">
        <v>4</v>
      </c>
      <c r="Q1811" s="7" t="n">
        <v>54</v>
      </c>
      <c r="R1811" s="7" t="n">
        <v>18</v>
      </c>
      <c r="S1811" s="7" t="n">
        <v>1</v>
      </c>
      <c r="T1811" s="7" t="n">
        <v>1</v>
      </c>
      <c r="U1811" s="7" t="n">
        <v>0</v>
      </c>
      <c r="V1811" s="7" t="n">
        <v>0.0371</v>
      </c>
      <c r="W1811" s="7"/>
    </row>
    <row r="1812" customFormat="false" ht="15" hidden="false" customHeight="false" outlineLevel="0" collapsed="false">
      <c r="A1812" s="7" t="s">
        <v>1925</v>
      </c>
      <c r="B1812" s="7" t="s">
        <v>128</v>
      </c>
      <c r="C1812" s="7" t="n">
        <v>19</v>
      </c>
      <c r="D1812" s="7" t="s">
        <v>102</v>
      </c>
      <c r="E1812" s="7" t="n">
        <v>3</v>
      </c>
      <c r="F1812" s="7" t="n">
        <v>1</v>
      </c>
      <c r="G1812" s="14" t="n">
        <v>1193.4</v>
      </c>
      <c r="H1812" s="14" t="n">
        <v>0</v>
      </c>
      <c r="I1812" s="14" t="n">
        <v>0</v>
      </c>
      <c r="J1812" s="14" t="n">
        <v>0</v>
      </c>
      <c r="K1812" s="14" t="n">
        <v>0</v>
      </c>
      <c r="L1812" s="14" t="n">
        <v>0</v>
      </c>
      <c r="M1812" s="14"/>
      <c r="N1812" s="14"/>
      <c r="O1812" s="14" t="n">
        <v>0</v>
      </c>
      <c r="P1812" s="7" t="n">
        <v>27</v>
      </c>
      <c r="Q1812" s="7" t="n">
        <v>21</v>
      </c>
      <c r="R1812" s="7" t="n">
        <v>11</v>
      </c>
      <c r="S1812" s="7" t="n">
        <v>0.664</v>
      </c>
      <c r="T1812" s="7" t="n">
        <v>0</v>
      </c>
      <c r="U1812" s="7" t="n">
        <v>1</v>
      </c>
      <c r="V1812" s="7" t="n">
        <v>0.2099</v>
      </c>
      <c r="W1812" s="7"/>
    </row>
    <row r="1813" customFormat="false" ht="15" hidden="false" customHeight="false" outlineLevel="0" collapsed="false">
      <c r="A1813" s="7" t="s">
        <v>1926</v>
      </c>
      <c r="B1813" s="7" t="s">
        <v>108</v>
      </c>
      <c r="C1813" s="7" t="n">
        <v>48</v>
      </c>
      <c r="D1813" s="7" t="s">
        <v>104</v>
      </c>
      <c r="E1813" s="7" t="n">
        <v>137</v>
      </c>
      <c r="F1813" s="7" t="n">
        <v>2</v>
      </c>
      <c r="G1813" s="14" t="n">
        <v>4068.32</v>
      </c>
      <c r="H1813" s="14" t="n">
        <v>0</v>
      </c>
      <c r="I1813" s="14" t="n">
        <v>0</v>
      </c>
      <c r="J1813" s="14" t="n">
        <v>0</v>
      </c>
      <c r="K1813" s="14" t="n">
        <v>197800</v>
      </c>
      <c r="L1813" s="14" t="n">
        <v>0</v>
      </c>
      <c r="M1813" s="14"/>
      <c r="N1813" s="14"/>
      <c r="O1813" s="14" t="n">
        <v>0</v>
      </c>
      <c r="P1813" s="7" t="n">
        <v>32</v>
      </c>
      <c r="Q1813" s="7" t="n">
        <v>31</v>
      </c>
      <c r="R1813" s="7" t="n">
        <v>9</v>
      </c>
      <c r="S1813" s="7" t="n">
        <v>0.759</v>
      </c>
      <c r="T1813" s="7" t="n">
        <v>1</v>
      </c>
      <c r="U1813" s="7" t="n">
        <v>0</v>
      </c>
      <c r="V1813" s="7" t="n">
        <v>0.0591</v>
      </c>
      <c r="W1813" s="7"/>
    </row>
    <row r="1814" customFormat="false" ht="15" hidden="false" customHeight="false" outlineLevel="0" collapsed="false">
      <c r="A1814" s="7" t="s">
        <v>1927</v>
      </c>
      <c r="B1814" s="7" t="s">
        <v>108</v>
      </c>
      <c r="C1814" s="7" t="n">
        <v>22</v>
      </c>
      <c r="D1814" s="7" t="s">
        <v>102</v>
      </c>
      <c r="E1814" s="7" t="n">
        <v>7</v>
      </c>
      <c r="F1814" s="7" t="n">
        <v>5</v>
      </c>
      <c r="G1814" s="14" t="n">
        <v>4480.2</v>
      </c>
      <c r="H1814" s="14" t="n">
        <v>28825.89</v>
      </c>
      <c r="I1814" s="14" t="n">
        <v>0</v>
      </c>
      <c r="J1814" s="14" t="n">
        <v>0</v>
      </c>
      <c r="K1814" s="14" t="n">
        <v>238300</v>
      </c>
      <c r="L1814" s="14" t="n">
        <v>0</v>
      </c>
      <c r="M1814" s="14" t="n">
        <v>15000</v>
      </c>
      <c r="N1814" s="14" t="n">
        <v>33.9</v>
      </c>
      <c r="O1814" s="14" t="n">
        <v>182.35</v>
      </c>
      <c r="P1814" s="7" t="n">
        <v>23</v>
      </c>
      <c r="Q1814" s="7" t="n">
        <v>20</v>
      </c>
      <c r="R1814" s="7" t="n">
        <v>0</v>
      </c>
      <c r="S1814" s="7" t="n">
        <v>0.775</v>
      </c>
      <c r="T1814" s="7" t="n">
        <v>1</v>
      </c>
      <c r="U1814" s="7" t="n">
        <v>0</v>
      </c>
      <c r="V1814" s="7" t="n">
        <v>0.1531</v>
      </c>
      <c r="W1814" s="7"/>
    </row>
    <row r="1815" customFormat="false" ht="15" hidden="false" customHeight="false" outlineLevel="0" collapsed="false">
      <c r="A1815" s="7" t="s">
        <v>1928</v>
      </c>
      <c r="B1815" s="7" t="s">
        <v>108</v>
      </c>
      <c r="C1815" s="7" t="n">
        <v>44</v>
      </c>
      <c r="D1815" s="7" t="s">
        <v>104</v>
      </c>
      <c r="E1815" s="7" t="n">
        <v>118</v>
      </c>
      <c r="F1815" s="7" t="n">
        <v>4</v>
      </c>
      <c r="G1815" s="14" t="n">
        <v>3960.14</v>
      </c>
      <c r="H1815" s="14" t="n">
        <v>3665.51</v>
      </c>
      <c r="I1815" s="14" t="n">
        <v>0</v>
      </c>
      <c r="J1815" s="14" t="n">
        <v>0</v>
      </c>
      <c r="K1815" s="14" t="n">
        <v>98300</v>
      </c>
      <c r="L1815" s="14" t="n">
        <v>0</v>
      </c>
      <c r="M1815" s="14" t="n">
        <v>3700</v>
      </c>
      <c r="N1815" s="14" t="n">
        <v>14.5</v>
      </c>
      <c r="O1815" s="14" t="n">
        <v>443.04</v>
      </c>
      <c r="P1815" s="7" t="n">
        <v>3</v>
      </c>
      <c r="Q1815" s="7" t="n">
        <v>102</v>
      </c>
      <c r="R1815" s="7" t="n">
        <v>13</v>
      </c>
      <c r="S1815" s="7" t="n">
        <v>0.686</v>
      </c>
      <c r="T1815" s="7" t="n">
        <v>1</v>
      </c>
      <c r="U1815" s="7" t="n">
        <v>0</v>
      </c>
      <c r="V1815" s="7" t="n">
        <v>0.0319</v>
      </c>
      <c r="W1815" s="7"/>
    </row>
    <row r="1816" customFormat="false" ht="15" hidden="false" customHeight="false" outlineLevel="0" collapsed="false">
      <c r="A1816" s="7" t="s">
        <v>1929</v>
      </c>
      <c r="B1816" s="7" t="s">
        <v>106</v>
      </c>
      <c r="C1816" s="7" t="n">
        <v>55</v>
      </c>
      <c r="D1816" s="7" t="s">
        <v>104</v>
      </c>
      <c r="E1816" s="7" t="n">
        <v>152</v>
      </c>
      <c r="F1816" s="7" t="n">
        <v>4</v>
      </c>
      <c r="G1816" s="14" t="n">
        <v>22545.4</v>
      </c>
      <c r="H1816" s="14" t="n">
        <v>67167.66</v>
      </c>
      <c r="I1816" s="14" t="n">
        <v>53600</v>
      </c>
      <c r="J1816" s="14" t="n">
        <v>0</v>
      </c>
      <c r="K1816" s="14" t="n">
        <v>0</v>
      </c>
      <c r="L1816" s="14" t="n">
        <v>0</v>
      </c>
      <c r="M1816" s="14" t="n">
        <v>15900</v>
      </c>
      <c r="N1816" s="14" t="n">
        <v>32.5</v>
      </c>
      <c r="O1816" s="14" t="n">
        <v>384.54</v>
      </c>
      <c r="P1816" s="7" t="n">
        <v>9</v>
      </c>
      <c r="Q1816" s="7" t="n">
        <v>12</v>
      </c>
      <c r="R1816" s="7" t="n">
        <v>0</v>
      </c>
      <c r="S1816" s="7" t="n">
        <v>0.693</v>
      </c>
      <c r="T1816" s="7" t="n">
        <v>0</v>
      </c>
      <c r="U1816" s="7" t="n">
        <v>0</v>
      </c>
      <c r="V1816" s="7" t="n">
        <v>0.0324</v>
      </c>
      <c r="W1816" s="7"/>
    </row>
    <row r="1817" customFormat="false" ht="15" hidden="false" customHeight="false" outlineLevel="0" collapsed="false">
      <c r="A1817" s="7" t="s">
        <v>1930</v>
      </c>
      <c r="B1817" s="7" t="s">
        <v>101</v>
      </c>
      <c r="C1817" s="7" t="n">
        <v>58</v>
      </c>
      <c r="D1817" s="7" t="s">
        <v>102</v>
      </c>
      <c r="E1817" s="7" t="n">
        <v>51</v>
      </c>
      <c r="F1817" s="7" t="n">
        <v>4</v>
      </c>
      <c r="G1817" s="14" t="n">
        <v>3459.34</v>
      </c>
      <c r="H1817" s="14" t="n">
        <v>5814.78</v>
      </c>
      <c r="I1817" s="14" t="n">
        <v>0</v>
      </c>
      <c r="J1817" s="14" t="n">
        <v>0</v>
      </c>
      <c r="K1817" s="14" t="n">
        <v>246800</v>
      </c>
      <c r="L1817" s="14" t="n">
        <v>0</v>
      </c>
      <c r="M1817" s="14" t="n">
        <v>13500</v>
      </c>
      <c r="N1817" s="14"/>
      <c r="O1817" s="14" t="n">
        <v>0</v>
      </c>
      <c r="P1817" s="7" t="n">
        <v>352</v>
      </c>
      <c r="Q1817" s="7" t="n">
        <v>0</v>
      </c>
      <c r="R1817" s="7" t="n">
        <v>0</v>
      </c>
      <c r="S1817" s="7"/>
      <c r="T1817" s="7" t="n">
        <v>1</v>
      </c>
      <c r="U1817" s="7" t="n">
        <v>0</v>
      </c>
      <c r="V1817" s="7" t="n">
        <v>0.5075</v>
      </c>
      <c r="W1817" s="7" t="s">
        <v>256</v>
      </c>
    </row>
    <row r="1818" customFormat="false" ht="15" hidden="false" customHeight="false" outlineLevel="0" collapsed="false">
      <c r="A1818" s="7" t="s">
        <v>1931</v>
      </c>
      <c r="B1818" s="7" t="s">
        <v>106</v>
      </c>
      <c r="C1818" s="7" t="n">
        <v>46</v>
      </c>
      <c r="D1818" s="7" t="s">
        <v>102</v>
      </c>
      <c r="E1818" s="7" t="n">
        <v>110</v>
      </c>
      <c r="F1818" s="7" t="n">
        <v>2</v>
      </c>
      <c r="G1818" s="14" t="n">
        <v>1717.47</v>
      </c>
      <c r="H1818" s="14" t="n">
        <v>10638.86</v>
      </c>
      <c r="I1818" s="14" t="n">
        <v>0</v>
      </c>
      <c r="J1818" s="14" t="n">
        <v>0</v>
      </c>
      <c r="K1818" s="14" t="n">
        <v>0</v>
      </c>
      <c r="L1818" s="14" t="n">
        <v>0</v>
      </c>
      <c r="M1818" s="14"/>
      <c r="N1818" s="14"/>
      <c r="O1818" s="14" t="n">
        <v>0</v>
      </c>
      <c r="P1818" s="7" t="n">
        <v>61</v>
      </c>
      <c r="Q1818" s="7" t="n">
        <v>7</v>
      </c>
      <c r="R1818" s="7" t="n">
        <v>9</v>
      </c>
      <c r="S1818" s="7" t="n">
        <v>0.999</v>
      </c>
      <c r="T1818" s="7" t="n">
        <v>1</v>
      </c>
      <c r="U1818" s="7" t="n">
        <v>0</v>
      </c>
      <c r="V1818" s="7" t="n">
        <v>0.2142</v>
      </c>
      <c r="W1818" s="7"/>
    </row>
    <row r="1819" customFormat="false" ht="15" hidden="false" customHeight="false" outlineLevel="0" collapsed="false">
      <c r="A1819" s="7" t="s">
        <v>1932</v>
      </c>
      <c r="B1819" s="7" t="s">
        <v>106</v>
      </c>
      <c r="C1819" s="7" t="n">
        <v>44</v>
      </c>
      <c r="D1819" s="7" t="s">
        <v>104</v>
      </c>
      <c r="E1819" s="7" t="n">
        <v>47</v>
      </c>
      <c r="F1819" s="7" t="n">
        <v>2</v>
      </c>
      <c r="G1819" s="14" t="n">
        <v>10718.55</v>
      </c>
      <c r="H1819" s="14" t="n">
        <v>0</v>
      </c>
      <c r="I1819" s="14" t="n">
        <v>0</v>
      </c>
      <c r="J1819" s="14" t="n">
        <v>0</v>
      </c>
      <c r="K1819" s="14" t="n">
        <v>0</v>
      </c>
      <c r="L1819" s="14" t="n">
        <v>17420</v>
      </c>
      <c r="M1819" s="14"/>
      <c r="N1819" s="14"/>
      <c r="O1819" s="14" t="n">
        <v>0</v>
      </c>
      <c r="P1819" s="7" t="n">
        <v>15</v>
      </c>
      <c r="Q1819" s="7" t="n">
        <v>45</v>
      </c>
      <c r="R1819" s="7" t="n">
        <v>10</v>
      </c>
      <c r="S1819" s="7" t="n">
        <v>0.73</v>
      </c>
      <c r="T1819" s="7" t="n">
        <v>0</v>
      </c>
      <c r="U1819" s="7" t="n">
        <v>0</v>
      </c>
      <c r="V1819" s="7" t="n">
        <v>0.0242</v>
      </c>
      <c r="W1819" s="7"/>
    </row>
    <row r="1820" customFormat="false" ht="15" hidden="false" customHeight="false" outlineLevel="0" collapsed="false">
      <c r="A1820" s="7" t="s">
        <v>1933</v>
      </c>
      <c r="B1820" s="7" t="s">
        <v>128</v>
      </c>
      <c r="C1820" s="7" t="n">
        <v>44</v>
      </c>
      <c r="D1820" s="7" t="s">
        <v>104</v>
      </c>
      <c r="E1820" s="7" t="n">
        <v>77</v>
      </c>
      <c r="F1820" s="7" t="n">
        <v>4</v>
      </c>
      <c r="G1820" s="14" t="n">
        <v>4041.67</v>
      </c>
      <c r="H1820" s="14" t="n">
        <v>12933.63</v>
      </c>
      <c r="I1820" s="14" t="n">
        <v>19300</v>
      </c>
      <c r="J1820" s="14" t="n">
        <v>0</v>
      </c>
      <c r="K1820" s="14" t="n">
        <v>0</v>
      </c>
      <c r="L1820" s="14" t="n">
        <v>0</v>
      </c>
      <c r="M1820" s="14" t="n">
        <v>7500</v>
      </c>
      <c r="N1820" s="14" t="n">
        <v>29.3</v>
      </c>
      <c r="O1820" s="14" t="n">
        <v>746.96</v>
      </c>
      <c r="P1820" s="7" t="n">
        <v>6</v>
      </c>
      <c r="Q1820" s="7" t="n">
        <v>38</v>
      </c>
      <c r="R1820" s="7" t="n">
        <v>8</v>
      </c>
      <c r="S1820" s="7" t="n">
        <v>0.632</v>
      </c>
      <c r="T1820" s="7" t="n">
        <v>0</v>
      </c>
      <c r="U1820" s="7" t="n">
        <v>0</v>
      </c>
      <c r="V1820" s="7" t="n">
        <v>0.0245</v>
      </c>
      <c r="W1820" s="7"/>
    </row>
    <row r="1821" customFormat="false" ht="15" hidden="false" customHeight="false" outlineLevel="0" collapsed="false">
      <c r="A1821" s="7" t="s">
        <v>1934</v>
      </c>
      <c r="B1821" s="7" t="s">
        <v>108</v>
      </c>
      <c r="C1821" s="7" t="n">
        <v>70</v>
      </c>
      <c r="D1821" s="7" t="s">
        <v>104</v>
      </c>
      <c r="E1821" s="7" t="n">
        <v>168</v>
      </c>
      <c r="F1821" s="7" t="n">
        <v>3</v>
      </c>
      <c r="G1821" s="14" t="n">
        <v>3031.67</v>
      </c>
      <c r="H1821" s="14" t="n">
        <v>27105.4</v>
      </c>
      <c r="I1821" s="14" t="n">
        <v>0</v>
      </c>
      <c r="J1821" s="14" t="n">
        <v>0</v>
      </c>
      <c r="K1821" s="14" t="n">
        <v>0</v>
      </c>
      <c r="L1821" s="14" t="n">
        <v>0</v>
      </c>
      <c r="M1821" s="14" t="n">
        <v>7500</v>
      </c>
      <c r="N1821" s="14" t="n">
        <v>9.7</v>
      </c>
      <c r="O1821" s="14" t="n">
        <v>439.51</v>
      </c>
      <c r="P1821" s="7" t="n">
        <v>17</v>
      </c>
      <c r="Q1821" s="7" t="n">
        <v>33</v>
      </c>
      <c r="R1821" s="7" t="n">
        <v>5</v>
      </c>
      <c r="S1821" s="7" t="n">
        <v>0.448</v>
      </c>
      <c r="T1821" s="7" t="n">
        <v>0</v>
      </c>
      <c r="U1821" s="7" t="n">
        <v>0</v>
      </c>
      <c r="V1821" s="7" t="n">
        <v>0.0202</v>
      </c>
      <c r="W1821" s="7"/>
    </row>
    <row r="1822" customFormat="false" ht="15" hidden="false" customHeight="false" outlineLevel="0" collapsed="false">
      <c r="A1822" s="7" t="s">
        <v>1935</v>
      </c>
      <c r="B1822" s="7" t="s">
        <v>106</v>
      </c>
      <c r="C1822" s="7" t="n">
        <v>81</v>
      </c>
      <c r="D1822" s="7" t="s">
        <v>104</v>
      </c>
      <c r="E1822" s="7" t="n">
        <v>314</v>
      </c>
      <c r="F1822" s="7" t="n">
        <v>2</v>
      </c>
      <c r="G1822" s="14" t="n">
        <v>3050.14</v>
      </c>
      <c r="H1822" s="14" t="n">
        <v>0</v>
      </c>
      <c r="I1822" s="14" t="n">
        <v>0</v>
      </c>
      <c r="J1822" s="14" t="n">
        <v>5292.73</v>
      </c>
      <c r="K1822" s="14" t="n">
        <v>0</v>
      </c>
      <c r="L1822" s="14" t="n">
        <v>0</v>
      </c>
      <c r="M1822" s="14"/>
      <c r="N1822" s="14"/>
      <c r="O1822" s="14" t="n">
        <v>0</v>
      </c>
      <c r="P1822" s="7" t="n">
        <v>33</v>
      </c>
      <c r="Q1822" s="7" t="n">
        <v>36</v>
      </c>
      <c r="R1822" s="7" t="n">
        <v>15</v>
      </c>
      <c r="S1822" s="7" t="n">
        <v>0.43</v>
      </c>
      <c r="T1822" s="7" t="n">
        <v>0</v>
      </c>
      <c r="U1822" s="7" t="n">
        <v>0</v>
      </c>
      <c r="V1822" s="7" t="n">
        <v>0.0324</v>
      </c>
      <c r="W1822" s="7"/>
    </row>
    <row r="1823" customFormat="false" ht="15" hidden="false" customHeight="false" outlineLevel="0" collapsed="false">
      <c r="A1823" s="7" t="s">
        <v>1936</v>
      </c>
      <c r="B1823" s="7" t="s">
        <v>101</v>
      </c>
      <c r="C1823" s="7" t="n">
        <v>59</v>
      </c>
      <c r="D1823" s="7" t="s">
        <v>102</v>
      </c>
      <c r="E1823" s="7" t="n">
        <v>85</v>
      </c>
      <c r="F1823" s="7" t="n">
        <v>5</v>
      </c>
      <c r="G1823" s="14" t="n">
        <v>13182.8</v>
      </c>
      <c r="H1823" s="14" t="n">
        <v>75447.85</v>
      </c>
      <c r="I1823" s="14" t="n">
        <v>50000</v>
      </c>
      <c r="J1823" s="14" t="n">
        <v>0</v>
      </c>
      <c r="K1823" s="14" t="n">
        <v>259000</v>
      </c>
      <c r="L1823" s="14" t="n">
        <v>0</v>
      </c>
      <c r="M1823" s="14" t="n">
        <v>10800</v>
      </c>
      <c r="N1823" s="14" t="n">
        <v>23.1</v>
      </c>
      <c r="O1823" s="14" t="n">
        <v>0</v>
      </c>
      <c r="P1823" s="7" t="n">
        <v>333</v>
      </c>
      <c r="Q1823" s="7" t="n">
        <v>0</v>
      </c>
      <c r="R1823" s="7" t="n">
        <v>0</v>
      </c>
      <c r="S1823" s="7"/>
      <c r="T1823" s="7" t="n">
        <v>0</v>
      </c>
      <c r="U1823" s="7" t="n">
        <v>0</v>
      </c>
      <c r="V1823" s="7" t="n">
        <v>0.2863</v>
      </c>
      <c r="W1823" s="7"/>
    </row>
    <row r="1824" customFormat="false" ht="15" hidden="false" customHeight="false" outlineLevel="0" collapsed="false">
      <c r="A1824" s="7" t="s">
        <v>1937</v>
      </c>
      <c r="B1824" s="7" t="s">
        <v>106</v>
      </c>
      <c r="C1824" s="7" t="n">
        <v>52</v>
      </c>
      <c r="D1824" s="7" t="s">
        <v>104</v>
      </c>
      <c r="E1824" s="7" t="n">
        <v>65</v>
      </c>
      <c r="F1824" s="7" t="n">
        <v>5</v>
      </c>
      <c r="G1824" s="14" t="n">
        <v>11456.97</v>
      </c>
      <c r="H1824" s="14" t="n">
        <v>60492.66</v>
      </c>
      <c r="I1824" s="14" t="n">
        <v>261300</v>
      </c>
      <c r="J1824" s="14" t="n">
        <v>0</v>
      </c>
      <c r="K1824" s="14" t="n">
        <v>278200</v>
      </c>
      <c r="L1824" s="14" t="n">
        <v>0</v>
      </c>
      <c r="M1824" s="14" t="n">
        <v>37000</v>
      </c>
      <c r="N1824" s="14" t="n">
        <v>8.1</v>
      </c>
      <c r="O1824" s="14" t="n">
        <v>2424.94</v>
      </c>
      <c r="P1824" s="7" t="n">
        <v>4</v>
      </c>
      <c r="Q1824" s="7" t="n">
        <v>63</v>
      </c>
      <c r="R1824" s="7" t="n">
        <v>16</v>
      </c>
      <c r="S1824" s="7" t="n">
        <v>0.641</v>
      </c>
      <c r="T1824" s="7" t="n">
        <v>0</v>
      </c>
      <c r="U1824" s="7" t="n">
        <v>0</v>
      </c>
      <c r="V1824" s="7" t="n">
        <v>0.0167</v>
      </c>
      <c r="W1824" s="7"/>
    </row>
    <row r="1825" customFormat="false" ht="15" hidden="false" customHeight="false" outlineLevel="0" collapsed="false">
      <c r="A1825" s="7" t="s">
        <v>1938</v>
      </c>
      <c r="B1825" s="7" t="s">
        <v>101</v>
      </c>
      <c r="C1825" s="7" t="n">
        <v>67</v>
      </c>
      <c r="D1825" s="7" t="s">
        <v>104</v>
      </c>
      <c r="E1825" s="7" t="n">
        <v>82</v>
      </c>
      <c r="F1825" s="7" t="n">
        <v>6</v>
      </c>
      <c r="G1825" s="14" t="n">
        <v>5985.16</v>
      </c>
      <c r="H1825" s="14" t="n">
        <v>31605.95</v>
      </c>
      <c r="I1825" s="14" t="n">
        <v>0</v>
      </c>
      <c r="J1825" s="14" t="n">
        <v>0</v>
      </c>
      <c r="K1825" s="14" t="n">
        <v>203800</v>
      </c>
      <c r="L1825" s="14" t="n">
        <v>10060</v>
      </c>
      <c r="M1825" s="14" t="n">
        <v>14200</v>
      </c>
      <c r="N1825" s="14" t="n">
        <v>63.2</v>
      </c>
      <c r="O1825" s="14" t="n">
        <v>413.74</v>
      </c>
      <c r="P1825" s="7" t="n">
        <v>13</v>
      </c>
      <c r="Q1825" s="7" t="n">
        <v>54</v>
      </c>
      <c r="R1825" s="7" t="n">
        <v>7</v>
      </c>
      <c r="S1825" s="7" t="n">
        <v>0.513</v>
      </c>
      <c r="T1825" s="7" t="n">
        <v>0</v>
      </c>
      <c r="U1825" s="7" t="n">
        <v>0</v>
      </c>
      <c r="V1825" s="7" t="n">
        <v>0.0129</v>
      </c>
      <c r="W1825" s="7"/>
    </row>
    <row r="1826" customFormat="false" ht="15" hidden="false" customHeight="false" outlineLevel="0" collapsed="false">
      <c r="A1826" s="7" t="s">
        <v>1939</v>
      </c>
      <c r="B1826" s="7" t="s">
        <v>108</v>
      </c>
      <c r="C1826" s="7" t="n">
        <v>62</v>
      </c>
      <c r="D1826" s="7" t="s">
        <v>104</v>
      </c>
      <c r="E1826" s="7" t="n">
        <v>29</v>
      </c>
      <c r="F1826" s="7" t="n">
        <v>4</v>
      </c>
      <c r="G1826" s="14" t="n">
        <v>8459.07</v>
      </c>
      <c r="H1826" s="14" t="n">
        <v>65444.71</v>
      </c>
      <c r="I1826" s="14" t="n">
        <v>162300</v>
      </c>
      <c r="J1826" s="14" t="n">
        <v>0</v>
      </c>
      <c r="K1826" s="14" t="n">
        <v>0</v>
      </c>
      <c r="L1826" s="14" t="n">
        <v>0</v>
      </c>
      <c r="M1826" s="14"/>
      <c r="N1826" s="14"/>
      <c r="O1826" s="14" t="n">
        <v>0</v>
      </c>
      <c r="P1826" s="7" t="n">
        <v>2</v>
      </c>
      <c r="Q1826" s="7" t="n">
        <v>31</v>
      </c>
      <c r="R1826" s="7" t="n">
        <v>0</v>
      </c>
      <c r="S1826" s="7" t="n">
        <v>0.508</v>
      </c>
      <c r="T1826" s="7" t="n">
        <v>0</v>
      </c>
      <c r="U1826" s="7" t="n">
        <v>0</v>
      </c>
      <c r="V1826" s="7" t="n">
        <v>0.027</v>
      </c>
      <c r="W1826" s="7"/>
    </row>
    <row r="1827" customFormat="false" ht="15" hidden="false" customHeight="false" outlineLevel="0" collapsed="false">
      <c r="A1827" s="7" t="s">
        <v>1940</v>
      </c>
      <c r="B1827" s="7" t="s">
        <v>106</v>
      </c>
      <c r="C1827" s="7" t="n">
        <v>68</v>
      </c>
      <c r="D1827" s="7" t="s">
        <v>104</v>
      </c>
      <c r="E1827" s="7" t="n">
        <v>328</v>
      </c>
      <c r="F1827" s="7" t="n">
        <v>2</v>
      </c>
      <c r="G1827" s="14" t="n">
        <v>6372.58</v>
      </c>
      <c r="H1827" s="14" t="n">
        <v>0</v>
      </c>
      <c r="I1827" s="14" t="n">
        <v>0</v>
      </c>
      <c r="J1827" s="14" t="n">
        <v>0</v>
      </c>
      <c r="K1827" s="14" t="n">
        <v>0</v>
      </c>
      <c r="L1827" s="14" t="n">
        <v>0</v>
      </c>
      <c r="M1827" s="14" t="n">
        <v>24900</v>
      </c>
      <c r="N1827" s="14" t="n">
        <v>4.6</v>
      </c>
      <c r="O1827" s="14" t="n">
        <v>0</v>
      </c>
      <c r="P1827" s="7" t="n">
        <v>280</v>
      </c>
      <c r="Q1827" s="7" t="n">
        <v>0</v>
      </c>
      <c r="R1827" s="7" t="n">
        <v>0</v>
      </c>
      <c r="S1827" s="7"/>
      <c r="T1827" s="7" t="n">
        <v>0</v>
      </c>
      <c r="U1827" s="7" t="n">
        <v>0</v>
      </c>
      <c r="V1827" s="7" t="n">
        <v>0.1831</v>
      </c>
      <c r="W1827" s="7"/>
    </row>
    <row r="1828" customFormat="false" ht="15" hidden="false" customHeight="false" outlineLevel="0" collapsed="false">
      <c r="A1828" s="7" t="s">
        <v>1941</v>
      </c>
      <c r="B1828" s="7" t="s">
        <v>108</v>
      </c>
      <c r="C1828" s="7" t="n">
        <v>41</v>
      </c>
      <c r="D1828" s="7" t="s">
        <v>102</v>
      </c>
      <c r="E1828" s="7" t="n">
        <v>138</v>
      </c>
      <c r="F1828" s="7" t="n">
        <v>2</v>
      </c>
      <c r="G1828" s="14" t="n">
        <v>2464.83</v>
      </c>
      <c r="H1828" s="14" t="n">
        <v>0</v>
      </c>
      <c r="I1828" s="14" t="n">
        <v>0</v>
      </c>
      <c r="J1828" s="14" t="n">
        <v>0</v>
      </c>
      <c r="K1828" s="14" t="n">
        <v>0</v>
      </c>
      <c r="L1828" s="14" t="n">
        <v>0</v>
      </c>
      <c r="M1828" s="14"/>
      <c r="N1828" s="14"/>
      <c r="O1828" s="14" t="n">
        <v>0</v>
      </c>
      <c r="P1828" s="7" t="n">
        <v>30</v>
      </c>
      <c r="Q1828" s="7" t="n">
        <v>13</v>
      </c>
      <c r="R1828" s="7" t="n">
        <v>8</v>
      </c>
      <c r="S1828" s="7" t="n">
        <v>0.722</v>
      </c>
      <c r="T1828" s="7" t="n">
        <v>1</v>
      </c>
      <c r="U1828" s="7" t="n">
        <v>0</v>
      </c>
      <c r="V1828" s="7" t="n">
        <v>0.2292</v>
      </c>
      <c r="W1828" s="7"/>
    </row>
    <row r="1829" customFormat="false" ht="15" hidden="false" customHeight="false" outlineLevel="0" collapsed="false">
      <c r="A1829" s="7" t="s">
        <v>1942</v>
      </c>
      <c r="B1829" s="7" t="s">
        <v>101</v>
      </c>
      <c r="C1829" s="7" t="n">
        <v>68</v>
      </c>
      <c r="D1829" s="7" t="s">
        <v>104</v>
      </c>
      <c r="E1829" s="7" t="n">
        <v>398</v>
      </c>
      <c r="F1829" s="7" t="n">
        <v>2</v>
      </c>
      <c r="G1829" s="14" t="n">
        <v>670.46</v>
      </c>
      <c r="H1829" s="14" t="n">
        <v>5750.23</v>
      </c>
      <c r="I1829" s="14" t="n">
        <v>0</v>
      </c>
      <c r="J1829" s="14" t="n">
        <v>0</v>
      </c>
      <c r="K1829" s="14" t="n">
        <v>0</v>
      </c>
      <c r="L1829" s="14" t="n">
        <v>0</v>
      </c>
      <c r="M1829" s="14"/>
      <c r="N1829" s="14"/>
      <c r="O1829" s="14" t="n">
        <v>0</v>
      </c>
      <c r="P1829" s="7" t="n">
        <v>12</v>
      </c>
      <c r="Q1829" s="7" t="n">
        <v>33</v>
      </c>
      <c r="R1829" s="7" t="n">
        <v>8</v>
      </c>
      <c r="S1829" s="7" t="n">
        <v>0.528</v>
      </c>
      <c r="T1829" s="7" t="n">
        <v>0</v>
      </c>
      <c r="U1829" s="7" t="n">
        <v>0</v>
      </c>
      <c r="V1829" s="7" t="n">
        <v>0.0291</v>
      </c>
      <c r="W1829" s="7"/>
    </row>
    <row r="1830" customFormat="false" ht="15" hidden="false" customHeight="false" outlineLevel="0" collapsed="false">
      <c r="A1830" s="7" t="s">
        <v>1943</v>
      </c>
      <c r="B1830" s="7" t="s">
        <v>128</v>
      </c>
      <c r="C1830" s="7" t="n">
        <v>55</v>
      </c>
      <c r="D1830" s="7" t="s">
        <v>104</v>
      </c>
      <c r="E1830" s="7" t="n">
        <v>188</v>
      </c>
      <c r="F1830" s="7" t="n">
        <v>4</v>
      </c>
      <c r="G1830" s="14" t="n">
        <v>13116.51</v>
      </c>
      <c r="H1830" s="14" t="n">
        <v>37778.44</v>
      </c>
      <c r="I1830" s="14" t="n">
        <v>49100</v>
      </c>
      <c r="J1830" s="14" t="n">
        <v>0</v>
      </c>
      <c r="K1830" s="14" t="n">
        <v>0</v>
      </c>
      <c r="L1830" s="14" t="n">
        <v>0</v>
      </c>
      <c r="M1830" s="14" t="n">
        <v>19000</v>
      </c>
      <c r="N1830" s="14" t="n">
        <v>32</v>
      </c>
      <c r="O1830" s="14" t="n">
        <v>3484.45</v>
      </c>
      <c r="P1830" s="7" t="n">
        <v>3</v>
      </c>
      <c r="Q1830" s="7" t="n">
        <v>72</v>
      </c>
      <c r="R1830" s="7" t="n">
        <v>0</v>
      </c>
      <c r="S1830" s="7" t="n">
        <v>0.493</v>
      </c>
      <c r="T1830" s="7" t="n">
        <v>1</v>
      </c>
      <c r="U1830" s="7" t="n">
        <v>0</v>
      </c>
      <c r="V1830" s="7" t="n">
        <v>0.0315</v>
      </c>
      <c r="W1830" s="7"/>
    </row>
    <row r="1831" customFormat="false" ht="15" hidden="false" customHeight="false" outlineLevel="0" collapsed="false">
      <c r="A1831" s="7" t="s">
        <v>1944</v>
      </c>
      <c r="B1831" s="7" t="s">
        <v>108</v>
      </c>
      <c r="C1831" s="7" t="n">
        <v>46</v>
      </c>
      <c r="D1831" s="7" t="s">
        <v>102</v>
      </c>
      <c r="E1831" s="7" t="n">
        <v>155</v>
      </c>
      <c r="F1831" s="7" t="n">
        <v>5</v>
      </c>
      <c r="G1831" s="14" t="n">
        <v>973.62</v>
      </c>
      <c r="H1831" s="14" t="n">
        <v>2304.71</v>
      </c>
      <c r="I1831" s="14" t="n">
        <v>22200</v>
      </c>
      <c r="J1831" s="14" t="n">
        <v>0</v>
      </c>
      <c r="K1831" s="14" t="n">
        <v>157900</v>
      </c>
      <c r="L1831" s="14" t="n">
        <v>20840</v>
      </c>
      <c r="M1831" s="14"/>
      <c r="N1831" s="14"/>
      <c r="O1831" s="14" t="n">
        <v>0</v>
      </c>
      <c r="P1831" s="7" t="n">
        <v>2</v>
      </c>
      <c r="Q1831" s="7" t="n">
        <v>22</v>
      </c>
      <c r="R1831" s="7" t="n">
        <v>6</v>
      </c>
      <c r="S1831" s="7" t="n">
        <v>0.684</v>
      </c>
      <c r="T1831" s="7" t="n">
        <v>0</v>
      </c>
      <c r="U1831" s="7" t="n">
        <v>0</v>
      </c>
      <c r="V1831" s="7" t="n">
        <v>0.0809</v>
      </c>
      <c r="W1831" s="7"/>
    </row>
    <row r="1832" customFormat="false" ht="15" hidden="false" customHeight="false" outlineLevel="0" collapsed="false">
      <c r="A1832" s="7" t="s">
        <v>1945</v>
      </c>
      <c r="B1832" s="7" t="s">
        <v>101</v>
      </c>
      <c r="C1832" s="7" t="n">
        <v>80</v>
      </c>
      <c r="D1832" s="7" t="s">
        <v>104</v>
      </c>
      <c r="E1832" s="7" t="n">
        <v>460</v>
      </c>
      <c r="F1832" s="7" t="n">
        <v>4</v>
      </c>
      <c r="G1832" s="14" t="n">
        <v>2007.49</v>
      </c>
      <c r="H1832" s="14" t="n">
        <v>33201.9</v>
      </c>
      <c r="I1832" s="14" t="n">
        <v>0</v>
      </c>
      <c r="J1832" s="14" t="n">
        <v>0</v>
      </c>
      <c r="K1832" s="14" t="n">
        <v>192200</v>
      </c>
      <c r="L1832" s="14" t="n">
        <v>0</v>
      </c>
      <c r="M1832" s="14"/>
      <c r="N1832" s="14"/>
      <c r="O1832" s="14" t="n">
        <v>0</v>
      </c>
      <c r="P1832" s="7" t="n">
        <v>6</v>
      </c>
      <c r="Q1832" s="7" t="n">
        <v>59</v>
      </c>
      <c r="R1832" s="7" t="n">
        <v>0</v>
      </c>
      <c r="S1832" s="7" t="n">
        <v>0.297</v>
      </c>
      <c r="T1832" s="7" t="n">
        <v>0</v>
      </c>
      <c r="U1832" s="7" t="n">
        <v>0</v>
      </c>
      <c r="V1832" s="7" t="n">
        <v>0.0221</v>
      </c>
      <c r="W1832" s="7"/>
    </row>
    <row r="1833" customFormat="false" ht="15" hidden="false" customHeight="false" outlineLevel="0" collapsed="false">
      <c r="A1833" s="7" t="s">
        <v>1946</v>
      </c>
      <c r="B1833" s="7" t="s">
        <v>101</v>
      </c>
      <c r="C1833" s="7" t="n">
        <v>48</v>
      </c>
      <c r="D1833" s="7" t="s">
        <v>102</v>
      </c>
      <c r="E1833" s="7" t="n">
        <v>82</v>
      </c>
      <c r="F1833" s="7" t="n">
        <v>3</v>
      </c>
      <c r="G1833" s="14" t="n">
        <v>2717.01</v>
      </c>
      <c r="H1833" s="14" t="n">
        <v>7123.84</v>
      </c>
      <c r="I1833" s="14" t="n">
        <v>0</v>
      </c>
      <c r="J1833" s="14" t="n">
        <v>0</v>
      </c>
      <c r="K1833" s="14" t="n">
        <v>0</v>
      </c>
      <c r="L1833" s="14" t="n">
        <v>0</v>
      </c>
      <c r="M1833" s="14"/>
      <c r="N1833" s="14"/>
      <c r="O1833" s="14" t="n">
        <v>0</v>
      </c>
      <c r="P1833" s="7" t="n">
        <v>5</v>
      </c>
      <c r="Q1833" s="7" t="n">
        <v>10</v>
      </c>
      <c r="R1833" s="7" t="n">
        <v>9</v>
      </c>
      <c r="S1833" s="7" t="n">
        <v>0.702</v>
      </c>
      <c r="T1833" s="7" t="n">
        <v>0</v>
      </c>
      <c r="U1833" s="7" t="n">
        <v>0</v>
      </c>
      <c r="V1833" s="7" t="n">
        <v>0.0815</v>
      </c>
      <c r="W1833" s="7"/>
    </row>
    <row r="1834" customFormat="false" ht="15" hidden="false" customHeight="false" outlineLevel="0" collapsed="false">
      <c r="A1834" s="7" t="s">
        <v>1947</v>
      </c>
      <c r="B1834" s="7" t="s">
        <v>106</v>
      </c>
      <c r="C1834" s="7" t="n">
        <v>50</v>
      </c>
      <c r="D1834" s="7" t="s">
        <v>104</v>
      </c>
      <c r="E1834" s="7" t="n">
        <v>115</v>
      </c>
      <c r="F1834" s="7" t="n">
        <v>4</v>
      </c>
      <c r="G1834" s="14" t="n">
        <v>7400.66</v>
      </c>
      <c r="H1834" s="14" t="n">
        <v>0</v>
      </c>
      <c r="I1834" s="14" t="n">
        <v>65800</v>
      </c>
      <c r="J1834" s="14" t="n">
        <v>161214.74</v>
      </c>
      <c r="K1834" s="14" t="n">
        <v>0</v>
      </c>
      <c r="L1834" s="14" t="n">
        <v>0</v>
      </c>
      <c r="M1834" s="14" t="n">
        <v>23900</v>
      </c>
      <c r="N1834" s="14" t="n">
        <v>33.5</v>
      </c>
      <c r="O1834" s="14" t="n">
        <v>915.84</v>
      </c>
      <c r="P1834" s="7" t="n">
        <v>3</v>
      </c>
      <c r="Q1834" s="7" t="n">
        <v>43</v>
      </c>
      <c r="R1834" s="7" t="n">
        <v>18</v>
      </c>
      <c r="S1834" s="7" t="n">
        <v>0.496</v>
      </c>
      <c r="T1834" s="7" t="n">
        <v>0</v>
      </c>
      <c r="U1834" s="7" t="n">
        <v>0</v>
      </c>
      <c r="V1834" s="7" t="n">
        <v>0.0172</v>
      </c>
      <c r="W1834" s="7"/>
    </row>
    <row r="1835" customFormat="false" ht="15" hidden="false" customHeight="false" outlineLevel="0" collapsed="false">
      <c r="A1835" s="7" t="s">
        <v>1948</v>
      </c>
      <c r="B1835" s="7" t="s">
        <v>101</v>
      </c>
      <c r="C1835" s="7" t="n">
        <v>46</v>
      </c>
      <c r="D1835" s="7" t="s">
        <v>104</v>
      </c>
      <c r="E1835" s="7" t="n">
        <v>183</v>
      </c>
      <c r="F1835" s="7" t="n">
        <v>2</v>
      </c>
      <c r="G1835" s="14" t="n">
        <v>2301.69</v>
      </c>
      <c r="H1835" s="14" t="n">
        <v>0</v>
      </c>
      <c r="I1835" s="14" t="n">
        <v>0</v>
      </c>
      <c r="J1835" s="14" t="n">
        <v>12494</v>
      </c>
      <c r="K1835" s="14" t="n">
        <v>0</v>
      </c>
      <c r="L1835" s="14" t="n">
        <v>0</v>
      </c>
      <c r="M1835" s="14"/>
      <c r="N1835" s="14"/>
      <c r="O1835" s="14" t="n">
        <v>0</v>
      </c>
      <c r="P1835" s="7" t="n">
        <v>64</v>
      </c>
      <c r="Q1835" s="7" t="n">
        <v>21</v>
      </c>
      <c r="R1835" s="7" t="n">
        <v>9</v>
      </c>
      <c r="S1835" s="7" t="n">
        <v>0.749</v>
      </c>
      <c r="T1835" s="7" t="n">
        <v>0</v>
      </c>
      <c r="U1835" s="7" t="n">
        <v>0</v>
      </c>
      <c r="V1835" s="7" t="n">
        <v>0.0286</v>
      </c>
      <c r="W1835" s="7"/>
    </row>
    <row r="1836" customFormat="false" ht="15" hidden="false" customHeight="false" outlineLevel="0" collapsed="false">
      <c r="A1836" s="7" t="s">
        <v>1949</v>
      </c>
      <c r="B1836" s="7" t="s">
        <v>108</v>
      </c>
      <c r="C1836" s="7" t="n">
        <v>49</v>
      </c>
      <c r="D1836" s="7" t="s">
        <v>104</v>
      </c>
      <c r="E1836" s="7" t="n">
        <v>131</v>
      </c>
      <c r="F1836" s="7" t="n">
        <v>5</v>
      </c>
      <c r="G1836" s="14" t="n">
        <v>33646.8</v>
      </c>
      <c r="H1836" s="14" t="n">
        <v>100039.03</v>
      </c>
      <c r="I1836" s="14" t="n">
        <v>222500</v>
      </c>
      <c r="J1836" s="14" t="n">
        <v>0</v>
      </c>
      <c r="K1836" s="14" t="n">
        <v>0</v>
      </c>
      <c r="L1836" s="14" t="n">
        <v>0</v>
      </c>
      <c r="M1836" s="14" t="n">
        <v>19800</v>
      </c>
      <c r="N1836" s="14" t="n">
        <v>25.9</v>
      </c>
      <c r="O1836" s="14" t="n">
        <v>876.33</v>
      </c>
      <c r="P1836" s="7" t="n">
        <v>4</v>
      </c>
      <c r="Q1836" s="7" t="n">
        <v>36</v>
      </c>
      <c r="R1836" s="7" t="n">
        <v>0</v>
      </c>
      <c r="S1836" s="7" t="n">
        <v>0.823</v>
      </c>
      <c r="T1836" s="7" t="n">
        <v>0</v>
      </c>
      <c r="U1836" s="7" t="n">
        <v>0</v>
      </c>
      <c r="V1836" s="7" t="n">
        <v>0.0149</v>
      </c>
      <c r="W1836" s="7"/>
    </row>
    <row r="1837" customFormat="false" ht="15" hidden="false" customHeight="false" outlineLevel="0" collapsed="false">
      <c r="A1837" s="7" t="s">
        <v>1950</v>
      </c>
      <c r="B1837" s="7" t="s">
        <v>108</v>
      </c>
      <c r="C1837" s="7" t="n">
        <v>54</v>
      </c>
      <c r="D1837" s="7" t="s">
        <v>102</v>
      </c>
      <c r="E1837" s="7" t="n">
        <v>28</v>
      </c>
      <c r="F1837" s="7" t="n">
        <v>4</v>
      </c>
      <c r="G1837" s="14" t="n">
        <v>19663.53</v>
      </c>
      <c r="H1837" s="14" t="n">
        <v>137581.26</v>
      </c>
      <c r="I1837" s="14" t="n">
        <v>0</v>
      </c>
      <c r="J1837" s="14" t="n">
        <v>132530.2</v>
      </c>
      <c r="K1837" s="14" t="n">
        <v>609400</v>
      </c>
      <c r="L1837" s="14" t="n">
        <v>0</v>
      </c>
      <c r="M1837" s="14"/>
      <c r="N1837" s="14"/>
      <c r="O1837" s="14" t="n">
        <v>0</v>
      </c>
      <c r="P1837" s="7" t="n">
        <v>234</v>
      </c>
      <c r="Q1837" s="7" t="n">
        <v>0</v>
      </c>
      <c r="R1837" s="7" t="n">
        <v>0</v>
      </c>
      <c r="S1837" s="7"/>
      <c r="T1837" s="7" t="n">
        <v>0</v>
      </c>
      <c r="U1837" s="7" t="n">
        <v>0</v>
      </c>
      <c r="V1837" s="7" t="n">
        <v>0.3289</v>
      </c>
      <c r="W1837" s="7"/>
    </row>
    <row r="1838" customFormat="false" ht="15" hidden="false" customHeight="false" outlineLevel="0" collapsed="false">
      <c r="A1838" s="7" t="s">
        <v>1951</v>
      </c>
      <c r="B1838" s="7" t="s">
        <v>106</v>
      </c>
      <c r="C1838" s="7" t="n">
        <v>31</v>
      </c>
      <c r="D1838" s="7" t="s">
        <v>104</v>
      </c>
      <c r="E1838" s="7" t="n">
        <v>37</v>
      </c>
      <c r="F1838" s="7" t="n">
        <v>4</v>
      </c>
      <c r="G1838" s="14" t="n">
        <v>4737.82</v>
      </c>
      <c r="H1838" s="14" t="n">
        <v>10180.67</v>
      </c>
      <c r="I1838" s="14" t="n">
        <v>21700</v>
      </c>
      <c r="J1838" s="14" t="n">
        <v>0</v>
      </c>
      <c r="K1838" s="14" t="n">
        <v>0</v>
      </c>
      <c r="L1838" s="14" t="n">
        <v>0</v>
      </c>
      <c r="M1838" s="14" t="n">
        <v>10400</v>
      </c>
      <c r="N1838" s="14" t="n">
        <v>44.8</v>
      </c>
      <c r="O1838" s="14" t="n">
        <v>361.11</v>
      </c>
      <c r="P1838" s="7" t="n">
        <v>2</v>
      </c>
      <c r="Q1838" s="7" t="n">
        <v>85</v>
      </c>
      <c r="R1838" s="7" t="n">
        <v>30</v>
      </c>
      <c r="S1838" s="7" t="n">
        <v>0.937</v>
      </c>
      <c r="T1838" s="7" t="n">
        <v>0</v>
      </c>
      <c r="U1838" s="7" t="n">
        <v>0</v>
      </c>
      <c r="V1838" s="7" t="n">
        <v>0.0122</v>
      </c>
      <c r="W1838" s="7"/>
    </row>
    <row r="1839" customFormat="false" ht="15" hidden="false" customHeight="false" outlineLevel="0" collapsed="false">
      <c r="A1839" s="7" t="s">
        <v>1952</v>
      </c>
      <c r="B1839" s="7" t="s">
        <v>108</v>
      </c>
      <c r="C1839" s="7" t="n">
        <v>41</v>
      </c>
      <c r="D1839" s="7" t="s">
        <v>102</v>
      </c>
      <c r="E1839" s="7" t="n">
        <v>45</v>
      </c>
      <c r="F1839" s="7" t="n">
        <v>3</v>
      </c>
      <c r="G1839" s="14" t="n">
        <v>2064.11</v>
      </c>
      <c r="H1839" s="14" t="n">
        <v>16990.05</v>
      </c>
      <c r="I1839" s="14" t="n">
        <v>25600</v>
      </c>
      <c r="J1839" s="14" t="n">
        <v>0</v>
      </c>
      <c r="K1839" s="14" t="n">
        <v>0</v>
      </c>
      <c r="L1839" s="14" t="n">
        <v>0</v>
      </c>
      <c r="M1839" s="14"/>
      <c r="N1839" s="14"/>
      <c r="O1839" s="14" t="n">
        <v>0</v>
      </c>
      <c r="P1839" s="7" t="n">
        <v>10</v>
      </c>
      <c r="Q1839" s="7" t="n">
        <v>21</v>
      </c>
      <c r="R1839" s="7" t="n">
        <v>0</v>
      </c>
      <c r="S1839" s="7" t="n">
        <v>1</v>
      </c>
      <c r="T1839" s="7" t="n">
        <v>1</v>
      </c>
      <c r="U1839" s="7" t="n">
        <v>0</v>
      </c>
      <c r="V1839" s="7" t="n">
        <v>0.1672</v>
      </c>
      <c r="W1839" s="7"/>
    </row>
    <row r="1840" customFormat="false" ht="15" hidden="false" customHeight="false" outlineLevel="0" collapsed="false">
      <c r="A1840" s="7" t="s">
        <v>1953</v>
      </c>
      <c r="B1840" s="7" t="s">
        <v>101</v>
      </c>
      <c r="C1840" s="7" t="n">
        <v>38</v>
      </c>
      <c r="D1840" s="7" t="s">
        <v>102</v>
      </c>
      <c r="E1840" s="7" t="n">
        <v>17</v>
      </c>
      <c r="F1840" s="7" t="n">
        <v>4</v>
      </c>
      <c r="G1840" s="14" t="n">
        <v>5076.85</v>
      </c>
      <c r="H1840" s="14" t="n">
        <v>25008.33</v>
      </c>
      <c r="I1840" s="14" t="n">
        <v>21800</v>
      </c>
      <c r="J1840" s="14" t="n">
        <v>0</v>
      </c>
      <c r="K1840" s="14" t="n">
        <v>0</v>
      </c>
      <c r="L1840" s="14" t="n">
        <v>0</v>
      </c>
      <c r="M1840" s="14" t="n">
        <v>8600</v>
      </c>
      <c r="N1840" s="14" t="n">
        <v>16.1</v>
      </c>
      <c r="O1840" s="14" t="n">
        <v>329.19</v>
      </c>
      <c r="P1840" s="7" t="n">
        <v>4</v>
      </c>
      <c r="Q1840" s="7" t="n">
        <v>12</v>
      </c>
      <c r="R1840" s="7" t="n">
        <v>8</v>
      </c>
      <c r="S1840" s="7" t="n">
        <v>0.928</v>
      </c>
      <c r="T1840" s="7" t="n">
        <v>0</v>
      </c>
      <c r="U1840" s="7" t="n">
        <v>0</v>
      </c>
      <c r="V1840" s="7" t="n">
        <v>0.0631</v>
      </c>
      <c r="W1840" s="7"/>
    </row>
    <row r="1841" customFormat="false" ht="15" hidden="false" customHeight="false" outlineLevel="0" collapsed="false">
      <c r="A1841" s="7" t="s">
        <v>1954</v>
      </c>
      <c r="B1841" s="7" t="s">
        <v>101</v>
      </c>
      <c r="C1841" s="7" t="n">
        <v>37</v>
      </c>
      <c r="D1841" s="7" t="s">
        <v>104</v>
      </c>
      <c r="E1841" s="7" t="n">
        <v>76</v>
      </c>
      <c r="F1841" s="7" t="n">
        <v>3</v>
      </c>
      <c r="G1841" s="14" t="n">
        <v>3591.56</v>
      </c>
      <c r="H1841" s="14" t="n">
        <v>11466.52</v>
      </c>
      <c r="I1841" s="14" t="n">
        <v>19500</v>
      </c>
      <c r="J1841" s="14" t="n">
        <v>0</v>
      </c>
      <c r="K1841" s="14" t="n">
        <v>0</v>
      </c>
      <c r="L1841" s="14" t="n">
        <v>0</v>
      </c>
      <c r="M1841" s="14"/>
      <c r="N1841" s="14"/>
      <c r="O1841" s="14" t="n">
        <v>0</v>
      </c>
      <c r="P1841" s="7" t="n">
        <v>23</v>
      </c>
      <c r="Q1841" s="7" t="n">
        <v>41</v>
      </c>
      <c r="R1841" s="7" t="n">
        <v>5</v>
      </c>
      <c r="S1841" s="7" t="n">
        <v>0.73</v>
      </c>
      <c r="T1841" s="7" t="n">
        <v>0</v>
      </c>
      <c r="U1841" s="7" t="n">
        <v>0</v>
      </c>
      <c r="V1841" s="7" t="n">
        <v>0.0231</v>
      </c>
      <c r="W1841" s="7"/>
    </row>
    <row r="1842" customFormat="false" ht="15" hidden="false" customHeight="false" outlineLevel="0" collapsed="false">
      <c r="A1842" s="7" t="s">
        <v>1955</v>
      </c>
      <c r="B1842" s="7" t="s">
        <v>108</v>
      </c>
      <c r="C1842" s="7" t="n">
        <v>57</v>
      </c>
      <c r="D1842" s="7" t="s">
        <v>104</v>
      </c>
      <c r="E1842" s="7" t="n">
        <v>20</v>
      </c>
      <c r="F1842" s="7" t="n">
        <v>3</v>
      </c>
      <c r="G1842" s="14" t="n">
        <v>3835.76</v>
      </c>
      <c r="H1842" s="14" t="n">
        <v>63851.31</v>
      </c>
      <c r="I1842" s="14" t="n">
        <v>80700</v>
      </c>
      <c r="J1842" s="14" t="n">
        <v>0</v>
      </c>
      <c r="K1842" s="14" t="n">
        <v>0</v>
      </c>
      <c r="L1842" s="14" t="n">
        <v>0</v>
      </c>
      <c r="M1842" s="14"/>
      <c r="N1842" s="14"/>
      <c r="O1842" s="14" t="n">
        <v>0</v>
      </c>
      <c r="P1842" s="7" t="n">
        <v>3</v>
      </c>
      <c r="Q1842" s="7" t="n">
        <v>40</v>
      </c>
      <c r="R1842" s="7" t="n">
        <v>15</v>
      </c>
      <c r="S1842" s="7" t="n">
        <v>0.714</v>
      </c>
      <c r="T1842" s="7" t="n">
        <v>0</v>
      </c>
      <c r="U1842" s="7" t="n">
        <v>0</v>
      </c>
      <c r="V1842" s="7" t="n">
        <v>0.0258</v>
      </c>
      <c r="W1842" s="7" t="s">
        <v>137</v>
      </c>
    </row>
    <row r="1843" customFormat="false" ht="15" hidden="false" customHeight="false" outlineLevel="0" collapsed="false">
      <c r="A1843" s="7" t="s">
        <v>1956</v>
      </c>
      <c r="B1843" s="7" t="s">
        <v>128</v>
      </c>
      <c r="C1843" s="7" t="n">
        <v>28</v>
      </c>
      <c r="D1843" s="7" t="s">
        <v>102</v>
      </c>
      <c r="E1843" s="7" t="n">
        <v>3</v>
      </c>
      <c r="F1843" s="7" t="n">
        <v>3</v>
      </c>
      <c r="G1843" s="14" t="n">
        <v>3151.54</v>
      </c>
      <c r="H1843" s="14" t="n">
        <v>57224.83</v>
      </c>
      <c r="I1843" s="14" t="n">
        <v>0</v>
      </c>
      <c r="J1843" s="14" t="n">
        <v>0</v>
      </c>
      <c r="K1843" s="14" t="n">
        <v>0</v>
      </c>
      <c r="L1843" s="14" t="n">
        <v>0</v>
      </c>
      <c r="M1843" s="14" t="n">
        <v>9900</v>
      </c>
      <c r="N1843" s="14" t="n">
        <v>50.9</v>
      </c>
      <c r="O1843" s="14" t="n">
        <v>202.3</v>
      </c>
      <c r="P1843" s="7" t="n">
        <v>2</v>
      </c>
      <c r="Q1843" s="7" t="n">
        <v>23</v>
      </c>
      <c r="R1843" s="7" t="n">
        <v>13</v>
      </c>
      <c r="S1843" s="7" t="n">
        <v>0.797</v>
      </c>
      <c r="T1843" s="7" t="n">
        <v>1</v>
      </c>
      <c r="U1843" s="7" t="n">
        <v>0</v>
      </c>
      <c r="V1843" s="7" t="n">
        <v>0.1574</v>
      </c>
      <c r="W1843" s="7"/>
    </row>
    <row r="1844" customFormat="false" ht="15" hidden="false" customHeight="false" outlineLevel="0" collapsed="false">
      <c r="A1844" s="7" t="s">
        <v>1957</v>
      </c>
      <c r="B1844" s="7" t="s">
        <v>108</v>
      </c>
      <c r="C1844" s="7" t="n">
        <v>46</v>
      </c>
      <c r="D1844" s="7" t="s">
        <v>102</v>
      </c>
      <c r="E1844" s="7" t="n">
        <v>96</v>
      </c>
      <c r="F1844" s="7" t="n">
        <v>1</v>
      </c>
      <c r="G1844" s="14" t="n">
        <v>611.69</v>
      </c>
      <c r="H1844" s="14" t="n">
        <v>0</v>
      </c>
      <c r="I1844" s="14" t="n">
        <v>0</v>
      </c>
      <c r="J1844" s="14" t="n">
        <v>0</v>
      </c>
      <c r="K1844" s="14" t="n">
        <v>0</v>
      </c>
      <c r="L1844" s="14" t="n">
        <v>0</v>
      </c>
      <c r="M1844" s="14"/>
      <c r="N1844" s="14"/>
      <c r="O1844" s="14" t="n">
        <v>0</v>
      </c>
      <c r="P1844" s="7" t="n">
        <v>52</v>
      </c>
      <c r="Q1844" s="7" t="n">
        <v>7</v>
      </c>
      <c r="R1844" s="7" t="n">
        <v>0</v>
      </c>
      <c r="S1844" s="7" t="n">
        <v>0.825</v>
      </c>
      <c r="T1844" s="7" t="n">
        <v>0</v>
      </c>
      <c r="U1844" s="7" t="n">
        <v>1</v>
      </c>
      <c r="V1844" s="7" t="n">
        <v>0.1282</v>
      </c>
      <c r="W1844" s="7"/>
    </row>
    <row r="1845" customFormat="false" ht="15" hidden="false" customHeight="false" outlineLevel="0" collapsed="false">
      <c r="A1845" s="7" t="s">
        <v>1958</v>
      </c>
      <c r="B1845" s="7" t="s">
        <v>128</v>
      </c>
      <c r="C1845" s="7" t="n">
        <v>19</v>
      </c>
      <c r="D1845" s="7" t="s">
        <v>104</v>
      </c>
      <c r="E1845" s="7" t="n">
        <v>2</v>
      </c>
      <c r="F1845" s="7" t="n">
        <v>2</v>
      </c>
      <c r="G1845" s="14" t="n">
        <v>6593.48</v>
      </c>
      <c r="H1845" s="14" t="n">
        <v>0</v>
      </c>
      <c r="I1845" s="14" t="n">
        <v>0</v>
      </c>
      <c r="J1845" s="14" t="n">
        <v>0</v>
      </c>
      <c r="K1845" s="14" t="n">
        <v>0</v>
      </c>
      <c r="L1845" s="14" t="n">
        <v>0</v>
      </c>
      <c r="M1845" s="14" t="n">
        <v>10300</v>
      </c>
      <c r="N1845" s="14" t="n">
        <v>48</v>
      </c>
      <c r="O1845" s="14" t="n">
        <v>180.2</v>
      </c>
      <c r="P1845" s="7" t="n">
        <v>1</v>
      </c>
      <c r="Q1845" s="7" t="n">
        <v>14</v>
      </c>
      <c r="R1845" s="7" t="n">
        <v>5</v>
      </c>
      <c r="S1845" s="7" t="n">
        <v>0.871</v>
      </c>
      <c r="T1845" s="7" t="n">
        <v>0</v>
      </c>
      <c r="U1845" s="7" t="n">
        <v>0</v>
      </c>
      <c r="V1845" s="7" t="n">
        <v>0.0455</v>
      </c>
      <c r="W1845" s="7"/>
    </row>
    <row r="1846" customFormat="false" ht="15" hidden="false" customHeight="false" outlineLevel="0" collapsed="false">
      <c r="A1846" s="7" t="s">
        <v>1959</v>
      </c>
      <c r="B1846" s="7" t="s">
        <v>101</v>
      </c>
      <c r="C1846" s="7" t="n">
        <v>33</v>
      </c>
      <c r="D1846" s="7" t="s">
        <v>104</v>
      </c>
      <c r="E1846" s="7" t="n">
        <v>21</v>
      </c>
      <c r="F1846" s="7" t="n">
        <v>4</v>
      </c>
      <c r="G1846" s="14" t="n">
        <v>12707.52</v>
      </c>
      <c r="H1846" s="14" t="n">
        <v>0</v>
      </c>
      <c r="I1846" s="14" t="n">
        <v>0</v>
      </c>
      <c r="J1846" s="14" t="n">
        <v>0</v>
      </c>
      <c r="K1846" s="14" t="n">
        <v>231200</v>
      </c>
      <c r="L1846" s="14" t="n">
        <v>0</v>
      </c>
      <c r="M1846" s="14" t="n">
        <v>21300</v>
      </c>
      <c r="N1846" s="14" t="n">
        <v>18.5</v>
      </c>
      <c r="O1846" s="14" t="n">
        <v>958.59</v>
      </c>
      <c r="P1846" s="7" t="n">
        <v>4</v>
      </c>
      <c r="Q1846" s="7" t="n">
        <v>31</v>
      </c>
      <c r="R1846" s="7" t="n">
        <v>16</v>
      </c>
      <c r="S1846" s="7" t="n">
        <v>0.853</v>
      </c>
      <c r="T1846" s="7" t="n">
        <v>0</v>
      </c>
      <c r="U1846" s="7" t="n">
        <v>0</v>
      </c>
      <c r="V1846" s="7" t="n">
        <v>0.0212</v>
      </c>
      <c r="W1846" s="7"/>
    </row>
    <row r="1847" customFormat="false" ht="15" hidden="false" customHeight="false" outlineLevel="0" collapsed="false">
      <c r="A1847" s="7" t="s">
        <v>1960</v>
      </c>
      <c r="B1847" s="7" t="s">
        <v>106</v>
      </c>
      <c r="C1847" s="7" t="n">
        <v>53</v>
      </c>
      <c r="D1847" s="7" t="s">
        <v>102</v>
      </c>
      <c r="E1847" s="7" t="n">
        <v>282</v>
      </c>
      <c r="F1847" s="7" t="n">
        <v>3</v>
      </c>
      <c r="G1847" s="14" t="n">
        <v>5866.83</v>
      </c>
      <c r="H1847" s="14" t="n">
        <v>0</v>
      </c>
      <c r="I1847" s="14" t="n">
        <v>0</v>
      </c>
      <c r="J1847" s="14" t="n">
        <v>13307.31</v>
      </c>
      <c r="K1847" s="14" t="n">
        <v>171900</v>
      </c>
      <c r="L1847" s="14" t="n">
        <v>0</v>
      </c>
      <c r="M1847" s="14"/>
      <c r="N1847" s="14"/>
      <c r="O1847" s="14" t="n">
        <v>0</v>
      </c>
      <c r="P1847" s="7" t="n">
        <v>19</v>
      </c>
      <c r="Q1847" s="7" t="n">
        <v>6</v>
      </c>
      <c r="R1847" s="7" t="n">
        <v>10</v>
      </c>
      <c r="S1847" s="7" t="n">
        <v>0.685</v>
      </c>
      <c r="T1847" s="7" t="n">
        <v>1</v>
      </c>
      <c r="U1847" s="7" t="n">
        <v>0</v>
      </c>
      <c r="V1847" s="7" t="n">
        <v>0.1654</v>
      </c>
      <c r="W1847" s="7"/>
    </row>
    <row r="1848" customFormat="false" ht="15" hidden="false" customHeight="false" outlineLevel="0" collapsed="false">
      <c r="A1848" s="7" t="s">
        <v>1961</v>
      </c>
      <c r="B1848" s="7" t="s">
        <v>101</v>
      </c>
      <c r="C1848" s="7" t="n">
        <v>19</v>
      </c>
      <c r="D1848" s="7" t="s">
        <v>104</v>
      </c>
      <c r="E1848" s="7" t="n">
        <v>2</v>
      </c>
      <c r="F1848" s="7" t="n">
        <v>3</v>
      </c>
      <c r="G1848" s="14" t="n">
        <v>3813.17</v>
      </c>
      <c r="H1848" s="14" t="n">
        <v>35086.36</v>
      </c>
      <c r="I1848" s="14" t="n">
        <v>0</v>
      </c>
      <c r="J1848" s="14" t="n">
        <v>0</v>
      </c>
      <c r="K1848" s="14" t="n">
        <v>0</v>
      </c>
      <c r="L1848" s="14" t="n">
        <v>0</v>
      </c>
      <c r="M1848" s="14" t="n">
        <v>7800</v>
      </c>
      <c r="N1848" s="14" t="n">
        <v>22.7</v>
      </c>
      <c r="O1848" s="14" t="n">
        <v>391.21</v>
      </c>
      <c r="P1848" s="7" t="n">
        <v>64</v>
      </c>
      <c r="Q1848" s="7" t="n">
        <v>24</v>
      </c>
      <c r="R1848" s="7" t="n">
        <v>14</v>
      </c>
      <c r="S1848" s="7" t="n">
        <v>1</v>
      </c>
      <c r="T1848" s="7" t="n">
        <v>0</v>
      </c>
      <c r="U1848" s="7" t="n">
        <v>1</v>
      </c>
      <c r="V1848" s="7" t="n">
        <v>0.035</v>
      </c>
      <c r="W1848" s="7"/>
    </row>
    <row r="1849" customFormat="false" ht="15" hidden="false" customHeight="false" outlineLevel="0" collapsed="false">
      <c r="A1849" s="7" t="s">
        <v>1962</v>
      </c>
      <c r="B1849" s="7" t="s">
        <v>108</v>
      </c>
      <c r="C1849" s="7" t="n">
        <v>53</v>
      </c>
      <c r="D1849" s="7" t="s">
        <v>102</v>
      </c>
      <c r="E1849" s="7" t="n">
        <v>83</v>
      </c>
      <c r="F1849" s="7" t="n">
        <v>4</v>
      </c>
      <c r="G1849" s="14" t="n">
        <v>5143.24</v>
      </c>
      <c r="H1849" s="14" t="n">
        <v>8586.59</v>
      </c>
      <c r="I1849" s="14" t="n">
        <v>10100</v>
      </c>
      <c r="J1849" s="14" t="n">
        <v>0</v>
      </c>
      <c r="K1849" s="14" t="n">
        <v>194500</v>
      </c>
      <c r="L1849" s="14" t="n">
        <v>0</v>
      </c>
      <c r="M1849" s="14"/>
      <c r="N1849" s="14"/>
      <c r="O1849" s="14" t="n">
        <v>0</v>
      </c>
      <c r="P1849" s="7" t="n">
        <v>9</v>
      </c>
      <c r="Q1849" s="7" t="n">
        <v>17</v>
      </c>
      <c r="R1849" s="7" t="n">
        <v>4</v>
      </c>
      <c r="S1849" s="7" t="n">
        <v>0.598</v>
      </c>
      <c r="T1849" s="7" t="n">
        <v>1</v>
      </c>
      <c r="U1849" s="7" t="n">
        <v>0</v>
      </c>
      <c r="V1849" s="7" t="n">
        <v>0.1315</v>
      </c>
      <c r="W1849" s="7"/>
    </row>
    <row r="1850" customFormat="false" ht="15" hidden="false" customHeight="false" outlineLevel="0" collapsed="false">
      <c r="A1850" s="7" t="s">
        <v>1963</v>
      </c>
      <c r="B1850" s="7" t="s">
        <v>128</v>
      </c>
      <c r="C1850" s="7" t="n">
        <v>59</v>
      </c>
      <c r="D1850" s="7" t="s">
        <v>104</v>
      </c>
      <c r="E1850" s="7" t="n">
        <v>249</v>
      </c>
      <c r="F1850" s="7" t="n">
        <v>2</v>
      </c>
      <c r="G1850" s="14" t="n">
        <v>1560.33</v>
      </c>
      <c r="H1850" s="14" t="n">
        <v>0</v>
      </c>
      <c r="I1850" s="14" t="n">
        <v>0</v>
      </c>
      <c r="J1850" s="14" t="n">
        <v>0</v>
      </c>
      <c r="K1850" s="14" t="n">
        <v>0</v>
      </c>
      <c r="L1850" s="14" t="n">
        <v>0</v>
      </c>
      <c r="M1850" s="14" t="n">
        <v>9300</v>
      </c>
      <c r="N1850" s="14" t="n">
        <v>9.8</v>
      </c>
      <c r="O1850" s="14" t="n">
        <v>205.19</v>
      </c>
      <c r="P1850" s="7" t="n">
        <v>16</v>
      </c>
      <c r="Q1850" s="7" t="n">
        <v>28</v>
      </c>
      <c r="R1850" s="7" t="n">
        <v>0</v>
      </c>
      <c r="S1850" s="7" t="n">
        <v>0.47</v>
      </c>
      <c r="T1850" s="7" t="n">
        <v>0</v>
      </c>
      <c r="U1850" s="7" t="n">
        <v>0</v>
      </c>
      <c r="V1850" s="7" t="n">
        <v>0.033</v>
      </c>
      <c r="W1850" s="7"/>
    </row>
    <row r="1851" customFormat="false" ht="15" hidden="false" customHeight="false" outlineLevel="0" collapsed="false">
      <c r="A1851" s="7" t="s">
        <v>1964</v>
      </c>
      <c r="B1851" s="7" t="s">
        <v>108</v>
      </c>
      <c r="C1851" s="7" t="n">
        <v>33</v>
      </c>
      <c r="D1851" s="7" t="s">
        <v>104</v>
      </c>
      <c r="E1851" s="7" t="n">
        <v>87</v>
      </c>
      <c r="F1851" s="7" t="n">
        <v>2</v>
      </c>
      <c r="G1851" s="14" t="n">
        <v>2025.77</v>
      </c>
      <c r="H1851" s="14" t="n">
        <v>0</v>
      </c>
      <c r="I1851" s="14" t="n">
        <v>0</v>
      </c>
      <c r="J1851" s="14" t="n">
        <v>0</v>
      </c>
      <c r="K1851" s="14" t="n">
        <v>0</v>
      </c>
      <c r="L1851" s="14" t="n">
        <v>0</v>
      </c>
      <c r="M1851" s="14"/>
      <c r="N1851" s="14"/>
      <c r="O1851" s="14" t="n">
        <v>0</v>
      </c>
      <c r="P1851" s="7" t="n">
        <v>23</v>
      </c>
      <c r="Q1851" s="7" t="n">
        <v>93</v>
      </c>
      <c r="R1851" s="7" t="n">
        <v>22</v>
      </c>
      <c r="S1851" s="7" t="n">
        <v>0.744</v>
      </c>
      <c r="T1851" s="7" t="n">
        <v>0</v>
      </c>
      <c r="U1851" s="7" t="n">
        <v>0</v>
      </c>
      <c r="V1851" s="7" t="n">
        <v>0.0136</v>
      </c>
      <c r="W1851" s="7"/>
    </row>
    <row r="1852" customFormat="false" ht="15" hidden="false" customHeight="false" outlineLevel="0" collapsed="false">
      <c r="A1852" s="7" t="s">
        <v>1965</v>
      </c>
      <c r="B1852" s="7" t="s">
        <v>108</v>
      </c>
      <c r="C1852" s="7" t="n">
        <v>24</v>
      </c>
      <c r="D1852" s="7" t="s">
        <v>102</v>
      </c>
      <c r="E1852" s="7" t="n">
        <v>30</v>
      </c>
      <c r="F1852" s="7" t="n">
        <v>2</v>
      </c>
      <c r="G1852" s="14" t="n">
        <v>1291.99</v>
      </c>
      <c r="H1852" s="14" t="n">
        <v>0</v>
      </c>
      <c r="I1852" s="14" t="n">
        <v>0</v>
      </c>
      <c r="J1852" s="14" t="n">
        <v>0</v>
      </c>
      <c r="K1852" s="14" t="n">
        <v>0</v>
      </c>
      <c r="L1852" s="14" t="n">
        <v>17440</v>
      </c>
      <c r="M1852" s="14"/>
      <c r="N1852" s="14"/>
      <c r="O1852" s="14" t="n">
        <v>0</v>
      </c>
      <c r="P1852" s="7" t="n">
        <v>75</v>
      </c>
      <c r="Q1852" s="7" t="n">
        <v>7</v>
      </c>
      <c r="R1852" s="7" t="n">
        <v>12</v>
      </c>
      <c r="S1852" s="7" t="n">
        <v>0.919</v>
      </c>
      <c r="T1852" s="7" t="n">
        <v>0</v>
      </c>
      <c r="U1852" s="7" t="n">
        <v>0</v>
      </c>
      <c r="V1852" s="7" t="n">
        <v>0.1692</v>
      </c>
      <c r="W1852" s="7"/>
    </row>
    <row r="1853" customFormat="false" ht="15" hidden="false" customHeight="false" outlineLevel="0" collapsed="false">
      <c r="A1853" s="7" t="s">
        <v>1966</v>
      </c>
      <c r="B1853" s="7" t="s">
        <v>108</v>
      </c>
      <c r="C1853" s="7" t="n">
        <v>54</v>
      </c>
      <c r="D1853" s="7" t="s">
        <v>104</v>
      </c>
      <c r="E1853" s="7" t="n">
        <v>201</v>
      </c>
      <c r="F1853" s="7" t="n">
        <v>3</v>
      </c>
      <c r="G1853" s="14" t="n">
        <v>10963.26</v>
      </c>
      <c r="H1853" s="14" t="n">
        <v>158458.36</v>
      </c>
      <c r="I1853" s="14" t="n">
        <v>0</v>
      </c>
      <c r="J1853" s="14" t="n">
        <v>0</v>
      </c>
      <c r="K1853" s="14" t="n">
        <v>0</v>
      </c>
      <c r="L1853" s="14" t="n">
        <v>0</v>
      </c>
      <c r="M1853" s="14" t="n">
        <v>40000</v>
      </c>
      <c r="N1853" s="14" t="n">
        <v>31.8</v>
      </c>
      <c r="O1853" s="14" t="n">
        <v>1115.24</v>
      </c>
      <c r="P1853" s="7" t="n">
        <v>5</v>
      </c>
      <c r="Q1853" s="7" t="n">
        <v>37</v>
      </c>
      <c r="R1853" s="7" t="n">
        <v>6</v>
      </c>
      <c r="S1853" s="7" t="n">
        <v>0.619</v>
      </c>
      <c r="T1853" s="7" t="n">
        <v>0</v>
      </c>
      <c r="U1853" s="7" t="n">
        <v>0</v>
      </c>
      <c r="V1853" s="7" t="n">
        <v>0.0254</v>
      </c>
      <c r="W1853" s="7"/>
    </row>
    <row r="1854" customFormat="false" ht="15" hidden="false" customHeight="false" outlineLevel="0" collapsed="false">
      <c r="A1854" s="7" t="s">
        <v>1967</v>
      </c>
      <c r="B1854" s="7" t="s">
        <v>101</v>
      </c>
      <c r="C1854" s="7" t="n">
        <v>48</v>
      </c>
      <c r="D1854" s="7" t="s">
        <v>104</v>
      </c>
      <c r="E1854" s="7" t="n">
        <v>29</v>
      </c>
      <c r="F1854" s="7" t="n">
        <v>1</v>
      </c>
      <c r="G1854" s="14" t="n">
        <v>608.93</v>
      </c>
      <c r="H1854" s="14" t="n">
        <v>0</v>
      </c>
      <c r="I1854" s="14" t="n">
        <v>0</v>
      </c>
      <c r="J1854" s="14" t="n">
        <v>0</v>
      </c>
      <c r="K1854" s="14" t="n">
        <v>0</v>
      </c>
      <c r="L1854" s="14" t="n">
        <v>0</v>
      </c>
      <c r="M1854" s="14"/>
      <c r="N1854" s="14"/>
      <c r="O1854" s="14" t="n">
        <v>0</v>
      </c>
      <c r="P1854" s="7" t="n">
        <v>296</v>
      </c>
      <c r="Q1854" s="7" t="n">
        <v>0</v>
      </c>
      <c r="R1854" s="7" t="n">
        <v>0</v>
      </c>
      <c r="S1854" s="7"/>
      <c r="T1854" s="7" t="n">
        <v>1</v>
      </c>
      <c r="U1854" s="7" t="n">
        <v>1</v>
      </c>
      <c r="V1854" s="7" t="n">
        <v>0.3603</v>
      </c>
      <c r="W1854" s="7"/>
    </row>
    <row r="1855" customFormat="false" ht="15" hidden="false" customHeight="false" outlineLevel="0" collapsed="false">
      <c r="A1855" s="7" t="s">
        <v>1968</v>
      </c>
      <c r="B1855" s="7" t="s">
        <v>108</v>
      </c>
      <c r="C1855" s="7" t="n">
        <v>59</v>
      </c>
      <c r="D1855" s="7" t="s">
        <v>102</v>
      </c>
      <c r="E1855" s="7" t="n">
        <v>284</v>
      </c>
      <c r="F1855" s="7" t="n">
        <v>2</v>
      </c>
      <c r="G1855" s="14" t="n">
        <v>1717.44</v>
      </c>
      <c r="H1855" s="14" t="n">
        <v>0</v>
      </c>
      <c r="I1855" s="14" t="n">
        <v>0</v>
      </c>
      <c r="J1855" s="14" t="n">
        <v>0</v>
      </c>
      <c r="K1855" s="14" t="n">
        <v>80400</v>
      </c>
      <c r="L1855" s="14" t="n">
        <v>0</v>
      </c>
      <c r="M1855" s="14"/>
      <c r="N1855" s="14"/>
      <c r="O1855" s="14" t="n">
        <v>0</v>
      </c>
      <c r="P1855" s="7" t="n">
        <v>8</v>
      </c>
      <c r="Q1855" s="7" t="n">
        <v>14</v>
      </c>
      <c r="R1855" s="7" t="n">
        <v>0</v>
      </c>
      <c r="S1855" s="7" t="n">
        <v>0.662</v>
      </c>
      <c r="T1855" s="7" t="n">
        <v>0</v>
      </c>
      <c r="U1855" s="7" t="n">
        <v>0</v>
      </c>
      <c r="V1855" s="7" t="n">
        <v>0.081</v>
      </c>
      <c r="W1855" s="7"/>
    </row>
    <row r="1856" customFormat="false" ht="15" hidden="false" customHeight="false" outlineLevel="0" collapsed="false">
      <c r="A1856" s="7" t="s">
        <v>1969</v>
      </c>
      <c r="B1856" s="7" t="s">
        <v>101</v>
      </c>
      <c r="C1856" s="7" t="n">
        <v>50</v>
      </c>
      <c r="D1856" s="7" t="s">
        <v>102</v>
      </c>
      <c r="E1856" s="7" t="n">
        <v>94</v>
      </c>
      <c r="F1856" s="7" t="n">
        <v>5</v>
      </c>
      <c r="G1856" s="14" t="n">
        <v>16425.87</v>
      </c>
      <c r="H1856" s="14" t="n">
        <v>109082.69</v>
      </c>
      <c r="I1856" s="14" t="n">
        <v>0</v>
      </c>
      <c r="J1856" s="14" t="n">
        <v>0</v>
      </c>
      <c r="K1856" s="14" t="n">
        <v>410400</v>
      </c>
      <c r="L1856" s="14" t="n">
        <v>12980</v>
      </c>
      <c r="M1856" s="14" t="n">
        <v>21800</v>
      </c>
      <c r="N1856" s="14" t="n">
        <v>28.7</v>
      </c>
      <c r="O1856" s="14" t="n">
        <v>2160.13</v>
      </c>
      <c r="P1856" s="7" t="n">
        <v>1</v>
      </c>
      <c r="Q1856" s="7" t="n">
        <v>44</v>
      </c>
      <c r="R1856" s="7" t="n">
        <v>0</v>
      </c>
      <c r="S1856" s="7" t="n">
        <v>0.28</v>
      </c>
      <c r="T1856" s="7" t="n">
        <v>0</v>
      </c>
      <c r="U1856" s="7" t="n">
        <v>0</v>
      </c>
      <c r="V1856" s="7" t="n">
        <v>0.0436</v>
      </c>
      <c r="W1856" s="7"/>
    </row>
    <row r="1857" customFormat="false" ht="15" hidden="false" customHeight="false" outlineLevel="0" collapsed="false">
      <c r="A1857" s="7" t="s">
        <v>1970</v>
      </c>
      <c r="B1857" s="7" t="s">
        <v>101</v>
      </c>
      <c r="C1857" s="7" t="n">
        <v>57</v>
      </c>
      <c r="D1857" s="7" t="s">
        <v>102</v>
      </c>
      <c r="E1857" s="7" t="n">
        <v>279</v>
      </c>
      <c r="F1857" s="7" t="n">
        <v>2</v>
      </c>
      <c r="G1857" s="14" t="n">
        <v>3547.78</v>
      </c>
      <c r="H1857" s="14" t="n">
        <v>0</v>
      </c>
      <c r="I1857" s="14" t="n">
        <v>0</v>
      </c>
      <c r="J1857" s="14" t="n">
        <v>20682.3</v>
      </c>
      <c r="K1857" s="14" t="n">
        <v>0</v>
      </c>
      <c r="L1857" s="14" t="n">
        <v>0</v>
      </c>
      <c r="M1857" s="14"/>
      <c r="N1857" s="14"/>
      <c r="O1857" s="14" t="n">
        <v>0</v>
      </c>
      <c r="P1857" s="7" t="n">
        <v>12</v>
      </c>
      <c r="Q1857" s="7" t="n">
        <v>20</v>
      </c>
      <c r="R1857" s="7" t="n">
        <v>0</v>
      </c>
      <c r="S1857" s="7" t="n">
        <v>0.589</v>
      </c>
      <c r="T1857" s="7" t="n">
        <v>0</v>
      </c>
      <c r="U1857" s="7" t="n">
        <v>0</v>
      </c>
      <c r="V1857" s="7" t="n">
        <v>0.0467</v>
      </c>
      <c r="W1857" s="7"/>
    </row>
    <row r="1858" customFormat="false" ht="15" hidden="false" customHeight="false" outlineLevel="0" collapsed="false">
      <c r="A1858" s="7" t="s">
        <v>1971</v>
      </c>
      <c r="B1858" s="7" t="s">
        <v>106</v>
      </c>
      <c r="C1858" s="7" t="n">
        <v>55</v>
      </c>
      <c r="D1858" s="7" t="s">
        <v>102</v>
      </c>
      <c r="E1858" s="7" t="n">
        <v>250</v>
      </c>
      <c r="F1858" s="7" t="n">
        <v>5</v>
      </c>
      <c r="G1858" s="14" t="n">
        <v>10568.04</v>
      </c>
      <c r="H1858" s="14" t="n">
        <v>26652.72</v>
      </c>
      <c r="I1858" s="14" t="n">
        <v>0</v>
      </c>
      <c r="J1858" s="14" t="n">
        <v>0</v>
      </c>
      <c r="K1858" s="14" t="n">
        <v>180200</v>
      </c>
      <c r="L1858" s="14" t="n">
        <v>24850</v>
      </c>
      <c r="M1858" s="14" t="n">
        <v>13700</v>
      </c>
      <c r="N1858" s="14" t="n">
        <v>34.6</v>
      </c>
      <c r="O1858" s="14" t="n">
        <v>475.31</v>
      </c>
      <c r="P1858" s="7" t="n">
        <v>6</v>
      </c>
      <c r="Q1858" s="7" t="n">
        <v>41</v>
      </c>
      <c r="R1858" s="7" t="n">
        <v>0</v>
      </c>
      <c r="S1858" s="7" t="n">
        <v>0.573</v>
      </c>
      <c r="T1858" s="7" t="n">
        <v>0</v>
      </c>
      <c r="U1858" s="7" t="n">
        <v>0</v>
      </c>
      <c r="V1858" s="7" t="n">
        <v>0.037</v>
      </c>
      <c r="W1858" s="7"/>
    </row>
    <row r="1859" customFormat="false" ht="15" hidden="false" customHeight="false" outlineLevel="0" collapsed="false">
      <c r="A1859" s="7" t="s">
        <v>1972</v>
      </c>
      <c r="B1859" s="7" t="s">
        <v>101</v>
      </c>
      <c r="C1859" s="7" t="n">
        <v>39</v>
      </c>
      <c r="D1859" s="7" t="s">
        <v>104</v>
      </c>
      <c r="E1859" s="7" t="n">
        <v>118</v>
      </c>
      <c r="F1859" s="7" t="n">
        <v>4</v>
      </c>
      <c r="G1859" s="14" t="n">
        <v>5246.23</v>
      </c>
      <c r="H1859" s="14" t="n">
        <v>129070.12</v>
      </c>
      <c r="I1859" s="14" t="n">
        <v>0</v>
      </c>
      <c r="J1859" s="14" t="n">
        <v>0</v>
      </c>
      <c r="K1859" s="14" t="n">
        <v>1258800</v>
      </c>
      <c r="L1859" s="14" t="n">
        <v>0</v>
      </c>
      <c r="M1859" s="14" t="n">
        <v>40000</v>
      </c>
      <c r="N1859" s="14" t="n">
        <v>20.6</v>
      </c>
      <c r="O1859" s="14" t="n">
        <v>5926.6</v>
      </c>
      <c r="P1859" s="7" t="n">
        <v>34</v>
      </c>
      <c r="Q1859" s="7" t="n">
        <v>29</v>
      </c>
      <c r="R1859" s="7" t="n">
        <v>8</v>
      </c>
      <c r="S1859" s="7" t="n">
        <v>0.657</v>
      </c>
      <c r="T1859" s="7" t="n">
        <v>1</v>
      </c>
      <c r="U1859" s="7" t="n">
        <v>0</v>
      </c>
      <c r="V1859" s="7" t="n">
        <v>0.0509</v>
      </c>
      <c r="W1859" s="7"/>
    </row>
    <row r="1860" customFormat="false" ht="15" hidden="false" customHeight="false" outlineLevel="0" collapsed="false">
      <c r="A1860" s="7" t="s">
        <v>1973</v>
      </c>
      <c r="B1860" s="7" t="s">
        <v>101</v>
      </c>
      <c r="C1860" s="7" t="n">
        <v>19</v>
      </c>
      <c r="D1860" s="7" t="s">
        <v>104</v>
      </c>
      <c r="E1860" s="7" t="n">
        <v>7</v>
      </c>
      <c r="F1860" s="7" t="n">
        <v>1</v>
      </c>
      <c r="G1860" s="14" t="n">
        <v>5060.74</v>
      </c>
      <c r="H1860" s="14" t="n">
        <v>0</v>
      </c>
      <c r="I1860" s="14" t="n">
        <v>0</v>
      </c>
      <c r="J1860" s="14" t="n">
        <v>0</v>
      </c>
      <c r="K1860" s="14" t="n">
        <v>0</v>
      </c>
      <c r="L1860" s="14" t="n">
        <v>0</v>
      </c>
      <c r="M1860" s="14"/>
      <c r="N1860" s="14"/>
      <c r="O1860" s="14" t="n">
        <v>0</v>
      </c>
      <c r="P1860" s="7" t="n">
        <v>52</v>
      </c>
      <c r="Q1860" s="7" t="n">
        <v>19</v>
      </c>
      <c r="R1860" s="7" t="n">
        <v>10</v>
      </c>
      <c r="S1860" s="7" t="n">
        <v>0.654</v>
      </c>
      <c r="T1860" s="7" t="n">
        <v>0</v>
      </c>
      <c r="U1860" s="7" t="n">
        <v>0</v>
      </c>
      <c r="V1860" s="7" t="n">
        <v>0.0498</v>
      </c>
      <c r="W1860" s="7"/>
    </row>
    <row r="1861" customFormat="false" ht="15" hidden="false" customHeight="false" outlineLevel="0" collapsed="false">
      <c r="A1861" s="7" t="s">
        <v>1974</v>
      </c>
      <c r="B1861" s="7" t="s">
        <v>101</v>
      </c>
      <c r="C1861" s="7" t="n">
        <v>52</v>
      </c>
      <c r="D1861" s="7" t="s">
        <v>102</v>
      </c>
      <c r="E1861" s="7" t="n">
        <v>128</v>
      </c>
      <c r="F1861" s="7" t="n">
        <v>1</v>
      </c>
      <c r="G1861" s="14" t="n">
        <v>5933.32</v>
      </c>
      <c r="H1861" s="14" t="n">
        <v>0</v>
      </c>
      <c r="I1861" s="14" t="n">
        <v>0</v>
      </c>
      <c r="J1861" s="14" t="n">
        <v>0</v>
      </c>
      <c r="K1861" s="14" t="n">
        <v>0</v>
      </c>
      <c r="L1861" s="14" t="n">
        <v>0</v>
      </c>
      <c r="M1861" s="14"/>
      <c r="N1861" s="14"/>
      <c r="O1861" s="14" t="n">
        <v>0</v>
      </c>
      <c r="P1861" s="7" t="n">
        <v>8</v>
      </c>
      <c r="Q1861" s="7" t="n">
        <v>22</v>
      </c>
      <c r="R1861" s="7" t="n">
        <v>6</v>
      </c>
      <c r="S1861" s="7" t="n">
        <v>0.695</v>
      </c>
      <c r="T1861" s="7" t="n">
        <v>1</v>
      </c>
      <c r="U1861" s="7" t="n">
        <v>0</v>
      </c>
      <c r="V1861" s="7" t="n">
        <v>0.1707</v>
      </c>
      <c r="W1861" s="7"/>
    </row>
    <row r="1862" customFormat="false" ht="15" hidden="false" customHeight="false" outlineLevel="0" collapsed="false">
      <c r="A1862" s="7" t="s">
        <v>1975</v>
      </c>
      <c r="B1862" s="7" t="s">
        <v>108</v>
      </c>
      <c r="C1862" s="7" t="n">
        <v>60</v>
      </c>
      <c r="D1862" s="7" t="s">
        <v>102</v>
      </c>
      <c r="E1862" s="7" t="n">
        <v>126</v>
      </c>
      <c r="F1862" s="7" t="n">
        <v>3</v>
      </c>
      <c r="G1862" s="14" t="n">
        <v>5890.8</v>
      </c>
      <c r="H1862" s="14" t="n">
        <v>0</v>
      </c>
      <c r="I1862" s="14" t="n">
        <v>0</v>
      </c>
      <c r="J1862" s="14" t="n">
        <v>0</v>
      </c>
      <c r="K1862" s="14" t="n">
        <v>0</v>
      </c>
      <c r="L1862" s="14" t="n">
        <v>0</v>
      </c>
      <c r="M1862" s="14" t="n">
        <v>9100</v>
      </c>
      <c r="N1862" s="14" t="n">
        <v>39.2</v>
      </c>
      <c r="O1862" s="14" t="n">
        <v>0</v>
      </c>
      <c r="P1862" s="7" t="n">
        <v>209</v>
      </c>
      <c r="Q1862" s="7" t="n">
        <v>0</v>
      </c>
      <c r="R1862" s="7" t="n">
        <v>0</v>
      </c>
      <c r="S1862" s="7"/>
      <c r="T1862" s="7" t="n">
        <v>0</v>
      </c>
      <c r="U1862" s="7" t="n">
        <v>0</v>
      </c>
      <c r="V1862" s="7" t="n">
        <v>0.2939</v>
      </c>
      <c r="W1862" s="7"/>
    </row>
    <row r="1863" customFormat="false" ht="15" hidden="false" customHeight="false" outlineLevel="0" collapsed="false">
      <c r="A1863" s="7" t="s">
        <v>1976</v>
      </c>
      <c r="B1863" s="7" t="s">
        <v>108</v>
      </c>
      <c r="C1863" s="7" t="n">
        <v>19</v>
      </c>
      <c r="D1863" s="7" t="s">
        <v>102</v>
      </c>
      <c r="E1863" s="7" t="n">
        <v>4</v>
      </c>
      <c r="F1863" s="7" t="n">
        <v>2</v>
      </c>
      <c r="G1863" s="14" t="n">
        <v>8399.67</v>
      </c>
      <c r="H1863" s="14" t="n">
        <v>8404.34</v>
      </c>
      <c r="I1863" s="14" t="n">
        <v>0</v>
      </c>
      <c r="J1863" s="14" t="n">
        <v>0</v>
      </c>
      <c r="K1863" s="14" t="n">
        <v>0</v>
      </c>
      <c r="L1863" s="14" t="n">
        <v>0</v>
      </c>
      <c r="M1863" s="14"/>
      <c r="N1863" s="14"/>
      <c r="O1863" s="14" t="n">
        <v>0</v>
      </c>
      <c r="P1863" s="7" t="n">
        <v>9</v>
      </c>
      <c r="Q1863" s="7" t="n">
        <v>26</v>
      </c>
      <c r="R1863" s="7" t="n">
        <v>0</v>
      </c>
      <c r="S1863" s="7" t="n">
        <v>0.984</v>
      </c>
      <c r="T1863" s="7" t="n">
        <v>0</v>
      </c>
      <c r="U1863" s="7" t="n">
        <v>0</v>
      </c>
      <c r="V1863" s="7" t="n">
        <v>0.0861</v>
      </c>
      <c r="W1863" s="7"/>
    </row>
    <row r="1864" customFormat="false" ht="15" hidden="false" customHeight="false" outlineLevel="0" collapsed="false">
      <c r="A1864" s="7" t="s">
        <v>1977</v>
      </c>
      <c r="B1864" s="7" t="s">
        <v>108</v>
      </c>
      <c r="C1864" s="7" t="n">
        <v>50</v>
      </c>
      <c r="D1864" s="7" t="s">
        <v>102</v>
      </c>
      <c r="E1864" s="7" t="n">
        <v>124</v>
      </c>
      <c r="F1864" s="7" t="n">
        <v>3</v>
      </c>
      <c r="G1864" s="14" t="n">
        <v>4135.18</v>
      </c>
      <c r="H1864" s="14" t="n">
        <v>0</v>
      </c>
      <c r="I1864" s="14" t="n">
        <v>0</v>
      </c>
      <c r="J1864" s="14" t="n">
        <v>0</v>
      </c>
      <c r="K1864" s="14" t="n">
        <v>150200</v>
      </c>
      <c r="L1864" s="14" t="n">
        <v>0</v>
      </c>
      <c r="M1864" s="14" t="n">
        <v>24200</v>
      </c>
      <c r="N1864" s="14" t="n">
        <v>6.6</v>
      </c>
      <c r="O1864" s="14" t="n">
        <v>267.22</v>
      </c>
      <c r="P1864" s="7" t="n">
        <v>6</v>
      </c>
      <c r="Q1864" s="7" t="n">
        <v>10</v>
      </c>
      <c r="R1864" s="7" t="n">
        <v>8</v>
      </c>
      <c r="S1864" s="7" t="n">
        <v>0.416</v>
      </c>
      <c r="T1864" s="7" t="n">
        <v>0</v>
      </c>
      <c r="U1864" s="7" t="n">
        <v>0</v>
      </c>
      <c r="V1864" s="7" t="n">
        <v>0.0658</v>
      </c>
      <c r="W1864" s="7"/>
    </row>
    <row r="1865" customFormat="false" ht="15" hidden="false" customHeight="false" outlineLevel="0" collapsed="false">
      <c r="A1865" s="7" t="s">
        <v>1978</v>
      </c>
      <c r="B1865" s="7" t="s">
        <v>108</v>
      </c>
      <c r="C1865" s="7" t="n">
        <v>43</v>
      </c>
      <c r="D1865" s="7" t="s">
        <v>102</v>
      </c>
      <c r="E1865" s="7" t="n">
        <v>164</v>
      </c>
      <c r="F1865" s="7" t="n">
        <v>3</v>
      </c>
      <c r="G1865" s="14" t="n">
        <v>3081.91</v>
      </c>
      <c r="H1865" s="14" t="n">
        <v>2852.46</v>
      </c>
      <c r="I1865" s="14" t="n">
        <v>0</v>
      </c>
      <c r="J1865" s="14" t="n">
        <v>0</v>
      </c>
      <c r="K1865" s="14" t="n">
        <v>181500</v>
      </c>
      <c r="L1865" s="14" t="n">
        <v>0</v>
      </c>
      <c r="M1865" s="14"/>
      <c r="N1865" s="14"/>
      <c r="O1865" s="14" t="n">
        <v>0</v>
      </c>
      <c r="P1865" s="7" t="n">
        <v>13</v>
      </c>
      <c r="Q1865" s="7" t="n">
        <v>22</v>
      </c>
      <c r="R1865" s="7" t="n">
        <v>0</v>
      </c>
      <c r="S1865" s="7" t="n">
        <v>0.605</v>
      </c>
      <c r="T1865" s="7" t="n">
        <v>0</v>
      </c>
      <c r="U1865" s="7" t="n">
        <v>0</v>
      </c>
      <c r="V1865" s="7" t="n">
        <v>0.0819</v>
      </c>
      <c r="W1865" s="7"/>
    </row>
    <row r="1866" customFormat="false" ht="15" hidden="false" customHeight="false" outlineLevel="0" collapsed="false">
      <c r="A1866" s="7" t="s">
        <v>1979</v>
      </c>
      <c r="B1866" s="7" t="s">
        <v>128</v>
      </c>
      <c r="C1866" s="7" t="n">
        <v>50</v>
      </c>
      <c r="D1866" s="7" t="s">
        <v>104</v>
      </c>
      <c r="E1866" s="7" t="n">
        <v>54</v>
      </c>
      <c r="F1866" s="7" t="n">
        <v>2</v>
      </c>
      <c r="G1866" s="14" t="n">
        <v>6626.25</v>
      </c>
      <c r="H1866" s="14" t="n">
        <v>0</v>
      </c>
      <c r="I1866" s="14" t="n">
        <v>0</v>
      </c>
      <c r="J1866" s="14" t="n">
        <v>0</v>
      </c>
      <c r="K1866" s="14" t="n">
        <v>147800</v>
      </c>
      <c r="L1866" s="14" t="n">
        <v>0</v>
      </c>
      <c r="M1866" s="14"/>
      <c r="N1866" s="14"/>
      <c r="O1866" s="14" t="n">
        <v>0</v>
      </c>
      <c r="P1866" s="7" t="n">
        <v>182</v>
      </c>
      <c r="Q1866" s="7" t="n">
        <v>0</v>
      </c>
      <c r="R1866" s="7" t="n">
        <v>0</v>
      </c>
      <c r="S1866" s="7"/>
      <c r="T1866" s="7" t="n">
        <v>1</v>
      </c>
      <c r="U1866" s="7" t="n">
        <v>0</v>
      </c>
      <c r="V1866" s="7" t="n">
        <v>0.3051</v>
      </c>
      <c r="W1866" s="7"/>
    </row>
    <row r="1867" customFormat="false" ht="15" hidden="false" customHeight="false" outlineLevel="0" collapsed="false">
      <c r="A1867" s="7" t="s">
        <v>1980</v>
      </c>
      <c r="B1867" s="7" t="s">
        <v>106</v>
      </c>
      <c r="C1867" s="7" t="n">
        <v>62</v>
      </c>
      <c r="D1867" s="7" t="s">
        <v>104</v>
      </c>
      <c r="E1867" s="7" t="n">
        <v>313</v>
      </c>
      <c r="F1867" s="7" t="n">
        <v>5</v>
      </c>
      <c r="G1867" s="14" t="n">
        <v>8756.57</v>
      </c>
      <c r="H1867" s="14" t="n">
        <v>216861.04</v>
      </c>
      <c r="I1867" s="14" t="n">
        <v>0</v>
      </c>
      <c r="J1867" s="14" t="n">
        <v>0</v>
      </c>
      <c r="K1867" s="14" t="n">
        <v>382200</v>
      </c>
      <c r="L1867" s="14" t="n">
        <v>0</v>
      </c>
      <c r="M1867" s="14" t="n">
        <v>37200</v>
      </c>
      <c r="N1867" s="14" t="n">
        <v>9.3</v>
      </c>
      <c r="O1867" s="14" t="n">
        <v>1874.29</v>
      </c>
      <c r="P1867" s="7" t="n">
        <v>29</v>
      </c>
      <c r="Q1867" s="7" t="n">
        <v>38</v>
      </c>
      <c r="R1867" s="7" t="n">
        <v>0</v>
      </c>
      <c r="S1867" s="7" t="n">
        <v>0.481</v>
      </c>
      <c r="T1867" s="7" t="n">
        <v>0</v>
      </c>
      <c r="U1867" s="7" t="n">
        <v>0</v>
      </c>
      <c r="V1867" s="7" t="n">
        <v>0.0239</v>
      </c>
      <c r="W1867" s="7"/>
    </row>
    <row r="1868" customFormat="false" ht="15" hidden="false" customHeight="false" outlineLevel="0" collapsed="false">
      <c r="A1868" s="7" t="s">
        <v>1981</v>
      </c>
      <c r="B1868" s="7" t="s">
        <v>101</v>
      </c>
      <c r="C1868" s="7" t="n">
        <v>47</v>
      </c>
      <c r="D1868" s="7" t="s">
        <v>104</v>
      </c>
      <c r="E1868" s="7" t="n">
        <v>160</v>
      </c>
      <c r="F1868" s="7" t="n">
        <v>6</v>
      </c>
      <c r="G1868" s="14" t="n">
        <v>4018.17</v>
      </c>
      <c r="H1868" s="14" t="n">
        <v>11406.95</v>
      </c>
      <c r="I1868" s="14" t="n">
        <v>110000</v>
      </c>
      <c r="J1868" s="14" t="n">
        <v>0</v>
      </c>
      <c r="K1868" s="14" t="n">
        <v>230300</v>
      </c>
      <c r="L1868" s="14" t="n">
        <v>17500</v>
      </c>
      <c r="M1868" s="14" t="n">
        <v>9700</v>
      </c>
      <c r="N1868" s="14" t="n">
        <v>28.3</v>
      </c>
      <c r="O1868" s="14" t="n">
        <v>685.25</v>
      </c>
      <c r="P1868" s="7" t="n">
        <v>1</v>
      </c>
      <c r="Q1868" s="7" t="n">
        <v>27</v>
      </c>
      <c r="R1868" s="7" t="n">
        <v>8</v>
      </c>
      <c r="S1868" s="7" t="n">
        <v>0.928</v>
      </c>
      <c r="T1868" s="7" t="n">
        <v>2</v>
      </c>
      <c r="U1868" s="7" t="n">
        <v>0</v>
      </c>
      <c r="V1868" s="7" t="n">
        <v>0.0694</v>
      </c>
      <c r="W1868" s="7"/>
    </row>
    <row r="1869" customFormat="false" ht="15" hidden="false" customHeight="false" outlineLevel="0" collapsed="false">
      <c r="A1869" s="7" t="s">
        <v>1982</v>
      </c>
      <c r="B1869" s="7" t="s">
        <v>108</v>
      </c>
      <c r="C1869" s="7" t="n">
        <v>58</v>
      </c>
      <c r="D1869" s="7" t="s">
        <v>104</v>
      </c>
      <c r="E1869" s="7" t="n">
        <v>236</v>
      </c>
      <c r="F1869" s="7" t="n">
        <v>4</v>
      </c>
      <c r="G1869" s="14" t="n">
        <v>6748.35</v>
      </c>
      <c r="H1869" s="14" t="n">
        <v>293931.4</v>
      </c>
      <c r="I1869" s="14" t="n">
        <v>0</v>
      </c>
      <c r="J1869" s="14" t="n">
        <v>0</v>
      </c>
      <c r="K1869" s="14" t="n">
        <v>593100</v>
      </c>
      <c r="L1869" s="14" t="n">
        <v>0</v>
      </c>
      <c r="M1869" s="14" t="n">
        <v>17100</v>
      </c>
      <c r="N1869" s="14" t="n">
        <v>1.6</v>
      </c>
      <c r="O1869" s="14" t="n">
        <v>813.69</v>
      </c>
      <c r="P1869" s="7" t="n">
        <v>8</v>
      </c>
      <c r="Q1869" s="7" t="n">
        <v>32</v>
      </c>
      <c r="R1869" s="7" t="n">
        <v>0</v>
      </c>
      <c r="S1869" s="7" t="n">
        <v>0.541</v>
      </c>
      <c r="T1869" s="7" t="n">
        <v>0</v>
      </c>
      <c r="U1869" s="7" t="n">
        <v>0</v>
      </c>
      <c r="V1869" s="7" t="n">
        <v>0.0168</v>
      </c>
      <c r="W1869" s="7"/>
    </row>
    <row r="1870" customFormat="false" ht="15" hidden="false" customHeight="false" outlineLevel="0" collapsed="false">
      <c r="A1870" s="7" t="s">
        <v>1983</v>
      </c>
      <c r="B1870" s="7" t="s">
        <v>101</v>
      </c>
      <c r="C1870" s="7" t="n">
        <v>43</v>
      </c>
      <c r="D1870" s="7" t="s">
        <v>104</v>
      </c>
      <c r="E1870" s="7" t="n">
        <v>8</v>
      </c>
      <c r="F1870" s="7" t="n">
        <v>4</v>
      </c>
      <c r="G1870" s="14" t="n">
        <v>19739.85</v>
      </c>
      <c r="H1870" s="14" t="n">
        <v>64927.61</v>
      </c>
      <c r="I1870" s="14" t="n">
        <v>0</v>
      </c>
      <c r="J1870" s="14" t="n">
        <v>0</v>
      </c>
      <c r="K1870" s="14" t="n">
        <v>300000</v>
      </c>
      <c r="L1870" s="14" t="n">
        <v>0</v>
      </c>
      <c r="M1870" s="14" t="n">
        <v>37000</v>
      </c>
      <c r="N1870" s="14" t="n">
        <v>10.2</v>
      </c>
      <c r="O1870" s="14" t="n">
        <v>2282.87</v>
      </c>
      <c r="P1870" s="7" t="n">
        <v>3</v>
      </c>
      <c r="Q1870" s="7" t="n">
        <v>118</v>
      </c>
      <c r="R1870" s="7" t="n">
        <v>0</v>
      </c>
      <c r="S1870" s="7" t="n">
        <v>0.725</v>
      </c>
      <c r="T1870" s="7" t="n">
        <v>1</v>
      </c>
      <c r="U1870" s="7" t="n">
        <v>0</v>
      </c>
      <c r="V1870" s="7" t="n">
        <v>0.0339</v>
      </c>
      <c r="W1870" s="7"/>
    </row>
    <row r="1871" customFormat="false" ht="15" hidden="false" customHeight="false" outlineLevel="0" collapsed="false">
      <c r="A1871" s="7" t="s">
        <v>1984</v>
      </c>
      <c r="B1871" s="7" t="s">
        <v>101</v>
      </c>
      <c r="C1871" s="7" t="n">
        <v>68</v>
      </c>
      <c r="D1871" s="7" t="s">
        <v>104</v>
      </c>
      <c r="E1871" s="7" t="n">
        <v>125</v>
      </c>
      <c r="F1871" s="7" t="n">
        <v>5</v>
      </c>
      <c r="G1871" s="14" t="n">
        <v>2248.63</v>
      </c>
      <c r="H1871" s="14" t="n">
        <v>106539.16</v>
      </c>
      <c r="I1871" s="14" t="n">
        <v>105600</v>
      </c>
      <c r="J1871" s="14" t="n">
        <v>558885.26</v>
      </c>
      <c r="K1871" s="14" t="n">
        <v>0</v>
      </c>
      <c r="L1871" s="14" t="n">
        <v>0</v>
      </c>
      <c r="M1871" s="14" t="n">
        <v>22100</v>
      </c>
      <c r="N1871" s="14" t="n">
        <v>50.4</v>
      </c>
      <c r="O1871" s="14" t="n">
        <v>2293.68</v>
      </c>
      <c r="P1871" s="7" t="n">
        <v>8</v>
      </c>
      <c r="Q1871" s="7" t="n">
        <v>61</v>
      </c>
      <c r="R1871" s="7" t="n">
        <v>8</v>
      </c>
      <c r="S1871" s="7" t="n">
        <v>0.087</v>
      </c>
      <c r="T1871" s="7" t="n">
        <v>0</v>
      </c>
      <c r="U1871" s="7" t="n">
        <v>0</v>
      </c>
      <c r="V1871" s="7" t="n">
        <v>0.0118</v>
      </c>
      <c r="W1871" s="7"/>
    </row>
    <row r="1872" customFormat="false" ht="15" hidden="false" customHeight="false" outlineLevel="0" collapsed="false">
      <c r="A1872" s="7" t="s">
        <v>1985</v>
      </c>
      <c r="B1872" s="7" t="s">
        <v>106</v>
      </c>
      <c r="C1872" s="7" t="n">
        <v>56</v>
      </c>
      <c r="D1872" s="7" t="s">
        <v>102</v>
      </c>
      <c r="E1872" s="7" t="n">
        <v>22</v>
      </c>
      <c r="F1872" s="7" t="n">
        <v>1</v>
      </c>
      <c r="G1872" s="14" t="n">
        <v>2441.24</v>
      </c>
      <c r="H1872" s="14" t="n">
        <v>0</v>
      </c>
      <c r="I1872" s="14" t="n">
        <v>0</v>
      </c>
      <c r="J1872" s="14" t="n">
        <v>0</v>
      </c>
      <c r="K1872" s="14" t="n">
        <v>0</v>
      </c>
      <c r="L1872" s="14" t="n">
        <v>0</v>
      </c>
      <c r="M1872" s="14"/>
      <c r="N1872" s="14"/>
      <c r="O1872" s="14" t="n">
        <v>0</v>
      </c>
      <c r="P1872" s="7" t="n">
        <v>156</v>
      </c>
      <c r="Q1872" s="7" t="n">
        <v>0</v>
      </c>
      <c r="R1872" s="7" t="n">
        <v>4</v>
      </c>
      <c r="S1872" s="7"/>
      <c r="T1872" s="7" t="n">
        <v>0</v>
      </c>
      <c r="U1872" s="7" t="n">
        <v>0</v>
      </c>
      <c r="V1872" s="7" t="n">
        <v>0.3761</v>
      </c>
      <c r="W1872" s="7"/>
    </row>
    <row r="1873" customFormat="false" ht="15" hidden="false" customHeight="false" outlineLevel="0" collapsed="false">
      <c r="A1873" s="7" t="s">
        <v>1986</v>
      </c>
      <c r="B1873" s="7" t="s">
        <v>101</v>
      </c>
      <c r="C1873" s="7" t="n">
        <v>71</v>
      </c>
      <c r="D1873" s="7" t="s">
        <v>102</v>
      </c>
      <c r="E1873" s="7" t="n">
        <v>46</v>
      </c>
      <c r="F1873" s="7" t="n">
        <v>3</v>
      </c>
      <c r="G1873" s="14" t="n">
        <v>1989.02</v>
      </c>
      <c r="H1873" s="14" t="n">
        <v>17760.61</v>
      </c>
      <c r="I1873" s="14" t="n">
        <v>0</v>
      </c>
      <c r="J1873" s="14" t="n">
        <v>0</v>
      </c>
      <c r="K1873" s="14" t="n">
        <v>0</v>
      </c>
      <c r="L1873" s="14" t="n">
        <v>19270</v>
      </c>
      <c r="M1873" s="14"/>
      <c r="N1873" s="14"/>
      <c r="O1873" s="14" t="n">
        <v>0</v>
      </c>
      <c r="P1873" s="7" t="n">
        <v>22</v>
      </c>
      <c r="Q1873" s="7" t="n">
        <v>15</v>
      </c>
      <c r="R1873" s="7" t="n">
        <v>0</v>
      </c>
      <c r="S1873" s="7" t="n">
        <v>0.507</v>
      </c>
      <c r="T1873" s="7" t="n">
        <v>0</v>
      </c>
      <c r="U1873" s="7" t="n">
        <v>0</v>
      </c>
      <c r="V1873" s="7" t="n">
        <v>0.0977</v>
      </c>
      <c r="W1873" s="7"/>
    </row>
    <row r="1874" customFormat="false" ht="15" hidden="false" customHeight="false" outlineLevel="0" collapsed="false">
      <c r="A1874" s="7" t="s">
        <v>1987</v>
      </c>
      <c r="B1874" s="7" t="s">
        <v>101</v>
      </c>
      <c r="C1874" s="7" t="n">
        <v>27</v>
      </c>
      <c r="D1874" s="7" t="s">
        <v>102</v>
      </c>
      <c r="E1874" s="7" t="n">
        <v>34</v>
      </c>
      <c r="F1874" s="7" t="n">
        <v>4</v>
      </c>
      <c r="G1874" s="14" t="n">
        <v>10950.99</v>
      </c>
      <c r="H1874" s="14" t="n">
        <v>35642.8</v>
      </c>
      <c r="I1874" s="14" t="n">
        <v>0</v>
      </c>
      <c r="J1874" s="14" t="n">
        <v>0</v>
      </c>
      <c r="K1874" s="14" t="n">
        <v>0</v>
      </c>
      <c r="L1874" s="14" t="n">
        <v>3080</v>
      </c>
      <c r="M1874" s="14" t="n">
        <v>18300</v>
      </c>
      <c r="N1874" s="14" t="n">
        <v>26.4</v>
      </c>
      <c r="O1874" s="14" t="n">
        <v>1701.88</v>
      </c>
      <c r="P1874" s="7" t="n">
        <v>4</v>
      </c>
      <c r="Q1874" s="7" t="n">
        <v>45</v>
      </c>
      <c r="R1874" s="7" t="n">
        <v>0</v>
      </c>
      <c r="S1874" s="7" t="n">
        <v>0.812</v>
      </c>
      <c r="T1874" s="7" t="n">
        <v>0</v>
      </c>
      <c r="U1874" s="7" t="n">
        <v>0</v>
      </c>
      <c r="V1874" s="7" t="n">
        <v>0.057</v>
      </c>
      <c r="W1874" s="7"/>
    </row>
    <row r="1875" customFormat="false" ht="15" hidden="false" customHeight="false" outlineLevel="0" collapsed="false">
      <c r="A1875" s="7" t="s">
        <v>1988</v>
      </c>
      <c r="B1875" s="7" t="s">
        <v>101</v>
      </c>
      <c r="C1875" s="7" t="n">
        <v>42</v>
      </c>
      <c r="D1875" s="7" t="s">
        <v>102</v>
      </c>
      <c r="E1875" s="7" t="n">
        <v>124</v>
      </c>
      <c r="F1875" s="7" t="n">
        <v>2</v>
      </c>
      <c r="G1875" s="14" t="n">
        <v>6932.2</v>
      </c>
      <c r="H1875" s="14" t="n">
        <v>0</v>
      </c>
      <c r="I1875" s="14" t="n">
        <v>0</v>
      </c>
      <c r="J1875" s="14" t="n">
        <v>0</v>
      </c>
      <c r="K1875" s="14" t="n">
        <v>0</v>
      </c>
      <c r="L1875" s="14" t="n">
        <v>0</v>
      </c>
      <c r="M1875" s="14"/>
      <c r="N1875" s="14"/>
      <c r="O1875" s="14" t="n">
        <v>0</v>
      </c>
      <c r="P1875" s="7"/>
      <c r="Q1875" s="7" t="n">
        <v>10</v>
      </c>
      <c r="R1875" s="7" t="n">
        <v>7</v>
      </c>
      <c r="S1875" s="7" t="n">
        <v>0.675</v>
      </c>
      <c r="T1875" s="7" t="n">
        <v>0</v>
      </c>
      <c r="U1875" s="7" t="n">
        <v>0</v>
      </c>
      <c r="V1875" s="7"/>
      <c r="W1875" s="7" t="s">
        <v>931</v>
      </c>
    </row>
    <row r="1876" customFormat="false" ht="15" hidden="false" customHeight="false" outlineLevel="0" collapsed="false">
      <c r="A1876" s="7" t="s">
        <v>1989</v>
      </c>
      <c r="B1876" s="7" t="s">
        <v>108</v>
      </c>
      <c r="C1876" s="7" t="n">
        <v>19</v>
      </c>
      <c r="D1876" s="7" t="s">
        <v>104</v>
      </c>
      <c r="E1876" s="7" t="n">
        <v>2</v>
      </c>
      <c r="F1876" s="7" t="n">
        <v>2</v>
      </c>
      <c r="G1876" s="14" t="n">
        <v>5655.71</v>
      </c>
      <c r="H1876" s="14" t="n">
        <v>0</v>
      </c>
      <c r="I1876" s="14" t="n">
        <v>0</v>
      </c>
      <c r="J1876" s="14" t="n">
        <v>0</v>
      </c>
      <c r="K1876" s="14" t="n">
        <v>0</v>
      </c>
      <c r="L1876" s="14" t="n">
        <v>0</v>
      </c>
      <c r="M1876" s="14" t="n">
        <v>3600</v>
      </c>
      <c r="N1876" s="14" t="n">
        <v>58.5</v>
      </c>
      <c r="O1876" s="14" t="n">
        <v>54.77</v>
      </c>
      <c r="P1876" s="7" t="n">
        <v>7</v>
      </c>
      <c r="Q1876" s="7" t="n">
        <v>18</v>
      </c>
      <c r="R1876" s="7" t="n">
        <v>17</v>
      </c>
      <c r="S1876" s="7" t="n">
        <v>1</v>
      </c>
      <c r="T1876" s="7" t="n">
        <v>0</v>
      </c>
      <c r="U1876" s="7" t="n">
        <v>0</v>
      </c>
      <c r="V1876" s="7" t="n">
        <v>0.0504</v>
      </c>
      <c r="W1876" s="7"/>
    </row>
    <row r="1877" customFormat="false" ht="15" hidden="false" customHeight="false" outlineLevel="0" collapsed="false">
      <c r="A1877" s="7" t="s">
        <v>1990</v>
      </c>
      <c r="B1877" s="7" t="s">
        <v>128</v>
      </c>
      <c r="C1877" s="7" t="n">
        <v>46</v>
      </c>
      <c r="D1877" s="7" t="s">
        <v>102</v>
      </c>
      <c r="E1877" s="7" t="n">
        <v>140</v>
      </c>
      <c r="F1877" s="7" t="n">
        <v>1</v>
      </c>
      <c r="G1877" s="14" t="n">
        <v>3303.32</v>
      </c>
      <c r="H1877" s="14" t="n">
        <v>0</v>
      </c>
      <c r="I1877" s="14" t="n">
        <v>0</v>
      </c>
      <c r="J1877" s="14" t="n">
        <v>0</v>
      </c>
      <c r="K1877" s="14" t="n">
        <v>0</v>
      </c>
      <c r="L1877" s="14" t="n">
        <v>0</v>
      </c>
      <c r="M1877" s="14"/>
      <c r="N1877" s="14"/>
      <c r="O1877" s="14" t="n">
        <v>0</v>
      </c>
      <c r="P1877" s="7" t="n">
        <v>1</v>
      </c>
      <c r="Q1877" s="7" t="n">
        <v>21</v>
      </c>
      <c r="R1877" s="7" t="n">
        <v>3</v>
      </c>
      <c r="S1877" s="7" t="n">
        <v>0.686</v>
      </c>
      <c r="T1877" s="7" t="n">
        <v>0</v>
      </c>
      <c r="U1877" s="7" t="n">
        <v>0</v>
      </c>
      <c r="V1877" s="7" t="n">
        <v>0.1032</v>
      </c>
      <c r="W1877" s="7" t="s">
        <v>435</v>
      </c>
    </row>
    <row r="1878" customFormat="false" ht="15" hidden="false" customHeight="false" outlineLevel="0" collapsed="false">
      <c r="A1878" s="7" t="s">
        <v>1991</v>
      </c>
      <c r="B1878" s="7" t="s">
        <v>101</v>
      </c>
      <c r="C1878" s="7" t="n">
        <v>65</v>
      </c>
      <c r="D1878" s="7" t="s">
        <v>102</v>
      </c>
      <c r="E1878" s="7" t="n">
        <v>40</v>
      </c>
      <c r="F1878" s="7" t="n">
        <v>4</v>
      </c>
      <c r="G1878" s="14" t="n">
        <v>1537.09</v>
      </c>
      <c r="H1878" s="14" t="n">
        <v>31625.93</v>
      </c>
      <c r="I1878" s="14" t="n">
        <v>0</v>
      </c>
      <c r="J1878" s="14" t="n">
        <v>23246.62</v>
      </c>
      <c r="K1878" s="14" t="n">
        <v>0</v>
      </c>
      <c r="L1878" s="14" t="n">
        <v>0</v>
      </c>
      <c r="M1878" s="14" t="n">
        <v>10600</v>
      </c>
      <c r="N1878" s="14" t="n">
        <v>37.1</v>
      </c>
      <c r="O1878" s="14" t="n">
        <v>169.79</v>
      </c>
      <c r="P1878" s="7" t="n">
        <v>22</v>
      </c>
      <c r="Q1878" s="7" t="n">
        <v>9</v>
      </c>
      <c r="R1878" s="7" t="n">
        <v>0</v>
      </c>
      <c r="S1878" s="7" t="n">
        <v>0.193</v>
      </c>
      <c r="T1878" s="7" t="n">
        <v>0</v>
      </c>
      <c r="U1878" s="7" t="n">
        <v>1</v>
      </c>
      <c r="V1878" s="7" t="n">
        <v>0.1105</v>
      </c>
      <c r="W1878" s="7"/>
    </row>
    <row r="1879" customFormat="false" ht="15" hidden="false" customHeight="false" outlineLevel="0" collapsed="false">
      <c r="A1879" s="7" t="s">
        <v>1992</v>
      </c>
      <c r="B1879" s="7" t="s">
        <v>128</v>
      </c>
      <c r="C1879" s="7" t="n">
        <v>75</v>
      </c>
      <c r="D1879" s="7" t="s">
        <v>102</v>
      </c>
      <c r="E1879" s="7" t="n">
        <v>113</v>
      </c>
      <c r="F1879" s="7" t="n">
        <v>2</v>
      </c>
      <c r="G1879" s="14" t="n">
        <v>1729.17</v>
      </c>
      <c r="H1879" s="14" t="n">
        <v>3796.7</v>
      </c>
      <c r="I1879" s="14" t="n">
        <v>0</v>
      </c>
      <c r="J1879" s="14" t="n">
        <v>0</v>
      </c>
      <c r="K1879" s="14" t="n">
        <v>0</v>
      </c>
      <c r="L1879" s="14" t="n">
        <v>0</v>
      </c>
      <c r="M1879" s="14"/>
      <c r="N1879" s="14"/>
      <c r="O1879" s="14" t="n">
        <v>0</v>
      </c>
      <c r="P1879" s="7" t="n">
        <v>4</v>
      </c>
      <c r="Q1879" s="7" t="n">
        <v>16</v>
      </c>
      <c r="R1879" s="7" t="n">
        <v>0</v>
      </c>
      <c r="S1879" s="7" t="n">
        <v>0.203</v>
      </c>
      <c r="T1879" s="7" t="n">
        <v>0</v>
      </c>
      <c r="U1879" s="7" t="n">
        <v>0</v>
      </c>
      <c r="V1879" s="7" t="n">
        <v>0.0708</v>
      </c>
      <c r="W1879" s="7"/>
    </row>
    <row r="1880" customFormat="false" ht="15" hidden="false" customHeight="false" outlineLevel="0" collapsed="false">
      <c r="A1880" s="7" t="s">
        <v>1993</v>
      </c>
      <c r="B1880" s="7" t="s">
        <v>101</v>
      </c>
      <c r="C1880" s="7" t="n">
        <v>57</v>
      </c>
      <c r="D1880" s="7" t="s">
        <v>102</v>
      </c>
      <c r="E1880" s="7" t="n">
        <v>142</v>
      </c>
      <c r="F1880" s="7" t="n">
        <v>5</v>
      </c>
      <c r="G1880" s="14" t="n">
        <v>5618.99</v>
      </c>
      <c r="H1880" s="14" t="n">
        <v>122944.95</v>
      </c>
      <c r="I1880" s="14" t="n">
        <v>271100</v>
      </c>
      <c r="J1880" s="14" t="n">
        <v>122653.76</v>
      </c>
      <c r="K1880" s="14" t="n">
        <v>0</v>
      </c>
      <c r="L1880" s="14" t="n">
        <v>0</v>
      </c>
      <c r="M1880" s="14" t="n">
        <v>35700</v>
      </c>
      <c r="N1880" s="14" t="n">
        <v>68.7</v>
      </c>
      <c r="O1880" s="14" t="n">
        <v>0</v>
      </c>
      <c r="P1880" s="7" t="n">
        <v>205</v>
      </c>
      <c r="Q1880" s="7" t="n">
        <v>0</v>
      </c>
      <c r="R1880" s="7" t="n">
        <v>0</v>
      </c>
      <c r="S1880" s="7"/>
      <c r="T1880" s="7" t="n">
        <v>0</v>
      </c>
      <c r="U1880" s="7" t="n">
        <v>0</v>
      </c>
      <c r="V1880" s="7" t="n">
        <v>0.1949</v>
      </c>
      <c r="W1880" s="7"/>
    </row>
    <row r="1881" customFormat="false" ht="15" hidden="false" customHeight="false" outlineLevel="0" collapsed="false">
      <c r="A1881" s="7" t="s">
        <v>1994</v>
      </c>
      <c r="B1881" s="7" t="s">
        <v>101</v>
      </c>
      <c r="C1881" s="7" t="n">
        <v>69</v>
      </c>
      <c r="D1881" s="7" t="s">
        <v>102</v>
      </c>
      <c r="E1881" s="7" t="n">
        <v>110</v>
      </c>
      <c r="F1881" s="7" t="n">
        <v>4</v>
      </c>
      <c r="G1881" s="14" t="n">
        <v>1408.5</v>
      </c>
      <c r="H1881" s="14" t="n">
        <v>48716.4</v>
      </c>
      <c r="I1881" s="14" t="n">
        <v>182400</v>
      </c>
      <c r="J1881" s="14" t="n">
        <v>439756.12</v>
      </c>
      <c r="K1881" s="14" t="n">
        <v>0</v>
      </c>
      <c r="L1881" s="14" t="n">
        <v>0</v>
      </c>
      <c r="M1881" s="14"/>
      <c r="N1881" s="14"/>
      <c r="O1881" s="14" t="n">
        <v>0</v>
      </c>
      <c r="P1881" s="7" t="n">
        <v>2</v>
      </c>
      <c r="Q1881" s="7" t="n">
        <v>13</v>
      </c>
      <c r="R1881" s="7" t="n">
        <v>7</v>
      </c>
      <c r="S1881" s="7" t="n">
        <v>0.705</v>
      </c>
      <c r="T1881" s="7" t="n">
        <v>0</v>
      </c>
      <c r="U1881" s="7" t="n">
        <v>0</v>
      </c>
      <c r="V1881" s="7" t="n">
        <v>0.0663</v>
      </c>
      <c r="W1881" s="7"/>
    </row>
    <row r="1882" customFormat="false" ht="15" hidden="false" customHeight="false" outlineLevel="0" collapsed="false">
      <c r="A1882" s="7" t="s">
        <v>1995</v>
      </c>
      <c r="B1882" s="7" t="s">
        <v>106</v>
      </c>
      <c r="C1882" s="7" t="n">
        <v>53</v>
      </c>
      <c r="D1882" s="7" t="s">
        <v>104</v>
      </c>
      <c r="E1882" s="7" t="n">
        <v>227</v>
      </c>
      <c r="F1882" s="7" t="n">
        <v>4</v>
      </c>
      <c r="G1882" s="14" t="n">
        <v>4557.8</v>
      </c>
      <c r="H1882" s="14" t="n">
        <v>5422.12</v>
      </c>
      <c r="I1882" s="14" t="n">
        <v>0</v>
      </c>
      <c r="J1882" s="14" t="n">
        <v>119005.91</v>
      </c>
      <c r="K1882" s="14" t="n">
        <v>0</v>
      </c>
      <c r="L1882" s="14" t="n">
        <v>0</v>
      </c>
      <c r="M1882" s="14" t="n">
        <v>10900</v>
      </c>
      <c r="N1882" s="14" t="n">
        <v>36.4</v>
      </c>
      <c r="O1882" s="14" t="n">
        <v>1059.38</v>
      </c>
      <c r="P1882" s="7" t="n">
        <v>7</v>
      </c>
      <c r="Q1882" s="7" t="n">
        <v>31</v>
      </c>
      <c r="R1882" s="7" t="n">
        <v>0</v>
      </c>
      <c r="S1882" s="7" t="n">
        <v>0.678</v>
      </c>
      <c r="T1882" s="7" t="n">
        <v>0</v>
      </c>
      <c r="U1882" s="7" t="n">
        <v>0</v>
      </c>
      <c r="V1882" s="7" t="n">
        <v>0.0166</v>
      </c>
      <c r="W1882" s="7"/>
    </row>
    <row r="1883" customFormat="false" ht="15" hidden="false" customHeight="false" outlineLevel="0" collapsed="false">
      <c r="A1883" s="7" t="s">
        <v>1996</v>
      </c>
      <c r="B1883" s="7" t="s">
        <v>106</v>
      </c>
      <c r="C1883" s="7" t="n">
        <v>52</v>
      </c>
      <c r="D1883" s="7" t="s">
        <v>104</v>
      </c>
      <c r="E1883" s="7" t="n">
        <v>154</v>
      </c>
      <c r="F1883" s="7" t="n">
        <v>2</v>
      </c>
      <c r="G1883" s="14" t="n">
        <v>1259.37</v>
      </c>
      <c r="H1883" s="14" t="n">
        <v>0</v>
      </c>
      <c r="I1883" s="14" t="n">
        <v>0</v>
      </c>
      <c r="J1883" s="14" t="n">
        <v>0</v>
      </c>
      <c r="K1883" s="14" t="n">
        <v>0</v>
      </c>
      <c r="L1883" s="14" t="n">
        <v>8370</v>
      </c>
      <c r="M1883" s="14"/>
      <c r="N1883" s="14"/>
      <c r="O1883" s="14" t="n">
        <v>0</v>
      </c>
      <c r="P1883" s="7" t="n">
        <v>3</v>
      </c>
      <c r="Q1883" s="7" t="n">
        <v>53</v>
      </c>
      <c r="R1883" s="7" t="n">
        <v>0</v>
      </c>
      <c r="S1883" s="7" t="n">
        <v>0.54</v>
      </c>
      <c r="T1883" s="7" t="n">
        <v>1</v>
      </c>
      <c r="U1883" s="7" t="n">
        <v>0</v>
      </c>
      <c r="V1883" s="7" t="n">
        <v>0.0417</v>
      </c>
      <c r="W1883" s="7"/>
    </row>
    <row r="1884" customFormat="false" ht="15" hidden="false" customHeight="false" outlineLevel="0" collapsed="false">
      <c r="A1884" s="7" t="s">
        <v>1997</v>
      </c>
      <c r="B1884" s="7" t="s">
        <v>128</v>
      </c>
      <c r="C1884" s="7" t="n">
        <v>19</v>
      </c>
      <c r="D1884" s="7" t="s">
        <v>104</v>
      </c>
      <c r="E1884" s="7" t="n">
        <v>3</v>
      </c>
      <c r="F1884" s="7" t="n">
        <v>2</v>
      </c>
      <c r="G1884" s="14" t="n">
        <v>3530.46</v>
      </c>
      <c r="H1884" s="14" t="n">
        <v>3132.86</v>
      </c>
      <c r="I1884" s="14" t="n">
        <v>0</v>
      </c>
      <c r="J1884" s="14" t="n">
        <v>0</v>
      </c>
      <c r="K1884" s="14" t="n">
        <v>0</v>
      </c>
      <c r="L1884" s="14" t="n">
        <v>0</v>
      </c>
      <c r="M1884" s="14"/>
      <c r="N1884" s="14"/>
      <c r="O1884" s="14" t="n">
        <v>0</v>
      </c>
      <c r="P1884" s="7" t="n">
        <v>63</v>
      </c>
      <c r="Q1884" s="7" t="n">
        <v>38</v>
      </c>
      <c r="R1884" s="7" t="n">
        <v>4</v>
      </c>
      <c r="S1884" s="7" t="n">
        <v>1</v>
      </c>
      <c r="T1884" s="7" t="n">
        <v>1</v>
      </c>
      <c r="U1884" s="7" t="n">
        <v>0</v>
      </c>
      <c r="V1884" s="7" t="n">
        <v>0.0571</v>
      </c>
      <c r="W1884" s="7"/>
    </row>
    <row r="1885" customFormat="false" ht="15" hidden="false" customHeight="false" outlineLevel="0" collapsed="false">
      <c r="A1885" s="7" t="s">
        <v>1998</v>
      </c>
      <c r="B1885" s="7" t="s">
        <v>108</v>
      </c>
      <c r="C1885" s="7" t="n">
        <v>44</v>
      </c>
      <c r="D1885" s="7" t="s">
        <v>102</v>
      </c>
      <c r="E1885" s="7" t="n">
        <v>112</v>
      </c>
      <c r="F1885" s="7" t="n">
        <v>2</v>
      </c>
      <c r="G1885" s="14" t="n">
        <v>3881.76</v>
      </c>
      <c r="H1885" s="14" t="n">
        <v>0</v>
      </c>
      <c r="I1885" s="14" t="n">
        <v>0</v>
      </c>
      <c r="J1885" s="14" t="n">
        <v>0</v>
      </c>
      <c r="K1885" s="14" t="n">
        <v>334100</v>
      </c>
      <c r="L1885" s="14" t="n">
        <v>0</v>
      </c>
      <c r="M1885" s="14"/>
      <c r="N1885" s="14"/>
      <c r="O1885" s="14" t="n">
        <v>0</v>
      </c>
      <c r="P1885" s="7" t="n">
        <v>11</v>
      </c>
      <c r="Q1885" s="7" t="n">
        <v>8</v>
      </c>
      <c r="R1885" s="7" t="n">
        <v>0</v>
      </c>
      <c r="S1885" s="7" t="n">
        <v>0.476</v>
      </c>
      <c r="T1885" s="7" t="n">
        <v>1</v>
      </c>
      <c r="U1885" s="7" t="n">
        <v>1</v>
      </c>
      <c r="V1885" s="7" t="n">
        <v>0.2295</v>
      </c>
      <c r="W1885" s="7"/>
    </row>
    <row r="1886" customFormat="false" ht="15" hidden="false" customHeight="false" outlineLevel="0" collapsed="false">
      <c r="A1886" s="7" t="s">
        <v>1999</v>
      </c>
      <c r="B1886" s="7" t="s">
        <v>101</v>
      </c>
      <c r="C1886" s="7" t="n">
        <v>24</v>
      </c>
      <c r="D1886" s="7" t="s">
        <v>104</v>
      </c>
      <c r="E1886" s="7" t="n">
        <v>43</v>
      </c>
      <c r="F1886" s="7" t="n">
        <v>1</v>
      </c>
      <c r="G1886" s="14" t="n">
        <v>2426.49</v>
      </c>
      <c r="H1886" s="14" t="n">
        <v>0</v>
      </c>
      <c r="I1886" s="14" t="n">
        <v>0</v>
      </c>
      <c r="J1886" s="14" t="n">
        <v>0</v>
      </c>
      <c r="K1886" s="14" t="n">
        <v>0</v>
      </c>
      <c r="L1886" s="14" t="n">
        <v>0</v>
      </c>
      <c r="M1886" s="14"/>
      <c r="N1886" s="14"/>
      <c r="O1886" s="14" t="n">
        <v>0</v>
      </c>
      <c r="P1886" s="7" t="n">
        <v>150</v>
      </c>
      <c r="Q1886" s="7" t="n">
        <v>0</v>
      </c>
      <c r="R1886" s="7" t="n">
        <v>0</v>
      </c>
      <c r="S1886" s="7"/>
      <c r="T1886" s="7" t="n">
        <v>0</v>
      </c>
      <c r="U1886" s="7" t="n">
        <v>0</v>
      </c>
      <c r="V1886" s="7" t="n">
        <v>0.2873</v>
      </c>
      <c r="W1886" s="7" t="s">
        <v>435</v>
      </c>
    </row>
    <row r="1887" customFormat="false" ht="15" hidden="false" customHeight="false" outlineLevel="0" collapsed="false">
      <c r="A1887" s="7" t="s">
        <v>2000</v>
      </c>
      <c r="B1887" s="7" t="s">
        <v>106</v>
      </c>
      <c r="C1887" s="7" t="n">
        <v>61</v>
      </c>
      <c r="D1887" s="7" t="s">
        <v>102</v>
      </c>
      <c r="E1887" s="7" t="n">
        <v>284</v>
      </c>
      <c r="F1887" s="7" t="n">
        <v>5</v>
      </c>
      <c r="G1887" s="14" t="n">
        <v>10152.2</v>
      </c>
      <c r="H1887" s="14" t="n">
        <v>12438.82</v>
      </c>
      <c r="I1887" s="14" t="n">
        <v>0</v>
      </c>
      <c r="J1887" s="14" t="n">
        <v>0</v>
      </c>
      <c r="K1887" s="14" t="n">
        <v>232600</v>
      </c>
      <c r="L1887" s="14" t="n">
        <v>26970</v>
      </c>
      <c r="M1887" s="14" t="n">
        <v>16000</v>
      </c>
      <c r="N1887" s="14" t="n">
        <v>13.5</v>
      </c>
      <c r="O1887" s="14" t="n">
        <v>188.44</v>
      </c>
      <c r="P1887" s="7" t="n">
        <v>12</v>
      </c>
      <c r="Q1887" s="7" t="n">
        <v>21</v>
      </c>
      <c r="R1887" s="7" t="n">
        <v>6</v>
      </c>
      <c r="S1887" s="7" t="n">
        <v>0.488</v>
      </c>
      <c r="T1887" s="7" t="n">
        <v>0</v>
      </c>
      <c r="U1887" s="7" t="n">
        <v>0</v>
      </c>
      <c r="V1887" s="7" t="n">
        <v>0.0442</v>
      </c>
      <c r="W1887" s="7"/>
    </row>
    <row r="1888" customFormat="false" ht="15" hidden="false" customHeight="false" outlineLevel="0" collapsed="false">
      <c r="A1888" s="7" t="s">
        <v>2001</v>
      </c>
      <c r="B1888" s="7" t="s">
        <v>128</v>
      </c>
      <c r="C1888" s="7" t="n">
        <v>35</v>
      </c>
      <c r="D1888" s="7" t="s">
        <v>102</v>
      </c>
      <c r="E1888" s="7" t="n">
        <v>117</v>
      </c>
      <c r="F1888" s="7" t="n">
        <v>3</v>
      </c>
      <c r="G1888" s="14" t="n">
        <v>5823.44</v>
      </c>
      <c r="H1888" s="14" t="n">
        <v>15006.92</v>
      </c>
      <c r="I1888" s="14" t="n">
        <v>0</v>
      </c>
      <c r="J1888" s="14" t="n">
        <v>0</v>
      </c>
      <c r="K1888" s="14" t="n">
        <v>0</v>
      </c>
      <c r="L1888" s="14" t="n">
        <v>0</v>
      </c>
      <c r="M1888" s="14" t="n">
        <v>12300</v>
      </c>
      <c r="N1888" s="14" t="n">
        <v>29.9</v>
      </c>
      <c r="O1888" s="14" t="n">
        <v>65.74</v>
      </c>
      <c r="P1888" s="7" t="n">
        <v>35</v>
      </c>
      <c r="Q1888" s="7" t="n">
        <v>8</v>
      </c>
      <c r="R1888" s="7" t="n">
        <v>8</v>
      </c>
      <c r="S1888" s="7" t="n">
        <v>0.789</v>
      </c>
      <c r="T1888" s="7" t="n">
        <v>0</v>
      </c>
      <c r="U1888" s="7" t="n">
        <v>0</v>
      </c>
      <c r="V1888" s="7" t="n">
        <v>0.0835</v>
      </c>
      <c r="W1888" s="7"/>
    </row>
    <row r="1889" customFormat="false" ht="15" hidden="false" customHeight="false" outlineLevel="0" collapsed="false">
      <c r="A1889" s="7" t="s">
        <v>2002</v>
      </c>
      <c r="B1889" s="7" t="s">
        <v>101</v>
      </c>
      <c r="C1889" s="7" t="n">
        <v>54</v>
      </c>
      <c r="D1889" s="7" t="s">
        <v>104</v>
      </c>
      <c r="E1889" s="7" t="n">
        <v>105</v>
      </c>
      <c r="F1889" s="7" t="n">
        <v>2</v>
      </c>
      <c r="G1889" s="14" t="n">
        <v>1892.94</v>
      </c>
      <c r="H1889" s="14" t="n">
        <v>0</v>
      </c>
      <c r="I1889" s="14" t="n">
        <v>0</v>
      </c>
      <c r="J1889" s="14" t="n">
        <v>0</v>
      </c>
      <c r="K1889" s="14" t="n">
        <v>0</v>
      </c>
      <c r="L1889" s="14" t="n">
        <v>10090</v>
      </c>
      <c r="M1889" s="14"/>
      <c r="N1889" s="14"/>
      <c r="O1889" s="14" t="n">
        <v>0</v>
      </c>
      <c r="P1889" s="7" t="n">
        <v>29</v>
      </c>
      <c r="Q1889" s="7" t="n">
        <v>17</v>
      </c>
      <c r="R1889" s="7" t="n">
        <v>0</v>
      </c>
      <c r="S1889" s="7" t="n">
        <v>0.555</v>
      </c>
      <c r="T1889" s="7" t="n">
        <v>0</v>
      </c>
      <c r="U1889" s="7" t="n">
        <v>0</v>
      </c>
      <c r="V1889" s="7" t="n">
        <v>0.042</v>
      </c>
      <c r="W1889" s="7"/>
    </row>
    <row r="1890" customFormat="false" ht="15" hidden="false" customHeight="false" outlineLevel="0" collapsed="false">
      <c r="A1890" s="7" t="s">
        <v>2003</v>
      </c>
      <c r="B1890" s="7" t="s">
        <v>108</v>
      </c>
      <c r="C1890" s="7" t="n">
        <v>19</v>
      </c>
      <c r="D1890" s="7" t="s">
        <v>104</v>
      </c>
      <c r="E1890" s="7" t="n">
        <v>3</v>
      </c>
      <c r="F1890" s="7" t="n">
        <v>6</v>
      </c>
      <c r="G1890" s="14" t="n">
        <v>13191.08</v>
      </c>
      <c r="H1890" s="14" t="n">
        <v>49937.05</v>
      </c>
      <c r="I1890" s="14" t="n">
        <v>0</v>
      </c>
      <c r="J1890" s="14" t="n">
        <v>133788.2</v>
      </c>
      <c r="K1890" s="14" t="n">
        <v>335900</v>
      </c>
      <c r="L1890" s="14" t="n">
        <v>0</v>
      </c>
      <c r="M1890" s="14" t="n">
        <v>16200</v>
      </c>
      <c r="N1890" s="14" t="n">
        <v>55.4</v>
      </c>
      <c r="O1890" s="14" t="n">
        <v>554.39</v>
      </c>
      <c r="P1890" s="7" t="n">
        <v>13</v>
      </c>
      <c r="Q1890" s="7" t="n">
        <v>24</v>
      </c>
      <c r="R1890" s="7" t="n">
        <v>9</v>
      </c>
      <c r="S1890" s="7" t="n">
        <v>0.645</v>
      </c>
      <c r="T1890" s="7" t="n">
        <v>0</v>
      </c>
      <c r="U1890" s="7" t="n">
        <v>0</v>
      </c>
      <c r="V1890" s="7" t="n">
        <v>0.0223</v>
      </c>
      <c r="W1890" s="7"/>
    </row>
    <row r="1891" customFormat="false" ht="15" hidden="false" customHeight="false" outlineLevel="0" collapsed="false">
      <c r="A1891" s="7" t="s">
        <v>2004</v>
      </c>
      <c r="B1891" s="7" t="s">
        <v>108</v>
      </c>
      <c r="C1891" s="7" t="n">
        <v>19</v>
      </c>
      <c r="D1891" s="7" t="s">
        <v>102</v>
      </c>
      <c r="E1891" s="7" t="n">
        <v>1</v>
      </c>
      <c r="F1891" s="7" t="n">
        <v>2</v>
      </c>
      <c r="G1891" s="14" t="n">
        <v>445.9</v>
      </c>
      <c r="H1891" s="14" t="n">
        <v>2406.18</v>
      </c>
      <c r="I1891" s="14" t="n">
        <v>0</v>
      </c>
      <c r="J1891" s="14" t="n">
        <v>0</v>
      </c>
      <c r="K1891" s="14" t="n">
        <v>0</v>
      </c>
      <c r="L1891" s="14" t="n">
        <v>0</v>
      </c>
      <c r="M1891" s="14"/>
      <c r="N1891" s="14"/>
      <c r="O1891" s="14" t="n">
        <v>0</v>
      </c>
      <c r="P1891" s="7" t="n">
        <v>8</v>
      </c>
      <c r="Q1891" s="7" t="n">
        <v>22</v>
      </c>
      <c r="R1891" s="7" t="n">
        <v>10</v>
      </c>
      <c r="S1891" s="7" t="n">
        <v>1</v>
      </c>
      <c r="T1891" s="7" t="n">
        <v>0</v>
      </c>
      <c r="U1891" s="7" t="n">
        <v>0</v>
      </c>
      <c r="V1891" s="7" t="n">
        <v>0.0891</v>
      </c>
      <c r="W1891" s="7"/>
    </row>
    <row r="1892" customFormat="false" ht="15" hidden="false" customHeight="false" outlineLevel="0" collapsed="false">
      <c r="A1892" s="7" t="s">
        <v>2005</v>
      </c>
      <c r="B1892" s="7" t="s">
        <v>108</v>
      </c>
      <c r="C1892" s="7" t="n">
        <v>65</v>
      </c>
      <c r="D1892" s="7" t="s">
        <v>104</v>
      </c>
      <c r="E1892" s="7" t="n">
        <v>160</v>
      </c>
      <c r="F1892" s="7" t="n">
        <v>2</v>
      </c>
      <c r="G1892" s="14" t="n">
        <v>2597.7</v>
      </c>
      <c r="H1892" s="14" t="n">
        <v>0</v>
      </c>
      <c r="I1892" s="14" t="n">
        <v>19100</v>
      </c>
      <c r="J1892" s="14" t="n">
        <v>0</v>
      </c>
      <c r="K1892" s="14" t="n">
        <v>0</v>
      </c>
      <c r="L1892" s="14" t="n">
        <v>0</v>
      </c>
      <c r="M1892" s="14"/>
      <c r="N1892" s="14"/>
      <c r="O1892" s="14" t="n">
        <v>0</v>
      </c>
      <c r="P1892" s="7" t="n">
        <v>3</v>
      </c>
      <c r="Q1892" s="7" t="n">
        <v>24</v>
      </c>
      <c r="R1892" s="7" t="n">
        <v>0</v>
      </c>
      <c r="S1892" s="7" t="n">
        <v>0.344</v>
      </c>
      <c r="T1892" s="7" t="n">
        <v>1</v>
      </c>
      <c r="U1892" s="7" t="n">
        <v>1</v>
      </c>
      <c r="V1892" s="7" t="n">
        <v>0.0693</v>
      </c>
      <c r="W1892" s="7"/>
    </row>
    <row r="1893" customFormat="false" ht="15" hidden="false" customHeight="false" outlineLevel="0" collapsed="false">
      <c r="A1893" s="7" t="s">
        <v>2006</v>
      </c>
      <c r="B1893" s="7" t="s">
        <v>128</v>
      </c>
      <c r="C1893" s="7" t="n">
        <v>56</v>
      </c>
      <c r="D1893" s="7" t="s">
        <v>104</v>
      </c>
      <c r="E1893" s="7" t="n">
        <v>138</v>
      </c>
      <c r="F1893" s="7" t="n">
        <v>2</v>
      </c>
      <c r="G1893" s="14" t="n">
        <v>3908.21</v>
      </c>
      <c r="H1893" s="14" t="n">
        <v>25979.35</v>
      </c>
      <c r="I1893" s="14" t="n">
        <v>0</v>
      </c>
      <c r="J1893" s="14" t="n">
        <v>0</v>
      </c>
      <c r="K1893" s="14" t="n">
        <v>0</v>
      </c>
      <c r="L1893" s="14" t="n">
        <v>0</v>
      </c>
      <c r="M1893" s="14"/>
      <c r="N1893" s="14"/>
      <c r="O1893" s="14" t="n">
        <v>0</v>
      </c>
      <c r="P1893" s="7" t="n">
        <v>6</v>
      </c>
      <c r="Q1893" s="7" t="n">
        <v>19</v>
      </c>
      <c r="R1893" s="7" t="n">
        <v>0</v>
      </c>
      <c r="S1893" s="7" t="n">
        <v>0.195</v>
      </c>
      <c r="T1893" s="7" t="n">
        <v>0</v>
      </c>
      <c r="U1893" s="7" t="n">
        <v>0</v>
      </c>
      <c r="V1893" s="7" t="n">
        <v>0.0334</v>
      </c>
      <c r="W1893" s="7"/>
    </row>
    <row r="1894" customFormat="false" ht="15" hidden="false" customHeight="false" outlineLevel="0" collapsed="false">
      <c r="A1894" s="7" t="s">
        <v>2007</v>
      </c>
      <c r="B1894" s="7" t="s">
        <v>101</v>
      </c>
      <c r="C1894" s="7" t="n">
        <v>38</v>
      </c>
      <c r="D1894" s="7" t="s">
        <v>102</v>
      </c>
      <c r="E1894" s="7" t="n">
        <v>57</v>
      </c>
      <c r="F1894" s="7" t="n">
        <v>3</v>
      </c>
      <c r="G1894" s="14" t="n">
        <v>7260.4</v>
      </c>
      <c r="H1894" s="14" t="n">
        <v>9303.3</v>
      </c>
      <c r="I1894" s="14" t="n">
        <v>0</v>
      </c>
      <c r="J1894" s="14" t="n">
        <v>0</v>
      </c>
      <c r="K1894" s="14" t="n">
        <v>0</v>
      </c>
      <c r="L1894" s="14" t="n">
        <v>0</v>
      </c>
      <c r="M1894" s="14" t="n">
        <v>6000</v>
      </c>
      <c r="N1894" s="14" t="n">
        <v>15.7</v>
      </c>
      <c r="O1894" s="14" t="n">
        <v>389.31</v>
      </c>
      <c r="P1894" s="7" t="n">
        <v>29</v>
      </c>
      <c r="Q1894" s="7" t="n">
        <v>20</v>
      </c>
      <c r="R1894" s="7" t="n">
        <v>11</v>
      </c>
      <c r="S1894" s="7" t="n">
        <v>1</v>
      </c>
      <c r="T1894" s="7" t="n">
        <v>1</v>
      </c>
      <c r="U1894" s="7" t="n">
        <v>1</v>
      </c>
      <c r="V1894" s="7" t="n">
        <v>0.1084</v>
      </c>
      <c r="W1894" s="7"/>
    </row>
    <row r="1895" customFormat="false" ht="15" hidden="false" customHeight="false" outlineLevel="0" collapsed="false">
      <c r="A1895" s="7" t="s">
        <v>2008</v>
      </c>
      <c r="B1895" s="7" t="s">
        <v>108</v>
      </c>
      <c r="C1895" s="7" t="n">
        <v>34</v>
      </c>
      <c r="D1895" s="7" t="s">
        <v>104</v>
      </c>
      <c r="E1895" s="7" t="n">
        <v>17</v>
      </c>
      <c r="F1895" s="7" t="n">
        <v>3</v>
      </c>
      <c r="G1895" s="14" t="n">
        <v>2902.24</v>
      </c>
      <c r="H1895" s="14" t="n">
        <v>0</v>
      </c>
      <c r="I1895" s="14" t="n">
        <v>0</v>
      </c>
      <c r="J1895" s="14" t="n">
        <v>0</v>
      </c>
      <c r="K1895" s="14" t="n">
        <v>86500</v>
      </c>
      <c r="L1895" s="14" t="n">
        <v>0</v>
      </c>
      <c r="M1895" s="14" t="n">
        <v>11400</v>
      </c>
      <c r="N1895" s="14" t="n">
        <v>28.3</v>
      </c>
      <c r="O1895" s="14" t="n">
        <v>318.17</v>
      </c>
      <c r="P1895" s="7" t="n">
        <v>0</v>
      </c>
      <c r="Q1895" s="7" t="n">
        <v>42</v>
      </c>
      <c r="R1895" s="7" t="n">
        <v>16</v>
      </c>
      <c r="S1895" s="7" t="n">
        <v>0.771</v>
      </c>
      <c r="T1895" s="7" t="n">
        <v>0</v>
      </c>
      <c r="U1895" s="7" t="n">
        <v>0</v>
      </c>
      <c r="V1895" s="7" t="n">
        <v>0.0231</v>
      </c>
      <c r="W1895" s="7"/>
    </row>
    <row r="1896" customFormat="false" ht="15" hidden="false" customHeight="false" outlineLevel="0" collapsed="false">
      <c r="A1896" s="7" t="s">
        <v>2009</v>
      </c>
      <c r="B1896" s="7" t="s">
        <v>106</v>
      </c>
      <c r="C1896" s="7" t="n">
        <v>57</v>
      </c>
      <c r="D1896" s="7" t="s">
        <v>102</v>
      </c>
      <c r="E1896" s="7" t="n">
        <v>272</v>
      </c>
      <c r="F1896" s="7" t="n">
        <v>3</v>
      </c>
      <c r="G1896" s="14" t="n">
        <v>7225.39</v>
      </c>
      <c r="H1896" s="14" t="n">
        <v>23946.11</v>
      </c>
      <c r="I1896" s="14" t="n">
        <v>0</v>
      </c>
      <c r="J1896" s="14" t="n">
        <v>0</v>
      </c>
      <c r="K1896" s="14" t="n">
        <v>0</v>
      </c>
      <c r="L1896" s="14" t="n">
        <v>0</v>
      </c>
      <c r="M1896" s="14" t="n">
        <v>17300</v>
      </c>
      <c r="N1896" s="14" t="n">
        <v>65.6</v>
      </c>
      <c r="O1896" s="14" t="n">
        <v>258.39</v>
      </c>
      <c r="P1896" s="7" t="n">
        <v>1</v>
      </c>
      <c r="Q1896" s="7" t="n">
        <v>13</v>
      </c>
      <c r="R1896" s="7" t="n">
        <v>10</v>
      </c>
      <c r="S1896" s="7" t="n">
        <v>0.935</v>
      </c>
      <c r="T1896" s="7" t="n">
        <v>0</v>
      </c>
      <c r="U1896" s="7" t="n">
        <v>1</v>
      </c>
      <c r="V1896" s="7" t="n">
        <v>0.1262</v>
      </c>
      <c r="W1896" s="7"/>
    </row>
    <row r="1897" customFormat="false" ht="15" hidden="false" customHeight="false" outlineLevel="0" collapsed="false">
      <c r="A1897" s="7" t="s">
        <v>2010</v>
      </c>
      <c r="B1897" s="7" t="s">
        <v>101</v>
      </c>
      <c r="C1897" s="7" t="n">
        <v>26</v>
      </c>
      <c r="D1897" s="7" t="s">
        <v>102</v>
      </c>
      <c r="E1897" s="7" t="n">
        <v>59</v>
      </c>
      <c r="F1897" s="7" t="n">
        <v>3</v>
      </c>
      <c r="G1897" s="14" t="n">
        <v>9081.34</v>
      </c>
      <c r="H1897" s="14" t="n">
        <v>105672.08</v>
      </c>
      <c r="I1897" s="14" t="n">
        <v>0</v>
      </c>
      <c r="J1897" s="14" t="n">
        <v>0</v>
      </c>
      <c r="K1897" s="14" t="n">
        <v>0</v>
      </c>
      <c r="L1897" s="14" t="n">
        <v>0</v>
      </c>
      <c r="M1897" s="14" t="n">
        <v>16300</v>
      </c>
      <c r="N1897" s="14" t="n">
        <v>20.8</v>
      </c>
      <c r="O1897" s="14" t="n">
        <v>136.74</v>
      </c>
      <c r="P1897" s="7" t="n">
        <v>58</v>
      </c>
      <c r="Q1897" s="7" t="n">
        <v>12</v>
      </c>
      <c r="R1897" s="7" t="n">
        <v>10</v>
      </c>
      <c r="S1897" s="7" t="n">
        <v>0.828</v>
      </c>
      <c r="T1897" s="7" t="n">
        <v>0</v>
      </c>
      <c r="U1897" s="7" t="n">
        <v>1</v>
      </c>
      <c r="V1897" s="7" t="n">
        <v>0.098</v>
      </c>
      <c r="W1897" s="7"/>
    </row>
    <row r="1898" customFormat="false" ht="15" hidden="false" customHeight="false" outlineLevel="0" collapsed="false">
      <c r="A1898" s="7" t="s">
        <v>2011</v>
      </c>
      <c r="B1898" s="7" t="s">
        <v>106</v>
      </c>
      <c r="C1898" s="7" t="n">
        <v>19</v>
      </c>
      <c r="D1898" s="7" t="s">
        <v>104</v>
      </c>
      <c r="E1898" s="7" t="n">
        <v>1</v>
      </c>
      <c r="F1898" s="7" t="n">
        <v>2</v>
      </c>
      <c r="G1898" s="14" t="n">
        <v>2289.65</v>
      </c>
      <c r="H1898" s="14" t="n">
        <v>0</v>
      </c>
      <c r="I1898" s="14" t="n">
        <v>0</v>
      </c>
      <c r="J1898" s="14" t="n">
        <v>0</v>
      </c>
      <c r="K1898" s="14" t="n">
        <v>0</v>
      </c>
      <c r="L1898" s="14" t="n">
        <v>0</v>
      </c>
      <c r="M1898" s="14" t="n">
        <v>2200</v>
      </c>
      <c r="N1898" s="14" t="n">
        <v>25.5</v>
      </c>
      <c r="O1898" s="14" t="n">
        <v>66.97</v>
      </c>
      <c r="P1898" s="7" t="n">
        <v>11</v>
      </c>
      <c r="Q1898" s="7" t="n">
        <v>17</v>
      </c>
      <c r="R1898" s="7" t="n">
        <v>14</v>
      </c>
      <c r="S1898" s="7" t="n">
        <v>0.833</v>
      </c>
      <c r="T1898" s="7" t="n">
        <v>0</v>
      </c>
      <c r="U1898" s="7" t="n">
        <v>0</v>
      </c>
      <c r="V1898" s="7" t="n">
        <v>0.0349</v>
      </c>
      <c r="W1898" s="7"/>
    </row>
    <row r="1899" customFormat="false" ht="15" hidden="false" customHeight="false" outlineLevel="0" collapsed="false">
      <c r="A1899" s="7" t="s">
        <v>2012</v>
      </c>
      <c r="B1899" s="7" t="s">
        <v>101</v>
      </c>
      <c r="C1899" s="7" t="n">
        <v>37</v>
      </c>
      <c r="D1899" s="7" t="s">
        <v>102</v>
      </c>
      <c r="E1899" s="7" t="n">
        <v>141</v>
      </c>
      <c r="F1899" s="7" t="n">
        <v>2</v>
      </c>
      <c r="G1899" s="14" t="n">
        <v>7440.86</v>
      </c>
      <c r="H1899" s="14" t="n">
        <v>14444.12</v>
      </c>
      <c r="I1899" s="14" t="n">
        <v>0</v>
      </c>
      <c r="J1899" s="14" t="n">
        <v>0</v>
      </c>
      <c r="K1899" s="14" t="n">
        <v>0</v>
      </c>
      <c r="L1899" s="14" t="n">
        <v>0</v>
      </c>
      <c r="M1899" s="14"/>
      <c r="N1899" s="14"/>
      <c r="O1899" s="14" t="n">
        <v>0</v>
      </c>
      <c r="P1899" s="7" t="n">
        <v>1</v>
      </c>
      <c r="Q1899" s="7" t="n">
        <v>18</v>
      </c>
      <c r="R1899" s="7" t="n">
        <v>16</v>
      </c>
      <c r="S1899" s="7" t="n">
        <v>0.985</v>
      </c>
      <c r="T1899" s="7" t="n">
        <v>0</v>
      </c>
      <c r="U1899" s="7" t="n">
        <v>0</v>
      </c>
      <c r="V1899" s="7" t="n">
        <v>0.0934</v>
      </c>
      <c r="W1899" s="7"/>
    </row>
    <row r="1900" customFormat="false" ht="15" hidden="false" customHeight="false" outlineLevel="0" collapsed="false">
      <c r="A1900" s="7" t="s">
        <v>2013</v>
      </c>
      <c r="B1900" s="7" t="s">
        <v>106</v>
      </c>
      <c r="C1900" s="7" t="n">
        <v>19</v>
      </c>
      <c r="D1900" s="7" t="s">
        <v>104</v>
      </c>
      <c r="E1900" s="7" t="n">
        <v>3</v>
      </c>
      <c r="F1900" s="7" t="n">
        <v>4</v>
      </c>
      <c r="G1900" s="14" t="n">
        <v>731.27</v>
      </c>
      <c r="H1900" s="14" t="n">
        <v>2763.34</v>
      </c>
      <c r="I1900" s="14" t="n">
        <v>0</v>
      </c>
      <c r="J1900" s="14" t="n">
        <v>0</v>
      </c>
      <c r="K1900" s="14" t="n">
        <v>0</v>
      </c>
      <c r="L1900" s="14" t="n">
        <v>3370</v>
      </c>
      <c r="M1900" s="14" t="n">
        <v>1500</v>
      </c>
      <c r="N1900" s="14" t="n">
        <v>68.4</v>
      </c>
      <c r="O1900" s="14" t="n">
        <v>279.75</v>
      </c>
      <c r="P1900" s="7" t="n">
        <v>6</v>
      </c>
      <c r="Q1900" s="7" t="n">
        <v>71</v>
      </c>
      <c r="R1900" s="7" t="n">
        <v>30</v>
      </c>
      <c r="S1900" s="7" t="n">
        <v>0.839</v>
      </c>
      <c r="T1900" s="7" t="n">
        <v>0</v>
      </c>
      <c r="U1900" s="7" t="n">
        <v>0</v>
      </c>
      <c r="V1900" s="7" t="n">
        <v>0.0195</v>
      </c>
      <c r="W1900" s="7"/>
    </row>
    <row r="1901" customFormat="false" ht="15" hidden="false" customHeight="false" outlineLevel="0" collapsed="false">
      <c r="A1901" s="7" t="s">
        <v>2014</v>
      </c>
      <c r="B1901" s="7" t="s">
        <v>106</v>
      </c>
      <c r="C1901" s="7" t="n">
        <v>57</v>
      </c>
      <c r="D1901" s="7" t="s">
        <v>104</v>
      </c>
      <c r="E1901" s="7" t="n">
        <v>243</v>
      </c>
      <c r="F1901" s="7" t="n">
        <v>5</v>
      </c>
      <c r="G1901" s="14" t="n">
        <v>3137.24</v>
      </c>
      <c r="H1901" s="14" t="n">
        <v>10217.97</v>
      </c>
      <c r="I1901" s="14" t="n">
        <v>0</v>
      </c>
      <c r="J1901" s="14" t="n">
        <v>3395.94</v>
      </c>
      <c r="K1901" s="14" t="n">
        <v>59600</v>
      </c>
      <c r="L1901" s="14" t="n">
        <v>26760</v>
      </c>
      <c r="M1901" s="14"/>
      <c r="N1901" s="14"/>
      <c r="O1901" s="14" t="n">
        <v>0</v>
      </c>
      <c r="P1901" s="7" t="n">
        <v>12</v>
      </c>
      <c r="Q1901" s="7" t="n">
        <v>31</v>
      </c>
      <c r="R1901" s="7" t="n">
        <v>7</v>
      </c>
      <c r="S1901" s="7" t="n">
        <v>0.331</v>
      </c>
      <c r="T1901" s="7" t="n">
        <v>1</v>
      </c>
      <c r="U1901" s="7" t="n">
        <v>0</v>
      </c>
      <c r="V1901" s="7" t="n">
        <v>0.0301</v>
      </c>
      <c r="W1901" s="7"/>
    </row>
    <row r="1902" customFormat="false" ht="15" hidden="false" customHeight="false" outlineLevel="0" collapsed="false">
      <c r="A1902" s="7" t="s">
        <v>2015</v>
      </c>
      <c r="B1902" s="7" t="s">
        <v>101</v>
      </c>
      <c r="C1902" s="7" t="n">
        <v>34</v>
      </c>
      <c r="D1902" s="7" t="s">
        <v>104</v>
      </c>
      <c r="E1902" s="7" t="n">
        <v>49</v>
      </c>
      <c r="F1902" s="7" t="n">
        <v>2</v>
      </c>
      <c r="G1902" s="14" t="n">
        <v>24911.31</v>
      </c>
      <c r="H1902" s="14" t="n">
        <v>25600.48</v>
      </c>
      <c r="I1902" s="14" t="n">
        <v>0</v>
      </c>
      <c r="J1902" s="14" t="n">
        <v>0</v>
      </c>
      <c r="K1902" s="14" t="n">
        <v>0</v>
      </c>
      <c r="L1902" s="14" t="n">
        <v>0</v>
      </c>
      <c r="M1902" s="14"/>
      <c r="N1902" s="14"/>
      <c r="O1902" s="14" t="n">
        <v>0</v>
      </c>
      <c r="P1902" s="7" t="n">
        <v>22</v>
      </c>
      <c r="Q1902" s="7" t="n">
        <v>78</v>
      </c>
      <c r="R1902" s="7" t="n">
        <v>23</v>
      </c>
      <c r="S1902" s="7" t="n">
        <v>1</v>
      </c>
      <c r="T1902" s="7" t="n">
        <v>0</v>
      </c>
      <c r="U1902" s="7" t="n">
        <v>0</v>
      </c>
      <c r="V1902" s="7" t="n">
        <v>0.0224</v>
      </c>
      <c r="W1902" s="7"/>
    </row>
    <row r="1903" customFormat="false" ht="15" hidden="false" customHeight="false" outlineLevel="0" collapsed="false">
      <c r="A1903" s="7" t="s">
        <v>2016</v>
      </c>
      <c r="B1903" s="7" t="s">
        <v>128</v>
      </c>
      <c r="C1903" s="7" t="n">
        <v>29</v>
      </c>
      <c r="D1903" s="7" t="s">
        <v>102</v>
      </c>
      <c r="E1903" s="7" t="n">
        <v>36</v>
      </c>
      <c r="F1903" s="7" t="n">
        <v>6</v>
      </c>
      <c r="G1903" s="14" t="n">
        <v>1455.34</v>
      </c>
      <c r="H1903" s="14" t="n">
        <v>10694.95</v>
      </c>
      <c r="I1903" s="14" t="n">
        <v>5300</v>
      </c>
      <c r="J1903" s="14" t="n">
        <v>15122.88</v>
      </c>
      <c r="K1903" s="14" t="n">
        <v>51200</v>
      </c>
      <c r="L1903" s="14" t="n">
        <v>0</v>
      </c>
      <c r="M1903" s="14"/>
      <c r="N1903" s="14"/>
      <c r="O1903" s="14" t="n">
        <v>0</v>
      </c>
      <c r="P1903" s="7" t="n">
        <v>4</v>
      </c>
      <c r="Q1903" s="7" t="n">
        <v>41</v>
      </c>
      <c r="R1903" s="7" t="n">
        <v>23</v>
      </c>
      <c r="S1903" s="7" t="n">
        <v>0.949</v>
      </c>
      <c r="T1903" s="7" t="n">
        <v>0</v>
      </c>
      <c r="U1903" s="7" t="n">
        <v>0</v>
      </c>
      <c r="V1903" s="7" t="n">
        <v>0.044</v>
      </c>
      <c r="W1903" s="7"/>
    </row>
    <row r="1904" customFormat="false" ht="15" hidden="false" customHeight="false" outlineLevel="0" collapsed="false">
      <c r="A1904" s="7" t="s">
        <v>2017</v>
      </c>
      <c r="B1904" s="7" t="s">
        <v>108</v>
      </c>
      <c r="C1904" s="7" t="n">
        <v>37</v>
      </c>
      <c r="D1904" s="7" t="s">
        <v>102</v>
      </c>
      <c r="E1904" s="7" t="n">
        <v>96</v>
      </c>
      <c r="F1904" s="7" t="n">
        <v>5</v>
      </c>
      <c r="G1904" s="14" t="n">
        <v>5368</v>
      </c>
      <c r="H1904" s="14" t="n">
        <v>71029.29</v>
      </c>
      <c r="I1904" s="14" t="n">
        <v>246300</v>
      </c>
      <c r="J1904" s="14" t="n">
        <v>0</v>
      </c>
      <c r="K1904" s="14" t="n">
        <v>0</v>
      </c>
      <c r="L1904" s="14" t="n">
        <v>0</v>
      </c>
      <c r="M1904" s="14" t="n">
        <v>14000</v>
      </c>
      <c r="N1904" s="14" t="n">
        <v>24.4</v>
      </c>
      <c r="O1904" s="14" t="n">
        <v>406.83</v>
      </c>
      <c r="P1904" s="7" t="n">
        <v>65</v>
      </c>
      <c r="Q1904" s="7" t="n">
        <v>12</v>
      </c>
      <c r="R1904" s="7" t="n">
        <v>6</v>
      </c>
      <c r="S1904" s="7" t="n">
        <v>0.681</v>
      </c>
      <c r="T1904" s="7" t="n">
        <v>0</v>
      </c>
      <c r="U1904" s="7" t="n">
        <v>0</v>
      </c>
      <c r="V1904" s="7" t="n">
        <v>0.0568</v>
      </c>
      <c r="W1904" s="7"/>
    </row>
    <row r="1905" customFormat="false" ht="15" hidden="false" customHeight="false" outlineLevel="0" collapsed="false">
      <c r="A1905" s="7" t="s">
        <v>2018</v>
      </c>
      <c r="B1905" s="7" t="s">
        <v>101</v>
      </c>
      <c r="C1905" s="7" t="n">
        <v>65</v>
      </c>
      <c r="D1905" s="7" t="s">
        <v>104</v>
      </c>
      <c r="E1905" s="7" t="n">
        <v>77</v>
      </c>
      <c r="F1905" s="7" t="n">
        <v>5</v>
      </c>
      <c r="G1905" s="14" t="n">
        <v>1979.53</v>
      </c>
      <c r="H1905" s="14" t="n">
        <v>32924.88</v>
      </c>
      <c r="I1905" s="14" t="n">
        <v>0</v>
      </c>
      <c r="J1905" s="14" t="n">
        <v>31168.28</v>
      </c>
      <c r="K1905" s="14" t="n">
        <v>0</v>
      </c>
      <c r="L1905" s="14" t="n">
        <v>12740</v>
      </c>
      <c r="M1905" s="14"/>
      <c r="N1905" s="14"/>
      <c r="O1905" s="14" t="n">
        <v>0</v>
      </c>
      <c r="P1905" s="7" t="n">
        <v>27</v>
      </c>
      <c r="Q1905" s="7" t="n">
        <v>40</v>
      </c>
      <c r="R1905" s="7" t="n">
        <v>13</v>
      </c>
      <c r="S1905" s="7" t="n">
        <v>0.499</v>
      </c>
      <c r="T1905" s="7" t="n">
        <v>0</v>
      </c>
      <c r="U1905" s="7" t="n">
        <v>0</v>
      </c>
      <c r="V1905" s="7" t="n">
        <v>0.0146</v>
      </c>
      <c r="W1905" s="7"/>
    </row>
    <row r="1906" customFormat="false" ht="15" hidden="false" customHeight="false" outlineLevel="0" collapsed="false">
      <c r="A1906" s="7" t="s">
        <v>2019</v>
      </c>
      <c r="B1906" s="7" t="s">
        <v>108</v>
      </c>
      <c r="C1906" s="7" t="n">
        <v>28</v>
      </c>
      <c r="D1906" s="7" t="s">
        <v>102</v>
      </c>
      <c r="E1906" s="7" t="n">
        <v>21</v>
      </c>
      <c r="F1906" s="7" t="n">
        <v>3</v>
      </c>
      <c r="G1906" s="14" t="n">
        <v>1127.05</v>
      </c>
      <c r="H1906" s="14" t="n">
        <v>0</v>
      </c>
      <c r="I1906" s="14" t="n">
        <v>17400</v>
      </c>
      <c r="J1906" s="14" t="n">
        <v>0</v>
      </c>
      <c r="K1906" s="14" t="n">
        <v>70600</v>
      </c>
      <c r="L1906" s="14" t="n">
        <v>0</v>
      </c>
      <c r="M1906" s="14"/>
      <c r="N1906" s="14"/>
      <c r="O1906" s="14" t="n">
        <v>0</v>
      </c>
      <c r="P1906" s="7" t="n">
        <v>9</v>
      </c>
      <c r="Q1906" s="7" t="n">
        <v>20</v>
      </c>
      <c r="R1906" s="7" t="n">
        <v>17</v>
      </c>
      <c r="S1906" s="7" t="n">
        <v>0.837</v>
      </c>
      <c r="T1906" s="7" t="n">
        <v>0</v>
      </c>
      <c r="U1906" s="7" t="n">
        <v>0</v>
      </c>
      <c r="V1906" s="7" t="n">
        <v>0.0671</v>
      </c>
      <c r="W1906" s="7"/>
    </row>
    <row r="1907" customFormat="false" ht="15" hidden="false" customHeight="false" outlineLevel="0" collapsed="false">
      <c r="A1907" s="7" t="s">
        <v>2020</v>
      </c>
      <c r="B1907" s="7" t="s">
        <v>108</v>
      </c>
      <c r="C1907" s="7" t="n">
        <v>49</v>
      </c>
      <c r="D1907" s="7" t="s">
        <v>102</v>
      </c>
      <c r="E1907" s="7" t="n">
        <v>97</v>
      </c>
      <c r="F1907" s="7" t="n">
        <v>3</v>
      </c>
      <c r="G1907" s="14" t="n">
        <v>9116.72</v>
      </c>
      <c r="H1907" s="14" t="n">
        <v>26682.35</v>
      </c>
      <c r="I1907" s="14" t="n">
        <v>0</v>
      </c>
      <c r="J1907" s="14" t="n">
        <v>0</v>
      </c>
      <c r="K1907" s="14" t="n">
        <v>0</v>
      </c>
      <c r="L1907" s="14" t="n">
        <v>0</v>
      </c>
      <c r="M1907" s="14" t="n">
        <v>6400</v>
      </c>
      <c r="N1907" s="14" t="n">
        <v>41.2</v>
      </c>
      <c r="O1907" s="14" t="n">
        <v>105.76</v>
      </c>
      <c r="P1907" s="7" t="n">
        <v>25</v>
      </c>
      <c r="Q1907" s="7" t="n">
        <v>13</v>
      </c>
      <c r="R1907" s="7" t="n">
        <v>0</v>
      </c>
      <c r="S1907" s="7" t="n">
        <v>0.809</v>
      </c>
      <c r="T1907" s="7" t="n">
        <v>1</v>
      </c>
      <c r="U1907" s="7" t="n">
        <v>0</v>
      </c>
      <c r="V1907" s="7" t="n">
        <v>0.1448</v>
      </c>
      <c r="W1907" s="7"/>
    </row>
    <row r="1908" customFormat="false" ht="15" hidden="false" customHeight="false" outlineLevel="0" collapsed="false">
      <c r="A1908" s="7" t="s">
        <v>2021</v>
      </c>
      <c r="B1908" s="7" t="s">
        <v>108</v>
      </c>
      <c r="C1908" s="7" t="n">
        <v>44</v>
      </c>
      <c r="D1908" s="7" t="s">
        <v>104</v>
      </c>
      <c r="E1908" s="7" t="n">
        <v>16</v>
      </c>
      <c r="F1908" s="7" t="n">
        <v>2</v>
      </c>
      <c r="G1908" s="14" t="n">
        <v>4066.75</v>
      </c>
      <c r="H1908" s="14" t="n">
        <v>0</v>
      </c>
      <c r="I1908" s="14" t="n">
        <v>0</v>
      </c>
      <c r="J1908" s="14" t="n">
        <v>0</v>
      </c>
      <c r="K1908" s="14" t="n">
        <v>0</v>
      </c>
      <c r="L1908" s="14" t="n">
        <v>0</v>
      </c>
      <c r="M1908" s="14" t="n">
        <v>16000</v>
      </c>
      <c r="N1908" s="14" t="n">
        <v>47.9</v>
      </c>
      <c r="O1908" s="14" t="n">
        <v>339.45</v>
      </c>
      <c r="P1908" s="7" t="n">
        <v>16</v>
      </c>
      <c r="Q1908" s="7" t="n">
        <v>43</v>
      </c>
      <c r="R1908" s="7" t="n">
        <v>0</v>
      </c>
      <c r="S1908" s="7" t="n">
        <v>0.652</v>
      </c>
      <c r="T1908" s="7" t="n">
        <v>0</v>
      </c>
      <c r="U1908" s="7" t="n">
        <v>0</v>
      </c>
      <c r="V1908" s="7" t="n">
        <v>0.0337</v>
      </c>
      <c r="W1908" s="7"/>
    </row>
    <row r="1909" customFormat="false" ht="15" hidden="false" customHeight="false" outlineLevel="0" collapsed="false">
      <c r="A1909" s="7" t="s">
        <v>2022</v>
      </c>
      <c r="B1909" s="7" t="s">
        <v>101</v>
      </c>
      <c r="C1909" s="7" t="n">
        <v>42</v>
      </c>
      <c r="D1909" s="7" t="s">
        <v>104</v>
      </c>
      <c r="E1909" s="7" t="n">
        <v>63</v>
      </c>
      <c r="F1909" s="7" t="n">
        <v>2</v>
      </c>
      <c r="G1909" s="14" t="n">
        <v>2587.03</v>
      </c>
      <c r="H1909" s="14" t="n">
        <v>0</v>
      </c>
      <c r="I1909" s="14" t="n">
        <v>5900</v>
      </c>
      <c r="J1909" s="14" t="n">
        <v>0</v>
      </c>
      <c r="K1909" s="14" t="n">
        <v>0</v>
      </c>
      <c r="L1909" s="14" t="n">
        <v>0</v>
      </c>
      <c r="M1909" s="14"/>
      <c r="N1909" s="14"/>
      <c r="O1909" s="14" t="n">
        <v>0</v>
      </c>
      <c r="P1909" s="7" t="n">
        <v>206</v>
      </c>
      <c r="Q1909" s="7" t="n">
        <v>0</v>
      </c>
      <c r="R1909" s="7" t="n">
        <v>7</v>
      </c>
      <c r="S1909" s="7"/>
      <c r="T1909" s="7" t="n">
        <v>0</v>
      </c>
      <c r="U1909" s="7" t="n">
        <v>0</v>
      </c>
      <c r="V1909" s="7" t="n">
        <v>0.1327</v>
      </c>
      <c r="W1909" s="7"/>
    </row>
    <row r="1910" customFormat="false" ht="15" hidden="false" customHeight="false" outlineLevel="0" collapsed="false">
      <c r="A1910" s="7" t="s">
        <v>2023</v>
      </c>
      <c r="B1910" s="7" t="s">
        <v>108</v>
      </c>
      <c r="C1910" s="7" t="n">
        <v>57</v>
      </c>
      <c r="D1910" s="7" t="s">
        <v>102</v>
      </c>
      <c r="E1910" s="7" t="n">
        <v>194</v>
      </c>
      <c r="F1910" s="7" t="n">
        <v>3</v>
      </c>
      <c r="G1910" s="14" t="n">
        <v>3070.62</v>
      </c>
      <c r="H1910" s="14" t="n">
        <v>25911.35</v>
      </c>
      <c r="I1910" s="14" t="n">
        <v>0</v>
      </c>
      <c r="J1910" s="14" t="n">
        <v>0</v>
      </c>
      <c r="K1910" s="14" t="n">
        <v>0</v>
      </c>
      <c r="L1910" s="14" t="n">
        <v>26570</v>
      </c>
      <c r="M1910" s="14"/>
      <c r="N1910" s="14"/>
      <c r="O1910" s="14" t="n">
        <v>0</v>
      </c>
      <c r="P1910" s="7" t="n">
        <v>7</v>
      </c>
      <c r="Q1910" s="7" t="n">
        <v>18</v>
      </c>
      <c r="R1910" s="7" t="n">
        <v>6</v>
      </c>
      <c r="S1910" s="7" t="n">
        <v>0.653</v>
      </c>
      <c r="T1910" s="7" t="n">
        <v>0</v>
      </c>
      <c r="U1910" s="7" t="n">
        <v>0</v>
      </c>
      <c r="V1910" s="7" t="n">
        <v>0.0837</v>
      </c>
      <c r="W1910" s="7" t="s">
        <v>117</v>
      </c>
    </row>
    <row r="1911" customFormat="false" ht="15" hidden="false" customHeight="false" outlineLevel="0" collapsed="false">
      <c r="A1911" s="7" t="s">
        <v>2024</v>
      </c>
      <c r="B1911" s="7" t="s">
        <v>106</v>
      </c>
      <c r="C1911" s="7" t="n">
        <v>38</v>
      </c>
      <c r="D1911" s="7" t="s">
        <v>104</v>
      </c>
      <c r="E1911" s="7" t="n">
        <v>109</v>
      </c>
      <c r="F1911" s="7" t="n">
        <v>4</v>
      </c>
      <c r="G1911" s="14" t="n">
        <v>21721.43</v>
      </c>
      <c r="H1911" s="14" t="n">
        <v>89935.51</v>
      </c>
      <c r="I1911" s="14" t="n">
        <v>116300</v>
      </c>
      <c r="J1911" s="14" t="n">
        <v>0</v>
      </c>
      <c r="K1911" s="14" t="n">
        <v>0</v>
      </c>
      <c r="L1911" s="14" t="n">
        <v>0</v>
      </c>
      <c r="M1911" s="14" t="n">
        <v>18700</v>
      </c>
      <c r="N1911" s="14" t="n">
        <v>31.1</v>
      </c>
      <c r="O1911" s="14" t="n">
        <v>578.09</v>
      </c>
      <c r="P1911" s="7" t="n">
        <v>41</v>
      </c>
      <c r="Q1911" s="7" t="n">
        <v>55</v>
      </c>
      <c r="R1911" s="7" t="n">
        <v>0</v>
      </c>
      <c r="S1911" s="7" t="n">
        <v>0.848</v>
      </c>
      <c r="T1911" s="7" t="n">
        <v>0</v>
      </c>
      <c r="U1911" s="7" t="n">
        <v>0</v>
      </c>
      <c r="V1911" s="7" t="n">
        <v>0.0154</v>
      </c>
      <c r="W1911" s="7"/>
    </row>
    <row r="1912" customFormat="false" ht="15" hidden="false" customHeight="false" outlineLevel="0" collapsed="false">
      <c r="A1912" s="7" t="s">
        <v>2025</v>
      </c>
      <c r="B1912" s="7" t="s">
        <v>108</v>
      </c>
      <c r="C1912" s="7" t="n">
        <v>42</v>
      </c>
      <c r="D1912" s="7" t="s">
        <v>102</v>
      </c>
      <c r="E1912" s="7" t="n">
        <v>31</v>
      </c>
      <c r="F1912" s="7" t="n">
        <v>4</v>
      </c>
      <c r="G1912" s="14" t="n">
        <v>2089.02</v>
      </c>
      <c r="H1912" s="14" t="n">
        <v>5982.84</v>
      </c>
      <c r="I1912" s="14" t="n">
        <v>0</v>
      </c>
      <c r="J1912" s="14" t="n">
        <v>0</v>
      </c>
      <c r="K1912" s="14" t="n">
        <v>158000</v>
      </c>
      <c r="L1912" s="14" t="n">
        <v>0</v>
      </c>
      <c r="M1912" s="14"/>
      <c r="N1912" s="14"/>
      <c r="O1912" s="14" t="n">
        <v>0</v>
      </c>
      <c r="P1912" s="7" t="n">
        <v>25</v>
      </c>
      <c r="Q1912" s="7" t="n">
        <v>24</v>
      </c>
      <c r="R1912" s="7" t="n">
        <v>12</v>
      </c>
      <c r="S1912" s="7" t="n">
        <v>0.84</v>
      </c>
      <c r="T1912" s="7" t="n">
        <v>1</v>
      </c>
      <c r="U1912" s="7" t="n">
        <v>0</v>
      </c>
      <c r="V1912" s="7" t="n">
        <v>0.0997</v>
      </c>
      <c r="W1912" s="7"/>
    </row>
    <row r="1913" customFormat="false" ht="15" hidden="false" customHeight="false" outlineLevel="0" collapsed="false">
      <c r="A1913" s="7" t="s">
        <v>2026</v>
      </c>
      <c r="B1913" s="7" t="s">
        <v>108</v>
      </c>
      <c r="C1913" s="7" t="n">
        <v>58</v>
      </c>
      <c r="D1913" s="7" t="s">
        <v>104</v>
      </c>
      <c r="E1913" s="7" t="n">
        <v>57</v>
      </c>
      <c r="F1913" s="7" t="n">
        <v>3</v>
      </c>
      <c r="G1913" s="14" t="n">
        <v>4110.87</v>
      </c>
      <c r="H1913" s="14" t="n">
        <v>1118.67</v>
      </c>
      <c r="I1913" s="14" t="n">
        <v>0</v>
      </c>
      <c r="J1913" s="14" t="n">
        <v>0</v>
      </c>
      <c r="K1913" s="14" t="n">
        <v>28200</v>
      </c>
      <c r="L1913" s="14" t="n">
        <v>0</v>
      </c>
      <c r="M1913" s="14"/>
      <c r="N1913" s="14"/>
      <c r="O1913" s="14" t="n">
        <v>0</v>
      </c>
      <c r="P1913" s="7" t="n">
        <v>7</v>
      </c>
      <c r="Q1913" s="7" t="n">
        <v>42</v>
      </c>
      <c r="R1913" s="7" t="n">
        <v>7</v>
      </c>
      <c r="S1913" s="7" t="n">
        <v>0.425</v>
      </c>
      <c r="T1913" s="7" t="n">
        <v>0</v>
      </c>
      <c r="U1913" s="7" t="n">
        <v>0</v>
      </c>
      <c r="V1913" s="7" t="n">
        <v>0.0179</v>
      </c>
      <c r="W1913" s="7"/>
    </row>
    <row r="1914" customFormat="false" ht="15" hidden="false" customHeight="false" outlineLevel="0" collapsed="false">
      <c r="A1914" s="7" t="s">
        <v>2027</v>
      </c>
      <c r="B1914" s="7" t="s">
        <v>108</v>
      </c>
      <c r="C1914" s="7" t="n">
        <v>56</v>
      </c>
      <c r="D1914" s="7" t="s">
        <v>104</v>
      </c>
      <c r="E1914" s="7" t="n">
        <v>155</v>
      </c>
      <c r="F1914" s="7" t="n">
        <v>4</v>
      </c>
      <c r="G1914" s="14" t="n">
        <v>3538.78</v>
      </c>
      <c r="H1914" s="14" t="n">
        <v>6950.24</v>
      </c>
      <c r="I1914" s="14" t="n">
        <v>0</v>
      </c>
      <c r="J1914" s="14" t="n">
        <v>0</v>
      </c>
      <c r="K1914" s="14" t="n">
        <v>62900</v>
      </c>
      <c r="L1914" s="14" t="n">
        <v>0</v>
      </c>
      <c r="M1914" s="14" t="n">
        <v>9800</v>
      </c>
      <c r="N1914" s="14" t="n">
        <v>28</v>
      </c>
      <c r="O1914" s="14" t="n">
        <v>639.64</v>
      </c>
      <c r="P1914" s="7" t="n">
        <v>17</v>
      </c>
      <c r="Q1914" s="7" t="n">
        <v>25</v>
      </c>
      <c r="R1914" s="7" t="n">
        <v>14</v>
      </c>
      <c r="S1914" s="7" t="n">
        <v>0.45</v>
      </c>
      <c r="T1914" s="7" t="n">
        <v>1</v>
      </c>
      <c r="U1914" s="7" t="n">
        <v>0</v>
      </c>
      <c r="V1914" s="7" t="n">
        <v>0.0321</v>
      </c>
      <c r="W1914" s="7"/>
    </row>
    <row r="1915" customFormat="false" ht="15" hidden="false" customHeight="false" outlineLevel="0" collapsed="false">
      <c r="A1915" s="7" t="s">
        <v>2028</v>
      </c>
      <c r="B1915" s="7" t="s">
        <v>106</v>
      </c>
      <c r="C1915" s="7" t="n">
        <v>19</v>
      </c>
      <c r="D1915" s="7" t="s">
        <v>102</v>
      </c>
      <c r="E1915" s="7" t="n">
        <v>3</v>
      </c>
      <c r="F1915" s="7" t="n">
        <v>2</v>
      </c>
      <c r="G1915" s="14" t="n">
        <v>923.56</v>
      </c>
      <c r="H1915" s="14" t="n">
        <v>2379.31</v>
      </c>
      <c r="I1915" s="14" t="n">
        <v>0</v>
      </c>
      <c r="J1915" s="14" t="n">
        <v>0</v>
      </c>
      <c r="K1915" s="14" t="n">
        <v>0</v>
      </c>
      <c r="L1915" s="14" t="n">
        <v>0</v>
      </c>
      <c r="M1915" s="14"/>
      <c r="N1915" s="14"/>
      <c r="O1915" s="14" t="n">
        <v>0</v>
      </c>
      <c r="P1915" s="7" t="n">
        <v>369</v>
      </c>
      <c r="Q1915" s="7" t="n">
        <v>0</v>
      </c>
      <c r="R1915" s="7" t="n">
        <v>0</v>
      </c>
      <c r="S1915" s="7"/>
      <c r="T1915" s="7" t="n">
        <v>0</v>
      </c>
      <c r="U1915" s="7" t="n">
        <v>0</v>
      </c>
      <c r="V1915" s="7" t="n">
        <v>0.3067</v>
      </c>
      <c r="W1915" s="7"/>
    </row>
    <row r="1916" customFormat="false" ht="15" hidden="false" customHeight="false" outlineLevel="0" collapsed="false">
      <c r="A1916" s="7" t="s">
        <v>2029</v>
      </c>
      <c r="B1916" s="7" t="s">
        <v>106</v>
      </c>
      <c r="C1916" s="7" t="n">
        <v>58</v>
      </c>
      <c r="D1916" s="7" t="s">
        <v>102</v>
      </c>
      <c r="E1916" s="7" t="n">
        <v>87</v>
      </c>
      <c r="F1916" s="7" t="n">
        <v>1</v>
      </c>
      <c r="G1916" s="14" t="n">
        <v>371.63</v>
      </c>
      <c r="H1916" s="14" t="n">
        <v>0</v>
      </c>
      <c r="I1916" s="14" t="n">
        <v>0</v>
      </c>
      <c r="J1916" s="14" t="n">
        <v>0</v>
      </c>
      <c r="K1916" s="14" t="n">
        <v>0</v>
      </c>
      <c r="L1916" s="14" t="n">
        <v>0</v>
      </c>
      <c r="M1916" s="14"/>
      <c r="N1916" s="14"/>
      <c r="O1916" s="14" t="n">
        <v>0</v>
      </c>
      <c r="P1916" s="7" t="n">
        <v>10</v>
      </c>
      <c r="Q1916" s="7" t="n">
        <v>14</v>
      </c>
      <c r="R1916" s="7" t="n">
        <v>0</v>
      </c>
      <c r="S1916" s="7" t="n">
        <v>0.423</v>
      </c>
      <c r="T1916" s="7" t="n">
        <v>0</v>
      </c>
      <c r="U1916" s="7" t="n">
        <v>0</v>
      </c>
      <c r="V1916" s="7" t="n">
        <v>0.1268</v>
      </c>
      <c r="W1916" s="7"/>
    </row>
    <row r="1917" customFormat="false" ht="15" hidden="false" customHeight="false" outlineLevel="0" collapsed="false">
      <c r="A1917" s="7" t="s">
        <v>2030</v>
      </c>
      <c r="B1917" s="7" t="s">
        <v>108</v>
      </c>
      <c r="C1917" s="7" t="n">
        <v>35</v>
      </c>
      <c r="D1917" s="7" t="s">
        <v>102</v>
      </c>
      <c r="E1917" s="7" t="n">
        <v>94</v>
      </c>
      <c r="F1917" s="7" t="n">
        <v>3</v>
      </c>
      <c r="G1917" s="14" t="n">
        <v>10104.03</v>
      </c>
      <c r="H1917" s="14" t="n">
        <v>34613.25</v>
      </c>
      <c r="I1917" s="14" t="n">
        <v>0</v>
      </c>
      <c r="J1917" s="14" t="n">
        <v>449357.87</v>
      </c>
      <c r="K1917" s="14" t="n">
        <v>0</v>
      </c>
      <c r="L1917" s="14" t="n">
        <v>0</v>
      </c>
      <c r="M1917" s="14"/>
      <c r="N1917" s="14"/>
      <c r="O1917" s="14" t="n">
        <v>0</v>
      </c>
      <c r="P1917" s="7" t="n">
        <v>1</v>
      </c>
      <c r="Q1917" s="7" t="n">
        <v>24</v>
      </c>
      <c r="R1917" s="7" t="n">
        <v>12</v>
      </c>
      <c r="S1917" s="7" t="n">
        <v>0.646</v>
      </c>
      <c r="T1917" s="7" t="n">
        <v>0</v>
      </c>
      <c r="U1917" s="7" t="n">
        <v>0</v>
      </c>
      <c r="V1917" s="7" t="n">
        <v>0.0529</v>
      </c>
      <c r="W1917" s="7"/>
    </row>
    <row r="1918" customFormat="false" ht="15" hidden="false" customHeight="false" outlineLevel="0" collapsed="false">
      <c r="A1918" s="7" t="s">
        <v>2031</v>
      </c>
      <c r="B1918" s="7" t="s">
        <v>101</v>
      </c>
      <c r="C1918" s="7" t="n">
        <v>49</v>
      </c>
      <c r="D1918" s="7" t="s">
        <v>104</v>
      </c>
      <c r="E1918" s="7" t="n">
        <v>43</v>
      </c>
      <c r="F1918" s="7" t="n">
        <v>3</v>
      </c>
      <c r="G1918" s="14" t="n">
        <v>7300.32</v>
      </c>
      <c r="H1918" s="14" t="n">
        <v>17902.11</v>
      </c>
      <c r="I1918" s="14" t="n">
        <v>113500</v>
      </c>
      <c r="J1918" s="14" t="n">
        <v>0</v>
      </c>
      <c r="K1918" s="14" t="n">
        <v>0</v>
      </c>
      <c r="L1918" s="14" t="n">
        <v>0</v>
      </c>
      <c r="M1918" s="14"/>
      <c r="N1918" s="14"/>
      <c r="O1918" s="14" t="n">
        <v>0</v>
      </c>
      <c r="P1918" s="7" t="n">
        <v>14</v>
      </c>
      <c r="Q1918" s="7" t="n">
        <v>31</v>
      </c>
      <c r="R1918" s="7" t="n">
        <v>0</v>
      </c>
      <c r="S1918" s="7" t="n">
        <v>0.553</v>
      </c>
      <c r="T1918" s="7" t="n">
        <v>0</v>
      </c>
      <c r="U1918" s="7" t="n">
        <v>0</v>
      </c>
      <c r="V1918" s="7" t="n">
        <v>0.0267</v>
      </c>
      <c r="W1918" s="7"/>
    </row>
    <row r="1919" customFormat="false" ht="15" hidden="false" customHeight="false" outlineLevel="0" collapsed="false">
      <c r="A1919" s="7" t="s">
        <v>2032</v>
      </c>
      <c r="B1919" s="7" t="s">
        <v>108</v>
      </c>
      <c r="C1919" s="7" t="n">
        <v>45</v>
      </c>
      <c r="D1919" s="7" t="s">
        <v>102</v>
      </c>
      <c r="E1919" s="7" t="n">
        <v>206</v>
      </c>
      <c r="F1919" s="7" t="n">
        <v>2</v>
      </c>
      <c r="G1919" s="14" t="n">
        <v>940.58</v>
      </c>
      <c r="H1919" s="14" t="n">
        <v>0</v>
      </c>
      <c r="I1919" s="14" t="n">
        <v>0</v>
      </c>
      <c r="J1919" s="14" t="n">
        <v>0</v>
      </c>
      <c r="K1919" s="14" t="n">
        <v>0</v>
      </c>
      <c r="L1919" s="14" t="n">
        <v>0</v>
      </c>
      <c r="M1919" s="14" t="n">
        <v>9000</v>
      </c>
      <c r="N1919" s="14" t="n">
        <v>41.8</v>
      </c>
      <c r="O1919" s="14" t="n">
        <v>282.28</v>
      </c>
      <c r="P1919" s="7" t="n">
        <v>3</v>
      </c>
      <c r="Q1919" s="7" t="n">
        <v>17</v>
      </c>
      <c r="R1919" s="7" t="n">
        <v>10</v>
      </c>
      <c r="S1919" s="7" t="n">
        <v>0.643</v>
      </c>
      <c r="T1919" s="7" t="n">
        <v>0</v>
      </c>
      <c r="U1919" s="7" t="n">
        <v>0</v>
      </c>
      <c r="V1919" s="7" t="n">
        <v>0.0695</v>
      </c>
      <c r="W1919" s="7"/>
    </row>
    <row r="1920" customFormat="false" ht="15" hidden="false" customHeight="false" outlineLevel="0" collapsed="false">
      <c r="A1920" s="7" t="s">
        <v>2033</v>
      </c>
      <c r="B1920" s="7" t="s">
        <v>108</v>
      </c>
      <c r="C1920" s="7" t="n">
        <v>49</v>
      </c>
      <c r="D1920" s="7" t="s">
        <v>102</v>
      </c>
      <c r="E1920" s="7" t="n">
        <v>24</v>
      </c>
      <c r="F1920" s="7" t="n">
        <v>4</v>
      </c>
      <c r="G1920" s="14" t="n">
        <v>4728.35</v>
      </c>
      <c r="H1920" s="14" t="n">
        <v>28744.7</v>
      </c>
      <c r="I1920" s="14" t="n">
        <v>0</v>
      </c>
      <c r="J1920" s="14" t="n">
        <v>0</v>
      </c>
      <c r="K1920" s="14" t="n">
        <v>0</v>
      </c>
      <c r="L1920" s="14" t="n">
        <v>0</v>
      </c>
      <c r="M1920" s="14" t="n">
        <v>9800</v>
      </c>
      <c r="N1920" s="14" t="n">
        <v>64.7</v>
      </c>
      <c r="O1920" s="14" t="n">
        <v>318.59</v>
      </c>
      <c r="P1920" s="7" t="n">
        <v>3</v>
      </c>
      <c r="Q1920" s="7" t="n">
        <v>26</v>
      </c>
      <c r="R1920" s="7" t="n">
        <v>0</v>
      </c>
      <c r="S1920" s="7" t="n">
        <v>0.558</v>
      </c>
      <c r="T1920" s="7" t="n">
        <v>1</v>
      </c>
      <c r="U1920" s="7" t="n">
        <v>0</v>
      </c>
      <c r="V1920" s="7" t="n">
        <v>0.1076</v>
      </c>
      <c r="W1920" s="7"/>
    </row>
    <row r="1921" customFormat="false" ht="15" hidden="false" customHeight="false" outlineLevel="0" collapsed="false">
      <c r="A1921" s="7" t="s">
        <v>2034</v>
      </c>
      <c r="B1921" s="7" t="s">
        <v>128</v>
      </c>
      <c r="C1921" s="7" t="n">
        <v>53</v>
      </c>
      <c r="D1921" s="7" t="s">
        <v>102</v>
      </c>
      <c r="E1921" s="7" t="n">
        <v>83</v>
      </c>
      <c r="F1921" s="7" t="n">
        <v>5</v>
      </c>
      <c r="G1921" s="14" t="n">
        <v>3094.28</v>
      </c>
      <c r="H1921" s="14" t="n">
        <v>33402.3</v>
      </c>
      <c r="I1921" s="14" t="n">
        <v>0</v>
      </c>
      <c r="J1921" s="14" t="n">
        <v>114505.77</v>
      </c>
      <c r="K1921" s="14" t="n">
        <v>158900</v>
      </c>
      <c r="L1921" s="14" t="n">
        <v>0</v>
      </c>
      <c r="M1921" s="14"/>
      <c r="N1921" s="14"/>
      <c r="O1921" s="14" t="n">
        <v>0</v>
      </c>
      <c r="P1921" s="7" t="n">
        <v>43</v>
      </c>
      <c r="Q1921" s="7" t="n">
        <v>10</v>
      </c>
      <c r="R1921" s="7" t="n">
        <v>4</v>
      </c>
      <c r="S1921" s="7" t="n">
        <v>0.514</v>
      </c>
      <c r="T1921" s="7" t="n">
        <v>0</v>
      </c>
      <c r="U1921" s="7" t="n">
        <v>0</v>
      </c>
      <c r="V1921" s="7" t="n">
        <v>0.0624</v>
      </c>
      <c r="W1921" s="7"/>
    </row>
    <row r="1922" customFormat="false" ht="15" hidden="false" customHeight="false" outlineLevel="0" collapsed="false">
      <c r="A1922" s="7" t="s">
        <v>2035</v>
      </c>
      <c r="B1922" s="7" t="s">
        <v>101</v>
      </c>
      <c r="C1922" s="7" t="n">
        <v>44</v>
      </c>
      <c r="D1922" s="7" t="s">
        <v>104</v>
      </c>
      <c r="E1922" s="7" t="n">
        <v>242</v>
      </c>
      <c r="F1922" s="7" t="n">
        <v>2</v>
      </c>
      <c r="G1922" s="14" t="n">
        <v>5204.28</v>
      </c>
      <c r="H1922" s="14" t="n">
        <v>0</v>
      </c>
      <c r="I1922" s="14" t="n">
        <v>0</v>
      </c>
      <c r="J1922" s="14" t="n">
        <v>0</v>
      </c>
      <c r="K1922" s="14" t="n">
        <v>0</v>
      </c>
      <c r="L1922" s="14" t="n">
        <v>0</v>
      </c>
      <c r="M1922" s="14" t="n">
        <v>16900</v>
      </c>
      <c r="N1922" s="14" t="n">
        <v>32.7</v>
      </c>
      <c r="O1922" s="14" t="n">
        <v>233.44</v>
      </c>
      <c r="P1922" s="7" t="n">
        <v>9</v>
      </c>
      <c r="Q1922" s="7" t="n">
        <v>31</v>
      </c>
      <c r="R1922" s="7" t="n">
        <v>0</v>
      </c>
      <c r="S1922" s="7" t="n">
        <v>0.674</v>
      </c>
      <c r="T1922" s="7" t="n">
        <v>0</v>
      </c>
      <c r="U1922" s="7" t="n">
        <v>0</v>
      </c>
      <c r="V1922" s="7" t="n">
        <v>0.022</v>
      </c>
      <c r="W1922" s="7"/>
    </row>
    <row r="1923" customFormat="false" ht="15" hidden="false" customHeight="false" outlineLevel="0" collapsed="false">
      <c r="A1923" s="7" t="s">
        <v>2036</v>
      </c>
      <c r="B1923" s="7" t="s">
        <v>101</v>
      </c>
      <c r="C1923" s="7" t="n">
        <v>71</v>
      </c>
      <c r="D1923" s="7" t="s">
        <v>102</v>
      </c>
      <c r="E1923" s="7" t="n">
        <v>148</v>
      </c>
      <c r="F1923" s="7" t="n">
        <v>4</v>
      </c>
      <c r="G1923" s="14" t="n">
        <v>640.47</v>
      </c>
      <c r="H1923" s="14" t="n">
        <v>12854.92</v>
      </c>
      <c r="I1923" s="14" t="n">
        <v>0</v>
      </c>
      <c r="J1923" s="14" t="n">
        <v>54280.75</v>
      </c>
      <c r="K1923" s="14" t="n">
        <v>0</v>
      </c>
      <c r="L1923" s="14" t="n">
        <v>0</v>
      </c>
      <c r="M1923" s="14" t="n">
        <v>13100</v>
      </c>
      <c r="N1923" s="14" t="n">
        <v>30.6</v>
      </c>
      <c r="O1923" s="14" t="n">
        <v>0</v>
      </c>
      <c r="P1923" s="7" t="n">
        <v>174</v>
      </c>
      <c r="Q1923" s="7" t="n">
        <v>0</v>
      </c>
      <c r="R1923" s="7" t="n">
        <v>0</v>
      </c>
      <c r="S1923" s="7"/>
      <c r="T1923" s="7" t="n">
        <v>0</v>
      </c>
      <c r="U1923" s="7" t="n">
        <v>0</v>
      </c>
      <c r="V1923" s="7" t="n">
        <v>0.269</v>
      </c>
      <c r="W1923" s="7"/>
    </row>
    <row r="1924" customFormat="false" ht="15" hidden="false" customHeight="false" outlineLevel="0" collapsed="false">
      <c r="A1924" s="7" t="s">
        <v>2037</v>
      </c>
      <c r="B1924" s="7" t="s">
        <v>108</v>
      </c>
      <c r="C1924" s="7" t="n">
        <v>22</v>
      </c>
      <c r="D1924" s="7" t="s">
        <v>104</v>
      </c>
      <c r="E1924" s="7" t="n">
        <v>9</v>
      </c>
      <c r="F1924" s="7" t="n">
        <v>3</v>
      </c>
      <c r="G1924" s="14" t="n">
        <v>943.48</v>
      </c>
      <c r="H1924" s="14" t="n">
        <v>1231.19</v>
      </c>
      <c r="I1924" s="14" t="n">
        <v>0</v>
      </c>
      <c r="J1924" s="14" t="n">
        <v>0</v>
      </c>
      <c r="K1924" s="14" t="n">
        <v>0</v>
      </c>
      <c r="L1924" s="14" t="n">
        <v>0</v>
      </c>
      <c r="M1924" s="14"/>
      <c r="N1924" s="14"/>
      <c r="O1924" s="14" t="n">
        <v>0</v>
      </c>
      <c r="P1924" s="7" t="n">
        <v>10</v>
      </c>
      <c r="Q1924" s="7" t="n">
        <v>41</v>
      </c>
      <c r="R1924" s="7" t="n">
        <v>22</v>
      </c>
      <c r="S1924" s="7" t="n">
        <v>0.891</v>
      </c>
      <c r="T1924" s="7" t="n">
        <v>1</v>
      </c>
      <c r="U1924" s="7" t="n">
        <v>0</v>
      </c>
      <c r="V1924" s="7" t="n">
        <v>0.041</v>
      </c>
      <c r="W1924" s="7"/>
    </row>
    <row r="1925" customFormat="false" ht="15" hidden="false" customHeight="false" outlineLevel="0" collapsed="false">
      <c r="A1925" s="7" t="s">
        <v>2038</v>
      </c>
      <c r="B1925" s="7" t="s">
        <v>108</v>
      </c>
      <c r="C1925" s="7" t="n">
        <v>51</v>
      </c>
      <c r="D1925" s="7" t="s">
        <v>104</v>
      </c>
      <c r="E1925" s="7" t="n">
        <v>192</v>
      </c>
      <c r="F1925" s="7" t="n">
        <v>2</v>
      </c>
      <c r="G1925" s="14" t="n">
        <v>25000.9</v>
      </c>
      <c r="H1925" s="14" t="n">
        <v>0</v>
      </c>
      <c r="I1925" s="14" t="n">
        <v>0</v>
      </c>
      <c r="J1925" s="14" t="n">
        <v>0</v>
      </c>
      <c r="K1925" s="14" t="n">
        <v>0</v>
      </c>
      <c r="L1925" s="14" t="n">
        <v>0</v>
      </c>
      <c r="M1925" s="14" t="n">
        <v>31000</v>
      </c>
      <c r="N1925" s="14" t="n">
        <v>6</v>
      </c>
      <c r="O1925" s="14" t="n">
        <v>3609.12</v>
      </c>
      <c r="P1925" s="7" t="n">
        <v>13</v>
      </c>
      <c r="Q1925" s="7" t="n">
        <v>81</v>
      </c>
      <c r="R1925" s="7" t="n">
        <v>17</v>
      </c>
      <c r="S1925" s="7" t="n">
        <v>0.811</v>
      </c>
      <c r="T1925" s="7" t="n">
        <v>0</v>
      </c>
      <c r="U1925" s="7" t="n">
        <v>0</v>
      </c>
      <c r="V1925" s="7" t="n">
        <v>0.0354</v>
      </c>
      <c r="W1925" s="7"/>
    </row>
    <row r="1926" customFormat="false" ht="15" hidden="false" customHeight="false" outlineLevel="0" collapsed="false">
      <c r="A1926" s="7" t="s">
        <v>2039</v>
      </c>
      <c r="B1926" s="7" t="s">
        <v>128</v>
      </c>
      <c r="C1926" s="7" t="n">
        <v>36</v>
      </c>
      <c r="D1926" s="7" t="s">
        <v>104</v>
      </c>
      <c r="E1926" s="7" t="n">
        <v>103</v>
      </c>
      <c r="F1926" s="7" t="n">
        <v>3</v>
      </c>
      <c r="G1926" s="14" t="n">
        <v>735.08</v>
      </c>
      <c r="H1926" s="14" t="n">
        <v>2055.85</v>
      </c>
      <c r="I1926" s="14" t="n">
        <v>4300</v>
      </c>
      <c r="J1926" s="14" t="n">
        <v>0</v>
      </c>
      <c r="K1926" s="14" t="n">
        <v>0</v>
      </c>
      <c r="L1926" s="14" t="n">
        <v>0</v>
      </c>
      <c r="M1926" s="14"/>
      <c r="N1926" s="14"/>
      <c r="O1926" s="14" t="n">
        <v>0</v>
      </c>
      <c r="P1926" s="7" t="n">
        <v>12</v>
      </c>
      <c r="Q1926" s="7" t="n">
        <v>19</v>
      </c>
      <c r="R1926" s="7" t="n">
        <v>9</v>
      </c>
      <c r="S1926" s="7" t="n">
        <v>0.904</v>
      </c>
      <c r="T1926" s="7" t="n">
        <v>0</v>
      </c>
      <c r="U1926" s="7" t="n">
        <v>0</v>
      </c>
      <c r="V1926" s="7" t="n">
        <v>0.022</v>
      </c>
      <c r="W1926" s="7"/>
    </row>
    <row r="1927" customFormat="false" ht="15" hidden="false" customHeight="false" outlineLevel="0" collapsed="false">
      <c r="A1927" s="7" t="s">
        <v>2040</v>
      </c>
      <c r="B1927" s="7" t="s">
        <v>101</v>
      </c>
      <c r="C1927" s="7" t="n">
        <v>71</v>
      </c>
      <c r="D1927" s="7" t="s">
        <v>104</v>
      </c>
      <c r="E1927" s="7" t="n">
        <v>183</v>
      </c>
      <c r="F1927" s="7" t="n">
        <v>2</v>
      </c>
      <c r="G1927" s="14" t="n">
        <v>3394.95</v>
      </c>
      <c r="H1927" s="14" t="n">
        <v>19505.31</v>
      </c>
      <c r="I1927" s="14" t="n">
        <v>0</v>
      </c>
      <c r="J1927" s="14" t="n">
        <v>0</v>
      </c>
      <c r="K1927" s="14" t="n">
        <v>0</v>
      </c>
      <c r="L1927" s="14" t="n">
        <v>0</v>
      </c>
      <c r="M1927" s="14"/>
      <c r="N1927" s="14"/>
      <c r="O1927" s="14" t="n">
        <v>0</v>
      </c>
      <c r="P1927" s="7" t="n">
        <v>23</v>
      </c>
      <c r="Q1927" s="7" t="n">
        <v>16</v>
      </c>
      <c r="R1927" s="7" t="n">
        <v>8</v>
      </c>
      <c r="S1927" s="7" t="n">
        <v>0.612</v>
      </c>
      <c r="T1927" s="7" t="n">
        <v>0</v>
      </c>
      <c r="U1927" s="7" t="n">
        <v>0</v>
      </c>
      <c r="V1927" s="7" t="n">
        <v>0.0352</v>
      </c>
      <c r="W1927" s="7"/>
    </row>
    <row r="1928" customFormat="false" ht="15" hidden="false" customHeight="false" outlineLevel="0" collapsed="false">
      <c r="A1928" s="7" t="s">
        <v>2041</v>
      </c>
      <c r="B1928" s="7" t="s">
        <v>128</v>
      </c>
      <c r="C1928" s="7" t="n">
        <v>54</v>
      </c>
      <c r="D1928" s="7" t="s">
        <v>102</v>
      </c>
      <c r="E1928" s="7" t="n">
        <v>47</v>
      </c>
      <c r="F1928" s="7" t="n">
        <v>3</v>
      </c>
      <c r="G1928" s="14" t="n">
        <v>1469.57</v>
      </c>
      <c r="H1928" s="14" t="n">
        <v>989.83</v>
      </c>
      <c r="I1928" s="14" t="n">
        <v>0</v>
      </c>
      <c r="J1928" s="14" t="n">
        <v>0</v>
      </c>
      <c r="K1928" s="14" t="n">
        <v>75200</v>
      </c>
      <c r="L1928" s="14" t="n">
        <v>0</v>
      </c>
      <c r="M1928" s="14"/>
      <c r="N1928" s="14"/>
      <c r="O1928" s="14" t="n">
        <v>0</v>
      </c>
      <c r="P1928" s="7" t="n">
        <v>26</v>
      </c>
      <c r="Q1928" s="7" t="n">
        <v>20</v>
      </c>
      <c r="R1928" s="7" t="n">
        <v>0</v>
      </c>
      <c r="S1928" s="7" t="n">
        <v>0.581</v>
      </c>
      <c r="T1928" s="7" t="n">
        <v>0</v>
      </c>
      <c r="U1928" s="7" t="n">
        <v>1</v>
      </c>
      <c r="V1928" s="7" t="n">
        <v>0.0929</v>
      </c>
      <c r="W1928" s="7"/>
    </row>
    <row r="1929" customFormat="false" ht="15" hidden="false" customHeight="false" outlineLevel="0" collapsed="false">
      <c r="A1929" s="7" t="s">
        <v>2042</v>
      </c>
      <c r="B1929" s="7" t="s">
        <v>106</v>
      </c>
      <c r="C1929" s="7" t="n">
        <v>36</v>
      </c>
      <c r="D1929" s="7" t="s">
        <v>104</v>
      </c>
      <c r="E1929" s="7" t="n">
        <v>66</v>
      </c>
      <c r="F1929" s="7" t="n">
        <v>4</v>
      </c>
      <c r="G1929" s="14" t="n">
        <v>20474.65</v>
      </c>
      <c r="H1929" s="14" t="n">
        <v>16962.22</v>
      </c>
      <c r="I1929" s="14" t="n">
        <v>0</v>
      </c>
      <c r="J1929" s="14" t="n">
        <v>0</v>
      </c>
      <c r="K1929" s="14" t="n">
        <v>0</v>
      </c>
      <c r="L1929" s="14" t="n">
        <v>0</v>
      </c>
      <c r="M1929" s="14" t="n">
        <v>18000</v>
      </c>
      <c r="N1929" s="14" t="n">
        <v>78.3</v>
      </c>
      <c r="O1929" s="14" t="n">
        <v>3162.58</v>
      </c>
      <c r="P1929" s="7" t="n">
        <v>1</v>
      </c>
      <c r="Q1929" s="7" t="n">
        <v>89</v>
      </c>
      <c r="R1929" s="7" t="n">
        <v>16</v>
      </c>
      <c r="S1929" s="7" t="n">
        <v>0.82</v>
      </c>
      <c r="T1929" s="7" t="n">
        <v>0</v>
      </c>
      <c r="U1929" s="7" t="n">
        <v>0</v>
      </c>
      <c r="V1929" s="7" t="n">
        <v>0.0123</v>
      </c>
      <c r="W1929" s="7"/>
    </row>
    <row r="1930" customFormat="false" ht="15" hidden="false" customHeight="false" outlineLevel="0" collapsed="false">
      <c r="A1930" s="7" t="s">
        <v>2043</v>
      </c>
      <c r="B1930" s="7" t="s">
        <v>108</v>
      </c>
      <c r="C1930" s="7" t="n">
        <v>35</v>
      </c>
      <c r="D1930" s="7" t="s">
        <v>102</v>
      </c>
      <c r="E1930" s="7" t="n">
        <v>82</v>
      </c>
      <c r="F1930" s="7" t="n">
        <v>3</v>
      </c>
      <c r="G1930" s="14" t="n">
        <v>768.27</v>
      </c>
      <c r="H1930" s="14" t="n">
        <v>299.88</v>
      </c>
      <c r="I1930" s="14" t="n">
        <v>0</v>
      </c>
      <c r="J1930" s="14" t="n">
        <v>0</v>
      </c>
      <c r="K1930" s="14" t="n">
        <v>13200</v>
      </c>
      <c r="L1930" s="14" t="n">
        <v>0</v>
      </c>
      <c r="M1930" s="14"/>
      <c r="N1930" s="14"/>
      <c r="O1930" s="14" t="n">
        <v>0</v>
      </c>
      <c r="P1930" s="7" t="n">
        <v>1</v>
      </c>
      <c r="Q1930" s="7" t="n">
        <v>29</v>
      </c>
      <c r="R1930" s="7" t="n">
        <v>14</v>
      </c>
      <c r="S1930" s="7" t="n">
        <v>0.744</v>
      </c>
      <c r="T1930" s="7" t="n">
        <v>0</v>
      </c>
      <c r="U1930" s="7" t="n">
        <v>0</v>
      </c>
      <c r="V1930" s="7" t="n">
        <v>0.0483</v>
      </c>
      <c r="W1930" s="7"/>
    </row>
    <row r="1931" customFormat="false" ht="15" hidden="false" customHeight="false" outlineLevel="0" collapsed="false">
      <c r="A1931" s="7" t="s">
        <v>2044</v>
      </c>
      <c r="B1931" s="7" t="s">
        <v>108</v>
      </c>
      <c r="C1931" s="7" t="n">
        <v>51</v>
      </c>
      <c r="D1931" s="7" t="s">
        <v>102</v>
      </c>
      <c r="E1931" s="7" t="n">
        <v>86</v>
      </c>
      <c r="F1931" s="7" t="n">
        <v>3</v>
      </c>
      <c r="G1931" s="14" t="n">
        <v>3092.13</v>
      </c>
      <c r="H1931" s="14" t="n">
        <v>0</v>
      </c>
      <c r="I1931" s="14" t="n">
        <v>88700</v>
      </c>
      <c r="J1931" s="14" t="n">
        <v>0</v>
      </c>
      <c r="K1931" s="14" t="n">
        <v>0</v>
      </c>
      <c r="L1931" s="14" t="n">
        <v>25750</v>
      </c>
      <c r="M1931" s="14"/>
      <c r="N1931" s="14"/>
      <c r="O1931" s="14" t="n">
        <v>0</v>
      </c>
      <c r="P1931" s="7" t="n">
        <v>27</v>
      </c>
      <c r="Q1931" s="7" t="n">
        <v>18</v>
      </c>
      <c r="R1931" s="7" t="n">
        <v>3</v>
      </c>
      <c r="S1931" s="7" t="n">
        <v>0.595</v>
      </c>
      <c r="T1931" s="7" t="n">
        <v>0</v>
      </c>
      <c r="U1931" s="7" t="n">
        <v>0</v>
      </c>
      <c r="V1931" s="7" t="n">
        <v>0.1052</v>
      </c>
      <c r="W1931" s="7" t="s">
        <v>137</v>
      </c>
    </row>
    <row r="1932" customFormat="false" ht="15" hidden="false" customHeight="false" outlineLevel="0" collapsed="false">
      <c r="A1932" s="7" t="s">
        <v>2045</v>
      </c>
      <c r="B1932" s="7" t="s">
        <v>101</v>
      </c>
      <c r="C1932" s="7" t="n">
        <v>49</v>
      </c>
      <c r="D1932" s="7" t="s">
        <v>102</v>
      </c>
      <c r="E1932" s="7" t="n">
        <v>105</v>
      </c>
      <c r="F1932" s="7" t="n">
        <v>3</v>
      </c>
      <c r="G1932" s="14" t="n">
        <v>14797.91</v>
      </c>
      <c r="H1932" s="14" t="n">
        <v>0</v>
      </c>
      <c r="I1932" s="14" t="n">
        <v>0</v>
      </c>
      <c r="J1932" s="14" t="n">
        <v>0</v>
      </c>
      <c r="K1932" s="14" t="n">
        <v>150900</v>
      </c>
      <c r="L1932" s="14" t="n">
        <v>0</v>
      </c>
      <c r="M1932" s="14" t="n">
        <v>17300</v>
      </c>
      <c r="N1932" s="14" t="n">
        <v>11.5</v>
      </c>
      <c r="O1932" s="14" t="n">
        <v>305.18</v>
      </c>
      <c r="P1932" s="7" t="n">
        <v>51</v>
      </c>
      <c r="Q1932" s="7" t="n">
        <v>20</v>
      </c>
      <c r="R1932" s="7" t="n">
        <v>0</v>
      </c>
      <c r="S1932" s="7" t="n">
        <v>0.423</v>
      </c>
      <c r="T1932" s="7" t="n">
        <v>0</v>
      </c>
      <c r="U1932" s="7" t="n">
        <v>0</v>
      </c>
      <c r="V1932" s="7" t="n">
        <v>0.0827</v>
      </c>
      <c r="W1932" s="7"/>
    </row>
    <row r="1933" customFormat="false" ht="15" hidden="false" customHeight="false" outlineLevel="0" collapsed="false">
      <c r="A1933" s="7" t="s">
        <v>2046</v>
      </c>
      <c r="B1933" s="7" t="s">
        <v>101</v>
      </c>
      <c r="C1933" s="7" t="n">
        <v>19</v>
      </c>
      <c r="D1933" s="7" t="s">
        <v>102</v>
      </c>
      <c r="E1933" s="7" t="n">
        <v>4</v>
      </c>
      <c r="F1933" s="7" t="n">
        <v>3</v>
      </c>
      <c r="G1933" s="14" t="n">
        <v>1656.67</v>
      </c>
      <c r="H1933" s="14" t="n">
        <v>0</v>
      </c>
      <c r="I1933" s="14" t="n">
        <v>0</v>
      </c>
      <c r="J1933" s="14" t="n">
        <v>0</v>
      </c>
      <c r="K1933" s="14" t="n">
        <v>0</v>
      </c>
      <c r="L1933" s="14" t="n">
        <v>5790</v>
      </c>
      <c r="M1933" s="14" t="n">
        <v>8300</v>
      </c>
      <c r="N1933" s="14" t="n">
        <v>27.4</v>
      </c>
      <c r="O1933" s="14" t="n">
        <v>214.49</v>
      </c>
      <c r="P1933" s="7" t="n">
        <v>22</v>
      </c>
      <c r="Q1933" s="7" t="n">
        <v>26</v>
      </c>
      <c r="R1933" s="7" t="n">
        <v>8</v>
      </c>
      <c r="S1933" s="7" t="n">
        <v>0.909</v>
      </c>
      <c r="T1933" s="7" t="n">
        <v>0</v>
      </c>
      <c r="U1933" s="7" t="n">
        <v>0</v>
      </c>
      <c r="V1933" s="7" t="n">
        <v>0.1031</v>
      </c>
      <c r="W1933" s="7"/>
    </row>
    <row r="1934" customFormat="false" ht="15" hidden="false" customHeight="false" outlineLevel="0" collapsed="false">
      <c r="A1934" s="7" t="s">
        <v>2047</v>
      </c>
      <c r="B1934" s="7" t="s">
        <v>106</v>
      </c>
      <c r="C1934" s="7" t="n">
        <v>34</v>
      </c>
      <c r="D1934" s="7" t="s">
        <v>102</v>
      </c>
      <c r="E1934" s="7" t="n">
        <v>99</v>
      </c>
      <c r="F1934" s="7" t="n">
        <v>3</v>
      </c>
      <c r="G1934" s="14" t="n">
        <v>2102.64</v>
      </c>
      <c r="H1934" s="14" t="n">
        <v>0</v>
      </c>
      <c r="I1934" s="14" t="n">
        <v>0</v>
      </c>
      <c r="J1934" s="14" t="n">
        <v>0</v>
      </c>
      <c r="K1934" s="14" t="n">
        <v>78600</v>
      </c>
      <c r="L1934" s="14" t="n">
        <v>0</v>
      </c>
      <c r="M1934" s="14"/>
      <c r="N1934" s="14"/>
      <c r="O1934" s="14" t="n">
        <v>0</v>
      </c>
      <c r="P1934" s="7" t="n">
        <v>1</v>
      </c>
      <c r="Q1934" s="7" t="n">
        <v>15</v>
      </c>
      <c r="R1934" s="7" t="n">
        <v>5</v>
      </c>
      <c r="S1934" s="7" t="n">
        <v>0.434</v>
      </c>
      <c r="T1934" s="7" t="n">
        <v>0</v>
      </c>
      <c r="U1934" s="7" t="n">
        <v>0</v>
      </c>
      <c r="V1934" s="7" t="n">
        <v>0.0814</v>
      </c>
      <c r="W1934" s="7"/>
    </row>
    <row r="1935" customFormat="false" ht="15" hidden="false" customHeight="false" outlineLevel="0" collapsed="false">
      <c r="A1935" s="7" t="s">
        <v>2048</v>
      </c>
      <c r="B1935" s="7" t="s">
        <v>101</v>
      </c>
      <c r="C1935" s="7" t="n">
        <v>77</v>
      </c>
      <c r="D1935" s="7" t="s">
        <v>104</v>
      </c>
      <c r="E1935" s="7" t="n">
        <v>465</v>
      </c>
      <c r="F1935" s="7" t="n">
        <v>2</v>
      </c>
      <c r="G1935" s="14" t="n">
        <v>3852</v>
      </c>
      <c r="H1935" s="14" t="n">
        <v>0</v>
      </c>
      <c r="I1935" s="14" t="n">
        <v>0</v>
      </c>
      <c r="J1935" s="14" t="n">
        <v>26472.59</v>
      </c>
      <c r="K1935" s="14" t="n">
        <v>0</v>
      </c>
      <c r="L1935" s="14" t="n">
        <v>0</v>
      </c>
      <c r="M1935" s="14"/>
      <c r="N1935" s="14"/>
      <c r="O1935" s="14" t="n">
        <v>0</v>
      </c>
      <c r="P1935" s="7" t="n">
        <v>7</v>
      </c>
      <c r="Q1935" s="7" t="n">
        <v>39</v>
      </c>
      <c r="R1935" s="7" t="n">
        <v>8</v>
      </c>
      <c r="S1935" s="7" t="n">
        <v>0.314</v>
      </c>
      <c r="T1935" s="7" t="n">
        <v>0</v>
      </c>
      <c r="U1935" s="7" t="n">
        <v>0</v>
      </c>
      <c r="V1935" s="7" t="n">
        <v>0.0206</v>
      </c>
      <c r="W1935" s="7" t="s">
        <v>435</v>
      </c>
    </row>
    <row r="1936" customFormat="false" ht="15" hidden="false" customHeight="false" outlineLevel="0" collapsed="false">
      <c r="A1936" s="7" t="s">
        <v>2049</v>
      </c>
      <c r="B1936" s="7" t="s">
        <v>128</v>
      </c>
      <c r="C1936" s="7" t="n">
        <v>36</v>
      </c>
      <c r="D1936" s="7" t="s">
        <v>104</v>
      </c>
      <c r="E1936" s="7" t="n">
        <v>73</v>
      </c>
      <c r="F1936" s="7" t="n">
        <v>5</v>
      </c>
      <c r="G1936" s="14" t="n">
        <v>11205.53</v>
      </c>
      <c r="H1936" s="14" t="n">
        <v>29492.36</v>
      </c>
      <c r="I1936" s="14" t="n">
        <v>131700</v>
      </c>
      <c r="J1936" s="14" t="n">
        <v>0</v>
      </c>
      <c r="K1936" s="14" t="n">
        <v>0</v>
      </c>
      <c r="L1936" s="14" t="n">
        <v>0</v>
      </c>
      <c r="M1936" s="14" t="n">
        <v>12700</v>
      </c>
      <c r="N1936" s="14"/>
      <c r="O1936" s="14" t="n">
        <v>1034.07</v>
      </c>
      <c r="P1936" s="7" t="n">
        <v>5</v>
      </c>
      <c r="Q1936" s="7" t="n">
        <v>74</v>
      </c>
      <c r="R1936" s="7" t="n">
        <v>0</v>
      </c>
      <c r="S1936" s="7" t="n">
        <v>1</v>
      </c>
      <c r="T1936" s="7" t="n">
        <v>0</v>
      </c>
      <c r="U1936" s="7" t="n">
        <v>0</v>
      </c>
      <c r="V1936" s="7" t="n">
        <v>0.0097</v>
      </c>
      <c r="W1936" s="7" t="s">
        <v>256</v>
      </c>
    </row>
    <row r="1937" customFormat="false" ht="15" hidden="false" customHeight="false" outlineLevel="0" collapsed="false">
      <c r="A1937" s="7" t="s">
        <v>2050</v>
      </c>
      <c r="B1937" s="7" t="s">
        <v>108</v>
      </c>
      <c r="C1937" s="7" t="n">
        <v>69</v>
      </c>
      <c r="D1937" s="7" t="s">
        <v>102</v>
      </c>
      <c r="E1937" s="7" t="n">
        <v>93</v>
      </c>
      <c r="F1937" s="7" t="n">
        <v>3</v>
      </c>
      <c r="G1937" s="14" t="n">
        <v>4860.97</v>
      </c>
      <c r="H1937" s="14" t="n">
        <v>1166.05</v>
      </c>
      <c r="I1937" s="14" t="n">
        <v>0</v>
      </c>
      <c r="J1937" s="14" t="n">
        <v>0</v>
      </c>
      <c r="K1937" s="14" t="n">
        <v>0</v>
      </c>
      <c r="L1937" s="14" t="n">
        <v>0</v>
      </c>
      <c r="M1937" s="14" t="n">
        <v>4500</v>
      </c>
      <c r="N1937" s="14" t="n">
        <v>36.6</v>
      </c>
      <c r="O1937" s="14" t="n">
        <v>334.53</v>
      </c>
      <c r="P1937" s="7" t="n">
        <v>4</v>
      </c>
      <c r="Q1937" s="7" t="n">
        <v>28</v>
      </c>
      <c r="R1937" s="7" t="n">
        <v>0</v>
      </c>
      <c r="S1937" s="7" t="n">
        <v>0.492</v>
      </c>
      <c r="T1937" s="7" t="n">
        <v>1</v>
      </c>
      <c r="U1937" s="7" t="n">
        <v>0</v>
      </c>
      <c r="V1937" s="7" t="n">
        <v>0.1096</v>
      </c>
      <c r="W1937" s="7"/>
    </row>
    <row r="1938" customFormat="false" ht="15" hidden="false" customHeight="false" outlineLevel="0" collapsed="false">
      <c r="A1938" s="7" t="s">
        <v>2051</v>
      </c>
      <c r="B1938" s="7" t="s">
        <v>101</v>
      </c>
      <c r="C1938" s="7" t="n">
        <v>43</v>
      </c>
      <c r="D1938" s="7" t="s">
        <v>102</v>
      </c>
      <c r="E1938" s="7" t="n">
        <v>157</v>
      </c>
      <c r="F1938" s="7" t="n">
        <v>2</v>
      </c>
      <c r="G1938" s="14" t="n">
        <v>5297.47</v>
      </c>
      <c r="H1938" s="14" t="n">
        <v>0</v>
      </c>
      <c r="I1938" s="14" t="n">
        <v>0</v>
      </c>
      <c r="J1938" s="14" t="n">
        <v>0</v>
      </c>
      <c r="K1938" s="14" t="n">
        <v>0</v>
      </c>
      <c r="L1938" s="14" t="n">
        <v>26670</v>
      </c>
      <c r="M1938" s="14"/>
      <c r="N1938" s="14"/>
      <c r="O1938" s="14" t="n">
        <v>0</v>
      </c>
      <c r="P1938" s="7" t="n">
        <v>2</v>
      </c>
      <c r="Q1938" s="7" t="n">
        <v>14</v>
      </c>
      <c r="R1938" s="7" t="n">
        <v>14</v>
      </c>
      <c r="S1938" s="7" t="n">
        <v>0.651</v>
      </c>
      <c r="T1938" s="7" t="n">
        <v>0</v>
      </c>
      <c r="U1938" s="7" t="n">
        <v>0</v>
      </c>
      <c r="V1938" s="7" t="n">
        <v>0.081</v>
      </c>
      <c r="W1938" s="7"/>
    </row>
    <row r="1939" customFormat="false" ht="15" hidden="false" customHeight="false" outlineLevel="0" collapsed="false">
      <c r="A1939" s="7" t="s">
        <v>2052</v>
      </c>
      <c r="B1939" s="7" t="s">
        <v>108</v>
      </c>
      <c r="C1939" s="7" t="n">
        <v>56</v>
      </c>
      <c r="D1939" s="7" t="s">
        <v>104</v>
      </c>
      <c r="E1939" s="7" t="n">
        <v>55</v>
      </c>
      <c r="F1939" s="7" t="n">
        <v>5</v>
      </c>
      <c r="G1939" s="14" t="n">
        <v>4173.13</v>
      </c>
      <c r="H1939" s="14" t="n">
        <v>8473.29</v>
      </c>
      <c r="I1939" s="14" t="n">
        <v>0</v>
      </c>
      <c r="J1939" s="14" t="n">
        <v>0</v>
      </c>
      <c r="K1939" s="14" t="n">
        <v>89000</v>
      </c>
      <c r="L1939" s="14" t="n">
        <v>0</v>
      </c>
      <c r="M1939" s="14" t="n">
        <v>15600</v>
      </c>
      <c r="N1939" s="14" t="n">
        <v>3</v>
      </c>
      <c r="O1939" s="14" t="n">
        <v>1352.55</v>
      </c>
      <c r="P1939" s="7" t="n">
        <v>2</v>
      </c>
      <c r="Q1939" s="7" t="n">
        <v>54</v>
      </c>
      <c r="R1939" s="7" t="n">
        <v>0</v>
      </c>
      <c r="S1939" s="7" t="n">
        <v>0.566</v>
      </c>
      <c r="T1939" s="7" t="n">
        <v>0</v>
      </c>
      <c r="U1939" s="7" t="n">
        <v>0</v>
      </c>
      <c r="V1939" s="7" t="n">
        <v>0.017</v>
      </c>
      <c r="W1939" s="7"/>
    </row>
    <row r="1940" customFormat="false" ht="15" hidden="false" customHeight="false" outlineLevel="0" collapsed="false">
      <c r="A1940" s="7" t="s">
        <v>2053</v>
      </c>
      <c r="B1940" s="7" t="s">
        <v>101</v>
      </c>
      <c r="C1940" s="7" t="n">
        <v>59</v>
      </c>
      <c r="D1940" s="7" t="s">
        <v>104</v>
      </c>
      <c r="E1940" s="7" t="n">
        <v>32</v>
      </c>
      <c r="F1940" s="7" t="n">
        <v>3</v>
      </c>
      <c r="G1940" s="14" t="n">
        <v>6388.3</v>
      </c>
      <c r="H1940" s="14" t="n">
        <v>113356.67</v>
      </c>
      <c r="I1940" s="14" t="n">
        <v>0</v>
      </c>
      <c r="J1940" s="14" t="n">
        <v>0</v>
      </c>
      <c r="K1940" s="14" t="n">
        <v>0</v>
      </c>
      <c r="L1940" s="14" t="n">
        <v>0</v>
      </c>
      <c r="M1940" s="14" t="n">
        <v>10100</v>
      </c>
      <c r="N1940" s="14" t="n">
        <v>57.1</v>
      </c>
      <c r="O1940" s="14" t="n">
        <v>509.09</v>
      </c>
      <c r="P1940" s="7" t="n">
        <v>5</v>
      </c>
      <c r="Q1940" s="7" t="n">
        <v>21</v>
      </c>
      <c r="R1940" s="7" t="n">
        <v>2</v>
      </c>
      <c r="S1940" s="7" t="n">
        <v>0.585</v>
      </c>
      <c r="T1940" s="7" t="n">
        <v>0</v>
      </c>
      <c r="U1940" s="7" t="n">
        <v>0</v>
      </c>
      <c r="V1940" s="7" t="n">
        <v>0.0383</v>
      </c>
      <c r="W1940" s="7"/>
    </row>
    <row r="1941" customFormat="false" ht="15" hidden="false" customHeight="false" outlineLevel="0" collapsed="false">
      <c r="A1941" s="7" t="s">
        <v>2054</v>
      </c>
      <c r="B1941" s="7" t="s">
        <v>101</v>
      </c>
      <c r="C1941" s="7" t="n">
        <v>42</v>
      </c>
      <c r="D1941" s="7" t="s">
        <v>104</v>
      </c>
      <c r="E1941" s="7" t="n">
        <v>93</v>
      </c>
      <c r="F1941" s="7" t="n">
        <v>2</v>
      </c>
      <c r="G1941" s="14" t="n">
        <v>9684.13</v>
      </c>
      <c r="H1941" s="14" t="n">
        <v>33748.62</v>
      </c>
      <c r="I1941" s="14" t="n">
        <v>0</v>
      </c>
      <c r="J1941" s="14" t="n">
        <v>0</v>
      </c>
      <c r="K1941" s="14" t="n">
        <v>0</v>
      </c>
      <c r="L1941" s="14" t="n">
        <v>0</v>
      </c>
      <c r="M1941" s="14"/>
      <c r="N1941" s="14"/>
      <c r="O1941" s="14" t="n">
        <v>0</v>
      </c>
      <c r="P1941" s="7" t="n">
        <v>4</v>
      </c>
      <c r="Q1941" s="7" t="n">
        <v>85</v>
      </c>
      <c r="R1941" s="7" t="n">
        <v>18</v>
      </c>
      <c r="S1941" s="7" t="n">
        <v>0.781</v>
      </c>
      <c r="T1941" s="7" t="n">
        <v>0</v>
      </c>
      <c r="U1941" s="7" t="n">
        <v>0</v>
      </c>
      <c r="V1941" s="7" t="n">
        <v>0.0224</v>
      </c>
      <c r="W1941" s="7"/>
    </row>
    <row r="1942" customFormat="false" ht="15" hidden="false" customHeight="false" outlineLevel="0" collapsed="false">
      <c r="A1942" s="7" t="s">
        <v>2055</v>
      </c>
      <c r="B1942" s="7" t="s">
        <v>108</v>
      </c>
      <c r="C1942" s="7" t="n">
        <v>71</v>
      </c>
      <c r="D1942" s="7" t="s">
        <v>102</v>
      </c>
      <c r="E1942" s="7" t="n">
        <v>271</v>
      </c>
      <c r="F1942" s="7" t="n">
        <v>2</v>
      </c>
      <c r="G1942" s="14" t="n">
        <v>2359.29</v>
      </c>
      <c r="H1942" s="14" t="n">
        <v>14246.55</v>
      </c>
      <c r="I1942" s="14" t="n">
        <v>0</v>
      </c>
      <c r="J1942" s="14" t="n">
        <v>0</v>
      </c>
      <c r="K1942" s="14" t="n">
        <v>0</v>
      </c>
      <c r="L1942" s="14" t="n">
        <v>0</v>
      </c>
      <c r="M1942" s="14"/>
      <c r="N1942" s="14"/>
      <c r="O1942" s="14" t="n">
        <v>0</v>
      </c>
      <c r="P1942" s="7" t="n">
        <v>47</v>
      </c>
      <c r="Q1942" s="7" t="n">
        <v>13</v>
      </c>
      <c r="R1942" s="7" t="n">
        <v>0</v>
      </c>
      <c r="S1942" s="7" t="n">
        <v>0.229</v>
      </c>
      <c r="T1942" s="7" t="n">
        <v>0</v>
      </c>
      <c r="U1942" s="7" t="n">
        <v>0</v>
      </c>
      <c r="V1942" s="7" t="n">
        <v>0.0977</v>
      </c>
      <c r="W1942" s="7"/>
    </row>
    <row r="1943" customFormat="false" ht="15" hidden="false" customHeight="false" outlineLevel="0" collapsed="false">
      <c r="A1943" s="7" t="s">
        <v>2056</v>
      </c>
      <c r="B1943" s="7" t="s">
        <v>101</v>
      </c>
      <c r="C1943" s="7" t="n">
        <v>31</v>
      </c>
      <c r="D1943" s="7" t="s">
        <v>102</v>
      </c>
      <c r="E1943" s="7" t="n">
        <v>63</v>
      </c>
      <c r="F1943" s="7" t="n">
        <v>4</v>
      </c>
      <c r="G1943" s="14" t="n">
        <v>6523.99</v>
      </c>
      <c r="H1943" s="14" t="n">
        <v>26573</v>
      </c>
      <c r="I1943" s="14" t="n">
        <v>0</v>
      </c>
      <c r="J1943" s="14" t="n">
        <v>366923.89</v>
      </c>
      <c r="K1943" s="14" t="n">
        <v>0</v>
      </c>
      <c r="L1943" s="14" t="n">
        <v>0</v>
      </c>
      <c r="M1943" s="14" t="n">
        <v>38400</v>
      </c>
      <c r="N1943" s="14" t="n">
        <v>31.3</v>
      </c>
      <c r="O1943" s="14" t="n">
        <v>2505.97</v>
      </c>
      <c r="P1943" s="7" t="n">
        <v>7</v>
      </c>
      <c r="Q1943" s="7" t="n">
        <v>51</v>
      </c>
      <c r="R1943" s="7" t="n">
        <v>21</v>
      </c>
      <c r="S1943" s="7" t="n">
        <v>0.892</v>
      </c>
      <c r="T1943" s="7" t="n">
        <v>0</v>
      </c>
      <c r="U1943" s="7" t="n">
        <v>0</v>
      </c>
      <c r="V1943" s="7" t="n">
        <v>0.039</v>
      </c>
      <c r="W1943" s="7"/>
    </row>
    <row r="1944" customFormat="false" ht="15" hidden="false" customHeight="false" outlineLevel="0" collapsed="false">
      <c r="A1944" s="7" t="s">
        <v>2057</v>
      </c>
      <c r="B1944" s="7" t="s">
        <v>108</v>
      </c>
      <c r="C1944" s="7" t="n">
        <v>19</v>
      </c>
      <c r="D1944" s="7" t="s">
        <v>104</v>
      </c>
      <c r="E1944" s="7" t="n">
        <v>2</v>
      </c>
      <c r="F1944" s="7" t="n">
        <v>5</v>
      </c>
      <c r="G1944" s="14" t="n">
        <v>22932.26</v>
      </c>
      <c r="H1944" s="14" t="n">
        <v>20496.75</v>
      </c>
      <c r="I1944" s="14" t="n">
        <v>0</v>
      </c>
      <c r="J1944" s="14" t="n">
        <v>0</v>
      </c>
      <c r="K1944" s="14" t="n">
        <v>548000</v>
      </c>
      <c r="L1944" s="14" t="n">
        <v>0</v>
      </c>
      <c r="M1944" s="14" t="n">
        <v>37800</v>
      </c>
      <c r="N1944" s="14" t="n">
        <v>42.9</v>
      </c>
      <c r="O1944" s="14" t="n">
        <v>875.12</v>
      </c>
      <c r="P1944" s="7" t="n">
        <v>2</v>
      </c>
      <c r="Q1944" s="7" t="n">
        <v>34</v>
      </c>
      <c r="R1944" s="7" t="n">
        <v>10</v>
      </c>
      <c r="S1944" s="7" t="n">
        <v>0.871</v>
      </c>
      <c r="T1944" s="7" t="n">
        <v>0</v>
      </c>
      <c r="U1944" s="7" t="n">
        <v>0</v>
      </c>
      <c r="V1944" s="7" t="n">
        <v>0.0308</v>
      </c>
      <c r="W1944" s="7"/>
    </row>
    <row r="1945" customFormat="false" ht="15" hidden="false" customHeight="false" outlineLevel="0" collapsed="false">
      <c r="A1945" s="7" t="s">
        <v>2058</v>
      </c>
      <c r="B1945" s="7" t="s">
        <v>106</v>
      </c>
      <c r="C1945" s="7" t="n">
        <v>28</v>
      </c>
      <c r="D1945" s="7" t="s">
        <v>102</v>
      </c>
      <c r="E1945" s="7" t="n">
        <v>19</v>
      </c>
      <c r="F1945" s="7" t="n">
        <v>2</v>
      </c>
      <c r="G1945" s="14" t="n">
        <v>1021.55</v>
      </c>
      <c r="H1945" s="14" t="n">
        <v>6928.27</v>
      </c>
      <c r="I1945" s="14" t="n">
        <v>0</v>
      </c>
      <c r="J1945" s="14" t="n">
        <v>0</v>
      </c>
      <c r="K1945" s="14" t="n">
        <v>0</v>
      </c>
      <c r="L1945" s="14" t="n">
        <v>0</v>
      </c>
      <c r="M1945" s="14"/>
      <c r="N1945" s="14"/>
      <c r="O1945" s="14" t="n">
        <v>0</v>
      </c>
      <c r="P1945" s="7" t="n">
        <v>14</v>
      </c>
      <c r="Q1945" s="7" t="n">
        <v>36</v>
      </c>
      <c r="R1945" s="7" t="n">
        <v>19</v>
      </c>
      <c r="S1945" s="7" t="n">
        <v>1</v>
      </c>
      <c r="T1945" s="7" t="n">
        <v>0</v>
      </c>
      <c r="U1945" s="7" t="n">
        <v>0</v>
      </c>
      <c r="V1945" s="7" t="n">
        <v>0.0826</v>
      </c>
      <c r="W1945" s="7"/>
    </row>
    <row r="1946" customFormat="false" ht="15" hidden="false" customHeight="false" outlineLevel="0" collapsed="false">
      <c r="A1946" s="7" t="s">
        <v>2059</v>
      </c>
      <c r="B1946" s="7" t="s">
        <v>101</v>
      </c>
      <c r="C1946" s="7" t="n">
        <v>44</v>
      </c>
      <c r="D1946" s="7" t="s">
        <v>102</v>
      </c>
      <c r="E1946" s="7" t="n">
        <v>45</v>
      </c>
      <c r="F1946" s="7" t="n">
        <v>3</v>
      </c>
      <c r="G1946" s="14" t="n">
        <v>13536.75</v>
      </c>
      <c r="H1946" s="14" t="n">
        <v>0</v>
      </c>
      <c r="I1946" s="14" t="n">
        <v>47800</v>
      </c>
      <c r="J1946" s="14" t="n">
        <v>117536.41</v>
      </c>
      <c r="K1946" s="14" t="n">
        <v>0</v>
      </c>
      <c r="L1946" s="14" t="n">
        <v>0</v>
      </c>
      <c r="M1946" s="14"/>
      <c r="N1946" s="14"/>
      <c r="O1946" s="14" t="n">
        <v>0</v>
      </c>
      <c r="P1946" s="7" t="n">
        <v>45</v>
      </c>
      <c r="Q1946" s="7" t="n">
        <v>5</v>
      </c>
      <c r="R1946" s="7" t="n">
        <v>6</v>
      </c>
      <c r="S1946" s="7" t="n">
        <v>0.688</v>
      </c>
      <c r="T1946" s="7" t="n">
        <v>1</v>
      </c>
      <c r="U1946" s="7" t="n">
        <v>0</v>
      </c>
      <c r="V1946" s="7" t="n">
        <v>0.2092</v>
      </c>
      <c r="W1946" s="7"/>
    </row>
    <row r="1947" customFormat="false" ht="15" hidden="false" customHeight="false" outlineLevel="0" collapsed="false">
      <c r="A1947" s="7" t="s">
        <v>2060</v>
      </c>
      <c r="B1947" s="7" t="s">
        <v>106</v>
      </c>
      <c r="C1947" s="7" t="n">
        <v>67</v>
      </c>
      <c r="D1947" s="7" t="s">
        <v>104</v>
      </c>
      <c r="E1947" s="7" t="n">
        <v>358</v>
      </c>
      <c r="F1947" s="7" t="n">
        <v>3</v>
      </c>
      <c r="G1947" s="14" t="n">
        <v>284.87</v>
      </c>
      <c r="H1947" s="14" t="n">
        <v>3500.51</v>
      </c>
      <c r="I1947" s="14" t="n">
        <v>0</v>
      </c>
      <c r="J1947" s="14" t="n">
        <v>37106.64</v>
      </c>
      <c r="K1947" s="14" t="n">
        <v>0</v>
      </c>
      <c r="L1947" s="14" t="n">
        <v>0</v>
      </c>
      <c r="M1947" s="14"/>
      <c r="N1947" s="14"/>
      <c r="O1947" s="14" t="n">
        <v>0</v>
      </c>
      <c r="P1947" s="7" t="n">
        <v>15</v>
      </c>
      <c r="Q1947" s="7" t="n">
        <v>25</v>
      </c>
      <c r="R1947" s="7" t="n">
        <v>0</v>
      </c>
      <c r="S1947" s="7" t="n">
        <v>0</v>
      </c>
      <c r="T1947" s="7" t="n">
        <v>0</v>
      </c>
      <c r="U1947" s="7" t="n">
        <v>0</v>
      </c>
      <c r="V1947" s="7" t="n">
        <v>0.0206</v>
      </c>
      <c r="W1947" s="7"/>
    </row>
    <row r="1948" customFormat="false" ht="15" hidden="false" customHeight="false" outlineLevel="0" collapsed="false">
      <c r="A1948" s="7" t="s">
        <v>2061</v>
      </c>
      <c r="B1948" s="7" t="s">
        <v>106</v>
      </c>
      <c r="C1948" s="7" t="n">
        <v>40</v>
      </c>
      <c r="D1948" s="7" t="s">
        <v>102</v>
      </c>
      <c r="E1948" s="7" t="n">
        <v>161</v>
      </c>
      <c r="F1948" s="7" t="n">
        <v>3</v>
      </c>
      <c r="G1948" s="14" t="n">
        <v>5759.88</v>
      </c>
      <c r="H1948" s="14" t="n">
        <v>16762.22</v>
      </c>
      <c r="I1948" s="14" t="n">
        <v>0</v>
      </c>
      <c r="J1948" s="14" t="n">
        <v>0</v>
      </c>
      <c r="K1948" s="14" t="n">
        <v>0</v>
      </c>
      <c r="L1948" s="14" t="n">
        <v>0</v>
      </c>
      <c r="M1948" s="14" t="n">
        <v>8100</v>
      </c>
      <c r="N1948" s="14" t="n">
        <v>7.1</v>
      </c>
      <c r="O1948" s="14" t="n">
        <v>63.22</v>
      </c>
      <c r="P1948" s="7" t="n">
        <v>10</v>
      </c>
      <c r="Q1948" s="7" t="n">
        <v>10</v>
      </c>
      <c r="R1948" s="7" t="n">
        <v>13</v>
      </c>
      <c r="S1948" s="7" t="n">
        <v>0.827</v>
      </c>
      <c r="T1948" s="7" t="n">
        <v>0</v>
      </c>
      <c r="U1948" s="7" t="n">
        <v>0</v>
      </c>
      <c r="V1948" s="7" t="n">
        <v>0.0483</v>
      </c>
      <c r="W1948" s="7"/>
    </row>
    <row r="1949" customFormat="false" ht="15" hidden="false" customHeight="false" outlineLevel="0" collapsed="false">
      <c r="A1949" s="7" t="s">
        <v>2062</v>
      </c>
      <c r="B1949" s="7" t="s">
        <v>108</v>
      </c>
      <c r="C1949" s="7" t="n">
        <v>69</v>
      </c>
      <c r="D1949" s="7" t="s">
        <v>102</v>
      </c>
      <c r="E1949" s="7" t="n">
        <v>180</v>
      </c>
      <c r="F1949" s="7" t="n">
        <v>1</v>
      </c>
      <c r="G1949" s="14" t="n">
        <v>1789.05</v>
      </c>
      <c r="H1949" s="14" t="n">
        <v>0</v>
      </c>
      <c r="I1949" s="14" t="n">
        <v>0</v>
      </c>
      <c r="J1949" s="14" t="n">
        <v>0</v>
      </c>
      <c r="K1949" s="14" t="n">
        <v>0</v>
      </c>
      <c r="L1949" s="14" t="n">
        <v>0</v>
      </c>
      <c r="M1949" s="14"/>
      <c r="N1949" s="14"/>
      <c r="O1949" s="14" t="n">
        <v>0</v>
      </c>
      <c r="P1949" s="7" t="n">
        <v>15</v>
      </c>
      <c r="Q1949" s="7" t="n">
        <v>15</v>
      </c>
      <c r="R1949" s="7" t="n">
        <v>4</v>
      </c>
      <c r="S1949" s="7" t="n">
        <v>0.469</v>
      </c>
      <c r="T1949" s="7" t="n">
        <v>0</v>
      </c>
      <c r="U1949" s="7" t="n">
        <v>0</v>
      </c>
      <c r="V1949" s="7" t="n">
        <v>0.0863</v>
      </c>
      <c r="W1949" s="7"/>
    </row>
    <row r="1950" customFormat="false" ht="15" hidden="false" customHeight="false" outlineLevel="0" collapsed="false">
      <c r="A1950" s="7" t="s">
        <v>2063</v>
      </c>
      <c r="B1950" s="7" t="s">
        <v>106</v>
      </c>
      <c r="C1950" s="7" t="n">
        <v>21</v>
      </c>
      <c r="D1950" s="7" t="s">
        <v>102</v>
      </c>
      <c r="E1950" s="7" t="n">
        <v>15</v>
      </c>
      <c r="F1950" s="7" t="n">
        <v>2</v>
      </c>
      <c r="G1950" s="14" t="n">
        <v>755.67</v>
      </c>
      <c r="H1950" s="14" t="n">
        <v>3812.57</v>
      </c>
      <c r="I1950" s="14" t="n">
        <v>0</v>
      </c>
      <c r="J1950" s="14" t="n">
        <v>0</v>
      </c>
      <c r="K1950" s="14" t="n">
        <v>0</v>
      </c>
      <c r="L1950" s="14" t="n">
        <v>0</v>
      </c>
      <c r="M1950" s="14"/>
      <c r="N1950" s="14"/>
      <c r="O1950" s="14" t="n">
        <v>0</v>
      </c>
      <c r="P1950" s="7" t="n">
        <v>28</v>
      </c>
      <c r="Q1950" s="7" t="n">
        <v>15</v>
      </c>
      <c r="R1950" s="7" t="n">
        <v>5</v>
      </c>
      <c r="S1950" s="7" t="n">
        <v>0.705</v>
      </c>
      <c r="T1950" s="7" t="n">
        <v>0</v>
      </c>
      <c r="U1950" s="7" t="n">
        <v>0</v>
      </c>
      <c r="V1950" s="7" t="n">
        <v>0.0858</v>
      </c>
      <c r="W1950" s="7"/>
    </row>
    <row r="1951" customFormat="false" ht="15" hidden="false" customHeight="false" outlineLevel="0" collapsed="false">
      <c r="A1951" s="7" t="s">
        <v>2064</v>
      </c>
      <c r="B1951" s="7" t="s">
        <v>101</v>
      </c>
      <c r="C1951" s="7" t="n">
        <v>36</v>
      </c>
      <c r="D1951" s="7" t="s">
        <v>102</v>
      </c>
      <c r="E1951" s="7" t="n">
        <v>25</v>
      </c>
      <c r="F1951" s="7" t="n">
        <v>5</v>
      </c>
      <c r="G1951" s="14" t="n">
        <v>3465.85</v>
      </c>
      <c r="H1951" s="14" t="n">
        <v>59417.07</v>
      </c>
      <c r="I1951" s="14" t="n">
        <v>132500</v>
      </c>
      <c r="J1951" s="14" t="n">
        <v>0</v>
      </c>
      <c r="K1951" s="14" t="n">
        <v>197800</v>
      </c>
      <c r="L1951" s="14" t="n">
        <v>0</v>
      </c>
      <c r="M1951" s="14" t="n">
        <v>35200</v>
      </c>
      <c r="N1951" s="14" t="n">
        <v>44.5</v>
      </c>
      <c r="O1951" s="14" t="n">
        <v>0</v>
      </c>
      <c r="P1951" s="7" t="n">
        <v>411</v>
      </c>
      <c r="Q1951" s="7" t="n">
        <v>0</v>
      </c>
      <c r="R1951" s="7" t="n">
        <v>0</v>
      </c>
      <c r="S1951" s="7"/>
      <c r="T1951" s="7" t="n">
        <v>1</v>
      </c>
      <c r="U1951" s="7" t="n">
        <v>0</v>
      </c>
      <c r="V1951" s="7" t="n">
        <v>0.3857</v>
      </c>
      <c r="W1951" s="7"/>
    </row>
    <row r="1952" customFormat="false" ht="15" hidden="false" customHeight="false" outlineLevel="0" collapsed="false">
      <c r="A1952" s="7" t="s">
        <v>2065</v>
      </c>
      <c r="B1952" s="7" t="s">
        <v>106</v>
      </c>
      <c r="C1952" s="7" t="n">
        <v>59</v>
      </c>
      <c r="D1952" s="7" t="s">
        <v>104</v>
      </c>
      <c r="E1952" s="7" t="n">
        <v>236</v>
      </c>
      <c r="F1952" s="7" t="n">
        <v>1</v>
      </c>
      <c r="G1952" s="14" t="n">
        <v>3842.34</v>
      </c>
      <c r="H1952" s="14" t="n">
        <v>0</v>
      </c>
      <c r="I1952" s="14" t="n">
        <v>0</v>
      </c>
      <c r="J1952" s="14" t="n">
        <v>0</v>
      </c>
      <c r="K1952" s="14" t="n">
        <v>0</v>
      </c>
      <c r="L1952" s="14" t="n">
        <v>0</v>
      </c>
      <c r="M1952" s="14"/>
      <c r="N1952" s="14"/>
      <c r="O1952" s="14" t="n">
        <v>0</v>
      </c>
      <c r="P1952" s="7" t="n">
        <v>2</v>
      </c>
      <c r="Q1952" s="7" t="n">
        <v>47</v>
      </c>
      <c r="R1952" s="7" t="n">
        <v>13</v>
      </c>
      <c r="S1952" s="7" t="n">
        <v>0.789</v>
      </c>
      <c r="T1952" s="7" t="n">
        <v>0</v>
      </c>
      <c r="U1952" s="7" t="n">
        <v>0</v>
      </c>
      <c r="V1952" s="7" t="n">
        <v>0.0264</v>
      </c>
      <c r="W1952" s="7"/>
    </row>
    <row r="1953" customFormat="false" ht="15" hidden="false" customHeight="false" outlineLevel="0" collapsed="false">
      <c r="A1953" s="7" t="s">
        <v>2066</v>
      </c>
      <c r="B1953" s="7" t="s">
        <v>101</v>
      </c>
      <c r="C1953" s="7" t="n">
        <v>49</v>
      </c>
      <c r="D1953" s="7" t="s">
        <v>104</v>
      </c>
      <c r="E1953" s="7" t="n">
        <v>77</v>
      </c>
      <c r="F1953" s="7" t="n">
        <v>4</v>
      </c>
      <c r="G1953" s="14" t="n">
        <v>37034.15</v>
      </c>
      <c r="H1953" s="14" t="n">
        <v>83505.05</v>
      </c>
      <c r="I1953" s="14" t="n">
        <v>685400</v>
      </c>
      <c r="J1953" s="14" t="n">
        <v>0</v>
      </c>
      <c r="K1953" s="14" t="n">
        <v>0</v>
      </c>
      <c r="L1953" s="14" t="n">
        <v>0</v>
      </c>
      <c r="M1953" s="14"/>
      <c r="N1953" s="14"/>
      <c r="O1953" s="14" t="n">
        <v>0</v>
      </c>
      <c r="P1953" s="7" t="n">
        <v>21</v>
      </c>
      <c r="Q1953" s="7" t="n">
        <v>44</v>
      </c>
      <c r="R1953" s="7" t="n">
        <v>6</v>
      </c>
      <c r="S1953" s="7" t="n">
        <v>0.886</v>
      </c>
      <c r="T1953" s="7" t="n">
        <v>0</v>
      </c>
      <c r="U1953" s="7" t="n">
        <v>0</v>
      </c>
      <c r="V1953" s="7" t="n">
        <v>0.0211</v>
      </c>
      <c r="W1953" s="7"/>
    </row>
    <row r="1954" customFormat="false" ht="15" hidden="false" customHeight="false" outlineLevel="0" collapsed="false">
      <c r="A1954" s="7" t="s">
        <v>2067</v>
      </c>
      <c r="B1954" s="7" t="s">
        <v>108</v>
      </c>
      <c r="C1954" s="7" t="n">
        <v>44</v>
      </c>
      <c r="D1954" s="7" t="s">
        <v>102</v>
      </c>
      <c r="E1954" s="7" t="n">
        <v>142</v>
      </c>
      <c r="F1954" s="7" t="n">
        <v>3</v>
      </c>
      <c r="G1954" s="14" t="n">
        <v>3379.18</v>
      </c>
      <c r="H1954" s="14" t="n">
        <v>28463.72</v>
      </c>
      <c r="I1954" s="14" t="n">
        <v>0</v>
      </c>
      <c r="J1954" s="14" t="n">
        <v>0</v>
      </c>
      <c r="K1954" s="14" t="n">
        <v>0</v>
      </c>
      <c r="L1954" s="14" t="n">
        <v>0</v>
      </c>
      <c r="M1954" s="14" t="n">
        <v>7800</v>
      </c>
      <c r="N1954" s="14" t="n">
        <v>29.2</v>
      </c>
      <c r="O1954" s="14" t="n">
        <v>227.56</v>
      </c>
      <c r="P1954" s="7" t="n">
        <v>0</v>
      </c>
      <c r="Q1954" s="7" t="n">
        <v>9</v>
      </c>
      <c r="R1954" s="7" t="n">
        <v>2</v>
      </c>
      <c r="S1954" s="7" t="n">
        <v>0.563</v>
      </c>
      <c r="T1954" s="7" t="n">
        <v>0</v>
      </c>
      <c r="U1954" s="7" t="n">
        <v>1</v>
      </c>
      <c r="V1954" s="7" t="n">
        <v>0.1084</v>
      </c>
      <c r="W1954" s="7"/>
    </row>
    <row r="1955" customFormat="false" ht="15" hidden="false" customHeight="false" outlineLevel="0" collapsed="false">
      <c r="A1955" s="7" t="s">
        <v>2068</v>
      </c>
      <c r="B1955" s="7" t="s">
        <v>108</v>
      </c>
      <c r="C1955" s="7" t="n">
        <v>63</v>
      </c>
      <c r="D1955" s="7" t="s">
        <v>102</v>
      </c>
      <c r="E1955" s="7" t="n">
        <v>233</v>
      </c>
      <c r="F1955" s="7" t="n">
        <v>1</v>
      </c>
      <c r="G1955" s="14" t="n">
        <v>770.49</v>
      </c>
      <c r="H1955" s="14" t="n">
        <v>0</v>
      </c>
      <c r="I1955" s="14" t="n">
        <v>0</v>
      </c>
      <c r="J1955" s="14" t="n">
        <v>0</v>
      </c>
      <c r="K1955" s="14" t="n">
        <v>0</v>
      </c>
      <c r="L1955" s="14" t="n">
        <v>0</v>
      </c>
      <c r="M1955" s="14"/>
      <c r="N1955" s="14"/>
      <c r="O1955" s="14" t="n">
        <v>0</v>
      </c>
      <c r="P1955" s="7" t="n">
        <v>31</v>
      </c>
      <c r="Q1955" s="7" t="n">
        <v>12</v>
      </c>
      <c r="R1955" s="7" t="n">
        <v>5</v>
      </c>
      <c r="S1955" s="7" t="n">
        <v>0.574</v>
      </c>
      <c r="T1955" s="7" t="n">
        <v>0</v>
      </c>
      <c r="U1955" s="7" t="n">
        <v>0</v>
      </c>
      <c r="V1955" s="7" t="n">
        <v>0.1077</v>
      </c>
      <c r="W1955" s="7"/>
    </row>
    <row r="1956" customFormat="false" ht="15" hidden="false" customHeight="false" outlineLevel="0" collapsed="false">
      <c r="A1956" s="7" t="s">
        <v>2069</v>
      </c>
      <c r="B1956" s="7" t="s">
        <v>101</v>
      </c>
      <c r="C1956" s="7" t="n">
        <v>27</v>
      </c>
      <c r="D1956" s="7" t="s">
        <v>104</v>
      </c>
      <c r="E1956" s="7" t="n">
        <v>39</v>
      </c>
      <c r="F1956" s="7" t="n">
        <v>2</v>
      </c>
      <c r="G1956" s="14" t="n">
        <v>8431.84</v>
      </c>
      <c r="H1956" s="14" t="n">
        <v>20697.73</v>
      </c>
      <c r="I1956" s="14" t="n">
        <v>0</v>
      </c>
      <c r="J1956" s="14" t="n">
        <v>0</v>
      </c>
      <c r="K1956" s="14" t="n">
        <v>0</v>
      </c>
      <c r="L1956" s="14" t="n">
        <v>0</v>
      </c>
      <c r="M1956" s="14"/>
      <c r="N1956" s="14"/>
      <c r="O1956" s="14" t="n">
        <v>0</v>
      </c>
      <c r="P1956" s="7" t="n">
        <v>1</v>
      </c>
      <c r="Q1956" s="7" t="n">
        <v>65</v>
      </c>
      <c r="R1956" s="7" t="n">
        <v>17</v>
      </c>
      <c r="S1956" s="7" t="n">
        <v>0.999</v>
      </c>
      <c r="T1956" s="7" t="n">
        <v>0</v>
      </c>
      <c r="U1956" s="7" t="n">
        <v>0</v>
      </c>
      <c r="V1956" s="7" t="n">
        <v>0.0307</v>
      </c>
      <c r="W1956" s="7"/>
    </row>
    <row r="1957" customFormat="false" ht="15" hidden="false" customHeight="false" outlineLevel="0" collapsed="false">
      <c r="A1957" s="7" t="s">
        <v>2070</v>
      </c>
      <c r="B1957" s="7" t="s">
        <v>101</v>
      </c>
      <c r="C1957" s="7" t="n">
        <v>39</v>
      </c>
      <c r="D1957" s="7" t="s">
        <v>102</v>
      </c>
      <c r="E1957" s="7" t="n">
        <v>82</v>
      </c>
      <c r="F1957" s="7" t="n">
        <v>2</v>
      </c>
      <c r="G1957" s="14" t="n">
        <v>2207.32</v>
      </c>
      <c r="H1957" s="14" t="n">
        <v>25375.42</v>
      </c>
      <c r="I1957" s="14" t="n">
        <v>0</v>
      </c>
      <c r="J1957" s="14" t="n">
        <v>0</v>
      </c>
      <c r="K1957" s="14" t="n">
        <v>0</v>
      </c>
      <c r="L1957" s="14" t="n">
        <v>0</v>
      </c>
      <c r="M1957" s="14"/>
      <c r="N1957" s="14"/>
      <c r="O1957" s="14" t="n">
        <v>0</v>
      </c>
      <c r="P1957" s="7" t="n">
        <v>5</v>
      </c>
      <c r="Q1957" s="7" t="n">
        <v>14</v>
      </c>
      <c r="R1957" s="7" t="n">
        <v>7</v>
      </c>
      <c r="S1957" s="7" t="n">
        <v>0.869</v>
      </c>
      <c r="T1957" s="7" t="n">
        <v>0</v>
      </c>
      <c r="U1957" s="7" t="n">
        <v>0</v>
      </c>
      <c r="V1957" s="7" t="n">
        <v>0.0876</v>
      </c>
      <c r="W1957" s="7"/>
    </row>
    <row r="1958" customFormat="false" ht="15" hidden="false" customHeight="false" outlineLevel="0" collapsed="false">
      <c r="A1958" s="7" t="s">
        <v>2071</v>
      </c>
      <c r="B1958" s="7" t="s">
        <v>108</v>
      </c>
      <c r="C1958" s="7" t="n">
        <v>40</v>
      </c>
      <c r="D1958" s="7" t="s">
        <v>104</v>
      </c>
      <c r="E1958" s="7" t="n">
        <v>152</v>
      </c>
      <c r="F1958" s="7" t="n">
        <v>4</v>
      </c>
      <c r="G1958" s="14" t="n">
        <v>6101.16</v>
      </c>
      <c r="H1958" s="14" t="n">
        <v>8766.91</v>
      </c>
      <c r="I1958" s="14" t="n">
        <v>0</v>
      </c>
      <c r="J1958" s="14" t="n">
        <v>20435.63</v>
      </c>
      <c r="K1958" s="14" t="n">
        <v>0</v>
      </c>
      <c r="L1958" s="14" t="n">
        <v>0</v>
      </c>
      <c r="M1958" s="14"/>
      <c r="N1958" s="14"/>
      <c r="O1958" s="14" t="n">
        <v>0</v>
      </c>
      <c r="P1958" s="7" t="n">
        <v>2</v>
      </c>
      <c r="Q1958" s="7" t="n">
        <v>29</v>
      </c>
      <c r="R1958" s="7" t="n">
        <v>11</v>
      </c>
      <c r="S1958" s="7" t="n">
        <v>0.732</v>
      </c>
      <c r="T1958" s="7" t="n">
        <v>1</v>
      </c>
      <c r="U1958" s="7" t="n">
        <v>0</v>
      </c>
      <c r="V1958" s="7" t="n">
        <v>0.0543</v>
      </c>
      <c r="W1958" s="7"/>
    </row>
    <row r="1959" customFormat="false" ht="15" hidden="false" customHeight="false" outlineLevel="0" collapsed="false">
      <c r="A1959" s="7" t="s">
        <v>2072</v>
      </c>
      <c r="B1959" s="7" t="s">
        <v>108</v>
      </c>
      <c r="C1959" s="7" t="n">
        <v>51</v>
      </c>
      <c r="D1959" s="7" t="s">
        <v>102</v>
      </c>
      <c r="E1959" s="7" t="n">
        <v>32</v>
      </c>
      <c r="F1959" s="7" t="n">
        <v>2</v>
      </c>
      <c r="G1959" s="14" t="n">
        <v>5385.5</v>
      </c>
      <c r="H1959" s="14" t="n">
        <v>103267.87</v>
      </c>
      <c r="I1959" s="14" t="n">
        <v>0</v>
      </c>
      <c r="J1959" s="14" t="n">
        <v>0</v>
      </c>
      <c r="K1959" s="14" t="n">
        <v>0</v>
      </c>
      <c r="L1959" s="14" t="n">
        <v>0</v>
      </c>
      <c r="M1959" s="14"/>
      <c r="N1959" s="14"/>
      <c r="O1959" s="14" t="n">
        <v>0</v>
      </c>
      <c r="P1959" s="7" t="n">
        <v>21</v>
      </c>
      <c r="Q1959" s="7" t="n">
        <v>13</v>
      </c>
      <c r="R1959" s="7" t="n">
        <v>4</v>
      </c>
      <c r="S1959" s="7" t="n">
        <v>0.495</v>
      </c>
      <c r="T1959" s="7" t="n">
        <v>0</v>
      </c>
      <c r="U1959" s="7" t="n">
        <v>1</v>
      </c>
      <c r="V1959" s="7" t="n">
        <v>0.1813</v>
      </c>
      <c r="W1959" s="7"/>
    </row>
    <row r="1960" customFormat="false" ht="15" hidden="false" customHeight="false" outlineLevel="0" collapsed="false">
      <c r="A1960" s="7" t="s">
        <v>2073</v>
      </c>
      <c r="B1960" s="7" t="s">
        <v>101</v>
      </c>
      <c r="C1960" s="7" t="n">
        <v>47</v>
      </c>
      <c r="D1960" s="7" t="s">
        <v>104</v>
      </c>
      <c r="E1960" s="7" t="n">
        <v>94</v>
      </c>
      <c r="F1960" s="7" t="n">
        <v>3</v>
      </c>
      <c r="G1960" s="14" t="n">
        <v>4533.1</v>
      </c>
      <c r="H1960" s="14" t="n">
        <v>9783.94</v>
      </c>
      <c r="I1960" s="14" t="n">
        <v>0</v>
      </c>
      <c r="J1960" s="14" t="n">
        <v>0</v>
      </c>
      <c r="K1960" s="14" t="n">
        <v>191000</v>
      </c>
      <c r="L1960" s="14" t="n">
        <v>0</v>
      </c>
      <c r="M1960" s="14"/>
      <c r="N1960" s="14"/>
      <c r="O1960" s="14" t="n">
        <v>0</v>
      </c>
      <c r="P1960" s="7" t="n">
        <v>8</v>
      </c>
      <c r="Q1960" s="7" t="n">
        <v>34</v>
      </c>
      <c r="R1960" s="7" t="n">
        <v>12</v>
      </c>
      <c r="S1960" s="7" t="n">
        <v>0.938</v>
      </c>
      <c r="T1960" s="7" t="n">
        <v>0</v>
      </c>
      <c r="U1960" s="7" t="n">
        <v>0</v>
      </c>
      <c r="V1960" s="7" t="n">
        <v>0.0222</v>
      </c>
      <c r="W1960" s="7"/>
    </row>
    <row r="1961" customFormat="false" ht="15" hidden="false" customHeight="false" outlineLevel="0" collapsed="false">
      <c r="A1961" s="7" t="s">
        <v>2074</v>
      </c>
      <c r="B1961" s="7" t="s">
        <v>108</v>
      </c>
      <c r="C1961" s="7" t="n">
        <v>72</v>
      </c>
      <c r="D1961" s="7" t="s">
        <v>102</v>
      </c>
      <c r="E1961" s="7" t="n">
        <v>48</v>
      </c>
      <c r="F1961" s="7" t="n">
        <v>4</v>
      </c>
      <c r="G1961" s="14" t="n">
        <v>1845.53</v>
      </c>
      <c r="H1961" s="14" t="n">
        <v>3436.15</v>
      </c>
      <c r="I1961" s="14" t="n">
        <v>0</v>
      </c>
      <c r="J1961" s="14" t="n">
        <v>24040.03</v>
      </c>
      <c r="K1961" s="14" t="n">
        <v>0</v>
      </c>
      <c r="L1961" s="14" t="n">
        <v>0</v>
      </c>
      <c r="M1961" s="14" t="n">
        <v>6200</v>
      </c>
      <c r="N1961" s="14" t="n">
        <v>33.9</v>
      </c>
      <c r="O1961" s="14" t="n">
        <v>309.16</v>
      </c>
      <c r="P1961" s="7" t="n">
        <v>3</v>
      </c>
      <c r="Q1961" s="7" t="n">
        <v>24</v>
      </c>
      <c r="R1961" s="7" t="n">
        <v>0</v>
      </c>
      <c r="S1961" s="7" t="n">
        <v>0.128</v>
      </c>
      <c r="T1961" s="7" t="n">
        <v>1</v>
      </c>
      <c r="U1961" s="7" t="n">
        <v>0</v>
      </c>
      <c r="V1961" s="7" t="n">
        <v>0.1142</v>
      </c>
      <c r="W1961" s="7"/>
    </row>
    <row r="1962" customFormat="false" ht="15" hidden="false" customHeight="false" outlineLevel="0" collapsed="false">
      <c r="A1962" s="7" t="s">
        <v>2075</v>
      </c>
      <c r="B1962" s="7" t="s">
        <v>101</v>
      </c>
      <c r="C1962" s="7" t="n">
        <v>50</v>
      </c>
      <c r="D1962" s="7" t="s">
        <v>104</v>
      </c>
      <c r="E1962" s="7" t="n">
        <v>13</v>
      </c>
      <c r="F1962" s="7" t="n">
        <v>3</v>
      </c>
      <c r="G1962" s="14" t="n">
        <v>10623.66</v>
      </c>
      <c r="H1962" s="14" t="n">
        <v>22445.46</v>
      </c>
      <c r="I1962" s="14" t="n">
        <v>0</v>
      </c>
      <c r="J1962" s="14" t="n">
        <v>0</v>
      </c>
      <c r="K1962" s="14" t="n">
        <v>0</v>
      </c>
      <c r="L1962" s="14" t="n">
        <v>0</v>
      </c>
      <c r="M1962" s="14" t="n">
        <v>18600</v>
      </c>
      <c r="N1962" s="14" t="n">
        <v>25.1</v>
      </c>
      <c r="O1962" s="14" t="n">
        <v>1869.65</v>
      </c>
      <c r="P1962" s="7" t="n">
        <v>1</v>
      </c>
      <c r="Q1962" s="7" t="n">
        <v>62</v>
      </c>
      <c r="R1962" s="7" t="n">
        <v>13</v>
      </c>
      <c r="S1962" s="7" t="n">
        <v>0.779</v>
      </c>
      <c r="T1962" s="7" t="n">
        <v>0</v>
      </c>
      <c r="U1962" s="7" t="n">
        <v>0</v>
      </c>
      <c r="V1962" s="7" t="n">
        <v>0.0237</v>
      </c>
      <c r="W1962" s="7"/>
    </row>
    <row r="1963" customFormat="false" ht="15" hidden="false" customHeight="false" outlineLevel="0" collapsed="false">
      <c r="A1963" s="7" t="s">
        <v>2076</v>
      </c>
      <c r="B1963" s="7" t="s">
        <v>108</v>
      </c>
      <c r="C1963" s="7" t="n">
        <v>65</v>
      </c>
      <c r="D1963" s="7" t="s">
        <v>102</v>
      </c>
      <c r="E1963" s="7" t="n">
        <v>61</v>
      </c>
      <c r="F1963" s="7" t="n">
        <v>2</v>
      </c>
      <c r="G1963" s="14" t="n">
        <v>1170.06</v>
      </c>
      <c r="H1963" s="14" t="n">
        <v>2924.77</v>
      </c>
      <c r="I1963" s="14" t="n">
        <v>0</v>
      </c>
      <c r="J1963" s="14" t="n">
        <v>0</v>
      </c>
      <c r="K1963" s="14" t="n">
        <v>0</v>
      </c>
      <c r="L1963" s="14" t="n">
        <v>0</v>
      </c>
      <c r="M1963" s="14"/>
      <c r="N1963" s="14"/>
      <c r="O1963" s="14" t="n">
        <v>0</v>
      </c>
      <c r="P1963" s="7" t="n">
        <v>6</v>
      </c>
      <c r="Q1963" s="7" t="n">
        <v>10</v>
      </c>
      <c r="R1963" s="7" t="n">
        <v>0</v>
      </c>
      <c r="S1963" s="7" t="n">
        <v>0.604</v>
      </c>
      <c r="T1963" s="7" t="n">
        <v>0</v>
      </c>
      <c r="U1963" s="7" t="n">
        <v>0</v>
      </c>
      <c r="V1963" s="7" t="n">
        <v>0.112</v>
      </c>
      <c r="W1963" s="7"/>
    </row>
    <row r="1964" customFormat="false" ht="15" hidden="false" customHeight="false" outlineLevel="0" collapsed="false">
      <c r="A1964" s="7" t="s">
        <v>2077</v>
      </c>
      <c r="B1964" s="7" t="s">
        <v>108</v>
      </c>
      <c r="C1964" s="7" t="n">
        <v>58</v>
      </c>
      <c r="D1964" s="7" t="s">
        <v>102</v>
      </c>
      <c r="E1964" s="7" t="n">
        <v>140</v>
      </c>
      <c r="F1964" s="7" t="n">
        <v>2</v>
      </c>
      <c r="G1964" s="14" t="n">
        <v>6909.35</v>
      </c>
      <c r="H1964" s="14" t="n">
        <v>113051.79</v>
      </c>
      <c r="I1964" s="14" t="n">
        <v>0</v>
      </c>
      <c r="J1964" s="14" t="n">
        <v>0</v>
      </c>
      <c r="K1964" s="14" t="n">
        <v>0</v>
      </c>
      <c r="L1964" s="14" t="n">
        <v>0</v>
      </c>
      <c r="M1964" s="14"/>
      <c r="N1964" s="14"/>
      <c r="O1964" s="14" t="n">
        <v>0</v>
      </c>
      <c r="P1964" s="7" t="n">
        <v>9</v>
      </c>
      <c r="Q1964" s="7" t="n">
        <v>15</v>
      </c>
      <c r="R1964" s="7" t="n">
        <v>4</v>
      </c>
      <c r="S1964" s="7" t="n">
        <v>0.539</v>
      </c>
      <c r="T1964" s="7" t="n">
        <v>0</v>
      </c>
      <c r="U1964" s="7" t="n">
        <v>0</v>
      </c>
      <c r="V1964" s="7" t="n">
        <v>0.0896</v>
      </c>
      <c r="W1964" s="7"/>
    </row>
    <row r="1965" customFormat="false" ht="15" hidden="false" customHeight="false" outlineLevel="0" collapsed="false">
      <c r="A1965" s="7" t="s">
        <v>2078</v>
      </c>
      <c r="B1965" s="7" t="s">
        <v>108</v>
      </c>
      <c r="C1965" s="7" t="n">
        <v>45</v>
      </c>
      <c r="D1965" s="7" t="s">
        <v>104</v>
      </c>
      <c r="E1965" s="7" t="n">
        <v>210</v>
      </c>
      <c r="F1965" s="7" t="n">
        <v>4</v>
      </c>
      <c r="G1965" s="14" t="n">
        <v>4433.75</v>
      </c>
      <c r="H1965" s="14" t="n">
        <v>25407.71</v>
      </c>
      <c r="I1965" s="14" t="n">
        <v>0</v>
      </c>
      <c r="J1965" s="14" t="n">
        <v>0</v>
      </c>
      <c r="K1965" s="14" t="n">
        <v>299300</v>
      </c>
      <c r="L1965" s="14" t="n">
        <v>0</v>
      </c>
      <c r="M1965" s="14" t="n">
        <v>21200</v>
      </c>
      <c r="N1965" s="14" t="n">
        <v>56</v>
      </c>
      <c r="O1965" s="14" t="n">
        <v>336.02</v>
      </c>
      <c r="P1965" s="7" t="n">
        <v>11</v>
      </c>
      <c r="Q1965" s="7" t="n">
        <v>45</v>
      </c>
      <c r="R1965" s="7" t="n">
        <v>0</v>
      </c>
      <c r="S1965" s="7" t="n">
        <v>0.514</v>
      </c>
      <c r="T1965" s="7" t="n">
        <v>0</v>
      </c>
      <c r="U1965" s="7" t="n">
        <v>0</v>
      </c>
      <c r="V1965" s="7" t="n">
        <v>0.0209</v>
      </c>
      <c r="W1965" s="7" t="s">
        <v>137</v>
      </c>
    </row>
    <row r="1966" customFormat="false" ht="15" hidden="false" customHeight="false" outlineLevel="0" collapsed="false">
      <c r="A1966" s="7" t="s">
        <v>2079</v>
      </c>
      <c r="B1966" s="7" t="s">
        <v>106</v>
      </c>
      <c r="C1966" s="7" t="n">
        <v>39</v>
      </c>
      <c r="D1966" s="7" t="s">
        <v>104</v>
      </c>
      <c r="E1966" s="7" t="n">
        <v>6</v>
      </c>
      <c r="F1966" s="7" t="n">
        <v>5</v>
      </c>
      <c r="G1966" s="14" t="n">
        <v>12318.48</v>
      </c>
      <c r="H1966" s="14" t="n">
        <v>361459.62</v>
      </c>
      <c r="I1966" s="14" t="n">
        <v>0</v>
      </c>
      <c r="J1966" s="14" t="n">
        <v>1100854.63</v>
      </c>
      <c r="K1966" s="14" t="n">
        <v>568300</v>
      </c>
      <c r="L1966" s="14" t="n">
        <v>0</v>
      </c>
      <c r="M1966" s="14" t="n">
        <v>13700</v>
      </c>
      <c r="N1966" s="14" t="n">
        <v>40.3</v>
      </c>
      <c r="O1966" s="14" t="n">
        <v>1425.91</v>
      </c>
      <c r="P1966" s="7" t="n">
        <v>16</v>
      </c>
      <c r="Q1966" s="7" t="n">
        <v>28</v>
      </c>
      <c r="R1966" s="7" t="n">
        <v>11</v>
      </c>
      <c r="S1966" s="7" t="n">
        <v>0.55</v>
      </c>
      <c r="T1966" s="7" t="n">
        <v>0</v>
      </c>
      <c r="U1966" s="7" t="n">
        <v>0</v>
      </c>
      <c r="V1966" s="7" t="n">
        <v>0.0251</v>
      </c>
      <c r="W1966" s="7"/>
    </row>
    <row r="1967" customFormat="false" ht="15" hidden="false" customHeight="false" outlineLevel="0" collapsed="false">
      <c r="A1967" s="7" t="s">
        <v>2080</v>
      </c>
      <c r="B1967" s="7" t="s">
        <v>108</v>
      </c>
      <c r="C1967" s="7" t="n">
        <v>36</v>
      </c>
      <c r="D1967" s="7" t="s">
        <v>102</v>
      </c>
      <c r="E1967" s="7" t="n">
        <v>151</v>
      </c>
      <c r="F1967" s="7" t="n">
        <v>1</v>
      </c>
      <c r="G1967" s="14" t="n">
        <v>2268.38</v>
      </c>
      <c r="H1967" s="14" t="n">
        <v>0</v>
      </c>
      <c r="I1967" s="14" t="n">
        <v>0</v>
      </c>
      <c r="J1967" s="14" t="n">
        <v>0</v>
      </c>
      <c r="K1967" s="14" t="n">
        <v>0</v>
      </c>
      <c r="L1967" s="14" t="n">
        <v>0</v>
      </c>
      <c r="M1967" s="14"/>
      <c r="N1967" s="14"/>
      <c r="O1967" s="14" t="n">
        <v>0</v>
      </c>
      <c r="P1967" s="7" t="n">
        <v>15</v>
      </c>
      <c r="Q1967" s="7" t="n">
        <v>35</v>
      </c>
      <c r="R1967" s="7" t="n">
        <v>0</v>
      </c>
      <c r="S1967" s="7" t="n">
        <v>0.653</v>
      </c>
      <c r="T1967" s="7" t="n">
        <v>3</v>
      </c>
      <c r="U1967" s="7" t="n">
        <v>0</v>
      </c>
      <c r="V1967" s="7" t="n">
        <v>0.2686</v>
      </c>
      <c r="W1967" s="7"/>
    </row>
    <row r="1968" customFormat="false" ht="15" hidden="false" customHeight="false" outlineLevel="0" collapsed="false">
      <c r="A1968" s="7" t="s">
        <v>2081</v>
      </c>
      <c r="B1968" s="7" t="s">
        <v>106</v>
      </c>
      <c r="C1968" s="7" t="n">
        <v>55</v>
      </c>
      <c r="D1968" s="7" t="s">
        <v>104</v>
      </c>
      <c r="E1968" s="7" t="n">
        <v>141</v>
      </c>
      <c r="F1968" s="7" t="n">
        <v>3</v>
      </c>
      <c r="G1968" s="14" t="n">
        <v>7413.85</v>
      </c>
      <c r="H1968" s="14" t="n">
        <v>0</v>
      </c>
      <c r="I1968" s="14" t="n">
        <v>49100</v>
      </c>
      <c r="J1968" s="14" t="n">
        <v>0</v>
      </c>
      <c r="K1968" s="14" t="n">
        <v>0</v>
      </c>
      <c r="L1968" s="14" t="n">
        <v>0</v>
      </c>
      <c r="M1968" s="14" t="n">
        <v>17700</v>
      </c>
      <c r="N1968" s="14" t="n">
        <v>7.8</v>
      </c>
      <c r="O1968" s="14" t="n">
        <v>480.59</v>
      </c>
      <c r="P1968" s="7" t="n">
        <v>19</v>
      </c>
      <c r="Q1968" s="7" t="n">
        <v>46</v>
      </c>
      <c r="R1968" s="7" t="n">
        <v>0</v>
      </c>
      <c r="S1968" s="7" t="n">
        <v>0.38</v>
      </c>
      <c r="T1968" s="7" t="n">
        <v>0</v>
      </c>
      <c r="U1968" s="7" t="n">
        <v>0</v>
      </c>
      <c r="V1968" s="7" t="n">
        <v>0.0298</v>
      </c>
      <c r="W1968" s="7"/>
    </row>
    <row r="1969" customFormat="false" ht="15" hidden="false" customHeight="false" outlineLevel="0" collapsed="false">
      <c r="A1969" s="7" t="s">
        <v>2082</v>
      </c>
      <c r="B1969" s="7" t="s">
        <v>106</v>
      </c>
      <c r="C1969" s="7" t="n">
        <v>32</v>
      </c>
      <c r="D1969" s="7" t="s">
        <v>104</v>
      </c>
      <c r="E1969" s="7" t="n">
        <v>2</v>
      </c>
      <c r="F1969" s="7" t="n">
        <v>3</v>
      </c>
      <c r="G1969" s="14" t="n">
        <v>4929.95</v>
      </c>
      <c r="H1969" s="14" t="n">
        <v>0</v>
      </c>
      <c r="I1969" s="14" t="n">
        <v>0</v>
      </c>
      <c r="J1969" s="14" t="n">
        <v>0</v>
      </c>
      <c r="K1969" s="14" t="n">
        <v>202400</v>
      </c>
      <c r="L1969" s="14" t="n">
        <v>0</v>
      </c>
      <c r="M1969" s="14" t="n">
        <v>26500</v>
      </c>
      <c r="N1969" s="14" t="n">
        <v>32.8</v>
      </c>
      <c r="O1969" s="14" t="n">
        <v>691.43</v>
      </c>
      <c r="P1969" s="7" t="n">
        <v>9</v>
      </c>
      <c r="Q1969" s="7" t="n">
        <v>28</v>
      </c>
      <c r="R1969" s="7" t="n">
        <v>0</v>
      </c>
      <c r="S1969" s="7" t="n">
        <v>0.486</v>
      </c>
      <c r="T1969" s="7" t="n">
        <v>0</v>
      </c>
      <c r="U1969" s="7" t="n">
        <v>0</v>
      </c>
      <c r="V1969" s="7" t="n">
        <v>0.0393</v>
      </c>
      <c r="W1969" s="7" t="s">
        <v>117</v>
      </c>
    </row>
    <row r="1970" customFormat="false" ht="15" hidden="false" customHeight="false" outlineLevel="0" collapsed="false">
      <c r="A1970" s="7" t="s">
        <v>2083</v>
      </c>
      <c r="B1970" s="7" t="s">
        <v>106</v>
      </c>
      <c r="C1970" s="7" t="n">
        <v>50</v>
      </c>
      <c r="D1970" s="7" t="s">
        <v>102</v>
      </c>
      <c r="E1970" s="7" t="n">
        <v>78</v>
      </c>
      <c r="F1970" s="7" t="n">
        <v>2</v>
      </c>
      <c r="G1970" s="14" t="n">
        <v>3080.68</v>
      </c>
      <c r="H1970" s="14" t="n">
        <v>0</v>
      </c>
      <c r="I1970" s="14" t="n">
        <v>58900</v>
      </c>
      <c r="J1970" s="14" t="n">
        <v>0</v>
      </c>
      <c r="K1970" s="14" t="n">
        <v>0</v>
      </c>
      <c r="L1970" s="14" t="n">
        <v>0</v>
      </c>
      <c r="M1970" s="14"/>
      <c r="N1970" s="14"/>
      <c r="O1970" s="14" t="n">
        <v>0</v>
      </c>
      <c r="P1970" s="7" t="n">
        <v>14</v>
      </c>
      <c r="Q1970" s="7" t="n">
        <v>24</v>
      </c>
      <c r="R1970" s="7" t="n">
        <v>0</v>
      </c>
      <c r="S1970" s="7" t="n">
        <v>0.689</v>
      </c>
      <c r="T1970" s="7" t="n">
        <v>0</v>
      </c>
      <c r="U1970" s="7" t="n">
        <v>0</v>
      </c>
      <c r="V1970" s="7" t="n">
        <v>0.0998</v>
      </c>
      <c r="W1970" s="7"/>
    </row>
    <row r="1971" customFormat="false" ht="15" hidden="false" customHeight="false" outlineLevel="0" collapsed="false">
      <c r="A1971" s="7" t="s">
        <v>2084</v>
      </c>
      <c r="B1971" s="7" t="s">
        <v>108</v>
      </c>
      <c r="C1971" s="7" t="n">
        <v>19</v>
      </c>
      <c r="D1971" s="7" t="s">
        <v>104</v>
      </c>
      <c r="E1971" s="7" t="n">
        <v>5</v>
      </c>
      <c r="F1971" s="7" t="n">
        <v>3</v>
      </c>
      <c r="G1971" s="14" t="n">
        <v>2413.59</v>
      </c>
      <c r="H1971" s="14" t="n">
        <v>0</v>
      </c>
      <c r="I1971" s="14" t="n">
        <v>0</v>
      </c>
      <c r="J1971" s="14" t="n">
        <v>20681.42</v>
      </c>
      <c r="K1971" s="14" t="n">
        <v>0</v>
      </c>
      <c r="L1971" s="14" t="n">
        <v>0</v>
      </c>
      <c r="M1971" s="14" t="n">
        <v>3900</v>
      </c>
      <c r="N1971" s="14" t="n">
        <v>46.6</v>
      </c>
      <c r="O1971" s="14" t="n">
        <v>62.51</v>
      </c>
      <c r="P1971" s="7" t="n">
        <v>15</v>
      </c>
      <c r="Q1971" s="7" t="n">
        <v>33</v>
      </c>
      <c r="R1971" s="7" t="n">
        <v>11</v>
      </c>
      <c r="S1971" s="7" t="n">
        <v>0.741</v>
      </c>
      <c r="T1971" s="7" t="n">
        <v>0</v>
      </c>
      <c r="U1971" s="7" t="n">
        <v>0</v>
      </c>
      <c r="V1971" s="7" t="n">
        <v>0.0287</v>
      </c>
      <c r="W1971" s="7"/>
    </row>
    <row r="1972" customFormat="false" ht="15" hidden="false" customHeight="false" outlineLevel="0" collapsed="false">
      <c r="A1972" s="7" t="s">
        <v>2085</v>
      </c>
      <c r="B1972" s="7" t="s">
        <v>106</v>
      </c>
      <c r="C1972" s="7" t="n">
        <v>57</v>
      </c>
      <c r="D1972" s="7" t="s">
        <v>102</v>
      </c>
      <c r="E1972" s="7" t="n">
        <v>152</v>
      </c>
      <c r="F1972" s="7" t="n">
        <v>1</v>
      </c>
      <c r="G1972" s="14" t="n">
        <v>4968.83</v>
      </c>
      <c r="H1972" s="14" t="n">
        <v>0</v>
      </c>
      <c r="I1972" s="14" t="n">
        <v>0</v>
      </c>
      <c r="J1972" s="14" t="n">
        <v>0</v>
      </c>
      <c r="K1972" s="14" t="n">
        <v>0</v>
      </c>
      <c r="L1972" s="14" t="n">
        <v>0</v>
      </c>
      <c r="M1972" s="14"/>
      <c r="N1972" s="14"/>
      <c r="O1972" s="14" t="n">
        <v>0</v>
      </c>
      <c r="P1972" s="7" t="n">
        <v>5</v>
      </c>
      <c r="Q1972" s="7" t="n">
        <v>26</v>
      </c>
      <c r="R1972" s="7" t="n">
        <v>9</v>
      </c>
      <c r="S1972" s="7" t="n">
        <v>0.321</v>
      </c>
      <c r="T1972" s="7" t="n">
        <v>0</v>
      </c>
      <c r="U1972" s="7" t="n">
        <v>0</v>
      </c>
      <c r="V1972" s="7" t="n">
        <v>0.0673</v>
      </c>
      <c r="W1972" s="7"/>
    </row>
    <row r="1973" customFormat="false" ht="15" hidden="false" customHeight="false" outlineLevel="0" collapsed="false">
      <c r="A1973" s="7" t="s">
        <v>2086</v>
      </c>
      <c r="B1973" s="7" t="s">
        <v>108</v>
      </c>
      <c r="C1973" s="7" t="n">
        <v>31</v>
      </c>
      <c r="D1973" s="7" t="s">
        <v>102</v>
      </c>
      <c r="E1973" s="7" t="n">
        <v>91</v>
      </c>
      <c r="F1973" s="7" t="n">
        <v>3</v>
      </c>
      <c r="G1973" s="14" t="n">
        <v>26317.78</v>
      </c>
      <c r="H1973" s="14" t="n">
        <v>78314.6</v>
      </c>
      <c r="I1973" s="14" t="n">
        <v>0</v>
      </c>
      <c r="J1973" s="14" t="n">
        <v>0</v>
      </c>
      <c r="K1973" s="14" t="n">
        <v>0</v>
      </c>
      <c r="L1973" s="14" t="n">
        <v>0</v>
      </c>
      <c r="M1973" s="14" t="n">
        <v>16600</v>
      </c>
      <c r="N1973" s="14" t="n">
        <v>18.3</v>
      </c>
      <c r="O1973" s="14" t="n">
        <v>498.43</v>
      </c>
      <c r="P1973" s="7" t="n">
        <v>4</v>
      </c>
      <c r="Q1973" s="7" t="n">
        <v>25</v>
      </c>
      <c r="R1973" s="7" t="n">
        <v>15</v>
      </c>
      <c r="S1973" s="7" t="n">
        <v>0.713</v>
      </c>
      <c r="T1973" s="7" t="n">
        <v>1</v>
      </c>
      <c r="U1973" s="7" t="n">
        <v>0</v>
      </c>
      <c r="V1973" s="7" t="n">
        <v>0.1386</v>
      </c>
      <c r="W1973" s="7"/>
    </row>
    <row r="1974" customFormat="false" ht="15" hidden="false" customHeight="false" outlineLevel="0" collapsed="false">
      <c r="A1974" s="7" t="s">
        <v>2087</v>
      </c>
      <c r="B1974" s="7" t="s">
        <v>128</v>
      </c>
      <c r="C1974" s="7" t="n">
        <v>70</v>
      </c>
      <c r="D1974" s="7" t="s">
        <v>104</v>
      </c>
      <c r="E1974" s="7" t="n">
        <v>237</v>
      </c>
      <c r="F1974" s="7" t="n">
        <v>3</v>
      </c>
      <c r="G1974" s="14" t="n">
        <v>2124.26</v>
      </c>
      <c r="H1974" s="14" t="n">
        <v>3083.81</v>
      </c>
      <c r="I1974" s="14" t="n">
        <v>0</v>
      </c>
      <c r="J1974" s="14" t="n">
        <v>0</v>
      </c>
      <c r="K1974" s="14" t="n">
        <v>73300</v>
      </c>
      <c r="L1974" s="14" t="n">
        <v>0</v>
      </c>
      <c r="M1974" s="14"/>
      <c r="N1974" s="14"/>
      <c r="O1974" s="14" t="n">
        <v>0</v>
      </c>
      <c r="P1974" s="7" t="n">
        <v>2</v>
      </c>
      <c r="Q1974" s="7" t="n">
        <v>51</v>
      </c>
      <c r="R1974" s="7" t="n">
        <v>0</v>
      </c>
      <c r="S1974" s="7" t="n">
        <v>0.126</v>
      </c>
      <c r="T1974" s="7" t="n">
        <v>1</v>
      </c>
      <c r="U1974" s="7" t="n">
        <v>0</v>
      </c>
      <c r="V1974" s="7" t="n">
        <v>0.0279</v>
      </c>
      <c r="W1974" s="7"/>
    </row>
    <row r="1975" customFormat="false" ht="15" hidden="false" customHeight="false" outlineLevel="0" collapsed="false">
      <c r="A1975" s="7" t="s">
        <v>2088</v>
      </c>
      <c r="B1975" s="7" t="s">
        <v>101</v>
      </c>
      <c r="C1975" s="7" t="n">
        <v>51</v>
      </c>
      <c r="D1975" s="7" t="s">
        <v>104</v>
      </c>
      <c r="E1975" s="7" t="n">
        <v>196</v>
      </c>
      <c r="F1975" s="7" t="n">
        <v>2</v>
      </c>
      <c r="G1975" s="14" t="n">
        <v>2912.26</v>
      </c>
      <c r="H1975" s="14" t="n">
        <v>0</v>
      </c>
      <c r="I1975" s="14" t="n">
        <v>11300</v>
      </c>
      <c r="J1975" s="14" t="n">
        <v>0</v>
      </c>
      <c r="K1975" s="14" t="n">
        <v>0</v>
      </c>
      <c r="L1975" s="14" t="n">
        <v>0</v>
      </c>
      <c r="M1975" s="14"/>
      <c r="N1975" s="14"/>
      <c r="O1975" s="14" t="n">
        <v>0</v>
      </c>
      <c r="P1975" s="7" t="n">
        <v>4</v>
      </c>
      <c r="Q1975" s="7" t="n">
        <v>24</v>
      </c>
      <c r="R1975" s="7" t="n">
        <v>0</v>
      </c>
      <c r="S1975" s="7" t="n">
        <v>0.768</v>
      </c>
      <c r="T1975" s="7" t="n">
        <v>1</v>
      </c>
      <c r="U1975" s="7" t="n">
        <v>0</v>
      </c>
      <c r="V1975" s="7" t="n">
        <v>0.0446</v>
      </c>
      <c r="W1975" s="7"/>
    </row>
    <row r="1976" customFormat="false" ht="15" hidden="false" customHeight="false" outlineLevel="0" collapsed="false">
      <c r="A1976" s="7" t="s">
        <v>2089</v>
      </c>
      <c r="B1976" s="7" t="s">
        <v>108</v>
      </c>
      <c r="C1976" s="7" t="n">
        <v>28</v>
      </c>
      <c r="D1976" s="7" t="s">
        <v>102</v>
      </c>
      <c r="E1976" s="7" t="n">
        <v>30</v>
      </c>
      <c r="F1976" s="7" t="n">
        <v>3</v>
      </c>
      <c r="G1976" s="14" t="n">
        <v>2575.71</v>
      </c>
      <c r="H1976" s="14" t="n">
        <v>7153.04</v>
      </c>
      <c r="I1976" s="14" t="n">
        <v>16300</v>
      </c>
      <c r="J1976" s="14" t="n">
        <v>0</v>
      </c>
      <c r="K1976" s="14" t="n">
        <v>0</v>
      </c>
      <c r="L1976" s="14" t="n">
        <v>0</v>
      </c>
      <c r="M1976" s="14"/>
      <c r="N1976" s="14"/>
      <c r="O1976" s="14" t="n">
        <v>0</v>
      </c>
      <c r="P1976" s="7" t="n">
        <v>23</v>
      </c>
      <c r="Q1976" s="7" t="n">
        <v>13</v>
      </c>
      <c r="R1976" s="7" t="n">
        <v>17</v>
      </c>
      <c r="S1976" s="7" t="n">
        <v>0.769</v>
      </c>
      <c r="T1976" s="7" t="n">
        <v>0</v>
      </c>
      <c r="U1976" s="7" t="n">
        <v>0</v>
      </c>
      <c r="V1976" s="7" t="n">
        <v>0.103</v>
      </c>
      <c r="W1976" s="7"/>
    </row>
    <row r="1977" customFormat="false" ht="15" hidden="false" customHeight="false" outlineLevel="0" collapsed="false">
      <c r="A1977" s="7" t="s">
        <v>2090</v>
      </c>
      <c r="B1977" s="7" t="s">
        <v>101</v>
      </c>
      <c r="C1977" s="7" t="n">
        <v>47</v>
      </c>
      <c r="D1977" s="7" t="s">
        <v>102</v>
      </c>
      <c r="E1977" s="7" t="n">
        <v>290</v>
      </c>
      <c r="F1977" s="7" t="n">
        <v>2</v>
      </c>
      <c r="G1977" s="14" t="n">
        <v>5565.63</v>
      </c>
      <c r="H1977" s="14" t="n">
        <v>42519.89</v>
      </c>
      <c r="I1977" s="14" t="n">
        <v>0</v>
      </c>
      <c r="J1977" s="14" t="n">
        <v>0</v>
      </c>
      <c r="K1977" s="14" t="n">
        <v>0</v>
      </c>
      <c r="L1977" s="14" t="n">
        <v>0</v>
      </c>
      <c r="M1977" s="14"/>
      <c r="N1977" s="14"/>
      <c r="O1977" s="14" t="n">
        <v>0</v>
      </c>
      <c r="P1977" s="7" t="n">
        <v>241</v>
      </c>
      <c r="Q1977" s="7" t="n">
        <v>0</v>
      </c>
      <c r="R1977" s="7" t="n">
        <v>0</v>
      </c>
      <c r="S1977" s="7"/>
      <c r="T1977" s="7" t="n">
        <v>0</v>
      </c>
      <c r="U1977" s="7" t="n">
        <v>0</v>
      </c>
      <c r="V1977" s="7" t="n">
        <v>0.2536</v>
      </c>
      <c r="W1977" s="7"/>
    </row>
    <row r="1978" customFormat="false" ht="15" hidden="false" customHeight="false" outlineLevel="0" collapsed="false">
      <c r="A1978" s="7" t="s">
        <v>2091</v>
      </c>
      <c r="B1978" s="7" t="s">
        <v>128</v>
      </c>
      <c r="C1978" s="7" t="n">
        <v>25</v>
      </c>
      <c r="D1978" s="7" t="s">
        <v>104</v>
      </c>
      <c r="E1978" s="7" t="n">
        <v>34</v>
      </c>
      <c r="F1978" s="7" t="n">
        <v>3</v>
      </c>
      <c r="G1978" s="14" t="n">
        <v>1131.79</v>
      </c>
      <c r="H1978" s="14" t="n">
        <v>13353.39</v>
      </c>
      <c r="I1978" s="14" t="n">
        <v>0</v>
      </c>
      <c r="J1978" s="14" t="n">
        <v>0</v>
      </c>
      <c r="K1978" s="14" t="n">
        <v>0</v>
      </c>
      <c r="L1978" s="14" t="n">
        <v>0</v>
      </c>
      <c r="M1978" s="14" t="n">
        <v>9100</v>
      </c>
      <c r="N1978" s="14" t="n">
        <v>51.2</v>
      </c>
      <c r="O1978" s="14" t="n">
        <v>0</v>
      </c>
      <c r="P1978" s="7" t="n">
        <v>183</v>
      </c>
      <c r="Q1978" s="7" t="n">
        <v>0</v>
      </c>
      <c r="R1978" s="7" t="n">
        <v>0</v>
      </c>
      <c r="S1978" s="7"/>
      <c r="T1978" s="7" t="n">
        <v>0</v>
      </c>
      <c r="U1978" s="7" t="n">
        <v>0</v>
      </c>
      <c r="V1978" s="7" t="n">
        <v>0.1975</v>
      </c>
      <c r="W1978" s="7"/>
    </row>
    <row r="1979" customFormat="false" ht="15" hidden="false" customHeight="false" outlineLevel="0" collapsed="false">
      <c r="A1979" s="7" t="s">
        <v>2092</v>
      </c>
      <c r="B1979" s="7" t="s">
        <v>108</v>
      </c>
      <c r="C1979" s="7" t="n">
        <v>29</v>
      </c>
      <c r="D1979" s="7" t="s">
        <v>104</v>
      </c>
      <c r="E1979" s="7" t="n">
        <v>17</v>
      </c>
      <c r="F1979" s="7" t="n">
        <v>5</v>
      </c>
      <c r="G1979" s="14" t="n">
        <v>9296.17</v>
      </c>
      <c r="H1979" s="14" t="n">
        <v>9133.73</v>
      </c>
      <c r="I1979" s="14" t="n">
        <v>0</v>
      </c>
      <c r="J1979" s="14" t="n">
        <v>0</v>
      </c>
      <c r="K1979" s="14" t="n">
        <v>95500</v>
      </c>
      <c r="L1979" s="14" t="n">
        <v>0</v>
      </c>
      <c r="M1979" s="14" t="n">
        <v>6600</v>
      </c>
      <c r="N1979" s="14" t="n">
        <v>27.5</v>
      </c>
      <c r="O1979" s="14" t="n">
        <v>2010.05</v>
      </c>
      <c r="P1979" s="7" t="n">
        <v>4</v>
      </c>
      <c r="Q1979" s="7" t="n">
        <v>84</v>
      </c>
      <c r="R1979" s="7" t="n">
        <v>22</v>
      </c>
      <c r="S1979" s="7" t="n">
        <v>0.885</v>
      </c>
      <c r="T1979" s="7" t="n">
        <v>0</v>
      </c>
      <c r="U1979" s="7" t="n">
        <v>0</v>
      </c>
      <c r="V1979" s="7" t="n">
        <v>0.0118</v>
      </c>
      <c r="W1979" s="7"/>
    </row>
    <row r="1980" customFormat="false" ht="15" hidden="false" customHeight="false" outlineLevel="0" collapsed="false">
      <c r="A1980" s="7" t="s">
        <v>2093</v>
      </c>
      <c r="B1980" s="7" t="s">
        <v>108</v>
      </c>
      <c r="C1980" s="7" t="n">
        <v>34</v>
      </c>
      <c r="D1980" s="7" t="s">
        <v>102</v>
      </c>
      <c r="E1980" s="7" t="n">
        <v>24</v>
      </c>
      <c r="F1980" s="7" t="n">
        <v>3</v>
      </c>
      <c r="G1980" s="14" t="n">
        <v>4693.1</v>
      </c>
      <c r="H1980" s="14" t="n">
        <v>6801.14</v>
      </c>
      <c r="I1980" s="14" t="n">
        <v>0</v>
      </c>
      <c r="J1980" s="14" t="n">
        <v>0</v>
      </c>
      <c r="K1980" s="14" t="n">
        <v>0</v>
      </c>
      <c r="L1980" s="14" t="n">
        <v>0</v>
      </c>
      <c r="M1980" s="14" t="n">
        <v>6500</v>
      </c>
      <c r="N1980" s="14" t="n">
        <v>40</v>
      </c>
      <c r="O1980" s="14" t="n">
        <v>84.28</v>
      </c>
      <c r="P1980" s="7" t="n">
        <v>17</v>
      </c>
      <c r="Q1980" s="7" t="n">
        <v>12</v>
      </c>
      <c r="R1980" s="7" t="n">
        <v>3</v>
      </c>
      <c r="S1980" s="7" t="n">
        <v>0.888</v>
      </c>
      <c r="T1980" s="7" t="n">
        <v>0</v>
      </c>
      <c r="U1980" s="7" t="n">
        <v>0</v>
      </c>
      <c r="V1980" s="7" t="n">
        <v>0.1046</v>
      </c>
      <c r="W1980" s="7"/>
    </row>
    <row r="1981" customFormat="false" ht="15" hidden="false" customHeight="false" outlineLevel="0" collapsed="false">
      <c r="A1981" s="7" t="s">
        <v>2094</v>
      </c>
      <c r="B1981" s="7" t="s">
        <v>108</v>
      </c>
      <c r="C1981" s="7" t="n">
        <v>34</v>
      </c>
      <c r="D1981" s="7" t="s">
        <v>102</v>
      </c>
      <c r="E1981" s="7" t="n">
        <v>124</v>
      </c>
      <c r="F1981" s="7" t="n">
        <v>3</v>
      </c>
      <c r="G1981" s="14" t="n">
        <v>815.22</v>
      </c>
      <c r="H1981" s="14" t="n">
        <v>48093.33</v>
      </c>
      <c r="I1981" s="14" t="n">
        <v>0</v>
      </c>
      <c r="J1981" s="14" t="n">
        <v>0</v>
      </c>
      <c r="K1981" s="14" t="n">
        <v>34900</v>
      </c>
      <c r="L1981" s="14" t="n">
        <v>0</v>
      </c>
      <c r="M1981" s="14"/>
      <c r="N1981" s="14"/>
      <c r="O1981" s="14" t="n">
        <v>0</v>
      </c>
      <c r="P1981" s="7" t="n">
        <v>294</v>
      </c>
      <c r="Q1981" s="7" t="n">
        <v>0</v>
      </c>
      <c r="R1981" s="7" t="n">
        <v>0</v>
      </c>
      <c r="S1981" s="7"/>
      <c r="T1981" s="7" t="n">
        <v>0</v>
      </c>
      <c r="U1981" s="7" t="n">
        <v>0</v>
      </c>
      <c r="V1981" s="7" t="n">
        <v>0.2119</v>
      </c>
      <c r="W1981" s="7"/>
    </row>
    <row r="1982" customFormat="false" ht="15" hidden="false" customHeight="false" outlineLevel="0" collapsed="false">
      <c r="A1982" s="7" t="s">
        <v>2095</v>
      </c>
      <c r="B1982" s="7" t="s">
        <v>101</v>
      </c>
      <c r="C1982" s="7" t="n">
        <v>19</v>
      </c>
      <c r="D1982" s="7" t="s">
        <v>102</v>
      </c>
      <c r="E1982" s="7" t="n">
        <v>5</v>
      </c>
      <c r="F1982" s="7" t="n">
        <v>2</v>
      </c>
      <c r="G1982" s="14" t="n">
        <v>1846.05</v>
      </c>
      <c r="H1982" s="14" t="n">
        <v>0</v>
      </c>
      <c r="I1982" s="14" t="n">
        <v>0</v>
      </c>
      <c r="J1982" s="14" t="n">
        <v>0</v>
      </c>
      <c r="K1982" s="14" t="n">
        <v>0</v>
      </c>
      <c r="L1982" s="14" t="n">
        <v>0</v>
      </c>
      <c r="M1982" s="14"/>
      <c r="N1982" s="14"/>
      <c r="O1982" s="14" t="n">
        <v>0</v>
      </c>
      <c r="P1982" s="7" t="n">
        <v>20</v>
      </c>
      <c r="Q1982" s="7" t="n">
        <v>31</v>
      </c>
      <c r="R1982" s="7" t="n">
        <v>16</v>
      </c>
      <c r="S1982" s="7" t="n">
        <v>0.891</v>
      </c>
      <c r="T1982" s="7" t="n">
        <v>1</v>
      </c>
      <c r="U1982" s="7" t="n">
        <v>0</v>
      </c>
      <c r="V1982" s="7" t="n">
        <v>0.1401</v>
      </c>
      <c r="W1982" s="7"/>
    </row>
    <row r="1983" customFormat="false" ht="15" hidden="false" customHeight="false" outlineLevel="0" collapsed="false">
      <c r="A1983" s="7" t="s">
        <v>2096</v>
      </c>
      <c r="B1983" s="7" t="s">
        <v>108</v>
      </c>
      <c r="C1983" s="7" t="n">
        <v>39</v>
      </c>
      <c r="D1983" s="7" t="s">
        <v>104</v>
      </c>
      <c r="E1983" s="7" t="n">
        <v>56</v>
      </c>
      <c r="F1983" s="7" t="n">
        <v>3</v>
      </c>
      <c r="G1983" s="14" t="n">
        <v>9962.48</v>
      </c>
      <c r="H1983" s="14" t="n">
        <v>40260.53</v>
      </c>
      <c r="I1983" s="14" t="n">
        <v>0</v>
      </c>
      <c r="J1983" s="14" t="n">
        <v>0</v>
      </c>
      <c r="K1983" s="14" t="n">
        <v>307800</v>
      </c>
      <c r="L1983" s="14" t="n">
        <v>0</v>
      </c>
      <c r="M1983" s="14"/>
      <c r="N1983" s="14"/>
      <c r="O1983" s="14" t="n">
        <v>0</v>
      </c>
      <c r="P1983" s="7" t="n">
        <v>4</v>
      </c>
      <c r="Q1983" s="7" t="n">
        <v>40</v>
      </c>
      <c r="R1983" s="7" t="n">
        <v>11</v>
      </c>
      <c r="S1983" s="7" t="n">
        <v>0.627</v>
      </c>
      <c r="T1983" s="7" t="n">
        <v>0</v>
      </c>
      <c r="U1983" s="7" t="n">
        <v>0</v>
      </c>
      <c r="V1983" s="7" t="n">
        <v>0.0329</v>
      </c>
      <c r="W1983" s="7"/>
    </row>
    <row r="1984" customFormat="false" ht="15" hidden="false" customHeight="false" outlineLevel="0" collapsed="false">
      <c r="A1984" s="7" t="s">
        <v>2097</v>
      </c>
      <c r="B1984" s="7" t="s">
        <v>101</v>
      </c>
      <c r="C1984" s="7" t="n">
        <v>65</v>
      </c>
      <c r="D1984" s="7" t="s">
        <v>104</v>
      </c>
      <c r="E1984" s="7"/>
      <c r="F1984" s="7" t="n">
        <v>3</v>
      </c>
      <c r="G1984" s="14" t="n">
        <v>9724</v>
      </c>
      <c r="H1984" s="14" t="n">
        <v>31691.73</v>
      </c>
      <c r="I1984" s="14" t="n">
        <v>100400</v>
      </c>
      <c r="J1984" s="14" t="n">
        <v>0</v>
      </c>
      <c r="K1984" s="14" t="n">
        <v>0</v>
      </c>
      <c r="L1984" s="14" t="n">
        <v>0</v>
      </c>
      <c r="M1984" s="14"/>
      <c r="N1984" s="14"/>
      <c r="O1984" s="14" t="n">
        <v>0</v>
      </c>
      <c r="P1984" s="7" t="n">
        <v>0</v>
      </c>
      <c r="Q1984" s="7" t="n">
        <v>51</v>
      </c>
      <c r="R1984" s="7" t="n">
        <v>0</v>
      </c>
      <c r="S1984" s="7" t="n">
        <v>0.491</v>
      </c>
      <c r="T1984" s="7" t="n">
        <v>0</v>
      </c>
      <c r="U1984" s="7" t="n">
        <v>0</v>
      </c>
      <c r="V1984" s="7" t="n">
        <v>0.0247</v>
      </c>
      <c r="W1984" s="7" t="s">
        <v>132</v>
      </c>
    </row>
    <row r="1985" customFormat="false" ht="15" hidden="false" customHeight="false" outlineLevel="0" collapsed="false">
      <c r="A1985" s="7" t="s">
        <v>2098</v>
      </c>
      <c r="B1985" s="7" t="s">
        <v>106</v>
      </c>
      <c r="C1985" s="7" t="n">
        <v>49</v>
      </c>
      <c r="D1985" s="7" t="s">
        <v>102</v>
      </c>
      <c r="E1985" s="7" t="n">
        <v>225</v>
      </c>
      <c r="F1985" s="7" t="n">
        <v>3</v>
      </c>
      <c r="G1985" s="14" t="n">
        <v>8920.5</v>
      </c>
      <c r="H1985" s="14" t="n">
        <v>0</v>
      </c>
      <c r="I1985" s="14" t="n">
        <v>0</v>
      </c>
      <c r="J1985" s="14" t="n">
        <v>0</v>
      </c>
      <c r="K1985" s="14" t="n">
        <v>0</v>
      </c>
      <c r="L1985" s="14" t="n">
        <v>0</v>
      </c>
      <c r="M1985" s="14" t="n">
        <v>7900</v>
      </c>
      <c r="N1985" s="14" t="n">
        <v>20.6</v>
      </c>
      <c r="O1985" s="14" t="n">
        <v>111.55</v>
      </c>
      <c r="P1985" s="7" t="n">
        <v>67</v>
      </c>
      <c r="Q1985" s="7" t="n">
        <v>18</v>
      </c>
      <c r="R1985" s="7" t="n">
        <v>7</v>
      </c>
      <c r="S1985" s="7" t="n">
        <v>0.495</v>
      </c>
      <c r="T1985" s="7" t="n">
        <v>0</v>
      </c>
      <c r="U1985" s="7" t="n">
        <v>0</v>
      </c>
      <c r="V1985" s="7" t="n">
        <v>0.0515</v>
      </c>
      <c r="W1985" s="7"/>
    </row>
    <row r="1986" customFormat="false" ht="15" hidden="false" customHeight="false" outlineLevel="0" collapsed="false">
      <c r="A1986" s="7" t="s">
        <v>2099</v>
      </c>
      <c r="B1986" s="7" t="s">
        <v>128</v>
      </c>
      <c r="C1986" s="7" t="n">
        <v>72</v>
      </c>
      <c r="D1986" s="7" t="s">
        <v>102</v>
      </c>
      <c r="E1986" s="7" t="n">
        <v>284</v>
      </c>
      <c r="F1986" s="7" t="n">
        <v>3</v>
      </c>
      <c r="G1986" s="14" t="n">
        <v>800.24</v>
      </c>
      <c r="H1986" s="14" t="n">
        <v>968.02</v>
      </c>
      <c r="I1986" s="14" t="n">
        <v>0</v>
      </c>
      <c r="J1986" s="14" t="n">
        <v>0</v>
      </c>
      <c r="K1986" s="14" t="n">
        <v>17700</v>
      </c>
      <c r="L1986" s="14" t="n">
        <v>0</v>
      </c>
      <c r="M1986" s="14"/>
      <c r="N1986" s="14"/>
      <c r="O1986" s="14" t="n">
        <v>0</v>
      </c>
      <c r="P1986" s="7" t="n">
        <v>2</v>
      </c>
      <c r="Q1986" s="7" t="n">
        <v>15</v>
      </c>
      <c r="R1986" s="7" t="n">
        <v>2</v>
      </c>
      <c r="S1986" s="7" t="n">
        <v>0.112</v>
      </c>
      <c r="T1986" s="7" t="n">
        <v>1</v>
      </c>
      <c r="U1986" s="7" t="n">
        <v>0</v>
      </c>
      <c r="V1986" s="7" t="n">
        <v>0.1654</v>
      </c>
      <c r="W1986" s="7"/>
    </row>
    <row r="1987" customFormat="false" ht="15" hidden="false" customHeight="false" outlineLevel="0" collapsed="false">
      <c r="A1987" s="7" t="s">
        <v>2100</v>
      </c>
      <c r="B1987" s="7" t="s">
        <v>106</v>
      </c>
      <c r="C1987" s="7" t="n">
        <v>33</v>
      </c>
      <c r="D1987" s="7" t="s">
        <v>102</v>
      </c>
      <c r="E1987" s="7" t="n">
        <v>15</v>
      </c>
      <c r="F1987" s="7" t="n">
        <v>2</v>
      </c>
      <c r="G1987" s="14" t="n">
        <v>3555.69</v>
      </c>
      <c r="H1987" s="14" t="n">
        <v>14635.71</v>
      </c>
      <c r="I1987" s="14" t="n">
        <v>0</v>
      </c>
      <c r="J1987" s="14" t="n">
        <v>0</v>
      </c>
      <c r="K1987" s="14" t="n">
        <v>0</v>
      </c>
      <c r="L1987" s="14" t="n">
        <v>0</v>
      </c>
      <c r="M1987" s="14"/>
      <c r="N1987" s="14"/>
      <c r="O1987" s="14" t="n">
        <v>0</v>
      </c>
      <c r="P1987" s="7" t="n">
        <v>417</v>
      </c>
      <c r="Q1987" s="7" t="n">
        <v>0</v>
      </c>
      <c r="R1987" s="7" t="n">
        <v>0</v>
      </c>
      <c r="S1987" s="7"/>
      <c r="T1987" s="7" t="n">
        <v>0</v>
      </c>
      <c r="U1987" s="7" t="n">
        <v>1</v>
      </c>
      <c r="V1987" s="7" t="n">
        <v>0.3682</v>
      </c>
      <c r="W1987" s="7"/>
    </row>
    <row r="1988" customFormat="false" ht="15" hidden="false" customHeight="false" outlineLevel="0" collapsed="false">
      <c r="A1988" s="7" t="s">
        <v>2101</v>
      </c>
      <c r="B1988" s="7" t="s">
        <v>108</v>
      </c>
      <c r="C1988" s="7" t="n">
        <v>35</v>
      </c>
      <c r="D1988" s="7" t="s">
        <v>102</v>
      </c>
      <c r="E1988" s="7" t="n">
        <v>24</v>
      </c>
      <c r="F1988" s="7" t="n">
        <v>1</v>
      </c>
      <c r="G1988" s="14" t="n">
        <v>1517.69</v>
      </c>
      <c r="H1988" s="14" t="n">
        <v>0</v>
      </c>
      <c r="I1988" s="14" t="n">
        <v>0</v>
      </c>
      <c r="J1988" s="14" t="n">
        <v>0</v>
      </c>
      <c r="K1988" s="14" t="n">
        <v>0</v>
      </c>
      <c r="L1988" s="14" t="n">
        <v>0</v>
      </c>
      <c r="M1988" s="14"/>
      <c r="N1988" s="14"/>
      <c r="O1988" s="14" t="n">
        <v>0</v>
      </c>
      <c r="P1988" s="7" t="n">
        <v>37</v>
      </c>
      <c r="Q1988" s="7" t="n">
        <v>18</v>
      </c>
      <c r="R1988" s="7" t="n">
        <v>9</v>
      </c>
      <c r="S1988" s="7" t="n">
        <v>0.831</v>
      </c>
      <c r="T1988" s="7" t="n">
        <v>0</v>
      </c>
      <c r="U1988" s="7" t="n">
        <v>1</v>
      </c>
      <c r="V1988" s="7" t="n">
        <v>0.1311</v>
      </c>
      <c r="W1988" s="7"/>
    </row>
    <row r="1989" customFormat="false" ht="15" hidden="false" customHeight="false" outlineLevel="0" collapsed="false">
      <c r="A1989" s="7" t="s">
        <v>2102</v>
      </c>
      <c r="B1989" s="7" t="s">
        <v>108</v>
      </c>
      <c r="C1989" s="7" t="n">
        <v>60</v>
      </c>
      <c r="D1989" s="7" t="s">
        <v>104</v>
      </c>
      <c r="E1989" s="7" t="n">
        <v>361</v>
      </c>
      <c r="F1989" s="7" t="n">
        <v>4</v>
      </c>
      <c r="G1989" s="14" t="n">
        <v>2991.58</v>
      </c>
      <c r="H1989" s="14" t="n">
        <v>10420.69</v>
      </c>
      <c r="I1989" s="14" t="n">
        <v>16300</v>
      </c>
      <c r="J1989" s="14" t="n">
        <v>0</v>
      </c>
      <c r="K1989" s="14" t="n">
        <v>0</v>
      </c>
      <c r="L1989" s="14" t="n">
        <v>0</v>
      </c>
      <c r="M1989" s="14"/>
      <c r="N1989" s="14"/>
      <c r="O1989" s="14" t="n">
        <v>0</v>
      </c>
      <c r="P1989" s="7" t="n">
        <v>11</v>
      </c>
      <c r="Q1989" s="7" t="n">
        <v>20</v>
      </c>
      <c r="R1989" s="7" t="n">
        <v>0</v>
      </c>
      <c r="S1989" s="7" t="n">
        <v>0.536</v>
      </c>
      <c r="T1989" s="7" t="n">
        <v>0</v>
      </c>
      <c r="U1989" s="7" t="n">
        <v>0</v>
      </c>
      <c r="V1989" s="7" t="n">
        <v>0.0254</v>
      </c>
      <c r="W1989" s="7"/>
    </row>
    <row r="1990" customFormat="false" ht="15" hidden="false" customHeight="false" outlineLevel="0" collapsed="false">
      <c r="A1990" s="7" t="s">
        <v>2103</v>
      </c>
      <c r="B1990" s="7" t="s">
        <v>101</v>
      </c>
      <c r="C1990" s="7" t="n">
        <v>43</v>
      </c>
      <c r="D1990" s="7" t="s">
        <v>102</v>
      </c>
      <c r="E1990" s="7" t="n">
        <v>129</v>
      </c>
      <c r="F1990" s="7" t="n">
        <v>4</v>
      </c>
      <c r="G1990" s="14" t="n">
        <v>1435.35</v>
      </c>
      <c r="H1990" s="14" t="n">
        <v>12893.02</v>
      </c>
      <c r="I1990" s="14" t="n">
        <v>0</v>
      </c>
      <c r="J1990" s="14" t="n">
        <v>0</v>
      </c>
      <c r="K1990" s="14" t="n">
        <v>395700</v>
      </c>
      <c r="L1990" s="14" t="n">
        <v>0</v>
      </c>
      <c r="M1990" s="14" t="n">
        <v>12400</v>
      </c>
      <c r="N1990" s="14" t="n">
        <v>24.1</v>
      </c>
      <c r="O1990" s="14" t="n">
        <v>692.73</v>
      </c>
      <c r="P1990" s="7" t="n">
        <v>41</v>
      </c>
      <c r="Q1990" s="7" t="n">
        <v>22</v>
      </c>
      <c r="R1990" s="7" t="n">
        <v>0</v>
      </c>
      <c r="S1990" s="7" t="n">
        <v>0.781</v>
      </c>
      <c r="T1990" s="7" t="n">
        <v>0</v>
      </c>
      <c r="U1990" s="7" t="n">
        <v>0</v>
      </c>
      <c r="V1990" s="7" t="n">
        <v>0.0682</v>
      </c>
      <c r="W1990" s="7"/>
    </row>
    <row r="1991" customFormat="false" ht="15" hidden="false" customHeight="false" outlineLevel="0" collapsed="false">
      <c r="A1991" s="7" t="s">
        <v>2104</v>
      </c>
      <c r="B1991" s="7" t="s">
        <v>108</v>
      </c>
      <c r="C1991" s="7" t="n">
        <v>45</v>
      </c>
      <c r="D1991" s="7" t="s">
        <v>102</v>
      </c>
      <c r="E1991" s="7" t="n">
        <v>10</v>
      </c>
      <c r="F1991" s="7" t="n">
        <v>1</v>
      </c>
      <c r="G1991" s="14" t="n">
        <v>1615.24</v>
      </c>
      <c r="H1991" s="14" t="n">
        <v>0</v>
      </c>
      <c r="I1991" s="14" t="n">
        <v>0</v>
      </c>
      <c r="J1991" s="14" t="n">
        <v>0</v>
      </c>
      <c r="K1991" s="14" t="n">
        <v>0</v>
      </c>
      <c r="L1991" s="14" t="n">
        <v>0</v>
      </c>
      <c r="M1991" s="14"/>
      <c r="N1991" s="14"/>
      <c r="O1991" s="14" t="n">
        <v>0</v>
      </c>
      <c r="P1991" s="7" t="n">
        <v>231</v>
      </c>
      <c r="Q1991" s="7" t="n">
        <v>0</v>
      </c>
      <c r="R1991" s="7" t="n">
        <v>0</v>
      </c>
      <c r="S1991" s="7"/>
      <c r="T1991" s="7" t="n">
        <v>0</v>
      </c>
      <c r="U1991" s="7" t="n">
        <v>0</v>
      </c>
      <c r="V1991" s="7" t="n">
        <v>0.4586</v>
      </c>
      <c r="W1991" s="7"/>
    </row>
    <row r="1992" customFormat="false" ht="15" hidden="false" customHeight="false" outlineLevel="0" collapsed="false">
      <c r="A1992" s="7" t="s">
        <v>2105</v>
      </c>
      <c r="B1992" s="7" t="s">
        <v>101</v>
      </c>
      <c r="C1992" s="7" t="n">
        <v>46</v>
      </c>
      <c r="D1992" s="7" t="s">
        <v>102</v>
      </c>
      <c r="E1992" s="7" t="n">
        <v>251</v>
      </c>
      <c r="F1992" s="7" t="n">
        <v>3</v>
      </c>
      <c r="G1992" s="14" t="n">
        <v>5668.93</v>
      </c>
      <c r="H1992" s="14" t="n">
        <v>30505.12</v>
      </c>
      <c r="I1992" s="14" t="n">
        <v>51000</v>
      </c>
      <c r="J1992" s="14" t="n">
        <v>0</v>
      </c>
      <c r="K1992" s="14" t="n">
        <v>0</v>
      </c>
      <c r="L1992" s="14" t="n">
        <v>0</v>
      </c>
      <c r="M1992" s="14"/>
      <c r="N1992" s="14"/>
      <c r="O1992" s="14" t="n">
        <v>0</v>
      </c>
      <c r="P1992" s="7" t="n">
        <v>311</v>
      </c>
      <c r="Q1992" s="7" t="n">
        <v>0</v>
      </c>
      <c r="R1992" s="7" t="n">
        <v>0</v>
      </c>
      <c r="S1992" s="7"/>
      <c r="T1992" s="7" t="n">
        <v>0</v>
      </c>
      <c r="U1992" s="7" t="n">
        <v>0</v>
      </c>
      <c r="V1992" s="7" t="n">
        <v>0.2699</v>
      </c>
      <c r="W1992" s="7"/>
    </row>
    <row r="1993" customFormat="false" ht="15" hidden="false" customHeight="false" outlineLevel="0" collapsed="false">
      <c r="A1993" s="7" t="s">
        <v>2106</v>
      </c>
      <c r="B1993" s="7" t="s">
        <v>108</v>
      </c>
      <c r="C1993" s="7" t="n">
        <v>65</v>
      </c>
      <c r="D1993" s="7" t="s">
        <v>102</v>
      </c>
      <c r="E1993" s="7" t="n">
        <v>477</v>
      </c>
      <c r="F1993" s="7" t="n">
        <v>3</v>
      </c>
      <c r="G1993" s="14" t="n">
        <v>3507.02</v>
      </c>
      <c r="H1993" s="14" t="n">
        <v>0</v>
      </c>
      <c r="I1993" s="14" t="n">
        <v>0</v>
      </c>
      <c r="J1993" s="14" t="n">
        <v>83172.61</v>
      </c>
      <c r="K1993" s="14" t="n">
        <v>122600</v>
      </c>
      <c r="L1993" s="14" t="n">
        <v>0</v>
      </c>
      <c r="M1993" s="14"/>
      <c r="N1993" s="14"/>
      <c r="O1993" s="14" t="n">
        <v>0</v>
      </c>
      <c r="P1993" s="7" t="n">
        <v>198</v>
      </c>
      <c r="Q1993" s="7" t="n">
        <v>0</v>
      </c>
      <c r="R1993" s="7" t="n">
        <v>0</v>
      </c>
      <c r="S1993" s="7"/>
      <c r="T1993" s="7" t="n">
        <v>0</v>
      </c>
      <c r="U1993" s="7" t="n">
        <v>0</v>
      </c>
      <c r="V1993" s="7" t="n">
        <v>0.3084</v>
      </c>
      <c r="W1993" s="7"/>
    </row>
    <row r="1994" customFormat="false" ht="15" hidden="false" customHeight="false" outlineLevel="0" collapsed="false">
      <c r="A1994" s="7" t="s">
        <v>2107</v>
      </c>
      <c r="B1994" s="7" t="s">
        <v>106</v>
      </c>
      <c r="C1994" s="7" t="n">
        <v>27</v>
      </c>
      <c r="D1994" s="7" t="s">
        <v>104</v>
      </c>
      <c r="E1994" s="7" t="n">
        <v>40</v>
      </c>
      <c r="F1994" s="7" t="n">
        <v>2</v>
      </c>
      <c r="G1994" s="14" t="n">
        <v>5798.33</v>
      </c>
      <c r="H1994" s="14" t="n">
        <v>38341.89</v>
      </c>
      <c r="I1994" s="14" t="n">
        <v>0</v>
      </c>
      <c r="J1994" s="14" t="n">
        <v>0</v>
      </c>
      <c r="K1994" s="14" t="n">
        <v>0</v>
      </c>
      <c r="L1994" s="14" t="n">
        <v>0</v>
      </c>
      <c r="M1994" s="14"/>
      <c r="N1994" s="14"/>
      <c r="O1994" s="14" t="n">
        <v>0</v>
      </c>
      <c r="P1994" s="7" t="n">
        <v>9</v>
      </c>
      <c r="Q1994" s="7" t="n">
        <v>31</v>
      </c>
      <c r="R1994" s="7" t="n">
        <v>19</v>
      </c>
      <c r="S1994" s="7" t="n">
        <v>0.874</v>
      </c>
      <c r="T1994" s="7" t="n">
        <v>0</v>
      </c>
      <c r="U1994" s="7" t="n">
        <v>0</v>
      </c>
      <c r="V1994" s="7" t="n">
        <v>0.041</v>
      </c>
      <c r="W1994" s="7"/>
    </row>
    <row r="1995" customFormat="false" ht="15" hidden="false" customHeight="false" outlineLevel="0" collapsed="false">
      <c r="A1995" s="7" t="s">
        <v>2108</v>
      </c>
      <c r="B1995" s="7" t="s">
        <v>106</v>
      </c>
      <c r="C1995" s="7" t="n">
        <v>77</v>
      </c>
      <c r="D1995" s="7" t="s">
        <v>104</v>
      </c>
      <c r="E1995" s="7" t="n">
        <v>109</v>
      </c>
      <c r="F1995" s="7" t="n">
        <v>2</v>
      </c>
      <c r="G1995" s="14" t="n">
        <v>2708.5</v>
      </c>
      <c r="H1995" s="14" t="n">
        <v>0</v>
      </c>
      <c r="I1995" s="14" t="n">
        <v>11400</v>
      </c>
      <c r="J1995" s="14" t="n">
        <v>0</v>
      </c>
      <c r="K1995" s="14" t="n">
        <v>0</v>
      </c>
      <c r="L1995" s="14" t="n">
        <v>0</v>
      </c>
      <c r="M1995" s="14"/>
      <c r="N1995" s="14"/>
      <c r="O1995" s="14" t="n">
        <v>0</v>
      </c>
      <c r="P1995" s="7" t="n">
        <v>5</v>
      </c>
      <c r="Q1995" s="7" t="n">
        <v>15</v>
      </c>
      <c r="R1995" s="7" t="n">
        <v>7</v>
      </c>
      <c r="S1995" s="7" t="n">
        <v>0.315</v>
      </c>
      <c r="T1995" s="7" t="n">
        <v>0</v>
      </c>
      <c r="U1995" s="7" t="n">
        <v>0</v>
      </c>
      <c r="V1995" s="7" t="n">
        <v>0.0253</v>
      </c>
      <c r="W1995" s="7"/>
    </row>
    <row r="1996" customFormat="false" ht="15" hidden="false" customHeight="false" outlineLevel="0" collapsed="false">
      <c r="A1996" s="7" t="s">
        <v>2109</v>
      </c>
      <c r="B1996" s="7" t="s">
        <v>106</v>
      </c>
      <c r="C1996" s="7" t="n">
        <v>50</v>
      </c>
      <c r="D1996" s="7" t="s">
        <v>102</v>
      </c>
      <c r="E1996" s="7" t="n">
        <v>81</v>
      </c>
      <c r="F1996" s="7" t="n">
        <v>5</v>
      </c>
      <c r="G1996" s="14" t="n">
        <v>20162.19</v>
      </c>
      <c r="H1996" s="14" t="n">
        <v>11616.69</v>
      </c>
      <c r="I1996" s="14" t="n">
        <v>0</v>
      </c>
      <c r="J1996" s="14" t="n">
        <v>0</v>
      </c>
      <c r="K1996" s="14" t="n">
        <v>267900</v>
      </c>
      <c r="L1996" s="14" t="n">
        <v>0</v>
      </c>
      <c r="M1996" s="14" t="n">
        <v>14400</v>
      </c>
      <c r="N1996" s="14" t="n">
        <v>17.9</v>
      </c>
      <c r="O1996" s="14" t="n">
        <v>958.29</v>
      </c>
      <c r="P1996" s="7" t="n">
        <v>1</v>
      </c>
      <c r="Q1996" s="7" t="n">
        <v>34</v>
      </c>
      <c r="R1996" s="7" t="n">
        <v>8</v>
      </c>
      <c r="S1996" s="7" t="n">
        <v>0.497</v>
      </c>
      <c r="T1996" s="7" t="n">
        <v>0</v>
      </c>
      <c r="U1996" s="7" t="n">
        <v>0</v>
      </c>
      <c r="V1996" s="7" t="n">
        <v>0.0489</v>
      </c>
      <c r="W1996" s="7"/>
    </row>
    <row r="1997" customFormat="false" ht="15" hidden="false" customHeight="false" outlineLevel="0" collapsed="false">
      <c r="A1997" s="7" t="s">
        <v>2110</v>
      </c>
      <c r="B1997" s="7" t="s">
        <v>128</v>
      </c>
      <c r="C1997" s="7" t="n">
        <v>72</v>
      </c>
      <c r="D1997" s="7" t="s">
        <v>102</v>
      </c>
      <c r="E1997" s="7" t="n">
        <v>77</v>
      </c>
      <c r="F1997" s="7" t="n">
        <v>5</v>
      </c>
      <c r="G1997" s="14" t="n">
        <v>847.16</v>
      </c>
      <c r="H1997" s="14" t="n">
        <v>15040.03</v>
      </c>
      <c r="I1997" s="14" t="n">
        <v>36100</v>
      </c>
      <c r="J1997" s="14" t="n">
        <v>0</v>
      </c>
      <c r="K1997" s="14" t="n">
        <v>0</v>
      </c>
      <c r="L1997" s="14" t="n">
        <v>0</v>
      </c>
      <c r="M1997" s="14" t="n">
        <v>3400</v>
      </c>
      <c r="N1997" s="14" t="n">
        <v>59.5</v>
      </c>
      <c r="O1997" s="14" t="n">
        <v>74.28</v>
      </c>
      <c r="P1997" s="7" t="n">
        <v>3</v>
      </c>
      <c r="Q1997" s="7" t="n">
        <v>28</v>
      </c>
      <c r="R1997" s="7" t="n">
        <v>0</v>
      </c>
      <c r="S1997" s="7" t="n">
        <v>0.254</v>
      </c>
      <c r="T1997" s="7" t="n">
        <v>0</v>
      </c>
      <c r="U1997" s="7" t="n">
        <v>0</v>
      </c>
      <c r="V1997" s="7" t="n">
        <v>0.036</v>
      </c>
      <c r="W1997" s="7"/>
    </row>
    <row r="1998" customFormat="false" ht="15" hidden="false" customHeight="false" outlineLevel="0" collapsed="false">
      <c r="A1998" s="7" t="s">
        <v>2111</v>
      </c>
      <c r="B1998" s="7" t="s">
        <v>108</v>
      </c>
      <c r="C1998" s="7" t="n">
        <v>30</v>
      </c>
      <c r="D1998" s="7" t="s">
        <v>102</v>
      </c>
      <c r="E1998" s="7" t="n">
        <v>36</v>
      </c>
      <c r="F1998" s="7" t="n">
        <v>3</v>
      </c>
      <c r="G1998" s="14" t="n">
        <v>4119.94</v>
      </c>
      <c r="H1998" s="14" t="n">
        <v>140604.34</v>
      </c>
      <c r="I1998" s="14" t="n">
        <v>0</v>
      </c>
      <c r="J1998" s="14" t="n">
        <v>0</v>
      </c>
      <c r="K1998" s="14" t="n">
        <v>0</v>
      </c>
      <c r="L1998" s="14" t="n">
        <v>0</v>
      </c>
      <c r="M1998" s="14" t="n">
        <v>18100</v>
      </c>
      <c r="N1998" s="14" t="n">
        <v>24.8</v>
      </c>
      <c r="O1998" s="14" t="n">
        <v>333.9</v>
      </c>
      <c r="P1998" s="7" t="n">
        <v>1</v>
      </c>
      <c r="Q1998" s="7" t="n">
        <v>18</v>
      </c>
      <c r="R1998" s="7" t="n">
        <v>8</v>
      </c>
      <c r="S1998" s="7" t="n">
        <v>0.892</v>
      </c>
      <c r="T1998" s="7" t="n">
        <v>0</v>
      </c>
      <c r="U1998" s="7" t="n">
        <v>0</v>
      </c>
      <c r="V1998" s="7" t="n">
        <v>0.0996</v>
      </c>
      <c r="W1998" s="7"/>
    </row>
    <row r="1999" customFormat="false" ht="15" hidden="false" customHeight="false" outlineLevel="0" collapsed="false">
      <c r="A1999" s="7" t="s">
        <v>2112</v>
      </c>
      <c r="B1999" s="7" t="s">
        <v>128</v>
      </c>
      <c r="C1999" s="7" t="n">
        <v>75</v>
      </c>
      <c r="D1999" s="7" t="s">
        <v>102</v>
      </c>
      <c r="E1999" s="7" t="n">
        <v>247</v>
      </c>
      <c r="F1999" s="7" t="n">
        <v>4</v>
      </c>
      <c r="G1999" s="14" t="n">
        <v>2417.66</v>
      </c>
      <c r="H1999" s="14" t="n">
        <v>9949.3</v>
      </c>
      <c r="I1999" s="14" t="n">
        <v>9100</v>
      </c>
      <c r="J1999" s="14" t="n">
        <v>22313.03</v>
      </c>
      <c r="K1999" s="14" t="n">
        <v>0</v>
      </c>
      <c r="L1999" s="14" t="n">
        <v>0</v>
      </c>
      <c r="M1999" s="14"/>
      <c r="N1999" s="14"/>
      <c r="O1999" s="14" t="n">
        <v>0</v>
      </c>
      <c r="P1999" s="7" t="n">
        <v>63</v>
      </c>
      <c r="Q1999" s="7" t="n">
        <v>13</v>
      </c>
      <c r="R1999" s="7" t="n">
        <v>0</v>
      </c>
      <c r="S1999" s="7" t="n">
        <v>0.257</v>
      </c>
      <c r="T1999" s="7" t="n">
        <v>1</v>
      </c>
      <c r="U1999" s="7" t="n">
        <v>0</v>
      </c>
      <c r="V1999" s="7" t="n">
        <v>0.0938</v>
      </c>
      <c r="W1999" s="7"/>
    </row>
    <row r="2000" customFormat="false" ht="15" hidden="false" customHeight="false" outlineLevel="0" collapsed="false">
      <c r="A2000" s="7" t="s">
        <v>2113</v>
      </c>
      <c r="B2000" s="7" t="s">
        <v>101</v>
      </c>
      <c r="C2000" s="7" t="n">
        <v>57</v>
      </c>
      <c r="D2000" s="7" t="s">
        <v>104</v>
      </c>
      <c r="E2000" s="7" t="n">
        <v>70</v>
      </c>
      <c r="F2000" s="7" t="n">
        <v>3</v>
      </c>
      <c r="G2000" s="14" t="n">
        <v>4225.67</v>
      </c>
      <c r="H2000" s="14" t="n">
        <v>3567.63</v>
      </c>
      <c r="I2000" s="14" t="n">
        <v>0</v>
      </c>
      <c r="J2000" s="14" t="n">
        <v>0</v>
      </c>
      <c r="K2000" s="14" t="n">
        <v>0</v>
      </c>
      <c r="L2000" s="14" t="n">
        <v>14980</v>
      </c>
      <c r="M2000" s="14"/>
      <c r="N2000" s="14"/>
      <c r="O2000" s="14" t="n">
        <v>0</v>
      </c>
      <c r="P2000" s="7" t="n">
        <v>13</v>
      </c>
      <c r="Q2000" s="7" t="n">
        <v>22</v>
      </c>
      <c r="R2000" s="7" t="n">
        <v>4</v>
      </c>
      <c r="S2000" s="7" t="n">
        <v>0.621</v>
      </c>
      <c r="T2000" s="7" t="n">
        <v>0</v>
      </c>
      <c r="U2000" s="7" t="n">
        <v>0</v>
      </c>
      <c r="V2000" s="7" t="n">
        <v>0.0371</v>
      </c>
      <c r="W2000" s="7"/>
    </row>
    <row r="2001" customFormat="false" ht="15" hidden="false" customHeight="false" outlineLevel="0" collapsed="false">
      <c r="A2001" s="7" t="s">
        <v>2114</v>
      </c>
      <c r="B2001" s="7" t="s">
        <v>128</v>
      </c>
      <c r="C2001" s="7" t="n">
        <v>45</v>
      </c>
      <c r="D2001" s="7" t="s">
        <v>104</v>
      </c>
      <c r="E2001" s="7" t="n">
        <v>26</v>
      </c>
      <c r="F2001" s="7" t="n">
        <v>1</v>
      </c>
      <c r="G2001" s="14" t="n">
        <v>2076.71</v>
      </c>
      <c r="H2001" s="14" t="n">
        <v>0</v>
      </c>
      <c r="I2001" s="14" t="n">
        <v>0</v>
      </c>
      <c r="J2001" s="14" t="n">
        <v>0</v>
      </c>
      <c r="K2001" s="14" t="n">
        <v>0</v>
      </c>
      <c r="L2001" s="14" t="n">
        <v>0</v>
      </c>
      <c r="M2001" s="14"/>
      <c r="N2001" s="14"/>
      <c r="O2001" s="14" t="n">
        <v>0</v>
      </c>
      <c r="P2001" s="7" t="n">
        <v>19</v>
      </c>
      <c r="Q2001" s="7" t="n">
        <v>30</v>
      </c>
      <c r="R2001" s="7" t="n">
        <v>10</v>
      </c>
      <c r="S2001" s="7" t="n">
        <v>0.704</v>
      </c>
      <c r="T2001" s="7" t="n">
        <v>2</v>
      </c>
      <c r="U2001" s="7" t="n">
        <v>0</v>
      </c>
      <c r="V2001" s="7" t="n">
        <v>0.1844</v>
      </c>
      <c r="W2001" s="7"/>
    </row>
    <row r="2002" customFormat="false" ht="15" hidden="false" customHeight="false" outlineLevel="0" collapsed="false">
      <c r="A2002" s="7" t="s">
        <v>2115</v>
      </c>
      <c r="B2002" s="7" t="s">
        <v>106</v>
      </c>
      <c r="C2002" s="7" t="n">
        <v>49</v>
      </c>
      <c r="D2002" s="7" t="s">
        <v>104</v>
      </c>
      <c r="E2002" s="7" t="n">
        <v>83</v>
      </c>
      <c r="F2002" s="7" t="n">
        <v>2</v>
      </c>
      <c r="G2002" s="14" t="n">
        <v>15853.96</v>
      </c>
      <c r="H2002" s="14" t="n">
        <v>9032.54</v>
      </c>
      <c r="I2002" s="14" t="n">
        <v>0</v>
      </c>
      <c r="J2002" s="14" t="n">
        <v>0</v>
      </c>
      <c r="K2002" s="14" t="n">
        <v>0</v>
      </c>
      <c r="L2002" s="14" t="n">
        <v>0</v>
      </c>
      <c r="M2002" s="14"/>
      <c r="N2002" s="14"/>
      <c r="O2002" s="14" t="n">
        <v>0</v>
      </c>
      <c r="P2002" s="7" t="n">
        <v>3</v>
      </c>
      <c r="Q2002" s="7" t="n">
        <v>58</v>
      </c>
      <c r="R2002" s="7" t="n">
        <v>0</v>
      </c>
      <c r="S2002" s="7" t="n">
        <v>0.837</v>
      </c>
      <c r="T2002" s="7" t="n">
        <v>0</v>
      </c>
      <c r="U2002" s="7" t="n">
        <v>0</v>
      </c>
      <c r="V2002" s="7" t="n">
        <v>0.0286</v>
      </c>
      <c r="W2002" s="7"/>
    </row>
    <row r="2003" customFormat="false" ht="15" hidden="false" customHeight="false" outlineLevel="0" collapsed="false">
      <c r="A2003" s="7" t="s">
        <v>2116</v>
      </c>
      <c r="B2003" s="7" t="s">
        <v>101</v>
      </c>
      <c r="C2003" s="7" t="n">
        <v>27</v>
      </c>
      <c r="D2003" s="7" t="s">
        <v>104</v>
      </c>
      <c r="E2003" s="7" t="n">
        <v>60</v>
      </c>
      <c r="F2003" s="7" t="n">
        <v>5</v>
      </c>
      <c r="G2003" s="14" t="n">
        <v>18006.76</v>
      </c>
      <c r="H2003" s="14" t="n">
        <v>85271.03</v>
      </c>
      <c r="I2003" s="14" t="n">
        <v>0</v>
      </c>
      <c r="J2003" s="14" t="n">
        <v>144002.64</v>
      </c>
      <c r="K2003" s="14" t="n">
        <v>440400</v>
      </c>
      <c r="L2003" s="14" t="n">
        <v>0</v>
      </c>
      <c r="M2003" s="14" t="n">
        <v>16300</v>
      </c>
      <c r="N2003" s="14" t="n">
        <v>14.8</v>
      </c>
      <c r="O2003" s="14" t="n">
        <v>435.01</v>
      </c>
      <c r="P2003" s="7" t="n">
        <v>1</v>
      </c>
      <c r="Q2003" s="7" t="n">
        <v>21</v>
      </c>
      <c r="R2003" s="7" t="n">
        <v>18</v>
      </c>
      <c r="S2003" s="7" t="n">
        <v>0.96</v>
      </c>
      <c r="T2003" s="7" t="n">
        <v>0</v>
      </c>
      <c r="U2003" s="7" t="n">
        <v>0</v>
      </c>
      <c r="V2003" s="7" t="n">
        <v>0.0215</v>
      </c>
      <c r="W2003" s="7"/>
    </row>
    <row r="2004" customFormat="false" ht="15" hidden="false" customHeight="false" outlineLevel="0" collapsed="false">
      <c r="A2004" s="7" t="s">
        <v>2117</v>
      </c>
      <c r="B2004" s="7" t="s">
        <v>108</v>
      </c>
      <c r="C2004" s="7" t="n">
        <v>29</v>
      </c>
      <c r="D2004" s="7" t="s">
        <v>102</v>
      </c>
      <c r="E2004" s="7" t="n">
        <v>68</v>
      </c>
      <c r="F2004" s="7" t="n">
        <v>2</v>
      </c>
      <c r="G2004" s="14" t="n">
        <v>13233.93</v>
      </c>
      <c r="H2004" s="14" t="n">
        <v>0</v>
      </c>
      <c r="I2004" s="14" t="n">
        <v>0</v>
      </c>
      <c r="J2004" s="14" t="n">
        <v>431738.9</v>
      </c>
      <c r="K2004" s="14" t="n">
        <v>0</v>
      </c>
      <c r="L2004" s="14" t="n">
        <v>0</v>
      </c>
      <c r="M2004" s="14"/>
      <c r="N2004" s="14"/>
      <c r="O2004" s="14" t="n">
        <v>0</v>
      </c>
      <c r="P2004" s="7" t="n">
        <v>8</v>
      </c>
      <c r="Q2004" s="7" t="n">
        <v>7</v>
      </c>
      <c r="R2004" s="7" t="n">
        <v>5</v>
      </c>
      <c r="S2004" s="7" t="n">
        <v>0.988</v>
      </c>
      <c r="T2004" s="7" t="n">
        <v>0</v>
      </c>
      <c r="U2004" s="7" t="n">
        <v>0</v>
      </c>
      <c r="V2004" s="7" t="n">
        <v>0.1532</v>
      </c>
      <c r="W2004" s="7"/>
    </row>
    <row r="2005" customFormat="false" ht="15" hidden="false" customHeight="false" outlineLevel="0" collapsed="false">
      <c r="A2005" s="7" t="s">
        <v>2118</v>
      </c>
      <c r="B2005" s="7" t="s">
        <v>106</v>
      </c>
      <c r="C2005" s="7" t="n">
        <v>21</v>
      </c>
      <c r="D2005" s="7" t="s">
        <v>104</v>
      </c>
      <c r="E2005" s="7" t="n">
        <v>9</v>
      </c>
      <c r="F2005" s="7" t="n">
        <v>2</v>
      </c>
      <c r="G2005" s="14" t="n">
        <v>869.16</v>
      </c>
      <c r="H2005" s="14" t="n">
        <v>34408.82</v>
      </c>
      <c r="I2005" s="14" t="n">
        <v>0</v>
      </c>
      <c r="J2005" s="14" t="n">
        <v>0</v>
      </c>
      <c r="K2005" s="14" t="n">
        <v>0</v>
      </c>
      <c r="L2005" s="14" t="n">
        <v>0</v>
      </c>
      <c r="M2005" s="14"/>
      <c r="N2005" s="14"/>
      <c r="O2005" s="14" t="n">
        <v>0</v>
      </c>
      <c r="P2005" s="7" t="n">
        <v>3</v>
      </c>
      <c r="Q2005" s="7" t="n">
        <v>56</v>
      </c>
      <c r="R2005" s="7" t="n">
        <v>13</v>
      </c>
      <c r="S2005" s="7" t="n">
        <v>0.888</v>
      </c>
      <c r="T2005" s="7" t="n">
        <v>1</v>
      </c>
      <c r="U2005" s="7" t="n">
        <v>0</v>
      </c>
      <c r="V2005" s="7" t="n">
        <v>0.0449</v>
      </c>
      <c r="W2005" s="7"/>
    </row>
    <row r="2006" customFormat="false" ht="15" hidden="false" customHeight="false" outlineLevel="0" collapsed="false">
      <c r="A2006" s="7" t="s">
        <v>2119</v>
      </c>
      <c r="B2006" s="7" t="s">
        <v>106</v>
      </c>
      <c r="C2006" s="7" t="n">
        <v>41</v>
      </c>
      <c r="D2006" s="7" t="s">
        <v>102</v>
      </c>
      <c r="E2006" s="7" t="n">
        <v>79</v>
      </c>
      <c r="F2006" s="7" t="n">
        <v>2</v>
      </c>
      <c r="G2006" s="14" t="n">
        <v>2683.09</v>
      </c>
      <c r="H2006" s="14" t="n">
        <v>81760.02</v>
      </c>
      <c r="I2006" s="14" t="n">
        <v>0</v>
      </c>
      <c r="J2006" s="14" t="n">
        <v>0</v>
      </c>
      <c r="K2006" s="14" t="n">
        <v>0</v>
      </c>
      <c r="L2006" s="14" t="n">
        <v>0</v>
      </c>
      <c r="M2006" s="14"/>
      <c r="N2006" s="14"/>
      <c r="O2006" s="14" t="n">
        <v>0</v>
      </c>
      <c r="P2006" s="7" t="n">
        <v>0</v>
      </c>
      <c r="Q2006" s="7" t="n">
        <v>24</v>
      </c>
      <c r="R2006" s="7" t="n">
        <v>7</v>
      </c>
      <c r="S2006" s="7" t="n">
        <v>0.521</v>
      </c>
      <c r="T2006" s="7" t="n">
        <v>1</v>
      </c>
      <c r="U2006" s="7" t="n">
        <v>0</v>
      </c>
      <c r="V2006" s="7" t="n">
        <v>0.1356</v>
      </c>
      <c r="W2006" s="7"/>
    </row>
    <row r="2007" customFormat="false" ht="15" hidden="false" customHeight="false" outlineLevel="0" collapsed="false">
      <c r="A2007" s="7" t="s">
        <v>2120</v>
      </c>
      <c r="B2007" s="7" t="s">
        <v>101</v>
      </c>
      <c r="C2007" s="7" t="n">
        <v>65</v>
      </c>
      <c r="D2007" s="7" t="s">
        <v>102</v>
      </c>
      <c r="E2007" s="7" t="n">
        <v>195</v>
      </c>
      <c r="F2007" s="7" t="n">
        <v>4</v>
      </c>
      <c r="G2007" s="14" t="n">
        <v>8831.28</v>
      </c>
      <c r="H2007" s="14" t="n">
        <v>12104</v>
      </c>
      <c r="I2007" s="14" t="n">
        <v>53900</v>
      </c>
      <c r="J2007" s="14" t="n">
        <v>0</v>
      </c>
      <c r="K2007" s="14" t="n">
        <v>0</v>
      </c>
      <c r="L2007" s="14" t="n">
        <v>0</v>
      </c>
      <c r="M2007" s="14" t="n">
        <v>10300</v>
      </c>
      <c r="N2007" s="14" t="n">
        <v>43.8</v>
      </c>
      <c r="O2007" s="14" t="n">
        <v>132.1</v>
      </c>
      <c r="P2007" s="7" t="n">
        <v>28</v>
      </c>
      <c r="Q2007" s="7" t="n">
        <v>27</v>
      </c>
      <c r="R2007" s="7" t="n">
        <v>0</v>
      </c>
      <c r="S2007" s="7" t="n">
        <v>0.752</v>
      </c>
      <c r="T2007" s="7" t="n">
        <v>0</v>
      </c>
      <c r="U2007" s="7" t="n">
        <v>0</v>
      </c>
      <c r="V2007" s="7" t="n">
        <v>0.0353</v>
      </c>
      <c r="W2007" s="7"/>
    </row>
    <row r="2008" customFormat="false" ht="15" hidden="false" customHeight="false" outlineLevel="0" collapsed="false">
      <c r="A2008" s="7" t="s">
        <v>2121</v>
      </c>
      <c r="B2008" s="7" t="s">
        <v>101</v>
      </c>
      <c r="C2008" s="7" t="n">
        <v>88</v>
      </c>
      <c r="D2008" s="7" t="s">
        <v>104</v>
      </c>
      <c r="E2008" s="7" t="n">
        <v>154</v>
      </c>
      <c r="F2008" s="7" t="n">
        <v>4</v>
      </c>
      <c r="G2008" s="14" t="n">
        <v>10175.65</v>
      </c>
      <c r="H2008" s="14" t="n">
        <v>13786.24</v>
      </c>
      <c r="I2008" s="14" t="n">
        <v>0</v>
      </c>
      <c r="J2008" s="14" t="n">
        <v>17310.29</v>
      </c>
      <c r="K2008" s="14" t="n">
        <v>0</v>
      </c>
      <c r="L2008" s="14" t="n">
        <v>0</v>
      </c>
      <c r="M2008" s="14" t="n">
        <v>7900</v>
      </c>
      <c r="N2008" s="14" t="n">
        <v>59.2</v>
      </c>
      <c r="O2008" s="14" t="n">
        <v>556.48</v>
      </c>
      <c r="P2008" s="7" t="n">
        <v>3</v>
      </c>
      <c r="Q2008" s="7" t="n">
        <v>31</v>
      </c>
      <c r="R2008" s="7" t="n">
        <v>0</v>
      </c>
      <c r="S2008" s="7" t="n">
        <v>0.25</v>
      </c>
      <c r="T2008" s="7" t="n">
        <v>0</v>
      </c>
      <c r="U2008" s="7" t="n">
        <v>0</v>
      </c>
      <c r="V2008" s="7" t="n">
        <v>0.0173</v>
      </c>
      <c r="W2008" s="7"/>
    </row>
    <row r="2009" customFormat="false" ht="15" hidden="false" customHeight="false" outlineLevel="0" collapsed="false">
      <c r="A2009" s="7" t="s">
        <v>2122</v>
      </c>
      <c r="B2009" s="7" t="s">
        <v>106</v>
      </c>
      <c r="C2009" s="7" t="n">
        <v>48</v>
      </c>
      <c r="D2009" s="7" t="s">
        <v>104</v>
      </c>
      <c r="E2009" s="7" t="n">
        <v>291</v>
      </c>
      <c r="F2009" s="7" t="n">
        <v>4</v>
      </c>
      <c r="G2009" s="14" t="n">
        <v>3185.55</v>
      </c>
      <c r="H2009" s="14" t="n">
        <v>34363.33</v>
      </c>
      <c r="I2009" s="14" t="n">
        <v>0</v>
      </c>
      <c r="J2009" s="14" t="n">
        <v>0</v>
      </c>
      <c r="K2009" s="14" t="n">
        <v>149700</v>
      </c>
      <c r="L2009" s="14" t="n">
        <v>0</v>
      </c>
      <c r="M2009" s="14" t="n">
        <v>5500</v>
      </c>
      <c r="N2009" s="14" t="n">
        <v>34.3</v>
      </c>
      <c r="O2009" s="14" t="n">
        <v>400.72</v>
      </c>
      <c r="P2009" s="7" t="n">
        <v>16</v>
      </c>
      <c r="Q2009" s="7" t="n">
        <v>36</v>
      </c>
      <c r="R2009" s="7" t="n">
        <v>7</v>
      </c>
      <c r="S2009" s="7" t="n">
        <v>0.769</v>
      </c>
      <c r="T2009" s="7" t="n">
        <v>0</v>
      </c>
      <c r="U2009" s="7" t="n">
        <v>0</v>
      </c>
      <c r="V2009" s="7" t="n">
        <v>0.0286</v>
      </c>
      <c r="W2009" s="7"/>
    </row>
    <row r="2010" customFormat="false" ht="15" hidden="false" customHeight="false" outlineLevel="0" collapsed="false">
      <c r="A2010" s="7" t="s">
        <v>2123</v>
      </c>
      <c r="B2010" s="7" t="s">
        <v>108</v>
      </c>
      <c r="C2010" s="7" t="n">
        <v>36</v>
      </c>
      <c r="D2010" s="7" t="s">
        <v>104</v>
      </c>
      <c r="E2010" s="7" t="n">
        <v>190</v>
      </c>
      <c r="F2010" s="7" t="n">
        <v>6</v>
      </c>
      <c r="G2010" s="14" t="n">
        <v>19976.68</v>
      </c>
      <c r="H2010" s="14" t="n">
        <v>16979.15</v>
      </c>
      <c r="I2010" s="14" t="n">
        <v>0</v>
      </c>
      <c r="J2010" s="14" t="n">
        <v>35437.05</v>
      </c>
      <c r="K2010" s="14" t="n">
        <v>62300</v>
      </c>
      <c r="L2010" s="14" t="n">
        <v>0</v>
      </c>
      <c r="M2010" s="14" t="n">
        <v>9500</v>
      </c>
      <c r="N2010" s="14" t="n">
        <v>23.7</v>
      </c>
      <c r="O2010" s="14" t="n">
        <v>546.2</v>
      </c>
      <c r="P2010" s="7" t="n">
        <v>9</v>
      </c>
      <c r="Q2010" s="7" t="n">
        <v>76</v>
      </c>
      <c r="R2010" s="7" t="n">
        <v>15</v>
      </c>
      <c r="S2010" s="7" t="n">
        <v>0.845</v>
      </c>
      <c r="T2010" s="7" t="n">
        <v>2</v>
      </c>
      <c r="U2010" s="7" t="n">
        <v>0</v>
      </c>
      <c r="V2010" s="7" t="n">
        <v>0.0279</v>
      </c>
      <c r="W2010" s="7"/>
    </row>
    <row r="2011" customFormat="false" ht="15" hidden="false" customHeight="false" outlineLevel="0" collapsed="false">
      <c r="A2011" s="7" t="s">
        <v>2124</v>
      </c>
      <c r="B2011" s="7" t="s">
        <v>101</v>
      </c>
      <c r="C2011" s="7" t="n">
        <v>35</v>
      </c>
      <c r="D2011" s="7" t="s">
        <v>102</v>
      </c>
      <c r="E2011" s="7" t="n">
        <v>62</v>
      </c>
      <c r="F2011" s="7" t="n">
        <v>3</v>
      </c>
      <c r="G2011" s="14" t="n">
        <v>12664.2</v>
      </c>
      <c r="H2011" s="14" t="n">
        <v>14858.57</v>
      </c>
      <c r="I2011" s="14" t="n">
        <v>0</v>
      </c>
      <c r="J2011" s="14" t="n">
        <v>0</v>
      </c>
      <c r="K2011" s="14" t="n">
        <v>278000</v>
      </c>
      <c r="L2011" s="14" t="n">
        <v>0</v>
      </c>
      <c r="M2011" s="14"/>
      <c r="N2011" s="14"/>
      <c r="O2011" s="14" t="n">
        <v>0</v>
      </c>
      <c r="P2011" s="7" t="n">
        <v>12</v>
      </c>
      <c r="Q2011" s="7" t="n">
        <v>33</v>
      </c>
      <c r="R2011" s="7" t="n">
        <v>15</v>
      </c>
      <c r="S2011" s="7" t="n">
        <v>0.856</v>
      </c>
      <c r="T2011" s="7" t="n">
        <v>2</v>
      </c>
      <c r="U2011" s="7" t="n">
        <v>0</v>
      </c>
      <c r="V2011" s="7" t="n">
        <v>0.2571</v>
      </c>
      <c r="W2011" s="7"/>
    </row>
    <row r="2012" customFormat="false" ht="15" hidden="false" customHeight="false" outlineLevel="0" collapsed="false">
      <c r="A2012" s="7" t="s">
        <v>2125</v>
      </c>
      <c r="B2012" s="7" t="s">
        <v>101</v>
      </c>
      <c r="C2012" s="7" t="n">
        <v>65</v>
      </c>
      <c r="D2012" s="7" t="s">
        <v>102</v>
      </c>
      <c r="E2012" s="7" t="n">
        <v>172</v>
      </c>
      <c r="F2012" s="7" t="n">
        <v>4</v>
      </c>
      <c r="G2012" s="14" t="n">
        <v>1603.73</v>
      </c>
      <c r="H2012" s="14" t="n">
        <v>15262.1</v>
      </c>
      <c r="I2012" s="14" t="n">
        <v>26000</v>
      </c>
      <c r="J2012" s="14" t="n">
        <v>85223.77</v>
      </c>
      <c r="K2012" s="14" t="n">
        <v>0</v>
      </c>
      <c r="L2012" s="14" t="n">
        <v>0</v>
      </c>
      <c r="M2012" s="14"/>
      <c r="N2012" s="14"/>
      <c r="O2012" s="14" t="n">
        <v>0</v>
      </c>
      <c r="P2012" s="7" t="n">
        <v>25</v>
      </c>
      <c r="Q2012" s="7" t="n">
        <v>27</v>
      </c>
      <c r="R2012" s="7" t="n">
        <v>12</v>
      </c>
      <c r="S2012" s="7" t="n">
        <v>0.458</v>
      </c>
      <c r="T2012" s="7" t="n">
        <v>0</v>
      </c>
      <c r="U2012" s="7" t="n">
        <v>0</v>
      </c>
      <c r="V2012" s="7" t="n">
        <v>0.0418</v>
      </c>
      <c r="W2012" s="7"/>
    </row>
    <row r="2013" customFormat="false" ht="15" hidden="false" customHeight="false" outlineLevel="0" collapsed="false">
      <c r="A2013" s="7" t="s">
        <v>2126</v>
      </c>
      <c r="B2013" s="7" t="s">
        <v>128</v>
      </c>
      <c r="C2013" s="7" t="n">
        <v>39</v>
      </c>
      <c r="D2013" s="7" t="s">
        <v>104</v>
      </c>
      <c r="E2013" s="7" t="n">
        <v>184</v>
      </c>
      <c r="F2013" s="7" t="n">
        <v>2</v>
      </c>
      <c r="G2013" s="14" t="n">
        <v>2590.71</v>
      </c>
      <c r="H2013" s="14" t="n">
        <v>0</v>
      </c>
      <c r="I2013" s="14" t="n">
        <v>0</v>
      </c>
      <c r="J2013" s="14" t="n">
        <v>0</v>
      </c>
      <c r="K2013" s="14" t="n">
        <v>0</v>
      </c>
      <c r="L2013" s="14" t="n">
        <v>0</v>
      </c>
      <c r="M2013" s="14" t="n">
        <v>4200</v>
      </c>
      <c r="N2013" s="14" t="n">
        <v>65.1</v>
      </c>
      <c r="O2013" s="14" t="n">
        <v>176.1</v>
      </c>
      <c r="P2013" s="7" t="n">
        <v>2</v>
      </c>
      <c r="Q2013" s="7" t="n">
        <v>34</v>
      </c>
      <c r="R2013" s="7" t="n">
        <v>7</v>
      </c>
      <c r="S2013" s="7" t="n">
        <v>0.507</v>
      </c>
      <c r="T2013" s="7" t="n">
        <v>1</v>
      </c>
      <c r="U2013" s="7" t="n">
        <v>0</v>
      </c>
      <c r="V2013" s="7" t="n">
        <v>0.0719</v>
      </c>
      <c r="W2013" s="7"/>
    </row>
    <row r="2014" customFormat="false" ht="15" hidden="false" customHeight="false" outlineLevel="0" collapsed="false">
      <c r="A2014" s="7" t="s">
        <v>2127</v>
      </c>
      <c r="B2014" s="7" t="s">
        <v>128</v>
      </c>
      <c r="C2014" s="7" t="n">
        <v>40</v>
      </c>
      <c r="D2014" s="7" t="s">
        <v>102</v>
      </c>
      <c r="E2014" s="7" t="n">
        <v>189</v>
      </c>
      <c r="F2014" s="7" t="n">
        <v>3</v>
      </c>
      <c r="G2014" s="14" t="n">
        <v>2915.15</v>
      </c>
      <c r="H2014" s="14" t="n">
        <v>0</v>
      </c>
      <c r="I2014" s="14" t="n">
        <v>33800</v>
      </c>
      <c r="J2014" s="14" t="n">
        <v>0</v>
      </c>
      <c r="K2014" s="14" t="n">
        <v>0</v>
      </c>
      <c r="L2014" s="14" t="n">
        <v>0</v>
      </c>
      <c r="M2014" s="14" t="n">
        <v>9300</v>
      </c>
      <c r="N2014" s="14" t="n">
        <v>38.3</v>
      </c>
      <c r="O2014" s="14" t="n">
        <v>80.43</v>
      </c>
      <c r="P2014" s="7" t="n">
        <v>3</v>
      </c>
      <c r="Q2014" s="7" t="n">
        <v>13</v>
      </c>
      <c r="R2014" s="7" t="n">
        <v>0</v>
      </c>
      <c r="S2014" s="7" t="n">
        <v>0.474</v>
      </c>
      <c r="T2014" s="7" t="n">
        <v>0</v>
      </c>
      <c r="U2014" s="7" t="n">
        <v>0</v>
      </c>
      <c r="V2014" s="7" t="n">
        <v>0.0662</v>
      </c>
      <c r="W2014" s="7"/>
    </row>
    <row r="2015" customFormat="false" ht="15" hidden="false" customHeight="false" outlineLevel="0" collapsed="false">
      <c r="A2015" s="7" t="s">
        <v>2128</v>
      </c>
      <c r="B2015" s="7" t="s">
        <v>106</v>
      </c>
      <c r="C2015" s="7" t="n">
        <v>59</v>
      </c>
      <c r="D2015" s="7" t="s">
        <v>102</v>
      </c>
      <c r="E2015" s="7" t="n">
        <v>66</v>
      </c>
      <c r="F2015" s="7" t="n">
        <v>2</v>
      </c>
      <c r="G2015" s="14" t="n">
        <v>9363.87</v>
      </c>
      <c r="H2015" s="14" t="n">
        <v>0</v>
      </c>
      <c r="I2015" s="14" t="n">
        <v>0</v>
      </c>
      <c r="J2015" s="14" t="n">
        <v>0</v>
      </c>
      <c r="K2015" s="14" t="n">
        <v>0</v>
      </c>
      <c r="L2015" s="14" t="n">
        <v>0</v>
      </c>
      <c r="M2015" s="14" t="n">
        <v>17400</v>
      </c>
      <c r="N2015" s="14" t="n">
        <v>33.2</v>
      </c>
      <c r="O2015" s="14" t="n">
        <v>266.88</v>
      </c>
      <c r="P2015" s="7" t="n">
        <v>32</v>
      </c>
      <c r="Q2015" s="7" t="n">
        <v>14</v>
      </c>
      <c r="R2015" s="7" t="n">
        <v>0</v>
      </c>
      <c r="S2015" s="7" t="n">
        <v>0.496</v>
      </c>
      <c r="T2015" s="7" t="n">
        <v>0</v>
      </c>
      <c r="U2015" s="7" t="n">
        <v>0</v>
      </c>
      <c r="V2015" s="7" t="n">
        <v>0.1527</v>
      </c>
      <c r="W2015" s="7"/>
    </row>
    <row r="2016" customFormat="false" ht="15" hidden="false" customHeight="false" outlineLevel="0" collapsed="false">
      <c r="A2016" s="7" t="s">
        <v>2129</v>
      </c>
      <c r="B2016" s="7" t="s">
        <v>108</v>
      </c>
      <c r="C2016" s="7" t="n">
        <v>27</v>
      </c>
      <c r="D2016" s="7" t="s">
        <v>102</v>
      </c>
      <c r="E2016" s="7" t="n">
        <v>97</v>
      </c>
      <c r="F2016" s="7" t="n">
        <v>2</v>
      </c>
      <c r="G2016" s="14" t="n">
        <v>182.25</v>
      </c>
      <c r="H2016" s="14" t="n">
        <v>0</v>
      </c>
      <c r="I2016" s="14" t="n">
        <v>10000</v>
      </c>
      <c r="J2016" s="14" t="n">
        <v>0</v>
      </c>
      <c r="K2016" s="14" t="n">
        <v>0</v>
      </c>
      <c r="L2016" s="14" t="n">
        <v>0</v>
      </c>
      <c r="M2016" s="14"/>
      <c r="N2016" s="14"/>
      <c r="O2016" s="14" t="n">
        <v>0</v>
      </c>
      <c r="P2016" s="7" t="n">
        <v>19</v>
      </c>
      <c r="Q2016" s="7" t="n">
        <v>17</v>
      </c>
      <c r="R2016" s="7" t="n">
        <v>8</v>
      </c>
      <c r="S2016" s="7" t="n">
        <v>0.861</v>
      </c>
      <c r="T2016" s="7" t="n">
        <v>0</v>
      </c>
      <c r="U2016" s="7" t="n">
        <v>0</v>
      </c>
      <c r="V2016" s="7" t="n">
        <v>0.0606</v>
      </c>
      <c r="W2016" s="7"/>
    </row>
    <row r="2017" customFormat="false" ht="15" hidden="false" customHeight="false" outlineLevel="0" collapsed="false">
      <c r="A2017" s="7" t="s">
        <v>2130</v>
      </c>
      <c r="B2017" s="7" t="s">
        <v>106</v>
      </c>
      <c r="C2017" s="7" t="n">
        <v>48</v>
      </c>
      <c r="D2017" s="7" t="s">
        <v>102</v>
      </c>
      <c r="E2017" s="7" t="n">
        <v>20</v>
      </c>
      <c r="F2017" s="7" t="n">
        <v>2</v>
      </c>
      <c r="G2017" s="14" t="n">
        <v>6560.4</v>
      </c>
      <c r="H2017" s="14" t="n">
        <v>0</v>
      </c>
      <c r="I2017" s="14" t="n">
        <v>0</v>
      </c>
      <c r="J2017" s="14" t="n">
        <v>0</v>
      </c>
      <c r="K2017" s="14" t="n">
        <v>222400</v>
      </c>
      <c r="L2017" s="14" t="n">
        <v>0</v>
      </c>
      <c r="M2017" s="14"/>
      <c r="N2017" s="14"/>
      <c r="O2017" s="14" t="n">
        <v>0</v>
      </c>
      <c r="P2017" s="7" t="n">
        <v>5</v>
      </c>
      <c r="Q2017" s="7" t="n">
        <v>22</v>
      </c>
      <c r="R2017" s="7" t="n">
        <v>4</v>
      </c>
      <c r="S2017" s="7" t="n">
        <v>0.716</v>
      </c>
      <c r="T2017" s="7" t="n">
        <v>1</v>
      </c>
      <c r="U2017" s="7" t="n">
        <v>0</v>
      </c>
      <c r="V2017" s="7" t="n">
        <v>0.2428</v>
      </c>
      <c r="W2017" s="7"/>
    </row>
    <row r="2018" customFormat="false" ht="15" hidden="false" customHeight="false" outlineLevel="0" collapsed="false">
      <c r="A2018" s="7" t="s">
        <v>2131</v>
      </c>
      <c r="B2018" s="7" t="s">
        <v>101</v>
      </c>
      <c r="C2018" s="7" t="n">
        <v>66</v>
      </c>
      <c r="D2018" s="7" t="s">
        <v>102</v>
      </c>
      <c r="E2018" s="7" t="n">
        <v>46</v>
      </c>
      <c r="F2018" s="7" t="n">
        <v>3</v>
      </c>
      <c r="G2018" s="14" t="n">
        <v>2544.91</v>
      </c>
      <c r="H2018" s="14" t="n">
        <v>0</v>
      </c>
      <c r="I2018" s="14" t="n">
        <v>0</v>
      </c>
      <c r="J2018" s="14" t="n">
        <v>0</v>
      </c>
      <c r="K2018" s="14" t="n">
        <v>95700</v>
      </c>
      <c r="L2018" s="14" t="n">
        <v>0</v>
      </c>
      <c r="M2018" s="14"/>
      <c r="N2018" s="14"/>
      <c r="O2018" s="14" t="n">
        <v>0</v>
      </c>
      <c r="P2018" s="7" t="n">
        <v>38</v>
      </c>
      <c r="Q2018" s="7" t="n">
        <v>12</v>
      </c>
      <c r="R2018" s="7" t="n">
        <v>0</v>
      </c>
      <c r="S2018" s="7" t="n">
        <v>0.57</v>
      </c>
      <c r="T2018" s="7" t="n">
        <v>1</v>
      </c>
      <c r="U2018" s="7" t="n">
        <v>0</v>
      </c>
      <c r="V2018" s="7" t="n">
        <v>0.2054</v>
      </c>
      <c r="W2018" s="7"/>
    </row>
    <row r="2019" customFormat="false" ht="15" hidden="false" customHeight="false" outlineLevel="0" collapsed="false">
      <c r="A2019" s="7" t="s">
        <v>2132</v>
      </c>
      <c r="B2019" s="7" t="s">
        <v>106</v>
      </c>
      <c r="C2019" s="7" t="n">
        <v>45</v>
      </c>
      <c r="D2019" s="7" t="s">
        <v>102</v>
      </c>
      <c r="E2019" s="7" t="n">
        <v>115</v>
      </c>
      <c r="F2019" s="7" t="n">
        <v>3</v>
      </c>
      <c r="G2019" s="14" t="n">
        <v>2755.58</v>
      </c>
      <c r="H2019" s="14" t="n">
        <v>11084.26</v>
      </c>
      <c r="I2019" s="14" t="n">
        <v>0</v>
      </c>
      <c r="J2019" s="14" t="n">
        <v>0</v>
      </c>
      <c r="K2019" s="14" t="n">
        <v>191600</v>
      </c>
      <c r="L2019" s="14" t="n">
        <v>0</v>
      </c>
      <c r="M2019" s="14"/>
      <c r="N2019" s="14"/>
      <c r="O2019" s="14" t="n">
        <v>0</v>
      </c>
      <c r="P2019" s="7" t="n">
        <v>23</v>
      </c>
      <c r="Q2019" s="7" t="n">
        <v>10</v>
      </c>
      <c r="R2019" s="7" t="n">
        <v>8</v>
      </c>
      <c r="S2019" s="7" t="n">
        <v>0.87</v>
      </c>
      <c r="T2019" s="7" t="n">
        <v>0</v>
      </c>
      <c r="U2019" s="7" t="n">
        <v>0</v>
      </c>
      <c r="V2019" s="7" t="n">
        <v>0.0937</v>
      </c>
      <c r="W2019" s="7"/>
    </row>
    <row r="2020" customFormat="false" ht="15" hidden="false" customHeight="false" outlineLevel="0" collapsed="false">
      <c r="A2020" s="7" t="s">
        <v>2133</v>
      </c>
      <c r="B2020" s="7" t="s">
        <v>106</v>
      </c>
      <c r="C2020" s="7" t="n">
        <v>27</v>
      </c>
      <c r="D2020" s="7" t="s">
        <v>102</v>
      </c>
      <c r="E2020" s="7" t="n">
        <v>65</v>
      </c>
      <c r="F2020" s="7" t="n">
        <v>4</v>
      </c>
      <c r="G2020" s="14" t="n">
        <v>2878.06</v>
      </c>
      <c r="H2020" s="14" t="n">
        <v>31979.51</v>
      </c>
      <c r="I2020" s="14" t="n">
        <v>103700</v>
      </c>
      <c r="J2020" s="14" t="n">
        <v>0</v>
      </c>
      <c r="K2020" s="14" t="n">
        <v>0</v>
      </c>
      <c r="L2020" s="14" t="n">
        <v>0</v>
      </c>
      <c r="M2020" s="14" t="n">
        <v>14800</v>
      </c>
      <c r="N2020" s="14" t="n">
        <v>34.2</v>
      </c>
      <c r="O2020" s="14" t="n">
        <v>469.22</v>
      </c>
      <c r="P2020" s="7" t="n">
        <v>4</v>
      </c>
      <c r="Q2020" s="7" t="n">
        <v>24</v>
      </c>
      <c r="R2020" s="7" t="n">
        <v>1</v>
      </c>
      <c r="S2020" s="7" t="n">
        <v>0.803</v>
      </c>
      <c r="T2020" s="7" t="n">
        <v>0</v>
      </c>
      <c r="U2020" s="7" t="n">
        <v>0</v>
      </c>
      <c r="V2020" s="7" t="n">
        <v>0.054</v>
      </c>
      <c r="W2020" s="7"/>
    </row>
    <row r="2021" customFormat="false" ht="15" hidden="false" customHeight="false" outlineLevel="0" collapsed="false">
      <c r="A2021" s="7" t="s">
        <v>2134</v>
      </c>
      <c r="B2021" s="7" t="s">
        <v>101</v>
      </c>
      <c r="C2021" s="7" t="n">
        <v>60</v>
      </c>
      <c r="D2021" s="7" t="s">
        <v>104</v>
      </c>
      <c r="E2021" s="7" t="n">
        <v>38</v>
      </c>
      <c r="F2021" s="7" t="n">
        <v>1</v>
      </c>
      <c r="G2021" s="14" t="n">
        <v>783.39</v>
      </c>
      <c r="H2021" s="14" t="n">
        <v>0</v>
      </c>
      <c r="I2021" s="14" t="n">
        <v>0</v>
      </c>
      <c r="J2021" s="14" t="n">
        <v>0</v>
      </c>
      <c r="K2021" s="14" t="n">
        <v>0</v>
      </c>
      <c r="L2021" s="14" t="n">
        <v>0</v>
      </c>
      <c r="M2021" s="14"/>
      <c r="N2021" s="14"/>
      <c r="O2021" s="14" t="n">
        <v>0</v>
      </c>
      <c r="P2021" s="7" t="n">
        <v>36</v>
      </c>
      <c r="Q2021" s="7" t="n">
        <v>41</v>
      </c>
      <c r="R2021" s="7" t="n">
        <v>11</v>
      </c>
      <c r="S2021" s="7" t="n">
        <v>0.675</v>
      </c>
      <c r="T2021" s="7" t="n">
        <v>0</v>
      </c>
      <c r="U2021" s="7" t="n">
        <v>0</v>
      </c>
      <c r="V2021" s="7" t="n">
        <v>0.0312</v>
      </c>
      <c r="W2021" s="7" t="s">
        <v>137</v>
      </c>
    </row>
    <row r="2022" customFormat="false" ht="15" hidden="false" customHeight="false" outlineLevel="0" collapsed="false">
      <c r="A2022" s="7" t="s">
        <v>2135</v>
      </c>
      <c r="B2022" s="7" t="s">
        <v>108</v>
      </c>
      <c r="C2022" s="7" t="n">
        <v>29</v>
      </c>
      <c r="D2022" s="7" t="s">
        <v>104</v>
      </c>
      <c r="E2022" s="7" t="n">
        <v>66</v>
      </c>
      <c r="F2022" s="7" t="n">
        <v>3</v>
      </c>
      <c r="G2022" s="14" t="n">
        <v>1248.76</v>
      </c>
      <c r="H2022" s="14" t="n">
        <v>11080.64</v>
      </c>
      <c r="I2022" s="14" t="n">
        <v>0</v>
      </c>
      <c r="J2022" s="14" t="n">
        <v>0</v>
      </c>
      <c r="K2022" s="14" t="n">
        <v>0</v>
      </c>
      <c r="L2022" s="14" t="n">
        <v>4730</v>
      </c>
      <c r="M2022" s="14"/>
      <c r="N2022" s="14"/>
      <c r="O2022" s="14" t="n">
        <v>0</v>
      </c>
      <c r="P2022" s="7" t="n">
        <v>4</v>
      </c>
      <c r="Q2022" s="7" t="n">
        <v>41</v>
      </c>
      <c r="R2022" s="7" t="n">
        <v>26</v>
      </c>
      <c r="S2022" s="7" t="n">
        <v>0.857</v>
      </c>
      <c r="T2022" s="7" t="n">
        <v>1</v>
      </c>
      <c r="U2022" s="7" t="n">
        <v>0</v>
      </c>
      <c r="V2022" s="7" t="n">
        <v>0.0429</v>
      </c>
      <c r="W2022" s="7"/>
    </row>
    <row r="2023" customFormat="false" ht="15" hidden="false" customHeight="false" outlineLevel="0" collapsed="false">
      <c r="A2023" s="7" t="s">
        <v>2136</v>
      </c>
      <c r="B2023" s="7" t="s">
        <v>108</v>
      </c>
      <c r="C2023" s="7" t="n">
        <v>60</v>
      </c>
      <c r="D2023" s="7" t="s">
        <v>102</v>
      </c>
      <c r="E2023" s="7" t="n">
        <v>26</v>
      </c>
      <c r="F2023" s="7" t="n">
        <v>4</v>
      </c>
      <c r="G2023" s="14" t="n">
        <v>11732.27</v>
      </c>
      <c r="H2023" s="14" t="n">
        <v>11055.8</v>
      </c>
      <c r="I2023" s="14" t="n">
        <v>0</v>
      </c>
      <c r="J2023" s="14" t="n">
        <v>60607.89</v>
      </c>
      <c r="K2023" s="14" t="n">
        <v>0</v>
      </c>
      <c r="L2023" s="14" t="n">
        <v>4990</v>
      </c>
      <c r="M2023" s="14"/>
      <c r="N2023" s="14"/>
      <c r="O2023" s="14" t="n">
        <v>0</v>
      </c>
      <c r="P2023" s="7" t="n">
        <v>8</v>
      </c>
      <c r="Q2023" s="7" t="n">
        <v>27</v>
      </c>
      <c r="R2023" s="7" t="n">
        <v>13</v>
      </c>
      <c r="S2023" s="7" t="n">
        <v>0.649</v>
      </c>
      <c r="T2023" s="7" t="n">
        <v>1</v>
      </c>
      <c r="U2023" s="7" t="n">
        <v>0</v>
      </c>
      <c r="V2023" s="7" t="n">
        <v>0.1128</v>
      </c>
      <c r="W2023" s="7"/>
    </row>
    <row r="2024" customFormat="false" ht="15" hidden="false" customHeight="false" outlineLevel="0" collapsed="false">
      <c r="A2024" s="7" t="s">
        <v>2137</v>
      </c>
      <c r="B2024" s="7" t="s">
        <v>108</v>
      </c>
      <c r="C2024" s="7" t="n">
        <v>45</v>
      </c>
      <c r="D2024" s="7" t="s">
        <v>102</v>
      </c>
      <c r="E2024" s="7" t="n">
        <v>229</v>
      </c>
      <c r="F2024" s="7" t="n">
        <v>1</v>
      </c>
      <c r="G2024" s="14" t="n">
        <v>1822.52</v>
      </c>
      <c r="H2024" s="14" t="n">
        <v>0</v>
      </c>
      <c r="I2024" s="14" t="n">
        <v>0</v>
      </c>
      <c r="J2024" s="14" t="n">
        <v>0</v>
      </c>
      <c r="K2024" s="14" t="n">
        <v>0</v>
      </c>
      <c r="L2024" s="14" t="n">
        <v>0</v>
      </c>
      <c r="M2024" s="14"/>
      <c r="N2024" s="14"/>
      <c r="O2024" s="14" t="n">
        <v>0</v>
      </c>
      <c r="P2024" s="7" t="n">
        <v>19</v>
      </c>
      <c r="Q2024" s="7" t="n">
        <v>15</v>
      </c>
      <c r="R2024" s="7" t="n">
        <v>13</v>
      </c>
      <c r="S2024" s="7" t="n">
        <v>0.793</v>
      </c>
      <c r="T2024" s="7" t="n">
        <v>0</v>
      </c>
      <c r="U2024" s="7" t="n">
        <v>0</v>
      </c>
      <c r="V2024" s="7" t="n">
        <v>0.0981</v>
      </c>
      <c r="W2024" s="7"/>
    </row>
    <row r="2025" customFormat="false" ht="15" hidden="false" customHeight="false" outlineLevel="0" collapsed="false">
      <c r="A2025" s="7" t="s">
        <v>2138</v>
      </c>
      <c r="B2025" s="7" t="s">
        <v>108</v>
      </c>
      <c r="C2025" s="7" t="n">
        <v>48</v>
      </c>
      <c r="D2025" s="7" t="s">
        <v>104</v>
      </c>
      <c r="E2025" s="7" t="n">
        <v>104</v>
      </c>
      <c r="F2025" s="7" t="n">
        <v>1</v>
      </c>
      <c r="G2025" s="14" t="n">
        <v>14815.75</v>
      </c>
      <c r="H2025" s="14" t="n">
        <v>0</v>
      </c>
      <c r="I2025" s="14" t="n">
        <v>0</v>
      </c>
      <c r="J2025" s="14" t="n">
        <v>0</v>
      </c>
      <c r="K2025" s="14" t="n">
        <v>0</v>
      </c>
      <c r="L2025" s="14" t="n">
        <v>0</v>
      </c>
      <c r="M2025" s="14"/>
      <c r="N2025" s="14"/>
      <c r="O2025" s="14" t="n">
        <v>0</v>
      </c>
      <c r="P2025" s="7" t="n">
        <v>6</v>
      </c>
      <c r="Q2025" s="7" t="n">
        <v>39</v>
      </c>
      <c r="R2025" s="7" t="n">
        <v>15</v>
      </c>
      <c r="S2025" s="7" t="n">
        <v>0.784</v>
      </c>
      <c r="T2025" s="7" t="n">
        <v>0</v>
      </c>
      <c r="U2025" s="7" t="n">
        <v>0</v>
      </c>
      <c r="V2025" s="7" t="n">
        <v>0.037</v>
      </c>
      <c r="W2025" s="7"/>
    </row>
    <row r="2026" customFormat="false" ht="15" hidden="false" customHeight="false" outlineLevel="0" collapsed="false">
      <c r="A2026" s="7" t="s">
        <v>2139</v>
      </c>
      <c r="B2026" s="7" t="s">
        <v>128</v>
      </c>
      <c r="C2026" s="7" t="n">
        <v>43</v>
      </c>
      <c r="D2026" s="7" t="s">
        <v>102</v>
      </c>
      <c r="E2026" s="7" t="n">
        <v>104</v>
      </c>
      <c r="F2026" s="7" t="n">
        <v>3</v>
      </c>
      <c r="G2026" s="14" t="n">
        <v>1321.58</v>
      </c>
      <c r="H2026" s="14" t="n">
        <v>0</v>
      </c>
      <c r="I2026" s="14" t="n">
        <v>0</v>
      </c>
      <c r="J2026" s="14" t="n">
        <v>0</v>
      </c>
      <c r="K2026" s="14" t="n">
        <v>0</v>
      </c>
      <c r="L2026" s="14" t="n">
        <v>0</v>
      </c>
      <c r="M2026" s="14" t="n">
        <v>5800</v>
      </c>
      <c r="N2026" s="14" t="n">
        <v>30.5</v>
      </c>
      <c r="O2026" s="14" t="n">
        <v>134.98</v>
      </c>
      <c r="P2026" s="7" t="n">
        <v>2</v>
      </c>
      <c r="Q2026" s="7" t="n">
        <v>27</v>
      </c>
      <c r="R2026" s="7" t="n">
        <v>0</v>
      </c>
      <c r="S2026" s="7" t="n">
        <v>0.558</v>
      </c>
      <c r="T2026" s="7" t="n">
        <v>0</v>
      </c>
      <c r="U2026" s="7" t="n">
        <v>0</v>
      </c>
      <c r="V2026" s="7" t="n">
        <v>0.09</v>
      </c>
      <c r="W2026" s="7"/>
    </row>
    <row r="2027" customFormat="false" ht="15" hidden="false" customHeight="false" outlineLevel="0" collapsed="false">
      <c r="A2027" s="7" t="s">
        <v>2140</v>
      </c>
      <c r="B2027" s="7" t="s">
        <v>108</v>
      </c>
      <c r="C2027" s="7" t="n">
        <v>29</v>
      </c>
      <c r="D2027" s="7" t="s">
        <v>104</v>
      </c>
      <c r="E2027" s="7" t="n">
        <v>16</v>
      </c>
      <c r="F2027" s="7" t="n">
        <v>2</v>
      </c>
      <c r="G2027" s="14" t="n">
        <v>9606.2</v>
      </c>
      <c r="H2027" s="14" t="n">
        <v>0</v>
      </c>
      <c r="I2027" s="14" t="n">
        <v>0</v>
      </c>
      <c r="J2027" s="14" t="n">
        <v>0</v>
      </c>
      <c r="K2027" s="14" t="n">
        <v>191500</v>
      </c>
      <c r="L2027" s="14" t="n">
        <v>0</v>
      </c>
      <c r="M2027" s="14"/>
      <c r="N2027" s="14"/>
      <c r="O2027" s="14" t="n">
        <v>0</v>
      </c>
      <c r="P2027" s="7" t="n">
        <v>0</v>
      </c>
      <c r="Q2027" s="7" t="n">
        <v>43</v>
      </c>
      <c r="R2027" s="7" t="n">
        <v>17</v>
      </c>
      <c r="S2027" s="7" t="n">
        <v>0.861</v>
      </c>
      <c r="T2027" s="7" t="n">
        <v>1</v>
      </c>
      <c r="U2027" s="7" t="n">
        <v>0</v>
      </c>
      <c r="V2027" s="7" t="n">
        <v>0.072</v>
      </c>
      <c r="W2027" s="7"/>
    </row>
    <row r="2028" customFormat="false" ht="15" hidden="false" customHeight="false" outlineLevel="0" collapsed="false">
      <c r="A2028" s="7" t="s">
        <v>2141</v>
      </c>
      <c r="B2028" s="7" t="s">
        <v>108</v>
      </c>
      <c r="C2028" s="7" t="n">
        <v>41</v>
      </c>
      <c r="D2028" s="7" t="s">
        <v>102</v>
      </c>
      <c r="E2028" s="7" t="n">
        <v>21</v>
      </c>
      <c r="F2028" s="7" t="n">
        <v>2</v>
      </c>
      <c r="G2028" s="14" t="n">
        <v>806.04</v>
      </c>
      <c r="H2028" s="14" t="n">
        <v>0</v>
      </c>
      <c r="I2028" s="14" t="n">
        <v>4000</v>
      </c>
      <c r="J2028" s="14" t="n">
        <v>0</v>
      </c>
      <c r="K2028" s="14" t="n">
        <v>0</v>
      </c>
      <c r="L2028" s="14" t="n">
        <v>0</v>
      </c>
      <c r="M2028" s="14"/>
      <c r="N2028" s="14"/>
      <c r="O2028" s="14" t="n">
        <v>0</v>
      </c>
      <c r="P2028" s="7" t="n">
        <v>1</v>
      </c>
      <c r="Q2028" s="7" t="n">
        <v>17</v>
      </c>
      <c r="R2028" s="7" t="n">
        <v>8</v>
      </c>
      <c r="S2028" s="7" t="n">
        <v>0.701</v>
      </c>
      <c r="T2028" s="7" t="n">
        <v>0</v>
      </c>
      <c r="U2028" s="7" t="n">
        <v>0</v>
      </c>
      <c r="V2028" s="7" t="n">
        <v>0.0745</v>
      </c>
      <c r="W2028" s="7"/>
    </row>
    <row r="2029" customFormat="false" ht="15" hidden="false" customHeight="false" outlineLevel="0" collapsed="false">
      <c r="A2029" s="7" t="s">
        <v>2142</v>
      </c>
      <c r="B2029" s="7" t="s">
        <v>108</v>
      </c>
      <c r="C2029" s="7" t="n">
        <v>25</v>
      </c>
      <c r="D2029" s="7" t="s">
        <v>102</v>
      </c>
      <c r="E2029" s="7" t="n">
        <v>3</v>
      </c>
      <c r="F2029" s="7" t="n">
        <v>2</v>
      </c>
      <c r="G2029" s="14" t="n">
        <v>4409.57</v>
      </c>
      <c r="H2029" s="14" t="n">
        <v>0</v>
      </c>
      <c r="I2029" s="14" t="n">
        <v>0</v>
      </c>
      <c r="J2029" s="14" t="n">
        <v>0</v>
      </c>
      <c r="K2029" s="14" t="n">
        <v>186400</v>
      </c>
      <c r="L2029" s="14" t="n">
        <v>0</v>
      </c>
      <c r="M2029" s="14"/>
      <c r="N2029" s="14"/>
      <c r="O2029" s="14" t="n">
        <v>0</v>
      </c>
      <c r="P2029" s="7" t="n">
        <v>160</v>
      </c>
      <c r="Q2029" s="7" t="n">
        <v>0</v>
      </c>
      <c r="R2029" s="7" t="n">
        <v>0</v>
      </c>
      <c r="S2029" s="7"/>
      <c r="T2029" s="7" t="n">
        <v>0</v>
      </c>
      <c r="U2029" s="7" t="n">
        <v>1</v>
      </c>
      <c r="V2029" s="7" t="n">
        <v>0.3882</v>
      </c>
      <c r="W2029" s="7"/>
    </row>
    <row r="2030" customFormat="false" ht="15" hidden="false" customHeight="false" outlineLevel="0" collapsed="false">
      <c r="A2030" s="7" t="s">
        <v>2143</v>
      </c>
      <c r="B2030" s="7" t="s">
        <v>106</v>
      </c>
      <c r="C2030" s="7" t="n">
        <v>49</v>
      </c>
      <c r="D2030" s="7" t="s">
        <v>102</v>
      </c>
      <c r="E2030" s="7" t="n">
        <v>190</v>
      </c>
      <c r="F2030" s="7" t="n">
        <v>5</v>
      </c>
      <c r="G2030" s="14" t="n">
        <v>12195.08</v>
      </c>
      <c r="H2030" s="14"/>
      <c r="I2030" s="14" t="n">
        <v>0</v>
      </c>
      <c r="J2030" s="14" t="n">
        <v>2336682.7</v>
      </c>
      <c r="K2030" s="14" t="n">
        <v>455700</v>
      </c>
      <c r="L2030" s="14" t="n">
        <v>0</v>
      </c>
      <c r="M2030" s="14" t="n">
        <v>19500</v>
      </c>
      <c r="N2030" s="14" t="n">
        <v>10.8</v>
      </c>
      <c r="O2030" s="14" t="n">
        <v>2506.47</v>
      </c>
      <c r="P2030" s="7" t="n">
        <v>6</v>
      </c>
      <c r="Q2030" s="7" t="n">
        <v>29</v>
      </c>
      <c r="R2030" s="7" t="n">
        <v>7</v>
      </c>
      <c r="S2030" s="7" t="n">
        <v>0.668</v>
      </c>
      <c r="T2030" s="7" t="n">
        <v>0</v>
      </c>
      <c r="U2030" s="7" t="n">
        <v>0</v>
      </c>
      <c r="V2030" s="7" t="n">
        <v>0.2703</v>
      </c>
      <c r="W2030" s="7" t="s">
        <v>384</v>
      </c>
    </row>
    <row r="2031" customFormat="false" ht="15" hidden="false" customHeight="false" outlineLevel="0" collapsed="false">
      <c r="A2031" s="7" t="s">
        <v>2144</v>
      </c>
      <c r="B2031" s="7" t="s">
        <v>108</v>
      </c>
      <c r="C2031" s="7" t="n">
        <v>57</v>
      </c>
      <c r="D2031" s="7" t="s">
        <v>102</v>
      </c>
      <c r="E2031" s="7" t="n">
        <v>232</v>
      </c>
      <c r="F2031" s="7" t="n">
        <v>2</v>
      </c>
      <c r="G2031" s="14" t="n">
        <v>1437.42</v>
      </c>
      <c r="H2031" s="14" t="n">
        <v>10922.04</v>
      </c>
      <c r="I2031" s="14" t="n">
        <v>0</v>
      </c>
      <c r="J2031" s="14" t="n">
        <v>0</v>
      </c>
      <c r="K2031" s="14" t="n">
        <v>0</v>
      </c>
      <c r="L2031" s="14" t="n">
        <v>0</v>
      </c>
      <c r="M2031" s="14"/>
      <c r="N2031" s="14"/>
      <c r="O2031" s="14" t="n">
        <v>0</v>
      </c>
      <c r="P2031" s="7" t="n">
        <v>2</v>
      </c>
      <c r="Q2031" s="7" t="n">
        <v>28</v>
      </c>
      <c r="R2031" s="7" t="n">
        <v>0</v>
      </c>
      <c r="S2031" s="7" t="n">
        <v>0.492</v>
      </c>
      <c r="T2031" s="7" t="n">
        <v>0</v>
      </c>
      <c r="U2031" s="7" t="n">
        <v>0</v>
      </c>
      <c r="V2031" s="7" t="n">
        <v>0.0677</v>
      </c>
      <c r="W2031" s="7"/>
    </row>
    <row r="2032" customFormat="false" ht="15" hidden="false" customHeight="false" outlineLevel="0" collapsed="false">
      <c r="A2032" s="7" t="s">
        <v>2145</v>
      </c>
      <c r="B2032" s="7" t="s">
        <v>101</v>
      </c>
      <c r="C2032" s="7" t="n">
        <v>25</v>
      </c>
      <c r="D2032" s="7" t="s">
        <v>104</v>
      </c>
      <c r="E2032" s="7" t="n">
        <v>14</v>
      </c>
      <c r="F2032" s="7" t="n">
        <v>4</v>
      </c>
      <c r="G2032" s="14" t="n">
        <v>4799.84</v>
      </c>
      <c r="H2032" s="14" t="n">
        <v>67241.82</v>
      </c>
      <c r="I2032" s="14" t="n">
        <v>0</v>
      </c>
      <c r="J2032" s="14" t="n">
        <v>0</v>
      </c>
      <c r="K2032" s="14" t="n">
        <v>0</v>
      </c>
      <c r="L2032" s="14" t="n">
        <v>9300</v>
      </c>
      <c r="M2032" s="14" t="n">
        <v>25500</v>
      </c>
      <c r="N2032" s="14" t="n">
        <v>9</v>
      </c>
      <c r="O2032" s="14" t="n">
        <v>0</v>
      </c>
      <c r="P2032" s="7" t="n">
        <v>234</v>
      </c>
      <c r="Q2032" s="7" t="n">
        <v>0</v>
      </c>
      <c r="R2032" s="7" t="n">
        <v>0</v>
      </c>
      <c r="S2032" s="7"/>
      <c r="T2032" s="7" t="n">
        <v>0</v>
      </c>
      <c r="U2032" s="7" t="n">
        <v>1</v>
      </c>
      <c r="V2032" s="7" t="n">
        <v>0.1085</v>
      </c>
      <c r="W2032" s="7"/>
    </row>
    <row r="2033" customFormat="false" ht="15" hidden="false" customHeight="false" outlineLevel="0" collapsed="false">
      <c r="A2033" s="7" t="s">
        <v>2146</v>
      </c>
      <c r="B2033" s="7" t="s">
        <v>101</v>
      </c>
      <c r="C2033" s="7" t="n">
        <v>46</v>
      </c>
      <c r="D2033" s="7" t="s">
        <v>104</v>
      </c>
      <c r="E2033" s="7" t="n">
        <v>57</v>
      </c>
      <c r="F2033" s="7" t="n">
        <v>2</v>
      </c>
      <c r="G2033" s="14" t="n">
        <v>3836.14</v>
      </c>
      <c r="H2033" s="14" t="n">
        <v>0</v>
      </c>
      <c r="I2033" s="14" t="n">
        <v>23000</v>
      </c>
      <c r="J2033" s="14" t="n">
        <v>0</v>
      </c>
      <c r="K2033" s="14" t="n">
        <v>0</v>
      </c>
      <c r="L2033" s="14" t="n">
        <v>0</v>
      </c>
      <c r="M2033" s="14"/>
      <c r="N2033" s="14"/>
      <c r="O2033" s="14" t="n">
        <v>0</v>
      </c>
      <c r="P2033" s="7" t="n">
        <v>4</v>
      </c>
      <c r="Q2033" s="7" t="n">
        <v>38</v>
      </c>
      <c r="R2033" s="7" t="n">
        <v>11</v>
      </c>
      <c r="S2033" s="7" t="n">
        <v>0.655</v>
      </c>
      <c r="T2033" s="7" t="n">
        <v>0</v>
      </c>
      <c r="U2033" s="7" t="n">
        <v>0</v>
      </c>
      <c r="V2033" s="7" t="n">
        <v>0.0328</v>
      </c>
      <c r="W2033" s="7"/>
    </row>
    <row r="2034" customFormat="false" ht="15" hidden="false" customHeight="false" outlineLevel="0" collapsed="false">
      <c r="A2034" s="7" t="s">
        <v>2147</v>
      </c>
      <c r="B2034" s="7" t="s">
        <v>108</v>
      </c>
      <c r="C2034" s="7" t="n">
        <v>59</v>
      </c>
      <c r="D2034" s="7" t="s">
        <v>102</v>
      </c>
      <c r="E2034" s="7" t="n">
        <v>281</v>
      </c>
      <c r="F2034" s="7" t="n">
        <v>3</v>
      </c>
      <c r="G2034" s="14" t="n">
        <v>5198.15</v>
      </c>
      <c r="H2034" s="14" t="n">
        <v>16321.3</v>
      </c>
      <c r="I2034" s="14" t="n">
        <v>22100</v>
      </c>
      <c r="J2034" s="14" t="n">
        <v>0</v>
      </c>
      <c r="K2034" s="14" t="n">
        <v>0</v>
      </c>
      <c r="L2034" s="14" t="n">
        <v>0</v>
      </c>
      <c r="M2034" s="14"/>
      <c r="N2034" s="14"/>
      <c r="O2034" s="14" t="n">
        <v>0</v>
      </c>
      <c r="P2034" s="7" t="n">
        <v>40</v>
      </c>
      <c r="Q2034" s="7" t="n">
        <v>11</v>
      </c>
      <c r="R2034" s="7" t="n">
        <v>0</v>
      </c>
      <c r="S2034" s="7" t="n">
        <v>0.593</v>
      </c>
      <c r="T2034" s="7" t="n">
        <v>0</v>
      </c>
      <c r="U2034" s="7" t="n">
        <v>0</v>
      </c>
      <c r="V2034" s="7" t="n">
        <v>0.1238</v>
      </c>
      <c r="W2034" s="7"/>
    </row>
    <row r="2035" customFormat="false" ht="15" hidden="false" customHeight="false" outlineLevel="0" collapsed="false">
      <c r="A2035" s="7" t="s">
        <v>2148</v>
      </c>
      <c r="B2035" s="7" t="s">
        <v>106</v>
      </c>
      <c r="C2035" s="7" t="n">
        <v>25</v>
      </c>
      <c r="D2035" s="7" t="s">
        <v>104</v>
      </c>
      <c r="E2035" s="7" t="n">
        <v>50</v>
      </c>
      <c r="F2035" s="7" t="n">
        <v>3</v>
      </c>
      <c r="G2035" s="14" t="n">
        <v>3824.9</v>
      </c>
      <c r="H2035" s="14" t="n">
        <v>5317.68</v>
      </c>
      <c r="I2035" s="14" t="n">
        <v>0</v>
      </c>
      <c r="J2035" s="14" t="n">
        <v>0</v>
      </c>
      <c r="K2035" s="14" t="n">
        <v>39200</v>
      </c>
      <c r="L2035" s="14" t="n">
        <v>0</v>
      </c>
      <c r="M2035" s="14"/>
      <c r="N2035" s="14"/>
      <c r="O2035" s="14" t="n">
        <v>0</v>
      </c>
      <c r="P2035" s="7" t="n">
        <v>2</v>
      </c>
      <c r="Q2035" s="7" t="n">
        <v>45</v>
      </c>
      <c r="R2035" s="7" t="n">
        <v>8</v>
      </c>
      <c r="S2035" s="7" t="n">
        <v>0.799</v>
      </c>
      <c r="T2035" s="7" t="n">
        <v>0</v>
      </c>
      <c r="U2035" s="7" t="n">
        <v>0</v>
      </c>
      <c r="V2035" s="7" t="n">
        <v>0.0189</v>
      </c>
      <c r="W2035" s="7"/>
    </row>
    <row r="2036" customFormat="false" ht="15" hidden="false" customHeight="false" outlineLevel="0" collapsed="false">
      <c r="A2036" s="7" t="s">
        <v>2149</v>
      </c>
      <c r="B2036" s="7" t="s">
        <v>108</v>
      </c>
      <c r="C2036" s="7" t="n">
        <v>42</v>
      </c>
      <c r="D2036" s="7" t="s">
        <v>104</v>
      </c>
      <c r="E2036" s="7" t="n">
        <v>144</v>
      </c>
      <c r="F2036" s="7" t="n">
        <v>2</v>
      </c>
      <c r="G2036" s="14" t="n">
        <v>1841.26</v>
      </c>
      <c r="H2036" s="14" t="n">
        <v>0</v>
      </c>
      <c r="I2036" s="14" t="n">
        <v>0</v>
      </c>
      <c r="J2036" s="14" t="n">
        <v>0</v>
      </c>
      <c r="K2036" s="14" t="n">
        <v>120900</v>
      </c>
      <c r="L2036" s="14" t="n">
        <v>0</v>
      </c>
      <c r="M2036" s="14"/>
      <c r="N2036" s="14"/>
      <c r="O2036" s="14" t="n">
        <v>0</v>
      </c>
      <c r="P2036" s="7" t="n">
        <v>24</v>
      </c>
      <c r="Q2036" s="7" t="n">
        <v>27</v>
      </c>
      <c r="R2036" s="7" t="n">
        <v>0</v>
      </c>
      <c r="S2036" s="7" t="n">
        <v>0.828</v>
      </c>
      <c r="T2036" s="7" t="n">
        <v>0</v>
      </c>
      <c r="U2036" s="7" t="n">
        <v>0</v>
      </c>
      <c r="V2036" s="7" t="n">
        <v>0.0309</v>
      </c>
      <c r="W2036" s="7"/>
    </row>
    <row r="2037" customFormat="false" ht="15" hidden="false" customHeight="false" outlineLevel="0" collapsed="false">
      <c r="A2037" s="7" t="s">
        <v>2150</v>
      </c>
      <c r="B2037" s="7" t="s">
        <v>108</v>
      </c>
      <c r="C2037" s="7" t="n">
        <v>37</v>
      </c>
      <c r="D2037" s="7" t="s">
        <v>102</v>
      </c>
      <c r="E2037" s="7" t="n">
        <v>72</v>
      </c>
      <c r="F2037" s="7" t="n">
        <v>2</v>
      </c>
      <c r="G2037" s="14" t="n">
        <v>14876.56</v>
      </c>
      <c r="H2037" s="14" t="n">
        <v>25460.05</v>
      </c>
      <c r="I2037" s="14" t="n">
        <v>0</v>
      </c>
      <c r="J2037" s="14" t="n">
        <v>0</v>
      </c>
      <c r="K2037" s="14" t="n">
        <v>0</v>
      </c>
      <c r="L2037" s="14" t="n">
        <v>0</v>
      </c>
      <c r="M2037" s="14"/>
      <c r="N2037" s="14"/>
      <c r="O2037" s="14" t="n">
        <v>0</v>
      </c>
      <c r="P2037" s="7" t="n">
        <v>12</v>
      </c>
      <c r="Q2037" s="7" t="n">
        <v>18</v>
      </c>
      <c r="R2037" s="7" t="n">
        <v>6</v>
      </c>
      <c r="S2037" s="7" t="n">
        <v>0.702</v>
      </c>
      <c r="T2037" s="7" t="n">
        <v>0</v>
      </c>
      <c r="U2037" s="7" t="n">
        <v>1</v>
      </c>
      <c r="V2037" s="7" t="n">
        <v>0.1271</v>
      </c>
      <c r="W2037" s="7" t="s">
        <v>435</v>
      </c>
    </row>
    <row r="2038" customFormat="false" ht="15" hidden="false" customHeight="false" outlineLevel="0" collapsed="false">
      <c r="A2038" s="7" t="s">
        <v>2151</v>
      </c>
      <c r="B2038" s="7" t="s">
        <v>106</v>
      </c>
      <c r="C2038" s="7" t="n">
        <v>74</v>
      </c>
      <c r="D2038" s="7" t="s">
        <v>104</v>
      </c>
      <c r="E2038" s="7" t="n">
        <v>241</v>
      </c>
      <c r="F2038" s="7" t="n">
        <v>5</v>
      </c>
      <c r="G2038" s="14" t="n">
        <v>2181.18</v>
      </c>
      <c r="H2038" s="14" t="n">
        <v>18954.36</v>
      </c>
      <c r="I2038" s="14" t="n">
        <v>0</v>
      </c>
      <c r="J2038" s="14" t="n">
        <v>168736.18</v>
      </c>
      <c r="K2038" s="14" t="n">
        <v>0</v>
      </c>
      <c r="L2038" s="14" t="n">
        <v>0</v>
      </c>
      <c r="M2038" s="14" t="n">
        <v>6800</v>
      </c>
      <c r="N2038" s="14" t="n">
        <v>12.1</v>
      </c>
      <c r="O2038" s="14" t="n">
        <v>117</v>
      </c>
      <c r="P2038" s="7" t="n">
        <v>24</v>
      </c>
      <c r="Q2038" s="7" t="n">
        <v>29</v>
      </c>
      <c r="R2038" s="7" t="n">
        <v>5</v>
      </c>
      <c r="S2038" s="7" t="n">
        <v>0.459</v>
      </c>
      <c r="T2038" s="7" t="n">
        <v>1</v>
      </c>
      <c r="U2038" s="7" t="n">
        <v>0</v>
      </c>
      <c r="V2038" s="7" t="n">
        <v>0.0278</v>
      </c>
      <c r="W2038" s="7" t="s">
        <v>117</v>
      </c>
    </row>
    <row r="2039" customFormat="false" ht="15" hidden="false" customHeight="false" outlineLevel="0" collapsed="false">
      <c r="A2039" s="7" t="s">
        <v>2152</v>
      </c>
      <c r="B2039" s="7" t="s">
        <v>108</v>
      </c>
      <c r="C2039" s="7" t="n">
        <v>54</v>
      </c>
      <c r="D2039" s="7" t="s">
        <v>104</v>
      </c>
      <c r="E2039" s="7" t="n">
        <v>81</v>
      </c>
      <c r="F2039" s="7" t="n">
        <v>5</v>
      </c>
      <c r="G2039" s="14" t="n">
        <v>1726</v>
      </c>
      <c r="H2039" s="14" t="n">
        <v>9454.73</v>
      </c>
      <c r="I2039" s="14" t="n">
        <v>0</v>
      </c>
      <c r="J2039" s="14" t="n">
        <v>32767.95</v>
      </c>
      <c r="K2039" s="14" t="n">
        <v>289400</v>
      </c>
      <c r="L2039" s="14" t="n">
        <v>0</v>
      </c>
      <c r="M2039" s="14" t="n">
        <v>24200</v>
      </c>
      <c r="N2039" s="14" t="n">
        <v>29.8</v>
      </c>
      <c r="O2039" s="14" t="n">
        <v>1379.3</v>
      </c>
      <c r="P2039" s="7" t="n">
        <v>8</v>
      </c>
      <c r="Q2039" s="7" t="n">
        <v>31</v>
      </c>
      <c r="R2039" s="7" t="n">
        <v>5</v>
      </c>
      <c r="S2039" s="7" t="n">
        <v>0.621</v>
      </c>
      <c r="T2039" s="7" t="n">
        <v>0</v>
      </c>
      <c r="U2039" s="7" t="n">
        <v>0</v>
      </c>
      <c r="V2039" s="7" t="n">
        <v>0.0157</v>
      </c>
      <c r="W2039" s="7"/>
    </row>
    <row r="2040" customFormat="false" ht="15" hidden="false" customHeight="false" outlineLevel="0" collapsed="false">
      <c r="A2040" s="7" t="s">
        <v>2153</v>
      </c>
      <c r="B2040" s="7" t="s">
        <v>108</v>
      </c>
      <c r="C2040" s="7" t="n">
        <v>47</v>
      </c>
      <c r="D2040" s="7" t="s">
        <v>102</v>
      </c>
      <c r="E2040" s="7" t="n">
        <v>75</v>
      </c>
      <c r="F2040" s="7" t="n">
        <v>4</v>
      </c>
      <c r="G2040" s="14" t="n">
        <v>3810.94</v>
      </c>
      <c r="H2040" s="14" t="n">
        <v>14285.54</v>
      </c>
      <c r="I2040" s="14" t="n">
        <v>0</v>
      </c>
      <c r="J2040" s="14" t="n">
        <v>0</v>
      </c>
      <c r="K2040" s="14" t="n">
        <v>346200</v>
      </c>
      <c r="L2040" s="14" t="n">
        <v>0</v>
      </c>
      <c r="M2040" s="14" t="n">
        <v>15700</v>
      </c>
      <c r="N2040" s="14" t="n">
        <v>21.8</v>
      </c>
      <c r="O2040" s="14" t="n">
        <v>118.08</v>
      </c>
      <c r="P2040" s="7" t="n">
        <v>32</v>
      </c>
      <c r="Q2040" s="7" t="n">
        <v>7</v>
      </c>
      <c r="R2040" s="7" t="n">
        <v>5</v>
      </c>
      <c r="S2040" s="7" t="n">
        <v>0.728</v>
      </c>
      <c r="T2040" s="7" t="n">
        <v>1</v>
      </c>
      <c r="U2040" s="7" t="n">
        <v>0</v>
      </c>
      <c r="V2040" s="7" t="n">
        <v>0.1955</v>
      </c>
      <c r="W2040" s="7"/>
    </row>
    <row r="2041" customFormat="false" ht="15" hidden="false" customHeight="false" outlineLevel="0" collapsed="false">
      <c r="A2041" s="7" t="s">
        <v>2154</v>
      </c>
      <c r="B2041" s="7" t="s">
        <v>128</v>
      </c>
      <c r="C2041" s="7" t="n">
        <v>33</v>
      </c>
      <c r="D2041" s="7" t="s">
        <v>102</v>
      </c>
      <c r="E2041" s="7" t="n">
        <v>31</v>
      </c>
      <c r="F2041" s="7" t="n">
        <v>1</v>
      </c>
      <c r="G2041" s="14" t="n">
        <v>6880.91</v>
      </c>
      <c r="H2041" s="14" t="n">
        <v>0</v>
      </c>
      <c r="I2041" s="14" t="n">
        <v>0</v>
      </c>
      <c r="J2041" s="14" t="n">
        <v>0</v>
      </c>
      <c r="K2041" s="14" t="n">
        <v>0</v>
      </c>
      <c r="L2041" s="14" t="n">
        <v>0</v>
      </c>
      <c r="M2041" s="14"/>
      <c r="N2041" s="14"/>
      <c r="O2041" s="14" t="n">
        <v>0</v>
      </c>
      <c r="P2041" s="7" t="n">
        <v>28</v>
      </c>
      <c r="Q2041" s="7" t="n">
        <v>18</v>
      </c>
      <c r="R2041" s="7" t="n">
        <v>0</v>
      </c>
      <c r="S2041" s="7" t="n">
        <v>0.965</v>
      </c>
      <c r="T2041" s="7" t="n">
        <v>1</v>
      </c>
      <c r="U2041" s="7" t="n">
        <v>0</v>
      </c>
      <c r="V2041" s="7" t="n">
        <v>0.194</v>
      </c>
      <c r="W2041" s="7"/>
    </row>
    <row r="2042" customFormat="false" ht="15" hidden="false" customHeight="false" outlineLevel="0" collapsed="false">
      <c r="A2042" s="7" t="s">
        <v>2155</v>
      </c>
      <c r="B2042" s="7" t="s">
        <v>106</v>
      </c>
      <c r="C2042" s="7" t="n">
        <v>48</v>
      </c>
      <c r="D2042" s="7" t="s">
        <v>102</v>
      </c>
      <c r="E2042" s="7" t="n">
        <v>168</v>
      </c>
      <c r="F2042" s="7" t="n">
        <v>4</v>
      </c>
      <c r="G2042" s="14" t="n">
        <v>8676.82</v>
      </c>
      <c r="H2042" s="14" t="n">
        <v>83396.93</v>
      </c>
      <c r="I2042" s="14" t="n">
        <v>0</v>
      </c>
      <c r="J2042" s="14" t="n">
        <v>227300.54</v>
      </c>
      <c r="K2042" s="14" t="n">
        <v>0</v>
      </c>
      <c r="L2042" s="14" t="n">
        <v>0</v>
      </c>
      <c r="M2042" s="14"/>
      <c r="N2042" s="14"/>
      <c r="O2042" s="14" t="n">
        <v>0</v>
      </c>
      <c r="P2042" s="7" t="n">
        <v>33</v>
      </c>
      <c r="Q2042" s="7" t="n">
        <v>10</v>
      </c>
      <c r="R2042" s="7" t="n">
        <v>10</v>
      </c>
      <c r="S2042" s="7" t="n">
        <v>0.68</v>
      </c>
      <c r="T2042" s="7" t="n">
        <v>0</v>
      </c>
      <c r="U2042" s="7" t="n">
        <v>0</v>
      </c>
      <c r="V2042" s="7" t="n">
        <v>0.0499</v>
      </c>
      <c r="W2042" s="7"/>
    </row>
    <row r="2043" customFormat="false" ht="15" hidden="false" customHeight="false" outlineLevel="0" collapsed="false">
      <c r="A2043" s="7" t="s">
        <v>2156</v>
      </c>
      <c r="B2043" s="7" t="s">
        <v>106</v>
      </c>
      <c r="C2043" s="7" t="n">
        <v>56</v>
      </c>
      <c r="D2043" s="7" t="s">
        <v>104</v>
      </c>
      <c r="E2043" s="7" t="n">
        <v>47</v>
      </c>
      <c r="F2043" s="7" t="n">
        <v>5</v>
      </c>
      <c r="G2043" s="14" t="n">
        <v>2113.59</v>
      </c>
      <c r="H2043" s="14" t="n">
        <v>2855.42</v>
      </c>
      <c r="I2043" s="14" t="n">
        <v>0</v>
      </c>
      <c r="J2043" s="14" t="n">
        <v>15970.75</v>
      </c>
      <c r="K2043" s="14" t="n">
        <v>0</v>
      </c>
      <c r="L2043" s="14" t="n">
        <v>0</v>
      </c>
      <c r="M2043" s="14" t="n">
        <v>9100</v>
      </c>
      <c r="N2043" s="14" t="n">
        <v>29.4</v>
      </c>
      <c r="O2043" s="14" t="n">
        <v>1221.92</v>
      </c>
      <c r="P2043" s="7" t="n">
        <v>37</v>
      </c>
      <c r="Q2043" s="7" t="n">
        <v>62</v>
      </c>
      <c r="R2043" s="7" t="n">
        <v>0</v>
      </c>
      <c r="S2043" s="7" t="n">
        <v>0.389</v>
      </c>
      <c r="T2043" s="7" t="n">
        <v>0</v>
      </c>
      <c r="U2043" s="7" t="n">
        <v>0</v>
      </c>
      <c r="V2043" s="7" t="n">
        <v>0.0141</v>
      </c>
      <c r="W2043" s="7" t="s">
        <v>137</v>
      </c>
    </row>
    <row r="2044" customFormat="false" ht="15" hidden="false" customHeight="false" outlineLevel="0" collapsed="false">
      <c r="A2044" s="7" t="s">
        <v>2157</v>
      </c>
      <c r="B2044" s="7" t="s">
        <v>108</v>
      </c>
      <c r="C2044" s="7" t="n">
        <v>37</v>
      </c>
      <c r="D2044" s="7" t="s">
        <v>102</v>
      </c>
      <c r="E2044" s="7" t="n">
        <v>90</v>
      </c>
      <c r="F2044" s="7" t="n">
        <v>3</v>
      </c>
      <c r="G2044" s="14" t="n">
        <v>2322.94</v>
      </c>
      <c r="H2044" s="14" t="n">
        <v>5687.91</v>
      </c>
      <c r="I2044" s="14" t="n">
        <v>0</v>
      </c>
      <c r="J2044" s="14" t="n">
        <v>26348.89</v>
      </c>
      <c r="K2044" s="14" t="n">
        <v>0</v>
      </c>
      <c r="L2044" s="14" t="n">
        <v>0</v>
      </c>
      <c r="M2044" s="14"/>
      <c r="N2044" s="14"/>
      <c r="O2044" s="14" t="n">
        <v>0</v>
      </c>
      <c r="P2044" s="7" t="n">
        <v>138</v>
      </c>
      <c r="Q2044" s="7" t="n">
        <v>0</v>
      </c>
      <c r="R2044" s="7" t="n">
        <v>0</v>
      </c>
      <c r="S2044" s="7"/>
      <c r="T2044" s="7" t="n">
        <v>0</v>
      </c>
      <c r="U2044" s="7" t="n">
        <v>1</v>
      </c>
      <c r="V2044" s="7" t="n">
        <v>0.3038</v>
      </c>
      <c r="W2044" s="7"/>
    </row>
    <row r="2045" customFormat="false" ht="15" hidden="false" customHeight="false" outlineLevel="0" collapsed="false">
      <c r="A2045" s="7" t="s">
        <v>2158</v>
      </c>
      <c r="B2045" s="7" t="s">
        <v>108</v>
      </c>
      <c r="C2045" s="7" t="n">
        <v>27</v>
      </c>
      <c r="D2045" s="7" t="s">
        <v>104</v>
      </c>
      <c r="E2045" s="7" t="n">
        <v>37</v>
      </c>
      <c r="F2045" s="7" t="n">
        <v>2</v>
      </c>
      <c r="G2045" s="14" t="n">
        <v>4572.26</v>
      </c>
      <c r="H2045" s="14" t="n">
        <v>0</v>
      </c>
      <c r="I2045" s="14" t="n">
        <v>0</v>
      </c>
      <c r="J2045" s="14" t="n">
        <v>0</v>
      </c>
      <c r="K2045" s="14" t="n">
        <v>0</v>
      </c>
      <c r="L2045" s="14" t="n">
        <v>0</v>
      </c>
      <c r="M2045" s="14"/>
      <c r="N2045" s="14"/>
      <c r="O2045" s="14" t="n">
        <v>0</v>
      </c>
      <c r="P2045" s="7" t="n">
        <v>5</v>
      </c>
      <c r="Q2045" s="7" t="n">
        <v>39</v>
      </c>
      <c r="R2045" s="7" t="n">
        <v>13</v>
      </c>
      <c r="S2045" s="7" t="n">
        <v>0.871</v>
      </c>
      <c r="T2045" s="7" t="n">
        <v>0</v>
      </c>
      <c r="U2045" s="7" t="n">
        <v>0</v>
      </c>
      <c r="V2045" s="7" t="n">
        <v>0.0256</v>
      </c>
      <c r="W2045" s="7" t="s">
        <v>117</v>
      </c>
    </row>
    <row r="2046" customFormat="false" ht="15" hidden="false" customHeight="false" outlineLevel="0" collapsed="false">
      <c r="A2046" s="7" t="s">
        <v>2159</v>
      </c>
      <c r="B2046" s="7" t="s">
        <v>128</v>
      </c>
      <c r="C2046" s="7" t="n">
        <v>48</v>
      </c>
      <c r="D2046" s="7" t="s">
        <v>104</v>
      </c>
      <c r="E2046" s="7" t="n">
        <v>87</v>
      </c>
      <c r="F2046" s="7" t="n">
        <v>2</v>
      </c>
      <c r="G2046" s="14" t="n">
        <v>42150.16</v>
      </c>
      <c r="H2046" s="14" t="n">
        <v>0</v>
      </c>
      <c r="I2046" s="14" t="n">
        <v>0</v>
      </c>
      <c r="J2046" s="14" t="n">
        <v>0</v>
      </c>
      <c r="K2046" s="14" t="n">
        <v>0</v>
      </c>
      <c r="L2046" s="14" t="n">
        <v>4930</v>
      </c>
      <c r="M2046" s="14"/>
      <c r="N2046" s="14"/>
      <c r="O2046" s="14" t="n">
        <v>0</v>
      </c>
      <c r="P2046" s="7" t="n">
        <v>6</v>
      </c>
      <c r="Q2046" s="7" t="n">
        <v>35</v>
      </c>
      <c r="R2046" s="7" t="n">
        <v>6</v>
      </c>
      <c r="S2046" s="7" t="n">
        <v>0.777</v>
      </c>
      <c r="T2046" s="7" t="n">
        <v>0</v>
      </c>
      <c r="U2046" s="7" t="n">
        <v>0</v>
      </c>
      <c r="V2046" s="7" t="n">
        <v>0.0453</v>
      </c>
      <c r="W2046" s="7" t="s">
        <v>117</v>
      </c>
    </row>
    <row r="2047" customFormat="false" ht="15" hidden="false" customHeight="false" outlineLevel="0" collapsed="false">
      <c r="A2047" s="7" t="s">
        <v>2160</v>
      </c>
      <c r="B2047" s="7" t="s">
        <v>106</v>
      </c>
      <c r="C2047" s="7" t="n">
        <v>58</v>
      </c>
      <c r="D2047" s="7" t="s">
        <v>102</v>
      </c>
      <c r="E2047" s="7" t="n">
        <v>236</v>
      </c>
      <c r="F2047" s="7" t="n">
        <v>1</v>
      </c>
      <c r="G2047" s="14" t="n">
        <v>3365.4</v>
      </c>
      <c r="H2047" s="14" t="n">
        <v>0</v>
      </c>
      <c r="I2047" s="14" t="n">
        <v>0</v>
      </c>
      <c r="J2047" s="14" t="n">
        <v>0</v>
      </c>
      <c r="K2047" s="14" t="n">
        <v>0</v>
      </c>
      <c r="L2047" s="14" t="n">
        <v>0</v>
      </c>
      <c r="M2047" s="14"/>
      <c r="N2047" s="14"/>
      <c r="O2047" s="14" t="n">
        <v>0</v>
      </c>
      <c r="P2047" s="7" t="n">
        <v>84</v>
      </c>
      <c r="Q2047" s="7" t="n">
        <v>12</v>
      </c>
      <c r="R2047" s="7" t="n">
        <v>4</v>
      </c>
      <c r="S2047" s="7" t="n">
        <v>0.482</v>
      </c>
      <c r="T2047" s="7" t="n">
        <v>1</v>
      </c>
      <c r="U2047" s="7" t="n">
        <v>0</v>
      </c>
      <c r="V2047" s="7" t="n">
        <v>0.1875</v>
      </c>
      <c r="W2047" s="7"/>
    </row>
    <row r="2048" customFormat="false" ht="15" hidden="false" customHeight="false" outlineLevel="0" collapsed="false">
      <c r="A2048" s="7" t="s">
        <v>2161</v>
      </c>
      <c r="B2048" s="7" t="s">
        <v>108</v>
      </c>
      <c r="C2048" s="7" t="n">
        <v>39</v>
      </c>
      <c r="D2048" s="7" t="s">
        <v>102</v>
      </c>
      <c r="E2048" s="7" t="n">
        <v>100</v>
      </c>
      <c r="F2048" s="7" t="n">
        <v>2</v>
      </c>
      <c r="G2048" s="14" t="n">
        <v>797.93</v>
      </c>
      <c r="H2048" s="14" t="n">
        <v>3365.85</v>
      </c>
      <c r="I2048" s="14" t="n">
        <v>0</v>
      </c>
      <c r="J2048" s="14" t="n">
        <v>0</v>
      </c>
      <c r="K2048" s="14" t="n">
        <v>0</v>
      </c>
      <c r="L2048" s="14" t="n">
        <v>0</v>
      </c>
      <c r="M2048" s="14"/>
      <c r="N2048" s="14"/>
      <c r="O2048" s="14" t="n">
        <v>0</v>
      </c>
      <c r="P2048" s="7" t="n">
        <v>6</v>
      </c>
      <c r="Q2048" s="7" t="n">
        <v>30</v>
      </c>
      <c r="R2048" s="7" t="n">
        <v>12</v>
      </c>
      <c r="S2048" s="7" t="n">
        <v>0.774</v>
      </c>
      <c r="T2048" s="7" t="n">
        <v>3</v>
      </c>
      <c r="U2048" s="7" t="n">
        <v>0</v>
      </c>
      <c r="V2048" s="7" t="n">
        <v>0.2779</v>
      </c>
      <c r="W2048" s="7"/>
    </row>
    <row r="2049" customFormat="false" ht="15" hidden="false" customHeight="false" outlineLevel="0" collapsed="false">
      <c r="A2049" s="7" t="s">
        <v>2162</v>
      </c>
      <c r="B2049" s="7" t="s">
        <v>106</v>
      </c>
      <c r="C2049" s="7" t="n">
        <v>54</v>
      </c>
      <c r="D2049" s="7" t="s">
        <v>102</v>
      </c>
      <c r="E2049" s="7" t="n">
        <v>197</v>
      </c>
      <c r="F2049" s="7" t="n">
        <v>2</v>
      </c>
      <c r="G2049" s="14" t="n">
        <v>7956.41</v>
      </c>
      <c r="H2049" s="14" t="n">
        <v>25659.94</v>
      </c>
      <c r="I2049" s="14" t="n">
        <v>0</v>
      </c>
      <c r="J2049" s="14" t="n">
        <v>0</v>
      </c>
      <c r="K2049" s="14" t="n">
        <v>0</v>
      </c>
      <c r="L2049" s="14" t="n">
        <v>0</v>
      </c>
      <c r="M2049" s="14"/>
      <c r="N2049" s="14"/>
      <c r="O2049" s="14" t="n">
        <v>0</v>
      </c>
      <c r="P2049" s="7" t="n">
        <v>21</v>
      </c>
      <c r="Q2049" s="7" t="n">
        <v>35</v>
      </c>
      <c r="R2049" s="7" t="n">
        <v>0</v>
      </c>
      <c r="S2049" s="7" t="n">
        <v>0.4</v>
      </c>
      <c r="T2049" s="7" t="n">
        <v>0</v>
      </c>
      <c r="U2049" s="7" t="n">
        <v>0</v>
      </c>
      <c r="V2049" s="7" t="n">
        <v>0.0856</v>
      </c>
      <c r="W2049" s="7"/>
    </row>
    <row r="2050" customFormat="false" ht="15" hidden="false" customHeight="false" outlineLevel="0" collapsed="false">
      <c r="A2050" s="7" t="s">
        <v>2163</v>
      </c>
      <c r="B2050" s="7" t="s">
        <v>101</v>
      </c>
      <c r="C2050" s="7" t="n">
        <v>29</v>
      </c>
      <c r="D2050" s="7" t="s">
        <v>104</v>
      </c>
      <c r="E2050" s="7" t="n">
        <v>84</v>
      </c>
      <c r="F2050" s="7" t="n">
        <v>3</v>
      </c>
      <c r="G2050" s="14" t="n">
        <v>20444.04</v>
      </c>
      <c r="H2050" s="14" t="n">
        <v>27589.67</v>
      </c>
      <c r="I2050" s="14" t="n">
        <v>0</v>
      </c>
      <c r="J2050" s="14" t="n">
        <v>0</v>
      </c>
      <c r="K2050" s="14" t="n">
        <v>0</v>
      </c>
      <c r="L2050" s="14" t="n">
        <v>0</v>
      </c>
      <c r="M2050" s="14" t="n">
        <v>15100</v>
      </c>
      <c r="N2050" s="14" t="n">
        <v>45.5</v>
      </c>
      <c r="O2050" s="14" t="n">
        <v>1847.44</v>
      </c>
      <c r="P2050" s="7" t="n">
        <v>3</v>
      </c>
      <c r="Q2050" s="7" t="n">
        <v>35</v>
      </c>
      <c r="R2050" s="7" t="n">
        <v>0</v>
      </c>
      <c r="S2050" s="7" t="n">
        <v>0.828</v>
      </c>
      <c r="T2050" s="7" t="n">
        <v>0</v>
      </c>
      <c r="U2050" s="7" t="n">
        <v>0</v>
      </c>
      <c r="V2050" s="7" t="n">
        <v>0.0333</v>
      </c>
      <c r="W2050" s="7"/>
    </row>
    <row r="2051" customFormat="false" ht="15" hidden="false" customHeight="false" outlineLevel="0" collapsed="false">
      <c r="A2051" s="7" t="s">
        <v>2164</v>
      </c>
      <c r="B2051" s="7" t="s">
        <v>106</v>
      </c>
      <c r="C2051" s="7" t="n">
        <v>28</v>
      </c>
      <c r="D2051" s="7" t="s">
        <v>104</v>
      </c>
      <c r="E2051" s="7" t="n">
        <v>14</v>
      </c>
      <c r="F2051" s="7" t="n">
        <v>5</v>
      </c>
      <c r="G2051" s="14" t="n">
        <v>2438.68</v>
      </c>
      <c r="H2051" s="14" t="n">
        <v>8336.39</v>
      </c>
      <c r="I2051" s="14" t="n">
        <v>13200</v>
      </c>
      <c r="J2051" s="14" t="n">
        <v>0</v>
      </c>
      <c r="K2051" s="14" t="n">
        <v>0</v>
      </c>
      <c r="L2051" s="14" t="n">
        <v>15390</v>
      </c>
      <c r="M2051" s="14" t="n">
        <v>10300</v>
      </c>
      <c r="N2051" s="14" t="n">
        <v>50.6</v>
      </c>
      <c r="O2051" s="14" t="n">
        <v>520.77</v>
      </c>
      <c r="P2051" s="7" t="n">
        <v>6</v>
      </c>
      <c r="Q2051" s="7" t="n">
        <v>38</v>
      </c>
      <c r="R2051" s="7" t="n">
        <v>0</v>
      </c>
      <c r="S2051" s="7" t="n">
        <v>0.668</v>
      </c>
      <c r="T2051" s="7" t="n">
        <v>0</v>
      </c>
      <c r="U2051" s="7" t="n">
        <v>0</v>
      </c>
      <c r="V2051" s="7" t="n">
        <v>0.0137</v>
      </c>
      <c r="W2051" s="7"/>
    </row>
    <row r="2052" customFormat="false" ht="15" hidden="false" customHeight="false" outlineLevel="0" collapsed="false">
      <c r="A2052" s="7" t="s">
        <v>2165</v>
      </c>
      <c r="B2052" s="7" t="s">
        <v>101</v>
      </c>
      <c r="C2052" s="7" t="n">
        <v>88</v>
      </c>
      <c r="D2052" s="7" t="s">
        <v>102</v>
      </c>
      <c r="E2052" s="7" t="n">
        <v>449</v>
      </c>
      <c r="F2052" s="7" t="n">
        <v>4</v>
      </c>
      <c r="G2052" s="14" t="n">
        <v>9459.29</v>
      </c>
      <c r="H2052" s="14" t="n">
        <v>30434.2</v>
      </c>
      <c r="I2052" s="14" t="n">
        <v>188200</v>
      </c>
      <c r="J2052" s="14" t="n">
        <v>0</v>
      </c>
      <c r="K2052" s="14" t="n">
        <v>0</v>
      </c>
      <c r="L2052" s="14" t="n">
        <v>0</v>
      </c>
      <c r="M2052" s="14"/>
      <c r="N2052" s="14"/>
      <c r="O2052" s="14" t="n">
        <v>0</v>
      </c>
      <c r="P2052" s="7" t="n">
        <v>51</v>
      </c>
      <c r="Q2052" s="7" t="n">
        <v>11</v>
      </c>
      <c r="R2052" s="7" t="n">
        <v>0</v>
      </c>
      <c r="S2052" s="7" t="n">
        <v>0.17</v>
      </c>
      <c r="T2052" s="7" t="n">
        <v>0</v>
      </c>
      <c r="U2052" s="7" t="n">
        <v>0</v>
      </c>
      <c r="V2052" s="7" t="n">
        <v>0.0596</v>
      </c>
      <c r="W2052" s="7"/>
    </row>
    <row r="2053" customFormat="false" ht="15" hidden="false" customHeight="false" outlineLevel="0" collapsed="false">
      <c r="A2053" s="7" t="s">
        <v>2166</v>
      </c>
      <c r="B2053" s="7" t="s">
        <v>108</v>
      </c>
      <c r="C2053" s="7" t="n">
        <v>24</v>
      </c>
      <c r="D2053" s="7" t="s">
        <v>102</v>
      </c>
      <c r="E2053" s="7" t="n">
        <v>40</v>
      </c>
      <c r="F2053" s="7" t="n">
        <v>3</v>
      </c>
      <c r="G2053" s="14" t="n">
        <v>1079.22</v>
      </c>
      <c r="H2053" s="14" t="n">
        <v>4558.05</v>
      </c>
      <c r="I2053" s="14" t="n">
        <v>28500</v>
      </c>
      <c r="J2053" s="14" t="n">
        <v>0</v>
      </c>
      <c r="K2053" s="14" t="n">
        <v>0</v>
      </c>
      <c r="L2053" s="14" t="n">
        <v>0</v>
      </c>
      <c r="M2053" s="14"/>
      <c r="N2053" s="14"/>
      <c r="O2053" s="14" t="n">
        <v>0</v>
      </c>
      <c r="P2053" s="7" t="n">
        <v>3</v>
      </c>
      <c r="Q2053" s="7" t="n">
        <v>8</v>
      </c>
      <c r="R2053" s="7" t="n">
        <v>8</v>
      </c>
      <c r="S2053" s="7" t="n">
        <v>0.835</v>
      </c>
      <c r="T2053" s="7" t="n">
        <v>0</v>
      </c>
      <c r="U2053" s="7" t="n">
        <v>0</v>
      </c>
      <c r="V2053" s="7" t="n">
        <v>0.1034</v>
      </c>
      <c r="W2053" s="7"/>
    </row>
    <row r="2054" customFormat="false" ht="15" hidden="false" customHeight="false" outlineLevel="0" collapsed="false">
      <c r="A2054" s="7" t="s">
        <v>2167</v>
      </c>
      <c r="B2054" s="7" t="s">
        <v>108</v>
      </c>
      <c r="C2054" s="7" t="n">
        <v>26</v>
      </c>
      <c r="D2054" s="7" t="s">
        <v>104</v>
      </c>
      <c r="E2054" s="7" t="n">
        <v>37</v>
      </c>
      <c r="F2054" s="7" t="n">
        <v>3</v>
      </c>
      <c r="G2054" s="14" t="n">
        <v>1436.28</v>
      </c>
      <c r="H2054" s="14" t="n">
        <v>0</v>
      </c>
      <c r="I2054" s="14" t="n">
        <v>0</v>
      </c>
      <c r="J2054" s="14" t="n">
        <v>0</v>
      </c>
      <c r="K2054" s="14" t="n">
        <v>0</v>
      </c>
      <c r="L2054" s="14" t="n">
        <v>22360</v>
      </c>
      <c r="M2054" s="14"/>
      <c r="N2054" s="14"/>
      <c r="O2054" s="14" t="n">
        <v>0</v>
      </c>
      <c r="P2054" s="7" t="n">
        <v>24</v>
      </c>
      <c r="Q2054" s="7" t="n">
        <v>48</v>
      </c>
      <c r="R2054" s="7" t="n">
        <v>14</v>
      </c>
      <c r="S2054" s="7" t="n">
        <v>0.862</v>
      </c>
      <c r="T2054" s="7" t="n">
        <v>1</v>
      </c>
      <c r="U2054" s="7" t="n">
        <v>0</v>
      </c>
      <c r="V2054" s="7" t="n">
        <v>0.034</v>
      </c>
      <c r="W2054" s="7"/>
    </row>
    <row r="2055" customFormat="false" ht="15" hidden="false" customHeight="false" outlineLevel="0" collapsed="false">
      <c r="A2055" s="7" t="s">
        <v>2168</v>
      </c>
      <c r="B2055" s="7" t="s">
        <v>108</v>
      </c>
      <c r="C2055" s="7" t="n">
        <v>52</v>
      </c>
      <c r="D2055" s="7" t="s">
        <v>104</v>
      </c>
      <c r="E2055" s="7" t="n">
        <v>23</v>
      </c>
      <c r="F2055" s="7" t="n">
        <v>2</v>
      </c>
      <c r="G2055" s="14" t="n">
        <v>340.87</v>
      </c>
      <c r="H2055" s="14" t="n">
        <v>0</v>
      </c>
      <c r="I2055" s="14" t="n">
        <v>0</v>
      </c>
      <c r="J2055" s="14" t="n">
        <v>0</v>
      </c>
      <c r="K2055" s="14" t="n">
        <v>0</v>
      </c>
      <c r="L2055" s="14" t="n">
        <v>23050</v>
      </c>
      <c r="M2055" s="14"/>
      <c r="N2055" s="14"/>
      <c r="O2055" s="14" t="n">
        <v>0</v>
      </c>
      <c r="P2055" s="7" t="n">
        <v>4</v>
      </c>
      <c r="Q2055" s="7" t="n">
        <v>19</v>
      </c>
      <c r="R2055" s="7" t="n">
        <v>0</v>
      </c>
      <c r="S2055" s="7" t="n">
        <v>0.647</v>
      </c>
      <c r="T2055" s="7" t="n">
        <v>0</v>
      </c>
      <c r="U2055" s="7" t="n">
        <v>0</v>
      </c>
      <c r="V2055" s="7" t="n">
        <v>0.0614</v>
      </c>
      <c r="W2055" s="7"/>
    </row>
    <row r="2056" customFormat="false" ht="15" hidden="false" customHeight="false" outlineLevel="0" collapsed="false">
      <c r="A2056" s="7" t="s">
        <v>2169</v>
      </c>
      <c r="B2056" s="7" t="s">
        <v>108</v>
      </c>
      <c r="C2056" s="7" t="n">
        <v>47</v>
      </c>
      <c r="D2056" s="7" t="s">
        <v>104</v>
      </c>
      <c r="E2056" s="7" t="n">
        <v>53</v>
      </c>
      <c r="F2056" s="7" t="n">
        <v>2</v>
      </c>
      <c r="G2056" s="14" t="n">
        <v>2688.52</v>
      </c>
      <c r="H2056" s="14" t="n">
        <v>144152.89</v>
      </c>
      <c r="I2056" s="14" t="n">
        <v>0</v>
      </c>
      <c r="J2056" s="14" t="n">
        <v>0</v>
      </c>
      <c r="K2056" s="14" t="n">
        <v>0</v>
      </c>
      <c r="L2056" s="14" t="n">
        <v>0</v>
      </c>
      <c r="M2056" s="14"/>
      <c r="N2056" s="14"/>
      <c r="O2056" s="14" t="n">
        <v>0</v>
      </c>
      <c r="P2056" s="7" t="n">
        <v>16</v>
      </c>
      <c r="Q2056" s="7" t="n">
        <v>37</v>
      </c>
      <c r="R2056" s="7" t="n">
        <v>0</v>
      </c>
      <c r="S2056" s="7" t="n">
        <v>0.533</v>
      </c>
      <c r="T2056" s="7" t="n">
        <v>0</v>
      </c>
      <c r="U2056" s="7" t="n">
        <v>0</v>
      </c>
      <c r="V2056" s="7" t="n">
        <v>0.0598</v>
      </c>
      <c r="W2056" s="7"/>
    </row>
    <row r="2057" customFormat="false" ht="15" hidden="false" customHeight="false" outlineLevel="0" collapsed="false">
      <c r="A2057" s="7" t="s">
        <v>2170</v>
      </c>
      <c r="B2057" s="7" t="s">
        <v>106</v>
      </c>
      <c r="C2057" s="7" t="n">
        <v>40</v>
      </c>
      <c r="D2057" s="7" t="s">
        <v>102</v>
      </c>
      <c r="E2057" s="7" t="n">
        <v>162</v>
      </c>
      <c r="F2057" s="7" t="n">
        <v>4</v>
      </c>
      <c r="G2057" s="14" t="n">
        <v>6349.37</v>
      </c>
      <c r="H2057" s="14" t="n">
        <v>16413.59</v>
      </c>
      <c r="I2057" s="14" t="n">
        <v>0</v>
      </c>
      <c r="J2057" s="14" t="n">
        <v>0</v>
      </c>
      <c r="K2057" s="14" t="n">
        <v>178700</v>
      </c>
      <c r="L2057" s="14" t="n">
        <v>0</v>
      </c>
      <c r="M2057" s="14" t="n">
        <v>5300</v>
      </c>
      <c r="N2057" s="14" t="n">
        <v>22</v>
      </c>
      <c r="O2057" s="14" t="n">
        <v>159.62</v>
      </c>
      <c r="P2057" s="7" t="n">
        <v>0</v>
      </c>
      <c r="Q2057" s="7" t="n">
        <v>10</v>
      </c>
      <c r="R2057" s="7" t="n">
        <v>3</v>
      </c>
      <c r="S2057" s="7" t="n">
        <v>0.657</v>
      </c>
      <c r="T2057" s="7" t="n">
        <v>2</v>
      </c>
      <c r="U2057" s="7" t="n">
        <v>0</v>
      </c>
      <c r="V2057" s="7" t="n">
        <v>0.1557</v>
      </c>
      <c r="W2057" s="7" t="s">
        <v>117</v>
      </c>
    </row>
    <row r="2058" customFormat="false" ht="15" hidden="false" customHeight="false" outlineLevel="0" collapsed="false">
      <c r="A2058" s="7" t="s">
        <v>2171</v>
      </c>
      <c r="B2058" s="7" t="s">
        <v>106</v>
      </c>
      <c r="C2058" s="7" t="n">
        <v>59</v>
      </c>
      <c r="D2058" s="7" t="s">
        <v>104</v>
      </c>
      <c r="E2058" s="7" t="n">
        <v>76</v>
      </c>
      <c r="F2058" s="7" t="n">
        <v>3</v>
      </c>
      <c r="G2058" s="14" t="n">
        <v>176.12</v>
      </c>
      <c r="H2058" s="14" t="n">
        <v>0</v>
      </c>
      <c r="I2058" s="14" t="n">
        <v>1100</v>
      </c>
      <c r="J2058" s="14" t="n">
        <v>0</v>
      </c>
      <c r="K2058" s="14" t="n">
        <v>8200</v>
      </c>
      <c r="L2058" s="14" t="n">
        <v>0</v>
      </c>
      <c r="M2058" s="14"/>
      <c r="N2058" s="14"/>
      <c r="O2058" s="14" t="n">
        <v>0</v>
      </c>
      <c r="P2058" s="7" t="n">
        <v>10</v>
      </c>
      <c r="Q2058" s="7" t="n">
        <v>36</v>
      </c>
      <c r="R2058" s="7" t="n">
        <v>3</v>
      </c>
      <c r="S2058" s="7" t="n">
        <v>0.389</v>
      </c>
      <c r="T2058" s="7" t="n">
        <v>0</v>
      </c>
      <c r="U2058" s="7" t="n">
        <v>0</v>
      </c>
      <c r="V2058" s="7" t="n">
        <v>0.0234</v>
      </c>
      <c r="W2058" s="7"/>
    </row>
    <row r="2059" customFormat="false" ht="15" hidden="false" customHeight="false" outlineLevel="0" collapsed="false">
      <c r="A2059" s="7" t="s">
        <v>2172</v>
      </c>
      <c r="B2059" s="7" t="s">
        <v>106</v>
      </c>
      <c r="C2059" s="7" t="n">
        <v>40</v>
      </c>
      <c r="D2059" s="7" t="s">
        <v>104</v>
      </c>
      <c r="E2059" s="7" t="n">
        <v>146</v>
      </c>
      <c r="F2059" s="7" t="n">
        <v>4</v>
      </c>
      <c r="G2059" s="14" t="n">
        <v>1121.06</v>
      </c>
      <c r="H2059" s="14" t="n">
        <v>1332.07</v>
      </c>
      <c r="I2059" s="14" t="n">
        <v>0</v>
      </c>
      <c r="J2059" s="14" t="n">
        <v>0</v>
      </c>
      <c r="K2059" s="14" t="n">
        <v>21400</v>
      </c>
      <c r="L2059" s="14" t="n">
        <v>0</v>
      </c>
      <c r="M2059" s="14"/>
      <c r="N2059" s="14"/>
      <c r="O2059" s="14" t="n">
        <v>0</v>
      </c>
      <c r="P2059" s="7" t="n">
        <v>12</v>
      </c>
      <c r="Q2059" s="7" t="n">
        <v>80</v>
      </c>
      <c r="R2059" s="7" t="n">
        <v>20</v>
      </c>
      <c r="S2059" s="7" t="n">
        <v>0.575</v>
      </c>
      <c r="T2059" s="7" t="n">
        <v>0</v>
      </c>
      <c r="U2059" s="7" t="n">
        <v>0</v>
      </c>
      <c r="V2059" s="7" t="n">
        <v>0.007</v>
      </c>
      <c r="W2059" s="7"/>
    </row>
    <row r="2060" customFormat="false" ht="15" hidden="false" customHeight="false" outlineLevel="0" collapsed="false">
      <c r="A2060" s="7" t="s">
        <v>2173</v>
      </c>
      <c r="B2060" s="7" t="s">
        <v>106</v>
      </c>
      <c r="C2060" s="7" t="n">
        <v>47</v>
      </c>
      <c r="D2060" s="7" t="s">
        <v>102</v>
      </c>
      <c r="E2060" s="7" t="n">
        <v>131</v>
      </c>
      <c r="F2060" s="7" t="n">
        <v>1</v>
      </c>
      <c r="G2060" s="14" t="n">
        <v>3035.6</v>
      </c>
      <c r="H2060" s="14" t="n">
        <v>0</v>
      </c>
      <c r="I2060" s="14" t="n">
        <v>0</v>
      </c>
      <c r="J2060" s="14" t="n">
        <v>0</v>
      </c>
      <c r="K2060" s="14" t="n">
        <v>0</v>
      </c>
      <c r="L2060" s="14" t="n">
        <v>0</v>
      </c>
      <c r="M2060" s="14"/>
      <c r="N2060" s="14"/>
      <c r="O2060" s="14" t="n">
        <v>0</v>
      </c>
      <c r="P2060" s="7" t="n">
        <v>33</v>
      </c>
      <c r="Q2060" s="7" t="n">
        <v>20</v>
      </c>
      <c r="R2060" s="7" t="n">
        <v>4</v>
      </c>
      <c r="S2060" s="7" t="n">
        <v>0.408</v>
      </c>
      <c r="T2060" s="7" t="n">
        <v>1</v>
      </c>
      <c r="U2060" s="7" t="n">
        <v>0</v>
      </c>
      <c r="V2060" s="7" t="n">
        <v>0.1529</v>
      </c>
      <c r="W2060" s="7"/>
    </row>
    <row r="2061" customFormat="false" ht="15" hidden="false" customHeight="false" outlineLevel="0" collapsed="false">
      <c r="A2061" s="7" t="s">
        <v>2174</v>
      </c>
      <c r="B2061" s="7" t="s">
        <v>108</v>
      </c>
      <c r="C2061" s="7" t="n">
        <v>49</v>
      </c>
      <c r="D2061" s="7" t="s">
        <v>102</v>
      </c>
      <c r="E2061" s="7" t="n">
        <v>220</v>
      </c>
      <c r="F2061" s="7" t="n">
        <v>1</v>
      </c>
      <c r="G2061" s="14" t="n">
        <v>421.9</v>
      </c>
      <c r="H2061" s="14" t="n">
        <v>0</v>
      </c>
      <c r="I2061" s="14" t="n">
        <v>0</v>
      </c>
      <c r="J2061" s="14" t="n">
        <v>0</v>
      </c>
      <c r="K2061" s="14" t="n">
        <v>0</v>
      </c>
      <c r="L2061" s="14" t="n">
        <v>0</v>
      </c>
      <c r="M2061" s="14"/>
      <c r="N2061" s="14"/>
      <c r="O2061" s="14" t="n">
        <v>0</v>
      </c>
      <c r="P2061" s="7" t="n">
        <v>50</v>
      </c>
      <c r="Q2061" s="7" t="n">
        <v>25</v>
      </c>
      <c r="R2061" s="7" t="n">
        <v>0</v>
      </c>
      <c r="S2061" s="7" t="n">
        <v>0.756</v>
      </c>
      <c r="T2061" s="7" t="n">
        <v>0</v>
      </c>
      <c r="U2061" s="7" t="n">
        <v>0</v>
      </c>
      <c r="V2061" s="7" t="n">
        <v>0.0529</v>
      </c>
      <c r="W2061" s="7"/>
    </row>
    <row r="2062" customFormat="false" ht="15" hidden="false" customHeight="false" outlineLevel="0" collapsed="false">
      <c r="A2062" s="7" t="s">
        <v>2175</v>
      </c>
      <c r="B2062" s="7" t="s">
        <v>108</v>
      </c>
      <c r="C2062" s="7" t="n">
        <v>32</v>
      </c>
      <c r="D2062" s="7" t="s">
        <v>104</v>
      </c>
      <c r="E2062" s="7" t="n">
        <v>32</v>
      </c>
      <c r="F2062" s="7" t="n">
        <v>2</v>
      </c>
      <c r="G2062" s="14" t="n">
        <v>4644.35</v>
      </c>
      <c r="H2062" s="14" t="n">
        <v>10511.24</v>
      </c>
      <c r="I2062" s="14" t="n">
        <v>0</v>
      </c>
      <c r="J2062" s="14" t="n">
        <v>0</v>
      </c>
      <c r="K2062" s="14" t="n">
        <v>0</v>
      </c>
      <c r="L2062" s="14" t="n">
        <v>0</v>
      </c>
      <c r="M2062" s="14"/>
      <c r="N2062" s="14"/>
      <c r="O2062" s="14" t="n">
        <v>0</v>
      </c>
      <c r="P2062" s="7" t="n">
        <v>23</v>
      </c>
      <c r="Q2062" s="7" t="n">
        <v>21</v>
      </c>
      <c r="R2062" s="7" t="n">
        <v>12</v>
      </c>
      <c r="S2062" s="7" t="n">
        <v>0.768</v>
      </c>
      <c r="T2062" s="7" t="n">
        <v>0</v>
      </c>
      <c r="U2062" s="7" t="n">
        <v>0</v>
      </c>
      <c r="V2062" s="7" t="n">
        <v>0.0434</v>
      </c>
      <c r="W2062" s="7"/>
    </row>
    <row r="2063" customFormat="false" ht="15" hidden="false" customHeight="false" outlineLevel="0" collapsed="false">
      <c r="A2063" s="7" t="s">
        <v>2176</v>
      </c>
      <c r="B2063" s="7" t="s">
        <v>101</v>
      </c>
      <c r="C2063" s="7" t="n">
        <v>80</v>
      </c>
      <c r="D2063" s="7" t="s">
        <v>104</v>
      </c>
      <c r="E2063" s="7" t="n">
        <v>120</v>
      </c>
      <c r="F2063" s="7" t="n">
        <v>2</v>
      </c>
      <c r="G2063" s="14" t="n">
        <v>1223.27</v>
      </c>
      <c r="H2063" s="14" t="n">
        <v>7760.82</v>
      </c>
      <c r="I2063" s="14" t="n">
        <v>0</v>
      </c>
      <c r="J2063" s="14" t="n">
        <v>0</v>
      </c>
      <c r="K2063" s="14" t="n">
        <v>0</v>
      </c>
      <c r="L2063" s="14" t="n">
        <v>0</v>
      </c>
      <c r="M2063" s="14"/>
      <c r="N2063" s="14"/>
      <c r="O2063" s="14" t="n">
        <v>0</v>
      </c>
      <c r="P2063" s="7" t="n">
        <v>55</v>
      </c>
      <c r="Q2063" s="7" t="n">
        <v>15</v>
      </c>
      <c r="R2063" s="7" t="n">
        <v>0</v>
      </c>
      <c r="S2063" s="7" t="n">
        <v>0</v>
      </c>
      <c r="T2063" s="7" t="n">
        <v>0</v>
      </c>
      <c r="U2063" s="7" t="n">
        <v>0</v>
      </c>
      <c r="V2063" s="7" t="n">
        <v>0.0606</v>
      </c>
      <c r="W2063" s="7"/>
    </row>
    <row r="2064" customFormat="false" ht="15" hidden="false" customHeight="false" outlineLevel="0" collapsed="false">
      <c r="A2064" s="7" t="s">
        <v>2177</v>
      </c>
      <c r="B2064" s="7" t="s">
        <v>108</v>
      </c>
      <c r="C2064" s="7" t="n">
        <v>21</v>
      </c>
      <c r="D2064" s="7" t="s">
        <v>102</v>
      </c>
      <c r="E2064" s="7" t="n">
        <v>8</v>
      </c>
      <c r="F2064" s="7" t="n">
        <v>2</v>
      </c>
      <c r="G2064" s="14" t="n">
        <v>281.02</v>
      </c>
      <c r="H2064" s="14" t="n">
        <v>0</v>
      </c>
      <c r="I2064" s="14" t="n">
        <v>0</v>
      </c>
      <c r="J2064" s="14" t="n">
        <v>0</v>
      </c>
      <c r="K2064" s="14" t="n">
        <v>0</v>
      </c>
      <c r="L2064" s="14" t="n">
        <v>0</v>
      </c>
      <c r="M2064" s="14" t="n">
        <v>1000</v>
      </c>
      <c r="N2064" s="14" t="n">
        <v>7.7</v>
      </c>
      <c r="O2064" s="14" t="n">
        <v>27.74</v>
      </c>
      <c r="P2064" s="7" t="n">
        <v>8</v>
      </c>
      <c r="Q2064" s="7" t="n">
        <v>7</v>
      </c>
      <c r="R2064" s="7" t="n">
        <v>4</v>
      </c>
      <c r="S2064" s="7" t="n">
        <v>0.613</v>
      </c>
      <c r="T2064" s="7" t="n">
        <v>1</v>
      </c>
      <c r="U2064" s="7" t="n">
        <v>0</v>
      </c>
      <c r="V2064" s="7" t="n">
        <v>0.2467</v>
      </c>
      <c r="W2064" s="7"/>
    </row>
    <row r="2065" customFormat="false" ht="15" hidden="false" customHeight="false" outlineLevel="0" collapsed="false">
      <c r="A2065" s="7" t="s">
        <v>2178</v>
      </c>
      <c r="B2065" s="7" t="s">
        <v>108</v>
      </c>
      <c r="C2065" s="7" t="n">
        <v>22</v>
      </c>
      <c r="D2065" s="7" t="s">
        <v>104</v>
      </c>
      <c r="E2065" s="7" t="n">
        <v>25</v>
      </c>
      <c r="F2065" s="7" t="n">
        <v>3</v>
      </c>
      <c r="G2065" s="14" t="n">
        <v>7200</v>
      </c>
      <c r="H2065" s="14" t="n">
        <v>48514.03</v>
      </c>
      <c r="I2065" s="14" t="n">
        <v>0</v>
      </c>
      <c r="J2065" s="14" t="n">
        <v>0</v>
      </c>
      <c r="K2065" s="14" t="n">
        <v>0</v>
      </c>
      <c r="L2065" s="14" t="n">
        <v>0</v>
      </c>
      <c r="M2065" s="14" t="n">
        <v>13100</v>
      </c>
      <c r="N2065" s="14" t="n">
        <v>12.3</v>
      </c>
      <c r="O2065" s="14" t="n">
        <v>1102.27</v>
      </c>
      <c r="P2065" s="7" t="n">
        <v>4</v>
      </c>
      <c r="Q2065" s="7" t="n">
        <v>27</v>
      </c>
      <c r="R2065" s="7" t="n">
        <v>13</v>
      </c>
      <c r="S2065" s="7" t="n">
        <v>1</v>
      </c>
      <c r="T2065" s="7" t="n">
        <v>0</v>
      </c>
      <c r="U2065" s="7" t="n">
        <v>0</v>
      </c>
      <c r="V2065" s="7" t="n">
        <v>0.0356</v>
      </c>
      <c r="W2065" s="7"/>
    </row>
    <row r="2066" customFormat="false" ht="15" hidden="false" customHeight="false" outlineLevel="0" collapsed="false">
      <c r="A2066" s="7" t="s">
        <v>2179</v>
      </c>
      <c r="B2066" s="7" t="s">
        <v>128</v>
      </c>
      <c r="C2066" s="7" t="n">
        <v>37</v>
      </c>
      <c r="D2066" s="7" t="s">
        <v>104</v>
      </c>
      <c r="E2066" s="7" t="n">
        <v>27</v>
      </c>
      <c r="F2066" s="7" t="n">
        <v>1</v>
      </c>
      <c r="G2066" s="14" t="n">
        <v>2419.43</v>
      </c>
      <c r="H2066" s="14" t="n">
        <v>0</v>
      </c>
      <c r="I2066" s="14" t="n">
        <v>0</v>
      </c>
      <c r="J2066" s="14" t="n">
        <v>0</v>
      </c>
      <c r="K2066" s="14" t="n">
        <v>0</v>
      </c>
      <c r="L2066" s="14" t="n">
        <v>0</v>
      </c>
      <c r="M2066" s="14"/>
      <c r="N2066" s="14"/>
      <c r="O2066" s="14" t="n">
        <v>0</v>
      </c>
      <c r="P2066" s="7" t="n">
        <v>101</v>
      </c>
      <c r="Q2066" s="7" t="n">
        <v>0</v>
      </c>
      <c r="R2066" s="7" t="n">
        <v>0</v>
      </c>
      <c r="S2066" s="7"/>
      <c r="T2066" s="7" t="n">
        <v>1</v>
      </c>
      <c r="U2066" s="7" t="n">
        <v>0</v>
      </c>
      <c r="V2066" s="7" t="n">
        <v>0.3477</v>
      </c>
      <c r="W2066" s="7"/>
    </row>
    <row r="2067" customFormat="false" ht="15" hidden="false" customHeight="false" outlineLevel="0" collapsed="false">
      <c r="A2067" s="7" t="s">
        <v>2180</v>
      </c>
      <c r="B2067" s="7" t="s">
        <v>106</v>
      </c>
      <c r="C2067" s="7" t="n">
        <v>57</v>
      </c>
      <c r="D2067" s="7" t="s">
        <v>102</v>
      </c>
      <c r="E2067" s="7" t="n">
        <v>100</v>
      </c>
      <c r="F2067" s="7" t="n">
        <v>3</v>
      </c>
      <c r="G2067" s="14" t="n">
        <v>7357.22</v>
      </c>
      <c r="H2067" s="14" t="n">
        <v>0</v>
      </c>
      <c r="I2067" s="14" t="n">
        <v>0</v>
      </c>
      <c r="J2067" s="14" t="n">
        <v>0</v>
      </c>
      <c r="K2067" s="14" t="n">
        <v>283700</v>
      </c>
      <c r="L2067" s="14" t="n">
        <v>0</v>
      </c>
      <c r="M2067" s="14"/>
      <c r="N2067" s="14"/>
      <c r="O2067" s="14" t="n">
        <v>0</v>
      </c>
      <c r="P2067" s="7" t="n">
        <v>18</v>
      </c>
      <c r="Q2067" s="7" t="n">
        <v>15</v>
      </c>
      <c r="R2067" s="7" t="n">
        <v>11</v>
      </c>
      <c r="S2067" s="7" t="n">
        <v>0.645</v>
      </c>
      <c r="T2067" s="7" t="n">
        <v>0</v>
      </c>
      <c r="U2067" s="7" t="n">
        <v>0</v>
      </c>
      <c r="V2067" s="7" t="n">
        <v>0.1351</v>
      </c>
      <c r="W2067" s="7"/>
    </row>
    <row r="2068" customFormat="false" ht="15" hidden="false" customHeight="false" outlineLevel="0" collapsed="false">
      <c r="A2068" s="7" t="s">
        <v>2181</v>
      </c>
      <c r="B2068" s="7" t="s">
        <v>101</v>
      </c>
      <c r="C2068" s="7" t="n">
        <v>55</v>
      </c>
      <c r="D2068" s="7" t="s">
        <v>102</v>
      </c>
      <c r="E2068" s="7" t="n">
        <v>102</v>
      </c>
      <c r="F2068" s="7" t="n">
        <v>4</v>
      </c>
      <c r="G2068" s="14" t="n">
        <v>11771.16</v>
      </c>
      <c r="H2068" s="14" t="n">
        <v>116472.03</v>
      </c>
      <c r="I2068" s="14" t="n">
        <v>0</v>
      </c>
      <c r="J2068" s="14" t="n">
        <v>0</v>
      </c>
      <c r="K2068" s="14" t="n">
        <v>0</v>
      </c>
      <c r="L2068" s="14" t="n">
        <v>13310</v>
      </c>
      <c r="M2068" s="14" t="n">
        <v>35000</v>
      </c>
      <c r="N2068" s="14" t="n">
        <v>28</v>
      </c>
      <c r="O2068" s="14" t="n">
        <v>1513.52</v>
      </c>
      <c r="P2068" s="7" t="n">
        <v>8</v>
      </c>
      <c r="Q2068" s="7" t="n">
        <v>21</v>
      </c>
      <c r="R2068" s="7" t="n">
        <v>10</v>
      </c>
      <c r="S2068" s="7" t="n">
        <v>0.848</v>
      </c>
      <c r="T2068" s="7" t="n">
        <v>0</v>
      </c>
      <c r="U2068" s="7" t="n">
        <v>0</v>
      </c>
      <c r="V2068" s="7" t="n">
        <v>0.0494</v>
      </c>
      <c r="W2068" s="7"/>
    </row>
    <row r="2069" customFormat="false" ht="15" hidden="false" customHeight="false" outlineLevel="0" collapsed="false">
      <c r="A2069" s="7" t="s">
        <v>2182</v>
      </c>
      <c r="B2069" s="7" t="s">
        <v>101</v>
      </c>
      <c r="C2069" s="7" t="n">
        <v>53</v>
      </c>
      <c r="D2069" s="7" t="s">
        <v>102</v>
      </c>
      <c r="E2069" s="7" t="n">
        <v>56</v>
      </c>
      <c r="F2069" s="7" t="n">
        <v>1</v>
      </c>
      <c r="G2069" s="14" t="n">
        <v>1087.55</v>
      </c>
      <c r="H2069" s="14" t="n">
        <v>0</v>
      </c>
      <c r="I2069" s="14" t="n">
        <v>0</v>
      </c>
      <c r="J2069" s="14" t="n">
        <v>0</v>
      </c>
      <c r="K2069" s="14" t="n">
        <v>0</v>
      </c>
      <c r="L2069" s="14" t="n">
        <v>0</v>
      </c>
      <c r="M2069" s="14"/>
      <c r="N2069" s="14"/>
      <c r="O2069" s="14" t="n">
        <v>0</v>
      </c>
      <c r="P2069" s="7" t="n">
        <v>25</v>
      </c>
      <c r="Q2069" s="7" t="n">
        <v>12</v>
      </c>
      <c r="R2069" s="7" t="n">
        <v>0</v>
      </c>
      <c r="S2069" s="7" t="n">
        <v>0.715</v>
      </c>
      <c r="T2069" s="7" t="n">
        <v>0</v>
      </c>
      <c r="U2069" s="7" t="n">
        <v>0</v>
      </c>
      <c r="V2069" s="7" t="n">
        <v>0.1263</v>
      </c>
      <c r="W2069" s="7"/>
    </row>
    <row r="2070" customFormat="false" ht="15" hidden="false" customHeight="false" outlineLevel="0" collapsed="false">
      <c r="A2070" s="7" t="s">
        <v>2183</v>
      </c>
      <c r="B2070" s="7" t="s">
        <v>106</v>
      </c>
      <c r="C2070" s="7" t="n">
        <v>68</v>
      </c>
      <c r="D2070" s="7" t="s">
        <v>104</v>
      </c>
      <c r="E2070" s="7" t="n">
        <v>300</v>
      </c>
      <c r="F2070" s="7" t="n">
        <v>3</v>
      </c>
      <c r="G2070" s="14" t="n">
        <v>3597.91</v>
      </c>
      <c r="H2070" s="14" t="n">
        <v>9564.23</v>
      </c>
      <c r="I2070" s="14" t="n">
        <v>0</v>
      </c>
      <c r="J2070" s="14" t="n">
        <v>0</v>
      </c>
      <c r="K2070" s="14" t="n">
        <v>0</v>
      </c>
      <c r="L2070" s="14" t="n">
        <v>0</v>
      </c>
      <c r="M2070" s="14" t="n">
        <v>2600</v>
      </c>
      <c r="N2070" s="14" t="n">
        <v>48.8</v>
      </c>
      <c r="O2070" s="14" t="n">
        <v>597.99</v>
      </c>
      <c r="P2070" s="7" t="n">
        <v>0</v>
      </c>
      <c r="Q2070" s="7" t="n">
        <v>48</v>
      </c>
      <c r="R2070" s="7" t="n">
        <v>0</v>
      </c>
      <c r="S2070" s="7" t="n">
        <v>0.277</v>
      </c>
      <c r="T2070" s="7" t="n">
        <v>0</v>
      </c>
      <c r="U2070" s="7" t="n">
        <v>0</v>
      </c>
      <c r="V2070" s="7" t="n">
        <v>0.0094</v>
      </c>
      <c r="W2070" s="7"/>
    </row>
    <row r="2071" customFormat="false" ht="15" hidden="false" customHeight="false" outlineLevel="0" collapsed="false">
      <c r="A2071" s="7" t="s">
        <v>2184</v>
      </c>
      <c r="B2071" s="7" t="s">
        <v>101</v>
      </c>
      <c r="C2071" s="7" t="n">
        <v>35</v>
      </c>
      <c r="D2071" s="7" t="s">
        <v>104</v>
      </c>
      <c r="E2071" s="7" t="n">
        <v>36</v>
      </c>
      <c r="F2071" s="7" t="n">
        <v>5</v>
      </c>
      <c r="G2071" s="14" t="n">
        <v>13535.99</v>
      </c>
      <c r="H2071" s="14" t="n">
        <v>13726.22</v>
      </c>
      <c r="I2071" s="14" t="n">
        <v>0</v>
      </c>
      <c r="J2071" s="14" t="n">
        <v>0</v>
      </c>
      <c r="K2071" s="14" t="n">
        <v>290800</v>
      </c>
      <c r="L2071" s="14" t="n">
        <v>16100</v>
      </c>
      <c r="M2071" s="14"/>
      <c r="N2071" s="14"/>
      <c r="O2071" s="14" t="n">
        <v>0</v>
      </c>
      <c r="P2071" s="7" t="n">
        <v>9</v>
      </c>
      <c r="Q2071" s="7" t="n">
        <v>74</v>
      </c>
      <c r="R2071" s="7" t="n">
        <v>24</v>
      </c>
      <c r="S2071" s="7" t="n">
        <v>0.988</v>
      </c>
      <c r="T2071" s="7" t="n">
        <v>1</v>
      </c>
      <c r="U2071" s="7" t="n">
        <v>0</v>
      </c>
      <c r="V2071" s="7" t="n">
        <v>0.0244</v>
      </c>
      <c r="W2071" s="7"/>
    </row>
    <row r="2072" customFormat="false" ht="15" hidden="false" customHeight="false" outlineLevel="0" collapsed="false">
      <c r="A2072" s="7" t="s">
        <v>2185</v>
      </c>
      <c r="B2072" s="7" t="s">
        <v>101</v>
      </c>
      <c r="C2072" s="7" t="n">
        <v>65</v>
      </c>
      <c r="D2072" s="7" t="s">
        <v>102</v>
      </c>
      <c r="E2072" s="7" t="n">
        <v>196</v>
      </c>
      <c r="F2072" s="7" t="n">
        <v>4</v>
      </c>
      <c r="G2072" s="14" t="n">
        <v>10101.72</v>
      </c>
      <c r="H2072" s="14" t="n">
        <v>10626.22</v>
      </c>
      <c r="I2072" s="14" t="n">
        <v>21200</v>
      </c>
      <c r="J2072" s="14" t="n">
        <v>0</v>
      </c>
      <c r="K2072" s="14" t="n">
        <v>0</v>
      </c>
      <c r="L2072" s="14" t="n">
        <v>0</v>
      </c>
      <c r="M2072" s="14"/>
      <c r="N2072" s="14"/>
      <c r="O2072" s="14" t="n">
        <v>0</v>
      </c>
      <c r="P2072" s="7" t="n">
        <v>15</v>
      </c>
      <c r="Q2072" s="7" t="n">
        <v>54</v>
      </c>
      <c r="R2072" s="7" t="n">
        <v>20</v>
      </c>
      <c r="S2072" s="7" t="n">
        <v>0.538</v>
      </c>
      <c r="T2072" s="7" t="n">
        <v>0</v>
      </c>
      <c r="U2072" s="7" t="n">
        <v>0</v>
      </c>
      <c r="V2072" s="7" t="n">
        <v>0.0271</v>
      </c>
      <c r="W2072" s="7"/>
    </row>
    <row r="2073" customFormat="false" ht="15" hidden="false" customHeight="false" outlineLevel="0" collapsed="false">
      <c r="A2073" s="7" t="s">
        <v>2186</v>
      </c>
      <c r="B2073" s="7" t="s">
        <v>101</v>
      </c>
      <c r="C2073" s="7" t="n">
        <v>57</v>
      </c>
      <c r="D2073" s="7" t="s">
        <v>104</v>
      </c>
      <c r="E2073" s="7" t="n">
        <v>313</v>
      </c>
      <c r="F2073" s="7" t="n">
        <v>4</v>
      </c>
      <c r="G2073" s="14" t="n">
        <v>5172.85</v>
      </c>
      <c r="H2073" s="14" t="n">
        <v>69691.4</v>
      </c>
      <c r="I2073" s="14" t="n">
        <v>0</v>
      </c>
      <c r="J2073" s="14" t="n">
        <v>613134.34</v>
      </c>
      <c r="K2073" s="14" t="n">
        <v>0</v>
      </c>
      <c r="L2073" s="14" t="n">
        <v>0</v>
      </c>
      <c r="M2073" s="14" t="n">
        <v>12000</v>
      </c>
      <c r="N2073" s="14" t="n">
        <v>22.5</v>
      </c>
      <c r="O2073" s="14" t="n">
        <v>3553.75</v>
      </c>
      <c r="P2073" s="7" t="n">
        <v>1</v>
      </c>
      <c r="Q2073" s="7" t="n">
        <v>70</v>
      </c>
      <c r="R2073" s="7" t="n">
        <v>14</v>
      </c>
      <c r="S2073" s="7" t="n">
        <v>0.782</v>
      </c>
      <c r="T2073" s="7" t="n">
        <v>0</v>
      </c>
      <c r="U2073" s="7" t="n">
        <v>0</v>
      </c>
      <c r="V2073" s="7" t="n">
        <v>0.0118</v>
      </c>
      <c r="W2073" s="7"/>
    </row>
    <row r="2074" customFormat="false" ht="15" hidden="false" customHeight="false" outlineLevel="0" collapsed="false">
      <c r="A2074" s="7" t="s">
        <v>2187</v>
      </c>
      <c r="B2074" s="7" t="s">
        <v>108</v>
      </c>
      <c r="C2074" s="7" t="n">
        <v>43</v>
      </c>
      <c r="D2074" s="7" t="s">
        <v>102</v>
      </c>
      <c r="E2074" s="7" t="n">
        <v>214</v>
      </c>
      <c r="F2074" s="7" t="n">
        <v>3</v>
      </c>
      <c r="G2074" s="14" t="n">
        <v>2725.29</v>
      </c>
      <c r="H2074" s="14" t="n">
        <v>0</v>
      </c>
      <c r="I2074" s="14" t="n">
        <v>0</v>
      </c>
      <c r="J2074" s="14" t="n">
        <v>0</v>
      </c>
      <c r="K2074" s="14" t="n">
        <v>320800</v>
      </c>
      <c r="L2074" s="14" t="n">
        <v>0</v>
      </c>
      <c r="M2074" s="14" t="n">
        <v>13800</v>
      </c>
      <c r="N2074" s="14" t="n">
        <v>54.9</v>
      </c>
      <c r="O2074" s="14" t="n">
        <v>247.06</v>
      </c>
      <c r="P2074" s="7" t="n">
        <v>2</v>
      </c>
      <c r="Q2074" s="7" t="n">
        <v>10</v>
      </c>
      <c r="R2074" s="7" t="n">
        <v>4</v>
      </c>
      <c r="S2074" s="7" t="n">
        <v>0.476</v>
      </c>
      <c r="T2074" s="7" t="n">
        <v>0</v>
      </c>
      <c r="U2074" s="7" t="n">
        <v>0</v>
      </c>
      <c r="V2074" s="7" t="n">
        <v>0.1231</v>
      </c>
      <c r="W2074" s="7"/>
    </row>
    <row r="2075" customFormat="false" ht="15" hidden="false" customHeight="false" outlineLevel="0" collapsed="false">
      <c r="A2075" s="7" t="s">
        <v>2188</v>
      </c>
      <c r="B2075" s="7" t="s">
        <v>108</v>
      </c>
      <c r="C2075" s="7" t="n">
        <v>55</v>
      </c>
      <c r="D2075" s="7" t="s">
        <v>102</v>
      </c>
      <c r="E2075" s="7" t="n">
        <v>68</v>
      </c>
      <c r="F2075" s="7" t="n">
        <v>3</v>
      </c>
      <c r="G2075" s="14" t="n">
        <v>1087.25</v>
      </c>
      <c r="H2075" s="14" t="n">
        <v>12664.84</v>
      </c>
      <c r="I2075" s="14" t="n">
        <v>0</v>
      </c>
      <c r="J2075" s="14" t="n">
        <v>40029.22</v>
      </c>
      <c r="K2075" s="14" t="n">
        <v>0</v>
      </c>
      <c r="L2075" s="14" t="n">
        <v>0</v>
      </c>
      <c r="M2075" s="14"/>
      <c r="N2075" s="14"/>
      <c r="O2075" s="14" t="n">
        <v>0</v>
      </c>
      <c r="P2075" s="7" t="n">
        <v>10</v>
      </c>
      <c r="Q2075" s="7" t="n">
        <v>36</v>
      </c>
      <c r="R2075" s="7" t="n">
        <v>9</v>
      </c>
      <c r="S2075" s="7" t="n">
        <v>0.575</v>
      </c>
      <c r="T2075" s="7" t="n">
        <v>0</v>
      </c>
      <c r="U2075" s="7" t="n">
        <v>0</v>
      </c>
      <c r="V2075" s="7" t="n">
        <v>0.0616</v>
      </c>
      <c r="W2075" s="7"/>
    </row>
    <row r="2076" customFormat="false" ht="15" hidden="false" customHeight="false" outlineLevel="0" collapsed="false">
      <c r="A2076" s="7" t="s">
        <v>2189</v>
      </c>
      <c r="B2076" s="7" t="s">
        <v>106</v>
      </c>
      <c r="C2076" s="7" t="n">
        <v>57</v>
      </c>
      <c r="D2076" s="7" t="s">
        <v>104</v>
      </c>
      <c r="E2076" s="7" t="n">
        <v>115</v>
      </c>
      <c r="F2076" s="7" t="n">
        <v>3</v>
      </c>
      <c r="G2076" s="14" t="n">
        <v>5465.76</v>
      </c>
      <c r="H2076" s="14" t="n">
        <v>9928.15</v>
      </c>
      <c r="I2076" s="14" t="n">
        <v>0</v>
      </c>
      <c r="J2076" s="14" t="n">
        <v>0</v>
      </c>
      <c r="K2076" s="14" t="n">
        <v>0</v>
      </c>
      <c r="L2076" s="14" t="n">
        <v>0</v>
      </c>
      <c r="M2076" s="14" t="n">
        <v>12300</v>
      </c>
      <c r="N2076" s="14" t="n">
        <v>48</v>
      </c>
      <c r="O2076" s="14" t="n">
        <v>2134.77</v>
      </c>
      <c r="P2076" s="7" t="n">
        <v>20</v>
      </c>
      <c r="Q2076" s="7" t="n">
        <v>95</v>
      </c>
      <c r="R2076" s="7" t="n">
        <v>9</v>
      </c>
      <c r="S2076" s="7" t="n">
        <v>0.136</v>
      </c>
      <c r="T2076" s="7" t="n">
        <v>0</v>
      </c>
      <c r="U2076" s="7" t="n">
        <v>0</v>
      </c>
      <c r="V2076" s="7" t="n">
        <v>0.0123</v>
      </c>
      <c r="W2076" s="7"/>
    </row>
    <row r="2077" customFormat="false" ht="15" hidden="false" customHeight="false" outlineLevel="0" collapsed="false">
      <c r="A2077" s="7" t="s">
        <v>2190</v>
      </c>
      <c r="B2077" s="7" t="s">
        <v>108</v>
      </c>
      <c r="C2077" s="7" t="n">
        <v>31</v>
      </c>
      <c r="D2077" s="7" t="s">
        <v>102</v>
      </c>
      <c r="E2077" s="7" t="n">
        <v>27</v>
      </c>
      <c r="F2077" s="7" t="n">
        <v>3</v>
      </c>
      <c r="G2077" s="14" t="n">
        <v>19392.41</v>
      </c>
      <c r="H2077" s="14" t="n">
        <v>134435.66</v>
      </c>
      <c r="I2077" s="14" t="n">
        <v>0</v>
      </c>
      <c r="J2077" s="14" t="n">
        <v>0</v>
      </c>
      <c r="K2077" s="14" t="n">
        <v>0</v>
      </c>
      <c r="L2077" s="14" t="n">
        <v>0</v>
      </c>
      <c r="M2077" s="14" t="n">
        <v>11800</v>
      </c>
      <c r="N2077" s="14" t="n">
        <v>5.6</v>
      </c>
      <c r="O2077" s="14" t="n">
        <v>857.48</v>
      </c>
      <c r="P2077" s="7" t="n">
        <v>7</v>
      </c>
      <c r="Q2077" s="7" t="n">
        <v>28</v>
      </c>
      <c r="R2077" s="7" t="n">
        <v>12</v>
      </c>
      <c r="S2077" s="7" t="n">
        <v>0.743</v>
      </c>
      <c r="T2077" s="7" t="n">
        <v>0</v>
      </c>
      <c r="U2077" s="7" t="n">
        <v>0</v>
      </c>
      <c r="V2077" s="7" t="n">
        <v>0.0795</v>
      </c>
      <c r="W2077" s="7"/>
    </row>
    <row r="2078" customFormat="false" ht="15" hidden="false" customHeight="false" outlineLevel="0" collapsed="false">
      <c r="A2078" s="7" t="s">
        <v>2191</v>
      </c>
      <c r="B2078" s="7" t="s">
        <v>108</v>
      </c>
      <c r="C2078" s="7" t="n">
        <v>37</v>
      </c>
      <c r="D2078" s="7" t="s">
        <v>104</v>
      </c>
      <c r="E2078" s="7" t="n">
        <v>57</v>
      </c>
      <c r="F2078" s="7" t="n">
        <v>3</v>
      </c>
      <c r="G2078" s="14" t="n">
        <v>10164.25</v>
      </c>
      <c r="H2078" s="14" t="n">
        <v>0</v>
      </c>
      <c r="I2078" s="14" t="n">
        <v>0</v>
      </c>
      <c r="J2078" s="14" t="n">
        <v>0</v>
      </c>
      <c r="K2078" s="14" t="n">
        <v>0</v>
      </c>
      <c r="L2078" s="14" t="n">
        <v>27320</v>
      </c>
      <c r="M2078" s="14" t="n">
        <v>15000</v>
      </c>
      <c r="N2078" s="14" t="n">
        <v>19.7</v>
      </c>
      <c r="O2078" s="14" t="n">
        <v>1376.04</v>
      </c>
      <c r="P2078" s="7" t="n">
        <v>4</v>
      </c>
      <c r="Q2078" s="7" t="n">
        <v>52</v>
      </c>
      <c r="R2078" s="7" t="n">
        <v>21</v>
      </c>
      <c r="S2078" s="7" t="n">
        <v>0.832</v>
      </c>
      <c r="T2078" s="7" t="n">
        <v>0</v>
      </c>
      <c r="U2078" s="7" t="n">
        <v>0</v>
      </c>
      <c r="V2078" s="7" t="n">
        <v>0.028</v>
      </c>
      <c r="W2078" s="7"/>
    </row>
    <row r="2079" customFormat="false" ht="15" hidden="false" customHeight="false" outlineLevel="0" collapsed="false">
      <c r="A2079" s="7" t="s">
        <v>2192</v>
      </c>
      <c r="B2079" s="7" t="s">
        <v>108</v>
      </c>
      <c r="C2079" s="7" t="n">
        <v>41</v>
      </c>
      <c r="D2079" s="7" t="s">
        <v>102</v>
      </c>
      <c r="E2079" s="7" t="n">
        <v>26</v>
      </c>
      <c r="F2079" s="7" t="n">
        <v>4</v>
      </c>
      <c r="G2079" s="14" t="n">
        <v>2452.76</v>
      </c>
      <c r="H2079" s="14" t="n">
        <v>14768.06</v>
      </c>
      <c r="I2079" s="14" t="n">
        <v>51600</v>
      </c>
      <c r="J2079" s="14" t="n">
        <v>0</v>
      </c>
      <c r="K2079" s="14" t="n">
        <v>196700</v>
      </c>
      <c r="L2079" s="14" t="n">
        <v>0</v>
      </c>
      <c r="M2079" s="14"/>
      <c r="N2079" s="14"/>
      <c r="O2079" s="14" t="n">
        <v>0</v>
      </c>
      <c r="P2079" s="7" t="n">
        <v>157</v>
      </c>
      <c r="Q2079" s="7" t="n">
        <v>0</v>
      </c>
      <c r="R2079" s="7" t="n">
        <v>0</v>
      </c>
      <c r="S2079" s="7"/>
      <c r="T2079" s="7" t="n">
        <v>0</v>
      </c>
      <c r="U2079" s="7" t="n">
        <v>0</v>
      </c>
      <c r="V2079" s="7" t="n">
        <v>0.3646</v>
      </c>
      <c r="W2079" s="7"/>
    </row>
    <row r="2080" customFormat="false" ht="15" hidden="false" customHeight="false" outlineLevel="0" collapsed="false">
      <c r="A2080" s="7" t="s">
        <v>2193</v>
      </c>
      <c r="B2080" s="7" t="s">
        <v>106</v>
      </c>
      <c r="C2080" s="7" t="n">
        <v>62</v>
      </c>
      <c r="D2080" s="7" t="s">
        <v>102</v>
      </c>
      <c r="E2080" s="7" t="n">
        <v>199</v>
      </c>
      <c r="F2080" s="7" t="n">
        <v>3</v>
      </c>
      <c r="G2080" s="14" t="n">
        <v>2353.74</v>
      </c>
      <c r="H2080" s="14" t="n">
        <v>0</v>
      </c>
      <c r="I2080" s="14" t="n">
        <v>0</v>
      </c>
      <c r="J2080" s="14" t="n">
        <v>0</v>
      </c>
      <c r="K2080" s="14" t="n">
        <v>156300</v>
      </c>
      <c r="L2080" s="14" t="n">
        <v>0</v>
      </c>
      <c r="M2080" s="14" t="n">
        <v>6600</v>
      </c>
      <c r="N2080" s="14" t="n">
        <v>69.6</v>
      </c>
      <c r="O2080" s="14" t="n">
        <v>70.3</v>
      </c>
      <c r="P2080" s="7" t="n">
        <v>26</v>
      </c>
      <c r="Q2080" s="7" t="n">
        <v>20</v>
      </c>
      <c r="R2080" s="7" t="n">
        <v>0</v>
      </c>
      <c r="S2080" s="7" t="n">
        <v>0.483</v>
      </c>
      <c r="T2080" s="7" t="n">
        <v>0</v>
      </c>
      <c r="U2080" s="7" t="n">
        <v>0</v>
      </c>
      <c r="V2080" s="7" t="n">
        <v>0.0665</v>
      </c>
      <c r="W2080" s="7"/>
    </row>
    <row r="2081" customFormat="false" ht="15" hidden="false" customHeight="false" outlineLevel="0" collapsed="false">
      <c r="A2081" s="7" t="s">
        <v>2194</v>
      </c>
      <c r="B2081" s="7" t="s">
        <v>128</v>
      </c>
      <c r="C2081" s="7" t="n">
        <v>51</v>
      </c>
      <c r="D2081" s="7" t="s">
        <v>102</v>
      </c>
      <c r="E2081" s="7" t="n">
        <v>207</v>
      </c>
      <c r="F2081" s="7" t="n">
        <v>3</v>
      </c>
      <c r="G2081" s="14" t="n">
        <v>8348.18</v>
      </c>
      <c r="H2081" s="14" t="n">
        <v>54583.28</v>
      </c>
      <c r="I2081" s="14" t="n">
        <v>0</v>
      </c>
      <c r="J2081" s="14" t="n">
        <v>0</v>
      </c>
      <c r="K2081" s="14" t="n">
        <v>0</v>
      </c>
      <c r="L2081" s="14" t="n">
        <v>0</v>
      </c>
      <c r="M2081" s="14" t="n">
        <v>7300</v>
      </c>
      <c r="N2081" s="14" t="n">
        <v>36.8</v>
      </c>
      <c r="O2081" s="14" t="n">
        <v>703.41</v>
      </c>
      <c r="P2081" s="7" t="n">
        <v>10</v>
      </c>
      <c r="Q2081" s="7" t="n">
        <v>46</v>
      </c>
      <c r="R2081" s="7" t="n">
        <v>0</v>
      </c>
      <c r="S2081" s="7" t="n">
        <v>0.755</v>
      </c>
      <c r="T2081" s="7" t="n">
        <v>0</v>
      </c>
      <c r="U2081" s="7" t="n">
        <v>0</v>
      </c>
      <c r="V2081" s="7" t="n">
        <v>0.0559</v>
      </c>
      <c r="W2081" s="7"/>
    </row>
    <row r="2082" customFormat="false" ht="15" hidden="false" customHeight="false" outlineLevel="0" collapsed="false">
      <c r="A2082" s="7" t="s">
        <v>2195</v>
      </c>
      <c r="B2082" s="7" t="s">
        <v>101</v>
      </c>
      <c r="C2082" s="7" t="n">
        <v>58</v>
      </c>
      <c r="D2082" s="7" t="s">
        <v>102</v>
      </c>
      <c r="E2082" s="7" t="n">
        <v>167</v>
      </c>
      <c r="F2082" s="7" t="n">
        <v>5</v>
      </c>
      <c r="G2082" s="14" t="n">
        <v>2237.87</v>
      </c>
      <c r="H2082" s="14" t="n">
        <v>28484.97</v>
      </c>
      <c r="I2082" s="14" t="n">
        <v>0</v>
      </c>
      <c r="J2082" s="14" t="n">
        <v>0</v>
      </c>
      <c r="K2082" s="14" t="n">
        <v>235400</v>
      </c>
      <c r="L2082" s="14" t="n">
        <v>0</v>
      </c>
      <c r="M2082" s="14" t="n">
        <v>23000</v>
      </c>
      <c r="N2082" s="14" t="n">
        <v>22.2</v>
      </c>
      <c r="O2082" s="14" t="n">
        <v>457.51</v>
      </c>
      <c r="P2082" s="7" t="n">
        <v>50</v>
      </c>
      <c r="Q2082" s="7" t="n">
        <v>11</v>
      </c>
      <c r="R2082" s="7" t="n">
        <v>4</v>
      </c>
      <c r="S2082" s="7" t="n">
        <v>0.711</v>
      </c>
      <c r="T2082" s="7" t="n">
        <v>0</v>
      </c>
      <c r="U2082" s="7" t="n">
        <v>1</v>
      </c>
      <c r="V2082" s="7" t="n">
        <v>0.0485</v>
      </c>
      <c r="W2082" s="7"/>
    </row>
    <row r="2083" customFormat="false" ht="15" hidden="false" customHeight="false" outlineLevel="0" collapsed="false">
      <c r="A2083" s="7" t="s">
        <v>2196</v>
      </c>
      <c r="B2083" s="7" t="s">
        <v>101</v>
      </c>
      <c r="C2083" s="7" t="n">
        <v>47</v>
      </c>
      <c r="D2083" s="7" t="s">
        <v>102</v>
      </c>
      <c r="E2083" s="7" t="n">
        <v>52</v>
      </c>
      <c r="F2083" s="7" t="n">
        <v>2</v>
      </c>
      <c r="G2083" s="14" t="n">
        <v>2919.61</v>
      </c>
      <c r="H2083" s="14" t="n">
        <v>0</v>
      </c>
      <c r="I2083" s="14" t="n">
        <v>0</v>
      </c>
      <c r="J2083" s="14" t="n">
        <v>0</v>
      </c>
      <c r="K2083" s="14" t="n">
        <v>0</v>
      </c>
      <c r="L2083" s="14" t="n">
        <v>0</v>
      </c>
      <c r="M2083" s="14" t="n">
        <v>4600</v>
      </c>
      <c r="N2083" s="14" t="n">
        <v>5.6</v>
      </c>
      <c r="O2083" s="14" t="n">
        <v>437.02</v>
      </c>
      <c r="P2083" s="7" t="n">
        <v>37</v>
      </c>
      <c r="Q2083" s="7" t="n">
        <v>24</v>
      </c>
      <c r="R2083" s="7" t="n">
        <v>0</v>
      </c>
      <c r="S2083" s="7" t="n">
        <v>0.618</v>
      </c>
      <c r="T2083" s="7" t="n">
        <v>0</v>
      </c>
      <c r="U2083" s="7" t="n">
        <v>0</v>
      </c>
      <c r="V2083" s="7" t="n">
        <v>0.0895</v>
      </c>
      <c r="W2083" s="7"/>
    </row>
    <row r="2084" customFormat="false" ht="15" hidden="false" customHeight="false" outlineLevel="0" collapsed="false">
      <c r="A2084" s="7" t="s">
        <v>2197</v>
      </c>
      <c r="B2084" s="7" t="s">
        <v>128</v>
      </c>
      <c r="C2084" s="7" t="n">
        <v>20</v>
      </c>
      <c r="D2084" s="7" t="s">
        <v>102</v>
      </c>
      <c r="E2084" s="7" t="n">
        <v>1</v>
      </c>
      <c r="F2084" s="7" t="n">
        <v>2</v>
      </c>
      <c r="G2084" s="14" t="n">
        <v>174.23</v>
      </c>
      <c r="H2084" s="14" t="n">
        <v>24745.53</v>
      </c>
      <c r="I2084" s="14" t="n">
        <v>0</v>
      </c>
      <c r="J2084" s="14" t="n">
        <v>0</v>
      </c>
      <c r="K2084" s="14" t="n">
        <v>0</v>
      </c>
      <c r="L2084" s="14" t="n">
        <v>0</v>
      </c>
      <c r="M2084" s="14"/>
      <c r="N2084" s="14"/>
      <c r="O2084" s="14" t="n">
        <v>0</v>
      </c>
      <c r="P2084" s="7" t="n">
        <v>120</v>
      </c>
      <c r="Q2084" s="7" t="n">
        <v>0</v>
      </c>
      <c r="R2084" s="7" t="n">
        <v>0</v>
      </c>
      <c r="S2084" s="7"/>
      <c r="T2084" s="7" t="n">
        <v>0</v>
      </c>
      <c r="U2084" s="7" t="n">
        <v>1</v>
      </c>
      <c r="V2084" s="7" t="n">
        <v>0.345</v>
      </c>
      <c r="W2084" s="7"/>
    </row>
    <row r="2085" customFormat="false" ht="15" hidden="false" customHeight="false" outlineLevel="0" collapsed="false">
      <c r="A2085" s="7" t="s">
        <v>2198</v>
      </c>
      <c r="B2085" s="7" t="s">
        <v>101</v>
      </c>
      <c r="C2085" s="7" t="n">
        <v>25</v>
      </c>
      <c r="D2085" s="7" t="s">
        <v>102</v>
      </c>
      <c r="E2085" s="7" t="n">
        <v>78</v>
      </c>
      <c r="F2085" s="7" t="n">
        <v>4</v>
      </c>
      <c r="G2085" s="14" t="n">
        <v>1529.72</v>
      </c>
      <c r="H2085" s="14" t="n">
        <v>6506.89</v>
      </c>
      <c r="I2085" s="14" t="n">
        <v>9500</v>
      </c>
      <c r="J2085" s="14" t="n">
        <v>0</v>
      </c>
      <c r="K2085" s="14" t="n">
        <v>0</v>
      </c>
      <c r="L2085" s="14" t="n">
        <v>0</v>
      </c>
      <c r="M2085" s="14" t="n">
        <v>2600</v>
      </c>
      <c r="N2085" s="14" t="n">
        <v>18.2</v>
      </c>
      <c r="O2085" s="14" t="n">
        <v>148.71</v>
      </c>
      <c r="P2085" s="7" t="n">
        <v>2</v>
      </c>
      <c r="Q2085" s="7" t="n">
        <v>27</v>
      </c>
      <c r="R2085" s="7" t="n">
        <v>15</v>
      </c>
      <c r="S2085" s="7" t="n">
        <v>1</v>
      </c>
      <c r="T2085" s="7" t="n">
        <v>0</v>
      </c>
      <c r="U2085" s="7" t="n">
        <v>0</v>
      </c>
      <c r="V2085" s="7" t="n">
        <v>0.0516</v>
      </c>
      <c r="W2085" s="7"/>
    </row>
    <row r="2086" customFormat="false" ht="15" hidden="false" customHeight="false" outlineLevel="0" collapsed="false">
      <c r="A2086" s="7" t="s">
        <v>2199</v>
      </c>
      <c r="B2086" s="7" t="s">
        <v>106</v>
      </c>
      <c r="C2086" s="7" t="n">
        <v>40</v>
      </c>
      <c r="D2086" s="7" t="s">
        <v>102</v>
      </c>
      <c r="E2086" s="7" t="n">
        <v>174</v>
      </c>
      <c r="F2086" s="7" t="n">
        <v>1</v>
      </c>
      <c r="G2086" s="14" t="n">
        <v>1282.98</v>
      </c>
      <c r="H2086" s="14" t="n">
        <v>0</v>
      </c>
      <c r="I2086" s="14" t="n">
        <v>0</v>
      </c>
      <c r="J2086" s="14" t="n">
        <v>0</v>
      </c>
      <c r="K2086" s="14" t="n">
        <v>0</v>
      </c>
      <c r="L2086" s="14" t="n">
        <v>0</v>
      </c>
      <c r="M2086" s="14"/>
      <c r="N2086" s="14"/>
      <c r="O2086" s="14" t="n">
        <v>0</v>
      </c>
      <c r="P2086" s="7" t="n">
        <v>100</v>
      </c>
      <c r="Q2086" s="7" t="n">
        <v>0</v>
      </c>
      <c r="R2086" s="7" t="n">
        <v>0</v>
      </c>
      <c r="S2086" s="7"/>
      <c r="T2086" s="7" t="n">
        <v>0</v>
      </c>
      <c r="U2086" s="7" t="n">
        <v>1</v>
      </c>
      <c r="V2086" s="7" t="n">
        <v>0.2086</v>
      </c>
      <c r="W2086" s="7"/>
    </row>
    <row r="2087" customFormat="false" ht="15" hidden="false" customHeight="false" outlineLevel="0" collapsed="false">
      <c r="A2087" s="7" t="s">
        <v>2200</v>
      </c>
      <c r="B2087" s="7" t="s">
        <v>106</v>
      </c>
      <c r="C2087" s="7" t="n">
        <v>49</v>
      </c>
      <c r="D2087" s="7" t="s">
        <v>102</v>
      </c>
      <c r="E2087" s="7" t="n">
        <v>234</v>
      </c>
      <c r="F2087" s="7" t="n">
        <v>3</v>
      </c>
      <c r="G2087" s="14" t="n">
        <v>2555.08</v>
      </c>
      <c r="H2087" s="14" t="n">
        <v>35304.36</v>
      </c>
      <c r="I2087" s="14" t="n">
        <v>0</v>
      </c>
      <c r="J2087" s="14" t="n">
        <v>0</v>
      </c>
      <c r="K2087" s="14" t="n">
        <v>0</v>
      </c>
      <c r="L2087" s="14" t="n">
        <v>0</v>
      </c>
      <c r="M2087" s="14" t="n">
        <v>8300</v>
      </c>
      <c r="N2087" s="14" t="n">
        <v>36.7</v>
      </c>
      <c r="O2087" s="14" t="n">
        <v>342.71</v>
      </c>
      <c r="P2087" s="7" t="n">
        <v>0</v>
      </c>
      <c r="Q2087" s="7" t="n">
        <v>18</v>
      </c>
      <c r="R2087" s="7" t="n">
        <v>7</v>
      </c>
      <c r="S2087" s="7" t="n">
        <v>0.556</v>
      </c>
      <c r="T2087" s="7" t="n">
        <v>0</v>
      </c>
      <c r="U2087" s="7" t="n">
        <v>0</v>
      </c>
      <c r="V2087" s="7" t="n">
        <v>0.0556</v>
      </c>
      <c r="W2087" s="7"/>
    </row>
    <row r="2088" customFormat="false" ht="15" hidden="false" customHeight="false" outlineLevel="0" collapsed="false">
      <c r="A2088" s="7" t="s">
        <v>2201</v>
      </c>
      <c r="B2088" s="7" t="s">
        <v>101</v>
      </c>
      <c r="C2088" s="7" t="n">
        <v>27</v>
      </c>
      <c r="D2088" s="7" t="s">
        <v>102</v>
      </c>
      <c r="E2088" s="7" t="n">
        <v>48</v>
      </c>
      <c r="F2088" s="7" t="n">
        <v>2</v>
      </c>
      <c r="G2088" s="14" t="n">
        <v>2004.67</v>
      </c>
      <c r="H2088" s="14" t="n">
        <v>0</v>
      </c>
      <c r="I2088" s="14" t="n">
        <v>0</v>
      </c>
      <c r="J2088" s="14" t="n">
        <v>0</v>
      </c>
      <c r="K2088" s="14" t="n">
        <v>0</v>
      </c>
      <c r="L2088" s="14" t="n">
        <v>0</v>
      </c>
      <c r="M2088" s="14" t="n">
        <v>5900</v>
      </c>
      <c r="N2088" s="14" t="n">
        <v>32.5</v>
      </c>
      <c r="O2088" s="14" t="n">
        <v>34.67</v>
      </c>
      <c r="P2088" s="7" t="n">
        <v>1</v>
      </c>
      <c r="Q2088" s="7" t="n">
        <v>10</v>
      </c>
      <c r="R2088" s="7" t="n">
        <v>16</v>
      </c>
      <c r="S2088" s="7" t="n">
        <v>0.875</v>
      </c>
      <c r="T2088" s="7" t="n">
        <v>0</v>
      </c>
      <c r="U2088" s="7" t="n">
        <v>0</v>
      </c>
      <c r="V2088" s="7" t="n">
        <v>0.1304</v>
      </c>
      <c r="W2088" s="7"/>
    </row>
    <row r="2089" customFormat="false" ht="15" hidden="false" customHeight="false" outlineLevel="0" collapsed="false">
      <c r="A2089" s="7" t="s">
        <v>2202</v>
      </c>
      <c r="B2089" s="7" t="s">
        <v>108</v>
      </c>
      <c r="C2089" s="7" t="n">
        <v>47</v>
      </c>
      <c r="D2089" s="7" t="s">
        <v>102</v>
      </c>
      <c r="E2089" s="7" t="n">
        <v>25</v>
      </c>
      <c r="F2089" s="7" t="n">
        <v>3</v>
      </c>
      <c r="G2089" s="14" t="n">
        <v>2011.94</v>
      </c>
      <c r="H2089" s="14" t="n">
        <v>0</v>
      </c>
      <c r="I2089" s="14" t="n">
        <v>0</v>
      </c>
      <c r="J2089" s="14" t="n">
        <v>0</v>
      </c>
      <c r="K2089" s="14" t="n">
        <v>0</v>
      </c>
      <c r="L2089" s="14" t="n">
        <v>9610</v>
      </c>
      <c r="M2089" s="14" t="n">
        <v>4900</v>
      </c>
      <c r="N2089" s="14" t="n">
        <v>6.5</v>
      </c>
      <c r="O2089" s="14" t="n">
        <v>118.11</v>
      </c>
      <c r="P2089" s="7" t="n">
        <v>2</v>
      </c>
      <c r="Q2089" s="7" t="n">
        <v>19</v>
      </c>
      <c r="R2089" s="7" t="n">
        <v>0</v>
      </c>
      <c r="S2089" s="7" t="n">
        <v>0.743</v>
      </c>
      <c r="T2089" s="7" t="n">
        <v>1</v>
      </c>
      <c r="U2089" s="7" t="n">
        <v>1</v>
      </c>
      <c r="V2089" s="7" t="n">
        <v>0.1428</v>
      </c>
      <c r="W2089" s="7"/>
    </row>
    <row r="2090" customFormat="false" ht="15" hidden="false" customHeight="false" outlineLevel="0" collapsed="false">
      <c r="A2090" s="7" t="s">
        <v>2203</v>
      </c>
      <c r="B2090" s="7" t="s">
        <v>106</v>
      </c>
      <c r="C2090" s="7" t="n">
        <v>34</v>
      </c>
      <c r="D2090" s="7" t="s">
        <v>104</v>
      </c>
      <c r="E2090" s="7" t="n">
        <v>43</v>
      </c>
      <c r="F2090" s="7" t="n">
        <v>3</v>
      </c>
      <c r="G2090" s="14" t="n">
        <v>8347.38</v>
      </c>
      <c r="H2090" s="14" t="n">
        <v>21358.14</v>
      </c>
      <c r="I2090" s="14" t="n">
        <v>0</v>
      </c>
      <c r="J2090" s="14" t="n">
        <v>0</v>
      </c>
      <c r="K2090" s="14" t="n">
        <v>0</v>
      </c>
      <c r="L2090" s="14" t="n">
        <v>0</v>
      </c>
      <c r="M2090" s="14" t="n">
        <v>4900</v>
      </c>
      <c r="N2090" s="14" t="n">
        <v>31.1</v>
      </c>
      <c r="O2090" s="14" t="n">
        <v>522.37</v>
      </c>
      <c r="P2090" s="7" t="n">
        <v>1</v>
      </c>
      <c r="Q2090" s="7" t="n">
        <v>26</v>
      </c>
      <c r="R2090" s="7" t="n">
        <v>11</v>
      </c>
      <c r="S2090" s="7" t="n">
        <v>0.601</v>
      </c>
      <c r="T2090" s="7" t="n">
        <v>1</v>
      </c>
      <c r="U2090" s="7" t="n">
        <v>0</v>
      </c>
      <c r="V2090" s="7" t="n">
        <v>0.0623</v>
      </c>
      <c r="W2090" s="7"/>
    </row>
    <row r="2091" customFormat="false" ht="15" hidden="false" customHeight="false" outlineLevel="0" collapsed="false">
      <c r="A2091" s="7" t="s">
        <v>2204</v>
      </c>
      <c r="B2091" s="7" t="s">
        <v>108</v>
      </c>
      <c r="C2091" s="7" t="n">
        <v>64</v>
      </c>
      <c r="D2091" s="7" t="s">
        <v>104</v>
      </c>
      <c r="E2091" s="7" t="n">
        <v>175</v>
      </c>
      <c r="F2091" s="7" t="n">
        <v>2</v>
      </c>
      <c r="G2091" s="14" t="n">
        <v>1889.34</v>
      </c>
      <c r="H2091" s="14" t="n">
        <v>118595.04</v>
      </c>
      <c r="I2091" s="14" t="n">
        <v>0</v>
      </c>
      <c r="J2091" s="14" t="n">
        <v>0</v>
      </c>
      <c r="K2091" s="14" t="n">
        <v>0</v>
      </c>
      <c r="L2091" s="14" t="n">
        <v>0</v>
      </c>
      <c r="M2091" s="14"/>
      <c r="N2091" s="14"/>
      <c r="O2091" s="14" t="n">
        <v>0</v>
      </c>
      <c r="P2091" s="7" t="n">
        <v>19</v>
      </c>
      <c r="Q2091" s="7" t="n">
        <v>40</v>
      </c>
      <c r="R2091" s="7" t="n">
        <v>0</v>
      </c>
      <c r="S2091" s="7" t="n">
        <v>0.118</v>
      </c>
      <c r="T2091" s="7" t="n">
        <v>1</v>
      </c>
      <c r="U2091" s="7" t="n">
        <v>0</v>
      </c>
      <c r="V2091" s="7" t="n">
        <v>0.0473</v>
      </c>
      <c r="W2091" s="7"/>
    </row>
    <row r="2092" customFormat="false" ht="15" hidden="false" customHeight="false" outlineLevel="0" collapsed="false">
      <c r="A2092" s="7" t="s">
        <v>2205</v>
      </c>
      <c r="B2092" s="7" t="s">
        <v>101</v>
      </c>
      <c r="C2092" s="7" t="n">
        <v>24</v>
      </c>
      <c r="D2092" s="7" t="s">
        <v>104</v>
      </c>
      <c r="E2092" s="7" t="n">
        <v>20</v>
      </c>
      <c r="F2092" s="7" t="n">
        <v>4</v>
      </c>
      <c r="G2092" s="14" t="n">
        <v>13562.75</v>
      </c>
      <c r="H2092" s="14" t="n">
        <v>0</v>
      </c>
      <c r="I2092" s="14" t="n">
        <v>57900</v>
      </c>
      <c r="J2092" s="14" t="n">
        <v>0</v>
      </c>
      <c r="K2092" s="14" t="n">
        <v>328900</v>
      </c>
      <c r="L2092" s="14" t="n">
        <v>0</v>
      </c>
      <c r="M2092" s="14" t="n">
        <v>28600</v>
      </c>
      <c r="N2092" s="14" t="n">
        <v>35.9</v>
      </c>
      <c r="O2092" s="14" t="n">
        <v>831.98</v>
      </c>
      <c r="P2092" s="7" t="n">
        <v>3</v>
      </c>
      <c r="Q2092" s="7" t="n">
        <v>30</v>
      </c>
      <c r="R2092" s="7" t="n">
        <v>19</v>
      </c>
      <c r="S2092" s="7" t="n">
        <v>0.924</v>
      </c>
      <c r="T2092" s="7" t="n">
        <v>1</v>
      </c>
      <c r="U2092" s="7" t="n">
        <v>1</v>
      </c>
      <c r="V2092" s="7" t="n">
        <v>0.0514</v>
      </c>
      <c r="W2092" s="7"/>
    </row>
    <row r="2093" customFormat="false" ht="15" hidden="false" customHeight="false" outlineLevel="0" collapsed="false">
      <c r="A2093" s="7" t="s">
        <v>2206</v>
      </c>
      <c r="B2093" s="7" t="s">
        <v>101</v>
      </c>
      <c r="C2093" s="7" t="n">
        <v>55</v>
      </c>
      <c r="D2093" s="7" t="s">
        <v>104</v>
      </c>
      <c r="E2093" s="7" t="n">
        <v>265</v>
      </c>
      <c r="F2093" s="7" t="n">
        <v>3</v>
      </c>
      <c r="G2093" s="14" t="n">
        <v>6632.18</v>
      </c>
      <c r="H2093" s="14" t="n">
        <v>16862.59</v>
      </c>
      <c r="I2093" s="14" t="n">
        <v>0</v>
      </c>
      <c r="J2093" s="14" t="n">
        <v>0</v>
      </c>
      <c r="K2093" s="14" t="n">
        <v>0</v>
      </c>
      <c r="L2093" s="14" t="n">
        <v>0</v>
      </c>
      <c r="M2093" s="14" t="n">
        <v>12800</v>
      </c>
      <c r="N2093" s="14" t="n">
        <v>7.1</v>
      </c>
      <c r="O2093" s="14" t="n">
        <v>442.76</v>
      </c>
      <c r="P2093" s="7" t="n">
        <v>16</v>
      </c>
      <c r="Q2093" s="7" t="n">
        <v>29</v>
      </c>
      <c r="R2093" s="7" t="n">
        <v>12</v>
      </c>
      <c r="S2093" s="7" t="n">
        <v>0.637</v>
      </c>
      <c r="T2093" s="7" t="n">
        <v>0</v>
      </c>
      <c r="U2093" s="7" t="n">
        <v>0</v>
      </c>
      <c r="V2093" s="7" t="n">
        <v>0.024</v>
      </c>
      <c r="W2093" s="7"/>
    </row>
    <row r="2094" customFormat="false" ht="15" hidden="false" customHeight="false" outlineLevel="0" collapsed="false">
      <c r="A2094" s="7" t="s">
        <v>2207</v>
      </c>
      <c r="B2094" s="7" t="s">
        <v>101</v>
      </c>
      <c r="C2094" s="7" t="n">
        <v>58</v>
      </c>
      <c r="D2094" s="7" t="s">
        <v>104</v>
      </c>
      <c r="E2094" s="7" t="n">
        <v>81</v>
      </c>
      <c r="F2094" s="7" t="n">
        <v>4</v>
      </c>
      <c r="G2094" s="14" t="n">
        <v>2759.3</v>
      </c>
      <c r="H2094" s="14" t="n">
        <v>13766.34</v>
      </c>
      <c r="I2094" s="14" t="n">
        <v>37400</v>
      </c>
      <c r="J2094" s="14" t="n">
        <v>0</v>
      </c>
      <c r="K2094" s="14" t="n">
        <v>0</v>
      </c>
      <c r="L2094" s="14" t="n">
        <v>0</v>
      </c>
      <c r="M2094" s="14" t="n">
        <v>11900</v>
      </c>
      <c r="N2094" s="14" t="n">
        <v>26.4</v>
      </c>
      <c r="O2094" s="14" t="n">
        <v>174.5</v>
      </c>
      <c r="P2094" s="7" t="n">
        <v>42</v>
      </c>
      <c r="Q2094" s="7" t="n">
        <v>35</v>
      </c>
      <c r="R2094" s="7" t="n">
        <v>12</v>
      </c>
      <c r="S2094" s="7" t="n">
        <v>0.645</v>
      </c>
      <c r="T2094" s="7" t="n">
        <v>0</v>
      </c>
      <c r="U2094" s="7" t="n">
        <v>0</v>
      </c>
      <c r="V2094" s="7" t="n">
        <v>0.0209</v>
      </c>
      <c r="W2094" s="7"/>
    </row>
    <row r="2095" customFormat="false" ht="15" hidden="false" customHeight="false" outlineLevel="0" collapsed="false">
      <c r="A2095" s="7" t="s">
        <v>2208</v>
      </c>
      <c r="B2095" s="7" t="s">
        <v>101</v>
      </c>
      <c r="C2095" s="7" t="n">
        <v>62</v>
      </c>
      <c r="D2095" s="7" t="s">
        <v>104</v>
      </c>
      <c r="E2095" s="7" t="n">
        <v>332</v>
      </c>
      <c r="F2095" s="7" t="n">
        <v>3</v>
      </c>
      <c r="G2095" s="14" t="n">
        <v>6537.83</v>
      </c>
      <c r="H2095" s="14" t="n">
        <v>17869.61</v>
      </c>
      <c r="I2095" s="14" t="n">
        <v>0</v>
      </c>
      <c r="J2095" s="14" t="n">
        <v>0</v>
      </c>
      <c r="K2095" s="14" t="n">
        <v>0</v>
      </c>
      <c r="L2095" s="14" t="n">
        <v>0</v>
      </c>
      <c r="M2095" s="14"/>
      <c r="N2095" s="14"/>
      <c r="O2095" s="14" t="n">
        <v>0</v>
      </c>
      <c r="P2095" s="7" t="n">
        <v>16</v>
      </c>
      <c r="Q2095" s="7" t="n">
        <v>32</v>
      </c>
      <c r="R2095" s="7" t="n">
        <v>0</v>
      </c>
      <c r="S2095" s="7" t="n">
        <v>0.717</v>
      </c>
      <c r="T2095" s="7" t="n">
        <v>0</v>
      </c>
      <c r="U2095" s="7" t="n">
        <v>0</v>
      </c>
      <c r="V2095" s="7" t="n">
        <v>0.0142</v>
      </c>
      <c r="W2095" s="7"/>
    </row>
    <row r="2096" customFormat="false" ht="15" hidden="false" customHeight="false" outlineLevel="0" collapsed="false">
      <c r="A2096" s="7" t="s">
        <v>2209</v>
      </c>
      <c r="B2096" s="7" t="s">
        <v>101</v>
      </c>
      <c r="C2096" s="7" t="n">
        <v>49</v>
      </c>
      <c r="D2096" s="7" t="s">
        <v>102</v>
      </c>
      <c r="E2096" s="7" t="n">
        <v>43</v>
      </c>
      <c r="F2096" s="7" t="n">
        <v>4</v>
      </c>
      <c r="G2096" s="14" t="n">
        <v>3317.68</v>
      </c>
      <c r="H2096" s="14" t="n">
        <v>10431.89</v>
      </c>
      <c r="I2096" s="14" t="n">
        <v>0</v>
      </c>
      <c r="J2096" s="14" t="n">
        <v>0</v>
      </c>
      <c r="K2096" s="14" t="n">
        <v>160300</v>
      </c>
      <c r="L2096" s="14" t="n">
        <v>0</v>
      </c>
      <c r="M2096" s="14"/>
      <c r="N2096" s="14"/>
      <c r="O2096" s="14" t="n">
        <v>0</v>
      </c>
      <c r="P2096" s="7" t="n">
        <v>21</v>
      </c>
      <c r="Q2096" s="7" t="n">
        <v>11</v>
      </c>
      <c r="R2096" s="7" t="n">
        <v>0</v>
      </c>
      <c r="S2096" s="7" t="n">
        <v>0.74</v>
      </c>
      <c r="T2096" s="7" t="n">
        <v>0</v>
      </c>
      <c r="U2096" s="7" t="n">
        <v>0</v>
      </c>
      <c r="V2096" s="7" t="n">
        <v>0.0767</v>
      </c>
      <c r="W2096" s="7"/>
    </row>
    <row r="2097" customFormat="false" ht="15" hidden="false" customHeight="false" outlineLevel="0" collapsed="false">
      <c r="A2097" s="7" t="s">
        <v>2210</v>
      </c>
      <c r="B2097" s="7" t="s">
        <v>101</v>
      </c>
      <c r="C2097" s="7" t="n">
        <v>80</v>
      </c>
      <c r="D2097" s="7" t="s">
        <v>102</v>
      </c>
      <c r="E2097" s="7" t="n">
        <v>122</v>
      </c>
      <c r="F2097" s="7" t="n">
        <v>3</v>
      </c>
      <c r="G2097" s="14" t="n">
        <v>2465.86</v>
      </c>
      <c r="H2097" s="14" t="n">
        <v>0</v>
      </c>
      <c r="I2097" s="14" t="n">
        <v>55800</v>
      </c>
      <c r="J2097" s="14" t="n">
        <v>0</v>
      </c>
      <c r="K2097" s="14" t="n">
        <v>0</v>
      </c>
      <c r="L2097" s="14" t="n">
        <v>0</v>
      </c>
      <c r="M2097" s="14" t="n">
        <v>12400</v>
      </c>
      <c r="N2097" s="14" t="n">
        <v>18</v>
      </c>
      <c r="O2097" s="14" t="n">
        <v>178.21</v>
      </c>
      <c r="P2097" s="7" t="n">
        <v>3</v>
      </c>
      <c r="Q2097" s="7" t="n">
        <v>17</v>
      </c>
      <c r="R2097" s="7" t="n">
        <v>4</v>
      </c>
      <c r="S2097" s="7" t="n">
        <v>0.51</v>
      </c>
      <c r="T2097" s="7" t="n">
        <v>0</v>
      </c>
      <c r="U2097" s="7" t="n">
        <v>0</v>
      </c>
      <c r="V2097" s="7" t="n">
        <v>0.0505</v>
      </c>
      <c r="W2097" s="7"/>
    </row>
    <row r="2098" customFormat="false" ht="15" hidden="false" customHeight="false" outlineLevel="0" collapsed="false">
      <c r="A2098" s="7" t="s">
        <v>2211</v>
      </c>
      <c r="B2098" s="7" t="s">
        <v>101</v>
      </c>
      <c r="C2098" s="7" t="n">
        <v>41</v>
      </c>
      <c r="D2098" s="7" t="s">
        <v>102</v>
      </c>
      <c r="E2098" s="7" t="n">
        <v>16</v>
      </c>
      <c r="F2098" s="7" t="n">
        <v>5</v>
      </c>
      <c r="G2098" s="14" t="n">
        <v>8614.77</v>
      </c>
      <c r="H2098" s="14" t="n">
        <v>163916.02</v>
      </c>
      <c r="I2098" s="14" t="n">
        <v>115300</v>
      </c>
      <c r="J2098" s="14" t="n">
        <v>0</v>
      </c>
      <c r="K2098" s="14" t="n">
        <v>378000</v>
      </c>
      <c r="L2098" s="14" t="n">
        <v>0</v>
      </c>
      <c r="M2098" s="14" t="n">
        <v>14900</v>
      </c>
      <c r="N2098" s="14" t="n">
        <v>60.4</v>
      </c>
      <c r="O2098" s="14" t="n">
        <v>1491.91</v>
      </c>
      <c r="P2098" s="7" t="n">
        <v>5</v>
      </c>
      <c r="Q2098" s="7" t="n">
        <v>23</v>
      </c>
      <c r="R2098" s="7" t="n">
        <v>10</v>
      </c>
      <c r="S2098" s="7" t="n">
        <v>0.883</v>
      </c>
      <c r="T2098" s="7" t="n">
        <v>0</v>
      </c>
      <c r="U2098" s="7" t="n">
        <v>0</v>
      </c>
      <c r="V2098" s="7" t="n">
        <v>0.0816</v>
      </c>
      <c r="W2098" s="7"/>
    </row>
    <row r="2099" customFormat="false" ht="15" hidden="false" customHeight="false" outlineLevel="0" collapsed="false">
      <c r="A2099" s="7" t="s">
        <v>2212</v>
      </c>
      <c r="B2099" s="7" t="s">
        <v>101</v>
      </c>
      <c r="C2099" s="7" t="n">
        <v>25</v>
      </c>
      <c r="D2099" s="7" t="s">
        <v>104</v>
      </c>
      <c r="E2099" s="7" t="n">
        <v>5</v>
      </c>
      <c r="F2099" s="7" t="n">
        <v>2</v>
      </c>
      <c r="G2099" s="14" t="n">
        <v>6011.8</v>
      </c>
      <c r="H2099" s="14" t="n">
        <v>19818.04</v>
      </c>
      <c r="I2099" s="14" t="n">
        <v>0</v>
      </c>
      <c r="J2099" s="14" t="n">
        <v>0</v>
      </c>
      <c r="K2099" s="14" t="n">
        <v>0</v>
      </c>
      <c r="L2099" s="14" t="n">
        <v>0</v>
      </c>
      <c r="M2099" s="14"/>
      <c r="N2099" s="14"/>
      <c r="O2099" s="14" t="n">
        <v>0</v>
      </c>
      <c r="P2099" s="7" t="n">
        <v>7</v>
      </c>
      <c r="Q2099" s="7" t="n">
        <v>43</v>
      </c>
      <c r="R2099" s="7" t="n">
        <v>0</v>
      </c>
      <c r="S2099" s="7" t="n">
        <v>0.968</v>
      </c>
      <c r="T2099" s="7" t="n">
        <v>0</v>
      </c>
      <c r="U2099" s="7" t="n">
        <v>0</v>
      </c>
      <c r="V2099" s="7" t="n">
        <v>0.0318</v>
      </c>
      <c r="W2099" s="7"/>
    </row>
    <row r="2100" customFormat="false" ht="15" hidden="false" customHeight="false" outlineLevel="0" collapsed="false">
      <c r="A2100" s="7" t="s">
        <v>2213</v>
      </c>
      <c r="B2100" s="7" t="s">
        <v>101</v>
      </c>
      <c r="C2100" s="7" t="n">
        <v>46</v>
      </c>
      <c r="D2100" s="7" t="s">
        <v>104</v>
      </c>
      <c r="E2100" s="7" t="n">
        <v>171</v>
      </c>
      <c r="F2100" s="7" t="n">
        <v>1</v>
      </c>
      <c r="G2100" s="14" t="n">
        <v>7014.51</v>
      </c>
      <c r="H2100" s="14" t="n">
        <v>0</v>
      </c>
      <c r="I2100" s="14" t="n">
        <v>0</v>
      </c>
      <c r="J2100" s="14" t="n">
        <v>0</v>
      </c>
      <c r="K2100" s="14" t="n">
        <v>0</v>
      </c>
      <c r="L2100" s="14" t="n">
        <v>0</v>
      </c>
      <c r="M2100" s="14"/>
      <c r="N2100" s="14"/>
      <c r="O2100" s="14" t="n">
        <v>0</v>
      </c>
      <c r="P2100" s="7" t="n">
        <v>4</v>
      </c>
      <c r="Q2100" s="7" t="n">
        <v>50</v>
      </c>
      <c r="R2100" s="7" t="n">
        <v>0</v>
      </c>
      <c r="S2100" s="7" t="n">
        <v>0.653</v>
      </c>
      <c r="T2100" s="7" t="n">
        <v>0</v>
      </c>
      <c r="U2100" s="7" t="n">
        <v>0</v>
      </c>
      <c r="V2100" s="7" t="n">
        <v>0.0279</v>
      </c>
      <c r="W2100" s="7"/>
    </row>
    <row r="2101" customFormat="false" ht="15" hidden="false" customHeight="false" outlineLevel="0" collapsed="false">
      <c r="A2101" s="7" t="s">
        <v>2214</v>
      </c>
      <c r="B2101" s="7" t="s">
        <v>106</v>
      </c>
      <c r="C2101" s="7" t="n">
        <v>31</v>
      </c>
      <c r="D2101" s="7" t="s">
        <v>104</v>
      </c>
      <c r="E2101" s="7" t="n">
        <v>108</v>
      </c>
      <c r="F2101" s="7" t="n">
        <v>3</v>
      </c>
      <c r="G2101" s="14" t="n">
        <v>2096.71</v>
      </c>
      <c r="H2101" s="14" t="n">
        <v>5907.42</v>
      </c>
      <c r="I2101" s="14" t="n">
        <v>0</v>
      </c>
      <c r="J2101" s="14" t="n">
        <v>0</v>
      </c>
      <c r="K2101" s="14" t="n">
        <v>0</v>
      </c>
      <c r="L2101" s="14" t="n">
        <v>0</v>
      </c>
      <c r="M2101" s="14"/>
      <c r="N2101" s="14"/>
      <c r="O2101" s="14" t="n">
        <v>0</v>
      </c>
      <c r="P2101" s="7" t="n">
        <v>11</v>
      </c>
      <c r="Q2101" s="7" t="n">
        <v>33</v>
      </c>
      <c r="R2101" s="7" t="n">
        <v>9</v>
      </c>
      <c r="S2101" s="7" t="n">
        <v>0.73</v>
      </c>
      <c r="T2101" s="7" t="n">
        <v>0</v>
      </c>
      <c r="U2101" s="7" t="n">
        <v>0</v>
      </c>
      <c r="V2101" s="7" t="n">
        <v>0.0114</v>
      </c>
      <c r="W2101" s="7"/>
    </row>
    <row r="2102" customFormat="false" ht="15" hidden="false" customHeight="false" outlineLevel="0" collapsed="false">
      <c r="A2102" s="7" t="s">
        <v>2215</v>
      </c>
      <c r="B2102" s="7" t="s">
        <v>128</v>
      </c>
      <c r="C2102" s="7" t="n">
        <v>50</v>
      </c>
      <c r="D2102" s="7" t="s">
        <v>104</v>
      </c>
      <c r="E2102" s="7" t="n">
        <v>162</v>
      </c>
      <c r="F2102" s="7" t="n">
        <v>6</v>
      </c>
      <c r="G2102" s="14" t="n">
        <v>24074.08</v>
      </c>
      <c r="H2102" s="14" t="n">
        <v>209775.89</v>
      </c>
      <c r="I2102" s="14" t="n">
        <v>1361600</v>
      </c>
      <c r="J2102" s="14" t="n">
        <v>336942.58</v>
      </c>
      <c r="K2102" s="14" t="n">
        <v>438200</v>
      </c>
      <c r="L2102" s="14" t="n">
        <v>0</v>
      </c>
      <c r="M2102" s="14" t="n">
        <v>16700</v>
      </c>
      <c r="N2102" s="14" t="n">
        <v>23.8</v>
      </c>
      <c r="O2102" s="14" t="n">
        <v>7034.37</v>
      </c>
      <c r="P2102" s="7" t="n">
        <v>9</v>
      </c>
      <c r="Q2102" s="7" t="n">
        <v>119</v>
      </c>
      <c r="R2102" s="7" t="n">
        <v>16</v>
      </c>
      <c r="S2102" s="7" t="n">
        <v>0.445</v>
      </c>
      <c r="T2102" s="7" t="n">
        <v>0</v>
      </c>
      <c r="U2102" s="7" t="n">
        <v>0</v>
      </c>
      <c r="V2102" s="7" t="n">
        <v>0.0113</v>
      </c>
      <c r="W2102" s="7"/>
    </row>
    <row r="2103" customFormat="false" ht="15" hidden="false" customHeight="false" outlineLevel="0" collapsed="false">
      <c r="A2103" s="7" t="s">
        <v>2216</v>
      </c>
      <c r="B2103" s="7" t="s">
        <v>106</v>
      </c>
      <c r="C2103" s="7" t="n">
        <v>37</v>
      </c>
      <c r="D2103" s="7" t="s">
        <v>102</v>
      </c>
      <c r="E2103" s="7" t="n">
        <v>43</v>
      </c>
      <c r="F2103" s="7" t="n">
        <v>5</v>
      </c>
      <c r="G2103" s="14" t="n">
        <v>1943.81</v>
      </c>
      <c r="H2103" s="14" t="n">
        <v>9560.33</v>
      </c>
      <c r="I2103" s="14" t="n">
        <v>0</v>
      </c>
      <c r="J2103" s="14" t="n">
        <v>38676.3</v>
      </c>
      <c r="K2103" s="14" t="n">
        <v>66900</v>
      </c>
      <c r="L2103" s="14" t="n">
        <v>0</v>
      </c>
      <c r="M2103" s="14" t="n">
        <v>5800</v>
      </c>
      <c r="N2103" s="14" t="n">
        <v>60.3</v>
      </c>
      <c r="O2103" s="14" t="n">
        <v>100.14</v>
      </c>
      <c r="P2103" s="7" t="n">
        <v>42</v>
      </c>
      <c r="Q2103" s="7" t="n">
        <v>13</v>
      </c>
      <c r="R2103" s="7" t="n">
        <v>0</v>
      </c>
      <c r="S2103" s="7" t="n">
        <v>0.853</v>
      </c>
      <c r="T2103" s="7" t="n">
        <v>0</v>
      </c>
      <c r="U2103" s="7" t="n">
        <v>0</v>
      </c>
      <c r="V2103" s="7" t="n">
        <v>0.0742</v>
      </c>
      <c r="W2103" s="7"/>
    </row>
    <row r="2104" customFormat="false" ht="15" hidden="false" customHeight="false" outlineLevel="0" collapsed="false">
      <c r="A2104" s="7" t="s">
        <v>2217</v>
      </c>
      <c r="B2104" s="7" t="s">
        <v>108</v>
      </c>
      <c r="C2104" s="7" t="n">
        <v>73</v>
      </c>
      <c r="D2104" s="7" t="s">
        <v>104</v>
      </c>
      <c r="E2104" s="7" t="n">
        <v>152</v>
      </c>
      <c r="F2104" s="7" t="n">
        <v>2</v>
      </c>
      <c r="G2104" s="14" t="n">
        <v>1773.84</v>
      </c>
      <c r="H2104" s="14" t="n">
        <v>11187.89</v>
      </c>
      <c r="I2104" s="14" t="n">
        <v>0</v>
      </c>
      <c r="J2104" s="14" t="n">
        <v>0</v>
      </c>
      <c r="K2104" s="14" t="n">
        <v>0</v>
      </c>
      <c r="L2104" s="14" t="n">
        <v>0</v>
      </c>
      <c r="M2104" s="14"/>
      <c r="N2104" s="14"/>
      <c r="O2104" s="14" t="n">
        <v>0</v>
      </c>
      <c r="P2104" s="7" t="n">
        <v>25</v>
      </c>
      <c r="Q2104" s="7" t="n">
        <v>26</v>
      </c>
      <c r="R2104" s="7" t="n">
        <v>4</v>
      </c>
      <c r="S2104" s="7" t="n">
        <v>0.296</v>
      </c>
      <c r="T2104" s="7" t="n">
        <v>0</v>
      </c>
      <c r="U2104" s="7" t="n">
        <v>0</v>
      </c>
      <c r="V2104" s="7" t="n">
        <v>0.0346</v>
      </c>
      <c r="W2104" s="7"/>
    </row>
    <row r="2105" customFormat="false" ht="15" hidden="false" customHeight="false" outlineLevel="0" collapsed="false">
      <c r="A2105" s="7" t="s">
        <v>2218</v>
      </c>
      <c r="B2105" s="7" t="s">
        <v>108</v>
      </c>
      <c r="C2105" s="7" t="n">
        <v>52</v>
      </c>
      <c r="D2105" s="7" t="s">
        <v>102</v>
      </c>
      <c r="E2105" s="7" t="n">
        <v>105</v>
      </c>
      <c r="F2105" s="7" t="n">
        <v>1</v>
      </c>
      <c r="G2105" s="14" t="n">
        <v>2978.16</v>
      </c>
      <c r="H2105" s="14" t="n">
        <v>0</v>
      </c>
      <c r="I2105" s="14" t="n">
        <v>0</v>
      </c>
      <c r="J2105" s="14" t="n">
        <v>0</v>
      </c>
      <c r="K2105" s="14" t="n">
        <v>0</v>
      </c>
      <c r="L2105" s="14" t="n">
        <v>0</v>
      </c>
      <c r="M2105" s="14"/>
      <c r="N2105" s="14"/>
      <c r="O2105" s="14" t="n">
        <v>0</v>
      </c>
      <c r="P2105" s="7" t="n">
        <v>23</v>
      </c>
      <c r="Q2105" s="7" t="n">
        <v>14</v>
      </c>
      <c r="R2105" s="7" t="n">
        <v>8</v>
      </c>
      <c r="S2105" s="7" t="n">
        <v>0.714</v>
      </c>
      <c r="T2105" s="7" t="n">
        <v>0</v>
      </c>
      <c r="U2105" s="7" t="n">
        <v>0</v>
      </c>
      <c r="V2105" s="7" t="n">
        <v>0.1102</v>
      </c>
      <c r="W2105" s="7"/>
    </row>
    <row r="2106" customFormat="false" ht="15" hidden="false" customHeight="false" outlineLevel="0" collapsed="false">
      <c r="A2106" s="7" t="s">
        <v>2219</v>
      </c>
      <c r="B2106" s="7" t="s">
        <v>106</v>
      </c>
      <c r="C2106" s="7" t="n">
        <v>50</v>
      </c>
      <c r="D2106" s="7" t="s">
        <v>102</v>
      </c>
      <c r="E2106" s="7" t="n">
        <v>109</v>
      </c>
      <c r="F2106" s="7" t="n">
        <v>3</v>
      </c>
      <c r="G2106" s="14" t="n">
        <v>5615.55</v>
      </c>
      <c r="H2106" s="14" t="n">
        <v>0</v>
      </c>
      <c r="I2106" s="14" t="n">
        <v>0</v>
      </c>
      <c r="J2106" s="14" t="n">
        <v>0</v>
      </c>
      <c r="K2106" s="14" t="n">
        <v>421800</v>
      </c>
      <c r="L2106" s="14" t="n">
        <v>0</v>
      </c>
      <c r="M2106" s="14" t="n">
        <v>24800</v>
      </c>
      <c r="N2106" s="14" t="n">
        <v>10.1</v>
      </c>
      <c r="O2106" s="14" t="n">
        <v>651.2</v>
      </c>
      <c r="P2106" s="7" t="n">
        <v>4</v>
      </c>
      <c r="Q2106" s="7" t="n">
        <v>14</v>
      </c>
      <c r="R2106" s="7" t="n">
        <v>0</v>
      </c>
      <c r="S2106" s="7" t="n">
        <v>0.224</v>
      </c>
      <c r="T2106" s="7" t="n">
        <v>0</v>
      </c>
      <c r="U2106" s="7" t="n">
        <v>0</v>
      </c>
      <c r="V2106" s="7" t="n">
        <v>0.1343</v>
      </c>
      <c r="W2106" s="7"/>
    </row>
    <row r="2107" customFormat="false" ht="15" hidden="false" customHeight="false" outlineLevel="0" collapsed="false">
      <c r="A2107" s="7" t="s">
        <v>2220</v>
      </c>
      <c r="B2107" s="7" t="s">
        <v>101</v>
      </c>
      <c r="C2107" s="7" t="n">
        <v>36</v>
      </c>
      <c r="D2107" s="7" t="s">
        <v>104</v>
      </c>
      <c r="E2107" s="7" t="n">
        <v>82</v>
      </c>
      <c r="F2107" s="7" t="n">
        <v>4</v>
      </c>
      <c r="G2107" s="14" t="n">
        <v>3973.05</v>
      </c>
      <c r="H2107" s="14" t="n">
        <v>8571.62</v>
      </c>
      <c r="I2107" s="14" t="n">
        <v>0</v>
      </c>
      <c r="J2107" s="14" t="n">
        <v>0</v>
      </c>
      <c r="K2107" s="14" t="n">
        <v>0</v>
      </c>
      <c r="L2107" s="14" t="n">
        <v>0</v>
      </c>
      <c r="M2107" s="14" t="n">
        <v>10000</v>
      </c>
      <c r="N2107" s="14" t="n">
        <v>29.6</v>
      </c>
      <c r="O2107" s="14" t="n">
        <v>1480.71</v>
      </c>
      <c r="P2107" s="7" t="n">
        <v>1</v>
      </c>
      <c r="Q2107" s="7" t="n">
        <v>71</v>
      </c>
      <c r="R2107" s="7" t="n">
        <v>22</v>
      </c>
      <c r="S2107" s="7" t="n">
        <v>0.922</v>
      </c>
      <c r="T2107" s="7" t="n">
        <v>0</v>
      </c>
      <c r="U2107" s="7" t="n">
        <v>0</v>
      </c>
      <c r="V2107" s="7" t="n">
        <v>0.0153</v>
      </c>
      <c r="W2107" s="7"/>
    </row>
    <row r="2108" customFormat="false" ht="15" hidden="false" customHeight="false" outlineLevel="0" collapsed="false">
      <c r="A2108" s="7" t="s">
        <v>2221</v>
      </c>
      <c r="B2108" s="7" t="s">
        <v>128</v>
      </c>
      <c r="C2108" s="7" t="n">
        <v>76</v>
      </c>
      <c r="D2108" s="7" t="s">
        <v>104</v>
      </c>
      <c r="E2108" s="7" t="n">
        <v>225</v>
      </c>
      <c r="F2108" s="7" t="n">
        <v>3</v>
      </c>
      <c r="G2108" s="14" t="n">
        <v>4341.99</v>
      </c>
      <c r="H2108" s="14" t="n">
        <v>3732.13</v>
      </c>
      <c r="I2108" s="14" t="n">
        <v>0</v>
      </c>
      <c r="J2108" s="14" t="n">
        <v>0</v>
      </c>
      <c r="K2108" s="14" t="n">
        <v>0</v>
      </c>
      <c r="L2108" s="14" t="n">
        <v>0</v>
      </c>
      <c r="M2108" s="14" t="n">
        <v>5000</v>
      </c>
      <c r="N2108" s="14" t="n">
        <v>14.4</v>
      </c>
      <c r="O2108" s="14" t="n">
        <v>284.37</v>
      </c>
      <c r="P2108" s="7" t="n">
        <v>9</v>
      </c>
      <c r="Q2108" s="7" t="n">
        <v>45</v>
      </c>
      <c r="R2108" s="7" t="n">
        <v>6</v>
      </c>
      <c r="S2108" s="7" t="n">
        <v>0.201</v>
      </c>
      <c r="T2108" s="7" t="n">
        <v>3</v>
      </c>
      <c r="U2108" s="7" t="n">
        <v>0</v>
      </c>
      <c r="V2108" s="7" t="n">
        <v>0.125</v>
      </c>
      <c r="W2108" s="7"/>
    </row>
    <row r="2109" customFormat="false" ht="15" hidden="false" customHeight="false" outlineLevel="0" collapsed="false">
      <c r="A2109" s="7" t="s">
        <v>2222</v>
      </c>
      <c r="B2109" s="7" t="s">
        <v>106</v>
      </c>
      <c r="C2109" s="7" t="n">
        <v>42</v>
      </c>
      <c r="D2109" s="7" t="s">
        <v>104</v>
      </c>
      <c r="E2109" s="7" t="n">
        <v>184</v>
      </c>
      <c r="F2109" s="7" t="n">
        <v>3</v>
      </c>
      <c r="G2109" s="14" t="n">
        <v>1750.98</v>
      </c>
      <c r="H2109" s="14" t="n">
        <v>21558.7</v>
      </c>
      <c r="I2109" s="14" t="n">
        <v>0</v>
      </c>
      <c r="J2109" s="14" t="n">
        <v>52329.98</v>
      </c>
      <c r="K2109" s="14" t="n">
        <v>0</v>
      </c>
      <c r="L2109" s="14" t="n">
        <v>0</v>
      </c>
      <c r="M2109" s="14"/>
      <c r="N2109" s="14"/>
      <c r="O2109" s="14" t="n">
        <v>0</v>
      </c>
      <c r="P2109" s="7" t="n">
        <v>12</v>
      </c>
      <c r="Q2109" s="7" t="n">
        <v>20</v>
      </c>
      <c r="R2109" s="7" t="n">
        <v>6</v>
      </c>
      <c r="S2109" s="7" t="n">
        <v>0.569</v>
      </c>
      <c r="T2109" s="7" t="n">
        <v>0</v>
      </c>
      <c r="U2109" s="7" t="n">
        <v>0</v>
      </c>
      <c r="V2109" s="7" t="n">
        <v>0.039</v>
      </c>
      <c r="W2109" s="7"/>
    </row>
    <row r="2110" customFormat="false" ht="15" hidden="false" customHeight="false" outlineLevel="0" collapsed="false">
      <c r="A2110" s="7" t="s">
        <v>2223</v>
      </c>
      <c r="B2110" s="7" t="s">
        <v>128</v>
      </c>
      <c r="C2110" s="7" t="n">
        <v>29</v>
      </c>
      <c r="D2110" s="7" t="s">
        <v>102</v>
      </c>
      <c r="E2110" s="7" t="n">
        <v>86</v>
      </c>
      <c r="F2110" s="7" t="n">
        <v>3</v>
      </c>
      <c r="G2110" s="14" t="n">
        <v>1219.73</v>
      </c>
      <c r="H2110" s="14" t="n">
        <v>10267.76</v>
      </c>
      <c r="I2110" s="14" t="n">
        <v>0</v>
      </c>
      <c r="J2110" s="14" t="n">
        <v>67968.44</v>
      </c>
      <c r="K2110" s="14" t="n">
        <v>0</v>
      </c>
      <c r="L2110" s="14" t="n">
        <v>0</v>
      </c>
      <c r="M2110" s="14"/>
      <c r="N2110" s="14"/>
      <c r="O2110" s="14" t="n">
        <v>0</v>
      </c>
      <c r="P2110" s="7" t="n">
        <v>1</v>
      </c>
      <c r="Q2110" s="7" t="n">
        <v>18</v>
      </c>
      <c r="R2110" s="7" t="n">
        <v>17</v>
      </c>
      <c r="S2110" s="7" t="n">
        <v>0.864</v>
      </c>
      <c r="T2110" s="7" t="n">
        <v>0</v>
      </c>
      <c r="U2110" s="7" t="n">
        <v>0</v>
      </c>
      <c r="V2110" s="7" t="n">
        <v>0.0687</v>
      </c>
      <c r="W2110" s="7"/>
    </row>
    <row r="2111" customFormat="false" ht="15" hidden="false" customHeight="false" outlineLevel="0" collapsed="false">
      <c r="A2111" s="7" t="s">
        <v>2224</v>
      </c>
      <c r="B2111" s="7" t="s">
        <v>108</v>
      </c>
      <c r="C2111" s="7" t="n">
        <v>40</v>
      </c>
      <c r="D2111" s="7" t="s">
        <v>102</v>
      </c>
      <c r="E2111" s="7" t="n">
        <v>172</v>
      </c>
      <c r="F2111" s="7" t="n">
        <v>3</v>
      </c>
      <c r="G2111" s="14" t="n">
        <v>5152.37</v>
      </c>
      <c r="H2111" s="14" t="n">
        <v>0</v>
      </c>
      <c r="I2111" s="14" t="n">
        <v>0</v>
      </c>
      <c r="J2111" s="14" t="n">
        <v>0</v>
      </c>
      <c r="K2111" s="14" t="n">
        <v>0</v>
      </c>
      <c r="L2111" s="14" t="n">
        <v>0</v>
      </c>
      <c r="M2111" s="14" t="n">
        <v>17400</v>
      </c>
      <c r="N2111" s="14" t="n">
        <v>31.9</v>
      </c>
      <c r="O2111" s="14" t="n">
        <v>0</v>
      </c>
      <c r="P2111" s="7" t="n">
        <v>207</v>
      </c>
      <c r="Q2111" s="7" t="n">
        <v>0</v>
      </c>
      <c r="R2111" s="7" t="n">
        <v>0</v>
      </c>
      <c r="S2111" s="7"/>
      <c r="T2111" s="7" t="n">
        <v>0</v>
      </c>
      <c r="U2111" s="7" t="n">
        <v>0</v>
      </c>
      <c r="V2111" s="7" t="n">
        <v>0.2673</v>
      </c>
      <c r="W2111" s="7"/>
    </row>
    <row r="2112" customFormat="false" ht="15" hidden="false" customHeight="false" outlineLevel="0" collapsed="false">
      <c r="A2112" s="7" t="s">
        <v>2225</v>
      </c>
      <c r="B2112" s="7" t="s">
        <v>108</v>
      </c>
      <c r="C2112" s="7" t="n">
        <v>32</v>
      </c>
      <c r="D2112" s="7" t="s">
        <v>104</v>
      </c>
      <c r="E2112" s="7" t="n">
        <v>83</v>
      </c>
      <c r="F2112" s="7" t="n">
        <v>1</v>
      </c>
      <c r="G2112" s="14" t="n">
        <v>1339.5</v>
      </c>
      <c r="H2112" s="14" t="n">
        <v>0</v>
      </c>
      <c r="I2112" s="14" t="n">
        <v>0</v>
      </c>
      <c r="J2112" s="14" t="n">
        <v>0</v>
      </c>
      <c r="K2112" s="14" t="n">
        <v>0</v>
      </c>
      <c r="L2112" s="14" t="n">
        <v>0</v>
      </c>
      <c r="M2112" s="14"/>
      <c r="N2112" s="14"/>
      <c r="O2112" s="14" t="n">
        <v>0</v>
      </c>
      <c r="P2112" s="7" t="n">
        <v>21</v>
      </c>
      <c r="Q2112" s="7" t="n">
        <v>7</v>
      </c>
      <c r="R2112" s="7" t="n">
        <v>12</v>
      </c>
      <c r="S2112" s="7" t="n">
        <v>0.665</v>
      </c>
      <c r="T2112" s="7" t="n">
        <v>1</v>
      </c>
      <c r="U2112" s="7" t="n">
        <v>1</v>
      </c>
      <c r="V2112" s="7" t="n">
        <v>0.116</v>
      </c>
      <c r="W2112" s="7"/>
    </row>
    <row r="2113" customFormat="false" ht="15" hidden="false" customHeight="false" outlineLevel="0" collapsed="false">
      <c r="A2113" s="7" t="s">
        <v>2226</v>
      </c>
      <c r="B2113" s="7" t="s">
        <v>101</v>
      </c>
      <c r="C2113" s="7" t="n">
        <v>61</v>
      </c>
      <c r="D2113" s="7" t="s">
        <v>104</v>
      </c>
      <c r="E2113" s="7" t="n">
        <v>53</v>
      </c>
      <c r="F2113" s="7" t="n">
        <v>1</v>
      </c>
      <c r="G2113" s="14" t="n">
        <v>1973.33</v>
      </c>
      <c r="H2113" s="14" t="n">
        <v>0</v>
      </c>
      <c r="I2113" s="14" t="n">
        <v>0</v>
      </c>
      <c r="J2113" s="14" t="n">
        <v>0</v>
      </c>
      <c r="K2113" s="14" t="n">
        <v>0</v>
      </c>
      <c r="L2113" s="14" t="n">
        <v>0</v>
      </c>
      <c r="M2113" s="14"/>
      <c r="N2113" s="14"/>
      <c r="O2113" s="14" t="n">
        <v>0</v>
      </c>
      <c r="P2113" s="7" t="n">
        <v>27</v>
      </c>
      <c r="Q2113" s="7" t="n">
        <v>21</v>
      </c>
      <c r="R2113" s="7" t="n">
        <v>9</v>
      </c>
      <c r="S2113" s="7" t="n">
        <v>0.647</v>
      </c>
      <c r="T2113" s="7" t="n">
        <v>0</v>
      </c>
      <c r="U2113" s="7" t="n">
        <v>0</v>
      </c>
      <c r="V2113" s="7" t="n">
        <v>0.048</v>
      </c>
      <c r="W2113" s="7"/>
    </row>
    <row r="2114" customFormat="false" ht="15" hidden="false" customHeight="false" outlineLevel="0" collapsed="false">
      <c r="A2114" s="7" t="s">
        <v>2227</v>
      </c>
      <c r="B2114" s="7" t="s">
        <v>108</v>
      </c>
      <c r="C2114" s="7" t="n">
        <v>61</v>
      </c>
      <c r="D2114" s="7" t="s">
        <v>102</v>
      </c>
      <c r="E2114" s="7" t="n">
        <v>243</v>
      </c>
      <c r="F2114" s="7" t="n">
        <v>3</v>
      </c>
      <c r="G2114" s="14" t="n">
        <v>11734.07</v>
      </c>
      <c r="H2114" s="14" t="n">
        <v>6723.74</v>
      </c>
      <c r="I2114" s="14" t="n">
        <v>0</v>
      </c>
      <c r="J2114" s="14" t="n">
        <v>0</v>
      </c>
      <c r="K2114" s="14" t="n">
        <v>357100</v>
      </c>
      <c r="L2114" s="14" t="n">
        <v>0</v>
      </c>
      <c r="M2114" s="14"/>
      <c r="N2114" s="14"/>
      <c r="O2114" s="14" t="n">
        <v>0</v>
      </c>
      <c r="P2114" s="7" t="n">
        <v>12</v>
      </c>
      <c r="Q2114" s="7" t="n">
        <v>5</v>
      </c>
      <c r="R2114" s="7" t="n">
        <v>0</v>
      </c>
      <c r="S2114" s="7" t="n">
        <v>0.297</v>
      </c>
      <c r="T2114" s="7" t="n">
        <v>0</v>
      </c>
      <c r="U2114" s="7" t="n">
        <v>1</v>
      </c>
      <c r="V2114" s="7" t="n">
        <v>0.1258</v>
      </c>
      <c r="W2114" s="7"/>
    </row>
    <row r="2115" customFormat="false" ht="15" hidden="false" customHeight="false" outlineLevel="0" collapsed="false">
      <c r="A2115" s="7" t="s">
        <v>2228</v>
      </c>
      <c r="B2115" s="7" t="s">
        <v>106</v>
      </c>
      <c r="C2115" s="7" t="n">
        <v>41</v>
      </c>
      <c r="D2115" s="7" t="s">
        <v>104</v>
      </c>
      <c r="E2115" s="7" t="n">
        <v>16</v>
      </c>
      <c r="F2115" s="7" t="n">
        <v>4</v>
      </c>
      <c r="G2115" s="14" t="n">
        <v>9800.8</v>
      </c>
      <c r="H2115" s="14" t="n">
        <v>31993.13</v>
      </c>
      <c r="I2115" s="14" t="n">
        <v>0</v>
      </c>
      <c r="J2115" s="14" t="n">
        <v>0</v>
      </c>
      <c r="K2115" s="14" t="n">
        <v>0</v>
      </c>
      <c r="L2115" s="14" t="n">
        <v>27790</v>
      </c>
      <c r="M2115" s="14" t="n">
        <v>6800</v>
      </c>
      <c r="N2115" s="14" t="n">
        <v>13.5</v>
      </c>
      <c r="O2115" s="14" t="n">
        <v>1017.43</v>
      </c>
      <c r="P2115" s="7" t="n">
        <v>9</v>
      </c>
      <c r="Q2115" s="7" t="n">
        <v>46</v>
      </c>
      <c r="R2115" s="7" t="n">
        <v>17</v>
      </c>
      <c r="S2115" s="7" t="n">
        <v>0.619</v>
      </c>
      <c r="T2115" s="7" t="n">
        <v>0</v>
      </c>
      <c r="U2115" s="7" t="n">
        <v>0</v>
      </c>
      <c r="V2115" s="7" t="n">
        <v>0.0156</v>
      </c>
      <c r="W2115" s="7"/>
    </row>
    <row r="2116" customFormat="false" ht="15" hidden="false" customHeight="false" outlineLevel="0" collapsed="false">
      <c r="A2116" s="7" t="s">
        <v>2229</v>
      </c>
      <c r="B2116" s="7" t="s">
        <v>101</v>
      </c>
      <c r="C2116" s="7" t="n">
        <v>41</v>
      </c>
      <c r="D2116" s="7" t="s">
        <v>102</v>
      </c>
      <c r="E2116" s="7" t="n">
        <v>244</v>
      </c>
      <c r="F2116" s="7" t="n">
        <v>2</v>
      </c>
      <c r="G2116" s="14" t="n">
        <v>4047.32</v>
      </c>
      <c r="H2116" s="14" t="n">
        <v>0</v>
      </c>
      <c r="I2116" s="14" t="n">
        <v>0</v>
      </c>
      <c r="J2116" s="14" t="n">
        <v>0</v>
      </c>
      <c r="K2116" s="14" t="n">
        <v>0</v>
      </c>
      <c r="L2116" s="14" t="n">
        <v>0</v>
      </c>
      <c r="M2116" s="14" t="n">
        <v>13600</v>
      </c>
      <c r="N2116" s="14" t="n">
        <v>23.7</v>
      </c>
      <c r="O2116" s="14" t="n">
        <v>229.02</v>
      </c>
      <c r="P2116" s="7" t="n">
        <v>0</v>
      </c>
      <c r="Q2116" s="7" t="n">
        <v>20</v>
      </c>
      <c r="R2116" s="7" t="n">
        <v>25</v>
      </c>
      <c r="S2116" s="7" t="n">
        <v>0.895</v>
      </c>
      <c r="T2116" s="7" t="n">
        <v>0</v>
      </c>
      <c r="U2116" s="7" t="n">
        <v>0</v>
      </c>
      <c r="V2116" s="7" t="n">
        <v>0.053</v>
      </c>
      <c r="W2116" s="7"/>
    </row>
    <row r="2117" customFormat="false" ht="15" hidden="false" customHeight="false" outlineLevel="0" collapsed="false">
      <c r="A2117" s="7" t="s">
        <v>2230</v>
      </c>
      <c r="B2117" s="7" t="s">
        <v>101</v>
      </c>
      <c r="C2117" s="7" t="n">
        <v>34</v>
      </c>
      <c r="D2117" s="7" t="s">
        <v>102</v>
      </c>
      <c r="E2117" s="7" t="n">
        <v>13</v>
      </c>
      <c r="F2117" s="7" t="n">
        <v>4</v>
      </c>
      <c r="G2117" s="14" t="n">
        <v>2507.27</v>
      </c>
      <c r="H2117" s="14" t="n">
        <v>36108.49</v>
      </c>
      <c r="I2117" s="14" t="n">
        <v>61600</v>
      </c>
      <c r="J2117" s="14" t="n">
        <v>0</v>
      </c>
      <c r="K2117" s="14" t="n">
        <v>84200</v>
      </c>
      <c r="L2117" s="14" t="n">
        <v>0</v>
      </c>
      <c r="M2117" s="14"/>
      <c r="N2117" s="14"/>
      <c r="O2117" s="14" t="n">
        <v>0</v>
      </c>
      <c r="P2117" s="7" t="n">
        <v>2</v>
      </c>
      <c r="Q2117" s="7" t="n">
        <v>20</v>
      </c>
      <c r="R2117" s="7" t="n">
        <v>8</v>
      </c>
      <c r="S2117" s="7" t="n">
        <v>0.995</v>
      </c>
      <c r="T2117" s="7" t="n">
        <v>0</v>
      </c>
      <c r="U2117" s="7" t="n">
        <v>0</v>
      </c>
      <c r="V2117" s="7" t="n">
        <v>0.0518</v>
      </c>
      <c r="W2117" s="7"/>
    </row>
    <row r="2118" customFormat="false" ht="15" hidden="false" customHeight="false" outlineLevel="0" collapsed="false">
      <c r="A2118" s="7" t="s">
        <v>2231</v>
      </c>
      <c r="B2118" s="7" t="s">
        <v>101</v>
      </c>
      <c r="C2118" s="7" t="n">
        <v>27</v>
      </c>
      <c r="D2118" s="7" t="s">
        <v>102</v>
      </c>
      <c r="E2118" s="7" t="n">
        <v>34</v>
      </c>
      <c r="F2118" s="7" t="n">
        <v>3</v>
      </c>
      <c r="G2118" s="14" t="n">
        <v>14666.94</v>
      </c>
      <c r="H2118" s="14" t="n">
        <v>20041.35</v>
      </c>
      <c r="I2118" s="14" t="n">
        <v>0</v>
      </c>
      <c r="J2118" s="14" t="n">
        <v>0</v>
      </c>
      <c r="K2118" s="14" t="n">
        <v>0</v>
      </c>
      <c r="L2118" s="14" t="n">
        <v>0</v>
      </c>
      <c r="M2118" s="14" t="n">
        <v>11100</v>
      </c>
      <c r="N2118" s="14" t="n">
        <v>58.8</v>
      </c>
      <c r="O2118" s="14" t="n">
        <v>1152.79</v>
      </c>
      <c r="P2118" s="7" t="n">
        <v>14</v>
      </c>
      <c r="Q2118" s="7" t="n">
        <v>39</v>
      </c>
      <c r="R2118" s="7" t="n">
        <v>0</v>
      </c>
      <c r="S2118" s="7" t="n">
        <v>0.441</v>
      </c>
      <c r="T2118" s="7" t="n">
        <v>0</v>
      </c>
      <c r="U2118" s="7" t="n">
        <v>0</v>
      </c>
      <c r="V2118" s="7" t="n">
        <v>0.0564</v>
      </c>
      <c r="W2118" s="7"/>
    </row>
    <row r="2119" customFormat="false" ht="15" hidden="false" customHeight="false" outlineLevel="0" collapsed="false">
      <c r="A2119" s="7" t="s">
        <v>2232</v>
      </c>
      <c r="B2119" s="7" t="s">
        <v>101</v>
      </c>
      <c r="C2119" s="7" t="n">
        <v>65</v>
      </c>
      <c r="D2119" s="7" t="s">
        <v>104</v>
      </c>
      <c r="E2119" s="7" t="n">
        <v>185</v>
      </c>
      <c r="F2119" s="7" t="n">
        <v>4</v>
      </c>
      <c r="G2119" s="14" t="n">
        <v>8623.38</v>
      </c>
      <c r="H2119" s="14" t="n">
        <v>6863.74</v>
      </c>
      <c r="I2119" s="14" t="n">
        <v>13200</v>
      </c>
      <c r="J2119" s="14" t="n">
        <v>0</v>
      </c>
      <c r="K2119" s="14" t="n">
        <v>0</v>
      </c>
      <c r="L2119" s="14" t="n">
        <v>0</v>
      </c>
      <c r="M2119" s="14"/>
      <c r="N2119" s="14"/>
      <c r="O2119" s="14" t="n">
        <v>0</v>
      </c>
      <c r="P2119" s="7" t="n">
        <v>7</v>
      </c>
      <c r="Q2119" s="7" t="n">
        <v>36</v>
      </c>
      <c r="R2119" s="7" t="n">
        <v>0</v>
      </c>
      <c r="S2119" s="7" t="n">
        <v>0.502</v>
      </c>
      <c r="T2119" s="7" t="n">
        <v>0</v>
      </c>
      <c r="U2119" s="7" t="n">
        <v>0</v>
      </c>
      <c r="V2119" s="7" t="n">
        <v>0.0174</v>
      </c>
      <c r="W2119" s="7"/>
    </row>
    <row r="2120" customFormat="false" ht="15" hidden="false" customHeight="false" outlineLevel="0" collapsed="false">
      <c r="A2120" s="7" t="s">
        <v>2233</v>
      </c>
      <c r="B2120" s="7" t="s">
        <v>101</v>
      </c>
      <c r="C2120" s="7" t="n">
        <v>26</v>
      </c>
      <c r="D2120" s="7" t="s">
        <v>104</v>
      </c>
      <c r="E2120" s="7" t="n">
        <v>35</v>
      </c>
      <c r="F2120" s="7" t="n">
        <v>3</v>
      </c>
      <c r="G2120" s="14" t="n">
        <v>7887.05</v>
      </c>
      <c r="H2120" s="14" t="n">
        <v>0</v>
      </c>
      <c r="I2120" s="14" t="n">
        <v>52800</v>
      </c>
      <c r="J2120" s="14" t="n">
        <v>0</v>
      </c>
      <c r="K2120" s="14" t="n">
        <v>0</v>
      </c>
      <c r="L2120" s="14" t="n">
        <v>0</v>
      </c>
      <c r="M2120" s="14" t="n">
        <v>10100</v>
      </c>
      <c r="N2120" s="14" t="n">
        <v>28.5</v>
      </c>
      <c r="O2120" s="14" t="n">
        <v>522.21</v>
      </c>
      <c r="P2120" s="7" t="n">
        <v>1</v>
      </c>
      <c r="Q2120" s="7" t="n">
        <v>51</v>
      </c>
      <c r="R2120" s="7" t="n">
        <v>23</v>
      </c>
      <c r="S2120" s="7" t="n">
        <v>0.764</v>
      </c>
      <c r="T2120" s="7" t="n">
        <v>0</v>
      </c>
      <c r="U2120" s="7" t="n">
        <v>0</v>
      </c>
      <c r="V2120" s="7" t="n">
        <v>0.0204</v>
      </c>
      <c r="W2120" s="7"/>
    </row>
    <row r="2121" customFormat="false" ht="15" hidden="false" customHeight="false" outlineLevel="0" collapsed="false">
      <c r="A2121" s="7" t="s">
        <v>2234</v>
      </c>
      <c r="B2121" s="7" t="s">
        <v>108</v>
      </c>
      <c r="C2121" s="7" t="n">
        <v>56</v>
      </c>
      <c r="D2121" s="7" t="s">
        <v>102</v>
      </c>
      <c r="E2121" s="7" t="n">
        <v>309</v>
      </c>
      <c r="F2121" s="7" t="n">
        <v>4</v>
      </c>
      <c r="G2121" s="14" t="n">
        <v>15871.32</v>
      </c>
      <c r="H2121" s="14" t="n">
        <v>9926.83</v>
      </c>
      <c r="I2121" s="14" t="n">
        <v>0</v>
      </c>
      <c r="J2121" s="14" t="n">
        <v>42522.93</v>
      </c>
      <c r="K2121" s="14" t="n">
        <v>0</v>
      </c>
      <c r="L2121" s="14" t="n">
        <v>0</v>
      </c>
      <c r="M2121" s="14" t="n">
        <v>23200</v>
      </c>
      <c r="N2121" s="14" t="n">
        <v>26</v>
      </c>
      <c r="O2121" s="14" t="n">
        <v>3152.79</v>
      </c>
      <c r="P2121" s="7" t="n">
        <v>44</v>
      </c>
      <c r="Q2121" s="7" t="n">
        <v>57</v>
      </c>
      <c r="R2121" s="7" t="n">
        <v>16</v>
      </c>
      <c r="S2121" s="7" t="n">
        <v>0.432</v>
      </c>
      <c r="T2121" s="7" t="n">
        <v>0</v>
      </c>
      <c r="U2121" s="7" t="n">
        <v>0</v>
      </c>
      <c r="V2121" s="7" t="n">
        <v>0.0491</v>
      </c>
      <c r="W2121" s="7"/>
    </row>
    <row r="2122" customFormat="false" ht="15" hidden="false" customHeight="false" outlineLevel="0" collapsed="false">
      <c r="A2122" s="7" t="s">
        <v>2235</v>
      </c>
      <c r="B2122" s="7" t="s">
        <v>101</v>
      </c>
      <c r="C2122" s="7" t="n">
        <v>57</v>
      </c>
      <c r="D2122" s="7" t="s">
        <v>102</v>
      </c>
      <c r="E2122" s="7" t="n">
        <v>381</v>
      </c>
      <c r="F2122" s="7" t="n">
        <v>2</v>
      </c>
      <c r="G2122" s="14" t="n">
        <v>7366.88</v>
      </c>
      <c r="H2122" s="14" t="n">
        <v>0</v>
      </c>
      <c r="I2122" s="14" t="n">
        <v>0</v>
      </c>
      <c r="J2122" s="14" t="n">
        <v>0</v>
      </c>
      <c r="K2122" s="14" t="n">
        <v>0</v>
      </c>
      <c r="L2122" s="14" t="n">
        <v>22490</v>
      </c>
      <c r="M2122" s="14"/>
      <c r="N2122" s="14"/>
      <c r="O2122" s="14" t="n">
        <v>0</v>
      </c>
      <c r="P2122" s="7" t="n">
        <v>225</v>
      </c>
      <c r="Q2122" s="7" t="n">
        <v>0</v>
      </c>
      <c r="R2122" s="7" t="n">
        <v>0</v>
      </c>
      <c r="S2122" s="7"/>
      <c r="T2122" s="7" t="n">
        <v>0</v>
      </c>
      <c r="U2122" s="7" t="n">
        <v>0</v>
      </c>
      <c r="V2122" s="7" t="n">
        <v>0.3128</v>
      </c>
      <c r="W2122" s="7"/>
    </row>
    <row r="2123" customFormat="false" ht="15" hidden="false" customHeight="false" outlineLevel="0" collapsed="false">
      <c r="A2123" s="7" t="s">
        <v>2236</v>
      </c>
      <c r="B2123" s="7" t="s">
        <v>128</v>
      </c>
      <c r="C2123" s="7" t="n">
        <v>33</v>
      </c>
      <c r="D2123" s="7" t="s">
        <v>102</v>
      </c>
      <c r="E2123" s="7" t="n">
        <v>95</v>
      </c>
      <c r="F2123" s="7" t="n">
        <v>3</v>
      </c>
      <c r="G2123" s="14" t="n">
        <v>3544.92</v>
      </c>
      <c r="H2123" s="14" t="n">
        <v>21430.32</v>
      </c>
      <c r="I2123" s="14" t="n">
        <v>0</v>
      </c>
      <c r="J2123" s="14" t="n">
        <v>0</v>
      </c>
      <c r="K2123" s="14" t="n">
        <v>0</v>
      </c>
      <c r="L2123" s="14" t="n">
        <v>0</v>
      </c>
      <c r="M2123" s="14" t="n">
        <v>9900</v>
      </c>
      <c r="N2123" s="14" t="n">
        <v>46.4</v>
      </c>
      <c r="O2123" s="14" t="n">
        <v>368.53</v>
      </c>
      <c r="P2123" s="7" t="n">
        <v>6</v>
      </c>
      <c r="Q2123" s="7" t="n">
        <v>28</v>
      </c>
      <c r="R2123" s="7" t="n">
        <v>0</v>
      </c>
      <c r="S2123" s="7" t="n">
        <v>0.451</v>
      </c>
      <c r="T2123" s="7" t="n">
        <v>0</v>
      </c>
      <c r="U2123" s="7" t="n">
        <v>0</v>
      </c>
      <c r="V2123" s="7" t="n">
        <v>0.0454</v>
      </c>
      <c r="W2123" s="7"/>
    </row>
    <row r="2124" customFormat="false" ht="15" hidden="false" customHeight="false" outlineLevel="0" collapsed="false">
      <c r="A2124" s="7" t="s">
        <v>2237</v>
      </c>
      <c r="B2124" s="7" t="s">
        <v>101</v>
      </c>
      <c r="C2124" s="7" t="n">
        <v>38</v>
      </c>
      <c r="D2124" s="7" t="s">
        <v>104</v>
      </c>
      <c r="E2124" s="7" t="n">
        <v>48</v>
      </c>
      <c r="F2124" s="7" t="n">
        <v>3</v>
      </c>
      <c r="G2124" s="14" t="n">
        <v>3775.24</v>
      </c>
      <c r="H2124" s="14" t="n">
        <v>0</v>
      </c>
      <c r="I2124" s="14" t="n">
        <v>0</v>
      </c>
      <c r="J2124" s="14" t="n">
        <v>0</v>
      </c>
      <c r="K2124" s="14" t="n">
        <v>299000</v>
      </c>
      <c r="L2124" s="14" t="n">
        <v>0</v>
      </c>
      <c r="M2124" s="14" t="n">
        <v>11700</v>
      </c>
      <c r="N2124" s="14" t="n">
        <v>26.8</v>
      </c>
      <c r="O2124" s="14" t="n">
        <v>2720.99</v>
      </c>
      <c r="P2124" s="7" t="n">
        <v>0</v>
      </c>
      <c r="Q2124" s="7" t="n">
        <v>83</v>
      </c>
      <c r="R2124" s="7" t="n">
        <v>12</v>
      </c>
      <c r="S2124" s="7" t="n">
        <v>0.707</v>
      </c>
      <c r="T2124" s="7" t="n">
        <v>0</v>
      </c>
      <c r="U2124" s="7" t="n">
        <v>0</v>
      </c>
      <c r="V2124" s="7" t="n">
        <v>0.0168</v>
      </c>
      <c r="W2124" s="7"/>
    </row>
    <row r="2125" customFormat="false" ht="15" hidden="false" customHeight="false" outlineLevel="0" collapsed="false">
      <c r="A2125" s="7" t="s">
        <v>2238</v>
      </c>
      <c r="B2125" s="7" t="s">
        <v>101</v>
      </c>
      <c r="C2125" s="7" t="n">
        <v>71</v>
      </c>
      <c r="D2125" s="7" t="s">
        <v>102</v>
      </c>
      <c r="E2125" s="7" t="n">
        <v>208</v>
      </c>
      <c r="F2125" s="7" t="n">
        <v>4</v>
      </c>
      <c r="G2125" s="14" t="n">
        <v>7952.97</v>
      </c>
      <c r="H2125" s="14" t="n">
        <v>30631.28</v>
      </c>
      <c r="I2125" s="14" t="n">
        <v>46800</v>
      </c>
      <c r="J2125" s="14" t="n">
        <v>0</v>
      </c>
      <c r="K2125" s="14" t="n">
        <v>0</v>
      </c>
      <c r="L2125" s="14" t="n">
        <v>0</v>
      </c>
      <c r="M2125" s="14" t="n">
        <v>19300</v>
      </c>
      <c r="N2125" s="14" t="n">
        <v>20.2</v>
      </c>
      <c r="O2125" s="14" t="n">
        <v>929.3</v>
      </c>
      <c r="P2125" s="7" t="n">
        <v>15</v>
      </c>
      <c r="Q2125" s="7" t="n">
        <v>13</v>
      </c>
      <c r="R2125" s="7" t="n">
        <v>5</v>
      </c>
      <c r="S2125" s="7" t="n">
        <v>0.276</v>
      </c>
      <c r="T2125" s="7" t="n">
        <v>0</v>
      </c>
      <c r="U2125" s="7" t="n">
        <v>1</v>
      </c>
      <c r="V2125" s="7" t="n">
        <v>0.076</v>
      </c>
      <c r="W2125" s="7"/>
    </row>
    <row r="2126" customFormat="false" ht="15" hidden="false" customHeight="false" outlineLevel="0" collapsed="false">
      <c r="A2126" s="7" t="s">
        <v>2239</v>
      </c>
      <c r="B2126" s="7" t="s">
        <v>106</v>
      </c>
      <c r="C2126" s="7" t="n">
        <v>44</v>
      </c>
      <c r="D2126" s="7" t="s">
        <v>102</v>
      </c>
      <c r="E2126" s="7" t="n">
        <v>188</v>
      </c>
      <c r="F2126" s="7" t="n">
        <v>4</v>
      </c>
      <c r="G2126" s="14" t="n">
        <v>966.5</v>
      </c>
      <c r="H2126" s="14" t="n">
        <v>24983.78</v>
      </c>
      <c r="I2126" s="14" t="n">
        <v>0</v>
      </c>
      <c r="J2126" s="14" t="n">
        <v>0</v>
      </c>
      <c r="K2126" s="14" t="n">
        <v>0</v>
      </c>
      <c r="L2126" s="14" t="n">
        <v>19790</v>
      </c>
      <c r="M2126" s="14" t="n">
        <v>5800</v>
      </c>
      <c r="N2126" s="14" t="n">
        <v>15.3</v>
      </c>
      <c r="O2126" s="14" t="n">
        <v>101.51</v>
      </c>
      <c r="P2126" s="7" t="n">
        <v>1</v>
      </c>
      <c r="Q2126" s="7" t="n">
        <v>16</v>
      </c>
      <c r="R2126" s="7" t="n">
        <v>7</v>
      </c>
      <c r="S2126" s="7" t="n">
        <v>0.768</v>
      </c>
      <c r="T2126" s="7" t="n">
        <v>0</v>
      </c>
      <c r="U2126" s="7" t="n">
        <v>0</v>
      </c>
      <c r="V2126" s="7" t="n">
        <v>0.0533</v>
      </c>
      <c r="W2126" s="7"/>
    </row>
    <row r="2127" customFormat="false" ht="15" hidden="false" customHeight="false" outlineLevel="0" collapsed="false">
      <c r="A2127" s="7" t="s">
        <v>2240</v>
      </c>
      <c r="B2127" s="7" t="s">
        <v>106</v>
      </c>
      <c r="C2127" s="7" t="n">
        <v>34</v>
      </c>
      <c r="D2127" s="7" t="s">
        <v>102</v>
      </c>
      <c r="E2127" s="7" t="n">
        <v>60</v>
      </c>
      <c r="F2127" s="7" t="n">
        <v>2</v>
      </c>
      <c r="G2127" s="14" t="n">
        <v>2012.7</v>
      </c>
      <c r="H2127" s="14" t="n">
        <v>0</v>
      </c>
      <c r="I2127" s="14" t="n">
        <v>0</v>
      </c>
      <c r="J2127" s="14" t="n">
        <v>0</v>
      </c>
      <c r="K2127" s="14" t="n">
        <v>48800</v>
      </c>
      <c r="L2127" s="14" t="n">
        <v>0</v>
      </c>
      <c r="M2127" s="14"/>
      <c r="N2127" s="14"/>
      <c r="O2127" s="14" t="n">
        <v>0</v>
      </c>
      <c r="P2127" s="7" t="n">
        <v>3</v>
      </c>
      <c r="Q2127" s="7" t="n">
        <v>24</v>
      </c>
      <c r="R2127" s="7" t="n">
        <v>8</v>
      </c>
      <c r="S2127" s="7" t="n">
        <v>0.691</v>
      </c>
      <c r="T2127" s="7" t="n">
        <v>0</v>
      </c>
      <c r="U2127" s="7" t="n">
        <v>0</v>
      </c>
      <c r="V2127" s="7" t="n">
        <v>0.1513</v>
      </c>
      <c r="W2127" s="7"/>
    </row>
    <row r="2128" customFormat="false" ht="15" hidden="false" customHeight="false" outlineLevel="0" collapsed="false">
      <c r="A2128" s="7" t="s">
        <v>2241</v>
      </c>
      <c r="B2128" s="7" t="s">
        <v>108</v>
      </c>
      <c r="C2128" s="7" t="n">
        <v>19</v>
      </c>
      <c r="D2128" s="7" t="s">
        <v>104</v>
      </c>
      <c r="E2128" s="7" t="n">
        <v>1</v>
      </c>
      <c r="F2128" s="7" t="n">
        <v>3</v>
      </c>
      <c r="G2128" s="14" t="n">
        <v>10982.93</v>
      </c>
      <c r="H2128" s="14" t="n">
        <v>21210.91</v>
      </c>
      <c r="I2128" s="14" t="n">
        <v>0</v>
      </c>
      <c r="J2128" s="14" t="n">
        <v>0</v>
      </c>
      <c r="K2128" s="14" t="n">
        <v>0</v>
      </c>
      <c r="L2128" s="14" t="n">
        <v>0</v>
      </c>
      <c r="M2128" s="14" t="n">
        <v>16000</v>
      </c>
      <c r="N2128" s="14" t="n">
        <v>68.1</v>
      </c>
      <c r="O2128" s="14" t="n">
        <v>1043.36</v>
      </c>
      <c r="P2128" s="7" t="n">
        <v>6</v>
      </c>
      <c r="Q2128" s="7" t="n">
        <v>37</v>
      </c>
      <c r="R2128" s="7" t="n">
        <v>15</v>
      </c>
      <c r="S2128" s="7" t="n">
        <v>0.807</v>
      </c>
      <c r="T2128" s="7" t="n">
        <v>1</v>
      </c>
      <c r="U2128" s="7" t="n">
        <v>1</v>
      </c>
      <c r="V2128" s="7" t="n">
        <v>0.0851</v>
      </c>
      <c r="W2128" s="7"/>
    </row>
    <row r="2129" customFormat="false" ht="15" hidden="false" customHeight="false" outlineLevel="0" collapsed="false">
      <c r="A2129" s="7" t="s">
        <v>2242</v>
      </c>
      <c r="B2129" s="7" t="s">
        <v>128</v>
      </c>
      <c r="C2129" s="7" t="n">
        <v>40</v>
      </c>
      <c r="D2129" s="7" t="s">
        <v>104</v>
      </c>
      <c r="E2129" s="7" t="n">
        <v>75</v>
      </c>
      <c r="F2129" s="7" t="n">
        <v>2</v>
      </c>
      <c r="G2129" s="14" t="n">
        <v>2197.98</v>
      </c>
      <c r="H2129" s="14" t="n">
        <v>0</v>
      </c>
      <c r="I2129" s="14" t="n">
        <v>15200</v>
      </c>
      <c r="J2129" s="14" t="n">
        <v>0</v>
      </c>
      <c r="K2129" s="14" t="n">
        <v>0</v>
      </c>
      <c r="L2129" s="14" t="n">
        <v>0</v>
      </c>
      <c r="M2129" s="14"/>
      <c r="N2129" s="14"/>
      <c r="O2129" s="14" t="n">
        <v>0</v>
      </c>
      <c r="P2129" s="7" t="n">
        <v>6</v>
      </c>
      <c r="Q2129" s="7" t="n">
        <v>24</v>
      </c>
      <c r="R2129" s="7" t="n">
        <v>7</v>
      </c>
      <c r="S2129" s="7" t="n">
        <v>0.739</v>
      </c>
      <c r="T2129" s="7" t="n">
        <v>0</v>
      </c>
      <c r="U2129" s="7" t="n">
        <v>0</v>
      </c>
      <c r="V2129" s="7" t="n">
        <v>0.0334</v>
      </c>
      <c r="W2129" s="7" t="s">
        <v>117</v>
      </c>
    </row>
    <row r="2130" customFormat="false" ht="15" hidden="false" customHeight="false" outlineLevel="0" collapsed="false">
      <c r="A2130" s="7" t="s">
        <v>2243</v>
      </c>
      <c r="B2130" s="7" t="s">
        <v>101</v>
      </c>
      <c r="C2130" s="7" t="n">
        <v>43</v>
      </c>
      <c r="D2130" s="7" t="s">
        <v>104</v>
      </c>
      <c r="E2130" s="7" t="n">
        <v>46</v>
      </c>
      <c r="F2130" s="7" t="n">
        <v>3</v>
      </c>
      <c r="G2130" s="14" t="n">
        <v>3955.45</v>
      </c>
      <c r="H2130" s="14" t="n">
        <v>12535.97</v>
      </c>
      <c r="I2130" s="14" t="n">
        <v>0</v>
      </c>
      <c r="J2130" s="14" t="n">
        <v>0</v>
      </c>
      <c r="K2130" s="14" t="n">
        <v>159400</v>
      </c>
      <c r="L2130" s="14" t="n">
        <v>0</v>
      </c>
      <c r="M2130" s="14"/>
      <c r="N2130" s="14"/>
      <c r="O2130" s="14" t="n">
        <v>0</v>
      </c>
      <c r="P2130" s="7" t="n">
        <v>9</v>
      </c>
      <c r="Q2130" s="7" t="n">
        <v>38</v>
      </c>
      <c r="R2130" s="7" t="n">
        <v>19</v>
      </c>
      <c r="S2130" s="7" t="n">
        <v>0.731</v>
      </c>
      <c r="T2130" s="7" t="n">
        <v>1</v>
      </c>
      <c r="U2130" s="7" t="n">
        <v>0</v>
      </c>
      <c r="V2130" s="7" t="n">
        <v>0.0458</v>
      </c>
      <c r="W2130" s="7"/>
    </row>
    <row r="2131" customFormat="false" ht="15" hidden="false" customHeight="false" outlineLevel="0" collapsed="false">
      <c r="A2131" s="7" t="s">
        <v>2244</v>
      </c>
      <c r="B2131" s="7" t="s">
        <v>108</v>
      </c>
      <c r="C2131" s="7" t="n">
        <v>22</v>
      </c>
      <c r="D2131" s="7" t="s">
        <v>104</v>
      </c>
      <c r="E2131" s="7" t="n">
        <v>9</v>
      </c>
      <c r="F2131" s="7" t="n">
        <v>2</v>
      </c>
      <c r="G2131" s="14" t="n">
        <v>4228.62</v>
      </c>
      <c r="H2131" s="14" t="n">
        <v>3401.76</v>
      </c>
      <c r="I2131" s="14" t="n">
        <v>0</v>
      </c>
      <c r="J2131" s="14" t="n">
        <v>0</v>
      </c>
      <c r="K2131" s="14" t="n">
        <v>0</v>
      </c>
      <c r="L2131" s="14" t="n">
        <v>0</v>
      </c>
      <c r="M2131" s="14"/>
      <c r="N2131" s="14"/>
      <c r="O2131" s="14" t="n">
        <v>0</v>
      </c>
      <c r="P2131" s="7" t="n">
        <v>8</v>
      </c>
      <c r="Q2131" s="7" t="n">
        <v>78</v>
      </c>
      <c r="R2131" s="7" t="n">
        <v>0</v>
      </c>
      <c r="S2131" s="7" t="n">
        <v>0.731</v>
      </c>
      <c r="T2131" s="7" t="n">
        <v>0</v>
      </c>
      <c r="U2131" s="7" t="n">
        <v>0</v>
      </c>
      <c r="V2131" s="7" t="n">
        <v>0.0243</v>
      </c>
      <c r="W2131" s="7" t="s">
        <v>137</v>
      </c>
    </row>
    <row r="2132" customFormat="false" ht="15" hidden="false" customHeight="false" outlineLevel="0" collapsed="false">
      <c r="A2132" s="7" t="s">
        <v>2245</v>
      </c>
      <c r="B2132" s="7" t="s">
        <v>106</v>
      </c>
      <c r="C2132" s="7" t="n">
        <v>44</v>
      </c>
      <c r="D2132" s="7" t="s">
        <v>102</v>
      </c>
      <c r="E2132" s="7" t="n">
        <v>98</v>
      </c>
      <c r="F2132" s="7" t="n">
        <v>4</v>
      </c>
      <c r="G2132" s="14" t="n">
        <v>1712.93</v>
      </c>
      <c r="H2132" s="14" t="n">
        <v>3162.42</v>
      </c>
      <c r="I2132" s="14" t="n">
        <v>0</v>
      </c>
      <c r="J2132" s="14" t="n">
        <v>15613.15</v>
      </c>
      <c r="K2132" s="14" t="n">
        <v>0</v>
      </c>
      <c r="L2132" s="14" t="n">
        <v>0</v>
      </c>
      <c r="M2132" s="14"/>
      <c r="N2132" s="14"/>
      <c r="O2132" s="14" t="n">
        <v>0</v>
      </c>
      <c r="P2132" s="7" t="n">
        <v>70</v>
      </c>
      <c r="Q2132" s="7" t="n">
        <v>9</v>
      </c>
      <c r="R2132" s="7" t="n">
        <v>6</v>
      </c>
      <c r="S2132" s="7" t="n">
        <v>0.618</v>
      </c>
      <c r="T2132" s="7" t="n">
        <v>0</v>
      </c>
      <c r="U2132" s="7" t="n">
        <v>0</v>
      </c>
      <c r="V2132" s="7" t="n">
        <v>0.0641</v>
      </c>
      <c r="W2132" s="7"/>
    </row>
    <row r="2133" customFormat="false" ht="15" hidden="false" customHeight="false" outlineLevel="0" collapsed="false">
      <c r="A2133" s="7" t="s">
        <v>2246</v>
      </c>
      <c r="B2133" s="7" t="s">
        <v>106</v>
      </c>
      <c r="C2133" s="7" t="n">
        <v>45</v>
      </c>
      <c r="D2133" s="7" t="s">
        <v>104</v>
      </c>
      <c r="E2133" s="7" t="n">
        <v>200</v>
      </c>
      <c r="F2133" s="7" t="n">
        <v>4</v>
      </c>
      <c r="G2133" s="14" t="n">
        <v>8510.65</v>
      </c>
      <c r="H2133" s="14" t="n">
        <v>79609.53</v>
      </c>
      <c r="I2133" s="14" t="n">
        <v>0</v>
      </c>
      <c r="J2133" s="14" t="n">
        <v>292553.51</v>
      </c>
      <c r="K2133" s="14" t="n">
        <v>0</v>
      </c>
      <c r="L2133" s="14" t="n">
        <v>0</v>
      </c>
      <c r="M2133" s="14" t="n">
        <v>24100</v>
      </c>
      <c r="N2133" s="14" t="n">
        <v>44.9</v>
      </c>
      <c r="O2133" s="14" t="n">
        <v>2981.17</v>
      </c>
      <c r="P2133" s="7" t="n">
        <v>1</v>
      </c>
      <c r="Q2133" s="7" t="n">
        <v>58</v>
      </c>
      <c r="R2133" s="7" t="n">
        <v>12</v>
      </c>
      <c r="S2133" s="7" t="n">
        <v>0.519</v>
      </c>
      <c r="T2133" s="7" t="n">
        <v>0</v>
      </c>
      <c r="U2133" s="7" t="n">
        <v>0</v>
      </c>
      <c r="V2133" s="7" t="n">
        <v>0.0192</v>
      </c>
      <c r="W2133" s="7"/>
    </row>
    <row r="2134" customFormat="false" ht="15" hidden="false" customHeight="false" outlineLevel="0" collapsed="false">
      <c r="A2134" s="7" t="s">
        <v>2247</v>
      </c>
      <c r="B2134" s="7" t="s">
        <v>101</v>
      </c>
      <c r="C2134" s="7" t="n">
        <v>34</v>
      </c>
      <c r="D2134" s="7" t="s">
        <v>102</v>
      </c>
      <c r="E2134" s="7" t="n">
        <v>27</v>
      </c>
      <c r="F2134" s="7" t="n">
        <v>2</v>
      </c>
      <c r="G2134" s="14" t="n">
        <v>3109.7</v>
      </c>
      <c r="H2134" s="14" t="n">
        <v>0</v>
      </c>
      <c r="I2134" s="14" t="n">
        <v>0</v>
      </c>
      <c r="J2134" s="14" t="n">
        <v>61136.21</v>
      </c>
      <c r="K2134" s="14" t="n">
        <v>0</v>
      </c>
      <c r="L2134" s="14" t="n">
        <v>0</v>
      </c>
      <c r="M2134" s="14"/>
      <c r="N2134" s="14"/>
      <c r="O2134" s="14" t="n">
        <v>0</v>
      </c>
      <c r="P2134" s="7" t="n">
        <v>18</v>
      </c>
      <c r="Q2134" s="7" t="n">
        <v>34</v>
      </c>
      <c r="R2134" s="7" t="n">
        <v>16</v>
      </c>
      <c r="S2134" s="7" t="n">
        <v>0.842</v>
      </c>
      <c r="T2134" s="7" t="n">
        <v>0</v>
      </c>
      <c r="U2134" s="7" t="n">
        <v>0</v>
      </c>
      <c r="V2134" s="7" t="n">
        <v>0.0699</v>
      </c>
      <c r="W2134" s="7"/>
    </row>
    <row r="2135" customFormat="false" ht="15" hidden="false" customHeight="false" outlineLevel="0" collapsed="false">
      <c r="A2135" s="7" t="s">
        <v>2248</v>
      </c>
      <c r="B2135" s="7" t="s">
        <v>108</v>
      </c>
      <c r="C2135" s="7" t="n">
        <v>41</v>
      </c>
      <c r="D2135" s="7" t="s">
        <v>104</v>
      </c>
      <c r="E2135" s="7" t="n">
        <v>12</v>
      </c>
      <c r="F2135" s="7" t="n">
        <v>3</v>
      </c>
      <c r="G2135" s="14" t="n">
        <v>11514.88</v>
      </c>
      <c r="H2135" s="14" t="n">
        <v>1296.76</v>
      </c>
      <c r="I2135" s="14" t="n">
        <v>0</v>
      </c>
      <c r="J2135" s="14" t="n">
        <v>0</v>
      </c>
      <c r="K2135" s="14" t="n">
        <v>0</v>
      </c>
      <c r="L2135" s="14" t="n">
        <v>0</v>
      </c>
      <c r="M2135" s="14" t="n">
        <v>3500</v>
      </c>
      <c r="N2135" s="14" t="n">
        <v>5.2</v>
      </c>
      <c r="O2135" s="14" t="n">
        <v>505.71</v>
      </c>
      <c r="P2135" s="7" t="n">
        <v>5</v>
      </c>
      <c r="Q2135" s="7" t="n">
        <v>36</v>
      </c>
      <c r="R2135" s="7" t="n">
        <v>9</v>
      </c>
      <c r="S2135" s="7" t="n">
        <v>0.723</v>
      </c>
      <c r="T2135" s="7" t="n">
        <v>1</v>
      </c>
      <c r="U2135" s="7" t="n">
        <v>1</v>
      </c>
      <c r="V2135" s="7" t="n">
        <v>0.0611</v>
      </c>
      <c r="W2135" s="7"/>
    </row>
    <row r="2136" customFormat="false" ht="15" hidden="false" customHeight="false" outlineLevel="0" collapsed="false">
      <c r="A2136" s="7" t="s">
        <v>2249</v>
      </c>
      <c r="B2136" s="7" t="s">
        <v>108</v>
      </c>
      <c r="C2136" s="7" t="n">
        <v>73</v>
      </c>
      <c r="D2136" s="7" t="s">
        <v>104</v>
      </c>
      <c r="E2136" s="7" t="n">
        <v>115</v>
      </c>
      <c r="F2136" s="7" t="n">
        <v>2</v>
      </c>
      <c r="G2136" s="14" t="n">
        <v>548.73</v>
      </c>
      <c r="H2136" s="14" t="n">
        <v>48871.99</v>
      </c>
      <c r="I2136" s="14" t="n">
        <v>0</v>
      </c>
      <c r="J2136" s="14" t="n">
        <v>0</v>
      </c>
      <c r="K2136" s="14" t="n">
        <v>0</v>
      </c>
      <c r="L2136" s="14" t="n">
        <v>0</v>
      </c>
      <c r="M2136" s="14"/>
      <c r="N2136" s="14"/>
      <c r="O2136" s="14" t="n">
        <v>0</v>
      </c>
      <c r="P2136" s="7" t="n">
        <v>12</v>
      </c>
      <c r="Q2136" s="7" t="n">
        <v>13</v>
      </c>
      <c r="R2136" s="7" t="n">
        <v>0</v>
      </c>
      <c r="S2136" s="7" t="n">
        <v>0.291</v>
      </c>
      <c r="T2136" s="7" t="n">
        <v>0</v>
      </c>
      <c r="U2136" s="7" t="n">
        <v>0</v>
      </c>
      <c r="V2136" s="7" t="n">
        <v>0.0385</v>
      </c>
      <c r="W2136" s="7"/>
    </row>
    <row r="2137" customFormat="false" ht="15" hidden="false" customHeight="false" outlineLevel="0" collapsed="false">
      <c r="A2137" s="7" t="s">
        <v>2250</v>
      </c>
      <c r="B2137" s="7" t="s">
        <v>108</v>
      </c>
      <c r="C2137" s="7"/>
      <c r="D2137" s="7" t="s">
        <v>102</v>
      </c>
      <c r="E2137" s="7" t="n">
        <v>58</v>
      </c>
      <c r="F2137" s="7" t="n">
        <v>4</v>
      </c>
      <c r="G2137" s="14" t="n">
        <v>2685.62</v>
      </c>
      <c r="H2137" s="14" t="n">
        <v>7341.59</v>
      </c>
      <c r="I2137" s="14" t="n">
        <v>0</v>
      </c>
      <c r="J2137" s="14" t="n">
        <v>0</v>
      </c>
      <c r="K2137" s="14" t="n">
        <v>0</v>
      </c>
      <c r="L2137" s="14" t="n">
        <v>0</v>
      </c>
      <c r="M2137" s="14" t="n">
        <v>7500</v>
      </c>
      <c r="N2137" s="14" t="n">
        <v>45.3</v>
      </c>
      <c r="O2137" s="14" t="n">
        <v>287.84</v>
      </c>
      <c r="P2137" s="7" t="n">
        <v>4</v>
      </c>
      <c r="Q2137" s="7" t="n">
        <v>30</v>
      </c>
      <c r="R2137" s="7" t="n">
        <v>0</v>
      </c>
      <c r="S2137" s="7" t="n">
        <v>0.459</v>
      </c>
      <c r="T2137" s="7" t="n">
        <v>0</v>
      </c>
      <c r="U2137" s="7" t="n">
        <v>0</v>
      </c>
      <c r="V2137" s="7" t="n">
        <v>0.0572</v>
      </c>
      <c r="W2137" s="7" t="s">
        <v>286</v>
      </c>
    </row>
    <row r="2138" customFormat="false" ht="15" hidden="false" customHeight="false" outlineLevel="0" collapsed="false">
      <c r="A2138" s="7" t="s">
        <v>2251</v>
      </c>
      <c r="B2138" s="7" t="s">
        <v>128</v>
      </c>
      <c r="C2138" s="7" t="n">
        <v>22</v>
      </c>
      <c r="D2138" s="7" t="s">
        <v>104</v>
      </c>
      <c r="E2138" s="7" t="n">
        <v>6</v>
      </c>
      <c r="F2138" s="7" t="n">
        <v>4</v>
      </c>
      <c r="G2138" s="14" t="n">
        <v>454.36</v>
      </c>
      <c r="H2138" s="14" t="n">
        <v>1361.72</v>
      </c>
      <c r="I2138" s="14" t="n">
        <v>0</v>
      </c>
      <c r="J2138" s="14" t="n">
        <v>19000.34</v>
      </c>
      <c r="K2138" s="14" t="n">
        <v>0</v>
      </c>
      <c r="L2138" s="14" t="n">
        <v>0</v>
      </c>
      <c r="M2138" s="14" t="n">
        <v>1000</v>
      </c>
      <c r="N2138" s="14" t="n">
        <v>30.7</v>
      </c>
      <c r="O2138" s="14" t="n">
        <v>66.64</v>
      </c>
      <c r="P2138" s="7" t="n">
        <v>11</v>
      </c>
      <c r="Q2138" s="7" t="n">
        <v>27</v>
      </c>
      <c r="R2138" s="7" t="n">
        <v>0</v>
      </c>
      <c r="S2138" s="7" t="n">
        <v>0.92</v>
      </c>
      <c r="T2138" s="7" t="n">
        <v>0</v>
      </c>
      <c r="U2138" s="7" t="n">
        <v>0</v>
      </c>
      <c r="V2138" s="7" t="n">
        <v>0.0158</v>
      </c>
      <c r="W2138" s="7"/>
    </row>
    <row r="2139" customFormat="false" ht="15" hidden="false" customHeight="false" outlineLevel="0" collapsed="false">
      <c r="A2139" s="7" t="s">
        <v>2252</v>
      </c>
      <c r="B2139" s="7" t="s">
        <v>101</v>
      </c>
      <c r="C2139" s="7" t="n">
        <v>43</v>
      </c>
      <c r="D2139" s="7" t="s">
        <v>102</v>
      </c>
      <c r="E2139" s="7" t="n">
        <v>67</v>
      </c>
      <c r="F2139" s="7" t="n">
        <v>3</v>
      </c>
      <c r="G2139" s="14" t="n">
        <v>6776.18</v>
      </c>
      <c r="H2139" s="14" t="n">
        <v>3310.09</v>
      </c>
      <c r="I2139" s="14" t="n">
        <v>0</v>
      </c>
      <c r="J2139" s="14" t="n">
        <v>0</v>
      </c>
      <c r="K2139" s="14" t="n">
        <v>0</v>
      </c>
      <c r="L2139" s="14" t="n">
        <v>22190</v>
      </c>
      <c r="M2139" s="14"/>
      <c r="N2139" s="14"/>
      <c r="O2139" s="14" t="n">
        <v>0</v>
      </c>
      <c r="P2139" s="7" t="n">
        <v>29</v>
      </c>
      <c r="Q2139" s="7" t="n">
        <v>10</v>
      </c>
      <c r="R2139" s="7" t="n">
        <v>13</v>
      </c>
      <c r="S2139" s="7" t="n">
        <v>0.866</v>
      </c>
      <c r="T2139" s="7" t="n">
        <v>0</v>
      </c>
      <c r="U2139" s="7" t="n">
        <v>0</v>
      </c>
      <c r="V2139" s="7" t="n">
        <v>0.0881</v>
      </c>
      <c r="W2139" s="7"/>
    </row>
    <row r="2140" customFormat="false" ht="15" hidden="false" customHeight="false" outlineLevel="0" collapsed="false">
      <c r="A2140" s="7" t="s">
        <v>2253</v>
      </c>
      <c r="B2140" s="7" t="s">
        <v>128</v>
      </c>
      <c r="C2140" s="7" t="n">
        <v>35</v>
      </c>
      <c r="D2140" s="7" t="s">
        <v>102</v>
      </c>
      <c r="E2140" s="7" t="n">
        <v>60</v>
      </c>
      <c r="F2140" s="7" t="n">
        <v>1</v>
      </c>
      <c r="G2140" s="14" t="n">
        <v>333.54</v>
      </c>
      <c r="H2140" s="14" t="n">
        <v>0</v>
      </c>
      <c r="I2140" s="14" t="n">
        <v>0</v>
      </c>
      <c r="J2140" s="14" t="n">
        <v>0</v>
      </c>
      <c r="K2140" s="14" t="n">
        <v>0</v>
      </c>
      <c r="L2140" s="14" t="n">
        <v>0</v>
      </c>
      <c r="M2140" s="14"/>
      <c r="N2140" s="14"/>
      <c r="O2140" s="14" t="n">
        <v>0</v>
      </c>
      <c r="P2140" s="7" t="n">
        <v>417</v>
      </c>
      <c r="Q2140" s="7" t="n">
        <v>0</v>
      </c>
      <c r="R2140" s="7" t="n">
        <v>0</v>
      </c>
      <c r="S2140" s="7"/>
      <c r="T2140" s="7" t="n">
        <v>0</v>
      </c>
      <c r="U2140" s="7" t="n">
        <v>0</v>
      </c>
      <c r="V2140" s="7" t="n">
        <v>0.3841</v>
      </c>
      <c r="W2140" s="7"/>
    </row>
    <row r="2141" customFormat="false" ht="15" hidden="false" customHeight="false" outlineLevel="0" collapsed="false">
      <c r="A2141" s="7" t="s">
        <v>2254</v>
      </c>
      <c r="B2141" s="7" t="s">
        <v>108</v>
      </c>
      <c r="C2141" s="7" t="n">
        <v>35</v>
      </c>
      <c r="D2141" s="7" t="s">
        <v>102</v>
      </c>
      <c r="E2141" s="7" t="n">
        <v>52</v>
      </c>
      <c r="F2141" s="7" t="n">
        <v>3</v>
      </c>
      <c r="G2141" s="14" t="n">
        <v>9050.91</v>
      </c>
      <c r="H2141" s="14" t="n">
        <v>60528.08</v>
      </c>
      <c r="I2141" s="14" t="n">
        <v>0</v>
      </c>
      <c r="J2141" s="14" t="n">
        <v>0</v>
      </c>
      <c r="K2141" s="14" t="n">
        <v>254800</v>
      </c>
      <c r="L2141" s="14" t="n">
        <v>0</v>
      </c>
      <c r="M2141" s="14"/>
      <c r="N2141" s="14"/>
      <c r="O2141" s="14" t="n">
        <v>0</v>
      </c>
      <c r="P2141" s="7" t="n">
        <v>9</v>
      </c>
      <c r="Q2141" s="7" t="n">
        <v>26</v>
      </c>
      <c r="R2141" s="7" t="n">
        <v>11</v>
      </c>
      <c r="S2141" s="7" t="n">
        <v>0.771</v>
      </c>
      <c r="T2141" s="7" t="n">
        <v>1</v>
      </c>
      <c r="U2141" s="7" t="n">
        <v>0</v>
      </c>
      <c r="V2141" s="7" t="n">
        <v>0.2263</v>
      </c>
      <c r="W2141" s="7"/>
    </row>
    <row r="2142" customFormat="false" ht="15" hidden="false" customHeight="false" outlineLevel="0" collapsed="false">
      <c r="A2142" s="7" t="s">
        <v>2255</v>
      </c>
      <c r="B2142" s="7" t="s">
        <v>101</v>
      </c>
      <c r="C2142" s="7" t="n">
        <v>34</v>
      </c>
      <c r="D2142" s="7" t="s">
        <v>104</v>
      </c>
      <c r="E2142" s="7" t="n">
        <v>125</v>
      </c>
      <c r="F2142" s="7" t="n">
        <v>4</v>
      </c>
      <c r="G2142" s="14" t="n">
        <v>3144.71</v>
      </c>
      <c r="H2142" s="14" t="n">
        <v>16440.35</v>
      </c>
      <c r="I2142" s="14" t="n">
        <v>0</v>
      </c>
      <c r="J2142" s="14" t="n">
        <v>0</v>
      </c>
      <c r="K2142" s="14" t="n">
        <v>0</v>
      </c>
      <c r="L2142" s="14" t="n">
        <v>16720</v>
      </c>
      <c r="M2142" s="14" t="n">
        <v>17300</v>
      </c>
      <c r="N2142" s="14" t="n">
        <v>41.6</v>
      </c>
      <c r="O2142" s="14" t="n">
        <v>603.22</v>
      </c>
      <c r="P2142" s="7" t="n">
        <v>1</v>
      </c>
      <c r="Q2142" s="7" t="n">
        <v>28</v>
      </c>
      <c r="R2142" s="7" t="n">
        <v>10</v>
      </c>
      <c r="S2142" s="7" t="n">
        <v>0.757</v>
      </c>
      <c r="T2142" s="7" t="n">
        <v>0</v>
      </c>
      <c r="U2142" s="7" t="n">
        <v>0</v>
      </c>
      <c r="V2142" s="7" t="n">
        <v>0.0177</v>
      </c>
      <c r="W2142" s="7"/>
    </row>
    <row r="2143" customFormat="false" ht="15" hidden="false" customHeight="false" outlineLevel="0" collapsed="false">
      <c r="A2143" s="7" t="s">
        <v>2256</v>
      </c>
      <c r="B2143" s="7" t="s">
        <v>128</v>
      </c>
      <c r="C2143" s="7" t="n">
        <v>60</v>
      </c>
      <c r="D2143" s="7" t="s">
        <v>102</v>
      </c>
      <c r="E2143" s="7" t="n">
        <v>354</v>
      </c>
      <c r="F2143" s="7" t="n">
        <v>2</v>
      </c>
      <c r="G2143" s="14" t="n">
        <v>3035.21</v>
      </c>
      <c r="H2143" s="14" t="n">
        <v>0</v>
      </c>
      <c r="I2143" s="14" t="n">
        <v>19200</v>
      </c>
      <c r="J2143" s="14" t="n">
        <v>0</v>
      </c>
      <c r="K2143" s="14" t="n">
        <v>0</v>
      </c>
      <c r="L2143" s="14" t="n">
        <v>0</v>
      </c>
      <c r="M2143" s="14"/>
      <c r="N2143" s="14"/>
      <c r="O2143" s="14" t="n">
        <v>0</v>
      </c>
      <c r="P2143" s="7" t="n">
        <v>11</v>
      </c>
      <c r="Q2143" s="7" t="n">
        <v>16</v>
      </c>
      <c r="R2143" s="7" t="n">
        <v>0</v>
      </c>
      <c r="S2143" s="7" t="n">
        <v>0.601</v>
      </c>
      <c r="T2143" s="7" t="n">
        <v>0</v>
      </c>
      <c r="U2143" s="7" t="n">
        <v>0</v>
      </c>
      <c r="V2143" s="7" t="n">
        <v>0.0902</v>
      </c>
      <c r="W2143" s="7"/>
    </row>
    <row r="2144" customFormat="false" ht="15" hidden="false" customHeight="false" outlineLevel="0" collapsed="false">
      <c r="A2144" s="7" t="s">
        <v>2257</v>
      </c>
      <c r="B2144" s="7" t="s">
        <v>108</v>
      </c>
      <c r="C2144" s="7" t="n">
        <v>85</v>
      </c>
      <c r="D2144" s="7" t="s">
        <v>102</v>
      </c>
      <c r="E2144" s="7"/>
      <c r="F2144" s="7" t="n">
        <v>4</v>
      </c>
      <c r="G2144" s="14" t="n">
        <v>3199.64</v>
      </c>
      <c r="H2144" s="14" t="n">
        <v>48659.42</v>
      </c>
      <c r="I2144" s="14" t="n">
        <v>42100</v>
      </c>
      <c r="J2144" s="14" t="n">
        <v>39166.76</v>
      </c>
      <c r="K2144" s="14" t="n">
        <v>0</v>
      </c>
      <c r="L2144" s="14" t="n">
        <v>0</v>
      </c>
      <c r="M2144" s="14"/>
      <c r="N2144" s="14"/>
      <c r="O2144" s="14" t="n">
        <v>0</v>
      </c>
      <c r="P2144" s="7" t="n">
        <v>2</v>
      </c>
      <c r="Q2144" s="7" t="n">
        <v>22</v>
      </c>
      <c r="R2144" s="7" t="n">
        <v>0</v>
      </c>
      <c r="S2144" s="7" t="n">
        <v>0.197</v>
      </c>
      <c r="T2144" s="7" t="n">
        <v>0</v>
      </c>
      <c r="U2144" s="7" t="n">
        <v>0</v>
      </c>
      <c r="V2144" s="7" t="n">
        <v>0.0763</v>
      </c>
      <c r="W2144" s="7" t="s">
        <v>132</v>
      </c>
    </row>
    <row r="2145" customFormat="false" ht="15" hidden="false" customHeight="false" outlineLevel="0" collapsed="false">
      <c r="A2145" s="7" t="s">
        <v>2258</v>
      </c>
      <c r="B2145" s="7" t="s">
        <v>108</v>
      </c>
      <c r="C2145" s="7" t="n">
        <v>62</v>
      </c>
      <c r="D2145" s="7" t="s">
        <v>104</v>
      </c>
      <c r="E2145" s="7" t="n">
        <v>13</v>
      </c>
      <c r="F2145" s="7" t="n">
        <v>3</v>
      </c>
      <c r="G2145" s="14" t="n">
        <v>2090.62</v>
      </c>
      <c r="H2145" s="14" t="n">
        <v>0</v>
      </c>
      <c r="I2145" s="14" t="n">
        <v>0</v>
      </c>
      <c r="J2145" s="14" t="n">
        <v>0</v>
      </c>
      <c r="K2145" s="14" t="n">
        <v>0</v>
      </c>
      <c r="L2145" s="14" t="n">
        <v>25900</v>
      </c>
      <c r="M2145" s="14" t="n">
        <v>11400</v>
      </c>
      <c r="N2145" s="14" t="n">
        <v>48.9</v>
      </c>
      <c r="O2145" s="14" t="n">
        <v>321.09</v>
      </c>
      <c r="P2145" s="7" t="n">
        <v>0</v>
      </c>
      <c r="Q2145" s="7" t="n">
        <v>40</v>
      </c>
      <c r="R2145" s="7" t="n">
        <v>0</v>
      </c>
      <c r="S2145" s="7" t="n">
        <v>0.074</v>
      </c>
      <c r="T2145" s="7" t="n">
        <v>0</v>
      </c>
      <c r="U2145" s="7" t="n">
        <v>0</v>
      </c>
      <c r="V2145" s="7" t="n">
        <v>0.0505</v>
      </c>
      <c r="W2145" s="7"/>
    </row>
    <row r="2146" customFormat="false" ht="15" hidden="false" customHeight="false" outlineLevel="0" collapsed="false">
      <c r="A2146" s="7" t="s">
        <v>2259</v>
      </c>
      <c r="B2146" s="7" t="s">
        <v>101</v>
      </c>
      <c r="C2146" s="7" t="n">
        <v>63</v>
      </c>
      <c r="D2146" s="7" t="s">
        <v>104</v>
      </c>
      <c r="E2146" s="7" t="n">
        <v>283</v>
      </c>
      <c r="F2146" s="7" t="n">
        <v>4</v>
      </c>
      <c r="G2146" s="14" t="n">
        <v>3713.13</v>
      </c>
      <c r="H2146" s="14" t="n">
        <v>29086.01</v>
      </c>
      <c r="I2146" s="14" t="n">
        <v>0</v>
      </c>
      <c r="J2146" s="14" t="n">
        <v>82075.7</v>
      </c>
      <c r="K2146" s="14" t="n">
        <v>0</v>
      </c>
      <c r="L2146" s="14" t="n">
        <v>14440</v>
      </c>
      <c r="M2146" s="14"/>
      <c r="N2146" s="14"/>
      <c r="O2146" s="14" t="n">
        <v>0</v>
      </c>
      <c r="P2146" s="7" t="n">
        <v>0</v>
      </c>
      <c r="Q2146" s="7" t="n">
        <v>9</v>
      </c>
      <c r="R2146" s="7" t="n">
        <v>0</v>
      </c>
      <c r="S2146" s="7" t="n">
        <v>0.451</v>
      </c>
      <c r="T2146" s="7" t="n">
        <v>1</v>
      </c>
      <c r="U2146" s="7" t="n">
        <v>0</v>
      </c>
      <c r="V2146" s="7" t="n">
        <v>0.0491</v>
      </c>
      <c r="W2146" s="7"/>
    </row>
    <row r="2147" customFormat="false" ht="15" hidden="false" customHeight="false" outlineLevel="0" collapsed="false">
      <c r="A2147" s="7" t="s">
        <v>2260</v>
      </c>
      <c r="B2147" s="7" t="s">
        <v>101</v>
      </c>
      <c r="C2147" s="7" t="n">
        <v>19</v>
      </c>
      <c r="D2147" s="7" t="s">
        <v>102</v>
      </c>
      <c r="E2147" s="7" t="n">
        <v>2</v>
      </c>
      <c r="F2147" s="7" t="n">
        <v>3</v>
      </c>
      <c r="G2147" s="14" t="n">
        <v>9106.75</v>
      </c>
      <c r="H2147" s="14" t="n">
        <v>0</v>
      </c>
      <c r="I2147" s="14" t="n">
        <v>0</v>
      </c>
      <c r="J2147" s="14" t="n">
        <v>0</v>
      </c>
      <c r="K2147" s="14" t="n">
        <v>286600</v>
      </c>
      <c r="L2147" s="14" t="n">
        <v>0</v>
      </c>
      <c r="M2147" s="14" t="n">
        <v>22200</v>
      </c>
      <c r="N2147" s="14" t="n">
        <v>45.2</v>
      </c>
      <c r="O2147" s="14" t="n">
        <v>840.63</v>
      </c>
      <c r="P2147" s="7" t="n">
        <v>0</v>
      </c>
      <c r="Q2147" s="7" t="n">
        <v>22</v>
      </c>
      <c r="R2147" s="7" t="n">
        <v>11</v>
      </c>
      <c r="S2147" s="7" t="n">
        <v>0.777</v>
      </c>
      <c r="T2147" s="7" t="n">
        <v>0</v>
      </c>
      <c r="U2147" s="7" t="n">
        <v>0</v>
      </c>
      <c r="V2147" s="7" t="n">
        <v>0.0613</v>
      </c>
      <c r="W2147" s="7"/>
    </row>
    <row r="2148" customFormat="false" ht="15" hidden="false" customHeight="false" outlineLevel="0" collapsed="false">
      <c r="A2148" s="7" t="s">
        <v>2261</v>
      </c>
      <c r="B2148" s="7" t="s">
        <v>128</v>
      </c>
      <c r="C2148" s="7" t="n">
        <v>52</v>
      </c>
      <c r="D2148" s="7" t="s">
        <v>102</v>
      </c>
      <c r="E2148" s="7" t="n">
        <v>82</v>
      </c>
      <c r="F2148" s="7" t="n">
        <v>5</v>
      </c>
      <c r="G2148" s="14" t="n">
        <v>19745.49</v>
      </c>
      <c r="H2148" s="14" t="n">
        <v>14228.97</v>
      </c>
      <c r="I2148" s="14" t="n">
        <v>0</v>
      </c>
      <c r="J2148" s="14" t="n">
        <v>0</v>
      </c>
      <c r="K2148" s="14" t="n">
        <v>167400</v>
      </c>
      <c r="L2148" s="14" t="n">
        <v>26290</v>
      </c>
      <c r="M2148" s="14" t="n">
        <v>9500</v>
      </c>
      <c r="N2148" s="14" t="n">
        <v>42.3</v>
      </c>
      <c r="O2148" s="14" t="n">
        <v>562.53</v>
      </c>
      <c r="P2148" s="7" t="n">
        <v>8</v>
      </c>
      <c r="Q2148" s="7" t="n">
        <v>26</v>
      </c>
      <c r="R2148" s="7" t="n">
        <v>5</v>
      </c>
      <c r="S2148" s="7" t="n">
        <v>0.424</v>
      </c>
      <c r="T2148" s="7" t="n">
        <v>0</v>
      </c>
      <c r="U2148" s="7" t="n">
        <v>0</v>
      </c>
      <c r="V2148" s="7" t="n">
        <v>0.0358</v>
      </c>
      <c r="W2148" s="7"/>
    </row>
    <row r="2149" customFormat="false" ht="15" hidden="false" customHeight="false" outlineLevel="0" collapsed="false">
      <c r="A2149" s="7" t="s">
        <v>2262</v>
      </c>
      <c r="B2149" s="7" t="s">
        <v>128</v>
      </c>
      <c r="C2149" s="7" t="n">
        <v>54</v>
      </c>
      <c r="D2149" s="7" t="s">
        <v>104</v>
      </c>
      <c r="E2149" s="7" t="n">
        <v>125</v>
      </c>
      <c r="F2149" s="7" t="n">
        <v>2</v>
      </c>
      <c r="G2149" s="14" t="n">
        <v>3046.09</v>
      </c>
      <c r="H2149" s="14" t="n">
        <v>0</v>
      </c>
      <c r="I2149" s="14" t="n">
        <v>0</v>
      </c>
      <c r="J2149" s="14" t="n">
        <v>0</v>
      </c>
      <c r="K2149" s="14" t="n">
        <v>0</v>
      </c>
      <c r="L2149" s="14" t="n">
        <v>0</v>
      </c>
      <c r="M2149" s="14" t="n">
        <v>10300</v>
      </c>
      <c r="N2149" s="14" t="n">
        <v>19.8</v>
      </c>
      <c r="O2149" s="14" t="n">
        <v>699.67</v>
      </c>
      <c r="P2149" s="7" t="n">
        <v>5</v>
      </c>
      <c r="Q2149" s="7" t="n">
        <v>44</v>
      </c>
      <c r="R2149" s="7" t="n">
        <v>0</v>
      </c>
      <c r="S2149" s="7" t="n">
        <v>0.228</v>
      </c>
      <c r="T2149" s="7" t="n">
        <v>0</v>
      </c>
      <c r="U2149" s="7" t="n">
        <v>0</v>
      </c>
      <c r="V2149" s="7" t="n">
        <v>0.0316</v>
      </c>
      <c r="W2149" s="7"/>
    </row>
    <row r="2150" customFormat="false" ht="15" hidden="false" customHeight="false" outlineLevel="0" collapsed="false">
      <c r="A2150" s="7" t="s">
        <v>2263</v>
      </c>
      <c r="B2150" s="7" t="s">
        <v>101</v>
      </c>
      <c r="C2150" s="7" t="n">
        <v>55</v>
      </c>
      <c r="D2150" s="7" t="s">
        <v>104</v>
      </c>
      <c r="E2150" s="7" t="n">
        <v>201</v>
      </c>
      <c r="F2150" s="7" t="n">
        <v>4</v>
      </c>
      <c r="G2150" s="14" t="n">
        <v>20308.7</v>
      </c>
      <c r="H2150" s="14" t="n">
        <v>89733.52</v>
      </c>
      <c r="I2150" s="14" t="n">
        <v>0</v>
      </c>
      <c r="J2150" s="14" t="n">
        <v>0</v>
      </c>
      <c r="K2150" s="14" t="n">
        <v>283600</v>
      </c>
      <c r="L2150" s="14" t="n">
        <v>0</v>
      </c>
      <c r="M2150" s="14" t="n">
        <v>29900</v>
      </c>
      <c r="N2150" s="14" t="n">
        <v>23.9</v>
      </c>
      <c r="O2150" s="14" t="n">
        <v>4747.62</v>
      </c>
      <c r="P2150" s="7" t="n">
        <v>0</v>
      </c>
      <c r="Q2150" s="7" t="n">
        <v>133</v>
      </c>
      <c r="R2150" s="7" t="n">
        <v>17</v>
      </c>
      <c r="S2150" s="7" t="n">
        <v>0.604</v>
      </c>
      <c r="T2150" s="7" t="n">
        <v>0</v>
      </c>
      <c r="U2150" s="7" t="n">
        <v>0</v>
      </c>
      <c r="V2150" s="7" t="n">
        <v>0.0153</v>
      </c>
      <c r="W2150" s="7"/>
    </row>
    <row r="2151" customFormat="false" ht="15" hidden="false" customHeight="false" outlineLevel="0" collapsed="false">
      <c r="A2151" s="7" t="s">
        <v>2264</v>
      </c>
      <c r="B2151" s="7" t="s">
        <v>101</v>
      </c>
      <c r="C2151" s="7" t="n">
        <v>51</v>
      </c>
      <c r="D2151" s="7" t="s">
        <v>104</v>
      </c>
      <c r="E2151" s="7" t="n">
        <v>101</v>
      </c>
      <c r="F2151" s="7" t="n">
        <v>4</v>
      </c>
      <c r="G2151" s="14" t="n">
        <v>4203.88</v>
      </c>
      <c r="H2151" s="14" t="n">
        <v>0</v>
      </c>
      <c r="I2151" s="14" t="n">
        <v>31100</v>
      </c>
      <c r="J2151" s="14" t="n">
        <v>36469.16</v>
      </c>
      <c r="K2151" s="14" t="n">
        <v>0</v>
      </c>
      <c r="L2151" s="14" t="n">
        <v>0</v>
      </c>
      <c r="M2151" s="14" t="n">
        <v>16200</v>
      </c>
      <c r="N2151" s="14" t="n">
        <v>53.3</v>
      </c>
      <c r="O2151" s="14" t="n">
        <v>122.67</v>
      </c>
      <c r="P2151" s="7" t="n">
        <v>11</v>
      </c>
      <c r="Q2151" s="7" t="n">
        <v>8</v>
      </c>
      <c r="R2151" s="7" t="n">
        <v>9</v>
      </c>
      <c r="S2151" s="7" t="n">
        <v>0.582</v>
      </c>
      <c r="T2151" s="7" t="n">
        <v>0</v>
      </c>
      <c r="U2151" s="7" t="n">
        <v>0</v>
      </c>
      <c r="V2151" s="7" t="n">
        <v>0.0196</v>
      </c>
      <c r="W2151" s="7"/>
    </row>
    <row r="2152" customFormat="false" ht="15" hidden="false" customHeight="false" outlineLevel="0" collapsed="false">
      <c r="A2152" s="7" t="s">
        <v>2265</v>
      </c>
      <c r="B2152" s="7" t="s">
        <v>101</v>
      </c>
      <c r="C2152" s="7" t="n">
        <v>49</v>
      </c>
      <c r="D2152" s="7" t="s">
        <v>104</v>
      </c>
      <c r="E2152" s="7" t="n">
        <v>224</v>
      </c>
      <c r="F2152" s="7" t="n">
        <v>3</v>
      </c>
      <c r="G2152" s="14" t="n">
        <v>8536.19</v>
      </c>
      <c r="H2152" s="14" t="n">
        <v>9559.21</v>
      </c>
      <c r="I2152" s="14" t="n">
        <v>0</v>
      </c>
      <c r="J2152" s="14" t="n">
        <v>0</v>
      </c>
      <c r="K2152" s="14" t="n">
        <v>0</v>
      </c>
      <c r="L2152" s="14" t="n">
        <v>0</v>
      </c>
      <c r="M2152" s="14"/>
      <c r="N2152" s="14"/>
      <c r="O2152" s="14" t="n">
        <v>0</v>
      </c>
      <c r="P2152" s="7" t="n">
        <v>4</v>
      </c>
      <c r="Q2152" s="7" t="n">
        <v>79</v>
      </c>
      <c r="R2152" s="7" t="n">
        <v>14</v>
      </c>
      <c r="S2152" s="7" t="n">
        <v>0.916</v>
      </c>
      <c r="T2152" s="7" t="n">
        <v>1</v>
      </c>
      <c r="U2152" s="7" t="n">
        <v>0</v>
      </c>
      <c r="V2152" s="7" t="n">
        <v>0.0297</v>
      </c>
      <c r="W2152" s="7"/>
    </row>
    <row r="2153" customFormat="false" ht="15" hidden="false" customHeight="false" outlineLevel="0" collapsed="false">
      <c r="A2153" s="7" t="s">
        <v>2266</v>
      </c>
      <c r="B2153" s="7" t="s">
        <v>101</v>
      </c>
      <c r="C2153" s="7" t="n">
        <v>41</v>
      </c>
      <c r="D2153" s="7" t="s">
        <v>104</v>
      </c>
      <c r="E2153" s="7" t="n">
        <v>172</v>
      </c>
      <c r="F2153" s="7" t="n">
        <v>3</v>
      </c>
      <c r="G2153" s="14" t="n">
        <v>9063.14</v>
      </c>
      <c r="H2153" s="14" t="n">
        <v>73883.32</v>
      </c>
      <c r="I2153" s="14" t="n">
        <v>0</v>
      </c>
      <c r="J2153" s="14" t="n">
        <v>0</v>
      </c>
      <c r="K2153" s="14" t="n">
        <v>0</v>
      </c>
      <c r="L2153" s="14" t="n">
        <v>0</v>
      </c>
      <c r="M2153" s="14" t="n">
        <v>8700</v>
      </c>
      <c r="N2153" s="14" t="n">
        <v>24.9</v>
      </c>
      <c r="O2153" s="14" t="n">
        <v>385.9</v>
      </c>
      <c r="P2153" s="7" t="n">
        <v>23</v>
      </c>
      <c r="Q2153" s="7" t="n">
        <v>55</v>
      </c>
      <c r="R2153" s="7" t="n">
        <v>12</v>
      </c>
      <c r="S2153" s="7" t="n">
        <v>0.804</v>
      </c>
      <c r="T2153" s="7" t="n">
        <v>0</v>
      </c>
      <c r="U2153" s="7" t="n">
        <v>0</v>
      </c>
      <c r="V2153" s="7" t="n">
        <v>0.0206</v>
      </c>
      <c r="W2153" s="7"/>
    </row>
    <row r="2154" customFormat="false" ht="15" hidden="false" customHeight="false" outlineLevel="0" collapsed="false">
      <c r="A2154" s="7" t="s">
        <v>2267</v>
      </c>
      <c r="B2154" s="7" t="s">
        <v>108</v>
      </c>
      <c r="C2154" s="7" t="n">
        <v>23</v>
      </c>
      <c r="D2154" s="7" t="s">
        <v>104</v>
      </c>
      <c r="E2154" s="7" t="n">
        <v>12</v>
      </c>
      <c r="F2154" s="7" t="n">
        <v>3</v>
      </c>
      <c r="G2154" s="14" t="n">
        <v>6337.97</v>
      </c>
      <c r="H2154" s="14" t="n">
        <v>10591.42</v>
      </c>
      <c r="I2154" s="14" t="n">
        <v>0</v>
      </c>
      <c r="J2154" s="14" t="n">
        <v>0</v>
      </c>
      <c r="K2154" s="14" t="n">
        <v>0</v>
      </c>
      <c r="L2154" s="14" t="n">
        <v>0</v>
      </c>
      <c r="M2154" s="14" t="n">
        <v>7800</v>
      </c>
      <c r="N2154" s="14" t="n">
        <v>11.6</v>
      </c>
      <c r="O2154" s="14" t="n">
        <v>481.28</v>
      </c>
      <c r="P2154" s="7" t="n">
        <v>8</v>
      </c>
      <c r="Q2154" s="7" t="n">
        <v>65</v>
      </c>
      <c r="R2154" s="7" t="n">
        <v>17</v>
      </c>
      <c r="S2154" s="7" t="n">
        <v>1</v>
      </c>
      <c r="T2154" s="7" t="n">
        <v>3</v>
      </c>
      <c r="U2154" s="7" t="n">
        <v>0</v>
      </c>
      <c r="V2154" s="7" t="n">
        <v>0.1552</v>
      </c>
      <c r="W2154" s="7"/>
    </row>
    <row r="2155" customFormat="false" ht="15" hidden="false" customHeight="false" outlineLevel="0" collapsed="false">
      <c r="A2155" s="7" t="s">
        <v>2268</v>
      </c>
      <c r="B2155" s="7" t="s">
        <v>108</v>
      </c>
      <c r="C2155" s="7" t="n">
        <v>36</v>
      </c>
      <c r="D2155" s="7" t="s">
        <v>104</v>
      </c>
      <c r="E2155" s="7" t="n">
        <v>125</v>
      </c>
      <c r="F2155" s="7" t="n">
        <v>5</v>
      </c>
      <c r="G2155" s="14" t="n">
        <v>5329.35</v>
      </c>
      <c r="H2155" s="14" t="n">
        <v>20977.59</v>
      </c>
      <c r="I2155" s="14" t="n">
        <v>0</v>
      </c>
      <c r="J2155" s="14" t="n">
        <v>0</v>
      </c>
      <c r="K2155" s="14" t="n">
        <v>231200</v>
      </c>
      <c r="L2155" s="14" t="n">
        <v>3720</v>
      </c>
      <c r="M2155" s="14" t="n">
        <v>6700</v>
      </c>
      <c r="N2155" s="14" t="n">
        <v>40.7</v>
      </c>
      <c r="O2155" s="14" t="n">
        <v>285.9</v>
      </c>
      <c r="P2155" s="7" t="n">
        <v>7</v>
      </c>
      <c r="Q2155" s="7" t="n">
        <v>32</v>
      </c>
      <c r="R2155" s="7" t="n">
        <v>19</v>
      </c>
      <c r="S2155" s="7" t="n">
        <v>0.853</v>
      </c>
      <c r="T2155" s="7" t="n">
        <v>0</v>
      </c>
      <c r="U2155" s="7" t="n">
        <v>0</v>
      </c>
      <c r="V2155" s="7" t="n">
        <v>0.0114</v>
      </c>
      <c r="W2155" s="7"/>
    </row>
    <row r="2156" customFormat="false" ht="15" hidden="false" customHeight="false" outlineLevel="0" collapsed="false">
      <c r="A2156" s="7" t="s">
        <v>2269</v>
      </c>
      <c r="B2156" s="7" t="s">
        <v>101</v>
      </c>
      <c r="C2156" s="7" t="n">
        <v>33</v>
      </c>
      <c r="D2156" s="7" t="s">
        <v>102</v>
      </c>
      <c r="E2156" s="7" t="n">
        <v>52</v>
      </c>
      <c r="F2156" s="7" t="n">
        <v>1</v>
      </c>
      <c r="G2156" s="14" t="n">
        <v>6618.2</v>
      </c>
      <c r="H2156" s="14" t="n">
        <v>0</v>
      </c>
      <c r="I2156" s="14" t="n">
        <v>0</v>
      </c>
      <c r="J2156" s="14" t="n">
        <v>0</v>
      </c>
      <c r="K2156" s="14" t="n">
        <v>0</v>
      </c>
      <c r="L2156" s="14" t="n">
        <v>0</v>
      </c>
      <c r="M2156" s="14"/>
      <c r="N2156" s="14"/>
      <c r="O2156" s="14" t="n">
        <v>0</v>
      </c>
      <c r="P2156" s="7" t="n">
        <v>5</v>
      </c>
      <c r="Q2156" s="7" t="n">
        <v>12</v>
      </c>
      <c r="R2156" s="7" t="n">
        <v>11</v>
      </c>
      <c r="S2156" s="7" t="n">
        <v>0.762</v>
      </c>
      <c r="T2156" s="7" t="n">
        <v>0</v>
      </c>
      <c r="U2156" s="7" t="n">
        <v>1</v>
      </c>
      <c r="V2156" s="7" t="n">
        <v>0.1397</v>
      </c>
      <c r="W2156" s="7"/>
    </row>
    <row r="2157" customFormat="false" ht="15" hidden="false" customHeight="false" outlineLevel="0" collapsed="false">
      <c r="A2157" s="7" t="s">
        <v>2270</v>
      </c>
      <c r="B2157" s="7" t="s">
        <v>108</v>
      </c>
      <c r="C2157" s="7" t="n">
        <v>32</v>
      </c>
      <c r="D2157" s="7" t="s">
        <v>104</v>
      </c>
      <c r="E2157" s="7" t="n">
        <v>19</v>
      </c>
      <c r="F2157" s="7" t="n">
        <v>4</v>
      </c>
      <c r="G2157" s="14" t="n">
        <v>16716.84</v>
      </c>
      <c r="H2157" s="14"/>
      <c r="I2157" s="14" t="n">
        <v>0</v>
      </c>
      <c r="J2157" s="14" t="n">
        <v>476503.51</v>
      </c>
      <c r="K2157" s="14" t="n">
        <v>0</v>
      </c>
      <c r="L2157" s="14" t="n">
        <v>0</v>
      </c>
      <c r="M2157" s="14" t="n">
        <v>22800</v>
      </c>
      <c r="N2157" s="14" t="n">
        <v>30.2</v>
      </c>
      <c r="O2157" s="14" t="n">
        <v>2205.68</v>
      </c>
      <c r="P2157" s="7" t="n">
        <v>20</v>
      </c>
      <c r="Q2157" s="7" t="n">
        <v>35</v>
      </c>
      <c r="R2157" s="7" t="n">
        <v>0</v>
      </c>
      <c r="S2157" s="7" t="n">
        <v>0.687</v>
      </c>
      <c r="T2157" s="7" t="n">
        <v>0</v>
      </c>
      <c r="U2157" s="7" t="n">
        <v>0</v>
      </c>
      <c r="V2157" s="7" t="n">
        <v>0.1363</v>
      </c>
      <c r="W2157" s="7" t="s">
        <v>384</v>
      </c>
    </row>
    <row r="2158" customFormat="false" ht="15" hidden="false" customHeight="false" outlineLevel="0" collapsed="false">
      <c r="A2158" s="7" t="s">
        <v>2271</v>
      </c>
      <c r="B2158" s="7" t="s">
        <v>128</v>
      </c>
      <c r="C2158" s="7" t="n">
        <v>23</v>
      </c>
      <c r="D2158" s="7" t="s">
        <v>102</v>
      </c>
      <c r="E2158" s="7" t="n">
        <v>7</v>
      </c>
      <c r="F2158" s="7" t="n">
        <v>2</v>
      </c>
      <c r="G2158" s="14" t="n">
        <v>1238.42</v>
      </c>
      <c r="H2158" s="14" t="n">
        <v>0</v>
      </c>
      <c r="I2158" s="14" t="n">
        <v>0</v>
      </c>
      <c r="J2158" s="14" t="n">
        <v>0</v>
      </c>
      <c r="K2158" s="14" t="n">
        <v>0</v>
      </c>
      <c r="L2158" s="14" t="n">
        <v>0</v>
      </c>
      <c r="M2158" s="14" t="n">
        <v>1000</v>
      </c>
      <c r="N2158" s="14" t="n">
        <v>49</v>
      </c>
      <c r="O2158" s="14" t="n">
        <v>0</v>
      </c>
      <c r="P2158" s="7" t="n">
        <v>287</v>
      </c>
      <c r="Q2158" s="7" t="n">
        <v>0</v>
      </c>
      <c r="R2158" s="7" t="n">
        <v>0</v>
      </c>
      <c r="S2158" s="7"/>
      <c r="T2158" s="7" t="n">
        <v>1</v>
      </c>
      <c r="U2158" s="7" t="n">
        <v>0</v>
      </c>
      <c r="V2158" s="7" t="n">
        <v>0.5054</v>
      </c>
      <c r="W2158" s="7"/>
    </row>
    <row r="2159" customFormat="false" ht="15" hidden="false" customHeight="false" outlineLevel="0" collapsed="false">
      <c r="A2159" s="7" t="s">
        <v>2272</v>
      </c>
      <c r="B2159" s="7" t="s">
        <v>108</v>
      </c>
      <c r="C2159" s="7" t="n">
        <v>32</v>
      </c>
      <c r="D2159" s="7" t="s">
        <v>104</v>
      </c>
      <c r="E2159" s="7" t="n">
        <v>61</v>
      </c>
      <c r="F2159" s="7" t="n">
        <v>3</v>
      </c>
      <c r="G2159" s="14" t="n">
        <v>12963.58</v>
      </c>
      <c r="H2159" s="14" t="n">
        <v>15690.68</v>
      </c>
      <c r="I2159" s="14" t="n">
        <v>31500</v>
      </c>
      <c r="J2159" s="14" t="n">
        <v>0</v>
      </c>
      <c r="K2159" s="14" t="n">
        <v>0</v>
      </c>
      <c r="L2159" s="14" t="n">
        <v>0</v>
      </c>
      <c r="M2159" s="14"/>
      <c r="N2159" s="14"/>
      <c r="O2159" s="14" t="n">
        <v>0</v>
      </c>
      <c r="P2159" s="7" t="n">
        <v>59</v>
      </c>
      <c r="Q2159" s="7" t="n">
        <v>22</v>
      </c>
      <c r="R2159" s="7" t="n">
        <v>0</v>
      </c>
      <c r="S2159" s="7" t="n">
        <v>0.844</v>
      </c>
      <c r="T2159" s="7" t="n">
        <v>0</v>
      </c>
      <c r="U2159" s="7" t="n">
        <v>0</v>
      </c>
      <c r="V2159" s="7" t="n">
        <v>0.0672</v>
      </c>
      <c r="W2159" s="7"/>
    </row>
    <row r="2160" customFormat="false" ht="15" hidden="false" customHeight="false" outlineLevel="0" collapsed="false">
      <c r="A2160" s="7" t="s">
        <v>2273</v>
      </c>
      <c r="B2160" s="7" t="s">
        <v>108</v>
      </c>
      <c r="C2160" s="7" t="n">
        <v>50</v>
      </c>
      <c r="D2160" s="7" t="s">
        <v>104</v>
      </c>
      <c r="E2160" s="7" t="n">
        <v>66</v>
      </c>
      <c r="F2160" s="7" t="n">
        <v>4</v>
      </c>
      <c r="G2160" s="14" t="n">
        <v>1712.48</v>
      </c>
      <c r="H2160" s="14" t="n">
        <v>49901.9</v>
      </c>
      <c r="I2160" s="14" t="n">
        <v>49600</v>
      </c>
      <c r="J2160" s="14" t="n">
        <v>0</v>
      </c>
      <c r="K2160" s="14" t="n">
        <v>0</v>
      </c>
      <c r="L2160" s="14" t="n">
        <v>0</v>
      </c>
      <c r="M2160" s="14" t="n">
        <v>10400</v>
      </c>
      <c r="N2160" s="14" t="n">
        <v>22.9</v>
      </c>
      <c r="O2160" s="14" t="n">
        <v>898.5</v>
      </c>
      <c r="P2160" s="7" t="n">
        <v>5</v>
      </c>
      <c r="Q2160" s="7" t="n">
        <v>41</v>
      </c>
      <c r="R2160" s="7" t="n">
        <v>10</v>
      </c>
      <c r="S2160" s="7" t="n">
        <v>0.425</v>
      </c>
      <c r="T2160" s="7" t="n">
        <v>0</v>
      </c>
      <c r="U2160" s="7" t="n">
        <v>0</v>
      </c>
      <c r="V2160" s="7" t="n">
        <v>0.0129</v>
      </c>
      <c r="W2160" s="7"/>
    </row>
    <row r="2161" customFormat="false" ht="15" hidden="false" customHeight="false" outlineLevel="0" collapsed="false">
      <c r="A2161" s="7" t="s">
        <v>2274</v>
      </c>
      <c r="B2161" s="7" t="s">
        <v>101</v>
      </c>
      <c r="C2161" s="7" t="n">
        <v>36</v>
      </c>
      <c r="D2161" s="7" t="s">
        <v>104</v>
      </c>
      <c r="E2161" s="7" t="n">
        <v>46</v>
      </c>
      <c r="F2161" s="7" t="n">
        <v>2</v>
      </c>
      <c r="G2161" s="14" t="n">
        <v>12493.8</v>
      </c>
      <c r="H2161" s="14" t="n">
        <v>37032.15</v>
      </c>
      <c r="I2161" s="14" t="n">
        <v>0</v>
      </c>
      <c r="J2161" s="14" t="n">
        <v>0</v>
      </c>
      <c r="K2161" s="14" t="n">
        <v>0</v>
      </c>
      <c r="L2161" s="14" t="n">
        <v>0</v>
      </c>
      <c r="M2161" s="14"/>
      <c r="N2161" s="14"/>
      <c r="O2161" s="14" t="n">
        <v>0</v>
      </c>
      <c r="P2161" s="7" t="n">
        <v>13</v>
      </c>
      <c r="Q2161" s="7" t="n">
        <v>39</v>
      </c>
      <c r="R2161" s="7" t="n">
        <v>9</v>
      </c>
      <c r="S2161" s="7" t="n">
        <v>0.721</v>
      </c>
      <c r="T2161" s="7" t="n">
        <v>0</v>
      </c>
      <c r="U2161" s="7" t="n">
        <v>0</v>
      </c>
      <c r="V2161" s="7" t="n">
        <v>0.0437</v>
      </c>
      <c r="W2161" s="7"/>
    </row>
    <row r="2162" customFormat="false" ht="15" hidden="false" customHeight="false" outlineLevel="0" collapsed="false">
      <c r="A2162" s="7" t="s">
        <v>2275</v>
      </c>
      <c r="B2162" s="7" t="s">
        <v>101</v>
      </c>
      <c r="C2162" s="7" t="n">
        <v>42</v>
      </c>
      <c r="D2162" s="7" t="s">
        <v>104</v>
      </c>
      <c r="E2162" s="7" t="n">
        <v>100</v>
      </c>
      <c r="F2162" s="7" t="n">
        <v>2</v>
      </c>
      <c r="G2162" s="14" t="n">
        <v>5491.54</v>
      </c>
      <c r="H2162" s="14" t="n">
        <v>20010.28</v>
      </c>
      <c r="I2162" s="14" t="n">
        <v>0</v>
      </c>
      <c r="J2162" s="14" t="n">
        <v>0</v>
      </c>
      <c r="K2162" s="14" t="n">
        <v>0</v>
      </c>
      <c r="L2162" s="14" t="n">
        <v>0</v>
      </c>
      <c r="M2162" s="14"/>
      <c r="N2162" s="14"/>
      <c r="O2162" s="14" t="n">
        <v>0</v>
      </c>
      <c r="P2162" s="7" t="n">
        <v>3</v>
      </c>
      <c r="Q2162" s="7" t="n">
        <v>51</v>
      </c>
      <c r="R2162" s="7" t="n">
        <v>8</v>
      </c>
      <c r="S2162" s="7" t="n">
        <v>0.673</v>
      </c>
      <c r="T2162" s="7" t="n">
        <v>0</v>
      </c>
      <c r="U2162" s="7" t="n">
        <v>0</v>
      </c>
      <c r="V2162" s="7" t="n">
        <v>0.0194</v>
      </c>
      <c r="W2162" s="7"/>
    </row>
    <row r="2163" customFormat="false" ht="15" hidden="false" customHeight="false" outlineLevel="0" collapsed="false">
      <c r="A2163" s="7" t="s">
        <v>2276</v>
      </c>
      <c r="B2163" s="7" t="s">
        <v>108</v>
      </c>
      <c r="C2163" s="7" t="n">
        <v>38</v>
      </c>
      <c r="D2163" s="7" t="s">
        <v>102</v>
      </c>
      <c r="E2163" s="7" t="n">
        <v>96</v>
      </c>
      <c r="F2163" s="7" t="n">
        <v>2</v>
      </c>
      <c r="G2163" s="14" t="n">
        <v>207.45</v>
      </c>
      <c r="H2163" s="14" t="n">
        <v>0</v>
      </c>
      <c r="I2163" s="14" t="n">
        <v>0</v>
      </c>
      <c r="J2163" s="14" t="n">
        <v>0</v>
      </c>
      <c r="K2163" s="14" t="n">
        <v>0</v>
      </c>
      <c r="L2163" s="14" t="n">
        <v>0</v>
      </c>
      <c r="M2163" s="14"/>
      <c r="N2163" s="14"/>
      <c r="O2163" s="14" t="n">
        <v>0</v>
      </c>
      <c r="P2163" s="7" t="n">
        <v>3</v>
      </c>
      <c r="Q2163" s="7" t="n">
        <v>18</v>
      </c>
      <c r="R2163" s="7" t="n">
        <v>0</v>
      </c>
      <c r="S2163" s="7" t="n">
        <v>0.706</v>
      </c>
      <c r="T2163" s="7" t="n">
        <v>0</v>
      </c>
      <c r="U2163" s="7" t="n">
        <v>0</v>
      </c>
      <c r="V2163" s="7" t="n">
        <v>0.0596</v>
      </c>
      <c r="W2163" s="7"/>
    </row>
    <row r="2164" customFormat="false" ht="15" hidden="false" customHeight="false" outlineLevel="0" collapsed="false">
      <c r="A2164" s="7" t="s">
        <v>2277</v>
      </c>
      <c r="B2164" s="7" t="s">
        <v>106</v>
      </c>
      <c r="C2164" s="7" t="n">
        <v>43</v>
      </c>
      <c r="D2164" s="7" t="s">
        <v>102</v>
      </c>
      <c r="E2164" s="7" t="n">
        <v>152</v>
      </c>
      <c r="F2164" s="7" t="n">
        <v>5</v>
      </c>
      <c r="G2164" s="14" t="n">
        <v>4058.65</v>
      </c>
      <c r="H2164" s="14" t="n">
        <v>104771.01</v>
      </c>
      <c r="I2164" s="14" t="n">
        <v>601500</v>
      </c>
      <c r="J2164" s="14" t="n">
        <v>258878.01</v>
      </c>
      <c r="K2164" s="14" t="n">
        <v>0</v>
      </c>
      <c r="L2164" s="14" t="n">
        <v>0</v>
      </c>
      <c r="M2164" s="14" t="n">
        <v>36700</v>
      </c>
      <c r="N2164" s="14" t="n">
        <v>13.3</v>
      </c>
      <c r="O2164" s="14" t="n">
        <v>257.56</v>
      </c>
      <c r="P2164" s="7" t="n">
        <v>10</v>
      </c>
      <c r="Q2164" s="7" t="n">
        <v>11</v>
      </c>
      <c r="R2164" s="7" t="n">
        <v>0</v>
      </c>
      <c r="S2164" s="7" t="n">
        <v>0.819</v>
      </c>
      <c r="T2164" s="7" t="n">
        <v>1</v>
      </c>
      <c r="U2164" s="7" t="n">
        <v>0</v>
      </c>
      <c r="V2164" s="7" t="n">
        <v>0.1324</v>
      </c>
      <c r="W2164" s="7"/>
    </row>
    <row r="2165" customFormat="false" ht="15" hidden="false" customHeight="false" outlineLevel="0" collapsed="false">
      <c r="A2165" s="7" t="s">
        <v>2278</v>
      </c>
      <c r="B2165" s="7" t="s">
        <v>101</v>
      </c>
      <c r="C2165" s="7" t="n">
        <v>71</v>
      </c>
      <c r="D2165" s="7" t="s">
        <v>104</v>
      </c>
      <c r="E2165" s="7" t="n">
        <v>232</v>
      </c>
      <c r="F2165" s="7" t="n">
        <v>5</v>
      </c>
      <c r="G2165" s="14" t="n">
        <v>10682.71</v>
      </c>
      <c r="H2165" s="14" t="n">
        <v>67317.85</v>
      </c>
      <c r="I2165" s="14" t="n">
        <v>113100</v>
      </c>
      <c r="J2165" s="14" t="n">
        <v>45955.58</v>
      </c>
      <c r="K2165" s="14" t="n">
        <v>0</v>
      </c>
      <c r="L2165" s="14" t="n">
        <v>0</v>
      </c>
      <c r="M2165" s="14"/>
      <c r="N2165" s="14"/>
      <c r="O2165" s="14" t="n">
        <v>0</v>
      </c>
      <c r="P2165" s="7" t="n">
        <v>5</v>
      </c>
      <c r="Q2165" s="7" t="n">
        <v>40</v>
      </c>
      <c r="R2165" s="7" t="n">
        <v>0</v>
      </c>
      <c r="S2165" s="7" t="n">
        <v>0.522</v>
      </c>
      <c r="T2165" s="7" t="n">
        <v>0</v>
      </c>
      <c r="U2165" s="7" t="n">
        <v>0</v>
      </c>
      <c r="V2165" s="7" t="n">
        <v>0.0146</v>
      </c>
      <c r="W2165" s="7"/>
    </row>
    <row r="2166" customFormat="false" ht="15" hidden="false" customHeight="false" outlineLevel="0" collapsed="false">
      <c r="A2166" s="7" t="s">
        <v>2279</v>
      </c>
      <c r="B2166" s="7" t="s">
        <v>128</v>
      </c>
      <c r="C2166" s="7" t="n">
        <v>61</v>
      </c>
      <c r="D2166" s="7" t="s">
        <v>104</v>
      </c>
      <c r="E2166" s="7" t="n">
        <v>314</v>
      </c>
      <c r="F2166" s="7" t="n">
        <v>4</v>
      </c>
      <c r="G2166" s="14" t="n">
        <v>2254.38</v>
      </c>
      <c r="H2166" s="14" t="n">
        <v>2736.42</v>
      </c>
      <c r="I2166" s="14" t="n">
        <v>0</v>
      </c>
      <c r="J2166" s="14" t="n">
        <v>0</v>
      </c>
      <c r="K2166" s="14" t="n">
        <v>0</v>
      </c>
      <c r="L2166" s="14" t="n">
        <v>0</v>
      </c>
      <c r="M2166" s="14"/>
      <c r="N2166" s="14" t="n">
        <v>55.5</v>
      </c>
      <c r="O2166" s="14" t="n">
        <v>53.15</v>
      </c>
      <c r="P2166" s="7" t="n">
        <v>2</v>
      </c>
      <c r="Q2166" s="7" t="n">
        <v>25</v>
      </c>
      <c r="R2166" s="7" t="n">
        <v>0</v>
      </c>
      <c r="S2166" s="7" t="n">
        <v>0.602</v>
      </c>
      <c r="T2166" s="7" t="n">
        <v>0</v>
      </c>
      <c r="U2166" s="7" t="n">
        <v>0</v>
      </c>
      <c r="V2166" s="7" t="n">
        <v>0.0192</v>
      </c>
      <c r="W2166" s="7" t="s">
        <v>1055</v>
      </c>
    </row>
    <row r="2167" customFormat="false" ht="15" hidden="false" customHeight="false" outlineLevel="0" collapsed="false">
      <c r="A2167" s="7" t="s">
        <v>2280</v>
      </c>
      <c r="B2167" s="7" t="s">
        <v>106</v>
      </c>
      <c r="C2167" s="7" t="n">
        <v>45</v>
      </c>
      <c r="D2167" s="7" t="s">
        <v>102</v>
      </c>
      <c r="E2167" s="7" t="n">
        <v>113</v>
      </c>
      <c r="F2167" s="7" t="n">
        <v>3</v>
      </c>
      <c r="G2167" s="14" t="n">
        <v>2798.82</v>
      </c>
      <c r="H2167" s="14" t="n">
        <v>0</v>
      </c>
      <c r="I2167" s="14" t="n">
        <v>53700</v>
      </c>
      <c r="J2167" s="14" t="n">
        <v>0</v>
      </c>
      <c r="K2167" s="14" t="n">
        <v>340700</v>
      </c>
      <c r="L2167" s="14" t="n">
        <v>0</v>
      </c>
      <c r="M2167" s="14"/>
      <c r="N2167" s="14"/>
      <c r="O2167" s="14" t="n">
        <v>0</v>
      </c>
      <c r="P2167" s="7" t="n">
        <v>152</v>
      </c>
      <c r="Q2167" s="7" t="n">
        <v>0</v>
      </c>
      <c r="R2167" s="7" t="n">
        <v>0</v>
      </c>
      <c r="S2167" s="7"/>
      <c r="T2167" s="7" t="n">
        <v>0</v>
      </c>
      <c r="U2167" s="7" t="n">
        <v>0</v>
      </c>
      <c r="V2167" s="7" t="n">
        <v>0.3096</v>
      </c>
      <c r="W2167" s="7"/>
    </row>
    <row r="2168" customFormat="false" ht="15" hidden="false" customHeight="false" outlineLevel="0" collapsed="false">
      <c r="A2168" s="7" t="s">
        <v>2281</v>
      </c>
      <c r="B2168" s="7" t="s">
        <v>101</v>
      </c>
      <c r="C2168" s="7" t="n">
        <v>40</v>
      </c>
      <c r="D2168" s="7" t="s">
        <v>102</v>
      </c>
      <c r="E2168" s="7" t="n">
        <v>56</v>
      </c>
      <c r="F2168" s="7" t="n">
        <v>1</v>
      </c>
      <c r="G2168" s="14" t="n">
        <v>2963.93</v>
      </c>
      <c r="H2168" s="14" t="n">
        <v>0</v>
      </c>
      <c r="I2168" s="14" t="n">
        <v>0</v>
      </c>
      <c r="J2168" s="14" t="n">
        <v>0</v>
      </c>
      <c r="K2168" s="14" t="n">
        <v>0</v>
      </c>
      <c r="L2168" s="14" t="n">
        <v>0</v>
      </c>
      <c r="M2168" s="14"/>
      <c r="N2168" s="14"/>
      <c r="O2168" s="14" t="n">
        <v>0</v>
      </c>
      <c r="P2168" s="7" t="n">
        <v>12</v>
      </c>
      <c r="Q2168" s="7" t="n">
        <v>13</v>
      </c>
      <c r="R2168" s="7" t="n">
        <v>5</v>
      </c>
      <c r="S2168" s="7" t="n">
        <v>0.679</v>
      </c>
      <c r="T2168" s="7" t="n">
        <v>0</v>
      </c>
      <c r="U2168" s="7" t="n">
        <v>1</v>
      </c>
      <c r="V2168" s="7" t="n">
        <v>0.0976</v>
      </c>
      <c r="W2168" s="7"/>
    </row>
    <row r="2169" customFormat="false" ht="15" hidden="false" customHeight="false" outlineLevel="0" collapsed="false">
      <c r="A2169" s="7" t="s">
        <v>2282</v>
      </c>
      <c r="B2169" s="7" t="s">
        <v>108</v>
      </c>
      <c r="C2169" s="7" t="n">
        <v>26</v>
      </c>
      <c r="D2169" s="7" t="s">
        <v>104</v>
      </c>
      <c r="E2169" s="7" t="n">
        <v>14</v>
      </c>
      <c r="F2169" s="7" t="n">
        <v>2</v>
      </c>
      <c r="G2169" s="14" t="n">
        <v>1540.4</v>
      </c>
      <c r="H2169" s="14" t="n">
        <v>3349.36</v>
      </c>
      <c r="I2169" s="14" t="n">
        <v>0</v>
      </c>
      <c r="J2169" s="14" t="n">
        <v>0</v>
      </c>
      <c r="K2169" s="14" t="n">
        <v>0</v>
      </c>
      <c r="L2169" s="14" t="n">
        <v>0</v>
      </c>
      <c r="M2169" s="14"/>
      <c r="N2169" s="14"/>
      <c r="O2169" s="14" t="n">
        <v>0</v>
      </c>
      <c r="P2169" s="7" t="n">
        <v>2</v>
      </c>
      <c r="Q2169" s="7" t="n">
        <v>18</v>
      </c>
      <c r="R2169" s="7" t="n">
        <v>4</v>
      </c>
      <c r="S2169" s="7" t="n">
        <v>0.781</v>
      </c>
      <c r="T2169" s="7" t="n">
        <v>0</v>
      </c>
      <c r="U2169" s="7" t="n">
        <v>0</v>
      </c>
      <c r="V2169" s="7" t="n">
        <v>0.0526</v>
      </c>
      <c r="W2169" s="7"/>
    </row>
    <row r="2170" customFormat="false" ht="15" hidden="false" customHeight="false" outlineLevel="0" collapsed="false">
      <c r="A2170" s="7" t="s">
        <v>2283</v>
      </c>
      <c r="B2170" s="7" t="s">
        <v>128</v>
      </c>
      <c r="C2170" s="7" t="n">
        <v>67</v>
      </c>
      <c r="D2170" s="7" t="s">
        <v>104</v>
      </c>
      <c r="E2170" s="7" t="n">
        <v>185</v>
      </c>
      <c r="F2170" s="7" t="n">
        <v>3</v>
      </c>
      <c r="G2170" s="14" t="n">
        <v>763.9</v>
      </c>
      <c r="H2170" s="14" t="n">
        <v>1108.08</v>
      </c>
      <c r="I2170" s="14" t="n">
        <v>0</v>
      </c>
      <c r="J2170" s="14" t="n">
        <v>0</v>
      </c>
      <c r="K2170" s="14" t="n">
        <v>0</v>
      </c>
      <c r="L2170" s="14" t="n">
        <v>0</v>
      </c>
      <c r="M2170" s="14" t="n">
        <v>6100</v>
      </c>
      <c r="N2170" s="14" t="n">
        <v>63.6</v>
      </c>
      <c r="O2170" s="14" t="n">
        <v>267.53</v>
      </c>
      <c r="P2170" s="7" t="n">
        <v>14</v>
      </c>
      <c r="Q2170" s="7" t="n">
        <v>35</v>
      </c>
      <c r="R2170" s="7" t="n">
        <v>0</v>
      </c>
      <c r="S2170" s="7" t="n">
        <v>0.005</v>
      </c>
      <c r="T2170" s="7" t="n">
        <v>0</v>
      </c>
      <c r="U2170" s="7" t="n">
        <v>0</v>
      </c>
      <c r="V2170" s="7" t="n">
        <v>0.0199</v>
      </c>
      <c r="W2170" s="7"/>
    </row>
    <row r="2171" customFormat="false" ht="15" hidden="false" customHeight="false" outlineLevel="0" collapsed="false">
      <c r="A2171" s="7" t="s">
        <v>2284</v>
      </c>
      <c r="B2171" s="7" t="s">
        <v>128</v>
      </c>
      <c r="C2171" s="7" t="n">
        <v>60</v>
      </c>
      <c r="D2171" s="7" t="s">
        <v>102</v>
      </c>
      <c r="E2171" s="7" t="n">
        <v>148</v>
      </c>
      <c r="F2171" s="7" t="n">
        <v>4</v>
      </c>
      <c r="G2171" s="14" t="n">
        <v>8972.04</v>
      </c>
      <c r="H2171" s="14" t="n">
        <v>12212.76</v>
      </c>
      <c r="I2171" s="14" t="n">
        <v>0</v>
      </c>
      <c r="J2171" s="14" t="n">
        <v>174210.37</v>
      </c>
      <c r="K2171" s="14" t="n">
        <v>0</v>
      </c>
      <c r="L2171" s="14" t="n">
        <v>0</v>
      </c>
      <c r="M2171" s="14" t="n">
        <v>16700</v>
      </c>
      <c r="N2171" s="14" t="n">
        <v>62.7</v>
      </c>
      <c r="O2171" s="14" t="n">
        <v>604.27</v>
      </c>
      <c r="P2171" s="7" t="n">
        <v>11</v>
      </c>
      <c r="Q2171" s="7" t="n">
        <v>34</v>
      </c>
      <c r="R2171" s="7" t="n">
        <v>0</v>
      </c>
      <c r="S2171" s="7" t="n">
        <v>0.238</v>
      </c>
      <c r="T2171" s="7" t="n">
        <v>0</v>
      </c>
      <c r="U2171" s="7" t="n">
        <v>0</v>
      </c>
      <c r="V2171" s="7" t="n">
        <v>0.0433</v>
      </c>
      <c r="W2171" s="7" t="s">
        <v>435</v>
      </c>
    </row>
    <row r="2172" customFormat="false" ht="15" hidden="false" customHeight="false" outlineLevel="0" collapsed="false">
      <c r="A2172" s="7" t="s">
        <v>2285</v>
      </c>
      <c r="B2172" s="7" t="s">
        <v>101</v>
      </c>
      <c r="C2172" s="7" t="n">
        <v>66</v>
      </c>
      <c r="D2172" s="7" t="s">
        <v>102</v>
      </c>
      <c r="E2172" s="7" t="n">
        <v>164</v>
      </c>
      <c r="F2172" s="7" t="n">
        <v>5</v>
      </c>
      <c r="G2172" s="14" t="n">
        <v>3391.25</v>
      </c>
      <c r="H2172" s="14" t="n">
        <v>11884.11</v>
      </c>
      <c r="I2172" s="14" t="n">
        <v>88300</v>
      </c>
      <c r="J2172" s="14" t="n">
        <v>0</v>
      </c>
      <c r="K2172" s="14" t="n">
        <v>0</v>
      </c>
      <c r="L2172" s="14" t="n">
        <v>14270</v>
      </c>
      <c r="M2172" s="14" t="n">
        <v>17800</v>
      </c>
      <c r="N2172" s="14" t="n">
        <v>35.8</v>
      </c>
      <c r="O2172" s="14" t="n">
        <v>334</v>
      </c>
      <c r="P2172" s="7" t="n">
        <v>41</v>
      </c>
      <c r="Q2172" s="7" t="n">
        <v>11</v>
      </c>
      <c r="R2172" s="7" t="n">
        <v>0</v>
      </c>
      <c r="S2172" s="7" t="n">
        <v>0.414</v>
      </c>
      <c r="T2172" s="7" t="n">
        <v>0</v>
      </c>
      <c r="U2172" s="7" t="n">
        <v>0</v>
      </c>
      <c r="V2172" s="7" t="n">
        <v>0.0584</v>
      </c>
      <c r="W2172" s="7"/>
    </row>
    <row r="2173" customFormat="false" ht="15" hidden="false" customHeight="false" outlineLevel="0" collapsed="false">
      <c r="A2173" s="7" t="s">
        <v>2286</v>
      </c>
      <c r="B2173" s="7" t="s">
        <v>108</v>
      </c>
      <c r="C2173" s="7" t="n">
        <v>49</v>
      </c>
      <c r="D2173" s="7" t="s">
        <v>104</v>
      </c>
      <c r="E2173" s="7" t="n">
        <v>257</v>
      </c>
      <c r="F2173" s="7" t="n">
        <v>4</v>
      </c>
      <c r="G2173" s="14" t="n">
        <v>5234.46</v>
      </c>
      <c r="H2173" s="14" t="n">
        <v>5970.7</v>
      </c>
      <c r="I2173" s="14" t="n">
        <v>0</v>
      </c>
      <c r="J2173" s="14" t="n">
        <v>62442.13</v>
      </c>
      <c r="K2173" s="14" t="n">
        <v>0</v>
      </c>
      <c r="L2173" s="14" t="n">
        <v>0</v>
      </c>
      <c r="M2173" s="14" t="n">
        <v>14000</v>
      </c>
      <c r="N2173" s="14" t="n">
        <v>3.3</v>
      </c>
      <c r="O2173" s="14" t="n">
        <v>652.53</v>
      </c>
      <c r="P2173" s="7" t="n">
        <v>2</v>
      </c>
      <c r="Q2173" s="7" t="n">
        <v>28</v>
      </c>
      <c r="R2173" s="7" t="n">
        <v>0</v>
      </c>
      <c r="S2173" s="7" t="n">
        <v>0.265</v>
      </c>
      <c r="T2173" s="7" t="n">
        <v>0</v>
      </c>
      <c r="U2173" s="7" t="n">
        <v>0</v>
      </c>
      <c r="V2173" s="7" t="n">
        <v>0.0165</v>
      </c>
      <c r="W2173" s="7"/>
    </row>
    <row r="2174" customFormat="false" ht="15" hidden="false" customHeight="false" outlineLevel="0" collapsed="false">
      <c r="A2174" s="7" t="s">
        <v>2287</v>
      </c>
      <c r="B2174" s="7" t="s">
        <v>128</v>
      </c>
      <c r="C2174" s="7" t="n">
        <v>42</v>
      </c>
      <c r="D2174" s="7" t="s">
        <v>102</v>
      </c>
      <c r="E2174" s="7" t="n">
        <v>12</v>
      </c>
      <c r="F2174" s="7" t="n">
        <v>2</v>
      </c>
      <c r="G2174" s="14" t="n">
        <v>716.65</v>
      </c>
      <c r="H2174" s="14" t="n">
        <v>14148.26</v>
      </c>
      <c r="I2174" s="14" t="n">
        <v>0</v>
      </c>
      <c r="J2174" s="14" t="n">
        <v>0</v>
      </c>
      <c r="K2174" s="14" t="n">
        <v>0</v>
      </c>
      <c r="L2174" s="14" t="n">
        <v>0</v>
      </c>
      <c r="M2174" s="14"/>
      <c r="N2174" s="14"/>
      <c r="O2174" s="14" t="n">
        <v>0</v>
      </c>
      <c r="P2174" s="7" t="n">
        <v>302</v>
      </c>
      <c r="Q2174" s="7" t="n">
        <v>0</v>
      </c>
      <c r="R2174" s="7" t="n">
        <v>0</v>
      </c>
      <c r="S2174" s="7"/>
      <c r="T2174" s="7" t="n">
        <v>0</v>
      </c>
      <c r="U2174" s="7" t="n">
        <v>1</v>
      </c>
      <c r="V2174" s="7" t="n">
        <v>0.4273</v>
      </c>
      <c r="W2174" s="7"/>
    </row>
    <row r="2175" customFormat="false" ht="15" hidden="false" customHeight="false" outlineLevel="0" collapsed="false">
      <c r="A2175" s="7" t="s">
        <v>2288</v>
      </c>
      <c r="B2175" s="7" t="s">
        <v>101</v>
      </c>
      <c r="C2175" s="7" t="n">
        <v>38</v>
      </c>
      <c r="D2175" s="7" t="s">
        <v>104</v>
      </c>
      <c r="E2175" s="7" t="n">
        <v>32</v>
      </c>
      <c r="F2175" s="7" t="n">
        <v>3</v>
      </c>
      <c r="G2175" s="14" t="n">
        <v>8011.98</v>
      </c>
      <c r="H2175" s="14" t="n">
        <v>36326.38</v>
      </c>
      <c r="I2175" s="14" t="n">
        <v>0</v>
      </c>
      <c r="J2175" s="14" t="n">
        <v>0</v>
      </c>
      <c r="K2175" s="14" t="n">
        <v>0</v>
      </c>
      <c r="L2175" s="14" t="n">
        <v>0</v>
      </c>
      <c r="M2175" s="14" t="n">
        <v>16000</v>
      </c>
      <c r="N2175" s="14" t="n">
        <v>9.3</v>
      </c>
      <c r="O2175" s="14" t="n">
        <v>449.36</v>
      </c>
      <c r="P2175" s="7" t="n">
        <v>5</v>
      </c>
      <c r="Q2175" s="7" t="n">
        <v>25</v>
      </c>
      <c r="R2175" s="7" t="n">
        <v>5</v>
      </c>
      <c r="S2175" s="7" t="n">
        <v>0.699</v>
      </c>
      <c r="T2175" s="7" t="n">
        <v>0</v>
      </c>
      <c r="U2175" s="7" t="n">
        <v>0</v>
      </c>
      <c r="V2175" s="7" t="n">
        <v>0.0411</v>
      </c>
      <c r="W2175" s="7"/>
    </row>
    <row r="2176" customFormat="false" ht="15" hidden="false" customHeight="false" outlineLevel="0" collapsed="false">
      <c r="A2176" s="7" t="s">
        <v>2289</v>
      </c>
      <c r="B2176" s="7" t="s">
        <v>106</v>
      </c>
      <c r="C2176" s="7" t="n">
        <v>65</v>
      </c>
      <c r="D2176" s="7" t="s">
        <v>104</v>
      </c>
      <c r="E2176" s="7" t="n">
        <v>114</v>
      </c>
      <c r="F2176" s="7" t="n">
        <v>3</v>
      </c>
      <c r="G2176" s="14" t="n">
        <v>1044.51</v>
      </c>
      <c r="H2176" s="14" t="n">
        <v>2647.07</v>
      </c>
      <c r="I2176" s="14" t="n">
        <v>0</v>
      </c>
      <c r="J2176" s="14" t="n">
        <v>0</v>
      </c>
      <c r="K2176" s="14" t="n">
        <v>0</v>
      </c>
      <c r="L2176" s="14" t="n">
        <v>0</v>
      </c>
      <c r="M2176" s="14"/>
      <c r="N2176" s="14"/>
      <c r="O2176" s="14" t="n">
        <v>0</v>
      </c>
      <c r="P2176" s="7" t="n">
        <v>16</v>
      </c>
      <c r="Q2176" s="7" t="n">
        <v>45</v>
      </c>
      <c r="R2176" s="7" t="n">
        <v>10</v>
      </c>
      <c r="S2176" s="7" t="n">
        <v>0.357</v>
      </c>
      <c r="T2176" s="7" t="n">
        <v>0</v>
      </c>
      <c r="U2176" s="7" t="n">
        <v>0</v>
      </c>
      <c r="V2176" s="7" t="n">
        <v>0.0164</v>
      </c>
      <c r="W2176" s="7"/>
    </row>
    <row r="2177" customFormat="false" ht="15" hidden="false" customHeight="false" outlineLevel="0" collapsed="false">
      <c r="A2177" s="7" t="s">
        <v>2290</v>
      </c>
      <c r="B2177" s="7" t="s">
        <v>108</v>
      </c>
      <c r="C2177" s="7" t="n">
        <v>36</v>
      </c>
      <c r="D2177" s="7" t="s">
        <v>104</v>
      </c>
      <c r="E2177" s="7" t="n">
        <v>31</v>
      </c>
      <c r="F2177" s="7" t="n">
        <v>6</v>
      </c>
      <c r="G2177" s="14" t="n">
        <v>3477.8</v>
      </c>
      <c r="H2177" s="14" t="n">
        <v>218240.3</v>
      </c>
      <c r="I2177" s="14" t="n">
        <v>0</v>
      </c>
      <c r="J2177" s="14" t="n">
        <v>874556.37</v>
      </c>
      <c r="K2177" s="14" t="n">
        <v>196400</v>
      </c>
      <c r="L2177" s="14" t="n">
        <v>0</v>
      </c>
      <c r="M2177" s="14" t="n">
        <v>15200</v>
      </c>
      <c r="N2177" s="14" t="n">
        <v>26.6</v>
      </c>
      <c r="O2177" s="14" t="n">
        <v>3873.13</v>
      </c>
      <c r="P2177" s="7" t="n">
        <v>8</v>
      </c>
      <c r="Q2177" s="7" t="n">
        <v>53</v>
      </c>
      <c r="R2177" s="7" t="n">
        <v>0</v>
      </c>
      <c r="S2177" s="7" t="n">
        <v>0.914</v>
      </c>
      <c r="T2177" s="7" t="n">
        <v>0</v>
      </c>
      <c r="U2177" s="7" t="n">
        <v>0</v>
      </c>
      <c r="V2177" s="7" t="n">
        <v>0.0249</v>
      </c>
      <c r="W2177" s="7"/>
    </row>
    <row r="2178" customFormat="false" ht="15" hidden="false" customHeight="false" outlineLevel="0" collapsed="false">
      <c r="A2178" s="7" t="s">
        <v>2291</v>
      </c>
      <c r="B2178" s="7" t="s">
        <v>108</v>
      </c>
      <c r="C2178" s="7" t="n">
        <v>19</v>
      </c>
      <c r="D2178" s="7" t="s">
        <v>104</v>
      </c>
      <c r="E2178" s="7" t="n">
        <v>5</v>
      </c>
      <c r="F2178" s="7" t="n">
        <v>2</v>
      </c>
      <c r="G2178" s="14" t="n">
        <v>1362.18</v>
      </c>
      <c r="H2178" s="14" t="n">
        <v>0</v>
      </c>
      <c r="I2178" s="14" t="n">
        <v>0</v>
      </c>
      <c r="J2178" s="14" t="n">
        <v>0</v>
      </c>
      <c r="K2178" s="14" t="n">
        <v>0</v>
      </c>
      <c r="L2178" s="14" t="n">
        <v>5620</v>
      </c>
      <c r="M2178" s="14"/>
      <c r="N2178" s="14"/>
      <c r="O2178" s="14" t="n">
        <v>0</v>
      </c>
      <c r="P2178" s="7" t="n">
        <v>5</v>
      </c>
      <c r="Q2178" s="7" t="n">
        <v>40</v>
      </c>
      <c r="R2178" s="7" t="n">
        <v>20</v>
      </c>
      <c r="S2178" s="7" t="n">
        <v>0.979</v>
      </c>
      <c r="T2178" s="7" t="n">
        <v>0</v>
      </c>
      <c r="U2178" s="7" t="n">
        <v>0</v>
      </c>
      <c r="V2178" s="7" t="n">
        <v>0.0184</v>
      </c>
      <c r="W2178" s="7"/>
    </row>
    <row r="2179" customFormat="false" ht="15" hidden="false" customHeight="false" outlineLevel="0" collapsed="false">
      <c r="A2179" s="7" t="s">
        <v>2292</v>
      </c>
      <c r="B2179" s="7" t="s">
        <v>108</v>
      </c>
      <c r="C2179" s="7" t="n">
        <v>56</v>
      </c>
      <c r="D2179" s="7" t="s">
        <v>104</v>
      </c>
      <c r="E2179" s="7" t="n">
        <v>183</v>
      </c>
      <c r="F2179" s="7" t="n">
        <v>1</v>
      </c>
      <c r="G2179" s="14" t="n">
        <v>7189.43</v>
      </c>
      <c r="H2179" s="14" t="n">
        <v>0</v>
      </c>
      <c r="I2179" s="14" t="n">
        <v>0</v>
      </c>
      <c r="J2179" s="14" t="n">
        <v>0</v>
      </c>
      <c r="K2179" s="14" t="n">
        <v>0</v>
      </c>
      <c r="L2179" s="14" t="n">
        <v>0</v>
      </c>
      <c r="M2179" s="14"/>
      <c r="N2179" s="14"/>
      <c r="O2179" s="14" t="n">
        <v>0</v>
      </c>
      <c r="P2179" s="7" t="n">
        <v>8</v>
      </c>
      <c r="Q2179" s="7" t="n">
        <v>43</v>
      </c>
      <c r="R2179" s="7" t="n">
        <v>13</v>
      </c>
      <c r="S2179" s="7" t="n">
        <v>0.836</v>
      </c>
      <c r="T2179" s="7" t="n">
        <v>0</v>
      </c>
      <c r="U2179" s="7" t="n">
        <v>0</v>
      </c>
      <c r="V2179" s="7" t="n">
        <v>0.0201</v>
      </c>
      <c r="W2179" s="7"/>
    </row>
    <row r="2180" customFormat="false" ht="15" hidden="false" customHeight="false" outlineLevel="0" collapsed="false">
      <c r="A2180" s="7" t="s">
        <v>2293</v>
      </c>
      <c r="B2180" s="7" t="s">
        <v>128</v>
      </c>
      <c r="C2180" s="7" t="n">
        <v>69</v>
      </c>
      <c r="D2180" s="7" t="s">
        <v>102</v>
      </c>
      <c r="E2180" s="7" t="n">
        <v>455</v>
      </c>
      <c r="F2180" s="7" t="n">
        <v>2</v>
      </c>
      <c r="G2180" s="14" t="n">
        <v>5743.54</v>
      </c>
      <c r="H2180" s="14" t="n">
        <v>10855.88</v>
      </c>
      <c r="I2180" s="14" t="n">
        <v>0</v>
      </c>
      <c r="J2180" s="14" t="n">
        <v>0</v>
      </c>
      <c r="K2180" s="14" t="n">
        <v>0</v>
      </c>
      <c r="L2180" s="14" t="n">
        <v>0</v>
      </c>
      <c r="M2180" s="14"/>
      <c r="N2180" s="14"/>
      <c r="O2180" s="14" t="n">
        <v>0</v>
      </c>
      <c r="P2180" s="7" t="n">
        <v>11</v>
      </c>
      <c r="Q2180" s="7" t="n">
        <v>26</v>
      </c>
      <c r="R2180" s="7" t="n">
        <v>0</v>
      </c>
      <c r="S2180" s="7" t="n">
        <v>0.105</v>
      </c>
      <c r="T2180" s="7" t="n">
        <v>0</v>
      </c>
      <c r="U2180" s="7" t="n">
        <v>0</v>
      </c>
      <c r="V2180" s="7" t="n">
        <v>0.069</v>
      </c>
      <c r="W2180" s="7"/>
    </row>
    <row r="2181" customFormat="false" ht="15" hidden="false" customHeight="false" outlineLevel="0" collapsed="false">
      <c r="A2181" s="7" t="s">
        <v>2294</v>
      </c>
      <c r="B2181" s="7" t="s">
        <v>101</v>
      </c>
      <c r="C2181" s="7" t="n">
        <v>62</v>
      </c>
      <c r="D2181" s="7" t="s">
        <v>102</v>
      </c>
      <c r="E2181" s="7" t="n">
        <v>177</v>
      </c>
      <c r="F2181" s="7" t="n">
        <v>1</v>
      </c>
      <c r="G2181" s="14" t="n">
        <v>1962.73</v>
      </c>
      <c r="H2181" s="14" t="n">
        <v>0</v>
      </c>
      <c r="I2181" s="14" t="n">
        <v>0</v>
      </c>
      <c r="J2181" s="14" t="n">
        <v>0</v>
      </c>
      <c r="K2181" s="14" t="n">
        <v>0</v>
      </c>
      <c r="L2181" s="14" t="n">
        <v>0</v>
      </c>
      <c r="M2181" s="14"/>
      <c r="N2181" s="14"/>
      <c r="O2181" s="14" t="n">
        <v>0</v>
      </c>
      <c r="P2181" s="7" t="n">
        <v>251</v>
      </c>
      <c r="Q2181" s="7" t="n">
        <v>0</v>
      </c>
      <c r="R2181" s="7" t="n">
        <v>0</v>
      </c>
      <c r="S2181" s="7"/>
      <c r="T2181" s="7" t="n">
        <v>0</v>
      </c>
      <c r="U2181" s="7" t="n">
        <v>0</v>
      </c>
      <c r="V2181" s="7" t="n">
        <v>0.2977</v>
      </c>
      <c r="W2181" s="7"/>
    </row>
    <row r="2182" customFormat="false" ht="15" hidden="false" customHeight="false" outlineLevel="0" collapsed="false">
      <c r="A2182" s="7" t="s">
        <v>2295</v>
      </c>
      <c r="B2182" s="7" t="s">
        <v>106</v>
      </c>
      <c r="C2182" s="7" t="n">
        <v>70</v>
      </c>
      <c r="D2182" s="7" t="s">
        <v>104</v>
      </c>
      <c r="E2182" s="7" t="n">
        <v>105</v>
      </c>
      <c r="F2182" s="7" t="n">
        <v>5</v>
      </c>
      <c r="G2182" s="14" t="n">
        <v>5295.62</v>
      </c>
      <c r="H2182" s="14" t="n">
        <v>98732.28</v>
      </c>
      <c r="I2182" s="14" t="n">
        <v>20800</v>
      </c>
      <c r="J2182" s="14" t="n">
        <v>66478.04</v>
      </c>
      <c r="K2182" s="14" t="n">
        <v>0</v>
      </c>
      <c r="L2182" s="14" t="n">
        <v>0</v>
      </c>
      <c r="M2182" s="14" t="n">
        <v>7100</v>
      </c>
      <c r="N2182" s="14" t="n">
        <v>29.8</v>
      </c>
      <c r="O2182" s="14" t="n">
        <v>432.65</v>
      </c>
      <c r="P2182" s="7" t="n">
        <v>13</v>
      </c>
      <c r="Q2182" s="7" t="n">
        <v>38</v>
      </c>
      <c r="R2182" s="7" t="n">
        <v>8</v>
      </c>
      <c r="S2182" s="7" t="n">
        <v>0.231</v>
      </c>
      <c r="T2182" s="7" t="n">
        <v>0</v>
      </c>
      <c r="U2182" s="7" t="n">
        <v>0</v>
      </c>
      <c r="V2182" s="7" t="n">
        <v>0.016</v>
      </c>
      <c r="W2182" s="7"/>
    </row>
    <row r="2183" customFormat="false" ht="15" hidden="false" customHeight="false" outlineLevel="0" collapsed="false">
      <c r="A2183" s="7" t="s">
        <v>2296</v>
      </c>
      <c r="B2183" s="7" t="s">
        <v>101</v>
      </c>
      <c r="C2183" s="7" t="n">
        <v>73</v>
      </c>
      <c r="D2183" s="7" t="s">
        <v>102</v>
      </c>
      <c r="E2183" s="7" t="n">
        <v>112</v>
      </c>
      <c r="F2183" s="7" t="n">
        <v>4</v>
      </c>
      <c r="G2183" s="14" t="n">
        <v>2110.26</v>
      </c>
      <c r="H2183" s="14" t="n">
        <v>12496.22</v>
      </c>
      <c r="I2183" s="14" t="n">
        <v>10900</v>
      </c>
      <c r="J2183" s="14" t="n">
        <v>0</v>
      </c>
      <c r="K2183" s="14" t="n">
        <v>0</v>
      </c>
      <c r="L2183" s="14" t="n">
        <v>0</v>
      </c>
      <c r="M2183" s="14" t="n">
        <v>7500</v>
      </c>
      <c r="N2183" s="14" t="n">
        <v>49</v>
      </c>
      <c r="O2183" s="14" t="n">
        <v>240.1</v>
      </c>
      <c r="P2183" s="7" t="n">
        <v>0</v>
      </c>
      <c r="Q2183" s="7" t="n">
        <v>41</v>
      </c>
      <c r="R2183" s="7" t="n">
        <v>0</v>
      </c>
      <c r="S2183" s="7" t="n">
        <v>0.343</v>
      </c>
      <c r="T2183" s="7" t="n">
        <v>0</v>
      </c>
      <c r="U2183" s="7" t="n">
        <v>0</v>
      </c>
      <c r="V2183" s="7" t="n">
        <v>0.0382</v>
      </c>
      <c r="W2183" s="7"/>
    </row>
    <row r="2184" customFormat="false" ht="15" hidden="false" customHeight="false" outlineLevel="0" collapsed="false">
      <c r="A2184" s="7" t="s">
        <v>2297</v>
      </c>
      <c r="B2184" s="7" t="s">
        <v>108</v>
      </c>
      <c r="C2184" s="7" t="n">
        <v>65</v>
      </c>
      <c r="D2184" s="7" t="s">
        <v>104</v>
      </c>
      <c r="E2184" s="7" t="n">
        <v>201</v>
      </c>
      <c r="F2184" s="7" t="n">
        <v>4</v>
      </c>
      <c r="G2184" s="14" t="n">
        <v>3069.59</v>
      </c>
      <c r="H2184" s="14" t="n">
        <v>10215.02</v>
      </c>
      <c r="I2184" s="14" t="n">
        <v>0</v>
      </c>
      <c r="J2184" s="14" t="n">
        <v>25607.27</v>
      </c>
      <c r="K2184" s="14" t="n">
        <v>0</v>
      </c>
      <c r="L2184" s="14" t="n">
        <v>0</v>
      </c>
      <c r="M2184" s="14" t="n">
        <v>5900</v>
      </c>
      <c r="N2184" s="14" t="n">
        <v>20.2</v>
      </c>
      <c r="O2184" s="14" t="n">
        <v>453.39</v>
      </c>
      <c r="P2184" s="7" t="n">
        <v>15</v>
      </c>
      <c r="Q2184" s="7" t="n">
        <v>35</v>
      </c>
      <c r="R2184" s="7" t="n">
        <v>0</v>
      </c>
      <c r="S2184" s="7" t="n">
        <v>0.64</v>
      </c>
      <c r="T2184" s="7" t="n">
        <v>0</v>
      </c>
      <c r="U2184" s="7" t="n">
        <v>1</v>
      </c>
      <c r="V2184" s="7" t="n">
        <v>0.0191</v>
      </c>
      <c r="W2184" s="7"/>
    </row>
    <row r="2185" customFormat="false" ht="15" hidden="false" customHeight="false" outlineLevel="0" collapsed="false">
      <c r="A2185" s="7" t="s">
        <v>2298</v>
      </c>
      <c r="B2185" s="7" t="s">
        <v>101</v>
      </c>
      <c r="C2185" s="7" t="n">
        <v>30</v>
      </c>
      <c r="D2185" s="7" t="s">
        <v>102</v>
      </c>
      <c r="E2185" s="7" t="n">
        <v>62</v>
      </c>
      <c r="F2185" s="7" t="n">
        <v>3</v>
      </c>
      <c r="G2185" s="14" t="n">
        <v>627.49</v>
      </c>
      <c r="H2185" s="14" t="n">
        <v>1701.74</v>
      </c>
      <c r="I2185" s="14" t="n">
        <v>0</v>
      </c>
      <c r="J2185" s="14" t="n">
        <v>0</v>
      </c>
      <c r="K2185" s="14" t="n">
        <v>0</v>
      </c>
      <c r="L2185" s="14" t="n">
        <v>0</v>
      </c>
      <c r="M2185" s="14"/>
      <c r="N2185" s="14"/>
      <c r="O2185" s="14" t="n">
        <v>0</v>
      </c>
      <c r="P2185" s="7" t="n">
        <v>1</v>
      </c>
      <c r="Q2185" s="7" t="n">
        <v>44</v>
      </c>
      <c r="R2185" s="7" t="n">
        <v>20</v>
      </c>
      <c r="S2185" s="7" t="n">
        <v>0.853</v>
      </c>
      <c r="T2185" s="7" t="n">
        <v>0</v>
      </c>
      <c r="U2185" s="7" t="n">
        <v>0</v>
      </c>
      <c r="V2185" s="7" t="n">
        <v>0.0552</v>
      </c>
      <c r="W2185" s="7"/>
    </row>
    <row r="2186" customFormat="false" ht="15" hidden="false" customHeight="false" outlineLevel="0" collapsed="false">
      <c r="A2186" s="7" t="s">
        <v>2299</v>
      </c>
      <c r="B2186" s="7" t="s">
        <v>108</v>
      </c>
      <c r="C2186" s="7" t="n">
        <v>42</v>
      </c>
      <c r="D2186" s="7" t="s">
        <v>102</v>
      </c>
      <c r="E2186" s="7" t="n">
        <v>43</v>
      </c>
      <c r="F2186" s="7" t="n">
        <v>3</v>
      </c>
      <c r="G2186" s="14" t="n">
        <v>5872.32</v>
      </c>
      <c r="H2186" s="14" t="n">
        <v>26954.96</v>
      </c>
      <c r="I2186" s="14" t="n">
        <v>0</v>
      </c>
      <c r="J2186" s="14" t="n">
        <v>0</v>
      </c>
      <c r="K2186" s="14" t="n">
        <v>0</v>
      </c>
      <c r="L2186" s="14" t="n">
        <v>0</v>
      </c>
      <c r="M2186" s="14" t="n">
        <v>21900</v>
      </c>
      <c r="N2186" s="14" t="n">
        <v>11.2</v>
      </c>
      <c r="O2186" s="14" t="n">
        <v>376.53</v>
      </c>
      <c r="P2186" s="7" t="n">
        <v>27</v>
      </c>
      <c r="Q2186" s="7" t="n">
        <v>7</v>
      </c>
      <c r="R2186" s="7" t="n">
        <v>8</v>
      </c>
      <c r="S2186" s="7" t="n">
        <v>0.902</v>
      </c>
      <c r="T2186" s="7" t="n">
        <v>0</v>
      </c>
      <c r="U2186" s="7" t="n">
        <v>0</v>
      </c>
      <c r="V2186" s="7" t="n">
        <v>0.1073</v>
      </c>
      <c r="W2186" s="7"/>
    </row>
    <row r="2187" customFormat="false" ht="15" hidden="false" customHeight="false" outlineLevel="0" collapsed="false">
      <c r="A2187" s="7" t="s">
        <v>2300</v>
      </c>
      <c r="B2187" s="7" t="s">
        <v>128</v>
      </c>
      <c r="C2187" s="7" t="n">
        <v>40</v>
      </c>
      <c r="D2187" s="7" t="s">
        <v>104</v>
      </c>
      <c r="E2187" s="7" t="n">
        <v>101</v>
      </c>
      <c r="F2187" s="7" t="n">
        <v>2</v>
      </c>
      <c r="G2187" s="14" t="n">
        <v>494.99</v>
      </c>
      <c r="H2187" s="14" t="n">
        <v>770.62</v>
      </c>
      <c r="I2187" s="14" t="n">
        <v>0</v>
      </c>
      <c r="J2187" s="14" t="n">
        <v>0</v>
      </c>
      <c r="K2187" s="14" t="n">
        <v>0</v>
      </c>
      <c r="L2187" s="14" t="n">
        <v>0</v>
      </c>
      <c r="M2187" s="14"/>
      <c r="N2187" s="14"/>
      <c r="O2187" s="14" t="n">
        <v>0</v>
      </c>
      <c r="P2187" s="7" t="n">
        <v>14</v>
      </c>
      <c r="Q2187" s="7" t="n">
        <v>29</v>
      </c>
      <c r="R2187" s="7" t="n">
        <v>7</v>
      </c>
      <c r="S2187" s="7" t="n">
        <v>0.731</v>
      </c>
      <c r="T2187" s="7" t="n">
        <v>0</v>
      </c>
      <c r="U2187" s="7" t="n">
        <v>0</v>
      </c>
      <c r="V2187" s="7" t="n">
        <v>0.0251</v>
      </c>
      <c r="W2187" s="7"/>
    </row>
    <row r="2188" customFormat="false" ht="15" hidden="false" customHeight="false" outlineLevel="0" collapsed="false">
      <c r="A2188" s="7" t="s">
        <v>2301</v>
      </c>
      <c r="B2188" s="7" t="s">
        <v>101</v>
      </c>
      <c r="C2188" s="7" t="n">
        <v>62</v>
      </c>
      <c r="D2188" s="7" t="s">
        <v>102</v>
      </c>
      <c r="E2188" s="7" t="n">
        <v>356</v>
      </c>
      <c r="F2188" s="7" t="n">
        <v>1</v>
      </c>
      <c r="G2188" s="14" t="n">
        <v>5355.81</v>
      </c>
      <c r="H2188" s="14" t="n">
        <v>0</v>
      </c>
      <c r="I2188" s="14" t="n">
        <v>0</v>
      </c>
      <c r="J2188" s="14" t="n">
        <v>0</v>
      </c>
      <c r="K2188" s="14" t="n">
        <v>0</v>
      </c>
      <c r="L2188" s="14" t="n">
        <v>0</v>
      </c>
      <c r="M2188" s="14"/>
      <c r="N2188" s="14"/>
      <c r="O2188" s="14" t="n">
        <v>0</v>
      </c>
      <c r="P2188" s="7" t="n">
        <v>5</v>
      </c>
      <c r="Q2188" s="7" t="n">
        <v>35</v>
      </c>
      <c r="R2188" s="7" t="n">
        <v>8</v>
      </c>
      <c r="S2188" s="7" t="n">
        <v>0.429</v>
      </c>
      <c r="T2188" s="7" t="n">
        <v>0</v>
      </c>
      <c r="U2188" s="7" t="n">
        <v>0</v>
      </c>
      <c r="V2188" s="7" t="n">
        <v>0.0657</v>
      </c>
      <c r="W2188" s="7"/>
    </row>
    <row r="2189" customFormat="false" ht="15" hidden="false" customHeight="false" outlineLevel="0" collapsed="false">
      <c r="A2189" s="7" t="s">
        <v>2302</v>
      </c>
      <c r="B2189" s="7" t="s">
        <v>101</v>
      </c>
      <c r="C2189" s="7" t="n">
        <v>56</v>
      </c>
      <c r="D2189" s="7" t="s">
        <v>102</v>
      </c>
      <c r="E2189" s="7" t="n">
        <v>235</v>
      </c>
      <c r="F2189" s="7" t="n">
        <v>2</v>
      </c>
      <c r="G2189" s="14" t="n">
        <v>1691.27</v>
      </c>
      <c r="H2189" s="14" t="n">
        <v>2179.61</v>
      </c>
      <c r="I2189" s="14" t="n">
        <v>0</v>
      </c>
      <c r="J2189" s="14" t="n">
        <v>0</v>
      </c>
      <c r="K2189" s="14" t="n">
        <v>0</v>
      </c>
      <c r="L2189" s="14" t="n">
        <v>0</v>
      </c>
      <c r="M2189" s="14"/>
      <c r="N2189" s="14"/>
      <c r="O2189" s="14" t="n">
        <v>0</v>
      </c>
      <c r="P2189" s="7" t="n">
        <v>15</v>
      </c>
      <c r="Q2189" s="7" t="n">
        <v>9</v>
      </c>
      <c r="R2189" s="7" t="n">
        <v>6</v>
      </c>
      <c r="S2189" s="7" t="n">
        <v>0.594</v>
      </c>
      <c r="T2189" s="7" t="n">
        <v>0</v>
      </c>
      <c r="U2189" s="7" t="n">
        <v>0</v>
      </c>
      <c r="V2189" s="7" t="n">
        <v>0.1049</v>
      </c>
      <c r="W2189" s="7"/>
    </row>
    <row r="2190" customFormat="false" ht="15" hidden="false" customHeight="false" outlineLevel="0" collapsed="false">
      <c r="A2190" s="7" t="s">
        <v>2303</v>
      </c>
      <c r="B2190" s="7" t="s">
        <v>106</v>
      </c>
      <c r="C2190" s="7" t="n">
        <v>46</v>
      </c>
      <c r="D2190" s="7" t="s">
        <v>102</v>
      </c>
      <c r="E2190" s="7" t="n">
        <v>15</v>
      </c>
      <c r="F2190" s="7" t="n">
        <v>1</v>
      </c>
      <c r="G2190" s="14" t="n">
        <v>2457.29</v>
      </c>
      <c r="H2190" s="14" t="n">
        <v>0</v>
      </c>
      <c r="I2190" s="14" t="n">
        <v>0</v>
      </c>
      <c r="J2190" s="14" t="n">
        <v>0</v>
      </c>
      <c r="K2190" s="14" t="n">
        <v>0</v>
      </c>
      <c r="L2190" s="14" t="n">
        <v>0</v>
      </c>
      <c r="M2190" s="14"/>
      <c r="N2190" s="14"/>
      <c r="O2190" s="14" t="n">
        <v>0</v>
      </c>
      <c r="P2190" s="7" t="n">
        <v>3</v>
      </c>
      <c r="Q2190" s="7" t="n">
        <v>11</v>
      </c>
      <c r="R2190" s="7" t="n">
        <v>0</v>
      </c>
      <c r="S2190" s="7" t="n">
        <v>0.557</v>
      </c>
      <c r="T2190" s="7" t="n">
        <v>1</v>
      </c>
      <c r="U2190" s="7" t="n">
        <v>1</v>
      </c>
      <c r="V2190" s="7" t="n">
        <v>0.2431</v>
      </c>
      <c r="W2190" s="7"/>
    </row>
    <row r="2191" customFormat="false" ht="15" hidden="false" customHeight="false" outlineLevel="0" collapsed="false">
      <c r="A2191" s="7" t="s">
        <v>2304</v>
      </c>
      <c r="B2191" s="7" t="s">
        <v>108</v>
      </c>
      <c r="C2191" s="7" t="n">
        <v>56</v>
      </c>
      <c r="D2191" s="7" t="s">
        <v>104</v>
      </c>
      <c r="E2191" s="7" t="n">
        <v>298</v>
      </c>
      <c r="F2191" s="7" t="n">
        <v>2</v>
      </c>
      <c r="G2191" s="14" t="n">
        <v>1545.19</v>
      </c>
      <c r="H2191" s="14" t="n">
        <v>12945.17</v>
      </c>
      <c r="I2191" s="14" t="n">
        <v>0</v>
      </c>
      <c r="J2191" s="14" t="n">
        <v>0</v>
      </c>
      <c r="K2191" s="14" t="n">
        <v>0</v>
      </c>
      <c r="L2191" s="14" t="n">
        <v>0</v>
      </c>
      <c r="M2191" s="14"/>
      <c r="N2191" s="14"/>
      <c r="O2191" s="14" t="n">
        <v>0</v>
      </c>
      <c r="P2191" s="7" t="n">
        <v>2</v>
      </c>
      <c r="Q2191" s="7" t="n">
        <v>34</v>
      </c>
      <c r="R2191" s="7" t="n">
        <v>14</v>
      </c>
      <c r="S2191" s="7" t="n">
        <v>0.556</v>
      </c>
      <c r="T2191" s="7" t="n">
        <v>0</v>
      </c>
      <c r="U2191" s="7" t="n">
        <v>0</v>
      </c>
      <c r="V2191" s="7" t="n">
        <v>0.0169</v>
      </c>
      <c r="W2191" s="7"/>
    </row>
    <row r="2192" customFormat="false" ht="15" hidden="false" customHeight="false" outlineLevel="0" collapsed="false">
      <c r="A2192" s="7" t="s">
        <v>2305</v>
      </c>
      <c r="B2192" s="7" t="s">
        <v>101</v>
      </c>
      <c r="C2192" s="7" t="n">
        <v>59</v>
      </c>
      <c r="D2192" s="7" t="s">
        <v>104</v>
      </c>
      <c r="E2192" s="7" t="n">
        <v>325</v>
      </c>
      <c r="F2192" s="7" t="n">
        <v>3</v>
      </c>
      <c r="G2192" s="14" t="n">
        <v>15255.34</v>
      </c>
      <c r="H2192" s="14" t="n">
        <v>5778.68</v>
      </c>
      <c r="I2192" s="14" t="n">
        <v>0</v>
      </c>
      <c r="J2192" s="14" t="n">
        <v>0</v>
      </c>
      <c r="K2192" s="14" t="n">
        <v>0</v>
      </c>
      <c r="L2192" s="14" t="n">
        <v>0</v>
      </c>
      <c r="M2192" s="14" t="n">
        <v>7700</v>
      </c>
      <c r="N2192" s="14" t="n">
        <v>5.4</v>
      </c>
      <c r="O2192" s="14" t="n">
        <v>4237.48</v>
      </c>
      <c r="P2192" s="7" t="n">
        <v>6</v>
      </c>
      <c r="Q2192" s="7" t="n">
        <v>210</v>
      </c>
      <c r="R2192" s="7" t="n">
        <v>44</v>
      </c>
      <c r="S2192" s="7" t="n">
        <v>0.736</v>
      </c>
      <c r="T2192" s="7" t="n">
        <v>0</v>
      </c>
      <c r="U2192" s="7" t="n">
        <v>0</v>
      </c>
      <c r="V2192" s="7" t="n">
        <v>0.0084</v>
      </c>
      <c r="W2192" s="7"/>
    </row>
    <row r="2193" customFormat="false" ht="15" hidden="false" customHeight="false" outlineLevel="0" collapsed="false">
      <c r="A2193" s="7" t="s">
        <v>2306</v>
      </c>
      <c r="B2193" s="7" t="s">
        <v>108</v>
      </c>
      <c r="C2193" s="7" t="n">
        <v>52</v>
      </c>
      <c r="D2193" s="7" t="s">
        <v>104</v>
      </c>
      <c r="E2193" s="7" t="n">
        <v>217</v>
      </c>
      <c r="F2193" s="7" t="n">
        <v>2</v>
      </c>
      <c r="G2193" s="14" t="n">
        <v>7933.17</v>
      </c>
      <c r="H2193" s="14" t="n">
        <v>0</v>
      </c>
      <c r="I2193" s="14" t="n">
        <v>0</v>
      </c>
      <c r="J2193" s="14" t="n">
        <v>0</v>
      </c>
      <c r="K2193" s="14" t="n">
        <v>0</v>
      </c>
      <c r="L2193" s="14" t="n">
        <v>0</v>
      </c>
      <c r="M2193" s="14"/>
      <c r="N2193" s="14"/>
      <c r="O2193" s="14" t="n">
        <v>0</v>
      </c>
      <c r="P2193" s="7" t="n">
        <v>5</v>
      </c>
      <c r="Q2193" s="7" t="n">
        <v>61</v>
      </c>
      <c r="R2193" s="7" t="n">
        <v>6</v>
      </c>
      <c r="S2193" s="7" t="n">
        <v>0.709</v>
      </c>
      <c r="T2193" s="7" t="n">
        <v>3</v>
      </c>
      <c r="U2193" s="7" t="n">
        <v>0</v>
      </c>
      <c r="V2193" s="7" t="n">
        <v>0.1117</v>
      </c>
      <c r="W2193" s="7"/>
    </row>
    <row r="2194" customFormat="false" ht="15" hidden="false" customHeight="false" outlineLevel="0" collapsed="false">
      <c r="A2194" s="7" t="s">
        <v>2307</v>
      </c>
      <c r="B2194" s="7" t="s">
        <v>108</v>
      </c>
      <c r="C2194" s="7" t="n">
        <v>49</v>
      </c>
      <c r="D2194" s="7" t="s">
        <v>104</v>
      </c>
      <c r="E2194" s="7" t="n">
        <v>233</v>
      </c>
      <c r="F2194" s="7" t="n">
        <v>4</v>
      </c>
      <c r="G2194" s="14" t="n">
        <v>6138.22</v>
      </c>
      <c r="H2194" s="14" t="n">
        <v>39078.15</v>
      </c>
      <c r="I2194" s="14" t="n">
        <v>147900</v>
      </c>
      <c r="J2194" s="14" t="n">
        <v>0</v>
      </c>
      <c r="K2194" s="14" t="n">
        <v>0</v>
      </c>
      <c r="L2194" s="14" t="n">
        <v>0</v>
      </c>
      <c r="M2194" s="14" t="n">
        <v>31500</v>
      </c>
      <c r="N2194" s="14" t="n">
        <v>9.6</v>
      </c>
      <c r="O2194" s="14" t="n">
        <v>291.43</v>
      </c>
      <c r="P2194" s="7" t="n">
        <v>2</v>
      </c>
      <c r="Q2194" s="7" t="n">
        <v>17</v>
      </c>
      <c r="R2194" s="7" t="n">
        <v>0</v>
      </c>
      <c r="S2194" s="7" t="n">
        <v>0.671</v>
      </c>
      <c r="T2194" s="7" t="n">
        <v>1</v>
      </c>
      <c r="U2194" s="7" t="n">
        <v>1</v>
      </c>
      <c r="V2194" s="7" t="n">
        <v>0.0501</v>
      </c>
      <c r="W2194" s="7"/>
    </row>
    <row r="2195" customFormat="false" ht="15" hidden="false" customHeight="false" outlineLevel="0" collapsed="false">
      <c r="A2195" s="7" t="s">
        <v>2308</v>
      </c>
      <c r="B2195" s="7" t="s">
        <v>108</v>
      </c>
      <c r="C2195" s="7" t="n">
        <v>69</v>
      </c>
      <c r="D2195" s="7" t="s">
        <v>102</v>
      </c>
      <c r="E2195" s="7" t="n">
        <v>305</v>
      </c>
      <c r="F2195" s="7" t="n">
        <v>2</v>
      </c>
      <c r="G2195" s="14" t="n">
        <v>1169.53</v>
      </c>
      <c r="H2195" s="14" t="n">
        <v>1569.21</v>
      </c>
      <c r="I2195" s="14" t="n">
        <v>0</v>
      </c>
      <c r="J2195" s="14" t="n">
        <v>0</v>
      </c>
      <c r="K2195" s="14" t="n">
        <v>0</v>
      </c>
      <c r="L2195" s="14" t="n">
        <v>0</v>
      </c>
      <c r="M2195" s="14"/>
      <c r="N2195" s="14"/>
      <c r="O2195" s="14" t="n">
        <v>0</v>
      </c>
      <c r="P2195" s="7" t="n">
        <v>21</v>
      </c>
      <c r="Q2195" s="7" t="n">
        <v>5</v>
      </c>
      <c r="R2195" s="7" t="n">
        <v>3</v>
      </c>
      <c r="S2195" s="7" t="n">
        <v>0.465</v>
      </c>
      <c r="T2195" s="7" t="n">
        <v>1</v>
      </c>
      <c r="U2195" s="7" t="n">
        <v>0</v>
      </c>
      <c r="V2195" s="7" t="n">
        <v>0.2138</v>
      </c>
      <c r="W2195" s="7"/>
    </row>
    <row r="2196" customFormat="false" ht="15" hidden="false" customHeight="false" outlineLevel="0" collapsed="false">
      <c r="A2196" s="7" t="s">
        <v>2309</v>
      </c>
      <c r="B2196" s="7" t="s">
        <v>101</v>
      </c>
      <c r="C2196" s="7" t="n">
        <v>19</v>
      </c>
      <c r="D2196" s="7" t="s">
        <v>102</v>
      </c>
      <c r="E2196" s="7" t="n">
        <v>2</v>
      </c>
      <c r="F2196" s="7" t="n">
        <v>1</v>
      </c>
      <c r="G2196" s="14" t="n">
        <v>559.12</v>
      </c>
      <c r="H2196" s="14" t="n">
        <v>0</v>
      </c>
      <c r="I2196" s="14" t="n">
        <v>0</v>
      </c>
      <c r="J2196" s="14" t="n">
        <v>0</v>
      </c>
      <c r="K2196" s="14" t="n">
        <v>0</v>
      </c>
      <c r="L2196" s="14" t="n">
        <v>0</v>
      </c>
      <c r="M2196" s="14"/>
      <c r="N2196" s="14"/>
      <c r="O2196" s="14" t="n">
        <v>0</v>
      </c>
      <c r="P2196" s="7" t="n">
        <v>37</v>
      </c>
      <c r="Q2196" s="7" t="n">
        <v>10</v>
      </c>
      <c r="R2196" s="7" t="n">
        <v>8</v>
      </c>
      <c r="S2196" s="7" t="n">
        <v>0.959</v>
      </c>
      <c r="T2196" s="7" t="n">
        <v>0</v>
      </c>
      <c r="U2196" s="7" t="n">
        <v>0</v>
      </c>
      <c r="V2196" s="7" t="n">
        <v>0.1217</v>
      </c>
      <c r="W2196" s="7"/>
    </row>
    <row r="2197" customFormat="false" ht="15" hidden="false" customHeight="false" outlineLevel="0" collapsed="false">
      <c r="A2197" s="7" t="s">
        <v>2310</v>
      </c>
      <c r="B2197" s="7" t="s">
        <v>101</v>
      </c>
      <c r="C2197" s="7" t="n">
        <v>43</v>
      </c>
      <c r="D2197" s="7" t="s">
        <v>104</v>
      </c>
      <c r="E2197" s="7" t="n">
        <v>25</v>
      </c>
      <c r="F2197" s="7" t="n">
        <v>2</v>
      </c>
      <c r="G2197" s="14" t="n">
        <v>6240.61</v>
      </c>
      <c r="H2197" s="14" t="n">
        <v>44473.51</v>
      </c>
      <c r="I2197" s="14" t="n">
        <v>0</v>
      </c>
      <c r="J2197" s="14" t="n">
        <v>0</v>
      </c>
      <c r="K2197" s="14" t="n">
        <v>0</v>
      </c>
      <c r="L2197" s="14" t="n">
        <v>0</v>
      </c>
      <c r="M2197" s="14"/>
      <c r="N2197" s="14"/>
      <c r="O2197" s="14" t="n">
        <v>0</v>
      </c>
      <c r="P2197" s="7" t="n">
        <v>13</v>
      </c>
      <c r="Q2197" s="7" t="n">
        <v>35</v>
      </c>
      <c r="R2197" s="7" t="n">
        <v>9</v>
      </c>
      <c r="S2197" s="7" t="n">
        <v>0.535</v>
      </c>
      <c r="T2197" s="7" t="n">
        <v>0</v>
      </c>
      <c r="U2197" s="7" t="n">
        <v>0</v>
      </c>
      <c r="V2197" s="7" t="n">
        <v>0.0316</v>
      </c>
      <c r="W2197" s="7"/>
    </row>
    <row r="2198" customFormat="false" ht="15" hidden="false" customHeight="false" outlineLevel="0" collapsed="false">
      <c r="A2198" s="7" t="s">
        <v>2311</v>
      </c>
      <c r="B2198" s="7" t="s">
        <v>106</v>
      </c>
      <c r="C2198" s="7" t="n">
        <v>47</v>
      </c>
      <c r="D2198" s="7" t="s">
        <v>104</v>
      </c>
      <c r="E2198" s="7" t="n">
        <v>115</v>
      </c>
      <c r="F2198" s="7" t="n">
        <v>2</v>
      </c>
      <c r="G2198" s="14" t="n">
        <v>7621.74</v>
      </c>
      <c r="H2198" s="14" t="n">
        <v>27482.91</v>
      </c>
      <c r="I2198" s="14" t="n">
        <v>0</v>
      </c>
      <c r="J2198" s="14" t="n">
        <v>0</v>
      </c>
      <c r="K2198" s="14" t="n">
        <v>0</v>
      </c>
      <c r="L2198" s="14" t="n">
        <v>0</v>
      </c>
      <c r="M2198" s="14"/>
      <c r="N2198" s="14"/>
      <c r="O2198" s="14" t="n">
        <v>0</v>
      </c>
      <c r="P2198" s="7" t="n">
        <v>18</v>
      </c>
      <c r="Q2198" s="7" t="n">
        <v>8</v>
      </c>
      <c r="R2198" s="7" t="n">
        <v>6</v>
      </c>
      <c r="S2198" s="7" t="n">
        <v>0.588</v>
      </c>
      <c r="T2198" s="7" t="n">
        <v>1</v>
      </c>
      <c r="U2198" s="7" t="n">
        <v>0</v>
      </c>
      <c r="V2198" s="7" t="n">
        <v>0.0867</v>
      </c>
      <c r="W2198" s="7"/>
    </row>
    <row r="2199" customFormat="false" ht="15" hidden="false" customHeight="false" outlineLevel="0" collapsed="false">
      <c r="A2199" s="7" t="s">
        <v>2312</v>
      </c>
      <c r="B2199" s="7" t="s">
        <v>106</v>
      </c>
      <c r="C2199" s="7" t="n">
        <v>62</v>
      </c>
      <c r="D2199" s="7" t="s">
        <v>104</v>
      </c>
      <c r="E2199" s="7" t="n">
        <v>343</v>
      </c>
      <c r="F2199" s="7" t="n">
        <v>2</v>
      </c>
      <c r="G2199" s="14" t="n">
        <v>1223.78</v>
      </c>
      <c r="H2199" s="14" t="n">
        <v>16412.38</v>
      </c>
      <c r="I2199" s="14" t="n">
        <v>0</v>
      </c>
      <c r="J2199" s="14" t="n">
        <v>0</v>
      </c>
      <c r="K2199" s="14" t="n">
        <v>0</v>
      </c>
      <c r="L2199" s="14" t="n">
        <v>0</v>
      </c>
      <c r="M2199" s="14"/>
      <c r="N2199" s="14"/>
      <c r="O2199" s="14" t="n">
        <v>0</v>
      </c>
      <c r="P2199" s="7" t="n">
        <v>69</v>
      </c>
      <c r="Q2199" s="7" t="n">
        <v>15</v>
      </c>
      <c r="R2199" s="7" t="n">
        <v>7</v>
      </c>
      <c r="S2199" s="7" t="n">
        <v>0.71</v>
      </c>
      <c r="T2199" s="7" t="n">
        <v>0</v>
      </c>
      <c r="U2199" s="7" t="n">
        <v>0</v>
      </c>
      <c r="V2199" s="7" t="n">
        <v>0.0554</v>
      </c>
      <c r="W2199" s="7"/>
    </row>
    <row r="2200" customFormat="false" ht="15" hidden="false" customHeight="false" outlineLevel="0" collapsed="false">
      <c r="A2200" s="7" t="s">
        <v>2313</v>
      </c>
      <c r="B2200" s="7" t="s">
        <v>101</v>
      </c>
      <c r="C2200" s="7" t="n">
        <v>50</v>
      </c>
      <c r="D2200" s="7" t="s">
        <v>102</v>
      </c>
      <c r="E2200" s="7" t="n">
        <v>97</v>
      </c>
      <c r="F2200" s="7" t="n">
        <v>1</v>
      </c>
      <c r="G2200" s="14" t="n">
        <v>19936.69</v>
      </c>
      <c r="H2200" s="14" t="n">
        <v>0</v>
      </c>
      <c r="I2200" s="14" t="n">
        <v>0</v>
      </c>
      <c r="J2200" s="14" t="n">
        <v>0</v>
      </c>
      <c r="K2200" s="14" t="n">
        <v>0</v>
      </c>
      <c r="L2200" s="14" t="n">
        <v>0</v>
      </c>
      <c r="M2200" s="14"/>
      <c r="N2200" s="14"/>
      <c r="O2200" s="14" t="n">
        <v>0</v>
      </c>
      <c r="P2200" s="7" t="n">
        <v>1</v>
      </c>
      <c r="Q2200" s="7" t="n">
        <v>31</v>
      </c>
      <c r="R2200" s="7" t="n">
        <v>10</v>
      </c>
      <c r="S2200" s="7" t="n">
        <v>0.476</v>
      </c>
      <c r="T2200" s="7" t="n">
        <v>0</v>
      </c>
      <c r="U2200" s="7" t="n">
        <v>0</v>
      </c>
      <c r="V2200" s="7" t="n">
        <v>0.0901</v>
      </c>
      <c r="W2200" s="7"/>
    </row>
    <row r="2201" customFormat="false" ht="15" hidden="false" customHeight="false" outlineLevel="0" collapsed="false">
      <c r="A2201" s="7" t="s">
        <v>2314</v>
      </c>
      <c r="B2201" s="7" t="s">
        <v>106</v>
      </c>
      <c r="C2201" s="7" t="n">
        <v>60</v>
      </c>
      <c r="D2201" s="7" t="s">
        <v>104</v>
      </c>
      <c r="E2201" s="7" t="n">
        <v>107</v>
      </c>
      <c r="F2201" s="7" t="n">
        <v>2</v>
      </c>
      <c r="G2201" s="14" t="n">
        <v>15045.72</v>
      </c>
      <c r="H2201" s="14" t="n">
        <v>0</v>
      </c>
      <c r="I2201" s="14" t="n">
        <v>0</v>
      </c>
      <c r="J2201" s="14" t="n">
        <v>0</v>
      </c>
      <c r="K2201" s="14" t="n">
        <v>0</v>
      </c>
      <c r="L2201" s="14" t="n">
        <v>0</v>
      </c>
      <c r="M2201" s="14" t="n">
        <v>8700</v>
      </c>
      <c r="N2201" s="14" t="n">
        <v>29.1</v>
      </c>
      <c r="O2201" s="14" t="n">
        <v>276.51</v>
      </c>
      <c r="P2201" s="7" t="n">
        <v>2</v>
      </c>
      <c r="Q2201" s="7" t="n">
        <v>21</v>
      </c>
      <c r="R2201" s="7" t="n">
        <v>6</v>
      </c>
      <c r="S2201" s="7" t="n">
        <v>0.614</v>
      </c>
      <c r="T2201" s="7" t="n">
        <v>0</v>
      </c>
      <c r="U2201" s="7" t="n">
        <v>0</v>
      </c>
      <c r="V2201" s="7" t="n">
        <v>0.0339</v>
      </c>
      <c r="W2201" s="7"/>
    </row>
    <row r="2202" customFormat="false" ht="15" hidden="false" customHeight="false" outlineLevel="0" collapsed="false">
      <c r="A2202" s="7" t="s">
        <v>2315</v>
      </c>
      <c r="B2202" s="7" t="s">
        <v>108</v>
      </c>
      <c r="C2202" s="7" t="n">
        <v>32</v>
      </c>
      <c r="D2202" s="7" t="s">
        <v>102</v>
      </c>
      <c r="E2202" s="7" t="n">
        <v>40</v>
      </c>
      <c r="F2202" s="7" t="n">
        <v>3</v>
      </c>
      <c r="G2202" s="14" t="n">
        <v>1637.08</v>
      </c>
      <c r="H2202" s="14" t="n">
        <v>2647.48</v>
      </c>
      <c r="I2202" s="14" t="n">
        <v>0</v>
      </c>
      <c r="J2202" s="14" t="n">
        <v>0</v>
      </c>
      <c r="K2202" s="14" t="n">
        <v>0</v>
      </c>
      <c r="L2202" s="14" t="n">
        <v>23090</v>
      </c>
      <c r="M2202" s="14"/>
      <c r="N2202" s="14"/>
      <c r="O2202" s="14" t="n">
        <v>0</v>
      </c>
      <c r="P2202" s="7" t="n">
        <v>8</v>
      </c>
      <c r="Q2202" s="7" t="n">
        <v>38</v>
      </c>
      <c r="R2202" s="7" t="n">
        <v>23</v>
      </c>
      <c r="S2202" s="7" t="n">
        <v>0.923</v>
      </c>
      <c r="T2202" s="7" t="n">
        <v>0</v>
      </c>
      <c r="U2202" s="7" t="n">
        <v>0</v>
      </c>
      <c r="V2202" s="7" t="n">
        <v>0.0918</v>
      </c>
      <c r="W2202" s="7"/>
    </row>
    <row r="2203" customFormat="false" ht="15" hidden="false" customHeight="false" outlineLevel="0" collapsed="false">
      <c r="A2203" s="7" t="s">
        <v>2316</v>
      </c>
      <c r="B2203" s="7" t="s">
        <v>101</v>
      </c>
      <c r="C2203" s="7" t="n">
        <v>53</v>
      </c>
      <c r="D2203" s="7" t="s">
        <v>104</v>
      </c>
      <c r="E2203" s="7" t="n">
        <v>93</v>
      </c>
      <c r="F2203" s="7" t="n">
        <v>5</v>
      </c>
      <c r="G2203" s="14" t="n">
        <v>11778.72</v>
      </c>
      <c r="H2203" s="14" t="n">
        <v>55356.57</v>
      </c>
      <c r="I2203" s="14" t="n">
        <v>0</v>
      </c>
      <c r="J2203" s="14" t="n">
        <v>0</v>
      </c>
      <c r="K2203" s="14" t="n">
        <v>193700</v>
      </c>
      <c r="L2203" s="14" t="n">
        <v>0</v>
      </c>
      <c r="M2203" s="14" t="n">
        <v>13400</v>
      </c>
      <c r="N2203" s="14" t="n">
        <v>42.4</v>
      </c>
      <c r="O2203" s="14" t="n">
        <v>1598.11</v>
      </c>
      <c r="P2203" s="7" t="n">
        <v>1</v>
      </c>
      <c r="Q2203" s="7" t="n">
        <v>70</v>
      </c>
      <c r="R2203" s="7" t="n">
        <v>21</v>
      </c>
      <c r="S2203" s="7" t="n">
        <v>0.883</v>
      </c>
      <c r="T2203" s="7" t="n">
        <v>0</v>
      </c>
      <c r="U2203" s="7" t="n">
        <v>0</v>
      </c>
      <c r="V2203" s="7" t="n">
        <v>0.0099</v>
      </c>
      <c r="W2203" s="7"/>
    </row>
    <row r="2204" customFormat="false" ht="15" hidden="false" customHeight="false" outlineLevel="0" collapsed="false">
      <c r="A2204" s="7" t="s">
        <v>2317</v>
      </c>
      <c r="B2204" s="7" t="s">
        <v>108</v>
      </c>
      <c r="C2204" s="7" t="n">
        <v>38</v>
      </c>
      <c r="D2204" s="7" t="s">
        <v>102</v>
      </c>
      <c r="E2204" s="7" t="n">
        <v>153</v>
      </c>
      <c r="F2204" s="7" t="n">
        <v>2</v>
      </c>
      <c r="G2204" s="14" t="n">
        <v>6954.84</v>
      </c>
      <c r="H2204" s="14" t="n">
        <v>27214.76</v>
      </c>
      <c r="I2204" s="14" t="n">
        <v>0</v>
      </c>
      <c r="J2204" s="14" t="n">
        <v>0</v>
      </c>
      <c r="K2204" s="14" t="n">
        <v>0</v>
      </c>
      <c r="L2204" s="14" t="n">
        <v>0</v>
      </c>
      <c r="M2204" s="14"/>
      <c r="N2204" s="14"/>
      <c r="O2204" s="14" t="n">
        <v>0</v>
      </c>
      <c r="P2204" s="7" t="n">
        <v>216</v>
      </c>
      <c r="Q2204" s="7" t="n">
        <v>0</v>
      </c>
      <c r="R2204" s="7" t="n">
        <v>0</v>
      </c>
      <c r="S2204" s="7"/>
      <c r="T2204" s="7" t="n">
        <v>1</v>
      </c>
      <c r="U2204" s="7" t="n">
        <v>1</v>
      </c>
      <c r="V2204" s="7" t="n">
        <v>0.3961</v>
      </c>
      <c r="W2204" s="7"/>
    </row>
    <row r="2205" customFormat="false" ht="15" hidden="false" customHeight="false" outlineLevel="0" collapsed="false">
      <c r="A2205" s="7" t="s">
        <v>2318</v>
      </c>
      <c r="B2205" s="7" t="s">
        <v>101</v>
      </c>
      <c r="C2205" s="7" t="n">
        <v>27</v>
      </c>
      <c r="D2205" s="7" t="s">
        <v>104</v>
      </c>
      <c r="E2205" s="7" t="n">
        <v>29</v>
      </c>
      <c r="F2205" s="7" t="n">
        <v>3</v>
      </c>
      <c r="G2205" s="14" t="n">
        <v>3102.95</v>
      </c>
      <c r="H2205" s="14" t="n">
        <v>0</v>
      </c>
      <c r="I2205" s="14" t="n">
        <v>0</v>
      </c>
      <c r="J2205" s="14" t="n">
        <v>0</v>
      </c>
      <c r="K2205" s="14" t="n">
        <v>0</v>
      </c>
      <c r="L2205" s="14" t="n">
        <v>0</v>
      </c>
      <c r="M2205" s="14" t="n">
        <v>4200</v>
      </c>
      <c r="N2205" s="14" t="n">
        <v>51.3</v>
      </c>
      <c r="O2205" s="14" t="n">
        <v>525.46</v>
      </c>
      <c r="P2205" s="7" t="n">
        <v>3</v>
      </c>
      <c r="Q2205" s="7" t="n">
        <v>47</v>
      </c>
      <c r="R2205" s="7" t="n">
        <v>13</v>
      </c>
      <c r="S2205" s="7" t="n">
        <v>0.84</v>
      </c>
      <c r="T2205" s="7" t="n">
        <v>1</v>
      </c>
      <c r="U2205" s="7" t="n">
        <v>0</v>
      </c>
      <c r="V2205" s="7" t="n">
        <v>0.0412</v>
      </c>
      <c r="W2205" s="7"/>
    </row>
    <row r="2206" customFormat="false" ht="15" hidden="false" customHeight="false" outlineLevel="0" collapsed="false">
      <c r="A2206" s="7" t="s">
        <v>2319</v>
      </c>
      <c r="B2206" s="7" t="s">
        <v>101</v>
      </c>
      <c r="C2206" s="7" t="n">
        <v>47</v>
      </c>
      <c r="D2206" s="7" t="s">
        <v>104</v>
      </c>
      <c r="E2206" s="7" t="n">
        <v>121</v>
      </c>
      <c r="F2206" s="7" t="n">
        <v>3</v>
      </c>
      <c r="G2206" s="14" t="n">
        <v>8789.06</v>
      </c>
      <c r="H2206" s="14" t="n">
        <v>73039.53</v>
      </c>
      <c r="I2206" s="14" t="n">
        <v>0</v>
      </c>
      <c r="J2206" s="14" t="n">
        <v>0</v>
      </c>
      <c r="K2206" s="14" t="n">
        <v>0</v>
      </c>
      <c r="L2206" s="14" t="n">
        <v>2080</v>
      </c>
      <c r="M2206" s="14"/>
      <c r="N2206" s="14"/>
      <c r="O2206" s="14" t="n">
        <v>0</v>
      </c>
      <c r="P2206" s="7" t="n">
        <v>2</v>
      </c>
      <c r="Q2206" s="7" t="n">
        <v>42</v>
      </c>
      <c r="R2206" s="7" t="n">
        <v>17</v>
      </c>
      <c r="S2206" s="7" t="n">
        <v>0.938</v>
      </c>
      <c r="T2206" s="7" t="n">
        <v>0</v>
      </c>
      <c r="U2206" s="7" t="n">
        <v>0</v>
      </c>
      <c r="V2206" s="7" t="n">
        <v>0.0169</v>
      </c>
      <c r="W2206" s="7"/>
    </row>
    <row r="2207" customFormat="false" ht="15" hidden="false" customHeight="false" outlineLevel="0" collapsed="false">
      <c r="A2207" s="7" t="s">
        <v>2320</v>
      </c>
      <c r="B2207" s="7" t="s">
        <v>128</v>
      </c>
      <c r="C2207" s="7" t="n">
        <v>35</v>
      </c>
      <c r="D2207" s="7" t="s">
        <v>102</v>
      </c>
      <c r="E2207" s="7" t="n">
        <v>77</v>
      </c>
      <c r="F2207" s="7" t="n">
        <v>1</v>
      </c>
      <c r="G2207" s="14" t="n">
        <v>8218.38</v>
      </c>
      <c r="H2207" s="14" t="n">
        <v>0</v>
      </c>
      <c r="I2207" s="14" t="n">
        <v>0</v>
      </c>
      <c r="J2207" s="14" t="n">
        <v>0</v>
      </c>
      <c r="K2207" s="14" t="n">
        <v>0</v>
      </c>
      <c r="L2207" s="14" t="n">
        <v>0</v>
      </c>
      <c r="M2207" s="14"/>
      <c r="N2207" s="14"/>
      <c r="O2207" s="14" t="n">
        <v>0</v>
      </c>
      <c r="P2207" s="7" t="n">
        <v>9</v>
      </c>
      <c r="Q2207" s="7" t="n">
        <v>23</v>
      </c>
      <c r="R2207" s="7" t="n">
        <v>10</v>
      </c>
      <c r="S2207" s="7" t="n">
        <v>0.785</v>
      </c>
      <c r="T2207" s="7" t="n">
        <v>1</v>
      </c>
      <c r="U2207" s="7" t="n">
        <v>0</v>
      </c>
      <c r="V2207" s="7" t="n">
        <v>0.1532</v>
      </c>
      <c r="W2207" s="7"/>
    </row>
    <row r="2208" customFormat="false" ht="15" hidden="false" customHeight="false" outlineLevel="0" collapsed="false">
      <c r="A2208" s="7" t="s">
        <v>2321</v>
      </c>
      <c r="B2208" s="7" t="s">
        <v>106</v>
      </c>
      <c r="C2208" s="7" t="n">
        <v>54</v>
      </c>
      <c r="D2208" s="7" t="s">
        <v>102</v>
      </c>
      <c r="E2208" s="7" t="n">
        <v>109</v>
      </c>
      <c r="F2208" s="7" t="n">
        <v>2</v>
      </c>
      <c r="G2208" s="14" t="n">
        <v>4797.52</v>
      </c>
      <c r="H2208" s="14" t="n">
        <v>9514.09</v>
      </c>
      <c r="I2208" s="14" t="n">
        <v>0</v>
      </c>
      <c r="J2208" s="14" t="n">
        <v>0</v>
      </c>
      <c r="K2208" s="14" t="n">
        <v>0</v>
      </c>
      <c r="L2208" s="14" t="n">
        <v>0</v>
      </c>
      <c r="M2208" s="14"/>
      <c r="N2208" s="14"/>
      <c r="O2208" s="14" t="n">
        <v>0</v>
      </c>
      <c r="P2208" s="7" t="n">
        <v>1</v>
      </c>
      <c r="Q2208" s="7" t="n">
        <v>7</v>
      </c>
      <c r="R2208" s="7" t="n">
        <v>0</v>
      </c>
      <c r="S2208" s="7" t="n">
        <v>0.447</v>
      </c>
      <c r="T2208" s="7" t="n">
        <v>0</v>
      </c>
      <c r="U2208" s="7" t="n">
        <v>0</v>
      </c>
      <c r="V2208" s="7" t="n">
        <v>0.1108</v>
      </c>
      <c r="W2208" s="7"/>
    </row>
    <row r="2209" customFormat="false" ht="15" hidden="false" customHeight="false" outlineLevel="0" collapsed="false">
      <c r="A2209" s="7" t="s">
        <v>2322</v>
      </c>
      <c r="B2209" s="7" t="s">
        <v>101</v>
      </c>
      <c r="C2209" s="7" t="n">
        <v>78</v>
      </c>
      <c r="D2209" s="7" t="s">
        <v>104</v>
      </c>
      <c r="E2209" s="7" t="n">
        <v>475</v>
      </c>
      <c r="F2209" s="7" t="n">
        <v>3</v>
      </c>
      <c r="G2209" s="14" t="n">
        <v>2280.99</v>
      </c>
      <c r="H2209" s="14" t="n">
        <v>0</v>
      </c>
      <c r="I2209" s="14" t="n">
        <v>2300</v>
      </c>
      <c r="J2209" s="14" t="n">
        <v>0</v>
      </c>
      <c r="K2209" s="14" t="n">
        <v>0</v>
      </c>
      <c r="L2209" s="14" t="n">
        <v>0</v>
      </c>
      <c r="M2209" s="14" t="n">
        <v>1600</v>
      </c>
      <c r="N2209" s="14" t="n">
        <v>58.2</v>
      </c>
      <c r="O2209" s="14" t="n">
        <v>267.93</v>
      </c>
      <c r="P2209" s="7" t="n">
        <v>0</v>
      </c>
      <c r="Q2209" s="7" t="n">
        <v>50</v>
      </c>
      <c r="R2209" s="7" t="n">
        <v>7</v>
      </c>
      <c r="S2209" s="7" t="n">
        <v>0.339</v>
      </c>
      <c r="T2209" s="7" t="n">
        <v>2</v>
      </c>
      <c r="U2209" s="7" t="n">
        <v>0</v>
      </c>
      <c r="V2209" s="7" t="n">
        <v>0.0719</v>
      </c>
      <c r="W2209" s="7"/>
    </row>
    <row r="2210" customFormat="false" ht="15" hidden="false" customHeight="false" outlineLevel="0" collapsed="false">
      <c r="A2210" s="7" t="s">
        <v>2323</v>
      </c>
      <c r="B2210" s="7" t="s">
        <v>108</v>
      </c>
      <c r="C2210" s="7" t="n">
        <v>35</v>
      </c>
      <c r="D2210" s="7" t="s">
        <v>102</v>
      </c>
      <c r="E2210" s="7" t="n">
        <v>80</v>
      </c>
      <c r="F2210" s="7" t="n">
        <v>3</v>
      </c>
      <c r="G2210" s="14" t="n">
        <v>3773.16</v>
      </c>
      <c r="H2210" s="14" t="n">
        <v>24867.86</v>
      </c>
      <c r="I2210" s="14" t="n">
        <v>0</v>
      </c>
      <c r="J2210" s="14" t="n">
        <v>0</v>
      </c>
      <c r="K2210" s="14" t="n">
        <v>217100</v>
      </c>
      <c r="L2210" s="14" t="n">
        <v>0</v>
      </c>
      <c r="M2210" s="14"/>
      <c r="N2210" s="14"/>
      <c r="O2210" s="14" t="n">
        <v>0</v>
      </c>
      <c r="P2210" s="7" t="n">
        <v>57</v>
      </c>
      <c r="Q2210" s="7" t="n">
        <v>3</v>
      </c>
      <c r="R2210" s="7" t="n">
        <v>7</v>
      </c>
      <c r="S2210" s="7" t="n">
        <v>0.374</v>
      </c>
      <c r="T2210" s="7" t="n">
        <v>0</v>
      </c>
      <c r="U2210" s="7" t="n">
        <v>0</v>
      </c>
      <c r="V2210" s="7" t="n">
        <v>0.1614</v>
      </c>
      <c r="W2210" s="7"/>
    </row>
    <row r="2211" customFormat="false" ht="15" hidden="false" customHeight="false" outlineLevel="0" collapsed="false">
      <c r="A2211" s="7" t="s">
        <v>2324</v>
      </c>
      <c r="B2211" s="7" t="s">
        <v>106</v>
      </c>
      <c r="C2211" s="7" t="n">
        <v>33</v>
      </c>
      <c r="D2211" s="7" t="s">
        <v>102</v>
      </c>
      <c r="E2211" s="7" t="n">
        <v>49</v>
      </c>
      <c r="F2211" s="7" t="n">
        <v>3</v>
      </c>
      <c r="G2211" s="14" t="n">
        <v>1033.04</v>
      </c>
      <c r="H2211" s="14" t="n">
        <v>4312.16</v>
      </c>
      <c r="I2211" s="14" t="n">
        <v>0</v>
      </c>
      <c r="J2211" s="14" t="n">
        <v>0</v>
      </c>
      <c r="K2211" s="14" t="n">
        <v>107600</v>
      </c>
      <c r="L2211" s="14" t="n">
        <v>0</v>
      </c>
      <c r="M2211" s="14"/>
      <c r="N2211" s="14"/>
      <c r="O2211" s="14" t="n">
        <v>0</v>
      </c>
      <c r="P2211" s="7" t="n">
        <v>23</v>
      </c>
      <c r="Q2211" s="7" t="n">
        <v>14</v>
      </c>
      <c r="R2211" s="7" t="n">
        <v>12</v>
      </c>
      <c r="S2211" s="7" t="n">
        <v>0.885</v>
      </c>
      <c r="T2211" s="7" t="n">
        <v>1</v>
      </c>
      <c r="U2211" s="7" t="n">
        <v>0</v>
      </c>
      <c r="V2211" s="7" t="n">
        <v>0.1494</v>
      </c>
      <c r="W2211" s="7"/>
    </row>
    <row r="2212" customFormat="false" ht="15" hidden="false" customHeight="false" outlineLevel="0" collapsed="false">
      <c r="A2212" s="7" t="s">
        <v>2325</v>
      </c>
      <c r="B2212" s="7" t="s">
        <v>101</v>
      </c>
      <c r="C2212" s="7" t="n">
        <v>43</v>
      </c>
      <c r="D2212" s="7" t="s">
        <v>104</v>
      </c>
      <c r="E2212" s="7" t="n">
        <v>129</v>
      </c>
      <c r="F2212" s="7" t="n">
        <v>3</v>
      </c>
      <c r="G2212" s="14" t="n">
        <v>28663.08</v>
      </c>
      <c r="H2212" s="14" t="n">
        <v>232416.48</v>
      </c>
      <c r="I2212" s="14" t="n">
        <v>0</v>
      </c>
      <c r="J2212" s="14" t="n">
        <v>0</v>
      </c>
      <c r="K2212" s="14" t="n">
        <v>353400</v>
      </c>
      <c r="L2212" s="14" t="n">
        <v>0</v>
      </c>
      <c r="M2212" s="14"/>
      <c r="N2212" s="14"/>
      <c r="O2212" s="14" t="n">
        <v>0</v>
      </c>
      <c r="P2212" s="7" t="n">
        <v>18</v>
      </c>
      <c r="Q2212" s="7" t="n">
        <v>15</v>
      </c>
      <c r="R2212" s="7" t="n">
        <v>3</v>
      </c>
      <c r="S2212" s="7" t="n">
        <v>0.647</v>
      </c>
      <c r="T2212" s="7" t="n">
        <v>0</v>
      </c>
      <c r="U2212" s="7" t="n">
        <v>0</v>
      </c>
      <c r="V2212" s="7" t="n">
        <v>0.0351</v>
      </c>
      <c r="W2212" s="7"/>
    </row>
    <row r="2213" customFormat="false" ht="15" hidden="false" customHeight="false" outlineLevel="0" collapsed="false">
      <c r="A2213" s="7" t="s">
        <v>2326</v>
      </c>
      <c r="B2213" s="7" t="s">
        <v>128</v>
      </c>
      <c r="C2213" s="7" t="n">
        <v>48</v>
      </c>
      <c r="D2213" s="7" t="s">
        <v>102</v>
      </c>
      <c r="E2213" s="7" t="n">
        <v>111</v>
      </c>
      <c r="F2213" s="7" t="n">
        <v>1</v>
      </c>
      <c r="G2213" s="14" t="n">
        <v>2116.81</v>
      </c>
      <c r="H2213" s="14" t="n">
        <v>0</v>
      </c>
      <c r="I2213" s="14" t="n">
        <v>0</v>
      </c>
      <c r="J2213" s="14" t="n">
        <v>0</v>
      </c>
      <c r="K2213" s="14" t="n">
        <v>0</v>
      </c>
      <c r="L2213" s="14" t="n">
        <v>0</v>
      </c>
      <c r="M2213" s="14"/>
      <c r="N2213" s="14"/>
      <c r="O2213" s="14" t="n">
        <v>0</v>
      </c>
      <c r="P2213" s="7" t="n">
        <v>52</v>
      </c>
      <c r="Q2213" s="7" t="n">
        <v>11</v>
      </c>
      <c r="R2213" s="7" t="n">
        <v>6</v>
      </c>
      <c r="S2213" s="7" t="n">
        <v>0.805</v>
      </c>
      <c r="T2213" s="7" t="n">
        <v>0</v>
      </c>
      <c r="U2213" s="7" t="n">
        <v>0</v>
      </c>
      <c r="V2213" s="7" t="n">
        <v>0.1181</v>
      </c>
      <c r="W2213" s="7" t="s">
        <v>117</v>
      </c>
    </row>
    <row r="2214" customFormat="false" ht="15" hidden="false" customHeight="false" outlineLevel="0" collapsed="false">
      <c r="A2214" s="7" t="s">
        <v>2327</v>
      </c>
      <c r="B2214" s="7" t="s">
        <v>128</v>
      </c>
      <c r="C2214" s="7" t="n">
        <v>61</v>
      </c>
      <c r="D2214" s="7" t="s">
        <v>104</v>
      </c>
      <c r="E2214" s="7" t="n">
        <v>91</v>
      </c>
      <c r="F2214" s="7" t="n">
        <v>2</v>
      </c>
      <c r="G2214" s="14" t="n">
        <v>2181.55</v>
      </c>
      <c r="H2214" s="14" t="n">
        <v>20610.3</v>
      </c>
      <c r="I2214" s="14" t="n">
        <v>0</v>
      </c>
      <c r="J2214" s="14" t="n">
        <v>0</v>
      </c>
      <c r="K2214" s="14" t="n">
        <v>0</v>
      </c>
      <c r="L2214" s="14" t="n">
        <v>0</v>
      </c>
      <c r="M2214" s="14"/>
      <c r="N2214" s="14"/>
      <c r="O2214" s="14" t="n">
        <v>0</v>
      </c>
      <c r="P2214" s="7" t="n">
        <v>0</v>
      </c>
      <c r="Q2214" s="7" t="n">
        <v>36</v>
      </c>
      <c r="R2214" s="7" t="n">
        <v>2</v>
      </c>
      <c r="S2214" s="7" t="n">
        <v>0.479</v>
      </c>
      <c r="T2214" s="7" t="n">
        <v>0</v>
      </c>
      <c r="U2214" s="7" t="n">
        <v>0</v>
      </c>
      <c r="V2214" s="7" t="n">
        <v>0.0231</v>
      </c>
      <c r="W2214" s="7"/>
    </row>
    <row r="2215" customFormat="false" ht="15" hidden="false" customHeight="false" outlineLevel="0" collapsed="false">
      <c r="A2215" s="7" t="s">
        <v>2328</v>
      </c>
      <c r="B2215" s="7" t="s">
        <v>101</v>
      </c>
      <c r="C2215" s="7" t="n">
        <v>27</v>
      </c>
      <c r="D2215" s="7" t="s">
        <v>102</v>
      </c>
      <c r="E2215" s="7" t="n">
        <v>9</v>
      </c>
      <c r="F2215" s="7" t="n">
        <v>3</v>
      </c>
      <c r="G2215" s="14" t="n">
        <v>3681.48</v>
      </c>
      <c r="H2215" s="14" t="n">
        <v>78162.12</v>
      </c>
      <c r="I2215" s="14" t="n">
        <v>108300</v>
      </c>
      <c r="J2215" s="14" t="n">
        <v>0</v>
      </c>
      <c r="K2215" s="14" t="n">
        <v>0</v>
      </c>
      <c r="L2215" s="14" t="n">
        <v>0</v>
      </c>
      <c r="M2215" s="14"/>
      <c r="N2215" s="14"/>
      <c r="O2215" s="14" t="n">
        <v>0</v>
      </c>
      <c r="P2215" s="7"/>
      <c r="Q2215" s="7" t="n">
        <v>22</v>
      </c>
      <c r="R2215" s="7" t="n">
        <v>6</v>
      </c>
      <c r="S2215" s="7" t="n">
        <v>0.593</v>
      </c>
      <c r="T2215" s="7" t="n">
        <v>3</v>
      </c>
      <c r="U2215" s="7" t="n">
        <v>1</v>
      </c>
      <c r="V2215" s="7"/>
      <c r="W2215" s="7" t="s">
        <v>931</v>
      </c>
    </row>
    <row r="2216" customFormat="false" ht="15" hidden="false" customHeight="false" outlineLevel="0" collapsed="false">
      <c r="A2216" s="7" t="s">
        <v>2329</v>
      </c>
      <c r="B2216" s="7" t="s">
        <v>128</v>
      </c>
      <c r="C2216" s="7" t="n">
        <v>47</v>
      </c>
      <c r="D2216" s="7" t="s">
        <v>104</v>
      </c>
      <c r="E2216" s="7" t="n">
        <v>14</v>
      </c>
      <c r="F2216" s="7" t="n">
        <v>5</v>
      </c>
      <c r="G2216" s="14" t="n">
        <v>7862.26</v>
      </c>
      <c r="H2216" s="14" t="n">
        <v>157392.32</v>
      </c>
      <c r="I2216" s="14" t="n">
        <v>616300</v>
      </c>
      <c r="J2216" s="14" t="n">
        <v>376235.57</v>
      </c>
      <c r="K2216" s="14" t="n">
        <v>0</v>
      </c>
      <c r="L2216" s="14" t="n">
        <v>0</v>
      </c>
      <c r="M2216" s="14" t="n">
        <v>24800</v>
      </c>
      <c r="N2216" s="14" t="n">
        <v>12.8</v>
      </c>
      <c r="O2216" s="14" t="n">
        <v>629.07</v>
      </c>
      <c r="P2216" s="7" t="n">
        <v>23</v>
      </c>
      <c r="Q2216" s="7" t="n">
        <v>41</v>
      </c>
      <c r="R2216" s="7" t="n">
        <v>10</v>
      </c>
      <c r="S2216" s="7" t="n">
        <v>0.575</v>
      </c>
      <c r="T2216" s="7" t="n">
        <v>0</v>
      </c>
      <c r="U2216" s="7" t="n">
        <v>0</v>
      </c>
      <c r="V2216" s="7" t="n">
        <v>0.0171</v>
      </c>
      <c r="W2216" s="7"/>
    </row>
    <row r="2217" customFormat="false" ht="15" hidden="false" customHeight="false" outlineLevel="0" collapsed="false">
      <c r="A2217" s="7" t="s">
        <v>2330</v>
      </c>
      <c r="B2217" s="7" t="s">
        <v>101</v>
      </c>
      <c r="C2217" s="7" t="n">
        <v>25</v>
      </c>
      <c r="D2217" s="7" t="s">
        <v>104</v>
      </c>
      <c r="E2217" s="7" t="n">
        <v>26</v>
      </c>
      <c r="F2217" s="7" t="n">
        <v>3</v>
      </c>
      <c r="G2217" s="14" t="n">
        <v>2608.2</v>
      </c>
      <c r="H2217" s="14" t="n">
        <v>31675.38</v>
      </c>
      <c r="I2217" s="14" t="n">
        <v>0</v>
      </c>
      <c r="J2217" s="14" t="n">
        <v>0</v>
      </c>
      <c r="K2217" s="14" t="n">
        <v>0</v>
      </c>
      <c r="L2217" s="14" t="n">
        <v>0</v>
      </c>
      <c r="M2217" s="14"/>
      <c r="N2217" s="14"/>
      <c r="O2217" s="14" t="n">
        <v>0</v>
      </c>
      <c r="P2217" s="7" t="n">
        <v>227</v>
      </c>
      <c r="Q2217" s="7" t="n">
        <v>0</v>
      </c>
      <c r="R2217" s="7" t="n">
        <v>0</v>
      </c>
      <c r="S2217" s="7"/>
      <c r="T2217" s="7" t="n">
        <v>0</v>
      </c>
      <c r="U2217" s="7" t="n">
        <v>0</v>
      </c>
      <c r="V2217" s="7" t="n">
        <v>0.1735</v>
      </c>
      <c r="W2217" s="7"/>
    </row>
    <row r="2218" customFormat="false" ht="15" hidden="false" customHeight="false" outlineLevel="0" collapsed="false">
      <c r="A2218" s="7" t="s">
        <v>2331</v>
      </c>
      <c r="B2218" s="7" t="s">
        <v>108</v>
      </c>
      <c r="C2218" s="7" t="n">
        <v>43</v>
      </c>
      <c r="D2218" s="7" t="s">
        <v>102</v>
      </c>
      <c r="E2218" s="7" t="n">
        <v>143</v>
      </c>
      <c r="F2218" s="7" t="n">
        <v>1</v>
      </c>
      <c r="G2218" s="14" t="n">
        <v>1447.75</v>
      </c>
      <c r="H2218" s="14" t="n">
        <v>0</v>
      </c>
      <c r="I2218" s="14" t="n">
        <v>0</v>
      </c>
      <c r="J2218" s="14" t="n">
        <v>0</v>
      </c>
      <c r="K2218" s="14" t="n">
        <v>0</v>
      </c>
      <c r="L2218" s="14" t="n">
        <v>0</v>
      </c>
      <c r="M2218" s="14"/>
      <c r="N2218" s="14"/>
      <c r="O2218" s="14" t="n">
        <v>0</v>
      </c>
      <c r="P2218" s="7" t="n">
        <v>372</v>
      </c>
      <c r="Q2218" s="7" t="n">
        <v>0</v>
      </c>
      <c r="R2218" s="7" t="n">
        <v>0</v>
      </c>
      <c r="S2218" s="7"/>
      <c r="T2218" s="7" t="n">
        <v>0</v>
      </c>
      <c r="U2218" s="7" t="n">
        <v>0</v>
      </c>
      <c r="V2218" s="7" t="n">
        <v>0.2771</v>
      </c>
      <c r="W2218" s="7"/>
    </row>
    <row r="2219" customFormat="false" ht="15" hidden="false" customHeight="false" outlineLevel="0" collapsed="false">
      <c r="A2219" s="7" t="s">
        <v>2332</v>
      </c>
      <c r="B2219" s="7" t="s">
        <v>108</v>
      </c>
      <c r="C2219" s="7" t="n">
        <v>35</v>
      </c>
      <c r="D2219" s="7" t="s">
        <v>102</v>
      </c>
      <c r="E2219" s="7" t="n">
        <v>79</v>
      </c>
      <c r="F2219" s="7" t="n">
        <v>2</v>
      </c>
      <c r="G2219" s="14" t="n">
        <v>10307.08</v>
      </c>
      <c r="H2219" s="14" t="n">
        <v>0</v>
      </c>
      <c r="I2219" s="14" t="n">
        <v>0</v>
      </c>
      <c r="J2219" s="14" t="n">
        <v>0</v>
      </c>
      <c r="K2219" s="14" t="n">
        <v>0</v>
      </c>
      <c r="L2219" s="14" t="n">
        <v>0</v>
      </c>
      <c r="M2219" s="14" t="n">
        <v>13200</v>
      </c>
      <c r="N2219" s="14" t="n">
        <v>38.3</v>
      </c>
      <c r="O2219" s="14" t="n">
        <v>0</v>
      </c>
      <c r="P2219" s="7" t="n">
        <v>246</v>
      </c>
      <c r="Q2219" s="7" t="n">
        <v>0</v>
      </c>
      <c r="R2219" s="7" t="n">
        <v>0</v>
      </c>
      <c r="S2219" s="7"/>
      <c r="T2219" s="7" t="n">
        <v>0</v>
      </c>
      <c r="U2219" s="7" t="n">
        <v>1</v>
      </c>
      <c r="V2219" s="7" t="n">
        <v>0.3807</v>
      </c>
      <c r="W2219" s="7"/>
    </row>
    <row r="2220" customFormat="false" ht="15" hidden="false" customHeight="false" outlineLevel="0" collapsed="false">
      <c r="A2220" s="7" t="s">
        <v>2333</v>
      </c>
      <c r="B2220" s="7" t="s">
        <v>106</v>
      </c>
      <c r="C2220" s="7" t="n">
        <v>39</v>
      </c>
      <c r="D2220" s="7" t="s">
        <v>102</v>
      </c>
      <c r="E2220" s="7" t="n">
        <v>134</v>
      </c>
      <c r="F2220" s="7" t="n">
        <v>3</v>
      </c>
      <c r="G2220" s="14" t="n">
        <v>9034.79</v>
      </c>
      <c r="H2220" s="14" t="n">
        <v>36980.56</v>
      </c>
      <c r="I2220" s="14" t="n">
        <v>0</v>
      </c>
      <c r="J2220" s="14" t="n">
        <v>0</v>
      </c>
      <c r="K2220" s="14" t="n">
        <v>0</v>
      </c>
      <c r="L2220" s="14" t="n">
        <v>0</v>
      </c>
      <c r="M2220" s="14" t="n">
        <v>5900</v>
      </c>
      <c r="N2220" s="14" t="n">
        <v>39.5</v>
      </c>
      <c r="O2220" s="14" t="n">
        <v>231.59</v>
      </c>
      <c r="P2220" s="7" t="n">
        <v>14</v>
      </c>
      <c r="Q2220" s="7" t="n">
        <v>21</v>
      </c>
      <c r="R2220" s="7" t="n">
        <v>12</v>
      </c>
      <c r="S2220" s="7" t="n">
        <v>0.844</v>
      </c>
      <c r="T2220" s="7" t="n">
        <v>0</v>
      </c>
      <c r="U2220" s="7" t="n">
        <v>1</v>
      </c>
      <c r="V2220" s="7" t="n">
        <v>0.0755</v>
      </c>
      <c r="W2220" s="7"/>
    </row>
    <row r="2221" customFormat="false" ht="15" hidden="false" customHeight="false" outlineLevel="0" collapsed="false">
      <c r="A2221" s="7" t="s">
        <v>2334</v>
      </c>
      <c r="B2221" s="7" t="s">
        <v>106</v>
      </c>
      <c r="C2221" s="7" t="n">
        <v>33</v>
      </c>
      <c r="D2221" s="7" t="s">
        <v>102</v>
      </c>
      <c r="E2221" s="7" t="n">
        <v>60</v>
      </c>
      <c r="F2221" s="7" t="n">
        <v>3</v>
      </c>
      <c r="G2221" s="14" t="n">
        <v>134.4</v>
      </c>
      <c r="H2221" s="14" t="n">
        <v>462.73</v>
      </c>
      <c r="I2221" s="14" t="n">
        <v>0</v>
      </c>
      <c r="J2221" s="14" t="n">
        <v>0</v>
      </c>
      <c r="K2221" s="14" t="n">
        <v>0</v>
      </c>
      <c r="L2221" s="14" t="n">
        <v>14050</v>
      </c>
      <c r="M2221" s="14"/>
      <c r="N2221" s="14"/>
      <c r="O2221" s="14" t="n">
        <v>0</v>
      </c>
      <c r="P2221" s="7" t="n">
        <v>16</v>
      </c>
      <c r="Q2221" s="7" t="n">
        <v>13</v>
      </c>
      <c r="R2221" s="7" t="n">
        <v>10</v>
      </c>
      <c r="S2221" s="7" t="n">
        <v>0.898</v>
      </c>
      <c r="T2221" s="7" t="n">
        <v>0</v>
      </c>
      <c r="U2221" s="7" t="n">
        <v>0</v>
      </c>
      <c r="V2221" s="7" t="n">
        <v>0.0745</v>
      </c>
      <c r="W2221" s="7"/>
    </row>
    <row r="2222" customFormat="false" ht="15" hidden="false" customHeight="false" outlineLevel="0" collapsed="false">
      <c r="A2222" s="7" t="s">
        <v>2335</v>
      </c>
      <c r="B2222" s="7" t="s">
        <v>101</v>
      </c>
      <c r="C2222" s="7" t="n">
        <v>35</v>
      </c>
      <c r="D2222" s="7" t="s">
        <v>104</v>
      </c>
      <c r="E2222" s="7" t="n">
        <v>57</v>
      </c>
      <c r="F2222" s="7" t="n">
        <v>2</v>
      </c>
      <c r="G2222" s="14" t="n">
        <v>4182.78</v>
      </c>
      <c r="H2222" s="14" t="n">
        <v>0</v>
      </c>
      <c r="I2222" s="14" t="n">
        <v>0</v>
      </c>
      <c r="J2222" s="14" t="n">
        <v>0</v>
      </c>
      <c r="K2222" s="14" t="n">
        <v>0</v>
      </c>
      <c r="L2222" s="14" t="n">
        <v>0</v>
      </c>
      <c r="M2222" s="14" t="n">
        <v>7700</v>
      </c>
      <c r="N2222" s="14" t="n">
        <v>38.5</v>
      </c>
      <c r="O2222" s="14" t="n">
        <v>475.15</v>
      </c>
      <c r="P2222" s="7" t="n">
        <v>8</v>
      </c>
      <c r="Q2222" s="7" t="n">
        <v>37</v>
      </c>
      <c r="R2222" s="7" t="n">
        <v>11</v>
      </c>
      <c r="S2222" s="7" t="n">
        <v>0.781</v>
      </c>
      <c r="T2222" s="7" t="n">
        <v>0</v>
      </c>
      <c r="U2222" s="7" t="n">
        <v>0</v>
      </c>
      <c r="V2222" s="7" t="n">
        <v>0.0258</v>
      </c>
      <c r="W2222" s="7"/>
    </row>
    <row r="2223" customFormat="false" ht="15" hidden="false" customHeight="false" outlineLevel="0" collapsed="false">
      <c r="A2223" s="7" t="s">
        <v>2336</v>
      </c>
      <c r="B2223" s="7" t="s">
        <v>106</v>
      </c>
      <c r="C2223" s="7" t="n">
        <v>45</v>
      </c>
      <c r="D2223" s="7" t="s">
        <v>102</v>
      </c>
      <c r="E2223" s="7" t="n">
        <v>181</v>
      </c>
      <c r="F2223" s="7" t="n">
        <v>6</v>
      </c>
      <c r="G2223" s="14" t="n">
        <v>13259.58</v>
      </c>
      <c r="H2223" s="14" t="n">
        <v>67613.68</v>
      </c>
      <c r="I2223" s="14" t="n">
        <v>297100</v>
      </c>
      <c r="J2223" s="14" t="n">
        <v>257228.89</v>
      </c>
      <c r="K2223" s="14" t="n">
        <v>0</v>
      </c>
      <c r="L2223" s="14" t="n">
        <v>26800</v>
      </c>
      <c r="M2223" s="14" t="n">
        <v>20300</v>
      </c>
      <c r="N2223" s="14" t="n">
        <v>46.3</v>
      </c>
      <c r="O2223" s="14" t="n">
        <v>237.44</v>
      </c>
      <c r="P2223" s="7" t="n">
        <v>71</v>
      </c>
      <c r="Q2223" s="7" t="n">
        <v>15</v>
      </c>
      <c r="R2223" s="7" t="n">
        <v>11</v>
      </c>
      <c r="S2223" s="7" t="n">
        <v>0.836</v>
      </c>
      <c r="T2223" s="7" t="n">
        <v>0</v>
      </c>
      <c r="U2223" s="7" t="n">
        <v>0</v>
      </c>
      <c r="V2223" s="7" t="n">
        <v>0.0577</v>
      </c>
      <c r="W2223" s="7"/>
    </row>
    <row r="2224" customFormat="false" ht="15" hidden="false" customHeight="false" outlineLevel="0" collapsed="false">
      <c r="A2224" s="7" t="s">
        <v>2337</v>
      </c>
      <c r="B2224" s="7" t="s">
        <v>128</v>
      </c>
      <c r="C2224" s="7" t="n">
        <v>33</v>
      </c>
      <c r="D2224" s="7" t="s">
        <v>102</v>
      </c>
      <c r="E2224" s="7" t="n">
        <v>23</v>
      </c>
      <c r="F2224" s="7" t="n">
        <v>5</v>
      </c>
      <c r="G2224" s="14" t="n">
        <v>5788.3</v>
      </c>
      <c r="H2224" s="14" t="n">
        <v>46392.06</v>
      </c>
      <c r="I2224" s="14" t="n">
        <v>201100</v>
      </c>
      <c r="J2224" s="14" t="n">
        <v>0</v>
      </c>
      <c r="K2224" s="14" t="n">
        <v>137000</v>
      </c>
      <c r="L2224" s="14" t="n">
        <v>0</v>
      </c>
      <c r="M2224" s="14" t="n">
        <v>9000</v>
      </c>
      <c r="N2224" s="14" t="n">
        <v>30.1</v>
      </c>
      <c r="O2224" s="14" t="n">
        <v>555.2</v>
      </c>
      <c r="P2224" s="7" t="n">
        <v>9</v>
      </c>
      <c r="Q2224" s="7" t="n">
        <v>49</v>
      </c>
      <c r="R2224" s="7" t="n">
        <v>12</v>
      </c>
      <c r="S2224" s="7" t="n">
        <v>0.654</v>
      </c>
      <c r="T2224" s="7" t="n">
        <v>0</v>
      </c>
      <c r="U2224" s="7" t="n">
        <v>0</v>
      </c>
      <c r="V2224" s="7" t="n">
        <v>0.0327</v>
      </c>
      <c r="W2224" s="7"/>
    </row>
    <row r="2225" customFormat="false" ht="15" hidden="false" customHeight="false" outlineLevel="0" collapsed="false">
      <c r="A2225" s="7" t="s">
        <v>2338</v>
      </c>
      <c r="B2225" s="7" t="s">
        <v>101</v>
      </c>
      <c r="C2225" s="7" t="n">
        <v>47</v>
      </c>
      <c r="D2225" s="7" t="s">
        <v>102</v>
      </c>
      <c r="E2225" s="7" t="n">
        <v>128</v>
      </c>
      <c r="F2225" s="7" t="n">
        <v>6</v>
      </c>
      <c r="G2225" s="14" t="n">
        <v>8324.16</v>
      </c>
      <c r="H2225" s="14" t="n">
        <v>91266.3</v>
      </c>
      <c r="I2225" s="14" t="n">
        <v>164500</v>
      </c>
      <c r="J2225" s="14" t="n">
        <v>157623.55</v>
      </c>
      <c r="K2225" s="14" t="n">
        <v>627000</v>
      </c>
      <c r="L2225" s="14" t="n">
        <v>0</v>
      </c>
      <c r="M2225" s="14" t="n">
        <v>23600</v>
      </c>
      <c r="N2225" s="14" t="n">
        <v>38.5</v>
      </c>
      <c r="O2225" s="14" t="n">
        <v>903.99</v>
      </c>
      <c r="P2225" s="7" t="n">
        <v>16</v>
      </c>
      <c r="Q2225" s="7" t="n">
        <v>18</v>
      </c>
      <c r="R2225" s="7" t="n">
        <v>5</v>
      </c>
      <c r="S2225" s="7" t="n">
        <v>1</v>
      </c>
      <c r="T2225" s="7" t="n">
        <v>0</v>
      </c>
      <c r="U2225" s="7" t="n">
        <v>0</v>
      </c>
      <c r="V2225" s="7" t="n">
        <v>0.0569</v>
      </c>
      <c r="W2225" s="7"/>
    </row>
    <row r="2226" customFormat="false" ht="15" hidden="false" customHeight="false" outlineLevel="0" collapsed="false">
      <c r="A2226" s="7" t="s">
        <v>2339</v>
      </c>
      <c r="B2226" s="7" t="s">
        <v>101</v>
      </c>
      <c r="C2226" s="7" t="n">
        <v>54</v>
      </c>
      <c r="D2226" s="7" t="s">
        <v>102</v>
      </c>
      <c r="E2226" s="7" t="n">
        <v>64</v>
      </c>
      <c r="F2226" s="7" t="n">
        <v>2</v>
      </c>
      <c r="G2226" s="14" t="n">
        <v>3812.9</v>
      </c>
      <c r="H2226" s="14" t="n">
        <v>0</v>
      </c>
      <c r="I2226" s="14" t="n">
        <v>0</v>
      </c>
      <c r="J2226" s="14" t="n">
        <v>0</v>
      </c>
      <c r="K2226" s="14" t="n">
        <v>0</v>
      </c>
      <c r="L2226" s="14" t="n">
        <v>0</v>
      </c>
      <c r="M2226" s="14" t="n">
        <v>23500</v>
      </c>
      <c r="N2226" s="14" t="n">
        <v>35</v>
      </c>
      <c r="O2226" s="14" t="n">
        <v>274.36</v>
      </c>
      <c r="P2226" s="7" t="n">
        <v>24</v>
      </c>
      <c r="Q2226" s="7" t="n">
        <v>14</v>
      </c>
      <c r="R2226" s="7" t="n">
        <v>7</v>
      </c>
      <c r="S2226" s="7" t="n">
        <v>0.704</v>
      </c>
      <c r="T2226" s="7" t="n">
        <v>0</v>
      </c>
      <c r="U2226" s="7" t="n">
        <v>0</v>
      </c>
      <c r="V2226" s="7" t="n">
        <v>0.0782</v>
      </c>
      <c r="W2226" s="7"/>
    </row>
    <row r="2227" customFormat="false" ht="15" hidden="false" customHeight="false" outlineLevel="0" collapsed="false">
      <c r="A2227" s="7" t="s">
        <v>2340</v>
      </c>
      <c r="B2227" s="7" t="s">
        <v>108</v>
      </c>
      <c r="C2227" s="7" t="n">
        <v>44</v>
      </c>
      <c r="D2227" s="7" t="s">
        <v>104</v>
      </c>
      <c r="E2227" s="7" t="n">
        <v>165</v>
      </c>
      <c r="F2227" s="7" t="n">
        <v>3</v>
      </c>
      <c r="G2227" s="14" t="n">
        <v>4630.48</v>
      </c>
      <c r="H2227" s="14" t="n">
        <v>57821.2</v>
      </c>
      <c r="I2227" s="14" t="n">
        <v>0</v>
      </c>
      <c r="J2227" s="14" t="n">
        <v>0</v>
      </c>
      <c r="K2227" s="14" t="n">
        <v>0</v>
      </c>
      <c r="L2227" s="14" t="n">
        <v>0</v>
      </c>
      <c r="M2227" s="14" t="n">
        <v>17300</v>
      </c>
      <c r="N2227" s="14" t="n">
        <v>51.4</v>
      </c>
      <c r="O2227" s="14" t="n">
        <v>317.69</v>
      </c>
      <c r="P2227" s="7" t="n">
        <v>7</v>
      </c>
      <c r="Q2227" s="7" t="n">
        <v>12</v>
      </c>
      <c r="R2227" s="7" t="n">
        <v>11</v>
      </c>
      <c r="S2227" s="7" t="n">
        <v>0.719</v>
      </c>
      <c r="T2227" s="7" t="n">
        <v>0</v>
      </c>
      <c r="U2227" s="7" t="n">
        <v>1</v>
      </c>
      <c r="V2227" s="7" t="n">
        <v>0.049</v>
      </c>
      <c r="W2227" s="7"/>
    </row>
    <row r="2228" customFormat="false" ht="15" hidden="false" customHeight="false" outlineLevel="0" collapsed="false">
      <c r="A2228" s="7" t="s">
        <v>2341</v>
      </c>
      <c r="B2228" s="7" t="s">
        <v>108</v>
      </c>
      <c r="C2228" s="7" t="n">
        <v>49</v>
      </c>
      <c r="D2228" s="7" t="s">
        <v>104</v>
      </c>
      <c r="E2228" s="7" t="n">
        <v>113</v>
      </c>
      <c r="F2228" s="7" t="n">
        <v>3</v>
      </c>
      <c r="G2228" s="14" t="n">
        <v>13390.13</v>
      </c>
      <c r="H2228" s="14" t="n">
        <v>0</v>
      </c>
      <c r="I2228" s="14" t="n">
        <v>0</v>
      </c>
      <c r="J2228" s="14" t="n">
        <v>0</v>
      </c>
      <c r="K2228" s="14" t="n">
        <v>0</v>
      </c>
      <c r="L2228" s="14" t="n">
        <v>0</v>
      </c>
      <c r="M2228" s="14" t="n">
        <v>20700</v>
      </c>
      <c r="N2228" s="14" t="n">
        <v>22.4</v>
      </c>
      <c r="O2228" s="14" t="n">
        <v>3645.17</v>
      </c>
      <c r="P2228" s="7" t="n">
        <v>2</v>
      </c>
      <c r="Q2228" s="7" t="n">
        <v>52</v>
      </c>
      <c r="R2228" s="7" t="n">
        <v>0</v>
      </c>
      <c r="S2228" s="7" t="n">
        <v>0.348</v>
      </c>
      <c r="T2228" s="7" t="n">
        <v>0</v>
      </c>
      <c r="U2228" s="7" t="n">
        <v>1</v>
      </c>
      <c r="V2228" s="7" t="n">
        <v>0.0167</v>
      </c>
      <c r="W2228" s="7"/>
    </row>
    <row r="2229" customFormat="false" ht="15" hidden="false" customHeight="false" outlineLevel="0" collapsed="false">
      <c r="A2229" s="7" t="s">
        <v>2342</v>
      </c>
      <c r="B2229" s="7" t="s">
        <v>106</v>
      </c>
      <c r="C2229" s="7" t="n">
        <v>42</v>
      </c>
      <c r="D2229" s="7" t="s">
        <v>102</v>
      </c>
      <c r="E2229" s="7" t="n">
        <v>22</v>
      </c>
      <c r="F2229" s="7" t="n">
        <v>3</v>
      </c>
      <c r="G2229" s="14" t="n">
        <v>467.37</v>
      </c>
      <c r="H2229" s="14" t="n">
        <v>7636.68</v>
      </c>
      <c r="I2229" s="14" t="n">
        <v>33400</v>
      </c>
      <c r="J2229" s="14" t="n">
        <v>0</v>
      </c>
      <c r="K2229" s="14" t="n">
        <v>0</v>
      </c>
      <c r="L2229" s="14" t="n">
        <v>0</v>
      </c>
      <c r="M2229" s="14"/>
      <c r="N2229" s="14"/>
      <c r="O2229" s="14" t="n">
        <v>0</v>
      </c>
      <c r="P2229" s="7" t="n">
        <v>4</v>
      </c>
      <c r="Q2229" s="7" t="n">
        <v>10</v>
      </c>
      <c r="R2229" s="7" t="n">
        <v>0</v>
      </c>
      <c r="S2229" s="7" t="n">
        <v>0.304</v>
      </c>
      <c r="T2229" s="7" t="n">
        <v>0</v>
      </c>
      <c r="U2229" s="7" t="n">
        <v>0</v>
      </c>
      <c r="V2229" s="7" t="n">
        <v>0.128</v>
      </c>
      <c r="W2229" s="7"/>
    </row>
    <row r="2230" customFormat="false" ht="15" hidden="false" customHeight="false" outlineLevel="0" collapsed="false">
      <c r="A2230" s="7" t="s">
        <v>2343</v>
      </c>
      <c r="B2230" s="7" t="s">
        <v>108</v>
      </c>
      <c r="C2230" s="7" t="n">
        <v>71</v>
      </c>
      <c r="D2230" s="7" t="s">
        <v>102</v>
      </c>
      <c r="E2230" s="7" t="n">
        <v>323</v>
      </c>
      <c r="F2230" s="7" t="n">
        <v>4</v>
      </c>
      <c r="G2230" s="14" t="n">
        <v>3443.33</v>
      </c>
      <c r="H2230" s="14" t="n">
        <v>5281.16</v>
      </c>
      <c r="I2230" s="14" t="n">
        <v>0</v>
      </c>
      <c r="J2230" s="14" t="n">
        <v>0</v>
      </c>
      <c r="K2230" s="14" t="n">
        <v>0</v>
      </c>
      <c r="L2230" s="14" t="n">
        <v>2700</v>
      </c>
      <c r="M2230" s="14" t="n">
        <v>6300</v>
      </c>
      <c r="N2230" s="14" t="n">
        <v>31.9</v>
      </c>
      <c r="O2230" s="14" t="n">
        <v>185.42</v>
      </c>
      <c r="P2230" s="7" t="n">
        <v>10</v>
      </c>
      <c r="Q2230" s="7" t="n">
        <v>15</v>
      </c>
      <c r="R2230" s="7" t="n">
        <v>4</v>
      </c>
      <c r="S2230" s="7" t="n">
        <v>0.336</v>
      </c>
      <c r="T2230" s="7" t="n">
        <v>0</v>
      </c>
      <c r="U2230" s="7" t="n">
        <v>0</v>
      </c>
      <c r="V2230" s="7" t="n">
        <v>0.0543</v>
      </c>
      <c r="W2230" s="7"/>
    </row>
    <row r="2231" customFormat="false" ht="15" hidden="false" customHeight="false" outlineLevel="0" collapsed="false">
      <c r="A2231" s="7" t="s">
        <v>2344</v>
      </c>
      <c r="B2231" s="7" t="s">
        <v>101</v>
      </c>
      <c r="C2231" s="7" t="n">
        <v>33</v>
      </c>
      <c r="D2231" s="7" t="s">
        <v>104</v>
      </c>
      <c r="E2231" s="7" t="n">
        <v>41</v>
      </c>
      <c r="F2231" s="7" t="n">
        <v>4</v>
      </c>
      <c r="G2231" s="14" t="n">
        <v>21289.71</v>
      </c>
      <c r="H2231" s="14" t="n">
        <v>59731.78</v>
      </c>
      <c r="I2231" s="14" t="n">
        <v>39500</v>
      </c>
      <c r="J2231" s="14" t="n">
        <v>0</v>
      </c>
      <c r="K2231" s="14" t="n">
        <v>0</v>
      </c>
      <c r="L2231" s="14" t="n">
        <v>0</v>
      </c>
      <c r="M2231" s="14" t="n">
        <v>12900</v>
      </c>
      <c r="N2231" s="14" t="n">
        <v>49.4</v>
      </c>
      <c r="O2231" s="14" t="n">
        <v>0</v>
      </c>
      <c r="P2231" s="7" t="n">
        <v>258</v>
      </c>
      <c r="Q2231" s="7" t="n">
        <v>0</v>
      </c>
      <c r="R2231" s="7" t="n">
        <v>0</v>
      </c>
      <c r="S2231" s="7"/>
      <c r="T2231" s="7" t="n">
        <v>0</v>
      </c>
      <c r="U2231" s="7" t="n">
        <v>0</v>
      </c>
      <c r="V2231" s="7" t="n">
        <v>0.1735</v>
      </c>
      <c r="W2231" s="7"/>
    </row>
    <row r="2232" customFormat="false" ht="15" hidden="false" customHeight="false" outlineLevel="0" collapsed="false">
      <c r="A2232" s="7" t="s">
        <v>2345</v>
      </c>
      <c r="B2232" s="7" t="s">
        <v>101</v>
      </c>
      <c r="C2232" s="7" t="n">
        <v>35</v>
      </c>
      <c r="D2232" s="7" t="s">
        <v>102</v>
      </c>
      <c r="E2232" s="7" t="n">
        <v>31</v>
      </c>
      <c r="F2232" s="7" t="n">
        <v>5</v>
      </c>
      <c r="G2232" s="14" t="n">
        <v>1095.22</v>
      </c>
      <c r="H2232" s="14" t="n">
        <v>7564</v>
      </c>
      <c r="I2232" s="14" t="n">
        <v>0</v>
      </c>
      <c r="J2232" s="14" t="n">
        <v>0</v>
      </c>
      <c r="K2232" s="14" t="n">
        <v>109200</v>
      </c>
      <c r="L2232" s="14" t="n">
        <v>0</v>
      </c>
      <c r="M2232" s="14" t="n">
        <v>6600</v>
      </c>
      <c r="N2232" s="14" t="n">
        <v>38.5</v>
      </c>
      <c r="O2232" s="14" t="n">
        <v>166.17</v>
      </c>
      <c r="P2232" s="7" t="n">
        <v>0</v>
      </c>
      <c r="Q2232" s="7" t="n">
        <v>24</v>
      </c>
      <c r="R2232" s="7" t="n">
        <v>12</v>
      </c>
      <c r="S2232" s="7" t="n">
        <v>0.601</v>
      </c>
      <c r="T2232" s="7" t="n">
        <v>0</v>
      </c>
      <c r="U2232" s="7" t="n">
        <v>0</v>
      </c>
      <c r="V2232" s="7" t="n">
        <v>0.0514</v>
      </c>
      <c r="W2232" s="7"/>
    </row>
    <row r="2233" customFormat="false" ht="15" hidden="false" customHeight="false" outlineLevel="0" collapsed="false">
      <c r="A2233" s="7" t="s">
        <v>2346</v>
      </c>
      <c r="B2233" s="7" t="s">
        <v>108</v>
      </c>
      <c r="C2233" s="7" t="n">
        <v>25</v>
      </c>
      <c r="D2233" s="7" t="s">
        <v>102</v>
      </c>
      <c r="E2233" s="7" t="n">
        <v>11</v>
      </c>
      <c r="F2233" s="7" t="n">
        <v>3</v>
      </c>
      <c r="G2233" s="14" t="n">
        <v>4873.98</v>
      </c>
      <c r="H2233" s="14" t="n">
        <v>33664.27</v>
      </c>
      <c r="I2233" s="14" t="n">
        <v>0</v>
      </c>
      <c r="J2233" s="14" t="n">
        <v>0</v>
      </c>
      <c r="K2233" s="14" t="n">
        <v>0</v>
      </c>
      <c r="L2233" s="14" t="n">
        <v>0</v>
      </c>
      <c r="M2233" s="14" t="n">
        <v>17300</v>
      </c>
      <c r="N2233" s="14" t="n">
        <v>29.9</v>
      </c>
      <c r="O2233" s="14" t="n">
        <v>0</v>
      </c>
      <c r="P2233" s="7" t="n">
        <v>419</v>
      </c>
      <c r="Q2233" s="7" t="n">
        <v>0</v>
      </c>
      <c r="R2233" s="7" t="n">
        <v>0</v>
      </c>
      <c r="S2233" s="7"/>
      <c r="T2233" s="7" t="n">
        <v>0</v>
      </c>
      <c r="U2233" s="7" t="n">
        <v>1</v>
      </c>
      <c r="V2233" s="7" t="n">
        <v>0.4116</v>
      </c>
      <c r="W2233" s="7"/>
    </row>
    <row r="2234" customFormat="false" ht="15" hidden="false" customHeight="false" outlineLevel="0" collapsed="false">
      <c r="A2234" s="7" t="s">
        <v>2347</v>
      </c>
      <c r="B2234" s="7" t="s">
        <v>106</v>
      </c>
      <c r="C2234" s="7" t="n">
        <v>62</v>
      </c>
      <c r="D2234" s="7" t="s">
        <v>104</v>
      </c>
      <c r="E2234" s="7" t="n">
        <v>178</v>
      </c>
      <c r="F2234" s="7" t="n">
        <v>2</v>
      </c>
      <c r="G2234" s="14" t="n">
        <v>5056.22</v>
      </c>
      <c r="H2234" s="14" t="n">
        <v>29777.82</v>
      </c>
      <c r="I2234" s="14" t="n">
        <v>0</v>
      </c>
      <c r="J2234" s="14" t="n">
        <v>0</v>
      </c>
      <c r="K2234" s="14" t="n">
        <v>0</v>
      </c>
      <c r="L2234" s="14" t="n">
        <v>0</v>
      </c>
      <c r="M2234" s="14"/>
      <c r="N2234" s="14"/>
      <c r="O2234" s="14" t="n">
        <v>0</v>
      </c>
      <c r="P2234" s="7" t="n">
        <v>27</v>
      </c>
      <c r="Q2234" s="7" t="n">
        <v>31</v>
      </c>
      <c r="R2234" s="7" t="n">
        <v>10</v>
      </c>
      <c r="S2234" s="7" t="n">
        <v>0.667</v>
      </c>
      <c r="T2234" s="7" t="n">
        <v>0</v>
      </c>
      <c r="U2234" s="7" t="n">
        <v>0</v>
      </c>
      <c r="V2234" s="7" t="n">
        <v>0.0357</v>
      </c>
      <c r="W2234" s="7"/>
    </row>
    <row r="2235" customFormat="false" ht="15" hidden="false" customHeight="false" outlineLevel="0" collapsed="false">
      <c r="A2235" s="7" t="s">
        <v>2348</v>
      </c>
      <c r="B2235" s="7" t="s">
        <v>108</v>
      </c>
      <c r="C2235" s="7" t="n">
        <v>66</v>
      </c>
      <c r="D2235" s="7" t="s">
        <v>104</v>
      </c>
      <c r="E2235" s="7" t="n">
        <v>62</v>
      </c>
      <c r="F2235" s="7" t="n">
        <v>3</v>
      </c>
      <c r="G2235" s="14" t="n">
        <v>2011.96</v>
      </c>
      <c r="H2235" s="14" t="n">
        <v>20159.82</v>
      </c>
      <c r="I2235" s="14" t="n">
        <v>0</v>
      </c>
      <c r="J2235" s="14" t="n">
        <v>0</v>
      </c>
      <c r="K2235" s="14" t="n">
        <v>0</v>
      </c>
      <c r="L2235" s="14" t="n">
        <v>0</v>
      </c>
      <c r="M2235" s="14" t="n">
        <v>10500</v>
      </c>
      <c r="N2235" s="14" t="n">
        <v>39.9</v>
      </c>
      <c r="O2235" s="14" t="n">
        <v>451.11</v>
      </c>
      <c r="P2235" s="7" t="n">
        <v>6</v>
      </c>
      <c r="Q2235" s="7" t="n">
        <v>26</v>
      </c>
      <c r="R2235" s="7" t="n">
        <v>0</v>
      </c>
      <c r="S2235" s="7" t="n">
        <v>0.45</v>
      </c>
      <c r="T2235" s="7" t="n">
        <v>1</v>
      </c>
      <c r="U2235" s="7" t="n">
        <v>0</v>
      </c>
      <c r="V2235" s="7" t="n">
        <v>0.0908</v>
      </c>
      <c r="W2235" s="7"/>
    </row>
    <row r="2236" customFormat="false" ht="15" hidden="false" customHeight="false" outlineLevel="0" collapsed="false">
      <c r="A2236" s="7" t="s">
        <v>2349</v>
      </c>
      <c r="B2236" s="7" t="s">
        <v>108</v>
      </c>
      <c r="C2236" s="7" t="n">
        <v>54</v>
      </c>
      <c r="D2236" s="7" t="s">
        <v>104</v>
      </c>
      <c r="E2236" s="7" t="n">
        <v>22</v>
      </c>
      <c r="F2236" s="7" t="n">
        <v>3</v>
      </c>
      <c r="G2236" s="14" t="n">
        <v>9293</v>
      </c>
      <c r="H2236" s="14" t="n">
        <v>13524.22</v>
      </c>
      <c r="I2236" s="14" t="n">
        <v>17300</v>
      </c>
      <c r="J2236" s="14" t="n">
        <v>0</v>
      </c>
      <c r="K2236" s="14" t="n">
        <v>0</v>
      </c>
      <c r="L2236" s="14" t="n">
        <v>0</v>
      </c>
      <c r="M2236" s="14"/>
      <c r="N2236" s="14"/>
      <c r="O2236" s="14" t="n">
        <v>0</v>
      </c>
      <c r="P2236" s="7" t="n">
        <v>57</v>
      </c>
      <c r="Q2236" s="7" t="n">
        <v>15</v>
      </c>
      <c r="R2236" s="7" t="n">
        <v>7</v>
      </c>
      <c r="S2236" s="7" t="n">
        <v>0.593</v>
      </c>
      <c r="T2236" s="7" t="n">
        <v>0</v>
      </c>
      <c r="U2236" s="7" t="n">
        <v>0</v>
      </c>
      <c r="V2236" s="7" t="n">
        <v>0.0673</v>
      </c>
      <c r="W2236" s="7"/>
    </row>
    <row r="2237" customFormat="false" ht="15" hidden="false" customHeight="false" outlineLevel="0" collapsed="false">
      <c r="A2237" s="7" t="s">
        <v>2350</v>
      </c>
      <c r="B2237" s="7" t="s">
        <v>106</v>
      </c>
      <c r="C2237" s="7" t="n">
        <v>50</v>
      </c>
      <c r="D2237" s="7" t="s">
        <v>102</v>
      </c>
      <c r="E2237" s="7" t="n">
        <v>64</v>
      </c>
      <c r="F2237" s="7" t="n">
        <v>2</v>
      </c>
      <c r="G2237" s="14" t="n">
        <v>3070.7</v>
      </c>
      <c r="H2237" s="14" t="n">
        <v>0</v>
      </c>
      <c r="I2237" s="14" t="n">
        <v>0</v>
      </c>
      <c r="J2237" s="14" t="n">
        <v>0</v>
      </c>
      <c r="K2237" s="14" t="n">
        <v>0</v>
      </c>
      <c r="L2237" s="14" t="n">
        <v>0</v>
      </c>
      <c r="M2237" s="14" t="n">
        <v>7200</v>
      </c>
      <c r="N2237" s="14" t="n">
        <v>59.8</v>
      </c>
      <c r="O2237" s="14" t="n">
        <v>61.76</v>
      </c>
      <c r="P2237" s="7" t="n">
        <v>28</v>
      </c>
      <c r="Q2237" s="7" t="n">
        <v>7</v>
      </c>
      <c r="R2237" s="7" t="n">
        <v>0</v>
      </c>
      <c r="S2237" s="7" t="n">
        <v>0.496</v>
      </c>
      <c r="T2237" s="7" t="n">
        <v>0</v>
      </c>
      <c r="U2237" s="7" t="n">
        <v>0</v>
      </c>
      <c r="V2237" s="7" t="n">
        <v>0.1707</v>
      </c>
      <c r="W2237" s="7"/>
    </row>
    <row r="2238" customFormat="false" ht="15" hidden="false" customHeight="false" outlineLevel="0" collapsed="false">
      <c r="A2238" s="7" t="s">
        <v>2351</v>
      </c>
      <c r="B2238" s="7" t="s">
        <v>108</v>
      </c>
      <c r="C2238" s="7" t="n">
        <v>34</v>
      </c>
      <c r="D2238" s="7" t="s">
        <v>104</v>
      </c>
      <c r="E2238" s="7" t="n">
        <v>161</v>
      </c>
      <c r="F2238" s="7" t="n">
        <v>2</v>
      </c>
      <c r="G2238" s="14" t="n">
        <v>2177.11</v>
      </c>
      <c r="H2238" s="14" t="n">
        <v>0</v>
      </c>
      <c r="I2238" s="14" t="n">
        <v>7100</v>
      </c>
      <c r="J2238" s="14" t="n">
        <v>0</v>
      </c>
      <c r="K2238" s="14" t="n">
        <v>0</v>
      </c>
      <c r="L2238" s="14" t="n">
        <v>0</v>
      </c>
      <c r="M2238" s="14"/>
      <c r="N2238" s="14"/>
      <c r="O2238" s="14" t="n">
        <v>0</v>
      </c>
      <c r="P2238" s="7" t="n">
        <v>4</v>
      </c>
      <c r="Q2238" s="7" t="n">
        <v>30</v>
      </c>
      <c r="R2238" s="7" t="n">
        <v>16</v>
      </c>
      <c r="S2238" s="7" t="n">
        <v>0.784</v>
      </c>
      <c r="T2238" s="7" t="n">
        <v>0</v>
      </c>
      <c r="U2238" s="7" t="n">
        <v>0</v>
      </c>
      <c r="V2238" s="7" t="n">
        <v>0.0156</v>
      </c>
      <c r="W2238" s="7"/>
    </row>
    <row r="2239" customFormat="false" ht="15" hidden="false" customHeight="false" outlineLevel="0" collapsed="false">
      <c r="A2239" s="7" t="s">
        <v>2352</v>
      </c>
      <c r="B2239" s="7" t="s">
        <v>108</v>
      </c>
      <c r="C2239" s="7" t="n">
        <v>54</v>
      </c>
      <c r="D2239" s="7" t="s">
        <v>104</v>
      </c>
      <c r="E2239" s="7" t="n">
        <v>158</v>
      </c>
      <c r="F2239" s="7" t="n">
        <v>4</v>
      </c>
      <c r="G2239" s="14" t="n">
        <v>6420.52</v>
      </c>
      <c r="H2239" s="14" t="n">
        <v>0</v>
      </c>
      <c r="I2239" s="14" t="n">
        <v>36800</v>
      </c>
      <c r="J2239" s="14" t="n">
        <v>0</v>
      </c>
      <c r="K2239" s="14" t="n">
        <v>93600</v>
      </c>
      <c r="L2239" s="14" t="n">
        <v>0</v>
      </c>
      <c r="M2239" s="14" t="n">
        <v>11100</v>
      </c>
      <c r="N2239" s="14" t="n">
        <v>45.1</v>
      </c>
      <c r="O2239" s="14" t="n">
        <v>535.84</v>
      </c>
      <c r="P2239" s="7" t="n">
        <v>7</v>
      </c>
      <c r="Q2239" s="7" t="n">
        <v>45</v>
      </c>
      <c r="R2239" s="7" t="n">
        <v>0</v>
      </c>
      <c r="S2239" s="7" t="n">
        <v>0.765</v>
      </c>
      <c r="T2239" s="7" t="n">
        <v>1</v>
      </c>
      <c r="U2239" s="7" t="n">
        <v>0</v>
      </c>
      <c r="V2239" s="7" t="n">
        <v>0.0405</v>
      </c>
      <c r="W2239" s="7" t="s">
        <v>137</v>
      </c>
    </row>
    <row r="2240" customFormat="false" ht="15" hidden="false" customHeight="false" outlineLevel="0" collapsed="false">
      <c r="A2240" s="7" t="s">
        <v>2353</v>
      </c>
      <c r="B2240" s="7" t="s">
        <v>128</v>
      </c>
      <c r="C2240" s="7" t="n">
        <v>40</v>
      </c>
      <c r="D2240" s="7" t="s">
        <v>102</v>
      </c>
      <c r="E2240" s="7" t="n">
        <v>45</v>
      </c>
      <c r="F2240" s="7" t="n">
        <v>3</v>
      </c>
      <c r="G2240" s="14" t="n">
        <v>4530.28</v>
      </c>
      <c r="H2240" s="14" t="n">
        <v>15453.28</v>
      </c>
      <c r="I2240" s="14" t="n">
        <v>0</v>
      </c>
      <c r="J2240" s="14" t="n">
        <v>0</v>
      </c>
      <c r="K2240" s="14" t="n">
        <v>0</v>
      </c>
      <c r="L2240" s="14" t="n">
        <v>0</v>
      </c>
      <c r="M2240" s="14" t="n">
        <v>16200</v>
      </c>
      <c r="N2240" s="14" t="n">
        <v>30.7</v>
      </c>
      <c r="O2240" s="14" t="n">
        <v>400.4</v>
      </c>
      <c r="P2240" s="7" t="n">
        <v>21</v>
      </c>
      <c r="Q2240" s="7" t="n">
        <v>20</v>
      </c>
      <c r="R2240" s="7" t="n">
        <v>6</v>
      </c>
      <c r="S2240" s="7" t="n">
        <v>0.774</v>
      </c>
      <c r="T2240" s="7" t="n">
        <v>0</v>
      </c>
      <c r="U2240" s="7" t="n">
        <v>0</v>
      </c>
      <c r="V2240" s="7" t="n">
        <v>0.0952</v>
      </c>
      <c r="W2240" s="7"/>
    </row>
    <row r="2241" customFormat="false" ht="15" hidden="false" customHeight="false" outlineLevel="0" collapsed="false">
      <c r="A2241" s="7" t="s">
        <v>2354</v>
      </c>
      <c r="B2241" s="7" t="s">
        <v>128</v>
      </c>
      <c r="C2241" s="7" t="n">
        <v>35</v>
      </c>
      <c r="D2241" s="7" t="s">
        <v>104</v>
      </c>
      <c r="E2241" s="7" t="n">
        <v>120</v>
      </c>
      <c r="F2241" s="7" t="n">
        <v>2</v>
      </c>
      <c r="G2241" s="14" t="n">
        <v>8717.87</v>
      </c>
      <c r="H2241" s="14" t="n">
        <v>0</v>
      </c>
      <c r="I2241" s="14" t="n">
        <v>0</v>
      </c>
      <c r="J2241" s="14" t="n">
        <v>0</v>
      </c>
      <c r="K2241" s="14" t="n">
        <v>0</v>
      </c>
      <c r="L2241" s="14" t="n">
        <v>0</v>
      </c>
      <c r="M2241" s="14" t="n">
        <v>11700</v>
      </c>
      <c r="N2241" s="14" t="n">
        <v>33.3</v>
      </c>
      <c r="O2241" s="14" t="n">
        <v>518.27</v>
      </c>
      <c r="P2241" s="7" t="n">
        <v>2</v>
      </c>
      <c r="Q2241" s="7" t="n">
        <v>35</v>
      </c>
      <c r="R2241" s="7" t="n">
        <v>12</v>
      </c>
      <c r="S2241" s="7" t="n">
        <v>0.712</v>
      </c>
      <c r="T2241" s="7" t="n">
        <v>0</v>
      </c>
      <c r="U2241" s="7" t="n">
        <v>0</v>
      </c>
      <c r="V2241" s="7" t="n">
        <v>0.0219</v>
      </c>
      <c r="W2241" s="7"/>
    </row>
    <row r="2242" customFormat="false" ht="15" hidden="false" customHeight="false" outlineLevel="0" collapsed="false">
      <c r="A2242" s="7" t="s">
        <v>2355</v>
      </c>
      <c r="B2242" s="7" t="s">
        <v>101</v>
      </c>
      <c r="C2242" s="7" t="n">
        <v>35</v>
      </c>
      <c r="D2242" s="7" t="s">
        <v>102</v>
      </c>
      <c r="E2242" s="7" t="n">
        <v>43</v>
      </c>
      <c r="F2242" s="7" t="n">
        <v>3</v>
      </c>
      <c r="G2242" s="14" t="n">
        <v>18588.65</v>
      </c>
      <c r="H2242" s="14" t="n">
        <v>24511.35</v>
      </c>
      <c r="I2242" s="14" t="n">
        <v>46700</v>
      </c>
      <c r="J2242" s="14" t="n">
        <v>0</v>
      </c>
      <c r="K2242" s="14" t="n">
        <v>0</v>
      </c>
      <c r="L2242" s="14" t="n">
        <v>0</v>
      </c>
      <c r="M2242" s="14"/>
      <c r="N2242" s="14"/>
      <c r="O2242" s="14" t="n">
        <v>0</v>
      </c>
      <c r="P2242" s="7" t="n">
        <v>1</v>
      </c>
      <c r="Q2242" s="7" t="n">
        <v>35</v>
      </c>
      <c r="R2242" s="7" t="n">
        <v>18</v>
      </c>
      <c r="S2242" s="7" t="n">
        <v>0.544</v>
      </c>
      <c r="T2242" s="7" t="n">
        <v>0</v>
      </c>
      <c r="U2242" s="7" t="n">
        <v>0</v>
      </c>
      <c r="V2242" s="7" t="n">
        <v>0.0909</v>
      </c>
      <c r="W2242" s="7"/>
    </row>
    <row r="2243" customFormat="false" ht="15" hidden="false" customHeight="false" outlineLevel="0" collapsed="false">
      <c r="A2243" s="7" t="s">
        <v>2356</v>
      </c>
      <c r="B2243" s="7" t="s">
        <v>101</v>
      </c>
      <c r="C2243" s="7" t="n">
        <v>57</v>
      </c>
      <c r="D2243" s="7" t="s">
        <v>104</v>
      </c>
      <c r="E2243" s="7" t="n">
        <v>55</v>
      </c>
      <c r="F2243" s="7" t="n">
        <v>4</v>
      </c>
      <c r="G2243" s="14" t="n">
        <v>6386.35</v>
      </c>
      <c r="H2243" s="14" t="n">
        <v>10728.98</v>
      </c>
      <c r="I2243" s="14" t="n">
        <v>78900</v>
      </c>
      <c r="J2243" s="14" t="n">
        <v>0</v>
      </c>
      <c r="K2243" s="14" t="n">
        <v>240000</v>
      </c>
      <c r="L2243" s="14" t="n">
        <v>0</v>
      </c>
      <c r="M2243" s="14"/>
      <c r="N2243" s="14"/>
      <c r="O2243" s="14" t="n">
        <v>0</v>
      </c>
      <c r="P2243" s="7" t="n">
        <v>8</v>
      </c>
      <c r="Q2243" s="7" t="n">
        <v>50</v>
      </c>
      <c r="R2243" s="7" t="n">
        <v>14</v>
      </c>
      <c r="S2243" s="7" t="n">
        <v>0.789</v>
      </c>
      <c r="T2243" s="7" t="n">
        <v>0</v>
      </c>
      <c r="U2243" s="7" t="n">
        <v>0</v>
      </c>
      <c r="V2243" s="7" t="n">
        <v>0.0227</v>
      </c>
      <c r="W2243" s="7" t="s">
        <v>117</v>
      </c>
    </row>
    <row r="2244" customFormat="false" ht="15" hidden="false" customHeight="false" outlineLevel="0" collapsed="false">
      <c r="A2244" s="7" t="s">
        <v>2357</v>
      </c>
      <c r="B2244" s="7" t="s">
        <v>101</v>
      </c>
      <c r="C2244" s="7" t="n">
        <v>42</v>
      </c>
      <c r="D2244" s="7" t="s">
        <v>102</v>
      </c>
      <c r="E2244" s="7" t="n">
        <v>82</v>
      </c>
      <c r="F2244" s="7" t="n">
        <v>4</v>
      </c>
      <c r="G2244" s="14" t="n">
        <v>4696</v>
      </c>
      <c r="H2244" s="14" t="n">
        <v>4409.8</v>
      </c>
      <c r="I2244" s="14" t="n">
        <v>0</v>
      </c>
      <c r="J2244" s="14" t="n">
        <v>0</v>
      </c>
      <c r="K2244" s="14" t="n">
        <v>0</v>
      </c>
      <c r="L2244" s="14" t="n">
        <v>0</v>
      </c>
      <c r="M2244" s="14" t="n">
        <v>7500</v>
      </c>
      <c r="N2244" s="14" t="n">
        <v>64.8</v>
      </c>
      <c r="O2244" s="14" t="n">
        <v>188.58</v>
      </c>
      <c r="P2244" s="7" t="n">
        <v>4</v>
      </c>
      <c r="Q2244" s="7" t="n">
        <v>18</v>
      </c>
      <c r="R2244" s="7" t="n">
        <v>13</v>
      </c>
      <c r="S2244" s="7" t="n">
        <v>0.782</v>
      </c>
      <c r="T2244" s="7" t="n">
        <v>0</v>
      </c>
      <c r="U2244" s="7" t="n">
        <v>0</v>
      </c>
      <c r="V2244" s="7" t="n">
        <v>0.04</v>
      </c>
      <c r="W2244" s="7"/>
    </row>
    <row r="2245" customFormat="false" ht="15" hidden="false" customHeight="false" outlineLevel="0" collapsed="false">
      <c r="A2245" s="7" t="s">
        <v>2358</v>
      </c>
      <c r="B2245" s="7" t="s">
        <v>108</v>
      </c>
      <c r="C2245" s="7" t="n">
        <v>35</v>
      </c>
      <c r="D2245" s="7" t="s">
        <v>104</v>
      </c>
      <c r="E2245" s="7" t="n">
        <v>107</v>
      </c>
      <c r="F2245" s="7" t="n">
        <v>4</v>
      </c>
      <c r="G2245" s="14" t="n">
        <v>11945.74</v>
      </c>
      <c r="H2245" s="14" t="n">
        <v>81671.97</v>
      </c>
      <c r="I2245" s="14" t="n">
        <v>126100</v>
      </c>
      <c r="J2245" s="14" t="n">
        <v>0</v>
      </c>
      <c r="K2245" s="14" t="n">
        <v>0</v>
      </c>
      <c r="L2245" s="14" t="n">
        <v>0</v>
      </c>
      <c r="M2245" s="14" t="n">
        <v>12400</v>
      </c>
      <c r="N2245" s="14" t="n">
        <v>27.3</v>
      </c>
      <c r="O2245" s="14" t="n">
        <v>908.29</v>
      </c>
      <c r="P2245" s="7" t="n">
        <v>3</v>
      </c>
      <c r="Q2245" s="7" t="n">
        <v>27</v>
      </c>
      <c r="R2245" s="7" t="n">
        <v>4</v>
      </c>
      <c r="S2245" s="7" t="n">
        <v>0.666</v>
      </c>
      <c r="T2245" s="7" t="n">
        <v>1</v>
      </c>
      <c r="U2245" s="7" t="n">
        <v>0</v>
      </c>
      <c r="V2245" s="7" t="n">
        <v>0.0415</v>
      </c>
      <c r="W2245" s="7"/>
    </row>
    <row r="2246" customFormat="false" ht="15" hidden="false" customHeight="false" outlineLevel="0" collapsed="false">
      <c r="A2246" s="7" t="s">
        <v>2359</v>
      </c>
      <c r="B2246" s="7" t="s">
        <v>106</v>
      </c>
      <c r="C2246" s="7" t="n">
        <v>54</v>
      </c>
      <c r="D2246" s="7" t="s">
        <v>102</v>
      </c>
      <c r="E2246" s="7" t="n">
        <v>145</v>
      </c>
      <c r="F2246" s="7" t="n">
        <v>2</v>
      </c>
      <c r="G2246" s="14" t="n">
        <v>6119.67</v>
      </c>
      <c r="H2246" s="14" t="n">
        <v>32813.07</v>
      </c>
      <c r="I2246" s="14" t="n">
        <v>0</v>
      </c>
      <c r="J2246" s="14" t="n">
        <v>0</v>
      </c>
      <c r="K2246" s="14" t="n">
        <v>0</v>
      </c>
      <c r="L2246" s="14" t="n">
        <v>0</v>
      </c>
      <c r="M2246" s="14"/>
      <c r="N2246" s="14"/>
      <c r="O2246" s="14" t="n">
        <v>0</v>
      </c>
      <c r="P2246" s="7" t="n">
        <v>2</v>
      </c>
      <c r="Q2246" s="7" t="n">
        <v>27</v>
      </c>
      <c r="R2246" s="7" t="n">
        <v>0</v>
      </c>
      <c r="S2246" s="7" t="n">
        <v>0.628</v>
      </c>
      <c r="T2246" s="7" t="n">
        <v>0</v>
      </c>
      <c r="U2246" s="7" t="n">
        <v>0</v>
      </c>
      <c r="V2246" s="7" t="n">
        <v>0.0655</v>
      </c>
      <c r="W2246" s="7"/>
    </row>
    <row r="2247" customFormat="false" ht="15" hidden="false" customHeight="false" outlineLevel="0" collapsed="false">
      <c r="A2247" s="7" t="s">
        <v>2360</v>
      </c>
      <c r="B2247" s="7" t="s">
        <v>106</v>
      </c>
      <c r="C2247" s="7" t="n">
        <v>37</v>
      </c>
      <c r="D2247" s="7" t="s">
        <v>104</v>
      </c>
      <c r="E2247" s="7" t="n">
        <v>172</v>
      </c>
      <c r="F2247" s="7" t="n">
        <v>2</v>
      </c>
      <c r="G2247" s="14" t="n">
        <v>2898.3</v>
      </c>
      <c r="H2247" s="14" t="n">
        <v>11408</v>
      </c>
      <c r="I2247" s="14" t="n">
        <v>0</v>
      </c>
      <c r="J2247" s="14" t="n">
        <v>0</v>
      </c>
      <c r="K2247" s="14" t="n">
        <v>0</v>
      </c>
      <c r="L2247" s="14" t="n">
        <v>0</v>
      </c>
      <c r="M2247" s="14"/>
      <c r="N2247" s="14"/>
      <c r="O2247" s="14" t="n">
        <v>0</v>
      </c>
      <c r="P2247" s="7" t="n">
        <v>38</v>
      </c>
      <c r="Q2247" s="7" t="n">
        <v>27</v>
      </c>
      <c r="R2247" s="7" t="n">
        <v>3</v>
      </c>
      <c r="S2247" s="7" t="n">
        <v>0.584</v>
      </c>
      <c r="T2247" s="7" t="n">
        <v>0</v>
      </c>
      <c r="U2247" s="7" t="n">
        <v>0</v>
      </c>
      <c r="V2247" s="7" t="n">
        <v>0.024</v>
      </c>
      <c r="W2247" s="7"/>
    </row>
    <row r="2248" customFormat="false" ht="15" hidden="false" customHeight="false" outlineLevel="0" collapsed="false">
      <c r="A2248" s="7" t="s">
        <v>2361</v>
      </c>
      <c r="B2248" s="7" t="s">
        <v>128</v>
      </c>
      <c r="C2248" s="7" t="n">
        <v>32</v>
      </c>
      <c r="D2248" s="7" t="s">
        <v>104</v>
      </c>
      <c r="E2248" s="7" t="n">
        <v>25</v>
      </c>
      <c r="F2248" s="7" t="n">
        <v>5</v>
      </c>
      <c r="G2248" s="14" t="n">
        <v>12044.88</v>
      </c>
      <c r="H2248" s="14" t="n">
        <v>33582.96</v>
      </c>
      <c r="I2248" s="14" t="n">
        <v>0</v>
      </c>
      <c r="J2248" s="14" t="n">
        <v>43891.95</v>
      </c>
      <c r="K2248" s="14" t="n">
        <v>71800</v>
      </c>
      <c r="L2248" s="14" t="n">
        <v>0</v>
      </c>
      <c r="M2248" s="14"/>
      <c r="N2248" s="14"/>
      <c r="O2248" s="14" t="n">
        <v>0</v>
      </c>
      <c r="P2248" s="7" t="n">
        <v>5</v>
      </c>
      <c r="Q2248" s="7" t="n">
        <v>32</v>
      </c>
      <c r="R2248" s="7" t="n">
        <v>0</v>
      </c>
      <c r="S2248" s="7" t="n">
        <v>0.506</v>
      </c>
      <c r="T2248" s="7" t="n">
        <v>1</v>
      </c>
      <c r="U2248" s="7" t="n">
        <v>0</v>
      </c>
      <c r="V2248" s="7" t="n">
        <v>0.041</v>
      </c>
      <c r="W2248" s="7"/>
    </row>
    <row r="2249" customFormat="false" ht="15" hidden="false" customHeight="false" outlineLevel="0" collapsed="false">
      <c r="A2249" s="7" t="s">
        <v>2362</v>
      </c>
      <c r="B2249" s="7" t="s">
        <v>108</v>
      </c>
      <c r="C2249" s="7" t="n">
        <v>60</v>
      </c>
      <c r="D2249" s="7" t="s">
        <v>104</v>
      </c>
      <c r="E2249" s="7" t="n">
        <v>123</v>
      </c>
      <c r="F2249" s="7" t="n">
        <v>1</v>
      </c>
      <c r="G2249" s="14" t="n">
        <v>2283.68</v>
      </c>
      <c r="H2249" s="14" t="n">
        <v>0</v>
      </c>
      <c r="I2249" s="14" t="n">
        <v>0</v>
      </c>
      <c r="J2249" s="14" t="n">
        <v>0</v>
      </c>
      <c r="K2249" s="14" t="n">
        <v>0</v>
      </c>
      <c r="L2249" s="14" t="n">
        <v>0</v>
      </c>
      <c r="M2249" s="14"/>
      <c r="N2249" s="14"/>
      <c r="O2249" s="14" t="n">
        <v>0</v>
      </c>
      <c r="P2249" s="7" t="n">
        <v>32</v>
      </c>
      <c r="Q2249" s="7" t="n">
        <v>11</v>
      </c>
      <c r="R2249" s="7" t="n">
        <v>0</v>
      </c>
      <c r="S2249" s="7" t="n">
        <v>0.149</v>
      </c>
      <c r="T2249" s="7" t="n">
        <v>0</v>
      </c>
      <c r="U2249" s="7" t="n">
        <v>1</v>
      </c>
      <c r="V2249" s="7" t="n">
        <v>0.0817</v>
      </c>
      <c r="W2249" s="7"/>
    </row>
    <row r="2250" customFormat="false" ht="15" hidden="false" customHeight="false" outlineLevel="0" collapsed="false">
      <c r="A2250" s="7" t="s">
        <v>2363</v>
      </c>
      <c r="B2250" s="7" t="s">
        <v>108</v>
      </c>
      <c r="C2250" s="7" t="n">
        <v>44</v>
      </c>
      <c r="D2250" s="7" t="s">
        <v>104</v>
      </c>
      <c r="E2250" s="7" t="n">
        <v>29</v>
      </c>
      <c r="F2250" s="7" t="n">
        <v>3</v>
      </c>
      <c r="G2250" s="14" t="n">
        <v>5559.1</v>
      </c>
      <c r="H2250" s="14" t="n">
        <v>4410.66</v>
      </c>
      <c r="I2250" s="14" t="n">
        <v>0</v>
      </c>
      <c r="J2250" s="14" t="n">
        <v>0</v>
      </c>
      <c r="K2250" s="14" t="n">
        <v>0</v>
      </c>
      <c r="L2250" s="14" t="n">
        <v>21590</v>
      </c>
      <c r="M2250" s="14"/>
      <c r="N2250" s="14"/>
      <c r="O2250" s="14" t="n">
        <v>0</v>
      </c>
      <c r="P2250" s="7" t="n">
        <v>30</v>
      </c>
      <c r="Q2250" s="7" t="n">
        <v>24</v>
      </c>
      <c r="R2250" s="7" t="n">
        <v>0</v>
      </c>
      <c r="S2250" s="7" t="n">
        <v>0.341</v>
      </c>
      <c r="T2250" s="7" t="n">
        <v>0</v>
      </c>
      <c r="U2250" s="7" t="n">
        <v>0</v>
      </c>
      <c r="V2250" s="7" t="n">
        <v>0.0442</v>
      </c>
      <c r="W2250" s="7"/>
    </row>
    <row r="2251" customFormat="false" ht="15" hidden="false" customHeight="false" outlineLevel="0" collapsed="false">
      <c r="A2251" s="7" t="s">
        <v>2364</v>
      </c>
      <c r="B2251" s="7" t="s">
        <v>101</v>
      </c>
      <c r="C2251" s="7" t="n">
        <v>35</v>
      </c>
      <c r="D2251" s="7" t="s">
        <v>104</v>
      </c>
      <c r="E2251" s="7" t="n">
        <v>52</v>
      </c>
      <c r="F2251" s="7" t="n">
        <v>3</v>
      </c>
      <c r="G2251" s="14" t="n">
        <v>8051.06</v>
      </c>
      <c r="H2251" s="14" t="n">
        <v>6829.12</v>
      </c>
      <c r="I2251" s="14" t="n">
        <v>0</v>
      </c>
      <c r="J2251" s="14" t="n">
        <v>0</v>
      </c>
      <c r="K2251" s="14" t="n">
        <v>0</v>
      </c>
      <c r="L2251" s="14" t="n">
        <v>0</v>
      </c>
      <c r="M2251" s="14" t="n">
        <v>11000</v>
      </c>
      <c r="N2251" s="14" t="n">
        <v>57</v>
      </c>
      <c r="O2251" s="14" t="n">
        <v>763.8</v>
      </c>
      <c r="P2251" s="7" t="n">
        <v>6</v>
      </c>
      <c r="Q2251" s="7" t="n">
        <v>36</v>
      </c>
      <c r="R2251" s="7" t="n">
        <v>13</v>
      </c>
      <c r="S2251" s="7" t="n">
        <v>0.766</v>
      </c>
      <c r="T2251" s="7" t="n">
        <v>0</v>
      </c>
      <c r="U2251" s="7" t="n">
        <v>0</v>
      </c>
      <c r="V2251" s="7" t="n">
        <v>0.0265</v>
      </c>
      <c r="W2251" s="7"/>
    </row>
    <row r="2252" customFormat="false" ht="15" hidden="false" customHeight="false" outlineLevel="0" collapsed="false">
      <c r="A2252" s="7" t="s">
        <v>2365</v>
      </c>
      <c r="B2252" s="7" t="s">
        <v>106</v>
      </c>
      <c r="C2252" s="7" t="n">
        <v>42</v>
      </c>
      <c r="D2252" s="7" t="s">
        <v>104</v>
      </c>
      <c r="E2252" s="7" t="n">
        <v>146</v>
      </c>
      <c r="F2252" s="7" t="n">
        <v>4</v>
      </c>
      <c r="G2252" s="14" t="n">
        <v>9869.57</v>
      </c>
      <c r="H2252" s="14" t="n">
        <v>24211.84</v>
      </c>
      <c r="I2252" s="14" t="n">
        <v>0</v>
      </c>
      <c r="J2252" s="14" t="n">
        <v>0</v>
      </c>
      <c r="K2252" s="14" t="n">
        <v>163900</v>
      </c>
      <c r="L2252" s="14" t="n">
        <v>0</v>
      </c>
      <c r="M2252" s="14" t="n">
        <v>5800</v>
      </c>
      <c r="N2252" s="14" t="n">
        <v>68.2</v>
      </c>
      <c r="O2252" s="14" t="n">
        <v>663.81</v>
      </c>
      <c r="P2252" s="7" t="n">
        <v>21</v>
      </c>
      <c r="Q2252" s="7" t="n">
        <v>41</v>
      </c>
      <c r="R2252" s="7" t="n">
        <v>16</v>
      </c>
      <c r="S2252" s="7" t="n">
        <v>0.879</v>
      </c>
      <c r="T2252" s="7" t="n">
        <v>0</v>
      </c>
      <c r="U2252" s="7" t="n">
        <v>0</v>
      </c>
      <c r="V2252" s="7" t="n">
        <v>0.0179</v>
      </c>
      <c r="W2252" s="7"/>
    </row>
    <row r="2253" customFormat="false" ht="15" hidden="false" customHeight="false" outlineLevel="0" collapsed="false">
      <c r="A2253" s="7" t="s">
        <v>2366</v>
      </c>
      <c r="B2253" s="7" t="s">
        <v>101</v>
      </c>
      <c r="C2253" s="7" t="n">
        <v>52</v>
      </c>
      <c r="D2253" s="7" t="s">
        <v>102</v>
      </c>
      <c r="E2253" s="7" t="n">
        <v>98</v>
      </c>
      <c r="F2253" s="7" t="n">
        <v>2</v>
      </c>
      <c r="G2253" s="14" t="n">
        <v>25711.48</v>
      </c>
      <c r="H2253" s="14" t="n">
        <v>0</v>
      </c>
      <c r="I2253" s="14" t="n">
        <v>228800</v>
      </c>
      <c r="J2253" s="14" t="n">
        <v>0</v>
      </c>
      <c r="K2253" s="14" t="n">
        <v>0</v>
      </c>
      <c r="L2253" s="14" t="n">
        <v>0</v>
      </c>
      <c r="M2253" s="14"/>
      <c r="N2253" s="14"/>
      <c r="O2253" s="14" t="n">
        <v>0</v>
      </c>
      <c r="P2253" s="7" t="n">
        <v>136</v>
      </c>
      <c r="Q2253" s="7" t="n">
        <v>0</v>
      </c>
      <c r="R2253" s="7" t="n">
        <v>0</v>
      </c>
      <c r="S2253" s="7"/>
      <c r="T2253" s="7" t="n">
        <v>0</v>
      </c>
      <c r="U2253" s="7" t="n">
        <v>1</v>
      </c>
      <c r="V2253" s="7" t="n">
        <v>0.4331</v>
      </c>
      <c r="W2253" s="7"/>
    </row>
    <row r="2254" customFormat="false" ht="15" hidden="false" customHeight="false" outlineLevel="0" collapsed="false">
      <c r="A2254" s="7" t="s">
        <v>2367</v>
      </c>
      <c r="B2254" s="7" t="s">
        <v>106</v>
      </c>
      <c r="C2254" s="7" t="n">
        <v>41</v>
      </c>
      <c r="D2254" s="7" t="s">
        <v>102</v>
      </c>
      <c r="E2254" s="7" t="n">
        <v>103</v>
      </c>
      <c r="F2254" s="7" t="n">
        <v>3</v>
      </c>
      <c r="G2254" s="14" t="n">
        <v>1960.56</v>
      </c>
      <c r="H2254" s="14" t="n">
        <v>16000.99</v>
      </c>
      <c r="I2254" s="14" t="n">
        <v>0</v>
      </c>
      <c r="J2254" s="14" t="n">
        <v>0</v>
      </c>
      <c r="K2254" s="14" t="n">
        <v>126400</v>
      </c>
      <c r="L2254" s="14" t="n">
        <v>0</v>
      </c>
      <c r="M2254" s="14"/>
      <c r="N2254" s="14"/>
      <c r="O2254" s="14" t="n">
        <v>0</v>
      </c>
      <c r="P2254" s="7" t="n">
        <v>5</v>
      </c>
      <c r="Q2254" s="7" t="n">
        <v>39</v>
      </c>
      <c r="R2254" s="7" t="n">
        <v>0</v>
      </c>
      <c r="S2254" s="7" t="n">
        <v>0.653</v>
      </c>
      <c r="T2254" s="7" t="n">
        <v>0</v>
      </c>
      <c r="U2254" s="7" t="n">
        <v>0</v>
      </c>
      <c r="V2254" s="7" t="n">
        <v>0.0355</v>
      </c>
      <c r="W2254" s="7"/>
    </row>
    <row r="2255" customFormat="false" ht="15" hidden="false" customHeight="false" outlineLevel="0" collapsed="false">
      <c r="A2255" s="7" t="s">
        <v>2368</v>
      </c>
      <c r="B2255" s="7" t="s">
        <v>108</v>
      </c>
      <c r="C2255" s="7" t="n">
        <v>26</v>
      </c>
      <c r="D2255" s="7" t="s">
        <v>102</v>
      </c>
      <c r="E2255" s="7" t="n">
        <v>39</v>
      </c>
      <c r="F2255" s="7" t="n">
        <v>2</v>
      </c>
      <c r="G2255" s="14" t="n">
        <v>5692.2</v>
      </c>
      <c r="H2255" s="14" t="n">
        <v>0</v>
      </c>
      <c r="I2255" s="14" t="n">
        <v>0</v>
      </c>
      <c r="J2255" s="14" t="n">
        <v>0</v>
      </c>
      <c r="K2255" s="14" t="n">
        <v>0</v>
      </c>
      <c r="L2255" s="14" t="n">
        <v>27430</v>
      </c>
      <c r="M2255" s="14"/>
      <c r="N2255" s="14"/>
      <c r="O2255" s="14" t="n">
        <v>0</v>
      </c>
      <c r="P2255" s="7" t="n">
        <v>3</v>
      </c>
      <c r="Q2255" s="7" t="n">
        <v>8</v>
      </c>
      <c r="R2255" s="7" t="n">
        <v>8</v>
      </c>
      <c r="S2255" s="7" t="n">
        <v>0.906</v>
      </c>
      <c r="T2255" s="7" t="n">
        <v>0</v>
      </c>
      <c r="U2255" s="7" t="n">
        <v>0</v>
      </c>
      <c r="V2255" s="7" t="n">
        <v>0.1244</v>
      </c>
      <c r="W2255" s="7"/>
    </row>
    <row r="2256" customFormat="false" ht="15" hidden="false" customHeight="false" outlineLevel="0" collapsed="false">
      <c r="A2256" s="7" t="s">
        <v>2369</v>
      </c>
      <c r="B2256" s="7" t="s">
        <v>101</v>
      </c>
      <c r="C2256" s="7" t="n">
        <v>53</v>
      </c>
      <c r="D2256" s="7" t="s">
        <v>102</v>
      </c>
      <c r="E2256" s="7" t="n">
        <v>110</v>
      </c>
      <c r="F2256" s="7" t="n">
        <v>2</v>
      </c>
      <c r="G2256" s="14" t="n">
        <v>4312.84</v>
      </c>
      <c r="H2256" s="14" t="n">
        <v>0</v>
      </c>
      <c r="I2256" s="14" t="n">
        <v>0</v>
      </c>
      <c r="J2256" s="14" t="n">
        <v>0</v>
      </c>
      <c r="K2256" s="14" t="n">
        <v>0</v>
      </c>
      <c r="L2256" s="14" t="n">
        <v>0</v>
      </c>
      <c r="M2256" s="14" t="n">
        <v>5400</v>
      </c>
      <c r="N2256" s="14" t="n">
        <v>55.9</v>
      </c>
      <c r="O2256" s="14" t="n">
        <v>209.04</v>
      </c>
      <c r="P2256" s="7" t="n">
        <v>13</v>
      </c>
      <c r="Q2256" s="7" t="n">
        <v>32</v>
      </c>
      <c r="R2256" s="7" t="n">
        <v>9</v>
      </c>
      <c r="S2256" s="7" t="n">
        <v>0.737</v>
      </c>
      <c r="T2256" s="7" t="n">
        <v>0</v>
      </c>
      <c r="U2256" s="7" t="n">
        <v>0</v>
      </c>
      <c r="V2256" s="7" t="n">
        <v>0.0559</v>
      </c>
      <c r="W2256" s="7"/>
    </row>
    <row r="2257" customFormat="false" ht="15" hidden="false" customHeight="false" outlineLevel="0" collapsed="false">
      <c r="A2257" s="7" t="s">
        <v>2370</v>
      </c>
      <c r="B2257" s="7" t="s">
        <v>108</v>
      </c>
      <c r="C2257" s="7" t="n">
        <v>37</v>
      </c>
      <c r="D2257" s="7" t="s">
        <v>102</v>
      </c>
      <c r="E2257" s="7" t="n">
        <v>29</v>
      </c>
      <c r="F2257" s="7" t="n">
        <v>3</v>
      </c>
      <c r="G2257" s="14" t="n">
        <v>1134.79</v>
      </c>
      <c r="H2257" s="14" t="n">
        <v>37300.93</v>
      </c>
      <c r="I2257" s="14" t="n">
        <v>0</v>
      </c>
      <c r="J2257" s="14" t="n">
        <v>0</v>
      </c>
      <c r="K2257" s="14" t="n">
        <v>0</v>
      </c>
      <c r="L2257" s="14" t="n">
        <v>0</v>
      </c>
      <c r="M2257" s="14" t="n">
        <v>13700</v>
      </c>
      <c r="N2257" s="14" t="n">
        <v>24.8</v>
      </c>
      <c r="O2257" s="14" t="n">
        <v>202.4</v>
      </c>
      <c r="P2257" s="7" t="n">
        <v>10</v>
      </c>
      <c r="Q2257" s="7" t="n">
        <v>14</v>
      </c>
      <c r="R2257" s="7" t="n">
        <v>6</v>
      </c>
      <c r="S2257" s="7" t="n">
        <v>0.624</v>
      </c>
      <c r="T2257" s="7" t="n">
        <v>1</v>
      </c>
      <c r="U2257" s="7" t="n">
        <v>0</v>
      </c>
      <c r="V2257" s="7" t="n">
        <v>0.1555</v>
      </c>
      <c r="W2257" s="7"/>
    </row>
    <row r="2258" customFormat="false" ht="15" hidden="false" customHeight="false" outlineLevel="0" collapsed="false">
      <c r="A2258" s="7" t="s">
        <v>2371</v>
      </c>
      <c r="B2258" s="7" t="s">
        <v>101</v>
      </c>
      <c r="C2258" s="7" t="n">
        <v>23</v>
      </c>
      <c r="D2258" s="7" t="s">
        <v>102</v>
      </c>
      <c r="E2258" s="7" t="n">
        <v>35</v>
      </c>
      <c r="F2258" s="7" t="n">
        <v>4</v>
      </c>
      <c r="G2258" s="14" t="n">
        <v>292.94</v>
      </c>
      <c r="H2258" s="14" t="n">
        <v>791.07</v>
      </c>
      <c r="I2258" s="14" t="n">
        <v>0</v>
      </c>
      <c r="J2258" s="14" t="n">
        <v>0</v>
      </c>
      <c r="K2258" s="14" t="n">
        <v>0</v>
      </c>
      <c r="L2258" s="14" t="n">
        <v>4640</v>
      </c>
      <c r="M2258" s="14" t="n">
        <v>1500</v>
      </c>
      <c r="N2258" s="14" t="n">
        <v>48.1</v>
      </c>
      <c r="O2258" s="14" t="n">
        <v>0</v>
      </c>
      <c r="P2258" s="7" t="n">
        <v>329</v>
      </c>
      <c r="Q2258" s="7" t="n">
        <v>0</v>
      </c>
      <c r="R2258" s="7" t="n">
        <v>0</v>
      </c>
      <c r="S2258" s="7"/>
      <c r="T2258" s="7" t="n">
        <v>0</v>
      </c>
      <c r="U2258" s="7" t="n">
        <v>0</v>
      </c>
      <c r="V2258" s="7" t="n">
        <v>0.2824</v>
      </c>
      <c r="W2258" s="7"/>
    </row>
    <row r="2259" customFormat="false" ht="15" hidden="false" customHeight="false" outlineLevel="0" collapsed="false">
      <c r="A2259" s="7" t="s">
        <v>2372</v>
      </c>
      <c r="B2259" s="7" t="s">
        <v>108</v>
      </c>
      <c r="C2259" s="7" t="n">
        <v>56</v>
      </c>
      <c r="D2259" s="7" t="s">
        <v>104</v>
      </c>
      <c r="E2259" s="7" t="n">
        <v>106</v>
      </c>
      <c r="F2259" s="7" t="n">
        <v>2</v>
      </c>
      <c r="G2259" s="14" t="n">
        <v>5085.35</v>
      </c>
      <c r="H2259" s="14" t="n">
        <v>0</v>
      </c>
      <c r="I2259" s="14" t="n">
        <v>0</v>
      </c>
      <c r="J2259" s="14" t="n">
        <v>0</v>
      </c>
      <c r="K2259" s="14" t="n">
        <v>0</v>
      </c>
      <c r="L2259" s="14" t="n">
        <v>14340</v>
      </c>
      <c r="M2259" s="14"/>
      <c r="N2259" s="14"/>
      <c r="O2259" s="14" t="n">
        <v>0</v>
      </c>
      <c r="P2259" s="7" t="n">
        <v>48</v>
      </c>
      <c r="Q2259" s="7" t="n">
        <v>18</v>
      </c>
      <c r="R2259" s="7" t="n">
        <v>4</v>
      </c>
      <c r="S2259" s="7" t="n">
        <v>0.55</v>
      </c>
      <c r="T2259" s="7" t="n">
        <v>0</v>
      </c>
      <c r="U2259" s="7" t="n">
        <v>0</v>
      </c>
      <c r="V2259" s="7" t="n">
        <v>0.0367</v>
      </c>
      <c r="W2259" s="7"/>
    </row>
    <row r="2260" customFormat="false" ht="15" hidden="false" customHeight="false" outlineLevel="0" collapsed="false">
      <c r="A2260" s="7" t="s">
        <v>2373</v>
      </c>
      <c r="B2260" s="7" t="s">
        <v>108</v>
      </c>
      <c r="C2260" s="7" t="n">
        <v>47</v>
      </c>
      <c r="D2260" s="7" t="s">
        <v>104</v>
      </c>
      <c r="E2260" s="7" t="n">
        <v>35</v>
      </c>
      <c r="F2260" s="7" t="n">
        <v>2</v>
      </c>
      <c r="G2260" s="14" t="n">
        <v>4489.83</v>
      </c>
      <c r="H2260" s="14" t="n">
        <v>0</v>
      </c>
      <c r="I2260" s="14" t="n">
        <v>0</v>
      </c>
      <c r="J2260" s="14" t="n">
        <v>0</v>
      </c>
      <c r="K2260" s="14" t="n">
        <v>0</v>
      </c>
      <c r="L2260" s="14" t="n">
        <v>0</v>
      </c>
      <c r="M2260" s="14" t="n">
        <v>6800</v>
      </c>
      <c r="N2260" s="14" t="n">
        <v>47.7</v>
      </c>
      <c r="O2260" s="14" t="n">
        <v>366.32</v>
      </c>
      <c r="P2260" s="7" t="n">
        <v>0</v>
      </c>
      <c r="Q2260" s="7" t="n">
        <v>26</v>
      </c>
      <c r="R2260" s="7" t="n">
        <v>7</v>
      </c>
      <c r="S2260" s="7" t="n">
        <v>0.674</v>
      </c>
      <c r="T2260" s="7" t="n">
        <v>0</v>
      </c>
      <c r="U2260" s="7" t="n">
        <v>0</v>
      </c>
      <c r="V2260" s="7" t="n">
        <v>0.0286</v>
      </c>
      <c r="W2260" s="7"/>
    </row>
    <row r="2261" customFormat="false" ht="15" hidden="false" customHeight="false" outlineLevel="0" collapsed="false">
      <c r="A2261" s="7" t="s">
        <v>2374</v>
      </c>
      <c r="B2261" s="7" t="s">
        <v>101</v>
      </c>
      <c r="C2261" s="7" t="n">
        <v>37</v>
      </c>
      <c r="D2261" s="7" t="s">
        <v>104</v>
      </c>
      <c r="E2261" s="7" t="n">
        <v>99</v>
      </c>
      <c r="F2261" s="7" t="n">
        <v>3</v>
      </c>
      <c r="G2261" s="14" t="n">
        <v>4742.44</v>
      </c>
      <c r="H2261" s="14" t="n">
        <v>50248.67</v>
      </c>
      <c r="I2261" s="14" t="n">
        <v>0</v>
      </c>
      <c r="J2261" s="14" t="n">
        <v>0</v>
      </c>
      <c r="K2261" s="14" t="n">
        <v>0</v>
      </c>
      <c r="L2261" s="14" t="n">
        <v>0</v>
      </c>
      <c r="M2261" s="14" t="n">
        <v>8200</v>
      </c>
      <c r="N2261" s="14" t="n">
        <v>49.8</v>
      </c>
      <c r="O2261" s="14" t="n">
        <v>274.14</v>
      </c>
      <c r="P2261" s="7" t="n">
        <v>55</v>
      </c>
      <c r="Q2261" s="7" t="n">
        <v>30</v>
      </c>
      <c r="R2261" s="7" t="n">
        <v>0</v>
      </c>
      <c r="S2261" s="7" t="n">
        <v>0.534</v>
      </c>
      <c r="T2261" s="7" t="n">
        <v>0</v>
      </c>
      <c r="U2261" s="7" t="n">
        <v>0</v>
      </c>
      <c r="V2261" s="7" t="n">
        <v>0.0302</v>
      </c>
      <c r="W2261" s="7" t="s">
        <v>117</v>
      </c>
    </row>
    <row r="2262" customFormat="false" ht="15" hidden="false" customHeight="false" outlineLevel="0" collapsed="false">
      <c r="A2262" s="7" t="s">
        <v>2375</v>
      </c>
      <c r="B2262" s="7" t="s">
        <v>101</v>
      </c>
      <c r="C2262" s="7" t="n">
        <v>32</v>
      </c>
      <c r="D2262" s="7" t="s">
        <v>102</v>
      </c>
      <c r="E2262" s="7" t="n">
        <v>70</v>
      </c>
      <c r="F2262" s="7" t="n">
        <v>3</v>
      </c>
      <c r="G2262" s="14" t="n">
        <v>4630.66</v>
      </c>
      <c r="H2262" s="14" t="n">
        <v>0</v>
      </c>
      <c r="I2262" s="14" t="n">
        <v>37600</v>
      </c>
      <c r="J2262" s="14" t="n">
        <v>0</v>
      </c>
      <c r="K2262" s="14" t="n">
        <v>0</v>
      </c>
      <c r="L2262" s="14" t="n">
        <v>0</v>
      </c>
      <c r="M2262" s="14" t="n">
        <v>7200</v>
      </c>
      <c r="N2262" s="14" t="n">
        <v>21.8</v>
      </c>
      <c r="O2262" s="14" t="n">
        <v>344.54</v>
      </c>
      <c r="P2262" s="7" t="n">
        <v>4</v>
      </c>
      <c r="Q2262" s="7" t="n">
        <v>19</v>
      </c>
      <c r="R2262" s="7" t="n">
        <v>6</v>
      </c>
      <c r="S2262" s="7" t="n">
        <v>0.783</v>
      </c>
      <c r="T2262" s="7" t="n">
        <v>1</v>
      </c>
      <c r="U2262" s="7" t="n">
        <v>0</v>
      </c>
      <c r="V2262" s="7" t="n">
        <v>0.0983</v>
      </c>
      <c r="W2262" s="7"/>
    </row>
    <row r="2263" customFormat="false" ht="15" hidden="false" customHeight="false" outlineLevel="0" collapsed="false">
      <c r="A2263" s="7" t="s">
        <v>2376</v>
      </c>
      <c r="B2263" s="7" t="s">
        <v>108</v>
      </c>
      <c r="C2263" s="7" t="n">
        <v>26</v>
      </c>
      <c r="D2263" s="7" t="s">
        <v>102</v>
      </c>
      <c r="E2263" s="7" t="n">
        <v>29</v>
      </c>
      <c r="F2263" s="7" t="n">
        <v>1</v>
      </c>
      <c r="G2263" s="14" t="n">
        <v>5419.91</v>
      </c>
      <c r="H2263" s="14" t="n">
        <v>0</v>
      </c>
      <c r="I2263" s="14" t="n">
        <v>0</v>
      </c>
      <c r="J2263" s="14" t="n">
        <v>0</v>
      </c>
      <c r="K2263" s="14" t="n">
        <v>0</v>
      </c>
      <c r="L2263" s="14" t="n">
        <v>0</v>
      </c>
      <c r="M2263" s="14"/>
      <c r="N2263" s="14"/>
      <c r="O2263" s="14" t="n">
        <v>0</v>
      </c>
      <c r="P2263" s="7" t="n">
        <v>82</v>
      </c>
      <c r="Q2263" s="7" t="n">
        <v>12</v>
      </c>
      <c r="R2263" s="7" t="n">
        <v>9</v>
      </c>
      <c r="S2263" s="7" t="n">
        <v>1</v>
      </c>
      <c r="T2263" s="7" t="n">
        <v>0</v>
      </c>
      <c r="U2263" s="7" t="n">
        <v>0</v>
      </c>
      <c r="V2263" s="7" t="n">
        <v>0.1341</v>
      </c>
      <c r="W2263" s="7"/>
    </row>
    <row r="2264" customFormat="false" ht="15" hidden="false" customHeight="false" outlineLevel="0" collapsed="false">
      <c r="A2264" s="7" t="s">
        <v>2377</v>
      </c>
      <c r="B2264" s="7" t="s">
        <v>106</v>
      </c>
      <c r="C2264" s="7" t="n">
        <v>52</v>
      </c>
      <c r="D2264" s="7" t="s">
        <v>104</v>
      </c>
      <c r="E2264" s="7"/>
      <c r="F2264" s="7" t="n">
        <v>4</v>
      </c>
      <c r="G2264" s="14" t="n">
        <v>8827.45</v>
      </c>
      <c r="H2264" s="14" t="n">
        <v>9341.02</v>
      </c>
      <c r="I2264" s="14" t="n">
        <v>0</v>
      </c>
      <c r="J2264" s="14" t="n">
        <v>0</v>
      </c>
      <c r="K2264" s="14" t="n">
        <v>0</v>
      </c>
      <c r="L2264" s="14" t="n">
        <v>0</v>
      </c>
      <c r="M2264" s="14" t="n">
        <v>8400</v>
      </c>
      <c r="N2264" s="14" t="n">
        <v>48.4</v>
      </c>
      <c r="O2264" s="14" t="n">
        <v>1371.2</v>
      </c>
      <c r="P2264" s="7" t="n">
        <v>4</v>
      </c>
      <c r="Q2264" s="7" t="n">
        <v>41</v>
      </c>
      <c r="R2264" s="7" t="n">
        <v>0</v>
      </c>
      <c r="S2264" s="7" t="n">
        <v>0.734</v>
      </c>
      <c r="T2264" s="7" t="n">
        <v>0</v>
      </c>
      <c r="U2264" s="7" t="n">
        <v>0</v>
      </c>
      <c r="V2264" s="7" t="n">
        <v>0.0155</v>
      </c>
      <c r="W2264" s="7" t="s">
        <v>132</v>
      </c>
    </row>
    <row r="2265" customFormat="false" ht="15" hidden="false" customHeight="false" outlineLevel="0" collapsed="false">
      <c r="A2265" s="7" t="s">
        <v>2378</v>
      </c>
      <c r="B2265" s="7" t="s">
        <v>108</v>
      </c>
      <c r="C2265" s="7" t="n">
        <v>37</v>
      </c>
      <c r="D2265" s="7" t="s">
        <v>102</v>
      </c>
      <c r="E2265" s="7" t="n">
        <v>156</v>
      </c>
      <c r="F2265" s="7" t="n">
        <v>2</v>
      </c>
      <c r="G2265" s="14" t="n">
        <v>7869.6</v>
      </c>
      <c r="H2265" s="14" t="n">
        <v>4699.86</v>
      </c>
      <c r="I2265" s="14" t="n">
        <v>0</v>
      </c>
      <c r="J2265" s="14" t="n">
        <v>0</v>
      </c>
      <c r="K2265" s="14" t="n">
        <v>0</v>
      </c>
      <c r="L2265" s="14" t="n">
        <v>0</v>
      </c>
      <c r="M2265" s="14"/>
      <c r="N2265" s="14"/>
      <c r="O2265" s="14" t="n">
        <v>0</v>
      </c>
      <c r="P2265" s="7" t="n">
        <v>90</v>
      </c>
      <c r="Q2265" s="7" t="n">
        <v>18</v>
      </c>
      <c r="R2265" s="7" t="n">
        <v>14</v>
      </c>
      <c r="S2265" s="7" t="n">
        <v>0.91</v>
      </c>
      <c r="T2265" s="7" t="n">
        <v>0</v>
      </c>
      <c r="U2265" s="7" t="n">
        <v>0</v>
      </c>
      <c r="V2265" s="7" t="n">
        <v>0.0809</v>
      </c>
      <c r="W2265" s="7"/>
    </row>
    <row r="2266" customFormat="false" ht="15" hidden="false" customHeight="false" outlineLevel="0" collapsed="false">
      <c r="A2266" s="7" t="s">
        <v>2379</v>
      </c>
      <c r="B2266" s="7" t="s">
        <v>108</v>
      </c>
      <c r="C2266" s="7" t="n">
        <v>39</v>
      </c>
      <c r="D2266" s="7" t="s">
        <v>102</v>
      </c>
      <c r="E2266" s="7" t="n">
        <v>24</v>
      </c>
      <c r="F2266" s="7" t="n">
        <v>2</v>
      </c>
      <c r="G2266" s="14" t="n">
        <v>2382.72</v>
      </c>
      <c r="H2266" s="14" t="n">
        <v>0</v>
      </c>
      <c r="I2266" s="14" t="n">
        <v>0</v>
      </c>
      <c r="J2266" s="14" t="n">
        <v>8826.39</v>
      </c>
      <c r="K2266" s="14" t="n">
        <v>0</v>
      </c>
      <c r="L2266" s="14" t="n">
        <v>0</v>
      </c>
      <c r="M2266" s="14"/>
      <c r="N2266" s="14"/>
      <c r="O2266" s="14" t="n">
        <v>0</v>
      </c>
      <c r="P2266" s="7" t="n">
        <v>27</v>
      </c>
      <c r="Q2266" s="7" t="n">
        <v>18</v>
      </c>
      <c r="R2266" s="7" t="n">
        <v>0</v>
      </c>
      <c r="S2266" s="7" t="n">
        <v>0.457</v>
      </c>
      <c r="T2266" s="7" t="n">
        <v>0</v>
      </c>
      <c r="U2266" s="7" t="n">
        <v>0</v>
      </c>
      <c r="V2266" s="7" t="n">
        <v>0.1098</v>
      </c>
      <c r="W2266" s="7"/>
    </row>
    <row r="2267" customFormat="false" ht="15" hidden="false" customHeight="false" outlineLevel="0" collapsed="false">
      <c r="A2267" s="7" t="s">
        <v>2380</v>
      </c>
      <c r="B2267" s="7" t="s">
        <v>101</v>
      </c>
      <c r="C2267" s="7" t="n">
        <v>47</v>
      </c>
      <c r="D2267" s="7" t="s">
        <v>104</v>
      </c>
      <c r="E2267" s="7" t="n">
        <v>128</v>
      </c>
      <c r="F2267" s="7" t="n">
        <v>2</v>
      </c>
      <c r="G2267" s="14" t="n">
        <v>1317.57</v>
      </c>
      <c r="H2267" s="14" t="n">
        <v>0</v>
      </c>
      <c r="I2267" s="14" t="n">
        <v>0</v>
      </c>
      <c r="J2267" s="14" t="n">
        <v>0</v>
      </c>
      <c r="K2267" s="14" t="n">
        <v>0</v>
      </c>
      <c r="L2267" s="14" t="n">
        <v>0</v>
      </c>
      <c r="M2267" s="14" t="n">
        <v>6900</v>
      </c>
      <c r="N2267" s="14" t="n">
        <v>41</v>
      </c>
      <c r="O2267" s="14" t="n">
        <v>157.09</v>
      </c>
      <c r="P2267" s="7" t="n">
        <v>3</v>
      </c>
      <c r="Q2267" s="7" t="n">
        <v>31</v>
      </c>
      <c r="R2267" s="7" t="n">
        <v>10</v>
      </c>
      <c r="S2267" s="7" t="n">
        <v>0.719</v>
      </c>
      <c r="T2267" s="7" t="n">
        <v>0</v>
      </c>
      <c r="U2267" s="7" t="n">
        <v>0</v>
      </c>
      <c r="V2267" s="7" t="n">
        <v>0.0258</v>
      </c>
      <c r="W2267" s="7"/>
    </row>
    <row r="2268" customFormat="false" ht="15" hidden="false" customHeight="false" outlineLevel="0" collapsed="false">
      <c r="A2268" s="7" t="s">
        <v>2381</v>
      </c>
      <c r="B2268" s="7" t="s">
        <v>101</v>
      </c>
      <c r="C2268" s="7" t="n">
        <v>51</v>
      </c>
      <c r="D2268" s="7" t="s">
        <v>104</v>
      </c>
      <c r="E2268" s="7" t="n">
        <v>181</v>
      </c>
      <c r="F2268" s="7" t="n">
        <v>3</v>
      </c>
      <c r="G2268" s="14" t="n">
        <v>7222.73</v>
      </c>
      <c r="H2268" s="14" t="n">
        <v>9782.84</v>
      </c>
      <c r="I2268" s="14" t="n">
        <v>67400</v>
      </c>
      <c r="J2268" s="14" t="n">
        <v>0</v>
      </c>
      <c r="K2268" s="14" t="n">
        <v>0</v>
      </c>
      <c r="L2268" s="14" t="n">
        <v>0</v>
      </c>
      <c r="M2268" s="14"/>
      <c r="N2268" s="14"/>
      <c r="O2268" s="14" t="n">
        <v>0</v>
      </c>
      <c r="P2268" s="7" t="n">
        <v>7</v>
      </c>
      <c r="Q2268" s="7" t="n">
        <v>30</v>
      </c>
      <c r="R2268" s="7" t="n">
        <v>0</v>
      </c>
      <c r="S2268" s="7" t="n">
        <v>0.476</v>
      </c>
      <c r="T2268" s="7" t="n">
        <v>0</v>
      </c>
      <c r="U2268" s="7" t="n">
        <v>0</v>
      </c>
      <c r="V2268" s="7" t="n">
        <v>0.0227</v>
      </c>
      <c r="W2268" s="7"/>
    </row>
    <row r="2269" customFormat="false" ht="15" hidden="false" customHeight="false" outlineLevel="0" collapsed="false">
      <c r="A2269" s="7" t="s">
        <v>2382</v>
      </c>
      <c r="B2269" s="7" t="s">
        <v>108</v>
      </c>
      <c r="C2269" s="7" t="n">
        <v>49</v>
      </c>
      <c r="D2269" s="7" t="s">
        <v>102</v>
      </c>
      <c r="E2269" s="7" t="n">
        <v>283</v>
      </c>
      <c r="F2269" s="7" t="n">
        <v>2</v>
      </c>
      <c r="G2269" s="14" t="n">
        <v>3080.69</v>
      </c>
      <c r="H2269" s="14" t="n">
        <v>25164.06</v>
      </c>
      <c r="I2269" s="14" t="n">
        <v>0</v>
      </c>
      <c r="J2269" s="14" t="n">
        <v>0</v>
      </c>
      <c r="K2269" s="14" t="n">
        <v>0</v>
      </c>
      <c r="L2269" s="14" t="n">
        <v>0</v>
      </c>
      <c r="M2269" s="14"/>
      <c r="N2269" s="14"/>
      <c r="O2269" s="14" t="n">
        <v>0</v>
      </c>
      <c r="P2269" s="7" t="n">
        <v>98</v>
      </c>
      <c r="Q2269" s="7" t="n">
        <v>0</v>
      </c>
      <c r="R2269" s="7" t="n">
        <v>7</v>
      </c>
      <c r="S2269" s="7"/>
      <c r="T2269" s="7" t="n">
        <v>1</v>
      </c>
      <c r="U2269" s="7" t="n">
        <v>0</v>
      </c>
      <c r="V2269" s="7" t="n">
        <v>0.3479</v>
      </c>
      <c r="W2269" s="7"/>
    </row>
    <row r="2270" customFormat="false" ht="15" hidden="false" customHeight="false" outlineLevel="0" collapsed="false">
      <c r="A2270" s="7" t="s">
        <v>2383</v>
      </c>
      <c r="B2270" s="7" t="s">
        <v>101</v>
      </c>
      <c r="C2270" s="7" t="n">
        <v>36</v>
      </c>
      <c r="D2270" s="7" t="s">
        <v>102</v>
      </c>
      <c r="E2270" s="7" t="n">
        <v>53</v>
      </c>
      <c r="F2270" s="7" t="n">
        <v>5</v>
      </c>
      <c r="G2270" s="14" t="n">
        <v>18697.67</v>
      </c>
      <c r="H2270" s="14" t="n">
        <v>71086.64</v>
      </c>
      <c r="I2270" s="14" t="n">
        <v>66000</v>
      </c>
      <c r="J2270" s="14" t="n">
        <v>157768.93</v>
      </c>
      <c r="K2270" s="14" t="n">
        <v>246600</v>
      </c>
      <c r="L2270" s="14" t="n">
        <v>0</v>
      </c>
      <c r="M2270" s="14"/>
      <c r="N2270" s="14"/>
      <c r="O2270" s="14" t="n">
        <v>0</v>
      </c>
      <c r="P2270" s="7" t="n">
        <v>8</v>
      </c>
      <c r="Q2270" s="7" t="n">
        <v>21</v>
      </c>
      <c r="R2270" s="7" t="n">
        <v>7</v>
      </c>
      <c r="S2270" s="7" t="n">
        <v>0.783</v>
      </c>
      <c r="T2270" s="7" t="n">
        <v>0</v>
      </c>
      <c r="U2270" s="7" t="n">
        <v>0</v>
      </c>
      <c r="V2270" s="7" t="n">
        <v>0.0423</v>
      </c>
      <c r="W2270" s="7"/>
    </row>
    <row r="2271" customFormat="false" ht="15" hidden="false" customHeight="false" outlineLevel="0" collapsed="false">
      <c r="A2271" s="7" t="s">
        <v>2384</v>
      </c>
      <c r="B2271" s="7" t="s">
        <v>106</v>
      </c>
      <c r="C2271" s="7" t="n">
        <v>56</v>
      </c>
      <c r="D2271" s="7" t="s">
        <v>102</v>
      </c>
      <c r="E2271" s="7" t="n">
        <v>129</v>
      </c>
      <c r="F2271" s="7" t="n">
        <v>4</v>
      </c>
      <c r="G2271" s="14" t="n">
        <v>16650.55</v>
      </c>
      <c r="H2271" s="14" t="n">
        <v>51919.38</v>
      </c>
      <c r="I2271" s="14" t="n">
        <v>0</v>
      </c>
      <c r="J2271" s="14" t="n">
        <v>232654.38</v>
      </c>
      <c r="K2271" s="14" t="n">
        <v>0</v>
      </c>
      <c r="L2271" s="14" t="n">
        <v>0</v>
      </c>
      <c r="M2271" s="14" t="n">
        <v>13800</v>
      </c>
      <c r="N2271" s="14" t="n">
        <v>24.2</v>
      </c>
      <c r="O2271" s="14" t="n">
        <v>0</v>
      </c>
      <c r="P2271" s="7" t="n">
        <v>417</v>
      </c>
      <c r="Q2271" s="7" t="n">
        <v>0</v>
      </c>
      <c r="R2271" s="7" t="n">
        <v>0</v>
      </c>
      <c r="S2271" s="7"/>
      <c r="T2271" s="7" t="n">
        <v>0</v>
      </c>
      <c r="U2271" s="7" t="n">
        <v>1</v>
      </c>
      <c r="V2271" s="7" t="n">
        <v>0.2426</v>
      </c>
      <c r="W2271" s="7"/>
    </row>
    <row r="2272" customFormat="false" ht="15" hidden="false" customHeight="false" outlineLevel="0" collapsed="false">
      <c r="A2272" s="7" t="s">
        <v>2385</v>
      </c>
      <c r="B2272" s="7" t="s">
        <v>108</v>
      </c>
      <c r="C2272" s="7" t="n">
        <v>19</v>
      </c>
      <c r="D2272" s="7" t="s">
        <v>102</v>
      </c>
      <c r="E2272" s="7" t="n">
        <v>1</v>
      </c>
      <c r="F2272" s="7" t="n">
        <v>3</v>
      </c>
      <c r="G2272" s="14" t="n">
        <v>7554.18</v>
      </c>
      <c r="H2272" s="14" t="n">
        <v>18138.23</v>
      </c>
      <c r="I2272" s="14" t="n">
        <v>0</v>
      </c>
      <c r="J2272" s="14" t="n">
        <v>114681.6</v>
      </c>
      <c r="K2272" s="14" t="n">
        <v>0</v>
      </c>
      <c r="L2272" s="14" t="n">
        <v>0</v>
      </c>
      <c r="M2272" s="14"/>
      <c r="N2272" s="14"/>
      <c r="O2272" s="14" t="n">
        <v>0</v>
      </c>
      <c r="P2272" s="7" t="n">
        <v>12</v>
      </c>
      <c r="Q2272" s="7" t="n">
        <v>43</v>
      </c>
      <c r="R2272" s="7" t="n">
        <v>11</v>
      </c>
      <c r="S2272" s="7" t="n">
        <v>0.853</v>
      </c>
      <c r="T2272" s="7" t="n">
        <v>0</v>
      </c>
      <c r="U2272" s="7" t="n">
        <v>0</v>
      </c>
      <c r="V2272" s="7" t="n">
        <v>0.0602</v>
      </c>
      <c r="W2272" s="7"/>
    </row>
    <row r="2273" customFormat="false" ht="15" hidden="false" customHeight="false" outlineLevel="0" collapsed="false">
      <c r="A2273" s="7" t="s">
        <v>2386</v>
      </c>
      <c r="B2273" s="7" t="s">
        <v>108</v>
      </c>
      <c r="C2273" s="7" t="n">
        <v>19</v>
      </c>
      <c r="D2273" s="7" t="s">
        <v>102</v>
      </c>
      <c r="E2273" s="7" t="n">
        <v>3</v>
      </c>
      <c r="F2273" s="7" t="n">
        <v>2</v>
      </c>
      <c r="G2273" s="14" t="n">
        <v>3129.7</v>
      </c>
      <c r="H2273" s="14" t="n">
        <v>3979.38</v>
      </c>
      <c r="I2273" s="14" t="n">
        <v>0</v>
      </c>
      <c r="J2273" s="14" t="n">
        <v>0</v>
      </c>
      <c r="K2273" s="14" t="n">
        <v>0</v>
      </c>
      <c r="L2273" s="14" t="n">
        <v>0</v>
      </c>
      <c r="M2273" s="14"/>
      <c r="N2273" s="14"/>
      <c r="O2273" s="14" t="n">
        <v>0</v>
      </c>
      <c r="P2273" s="7" t="n">
        <v>17</v>
      </c>
      <c r="Q2273" s="7" t="n">
        <v>12</v>
      </c>
      <c r="R2273" s="7" t="n">
        <v>3</v>
      </c>
      <c r="S2273" s="7" t="n">
        <v>0.873</v>
      </c>
      <c r="T2273" s="7" t="n">
        <v>0</v>
      </c>
      <c r="U2273" s="7" t="n">
        <v>1</v>
      </c>
      <c r="V2273" s="7" t="n">
        <v>0.1297</v>
      </c>
      <c r="W2273" s="7"/>
    </row>
    <row r="2274" customFormat="false" ht="15" hidden="false" customHeight="false" outlineLevel="0" collapsed="false">
      <c r="A2274" s="7" t="s">
        <v>2387</v>
      </c>
      <c r="B2274" s="7" t="s">
        <v>106</v>
      </c>
      <c r="C2274" s="7" t="n">
        <v>55</v>
      </c>
      <c r="D2274" s="7" t="s">
        <v>102</v>
      </c>
      <c r="E2274" s="7" t="n">
        <v>28</v>
      </c>
      <c r="F2274" s="7" t="n">
        <v>2</v>
      </c>
      <c r="G2274" s="14" t="n">
        <v>2968.56</v>
      </c>
      <c r="H2274" s="14" t="n">
        <v>5032.42</v>
      </c>
      <c r="I2274" s="14" t="n">
        <v>0</v>
      </c>
      <c r="J2274" s="14" t="n">
        <v>0</v>
      </c>
      <c r="K2274" s="14" t="n">
        <v>0</v>
      </c>
      <c r="L2274" s="14" t="n">
        <v>0</v>
      </c>
      <c r="M2274" s="14"/>
      <c r="N2274" s="14"/>
      <c r="O2274" s="14" t="n">
        <v>0</v>
      </c>
      <c r="P2274" s="7" t="n">
        <v>50</v>
      </c>
      <c r="Q2274" s="7" t="n">
        <v>23</v>
      </c>
      <c r="R2274" s="7" t="n">
        <v>0</v>
      </c>
      <c r="S2274" s="7" t="n">
        <v>0.645</v>
      </c>
      <c r="T2274" s="7" t="n">
        <v>0</v>
      </c>
      <c r="U2274" s="7" t="n">
        <v>1</v>
      </c>
      <c r="V2274" s="7" t="n">
        <v>0.1524</v>
      </c>
      <c r="W2274" s="7"/>
    </row>
    <row r="2275" customFormat="false" ht="15" hidden="false" customHeight="false" outlineLevel="0" collapsed="false">
      <c r="A2275" s="7" t="s">
        <v>2388</v>
      </c>
      <c r="B2275" s="7" t="s">
        <v>108</v>
      </c>
      <c r="C2275" s="7" t="n">
        <v>39</v>
      </c>
      <c r="D2275" s="7" t="s">
        <v>102</v>
      </c>
      <c r="E2275" s="7" t="n">
        <v>20</v>
      </c>
      <c r="F2275" s="7" t="n">
        <v>2</v>
      </c>
      <c r="G2275" s="14" t="n">
        <v>4189.81</v>
      </c>
      <c r="H2275" s="14" t="n">
        <v>13101.34</v>
      </c>
      <c r="I2275" s="14" t="n">
        <v>0</v>
      </c>
      <c r="J2275" s="14" t="n">
        <v>0</v>
      </c>
      <c r="K2275" s="14" t="n">
        <v>0</v>
      </c>
      <c r="L2275" s="14" t="n">
        <v>0</v>
      </c>
      <c r="M2275" s="14"/>
      <c r="N2275" s="14"/>
      <c r="O2275" s="14" t="n">
        <v>0</v>
      </c>
      <c r="P2275" s="7" t="n">
        <v>2</v>
      </c>
      <c r="Q2275" s="7" t="n">
        <v>13</v>
      </c>
      <c r="R2275" s="7" t="n">
        <v>8</v>
      </c>
      <c r="S2275" s="7" t="n">
        <v>0.813</v>
      </c>
      <c r="T2275" s="7" t="n">
        <v>1</v>
      </c>
      <c r="U2275" s="7" t="n">
        <v>0</v>
      </c>
      <c r="V2275" s="7" t="n">
        <v>0.2149</v>
      </c>
      <c r="W2275" s="7"/>
    </row>
    <row r="2276" customFormat="false" ht="15" hidden="false" customHeight="false" outlineLevel="0" collapsed="false">
      <c r="A2276" s="7" t="s">
        <v>2389</v>
      </c>
      <c r="B2276" s="7" t="s">
        <v>101</v>
      </c>
      <c r="C2276" s="7" t="n">
        <v>75</v>
      </c>
      <c r="D2276" s="7" t="s">
        <v>104</v>
      </c>
      <c r="E2276" s="7" t="n">
        <v>269</v>
      </c>
      <c r="F2276" s="7" t="n">
        <v>2</v>
      </c>
      <c r="G2276" s="14" t="n">
        <v>2812.11</v>
      </c>
      <c r="H2276" s="14" t="n">
        <v>0</v>
      </c>
      <c r="I2276" s="14" t="n">
        <v>0</v>
      </c>
      <c r="J2276" s="14" t="n">
        <v>0</v>
      </c>
      <c r="K2276" s="14" t="n">
        <v>0</v>
      </c>
      <c r="L2276" s="14" t="n">
        <v>0</v>
      </c>
      <c r="M2276" s="14" t="n">
        <v>8000</v>
      </c>
      <c r="N2276" s="14" t="n">
        <v>19.8</v>
      </c>
      <c r="O2276" s="14" t="n">
        <v>0</v>
      </c>
      <c r="P2276" s="7" t="n">
        <v>357</v>
      </c>
      <c r="Q2276" s="7" t="n">
        <v>0</v>
      </c>
      <c r="R2276" s="7" t="n">
        <v>0</v>
      </c>
      <c r="S2276" s="7"/>
      <c r="T2276" s="7" t="n">
        <v>0</v>
      </c>
      <c r="U2276" s="7" t="n">
        <v>0</v>
      </c>
      <c r="V2276" s="7" t="n">
        <v>0.1279</v>
      </c>
      <c r="W2276" s="7"/>
    </row>
    <row r="2277" customFormat="false" ht="15" hidden="false" customHeight="false" outlineLevel="0" collapsed="false">
      <c r="A2277" s="7" t="s">
        <v>2390</v>
      </c>
      <c r="B2277" s="7" t="s">
        <v>101</v>
      </c>
      <c r="C2277" s="7" t="n">
        <v>52</v>
      </c>
      <c r="D2277" s="7" t="s">
        <v>102</v>
      </c>
      <c r="E2277" s="7" t="n">
        <v>6</v>
      </c>
      <c r="F2277" s="7" t="n">
        <v>4</v>
      </c>
      <c r="G2277" s="14" t="n">
        <v>1948.77</v>
      </c>
      <c r="H2277" s="14" t="n">
        <v>0</v>
      </c>
      <c r="I2277" s="14" t="n">
        <v>0</v>
      </c>
      <c r="J2277" s="14" t="n">
        <v>0</v>
      </c>
      <c r="K2277" s="14" t="n">
        <v>367100</v>
      </c>
      <c r="L2277" s="14" t="n">
        <v>10200</v>
      </c>
      <c r="M2277" s="14" t="n">
        <v>26800</v>
      </c>
      <c r="N2277" s="14" t="n">
        <v>13.7</v>
      </c>
      <c r="O2277" s="14" t="n">
        <v>107.04</v>
      </c>
      <c r="P2277" s="7" t="n">
        <v>6</v>
      </c>
      <c r="Q2277" s="7" t="n">
        <v>13</v>
      </c>
      <c r="R2277" s="7" t="n">
        <v>9</v>
      </c>
      <c r="S2277" s="7" t="n">
        <v>0.533</v>
      </c>
      <c r="T2277" s="7" t="n">
        <v>0</v>
      </c>
      <c r="U2277" s="7" t="n">
        <v>0</v>
      </c>
      <c r="V2277" s="7" t="n">
        <v>0.095</v>
      </c>
      <c r="W2277" s="7"/>
    </row>
    <row r="2278" customFormat="false" ht="15" hidden="false" customHeight="false" outlineLevel="0" collapsed="false">
      <c r="A2278" s="7" t="s">
        <v>2391</v>
      </c>
      <c r="B2278" s="7" t="s">
        <v>108</v>
      </c>
      <c r="C2278" s="7" t="n">
        <v>33</v>
      </c>
      <c r="D2278" s="7" t="s">
        <v>104</v>
      </c>
      <c r="E2278" s="7" t="n">
        <v>28</v>
      </c>
      <c r="F2278" s="7" t="n">
        <v>3</v>
      </c>
      <c r="G2278" s="14" t="n">
        <v>6552.32</v>
      </c>
      <c r="H2278" s="14" t="n">
        <v>31758.62</v>
      </c>
      <c r="I2278" s="14" t="n">
        <v>0</v>
      </c>
      <c r="J2278" s="14" t="n">
        <v>35811.99</v>
      </c>
      <c r="K2278" s="14" t="n">
        <v>0</v>
      </c>
      <c r="L2278" s="14" t="n">
        <v>0</v>
      </c>
      <c r="M2278" s="14"/>
      <c r="N2278" s="14"/>
      <c r="O2278" s="14" t="n">
        <v>0</v>
      </c>
      <c r="P2278" s="7" t="n">
        <v>338</v>
      </c>
      <c r="Q2278" s="7" t="n">
        <v>0</v>
      </c>
      <c r="R2278" s="7" t="n">
        <v>0</v>
      </c>
      <c r="S2278" s="7"/>
      <c r="T2278" s="7" t="n">
        <v>1</v>
      </c>
      <c r="U2278" s="7" t="n">
        <v>0</v>
      </c>
      <c r="V2278" s="7" t="n">
        <v>0.2824</v>
      </c>
      <c r="W2278" s="7"/>
    </row>
    <row r="2279" customFormat="false" ht="15" hidden="false" customHeight="false" outlineLevel="0" collapsed="false">
      <c r="A2279" s="7" t="s">
        <v>2392</v>
      </c>
      <c r="B2279" s="7" t="s">
        <v>101</v>
      </c>
      <c r="C2279" s="7" t="n">
        <v>47</v>
      </c>
      <c r="D2279" s="7" t="s">
        <v>104</v>
      </c>
      <c r="E2279" s="7" t="n">
        <v>7</v>
      </c>
      <c r="F2279" s="7" t="n">
        <v>3</v>
      </c>
      <c r="G2279" s="14" t="n">
        <v>40856.97</v>
      </c>
      <c r="H2279" s="14" t="n">
        <v>0</v>
      </c>
      <c r="I2279" s="14" t="n">
        <v>0</v>
      </c>
      <c r="J2279" s="14" t="n">
        <v>0</v>
      </c>
      <c r="K2279" s="14" t="n">
        <v>0</v>
      </c>
      <c r="L2279" s="14" t="n">
        <v>0</v>
      </c>
      <c r="M2279" s="14" t="n">
        <v>17600</v>
      </c>
      <c r="N2279" s="14" t="n">
        <v>11.6</v>
      </c>
      <c r="O2279" s="14" t="n">
        <v>2495.26</v>
      </c>
      <c r="P2279" s="7" t="n">
        <v>3</v>
      </c>
      <c r="Q2279" s="7" t="n">
        <v>43</v>
      </c>
      <c r="R2279" s="7" t="n">
        <v>7</v>
      </c>
      <c r="S2279" s="7" t="n">
        <v>0.541</v>
      </c>
      <c r="T2279" s="7" t="n">
        <v>0</v>
      </c>
      <c r="U2279" s="7" t="n">
        <v>0</v>
      </c>
      <c r="V2279" s="7" t="n">
        <v>0.0347</v>
      </c>
      <c r="W2279" s="7"/>
    </row>
    <row r="2280" customFormat="false" ht="15" hidden="false" customHeight="false" outlineLevel="0" collapsed="false">
      <c r="A2280" s="7" t="s">
        <v>2393</v>
      </c>
      <c r="B2280" s="7" t="s">
        <v>101</v>
      </c>
      <c r="C2280" s="7" t="n">
        <v>42</v>
      </c>
      <c r="D2280" s="7" t="s">
        <v>104</v>
      </c>
      <c r="E2280" s="7" t="n">
        <v>108</v>
      </c>
      <c r="F2280" s="7" t="n">
        <v>3</v>
      </c>
      <c r="G2280" s="14" t="n">
        <v>2215.57</v>
      </c>
      <c r="H2280" s="14" t="n">
        <v>17964.02</v>
      </c>
      <c r="I2280" s="14" t="n">
        <v>0</v>
      </c>
      <c r="J2280" s="14" t="n">
        <v>0</v>
      </c>
      <c r="K2280" s="14" t="n">
        <v>0</v>
      </c>
      <c r="L2280" s="14" t="n">
        <v>0</v>
      </c>
      <c r="M2280" s="14"/>
      <c r="N2280" s="14"/>
      <c r="O2280" s="14" t="n">
        <v>0</v>
      </c>
      <c r="P2280" s="7" t="n">
        <v>3</v>
      </c>
      <c r="Q2280" s="7" t="n">
        <v>17</v>
      </c>
      <c r="R2280" s="7" t="n">
        <v>0</v>
      </c>
      <c r="S2280" s="7" t="n">
        <v>0.887</v>
      </c>
      <c r="T2280" s="7" t="n">
        <v>0</v>
      </c>
      <c r="U2280" s="7" t="n">
        <v>0</v>
      </c>
      <c r="V2280" s="7" t="n">
        <v>0.0216</v>
      </c>
      <c r="W2280" s="7"/>
    </row>
    <row r="2281" customFormat="false" ht="15" hidden="false" customHeight="false" outlineLevel="0" collapsed="false">
      <c r="A2281" s="7" t="s">
        <v>2394</v>
      </c>
      <c r="B2281" s="7" t="s">
        <v>108</v>
      </c>
      <c r="C2281" s="7" t="n">
        <v>56</v>
      </c>
      <c r="D2281" s="7" t="s">
        <v>104</v>
      </c>
      <c r="E2281" s="7" t="n">
        <v>52</v>
      </c>
      <c r="F2281" s="7" t="n">
        <v>5</v>
      </c>
      <c r="G2281" s="14" t="n">
        <v>6640.72</v>
      </c>
      <c r="H2281" s="14" t="n">
        <v>22408.55</v>
      </c>
      <c r="I2281" s="14" t="n">
        <v>0</v>
      </c>
      <c r="J2281" s="14" t="n">
        <v>0</v>
      </c>
      <c r="K2281" s="14" t="n">
        <v>0</v>
      </c>
      <c r="L2281" s="14" t="n">
        <v>25600</v>
      </c>
      <c r="M2281" s="14" t="n">
        <v>14500</v>
      </c>
      <c r="N2281" s="14" t="n">
        <v>31.4</v>
      </c>
      <c r="O2281" s="14" t="n">
        <v>1116.93</v>
      </c>
      <c r="P2281" s="7" t="n">
        <v>2</v>
      </c>
      <c r="Q2281" s="7" t="n">
        <v>35</v>
      </c>
      <c r="R2281" s="7" t="n">
        <v>12</v>
      </c>
      <c r="S2281" s="7" t="n">
        <v>0.871</v>
      </c>
      <c r="T2281" s="7" t="n">
        <v>0</v>
      </c>
      <c r="U2281" s="7" t="n">
        <v>0</v>
      </c>
      <c r="V2281" s="7" t="n">
        <v>0.0151</v>
      </c>
      <c r="W2281" s="7"/>
    </row>
    <row r="2282" customFormat="false" ht="15" hidden="false" customHeight="false" outlineLevel="0" collapsed="false">
      <c r="A2282" s="7" t="s">
        <v>2395</v>
      </c>
      <c r="B2282" s="7" t="s">
        <v>101</v>
      </c>
      <c r="C2282" s="7" t="n">
        <v>61</v>
      </c>
      <c r="D2282" s="7" t="s">
        <v>102</v>
      </c>
      <c r="E2282" s="7" t="n">
        <v>201</v>
      </c>
      <c r="F2282" s="7" t="n">
        <v>3</v>
      </c>
      <c r="G2282" s="14" t="n">
        <v>2248.99</v>
      </c>
      <c r="H2282" s="14" t="n">
        <v>6845</v>
      </c>
      <c r="I2282" s="14" t="n">
        <v>0</v>
      </c>
      <c r="J2282" s="14" t="n">
        <v>16653.06</v>
      </c>
      <c r="K2282" s="14" t="n">
        <v>0</v>
      </c>
      <c r="L2282" s="14" t="n">
        <v>0</v>
      </c>
      <c r="M2282" s="14"/>
      <c r="N2282" s="14"/>
      <c r="O2282" s="14" t="n">
        <v>0</v>
      </c>
      <c r="P2282" s="7" t="n">
        <v>47</v>
      </c>
      <c r="Q2282" s="7" t="n">
        <v>14</v>
      </c>
      <c r="R2282" s="7" t="n">
        <v>0</v>
      </c>
      <c r="S2282" s="7" t="n">
        <v>0.218</v>
      </c>
      <c r="T2282" s="7" t="n">
        <v>0</v>
      </c>
      <c r="U2282" s="7" t="n">
        <v>0</v>
      </c>
      <c r="V2282" s="7" t="n">
        <v>0.0565</v>
      </c>
      <c r="W2282" s="7"/>
    </row>
    <row r="2283" customFormat="false" ht="15" hidden="false" customHeight="false" outlineLevel="0" collapsed="false">
      <c r="A2283" s="7" t="s">
        <v>2396</v>
      </c>
      <c r="B2283" s="7" t="s">
        <v>106</v>
      </c>
      <c r="C2283" s="7" t="n">
        <v>53</v>
      </c>
      <c r="D2283" s="7" t="s">
        <v>102</v>
      </c>
      <c r="E2283" s="7" t="n">
        <v>95</v>
      </c>
      <c r="F2283" s="7" t="n">
        <v>5</v>
      </c>
      <c r="G2283" s="14" t="n">
        <v>2219.47</v>
      </c>
      <c r="H2283" s="14" t="n">
        <v>155491.26</v>
      </c>
      <c r="I2283" s="14" t="n">
        <v>138800</v>
      </c>
      <c r="J2283" s="14" t="n">
        <v>143538.28</v>
      </c>
      <c r="K2283" s="14" t="n">
        <v>0</v>
      </c>
      <c r="L2283" s="14" t="n">
        <v>0</v>
      </c>
      <c r="M2283" s="14" t="n">
        <v>28400</v>
      </c>
      <c r="N2283" s="14" t="n">
        <v>21.5</v>
      </c>
      <c r="O2283" s="14" t="n">
        <v>0</v>
      </c>
      <c r="P2283" s="7" t="n">
        <v>118</v>
      </c>
      <c r="Q2283" s="7" t="n">
        <v>0</v>
      </c>
      <c r="R2283" s="7" t="n">
        <v>0</v>
      </c>
      <c r="S2283" s="7"/>
      <c r="T2283" s="7" t="n">
        <v>0</v>
      </c>
      <c r="U2283" s="7" t="n">
        <v>1</v>
      </c>
      <c r="V2283" s="7" t="n">
        <v>0.2361</v>
      </c>
      <c r="W2283" s="7"/>
    </row>
    <row r="2284" customFormat="false" ht="15" hidden="false" customHeight="false" outlineLevel="0" collapsed="false">
      <c r="A2284" s="7" t="s">
        <v>2397</v>
      </c>
      <c r="B2284" s="7" t="s">
        <v>108</v>
      </c>
      <c r="C2284" s="7" t="n">
        <v>56</v>
      </c>
      <c r="D2284" s="7" t="s">
        <v>102</v>
      </c>
      <c r="E2284" s="7" t="n">
        <v>129</v>
      </c>
      <c r="F2284" s="7" t="n">
        <v>4</v>
      </c>
      <c r="G2284" s="14" t="n">
        <v>6883.47</v>
      </c>
      <c r="H2284" s="14" t="n">
        <v>23696.81</v>
      </c>
      <c r="I2284" s="14" t="n">
        <v>0</v>
      </c>
      <c r="J2284" s="14" t="n">
        <v>0</v>
      </c>
      <c r="K2284" s="14" t="n">
        <v>0</v>
      </c>
      <c r="L2284" s="14" t="n">
        <v>23050</v>
      </c>
      <c r="M2284" s="14"/>
      <c r="N2284" s="14"/>
      <c r="O2284" s="14" t="n">
        <v>0</v>
      </c>
      <c r="P2284" s="7" t="n">
        <v>5</v>
      </c>
      <c r="Q2284" s="7" t="n">
        <v>34</v>
      </c>
      <c r="R2284" s="7" t="n">
        <v>7</v>
      </c>
      <c r="S2284" s="7" t="n">
        <v>0.486</v>
      </c>
      <c r="T2284" s="7" t="n">
        <v>1</v>
      </c>
      <c r="U2284" s="7" t="n">
        <v>0</v>
      </c>
      <c r="V2284" s="7" t="n">
        <v>0.1478</v>
      </c>
      <c r="W2284" s="7"/>
    </row>
    <row r="2285" customFormat="false" ht="15" hidden="false" customHeight="false" outlineLevel="0" collapsed="false">
      <c r="A2285" s="7" t="s">
        <v>2398</v>
      </c>
      <c r="B2285" s="7" t="s">
        <v>101</v>
      </c>
      <c r="C2285" s="7" t="n">
        <v>80</v>
      </c>
      <c r="D2285" s="7" t="s">
        <v>102</v>
      </c>
      <c r="E2285" s="7" t="n">
        <v>244</v>
      </c>
      <c r="F2285" s="7" t="n">
        <v>5</v>
      </c>
      <c r="G2285" s="14" t="n">
        <v>6256.52</v>
      </c>
      <c r="H2285" s="14" t="n">
        <v>18197.41</v>
      </c>
      <c r="I2285" s="14" t="n">
        <v>19200</v>
      </c>
      <c r="J2285" s="14" t="n">
        <v>0</v>
      </c>
      <c r="K2285" s="14" t="n">
        <v>250900</v>
      </c>
      <c r="L2285" s="14" t="n">
        <v>0</v>
      </c>
      <c r="M2285" s="14" t="n">
        <v>17000</v>
      </c>
      <c r="N2285" s="14" t="n">
        <v>19</v>
      </c>
      <c r="O2285" s="14" t="n">
        <v>393.8</v>
      </c>
      <c r="P2285" s="7" t="n">
        <v>7</v>
      </c>
      <c r="Q2285" s="7" t="n">
        <v>20</v>
      </c>
      <c r="R2285" s="7" t="n">
        <v>0</v>
      </c>
      <c r="S2285" s="7" t="n">
        <v>0.491</v>
      </c>
      <c r="T2285" s="7" t="n">
        <v>1</v>
      </c>
      <c r="U2285" s="7" t="n">
        <v>0</v>
      </c>
      <c r="V2285" s="7" t="n">
        <v>0.0815</v>
      </c>
      <c r="W2285" s="7"/>
    </row>
    <row r="2286" customFormat="false" ht="15" hidden="false" customHeight="false" outlineLevel="0" collapsed="false">
      <c r="A2286" s="7" t="s">
        <v>2399</v>
      </c>
      <c r="B2286" s="7" t="s">
        <v>108</v>
      </c>
      <c r="C2286" s="7" t="n">
        <v>52</v>
      </c>
      <c r="D2286" s="7" t="s">
        <v>104</v>
      </c>
      <c r="E2286" s="7" t="n">
        <v>129</v>
      </c>
      <c r="F2286" s="7" t="n">
        <v>5</v>
      </c>
      <c r="G2286" s="14" t="n">
        <v>11375.67</v>
      </c>
      <c r="H2286" s="14" t="n">
        <v>52126.28</v>
      </c>
      <c r="I2286" s="14" t="n">
        <v>136500</v>
      </c>
      <c r="J2286" s="14" t="n">
        <v>0</v>
      </c>
      <c r="K2286" s="14" t="n">
        <v>477500</v>
      </c>
      <c r="L2286" s="14" t="n">
        <v>0</v>
      </c>
      <c r="M2286" s="14" t="n">
        <v>11300</v>
      </c>
      <c r="N2286" s="14" t="n">
        <v>53.4</v>
      </c>
      <c r="O2286" s="14" t="n">
        <v>1012.1</v>
      </c>
      <c r="P2286" s="7" t="n">
        <v>7</v>
      </c>
      <c r="Q2286" s="7" t="n">
        <v>57</v>
      </c>
      <c r="R2286" s="7" t="n">
        <v>15</v>
      </c>
      <c r="S2286" s="7" t="n">
        <v>0.644</v>
      </c>
      <c r="T2286" s="7" t="n">
        <v>1</v>
      </c>
      <c r="U2286" s="7" t="n">
        <v>1</v>
      </c>
      <c r="V2286" s="7" t="n">
        <v>0.028</v>
      </c>
      <c r="W2286" s="7"/>
    </row>
    <row r="2287" customFormat="false" ht="15" hidden="false" customHeight="false" outlineLevel="0" collapsed="false">
      <c r="A2287" s="7" t="s">
        <v>2400</v>
      </c>
      <c r="B2287" s="7" t="s">
        <v>128</v>
      </c>
      <c r="C2287" s="7" t="n">
        <v>45</v>
      </c>
      <c r="D2287" s="7" t="s">
        <v>102</v>
      </c>
      <c r="E2287" s="7" t="n">
        <v>71</v>
      </c>
      <c r="F2287" s="7" t="n">
        <v>1</v>
      </c>
      <c r="G2287" s="14" t="n">
        <v>606.39</v>
      </c>
      <c r="H2287" s="14" t="n">
        <v>0</v>
      </c>
      <c r="I2287" s="14" t="n">
        <v>0</v>
      </c>
      <c r="J2287" s="14" t="n">
        <v>0</v>
      </c>
      <c r="K2287" s="14" t="n">
        <v>0</v>
      </c>
      <c r="L2287" s="14" t="n">
        <v>0</v>
      </c>
      <c r="M2287" s="14"/>
      <c r="N2287" s="14"/>
      <c r="O2287" s="14" t="n">
        <v>0</v>
      </c>
      <c r="P2287" s="7" t="n">
        <v>10</v>
      </c>
      <c r="Q2287" s="7" t="n">
        <v>15</v>
      </c>
      <c r="R2287" s="7" t="n">
        <v>4</v>
      </c>
      <c r="S2287" s="7" t="n">
        <v>0.704</v>
      </c>
      <c r="T2287" s="7" t="n">
        <v>0</v>
      </c>
      <c r="U2287" s="7" t="n">
        <v>0</v>
      </c>
      <c r="V2287" s="7" t="n">
        <v>0.0986</v>
      </c>
      <c r="W2287" s="7"/>
    </row>
    <row r="2288" customFormat="false" ht="15" hidden="false" customHeight="false" outlineLevel="0" collapsed="false">
      <c r="A2288" s="7" t="s">
        <v>2401</v>
      </c>
      <c r="B2288" s="7" t="s">
        <v>101</v>
      </c>
      <c r="C2288" s="7" t="n">
        <v>53</v>
      </c>
      <c r="D2288" s="7" t="s">
        <v>104</v>
      </c>
      <c r="E2288" s="7" t="n">
        <v>91</v>
      </c>
      <c r="F2288" s="7" t="n">
        <v>4</v>
      </c>
      <c r="G2288" s="14" t="n">
        <v>7585.74</v>
      </c>
      <c r="H2288" s="14" t="n">
        <v>0</v>
      </c>
      <c r="I2288" s="14" t="n">
        <v>0</v>
      </c>
      <c r="J2288" s="14" t="n">
        <v>0</v>
      </c>
      <c r="K2288" s="14" t="n">
        <v>0</v>
      </c>
      <c r="L2288" s="14" t="n">
        <v>13770</v>
      </c>
      <c r="M2288" s="14" t="n">
        <v>18000</v>
      </c>
      <c r="N2288" s="14" t="n">
        <v>23.4</v>
      </c>
      <c r="O2288" s="14" t="n">
        <v>620.12</v>
      </c>
      <c r="P2288" s="7" t="n">
        <v>12</v>
      </c>
      <c r="Q2288" s="7" t="n">
        <v>24</v>
      </c>
      <c r="R2288" s="7" t="n">
        <v>0</v>
      </c>
      <c r="S2288" s="7" t="n">
        <v>0.559</v>
      </c>
      <c r="T2288" s="7" t="n">
        <v>0</v>
      </c>
      <c r="U2288" s="7" t="n">
        <v>0</v>
      </c>
      <c r="V2288" s="7" t="n">
        <v>0.0193</v>
      </c>
      <c r="W2288" s="7" t="s">
        <v>137</v>
      </c>
    </row>
    <row r="2289" customFormat="false" ht="15" hidden="false" customHeight="false" outlineLevel="0" collapsed="false">
      <c r="A2289" s="7" t="s">
        <v>2402</v>
      </c>
      <c r="B2289" s="7" t="s">
        <v>101</v>
      </c>
      <c r="C2289" s="7" t="n">
        <v>36</v>
      </c>
      <c r="D2289" s="7" t="s">
        <v>102</v>
      </c>
      <c r="E2289" s="7" t="n">
        <v>39</v>
      </c>
      <c r="F2289" s="7" t="n">
        <v>4</v>
      </c>
      <c r="G2289" s="14" t="n">
        <v>28419.8</v>
      </c>
      <c r="H2289" s="14" t="n">
        <v>36812.3</v>
      </c>
      <c r="I2289" s="14" t="n">
        <v>0</v>
      </c>
      <c r="J2289" s="14" t="n">
        <v>902908.4</v>
      </c>
      <c r="K2289" s="14" t="n">
        <v>0</v>
      </c>
      <c r="L2289" s="14" t="n">
        <v>0</v>
      </c>
      <c r="M2289" s="14" t="n">
        <v>40000</v>
      </c>
      <c r="N2289" s="14" t="n">
        <v>72.6</v>
      </c>
      <c r="O2289" s="14" t="n">
        <v>1318</v>
      </c>
      <c r="P2289" s="7" t="n">
        <v>13</v>
      </c>
      <c r="Q2289" s="7" t="n">
        <v>36</v>
      </c>
      <c r="R2289" s="7" t="n">
        <v>18</v>
      </c>
      <c r="S2289" s="7" t="n">
        <v>0.845</v>
      </c>
      <c r="T2289" s="7" t="n">
        <v>0</v>
      </c>
      <c r="U2289" s="7" t="n">
        <v>0</v>
      </c>
      <c r="V2289" s="7" t="n">
        <v>0.081</v>
      </c>
      <c r="W2289" s="7"/>
    </row>
    <row r="2290" customFormat="false" ht="15" hidden="false" customHeight="false" outlineLevel="0" collapsed="false">
      <c r="A2290" s="7" t="s">
        <v>2403</v>
      </c>
      <c r="B2290" s="7" t="s">
        <v>101</v>
      </c>
      <c r="C2290" s="7" t="n">
        <v>38</v>
      </c>
      <c r="D2290" s="7" t="s">
        <v>102</v>
      </c>
      <c r="E2290" s="7" t="n">
        <v>208</v>
      </c>
      <c r="F2290" s="7" t="n">
        <v>3</v>
      </c>
      <c r="G2290" s="14" t="n">
        <v>2090.05</v>
      </c>
      <c r="H2290" s="14" t="n">
        <v>24198.92</v>
      </c>
      <c r="I2290" s="14" t="n">
        <v>0</v>
      </c>
      <c r="J2290" s="14" t="n">
        <v>0</v>
      </c>
      <c r="K2290" s="14" t="n">
        <v>0</v>
      </c>
      <c r="L2290" s="14" t="n">
        <v>0</v>
      </c>
      <c r="M2290" s="14" t="n">
        <v>11300</v>
      </c>
      <c r="N2290" s="14" t="n">
        <v>16.8</v>
      </c>
      <c r="O2290" s="14" t="n">
        <v>314.27</v>
      </c>
      <c r="P2290" s="7" t="n">
        <v>28</v>
      </c>
      <c r="Q2290" s="7" t="n">
        <v>10</v>
      </c>
      <c r="R2290" s="7" t="n">
        <v>6</v>
      </c>
      <c r="S2290" s="7" t="n">
        <v>0.695</v>
      </c>
      <c r="T2290" s="7" t="n">
        <v>0</v>
      </c>
      <c r="U2290" s="7" t="n">
        <v>1</v>
      </c>
      <c r="V2290" s="7" t="n">
        <v>0.1114</v>
      </c>
      <c r="W2290" s="7"/>
    </row>
    <row r="2291" customFormat="false" ht="15" hidden="false" customHeight="false" outlineLevel="0" collapsed="false">
      <c r="A2291" s="7" t="s">
        <v>2404</v>
      </c>
      <c r="B2291" s="7" t="s">
        <v>101</v>
      </c>
      <c r="C2291" s="7" t="n">
        <v>29</v>
      </c>
      <c r="D2291" s="7" t="s">
        <v>102</v>
      </c>
      <c r="E2291" s="7" t="n">
        <v>3</v>
      </c>
      <c r="F2291" s="7" t="n">
        <v>4</v>
      </c>
      <c r="G2291" s="14" t="n">
        <v>6991.94</v>
      </c>
      <c r="H2291" s="14" t="n">
        <v>26876.16</v>
      </c>
      <c r="I2291" s="14" t="n">
        <v>10500</v>
      </c>
      <c r="J2291" s="14" t="n">
        <v>0</v>
      </c>
      <c r="K2291" s="14" t="n">
        <v>0</v>
      </c>
      <c r="L2291" s="14" t="n">
        <v>26640</v>
      </c>
      <c r="M2291" s="14"/>
      <c r="N2291" s="14"/>
      <c r="O2291" s="14" t="n">
        <v>0</v>
      </c>
      <c r="P2291" s="7" t="n">
        <v>1</v>
      </c>
      <c r="Q2291" s="7" t="n">
        <v>34</v>
      </c>
      <c r="R2291" s="7" t="n">
        <v>8</v>
      </c>
      <c r="S2291" s="7" t="n">
        <v>1</v>
      </c>
      <c r="T2291" s="7" t="n">
        <v>0</v>
      </c>
      <c r="U2291" s="7" t="n">
        <v>0</v>
      </c>
      <c r="V2291" s="7" t="n">
        <v>0.08</v>
      </c>
      <c r="W2291" s="7"/>
    </row>
    <row r="2292" customFormat="false" ht="15" hidden="false" customHeight="false" outlineLevel="0" collapsed="false">
      <c r="A2292" s="7" t="s">
        <v>2405</v>
      </c>
      <c r="B2292" s="7" t="s">
        <v>108</v>
      </c>
      <c r="C2292" s="7" t="n">
        <v>21</v>
      </c>
      <c r="D2292" s="7" t="s">
        <v>102</v>
      </c>
      <c r="E2292" s="7" t="n">
        <v>17</v>
      </c>
      <c r="F2292" s="7" t="n">
        <v>3</v>
      </c>
      <c r="G2292" s="14" t="n">
        <v>573.32</v>
      </c>
      <c r="H2292" s="14" t="n">
        <v>910.5</v>
      </c>
      <c r="I2292" s="14" t="n">
        <v>0</v>
      </c>
      <c r="J2292" s="14" t="n">
        <v>0</v>
      </c>
      <c r="K2292" s="14" t="n">
        <v>0</v>
      </c>
      <c r="L2292" s="14" t="n">
        <v>0</v>
      </c>
      <c r="M2292" s="14" t="n">
        <v>1000</v>
      </c>
      <c r="N2292" s="14" t="n">
        <v>56.7</v>
      </c>
      <c r="O2292" s="14" t="n">
        <v>36.04</v>
      </c>
      <c r="P2292" s="7" t="n">
        <v>7</v>
      </c>
      <c r="Q2292" s="7" t="n">
        <v>20</v>
      </c>
      <c r="R2292" s="7" t="n">
        <v>0</v>
      </c>
      <c r="S2292" s="7" t="n">
        <v>0.859</v>
      </c>
      <c r="T2292" s="7" t="n">
        <v>1</v>
      </c>
      <c r="U2292" s="7" t="n">
        <v>0</v>
      </c>
      <c r="V2292" s="7" t="n">
        <v>0.1222</v>
      </c>
      <c r="W2292" s="7"/>
    </row>
    <row r="2293" customFormat="false" ht="15" hidden="false" customHeight="false" outlineLevel="0" collapsed="false">
      <c r="A2293" s="7" t="s">
        <v>2406</v>
      </c>
      <c r="B2293" s="7" t="s">
        <v>101</v>
      </c>
      <c r="C2293" s="7" t="n">
        <v>70</v>
      </c>
      <c r="D2293" s="7" t="s">
        <v>104</v>
      </c>
      <c r="E2293" s="7" t="n">
        <v>151</v>
      </c>
      <c r="F2293" s="7" t="n">
        <v>5</v>
      </c>
      <c r="G2293" s="14" t="n">
        <v>1808.66</v>
      </c>
      <c r="H2293" s="14" t="n">
        <v>0</v>
      </c>
      <c r="I2293" s="14" t="n">
        <v>12400</v>
      </c>
      <c r="J2293" s="14" t="n">
        <v>130395.97</v>
      </c>
      <c r="K2293" s="14" t="n">
        <v>0</v>
      </c>
      <c r="L2293" s="14" t="n">
        <v>18420</v>
      </c>
      <c r="M2293" s="14" t="n">
        <v>7800</v>
      </c>
      <c r="N2293" s="14" t="n">
        <v>17.3</v>
      </c>
      <c r="O2293" s="14" t="n">
        <v>97.74</v>
      </c>
      <c r="P2293" s="7" t="n">
        <v>2</v>
      </c>
      <c r="Q2293" s="7" t="n">
        <v>17</v>
      </c>
      <c r="R2293" s="7" t="n">
        <v>0</v>
      </c>
      <c r="S2293" s="7" t="n">
        <v>0.585</v>
      </c>
      <c r="T2293" s="7" t="n">
        <v>0</v>
      </c>
      <c r="U2293" s="7" t="n">
        <v>0</v>
      </c>
      <c r="V2293" s="7" t="n">
        <v>0.021</v>
      </c>
      <c r="W2293" s="7"/>
    </row>
    <row r="2294" customFormat="false" ht="15" hidden="false" customHeight="false" outlineLevel="0" collapsed="false">
      <c r="A2294" s="7" t="s">
        <v>2407</v>
      </c>
      <c r="B2294" s="7" t="s">
        <v>108</v>
      </c>
      <c r="C2294" s="7" t="n">
        <v>53</v>
      </c>
      <c r="D2294" s="7" t="s">
        <v>104</v>
      </c>
      <c r="E2294" s="7" t="n">
        <v>148</v>
      </c>
      <c r="F2294" s="7" t="n">
        <v>4</v>
      </c>
      <c r="G2294" s="14" t="n">
        <v>9407.59</v>
      </c>
      <c r="H2294" s="14" t="n">
        <v>138040.37</v>
      </c>
      <c r="I2294" s="14" t="n">
        <v>0</v>
      </c>
      <c r="J2294" s="14" t="n">
        <v>0</v>
      </c>
      <c r="K2294" s="14" t="n">
        <v>0</v>
      </c>
      <c r="L2294" s="14" t="n">
        <v>0</v>
      </c>
      <c r="M2294" s="14" t="n">
        <v>16100</v>
      </c>
      <c r="N2294" s="14" t="n">
        <v>62.5</v>
      </c>
      <c r="O2294" s="14" t="n">
        <v>1334.49</v>
      </c>
      <c r="P2294" s="7" t="n">
        <v>35</v>
      </c>
      <c r="Q2294" s="7" t="n">
        <v>25</v>
      </c>
      <c r="R2294" s="7" t="n">
        <v>0</v>
      </c>
      <c r="S2294" s="7" t="n">
        <v>0.726</v>
      </c>
      <c r="T2294" s="7" t="n">
        <v>2</v>
      </c>
      <c r="U2294" s="7" t="n">
        <v>0</v>
      </c>
      <c r="V2294" s="7" t="n">
        <v>0.1078</v>
      </c>
      <c r="W2294" s="7"/>
    </row>
    <row r="2295" customFormat="false" ht="15" hidden="false" customHeight="false" outlineLevel="0" collapsed="false">
      <c r="A2295" s="7" t="s">
        <v>2408</v>
      </c>
      <c r="B2295" s="7" t="s">
        <v>106</v>
      </c>
      <c r="C2295" s="7" t="n">
        <v>37</v>
      </c>
      <c r="D2295" s="7" t="s">
        <v>104</v>
      </c>
      <c r="E2295" s="7" t="n">
        <v>113</v>
      </c>
      <c r="F2295" s="7" t="n">
        <v>3</v>
      </c>
      <c r="G2295" s="14" t="n">
        <v>4659.33</v>
      </c>
      <c r="H2295" s="14" t="n">
        <v>54933.9</v>
      </c>
      <c r="I2295" s="14" t="n">
        <v>0</v>
      </c>
      <c r="J2295" s="14" t="n">
        <v>0</v>
      </c>
      <c r="K2295" s="14" t="n">
        <v>0</v>
      </c>
      <c r="L2295" s="14" t="n">
        <v>0</v>
      </c>
      <c r="M2295" s="14" t="n">
        <v>8000</v>
      </c>
      <c r="N2295" s="14" t="n">
        <v>15.6</v>
      </c>
      <c r="O2295" s="14" t="n">
        <v>905.85</v>
      </c>
      <c r="P2295" s="7" t="n">
        <v>19</v>
      </c>
      <c r="Q2295" s="7" t="n">
        <v>59</v>
      </c>
      <c r="R2295" s="7" t="n">
        <v>0</v>
      </c>
      <c r="S2295" s="7" t="n">
        <v>0.792</v>
      </c>
      <c r="T2295" s="7" t="n">
        <v>0</v>
      </c>
      <c r="U2295" s="7" t="n">
        <v>0</v>
      </c>
      <c r="V2295" s="7" t="n">
        <v>0.0133</v>
      </c>
      <c r="W2295" s="7"/>
    </row>
    <row r="2296" customFormat="false" ht="15" hidden="false" customHeight="false" outlineLevel="0" collapsed="false">
      <c r="A2296" s="7" t="s">
        <v>2409</v>
      </c>
      <c r="B2296" s="7" t="s">
        <v>106</v>
      </c>
      <c r="C2296" s="7" t="n">
        <v>22</v>
      </c>
      <c r="D2296" s="7" t="s">
        <v>104</v>
      </c>
      <c r="E2296" s="7" t="n">
        <v>16</v>
      </c>
      <c r="F2296" s="7" t="n">
        <v>5</v>
      </c>
      <c r="G2296" s="14" t="n">
        <v>3858.96</v>
      </c>
      <c r="H2296" s="14" t="n">
        <v>11051.86</v>
      </c>
      <c r="I2296" s="14" t="n">
        <v>0</v>
      </c>
      <c r="J2296" s="14" t="n">
        <v>0</v>
      </c>
      <c r="K2296" s="14" t="n">
        <v>199700</v>
      </c>
      <c r="L2296" s="14" t="n">
        <v>0</v>
      </c>
      <c r="M2296" s="14" t="n">
        <v>15100</v>
      </c>
      <c r="N2296" s="14" t="n">
        <v>35.1</v>
      </c>
      <c r="O2296" s="14" t="n">
        <v>264.4</v>
      </c>
      <c r="P2296" s="7" t="n">
        <v>7</v>
      </c>
      <c r="Q2296" s="7" t="n">
        <v>39</v>
      </c>
      <c r="R2296" s="7" t="n">
        <v>0</v>
      </c>
      <c r="S2296" s="7" t="n">
        <v>0.781</v>
      </c>
      <c r="T2296" s="7" t="n">
        <v>0</v>
      </c>
      <c r="U2296" s="7" t="n">
        <v>0</v>
      </c>
      <c r="V2296" s="7" t="n">
        <v>0.0179</v>
      </c>
      <c r="W2296" s="7"/>
    </row>
    <row r="2297" customFormat="false" ht="15" hidden="false" customHeight="false" outlineLevel="0" collapsed="false">
      <c r="A2297" s="7" t="s">
        <v>2410</v>
      </c>
      <c r="B2297" s="7" t="s">
        <v>101</v>
      </c>
      <c r="C2297" s="7" t="n">
        <v>58</v>
      </c>
      <c r="D2297" s="7" t="s">
        <v>104</v>
      </c>
      <c r="E2297" s="7" t="n">
        <v>274</v>
      </c>
      <c r="F2297" s="7" t="n">
        <v>3</v>
      </c>
      <c r="G2297" s="14" t="n">
        <v>2743.17</v>
      </c>
      <c r="H2297" s="14" t="n">
        <v>8183.75</v>
      </c>
      <c r="I2297" s="14" t="n">
        <v>0</v>
      </c>
      <c r="J2297" s="14" t="n">
        <v>0</v>
      </c>
      <c r="K2297" s="14" t="n">
        <v>0</v>
      </c>
      <c r="L2297" s="14" t="n">
        <v>0</v>
      </c>
      <c r="M2297" s="14" t="n">
        <v>9100</v>
      </c>
      <c r="N2297" s="14" t="n">
        <v>18.7</v>
      </c>
      <c r="O2297" s="14" t="n">
        <v>105.49</v>
      </c>
      <c r="P2297" s="7" t="n">
        <v>1</v>
      </c>
      <c r="Q2297" s="7" t="n">
        <v>17</v>
      </c>
      <c r="R2297" s="7" t="n">
        <v>0</v>
      </c>
      <c r="S2297" s="7" t="n">
        <v>0.594</v>
      </c>
      <c r="T2297" s="7" t="n">
        <v>0</v>
      </c>
      <c r="U2297" s="7" t="n">
        <v>0</v>
      </c>
      <c r="V2297" s="7" t="n">
        <v>0.0312</v>
      </c>
      <c r="W2297" s="7"/>
    </row>
    <row r="2298" customFormat="false" ht="15" hidden="false" customHeight="false" outlineLevel="0" collapsed="false">
      <c r="A2298" s="7" t="s">
        <v>2411</v>
      </c>
      <c r="B2298" s="7" t="s">
        <v>101</v>
      </c>
      <c r="C2298" s="7" t="n">
        <v>22</v>
      </c>
      <c r="D2298" s="7" t="s">
        <v>104</v>
      </c>
      <c r="E2298" s="7" t="n">
        <v>16</v>
      </c>
      <c r="F2298" s="7" t="n">
        <v>5</v>
      </c>
      <c r="G2298" s="14" t="n">
        <v>2142.66</v>
      </c>
      <c r="H2298" s="14" t="n">
        <v>32689.19</v>
      </c>
      <c r="I2298" s="14" t="n">
        <v>0</v>
      </c>
      <c r="J2298" s="14" t="n">
        <v>0</v>
      </c>
      <c r="K2298" s="14" t="n">
        <v>71300</v>
      </c>
      <c r="L2298" s="14" t="n">
        <v>0</v>
      </c>
      <c r="M2298" s="14" t="n">
        <v>5700</v>
      </c>
      <c r="N2298" s="14" t="n">
        <v>54.1</v>
      </c>
      <c r="O2298" s="14" t="n">
        <v>636.19</v>
      </c>
      <c r="P2298" s="7" t="n">
        <v>3</v>
      </c>
      <c r="Q2298" s="7" t="n">
        <v>62</v>
      </c>
      <c r="R2298" s="7" t="n">
        <v>12</v>
      </c>
      <c r="S2298" s="7" t="n">
        <v>0.803</v>
      </c>
      <c r="T2298" s="7" t="n">
        <v>0</v>
      </c>
      <c r="U2298" s="7" t="n">
        <v>0</v>
      </c>
      <c r="V2298" s="7" t="n">
        <v>0.0163</v>
      </c>
      <c r="W2298" s="7"/>
    </row>
    <row r="2299" customFormat="false" ht="15" hidden="false" customHeight="false" outlineLevel="0" collapsed="false">
      <c r="A2299" s="7" t="s">
        <v>2412</v>
      </c>
      <c r="B2299" s="7" t="s">
        <v>101</v>
      </c>
      <c r="C2299" s="7" t="n">
        <v>41</v>
      </c>
      <c r="D2299" s="7" t="s">
        <v>102</v>
      </c>
      <c r="E2299" s="7" t="n">
        <v>23</v>
      </c>
      <c r="F2299" s="7" t="n">
        <v>4</v>
      </c>
      <c r="G2299" s="14" t="n">
        <v>18466.03</v>
      </c>
      <c r="H2299" s="14" t="n">
        <v>20372.17</v>
      </c>
      <c r="I2299" s="14" t="n">
        <v>49700</v>
      </c>
      <c r="J2299" s="14" t="n">
        <v>0</v>
      </c>
      <c r="K2299" s="14" t="n">
        <v>321900</v>
      </c>
      <c r="L2299" s="14" t="n">
        <v>0</v>
      </c>
      <c r="M2299" s="14"/>
      <c r="N2299" s="14"/>
      <c r="O2299" s="14" t="n">
        <v>0</v>
      </c>
      <c r="P2299" s="7" t="n">
        <v>1</v>
      </c>
      <c r="Q2299" s="7" t="n">
        <v>17</v>
      </c>
      <c r="R2299" s="7" t="n">
        <v>15</v>
      </c>
      <c r="S2299" s="7" t="n">
        <v>0.507</v>
      </c>
      <c r="T2299" s="7" t="n">
        <v>1</v>
      </c>
      <c r="U2299" s="7" t="n">
        <v>0</v>
      </c>
      <c r="V2299" s="7" t="n">
        <v>0.167</v>
      </c>
      <c r="W2299" s="7"/>
    </row>
    <row r="2300" customFormat="false" ht="15" hidden="false" customHeight="false" outlineLevel="0" collapsed="false">
      <c r="A2300" s="7" t="s">
        <v>2413</v>
      </c>
      <c r="B2300" s="7" t="s">
        <v>101</v>
      </c>
      <c r="C2300" s="7" t="n">
        <v>61</v>
      </c>
      <c r="D2300" s="7" t="s">
        <v>104</v>
      </c>
      <c r="E2300" s="7" t="n">
        <v>141</v>
      </c>
      <c r="F2300" s="7" t="n">
        <v>2</v>
      </c>
      <c r="G2300" s="14" t="n">
        <v>5232.54</v>
      </c>
      <c r="H2300" s="14" t="n">
        <v>32624.95</v>
      </c>
      <c r="I2300" s="14" t="n">
        <v>0</v>
      </c>
      <c r="J2300" s="14" t="n">
        <v>0</v>
      </c>
      <c r="K2300" s="14" t="n">
        <v>0</v>
      </c>
      <c r="L2300" s="14" t="n">
        <v>0</v>
      </c>
      <c r="M2300" s="14"/>
      <c r="N2300" s="14"/>
      <c r="O2300" s="14" t="n">
        <v>0</v>
      </c>
      <c r="P2300" s="7" t="n">
        <v>17</v>
      </c>
      <c r="Q2300" s="7" t="n">
        <v>29</v>
      </c>
      <c r="R2300" s="7" t="n">
        <v>14</v>
      </c>
      <c r="S2300" s="7" t="n">
        <v>0.788</v>
      </c>
      <c r="T2300" s="7" t="n">
        <v>0</v>
      </c>
      <c r="U2300" s="7" t="n">
        <v>1</v>
      </c>
      <c r="V2300" s="7" t="n">
        <v>0.0222</v>
      </c>
      <c r="W2300" s="7"/>
    </row>
    <row r="2301" customFormat="false" ht="15" hidden="false" customHeight="false" outlineLevel="0" collapsed="false">
      <c r="A2301" s="7" t="s">
        <v>2414</v>
      </c>
      <c r="B2301" s="7" t="s">
        <v>108</v>
      </c>
      <c r="C2301" s="7" t="n">
        <v>47</v>
      </c>
      <c r="D2301" s="7" t="s">
        <v>102</v>
      </c>
      <c r="E2301" s="7" t="n">
        <v>147</v>
      </c>
      <c r="F2301" s="7" t="n">
        <v>3</v>
      </c>
      <c r="G2301" s="14" t="n">
        <v>8241.88</v>
      </c>
      <c r="H2301" s="14" t="n">
        <v>0</v>
      </c>
      <c r="I2301" s="14" t="n">
        <v>0</v>
      </c>
      <c r="J2301" s="14" t="n">
        <v>0</v>
      </c>
      <c r="K2301" s="14" t="n">
        <v>0</v>
      </c>
      <c r="L2301" s="14" t="n">
        <v>0</v>
      </c>
      <c r="M2301" s="14" t="n">
        <v>17900</v>
      </c>
      <c r="N2301" s="14" t="n">
        <v>12.3</v>
      </c>
      <c r="O2301" s="14" t="n">
        <v>0</v>
      </c>
      <c r="P2301" s="7" t="n">
        <v>311</v>
      </c>
      <c r="Q2301" s="7" t="n">
        <v>0</v>
      </c>
      <c r="R2301" s="7" t="n">
        <v>0</v>
      </c>
      <c r="S2301" s="7"/>
      <c r="T2301" s="7" t="n">
        <v>1</v>
      </c>
      <c r="U2301" s="7" t="n">
        <v>0</v>
      </c>
      <c r="V2301" s="7" t="n">
        <v>0.3583</v>
      </c>
      <c r="W2301" s="7"/>
    </row>
    <row r="2302" customFormat="false" ht="15" hidden="false" customHeight="false" outlineLevel="0" collapsed="false">
      <c r="A2302" s="7" t="s">
        <v>2415</v>
      </c>
      <c r="B2302" s="7" t="s">
        <v>101</v>
      </c>
      <c r="C2302" s="7" t="n">
        <v>20</v>
      </c>
      <c r="D2302" s="7" t="s">
        <v>102</v>
      </c>
      <c r="E2302" s="7" t="n">
        <v>6</v>
      </c>
      <c r="F2302" s="7" t="n">
        <v>2</v>
      </c>
      <c r="G2302" s="14" t="n">
        <v>561.44</v>
      </c>
      <c r="H2302" s="14" t="n">
        <v>0</v>
      </c>
      <c r="I2302" s="14" t="n">
        <v>0</v>
      </c>
      <c r="J2302" s="14" t="n">
        <v>0</v>
      </c>
      <c r="K2302" s="14" t="n">
        <v>0</v>
      </c>
      <c r="L2302" s="14" t="n">
        <v>0</v>
      </c>
      <c r="M2302" s="14" t="n">
        <v>1200</v>
      </c>
      <c r="N2302" s="14" t="n">
        <v>11.2</v>
      </c>
      <c r="O2302" s="14" t="n">
        <v>42.88</v>
      </c>
      <c r="P2302" s="7" t="n">
        <v>12</v>
      </c>
      <c r="Q2302" s="7" t="n">
        <v>11</v>
      </c>
      <c r="R2302" s="7" t="n">
        <v>12</v>
      </c>
      <c r="S2302" s="7" t="n">
        <v>0.833</v>
      </c>
      <c r="T2302" s="7" t="n">
        <v>1</v>
      </c>
      <c r="U2302" s="7" t="n">
        <v>0</v>
      </c>
      <c r="V2302" s="7" t="n">
        <v>0.2415</v>
      </c>
      <c r="W2302" s="7"/>
    </row>
    <row r="2303" customFormat="false" ht="15" hidden="false" customHeight="false" outlineLevel="0" collapsed="false">
      <c r="A2303" s="7" t="s">
        <v>2416</v>
      </c>
      <c r="B2303" s="7" t="s">
        <v>108</v>
      </c>
      <c r="C2303" s="7" t="n">
        <v>31</v>
      </c>
      <c r="D2303" s="7" t="s">
        <v>102</v>
      </c>
      <c r="E2303" s="7" t="n">
        <v>43</v>
      </c>
      <c r="F2303" s="7" t="n">
        <v>2</v>
      </c>
      <c r="G2303" s="14" t="n">
        <v>1058.85</v>
      </c>
      <c r="H2303" s="14" t="n">
        <v>0</v>
      </c>
      <c r="I2303" s="14" t="n">
        <v>0</v>
      </c>
      <c r="J2303" s="14" t="n">
        <v>0</v>
      </c>
      <c r="K2303" s="14" t="n">
        <v>203600</v>
      </c>
      <c r="L2303" s="14" t="n">
        <v>0</v>
      </c>
      <c r="M2303" s="14"/>
      <c r="N2303" s="14"/>
      <c r="O2303" s="14" t="n">
        <v>0</v>
      </c>
      <c r="P2303" s="7" t="n">
        <v>86</v>
      </c>
      <c r="Q2303" s="7" t="n">
        <v>11</v>
      </c>
      <c r="R2303" s="7" t="n">
        <v>5</v>
      </c>
      <c r="S2303" s="7" t="n">
        <v>0.888</v>
      </c>
      <c r="T2303" s="7" t="n">
        <v>0</v>
      </c>
      <c r="U2303" s="7" t="n">
        <v>0</v>
      </c>
      <c r="V2303" s="7" t="n">
        <v>0.2563</v>
      </c>
      <c r="W2303" s="7"/>
    </row>
    <row r="2304" customFormat="false" ht="15" hidden="false" customHeight="false" outlineLevel="0" collapsed="false">
      <c r="A2304" s="7" t="s">
        <v>2417</v>
      </c>
      <c r="B2304" s="7" t="s">
        <v>101</v>
      </c>
      <c r="C2304" s="7" t="n">
        <v>48</v>
      </c>
      <c r="D2304" s="7" t="s">
        <v>102</v>
      </c>
      <c r="E2304" s="7" t="n">
        <v>50</v>
      </c>
      <c r="F2304" s="7" t="n">
        <v>3</v>
      </c>
      <c r="G2304" s="14" t="n">
        <v>3323.02</v>
      </c>
      <c r="H2304" s="14" t="n">
        <v>0</v>
      </c>
      <c r="I2304" s="14" t="n">
        <v>0</v>
      </c>
      <c r="J2304" s="14" t="n">
        <v>0</v>
      </c>
      <c r="K2304" s="14" t="n">
        <v>147600</v>
      </c>
      <c r="L2304" s="14" t="n">
        <v>0</v>
      </c>
      <c r="M2304" s="14" t="n">
        <v>13100</v>
      </c>
      <c r="N2304" s="14" t="n">
        <v>17.3</v>
      </c>
      <c r="O2304" s="14" t="n">
        <v>305.67</v>
      </c>
      <c r="P2304" s="7" t="n">
        <v>46</v>
      </c>
      <c r="Q2304" s="7" t="n">
        <v>15</v>
      </c>
      <c r="R2304" s="7" t="n">
        <v>0</v>
      </c>
      <c r="S2304" s="7" t="n">
        <v>0.825</v>
      </c>
      <c r="T2304" s="7" t="n">
        <v>0</v>
      </c>
      <c r="U2304" s="7" t="n">
        <v>0</v>
      </c>
      <c r="V2304" s="7" t="n">
        <v>0.1258</v>
      </c>
      <c r="W2304" s="7"/>
    </row>
    <row r="2305" customFormat="false" ht="15" hidden="false" customHeight="false" outlineLevel="0" collapsed="false">
      <c r="A2305" s="7" t="s">
        <v>2418</v>
      </c>
      <c r="B2305" s="7" t="s">
        <v>108</v>
      </c>
      <c r="C2305" s="7" t="n">
        <v>88</v>
      </c>
      <c r="D2305" s="7" t="s">
        <v>102</v>
      </c>
      <c r="E2305" s="7" t="n">
        <v>183</v>
      </c>
      <c r="F2305" s="7" t="n">
        <v>4</v>
      </c>
      <c r="G2305" s="14" t="n">
        <v>1542.36</v>
      </c>
      <c r="H2305" s="14" t="n">
        <v>2565.56</v>
      </c>
      <c r="I2305" s="14" t="n">
        <v>0</v>
      </c>
      <c r="J2305" s="14" t="n">
        <v>0</v>
      </c>
      <c r="K2305" s="14" t="n">
        <v>61500</v>
      </c>
      <c r="L2305" s="14" t="n">
        <v>0</v>
      </c>
      <c r="M2305" s="14" t="n">
        <v>2200</v>
      </c>
      <c r="N2305" s="14" t="n">
        <v>29.2</v>
      </c>
      <c r="O2305" s="14" t="n">
        <v>107.8</v>
      </c>
      <c r="P2305" s="7" t="n">
        <v>5</v>
      </c>
      <c r="Q2305" s="7" t="n">
        <v>24</v>
      </c>
      <c r="R2305" s="7" t="n">
        <v>0</v>
      </c>
      <c r="S2305" s="7" t="n">
        <v>0.363</v>
      </c>
      <c r="T2305" s="7" t="n">
        <v>0</v>
      </c>
      <c r="U2305" s="7" t="n">
        <v>1</v>
      </c>
      <c r="V2305" s="7" t="n">
        <v>0.0584</v>
      </c>
      <c r="W2305" s="7"/>
    </row>
    <row r="2306" customFormat="false" ht="15" hidden="false" customHeight="false" outlineLevel="0" collapsed="false">
      <c r="A2306" s="7" t="s">
        <v>2419</v>
      </c>
      <c r="B2306" s="7" t="s">
        <v>101</v>
      </c>
      <c r="C2306" s="7" t="n">
        <v>36</v>
      </c>
      <c r="D2306" s="7" t="s">
        <v>102</v>
      </c>
      <c r="E2306" s="7" t="n">
        <v>84</v>
      </c>
      <c r="F2306" s="7" t="n">
        <v>3</v>
      </c>
      <c r="G2306" s="14" t="n">
        <v>6090.51</v>
      </c>
      <c r="H2306" s="14" t="n">
        <v>22104.56</v>
      </c>
      <c r="I2306" s="14" t="n">
        <v>0</v>
      </c>
      <c r="J2306" s="14" t="n">
        <v>0</v>
      </c>
      <c r="K2306" s="14" t="n">
        <v>249100</v>
      </c>
      <c r="L2306" s="14" t="n">
        <v>0</v>
      </c>
      <c r="M2306" s="14"/>
      <c r="N2306" s="14"/>
      <c r="O2306" s="14" t="n">
        <v>0</v>
      </c>
      <c r="P2306" s="7" t="n">
        <v>57</v>
      </c>
      <c r="Q2306" s="7" t="n">
        <v>13</v>
      </c>
      <c r="R2306" s="7" t="n">
        <v>17</v>
      </c>
      <c r="S2306" s="7" t="n">
        <v>0.805</v>
      </c>
      <c r="T2306" s="7" t="n">
        <v>1</v>
      </c>
      <c r="U2306" s="7" t="n">
        <v>0</v>
      </c>
      <c r="V2306" s="7" t="n">
        <v>0.2396</v>
      </c>
      <c r="W2306" s="7"/>
    </row>
    <row r="2307" customFormat="false" ht="15" hidden="false" customHeight="false" outlineLevel="0" collapsed="false">
      <c r="A2307" s="7" t="s">
        <v>2420</v>
      </c>
      <c r="B2307" s="7" t="s">
        <v>101</v>
      </c>
      <c r="C2307" s="7" t="n">
        <v>40</v>
      </c>
      <c r="D2307" s="7" t="s">
        <v>104</v>
      </c>
      <c r="E2307" s="7" t="n">
        <v>61</v>
      </c>
      <c r="F2307" s="7" t="n">
        <v>2</v>
      </c>
      <c r="G2307" s="14" t="n">
        <v>2515.9</v>
      </c>
      <c r="H2307" s="14" t="n">
        <v>15220.88</v>
      </c>
      <c r="I2307" s="14" t="n">
        <v>0</v>
      </c>
      <c r="J2307" s="14" t="n">
        <v>0</v>
      </c>
      <c r="K2307" s="14" t="n">
        <v>0</v>
      </c>
      <c r="L2307" s="14" t="n">
        <v>0</v>
      </c>
      <c r="M2307" s="14"/>
      <c r="N2307" s="14"/>
      <c r="O2307" s="14" t="n">
        <v>0</v>
      </c>
      <c r="P2307" s="7" t="n">
        <v>15</v>
      </c>
      <c r="Q2307" s="7" t="n">
        <v>45</v>
      </c>
      <c r="R2307" s="7" t="n">
        <v>0</v>
      </c>
      <c r="S2307" s="7" t="n">
        <v>0.652</v>
      </c>
      <c r="T2307" s="7" t="n">
        <v>1</v>
      </c>
      <c r="U2307" s="7" t="n">
        <v>0</v>
      </c>
      <c r="V2307" s="7" t="n">
        <v>0.0702</v>
      </c>
      <c r="W2307" s="7"/>
    </row>
    <row r="2308" customFormat="false" ht="15" hidden="false" customHeight="false" outlineLevel="0" collapsed="false">
      <c r="A2308" s="7" t="s">
        <v>2421</v>
      </c>
      <c r="B2308" s="7" t="s">
        <v>108</v>
      </c>
      <c r="C2308" s="7" t="n">
        <v>42</v>
      </c>
      <c r="D2308" s="7" t="s">
        <v>102</v>
      </c>
      <c r="E2308" s="7" t="n">
        <v>23</v>
      </c>
      <c r="F2308" s="7" t="n">
        <v>2</v>
      </c>
      <c r="G2308" s="14" t="n">
        <v>2207.14</v>
      </c>
      <c r="H2308" s="14" t="n">
        <v>14259.12</v>
      </c>
      <c r="I2308" s="14" t="n">
        <v>0</v>
      </c>
      <c r="J2308" s="14" t="n">
        <v>0</v>
      </c>
      <c r="K2308" s="14" t="n">
        <v>0</v>
      </c>
      <c r="L2308" s="14" t="n">
        <v>0</v>
      </c>
      <c r="M2308" s="14"/>
      <c r="N2308" s="14"/>
      <c r="O2308" s="14" t="n">
        <v>0</v>
      </c>
      <c r="P2308" s="7" t="n">
        <v>6</v>
      </c>
      <c r="Q2308" s="7" t="n">
        <v>40</v>
      </c>
      <c r="R2308" s="7" t="n">
        <v>12</v>
      </c>
      <c r="S2308" s="7" t="n">
        <v>0.736</v>
      </c>
      <c r="T2308" s="7" t="n">
        <v>0</v>
      </c>
      <c r="U2308" s="7" t="n">
        <v>0</v>
      </c>
      <c r="V2308" s="7" t="n">
        <v>0.0563</v>
      </c>
      <c r="W2308" s="7"/>
    </row>
    <row r="2309" customFormat="false" ht="15" hidden="false" customHeight="false" outlineLevel="0" collapsed="false">
      <c r="A2309" s="7" t="s">
        <v>2422</v>
      </c>
      <c r="B2309" s="7" t="s">
        <v>101</v>
      </c>
      <c r="C2309" s="7" t="n">
        <v>31</v>
      </c>
      <c r="D2309" s="7" t="s">
        <v>104</v>
      </c>
      <c r="E2309" s="7" t="n">
        <v>108</v>
      </c>
      <c r="F2309" s="7" t="n">
        <v>3</v>
      </c>
      <c r="G2309" s="14" t="n">
        <v>2892.62</v>
      </c>
      <c r="H2309" s="14" t="n">
        <v>0</v>
      </c>
      <c r="I2309" s="14" t="n">
        <v>0</v>
      </c>
      <c r="J2309" s="14" t="n">
        <v>0</v>
      </c>
      <c r="K2309" s="14" t="n">
        <v>0</v>
      </c>
      <c r="L2309" s="14" t="n">
        <v>11200</v>
      </c>
      <c r="M2309" s="14" t="n">
        <v>6200</v>
      </c>
      <c r="N2309" s="14" t="n">
        <v>10.9</v>
      </c>
      <c r="O2309" s="14" t="n">
        <v>342.97</v>
      </c>
      <c r="P2309" s="7" t="n">
        <v>1</v>
      </c>
      <c r="Q2309" s="7" t="n">
        <v>43</v>
      </c>
      <c r="R2309" s="7" t="n">
        <v>18</v>
      </c>
      <c r="S2309" s="7" t="n">
        <v>0.79</v>
      </c>
      <c r="T2309" s="7" t="n">
        <v>1</v>
      </c>
      <c r="U2309" s="7" t="n">
        <v>0</v>
      </c>
      <c r="V2309" s="7" t="n">
        <v>0.041</v>
      </c>
      <c r="W2309" s="7"/>
    </row>
    <row r="2310" customFormat="false" ht="15" hidden="false" customHeight="false" outlineLevel="0" collapsed="false">
      <c r="A2310" s="7" t="s">
        <v>2423</v>
      </c>
      <c r="B2310" s="7" t="s">
        <v>101</v>
      </c>
      <c r="C2310" s="7" t="n">
        <v>52</v>
      </c>
      <c r="D2310" s="7" t="s">
        <v>102</v>
      </c>
      <c r="E2310" s="7" t="n">
        <v>43</v>
      </c>
      <c r="F2310" s="7" t="n">
        <v>2</v>
      </c>
      <c r="G2310" s="14" t="n">
        <v>2021.86</v>
      </c>
      <c r="H2310" s="14" t="n">
        <v>0</v>
      </c>
      <c r="I2310" s="14" t="n">
        <v>20600</v>
      </c>
      <c r="J2310" s="14" t="n">
        <v>0</v>
      </c>
      <c r="K2310" s="14" t="n">
        <v>0</v>
      </c>
      <c r="L2310" s="14" t="n">
        <v>0</v>
      </c>
      <c r="M2310" s="14"/>
      <c r="N2310" s="14"/>
      <c r="O2310" s="14" t="n">
        <v>0</v>
      </c>
      <c r="P2310" s="7" t="n">
        <v>362</v>
      </c>
      <c r="Q2310" s="7" t="n">
        <v>0</v>
      </c>
      <c r="R2310" s="7" t="n">
        <v>0</v>
      </c>
      <c r="S2310" s="7"/>
      <c r="T2310" s="7" t="n">
        <v>0</v>
      </c>
      <c r="U2310" s="7" t="n">
        <v>0</v>
      </c>
      <c r="V2310" s="7" t="n">
        <v>0.5001</v>
      </c>
      <c r="W2310" s="7"/>
    </row>
    <row r="2311" customFormat="false" ht="15" hidden="false" customHeight="false" outlineLevel="0" collapsed="false">
      <c r="A2311" s="7" t="s">
        <v>2424</v>
      </c>
      <c r="B2311" s="7" t="s">
        <v>108</v>
      </c>
      <c r="C2311" s="7" t="n">
        <v>43</v>
      </c>
      <c r="D2311" s="7" t="s">
        <v>104</v>
      </c>
      <c r="E2311" s="7" t="n">
        <v>36</v>
      </c>
      <c r="F2311" s="7" t="n">
        <v>3</v>
      </c>
      <c r="G2311" s="14" t="n">
        <v>1886.34</v>
      </c>
      <c r="H2311" s="14" t="n">
        <v>4984.74</v>
      </c>
      <c r="I2311" s="14" t="n">
        <v>0</v>
      </c>
      <c r="J2311" s="14" t="n">
        <v>0</v>
      </c>
      <c r="K2311" s="14" t="n">
        <v>0</v>
      </c>
      <c r="L2311" s="14" t="n">
        <v>0</v>
      </c>
      <c r="M2311" s="14" t="n">
        <v>6900</v>
      </c>
      <c r="N2311" s="14" t="n">
        <v>27</v>
      </c>
      <c r="O2311" s="14" t="n">
        <v>149.64</v>
      </c>
      <c r="P2311" s="7" t="n">
        <v>1</v>
      </c>
      <c r="Q2311" s="7" t="n">
        <v>42</v>
      </c>
      <c r="R2311" s="7" t="n">
        <v>0</v>
      </c>
      <c r="S2311" s="7" t="n">
        <v>0.695</v>
      </c>
      <c r="T2311" s="7" t="n">
        <v>0</v>
      </c>
      <c r="U2311" s="7" t="n">
        <v>0</v>
      </c>
      <c r="V2311" s="7" t="n">
        <v>0.0209</v>
      </c>
      <c r="W2311" s="7"/>
    </row>
    <row r="2312" customFormat="false" ht="15" hidden="false" customHeight="false" outlineLevel="0" collapsed="false">
      <c r="A2312" s="7" t="s">
        <v>2425</v>
      </c>
      <c r="B2312" s="7" t="s">
        <v>106</v>
      </c>
      <c r="C2312" s="7" t="n">
        <v>40</v>
      </c>
      <c r="D2312" s="7" t="s">
        <v>102</v>
      </c>
      <c r="E2312" s="7" t="n">
        <v>241</v>
      </c>
      <c r="F2312" s="7" t="n">
        <v>3</v>
      </c>
      <c r="G2312" s="14" t="n">
        <v>3895.22</v>
      </c>
      <c r="H2312" s="14" t="n">
        <v>0</v>
      </c>
      <c r="I2312" s="14" t="n">
        <v>0</v>
      </c>
      <c r="J2312" s="14" t="n">
        <v>416244.83</v>
      </c>
      <c r="K2312" s="14" t="n">
        <v>0</v>
      </c>
      <c r="L2312" s="14" t="n">
        <v>26760</v>
      </c>
      <c r="M2312" s="14"/>
      <c r="N2312" s="14"/>
      <c r="O2312" s="14" t="n">
        <v>0</v>
      </c>
      <c r="P2312" s="7" t="n">
        <v>7</v>
      </c>
      <c r="Q2312" s="7" t="n">
        <v>11</v>
      </c>
      <c r="R2312" s="7" t="n">
        <v>4</v>
      </c>
      <c r="S2312" s="7" t="n">
        <v>0.693</v>
      </c>
      <c r="T2312" s="7" t="n">
        <v>0</v>
      </c>
      <c r="U2312" s="7" t="n">
        <v>0</v>
      </c>
      <c r="V2312" s="7" t="n">
        <v>0.0727</v>
      </c>
      <c r="W2312" s="7"/>
    </row>
    <row r="2313" customFormat="false" ht="15" hidden="false" customHeight="false" outlineLevel="0" collapsed="false">
      <c r="A2313" s="7" t="s">
        <v>2426</v>
      </c>
      <c r="B2313" s="7" t="s">
        <v>101</v>
      </c>
      <c r="C2313" s="7" t="n">
        <v>30</v>
      </c>
      <c r="D2313" s="7" t="s">
        <v>102</v>
      </c>
      <c r="E2313" s="7" t="n">
        <v>13</v>
      </c>
      <c r="F2313" s="7" t="n">
        <v>3</v>
      </c>
      <c r="G2313" s="14" t="n">
        <v>1715.03</v>
      </c>
      <c r="H2313" s="14" t="n">
        <v>3608.49</v>
      </c>
      <c r="I2313" s="14" t="n">
        <v>0</v>
      </c>
      <c r="J2313" s="14" t="n">
        <v>0</v>
      </c>
      <c r="K2313" s="14" t="n">
        <v>0</v>
      </c>
      <c r="L2313" s="14" t="n">
        <v>13350</v>
      </c>
      <c r="M2313" s="14"/>
      <c r="N2313" s="14"/>
      <c r="O2313" s="14" t="n">
        <v>0</v>
      </c>
      <c r="P2313" s="7" t="n">
        <v>10</v>
      </c>
      <c r="Q2313" s="7" t="n">
        <v>11</v>
      </c>
      <c r="R2313" s="7" t="n">
        <v>15</v>
      </c>
      <c r="S2313" s="7" t="n">
        <v>0.939</v>
      </c>
      <c r="T2313" s="7" t="n">
        <v>1</v>
      </c>
      <c r="U2313" s="7" t="n">
        <v>0</v>
      </c>
      <c r="V2313" s="7" t="n">
        <v>0.1899</v>
      </c>
      <c r="W2313" s="7"/>
    </row>
    <row r="2314" customFormat="false" ht="15" hidden="false" customHeight="false" outlineLevel="0" collapsed="false">
      <c r="A2314" s="7" t="s">
        <v>2427</v>
      </c>
      <c r="B2314" s="7" t="s">
        <v>128</v>
      </c>
      <c r="C2314" s="7" t="n">
        <v>48</v>
      </c>
      <c r="D2314" s="7" t="s">
        <v>104</v>
      </c>
      <c r="E2314" s="7" t="n">
        <v>153</v>
      </c>
      <c r="F2314" s="7" t="n">
        <v>5</v>
      </c>
      <c r="G2314" s="14" t="n">
        <v>22055.42</v>
      </c>
      <c r="H2314" s="14" t="n">
        <v>26720.96</v>
      </c>
      <c r="I2314" s="14" t="n">
        <v>0</v>
      </c>
      <c r="J2314" s="14" t="n">
        <v>0</v>
      </c>
      <c r="K2314" s="14" t="n">
        <v>111500</v>
      </c>
      <c r="L2314" s="14" t="n">
        <v>0</v>
      </c>
      <c r="M2314" s="14" t="n">
        <v>12400</v>
      </c>
      <c r="N2314" s="14" t="n">
        <v>31.2</v>
      </c>
      <c r="O2314" s="14" t="n">
        <v>275.54</v>
      </c>
      <c r="P2314" s="7" t="n">
        <v>4</v>
      </c>
      <c r="Q2314" s="7" t="n">
        <v>33</v>
      </c>
      <c r="R2314" s="7" t="n">
        <v>3</v>
      </c>
      <c r="S2314" s="7" t="n">
        <v>0.457</v>
      </c>
      <c r="T2314" s="7" t="n">
        <v>1</v>
      </c>
      <c r="U2314" s="7" t="n">
        <v>0</v>
      </c>
      <c r="V2314" s="7" t="n">
        <v>0.0238</v>
      </c>
      <c r="W2314" s="7"/>
    </row>
    <row r="2315" customFormat="false" ht="15" hidden="false" customHeight="false" outlineLevel="0" collapsed="false">
      <c r="A2315" s="7" t="s">
        <v>2428</v>
      </c>
      <c r="B2315" s="7" t="s">
        <v>108</v>
      </c>
      <c r="C2315" s="7" t="n">
        <v>34</v>
      </c>
      <c r="D2315" s="7" t="s">
        <v>104</v>
      </c>
      <c r="E2315" s="7" t="n">
        <v>29</v>
      </c>
      <c r="F2315" s="7" t="n">
        <v>4</v>
      </c>
      <c r="G2315" s="14" t="n">
        <v>7477.94</v>
      </c>
      <c r="H2315" s="14" t="n">
        <v>26543.71</v>
      </c>
      <c r="I2315" s="14" t="n">
        <v>0</v>
      </c>
      <c r="J2315" s="14" t="n">
        <v>61475.74</v>
      </c>
      <c r="K2315" s="14" t="n">
        <v>0</v>
      </c>
      <c r="L2315" s="14" t="n">
        <v>0</v>
      </c>
      <c r="M2315" s="14" t="n">
        <v>10900</v>
      </c>
      <c r="N2315" s="14" t="n">
        <v>23.5</v>
      </c>
      <c r="O2315" s="14" t="n">
        <v>1259.23</v>
      </c>
      <c r="P2315" s="7" t="n">
        <v>1</v>
      </c>
      <c r="Q2315" s="7" t="n">
        <v>48</v>
      </c>
      <c r="R2315" s="7" t="n">
        <v>0</v>
      </c>
      <c r="S2315" s="7" t="n">
        <v>0.858</v>
      </c>
      <c r="T2315" s="7" t="n">
        <v>0</v>
      </c>
      <c r="U2315" s="7" t="n">
        <v>0</v>
      </c>
      <c r="V2315" s="7" t="n">
        <v>0.0344</v>
      </c>
      <c r="W2315" s="7"/>
    </row>
    <row r="2316" customFormat="false" ht="15" hidden="false" customHeight="false" outlineLevel="0" collapsed="false">
      <c r="A2316" s="7" t="s">
        <v>2429</v>
      </c>
      <c r="B2316" s="7" t="s">
        <v>108</v>
      </c>
      <c r="C2316" s="7" t="n">
        <v>28</v>
      </c>
      <c r="D2316" s="7" t="s">
        <v>102</v>
      </c>
      <c r="E2316" s="7" t="n">
        <v>43</v>
      </c>
      <c r="F2316" s="7" t="n">
        <v>2</v>
      </c>
      <c r="G2316" s="14" t="n">
        <v>17650.61</v>
      </c>
      <c r="H2316" s="14" t="n">
        <v>0</v>
      </c>
      <c r="I2316" s="14" t="n">
        <v>0</v>
      </c>
      <c r="J2316" s="14" t="n">
        <v>14696.8</v>
      </c>
      <c r="K2316" s="14" t="n">
        <v>0</v>
      </c>
      <c r="L2316" s="14" t="n">
        <v>0</v>
      </c>
      <c r="M2316" s="14"/>
      <c r="N2316" s="14"/>
      <c r="O2316" s="14" t="n">
        <v>0</v>
      </c>
      <c r="P2316" s="7" t="n">
        <v>4</v>
      </c>
      <c r="Q2316" s="7" t="n">
        <v>21</v>
      </c>
      <c r="R2316" s="7" t="n">
        <v>0</v>
      </c>
      <c r="S2316" s="7" t="n">
        <v>0.82</v>
      </c>
      <c r="T2316" s="7" t="n">
        <v>0</v>
      </c>
      <c r="U2316" s="7" t="n">
        <v>0</v>
      </c>
      <c r="V2316" s="7" t="n">
        <v>0.1023</v>
      </c>
      <c r="W2316" s="7"/>
    </row>
    <row r="2317" customFormat="false" ht="15" hidden="false" customHeight="false" outlineLevel="0" collapsed="false">
      <c r="A2317" s="7" t="s">
        <v>2430</v>
      </c>
      <c r="B2317" s="7" t="s">
        <v>101</v>
      </c>
      <c r="C2317" s="7" t="n">
        <v>56</v>
      </c>
      <c r="D2317" s="7" t="s">
        <v>104</v>
      </c>
      <c r="E2317" s="7" t="n">
        <v>217</v>
      </c>
      <c r="F2317" s="7" t="n">
        <v>2</v>
      </c>
      <c r="G2317" s="14" t="n">
        <v>1617.06</v>
      </c>
      <c r="H2317" s="14" t="n">
        <v>19837.22</v>
      </c>
      <c r="I2317" s="14" t="n">
        <v>0</v>
      </c>
      <c r="J2317" s="14" t="n">
        <v>0</v>
      </c>
      <c r="K2317" s="14" t="n">
        <v>0</v>
      </c>
      <c r="L2317" s="14" t="n">
        <v>0</v>
      </c>
      <c r="M2317" s="14"/>
      <c r="N2317" s="14"/>
      <c r="O2317" s="14" t="n">
        <v>0</v>
      </c>
      <c r="P2317" s="7" t="n">
        <v>9</v>
      </c>
      <c r="Q2317" s="7" t="n">
        <v>25</v>
      </c>
      <c r="R2317" s="7" t="n">
        <v>4</v>
      </c>
      <c r="S2317" s="7" t="n">
        <v>0.701</v>
      </c>
      <c r="T2317" s="7" t="n">
        <v>0</v>
      </c>
      <c r="U2317" s="7" t="n">
        <v>0</v>
      </c>
      <c r="V2317" s="7" t="n">
        <v>0.0292</v>
      </c>
      <c r="W2317" s="7"/>
    </row>
    <row r="2318" customFormat="false" ht="15" hidden="false" customHeight="false" outlineLevel="0" collapsed="false">
      <c r="A2318" s="7" t="s">
        <v>2431</v>
      </c>
      <c r="B2318" s="7" t="s">
        <v>101</v>
      </c>
      <c r="C2318" s="7" t="n">
        <v>63</v>
      </c>
      <c r="D2318" s="7" t="s">
        <v>104</v>
      </c>
      <c r="E2318" s="7" t="n">
        <v>345</v>
      </c>
      <c r="F2318" s="7" t="n">
        <v>2</v>
      </c>
      <c r="G2318" s="14" t="n">
        <v>3149.39</v>
      </c>
      <c r="H2318" s="14" t="n">
        <v>0</v>
      </c>
      <c r="I2318" s="14" t="n">
        <v>0</v>
      </c>
      <c r="J2318" s="14" t="n">
        <v>0</v>
      </c>
      <c r="K2318" s="14" t="n">
        <v>0</v>
      </c>
      <c r="L2318" s="14" t="n">
        <v>0</v>
      </c>
      <c r="M2318" s="14"/>
      <c r="N2318" s="14"/>
      <c r="O2318" s="14" t="n">
        <v>0</v>
      </c>
      <c r="P2318" s="7" t="n">
        <v>33</v>
      </c>
      <c r="Q2318" s="7" t="n">
        <v>22</v>
      </c>
      <c r="R2318" s="7" t="n">
        <v>0</v>
      </c>
      <c r="S2318" s="7" t="n">
        <v>0.199</v>
      </c>
      <c r="T2318" s="7" t="n">
        <v>1</v>
      </c>
      <c r="U2318" s="7" t="n">
        <v>0</v>
      </c>
      <c r="V2318" s="7" t="n">
        <v>0.0672</v>
      </c>
      <c r="W2318" s="7"/>
    </row>
    <row r="2319" customFormat="false" ht="15" hidden="false" customHeight="false" outlineLevel="0" collapsed="false">
      <c r="A2319" s="7" t="s">
        <v>2432</v>
      </c>
      <c r="B2319" s="7" t="s">
        <v>106</v>
      </c>
      <c r="C2319" s="7" t="n">
        <v>30</v>
      </c>
      <c r="D2319" s="7" t="s">
        <v>104</v>
      </c>
      <c r="E2319" s="7" t="n">
        <v>41</v>
      </c>
      <c r="F2319" s="7" t="n">
        <v>3</v>
      </c>
      <c r="G2319" s="14" t="n">
        <v>18511.78</v>
      </c>
      <c r="H2319" s="14" t="n">
        <v>0</v>
      </c>
      <c r="I2319" s="14" t="n">
        <v>0</v>
      </c>
      <c r="J2319" s="14" t="n">
        <v>0</v>
      </c>
      <c r="K2319" s="14" t="n">
        <v>0</v>
      </c>
      <c r="L2319" s="14" t="n">
        <v>11450</v>
      </c>
      <c r="M2319" s="14" t="n">
        <v>11500</v>
      </c>
      <c r="N2319" s="14" t="n">
        <v>43.9</v>
      </c>
      <c r="O2319" s="14" t="n">
        <v>6122.86</v>
      </c>
      <c r="P2319" s="7" t="n">
        <v>1</v>
      </c>
      <c r="Q2319" s="7" t="n">
        <v>155</v>
      </c>
      <c r="R2319" s="7" t="n">
        <v>0</v>
      </c>
      <c r="S2319" s="7" t="n">
        <v>0.904</v>
      </c>
      <c r="T2319" s="7" t="n">
        <v>2</v>
      </c>
      <c r="U2319" s="7" t="n">
        <v>0</v>
      </c>
      <c r="V2319" s="7" t="n">
        <v>0.0829</v>
      </c>
      <c r="W2319" s="7"/>
    </row>
    <row r="2320" customFormat="false" ht="15" hidden="false" customHeight="false" outlineLevel="0" collapsed="false">
      <c r="A2320" s="7" t="s">
        <v>2433</v>
      </c>
      <c r="B2320" s="7" t="s">
        <v>108</v>
      </c>
      <c r="C2320" s="7" t="n">
        <v>43</v>
      </c>
      <c r="D2320" s="7" t="s">
        <v>102</v>
      </c>
      <c r="E2320" s="7" t="n">
        <v>67</v>
      </c>
      <c r="F2320" s="7" t="n">
        <v>4</v>
      </c>
      <c r="G2320" s="14" t="n">
        <v>26202.61</v>
      </c>
      <c r="H2320" s="14" t="n">
        <v>0</v>
      </c>
      <c r="I2320" s="14" t="n">
        <v>41600</v>
      </c>
      <c r="J2320" s="14" t="n">
        <v>0</v>
      </c>
      <c r="K2320" s="14" t="n">
        <v>0</v>
      </c>
      <c r="L2320" s="14" t="n">
        <v>0</v>
      </c>
      <c r="M2320" s="14" t="n">
        <v>13900</v>
      </c>
      <c r="N2320" s="14" t="n">
        <v>25.5</v>
      </c>
      <c r="O2320" s="14" t="n">
        <v>0</v>
      </c>
      <c r="P2320" s="7" t="n">
        <v>223</v>
      </c>
      <c r="Q2320" s="7" t="n">
        <v>0</v>
      </c>
      <c r="R2320" s="7" t="n">
        <v>0</v>
      </c>
      <c r="S2320" s="7"/>
      <c r="T2320" s="7" t="n">
        <v>0</v>
      </c>
      <c r="U2320" s="7" t="n">
        <v>0</v>
      </c>
      <c r="V2320" s="7" t="n">
        <v>0.2304</v>
      </c>
      <c r="W2320" s="7"/>
    </row>
    <row r="2321" customFormat="false" ht="15" hidden="false" customHeight="false" outlineLevel="0" collapsed="false">
      <c r="A2321" s="7" t="s">
        <v>2434</v>
      </c>
      <c r="B2321" s="7" t="s">
        <v>108</v>
      </c>
      <c r="C2321" s="7" t="n">
        <v>53</v>
      </c>
      <c r="D2321" s="7" t="s">
        <v>104</v>
      </c>
      <c r="E2321" s="7" t="n">
        <v>136</v>
      </c>
      <c r="F2321" s="7" t="n">
        <v>2</v>
      </c>
      <c r="G2321" s="14" t="n">
        <v>2632.76</v>
      </c>
      <c r="H2321" s="14" t="n">
        <v>4351.94</v>
      </c>
      <c r="I2321" s="14" t="n">
        <v>0</v>
      </c>
      <c r="J2321" s="14" t="n">
        <v>0</v>
      </c>
      <c r="K2321" s="14" t="n">
        <v>0</v>
      </c>
      <c r="L2321" s="14" t="n">
        <v>0</v>
      </c>
      <c r="M2321" s="14"/>
      <c r="N2321" s="14"/>
      <c r="O2321" s="14" t="n">
        <v>0</v>
      </c>
      <c r="P2321" s="7" t="n">
        <v>1</v>
      </c>
      <c r="Q2321" s="7" t="n">
        <v>75</v>
      </c>
      <c r="R2321" s="7" t="n">
        <v>25</v>
      </c>
      <c r="S2321" s="7" t="n">
        <v>0.82</v>
      </c>
      <c r="T2321" s="7" t="n">
        <v>1</v>
      </c>
      <c r="U2321" s="7" t="n">
        <v>0</v>
      </c>
      <c r="V2321" s="7" t="n">
        <v>0.029</v>
      </c>
      <c r="W2321" s="7"/>
    </row>
    <row r="2322" customFormat="false" ht="15" hidden="false" customHeight="false" outlineLevel="0" collapsed="false">
      <c r="A2322" s="7" t="s">
        <v>2435</v>
      </c>
      <c r="B2322" s="7" t="s">
        <v>108</v>
      </c>
      <c r="C2322" s="7" t="n">
        <v>54</v>
      </c>
      <c r="D2322" s="7" t="s">
        <v>102</v>
      </c>
      <c r="E2322" s="7" t="n">
        <v>351</v>
      </c>
      <c r="F2322" s="7" t="n">
        <v>1</v>
      </c>
      <c r="G2322" s="14" t="n">
        <v>13202.01</v>
      </c>
      <c r="H2322" s="14" t="n">
        <v>0</v>
      </c>
      <c r="I2322" s="14" t="n">
        <v>0</v>
      </c>
      <c r="J2322" s="14" t="n">
        <v>0</v>
      </c>
      <c r="K2322" s="14" t="n">
        <v>0</v>
      </c>
      <c r="L2322" s="14" t="n">
        <v>0</v>
      </c>
      <c r="M2322" s="14"/>
      <c r="N2322" s="14"/>
      <c r="O2322" s="14" t="n">
        <v>0</v>
      </c>
      <c r="P2322" s="7" t="n">
        <v>15</v>
      </c>
      <c r="Q2322" s="7" t="n">
        <v>18</v>
      </c>
      <c r="R2322" s="7" t="n">
        <v>0</v>
      </c>
      <c r="S2322" s="7" t="n">
        <v>0.144</v>
      </c>
      <c r="T2322" s="7" t="n">
        <v>0</v>
      </c>
      <c r="U2322" s="7" t="n">
        <v>0</v>
      </c>
      <c r="V2322" s="7" t="n">
        <v>0.0997</v>
      </c>
      <c r="W2322" s="7"/>
    </row>
    <row r="2323" customFormat="false" ht="15" hidden="false" customHeight="false" outlineLevel="0" collapsed="false">
      <c r="A2323" s="7" t="s">
        <v>2436</v>
      </c>
      <c r="B2323" s="7" t="s">
        <v>106</v>
      </c>
      <c r="C2323" s="7" t="n">
        <v>48</v>
      </c>
      <c r="D2323" s="7" t="s">
        <v>102</v>
      </c>
      <c r="E2323" s="7" t="n">
        <v>132</v>
      </c>
      <c r="F2323" s="7" t="n">
        <v>5</v>
      </c>
      <c r="G2323" s="14" t="n">
        <v>33467.42</v>
      </c>
      <c r="H2323" s="14" t="n">
        <v>130289.01</v>
      </c>
      <c r="I2323" s="14" t="n">
        <v>280100</v>
      </c>
      <c r="J2323" s="14" t="n">
        <v>87313.11</v>
      </c>
      <c r="K2323" s="14" t="n">
        <v>0</v>
      </c>
      <c r="L2323" s="14" t="n">
        <v>0</v>
      </c>
      <c r="M2323" s="14" t="n">
        <v>28200</v>
      </c>
      <c r="N2323" s="14" t="n">
        <v>31.8</v>
      </c>
      <c r="O2323" s="14" t="n">
        <v>2097.53</v>
      </c>
      <c r="P2323" s="7" t="n">
        <v>1</v>
      </c>
      <c r="Q2323" s="7" t="n">
        <v>42</v>
      </c>
      <c r="R2323" s="7" t="n">
        <v>13</v>
      </c>
      <c r="S2323" s="7" t="n">
        <v>0.697</v>
      </c>
      <c r="T2323" s="7" t="n">
        <v>0</v>
      </c>
      <c r="U2323" s="7" t="n">
        <v>0</v>
      </c>
      <c r="V2323" s="7" t="n">
        <v>0.0327</v>
      </c>
      <c r="W2323" s="7"/>
    </row>
    <row r="2324" customFormat="false" ht="15" hidden="false" customHeight="false" outlineLevel="0" collapsed="false">
      <c r="A2324" s="7" t="s">
        <v>2437</v>
      </c>
      <c r="B2324" s="7" t="s">
        <v>101</v>
      </c>
      <c r="C2324" s="7" t="n">
        <v>25</v>
      </c>
      <c r="D2324" s="7" t="s">
        <v>102</v>
      </c>
      <c r="E2324" s="7" t="n">
        <v>1</v>
      </c>
      <c r="F2324" s="7" t="n">
        <v>2</v>
      </c>
      <c r="G2324" s="14" t="n">
        <v>2258.65</v>
      </c>
      <c r="H2324" s="14" t="n">
        <v>10903.79</v>
      </c>
      <c r="I2324" s="14" t="n">
        <v>0</v>
      </c>
      <c r="J2324" s="14" t="n">
        <v>0</v>
      </c>
      <c r="K2324" s="14" t="n">
        <v>0</v>
      </c>
      <c r="L2324" s="14" t="n">
        <v>0</v>
      </c>
      <c r="M2324" s="14"/>
      <c r="N2324" s="14"/>
      <c r="O2324" s="14" t="n">
        <v>0</v>
      </c>
      <c r="P2324" s="7" t="n">
        <v>29</v>
      </c>
      <c r="Q2324" s="7" t="n">
        <v>12</v>
      </c>
      <c r="R2324" s="7" t="n">
        <v>6</v>
      </c>
      <c r="S2324" s="7" t="n">
        <v>0.952</v>
      </c>
      <c r="T2324" s="7" t="n">
        <v>1</v>
      </c>
      <c r="U2324" s="7" t="n">
        <v>0</v>
      </c>
      <c r="V2324" s="7" t="n">
        <v>0.2317</v>
      </c>
      <c r="W2324" s="7"/>
    </row>
    <row r="2325" customFormat="false" ht="15" hidden="false" customHeight="false" outlineLevel="0" collapsed="false">
      <c r="A2325" s="7" t="s">
        <v>2438</v>
      </c>
      <c r="B2325" s="7" t="s">
        <v>101</v>
      </c>
      <c r="C2325" s="7" t="n">
        <v>59</v>
      </c>
      <c r="D2325" s="7" t="s">
        <v>102</v>
      </c>
      <c r="E2325" s="7" t="n">
        <v>156</v>
      </c>
      <c r="F2325" s="7" t="n">
        <v>3</v>
      </c>
      <c r="G2325" s="14" t="n">
        <v>5302.25</v>
      </c>
      <c r="H2325" s="14" t="n">
        <v>0</v>
      </c>
      <c r="I2325" s="14" t="n">
        <v>36200</v>
      </c>
      <c r="J2325" s="14" t="n">
        <v>0</v>
      </c>
      <c r="K2325" s="14" t="n">
        <v>0</v>
      </c>
      <c r="L2325" s="14" t="n">
        <v>0</v>
      </c>
      <c r="M2325" s="14" t="n">
        <v>8400</v>
      </c>
      <c r="N2325" s="14" t="n">
        <v>44.9</v>
      </c>
      <c r="O2325" s="14" t="n">
        <v>475.01</v>
      </c>
      <c r="P2325" s="7" t="n">
        <v>4</v>
      </c>
      <c r="Q2325" s="7" t="n">
        <v>25</v>
      </c>
      <c r="R2325" s="7" t="n">
        <v>16</v>
      </c>
      <c r="S2325" s="7" t="n">
        <v>0.783</v>
      </c>
      <c r="T2325" s="7" t="n">
        <v>0</v>
      </c>
      <c r="U2325" s="7" t="n">
        <v>0</v>
      </c>
      <c r="V2325" s="7" t="n">
        <v>0.047</v>
      </c>
      <c r="W2325" s="7"/>
    </row>
    <row r="2326" customFormat="false" ht="15" hidden="false" customHeight="false" outlineLevel="0" collapsed="false">
      <c r="A2326" s="7" t="s">
        <v>2439</v>
      </c>
      <c r="B2326" s="7" t="s">
        <v>108</v>
      </c>
      <c r="C2326" s="7" t="n">
        <v>29</v>
      </c>
      <c r="D2326" s="7" t="s">
        <v>102</v>
      </c>
      <c r="E2326" s="7" t="n">
        <v>49</v>
      </c>
      <c r="F2326" s="7" t="n">
        <v>4</v>
      </c>
      <c r="G2326" s="14" t="n">
        <v>2729.6</v>
      </c>
      <c r="H2326" s="14" t="n">
        <v>43895.71</v>
      </c>
      <c r="I2326" s="14" t="n">
        <v>0</v>
      </c>
      <c r="J2326" s="14" t="n">
        <v>0</v>
      </c>
      <c r="K2326" s="14" t="n">
        <v>185100</v>
      </c>
      <c r="L2326" s="14" t="n">
        <v>0</v>
      </c>
      <c r="M2326" s="14" t="n">
        <v>16700</v>
      </c>
      <c r="N2326" s="14" t="n">
        <v>70.3</v>
      </c>
      <c r="O2326" s="14" t="n">
        <v>0</v>
      </c>
      <c r="P2326" s="7" t="n">
        <v>223</v>
      </c>
      <c r="Q2326" s="7" t="n">
        <v>0</v>
      </c>
      <c r="R2326" s="7" t="n">
        <v>0</v>
      </c>
      <c r="S2326" s="7"/>
      <c r="T2326" s="7" t="n">
        <v>0</v>
      </c>
      <c r="U2326" s="7" t="n">
        <v>1</v>
      </c>
      <c r="V2326" s="7" t="n">
        <v>0.2442</v>
      </c>
      <c r="W2326" s="7"/>
    </row>
    <row r="2327" customFormat="false" ht="15" hidden="false" customHeight="false" outlineLevel="0" collapsed="false">
      <c r="A2327" s="7" t="s">
        <v>2440</v>
      </c>
      <c r="B2327" s="7" t="s">
        <v>101</v>
      </c>
      <c r="C2327" s="7" t="n">
        <v>56</v>
      </c>
      <c r="D2327" s="7" t="s">
        <v>104</v>
      </c>
      <c r="E2327" s="7" t="n">
        <v>235</v>
      </c>
      <c r="F2327" s="7" t="n">
        <v>2</v>
      </c>
      <c r="G2327" s="14" t="n">
        <v>3019.43</v>
      </c>
      <c r="H2327" s="14" t="n">
        <v>0</v>
      </c>
      <c r="I2327" s="14" t="n">
        <v>0</v>
      </c>
      <c r="J2327" s="14" t="n">
        <v>0</v>
      </c>
      <c r="K2327" s="14" t="n">
        <v>0</v>
      </c>
      <c r="L2327" s="14" t="n">
        <v>0</v>
      </c>
      <c r="M2327" s="14"/>
      <c r="N2327" s="14"/>
      <c r="O2327" s="14" t="n">
        <v>0</v>
      </c>
      <c r="P2327" s="7" t="n">
        <v>12</v>
      </c>
      <c r="Q2327" s="7" t="n">
        <v>55</v>
      </c>
      <c r="R2327" s="7" t="n">
        <v>0</v>
      </c>
      <c r="S2327" s="7" t="n">
        <v>0.722</v>
      </c>
      <c r="T2327" s="7" t="n">
        <v>0</v>
      </c>
      <c r="U2327" s="7" t="n">
        <v>0</v>
      </c>
      <c r="V2327" s="7" t="n">
        <v>0.0302</v>
      </c>
      <c r="W2327" s="7"/>
    </row>
    <row r="2328" customFormat="false" ht="15" hidden="false" customHeight="false" outlineLevel="0" collapsed="false">
      <c r="A2328" s="7" t="s">
        <v>2441</v>
      </c>
      <c r="B2328" s="7" t="s">
        <v>128</v>
      </c>
      <c r="C2328" s="7" t="n">
        <v>53</v>
      </c>
      <c r="D2328" s="7" t="s">
        <v>102</v>
      </c>
      <c r="E2328" s="7" t="n">
        <v>192</v>
      </c>
      <c r="F2328" s="7" t="n">
        <v>3</v>
      </c>
      <c r="G2328" s="14" t="n">
        <v>9938.47</v>
      </c>
      <c r="H2328" s="14" t="n">
        <v>0</v>
      </c>
      <c r="I2328" s="14" t="n">
        <v>0</v>
      </c>
      <c r="J2328" s="14" t="n">
        <v>0</v>
      </c>
      <c r="K2328" s="14" t="n">
        <v>280000</v>
      </c>
      <c r="L2328" s="14" t="n">
        <v>0</v>
      </c>
      <c r="M2328" s="14" t="n">
        <v>23100</v>
      </c>
      <c r="N2328" s="14" t="n">
        <v>20.2</v>
      </c>
      <c r="O2328" s="14" t="n">
        <v>140.95</v>
      </c>
      <c r="P2328" s="7" t="n">
        <v>32</v>
      </c>
      <c r="Q2328" s="7" t="n">
        <v>12</v>
      </c>
      <c r="R2328" s="7" t="n">
        <v>2</v>
      </c>
      <c r="S2328" s="7" t="n">
        <v>0.436</v>
      </c>
      <c r="T2328" s="7" t="n">
        <v>1</v>
      </c>
      <c r="U2328" s="7" t="n">
        <v>0</v>
      </c>
      <c r="V2328" s="7" t="n">
        <v>0.1742</v>
      </c>
      <c r="W2328" s="7"/>
    </row>
    <row r="2329" customFormat="false" ht="15" hidden="false" customHeight="false" outlineLevel="0" collapsed="false">
      <c r="A2329" s="7" t="s">
        <v>2442</v>
      </c>
      <c r="B2329" s="7" t="s">
        <v>101</v>
      </c>
      <c r="C2329" s="7" t="n">
        <v>66</v>
      </c>
      <c r="D2329" s="7" t="s">
        <v>104</v>
      </c>
      <c r="E2329" s="7" t="n">
        <v>260</v>
      </c>
      <c r="F2329" s="7" t="n">
        <v>3</v>
      </c>
      <c r="G2329" s="14" t="n">
        <v>2916.34</v>
      </c>
      <c r="H2329" s="14" t="n">
        <v>1882.44</v>
      </c>
      <c r="I2329" s="14" t="n">
        <v>0</v>
      </c>
      <c r="J2329" s="14" t="n">
        <v>0</v>
      </c>
      <c r="K2329" s="14" t="n">
        <v>0</v>
      </c>
      <c r="L2329" s="14" t="n">
        <v>0</v>
      </c>
      <c r="M2329" s="14" t="n">
        <v>6100</v>
      </c>
      <c r="N2329" s="14" t="n">
        <v>12</v>
      </c>
      <c r="O2329" s="14" t="n">
        <v>486.25</v>
      </c>
      <c r="P2329" s="7" t="n">
        <v>3</v>
      </c>
      <c r="Q2329" s="7" t="n">
        <v>40</v>
      </c>
      <c r="R2329" s="7" t="n">
        <v>6</v>
      </c>
      <c r="S2329" s="7" t="n">
        <v>0.584</v>
      </c>
      <c r="T2329" s="7" t="n">
        <v>0</v>
      </c>
      <c r="U2329" s="7" t="n">
        <v>0</v>
      </c>
      <c r="V2329" s="7" t="n">
        <v>0.0126</v>
      </c>
      <c r="W2329" s="7"/>
    </row>
    <row r="2330" customFormat="false" ht="15" hidden="false" customHeight="false" outlineLevel="0" collapsed="false">
      <c r="A2330" s="7" t="s">
        <v>2443</v>
      </c>
      <c r="B2330" s="7" t="s">
        <v>106</v>
      </c>
      <c r="C2330" s="7" t="n">
        <v>60</v>
      </c>
      <c r="D2330" s="7" t="s">
        <v>102</v>
      </c>
      <c r="E2330" s="7" t="n">
        <v>164</v>
      </c>
      <c r="F2330" s="7" t="n">
        <v>3</v>
      </c>
      <c r="G2330" s="14" t="n">
        <v>6453.23</v>
      </c>
      <c r="H2330" s="14" t="n">
        <v>13287.93</v>
      </c>
      <c r="I2330" s="14" t="n">
        <v>0</v>
      </c>
      <c r="J2330" s="14" t="n">
        <v>0</v>
      </c>
      <c r="K2330" s="14" t="n">
        <v>0</v>
      </c>
      <c r="L2330" s="14" t="n">
        <v>0</v>
      </c>
      <c r="M2330" s="14" t="n">
        <v>8700</v>
      </c>
      <c r="N2330" s="14" t="n">
        <v>21.2</v>
      </c>
      <c r="O2330" s="14" t="n">
        <v>321.45</v>
      </c>
      <c r="P2330" s="7" t="n">
        <v>4</v>
      </c>
      <c r="Q2330" s="7" t="n">
        <v>29</v>
      </c>
      <c r="R2330" s="7" t="n">
        <v>11</v>
      </c>
      <c r="S2330" s="7" t="n">
        <v>0.514</v>
      </c>
      <c r="T2330" s="7" t="n">
        <v>0</v>
      </c>
      <c r="U2330" s="7" t="n">
        <v>0</v>
      </c>
      <c r="V2330" s="7" t="n">
        <v>0.0489</v>
      </c>
      <c r="W2330" s="7"/>
    </row>
    <row r="2331" customFormat="false" ht="15" hidden="false" customHeight="false" outlineLevel="0" collapsed="false">
      <c r="A2331" s="7" t="s">
        <v>2444</v>
      </c>
      <c r="B2331" s="7" t="s">
        <v>108</v>
      </c>
      <c r="C2331" s="7" t="n">
        <v>46</v>
      </c>
      <c r="D2331" s="7" t="s">
        <v>104</v>
      </c>
      <c r="E2331" s="7" t="n">
        <v>169</v>
      </c>
      <c r="F2331" s="7" t="n">
        <v>1</v>
      </c>
      <c r="G2331" s="14" t="n">
        <v>1857.08</v>
      </c>
      <c r="H2331" s="14" t="n">
        <v>0</v>
      </c>
      <c r="I2331" s="14" t="n">
        <v>0</v>
      </c>
      <c r="J2331" s="14" t="n">
        <v>0</v>
      </c>
      <c r="K2331" s="14" t="n">
        <v>0</v>
      </c>
      <c r="L2331" s="14" t="n">
        <v>0</v>
      </c>
      <c r="M2331" s="14"/>
      <c r="N2331" s="14"/>
      <c r="O2331" s="14" t="n">
        <v>0</v>
      </c>
      <c r="P2331" s="7" t="n">
        <v>11</v>
      </c>
      <c r="Q2331" s="7" t="n">
        <v>14</v>
      </c>
      <c r="R2331" s="7" t="n">
        <v>5</v>
      </c>
      <c r="S2331" s="7" t="n">
        <v>0.703</v>
      </c>
      <c r="T2331" s="7" t="n">
        <v>0</v>
      </c>
      <c r="U2331" s="7" t="n">
        <v>0</v>
      </c>
      <c r="V2331" s="7" t="n">
        <v>0.0378</v>
      </c>
      <c r="W2331" s="7"/>
    </row>
    <row r="2332" customFormat="false" ht="15" hidden="false" customHeight="false" outlineLevel="0" collapsed="false">
      <c r="A2332" s="7" t="s">
        <v>2445</v>
      </c>
      <c r="B2332" s="7" t="s">
        <v>108</v>
      </c>
      <c r="C2332" s="7" t="n">
        <v>52</v>
      </c>
      <c r="D2332" s="7" t="s">
        <v>104</v>
      </c>
      <c r="E2332" s="7" t="n">
        <v>188</v>
      </c>
      <c r="F2332" s="7" t="n">
        <v>4</v>
      </c>
      <c r="G2332" s="14" t="n">
        <v>5891.27</v>
      </c>
      <c r="H2332" s="14" t="n">
        <v>60767.4</v>
      </c>
      <c r="I2332" s="14" t="n">
        <v>0</v>
      </c>
      <c r="J2332" s="14" t="n">
        <v>76214.53</v>
      </c>
      <c r="K2332" s="14" t="n">
        <v>0</v>
      </c>
      <c r="L2332" s="14" t="n">
        <v>0</v>
      </c>
      <c r="M2332" s="14" t="n">
        <v>20000</v>
      </c>
      <c r="N2332" s="14" t="n">
        <v>23.2</v>
      </c>
      <c r="O2332" s="14" t="n">
        <v>254.73</v>
      </c>
      <c r="P2332" s="7" t="n">
        <v>2</v>
      </c>
      <c r="Q2332" s="7" t="n">
        <v>27</v>
      </c>
      <c r="R2332" s="7" t="n">
        <v>12</v>
      </c>
      <c r="S2332" s="7" t="n">
        <v>0.83</v>
      </c>
      <c r="T2332" s="7" t="n">
        <v>0</v>
      </c>
      <c r="U2332" s="7" t="n">
        <v>0</v>
      </c>
      <c r="V2332" s="7" t="n">
        <v>0.0174</v>
      </c>
      <c r="W2332" s="7"/>
    </row>
    <row r="2333" customFormat="false" ht="15" hidden="false" customHeight="false" outlineLevel="0" collapsed="false">
      <c r="A2333" s="7" t="s">
        <v>2446</v>
      </c>
      <c r="B2333" s="7" t="s">
        <v>101</v>
      </c>
      <c r="C2333" s="7" t="n">
        <v>45</v>
      </c>
      <c r="D2333" s="7" t="s">
        <v>102</v>
      </c>
      <c r="E2333" s="7" t="n">
        <v>146</v>
      </c>
      <c r="F2333" s="7" t="n">
        <v>5</v>
      </c>
      <c r="G2333" s="14" t="n">
        <v>27842.14</v>
      </c>
      <c r="H2333" s="14" t="n">
        <v>17074.78</v>
      </c>
      <c r="I2333" s="14" t="n">
        <v>0</v>
      </c>
      <c r="J2333" s="14" t="n">
        <v>0</v>
      </c>
      <c r="K2333" s="14" t="n">
        <v>264500</v>
      </c>
      <c r="L2333" s="14" t="n">
        <v>3100</v>
      </c>
      <c r="M2333" s="14" t="n">
        <v>20800</v>
      </c>
      <c r="N2333" s="14" t="n">
        <v>23.4</v>
      </c>
      <c r="O2333" s="14" t="n">
        <v>926.77</v>
      </c>
      <c r="P2333" s="7" t="n">
        <v>25</v>
      </c>
      <c r="Q2333" s="7" t="n">
        <v>29</v>
      </c>
      <c r="R2333" s="7" t="n">
        <v>0</v>
      </c>
      <c r="S2333" s="7" t="n">
        <v>0.65</v>
      </c>
      <c r="T2333" s="7" t="n">
        <v>0</v>
      </c>
      <c r="U2333" s="7" t="n">
        <v>0</v>
      </c>
      <c r="V2333" s="7" t="n">
        <v>0.0312</v>
      </c>
      <c r="W2333" s="7"/>
    </row>
    <row r="2334" customFormat="false" ht="15" hidden="false" customHeight="false" outlineLevel="0" collapsed="false">
      <c r="A2334" s="7" t="s">
        <v>2447</v>
      </c>
      <c r="B2334" s="7" t="s">
        <v>108</v>
      </c>
      <c r="C2334" s="7" t="n">
        <v>51</v>
      </c>
      <c r="D2334" s="7" t="s">
        <v>104</v>
      </c>
      <c r="E2334" s="7"/>
      <c r="F2334" s="7" t="n">
        <v>4</v>
      </c>
      <c r="G2334" s="14" t="n">
        <v>8958.06</v>
      </c>
      <c r="H2334" s="14" t="n">
        <v>89493.14</v>
      </c>
      <c r="I2334" s="14" t="n">
        <v>152000</v>
      </c>
      <c r="J2334" s="14" t="n">
        <v>0</v>
      </c>
      <c r="K2334" s="14" t="n">
        <v>0</v>
      </c>
      <c r="L2334" s="14" t="n">
        <v>0</v>
      </c>
      <c r="M2334" s="14"/>
      <c r="N2334" s="14"/>
      <c r="O2334" s="14" t="n">
        <v>0</v>
      </c>
      <c r="P2334" s="7" t="n">
        <v>9</v>
      </c>
      <c r="Q2334" s="7" t="n">
        <v>49</v>
      </c>
      <c r="R2334" s="7" t="n">
        <v>4</v>
      </c>
      <c r="S2334" s="7" t="n">
        <v>0.555</v>
      </c>
      <c r="T2334" s="7" t="n">
        <v>0</v>
      </c>
      <c r="U2334" s="7" t="n">
        <v>0</v>
      </c>
      <c r="V2334" s="7" t="n">
        <v>0.0151</v>
      </c>
      <c r="W2334" s="7" t="s">
        <v>132</v>
      </c>
    </row>
    <row r="2335" customFormat="false" ht="15" hidden="false" customHeight="false" outlineLevel="0" collapsed="false">
      <c r="A2335" s="7" t="s">
        <v>2448</v>
      </c>
      <c r="B2335" s="7" t="s">
        <v>128</v>
      </c>
      <c r="C2335" s="7" t="n">
        <v>19</v>
      </c>
      <c r="D2335" s="7" t="s">
        <v>102</v>
      </c>
      <c r="E2335" s="7" t="n">
        <v>1</v>
      </c>
      <c r="F2335" s="7" t="n">
        <v>2</v>
      </c>
      <c r="G2335" s="14" t="n">
        <v>1988.13</v>
      </c>
      <c r="H2335" s="14" t="n">
        <v>0</v>
      </c>
      <c r="I2335" s="14" t="n">
        <v>0</v>
      </c>
      <c r="J2335" s="14" t="n">
        <v>0</v>
      </c>
      <c r="K2335" s="14" t="n">
        <v>0</v>
      </c>
      <c r="L2335" s="14" t="n">
        <v>0</v>
      </c>
      <c r="M2335" s="14" t="n">
        <v>2200</v>
      </c>
      <c r="N2335" s="14" t="n">
        <v>19.5</v>
      </c>
      <c r="O2335" s="14" t="n">
        <v>0</v>
      </c>
      <c r="P2335" s="7" t="n">
        <v>292</v>
      </c>
      <c r="Q2335" s="7" t="n">
        <v>0</v>
      </c>
      <c r="R2335" s="7" t="n">
        <v>0</v>
      </c>
      <c r="S2335" s="7"/>
      <c r="T2335" s="7" t="n">
        <v>0</v>
      </c>
      <c r="U2335" s="7" t="n">
        <v>0</v>
      </c>
      <c r="V2335" s="7" t="n">
        <v>0.4182</v>
      </c>
      <c r="W2335" s="7"/>
    </row>
    <row r="2336" customFormat="false" ht="15" hidden="false" customHeight="false" outlineLevel="0" collapsed="false">
      <c r="A2336" s="7" t="s">
        <v>2449</v>
      </c>
      <c r="B2336" s="7" t="s">
        <v>101</v>
      </c>
      <c r="C2336" s="7" t="n">
        <v>45</v>
      </c>
      <c r="D2336" s="7" t="s">
        <v>102</v>
      </c>
      <c r="E2336" s="7" t="n">
        <v>286</v>
      </c>
      <c r="F2336" s="7" t="n">
        <v>4</v>
      </c>
      <c r="G2336" s="14" t="n">
        <v>5907.96</v>
      </c>
      <c r="H2336" s="14" t="n">
        <v>13365.22</v>
      </c>
      <c r="I2336" s="14" t="n">
        <v>0</v>
      </c>
      <c r="J2336" s="14" t="n">
        <v>0</v>
      </c>
      <c r="K2336" s="14" t="n">
        <v>254500</v>
      </c>
      <c r="L2336" s="14" t="n">
        <v>0</v>
      </c>
      <c r="M2336" s="14" t="n">
        <v>10700</v>
      </c>
      <c r="N2336" s="14" t="n">
        <v>9.6</v>
      </c>
      <c r="O2336" s="14" t="n">
        <v>465.39</v>
      </c>
      <c r="P2336" s="7" t="n">
        <v>7</v>
      </c>
      <c r="Q2336" s="7" t="n">
        <v>25</v>
      </c>
      <c r="R2336" s="7" t="n">
        <v>10</v>
      </c>
      <c r="S2336" s="7" t="n">
        <v>0.862</v>
      </c>
      <c r="T2336" s="7" t="n">
        <v>0</v>
      </c>
      <c r="U2336" s="7" t="n">
        <v>0</v>
      </c>
      <c r="V2336" s="7" t="n">
        <v>0.0521</v>
      </c>
      <c r="W2336" s="7"/>
    </row>
    <row r="2337" customFormat="false" ht="15" hidden="false" customHeight="false" outlineLevel="0" collapsed="false">
      <c r="A2337" s="7" t="s">
        <v>2450</v>
      </c>
      <c r="B2337" s="7" t="s">
        <v>101</v>
      </c>
      <c r="C2337" s="7" t="n">
        <v>21</v>
      </c>
      <c r="D2337" s="7" t="s">
        <v>102</v>
      </c>
      <c r="E2337" s="7" t="n">
        <v>19</v>
      </c>
      <c r="F2337" s="7" t="n">
        <v>3</v>
      </c>
      <c r="G2337" s="14" t="n">
        <v>618.63</v>
      </c>
      <c r="H2337" s="14" t="n">
        <v>19014.11</v>
      </c>
      <c r="I2337" s="14" t="n">
        <v>0</v>
      </c>
      <c r="J2337" s="14" t="n">
        <v>0</v>
      </c>
      <c r="K2337" s="14" t="n">
        <v>0</v>
      </c>
      <c r="L2337" s="14" t="n">
        <v>0</v>
      </c>
      <c r="M2337" s="14" t="n">
        <v>7600</v>
      </c>
      <c r="N2337" s="14" t="n">
        <v>15.7</v>
      </c>
      <c r="O2337" s="14" t="n">
        <v>84.27</v>
      </c>
      <c r="P2337" s="7" t="n">
        <v>15</v>
      </c>
      <c r="Q2337" s="7" t="n">
        <v>18</v>
      </c>
      <c r="R2337" s="7" t="n">
        <v>0</v>
      </c>
      <c r="S2337" s="7" t="n">
        <v>0.885</v>
      </c>
      <c r="T2337" s="7" t="n">
        <v>0</v>
      </c>
      <c r="U2337" s="7" t="n">
        <v>0</v>
      </c>
      <c r="V2337" s="7" t="n">
        <v>0.1013</v>
      </c>
      <c r="W2337" s="7"/>
    </row>
    <row r="2338" customFormat="false" ht="15" hidden="false" customHeight="false" outlineLevel="0" collapsed="false">
      <c r="A2338" s="7" t="s">
        <v>2451</v>
      </c>
      <c r="B2338" s="7" t="s">
        <v>101</v>
      </c>
      <c r="C2338" s="7" t="n">
        <v>55</v>
      </c>
      <c r="D2338" s="7" t="s">
        <v>102</v>
      </c>
      <c r="E2338" s="7" t="n">
        <v>210</v>
      </c>
      <c r="F2338" s="7" t="n">
        <v>2</v>
      </c>
      <c r="G2338" s="14" t="n">
        <v>1188.29</v>
      </c>
      <c r="H2338" s="14" t="n">
        <v>0</v>
      </c>
      <c r="I2338" s="14" t="n">
        <v>0</v>
      </c>
      <c r="J2338" s="14" t="n">
        <v>0</v>
      </c>
      <c r="K2338" s="14" t="n">
        <v>0</v>
      </c>
      <c r="L2338" s="14" t="n">
        <v>13220</v>
      </c>
      <c r="M2338" s="14"/>
      <c r="N2338" s="14"/>
      <c r="O2338" s="14" t="n">
        <v>0</v>
      </c>
      <c r="P2338" s="7" t="n">
        <v>3</v>
      </c>
      <c r="Q2338" s="7" t="n">
        <v>17</v>
      </c>
      <c r="R2338" s="7" t="n">
        <v>10</v>
      </c>
      <c r="S2338" s="7" t="n">
        <v>0.65</v>
      </c>
      <c r="T2338" s="7" t="n">
        <v>0</v>
      </c>
      <c r="U2338" s="7" t="n">
        <v>0</v>
      </c>
      <c r="V2338" s="7" t="n">
        <v>0.0666</v>
      </c>
      <c r="W2338" s="7"/>
    </row>
    <row r="2339" customFormat="false" ht="15" hidden="false" customHeight="false" outlineLevel="0" collapsed="false">
      <c r="A2339" s="7" t="s">
        <v>2452</v>
      </c>
      <c r="B2339" s="7" t="s">
        <v>101</v>
      </c>
      <c r="C2339" s="7" t="n">
        <v>75</v>
      </c>
      <c r="D2339" s="7" t="s">
        <v>102</v>
      </c>
      <c r="E2339" s="7" t="n">
        <v>185</v>
      </c>
      <c r="F2339" s="7" t="n">
        <v>4</v>
      </c>
      <c r="G2339" s="14" t="n">
        <v>4837.94</v>
      </c>
      <c r="H2339" s="14" t="n">
        <v>10135</v>
      </c>
      <c r="I2339" s="14" t="n">
        <v>0</v>
      </c>
      <c r="J2339" s="14" t="n">
        <v>0</v>
      </c>
      <c r="K2339" s="14" t="n">
        <v>0</v>
      </c>
      <c r="L2339" s="14" t="n">
        <v>0</v>
      </c>
      <c r="M2339" s="14" t="n">
        <v>6300</v>
      </c>
      <c r="N2339" s="14" t="n">
        <v>57.4</v>
      </c>
      <c r="O2339" s="14" t="n">
        <v>285.1</v>
      </c>
      <c r="P2339" s="7" t="n">
        <v>10</v>
      </c>
      <c r="Q2339" s="7" t="n">
        <v>41</v>
      </c>
      <c r="R2339" s="7" t="n">
        <v>0</v>
      </c>
      <c r="S2339" s="7" t="n">
        <v>0.115</v>
      </c>
      <c r="T2339" s="7" t="n">
        <v>0</v>
      </c>
      <c r="U2339" s="7" t="n">
        <v>0</v>
      </c>
      <c r="V2339" s="7" t="n">
        <v>0.0324</v>
      </c>
      <c r="W2339" s="7"/>
    </row>
    <row r="2340" customFormat="false" ht="15" hidden="false" customHeight="false" outlineLevel="0" collapsed="false">
      <c r="A2340" s="7" t="s">
        <v>2453</v>
      </c>
      <c r="B2340" s="7" t="s">
        <v>108</v>
      </c>
      <c r="C2340" s="7" t="n">
        <v>64</v>
      </c>
      <c r="D2340" s="7" t="s">
        <v>104</v>
      </c>
      <c r="E2340" s="7" t="n">
        <v>367</v>
      </c>
      <c r="F2340" s="7" t="n">
        <v>2</v>
      </c>
      <c r="G2340" s="14" t="n">
        <v>1251.78</v>
      </c>
      <c r="H2340" s="14" t="n">
        <v>2658.63</v>
      </c>
      <c r="I2340" s="14" t="n">
        <v>0</v>
      </c>
      <c r="J2340" s="14" t="n">
        <v>0</v>
      </c>
      <c r="K2340" s="14" t="n">
        <v>0</v>
      </c>
      <c r="L2340" s="14" t="n">
        <v>0</v>
      </c>
      <c r="M2340" s="14"/>
      <c r="N2340" s="14"/>
      <c r="O2340" s="14" t="n">
        <v>0</v>
      </c>
      <c r="P2340" s="7" t="n">
        <v>1</v>
      </c>
      <c r="Q2340" s="7" t="n">
        <v>46</v>
      </c>
      <c r="R2340" s="7" t="n">
        <v>0</v>
      </c>
      <c r="S2340" s="7" t="n">
        <v>0.738</v>
      </c>
      <c r="T2340" s="7" t="n">
        <v>0</v>
      </c>
      <c r="U2340" s="7" t="n">
        <v>0</v>
      </c>
      <c r="V2340" s="7" t="n">
        <v>0.0196</v>
      </c>
      <c r="W2340" s="7"/>
    </row>
    <row r="2341" customFormat="false" ht="15" hidden="false" customHeight="false" outlineLevel="0" collapsed="false">
      <c r="A2341" s="7" t="s">
        <v>2454</v>
      </c>
      <c r="B2341" s="7" t="s">
        <v>108</v>
      </c>
      <c r="C2341" s="7" t="n">
        <v>52</v>
      </c>
      <c r="D2341" s="7" t="s">
        <v>102</v>
      </c>
      <c r="E2341" s="7" t="n">
        <v>93</v>
      </c>
      <c r="F2341" s="7" t="n">
        <v>4</v>
      </c>
      <c r="G2341" s="14" t="n">
        <v>11207.54</v>
      </c>
      <c r="H2341" s="14" t="n">
        <v>23677.88</v>
      </c>
      <c r="I2341" s="14" t="n">
        <v>0</v>
      </c>
      <c r="J2341" s="14" t="n">
        <v>0</v>
      </c>
      <c r="K2341" s="14" t="n">
        <v>0</v>
      </c>
      <c r="L2341" s="14" t="n">
        <v>27960</v>
      </c>
      <c r="M2341" s="14" t="n">
        <v>11400</v>
      </c>
      <c r="N2341" s="14" t="n">
        <v>28.5</v>
      </c>
      <c r="O2341" s="14" t="n">
        <v>382.07</v>
      </c>
      <c r="P2341" s="7" t="n">
        <v>3</v>
      </c>
      <c r="Q2341" s="7" t="n">
        <v>24</v>
      </c>
      <c r="R2341" s="7" t="n">
        <v>7</v>
      </c>
      <c r="S2341" s="7" t="n">
        <v>0.471</v>
      </c>
      <c r="T2341" s="7" t="n">
        <v>0</v>
      </c>
      <c r="U2341" s="7" t="n">
        <v>0</v>
      </c>
      <c r="V2341" s="7" t="n">
        <v>0.0559</v>
      </c>
      <c r="W2341" s="7"/>
    </row>
    <row r="2342" customFormat="false" ht="15" hidden="false" customHeight="false" outlineLevel="0" collapsed="false">
      <c r="A2342" s="7" t="s">
        <v>2455</v>
      </c>
      <c r="B2342" s="7" t="s">
        <v>106</v>
      </c>
      <c r="C2342" s="7" t="n">
        <v>46</v>
      </c>
      <c r="D2342" s="7" t="s">
        <v>104</v>
      </c>
      <c r="E2342" s="7" t="n">
        <v>123</v>
      </c>
      <c r="F2342" s="7" t="n">
        <v>2</v>
      </c>
      <c r="G2342" s="14" t="n">
        <v>11003.15</v>
      </c>
      <c r="H2342" s="14" t="n">
        <v>16572.31</v>
      </c>
      <c r="I2342" s="14" t="n">
        <v>0</v>
      </c>
      <c r="J2342" s="14" t="n">
        <v>0</v>
      </c>
      <c r="K2342" s="14" t="n">
        <v>0</v>
      </c>
      <c r="L2342" s="14" t="n">
        <v>0</v>
      </c>
      <c r="M2342" s="14"/>
      <c r="N2342" s="14"/>
      <c r="O2342" s="14" t="n">
        <v>0</v>
      </c>
      <c r="P2342" s="7" t="n">
        <v>9</v>
      </c>
      <c r="Q2342" s="7" t="n">
        <v>64</v>
      </c>
      <c r="R2342" s="7" t="n">
        <v>13</v>
      </c>
      <c r="S2342" s="7" t="n">
        <v>0.579</v>
      </c>
      <c r="T2342" s="7" t="n">
        <v>0</v>
      </c>
      <c r="U2342" s="7" t="n">
        <v>0</v>
      </c>
      <c r="V2342" s="7" t="n">
        <v>0.0184</v>
      </c>
      <c r="W2342" s="7"/>
    </row>
    <row r="2343" customFormat="false" ht="15" hidden="false" customHeight="false" outlineLevel="0" collapsed="false">
      <c r="A2343" s="7" t="s">
        <v>2456</v>
      </c>
      <c r="B2343" s="7" t="s">
        <v>101</v>
      </c>
      <c r="C2343" s="7" t="n">
        <v>55</v>
      </c>
      <c r="D2343" s="7" t="s">
        <v>104</v>
      </c>
      <c r="E2343" s="7" t="n">
        <v>250</v>
      </c>
      <c r="F2343" s="7" t="n">
        <v>4</v>
      </c>
      <c r="G2343" s="14" t="n">
        <v>9228.97</v>
      </c>
      <c r="H2343" s="14" t="n">
        <v>41394.44</v>
      </c>
      <c r="I2343" s="14" t="n">
        <v>198800</v>
      </c>
      <c r="J2343" s="14" t="n">
        <v>0</v>
      </c>
      <c r="K2343" s="14" t="n">
        <v>0</v>
      </c>
      <c r="L2343" s="14" t="n">
        <v>0</v>
      </c>
      <c r="M2343" s="14" t="n">
        <v>14700</v>
      </c>
      <c r="N2343" s="14" t="n">
        <v>11.4</v>
      </c>
      <c r="O2343" s="14" t="n">
        <v>314.19</v>
      </c>
      <c r="P2343" s="7" t="n">
        <v>13</v>
      </c>
      <c r="Q2343" s="7" t="n">
        <v>19</v>
      </c>
      <c r="R2343" s="7" t="n">
        <v>5</v>
      </c>
      <c r="S2343" s="7" t="n">
        <v>0.921</v>
      </c>
      <c r="T2343" s="7" t="n">
        <v>0</v>
      </c>
      <c r="U2343" s="7" t="n">
        <v>0</v>
      </c>
      <c r="V2343" s="7" t="n">
        <v>0.0288</v>
      </c>
      <c r="W2343" s="7"/>
    </row>
    <row r="2344" customFormat="false" ht="15" hidden="false" customHeight="false" outlineLevel="0" collapsed="false">
      <c r="A2344" s="7" t="s">
        <v>2457</v>
      </c>
      <c r="B2344" s="7" t="s">
        <v>108</v>
      </c>
      <c r="C2344" s="7" t="n">
        <v>35</v>
      </c>
      <c r="D2344" s="7" t="s">
        <v>102</v>
      </c>
      <c r="E2344" s="7" t="n">
        <v>107</v>
      </c>
      <c r="F2344" s="7" t="n">
        <v>3</v>
      </c>
      <c r="G2344" s="14" t="n">
        <v>2070.51</v>
      </c>
      <c r="H2344" s="14" t="n">
        <v>16578.43</v>
      </c>
      <c r="I2344" s="14" t="n">
        <v>0</v>
      </c>
      <c r="J2344" s="14" t="n">
        <v>168660.46</v>
      </c>
      <c r="K2344" s="14" t="n">
        <v>0</v>
      </c>
      <c r="L2344" s="14" t="n">
        <v>0</v>
      </c>
      <c r="M2344" s="14"/>
      <c r="N2344" s="14"/>
      <c r="O2344" s="14" t="n">
        <v>0</v>
      </c>
      <c r="P2344" s="7" t="n">
        <v>17</v>
      </c>
      <c r="Q2344" s="7" t="n">
        <v>14</v>
      </c>
      <c r="R2344" s="7" t="n">
        <v>0</v>
      </c>
      <c r="S2344" s="7" t="n">
        <v>0.286</v>
      </c>
      <c r="T2344" s="7" t="n">
        <v>0</v>
      </c>
      <c r="U2344" s="7" t="n">
        <v>1</v>
      </c>
      <c r="V2344" s="7" t="n">
        <v>0.0644</v>
      </c>
      <c r="W2344" s="7"/>
    </row>
    <row r="2345" customFormat="false" ht="15" hidden="false" customHeight="false" outlineLevel="0" collapsed="false">
      <c r="A2345" s="7" t="s">
        <v>2458</v>
      </c>
      <c r="B2345" s="7" t="s">
        <v>106</v>
      </c>
      <c r="C2345" s="7" t="n">
        <v>34</v>
      </c>
      <c r="D2345" s="7" t="s">
        <v>104</v>
      </c>
      <c r="E2345" s="7" t="n">
        <v>88</v>
      </c>
      <c r="F2345" s="7" t="n">
        <v>5</v>
      </c>
      <c r="G2345" s="14" t="n">
        <v>18811.87</v>
      </c>
      <c r="H2345" s="14" t="n">
        <v>258673.98</v>
      </c>
      <c r="I2345" s="14" t="n">
        <v>917600</v>
      </c>
      <c r="J2345" s="14" t="n">
        <v>0</v>
      </c>
      <c r="K2345" s="14" t="n">
        <v>367600</v>
      </c>
      <c r="L2345" s="14" t="n">
        <v>0</v>
      </c>
      <c r="M2345" s="14" t="n">
        <v>30200</v>
      </c>
      <c r="N2345" s="14" t="n">
        <v>20.2</v>
      </c>
      <c r="O2345" s="14" t="n">
        <v>1464.01</v>
      </c>
      <c r="P2345" s="7" t="n">
        <v>12</v>
      </c>
      <c r="Q2345" s="7" t="n">
        <v>43</v>
      </c>
      <c r="R2345" s="7" t="n">
        <v>15</v>
      </c>
      <c r="S2345" s="7" t="n">
        <v>0.861</v>
      </c>
      <c r="T2345" s="7" t="n">
        <v>0</v>
      </c>
      <c r="U2345" s="7" t="n">
        <v>0</v>
      </c>
      <c r="V2345" s="7" t="n">
        <v>0.0135</v>
      </c>
      <c r="W2345" s="7"/>
    </row>
    <row r="2346" customFormat="false" ht="15" hidden="false" customHeight="false" outlineLevel="0" collapsed="false">
      <c r="A2346" s="7" t="s">
        <v>2459</v>
      </c>
      <c r="B2346" s="7" t="s">
        <v>108</v>
      </c>
      <c r="C2346" s="7" t="n">
        <v>50</v>
      </c>
      <c r="D2346" s="7" t="s">
        <v>102</v>
      </c>
      <c r="E2346" s="7" t="n">
        <v>208</v>
      </c>
      <c r="F2346" s="7" t="n">
        <v>3</v>
      </c>
      <c r="G2346" s="14" t="n">
        <v>3766.21</v>
      </c>
      <c r="H2346" s="14" t="n">
        <v>66124.61</v>
      </c>
      <c r="I2346" s="14" t="n">
        <v>0</v>
      </c>
      <c r="J2346" s="14" t="n">
        <v>0</v>
      </c>
      <c r="K2346" s="14" t="n">
        <v>290500</v>
      </c>
      <c r="L2346" s="14" t="n">
        <v>0</v>
      </c>
      <c r="M2346" s="14"/>
      <c r="N2346" s="14"/>
      <c r="O2346" s="14" t="n">
        <v>0</v>
      </c>
      <c r="P2346" s="7" t="n">
        <v>2</v>
      </c>
      <c r="Q2346" s="7" t="n">
        <v>31</v>
      </c>
      <c r="R2346" s="7" t="n">
        <v>0</v>
      </c>
      <c r="S2346" s="7" t="n">
        <v>0.344</v>
      </c>
      <c r="T2346" s="7" t="n">
        <v>0</v>
      </c>
      <c r="U2346" s="7" t="n">
        <v>0</v>
      </c>
      <c r="V2346" s="7" t="n">
        <v>0.0711</v>
      </c>
      <c r="W2346" s="7"/>
    </row>
    <row r="2347" customFormat="false" ht="15" hidden="false" customHeight="false" outlineLevel="0" collapsed="false">
      <c r="A2347" s="7" t="s">
        <v>2460</v>
      </c>
      <c r="B2347" s="7" t="s">
        <v>101</v>
      </c>
      <c r="C2347" s="7" t="n">
        <v>78</v>
      </c>
      <c r="D2347" s="7" t="s">
        <v>102</v>
      </c>
      <c r="E2347" s="7" t="n">
        <v>163</v>
      </c>
      <c r="F2347" s="7" t="n">
        <v>4</v>
      </c>
      <c r="G2347" s="14" t="n">
        <v>4549.39</v>
      </c>
      <c r="H2347" s="14" t="n">
        <v>35948.22</v>
      </c>
      <c r="I2347" s="14" t="n">
        <v>34100</v>
      </c>
      <c r="J2347" s="14" t="n">
        <v>0</v>
      </c>
      <c r="K2347" s="14" t="n">
        <v>0</v>
      </c>
      <c r="L2347" s="14" t="n">
        <v>0</v>
      </c>
      <c r="M2347" s="14" t="n">
        <v>11400</v>
      </c>
      <c r="N2347" s="14" t="n">
        <v>37.4</v>
      </c>
      <c r="O2347" s="14" t="n">
        <v>607.29</v>
      </c>
      <c r="P2347" s="7" t="n">
        <v>3</v>
      </c>
      <c r="Q2347" s="7" t="n">
        <v>31</v>
      </c>
      <c r="R2347" s="7" t="n">
        <v>0</v>
      </c>
      <c r="S2347" s="7" t="n">
        <v>0.334</v>
      </c>
      <c r="T2347" s="7" t="n">
        <v>0</v>
      </c>
      <c r="U2347" s="7" t="n">
        <v>0</v>
      </c>
      <c r="V2347" s="7" t="n">
        <v>0.066</v>
      </c>
      <c r="W2347" s="7"/>
    </row>
    <row r="2348" customFormat="false" ht="15" hidden="false" customHeight="false" outlineLevel="0" collapsed="false">
      <c r="A2348" s="7" t="s">
        <v>2461</v>
      </c>
      <c r="B2348" s="7" t="s">
        <v>128</v>
      </c>
      <c r="C2348" s="7" t="n">
        <v>53</v>
      </c>
      <c r="D2348" s="7" t="s">
        <v>104</v>
      </c>
      <c r="E2348" s="7" t="n">
        <v>249</v>
      </c>
      <c r="F2348" s="7" t="n">
        <v>1</v>
      </c>
      <c r="G2348" s="14" t="n">
        <v>7969.36</v>
      </c>
      <c r="H2348" s="14" t="n">
        <v>0</v>
      </c>
      <c r="I2348" s="14" t="n">
        <v>0</v>
      </c>
      <c r="J2348" s="14" t="n">
        <v>0</v>
      </c>
      <c r="K2348" s="14" t="n">
        <v>0</v>
      </c>
      <c r="L2348" s="14" t="n">
        <v>0</v>
      </c>
      <c r="M2348" s="14"/>
      <c r="N2348" s="14"/>
      <c r="O2348" s="14" t="n">
        <v>0</v>
      </c>
      <c r="P2348" s="7" t="n">
        <v>2</v>
      </c>
      <c r="Q2348" s="7" t="n">
        <v>54</v>
      </c>
      <c r="R2348" s="7" t="n">
        <v>0</v>
      </c>
      <c r="S2348" s="7" t="n">
        <v>0.563</v>
      </c>
      <c r="T2348" s="7" t="n">
        <v>1</v>
      </c>
      <c r="U2348" s="7" t="n">
        <v>0</v>
      </c>
      <c r="V2348" s="7" t="n">
        <v>0.0545</v>
      </c>
      <c r="W2348" s="7"/>
    </row>
    <row r="2349" customFormat="false" ht="15" hidden="false" customHeight="false" outlineLevel="0" collapsed="false">
      <c r="A2349" s="7" t="s">
        <v>2462</v>
      </c>
      <c r="B2349" s="7" t="s">
        <v>128</v>
      </c>
      <c r="C2349" s="7" t="n">
        <v>61</v>
      </c>
      <c r="D2349" s="7" t="s">
        <v>104</v>
      </c>
      <c r="E2349" s="7" t="n">
        <v>272</v>
      </c>
      <c r="F2349" s="7" t="n">
        <v>4</v>
      </c>
      <c r="G2349" s="14" t="n">
        <v>1452.51</v>
      </c>
      <c r="H2349" s="14" t="n">
        <v>0</v>
      </c>
      <c r="I2349" s="14" t="n">
        <v>115800</v>
      </c>
      <c r="J2349" s="14" t="n">
        <v>0</v>
      </c>
      <c r="K2349" s="14" t="n">
        <v>211300</v>
      </c>
      <c r="L2349" s="14" t="n">
        <v>0</v>
      </c>
      <c r="M2349" s="14"/>
      <c r="N2349" s="14"/>
      <c r="O2349" s="14" t="n">
        <v>0</v>
      </c>
      <c r="P2349" s="7" t="n">
        <v>200</v>
      </c>
      <c r="Q2349" s="7" t="n">
        <v>0</v>
      </c>
      <c r="R2349" s="7" t="n">
        <v>0</v>
      </c>
      <c r="S2349" s="7"/>
      <c r="T2349" s="7" t="n">
        <v>0</v>
      </c>
      <c r="U2349" s="7" t="n">
        <v>0</v>
      </c>
      <c r="V2349" s="7" t="n">
        <v>0.1332</v>
      </c>
      <c r="W2349" s="7"/>
    </row>
    <row r="2350" customFormat="false" ht="15" hidden="false" customHeight="false" outlineLevel="0" collapsed="false">
      <c r="A2350" s="7" t="s">
        <v>2463</v>
      </c>
      <c r="B2350" s="7" t="s">
        <v>106</v>
      </c>
      <c r="C2350" s="7" t="n">
        <v>39</v>
      </c>
      <c r="D2350" s="7" t="s">
        <v>102</v>
      </c>
      <c r="E2350" s="7" t="n">
        <v>122</v>
      </c>
      <c r="F2350" s="7" t="n">
        <v>3</v>
      </c>
      <c r="G2350" s="14" t="n">
        <v>1485.99</v>
      </c>
      <c r="H2350" s="14" t="n">
        <v>18892.61</v>
      </c>
      <c r="I2350" s="14" t="n">
        <v>0</v>
      </c>
      <c r="J2350" s="14" t="n">
        <v>0</v>
      </c>
      <c r="K2350" s="14" t="n">
        <v>0</v>
      </c>
      <c r="L2350" s="14" t="n">
        <v>0</v>
      </c>
      <c r="M2350" s="14" t="n">
        <v>6300</v>
      </c>
      <c r="N2350" s="14" t="n">
        <v>63</v>
      </c>
      <c r="O2350" s="14" t="n">
        <v>360.82</v>
      </c>
      <c r="P2350" s="7" t="n">
        <v>13</v>
      </c>
      <c r="Q2350" s="7" t="n">
        <v>12</v>
      </c>
      <c r="R2350" s="7" t="n">
        <v>4</v>
      </c>
      <c r="S2350" s="7" t="n">
        <v>0.815</v>
      </c>
      <c r="T2350" s="7" t="n">
        <v>1</v>
      </c>
      <c r="U2350" s="7" t="n">
        <v>0</v>
      </c>
      <c r="V2350" s="7" t="n">
        <v>0.151</v>
      </c>
      <c r="W2350" s="7"/>
    </row>
    <row r="2351" customFormat="false" ht="15" hidden="false" customHeight="false" outlineLevel="0" collapsed="false">
      <c r="A2351" s="7" t="s">
        <v>2464</v>
      </c>
      <c r="B2351" s="7" t="s">
        <v>108</v>
      </c>
      <c r="C2351" s="7" t="n">
        <v>36</v>
      </c>
      <c r="D2351" s="7" t="s">
        <v>104</v>
      </c>
      <c r="E2351" s="7" t="n">
        <v>119</v>
      </c>
      <c r="F2351" s="7" t="n">
        <v>1</v>
      </c>
      <c r="G2351" s="14" t="n">
        <v>2241.55</v>
      </c>
      <c r="H2351" s="14" t="n">
        <v>0</v>
      </c>
      <c r="I2351" s="14" t="n">
        <v>0</v>
      </c>
      <c r="J2351" s="14" t="n">
        <v>0</v>
      </c>
      <c r="K2351" s="14" t="n">
        <v>0</v>
      </c>
      <c r="L2351" s="14" t="n">
        <v>0</v>
      </c>
      <c r="M2351" s="14"/>
      <c r="N2351" s="14"/>
      <c r="O2351" s="14" t="n">
        <v>0</v>
      </c>
      <c r="P2351" s="7" t="n">
        <v>3</v>
      </c>
      <c r="Q2351" s="7" t="n">
        <v>41</v>
      </c>
      <c r="R2351" s="7" t="n">
        <v>0</v>
      </c>
      <c r="S2351" s="7" t="n">
        <v>0.671</v>
      </c>
      <c r="T2351" s="7" t="n">
        <v>0</v>
      </c>
      <c r="U2351" s="7" t="n">
        <v>0</v>
      </c>
      <c r="V2351" s="7" t="n">
        <v>0.0369</v>
      </c>
      <c r="W2351" s="7"/>
    </row>
    <row r="2352" customFormat="false" ht="15" hidden="false" customHeight="false" outlineLevel="0" collapsed="false">
      <c r="A2352" s="7" t="s">
        <v>2465</v>
      </c>
      <c r="B2352" s="7" t="s">
        <v>106</v>
      </c>
      <c r="C2352" s="7" t="n">
        <v>37</v>
      </c>
      <c r="D2352" s="7" t="s">
        <v>104</v>
      </c>
      <c r="E2352" s="7" t="n">
        <v>62</v>
      </c>
      <c r="F2352" s="7" t="n">
        <v>4</v>
      </c>
      <c r="G2352" s="14" t="n">
        <v>4147.3</v>
      </c>
      <c r="H2352" s="14" t="n">
        <v>28570.53</v>
      </c>
      <c r="I2352" s="14" t="n">
        <v>0</v>
      </c>
      <c r="J2352" s="14" t="n">
        <v>0</v>
      </c>
      <c r="K2352" s="14" t="n">
        <v>158000</v>
      </c>
      <c r="L2352" s="14" t="n">
        <v>0</v>
      </c>
      <c r="M2352" s="14" t="n">
        <v>4500</v>
      </c>
      <c r="N2352" s="14" t="n">
        <v>16.5</v>
      </c>
      <c r="O2352" s="14" t="n">
        <v>0</v>
      </c>
      <c r="P2352" s="7" t="n">
        <v>372</v>
      </c>
      <c r="Q2352" s="7" t="n">
        <v>0</v>
      </c>
      <c r="R2352" s="7" t="n">
        <v>0</v>
      </c>
      <c r="S2352" s="7"/>
      <c r="T2352" s="7" t="n">
        <v>0</v>
      </c>
      <c r="U2352" s="7" t="n">
        <v>0</v>
      </c>
      <c r="V2352" s="7" t="n">
        <v>0.0952</v>
      </c>
      <c r="W2352" s="7"/>
    </row>
    <row r="2353" customFormat="false" ht="15" hidden="false" customHeight="false" outlineLevel="0" collapsed="false">
      <c r="A2353" s="7" t="s">
        <v>2466</v>
      </c>
      <c r="B2353" s="7" t="s">
        <v>101</v>
      </c>
      <c r="C2353" s="7" t="n">
        <v>41</v>
      </c>
      <c r="D2353" s="7" t="s">
        <v>102</v>
      </c>
      <c r="E2353" s="7" t="n">
        <v>25</v>
      </c>
      <c r="F2353" s="7" t="n">
        <v>3</v>
      </c>
      <c r="G2353" s="14" t="n">
        <v>11712.99</v>
      </c>
      <c r="H2353" s="14" t="n">
        <v>19756.94</v>
      </c>
      <c r="I2353" s="14" t="n">
        <v>0</v>
      </c>
      <c r="J2353" s="14" t="n">
        <v>0</v>
      </c>
      <c r="K2353" s="14" t="n">
        <v>254600</v>
      </c>
      <c r="L2353" s="14" t="n">
        <v>0</v>
      </c>
      <c r="M2353" s="14"/>
      <c r="N2353" s="14"/>
      <c r="O2353" s="14" t="n">
        <v>0</v>
      </c>
      <c r="P2353" s="7" t="n">
        <v>10</v>
      </c>
      <c r="Q2353" s="7" t="n">
        <v>25</v>
      </c>
      <c r="R2353" s="7" t="n">
        <v>12</v>
      </c>
      <c r="S2353" s="7" t="n">
        <v>0.774</v>
      </c>
      <c r="T2353" s="7" t="n">
        <v>0</v>
      </c>
      <c r="U2353" s="7" t="n">
        <v>0</v>
      </c>
      <c r="V2353" s="7" t="n">
        <v>0.0772</v>
      </c>
      <c r="W2353" s="7"/>
    </row>
    <row r="2354" customFormat="false" ht="15" hidden="false" customHeight="false" outlineLevel="0" collapsed="false">
      <c r="A2354" s="7" t="s">
        <v>2467</v>
      </c>
      <c r="B2354" s="7" t="s">
        <v>101</v>
      </c>
      <c r="C2354" s="7" t="n">
        <v>53</v>
      </c>
      <c r="D2354" s="7" t="s">
        <v>102</v>
      </c>
      <c r="E2354" s="7" t="n">
        <v>125</v>
      </c>
      <c r="F2354" s="7" t="n">
        <v>3</v>
      </c>
      <c r="G2354" s="14" t="n">
        <v>4426.39</v>
      </c>
      <c r="H2354" s="14" t="n">
        <v>42797.12</v>
      </c>
      <c r="I2354" s="14" t="n">
        <v>0</v>
      </c>
      <c r="J2354" s="14" t="n">
        <v>0</v>
      </c>
      <c r="K2354" s="14" t="n">
        <v>0</v>
      </c>
      <c r="L2354" s="14" t="n">
        <v>0</v>
      </c>
      <c r="M2354" s="14" t="n">
        <v>9100</v>
      </c>
      <c r="N2354" s="14" t="n">
        <v>4.6</v>
      </c>
      <c r="O2354" s="14" t="n">
        <v>133.3</v>
      </c>
      <c r="P2354" s="7" t="n">
        <v>8</v>
      </c>
      <c r="Q2354" s="7" t="n">
        <v>14</v>
      </c>
      <c r="R2354" s="7" t="n">
        <v>9</v>
      </c>
      <c r="S2354" s="7" t="n">
        <v>0.472</v>
      </c>
      <c r="T2354" s="7" t="n">
        <v>0</v>
      </c>
      <c r="U2354" s="7" t="n">
        <v>0</v>
      </c>
      <c r="V2354" s="7" t="n">
        <v>0.0639</v>
      </c>
      <c r="W2354" s="7" t="s">
        <v>117</v>
      </c>
    </row>
    <row r="2355" customFormat="false" ht="15" hidden="false" customHeight="false" outlineLevel="0" collapsed="false">
      <c r="A2355" s="7" t="s">
        <v>2468</v>
      </c>
      <c r="B2355" s="7" t="s">
        <v>101</v>
      </c>
      <c r="C2355" s="7" t="n">
        <v>49</v>
      </c>
      <c r="D2355" s="7" t="s">
        <v>102</v>
      </c>
      <c r="E2355" s="7" t="n">
        <v>111</v>
      </c>
      <c r="F2355" s="7" t="n">
        <v>7</v>
      </c>
      <c r="G2355" s="14" t="n">
        <v>13033.8</v>
      </c>
      <c r="H2355" s="14" t="n">
        <v>107809.53</v>
      </c>
      <c r="I2355" s="14" t="n">
        <v>1136600</v>
      </c>
      <c r="J2355" s="14" t="n">
        <v>234139.13</v>
      </c>
      <c r="K2355" s="14" t="n">
        <v>369000</v>
      </c>
      <c r="L2355" s="14" t="n">
        <v>0</v>
      </c>
      <c r="M2355" s="14" t="n">
        <v>39700</v>
      </c>
      <c r="N2355" s="14" t="n">
        <v>27.1</v>
      </c>
      <c r="O2355" s="14" t="n">
        <v>1523.52</v>
      </c>
      <c r="P2355" s="7" t="n">
        <v>3</v>
      </c>
      <c r="Q2355" s="7" t="n">
        <v>36</v>
      </c>
      <c r="R2355" s="7" t="n">
        <v>14</v>
      </c>
      <c r="S2355" s="7" t="n">
        <v>0.663</v>
      </c>
      <c r="T2355" s="7" t="n">
        <v>0</v>
      </c>
      <c r="U2355" s="7" t="n">
        <v>0</v>
      </c>
      <c r="V2355" s="7" t="n">
        <v>0.0423</v>
      </c>
      <c r="W2355" s="7"/>
    </row>
    <row r="2356" customFormat="false" ht="15" hidden="false" customHeight="false" outlineLevel="0" collapsed="false">
      <c r="A2356" s="7" t="s">
        <v>2469</v>
      </c>
      <c r="B2356" s="7" t="s">
        <v>108</v>
      </c>
      <c r="C2356" s="7" t="n">
        <v>55</v>
      </c>
      <c r="D2356" s="7" t="s">
        <v>104</v>
      </c>
      <c r="E2356" s="7" t="n">
        <v>125</v>
      </c>
      <c r="F2356" s="7" t="n">
        <v>2</v>
      </c>
      <c r="G2356" s="14" t="n">
        <v>2386.24</v>
      </c>
      <c r="H2356" s="14" t="n">
        <v>0</v>
      </c>
      <c r="I2356" s="14" t="n">
        <v>0</v>
      </c>
      <c r="J2356" s="14" t="n">
        <v>0</v>
      </c>
      <c r="K2356" s="14" t="n">
        <v>95000</v>
      </c>
      <c r="L2356" s="14" t="n">
        <v>0</v>
      </c>
      <c r="M2356" s="14"/>
      <c r="N2356" s="14"/>
      <c r="O2356" s="14" t="n">
        <v>0</v>
      </c>
      <c r="P2356" s="7" t="n">
        <v>203</v>
      </c>
      <c r="Q2356" s="7" t="n">
        <v>0</v>
      </c>
      <c r="R2356" s="7" t="n">
        <v>0</v>
      </c>
      <c r="S2356" s="7"/>
      <c r="T2356" s="7" t="n">
        <v>0</v>
      </c>
      <c r="U2356" s="7" t="n">
        <v>0</v>
      </c>
      <c r="V2356" s="7" t="n">
        <v>0.1822</v>
      </c>
      <c r="W2356" s="7"/>
    </row>
    <row r="2357" customFormat="false" ht="15" hidden="false" customHeight="false" outlineLevel="0" collapsed="false">
      <c r="A2357" s="7" t="s">
        <v>2470</v>
      </c>
      <c r="B2357" s="7" t="s">
        <v>108</v>
      </c>
      <c r="C2357" s="7" t="n">
        <v>51</v>
      </c>
      <c r="D2357" s="7" t="s">
        <v>104</v>
      </c>
      <c r="E2357" s="7" t="n">
        <v>7</v>
      </c>
      <c r="F2357" s="7" t="n">
        <v>1</v>
      </c>
      <c r="G2357" s="14" t="n">
        <v>3747.85</v>
      </c>
      <c r="H2357" s="14" t="n">
        <v>0</v>
      </c>
      <c r="I2357" s="14" t="n">
        <v>0</v>
      </c>
      <c r="J2357" s="14" t="n">
        <v>0</v>
      </c>
      <c r="K2357" s="14" t="n">
        <v>0</v>
      </c>
      <c r="L2357" s="14" t="n">
        <v>0</v>
      </c>
      <c r="M2357" s="14"/>
      <c r="N2357" s="14"/>
      <c r="O2357" s="14" t="n">
        <v>0</v>
      </c>
      <c r="P2357" s="7" t="n">
        <v>19</v>
      </c>
      <c r="Q2357" s="7" t="n">
        <v>30</v>
      </c>
      <c r="R2357" s="7" t="n">
        <v>4</v>
      </c>
      <c r="S2357" s="7" t="n">
        <v>0.379</v>
      </c>
      <c r="T2357" s="7" t="n">
        <v>2</v>
      </c>
      <c r="U2357" s="7" t="n">
        <v>0</v>
      </c>
      <c r="V2357" s="7" t="n">
        <v>0.1831</v>
      </c>
      <c r="W2357" s="7"/>
    </row>
    <row r="2358" customFormat="false" ht="15" hidden="false" customHeight="false" outlineLevel="0" collapsed="false">
      <c r="A2358" s="7" t="s">
        <v>2471</v>
      </c>
      <c r="B2358" s="7" t="s">
        <v>128</v>
      </c>
      <c r="C2358" s="7" t="n">
        <v>35</v>
      </c>
      <c r="D2358" s="7" t="s">
        <v>104</v>
      </c>
      <c r="E2358" s="7" t="n">
        <v>61</v>
      </c>
      <c r="F2358" s="7" t="n">
        <v>2</v>
      </c>
      <c r="G2358" s="14" t="n">
        <v>970.78</v>
      </c>
      <c r="H2358" s="14" t="n">
        <v>1079.2</v>
      </c>
      <c r="I2358" s="14" t="n">
        <v>0</v>
      </c>
      <c r="J2358" s="14" t="n">
        <v>0</v>
      </c>
      <c r="K2358" s="14" t="n">
        <v>0</v>
      </c>
      <c r="L2358" s="14" t="n">
        <v>0</v>
      </c>
      <c r="M2358" s="14"/>
      <c r="N2358" s="14"/>
      <c r="O2358" s="14" t="n">
        <v>0</v>
      </c>
      <c r="P2358" s="7" t="n">
        <v>22</v>
      </c>
      <c r="Q2358" s="7" t="n">
        <v>48</v>
      </c>
      <c r="R2358" s="7" t="n">
        <v>18</v>
      </c>
      <c r="S2358" s="7" t="n">
        <v>0.882</v>
      </c>
      <c r="T2358" s="7" t="n">
        <v>0</v>
      </c>
      <c r="U2358" s="7" t="n">
        <v>0</v>
      </c>
      <c r="V2358" s="7" t="n">
        <v>0.0224</v>
      </c>
      <c r="W2358" s="7"/>
    </row>
    <row r="2359" customFormat="false" ht="15" hidden="false" customHeight="false" outlineLevel="0" collapsed="false">
      <c r="A2359" s="7" t="s">
        <v>2472</v>
      </c>
      <c r="B2359" s="7" t="s">
        <v>101</v>
      </c>
      <c r="C2359" s="7" t="n">
        <v>49</v>
      </c>
      <c r="D2359" s="7" t="s">
        <v>102</v>
      </c>
      <c r="E2359" s="7" t="n">
        <v>94</v>
      </c>
      <c r="F2359" s="7" t="n">
        <v>1</v>
      </c>
      <c r="G2359" s="14" t="n">
        <v>4523.38</v>
      </c>
      <c r="H2359" s="14" t="n">
        <v>0</v>
      </c>
      <c r="I2359" s="14" t="n">
        <v>0</v>
      </c>
      <c r="J2359" s="14" t="n">
        <v>0</v>
      </c>
      <c r="K2359" s="14" t="n">
        <v>0</v>
      </c>
      <c r="L2359" s="14" t="n">
        <v>0</v>
      </c>
      <c r="M2359" s="14"/>
      <c r="N2359" s="14"/>
      <c r="O2359" s="14" t="n">
        <v>0</v>
      </c>
      <c r="P2359" s="7" t="n">
        <v>11</v>
      </c>
      <c r="Q2359" s="7" t="n">
        <v>27</v>
      </c>
      <c r="R2359" s="7" t="n">
        <v>18</v>
      </c>
      <c r="S2359" s="7" t="n">
        <v>0.805</v>
      </c>
      <c r="T2359" s="7" t="n">
        <v>0</v>
      </c>
      <c r="U2359" s="7" t="n">
        <v>0</v>
      </c>
      <c r="V2359" s="7" t="n">
        <v>0.0853</v>
      </c>
      <c r="W2359" s="7"/>
    </row>
    <row r="2360" customFormat="false" ht="15" hidden="false" customHeight="false" outlineLevel="0" collapsed="false">
      <c r="A2360" s="7" t="s">
        <v>2473</v>
      </c>
      <c r="B2360" s="7" t="s">
        <v>101</v>
      </c>
      <c r="C2360" s="7" t="n">
        <v>31</v>
      </c>
      <c r="D2360" s="7" t="s">
        <v>104</v>
      </c>
      <c r="E2360" s="7" t="n">
        <v>74</v>
      </c>
      <c r="F2360" s="7" t="n">
        <v>5</v>
      </c>
      <c r="G2360" s="14" t="n">
        <v>11005.35</v>
      </c>
      <c r="H2360" s="14" t="n">
        <v>112218.22</v>
      </c>
      <c r="I2360" s="14" t="n">
        <v>576000</v>
      </c>
      <c r="J2360" s="14" t="n">
        <v>373983.52</v>
      </c>
      <c r="K2360" s="14" t="n">
        <v>0</v>
      </c>
      <c r="L2360" s="14" t="n">
        <v>0</v>
      </c>
      <c r="M2360" s="14" t="n">
        <v>40000</v>
      </c>
      <c r="N2360" s="14" t="n">
        <v>34.4</v>
      </c>
      <c r="O2360" s="14" t="n">
        <v>2788.62</v>
      </c>
      <c r="P2360" s="7" t="n">
        <v>13</v>
      </c>
      <c r="Q2360" s="7" t="n">
        <v>36</v>
      </c>
      <c r="R2360" s="7" t="n">
        <v>0</v>
      </c>
      <c r="S2360" s="7" t="n">
        <v>0.951</v>
      </c>
      <c r="T2360" s="7" t="n">
        <v>0</v>
      </c>
      <c r="U2360" s="7" t="n">
        <v>0</v>
      </c>
      <c r="V2360" s="7" t="n">
        <v>0.0208</v>
      </c>
      <c r="W2360" s="7"/>
    </row>
    <row r="2361" customFormat="false" ht="15" hidden="false" customHeight="false" outlineLevel="0" collapsed="false">
      <c r="A2361" s="7" t="s">
        <v>2474</v>
      </c>
      <c r="B2361" s="7" t="s">
        <v>108</v>
      </c>
      <c r="C2361" s="7" t="n">
        <v>19</v>
      </c>
      <c r="D2361" s="7" t="s">
        <v>102</v>
      </c>
      <c r="E2361" s="7" t="n">
        <v>2</v>
      </c>
      <c r="F2361" s="7" t="n">
        <v>4</v>
      </c>
      <c r="G2361" s="14" t="n">
        <v>14819.42</v>
      </c>
      <c r="H2361" s="14" t="n">
        <v>29517.66</v>
      </c>
      <c r="I2361" s="14" t="n">
        <v>0</v>
      </c>
      <c r="J2361" s="14" t="n">
        <v>0</v>
      </c>
      <c r="K2361" s="14" t="n">
        <v>0</v>
      </c>
      <c r="L2361" s="14" t="n">
        <v>25560</v>
      </c>
      <c r="M2361" s="14" t="n">
        <v>9100</v>
      </c>
      <c r="N2361" s="14" t="n">
        <v>34</v>
      </c>
      <c r="O2361" s="14" t="n">
        <v>1076.91</v>
      </c>
      <c r="P2361" s="7" t="n">
        <v>6</v>
      </c>
      <c r="Q2361" s="7" t="n">
        <v>47</v>
      </c>
      <c r="R2361" s="7" t="n">
        <v>15</v>
      </c>
      <c r="S2361" s="7" t="n">
        <v>0.909</v>
      </c>
      <c r="T2361" s="7" t="n">
        <v>0</v>
      </c>
      <c r="U2361" s="7" t="n">
        <v>0</v>
      </c>
      <c r="V2361" s="7" t="n">
        <v>0.051</v>
      </c>
      <c r="W2361" s="7"/>
    </row>
    <row r="2362" customFormat="false" ht="15" hidden="false" customHeight="false" outlineLevel="0" collapsed="false">
      <c r="A2362" s="7" t="s">
        <v>2475</v>
      </c>
      <c r="B2362" s="7" t="s">
        <v>106</v>
      </c>
      <c r="C2362" s="7" t="n">
        <v>28</v>
      </c>
      <c r="D2362" s="7" t="s">
        <v>102</v>
      </c>
      <c r="E2362" s="7" t="n">
        <v>55</v>
      </c>
      <c r="F2362" s="7" t="n">
        <v>1</v>
      </c>
      <c r="G2362" s="14" t="n">
        <v>832.52</v>
      </c>
      <c r="H2362" s="14" t="n">
        <v>0</v>
      </c>
      <c r="I2362" s="14" t="n">
        <v>0</v>
      </c>
      <c r="J2362" s="14" t="n">
        <v>0</v>
      </c>
      <c r="K2362" s="14" t="n">
        <v>0</v>
      </c>
      <c r="L2362" s="14" t="n">
        <v>0</v>
      </c>
      <c r="M2362" s="14"/>
      <c r="N2362" s="14"/>
      <c r="O2362" s="14" t="n">
        <v>0</v>
      </c>
      <c r="P2362" s="7" t="n">
        <v>269</v>
      </c>
      <c r="Q2362" s="7" t="n">
        <v>0</v>
      </c>
      <c r="R2362" s="7" t="n">
        <v>0</v>
      </c>
      <c r="S2362" s="7"/>
      <c r="T2362" s="7" t="n">
        <v>0</v>
      </c>
      <c r="U2362" s="7" t="n">
        <v>0</v>
      </c>
      <c r="V2362" s="7" t="n">
        <v>0.3543</v>
      </c>
      <c r="W2362" s="7"/>
    </row>
    <row r="2363" customFormat="false" ht="15" hidden="false" customHeight="false" outlineLevel="0" collapsed="false">
      <c r="A2363" s="7" t="s">
        <v>2476</v>
      </c>
      <c r="B2363" s="7" t="s">
        <v>106</v>
      </c>
      <c r="C2363" s="7" t="n">
        <v>53</v>
      </c>
      <c r="D2363" s="7" t="s">
        <v>102</v>
      </c>
      <c r="E2363" s="7" t="n">
        <v>305</v>
      </c>
      <c r="F2363" s="7" t="n">
        <v>4</v>
      </c>
      <c r="G2363" s="14" t="n">
        <v>1384.59</v>
      </c>
      <c r="H2363" s="14" t="n">
        <v>12996.41</v>
      </c>
      <c r="I2363" s="14" t="n">
        <v>0</v>
      </c>
      <c r="J2363" s="14" t="n">
        <v>5393.34</v>
      </c>
      <c r="K2363" s="14" t="n">
        <v>0</v>
      </c>
      <c r="L2363" s="14" t="n">
        <v>0</v>
      </c>
      <c r="M2363" s="14"/>
      <c r="N2363" s="14"/>
      <c r="O2363" s="14" t="n">
        <v>0</v>
      </c>
      <c r="P2363" s="7" t="n">
        <v>2</v>
      </c>
      <c r="Q2363" s="7" t="n">
        <v>14</v>
      </c>
      <c r="R2363" s="7" t="n">
        <v>5</v>
      </c>
      <c r="S2363" s="7" t="n">
        <v>0.821</v>
      </c>
      <c r="T2363" s="7" t="n">
        <v>1</v>
      </c>
      <c r="U2363" s="7" t="n">
        <v>0</v>
      </c>
      <c r="V2363" s="7" t="n">
        <v>0.0825</v>
      </c>
      <c r="W2363" s="7"/>
    </row>
    <row r="2364" customFormat="false" ht="15" hidden="false" customHeight="false" outlineLevel="0" collapsed="false">
      <c r="A2364" s="7" t="s">
        <v>2477</v>
      </c>
      <c r="B2364" s="7" t="s">
        <v>108</v>
      </c>
      <c r="C2364" s="7" t="n">
        <v>58</v>
      </c>
      <c r="D2364" s="7" t="s">
        <v>102</v>
      </c>
      <c r="E2364" s="7" t="n">
        <v>156</v>
      </c>
      <c r="F2364" s="7" t="n">
        <v>2</v>
      </c>
      <c r="G2364" s="14" t="n">
        <v>733.55</v>
      </c>
      <c r="H2364" s="14" t="n">
        <v>0</v>
      </c>
      <c r="I2364" s="14" t="n">
        <v>0</v>
      </c>
      <c r="J2364" s="14" t="n">
        <v>0</v>
      </c>
      <c r="K2364" s="14" t="n">
        <v>0</v>
      </c>
      <c r="L2364" s="14" t="n">
        <v>0</v>
      </c>
      <c r="M2364" s="14" t="n">
        <v>3600</v>
      </c>
      <c r="N2364" s="14" t="n">
        <v>18.2</v>
      </c>
      <c r="O2364" s="14" t="n">
        <v>0</v>
      </c>
      <c r="P2364" s="7" t="n">
        <v>329</v>
      </c>
      <c r="Q2364" s="7" t="n">
        <v>0</v>
      </c>
      <c r="R2364" s="7" t="n">
        <v>0</v>
      </c>
      <c r="S2364" s="7"/>
      <c r="T2364" s="7" t="n">
        <v>1</v>
      </c>
      <c r="U2364" s="7" t="n">
        <v>1</v>
      </c>
      <c r="V2364" s="7" t="n">
        <v>0.5121</v>
      </c>
      <c r="W2364" s="7"/>
    </row>
    <row r="2365" customFormat="false" ht="15" hidden="false" customHeight="false" outlineLevel="0" collapsed="false">
      <c r="A2365" s="7" t="s">
        <v>2478</v>
      </c>
      <c r="B2365" s="7" t="s">
        <v>101</v>
      </c>
      <c r="C2365" s="7" t="n">
        <v>56</v>
      </c>
      <c r="D2365" s="7" t="s">
        <v>104</v>
      </c>
      <c r="E2365" s="7" t="n">
        <v>33</v>
      </c>
      <c r="F2365" s="7" t="n">
        <v>5</v>
      </c>
      <c r="G2365" s="14" t="n">
        <v>28089.16</v>
      </c>
      <c r="H2365" s="14" t="n">
        <v>127486.7</v>
      </c>
      <c r="I2365" s="14" t="n">
        <v>26300</v>
      </c>
      <c r="J2365" s="14" t="n">
        <v>0</v>
      </c>
      <c r="K2365" s="14" t="n">
        <v>202100</v>
      </c>
      <c r="L2365" s="14" t="n">
        <v>0</v>
      </c>
      <c r="M2365" s="14"/>
      <c r="N2365" s="14"/>
      <c r="O2365" s="14" t="n">
        <v>0</v>
      </c>
      <c r="P2365" s="7" t="n">
        <v>6</v>
      </c>
      <c r="Q2365" s="7" t="n">
        <v>171</v>
      </c>
      <c r="R2365" s="7" t="n">
        <v>0</v>
      </c>
      <c r="S2365" s="7" t="n">
        <v>0.294</v>
      </c>
      <c r="T2365" s="7" t="n">
        <v>1</v>
      </c>
      <c r="U2365" s="7" t="n">
        <v>0</v>
      </c>
      <c r="V2365" s="7" t="n">
        <v>0.0089</v>
      </c>
      <c r="W2365" s="7"/>
    </row>
    <row r="2366" customFormat="false" ht="15" hidden="false" customHeight="false" outlineLevel="0" collapsed="false">
      <c r="A2366" s="7" t="s">
        <v>2479</v>
      </c>
      <c r="B2366" s="7" t="s">
        <v>108</v>
      </c>
      <c r="C2366" s="7" t="n">
        <v>43</v>
      </c>
      <c r="D2366" s="7" t="s">
        <v>104</v>
      </c>
      <c r="E2366" s="7" t="n">
        <v>30</v>
      </c>
      <c r="F2366" s="7" t="n">
        <v>3</v>
      </c>
      <c r="G2366" s="14" t="n">
        <v>12372.55</v>
      </c>
      <c r="H2366" s="14" t="n">
        <v>42815.69</v>
      </c>
      <c r="I2366" s="14" t="n">
        <v>0</v>
      </c>
      <c r="J2366" s="14" t="n">
        <v>0</v>
      </c>
      <c r="K2366" s="14" t="n">
        <v>0</v>
      </c>
      <c r="L2366" s="14" t="n">
        <v>0</v>
      </c>
      <c r="M2366" s="14"/>
      <c r="N2366" s="14"/>
      <c r="O2366" s="14" t="n">
        <v>0</v>
      </c>
      <c r="P2366" s="7" t="n">
        <v>5</v>
      </c>
      <c r="Q2366" s="7" t="n">
        <v>80</v>
      </c>
      <c r="R2366" s="7" t="n">
        <v>21</v>
      </c>
      <c r="S2366" s="7" t="n">
        <v>0.66</v>
      </c>
      <c r="T2366" s="7" t="n">
        <v>0</v>
      </c>
      <c r="U2366" s="7" t="n">
        <v>0</v>
      </c>
      <c r="V2366" s="7" t="n">
        <v>0.018</v>
      </c>
      <c r="W2366" s="7"/>
    </row>
    <row r="2367" customFormat="false" ht="15" hidden="false" customHeight="false" outlineLevel="0" collapsed="false">
      <c r="A2367" s="7" t="s">
        <v>2480</v>
      </c>
      <c r="B2367" s="7" t="s">
        <v>101</v>
      </c>
      <c r="C2367" s="7" t="n">
        <v>19</v>
      </c>
      <c r="D2367" s="7" t="s">
        <v>104</v>
      </c>
      <c r="E2367" s="7" t="n">
        <v>6</v>
      </c>
      <c r="F2367" s="7" t="n">
        <v>1</v>
      </c>
      <c r="G2367" s="14" t="n">
        <v>1070.88</v>
      </c>
      <c r="H2367" s="14" t="n">
        <v>0</v>
      </c>
      <c r="I2367" s="14" t="n">
        <v>0</v>
      </c>
      <c r="J2367" s="14" t="n">
        <v>0</v>
      </c>
      <c r="K2367" s="14" t="n">
        <v>0</v>
      </c>
      <c r="L2367" s="14" t="n">
        <v>0</v>
      </c>
      <c r="M2367" s="14"/>
      <c r="N2367" s="14"/>
      <c r="O2367" s="14" t="n">
        <v>0</v>
      </c>
      <c r="P2367" s="7" t="n">
        <v>3</v>
      </c>
      <c r="Q2367" s="7" t="n">
        <v>39</v>
      </c>
      <c r="R2367" s="7" t="n">
        <v>14</v>
      </c>
      <c r="S2367" s="7" t="n">
        <v>0.79</v>
      </c>
      <c r="T2367" s="7" t="n">
        <v>0</v>
      </c>
      <c r="U2367" s="7" t="n">
        <v>0</v>
      </c>
      <c r="V2367" s="7" t="n">
        <v>0.0469</v>
      </c>
      <c r="W2367" s="7"/>
    </row>
    <row r="2368" customFormat="false" ht="15" hidden="false" customHeight="false" outlineLevel="0" collapsed="false">
      <c r="A2368" s="7" t="s">
        <v>2481</v>
      </c>
      <c r="B2368" s="7" t="s">
        <v>108</v>
      </c>
      <c r="C2368" s="7" t="n">
        <v>19</v>
      </c>
      <c r="D2368" s="7" t="s">
        <v>102</v>
      </c>
      <c r="E2368" s="7" t="n">
        <v>5</v>
      </c>
      <c r="F2368" s="7" t="n">
        <v>2</v>
      </c>
      <c r="G2368" s="14" t="n">
        <v>781.96</v>
      </c>
      <c r="H2368" s="14" t="n">
        <v>6570</v>
      </c>
      <c r="I2368" s="14" t="n">
        <v>0</v>
      </c>
      <c r="J2368" s="14" t="n">
        <v>0</v>
      </c>
      <c r="K2368" s="14" t="n">
        <v>0</v>
      </c>
      <c r="L2368" s="14" t="n">
        <v>0</v>
      </c>
      <c r="M2368" s="14"/>
      <c r="N2368" s="14"/>
      <c r="O2368" s="14" t="n">
        <v>0</v>
      </c>
      <c r="P2368" s="7" t="n">
        <v>8</v>
      </c>
      <c r="Q2368" s="7" t="n">
        <v>17</v>
      </c>
      <c r="R2368" s="7" t="n">
        <v>0</v>
      </c>
      <c r="S2368" s="7" t="n">
        <v>0.853</v>
      </c>
      <c r="T2368" s="7" t="n">
        <v>1</v>
      </c>
      <c r="U2368" s="7" t="n">
        <v>0</v>
      </c>
      <c r="V2368" s="7" t="n">
        <v>0.2377</v>
      </c>
      <c r="W2368" s="7"/>
    </row>
    <row r="2369" customFormat="false" ht="15" hidden="false" customHeight="false" outlineLevel="0" collapsed="false">
      <c r="A2369" s="7" t="s">
        <v>2482</v>
      </c>
      <c r="B2369" s="7" t="s">
        <v>108</v>
      </c>
      <c r="C2369" s="7" t="n">
        <v>44</v>
      </c>
      <c r="D2369" s="7" t="s">
        <v>102</v>
      </c>
      <c r="E2369" s="7" t="n">
        <v>110</v>
      </c>
      <c r="F2369" s="7" t="n">
        <v>5</v>
      </c>
      <c r="G2369" s="14" t="n">
        <v>6134.25</v>
      </c>
      <c r="H2369" s="14" t="n">
        <v>1267.73</v>
      </c>
      <c r="I2369" s="14" t="n">
        <v>0</v>
      </c>
      <c r="J2369" s="14" t="n">
        <v>0</v>
      </c>
      <c r="K2369" s="14" t="n">
        <v>99600</v>
      </c>
      <c r="L2369" s="14" t="n">
        <v>24180</v>
      </c>
      <c r="M2369" s="14"/>
      <c r="N2369" s="14"/>
      <c r="O2369" s="14" t="n">
        <v>0</v>
      </c>
      <c r="P2369" s="7" t="n">
        <v>3</v>
      </c>
      <c r="Q2369" s="7" t="n">
        <v>20</v>
      </c>
      <c r="R2369" s="7" t="n">
        <v>15</v>
      </c>
      <c r="S2369" s="7" t="n">
        <v>0.922</v>
      </c>
      <c r="T2369" s="7" t="n">
        <v>0</v>
      </c>
      <c r="U2369" s="7" t="n">
        <v>0</v>
      </c>
      <c r="V2369" s="7" t="n">
        <v>0.0422</v>
      </c>
      <c r="W2369" s="7"/>
    </row>
    <row r="2370" customFormat="false" ht="15" hidden="false" customHeight="false" outlineLevel="0" collapsed="false">
      <c r="A2370" s="7" t="s">
        <v>2483</v>
      </c>
      <c r="B2370" s="7" t="s">
        <v>101</v>
      </c>
      <c r="C2370" s="7" t="n">
        <v>62</v>
      </c>
      <c r="D2370" s="7" t="s">
        <v>104</v>
      </c>
      <c r="E2370" s="7" t="n">
        <v>480</v>
      </c>
      <c r="F2370" s="7" t="n">
        <v>4</v>
      </c>
      <c r="G2370" s="14" t="n">
        <v>6990.71</v>
      </c>
      <c r="H2370" s="14" t="n">
        <v>0</v>
      </c>
      <c r="I2370" s="14" t="n">
        <v>0</v>
      </c>
      <c r="J2370" s="14" t="n">
        <v>0</v>
      </c>
      <c r="K2370" s="14" t="n">
        <v>371500</v>
      </c>
      <c r="L2370" s="14" t="n">
        <v>0</v>
      </c>
      <c r="M2370" s="14" t="n">
        <v>21400</v>
      </c>
      <c r="N2370" s="14" t="n">
        <v>62.4</v>
      </c>
      <c r="O2370" s="14" t="n">
        <v>2929.46</v>
      </c>
      <c r="P2370" s="7" t="n">
        <v>2</v>
      </c>
      <c r="Q2370" s="7" t="n">
        <v>69</v>
      </c>
      <c r="R2370" s="7" t="n">
        <v>16</v>
      </c>
      <c r="S2370" s="7" t="n">
        <v>0.506</v>
      </c>
      <c r="T2370" s="7" t="n">
        <v>1</v>
      </c>
      <c r="U2370" s="7" t="n">
        <v>0</v>
      </c>
      <c r="V2370" s="7" t="n">
        <v>0.0289</v>
      </c>
      <c r="W2370" s="7"/>
    </row>
    <row r="2371" customFormat="false" ht="15" hidden="false" customHeight="false" outlineLevel="0" collapsed="false">
      <c r="A2371" s="7" t="s">
        <v>2484</v>
      </c>
      <c r="B2371" s="7" t="s">
        <v>106</v>
      </c>
      <c r="C2371" s="7" t="n">
        <v>51</v>
      </c>
      <c r="D2371" s="7" t="s">
        <v>104</v>
      </c>
      <c r="E2371" s="7" t="n">
        <v>166</v>
      </c>
      <c r="F2371" s="7" t="n">
        <v>4</v>
      </c>
      <c r="G2371" s="14" t="n">
        <v>15233.77</v>
      </c>
      <c r="H2371" s="14" t="n">
        <v>0</v>
      </c>
      <c r="I2371" s="14" t="n">
        <v>0</v>
      </c>
      <c r="J2371" s="14" t="n">
        <v>0</v>
      </c>
      <c r="K2371" s="14" t="n">
        <v>222500</v>
      </c>
      <c r="L2371" s="14" t="n">
        <v>22180</v>
      </c>
      <c r="M2371" s="14" t="n">
        <v>15000</v>
      </c>
      <c r="N2371" s="14" t="n">
        <v>29.8</v>
      </c>
      <c r="O2371" s="14" t="n">
        <v>339.47</v>
      </c>
      <c r="P2371" s="7" t="n">
        <v>51</v>
      </c>
      <c r="Q2371" s="7" t="n">
        <v>36</v>
      </c>
      <c r="R2371" s="7" t="n">
        <v>7</v>
      </c>
      <c r="S2371" s="7" t="n">
        <v>0.794</v>
      </c>
      <c r="T2371" s="7" t="n">
        <v>1</v>
      </c>
      <c r="U2371" s="7" t="n">
        <v>0</v>
      </c>
      <c r="V2371" s="7" t="n">
        <v>0.042</v>
      </c>
      <c r="W2371" s="7"/>
    </row>
    <row r="2372" customFormat="false" ht="15" hidden="false" customHeight="false" outlineLevel="0" collapsed="false">
      <c r="A2372" s="7" t="s">
        <v>2485</v>
      </c>
      <c r="B2372" s="7" t="s">
        <v>101</v>
      </c>
      <c r="C2372" s="7" t="n">
        <v>66</v>
      </c>
      <c r="D2372" s="7" t="s">
        <v>102</v>
      </c>
      <c r="E2372" s="7" t="n">
        <v>419</v>
      </c>
      <c r="F2372" s="7" t="n">
        <v>1</v>
      </c>
      <c r="G2372" s="14" t="n">
        <v>873.54</v>
      </c>
      <c r="H2372" s="14" t="n">
        <v>0</v>
      </c>
      <c r="I2372" s="14" t="n">
        <v>0</v>
      </c>
      <c r="J2372" s="14" t="n">
        <v>0</v>
      </c>
      <c r="K2372" s="14" t="n">
        <v>0</v>
      </c>
      <c r="L2372" s="14" t="n">
        <v>0</v>
      </c>
      <c r="M2372" s="14"/>
      <c r="N2372" s="14"/>
      <c r="O2372" s="14" t="n">
        <v>0</v>
      </c>
      <c r="P2372" s="7" t="n">
        <v>1</v>
      </c>
      <c r="Q2372" s="7" t="n">
        <v>8</v>
      </c>
      <c r="R2372" s="7" t="n">
        <v>0</v>
      </c>
      <c r="S2372" s="7" t="n">
        <v>0.353</v>
      </c>
      <c r="T2372" s="7" t="n">
        <v>0</v>
      </c>
      <c r="U2372" s="7" t="n">
        <v>0</v>
      </c>
      <c r="V2372" s="7" t="n">
        <v>0.1026</v>
      </c>
      <c r="W2372" s="7"/>
    </row>
    <row r="2373" customFormat="false" ht="15" hidden="false" customHeight="false" outlineLevel="0" collapsed="false">
      <c r="A2373" s="7" t="s">
        <v>2486</v>
      </c>
      <c r="B2373" s="7" t="s">
        <v>106</v>
      </c>
      <c r="C2373" s="7" t="n">
        <v>42</v>
      </c>
      <c r="D2373" s="7" t="s">
        <v>104</v>
      </c>
      <c r="E2373" s="7" t="n">
        <v>158</v>
      </c>
      <c r="F2373" s="7" t="n">
        <v>4</v>
      </c>
      <c r="G2373" s="14" t="n">
        <v>5805.36</v>
      </c>
      <c r="H2373" s="14" t="n">
        <v>40082.31</v>
      </c>
      <c r="I2373" s="14" t="n">
        <v>82700</v>
      </c>
      <c r="J2373" s="14" t="n">
        <v>119208.97</v>
      </c>
      <c r="K2373" s="14" t="n">
        <v>0</v>
      </c>
      <c r="L2373" s="14" t="n">
        <v>0</v>
      </c>
      <c r="M2373" s="14"/>
      <c r="N2373" s="14"/>
      <c r="O2373" s="14" t="n">
        <v>0</v>
      </c>
      <c r="P2373" s="7" t="n">
        <v>4</v>
      </c>
      <c r="Q2373" s="7" t="n">
        <v>36</v>
      </c>
      <c r="R2373" s="7" t="n">
        <v>0</v>
      </c>
      <c r="S2373" s="7" t="n">
        <v>0.704</v>
      </c>
      <c r="T2373" s="7" t="n">
        <v>0</v>
      </c>
      <c r="U2373" s="7" t="n">
        <v>0</v>
      </c>
      <c r="V2373" s="7" t="n">
        <v>0.0133</v>
      </c>
      <c r="W2373" s="7"/>
    </row>
    <row r="2374" customFormat="false" ht="15" hidden="false" customHeight="false" outlineLevel="0" collapsed="false">
      <c r="A2374" s="7" t="s">
        <v>2487</v>
      </c>
      <c r="B2374" s="7" t="s">
        <v>106</v>
      </c>
      <c r="C2374" s="7" t="n">
        <v>43</v>
      </c>
      <c r="D2374" s="7" t="s">
        <v>104</v>
      </c>
      <c r="E2374" s="7" t="n">
        <v>108</v>
      </c>
      <c r="F2374" s="7" t="n">
        <v>3</v>
      </c>
      <c r="G2374" s="14" t="n">
        <v>3497.12</v>
      </c>
      <c r="H2374" s="14" t="n">
        <v>6213.4</v>
      </c>
      <c r="I2374" s="14" t="n">
        <v>0</v>
      </c>
      <c r="J2374" s="14" t="n">
        <v>0</v>
      </c>
      <c r="K2374" s="14" t="n">
        <v>0</v>
      </c>
      <c r="L2374" s="14" t="n">
        <v>0</v>
      </c>
      <c r="M2374" s="14" t="n">
        <v>17700</v>
      </c>
      <c r="N2374" s="14" t="n">
        <v>31.7</v>
      </c>
      <c r="O2374" s="14" t="n">
        <v>0</v>
      </c>
      <c r="P2374" s="7" t="n">
        <v>222</v>
      </c>
      <c r="Q2374" s="7" t="n">
        <v>0</v>
      </c>
      <c r="R2374" s="7" t="n">
        <v>0</v>
      </c>
      <c r="S2374" s="7"/>
      <c r="T2374" s="7" t="n">
        <v>1</v>
      </c>
      <c r="U2374" s="7" t="n">
        <v>0</v>
      </c>
      <c r="V2374" s="7" t="n">
        <v>0.1759</v>
      </c>
      <c r="W2374" s="7"/>
    </row>
    <row r="2375" customFormat="false" ht="15" hidden="false" customHeight="false" outlineLevel="0" collapsed="false">
      <c r="A2375" s="7" t="s">
        <v>2488</v>
      </c>
      <c r="B2375" s="7" t="s">
        <v>128</v>
      </c>
      <c r="C2375" s="7" t="n">
        <v>58</v>
      </c>
      <c r="D2375" s="7" t="s">
        <v>104</v>
      </c>
      <c r="E2375" s="7" t="n">
        <v>56</v>
      </c>
      <c r="F2375" s="7" t="n">
        <v>5</v>
      </c>
      <c r="G2375" s="14" t="n">
        <v>26331.46</v>
      </c>
      <c r="H2375" s="14" t="n">
        <v>15861.05</v>
      </c>
      <c r="I2375" s="14" t="n">
        <v>0</v>
      </c>
      <c r="J2375" s="14" t="n">
        <v>96705.2</v>
      </c>
      <c r="K2375" s="14" t="n">
        <v>408800</v>
      </c>
      <c r="L2375" s="14" t="n">
        <v>0</v>
      </c>
      <c r="M2375" s="14" t="n">
        <v>10800</v>
      </c>
      <c r="N2375" s="14" t="n">
        <v>14.3</v>
      </c>
      <c r="O2375" s="14" t="n">
        <v>2300.86</v>
      </c>
      <c r="P2375" s="7" t="n">
        <v>13</v>
      </c>
      <c r="Q2375" s="7" t="n">
        <v>75</v>
      </c>
      <c r="R2375" s="7" t="n">
        <v>10</v>
      </c>
      <c r="S2375" s="7" t="n">
        <v>0.71</v>
      </c>
      <c r="T2375" s="7" t="n">
        <v>0</v>
      </c>
      <c r="U2375" s="7" t="n">
        <v>0</v>
      </c>
      <c r="V2375" s="7" t="n">
        <v>0.0138</v>
      </c>
      <c r="W2375" s="7"/>
    </row>
    <row r="2376" customFormat="false" ht="15" hidden="false" customHeight="false" outlineLevel="0" collapsed="false">
      <c r="A2376" s="7" t="s">
        <v>2489</v>
      </c>
      <c r="B2376" s="7" t="s">
        <v>101</v>
      </c>
      <c r="C2376" s="7" t="n">
        <v>43</v>
      </c>
      <c r="D2376" s="7" t="s">
        <v>102</v>
      </c>
      <c r="E2376" s="7" t="n">
        <v>52</v>
      </c>
      <c r="F2376" s="7" t="n">
        <v>4</v>
      </c>
      <c r="G2376" s="14" t="n">
        <v>8599.04</v>
      </c>
      <c r="H2376" s="14" t="n">
        <v>33094.41</v>
      </c>
      <c r="I2376" s="14" t="n">
        <v>0</v>
      </c>
      <c r="J2376" s="14" t="n">
        <v>0</v>
      </c>
      <c r="K2376" s="14" t="n">
        <v>605500</v>
      </c>
      <c r="L2376" s="14" t="n">
        <v>0</v>
      </c>
      <c r="M2376" s="14" t="n">
        <v>22900</v>
      </c>
      <c r="N2376" s="14" t="n">
        <v>32</v>
      </c>
      <c r="O2376" s="14" t="n">
        <v>599.25</v>
      </c>
      <c r="P2376" s="7" t="n">
        <v>7</v>
      </c>
      <c r="Q2376" s="7" t="n">
        <v>12</v>
      </c>
      <c r="R2376" s="7" t="n">
        <v>0</v>
      </c>
      <c r="S2376" s="7" t="n">
        <v>0.971</v>
      </c>
      <c r="T2376" s="7" t="n">
        <v>0</v>
      </c>
      <c r="U2376" s="7" t="n">
        <v>0</v>
      </c>
      <c r="V2376" s="7" t="n">
        <v>0.125</v>
      </c>
      <c r="W2376" s="7"/>
    </row>
    <row r="2377" customFormat="false" ht="15" hidden="false" customHeight="false" outlineLevel="0" collapsed="false">
      <c r="A2377" s="7" t="s">
        <v>2490</v>
      </c>
      <c r="B2377" s="7" t="s">
        <v>101</v>
      </c>
      <c r="C2377" s="7" t="n">
        <v>19</v>
      </c>
      <c r="D2377" s="7" t="s">
        <v>104</v>
      </c>
      <c r="E2377" s="7" t="n">
        <v>1</v>
      </c>
      <c r="F2377" s="7" t="n">
        <v>4</v>
      </c>
      <c r="G2377" s="14" t="n">
        <v>2868.68</v>
      </c>
      <c r="H2377" s="14" t="n">
        <v>6843.45</v>
      </c>
      <c r="I2377" s="14" t="n">
        <v>0</v>
      </c>
      <c r="J2377" s="14" t="n">
        <v>0</v>
      </c>
      <c r="K2377" s="14" t="n">
        <v>0</v>
      </c>
      <c r="L2377" s="14" t="n">
        <v>0</v>
      </c>
      <c r="M2377" s="14" t="n">
        <v>5300</v>
      </c>
      <c r="N2377" s="14" t="n">
        <v>32</v>
      </c>
      <c r="O2377" s="14" t="n">
        <v>560.43</v>
      </c>
      <c r="P2377" s="7" t="n">
        <v>11</v>
      </c>
      <c r="Q2377" s="7" t="n">
        <v>43</v>
      </c>
      <c r="R2377" s="7" t="n">
        <v>19</v>
      </c>
      <c r="S2377" s="7" t="n">
        <v>0.979</v>
      </c>
      <c r="T2377" s="7" t="n">
        <v>0</v>
      </c>
      <c r="U2377" s="7" t="n">
        <v>0</v>
      </c>
      <c r="V2377" s="7" t="n">
        <v>0.0158</v>
      </c>
      <c r="W2377" s="7"/>
    </row>
    <row r="2378" customFormat="false" ht="15" hidden="false" customHeight="false" outlineLevel="0" collapsed="false">
      <c r="A2378" s="7" t="s">
        <v>2491</v>
      </c>
      <c r="B2378" s="7" t="s">
        <v>128</v>
      </c>
      <c r="C2378" s="7" t="n">
        <v>45</v>
      </c>
      <c r="D2378" s="7" t="s">
        <v>102</v>
      </c>
      <c r="E2378" s="7" t="n">
        <v>138</v>
      </c>
      <c r="F2378" s="7" t="n">
        <v>4</v>
      </c>
      <c r="G2378" s="14" t="n">
        <v>4306.5</v>
      </c>
      <c r="H2378" s="14" t="n">
        <v>18457.43</v>
      </c>
      <c r="I2378" s="14" t="n">
        <v>38800</v>
      </c>
      <c r="J2378" s="14" t="n">
        <v>0</v>
      </c>
      <c r="K2378" s="14" t="n">
        <v>0</v>
      </c>
      <c r="L2378" s="14" t="n">
        <v>0</v>
      </c>
      <c r="M2378" s="14" t="n">
        <v>14500</v>
      </c>
      <c r="N2378" s="14" t="n">
        <v>8.8</v>
      </c>
      <c r="O2378" s="14" t="n">
        <v>224.26</v>
      </c>
      <c r="P2378" s="7" t="n">
        <v>10</v>
      </c>
      <c r="Q2378" s="7" t="n">
        <v>19</v>
      </c>
      <c r="R2378" s="7" t="n">
        <v>6</v>
      </c>
      <c r="S2378" s="7" t="n">
        <v>0.768</v>
      </c>
      <c r="T2378" s="7" t="n">
        <v>0</v>
      </c>
      <c r="U2378" s="7" t="n">
        <v>0</v>
      </c>
      <c r="V2378" s="7" t="n">
        <v>0.0427</v>
      </c>
      <c r="W2378" s="7"/>
    </row>
    <row r="2379" customFormat="false" ht="15" hidden="false" customHeight="false" outlineLevel="0" collapsed="false">
      <c r="A2379" s="7" t="s">
        <v>2492</v>
      </c>
      <c r="B2379" s="7" t="s">
        <v>106</v>
      </c>
      <c r="C2379" s="7" t="n">
        <v>35</v>
      </c>
      <c r="D2379" s="7" t="s">
        <v>104</v>
      </c>
      <c r="E2379" s="7" t="n">
        <v>44</v>
      </c>
      <c r="F2379" s="7" t="n">
        <v>2</v>
      </c>
      <c r="G2379" s="14" t="n">
        <v>409.13</v>
      </c>
      <c r="H2379" s="14" t="n">
        <v>0</v>
      </c>
      <c r="I2379" s="14" t="n">
        <v>0</v>
      </c>
      <c r="J2379" s="14" t="n">
        <v>0</v>
      </c>
      <c r="K2379" s="14" t="n">
        <v>23000</v>
      </c>
      <c r="L2379" s="14" t="n">
        <v>0</v>
      </c>
      <c r="M2379" s="14"/>
      <c r="N2379" s="14"/>
      <c r="O2379" s="14" t="n">
        <v>0</v>
      </c>
      <c r="P2379" s="7" t="n">
        <v>10</v>
      </c>
      <c r="Q2379" s="7" t="n">
        <v>25</v>
      </c>
      <c r="R2379" s="7" t="n">
        <v>16</v>
      </c>
      <c r="S2379" s="7" t="n">
        <v>0.944</v>
      </c>
      <c r="T2379" s="7" t="n">
        <v>1</v>
      </c>
      <c r="U2379" s="7" t="n">
        <v>0</v>
      </c>
      <c r="V2379" s="7" t="n">
        <v>0.0757</v>
      </c>
      <c r="W2379" s="7"/>
    </row>
    <row r="2380" customFormat="false" ht="15" hidden="false" customHeight="false" outlineLevel="0" collapsed="false">
      <c r="A2380" s="7" t="s">
        <v>2493</v>
      </c>
      <c r="B2380" s="7" t="s">
        <v>101</v>
      </c>
      <c r="C2380" s="7" t="n">
        <v>36</v>
      </c>
      <c r="D2380" s="7" t="s">
        <v>102</v>
      </c>
      <c r="E2380" s="7" t="n">
        <v>145</v>
      </c>
      <c r="F2380" s="7" t="n">
        <v>4</v>
      </c>
      <c r="G2380" s="14" t="n">
        <v>18030.52</v>
      </c>
      <c r="H2380" s="14" t="n">
        <v>28737.55</v>
      </c>
      <c r="I2380" s="14" t="n">
        <v>0</v>
      </c>
      <c r="J2380" s="14" t="n">
        <v>0</v>
      </c>
      <c r="K2380" s="14" t="n">
        <v>207400</v>
      </c>
      <c r="L2380" s="14" t="n">
        <v>10940</v>
      </c>
      <c r="M2380" s="14"/>
      <c r="N2380" s="14"/>
      <c r="O2380" s="14" t="n">
        <v>0</v>
      </c>
      <c r="P2380" s="7" t="n">
        <v>1</v>
      </c>
      <c r="Q2380" s="7" t="n">
        <v>16</v>
      </c>
      <c r="R2380" s="7" t="n">
        <v>12</v>
      </c>
      <c r="S2380" s="7" t="n">
        <v>0.828</v>
      </c>
      <c r="T2380" s="7" t="n">
        <v>0</v>
      </c>
      <c r="U2380" s="7" t="n">
        <v>0</v>
      </c>
      <c r="V2380" s="7" t="n">
        <v>0.05</v>
      </c>
      <c r="W2380" s="7"/>
    </row>
    <row r="2381" customFormat="false" ht="15" hidden="false" customHeight="false" outlineLevel="0" collapsed="false">
      <c r="A2381" s="7" t="s">
        <v>2494</v>
      </c>
      <c r="B2381" s="7" t="s">
        <v>108</v>
      </c>
      <c r="C2381" s="7" t="n">
        <v>47</v>
      </c>
      <c r="D2381" s="7" t="s">
        <v>102</v>
      </c>
      <c r="E2381" s="7" t="n">
        <v>38</v>
      </c>
      <c r="F2381" s="7" t="n">
        <v>1</v>
      </c>
      <c r="G2381" s="14" t="n">
        <v>4459.73</v>
      </c>
      <c r="H2381" s="14" t="n">
        <v>0</v>
      </c>
      <c r="I2381" s="14" t="n">
        <v>0</v>
      </c>
      <c r="J2381" s="14" t="n">
        <v>0</v>
      </c>
      <c r="K2381" s="14" t="n">
        <v>0</v>
      </c>
      <c r="L2381" s="14" t="n">
        <v>0</v>
      </c>
      <c r="M2381" s="14"/>
      <c r="N2381" s="14"/>
      <c r="O2381" s="14" t="n">
        <v>0</v>
      </c>
      <c r="P2381" s="7" t="n">
        <v>1</v>
      </c>
      <c r="Q2381" s="7" t="n">
        <v>23</v>
      </c>
      <c r="R2381" s="7" t="n">
        <v>6</v>
      </c>
      <c r="S2381" s="7" t="n">
        <v>0.642</v>
      </c>
      <c r="T2381" s="7" t="n">
        <v>1</v>
      </c>
      <c r="U2381" s="7" t="n">
        <v>0</v>
      </c>
      <c r="V2381" s="7" t="n">
        <v>0.2804</v>
      </c>
      <c r="W2381" s="7"/>
    </row>
    <row r="2382" customFormat="false" ht="15" hidden="false" customHeight="false" outlineLevel="0" collapsed="false">
      <c r="A2382" s="7" t="s">
        <v>2495</v>
      </c>
      <c r="B2382" s="7" t="s">
        <v>108</v>
      </c>
      <c r="C2382" s="7" t="n">
        <v>47</v>
      </c>
      <c r="D2382" s="7" t="s">
        <v>102</v>
      </c>
      <c r="E2382" s="7" t="n">
        <v>35</v>
      </c>
      <c r="F2382" s="7" t="n">
        <v>4</v>
      </c>
      <c r="G2382" s="14" t="n">
        <v>212</v>
      </c>
      <c r="H2382" s="14" t="n">
        <v>94.28</v>
      </c>
      <c r="I2382" s="14" t="n">
        <v>100</v>
      </c>
      <c r="J2382" s="14" t="n">
        <v>0</v>
      </c>
      <c r="K2382" s="14" t="n">
        <v>0</v>
      </c>
      <c r="L2382" s="14" t="n">
        <v>4330</v>
      </c>
      <c r="M2382" s="14"/>
      <c r="N2382" s="14"/>
      <c r="O2382" s="14" t="n">
        <v>0</v>
      </c>
      <c r="P2382" s="7" t="n">
        <v>11</v>
      </c>
      <c r="Q2382" s="7" t="n">
        <v>12</v>
      </c>
      <c r="R2382" s="7" t="n">
        <v>0</v>
      </c>
      <c r="S2382" s="7" t="n">
        <v>0.366</v>
      </c>
      <c r="T2382" s="7" t="n">
        <v>0</v>
      </c>
      <c r="U2382" s="7" t="n">
        <v>0</v>
      </c>
      <c r="V2382" s="7" t="n">
        <v>0.0775</v>
      </c>
      <c r="W2382" s="7"/>
    </row>
    <row r="2383" customFormat="false" ht="15" hidden="false" customHeight="false" outlineLevel="0" collapsed="false">
      <c r="A2383" s="7" t="s">
        <v>2496</v>
      </c>
      <c r="B2383" s="7" t="s">
        <v>101</v>
      </c>
      <c r="C2383" s="7" t="n">
        <v>32</v>
      </c>
      <c r="D2383" s="7" t="s">
        <v>102</v>
      </c>
      <c r="E2383" s="7" t="n">
        <v>36</v>
      </c>
      <c r="F2383" s="7" t="n">
        <v>4</v>
      </c>
      <c r="G2383" s="14" t="n">
        <v>14182.39</v>
      </c>
      <c r="H2383" s="14" t="n">
        <v>82829.18</v>
      </c>
      <c r="I2383" s="14" t="n">
        <v>0</v>
      </c>
      <c r="J2383" s="14" t="n">
        <v>581804.18</v>
      </c>
      <c r="K2383" s="14" t="n">
        <v>595600</v>
      </c>
      <c r="L2383" s="14" t="n">
        <v>0</v>
      </c>
      <c r="M2383" s="14"/>
      <c r="N2383" s="14"/>
      <c r="O2383" s="14" t="n">
        <v>0</v>
      </c>
      <c r="P2383" s="7" t="n">
        <v>367</v>
      </c>
      <c r="Q2383" s="7" t="n">
        <v>0</v>
      </c>
      <c r="R2383" s="7" t="n">
        <v>0</v>
      </c>
      <c r="S2383" s="7"/>
      <c r="T2383" s="7" t="n">
        <v>0</v>
      </c>
      <c r="U2383" s="7" t="n">
        <v>0</v>
      </c>
      <c r="V2383" s="7" t="n">
        <v>0.2872</v>
      </c>
      <c r="W2383" s="7"/>
    </row>
    <row r="2384" customFormat="false" ht="15" hidden="false" customHeight="false" outlineLevel="0" collapsed="false">
      <c r="A2384" s="7" t="s">
        <v>2497</v>
      </c>
      <c r="B2384" s="7" t="s">
        <v>108</v>
      </c>
      <c r="C2384" s="7" t="n">
        <v>37</v>
      </c>
      <c r="D2384" s="7" t="s">
        <v>104</v>
      </c>
      <c r="E2384" s="7" t="n">
        <v>172</v>
      </c>
      <c r="F2384" s="7" t="n">
        <v>5</v>
      </c>
      <c r="G2384" s="14" t="n">
        <v>5800.76</v>
      </c>
      <c r="H2384" s="14" t="n">
        <v>10966.4</v>
      </c>
      <c r="I2384" s="14" t="n">
        <v>19500</v>
      </c>
      <c r="J2384" s="14" t="n">
        <v>45278.89</v>
      </c>
      <c r="K2384" s="14" t="n">
        <v>163600</v>
      </c>
      <c r="L2384" s="14" t="n">
        <v>0</v>
      </c>
      <c r="M2384" s="14"/>
      <c r="N2384" s="14"/>
      <c r="O2384" s="14" t="n">
        <v>0</v>
      </c>
      <c r="P2384" s="7" t="n">
        <v>3</v>
      </c>
      <c r="Q2384" s="7" t="n">
        <v>42</v>
      </c>
      <c r="R2384" s="7" t="n">
        <v>0</v>
      </c>
      <c r="S2384" s="7" t="n">
        <v>0.959</v>
      </c>
      <c r="T2384" s="7" t="n">
        <v>1</v>
      </c>
      <c r="U2384" s="7" t="n">
        <v>0</v>
      </c>
      <c r="V2384" s="7" t="n">
        <v>0.0214</v>
      </c>
      <c r="W2384" s="7"/>
    </row>
    <row r="2385" customFormat="false" ht="15" hidden="false" customHeight="false" outlineLevel="0" collapsed="false">
      <c r="A2385" s="7" t="s">
        <v>2498</v>
      </c>
      <c r="B2385" s="7" t="s">
        <v>128</v>
      </c>
      <c r="C2385" s="7" t="n">
        <v>59</v>
      </c>
      <c r="D2385" s="7" t="s">
        <v>104</v>
      </c>
      <c r="E2385" s="7" t="n">
        <v>306</v>
      </c>
      <c r="F2385" s="7" t="n">
        <v>2</v>
      </c>
      <c r="G2385" s="14" t="n">
        <v>2314.65</v>
      </c>
      <c r="H2385" s="14" t="n">
        <v>13248.62</v>
      </c>
      <c r="I2385" s="14" t="n">
        <v>0</v>
      </c>
      <c r="J2385" s="14" t="n">
        <v>0</v>
      </c>
      <c r="K2385" s="14" t="n">
        <v>0</v>
      </c>
      <c r="L2385" s="14" t="n">
        <v>0</v>
      </c>
      <c r="M2385" s="14"/>
      <c r="N2385" s="14"/>
      <c r="O2385" s="14" t="n">
        <v>0</v>
      </c>
      <c r="P2385" s="7" t="n">
        <v>19</v>
      </c>
      <c r="Q2385" s="7" t="n">
        <v>20</v>
      </c>
      <c r="R2385" s="7" t="n">
        <v>7</v>
      </c>
      <c r="S2385" s="7" t="n">
        <v>0.788</v>
      </c>
      <c r="T2385" s="7" t="n">
        <v>0</v>
      </c>
      <c r="U2385" s="7" t="n">
        <v>0</v>
      </c>
      <c r="V2385" s="7" t="n">
        <v>0.0337</v>
      </c>
      <c r="W2385" s="7"/>
    </row>
    <row r="2386" customFormat="false" ht="15" hidden="false" customHeight="false" outlineLevel="0" collapsed="false">
      <c r="A2386" s="7" t="s">
        <v>2499</v>
      </c>
      <c r="B2386" s="7" t="s">
        <v>128</v>
      </c>
      <c r="C2386" s="7" t="n">
        <v>65</v>
      </c>
      <c r="D2386" s="7" t="s">
        <v>104</v>
      </c>
      <c r="E2386" s="7" t="n">
        <v>119</v>
      </c>
      <c r="F2386" s="7" t="n">
        <v>2</v>
      </c>
      <c r="G2386" s="14" t="n">
        <v>8805.03</v>
      </c>
      <c r="H2386" s="14" t="n">
        <v>0</v>
      </c>
      <c r="I2386" s="14" t="n">
        <v>86100</v>
      </c>
      <c r="J2386" s="14" t="n">
        <v>0</v>
      </c>
      <c r="K2386" s="14" t="n">
        <v>0</v>
      </c>
      <c r="L2386" s="14" t="n">
        <v>0</v>
      </c>
      <c r="M2386" s="14"/>
      <c r="N2386" s="14"/>
      <c r="O2386" s="14" t="n">
        <v>0</v>
      </c>
      <c r="P2386" s="7" t="n">
        <v>1</v>
      </c>
      <c r="Q2386" s="7" t="n">
        <v>49</v>
      </c>
      <c r="R2386" s="7" t="n">
        <v>8</v>
      </c>
      <c r="S2386" s="7" t="n">
        <v>0.364</v>
      </c>
      <c r="T2386" s="7" t="n">
        <v>0</v>
      </c>
      <c r="U2386" s="7" t="n">
        <v>0</v>
      </c>
      <c r="V2386" s="7" t="n">
        <v>0.026</v>
      </c>
      <c r="W2386" s="7"/>
    </row>
    <row r="2387" customFormat="false" ht="15" hidden="false" customHeight="false" outlineLevel="0" collapsed="false">
      <c r="A2387" s="7" t="s">
        <v>2500</v>
      </c>
      <c r="B2387" s="7" t="s">
        <v>101</v>
      </c>
      <c r="C2387" s="7" t="n">
        <v>27</v>
      </c>
      <c r="D2387" s="7" t="s">
        <v>102</v>
      </c>
      <c r="E2387" s="7" t="n">
        <v>59</v>
      </c>
      <c r="F2387" s="7" t="n">
        <v>2</v>
      </c>
      <c r="G2387" s="14" t="n">
        <v>2038.35</v>
      </c>
      <c r="H2387" s="14" t="n">
        <v>8823.87</v>
      </c>
      <c r="I2387" s="14" t="n">
        <v>0</v>
      </c>
      <c r="J2387" s="14" t="n">
        <v>0</v>
      </c>
      <c r="K2387" s="14" t="n">
        <v>0</v>
      </c>
      <c r="L2387" s="14" t="n">
        <v>0</v>
      </c>
      <c r="M2387" s="14"/>
      <c r="N2387" s="14"/>
      <c r="O2387" s="14" t="n">
        <v>0</v>
      </c>
      <c r="P2387" s="7" t="n">
        <v>21</v>
      </c>
      <c r="Q2387" s="7" t="n">
        <v>25</v>
      </c>
      <c r="R2387" s="7" t="n">
        <v>6</v>
      </c>
      <c r="S2387" s="7" t="n">
        <v>0.815</v>
      </c>
      <c r="T2387" s="7" t="n">
        <v>0</v>
      </c>
      <c r="U2387" s="7" t="n">
        <v>0</v>
      </c>
      <c r="V2387" s="7" t="n">
        <v>0.0759</v>
      </c>
      <c r="W2387" s="7"/>
    </row>
    <row r="2388" customFormat="false" ht="15" hidden="false" customHeight="false" outlineLevel="0" collapsed="false">
      <c r="A2388" s="7" t="s">
        <v>2501</v>
      </c>
      <c r="B2388" s="7" t="s">
        <v>108</v>
      </c>
      <c r="C2388" s="7" t="n">
        <v>44</v>
      </c>
      <c r="D2388" s="7" t="s">
        <v>102</v>
      </c>
      <c r="E2388" s="7" t="n">
        <v>122</v>
      </c>
      <c r="F2388" s="7" t="n">
        <v>1</v>
      </c>
      <c r="G2388" s="14" t="n">
        <v>1424.04</v>
      </c>
      <c r="H2388" s="14" t="n">
        <v>0</v>
      </c>
      <c r="I2388" s="14" t="n">
        <v>0</v>
      </c>
      <c r="J2388" s="14" t="n">
        <v>0</v>
      </c>
      <c r="K2388" s="14" t="n">
        <v>0</v>
      </c>
      <c r="L2388" s="14" t="n">
        <v>0</v>
      </c>
      <c r="M2388" s="14"/>
      <c r="N2388" s="14"/>
      <c r="O2388" s="14" t="n">
        <v>0</v>
      </c>
      <c r="P2388" s="7" t="n">
        <v>2</v>
      </c>
      <c r="Q2388" s="7" t="n">
        <v>31</v>
      </c>
      <c r="R2388" s="7" t="n">
        <v>22</v>
      </c>
      <c r="S2388" s="7" t="n">
        <v>0.544</v>
      </c>
      <c r="T2388" s="7" t="n">
        <v>0</v>
      </c>
      <c r="U2388" s="7" t="n">
        <v>0</v>
      </c>
      <c r="V2388" s="7" t="n">
        <v>0.0707</v>
      </c>
      <c r="W2388" s="7"/>
    </row>
    <row r="2389" customFormat="false" ht="15" hidden="false" customHeight="false" outlineLevel="0" collapsed="false">
      <c r="A2389" s="7" t="s">
        <v>2502</v>
      </c>
      <c r="B2389" s="7" t="s">
        <v>128</v>
      </c>
      <c r="C2389" s="7" t="n">
        <v>26</v>
      </c>
      <c r="D2389" s="7" t="s">
        <v>102</v>
      </c>
      <c r="E2389" s="7" t="n">
        <v>20</v>
      </c>
      <c r="F2389" s="7" t="n">
        <v>3</v>
      </c>
      <c r="G2389" s="14" t="n">
        <v>2043.17</v>
      </c>
      <c r="H2389" s="14" t="n">
        <v>10734.77</v>
      </c>
      <c r="I2389" s="14" t="n">
        <v>0</v>
      </c>
      <c r="J2389" s="14" t="n">
        <v>0</v>
      </c>
      <c r="K2389" s="14" t="n">
        <v>0</v>
      </c>
      <c r="L2389" s="14" t="n">
        <v>0</v>
      </c>
      <c r="M2389" s="14" t="n">
        <v>3100</v>
      </c>
      <c r="N2389" s="14" t="n">
        <v>28.6</v>
      </c>
      <c r="O2389" s="14" t="n">
        <v>84.22</v>
      </c>
      <c r="P2389" s="7" t="n">
        <v>1</v>
      </c>
      <c r="Q2389" s="7" t="n">
        <v>11</v>
      </c>
      <c r="R2389" s="7" t="n">
        <v>9</v>
      </c>
      <c r="S2389" s="7" t="n">
        <v>0.766</v>
      </c>
      <c r="T2389" s="7" t="n">
        <v>0</v>
      </c>
      <c r="U2389" s="7" t="n">
        <v>0</v>
      </c>
      <c r="V2389" s="7" t="n">
        <v>0.0875</v>
      </c>
      <c r="W2389" s="7"/>
    </row>
    <row r="2390" customFormat="false" ht="15" hidden="false" customHeight="false" outlineLevel="0" collapsed="false">
      <c r="A2390" s="7" t="s">
        <v>2503</v>
      </c>
      <c r="B2390" s="7" t="s">
        <v>101</v>
      </c>
      <c r="C2390" s="7" t="n">
        <v>39</v>
      </c>
      <c r="D2390" s="7" t="s">
        <v>102</v>
      </c>
      <c r="E2390" s="7" t="n">
        <v>110</v>
      </c>
      <c r="F2390" s="7" t="n">
        <v>3</v>
      </c>
      <c r="G2390" s="14" t="n">
        <v>13994.62</v>
      </c>
      <c r="H2390" s="14" t="n">
        <v>37009.29</v>
      </c>
      <c r="I2390" s="14" t="n">
        <v>0</v>
      </c>
      <c r="J2390" s="14" t="n">
        <v>0</v>
      </c>
      <c r="K2390" s="14" t="n">
        <v>243000</v>
      </c>
      <c r="L2390" s="14" t="n">
        <v>0</v>
      </c>
      <c r="M2390" s="14"/>
      <c r="N2390" s="14"/>
      <c r="O2390" s="14" t="n">
        <v>0</v>
      </c>
      <c r="P2390" s="7" t="n">
        <v>263</v>
      </c>
      <c r="Q2390" s="7" t="n">
        <v>0</v>
      </c>
      <c r="R2390" s="7" t="n">
        <v>0</v>
      </c>
      <c r="S2390" s="7"/>
      <c r="T2390" s="7" t="n">
        <v>1</v>
      </c>
      <c r="U2390" s="7" t="n">
        <v>0</v>
      </c>
      <c r="V2390" s="7" t="n">
        <v>0.3385</v>
      </c>
      <c r="W2390" s="7"/>
    </row>
    <row r="2391" customFormat="false" ht="15" hidden="false" customHeight="false" outlineLevel="0" collapsed="false">
      <c r="A2391" s="7" t="s">
        <v>2504</v>
      </c>
      <c r="B2391" s="7" t="s">
        <v>101</v>
      </c>
      <c r="C2391" s="7" t="n">
        <v>33</v>
      </c>
      <c r="D2391" s="7" t="s">
        <v>102</v>
      </c>
      <c r="E2391" s="7" t="n">
        <v>113</v>
      </c>
      <c r="F2391" s="7" t="n">
        <v>3</v>
      </c>
      <c r="G2391" s="14" t="n">
        <v>1809.7</v>
      </c>
      <c r="H2391" s="14" t="n">
        <v>0</v>
      </c>
      <c r="I2391" s="14" t="n">
        <v>0</v>
      </c>
      <c r="J2391" s="14" t="n">
        <v>0</v>
      </c>
      <c r="K2391" s="14" t="n">
        <v>0</v>
      </c>
      <c r="L2391" s="14" t="n">
        <v>8830</v>
      </c>
      <c r="M2391" s="14" t="n">
        <v>6100</v>
      </c>
      <c r="N2391" s="14" t="n">
        <v>12.4</v>
      </c>
      <c r="O2391" s="14" t="n">
        <v>281.52</v>
      </c>
      <c r="P2391" s="7" t="n">
        <v>14</v>
      </c>
      <c r="Q2391" s="7" t="n">
        <v>10</v>
      </c>
      <c r="R2391" s="7" t="n">
        <v>8</v>
      </c>
      <c r="S2391" s="7" t="n">
        <v>0.818</v>
      </c>
      <c r="T2391" s="7" t="n">
        <v>0</v>
      </c>
      <c r="U2391" s="7" t="n">
        <v>0</v>
      </c>
      <c r="V2391" s="7" t="n">
        <v>0.0617</v>
      </c>
      <c r="W2391" s="7"/>
    </row>
    <row r="2392" customFormat="false" ht="15" hidden="false" customHeight="false" outlineLevel="0" collapsed="false">
      <c r="A2392" s="7" t="s">
        <v>2505</v>
      </c>
      <c r="B2392" s="7" t="s">
        <v>101</v>
      </c>
      <c r="C2392" s="7" t="n">
        <v>42</v>
      </c>
      <c r="D2392" s="7" t="s">
        <v>102</v>
      </c>
      <c r="E2392" s="7" t="n">
        <v>67</v>
      </c>
      <c r="F2392" s="7" t="n">
        <v>3</v>
      </c>
      <c r="G2392" s="14" t="n">
        <v>6046.79</v>
      </c>
      <c r="H2392" s="14" t="n">
        <v>12259.26</v>
      </c>
      <c r="I2392" s="14" t="n">
        <v>0</v>
      </c>
      <c r="J2392" s="14" t="n">
        <v>0</v>
      </c>
      <c r="K2392" s="14" t="n">
        <v>0</v>
      </c>
      <c r="L2392" s="14" t="n">
        <v>0</v>
      </c>
      <c r="M2392" s="14" t="n">
        <v>11400</v>
      </c>
      <c r="N2392" s="14" t="n">
        <v>16.5</v>
      </c>
      <c r="O2392" s="14" t="n">
        <v>581.72</v>
      </c>
      <c r="P2392" s="7" t="n">
        <v>21</v>
      </c>
      <c r="Q2392" s="7" t="n">
        <v>14</v>
      </c>
      <c r="R2392" s="7" t="n">
        <v>0</v>
      </c>
      <c r="S2392" s="7" t="n">
        <v>0.834</v>
      </c>
      <c r="T2392" s="7" t="n">
        <v>1</v>
      </c>
      <c r="U2392" s="7" t="n">
        <v>0</v>
      </c>
      <c r="V2392" s="7" t="n">
        <v>0.1385</v>
      </c>
      <c r="W2392" s="7"/>
    </row>
    <row r="2393" customFormat="false" ht="15" hidden="false" customHeight="false" outlineLevel="0" collapsed="false">
      <c r="A2393" s="7" t="s">
        <v>2506</v>
      </c>
      <c r="B2393" s="7" t="s">
        <v>108</v>
      </c>
      <c r="C2393" s="7" t="n">
        <v>43</v>
      </c>
      <c r="D2393" s="7" t="s">
        <v>102</v>
      </c>
      <c r="E2393" s="7" t="n">
        <v>11</v>
      </c>
      <c r="F2393" s="7" t="n">
        <v>3</v>
      </c>
      <c r="G2393" s="14" t="n">
        <v>7560.61</v>
      </c>
      <c r="H2393" s="14" t="n">
        <v>17619.73</v>
      </c>
      <c r="I2393" s="14" t="n">
        <v>0</v>
      </c>
      <c r="J2393" s="14" t="n">
        <v>0</v>
      </c>
      <c r="K2393" s="14" t="n">
        <v>0</v>
      </c>
      <c r="L2393" s="14" t="n">
        <v>6500</v>
      </c>
      <c r="M2393" s="14"/>
      <c r="N2393" s="14"/>
      <c r="O2393" s="14" t="n">
        <v>0</v>
      </c>
      <c r="P2393" s="7" t="n">
        <v>1</v>
      </c>
      <c r="Q2393" s="7" t="n">
        <v>40</v>
      </c>
      <c r="R2393" s="7" t="n">
        <v>17</v>
      </c>
      <c r="S2393" s="7" t="n">
        <v>0.773</v>
      </c>
      <c r="T2393" s="7" t="n">
        <v>0</v>
      </c>
      <c r="U2393" s="7" t="n">
        <v>1</v>
      </c>
      <c r="V2393" s="7" t="n">
        <v>0.0503</v>
      </c>
      <c r="W2393" s="7" t="s">
        <v>137</v>
      </c>
    </row>
    <row r="2394" customFormat="false" ht="15" hidden="false" customHeight="false" outlineLevel="0" collapsed="false">
      <c r="A2394" s="7" t="s">
        <v>2507</v>
      </c>
      <c r="B2394" s="7" t="s">
        <v>101</v>
      </c>
      <c r="C2394" s="7" t="n">
        <v>45</v>
      </c>
      <c r="D2394" s="7" t="s">
        <v>104</v>
      </c>
      <c r="E2394" s="7" t="n">
        <v>111</v>
      </c>
      <c r="F2394" s="7" t="n">
        <v>5</v>
      </c>
      <c r="G2394" s="14" t="n">
        <v>1918.26</v>
      </c>
      <c r="H2394" s="14" t="n">
        <v>0</v>
      </c>
      <c r="I2394" s="14" t="n">
        <v>71400</v>
      </c>
      <c r="J2394" s="14" t="n">
        <v>0</v>
      </c>
      <c r="K2394" s="14" t="n">
        <v>395200</v>
      </c>
      <c r="L2394" s="14" t="n">
        <v>26050</v>
      </c>
      <c r="M2394" s="14"/>
      <c r="N2394" s="14"/>
      <c r="O2394" s="14" t="n">
        <v>0</v>
      </c>
      <c r="P2394" s="7" t="n">
        <v>23</v>
      </c>
      <c r="Q2394" s="7" t="n">
        <v>26</v>
      </c>
      <c r="R2394" s="7" t="n">
        <v>0</v>
      </c>
      <c r="S2394" s="7" t="n">
        <v>0.491</v>
      </c>
      <c r="T2394" s="7" t="n">
        <v>1</v>
      </c>
      <c r="U2394" s="7" t="n">
        <v>0</v>
      </c>
      <c r="V2394" s="7" t="n">
        <v>0.0248</v>
      </c>
      <c r="W2394" s="7"/>
    </row>
    <row r="2395" customFormat="false" ht="15" hidden="false" customHeight="false" outlineLevel="0" collapsed="false">
      <c r="A2395" s="7" t="s">
        <v>2508</v>
      </c>
      <c r="B2395" s="7" t="s">
        <v>106</v>
      </c>
      <c r="C2395" s="7" t="n">
        <v>59</v>
      </c>
      <c r="D2395" s="7" t="s">
        <v>102</v>
      </c>
      <c r="E2395" s="7" t="n">
        <v>46</v>
      </c>
      <c r="F2395" s="7" t="n">
        <v>3</v>
      </c>
      <c r="G2395" s="14" t="n">
        <v>3039</v>
      </c>
      <c r="H2395" s="14" t="n">
        <v>13173.42</v>
      </c>
      <c r="I2395" s="14" t="n">
        <v>0</v>
      </c>
      <c r="J2395" s="14" t="n">
        <v>0</v>
      </c>
      <c r="K2395" s="14" t="n">
        <v>0</v>
      </c>
      <c r="L2395" s="14" t="n">
        <v>9670</v>
      </c>
      <c r="M2395" s="14"/>
      <c r="N2395" s="14"/>
      <c r="O2395" s="14" t="n">
        <v>0</v>
      </c>
      <c r="P2395" s="7" t="n">
        <v>5</v>
      </c>
      <c r="Q2395" s="7" t="n">
        <v>15</v>
      </c>
      <c r="R2395" s="7" t="n">
        <v>7</v>
      </c>
      <c r="S2395" s="7" t="n">
        <v>0.813</v>
      </c>
      <c r="T2395" s="7" t="n">
        <v>0</v>
      </c>
      <c r="U2395" s="7" t="n">
        <v>0</v>
      </c>
      <c r="V2395" s="7" t="n">
        <v>0.0756</v>
      </c>
      <c r="W2395" s="7"/>
    </row>
    <row r="2396" customFormat="false" ht="15" hidden="false" customHeight="false" outlineLevel="0" collapsed="false">
      <c r="A2396" s="7" t="s">
        <v>2509</v>
      </c>
      <c r="B2396" s="7" t="s">
        <v>106</v>
      </c>
      <c r="C2396" s="7" t="n">
        <v>58</v>
      </c>
      <c r="D2396" s="7" t="s">
        <v>104</v>
      </c>
      <c r="E2396" s="7" t="n">
        <v>306</v>
      </c>
      <c r="F2396" s="7" t="n">
        <v>4</v>
      </c>
      <c r="G2396" s="14" t="n">
        <v>6598.18</v>
      </c>
      <c r="H2396" s="14" t="n">
        <v>0</v>
      </c>
      <c r="I2396" s="14" t="n">
        <v>37000</v>
      </c>
      <c r="J2396" s="14" t="n">
        <v>0</v>
      </c>
      <c r="K2396" s="14" t="n">
        <v>0</v>
      </c>
      <c r="L2396" s="14" t="n">
        <v>0</v>
      </c>
      <c r="M2396" s="14" t="n">
        <v>13000</v>
      </c>
      <c r="N2396" s="14" t="n">
        <v>11.9</v>
      </c>
      <c r="O2396" s="14" t="n">
        <v>296</v>
      </c>
      <c r="P2396" s="7" t="n">
        <v>1</v>
      </c>
      <c r="Q2396" s="7" t="n">
        <v>69</v>
      </c>
      <c r="R2396" s="7" t="n">
        <v>0</v>
      </c>
      <c r="S2396" s="7" t="n">
        <v>0.493</v>
      </c>
      <c r="T2396" s="7" t="n">
        <v>0</v>
      </c>
      <c r="U2396" s="7" t="n">
        <v>0</v>
      </c>
      <c r="V2396" s="7" t="n">
        <v>0.0133</v>
      </c>
      <c r="W2396" s="7"/>
    </row>
    <row r="2397" customFormat="false" ht="15" hidden="false" customHeight="false" outlineLevel="0" collapsed="false">
      <c r="A2397" s="7" t="s">
        <v>2510</v>
      </c>
      <c r="B2397" s="7" t="s">
        <v>101</v>
      </c>
      <c r="C2397" s="7" t="n">
        <v>52</v>
      </c>
      <c r="D2397" s="7" t="s">
        <v>104</v>
      </c>
      <c r="E2397" s="7" t="n">
        <v>121</v>
      </c>
      <c r="F2397" s="7" t="n">
        <v>4</v>
      </c>
      <c r="G2397" s="14" t="n">
        <v>45554.39</v>
      </c>
      <c r="H2397" s="14" t="n">
        <v>490122.55</v>
      </c>
      <c r="I2397" s="14" t="n">
        <v>0</v>
      </c>
      <c r="J2397" s="14" t="n">
        <v>824626.25</v>
      </c>
      <c r="K2397" s="14" t="n">
        <v>0</v>
      </c>
      <c r="L2397" s="14" t="n">
        <v>0</v>
      </c>
      <c r="M2397" s="14" t="n">
        <v>25400</v>
      </c>
      <c r="N2397" s="14" t="n">
        <v>23.9</v>
      </c>
      <c r="O2397" s="14" t="n">
        <v>2659.62</v>
      </c>
      <c r="P2397" s="7" t="n">
        <v>7</v>
      </c>
      <c r="Q2397" s="7" t="n">
        <v>95</v>
      </c>
      <c r="R2397" s="7" t="n">
        <v>10</v>
      </c>
      <c r="S2397" s="7" t="n">
        <v>0.726</v>
      </c>
      <c r="T2397" s="7" t="n">
        <v>1</v>
      </c>
      <c r="U2397" s="7" t="n">
        <v>0</v>
      </c>
      <c r="V2397" s="7" t="n">
        <v>0.0217</v>
      </c>
      <c r="W2397" s="7"/>
    </row>
    <row r="2398" customFormat="false" ht="15" hidden="false" customHeight="false" outlineLevel="0" collapsed="false">
      <c r="A2398" s="7" t="s">
        <v>2511</v>
      </c>
      <c r="B2398" s="7" t="s">
        <v>108</v>
      </c>
      <c r="C2398" s="7" t="n">
        <v>34</v>
      </c>
      <c r="D2398" s="7" t="s">
        <v>102</v>
      </c>
      <c r="E2398" s="7" t="n">
        <v>114</v>
      </c>
      <c r="F2398" s="7" t="n">
        <v>2</v>
      </c>
      <c r="G2398" s="14" t="n">
        <v>807.29</v>
      </c>
      <c r="H2398" s="14" t="n">
        <v>0</v>
      </c>
      <c r="I2398" s="14" t="n">
        <v>0</v>
      </c>
      <c r="J2398" s="14" t="n">
        <v>0</v>
      </c>
      <c r="K2398" s="14" t="n">
        <v>0</v>
      </c>
      <c r="L2398" s="14" t="n">
        <v>0</v>
      </c>
      <c r="M2398" s="14"/>
      <c r="N2398" s="14"/>
      <c r="O2398" s="14" t="n">
        <v>0</v>
      </c>
      <c r="P2398" s="7" t="n">
        <v>10</v>
      </c>
      <c r="Q2398" s="7" t="n">
        <v>23</v>
      </c>
      <c r="R2398" s="7" t="n">
        <v>0</v>
      </c>
      <c r="S2398" s="7" t="n">
        <v>0.815</v>
      </c>
      <c r="T2398" s="7" t="n">
        <v>0</v>
      </c>
      <c r="U2398" s="7" t="n">
        <v>0</v>
      </c>
      <c r="V2398" s="7" t="n">
        <v>0.0579</v>
      </c>
      <c r="W2398" s="7"/>
    </row>
    <row r="2399" customFormat="false" ht="15" hidden="false" customHeight="false" outlineLevel="0" collapsed="false">
      <c r="A2399" s="7" t="s">
        <v>2512</v>
      </c>
      <c r="B2399" s="7" t="s">
        <v>108</v>
      </c>
      <c r="C2399" s="7" t="n">
        <v>52</v>
      </c>
      <c r="D2399" s="7" t="s">
        <v>104</v>
      </c>
      <c r="E2399" s="7" t="n">
        <v>31</v>
      </c>
      <c r="F2399" s="7" t="n">
        <v>4</v>
      </c>
      <c r="G2399" s="14" t="n">
        <v>9280.03</v>
      </c>
      <c r="H2399" s="14" t="n">
        <v>109727.7</v>
      </c>
      <c r="I2399" s="14" t="n">
        <v>62200</v>
      </c>
      <c r="J2399" s="14" t="n">
        <v>0</v>
      </c>
      <c r="K2399" s="14" t="n">
        <v>215600</v>
      </c>
      <c r="L2399" s="14" t="n">
        <v>0</v>
      </c>
      <c r="M2399" s="14"/>
      <c r="N2399" s="14"/>
      <c r="O2399" s="14" t="n">
        <v>0</v>
      </c>
      <c r="P2399" s="7" t="n">
        <v>4</v>
      </c>
      <c r="Q2399" s="7" t="n">
        <v>36</v>
      </c>
      <c r="R2399" s="7" t="n">
        <v>7</v>
      </c>
      <c r="S2399" s="7" t="n">
        <v>0.911</v>
      </c>
      <c r="T2399" s="7" t="n">
        <v>0</v>
      </c>
      <c r="U2399" s="7" t="n">
        <v>0</v>
      </c>
      <c r="V2399" s="7" t="n">
        <v>0.0159</v>
      </c>
      <c r="W2399" s="7"/>
    </row>
    <row r="2400" customFormat="false" ht="15" hidden="false" customHeight="false" outlineLevel="0" collapsed="false">
      <c r="A2400" s="7" t="s">
        <v>2513</v>
      </c>
      <c r="B2400" s="7" t="s">
        <v>101</v>
      </c>
      <c r="C2400" s="7" t="n">
        <v>59</v>
      </c>
      <c r="D2400" s="7" t="s">
        <v>102</v>
      </c>
      <c r="E2400" s="7" t="n">
        <v>139</v>
      </c>
      <c r="F2400" s="7" t="n">
        <v>1</v>
      </c>
      <c r="G2400" s="14" t="n">
        <v>12484.27</v>
      </c>
      <c r="H2400" s="14" t="n">
        <v>0</v>
      </c>
      <c r="I2400" s="14" t="n">
        <v>0</v>
      </c>
      <c r="J2400" s="14" t="n">
        <v>0</v>
      </c>
      <c r="K2400" s="14" t="n">
        <v>0</v>
      </c>
      <c r="L2400" s="14" t="n">
        <v>0</v>
      </c>
      <c r="M2400" s="14"/>
      <c r="N2400" s="14"/>
      <c r="O2400" s="14" t="n">
        <v>0</v>
      </c>
      <c r="P2400" s="7" t="n">
        <v>29</v>
      </c>
      <c r="Q2400" s="7" t="n">
        <v>21</v>
      </c>
      <c r="R2400" s="7" t="n">
        <v>5</v>
      </c>
      <c r="S2400" s="7" t="n">
        <v>0.518</v>
      </c>
      <c r="T2400" s="7" t="n">
        <v>1</v>
      </c>
      <c r="U2400" s="7" t="n">
        <v>1</v>
      </c>
      <c r="V2400" s="7" t="n">
        <v>0.1863</v>
      </c>
      <c r="W2400" s="7"/>
    </row>
    <row r="2401" customFormat="false" ht="15" hidden="false" customHeight="false" outlineLevel="0" collapsed="false">
      <c r="A2401" s="7" t="s">
        <v>2514</v>
      </c>
      <c r="B2401" s="7" t="s">
        <v>101</v>
      </c>
      <c r="C2401" s="7" t="n">
        <v>67</v>
      </c>
      <c r="D2401" s="7" t="s">
        <v>104</v>
      </c>
      <c r="E2401" s="7" t="n">
        <v>360</v>
      </c>
      <c r="F2401" s="7" t="n">
        <v>3</v>
      </c>
      <c r="G2401" s="14" t="n">
        <v>1294.53</v>
      </c>
      <c r="H2401" s="14" t="n">
        <v>8855.82</v>
      </c>
      <c r="I2401" s="14" t="n">
        <v>0</v>
      </c>
      <c r="J2401" s="14" t="n">
        <v>0</v>
      </c>
      <c r="K2401" s="14" t="n">
        <v>0</v>
      </c>
      <c r="L2401" s="14" t="n">
        <v>0</v>
      </c>
      <c r="M2401" s="14" t="n">
        <v>4100</v>
      </c>
      <c r="N2401" s="14" t="n">
        <v>52.2</v>
      </c>
      <c r="O2401" s="14" t="n">
        <v>207.67</v>
      </c>
      <c r="P2401" s="7" t="n">
        <v>6</v>
      </c>
      <c r="Q2401" s="7" t="n">
        <v>15</v>
      </c>
      <c r="R2401" s="7" t="n">
        <v>0</v>
      </c>
      <c r="S2401" s="7" t="n">
        <v>0.452</v>
      </c>
      <c r="T2401" s="7" t="n">
        <v>0</v>
      </c>
      <c r="U2401" s="7" t="n">
        <v>0</v>
      </c>
      <c r="V2401" s="7" t="n">
        <v>0.039</v>
      </c>
      <c r="W2401" s="7"/>
    </row>
    <row r="2402" customFormat="false" ht="15" hidden="false" customHeight="false" outlineLevel="0" collapsed="false">
      <c r="A2402" s="7" t="s">
        <v>2515</v>
      </c>
      <c r="B2402" s="7" t="s">
        <v>101</v>
      </c>
      <c r="C2402" s="7" t="n">
        <v>50</v>
      </c>
      <c r="D2402" s="7" t="s">
        <v>102</v>
      </c>
      <c r="E2402" s="7" t="n">
        <v>162</v>
      </c>
      <c r="F2402" s="7" t="n">
        <v>3</v>
      </c>
      <c r="G2402" s="14" t="n">
        <v>11877.6</v>
      </c>
      <c r="H2402" s="14" t="n">
        <v>21114.98</v>
      </c>
      <c r="I2402" s="14" t="n">
        <v>68900</v>
      </c>
      <c r="J2402" s="14" t="n">
        <v>0</v>
      </c>
      <c r="K2402" s="14" t="n">
        <v>0</v>
      </c>
      <c r="L2402" s="14" t="n">
        <v>0</v>
      </c>
      <c r="M2402" s="14"/>
      <c r="N2402" s="14"/>
      <c r="O2402" s="14" t="n">
        <v>0</v>
      </c>
      <c r="P2402" s="7" t="n">
        <v>2</v>
      </c>
      <c r="Q2402" s="7" t="n">
        <v>38</v>
      </c>
      <c r="R2402" s="7" t="n">
        <v>17</v>
      </c>
      <c r="S2402" s="7" t="n">
        <v>0.485</v>
      </c>
      <c r="T2402" s="7" t="n">
        <v>0</v>
      </c>
      <c r="U2402" s="7" t="n">
        <v>0</v>
      </c>
      <c r="V2402" s="7" t="n">
        <v>0.0381</v>
      </c>
      <c r="W2402" s="7"/>
    </row>
    <row r="2403" customFormat="false" ht="15" hidden="false" customHeight="false" outlineLevel="0" collapsed="false">
      <c r="A2403" s="7" t="s">
        <v>2516</v>
      </c>
      <c r="B2403" s="7" t="s">
        <v>108</v>
      </c>
      <c r="C2403" s="7" t="n">
        <v>41</v>
      </c>
      <c r="D2403" s="7" t="s">
        <v>102</v>
      </c>
      <c r="E2403" s="7" t="n">
        <v>117</v>
      </c>
      <c r="F2403" s="7" t="n">
        <v>4</v>
      </c>
      <c r="G2403" s="14" t="n">
        <v>1854.33</v>
      </c>
      <c r="H2403" s="14" t="n">
        <v>4422.27</v>
      </c>
      <c r="I2403" s="14" t="n">
        <v>0</v>
      </c>
      <c r="J2403" s="14" t="n">
        <v>0</v>
      </c>
      <c r="K2403" s="14" t="n">
        <v>0</v>
      </c>
      <c r="L2403" s="14" t="n">
        <v>0</v>
      </c>
      <c r="M2403" s="14" t="n">
        <v>7000</v>
      </c>
      <c r="N2403" s="14" t="n">
        <v>8.3</v>
      </c>
      <c r="O2403" s="14" t="n">
        <v>82.55</v>
      </c>
      <c r="P2403" s="7" t="n">
        <v>0</v>
      </c>
      <c r="Q2403" s="7" t="n">
        <v>11</v>
      </c>
      <c r="R2403" s="7" t="n">
        <v>18</v>
      </c>
      <c r="S2403" s="7" t="n">
        <v>0.965</v>
      </c>
      <c r="T2403" s="7" t="n">
        <v>0</v>
      </c>
      <c r="U2403" s="7" t="n">
        <v>0</v>
      </c>
      <c r="V2403" s="7" t="n">
        <v>0.0324</v>
      </c>
      <c r="W2403" s="7"/>
    </row>
    <row r="2404" customFormat="false" ht="15" hidden="false" customHeight="false" outlineLevel="0" collapsed="false">
      <c r="A2404" s="7" t="s">
        <v>2517</v>
      </c>
      <c r="B2404" s="7" t="s">
        <v>108</v>
      </c>
      <c r="C2404" s="7" t="n">
        <v>48</v>
      </c>
      <c r="D2404" s="7" t="s">
        <v>104</v>
      </c>
      <c r="E2404" s="7" t="n">
        <v>66</v>
      </c>
      <c r="F2404" s="7" t="n">
        <v>5</v>
      </c>
      <c r="G2404" s="14" t="n">
        <v>9918.71</v>
      </c>
      <c r="H2404" s="14" t="n">
        <v>23800.91</v>
      </c>
      <c r="I2404" s="14" t="n">
        <v>0</v>
      </c>
      <c r="J2404" s="14" t="n">
        <v>138995.22</v>
      </c>
      <c r="K2404" s="14" t="n">
        <v>485200</v>
      </c>
      <c r="L2404" s="14" t="n">
        <v>0</v>
      </c>
      <c r="M2404" s="14" t="n">
        <v>20200</v>
      </c>
      <c r="N2404" s="14" t="n">
        <v>57.2</v>
      </c>
      <c r="O2404" s="14" t="n">
        <v>496.18</v>
      </c>
      <c r="P2404" s="7" t="n">
        <v>17</v>
      </c>
      <c r="Q2404" s="7" t="n">
        <v>32</v>
      </c>
      <c r="R2404" s="7" t="n">
        <v>0</v>
      </c>
      <c r="S2404" s="7" t="n">
        <v>0.233</v>
      </c>
      <c r="T2404" s="7" t="n">
        <v>0</v>
      </c>
      <c r="U2404" s="7" t="n">
        <v>0</v>
      </c>
      <c r="V2404" s="7" t="n">
        <v>0.0188</v>
      </c>
      <c r="W2404" s="7"/>
    </row>
    <row r="2405" customFormat="false" ht="15" hidden="false" customHeight="false" outlineLevel="0" collapsed="false">
      <c r="A2405" s="7" t="s">
        <v>2518</v>
      </c>
      <c r="B2405" s="7" t="s">
        <v>108</v>
      </c>
      <c r="C2405" s="7" t="n">
        <v>25</v>
      </c>
      <c r="D2405" s="7" t="s">
        <v>102</v>
      </c>
      <c r="E2405" s="7" t="n">
        <v>14</v>
      </c>
      <c r="F2405" s="7" t="n">
        <v>2</v>
      </c>
      <c r="G2405" s="14" t="n">
        <v>2852.74</v>
      </c>
      <c r="H2405" s="14" t="n">
        <v>14570.79</v>
      </c>
      <c r="I2405" s="14" t="n">
        <v>0</v>
      </c>
      <c r="J2405" s="14" t="n">
        <v>0</v>
      </c>
      <c r="K2405" s="14" t="n">
        <v>0</v>
      </c>
      <c r="L2405" s="14" t="n">
        <v>0</v>
      </c>
      <c r="M2405" s="14"/>
      <c r="N2405" s="14"/>
      <c r="O2405" s="14" t="n">
        <v>0</v>
      </c>
      <c r="P2405" s="7" t="n">
        <v>14</v>
      </c>
      <c r="Q2405" s="7" t="n">
        <v>8</v>
      </c>
      <c r="R2405" s="7" t="n">
        <v>5</v>
      </c>
      <c r="S2405" s="7" t="n">
        <v>0.824</v>
      </c>
      <c r="T2405" s="7" t="n">
        <v>0</v>
      </c>
      <c r="U2405" s="7" t="n">
        <v>0</v>
      </c>
      <c r="V2405" s="7" t="n">
        <v>0.1354</v>
      </c>
      <c r="W2405" s="7"/>
    </row>
    <row r="2406" customFormat="false" ht="15" hidden="false" customHeight="false" outlineLevel="0" collapsed="false">
      <c r="A2406" s="7" t="s">
        <v>2519</v>
      </c>
      <c r="B2406" s="7" t="s">
        <v>106</v>
      </c>
      <c r="C2406" s="7" t="n">
        <v>26</v>
      </c>
      <c r="D2406" s="7" t="s">
        <v>102</v>
      </c>
      <c r="E2406" s="7" t="n">
        <v>31</v>
      </c>
      <c r="F2406" s="7" t="n">
        <v>2</v>
      </c>
      <c r="G2406" s="14" t="n">
        <v>2605.86</v>
      </c>
      <c r="H2406" s="14" t="n">
        <v>26154.36</v>
      </c>
      <c r="I2406" s="14" t="n">
        <v>0</v>
      </c>
      <c r="J2406" s="14" t="n">
        <v>0</v>
      </c>
      <c r="K2406" s="14" t="n">
        <v>0</v>
      </c>
      <c r="L2406" s="14" t="n">
        <v>0</v>
      </c>
      <c r="M2406" s="14"/>
      <c r="N2406" s="14"/>
      <c r="O2406" s="14" t="n">
        <v>0</v>
      </c>
      <c r="P2406" s="7" t="n">
        <v>51</v>
      </c>
      <c r="Q2406" s="7" t="n">
        <v>20</v>
      </c>
      <c r="R2406" s="7" t="n">
        <v>17</v>
      </c>
      <c r="S2406" s="7" t="n">
        <v>0.958</v>
      </c>
      <c r="T2406" s="7" t="n">
        <v>1</v>
      </c>
      <c r="U2406" s="7" t="n">
        <v>1</v>
      </c>
      <c r="V2406" s="7" t="n">
        <v>0.2376</v>
      </c>
      <c r="W2406" s="7"/>
    </row>
    <row r="2407" customFormat="false" ht="15" hidden="false" customHeight="false" outlineLevel="0" collapsed="false">
      <c r="A2407" s="7" t="s">
        <v>2520</v>
      </c>
      <c r="B2407" s="7" t="s">
        <v>108</v>
      </c>
      <c r="C2407" s="7" t="n">
        <v>19</v>
      </c>
      <c r="D2407" s="7" t="s">
        <v>104</v>
      </c>
      <c r="E2407" s="7" t="n">
        <v>3</v>
      </c>
      <c r="F2407" s="7" t="n">
        <v>2</v>
      </c>
      <c r="G2407" s="14" t="n">
        <v>1001.57</v>
      </c>
      <c r="H2407" s="14" t="n">
        <v>0</v>
      </c>
      <c r="I2407" s="14" t="n">
        <v>0</v>
      </c>
      <c r="J2407" s="14" t="n">
        <v>0</v>
      </c>
      <c r="K2407" s="14" t="n">
        <v>0</v>
      </c>
      <c r="L2407" s="14" t="n">
        <v>0</v>
      </c>
      <c r="M2407" s="14" t="n">
        <v>2700</v>
      </c>
      <c r="N2407" s="14" t="n">
        <v>22.2</v>
      </c>
      <c r="O2407" s="14" t="n">
        <v>426.4</v>
      </c>
      <c r="P2407" s="7" t="n">
        <v>3</v>
      </c>
      <c r="Q2407" s="7" t="n">
        <v>50</v>
      </c>
      <c r="R2407" s="7" t="n">
        <v>14</v>
      </c>
      <c r="S2407" s="7" t="n">
        <v>1</v>
      </c>
      <c r="T2407" s="7" t="n">
        <v>0</v>
      </c>
      <c r="U2407" s="7" t="n">
        <v>0</v>
      </c>
      <c r="V2407" s="7" t="n">
        <v>0.0222</v>
      </c>
      <c r="W2407" s="7"/>
    </row>
    <row r="2408" customFormat="false" ht="15" hidden="false" customHeight="false" outlineLevel="0" collapsed="false">
      <c r="A2408" s="7" t="s">
        <v>2521</v>
      </c>
      <c r="B2408" s="7" t="s">
        <v>108</v>
      </c>
      <c r="C2408" s="7" t="n">
        <v>26</v>
      </c>
      <c r="D2408" s="7" t="s">
        <v>104</v>
      </c>
      <c r="E2408" s="7" t="n">
        <v>20</v>
      </c>
      <c r="F2408" s="7" t="n">
        <v>2</v>
      </c>
      <c r="G2408" s="14" t="n">
        <v>5050.23</v>
      </c>
      <c r="H2408" s="14" t="n">
        <v>66680.57</v>
      </c>
      <c r="I2408" s="14" t="n">
        <v>0</v>
      </c>
      <c r="J2408" s="14" t="n">
        <v>0</v>
      </c>
      <c r="K2408" s="14" t="n">
        <v>0</v>
      </c>
      <c r="L2408" s="14" t="n">
        <v>0</v>
      </c>
      <c r="M2408" s="14"/>
      <c r="N2408" s="14"/>
      <c r="O2408" s="14" t="n">
        <v>0</v>
      </c>
      <c r="P2408" s="7" t="n">
        <v>13</v>
      </c>
      <c r="Q2408" s="7" t="n">
        <v>83</v>
      </c>
      <c r="R2408" s="7" t="n">
        <v>14</v>
      </c>
      <c r="S2408" s="7" t="n">
        <v>0.735</v>
      </c>
      <c r="T2408" s="7" t="n">
        <v>2</v>
      </c>
      <c r="U2408" s="7" t="n">
        <v>0</v>
      </c>
      <c r="V2408" s="7" t="n">
        <v>0.1</v>
      </c>
      <c r="W2408" s="7"/>
    </row>
    <row r="2409" customFormat="false" ht="15" hidden="false" customHeight="false" outlineLevel="0" collapsed="false">
      <c r="A2409" s="7" t="s">
        <v>2522</v>
      </c>
      <c r="B2409" s="7" t="s">
        <v>106</v>
      </c>
      <c r="C2409" s="7" t="n">
        <v>68</v>
      </c>
      <c r="D2409" s="7" t="s">
        <v>104</v>
      </c>
      <c r="E2409" s="7" t="n">
        <v>135</v>
      </c>
      <c r="F2409" s="7" t="n">
        <v>4</v>
      </c>
      <c r="G2409" s="14" t="n">
        <v>4940.63</v>
      </c>
      <c r="H2409" s="14" t="n">
        <v>6019.93</v>
      </c>
      <c r="I2409" s="14" t="n">
        <v>0</v>
      </c>
      <c r="J2409" s="14" t="n">
        <v>0</v>
      </c>
      <c r="K2409" s="14" t="n">
        <v>40300</v>
      </c>
      <c r="L2409" s="14" t="n">
        <v>0</v>
      </c>
      <c r="M2409" s="14" t="n">
        <v>2400</v>
      </c>
      <c r="N2409" s="14" t="n">
        <v>25.3</v>
      </c>
      <c r="O2409" s="14" t="n">
        <v>597.34</v>
      </c>
      <c r="P2409" s="7" t="n">
        <v>20</v>
      </c>
      <c r="Q2409" s="7" t="n">
        <v>44</v>
      </c>
      <c r="R2409" s="7" t="n">
        <v>0</v>
      </c>
      <c r="S2409" s="7" t="n">
        <v>0.319</v>
      </c>
      <c r="T2409" s="7" t="n">
        <v>0</v>
      </c>
      <c r="U2409" s="7" t="n">
        <v>0</v>
      </c>
      <c r="V2409" s="7" t="n">
        <v>0.0166</v>
      </c>
      <c r="W2409" s="7"/>
    </row>
    <row r="2410" customFormat="false" ht="15" hidden="false" customHeight="false" outlineLevel="0" collapsed="false">
      <c r="A2410" s="7" t="s">
        <v>2523</v>
      </c>
      <c r="B2410" s="7" t="s">
        <v>108</v>
      </c>
      <c r="C2410" s="7" t="n">
        <v>66</v>
      </c>
      <c r="D2410" s="7" t="s">
        <v>104</v>
      </c>
      <c r="E2410" s="7" t="n">
        <v>37</v>
      </c>
      <c r="F2410" s="7" t="n">
        <v>3</v>
      </c>
      <c r="G2410" s="14" t="n">
        <v>3755.06</v>
      </c>
      <c r="H2410" s="14" t="n">
        <v>5157.45</v>
      </c>
      <c r="I2410" s="14" t="n">
        <v>0</v>
      </c>
      <c r="J2410" s="14" t="n">
        <v>0</v>
      </c>
      <c r="K2410" s="14" t="n">
        <v>0</v>
      </c>
      <c r="L2410" s="14" t="n">
        <v>14560</v>
      </c>
      <c r="M2410" s="14"/>
      <c r="N2410" s="14"/>
      <c r="O2410" s="14" t="n">
        <v>0</v>
      </c>
      <c r="P2410" s="7" t="n">
        <v>47</v>
      </c>
      <c r="Q2410" s="7" t="n">
        <v>29</v>
      </c>
      <c r="R2410" s="7" t="n">
        <v>0</v>
      </c>
      <c r="S2410" s="7" t="n">
        <v>0.18</v>
      </c>
      <c r="T2410" s="7" t="n">
        <v>0</v>
      </c>
      <c r="U2410" s="7" t="n">
        <v>0</v>
      </c>
      <c r="V2410" s="7" t="n">
        <v>0.0452</v>
      </c>
      <c r="W2410" s="7"/>
    </row>
    <row r="2411" customFormat="false" ht="15" hidden="false" customHeight="false" outlineLevel="0" collapsed="false">
      <c r="A2411" s="7" t="s">
        <v>2524</v>
      </c>
      <c r="B2411" s="7" t="s">
        <v>128</v>
      </c>
      <c r="C2411" s="7" t="n">
        <v>37</v>
      </c>
      <c r="D2411" s="7" t="s">
        <v>102</v>
      </c>
      <c r="E2411" s="7" t="n">
        <v>47</v>
      </c>
      <c r="F2411" s="7" t="n">
        <v>2</v>
      </c>
      <c r="G2411" s="14" t="n">
        <v>183.05</v>
      </c>
      <c r="H2411" s="14" t="n">
        <v>8809.71</v>
      </c>
      <c r="I2411" s="14" t="n">
        <v>0</v>
      </c>
      <c r="J2411" s="14" t="n">
        <v>0</v>
      </c>
      <c r="K2411" s="14" t="n">
        <v>0</v>
      </c>
      <c r="L2411" s="14" t="n">
        <v>0</v>
      </c>
      <c r="M2411" s="14"/>
      <c r="N2411" s="14"/>
      <c r="O2411" s="14" t="n">
        <v>0</v>
      </c>
      <c r="P2411" s="7" t="n">
        <v>17</v>
      </c>
      <c r="Q2411" s="7" t="n">
        <v>14</v>
      </c>
      <c r="R2411" s="7" t="n">
        <v>8</v>
      </c>
      <c r="S2411" s="7" t="n">
        <v>0.717</v>
      </c>
      <c r="T2411" s="7" t="n">
        <v>1</v>
      </c>
      <c r="U2411" s="7" t="n">
        <v>0</v>
      </c>
      <c r="V2411" s="7" t="n">
        <v>0.1648</v>
      </c>
      <c r="W2411" s="7"/>
    </row>
    <row r="2412" customFormat="false" ht="15" hidden="false" customHeight="false" outlineLevel="0" collapsed="false">
      <c r="A2412" s="7" t="s">
        <v>2525</v>
      </c>
      <c r="B2412" s="7" t="s">
        <v>108</v>
      </c>
      <c r="C2412" s="7" t="n">
        <v>34</v>
      </c>
      <c r="D2412" s="7" t="s">
        <v>104</v>
      </c>
      <c r="E2412" s="7" t="n">
        <v>96</v>
      </c>
      <c r="F2412" s="7" t="n">
        <v>2</v>
      </c>
      <c r="G2412" s="14" t="n">
        <v>5314.96</v>
      </c>
      <c r="H2412" s="14" t="n">
        <v>0</v>
      </c>
      <c r="I2412" s="14" t="n">
        <v>0</v>
      </c>
      <c r="J2412" s="14" t="n">
        <v>0</v>
      </c>
      <c r="K2412" s="14" t="n">
        <v>0</v>
      </c>
      <c r="L2412" s="14" t="n">
        <v>0</v>
      </c>
      <c r="M2412" s="14" t="n">
        <v>21200</v>
      </c>
      <c r="N2412" s="14" t="n">
        <v>7.2</v>
      </c>
      <c r="O2412" s="14" t="n">
        <v>765.81</v>
      </c>
      <c r="P2412" s="7" t="n">
        <v>1</v>
      </c>
      <c r="Q2412" s="7" t="n">
        <v>37</v>
      </c>
      <c r="R2412" s="7" t="n">
        <v>11</v>
      </c>
      <c r="S2412" s="7" t="n">
        <v>0.756</v>
      </c>
      <c r="T2412" s="7" t="n">
        <v>0</v>
      </c>
      <c r="U2412" s="7" t="n">
        <v>0</v>
      </c>
      <c r="V2412" s="7" t="n">
        <v>0.0145</v>
      </c>
      <c r="W2412" s="7"/>
    </row>
    <row r="2413" customFormat="false" ht="15" hidden="false" customHeight="false" outlineLevel="0" collapsed="false">
      <c r="A2413" s="7" t="s">
        <v>2526</v>
      </c>
      <c r="B2413" s="7" t="s">
        <v>101</v>
      </c>
      <c r="C2413" s="7" t="n">
        <v>40</v>
      </c>
      <c r="D2413" s="7" t="s">
        <v>102</v>
      </c>
      <c r="E2413" s="7" t="n">
        <v>124</v>
      </c>
      <c r="F2413" s="7" t="n">
        <v>1</v>
      </c>
      <c r="G2413" s="14" t="n">
        <v>8651.82</v>
      </c>
      <c r="H2413" s="14" t="n">
        <v>0</v>
      </c>
      <c r="I2413" s="14" t="n">
        <v>0</v>
      </c>
      <c r="J2413" s="14" t="n">
        <v>0</v>
      </c>
      <c r="K2413" s="14" t="n">
        <v>0</v>
      </c>
      <c r="L2413" s="14" t="n">
        <v>0</v>
      </c>
      <c r="M2413" s="14"/>
      <c r="N2413" s="14"/>
      <c r="O2413" s="14" t="n">
        <v>0</v>
      </c>
      <c r="P2413" s="7" t="n">
        <v>2</v>
      </c>
      <c r="Q2413" s="7" t="n">
        <v>12</v>
      </c>
      <c r="R2413" s="7" t="n">
        <v>10</v>
      </c>
      <c r="S2413" s="7" t="n">
        <v>0.76</v>
      </c>
      <c r="T2413" s="7" t="n">
        <v>1</v>
      </c>
      <c r="U2413" s="7" t="n">
        <v>0</v>
      </c>
      <c r="V2413" s="7" t="n">
        <v>0.1622</v>
      </c>
      <c r="W2413" s="7"/>
    </row>
    <row r="2414" customFormat="false" ht="15" hidden="false" customHeight="false" outlineLevel="0" collapsed="false">
      <c r="A2414" s="7" t="s">
        <v>2527</v>
      </c>
      <c r="B2414" s="7" t="s">
        <v>106</v>
      </c>
      <c r="C2414" s="7" t="n">
        <v>47</v>
      </c>
      <c r="D2414" s="7" t="s">
        <v>102</v>
      </c>
      <c r="E2414" s="7" t="n">
        <v>177</v>
      </c>
      <c r="F2414" s="7" t="n">
        <v>4</v>
      </c>
      <c r="G2414" s="14" t="n">
        <v>9229.12</v>
      </c>
      <c r="H2414" s="14" t="n">
        <v>41010.7</v>
      </c>
      <c r="I2414" s="14" t="n">
        <v>0</v>
      </c>
      <c r="J2414" s="14" t="n">
        <v>639313.33</v>
      </c>
      <c r="K2414" s="14" t="n">
        <v>0</v>
      </c>
      <c r="L2414" s="14" t="n">
        <v>0</v>
      </c>
      <c r="M2414" s="14" t="n">
        <v>21600</v>
      </c>
      <c r="N2414" s="14" t="n">
        <v>55</v>
      </c>
      <c r="O2414" s="14" t="n">
        <v>0</v>
      </c>
      <c r="P2414" s="7" t="n">
        <v>339</v>
      </c>
      <c r="Q2414" s="7" t="n">
        <v>0</v>
      </c>
      <c r="R2414" s="7" t="n">
        <v>0</v>
      </c>
      <c r="S2414" s="7"/>
      <c r="T2414" s="7" t="n">
        <v>0</v>
      </c>
      <c r="U2414" s="7" t="n">
        <v>0</v>
      </c>
      <c r="V2414" s="7" t="n">
        <v>0.2636</v>
      </c>
      <c r="W2414" s="7"/>
    </row>
    <row r="2415" customFormat="false" ht="15" hidden="false" customHeight="false" outlineLevel="0" collapsed="false">
      <c r="A2415" s="7" t="s">
        <v>2528</v>
      </c>
      <c r="B2415" s="7" t="s">
        <v>101</v>
      </c>
      <c r="C2415" s="7" t="n">
        <v>64</v>
      </c>
      <c r="D2415" s="7" t="s">
        <v>102</v>
      </c>
      <c r="E2415" s="7" t="n">
        <v>113</v>
      </c>
      <c r="F2415" s="7" t="n">
        <v>4</v>
      </c>
      <c r="G2415" s="14" t="n">
        <v>3860.29</v>
      </c>
      <c r="H2415" s="14" t="n">
        <v>67955.78</v>
      </c>
      <c r="I2415" s="14" t="n">
        <v>0</v>
      </c>
      <c r="J2415" s="14" t="n">
        <v>0</v>
      </c>
      <c r="K2415" s="14" t="n">
        <v>0</v>
      </c>
      <c r="L2415" s="14" t="n">
        <v>0</v>
      </c>
      <c r="M2415" s="14" t="n">
        <v>11200</v>
      </c>
      <c r="N2415" s="14" t="n">
        <v>12.5</v>
      </c>
      <c r="O2415" s="14" t="n">
        <v>180.44</v>
      </c>
      <c r="P2415" s="7" t="n">
        <v>10</v>
      </c>
      <c r="Q2415" s="7" t="n">
        <v>14</v>
      </c>
      <c r="R2415" s="7" t="n">
        <v>0</v>
      </c>
      <c r="S2415" s="7" t="n">
        <v>0.653</v>
      </c>
      <c r="T2415" s="7" t="n">
        <v>0</v>
      </c>
      <c r="U2415" s="7" t="n">
        <v>0</v>
      </c>
      <c r="V2415" s="7" t="n">
        <v>0.0578</v>
      </c>
      <c r="W2415" s="7"/>
    </row>
    <row r="2416" customFormat="false" ht="15" hidden="false" customHeight="false" outlineLevel="0" collapsed="false">
      <c r="A2416" s="7" t="s">
        <v>2529</v>
      </c>
      <c r="B2416" s="7" t="s">
        <v>101</v>
      </c>
      <c r="C2416" s="7" t="n">
        <v>23</v>
      </c>
      <c r="D2416" s="7" t="s">
        <v>102</v>
      </c>
      <c r="E2416" s="7" t="n">
        <v>20</v>
      </c>
      <c r="F2416" s="7" t="n">
        <v>3</v>
      </c>
      <c r="G2416" s="14" t="n">
        <v>2827.72</v>
      </c>
      <c r="H2416" s="14" t="n">
        <v>1798.44</v>
      </c>
      <c r="I2416" s="14" t="n">
        <v>0</v>
      </c>
      <c r="J2416" s="14" t="n">
        <v>6948.4</v>
      </c>
      <c r="K2416" s="14" t="n">
        <v>0</v>
      </c>
      <c r="L2416" s="14" t="n">
        <v>0</v>
      </c>
      <c r="M2416" s="14"/>
      <c r="N2416" s="14"/>
      <c r="O2416" s="14" t="n">
        <v>0</v>
      </c>
      <c r="P2416" s="7" t="n">
        <v>0</v>
      </c>
      <c r="Q2416" s="7" t="n">
        <v>30</v>
      </c>
      <c r="R2416" s="7" t="n">
        <v>18</v>
      </c>
      <c r="S2416" s="7" t="n">
        <v>0.926</v>
      </c>
      <c r="T2416" s="7" t="n">
        <v>0</v>
      </c>
      <c r="U2416" s="7" t="n">
        <v>0</v>
      </c>
      <c r="V2416" s="7" t="n">
        <v>0.0641</v>
      </c>
      <c r="W2416" s="7"/>
    </row>
    <row r="2417" customFormat="false" ht="15" hidden="false" customHeight="false" outlineLevel="0" collapsed="false">
      <c r="A2417" s="7" t="s">
        <v>2530</v>
      </c>
      <c r="B2417" s="7" t="s">
        <v>106</v>
      </c>
      <c r="C2417" s="7" t="n">
        <v>46</v>
      </c>
      <c r="D2417" s="7" t="s">
        <v>104</v>
      </c>
      <c r="E2417" s="7" t="n">
        <v>112</v>
      </c>
      <c r="F2417" s="7" t="n">
        <v>6</v>
      </c>
      <c r="G2417" s="14" t="n">
        <v>8758.63</v>
      </c>
      <c r="H2417" s="14" t="n">
        <v>42485.81</v>
      </c>
      <c r="I2417" s="14" t="n">
        <v>0</v>
      </c>
      <c r="J2417" s="14" t="n">
        <v>0</v>
      </c>
      <c r="K2417" s="14" t="n">
        <v>328900</v>
      </c>
      <c r="L2417" s="14" t="n">
        <v>11230</v>
      </c>
      <c r="M2417" s="14" t="n">
        <v>23800</v>
      </c>
      <c r="N2417" s="14" t="n">
        <v>62.1</v>
      </c>
      <c r="O2417" s="14" t="n">
        <v>1481.98</v>
      </c>
      <c r="P2417" s="7" t="n">
        <v>2</v>
      </c>
      <c r="Q2417" s="7" t="n">
        <v>85</v>
      </c>
      <c r="R2417" s="7" t="n">
        <v>20</v>
      </c>
      <c r="S2417" s="7" t="n">
        <v>0.558</v>
      </c>
      <c r="T2417" s="7" t="n">
        <v>1</v>
      </c>
      <c r="U2417" s="7" t="n">
        <v>0</v>
      </c>
      <c r="V2417" s="7" t="n">
        <v>0.0188</v>
      </c>
      <c r="W2417" s="7" t="s">
        <v>117</v>
      </c>
    </row>
    <row r="2418" customFormat="false" ht="15" hidden="false" customHeight="false" outlineLevel="0" collapsed="false">
      <c r="A2418" s="7" t="s">
        <v>2531</v>
      </c>
      <c r="B2418" s="7" t="s">
        <v>108</v>
      </c>
      <c r="C2418" s="7" t="n">
        <v>19</v>
      </c>
      <c r="D2418" s="7" t="s">
        <v>104</v>
      </c>
      <c r="E2418" s="7" t="n">
        <v>4</v>
      </c>
      <c r="F2418" s="7" t="n">
        <v>1</v>
      </c>
      <c r="G2418" s="14" t="n">
        <v>1083.31</v>
      </c>
      <c r="H2418" s="14" t="n">
        <v>0</v>
      </c>
      <c r="I2418" s="14" t="n">
        <v>0</v>
      </c>
      <c r="J2418" s="14" t="n">
        <v>0</v>
      </c>
      <c r="K2418" s="14" t="n">
        <v>0</v>
      </c>
      <c r="L2418" s="14" t="n">
        <v>0</v>
      </c>
      <c r="M2418" s="14"/>
      <c r="N2418" s="14"/>
      <c r="O2418" s="14" t="n">
        <v>0</v>
      </c>
      <c r="P2418" s="7" t="n">
        <v>13</v>
      </c>
      <c r="Q2418" s="7" t="n">
        <v>14</v>
      </c>
      <c r="R2418" s="7" t="n">
        <v>10</v>
      </c>
      <c r="S2418" s="7" t="n">
        <v>0.835</v>
      </c>
      <c r="T2418" s="7" t="n">
        <v>0</v>
      </c>
      <c r="U2418" s="7" t="n">
        <v>0</v>
      </c>
      <c r="V2418" s="7" t="n">
        <v>0.0705</v>
      </c>
      <c r="W2418" s="7"/>
    </row>
    <row r="2419" customFormat="false" ht="15" hidden="false" customHeight="false" outlineLevel="0" collapsed="false">
      <c r="A2419" s="7" t="s">
        <v>2532</v>
      </c>
      <c r="B2419" s="7" t="s">
        <v>108</v>
      </c>
      <c r="C2419" s="7" t="n">
        <v>48</v>
      </c>
      <c r="D2419" s="7" t="s">
        <v>102</v>
      </c>
      <c r="E2419" s="7" t="n">
        <v>56</v>
      </c>
      <c r="F2419" s="7" t="n">
        <v>4</v>
      </c>
      <c r="G2419" s="14" t="n">
        <v>2286.53</v>
      </c>
      <c r="H2419" s="14" t="n">
        <v>101018.95</v>
      </c>
      <c r="I2419" s="14" t="n">
        <v>106200</v>
      </c>
      <c r="J2419" s="14" t="n">
        <v>0</v>
      </c>
      <c r="K2419" s="14" t="n">
        <v>0</v>
      </c>
      <c r="L2419" s="14" t="n">
        <v>0</v>
      </c>
      <c r="M2419" s="14" t="n">
        <v>21100</v>
      </c>
      <c r="N2419" s="14" t="n">
        <v>11.6</v>
      </c>
      <c r="O2419" s="14" t="n">
        <v>215.95</v>
      </c>
      <c r="P2419" s="7" t="n">
        <v>38</v>
      </c>
      <c r="Q2419" s="7" t="n">
        <v>10</v>
      </c>
      <c r="R2419" s="7" t="n">
        <v>4</v>
      </c>
      <c r="S2419" s="7" t="n">
        <v>0.803</v>
      </c>
      <c r="T2419" s="7" t="n">
        <v>0</v>
      </c>
      <c r="U2419" s="7" t="n">
        <v>0</v>
      </c>
      <c r="V2419" s="7" t="n">
        <v>0.1314</v>
      </c>
      <c r="W2419" s="7"/>
    </row>
    <row r="2420" customFormat="false" ht="15" hidden="false" customHeight="false" outlineLevel="0" collapsed="false">
      <c r="A2420" s="7" t="s">
        <v>2533</v>
      </c>
      <c r="B2420" s="7" t="s">
        <v>108</v>
      </c>
      <c r="C2420" s="7" t="n">
        <v>49</v>
      </c>
      <c r="D2420" s="7" t="s">
        <v>102</v>
      </c>
      <c r="E2420" s="7" t="n">
        <v>77</v>
      </c>
      <c r="F2420" s="7" t="n">
        <v>2</v>
      </c>
      <c r="G2420" s="14" t="n">
        <v>39866.08</v>
      </c>
      <c r="H2420" s="14" t="n">
        <v>0</v>
      </c>
      <c r="I2420" s="14" t="n">
        <v>0</v>
      </c>
      <c r="J2420" s="14" t="n">
        <v>0</v>
      </c>
      <c r="K2420" s="14" t="n">
        <v>167000</v>
      </c>
      <c r="L2420" s="14" t="n">
        <v>0</v>
      </c>
      <c r="M2420" s="14"/>
      <c r="N2420" s="14"/>
      <c r="O2420" s="14" t="n">
        <v>0</v>
      </c>
      <c r="P2420" s="7" t="n">
        <v>4</v>
      </c>
      <c r="Q2420" s="7" t="n">
        <v>44</v>
      </c>
      <c r="R2420" s="7" t="n">
        <v>0</v>
      </c>
      <c r="S2420" s="7" t="n">
        <v>0.561</v>
      </c>
      <c r="T2420" s="7" t="n">
        <v>0</v>
      </c>
      <c r="U2420" s="7" t="n">
        <v>0</v>
      </c>
      <c r="V2420" s="7" t="n">
        <v>0.0695</v>
      </c>
      <c r="W2420" s="7"/>
    </row>
    <row r="2421" customFormat="false" ht="15" hidden="false" customHeight="false" outlineLevel="0" collapsed="false">
      <c r="A2421" s="7" t="s">
        <v>2534</v>
      </c>
      <c r="B2421" s="7" t="s">
        <v>108</v>
      </c>
      <c r="C2421" s="7" t="n">
        <v>44</v>
      </c>
      <c r="D2421" s="7" t="s">
        <v>102</v>
      </c>
      <c r="E2421" s="7" t="n">
        <v>130</v>
      </c>
      <c r="F2421" s="7" t="n">
        <v>2</v>
      </c>
      <c r="G2421" s="14" t="n">
        <v>4141.58</v>
      </c>
      <c r="H2421" s="14" t="n">
        <v>6755.4</v>
      </c>
      <c r="I2421" s="14" t="n">
        <v>0</v>
      </c>
      <c r="J2421" s="14" t="n">
        <v>0</v>
      </c>
      <c r="K2421" s="14" t="n">
        <v>0</v>
      </c>
      <c r="L2421" s="14" t="n">
        <v>0</v>
      </c>
      <c r="M2421" s="14"/>
      <c r="N2421" s="14"/>
      <c r="O2421" s="14" t="n">
        <v>0</v>
      </c>
      <c r="P2421" s="7" t="n">
        <v>3</v>
      </c>
      <c r="Q2421" s="7" t="n">
        <v>31</v>
      </c>
      <c r="R2421" s="7" t="n">
        <v>0</v>
      </c>
      <c r="S2421" s="7" t="n">
        <v>0.669</v>
      </c>
      <c r="T2421" s="7" t="n">
        <v>0</v>
      </c>
      <c r="U2421" s="7" t="n">
        <v>0</v>
      </c>
      <c r="V2421" s="7" t="n">
        <v>0.0651</v>
      </c>
      <c r="W2421" s="7"/>
    </row>
    <row r="2422" customFormat="false" ht="15" hidden="false" customHeight="false" outlineLevel="0" collapsed="false">
      <c r="A2422" s="7" t="s">
        <v>2535</v>
      </c>
      <c r="B2422" s="7" t="s">
        <v>106</v>
      </c>
      <c r="C2422" s="7" t="n">
        <v>48</v>
      </c>
      <c r="D2422" s="7" t="s">
        <v>102</v>
      </c>
      <c r="E2422" s="7" t="n">
        <v>68</v>
      </c>
      <c r="F2422" s="7" t="n">
        <v>5</v>
      </c>
      <c r="G2422" s="14" t="n">
        <v>11544</v>
      </c>
      <c r="H2422" s="14" t="n">
        <v>0</v>
      </c>
      <c r="I2422" s="14" t="n">
        <v>0</v>
      </c>
      <c r="J2422" s="14" t="n">
        <v>127363.37</v>
      </c>
      <c r="K2422" s="14" t="n">
        <v>259600</v>
      </c>
      <c r="L2422" s="14" t="n">
        <v>0</v>
      </c>
      <c r="M2422" s="14" t="n">
        <v>18300</v>
      </c>
      <c r="N2422" s="14" t="n">
        <v>17.5</v>
      </c>
      <c r="O2422" s="14" t="n">
        <v>188.58</v>
      </c>
      <c r="P2422" s="7" t="n">
        <v>52</v>
      </c>
      <c r="Q2422" s="7" t="n">
        <v>21</v>
      </c>
      <c r="R2422" s="7" t="n">
        <v>8</v>
      </c>
      <c r="S2422" s="7" t="n">
        <v>0.734</v>
      </c>
      <c r="T2422" s="7" t="n">
        <v>0</v>
      </c>
      <c r="U2422" s="7" t="n">
        <v>0</v>
      </c>
      <c r="V2422" s="7" t="n">
        <v>0.0744</v>
      </c>
      <c r="W2422" s="7"/>
    </row>
    <row r="2423" customFormat="false" ht="15" hidden="false" customHeight="false" outlineLevel="0" collapsed="false">
      <c r="A2423" s="7" t="s">
        <v>2536</v>
      </c>
      <c r="B2423" s="7" t="s">
        <v>128</v>
      </c>
      <c r="C2423" s="7" t="n">
        <v>25</v>
      </c>
      <c r="D2423" s="7" t="s">
        <v>102</v>
      </c>
      <c r="E2423" s="7" t="n">
        <v>7</v>
      </c>
      <c r="F2423" s="7" t="n">
        <v>1</v>
      </c>
      <c r="G2423" s="14" t="n">
        <v>439.66</v>
      </c>
      <c r="H2423" s="14" t="n">
        <v>0</v>
      </c>
      <c r="I2423" s="14" t="n">
        <v>0</v>
      </c>
      <c r="J2423" s="14" t="n">
        <v>0</v>
      </c>
      <c r="K2423" s="14" t="n">
        <v>0</v>
      </c>
      <c r="L2423" s="14" t="n">
        <v>0</v>
      </c>
      <c r="M2423" s="14"/>
      <c r="N2423" s="14"/>
      <c r="O2423" s="14" t="n">
        <v>0</v>
      </c>
      <c r="P2423" s="7" t="n">
        <v>69</v>
      </c>
      <c r="Q2423" s="7" t="n">
        <v>13</v>
      </c>
      <c r="R2423" s="7" t="n">
        <v>0</v>
      </c>
      <c r="S2423" s="7" t="n">
        <v>0.544</v>
      </c>
      <c r="T2423" s="7" t="n">
        <v>0</v>
      </c>
      <c r="U2423" s="7" t="n">
        <v>0</v>
      </c>
      <c r="V2423" s="7" t="n">
        <v>0.1196</v>
      </c>
      <c r="W2423" s="7"/>
    </row>
    <row r="2424" customFormat="false" ht="15" hidden="false" customHeight="false" outlineLevel="0" collapsed="false">
      <c r="A2424" s="7" t="s">
        <v>2537</v>
      </c>
      <c r="B2424" s="7" t="s">
        <v>101</v>
      </c>
      <c r="C2424" s="7" t="n">
        <v>29</v>
      </c>
      <c r="D2424" s="7" t="s">
        <v>104</v>
      </c>
      <c r="E2424" s="7" t="n">
        <v>47</v>
      </c>
      <c r="F2424" s="7" t="n">
        <v>5</v>
      </c>
      <c r="G2424" s="14" t="n">
        <v>11396.91</v>
      </c>
      <c r="H2424" s="14" t="n">
        <v>157965.8</v>
      </c>
      <c r="I2424" s="14" t="n">
        <v>700600</v>
      </c>
      <c r="J2424" s="14" t="n">
        <v>0</v>
      </c>
      <c r="K2424" s="14" t="n">
        <v>400600</v>
      </c>
      <c r="L2424" s="14" t="n">
        <v>0</v>
      </c>
      <c r="M2424" s="14" t="n">
        <v>20200</v>
      </c>
      <c r="N2424" s="14" t="n">
        <v>22</v>
      </c>
      <c r="O2424" s="14" t="n">
        <v>1123.92</v>
      </c>
      <c r="P2424" s="7" t="n">
        <v>12</v>
      </c>
      <c r="Q2424" s="7" t="n">
        <v>30</v>
      </c>
      <c r="R2424" s="7" t="n">
        <v>11</v>
      </c>
      <c r="S2424" s="7" t="n">
        <v>0.805</v>
      </c>
      <c r="T2424" s="7" t="n">
        <v>0</v>
      </c>
      <c r="U2424" s="7" t="n">
        <v>0</v>
      </c>
      <c r="V2424" s="7" t="n">
        <v>0.021</v>
      </c>
      <c r="W2424" s="7" t="s">
        <v>435</v>
      </c>
    </row>
    <row r="2425" customFormat="false" ht="15" hidden="false" customHeight="false" outlineLevel="0" collapsed="false">
      <c r="A2425" s="7" t="s">
        <v>2538</v>
      </c>
      <c r="B2425" s="7" t="s">
        <v>101</v>
      </c>
      <c r="C2425" s="7" t="n">
        <v>48</v>
      </c>
      <c r="D2425" s="7" t="s">
        <v>104</v>
      </c>
      <c r="E2425" s="7" t="n">
        <v>101</v>
      </c>
      <c r="F2425" s="7" t="n">
        <v>4</v>
      </c>
      <c r="G2425" s="14" t="n">
        <v>6701.23</v>
      </c>
      <c r="H2425" s="14" t="n">
        <v>15312.12</v>
      </c>
      <c r="I2425" s="14" t="n">
        <v>0</v>
      </c>
      <c r="J2425" s="14" t="n">
        <v>0</v>
      </c>
      <c r="K2425" s="14" t="n">
        <v>409600</v>
      </c>
      <c r="L2425" s="14" t="n">
        <v>0</v>
      </c>
      <c r="M2425" s="14" t="n">
        <v>24000</v>
      </c>
      <c r="N2425" s="14" t="n">
        <v>47.9</v>
      </c>
      <c r="O2425" s="14" t="n">
        <v>1884.96</v>
      </c>
      <c r="P2425" s="7" t="n">
        <v>6</v>
      </c>
      <c r="Q2425" s="7" t="n">
        <v>41</v>
      </c>
      <c r="R2425" s="7" t="n">
        <v>16</v>
      </c>
      <c r="S2425" s="7" t="n">
        <v>0.807</v>
      </c>
      <c r="T2425" s="7" t="n">
        <v>0</v>
      </c>
      <c r="U2425" s="7" t="n">
        <v>0</v>
      </c>
      <c r="V2425" s="7" t="n">
        <v>0.0229</v>
      </c>
      <c r="W2425" s="7" t="s">
        <v>435</v>
      </c>
    </row>
    <row r="2426" customFormat="false" ht="15" hidden="false" customHeight="false" outlineLevel="0" collapsed="false">
      <c r="A2426" s="7" t="s">
        <v>2539</v>
      </c>
      <c r="B2426" s="7" t="s">
        <v>108</v>
      </c>
      <c r="C2426" s="7" t="n">
        <v>49</v>
      </c>
      <c r="D2426" s="7" t="s">
        <v>104</v>
      </c>
      <c r="E2426" s="7" t="n">
        <v>132</v>
      </c>
      <c r="F2426" s="7" t="n">
        <v>3</v>
      </c>
      <c r="G2426" s="14" t="n">
        <v>4339.52</v>
      </c>
      <c r="H2426" s="14" t="n">
        <v>0</v>
      </c>
      <c r="I2426" s="14" t="n">
        <v>0</v>
      </c>
      <c r="J2426" s="14" t="n">
        <v>0</v>
      </c>
      <c r="K2426" s="14" t="n">
        <v>0</v>
      </c>
      <c r="L2426" s="14" t="n">
        <v>3770</v>
      </c>
      <c r="M2426" s="14" t="n">
        <v>19100</v>
      </c>
      <c r="N2426" s="14" t="n">
        <v>35.8</v>
      </c>
      <c r="O2426" s="14" t="n">
        <v>652.84</v>
      </c>
      <c r="P2426" s="7" t="n">
        <v>4</v>
      </c>
      <c r="Q2426" s="7" t="n">
        <v>21</v>
      </c>
      <c r="R2426" s="7" t="n">
        <v>13</v>
      </c>
      <c r="S2426" s="7" t="n">
        <v>0.841</v>
      </c>
      <c r="T2426" s="7" t="n">
        <v>1</v>
      </c>
      <c r="U2426" s="7" t="n">
        <v>0</v>
      </c>
      <c r="V2426" s="7" t="n">
        <v>0.0447</v>
      </c>
      <c r="W2426" s="7"/>
    </row>
    <row r="2427" customFormat="false" ht="15" hidden="false" customHeight="false" outlineLevel="0" collapsed="false">
      <c r="A2427" s="7" t="s">
        <v>2540</v>
      </c>
      <c r="B2427" s="7" t="s">
        <v>106</v>
      </c>
      <c r="C2427" s="7" t="n">
        <v>54</v>
      </c>
      <c r="D2427" s="7" t="s">
        <v>104</v>
      </c>
      <c r="E2427" s="7" t="n">
        <v>61</v>
      </c>
      <c r="F2427" s="7" t="n">
        <v>5</v>
      </c>
      <c r="G2427" s="14" t="n">
        <v>5445.86</v>
      </c>
      <c r="H2427" s="14" t="n">
        <v>0</v>
      </c>
      <c r="I2427" s="14" t="n">
        <v>278100</v>
      </c>
      <c r="J2427" s="14" t="n">
        <v>0</v>
      </c>
      <c r="K2427" s="14" t="n">
        <v>243500</v>
      </c>
      <c r="L2427" s="14" t="n">
        <v>0</v>
      </c>
      <c r="M2427" s="14" t="n">
        <v>14400</v>
      </c>
      <c r="N2427" s="14" t="n">
        <v>16.8</v>
      </c>
      <c r="O2427" s="14" t="n">
        <v>3007.68</v>
      </c>
      <c r="P2427" s="7" t="n">
        <v>12</v>
      </c>
      <c r="Q2427" s="7" t="n">
        <v>75</v>
      </c>
      <c r="R2427" s="7" t="n">
        <v>17</v>
      </c>
      <c r="S2427" s="7" t="n">
        <v>0.554</v>
      </c>
      <c r="T2427" s="7" t="n">
        <v>0</v>
      </c>
      <c r="U2427" s="7" t="n">
        <v>0</v>
      </c>
      <c r="V2427" s="7" t="n">
        <v>0.0122</v>
      </c>
      <c r="W2427" s="7"/>
    </row>
    <row r="2428" customFormat="false" ht="15" hidden="false" customHeight="false" outlineLevel="0" collapsed="false">
      <c r="A2428" s="7" t="s">
        <v>2541</v>
      </c>
      <c r="B2428" s="7" t="s">
        <v>108</v>
      </c>
      <c r="C2428" s="7" t="n">
        <v>33</v>
      </c>
      <c r="D2428" s="7" t="s">
        <v>102</v>
      </c>
      <c r="E2428" s="7" t="n">
        <v>16</v>
      </c>
      <c r="F2428" s="7" t="n">
        <v>1</v>
      </c>
      <c r="G2428" s="14" t="n">
        <v>1410.25</v>
      </c>
      <c r="H2428" s="14" t="n">
        <v>0</v>
      </c>
      <c r="I2428" s="14" t="n">
        <v>0</v>
      </c>
      <c r="J2428" s="14" t="n">
        <v>0</v>
      </c>
      <c r="K2428" s="14" t="n">
        <v>0</v>
      </c>
      <c r="L2428" s="14" t="n">
        <v>0</v>
      </c>
      <c r="M2428" s="14"/>
      <c r="N2428" s="14"/>
      <c r="O2428" s="14" t="n">
        <v>0</v>
      </c>
      <c r="P2428" s="7" t="n">
        <v>14</v>
      </c>
      <c r="Q2428" s="7" t="n">
        <v>30</v>
      </c>
      <c r="R2428" s="7" t="n">
        <v>13</v>
      </c>
      <c r="S2428" s="7" t="n">
        <v>1</v>
      </c>
      <c r="T2428" s="7" t="n">
        <v>0</v>
      </c>
      <c r="U2428" s="7" t="n">
        <v>0</v>
      </c>
      <c r="V2428" s="7" t="n">
        <v>0.1089</v>
      </c>
      <c r="W2428" s="7"/>
    </row>
    <row r="2429" customFormat="false" ht="15" hidden="false" customHeight="false" outlineLevel="0" collapsed="false">
      <c r="A2429" s="7" t="s">
        <v>2542</v>
      </c>
      <c r="B2429" s="7" t="s">
        <v>108</v>
      </c>
      <c r="C2429" s="7" t="n">
        <v>34</v>
      </c>
      <c r="D2429" s="7" t="s">
        <v>102</v>
      </c>
      <c r="E2429" s="7" t="n">
        <v>48</v>
      </c>
      <c r="F2429" s="7" t="n">
        <v>4</v>
      </c>
      <c r="G2429" s="14" t="n">
        <v>10255.86</v>
      </c>
      <c r="H2429" s="14" t="n">
        <v>29452.36</v>
      </c>
      <c r="I2429" s="14" t="n">
        <v>0</v>
      </c>
      <c r="J2429" s="14" t="n">
        <v>0</v>
      </c>
      <c r="K2429" s="14" t="n">
        <v>282600</v>
      </c>
      <c r="L2429" s="14" t="n">
        <v>0</v>
      </c>
      <c r="M2429" s="14"/>
      <c r="N2429" s="14"/>
      <c r="O2429" s="14" t="n">
        <v>0</v>
      </c>
      <c r="P2429" s="7" t="n">
        <v>14</v>
      </c>
      <c r="Q2429" s="7" t="n">
        <v>48</v>
      </c>
      <c r="R2429" s="7" t="n">
        <v>12</v>
      </c>
      <c r="S2429" s="7" t="n">
        <v>0.836</v>
      </c>
      <c r="T2429" s="7" t="n">
        <v>0</v>
      </c>
      <c r="U2429" s="7" t="n">
        <v>0</v>
      </c>
      <c r="V2429" s="7" t="n">
        <v>0.0365</v>
      </c>
      <c r="W2429" s="7"/>
    </row>
    <row r="2430" customFormat="false" ht="15" hidden="false" customHeight="false" outlineLevel="0" collapsed="false">
      <c r="A2430" s="7" t="s">
        <v>2543</v>
      </c>
      <c r="B2430" s="7" t="s">
        <v>106</v>
      </c>
      <c r="C2430" s="7" t="n">
        <v>32</v>
      </c>
      <c r="D2430" s="7" t="s">
        <v>104</v>
      </c>
      <c r="E2430" s="7" t="n">
        <v>3</v>
      </c>
      <c r="F2430" s="7" t="n">
        <v>2</v>
      </c>
      <c r="G2430" s="14" t="n">
        <v>11416.34</v>
      </c>
      <c r="H2430" s="14" t="n">
        <v>13970.64</v>
      </c>
      <c r="I2430" s="14" t="n">
        <v>0</v>
      </c>
      <c r="J2430" s="14" t="n">
        <v>0</v>
      </c>
      <c r="K2430" s="14" t="n">
        <v>0</v>
      </c>
      <c r="L2430" s="14" t="n">
        <v>0</v>
      </c>
      <c r="M2430" s="14"/>
      <c r="N2430" s="14"/>
      <c r="O2430" s="14" t="n">
        <v>0</v>
      </c>
      <c r="P2430" s="7" t="n">
        <v>6</v>
      </c>
      <c r="Q2430" s="7" t="n">
        <v>114</v>
      </c>
      <c r="R2430" s="7" t="n">
        <v>0</v>
      </c>
      <c r="S2430" s="7" t="n">
        <v>0.447</v>
      </c>
      <c r="T2430" s="7" t="n">
        <v>1</v>
      </c>
      <c r="U2430" s="7" t="n">
        <v>0</v>
      </c>
      <c r="V2430" s="7" t="n">
        <v>0.0489</v>
      </c>
      <c r="W2430" s="7"/>
    </row>
    <row r="2431" customFormat="false" ht="15" hidden="false" customHeight="false" outlineLevel="0" collapsed="false">
      <c r="A2431" s="7" t="s">
        <v>2544</v>
      </c>
      <c r="B2431" s="7" t="s">
        <v>108</v>
      </c>
      <c r="C2431" s="7" t="n">
        <v>40</v>
      </c>
      <c r="D2431" s="7" t="s">
        <v>102</v>
      </c>
      <c r="E2431" s="7" t="n">
        <v>76</v>
      </c>
      <c r="F2431" s="7" t="n">
        <v>5</v>
      </c>
      <c r="G2431" s="14" t="n">
        <v>1476.17</v>
      </c>
      <c r="H2431" s="14" t="n">
        <v>35297.54</v>
      </c>
      <c r="I2431" s="14" t="n">
        <v>0</v>
      </c>
      <c r="J2431" s="14" t="n">
        <v>0</v>
      </c>
      <c r="K2431" s="14" t="n">
        <v>136500</v>
      </c>
      <c r="L2431" s="14" t="n">
        <v>0</v>
      </c>
      <c r="M2431" s="14" t="n">
        <v>8400</v>
      </c>
      <c r="N2431" s="14" t="n">
        <v>11</v>
      </c>
      <c r="O2431" s="14" t="n">
        <v>156.32</v>
      </c>
      <c r="P2431" s="7" t="n">
        <v>87</v>
      </c>
      <c r="Q2431" s="7" t="n">
        <v>17</v>
      </c>
      <c r="R2431" s="7" t="n">
        <v>0</v>
      </c>
      <c r="S2431" s="7" t="n">
        <v>0.767</v>
      </c>
      <c r="T2431" s="7" t="n">
        <v>0</v>
      </c>
      <c r="U2431" s="7" t="n">
        <v>0</v>
      </c>
      <c r="V2431" s="7" t="n">
        <v>0.0537</v>
      </c>
      <c r="W2431" s="7"/>
    </row>
    <row r="2432" customFormat="false" ht="15" hidden="false" customHeight="false" outlineLevel="0" collapsed="false">
      <c r="A2432" s="7" t="s">
        <v>2545</v>
      </c>
      <c r="B2432" s="7" t="s">
        <v>128</v>
      </c>
      <c r="C2432" s="7" t="n">
        <v>53</v>
      </c>
      <c r="D2432" s="7" t="s">
        <v>102</v>
      </c>
      <c r="E2432" s="7" t="n">
        <v>107</v>
      </c>
      <c r="F2432" s="7" t="n">
        <v>1</v>
      </c>
      <c r="G2432" s="14" t="n">
        <v>506.53</v>
      </c>
      <c r="H2432" s="14" t="n">
        <v>0</v>
      </c>
      <c r="I2432" s="14" t="n">
        <v>0</v>
      </c>
      <c r="J2432" s="14" t="n">
        <v>0</v>
      </c>
      <c r="K2432" s="14" t="n">
        <v>0</v>
      </c>
      <c r="L2432" s="14" t="n">
        <v>0</v>
      </c>
      <c r="M2432" s="14"/>
      <c r="N2432" s="14"/>
      <c r="O2432" s="14" t="n">
        <v>0</v>
      </c>
      <c r="P2432" s="7" t="n">
        <v>18</v>
      </c>
      <c r="Q2432" s="7" t="n">
        <v>15</v>
      </c>
      <c r="R2432" s="7" t="n">
        <v>0</v>
      </c>
      <c r="S2432" s="7" t="n">
        <v>0.507</v>
      </c>
      <c r="T2432" s="7" t="n">
        <v>1</v>
      </c>
      <c r="U2432" s="7" t="n">
        <v>0</v>
      </c>
      <c r="V2432" s="7" t="n">
        <v>0.2432</v>
      </c>
      <c r="W2432" s="7"/>
    </row>
    <row r="2433" customFormat="false" ht="15" hidden="false" customHeight="false" outlineLevel="0" collapsed="false">
      <c r="A2433" s="7" t="s">
        <v>2546</v>
      </c>
      <c r="B2433" s="7" t="s">
        <v>108</v>
      </c>
      <c r="C2433" s="7" t="n">
        <v>19</v>
      </c>
      <c r="D2433" s="7" t="s">
        <v>102</v>
      </c>
      <c r="E2433" s="7" t="n">
        <v>3</v>
      </c>
      <c r="F2433" s="7" t="n">
        <v>3</v>
      </c>
      <c r="G2433" s="14" t="n">
        <v>1558.16</v>
      </c>
      <c r="H2433" s="14" t="n">
        <v>16106.17</v>
      </c>
      <c r="I2433" s="14" t="n">
        <v>0</v>
      </c>
      <c r="J2433" s="14" t="n">
        <v>0</v>
      </c>
      <c r="K2433" s="14" t="n">
        <v>0</v>
      </c>
      <c r="L2433" s="14" t="n">
        <v>26150</v>
      </c>
      <c r="M2433" s="14"/>
      <c r="N2433" s="14"/>
      <c r="O2433" s="14" t="n">
        <v>0</v>
      </c>
      <c r="P2433" s="7" t="n">
        <v>42</v>
      </c>
      <c r="Q2433" s="7" t="n">
        <v>5</v>
      </c>
      <c r="R2433" s="7" t="n">
        <v>9</v>
      </c>
      <c r="S2433" s="7" t="n">
        <v>0.846</v>
      </c>
      <c r="T2433" s="7" t="n">
        <v>0</v>
      </c>
      <c r="U2433" s="7" t="n">
        <v>0</v>
      </c>
      <c r="V2433" s="7" t="n">
        <v>0.1561</v>
      </c>
      <c r="W2433" s="7"/>
    </row>
    <row r="2434" customFormat="false" ht="15" hidden="false" customHeight="false" outlineLevel="0" collapsed="false">
      <c r="A2434" s="7" t="s">
        <v>2547</v>
      </c>
      <c r="B2434" s="7" t="s">
        <v>101</v>
      </c>
      <c r="C2434" s="7" t="n">
        <v>30</v>
      </c>
      <c r="D2434" s="7" t="s">
        <v>102</v>
      </c>
      <c r="E2434" s="7" t="n">
        <v>29</v>
      </c>
      <c r="F2434" s="7" t="n">
        <v>3</v>
      </c>
      <c r="G2434" s="14" t="n">
        <v>6737.25</v>
      </c>
      <c r="H2434" s="14" t="n">
        <v>3491.06</v>
      </c>
      <c r="I2434" s="14" t="n">
        <v>0</v>
      </c>
      <c r="J2434" s="14" t="n">
        <v>0</v>
      </c>
      <c r="K2434" s="14" t="n">
        <v>0</v>
      </c>
      <c r="L2434" s="14" t="n">
        <v>4910</v>
      </c>
      <c r="M2434" s="14"/>
      <c r="N2434" s="14"/>
      <c r="O2434" s="14" t="n">
        <v>0</v>
      </c>
      <c r="P2434" s="7" t="n">
        <v>7</v>
      </c>
      <c r="Q2434" s="7" t="n">
        <v>27</v>
      </c>
      <c r="R2434" s="7" t="n">
        <v>15</v>
      </c>
      <c r="S2434" s="7" t="n">
        <v>0.825</v>
      </c>
      <c r="T2434" s="7" t="n">
        <v>1</v>
      </c>
      <c r="U2434" s="7" t="n">
        <v>0</v>
      </c>
      <c r="V2434" s="7" t="n">
        <v>0.1236</v>
      </c>
      <c r="W2434" s="7"/>
    </row>
    <row r="2435" customFormat="false" ht="15" hidden="false" customHeight="false" outlineLevel="0" collapsed="false">
      <c r="A2435" s="7" t="s">
        <v>2548</v>
      </c>
      <c r="B2435" s="7" t="s">
        <v>108</v>
      </c>
      <c r="C2435" s="7" t="n">
        <v>61</v>
      </c>
      <c r="D2435" s="7" t="s">
        <v>104</v>
      </c>
      <c r="E2435" s="7" t="n">
        <v>220</v>
      </c>
      <c r="F2435" s="7" t="n">
        <v>4</v>
      </c>
      <c r="G2435" s="14" t="n">
        <v>2196.61</v>
      </c>
      <c r="H2435" s="14" t="n">
        <v>35593.47</v>
      </c>
      <c r="I2435" s="14" t="n">
        <v>0</v>
      </c>
      <c r="J2435" s="14" t="n">
        <v>0</v>
      </c>
      <c r="K2435" s="14" t="n">
        <v>166700</v>
      </c>
      <c r="L2435" s="14" t="n">
        <v>0</v>
      </c>
      <c r="M2435" s="14" t="n">
        <v>6300</v>
      </c>
      <c r="N2435" s="14" t="n">
        <v>29.3</v>
      </c>
      <c r="O2435" s="14" t="n">
        <v>168.64</v>
      </c>
      <c r="P2435" s="7" t="n">
        <v>29</v>
      </c>
      <c r="Q2435" s="7" t="n">
        <v>14</v>
      </c>
      <c r="R2435" s="7" t="n">
        <v>0</v>
      </c>
      <c r="S2435" s="7" t="n">
        <v>0.672</v>
      </c>
      <c r="T2435" s="7" t="n">
        <v>1</v>
      </c>
      <c r="U2435" s="7" t="n">
        <v>0</v>
      </c>
      <c r="V2435" s="7" t="n">
        <v>0.047</v>
      </c>
      <c r="W2435" s="7"/>
    </row>
    <row r="2436" customFormat="false" ht="15" hidden="false" customHeight="false" outlineLevel="0" collapsed="false">
      <c r="A2436" s="7" t="s">
        <v>2549</v>
      </c>
      <c r="B2436" s="7" t="s">
        <v>108</v>
      </c>
      <c r="C2436" s="7" t="n">
        <v>29</v>
      </c>
      <c r="D2436" s="7" t="s">
        <v>102</v>
      </c>
      <c r="E2436" s="7" t="n">
        <v>10</v>
      </c>
      <c r="F2436" s="7" t="n">
        <v>4</v>
      </c>
      <c r="G2436" s="14" t="n">
        <v>2444</v>
      </c>
      <c r="H2436" s="14" t="n">
        <v>3166.24</v>
      </c>
      <c r="I2436" s="14" t="n">
        <v>0</v>
      </c>
      <c r="J2436" s="14" t="n">
        <v>0</v>
      </c>
      <c r="K2436" s="14" t="n">
        <v>95100</v>
      </c>
      <c r="L2436" s="14" t="n">
        <v>0</v>
      </c>
      <c r="M2436" s="14"/>
      <c r="N2436" s="14"/>
      <c r="O2436" s="14" t="n">
        <v>0</v>
      </c>
      <c r="P2436" s="7" t="n">
        <v>12</v>
      </c>
      <c r="Q2436" s="7" t="n">
        <v>13</v>
      </c>
      <c r="R2436" s="7" t="n">
        <v>6</v>
      </c>
      <c r="S2436" s="7" t="n">
        <v>0.684</v>
      </c>
      <c r="T2436" s="7" t="n">
        <v>0</v>
      </c>
      <c r="U2436" s="7" t="n">
        <v>0</v>
      </c>
      <c r="V2436" s="7" t="n">
        <v>0.1018</v>
      </c>
      <c r="W2436" s="7"/>
    </row>
    <row r="2437" customFormat="false" ht="15" hidden="false" customHeight="false" outlineLevel="0" collapsed="false">
      <c r="A2437" s="7" t="s">
        <v>2550</v>
      </c>
      <c r="B2437" s="7" t="s">
        <v>101</v>
      </c>
      <c r="C2437" s="7" t="n">
        <v>51</v>
      </c>
      <c r="D2437" s="7" t="s">
        <v>102</v>
      </c>
      <c r="E2437" s="7" t="n">
        <v>204</v>
      </c>
      <c r="F2437" s="7" t="n">
        <v>3</v>
      </c>
      <c r="G2437" s="14" t="n">
        <v>3909.2</v>
      </c>
      <c r="H2437" s="14" t="n">
        <v>25346.17</v>
      </c>
      <c r="I2437" s="14" t="n">
        <v>0</v>
      </c>
      <c r="J2437" s="14" t="n">
        <v>0</v>
      </c>
      <c r="K2437" s="14" t="n">
        <v>355600</v>
      </c>
      <c r="L2437" s="14" t="n">
        <v>0</v>
      </c>
      <c r="M2437" s="14"/>
      <c r="N2437" s="14"/>
      <c r="O2437" s="14" t="n">
        <v>0</v>
      </c>
      <c r="P2437" s="7" t="n">
        <v>8</v>
      </c>
      <c r="Q2437" s="7" t="n">
        <v>30</v>
      </c>
      <c r="R2437" s="7" t="n">
        <v>8</v>
      </c>
      <c r="S2437" s="7" t="n">
        <v>0.541</v>
      </c>
      <c r="T2437" s="7" t="n">
        <v>0</v>
      </c>
      <c r="U2437" s="7" t="n">
        <v>0</v>
      </c>
      <c r="V2437" s="7" t="n">
        <v>0.0582</v>
      </c>
      <c r="W2437" s="7"/>
    </row>
    <row r="2438" customFormat="false" ht="15" hidden="false" customHeight="false" outlineLevel="0" collapsed="false">
      <c r="A2438" s="7" t="s">
        <v>2551</v>
      </c>
      <c r="B2438" s="7" t="s">
        <v>108</v>
      </c>
      <c r="C2438" s="7" t="n">
        <v>32</v>
      </c>
      <c r="D2438" s="7" t="s">
        <v>104</v>
      </c>
      <c r="E2438" s="7" t="n">
        <v>54</v>
      </c>
      <c r="F2438" s="7" t="n">
        <v>5</v>
      </c>
      <c r="G2438" s="14" t="n">
        <v>15930.79</v>
      </c>
      <c r="H2438" s="14" t="n">
        <v>181869.26</v>
      </c>
      <c r="I2438" s="14" t="n">
        <v>0</v>
      </c>
      <c r="J2438" s="14" t="n">
        <v>0</v>
      </c>
      <c r="K2438" s="14" t="n">
        <v>626300</v>
      </c>
      <c r="L2438" s="14" t="n">
        <v>0</v>
      </c>
      <c r="M2438" s="14" t="n">
        <v>24300</v>
      </c>
      <c r="N2438" s="14" t="n">
        <v>27.4</v>
      </c>
      <c r="O2438" s="14" t="n">
        <v>1731.66</v>
      </c>
      <c r="P2438" s="7" t="n">
        <v>22</v>
      </c>
      <c r="Q2438" s="7" t="n">
        <v>35</v>
      </c>
      <c r="R2438" s="7" t="n">
        <v>9</v>
      </c>
      <c r="S2438" s="7" t="n">
        <v>0.701</v>
      </c>
      <c r="T2438" s="7" t="n">
        <v>0</v>
      </c>
      <c r="U2438" s="7" t="n">
        <v>0</v>
      </c>
      <c r="V2438" s="7" t="n">
        <v>0.0168</v>
      </c>
      <c r="W2438" s="7"/>
    </row>
    <row r="2439" customFormat="false" ht="15" hidden="false" customHeight="false" outlineLevel="0" collapsed="false">
      <c r="A2439" s="7" t="s">
        <v>2552</v>
      </c>
      <c r="B2439" s="7" t="s">
        <v>128</v>
      </c>
      <c r="C2439" s="7" t="n">
        <v>44</v>
      </c>
      <c r="D2439" s="7" t="s">
        <v>102</v>
      </c>
      <c r="E2439" s="7" t="n">
        <v>94</v>
      </c>
      <c r="F2439" s="7" t="n">
        <v>4</v>
      </c>
      <c r="G2439" s="14" t="n">
        <v>11325.25</v>
      </c>
      <c r="H2439" s="14" t="n">
        <v>244087.93</v>
      </c>
      <c r="I2439" s="14" t="n">
        <v>0</v>
      </c>
      <c r="J2439" s="14" t="n">
        <v>0</v>
      </c>
      <c r="K2439" s="14" t="n">
        <v>644100</v>
      </c>
      <c r="L2439" s="14" t="n">
        <v>0</v>
      </c>
      <c r="M2439" s="14" t="n">
        <v>38800</v>
      </c>
      <c r="N2439" s="14" t="n">
        <v>23.9</v>
      </c>
      <c r="O2439" s="14" t="n">
        <v>0</v>
      </c>
      <c r="P2439" s="7" t="n">
        <v>292</v>
      </c>
      <c r="Q2439" s="7" t="n">
        <v>0</v>
      </c>
      <c r="R2439" s="7" t="n">
        <v>0</v>
      </c>
      <c r="S2439" s="7"/>
      <c r="T2439" s="7" t="n">
        <v>0</v>
      </c>
      <c r="U2439" s="7" t="n">
        <v>0</v>
      </c>
      <c r="V2439" s="7" t="n">
        <v>0.2693</v>
      </c>
      <c r="W2439" s="7"/>
    </row>
    <row r="2440" customFormat="false" ht="15" hidden="false" customHeight="false" outlineLevel="0" collapsed="false">
      <c r="A2440" s="7" t="s">
        <v>2553</v>
      </c>
      <c r="B2440" s="7" t="s">
        <v>108</v>
      </c>
      <c r="C2440" s="7" t="n">
        <v>40</v>
      </c>
      <c r="D2440" s="7" t="s">
        <v>102</v>
      </c>
      <c r="E2440" s="7" t="n">
        <v>60</v>
      </c>
      <c r="F2440" s="7" t="n">
        <v>2</v>
      </c>
      <c r="G2440" s="14" t="n">
        <v>1070.38</v>
      </c>
      <c r="H2440" s="14" t="n">
        <v>1464.56</v>
      </c>
      <c r="I2440" s="14" t="n">
        <v>0</v>
      </c>
      <c r="J2440" s="14" t="n">
        <v>0</v>
      </c>
      <c r="K2440" s="14" t="n">
        <v>0</v>
      </c>
      <c r="L2440" s="14" t="n">
        <v>0</v>
      </c>
      <c r="M2440" s="14"/>
      <c r="N2440" s="14"/>
      <c r="O2440" s="14" t="n">
        <v>0</v>
      </c>
      <c r="P2440" s="7" t="n">
        <v>7</v>
      </c>
      <c r="Q2440" s="7" t="n">
        <v>33</v>
      </c>
      <c r="R2440" s="7" t="n">
        <v>15</v>
      </c>
      <c r="S2440" s="7" t="n">
        <v>0.88</v>
      </c>
      <c r="T2440" s="7" t="n">
        <v>0</v>
      </c>
      <c r="U2440" s="7" t="n">
        <v>0</v>
      </c>
      <c r="V2440" s="7" t="n">
        <v>0.0449</v>
      </c>
      <c r="W2440" s="7"/>
    </row>
    <row r="2441" customFormat="false" ht="15" hidden="false" customHeight="false" outlineLevel="0" collapsed="false">
      <c r="A2441" s="7" t="s">
        <v>2554</v>
      </c>
      <c r="B2441" s="7" t="s">
        <v>101</v>
      </c>
      <c r="C2441" s="7" t="n">
        <v>19</v>
      </c>
      <c r="D2441" s="7" t="s">
        <v>104</v>
      </c>
      <c r="E2441" s="7" t="n">
        <v>4</v>
      </c>
      <c r="F2441" s="7" t="n">
        <v>3</v>
      </c>
      <c r="G2441" s="14" t="n">
        <v>24955.38</v>
      </c>
      <c r="H2441" s="14" t="n">
        <v>0</v>
      </c>
      <c r="I2441" s="14" t="n">
        <v>0</v>
      </c>
      <c r="J2441" s="14" t="n">
        <v>395582.2</v>
      </c>
      <c r="K2441" s="14" t="n">
        <v>0</v>
      </c>
      <c r="L2441" s="14" t="n">
        <v>0</v>
      </c>
      <c r="M2441" s="14" t="n">
        <v>20300</v>
      </c>
      <c r="N2441" s="14" t="n">
        <v>20.4</v>
      </c>
      <c r="O2441" s="14" t="n">
        <v>415.86</v>
      </c>
      <c r="P2441" s="7" t="n">
        <v>1</v>
      </c>
      <c r="Q2441" s="7" t="n">
        <v>31</v>
      </c>
      <c r="R2441" s="7" t="n">
        <v>16</v>
      </c>
      <c r="S2441" s="7" t="n">
        <v>0.76</v>
      </c>
      <c r="T2441" s="7" t="n">
        <v>0</v>
      </c>
      <c r="U2441" s="7" t="n">
        <v>0</v>
      </c>
      <c r="V2441" s="7" t="n">
        <v>0.0354</v>
      </c>
      <c r="W2441" s="7"/>
    </row>
    <row r="2442" customFormat="false" ht="15" hidden="false" customHeight="false" outlineLevel="0" collapsed="false">
      <c r="A2442" s="7" t="s">
        <v>2555</v>
      </c>
      <c r="B2442" s="7" t="s">
        <v>101</v>
      </c>
      <c r="C2442" s="7" t="n">
        <v>47</v>
      </c>
      <c r="D2442" s="7" t="s">
        <v>104</v>
      </c>
      <c r="E2442" s="7" t="n">
        <v>141</v>
      </c>
      <c r="F2442" s="7" t="n">
        <v>3</v>
      </c>
      <c r="G2442" s="14" t="n">
        <v>8103.16</v>
      </c>
      <c r="H2442" s="14" t="n">
        <v>5321.4</v>
      </c>
      <c r="I2442" s="14" t="n">
        <v>0</v>
      </c>
      <c r="J2442" s="14" t="n">
        <v>0</v>
      </c>
      <c r="K2442" s="14" t="n">
        <v>0</v>
      </c>
      <c r="L2442" s="14" t="n">
        <v>0</v>
      </c>
      <c r="M2442" s="14" t="n">
        <v>11000</v>
      </c>
      <c r="N2442" s="14" t="n">
        <v>69.5</v>
      </c>
      <c r="O2442" s="14" t="n">
        <v>918.88</v>
      </c>
      <c r="P2442" s="7" t="n">
        <v>10</v>
      </c>
      <c r="Q2442" s="7" t="n">
        <v>46</v>
      </c>
      <c r="R2442" s="7" t="n">
        <v>20</v>
      </c>
      <c r="S2442" s="7" t="n">
        <v>0.734</v>
      </c>
      <c r="T2442" s="7" t="n">
        <v>1</v>
      </c>
      <c r="U2442" s="7" t="n">
        <v>0</v>
      </c>
      <c r="V2442" s="7" t="n">
        <v>0.0355</v>
      </c>
      <c r="W2442" s="7"/>
    </row>
    <row r="2443" customFormat="false" ht="15" hidden="false" customHeight="false" outlineLevel="0" collapsed="false">
      <c r="A2443" s="7" t="s">
        <v>2556</v>
      </c>
      <c r="B2443" s="7" t="s">
        <v>101</v>
      </c>
      <c r="C2443" s="7" t="n">
        <v>52</v>
      </c>
      <c r="D2443" s="7" t="s">
        <v>102</v>
      </c>
      <c r="E2443" s="7" t="n">
        <v>73</v>
      </c>
      <c r="F2443" s="7" t="n">
        <v>3</v>
      </c>
      <c r="G2443" s="14" t="n">
        <v>7518.93</v>
      </c>
      <c r="H2443" s="14" t="n">
        <v>30514.47</v>
      </c>
      <c r="I2443" s="14" t="n">
        <v>12000</v>
      </c>
      <c r="J2443" s="14" t="n">
        <v>0</v>
      </c>
      <c r="K2443" s="14" t="n">
        <v>0</v>
      </c>
      <c r="L2443" s="14" t="n">
        <v>0</v>
      </c>
      <c r="M2443" s="14"/>
      <c r="N2443" s="14"/>
      <c r="O2443" s="14" t="n">
        <v>0</v>
      </c>
      <c r="P2443" s="7" t="n">
        <v>9</v>
      </c>
      <c r="Q2443" s="7" t="n">
        <v>16</v>
      </c>
      <c r="R2443" s="7" t="n">
        <v>0</v>
      </c>
      <c r="S2443" s="7" t="n">
        <v>0.602</v>
      </c>
      <c r="T2443" s="7" t="n">
        <v>0</v>
      </c>
      <c r="U2443" s="7" t="n">
        <v>0</v>
      </c>
      <c r="V2443" s="7" t="n">
        <v>0.0611</v>
      </c>
      <c r="W2443" s="7"/>
    </row>
    <row r="2444" customFormat="false" ht="15" hidden="false" customHeight="false" outlineLevel="0" collapsed="false">
      <c r="A2444" s="7" t="s">
        <v>2557</v>
      </c>
      <c r="B2444" s="7" t="s">
        <v>106</v>
      </c>
      <c r="C2444" s="7" t="n">
        <v>43</v>
      </c>
      <c r="D2444" s="7" t="s">
        <v>104</v>
      </c>
      <c r="E2444" s="7" t="n">
        <v>25</v>
      </c>
      <c r="F2444" s="7" t="n">
        <v>2</v>
      </c>
      <c r="G2444" s="14" t="n">
        <v>5271.2</v>
      </c>
      <c r="H2444" s="14" t="n">
        <v>6318.79</v>
      </c>
      <c r="I2444" s="14" t="n">
        <v>0</v>
      </c>
      <c r="J2444" s="14" t="n">
        <v>0</v>
      </c>
      <c r="K2444" s="14" t="n">
        <v>0</v>
      </c>
      <c r="L2444" s="14" t="n">
        <v>0</v>
      </c>
      <c r="M2444" s="14"/>
      <c r="N2444" s="14"/>
      <c r="O2444" s="14" t="n">
        <v>0</v>
      </c>
      <c r="P2444" s="7" t="n">
        <v>17</v>
      </c>
      <c r="Q2444" s="7" t="n">
        <v>18</v>
      </c>
      <c r="R2444" s="7" t="n">
        <v>11</v>
      </c>
      <c r="S2444" s="7" t="n">
        <v>0.685</v>
      </c>
      <c r="T2444" s="7" t="n">
        <v>0</v>
      </c>
      <c r="U2444" s="7" t="n">
        <v>0</v>
      </c>
      <c r="V2444" s="7" t="n">
        <v>0.0538</v>
      </c>
      <c r="W2444" s="7"/>
    </row>
    <row r="2445" customFormat="false" ht="15" hidden="false" customHeight="false" outlineLevel="0" collapsed="false">
      <c r="A2445" s="7" t="s">
        <v>2558</v>
      </c>
      <c r="B2445" s="7" t="s">
        <v>106</v>
      </c>
      <c r="C2445" s="7" t="n">
        <v>46</v>
      </c>
      <c r="D2445" s="7" t="s">
        <v>104</v>
      </c>
      <c r="E2445" s="7" t="n">
        <v>77</v>
      </c>
      <c r="F2445" s="7" t="n">
        <v>3</v>
      </c>
      <c r="G2445" s="14" t="n">
        <v>3359.78</v>
      </c>
      <c r="H2445" s="14" t="n">
        <v>0</v>
      </c>
      <c r="I2445" s="14" t="n">
        <v>0</v>
      </c>
      <c r="J2445" s="14" t="n">
        <v>0</v>
      </c>
      <c r="K2445" s="14" t="n">
        <v>0</v>
      </c>
      <c r="L2445" s="14" t="n">
        <v>6370</v>
      </c>
      <c r="M2445" s="14" t="n">
        <v>6200</v>
      </c>
      <c r="N2445" s="14" t="n">
        <v>36.1</v>
      </c>
      <c r="O2445" s="14" t="n">
        <v>528.32</v>
      </c>
      <c r="P2445" s="7" t="n">
        <v>8</v>
      </c>
      <c r="Q2445" s="7" t="n">
        <v>34</v>
      </c>
      <c r="R2445" s="7" t="n">
        <v>7</v>
      </c>
      <c r="S2445" s="7" t="n">
        <v>0.774</v>
      </c>
      <c r="T2445" s="7" t="n">
        <v>0</v>
      </c>
      <c r="U2445" s="7" t="n">
        <v>0</v>
      </c>
      <c r="V2445" s="7" t="n">
        <v>0.033</v>
      </c>
      <c r="W2445" s="7"/>
    </row>
    <row r="2446" customFormat="false" ht="15" hidden="false" customHeight="false" outlineLevel="0" collapsed="false">
      <c r="A2446" s="7" t="s">
        <v>2559</v>
      </c>
      <c r="B2446" s="7" t="s">
        <v>128</v>
      </c>
      <c r="C2446" s="7" t="n">
        <v>55</v>
      </c>
      <c r="D2446" s="7" t="s">
        <v>104</v>
      </c>
      <c r="E2446" s="7" t="n">
        <v>338</v>
      </c>
      <c r="F2446" s="7" t="n">
        <v>3</v>
      </c>
      <c r="G2446" s="14" t="n">
        <v>14999.58</v>
      </c>
      <c r="H2446" s="14" t="n">
        <v>0</v>
      </c>
      <c r="I2446" s="14" t="n">
        <v>0</v>
      </c>
      <c r="J2446" s="14" t="n">
        <v>0</v>
      </c>
      <c r="K2446" s="14" t="n">
        <v>151300</v>
      </c>
      <c r="L2446" s="14" t="n">
        <v>0</v>
      </c>
      <c r="M2446" s="14"/>
      <c r="N2446" s="14"/>
      <c r="O2446" s="14" t="n">
        <v>0</v>
      </c>
      <c r="P2446" s="7" t="n">
        <v>6</v>
      </c>
      <c r="Q2446" s="7" t="n">
        <v>50</v>
      </c>
      <c r="R2446" s="7" t="n">
        <v>16</v>
      </c>
      <c r="S2446" s="7" t="n">
        <v>0.517</v>
      </c>
      <c r="T2446" s="7" t="n">
        <v>0</v>
      </c>
      <c r="U2446" s="7" t="n">
        <v>0</v>
      </c>
      <c r="V2446" s="7" t="n">
        <v>0.0128</v>
      </c>
      <c r="W2446" s="7"/>
    </row>
    <row r="2447" customFormat="false" ht="15" hidden="false" customHeight="false" outlineLevel="0" collapsed="false">
      <c r="A2447" s="7" t="s">
        <v>2560</v>
      </c>
      <c r="B2447" s="7" t="s">
        <v>106</v>
      </c>
      <c r="C2447" s="7" t="n">
        <v>43</v>
      </c>
      <c r="D2447" s="7" t="s">
        <v>102</v>
      </c>
      <c r="E2447" s="7" t="n">
        <v>25</v>
      </c>
      <c r="F2447" s="7" t="n">
        <v>3</v>
      </c>
      <c r="G2447" s="14" t="n">
        <v>1815.22</v>
      </c>
      <c r="H2447" s="14" t="n">
        <v>0</v>
      </c>
      <c r="I2447" s="14" t="n">
        <v>0</v>
      </c>
      <c r="J2447" s="14" t="n">
        <v>0</v>
      </c>
      <c r="K2447" s="14" t="n">
        <v>0</v>
      </c>
      <c r="L2447" s="14" t="n">
        <v>0</v>
      </c>
      <c r="M2447" s="14" t="n">
        <v>12300</v>
      </c>
      <c r="N2447" s="14" t="n">
        <v>31.6</v>
      </c>
      <c r="O2447" s="14" t="n">
        <v>37.47</v>
      </c>
      <c r="P2447" s="7" t="n">
        <v>81</v>
      </c>
      <c r="Q2447" s="7" t="n">
        <v>7</v>
      </c>
      <c r="R2447" s="7" t="n">
        <v>4</v>
      </c>
      <c r="S2447" s="7" t="n">
        <v>0.918</v>
      </c>
      <c r="T2447" s="7" t="n">
        <v>0</v>
      </c>
      <c r="U2447" s="7" t="n">
        <v>0</v>
      </c>
      <c r="V2447" s="7" t="n">
        <v>0.1409</v>
      </c>
      <c r="W2447" s="7"/>
    </row>
    <row r="2448" customFormat="false" ht="15" hidden="false" customHeight="false" outlineLevel="0" collapsed="false">
      <c r="A2448" s="7" t="s">
        <v>2561</v>
      </c>
      <c r="B2448" s="7" t="s">
        <v>108</v>
      </c>
      <c r="C2448" s="7" t="n">
        <v>26</v>
      </c>
      <c r="D2448" s="7" t="s">
        <v>102</v>
      </c>
      <c r="E2448" s="7" t="n">
        <v>21</v>
      </c>
      <c r="F2448" s="7" t="n">
        <v>1</v>
      </c>
      <c r="G2448" s="14" t="n">
        <v>16297.53</v>
      </c>
      <c r="H2448" s="14" t="n">
        <v>0</v>
      </c>
      <c r="I2448" s="14" t="n">
        <v>0</v>
      </c>
      <c r="J2448" s="14" t="n">
        <v>0</v>
      </c>
      <c r="K2448" s="14" t="n">
        <v>0</v>
      </c>
      <c r="L2448" s="14" t="n">
        <v>0</v>
      </c>
      <c r="M2448" s="14"/>
      <c r="N2448" s="14"/>
      <c r="O2448" s="14" t="n">
        <v>0</v>
      </c>
      <c r="P2448" s="7" t="n">
        <v>19</v>
      </c>
      <c r="Q2448" s="7" t="n">
        <v>12</v>
      </c>
      <c r="R2448" s="7" t="n">
        <v>13</v>
      </c>
      <c r="S2448" s="7" t="n">
        <v>0.841</v>
      </c>
      <c r="T2448" s="7" t="n">
        <v>0</v>
      </c>
      <c r="U2448" s="7" t="n">
        <v>0</v>
      </c>
      <c r="V2448" s="7" t="n">
        <v>0.1294</v>
      </c>
      <c r="W2448" s="7"/>
    </row>
    <row r="2449" customFormat="false" ht="15" hidden="false" customHeight="false" outlineLevel="0" collapsed="false">
      <c r="A2449" s="7" t="s">
        <v>2562</v>
      </c>
      <c r="B2449" s="7" t="s">
        <v>101</v>
      </c>
      <c r="C2449" s="7" t="n">
        <v>37</v>
      </c>
      <c r="D2449" s="7" t="s">
        <v>104</v>
      </c>
      <c r="E2449" s="7" t="n">
        <v>8</v>
      </c>
      <c r="F2449" s="7" t="n">
        <v>3</v>
      </c>
      <c r="G2449" s="14" t="n">
        <v>5911.71</v>
      </c>
      <c r="H2449" s="14" t="n">
        <v>74078.96</v>
      </c>
      <c r="I2449" s="14" t="n">
        <v>0</v>
      </c>
      <c r="J2449" s="14" t="n">
        <v>0</v>
      </c>
      <c r="K2449" s="14" t="n">
        <v>0</v>
      </c>
      <c r="L2449" s="14" t="n">
        <v>0</v>
      </c>
      <c r="M2449" s="14" t="n">
        <v>32000</v>
      </c>
      <c r="N2449" s="14" t="n">
        <v>54.5</v>
      </c>
      <c r="O2449" s="14" t="n">
        <v>1337.42</v>
      </c>
      <c r="P2449" s="7" t="n">
        <v>15</v>
      </c>
      <c r="Q2449" s="7" t="n">
        <v>76</v>
      </c>
      <c r="R2449" s="7" t="n">
        <v>12</v>
      </c>
      <c r="S2449" s="7" t="n">
        <v>0.659</v>
      </c>
      <c r="T2449" s="7" t="n">
        <v>0</v>
      </c>
      <c r="U2449" s="7" t="n">
        <v>0</v>
      </c>
      <c r="V2449" s="7" t="n">
        <v>0.0434</v>
      </c>
      <c r="W2449" s="7"/>
    </row>
    <row r="2450" customFormat="false" ht="15" hidden="false" customHeight="false" outlineLevel="0" collapsed="false">
      <c r="A2450" s="7" t="s">
        <v>2563</v>
      </c>
      <c r="B2450" s="7" t="s">
        <v>108</v>
      </c>
      <c r="C2450" s="7" t="n">
        <v>44</v>
      </c>
      <c r="D2450" s="7" t="s">
        <v>104</v>
      </c>
      <c r="E2450" s="7" t="n">
        <v>194</v>
      </c>
      <c r="F2450" s="7" t="n">
        <v>2</v>
      </c>
      <c r="G2450" s="14" t="n">
        <v>732.91</v>
      </c>
      <c r="H2450" s="14" t="n">
        <v>0</v>
      </c>
      <c r="I2450" s="14" t="n">
        <v>15400</v>
      </c>
      <c r="J2450" s="14" t="n">
        <v>0</v>
      </c>
      <c r="K2450" s="14" t="n">
        <v>0</v>
      </c>
      <c r="L2450" s="14" t="n">
        <v>0</v>
      </c>
      <c r="M2450" s="14"/>
      <c r="N2450" s="14"/>
      <c r="O2450" s="14" t="n">
        <v>0</v>
      </c>
      <c r="P2450" s="7" t="n">
        <v>24</v>
      </c>
      <c r="Q2450" s="7" t="n">
        <v>30</v>
      </c>
      <c r="R2450" s="7" t="n">
        <v>10</v>
      </c>
      <c r="S2450" s="7" t="n">
        <v>0.819</v>
      </c>
      <c r="T2450" s="7" t="n">
        <v>0</v>
      </c>
      <c r="U2450" s="7" t="n">
        <v>0</v>
      </c>
      <c r="V2450" s="7" t="n">
        <v>0.0245</v>
      </c>
      <c r="W2450" s="7"/>
    </row>
    <row r="2451" customFormat="false" ht="15" hidden="false" customHeight="false" outlineLevel="0" collapsed="false">
      <c r="A2451" s="7" t="s">
        <v>2564</v>
      </c>
      <c r="B2451" s="7" t="s">
        <v>128</v>
      </c>
      <c r="C2451" s="7" t="n">
        <v>53</v>
      </c>
      <c r="D2451" s="7" t="s">
        <v>104</v>
      </c>
      <c r="E2451" s="7" t="n">
        <v>27</v>
      </c>
      <c r="F2451" s="7" t="n">
        <v>3</v>
      </c>
      <c r="G2451" s="14" t="n">
        <v>1745.31</v>
      </c>
      <c r="H2451" s="14" t="n">
        <v>1309.98</v>
      </c>
      <c r="I2451" s="14" t="n">
        <v>0</v>
      </c>
      <c r="J2451" s="14" t="n">
        <v>0</v>
      </c>
      <c r="K2451" s="14" t="n">
        <v>48000</v>
      </c>
      <c r="L2451" s="14" t="n">
        <v>0</v>
      </c>
      <c r="M2451" s="14"/>
      <c r="N2451" s="14"/>
      <c r="O2451" s="14" t="n">
        <v>0</v>
      </c>
      <c r="P2451" s="7" t="n">
        <v>29</v>
      </c>
      <c r="Q2451" s="7" t="n">
        <v>20</v>
      </c>
      <c r="R2451" s="7" t="n">
        <v>14</v>
      </c>
      <c r="S2451" s="7" t="n">
        <v>0.837</v>
      </c>
      <c r="T2451" s="7" t="n">
        <v>0</v>
      </c>
      <c r="U2451" s="7" t="n">
        <v>0</v>
      </c>
      <c r="V2451" s="7" t="n">
        <v>0.0504</v>
      </c>
      <c r="W2451" s="7" t="s">
        <v>435</v>
      </c>
    </row>
    <row r="2452" customFormat="false" ht="15" hidden="false" customHeight="false" outlineLevel="0" collapsed="false">
      <c r="A2452" s="7" t="s">
        <v>2565</v>
      </c>
      <c r="B2452" s="7" t="s">
        <v>108</v>
      </c>
      <c r="C2452" s="7" t="n">
        <v>52</v>
      </c>
      <c r="D2452" s="7" t="s">
        <v>104</v>
      </c>
      <c r="E2452" s="7" t="n">
        <v>184</v>
      </c>
      <c r="F2452" s="7" t="n">
        <v>4</v>
      </c>
      <c r="G2452" s="14" t="n">
        <v>17221.87</v>
      </c>
      <c r="H2452" s="14" t="n">
        <v>0</v>
      </c>
      <c r="I2452" s="14" t="n">
        <v>0</v>
      </c>
      <c r="J2452" s="14" t="n">
        <v>331496.2</v>
      </c>
      <c r="K2452" s="14" t="n">
        <v>628200</v>
      </c>
      <c r="L2452" s="14" t="n">
        <v>0</v>
      </c>
      <c r="M2452" s="14" t="n">
        <v>40000</v>
      </c>
      <c r="N2452" s="14" t="n">
        <v>33.3</v>
      </c>
      <c r="O2452" s="14" t="n">
        <v>3068.86</v>
      </c>
      <c r="P2452" s="7" t="n">
        <v>4</v>
      </c>
      <c r="Q2452" s="7" t="n">
        <v>32</v>
      </c>
      <c r="R2452" s="7" t="n">
        <v>5</v>
      </c>
      <c r="S2452" s="7" t="n">
        <v>0.6</v>
      </c>
      <c r="T2452" s="7" t="n">
        <v>3</v>
      </c>
      <c r="U2452" s="7" t="n">
        <v>1</v>
      </c>
      <c r="V2452" s="7" t="n">
        <v>0.1091</v>
      </c>
      <c r="W2452" s="7"/>
    </row>
    <row r="2453" customFormat="false" ht="15" hidden="false" customHeight="false" outlineLevel="0" collapsed="false">
      <c r="A2453" s="7" t="s">
        <v>2566</v>
      </c>
      <c r="B2453" s="7" t="s">
        <v>106</v>
      </c>
      <c r="C2453" s="7" t="n">
        <v>32</v>
      </c>
      <c r="D2453" s="7" t="s">
        <v>102</v>
      </c>
      <c r="E2453" s="7" t="n">
        <v>62</v>
      </c>
      <c r="F2453" s="7" t="n">
        <v>1</v>
      </c>
      <c r="G2453" s="14" t="n">
        <v>2252.98</v>
      </c>
      <c r="H2453" s="14" t="n">
        <v>0</v>
      </c>
      <c r="I2453" s="14" t="n">
        <v>0</v>
      </c>
      <c r="J2453" s="14" t="n">
        <v>0</v>
      </c>
      <c r="K2453" s="14" t="n">
        <v>0</v>
      </c>
      <c r="L2453" s="14" t="n">
        <v>0</v>
      </c>
      <c r="M2453" s="14"/>
      <c r="N2453" s="14"/>
      <c r="O2453" s="14" t="n">
        <v>0</v>
      </c>
      <c r="P2453" s="7" t="n">
        <v>7</v>
      </c>
      <c r="Q2453" s="7" t="n">
        <v>14</v>
      </c>
      <c r="R2453" s="7" t="n">
        <v>0</v>
      </c>
      <c r="S2453" s="7" t="n">
        <v>0.886</v>
      </c>
      <c r="T2453" s="7" t="n">
        <v>0</v>
      </c>
      <c r="U2453" s="7" t="n">
        <v>1</v>
      </c>
      <c r="V2453" s="7" t="n">
        <v>0.1243</v>
      </c>
      <c r="W2453" s="7"/>
    </row>
    <row r="2454" customFormat="false" ht="15" hidden="false" customHeight="false" outlineLevel="0" collapsed="false">
      <c r="A2454" s="7" t="s">
        <v>2567</v>
      </c>
      <c r="B2454" s="7" t="s">
        <v>106</v>
      </c>
      <c r="C2454" s="7" t="n">
        <v>52</v>
      </c>
      <c r="D2454" s="7" t="s">
        <v>102</v>
      </c>
      <c r="E2454" s="7" t="n">
        <v>4</v>
      </c>
      <c r="F2454" s="7" t="n">
        <v>2</v>
      </c>
      <c r="G2454" s="14" t="n">
        <v>2219.29</v>
      </c>
      <c r="H2454" s="14" t="n">
        <v>0</v>
      </c>
      <c r="I2454" s="14" t="n">
        <v>0</v>
      </c>
      <c r="J2454" s="14" t="n">
        <v>0</v>
      </c>
      <c r="K2454" s="14" t="n">
        <v>71900</v>
      </c>
      <c r="L2454" s="14" t="n">
        <v>0</v>
      </c>
      <c r="M2454" s="14"/>
      <c r="N2454" s="14"/>
      <c r="O2454" s="14" t="n">
        <v>0</v>
      </c>
      <c r="P2454" s="7" t="n">
        <v>389</v>
      </c>
      <c r="Q2454" s="7" t="n">
        <v>0</v>
      </c>
      <c r="R2454" s="7" t="n">
        <v>0</v>
      </c>
      <c r="S2454" s="7"/>
      <c r="T2454" s="7" t="n">
        <v>0</v>
      </c>
      <c r="U2454" s="7" t="n">
        <v>1</v>
      </c>
      <c r="V2454" s="7" t="n">
        <v>0.4625</v>
      </c>
      <c r="W2454" s="7"/>
    </row>
    <row r="2455" customFormat="false" ht="15" hidden="false" customHeight="false" outlineLevel="0" collapsed="false">
      <c r="A2455" s="7" t="s">
        <v>2568</v>
      </c>
      <c r="B2455" s="7" t="s">
        <v>108</v>
      </c>
      <c r="C2455" s="7" t="n">
        <v>34</v>
      </c>
      <c r="D2455" s="7" t="s">
        <v>102</v>
      </c>
      <c r="E2455" s="7" t="n">
        <v>19</v>
      </c>
      <c r="F2455" s="7" t="n">
        <v>3</v>
      </c>
      <c r="G2455" s="14" t="n">
        <v>1466.85</v>
      </c>
      <c r="H2455" s="14" t="n">
        <v>7137.51</v>
      </c>
      <c r="I2455" s="14" t="n">
        <v>0</v>
      </c>
      <c r="J2455" s="14" t="n">
        <v>0</v>
      </c>
      <c r="K2455" s="14" t="n">
        <v>0</v>
      </c>
      <c r="L2455" s="14" t="n">
        <v>0</v>
      </c>
      <c r="M2455" s="14"/>
      <c r="N2455" s="14"/>
      <c r="O2455" s="14" t="n">
        <v>0</v>
      </c>
      <c r="P2455" s="7" t="n">
        <v>311</v>
      </c>
      <c r="Q2455" s="7" t="n">
        <v>0</v>
      </c>
      <c r="R2455" s="7" t="n">
        <v>0</v>
      </c>
      <c r="S2455" s="7"/>
      <c r="T2455" s="7" t="n">
        <v>0</v>
      </c>
      <c r="U2455" s="7" t="n">
        <v>0</v>
      </c>
      <c r="V2455" s="7" t="n">
        <v>0.429</v>
      </c>
      <c r="W2455" s="7"/>
    </row>
    <row r="2456" customFormat="false" ht="15" hidden="false" customHeight="false" outlineLevel="0" collapsed="false">
      <c r="A2456" s="7" t="s">
        <v>2569</v>
      </c>
      <c r="B2456" s="7" t="s">
        <v>101</v>
      </c>
      <c r="C2456" s="7" t="n">
        <v>37</v>
      </c>
      <c r="D2456" s="7" t="s">
        <v>102</v>
      </c>
      <c r="E2456" s="7" t="n">
        <v>112</v>
      </c>
      <c r="F2456" s="7" t="n">
        <v>2</v>
      </c>
      <c r="G2456" s="14" t="n">
        <v>1812.56</v>
      </c>
      <c r="H2456" s="14" t="n">
        <v>0</v>
      </c>
      <c r="I2456" s="14" t="n">
        <v>0</v>
      </c>
      <c r="J2456" s="14" t="n">
        <v>0</v>
      </c>
      <c r="K2456" s="14" t="n">
        <v>0</v>
      </c>
      <c r="L2456" s="14" t="n">
        <v>0</v>
      </c>
      <c r="M2456" s="14" t="n">
        <v>5000</v>
      </c>
      <c r="N2456" s="14" t="n">
        <v>48.2</v>
      </c>
      <c r="O2456" s="14" t="n">
        <v>317.45</v>
      </c>
      <c r="P2456" s="7" t="n">
        <v>7</v>
      </c>
      <c r="Q2456" s="7" t="n">
        <v>20</v>
      </c>
      <c r="R2456" s="7" t="n">
        <v>0</v>
      </c>
      <c r="S2456" s="7" t="n">
        <v>0.933</v>
      </c>
      <c r="T2456" s="7" t="n">
        <v>0</v>
      </c>
      <c r="U2456" s="7" t="n">
        <v>0</v>
      </c>
      <c r="V2456" s="7" t="n">
        <v>0.0857</v>
      </c>
      <c r="W2456" s="7"/>
    </row>
    <row r="2457" customFormat="false" ht="15" hidden="false" customHeight="false" outlineLevel="0" collapsed="false">
      <c r="A2457" s="7" t="s">
        <v>2570</v>
      </c>
      <c r="B2457" s="7" t="s">
        <v>106</v>
      </c>
      <c r="C2457" s="7" t="n">
        <v>58</v>
      </c>
      <c r="D2457" s="7" t="s">
        <v>104</v>
      </c>
      <c r="E2457" s="7" t="n">
        <v>210</v>
      </c>
      <c r="F2457" s="7" t="n">
        <v>3</v>
      </c>
      <c r="G2457" s="14" t="n">
        <v>15248.71</v>
      </c>
      <c r="H2457" s="14" t="n">
        <v>0</v>
      </c>
      <c r="I2457" s="14" t="n">
        <v>0</v>
      </c>
      <c r="J2457" s="14" t="n">
        <v>0</v>
      </c>
      <c r="K2457" s="14" t="n">
        <v>0</v>
      </c>
      <c r="L2457" s="14" t="n">
        <v>26900</v>
      </c>
      <c r="M2457" s="14" t="n">
        <v>21000</v>
      </c>
      <c r="N2457" s="14" t="n">
        <v>23.3</v>
      </c>
      <c r="O2457" s="14" t="n">
        <v>445.43</v>
      </c>
      <c r="P2457" s="7" t="n">
        <v>14</v>
      </c>
      <c r="Q2457" s="7" t="n">
        <v>28</v>
      </c>
      <c r="R2457" s="7" t="n">
        <v>0</v>
      </c>
      <c r="S2457" s="7" t="n">
        <v>0.476</v>
      </c>
      <c r="T2457" s="7" t="n">
        <v>0</v>
      </c>
      <c r="U2457" s="7" t="n">
        <v>0</v>
      </c>
      <c r="V2457" s="7" t="n">
        <v>0.0199</v>
      </c>
      <c r="W2457" s="7"/>
    </row>
    <row r="2458" customFormat="false" ht="15" hidden="false" customHeight="false" outlineLevel="0" collapsed="false">
      <c r="A2458" s="7" t="s">
        <v>2571</v>
      </c>
      <c r="B2458" s="7" t="s">
        <v>108</v>
      </c>
      <c r="C2458" s="7" t="n">
        <v>57</v>
      </c>
      <c r="D2458" s="7" t="s">
        <v>104</v>
      </c>
      <c r="E2458" s="7" t="n">
        <v>304</v>
      </c>
      <c r="F2458" s="7" t="n">
        <v>6</v>
      </c>
      <c r="G2458" s="14" t="n">
        <v>2556.63</v>
      </c>
      <c r="H2458" s="14" t="n">
        <v>41383.51</v>
      </c>
      <c r="I2458" s="14" t="n">
        <v>19400</v>
      </c>
      <c r="J2458" s="14" t="n">
        <v>80929.52</v>
      </c>
      <c r="K2458" s="14" t="n">
        <v>0</v>
      </c>
      <c r="L2458" s="14" t="n">
        <v>0</v>
      </c>
      <c r="M2458" s="14" t="n">
        <v>7700</v>
      </c>
      <c r="N2458" s="14" t="n">
        <v>31.7</v>
      </c>
      <c r="O2458" s="14" t="n">
        <v>234.42</v>
      </c>
      <c r="P2458" s="7" t="n">
        <v>3</v>
      </c>
      <c r="Q2458" s="7" t="n">
        <v>21</v>
      </c>
      <c r="R2458" s="7" t="n">
        <v>3</v>
      </c>
      <c r="S2458" s="7" t="n">
        <v>0.475</v>
      </c>
      <c r="T2458" s="7" t="n">
        <v>0</v>
      </c>
      <c r="U2458" s="7" t="n">
        <v>0</v>
      </c>
      <c r="V2458" s="7" t="n">
        <v>0.0136</v>
      </c>
      <c r="W2458" s="7"/>
    </row>
    <row r="2459" customFormat="false" ht="15" hidden="false" customHeight="false" outlineLevel="0" collapsed="false">
      <c r="A2459" s="7" t="s">
        <v>2572</v>
      </c>
      <c r="B2459" s="7" t="s">
        <v>106</v>
      </c>
      <c r="C2459" s="7" t="n">
        <v>21</v>
      </c>
      <c r="D2459" s="7" t="s">
        <v>102</v>
      </c>
      <c r="E2459" s="7" t="n">
        <v>11</v>
      </c>
      <c r="F2459" s="7" t="n">
        <v>5</v>
      </c>
      <c r="G2459" s="14" t="n">
        <v>771.72</v>
      </c>
      <c r="H2459" s="14"/>
      <c r="I2459" s="14" t="n">
        <v>0</v>
      </c>
      <c r="J2459" s="14" t="n">
        <v>3418.14</v>
      </c>
      <c r="K2459" s="14" t="n">
        <v>25100</v>
      </c>
      <c r="L2459" s="14" t="n">
        <v>17090</v>
      </c>
      <c r="M2459" s="14"/>
      <c r="N2459" s="14"/>
      <c r="O2459" s="14" t="n">
        <v>0</v>
      </c>
      <c r="P2459" s="7" t="n">
        <v>13</v>
      </c>
      <c r="Q2459" s="7" t="n">
        <v>12</v>
      </c>
      <c r="R2459" s="7" t="n">
        <v>10</v>
      </c>
      <c r="S2459" s="7" t="n">
        <v>0.857</v>
      </c>
      <c r="T2459" s="7" t="n">
        <v>0</v>
      </c>
      <c r="U2459" s="7" t="n">
        <v>0</v>
      </c>
      <c r="V2459" s="7" t="n">
        <v>0.268</v>
      </c>
      <c r="W2459" s="7" t="s">
        <v>384</v>
      </c>
    </row>
    <row r="2460" customFormat="false" ht="15" hidden="false" customHeight="false" outlineLevel="0" collapsed="false">
      <c r="A2460" s="7" t="s">
        <v>2573</v>
      </c>
      <c r="B2460" s="7" t="s">
        <v>106</v>
      </c>
      <c r="C2460" s="7" t="n">
        <v>78</v>
      </c>
      <c r="D2460" s="7" t="s">
        <v>104</v>
      </c>
      <c r="E2460" s="7" t="n">
        <v>490</v>
      </c>
      <c r="F2460" s="7" t="n">
        <v>4</v>
      </c>
      <c r="G2460" s="14" t="n">
        <v>11330.99</v>
      </c>
      <c r="H2460" s="14" t="n">
        <v>26446.02</v>
      </c>
      <c r="I2460" s="14" t="n">
        <v>40400</v>
      </c>
      <c r="J2460" s="14" t="n">
        <v>0</v>
      </c>
      <c r="K2460" s="14" t="n">
        <v>0</v>
      </c>
      <c r="L2460" s="14" t="n">
        <v>0</v>
      </c>
      <c r="M2460" s="14" t="n">
        <v>13500</v>
      </c>
      <c r="N2460" s="14" t="n">
        <v>55.1</v>
      </c>
      <c r="O2460" s="14" t="n">
        <v>1163.96</v>
      </c>
      <c r="P2460" s="7" t="n">
        <v>2</v>
      </c>
      <c r="Q2460" s="7" t="n">
        <v>64</v>
      </c>
      <c r="R2460" s="7" t="n">
        <v>0</v>
      </c>
      <c r="S2460" s="7" t="n">
        <v>0.122</v>
      </c>
      <c r="T2460" s="7" t="n">
        <v>0</v>
      </c>
      <c r="U2460" s="7" t="n">
        <v>0</v>
      </c>
      <c r="V2460" s="7" t="n">
        <v>0.0199</v>
      </c>
      <c r="W2460" s="7"/>
    </row>
    <row r="2461" customFormat="false" ht="15" hidden="false" customHeight="false" outlineLevel="0" collapsed="false">
      <c r="A2461" s="7" t="s">
        <v>2574</v>
      </c>
      <c r="B2461" s="7" t="s">
        <v>106</v>
      </c>
      <c r="C2461" s="7" t="n">
        <v>32</v>
      </c>
      <c r="D2461" s="7" t="s">
        <v>104</v>
      </c>
      <c r="E2461" s="7" t="n">
        <v>86</v>
      </c>
      <c r="F2461" s="7" t="n">
        <v>4</v>
      </c>
      <c r="G2461" s="14" t="n">
        <v>6000.52</v>
      </c>
      <c r="H2461" s="14" t="n">
        <v>0</v>
      </c>
      <c r="I2461" s="14" t="n">
        <v>0</v>
      </c>
      <c r="J2461" s="14" t="n">
        <v>63100.63</v>
      </c>
      <c r="K2461" s="14" t="n">
        <v>109100</v>
      </c>
      <c r="L2461" s="14" t="n">
        <v>0</v>
      </c>
      <c r="M2461" s="14"/>
      <c r="N2461" s="14"/>
      <c r="O2461" s="14" t="n">
        <v>0</v>
      </c>
      <c r="P2461" s="7" t="n">
        <v>4</v>
      </c>
      <c r="Q2461" s="7" t="n">
        <v>41</v>
      </c>
      <c r="R2461" s="7" t="n">
        <v>9</v>
      </c>
      <c r="S2461" s="7" t="n">
        <v>0.742</v>
      </c>
      <c r="T2461" s="7" t="n">
        <v>0</v>
      </c>
      <c r="U2461" s="7" t="n">
        <v>0</v>
      </c>
      <c r="V2461" s="7" t="n">
        <v>0.0164</v>
      </c>
      <c r="W2461" s="7" t="s">
        <v>435</v>
      </c>
    </row>
    <row r="2462" customFormat="false" ht="15" hidden="false" customHeight="false" outlineLevel="0" collapsed="false">
      <c r="A2462" s="7" t="s">
        <v>2575</v>
      </c>
      <c r="B2462" s="7" t="s">
        <v>101</v>
      </c>
      <c r="C2462" s="7" t="n">
        <v>44</v>
      </c>
      <c r="D2462" s="7" t="s">
        <v>104</v>
      </c>
      <c r="E2462" s="7" t="n">
        <v>84</v>
      </c>
      <c r="F2462" s="7" t="n">
        <v>3</v>
      </c>
      <c r="G2462" s="14" t="n">
        <v>12180.06</v>
      </c>
      <c r="H2462" s="14" t="n">
        <v>20561.69</v>
      </c>
      <c r="I2462" s="14" t="n">
        <v>0</v>
      </c>
      <c r="J2462" s="14" t="n">
        <v>0</v>
      </c>
      <c r="K2462" s="14" t="n">
        <v>0</v>
      </c>
      <c r="L2462" s="14" t="n">
        <v>0</v>
      </c>
      <c r="M2462" s="14"/>
      <c r="N2462" s="14"/>
      <c r="O2462" s="14" t="n">
        <v>0</v>
      </c>
      <c r="P2462" s="7" t="n">
        <v>6</v>
      </c>
      <c r="Q2462" s="7" t="n">
        <v>48</v>
      </c>
      <c r="R2462" s="7" t="n">
        <v>13</v>
      </c>
      <c r="S2462" s="7" t="n">
        <v>0.747</v>
      </c>
      <c r="T2462" s="7" t="n">
        <v>0</v>
      </c>
      <c r="U2462" s="7" t="n">
        <v>0</v>
      </c>
      <c r="V2462" s="7" t="n">
        <v>0.018</v>
      </c>
      <c r="W2462" s="7"/>
    </row>
    <row r="2463" customFormat="false" ht="15" hidden="false" customHeight="false" outlineLevel="0" collapsed="false">
      <c r="A2463" s="7" t="s">
        <v>2576</v>
      </c>
      <c r="B2463" s="7" t="s">
        <v>128</v>
      </c>
      <c r="C2463" s="7" t="n">
        <v>27</v>
      </c>
      <c r="D2463" s="7" t="s">
        <v>104</v>
      </c>
      <c r="E2463" s="7" t="n">
        <v>40</v>
      </c>
      <c r="F2463" s="7" t="n">
        <v>3</v>
      </c>
      <c r="G2463" s="14" t="n">
        <v>2049.1</v>
      </c>
      <c r="H2463" s="14" t="n">
        <v>15585.76</v>
      </c>
      <c r="I2463" s="14" t="n">
        <v>0</v>
      </c>
      <c r="J2463" s="14" t="n">
        <v>0</v>
      </c>
      <c r="K2463" s="14" t="n">
        <v>0</v>
      </c>
      <c r="L2463" s="14" t="n">
        <v>0</v>
      </c>
      <c r="M2463" s="14" t="n">
        <v>11000</v>
      </c>
      <c r="N2463" s="14" t="n">
        <v>24.1</v>
      </c>
      <c r="O2463" s="14" t="n">
        <v>343.86</v>
      </c>
      <c r="P2463" s="7" t="n">
        <v>16</v>
      </c>
      <c r="Q2463" s="7" t="n">
        <v>32</v>
      </c>
      <c r="R2463" s="7" t="n">
        <v>8</v>
      </c>
      <c r="S2463" s="7" t="n">
        <v>0.819</v>
      </c>
      <c r="T2463" s="7" t="n">
        <v>0</v>
      </c>
      <c r="U2463" s="7" t="n">
        <v>0</v>
      </c>
      <c r="V2463" s="7" t="n">
        <v>0.0316</v>
      </c>
      <c r="W2463" s="7"/>
    </row>
    <row r="2464" customFormat="false" ht="15" hidden="false" customHeight="false" outlineLevel="0" collapsed="false">
      <c r="A2464" s="7" t="s">
        <v>2577</v>
      </c>
      <c r="B2464" s="7" t="s">
        <v>128</v>
      </c>
      <c r="C2464" s="7" t="n">
        <v>44</v>
      </c>
      <c r="D2464" s="7" t="s">
        <v>104</v>
      </c>
      <c r="E2464" s="7" t="n">
        <v>122</v>
      </c>
      <c r="F2464" s="7" t="n">
        <v>4</v>
      </c>
      <c r="G2464" s="14" t="n">
        <v>15245.02</v>
      </c>
      <c r="H2464" s="14" t="n">
        <v>40887.42</v>
      </c>
      <c r="I2464" s="14" t="n">
        <v>0</v>
      </c>
      <c r="J2464" s="14" t="n">
        <v>0</v>
      </c>
      <c r="K2464" s="14" t="n">
        <v>158200</v>
      </c>
      <c r="L2464" s="14" t="n">
        <v>0</v>
      </c>
      <c r="M2464" s="14" t="n">
        <v>7600</v>
      </c>
      <c r="N2464" s="14" t="n">
        <v>14.3</v>
      </c>
      <c r="O2464" s="14" t="n">
        <v>1248.68</v>
      </c>
      <c r="P2464" s="7" t="n">
        <v>1</v>
      </c>
      <c r="Q2464" s="7" t="n">
        <v>38</v>
      </c>
      <c r="R2464" s="7" t="n">
        <v>0</v>
      </c>
      <c r="S2464" s="7" t="n">
        <v>0.859</v>
      </c>
      <c r="T2464" s="7" t="n">
        <v>0</v>
      </c>
      <c r="U2464" s="7" t="n">
        <v>0</v>
      </c>
      <c r="V2464" s="7" t="n">
        <v>0.0158</v>
      </c>
      <c r="W2464" s="7"/>
    </row>
    <row r="2465" customFormat="false" ht="15" hidden="false" customHeight="false" outlineLevel="0" collapsed="false">
      <c r="A2465" s="7" t="s">
        <v>2578</v>
      </c>
      <c r="B2465" s="7" t="s">
        <v>108</v>
      </c>
      <c r="C2465" s="7" t="n">
        <v>44</v>
      </c>
      <c r="D2465" s="7" t="s">
        <v>104</v>
      </c>
      <c r="E2465" s="7" t="n">
        <v>22</v>
      </c>
      <c r="F2465" s="7" t="n">
        <v>4</v>
      </c>
      <c r="G2465" s="14" t="n">
        <v>12544.16</v>
      </c>
      <c r="H2465" s="14" t="n">
        <v>63492.02</v>
      </c>
      <c r="I2465" s="14" t="n">
        <v>0</v>
      </c>
      <c r="J2465" s="14" t="n">
        <v>0</v>
      </c>
      <c r="K2465" s="14" t="n">
        <v>188800</v>
      </c>
      <c r="L2465" s="14" t="n">
        <v>0</v>
      </c>
      <c r="M2465" s="14" t="n">
        <v>13100</v>
      </c>
      <c r="N2465" s="14" t="n">
        <v>34.7</v>
      </c>
      <c r="O2465" s="14" t="n">
        <v>932.56</v>
      </c>
      <c r="P2465" s="7" t="n">
        <v>83</v>
      </c>
      <c r="Q2465" s="7" t="n">
        <v>28</v>
      </c>
      <c r="R2465" s="7" t="n">
        <v>13</v>
      </c>
      <c r="S2465" s="7" t="n">
        <v>0.645</v>
      </c>
      <c r="T2465" s="7" t="n">
        <v>0</v>
      </c>
      <c r="U2465" s="7" t="n">
        <v>0</v>
      </c>
      <c r="V2465" s="7" t="n">
        <v>0.0278</v>
      </c>
      <c r="W2465" s="7"/>
    </row>
    <row r="2466" customFormat="false" ht="15" hidden="false" customHeight="false" outlineLevel="0" collapsed="false">
      <c r="A2466" s="7" t="s">
        <v>2579</v>
      </c>
      <c r="B2466" s="7" t="s">
        <v>108</v>
      </c>
      <c r="C2466" s="7" t="n">
        <v>44</v>
      </c>
      <c r="D2466" s="7" t="s">
        <v>104</v>
      </c>
      <c r="E2466" s="7" t="n">
        <v>9</v>
      </c>
      <c r="F2466" s="7" t="n">
        <v>2</v>
      </c>
      <c r="G2466" s="14" t="n">
        <v>4331.99</v>
      </c>
      <c r="H2466" s="14" t="n">
        <v>18990.16</v>
      </c>
      <c r="I2466" s="14" t="n">
        <v>0</v>
      </c>
      <c r="J2466" s="14" t="n">
        <v>0</v>
      </c>
      <c r="K2466" s="14" t="n">
        <v>0</v>
      </c>
      <c r="L2466" s="14" t="n">
        <v>0</v>
      </c>
      <c r="M2466" s="14"/>
      <c r="N2466" s="14"/>
      <c r="O2466" s="14" t="n">
        <v>0</v>
      </c>
      <c r="P2466" s="7" t="n">
        <v>18</v>
      </c>
      <c r="Q2466" s="7" t="n">
        <v>17</v>
      </c>
      <c r="R2466" s="7" t="n">
        <v>5</v>
      </c>
      <c r="S2466" s="7" t="n">
        <v>0.469</v>
      </c>
      <c r="T2466" s="7" t="n">
        <v>0</v>
      </c>
      <c r="U2466" s="7" t="n">
        <v>0</v>
      </c>
      <c r="V2466" s="7" t="n">
        <v>0.0512</v>
      </c>
      <c r="W2466" s="7"/>
    </row>
    <row r="2467" customFormat="false" ht="15" hidden="false" customHeight="false" outlineLevel="0" collapsed="false">
      <c r="A2467" s="7" t="s">
        <v>2580</v>
      </c>
      <c r="B2467" s="7" t="s">
        <v>101</v>
      </c>
      <c r="C2467" s="7" t="n">
        <v>44</v>
      </c>
      <c r="D2467" s="7" t="s">
        <v>104</v>
      </c>
      <c r="E2467" s="7" t="n">
        <v>32</v>
      </c>
      <c r="F2467" s="7" t="n">
        <v>2</v>
      </c>
      <c r="G2467" s="14" t="n">
        <v>1047.86</v>
      </c>
      <c r="H2467" s="14" t="n">
        <v>2993.87</v>
      </c>
      <c r="I2467" s="14" t="n">
        <v>0</v>
      </c>
      <c r="J2467" s="14" t="n">
        <v>0</v>
      </c>
      <c r="K2467" s="14" t="n">
        <v>0</v>
      </c>
      <c r="L2467" s="14" t="n">
        <v>0</v>
      </c>
      <c r="M2467" s="14"/>
      <c r="N2467" s="14"/>
      <c r="O2467" s="14" t="n">
        <v>0</v>
      </c>
      <c r="P2467" s="7" t="n">
        <v>1</v>
      </c>
      <c r="Q2467" s="7" t="n">
        <v>19</v>
      </c>
      <c r="R2467" s="7" t="n">
        <v>0</v>
      </c>
      <c r="S2467" s="7" t="n">
        <v>0.539</v>
      </c>
      <c r="T2467" s="7" t="n">
        <v>0</v>
      </c>
      <c r="U2467" s="7" t="n">
        <v>0</v>
      </c>
      <c r="V2467" s="7" t="n">
        <v>0.0457</v>
      </c>
      <c r="W2467" s="7"/>
    </row>
    <row r="2468" customFormat="false" ht="15" hidden="false" customHeight="false" outlineLevel="0" collapsed="false">
      <c r="A2468" s="7" t="s">
        <v>2581</v>
      </c>
      <c r="B2468" s="7" t="s">
        <v>101</v>
      </c>
      <c r="C2468" s="7" t="n">
        <v>21</v>
      </c>
      <c r="D2468" s="7" t="s">
        <v>104</v>
      </c>
      <c r="E2468" s="7" t="n">
        <v>18</v>
      </c>
      <c r="F2468" s="7" t="n">
        <v>2</v>
      </c>
      <c r="G2468" s="14" t="n">
        <v>3800.63</v>
      </c>
      <c r="H2468" s="14" t="n">
        <v>2334.89</v>
      </c>
      <c r="I2468" s="14" t="n">
        <v>0</v>
      </c>
      <c r="J2468" s="14" t="n">
        <v>0</v>
      </c>
      <c r="K2468" s="14" t="n">
        <v>0</v>
      </c>
      <c r="L2468" s="14" t="n">
        <v>0</v>
      </c>
      <c r="M2468" s="14"/>
      <c r="N2468" s="14"/>
      <c r="O2468" s="14" t="n">
        <v>0</v>
      </c>
      <c r="P2468" s="7" t="n">
        <v>13</v>
      </c>
      <c r="Q2468" s="7" t="n">
        <v>25</v>
      </c>
      <c r="R2468" s="7" t="n">
        <v>10</v>
      </c>
      <c r="S2468" s="7" t="n">
        <v>0.872</v>
      </c>
      <c r="T2468" s="7" t="n">
        <v>0</v>
      </c>
      <c r="U2468" s="7" t="n">
        <v>0</v>
      </c>
      <c r="V2468" s="7" t="n">
        <v>0.0683</v>
      </c>
      <c r="W2468" s="7"/>
    </row>
    <row r="2469" customFormat="false" ht="15" hidden="false" customHeight="false" outlineLevel="0" collapsed="false">
      <c r="A2469" s="7" t="s">
        <v>2582</v>
      </c>
      <c r="B2469" s="7" t="s">
        <v>101</v>
      </c>
      <c r="C2469" s="7" t="n">
        <v>49</v>
      </c>
      <c r="D2469" s="7" t="s">
        <v>104</v>
      </c>
      <c r="E2469" s="7" t="n">
        <v>30</v>
      </c>
      <c r="F2469" s="7" t="n">
        <v>3</v>
      </c>
      <c r="G2469" s="14" t="n">
        <v>28069.45</v>
      </c>
      <c r="H2469" s="14" t="n">
        <v>84734.84</v>
      </c>
      <c r="I2469" s="14" t="n">
        <v>179100</v>
      </c>
      <c r="J2469" s="14" t="n">
        <v>0</v>
      </c>
      <c r="K2469" s="14" t="n">
        <v>0</v>
      </c>
      <c r="L2469" s="14" t="n">
        <v>0</v>
      </c>
      <c r="M2469" s="14"/>
      <c r="N2469" s="14"/>
      <c r="O2469" s="14" t="n">
        <v>0</v>
      </c>
      <c r="P2469" s="7" t="n">
        <v>6</v>
      </c>
      <c r="Q2469" s="7" t="n">
        <v>43</v>
      </c>
      <c r="R2469" s="7" t="n">
        <v>12</v>
      </c>
      <c r="S2469" s="7" t="n">
        <v>0.569</v>
      </c>
      <c r="T2469" s="7" t="n">
        <v>1</v>
      </c>
      <c r="U2469" s="7" t="n">
        <v>0</v>
      </c>
      <c r="V2469" s="7" t="n">
        <v>0.0407</v>
      </c>
      <c r="W2469" s="7"/>
    </row>
    <row r="2470" customFormat="false" ht="15" hidden="false" customHeight="false" outlineLevel="0" collapsed="false">
      <c r="A2470" s="7" t="s">
        <v>2583</v>
      </c>
      <c r="B2470" s="7" t="s">
        <v>108</v>
      </c>
      <c r="C2470" s="7" t="n">
        <v>28</v>
      </c>
      <c r="D2470" s="7" t="s">
        <v>104</v>
      </c>
      <c r="E2470" s="7" t="n">
        <v>60</v>
      </c>
      <c r="F2470" s="7" t="n">
        <v>4</v>
      </c>
      <c r="G2470" s="14" t="n">
        <v>8889.83</v>
      </c>
      <c r="H2470" s="14" t="n">
        <v>29008.15</v>
      </c>
      <c r="I2470" s="14" t="n">
        <v>0</v>
      </c>
      <c r="J2470" s="14" t="n">
        <v>0</v>
      </c>
      <c r="K2470" s="14" t="n">
        <v>0</v>
      </c>
      <c r="L2470" s="14" t="n">
        <v>24640</v>
      </c>
      <c r="M2470" s="14" t="n">
        <v>15300</v>
      </c>
      <c r="N2470" s="14" t="n">
        <v>21.4</v>
      </c>
      <c r="O2470" s="14" t="n">
        <v>836.33</v>
      </c>
      <c r="P2470" s="7" t="n">
        <v>8</v>
      </c>
      <c r="Q2470" s="7" t="n">
        <v>33</v>
      </c>
      <c r="R2470" s="7" t="n">
        <v>0</v>
      </c>
      <c r="S2470" s="7" t="n">
        <v>0.929</v>
      </c>
      <c r="T2470" s="7" t="n">
        <v>0</v>
      </c>
      <c r="U2470" s="7" t="n">
        <v>0</v>
      </c>
      <c r="V2470" s="7" t="n">
        <v>0.0227</v>
      </c>
      <c r="W2470" s="7"/>
    </row>
    <row r="2471" customFormat="false" ht="15" hidden="false" customHeight="false" outlineLevel="0" collapsed="false">
      <c r="A2471" s="7" t="s">
        <v>2584</v>
      </c>
      <c r="B2471" s="7" t="s">
        <v>128</v>
      </c>
      <c r="C2471" s="7" t="n">
        <v>45</v>
      </c>
      <c r="D2471" s="7" t="s">
        <v>104</v>
      </c>
      <c r="E2471" s="7" t="n">
        <v>216</v>
      </c>
      <c r="F2471" s="7" t="n">
        <v>3</v>
      </c>
      <c r="G2471" s="14" t="n">
        <v>6085.33</v>
      </c>
      <c r="H2471" s="14" t="n">
        <v>26542.42</v>
      </c>
      <c r="I2471" s="14" t="n">
        <v>0</v>
      </c>
      <c r="J2471" s="14" t="n">
        <v>0</v>
      </c>
      <c r="K2471" s="14" t="n">
        <v>0</v>
      </c>
      <c r="L2471" s="14" t="n">
        <v>0</v>
      </c>
      <c r="M2471" s="14" t="n">
        <v>13500</v>
      </c>
      <c r="N2471" s="14" t="n">
        <v>44.7</v>
      </c>
      <c r="O2471" s="14" t="n">
        <v>90.94</v>
      </c>
      <c r="P2471" s="7" t="n">
        <v>2</v>
      </c>
      <c r="Q2471" s="7" t="n">
        <v>25</v>
      </c>
      <c r="R2471" s="7" t="n">
        <v>0</v>
      </c>
      <c r="S2471" s="7" t="n">
        <v>0.69</v>
      </c>
      <c r="T2471" s="7" t="n">
        <v>0</v>
      </c>
      <c r="U2471" s="7" t="n">
        <v>0</v>
      </c>
      <c r="V2471" s="7" t="n">
        <v>0.0372</v>
      </c>
      <c r="W2471" s="7"/>
    </row>
    <row r="2472" customFormat="false" ht="15" hidden="false" customHeight="false" outlineLevel="0" collapsed="false">
      <c r="A2472" s="7" t="s">
        <v>2585</v>
      </c>
      <c r="B2472" s="7" t="s">
        <v>128</v>
      </c>
      <c r="C2472" s="7" t="n">
        <v>59</v>
      </c>
      <c r="D2472" s="7" t="s">
        <v>104</v>
      </c>
      <c r="E2472" s="7" t="n">
        <v>217</v>
      </c>
      <c r="F2472" s="7" t="n">
        <v>5</v>
      </c>
      <c r="G2472" s="14" t="n">
        <v>4292.5</v>
      </c>
      <c r="H2472" s="14" t="n">
        <v>32367.63</v>
      </c>
      <c r="I2472" s="14" t="n">
        <v>38000</v>
      </c>
      <c r="J2472" s="14" t="n">
        <v>0</v>
      </c>
      <c r="K2472" s="14" t="n">
        <v>0</v>
      </c>
      <c r="L2472" s="14" t="n">
        <v>4790</v>
      </c>
      <c r="M2472" s="14" t="n">
        <v>10900</v>
      </c>
      <c r="N2472" s="14" t="n">
        <v>15.9</v>
      </c>
      <c r="O2472" s="14" t="n">
        <v>111.78</v>
      </c>
      <c r="P2472" s="7" t="n">
        <v>20</v>
      </c>
      <c r="Q2472" s="7" t="n">
        <v>18</v>
      </c>
      <c r="R2472" s="7" t="n">
        <v>7</v>
      </c>
      <c r="S2472" s="7" t="n">
        <v>0.75</v>
      </c>
      <c r="T2472" s="7" t="n">
        <v>0</v>
      </c>
      <c r="U2472" s="7" t="n">
        <v>0</v>
      </c>
      <c r="V2472" s="7" t="n">
        <v>0.0158</v>
      </c>
      <c r="W2472" s="7"/>
    </row>
    <row r="2473" customFormat="false" ht="15" hidden="false" customHeight="false" outlineLevel="0" collapsed="false">
      <c r="A2473" s="7" t="s">
        <v>2586</v>
      </c>
      <c r="B2473" s="7" t="s">
        <v>108</v>
      </c>
      <c r="C2473" s="7" t="n">
        <v>37</v>
      </c>
      <c r="D2473" s="7" t="s">
        <v>102</v>
      </c>
      <c r="E2473" s="7" t="n">
        <v>183</v>
      </c>
      <c r="F2473" s="7" t="n">
        <v>4</v>
      </c>
      <c r="G2473" s="14" t="n">
        <v>3179.09</v>
      </c>
      <c r="H2473" s="14" t="n">
        <v>38342.21</v>
      </c>
      <c r="I2473" s="14" t="n">
        <v>0</v>
      </c>
      <c r="J2473" s="14" t="n">
        <v>0</v>
      </c>
      <c r="K2473" s="14" t="n">
        <v>0</v>
      </c>
      <c r="L2473" s="14" t="n">
        <v>9800</v>
      </c>
      <c r="M2473" s="14" t="n">
        <v>27300</v>
      </c>
      <c r="N2473" s="14" t="n">
        <v>41.8</v>
      </c>
      <c r="O2473" s="14" t="n">
        <v>0</v>
      </c>
      <c r="P2473" s="7" t="n">
        <v>410</v>
      </c>
      <c r="Q2473" s="7" t="n">
        <v>0</v>
      </c>
      <c r="R2473" s="7" t="n">
        <v>0</v>
      </c>
      <c r="S2473" s="7"/>
      <c r="T2473" s="7" t="n">
        <v>0</v>
      </c>
      <c r="U2473" s="7" t="n">
        <v>0</v>
      </c>
      <c r="V2473" s="7" t="n">
        <v>0.2412</v>
      </c>
      <c r="W2473" s="7"/>
    </row>
    <row r="2474" customFormat="false" ht="15" hidden="false" customHeight="false" outlineLevel="0" collapsed="false">
      <c r="A2474" s="7" t="s">
        <v>2587</v>
      </c>
      <c r="B2474" s="7" t="s">
        <v>108</v>
      </c>
      <c r="C2474" s="7" t="n">
        <v>80</v>
      </c>
      <c r="D2474" s="7" t="s">
        <v>102</v>
      </c>
      <c r="E2474" s="7" t="n">
        <v>265</v>
      </c>
      <c r="F2474" s="7" t="n">
        <v>2</v>
      </c>
      <c r="G2474" s="14" t="n">
        <v>8445.29</v>
      </c>
      <c r="H2474" s="14" t="n">
        <v>0</v>
      </c>
      <c r="I2474" s="14" t="n">
        <v>0</v>
      </c>
      <c r="J2474" s="14" t="n">
        <v>0</v>
      </c>
      <c r="K2474" s="14" t="n">
        <v>0</v>
      </c>
      <c r="L2474" s="14" t="n">
        <v>0</v>
      </c>
      <c r="M2474" s="14"/>
      <c r="N2474" s="14"/>
      <c r="O2474" s="14" t="n">
        <v>0</v>
      </c>
      <c r="P2474" s="7" t="n">
        <v>50</v>
      </c>
      <c r="Q2474" s="7" t="n">
        <v>19</v>
      </c>
      <c r="R2474" s="7" t="n">
        <v>0</v>
      </c>
      <c r="S2474" s="7" t="n">
        <v>0.321</v>
      </c>
      <c r="T2474" s="7" t="n">
        <v>0</v>
      </c>
      <c r="U2474" s="7" t="n">
        <v>0</v>
      </c>
      <c r="V2474" s="7" t="n">
        <v>0.088</v>
      </c>
      <c r="W2474" s="7"/>
    </row>
    <row r="2475" customFormat="false" ht="15" hidden="false" customHeight="false" outlineLevel="0" collapsed="false">
      <c r="A2475" s="7" t="s">
        <v>2588</v>
      </c>
      <c r="B2475" s="7" t="s">
        <v>108</v>
      </c>
      <c r="C2475" s="7" t="n">
        <v>57</v>
      </c>
      <c r="D2475" s="7" t="s">
        <v>104</v>
      </c>
      <c r="E2475" s="7" t="n">
        <v>88</v>
      </c>
      <c r="F2475" s="7" t="n">
        <v>3</v>
      </c>
      <c r="G2475" s="14" t="n">
        <v>1188.83</v>
      </c>
      <c r="H2475" s="14" t="n">
        <v>1072.08</v>
      </c>
      <c r="I2475" s="14" t="n">
        <v>0</v>
      </c>
      <c r="J2475" s="14" t="n">
        <v>0</v>
      </c>
      <c r="K2475" s="14" t="n">
        <v>0</v>
      </c>
      <c r="L2475" s="14" t="n">
        <v>2210</v>
      </c>
      <c r="M2475" s="14"/>
      <c r="N2475" s="14"/>
      <c r="O2475" s="14" t="n">
        <v>0</v>
      </c>
      <c r="P2475" s="7" t="n">
        <v>1</v>
      </c>
      <c r="Q2475" s="7" t="n">
        <v>40</v>
      </c>
      <c r="R2475" s="7" t="n">
        <v>0</v>
      </c>
      <c r="S2475" s="7" t="n">
        <v>0.51</v>
      </c>
      <c r="T2475" s="7" t="n">
        <v>0</v>
      </c>
      <c r="U2475" s="7" t="n">
        <v>0</v>
      </c>
      <c r="V2475" s="7" t="n">
        <v>0.0216</v>
      </c>
      <c r="W2475" s="7"/>
    </row>
    <row r="2476" customFormat="false" ht="15" hidden="false" customHeight="false" outlineLevel="0" collapsed="false">
      <c r="A2476" s="7" t="s">
        <v>2589</v>
      </c>
      <c r="B2476" s="7" t="s">
        <v>106</v>
      </c>
      <c r="C2476" s="7" t="n">
        <v>53</v>
      </c>
      <c r="D2476" s="7" t="s">
        <v>104</v>
      </c>
      <c r="E2476" s="7" t="n">
        <v>112</v>
      </c>
      <c r="F2476" s="7" t="n">
        <v>5</v>
      </c>
      <c r="G2476" s="14" t="n">
        <v>4528.11</v>
      </c>
      <c r="H2476" s="14" t="n">
        <v>6754.2</v>
      </c>
      <c r="I2476" s="14" t="n">
        <v>30700</v>
      </c>
      <c r="J2476" s="14" t="n">
        <v>0</v>
      </c>
      <c r="K2476" s="14" t="n">
        <v>0</v>
      </c>
      <c r="L2476" s="14" t="n">
        <v>14650</v>
      </c>
      <c r="M2476" s="14" t="n">
        <v>11600</v>
      </c>
      <c r="N2476" s="14" t="n">
        <v>24.6</v>
      </c>
      <c r="O2476" s="14" t="n">
        <v>757.06</v>
      </c>
      <c r="P2476" s="7" t="n">
        <v>8</v>
      </c>
      <c r="Q2476" s="7" t="n">
        <v>51</v>
      </c>
      <c r="R2476" s="7" t="n">
        <v>10</v>
      </c>
      <c r="S2476" s="7" t="n">
        <v>0.625</v>
      </c>
      <c r="T2476" s="7" t="n">
        <v>0</v>
      </c>
      <c r="U2476" s="7" t="n">
        <v>0</v>
      </c>
      <c r="V2476" s="7" t="n">
        <v>0.0089</v>
      </c>
      <c r="W2476" s="7"/>
    </row>
    <row r="2477" customFormat="false" ht="15" hidden="false" customHeight="false" outlineLevel="0" collapsed="false">
      <c r="A2477" s="7" t="s">
        <v>2590</v>
      </c>
      <c r="B2477" s="7" t="s">
        <v>101</v>
      </c>
      <c r="C2477" s="7" t="n">
        <v>51</v>
      </c>
      <c r="D2477" s="7" t="s">
        <v>102</v>
      </c>
      <c r="E2477" s="7" t="n">
        <v>103</v>
      </c>
      <c r="F2477" s="7" t="n">
        <v>3</v>
      </c>
      <c r="G2477" s="14" t="n">
        <v>9332.7</v>
      </c>
      <c r="H2477" s="14" t="n">
        <v>59807.45</v>
      </c>
      <c r="I2477" s="14" t="n">
        <v>0</v>
      </c>
      <c r="J2477" s="14" t="n">
        <v>166145.44</v>
      </c>
      <c r="K2477" s="14" t="n">
        <v>0</v>
      </c>
      <c r="L2477" s="14" t="n">
        <v>0</v>
      </c>
      <c r="M2477" s="14"/>
      <c r="N2477" s="14"/>
      <c r="O2477" s="14" t="n">
        <v>0</v>
      </c>
      <c r="P2477" s="7" t="n">
        <v>48</v>
      </c>
      <c r="Q2477" s="7" t="n">
        <v>11</v>
      </c>
      <c r="R2477" s="7" t="n">
        <v>9</v>
      </c>
      <c r="S2477" s="7" t="n">
        <v>0.75</v>
      </c>
      <c r="T2477" s="7" t="n">
        <v>0</v>
      </c>
      <c r="U2477" s="7" t="n">
        <v>0</v>
      </c>
      <c r="V2477" s="7" t="n">
        <v>0.1185</v>
      </c>
      <c r="W2477" s="7"/>
    </row>
    <row r="2478" customFormat="false" ht="15" hidden="false" customHeight="false" outlineLevel="0" collapsed="false">
      <c r="A2478" s="7" t="s">
        <v>2591</v>
      </c>
      <c r="B2478" s="7" t="s">
        <v>108</v>
      </c>
      <c r="C2478" s="7" t="n">
        <v>26</v>
      </c>
      <c r="D2478" s="7" t="s">
        <v>104</v>
      </c>
      <c r="E2478" s="7" t="n">
        <v>7</v>
      </c>
      <c r="F2478" s="7" t="n">
        <v>5</v>
      </c>
      <c r="G2478" s="14" t="n">
        <v>2143.82</v>
      </c>
      <c r="H2478" s="14" t="n">
        <v>10084.63</v>
      </c>
      <c r="I2478" s="14" t="n">
        <v>0</v>
      </c>
      <c r="J2478" s="14" t="n">
        <v>0</v>
      </c>
      <c r="K2478" s="14" t="n">
        <v>0</v>
      </c>
      <c r="L2478" s="14" t="n">
        <v>6960</v>
      </c>
      <c r="M2478" s="14" t="n">
        <v>14400</v>
      </c>
      <c r="N2478" s="14" t="n">
        <v>36.7</v>
      </c>
      <c r="O2478" s="14" t="n">
        <v>1284.89</v>
      </c>
      <c r="P2478" s="7" t="n">
        <v>13</v>
      </c>
      <c r="Q2478" s="7" t="n">
        <v>46</v>
      </c>
      <c r="R2478" s="7" t="n">
        <v>16</v>
      </c>
      <c r="S2478" s="7" t="n">
        <v>1</v>
      </c>
      <c r="T2478" s="7" t="n">
        <v>0</v>
      </c>
      <c r="U2478" s="7" t="n">
        <v>0</v>
      </c>
      <c r="V2478" s="7" t="n">
        <v>0.0146</v>
      </c>
      <c r="W2478" s="7"/>
    </row>
    <row r="2479" customFormat="false" ht="15" hidden="false" customHeight="false" outlineLevel="0" collapsed="false">
      <c r="A2479" s="7" t="s">
        <v>2592</v>
      </c>
      <c r="B2479" s="7" t="s">
        <v>108</v>
      </c>
      <c r="C2479" s="7" t="n">
        <v>45</v>
      </c>
      <c r="D2479" s="7" t="s">
        <v>102</v>
      </c>
      <c r="E2479" s="7" t="n">
        <v>129</v>
      </c>
      <c r="F2479" s="7" t="n">
        <v>1</v>
      </c>
      <c r="G2479" s="14" t="n">
        <v>17681.73</v>
      </c>
      <c r="H2479" s="14" t="n">
        <v>0</v>
      </c>
      <c r="I2479" s="14" t="n">
        <v>0</v>
      </c>
      <c r="J2479" s="14" t="n">
        <v>0</v>
      </c>
      <c r="K2479" s="14" t="n">
        <v>0</v>
      </c>
      <c r="L2479" s="14" t="n">
        <v>0</v>
      </c>
      <c r="M2479" s="14"/>
      <c r="N2479" s="14"/>
      <c r="O2479" s="14" t="n">
        <v>0</v>
      </c>
      <c r="P2479" s="7" t="n">
        <v>65</v>
      </c>
      <c r="Q2479" s="7" t="n">
        <v>19</v>
      </c>
      <c r="R2479" s="7" t="n">
        <v>7</v>
      </c>
      <c r="S2479" s="7" t="n">
        <v>0.564</v>
      </c>
      <c r="T2479" s="7" t="n">
        <v>0</v>
      </c>
      <c r="U2479" s="7" t="n">
        <v>0</v>
      </c>
      <c r="V2479" s="7" t="n">
        <v>0.0894</v>
      </c>
      <c r="W2479" s="7"/>
    </row>
    <row r="2480" customFormat="false" ht="15" hidden="false" customHeight="false" outlineLevel="0" collapsed="false">
      <c r="A2480" s="7" t="s">
        <v>2593</v>
      </c>
      <c r="B2480" s="7" t="s">
        <v>101</v>
      </c>
      <c r="C2480" s="7" t="n">
        <v>73</v>
      </c>
      <c r="D2480" s="7" t="s">
        <v>104</v>
      </c>
      <c r="E2480" s="7" t="n">
        <v>123</v>
      </c>
      <c r="F2480" s="7" t="n">
        <v>3</v>
      </c>
      <c r="G2480" s="14" t="n">
        <v>9280.12</v>
      </c>
      <c r="H2480" s="14" t="n">
        <v>0</v>
      </c>
      <c r="I2480" s="14" t="n">
        <v>97900</v>
      </c>
      <c r="J2480" s="14" t="n">
        <v>0</v>
      </c>
      <c r="K2480" s="14" t="n">
        <v>0</v>
      </c>
      <c r="L2480" s="14" t="n">
        <v>0</v>
      </c>
      <c r="M2480" s="14" t="n">
        <v>9300</v>
      </c>
      <c r="N2480" s="14" t="n">
        <v>15.4</v>
      </c>
      <c r="O2480" s="14" t="n">
        <v>419.77</v>
      </c>
      <c r="P2480" s="7" t="n">
        <v>4</v>
      </c>
      <c r="Q2480" s="7" t="n">
        <v>46</v>
      </c>
      <c r="R2480" s="7" t="n">
        <v>0</v>
      </c>
      <c r="S2480" s="7" t="n">
        <v>0.244</v>
      </c>
      <c r="T2480" s="7" t="n">
        <v>1</v>
      </c>
      <c r="U2480" s="7" t="n">
        <v>0</v>
      </c>
      <c r="V2480" s="7" t="n">
        <v>0.0452</v>
      </c>
      <c r="W2480" s="7"/>
    </row>
    <row r="2481" customFormat="false" ht="15" hidden="false" customHeight="false" outlineLevel="0" collapsed="false">
      <c r="A2481" s="7" t="s">
        <v>2594</v>
      </c>
      <c r="B2481" s="7" t="s">
        <v>101</v>
      </c>
      <c r="C2481" s="7" t="n">
        <v>26</v>
      </c>
      <c r="D2481" s="7" t="s">
        <v>102</v>
      </c>
      <c r="E2481" s="7" t="n">
        <v>6</v>
      </c>
      <c r="F2481" s="7" t="n">
        <v>2</v>
      </c>
      <c r="G2481" s="14" t="n">
        <v>7560.47</v>
      </c>
      <c r="H2481" s="14" t="n">
        <v>0</v>
      </c>
      <c r="I2481" s="14" t="n">
        <v>0</v>
      </c>
      <c r="J2481" s="14" t="n">
        <v>0</v>
      </c>
      <c r="K2481" s="14" t="n">
        <v>0</v>
      </c>
      <c r="L2481" s="14" t="n">
        <v>0</v>
      </c>
      <c r="M2481" s="14" t="n">
        <v>9900</v>
      </c>
      <c r="N2481" s="14" t="n">
        <v>37.5</v>
      </c>
      <c r="O2481" s="14" t="n">
        <v>361.38</v>
      </c>
      <c r="P2481" s="7" t="n">
        <v>7</v>
      </c>
      <c r="Q2481" s="7" t="n">
        <v>21</v>
      </c>
      <c r="R2481" s="7" t="n">
        <v>14</v>
      </c>
      <c r="S2481" s="7" t="n">
        <v>0.788</v>
      </c>
      <c r="T2481" s="7" t="n">
        <v>0</v>
      </c>
      <c r="U2481" s="7" t="n">
        <v>0</v>
      </c>
      <c r="V2481" s="7" t="n">
        <v>0.137</v>
      </c>
      <c r="W2481" s="7"/>
    </row>
    <row r="2482" customFormat="false" ht="15" hidden="false" customHeight="false" outlineLevel="0" collapsed="false">
      <c r="A2482" s="7" t="s">
        <v>2595</v>
      </c>
      <c r="B2482" s="7" t="s">
        <v>106</v>
      </c>
      <c r="C2482" s="7" t="n">
        <v>45</v>
      </c>
      <c r="D2482" s="7" t="s">
        <v>102</v>
      </c>
      <c r="E2482" s="7" t="n">
        <v>114</v>
      </c>
      <c r="F2482" s="7" t="n">
        <v>2</v>
      </c>
      <c r="G2482" s="14" t="n">
        <v>2052.44</v>
      </c>
      <c r="H2482" s="14" t="n">
        <v>12265.35</v>
      </c>
      <c r="I2482" s="14" t="n">
        <v>0</v>
      </c>
      <c r="J2482" s="14" t="n">
        <v>0</v>
      </c>
      <c r="K2482" s="14" t="n">
        <v>0</v>
      </c>
      <c r="L2482" s="14" t="n">
        <v>0</v>
      </c>
      <c r="M2482" s="14"/>
      <c r="N2482" s="14"/>
      <c r="O2482" s="14" t="n">
        <v>0</v>
      </c>
      <c r="P2482" s="7" t="n">
        <v>9</v>
      </c>
      <c r="Q2482" s="7" t="n">
        <v>13</v>
      </c>
      <c r="R2482" s="7" t="n">
        <v>8</v>
      </c>
      <c r="S2482" s="7" t="n">
        <v>0.541</v>
      </c>
      <c r="T2482" s="7" t="n">
        <v>0</v>
      </c>
      <c r="U2482" s="7" t="n">
        <v>0</v>
      </c>
      <c r="V2482" s="7" t="n">
        <v>0.0818</v>
      </c>
      <c r="W2482" s="7"/>
    </row>
    <row r="2483" customFormat="false" ht="15" hidden="false" customHeight="false" outlineLevel="0" collapsed="false">
      <c r="A2483" s="7" t="s">
        <v>2596</v>
      </c>
      <c r="B2483" s="7" t="s">
        <v>106</v>
      </c>
      <c r="C2483" s="7" t="n">
        <v>57</v>
      </c>
      <c r="D2483" s="7" t="s">
        <v>102</v>
      </c>
      <c r="E2483" s="7" t="n">
        <v>100</v>
      </c>
      <c r="F2483" s="7" t="n">
        <v>3</v>
      </c>
      <c r="G2483" s="14" t="n">
        <v>3838.13</v>
      </c>
      <c r="H2483" s="14" t="n">
        <v>0</v>
      </c>
      <c r="I2483" s="14" t="n">
        <v>0</v>
      </c>
      <c r="J2483" s="14" t="n">
        <v>0</v>
      </c>
      <c r="K2483" s="14" t="n">
        <v>165300</v>
      </c>
      <c r="L2483" s="14" t="n">
        <v>0</v>
      </c>
      <c r="M2483" s="14" t="n">
        <v>8400</v>
      </c>
      <c r="N2483" s="14" t="n">
        <v>61.4</v>
      </c>
      <c r="O2483" s="14" t="n">
        <v>212.82</v>
      </c>
      <c r="P2483" s="7" t="n">
        <v>3</v>
      </c>
      <c r="Q2483" s="7" t="n">
        <v>9</v>
      </c>
      <c r="R2483" s="7" t="n">
        <v>0</v>
      </c>
      <c r="S2483" s="7" t="n">
        <v>0.607</v>
      </c>
      <c r="T2483" s="7" t="n">
        <v>0</v>
      </c>
      <c r="U2483" s="7" t="n">
        <v>0</v>
      </c>
      <c r="V2483" s="7" t="n">
        <v>0.1463</v>
      </c>
      <c r="W2483" s="7"/>
    </row>
    <row r="2484" customFormat="false" ht="15" hidden="false" customHeight="false" outlineLevel="0" collapsed="false">
      <c r="A2484" s="7" t="s">
        <v>2597</v>
      </c>
      <c r="B2484" s="7" t="s">
        <v>108</v>
      </c>
      <c r="C2484" s="7" t="n">
        <v>34</v>
      </c>
      <c r="D2484" s="7" t="s">
        <v>102</v>
      </c>
      <c r="E2484" s="7" t="n">
        <v>50</v>
      </c>
      <c r="F2484" s="7" t="n">
        <v>3</v>
      </c>
      <c r="G2484" s="14" t="n">
        <v>8537.21</v>
      </c>
      <c r="H2484" s="14" t="n">
        <v>0</v>
      </c>
      <c r="I2484" s="14" t="n">
        <v>115200</v>
      </c>
      <c r="J2484" s="14" t="n">
        <v>0</v>
      </c>
      <c r="K2484" s="14" t="n">
        <v>0</v>
      </c>
      <c r="L2484" s="14" t="n">
        <v>0</v>
      </c>
      <c r="M2484" s="14" t="n">
        <v>17700</v>
      </c>
      <c r="N2484" s="14" t="n">
        <v>45.1</v>
      </c>
      <c r="O2484" s="14" t="n">
        <v>405.97</v>
      </c>
      <c r="P2484" s="7" t="n">
        <v>6</v>
      </c>
      <c r="Q2484" s="7" t="n">
        <v>26</v>
      </c>
      <c r="R2484" s="7" t="n">
        <v>0</v>
      </c>
      <c r="S2484" s="7" t="n">
        <v>0.875</v>
      </c>
      <c r="T2484" s="7" t="n">
        <v>0</v>
      </c>
      <c r="U2484" s="7" t="n">
        <v>1</v>
      </c>
      <c r="V2484" s="7" t="n">
        <v>0.121</v>
      </c>
      <c r="W2484" s="7" t="s">
        <v>435</v>
      </c>
    </row>
    <row r="2485" customFormat="false" ht="15" hidden="false" customHeight="false" outlineLevel="0" collapsed="false">
      <c r="A2485" s="7" t="s">
        <v>2598</v>
      </c>
      <c r="B2485" s="7" t="s">
        <v>101</v>
      </c>
      <c r="C2485" s="7" t="n">
        <v>40</v>
      </c>
      <c r="D2485" s="7" t="s">
        <v>104</v>
      </c>
      <c r="E2485" s="7" t="n">
        <v>52</v>
      </c>
      <c r="F2485" s="7" t="n">
        <v>6</v>
      </c>
      <c r="G2485" s="14" t="n">
        <v>11400.57</v>
      </c>
      <c r="H2485" s="14" t="n">
        <v>494188.44</v>
      </c>
      <c r="I2485" s="14" t="n">
        <v>300900</v>
      </c>
      <c r="J2485" s="14" t="n">
        <v>813448.65</v>
      </c>
      <c r="K2485" s="14" t="n">
        <v>696100</v>
      </c>
      <c r="L2485" s="14" t="n">
        <v>0</v>
      </c>
      <c r="M2485" s="14" t="n">
        <v>40000</v>
      </c>
      <c r="N2485" s="14" t="n">
        <v>35.7</v>
      </c>
      <c r="O2485" s="14" t="n">
        <v>0</v>
      </c>
      <c r="P2485" s="7" t="n">
        <v>221</v>
      </c>
      <c r="Q2485" s="7" t="n">
        <v>0</v>
      </c>
      <c r="R2485" s="7" t="n">
        <v>0</v>
      </c>
      <c r="S2485" s="7"/>
      <c r="T2485" s="7" t="n">
        <v>0</v>
      </c>
      <c r="U2485" s="7" t="n">
        <v>0</v>
      </c>
      <c r="V2485" s="7" t="n">
        <v>0.1257</v>
      </c>
      <c r="W2485" s="7"/>
    </row>
    <row r="2486" customFormat="false" ht="15" hidden="false" customHeight="false" outlineLevel="0" collapsed="false">
      <c r="A2486" s="7" t="s">
        <v>2599</v>
      </c>
      <c r="B2486" s="7" t="s">
        <v>108</v>
      </c>
      <c r="C2486" s="7" t="n">
        <v>65</v>
      </c>
      <c r="D2486" s="7" t="s">
        <v>104</v>
      </c>
      <c r="E2486" s="7" t="n">
        <v>171</v>
      </c>
      <c r="F2486" s="7" t="n">
        <v>3</v>
      </c>
      <c r="G2486" s="14" t="n">
        <v>1367.64</v>
      </c>
      <c r="H2486" s="14" t="n">
        <v>0</v>
      </c>
      <c r="I2486" s="14" t="n">
        <v>11400</v>
      </c>
      <c r="J2486" s="14" t="n">
        <v>0</v>
      </c>
      <c r="K2486" s="14" t="n">
        <v>0</v>
      </c>
      <c r="L2486" s="14" t="n">
        <v>0</v>
      </c>
      <c r="M2486" s="14" t="n">
        <v>3600</v>
      </c>
      <c r="N2486" s="14" t="n">
        <v>35.6</v>
      </c>
      <c r="O2486" s="14" t="n">
        <v>70.37</v>
      </c>
      <c r="P2486" s="7" t="n">
        <v>2</v>
      </c>
      <c r="Q2486" s="7" t="n">
        <v>23</v>
      </c>
      <c r="R2486" s="7" t="n">
        <v>0</v>
      </c>
      <c r="S2486" s="7" t="n">
        <v>0.439</v>
      </c>
      <c r="T2486" s="7" t="n">
        <v>0</v>
      </c>
      <c r="U2486" s="7" t="n">
        <v>0</v>
      </c>
      <c r="V2486" s="7" t="n">
        <v>0.0316</v>
      </c>
      <c r="W2486" s="7"/>
    </row>
    <row r="2487" customFormat="false" ht="15" hidden="false" customHeight="false" outlineLevel="0" collapsed="false">
      <c r="A2487" s="7" t="s">
        <v>2600</v>
      </c>
      <c r="B2487" s="7" t="s">
        <v>101</v>
      </c>
      <c r="C2487" s="7" t="n">
        <v>36</v>
      </c>
      <c r="D2487" s="7" t="s">
        <v>104</v>
      </c>
      <c r="E2487" s="7" t="n">
        <v>108</v>
      </c>
      <c r="F2487" s="7" t="n">
        <v>2</v>
      </c>
      <c r="G2487" s="14" t="n">
        <v>2059.6</v>
      </c>
      <c r="H2487" s="14" t="n">
        <v>0</v>
      </c>
      <c r="I2487" s="14" t="n">
        <v>0</v>
      </c>
      <c r="J2487" s="14" t="n">
        <v>0</v>
      </c>
      <c r="K2487" s="14" t="n">
        <v>0</v>
      </c>
      <c r="L2487" s="14" t="n">
        <v>0</v>
      </c>
      <c r="M2487" s="14"/>
      <c r="N2487" s="14"/>
      <c r="O2487" s="14" t="n">
        <v>0</v>
      </c>
      <c r="P2487" s="7" t="n">
        <v>20</v>
      </c>
      <c r="Q2487" s="7" t="n">
        <v>28</v>
      </c>
      <c r="R2487" s="7" t="n">
        <v>18</v>
      </c>
      <c r="S2487" s="7" t="n">
        <v>1</v>
      </c>
      <c r="T2487" s="7" t="n">
        <v>0</v>
      </c>
      <c r="U2487" s="7" t="n">
        <v>0</v>
      </c>
      <c r="V2487" s="7" t="n">
        <v>0.0183</v>
      </c>
      <c r="W2487" s="7"/>
    </row>
    <row r="2488" customFormat="false" ht="15" hidden="false" customHeight="false" outlineLevel="0" collapsed="false">
      <c r="A2488" s="7" t="s">
        <v>2601</v>
      </c>
      <c r="B2488" s="7" t="s">
        <v>108</v>
      </c>
      <c r="C2488" s="7" t="n">
        <v>34</v>
      </c>
      <c r="D2488" s="7" t="s">
        <v>102</v>
      </c>
      <c r="E2488" s="7" t="n">
        <v>31</v>
      </c>
      <c r="F2488" s="7" t="n">
        <v>4</v>
      </c>
      <c r="G2488" s="14" t="n">
        <v>3146.57</v>
      </c>
      <c r="H2488" s="14" t="n">
        <v>18276.86</v>
      </c>
      <c r="I2488" s="14" t="n">
        <v>0</v>
      </c>
      <c r="J2488" s="14" t="n">
        <v>0</v>
      </c>
      <c r="K2488" s="14" t="n">
        <v>0</v>
      </c>
      <c r="L2488" s="14" t="n">
        <v>0</v>
      </c>
      <c r="M2488" s="14" t="n">
        <v>15200</v>
      </c>
      <c r="N2488" s="14" t="n">
        <v>18.1</v>
      </c>
      <c r="O2488" s="14" t="n">
        <v>275.5</v>
      </c>
      <c r="P2488" s="7" t="n">
        <v>8</v>
      </c>
      <c r="Q2488" s="7" t="n">
        <v>14</v>
      </c>
      <c r="R2488" s="7" t="n">
        <v>10</v>
      </c>
      <c r="S2488" s="7" t="n">
        <v>0.69</v>
      </c>
      <c r="T2488" s="7" t="n">
        <v>0</v>
      </c>
      <c r="U2488" s="7" t="n">
        <v>0</v>
      </c>
      <c r="V2488" s="7" t="n">
        <v>0.0575</v>
      </c>
      <c r="W2488" s="7"/>
    </row>
    <row r="2489" customFormat="false" ht="15" hidden="false" customHeight="false" outlineLevel="0" collapsed="false">
      <c r="A2489" s="7" t="s">
        <v>2602</v>
      </c>
      <c r="B2489" s="7" t="s">
        <v>106</v>
      </c>
      <c r="C2489" s="7" t="n">
        <v>56</v>
      </c>
      <c r="D2489" s="7" t="s">
        <v>104</v>
      </c>
      <c r="E2489" s="7" t="n">
        <v>200</v>
      </c>
      <c r="F2489" s="7" t="n">
        <v>4</v>
      </c>
      <c r="G2489" s="14" t="n">
        <v>6538.79</v>
      </c>
      <c r="H2489" s="14" t="n">
        <v>9381.34</v>
      </c>
      <c r="I2489" s="14" t="n">
        <v>0</v>
      </c>
      <c r="J2489" s="14" t="n">
        <v>0</v>
      </c>
      <c r="K2489" s="14" t="n">
        <v>306600</v>
      </c>
      <c r="L2489" s="14" t="n">
        <v>0</v>
      </c>
      <c r="M2489" s="14"/>
      <c r="N2489" s="14"/>
      <c r="O2489" s="14" t="n">
        <v>0</v>
      </c>
      <c r="P2489" s="7" t="n">
        <v>8</v>
      </c>
      <c r="Q2489" s="7" t="n">
        <v>31</v>
      </c>
      <c r="R2489" s="7" t="n">
        <v>9</v>
      </c>
      <c r="S2489" s="7" t="n">
        <v>0.396</v>
      </c>
      <c r="T2489" s="7" t="n">
        <v>0</v>
      </c>
      <c r="U2489" s="7" t="n">
        <v>0</v>
      </c>
      <c r="V2489" s="7" t="n">
        <v>0.0229</v>
      </c>
      <c r="W2489" s="7"/>
    </row>
    <row r="2490" customFormat="false" ht="15" hidden="false" customHeight="false" outlineLevel="0" collapsed="false">
      <c r="A2490" s="7" t="s">
        <v>2603</v>
      </c>
      <c r="B2490" s="7" t="s">
        <v>101</v>
      </c>
      <c r="C2490" s="7" t="n">
        <v>68</v>
      </c>
      <c r="D2490" s="7" t="s">
        <v>102</v>
      </c>
      <c r="E2490" s="7" t="n">
        <v>76</v>
      </c>
      <c r="F2490" s="7" t="n">
        <v>2</v>
      </c>
      <c r="G2490" s="14" t="n">
        <v>1211.1</v>
      </c>
      <c r="H2490" s="14" t="n">
        <v>1887.98</v>
      </c>
      <c r="I2490" s="14" t="n">
        <v>0</v>
      </c>
      <c r="J2490" s="14" t="n">
        <v>0</v>
      </c>
      <c r="K2490" s="14" t="n">
        <v>0</v>
      </c>
      <c r="L2490" s="14" t="n">
        <v>0</v>
      </c>
      <c r="M2490" s="14"/>
      <c r="N2490" s="14"/>
      <c r="O2490" s="14" t="n">
        <v>0</v>
      </c>
      <c r="P2490" s="7" t="n">
        <v>7</v>
      </c>
      <c r="Q2490" s="7" t="n">
        <v>23</v>
      </c>
      <c r="R2490" s="7" t="n">
        <v>9</v>
      </c>
      <c r="S2490" s="7" t="n">
        <v>0.788</v>
      </c>
      <c r="T2490" s="7" t="n">
        <v>0</v>
      </c>
      <c r="U2490" s="7" t="n">
        <v>0</v>
      </c>
      <c r="V2490" s="7" t="n">
        <v>0.0484</v>
      </c>
      <c r="W2490" s="7"/>
    </row>
    <row r="2491" customFormat="false" ht="15" hidden="false" customHeight="false" outlineLevel="0" collapsed="false">
      <c r="A2491" s="7" t="s">
        <v>2604</v>
      </c>
      <c r="B2491" s="7" t="s">
        <v>101</v>
      </c>
      <c r="C2491" s="7" t="n">
        <v>49</v>
      </c>
      <c r="D2491" s="7" t="s">
        <v>104</v>
      </c>
      <c r="E2491" s="7" t="n">
        <v>147</v>
      </c>
      <c r="F2491" s="7" t="n">
        <v>4</v>
      </c>
      <c r="G2491" s="14" t="n">
        <v>7414.27</v>
      </c>
      <c r="H2491" s="14" t="n">
        <v>41039.29</v>
      </c>
      <c r="I2491" s="14" t="n">
        <v>0</v>
      </c>
      <c r="J2491" s="14" t="n">
        <v>0</v>
      </c>
      <c r="K2491" s="14" t="n">
        <v>0</v>
      </c>
      <c r="L2491" s="14" t="n">
        <v>1670</v>
      </c>
      <c r="M2491" s="14" t="n">
        <v>12400</v>
      </c>
      <c r="N2491" s="14" t="n">
        <v>23.2</v>
      </c>
      <c r="O2491" s="14" t="n">
        <v>1737.54</v>
      </c>
      <c r="P2491" s="7" t="n">
        <v>9</v>
      </c>
      <c r="Q2491" s="7" t="n">
        <v>73</v>
      </c>
      <c r="R2491" s="7" t="n">
        <v>16</v>
      </c>
      <c r="S2491" s="7" t="n">
        <v>0.584</v>
      </c>
      <c r="T2491" s="7" t="n">
        <v>0</v>
      </c>
      <c r="U2491" s="7" t="n">
        <v>0</v>
      </c>
      <c r="V2491" s="7" t="n">
        <v>0.012</v>
      </c>
      <c r="W2491" s="7"/>
    </row>
    <row r="2492" customFormat="false" ht="15" hidden="false" customHeight="false" outlineLevel="0" collapsed="false">
      <c r="A2492" s="7" t="s">
        <v>2605</v>
      </c>
      <c r="B2492" s="7" t="s">
        <v>106</v>
      </c>
      <c r="C2492" s="7" t="n">
        <v>57</v>
      </c>
      <c r="D2492" s="7" t="s">
        <v>102</v>
      </c>
      <c r="E2492" s="7" t="n">
        <v>69</v>
      </c>
      <c r="F2492" s="7" t="n">
        <v>1</v>
      </c>
      <c r="G2492" s="14" t="n">
        <v>1088.43</v>
      </c>
      <c r="H2492" s="14" t="n">
        <v>0</v>
      </c>
      <c r="I2492" s="14" t="n">
        <v>0</v>
      </c>
      <c r="J2492" s="14" t="n">
        <v>0</v>
      </c>
      <c r="K2492" s="14" t="n">
        <v>0</v>
      </c>
      <c r="L2492" s="14" t="n">
        <v>0</v>
      </c>
      <c r="M2492" s="14"/>
      <c r="N2492" s="14"/>
      <c r="O2492" s="14" t="n">
        <v>0</v>
      </c>
      <c r="P2492" s="7" t="n">
        <v>373</v>
      </c>
      <c r="Q2492" s="7" t="n">
        <v>0</v>
      </c>
      <c r="R2492" s="7" t="n">
        <v>0</v>
      </c>
      <c r="S2492" s="7"/>
      <c r="T2492" s="7" t="n">
        <v>0</v>
      </c>
      <c r="U2492" s="7" t="n">
        <v>0</v>
      </c>
      <c r="V2492" s="7" t="n">
        <v>0.3311</v>
      </c>
      <c r="W2492" s="7"/>
    </row>
    <row r="2493" customFormat="false" ht="15" hidden="false" customHeight="false" outlineLevel="0" collapsed="false">
      <c r="A2493" s="7" t="s">
        <v>2606</v>
      </c>
      <c r="B2493" s="7" t="s">
        <v>101</v>
      </c>
      <c r="C2493" s="7" t="n">
        <v>53</v>
      </c>
      <c r="D2493" s="7" t="s">
        <v>104</v>
      </c>
      <c r="E2493" s="7" t="n">
        <v>75</v>
      </c>
      <c r="F2493" s="7" t="n">
        <v>3</v>
      </c>
      <c r="G2493" s="14" t="n">
        <v>2471.38</v>
      </c>
      <c r="H2493" s="14" t="n">
        <v>17727.36</v>
      </c>
      <c r="I2493" s="14" t="n">
        <v>0</v>
      </c>
      <c r="J2493" s="14" t="n">
        <v>0</v>
      </c>
      <c r="K2493" s="14" t="n">
        <v>0</v>
      </c>
      <c r="L2493" s="14" t="n">
        <v>0</v>
      </c>
      <c r="M2493" s="14" t="n">
        <v>14200</v>
      </c>
      <c r="N2493" s="14" t="n">
        <v>24.5</v>
      </c>
      <c r="O2493" s="14" t="n">
        <v>459.68</v>
      </c>
      <c r="P2493" s="7" t="n">
        <v>4</v>
      </c>
      <c r="Q2493" s="7" t="n">
        <v>16</v>
      </c>
      <c r="R2493" s="7" t="n">
        <v>9</v>
      </c>
      <c r="S2493" s="7" t="n">
        <v>0.805</v>
      </c>
      <c r="T2493" s="7" t="n">
        <v>1</v>
      </c>
      <c r="U2493" s="7" t="n">
        <v>0</v>
      </c>
      <c r="V2493" s="7" t="n">
        <v>0.0556</v>
      </c>
      <c r="W2493" s="7"/>
    </row>
    <row r="2494" customFormat="false" ht="15" hidden="false" customHeight="false" outlineLevel="0" collapsed="false">
      <c r="A2494" s="7" t="s">
        <v>2607</v>
      </c>
      <c r="B2494" s="7" t="s">
        <v>106</v>
      </c>
      <c r="C2494" s="7" t="n">
        <v>44</v>
      </c>
      <c r="D2494" s="7" t="s">
        <v>104</v>
      </c>
      <c r="E2494" s="7" t="n">
        <v>34</v>
      </c>
      <c r="F2494" s="7" t="n">
        <v>3</v>
      </c>
      <c r="G2494" s="14" t="n">
        <v>22734.84</v>
      </c>
      <c r="H2494" s="14" t="n">
        <v>0</v>
      </c>
      <c r="I2494" s="14" t="n">
        <v>39400</v>
      </c>
      <c r="J2494" s="14" t="n">
        <v>0</v>
      </c>
      <c r="K2494" s="14" t="n">
        <v>0</v>
      </c>
      <c r="L2494" s="14" t="n">
        <v>0</v>
      </c>
      <c r="M2494" s="14" t="n">
        <v>11500</v>
      </c>
      <c r="N2494" s="14" t="n">
        <v>20</v>
      </c>
      <c r="O2494" s="14" t="n">
        <v>911.93</v>
      </c>
      <c r="P2494" s="7" t="n">
        <v>2</v>
      </c>
      <c r="Q2494" s="7" t="n">
        <v>47</v>
      </c>
      <c r="R2494" s="7" t="n">
        <v>10</v>
      </c>
      <c r="S2494" s="7" t="n">
        <v>0.799</v>
      </c>
      <c r="T2494" s="7" t="n">
        <v>0</v>
      </c>
      <c r="U2494" s="7" t="n">
        <v>0</v>
      </c>
      <c r="V2494" s="7" t="n">
        <v>0.0293</v>
      </c>
      <c r="W2494" s="7"/>
    </row>
    <row r="2495" customFormat="false" ht="15" hidden="false" customHeight="false" outlineLevel="0" collapsed="false">
      <c r="A2495" s="7" t="s">
        <v>2608</v>
      </c>
      <c r="B2495" s="7" t="s">
        <v>128</v>
      </c>
      <c r="C2495" s="7" t="n">
        <v>38</v>
      </c>
      <c r="D2495" s="7" t="s">
        <v>102</v>
      </c>
      <c r="E2495" s="7" t="n">
        <v>78</v>
      </c>
      <c r="F2495" s="7" t="n">
        <v>3</v>
      </c>
      <c r="G2495" s="14" t="n">
        <v>3216.57</v>
      </c>
      <c r="H2495" s="14" t="n">
        <v>0</v>
      </c>
      <c r="I2495" s="14" t="n">
        <v>0</v>
      </c>
      <c r="J2495" s="14" t="n">
        <v>0</v>
      </c>
      <c r="K2495" s="14" t="n">
        <v>173100</v>
      </c>
      <c r="L2495" s="14" t="n">
        <v>0</v>
      </c>
      <c r="M2495" s="14"/>
      <c r="N2495" s="14"/>
      <c r="O2495" s="14" t="n">
        <v>0</v>
      </c>
      <c r="P2495" s="7" t="n">
        <v>180</v>
      </c>
      <c r="Q2495" s="7" t="n">
        <v>0</v>
      </c>
      <c r="R2495" s="7" t="n">
        <v>0</v>
      </c>
      <c r="S2495" s="7"/>
      <c r="T2495" s="7" t="n">
        <v>0</v>
      </c>
      <c r="U2495" s="7" t="n">
        <v>0</v>
      </c>
      <c r="V2495" s="7" t="n">
        <v>0.2851</v>
      </c>
      <c r="W2495" s="7"/>
    </row>
    <row r="2496" customFormat="false" ht="15" hidden="false" customHeight="false" outlineLevel="0" collapsed="false">
      <c r="A2496" s="7" t="s">
        <v>2609</v>
      </c>
      <c r="B2496" s="7" t="s">
        <v>101</v>
      </c>
      <c r="C2496" s="7" t="n">
        <v>60</v>
      </c>
      <c r="D2496" s="7" t="s">
        <v>104</v>
      </c>
      <c r="E2496" s="7" t="n">
        <v>225</v>
      </c>
      <c r="F2496" s="7" t="n">
        <v>2</v>
      </c>
      <c r="G2496" s="14" t="n">
        <v>18978.47</v>
      </c>
      <c r="H2496" s="14" t="n">
        <v>24751.63</v>
      </c>
      <c r="I2496" s="14" t="n">
        <v>0</v>
      </c>
      <c r="J2496" s="14" t="n">
        <v>0</v>
      </c>
      <c r="K2496" s="14" t="n">
        <v>0</v>
      </c>
      <c r="L2496" s="14" t="n">
        <v>0</v>
      </c>
      <c r="M2496" s="14"/>
      <c r="N2496" s="14"/>
      <c r="O2496" s="14" t="n">
        <v>0</v>
      </c>
      <c r="P2496" s="7" t="n">
        <v>5</v>
      </c>
      <c r="Q2496" s="7" t="n">
        <v>95</v>
      </c>
      <c r="R2496" s="7" t="n">
        <v>9</v>
      </c>
      <c r="S2496" s="7" t="n">
        <v>0.202</v>
      </c>
      <c r="T2496" s="7" t="n">
        <v>0</v>
      </c>
      <c r="U2496" s="7" t="n">
        <v>0</v>
      </c>
      <c r="V2496" s="7" t="n">
        <v>0.0206</v>
      </c>
      <c r="W2496" s="7"/>
    </row>
    <row r="2497" customFormat="false" ht="15" hidden="false" customHeight="false" outlineLevel="0" collapsed="false">
      <c r="A2497" s="7" t="s">
        <v>2610</v>
      </c>
      <c r="B2497" s="7" t="s">
        <v>108</v>
      </c>
      <c r="C2497" s="7" t="n">
        <v>30</v>
      </c>
      <c r="D2497" s="7" t="s">
        <v>102</v>
      </c>
      <c r="E2497" s="7" t="n">
        <v>32</v>
      </c>
      <c r="F2497" s="7" t="n">
        <v>4</v>
      </c>
      <c r="G2497" s="14" t="n">
        <v>439.78</v>
      </c>
      <c r="H2497" s="14" t="n">
        <v>2497.3</v>
      </c>
      <c r="I2497" s="14" t="n">
        <v>11500</v>
      </c>
      <c r="J2497" s="14" t="n">
        <v>0</v>
      </c>
      <c r="K2497" s="14" t="n">
        <v>28300</v>
      </c>
      <c r="L2497" s="14" t="n">
        <v>0</v>
      </c>
      <c r="M2497" s="14"/>
      <c r="N2497" s="14"/>
      <c r="O2497" s="14" t="n">
        <v>0</v>
      </c>
      <c r="P2497" s="7" t="n">
        <v>28</v>
      </c>
      <c r="Q2497" s="7" t="n">
        <v>15</v>
      </c>
      <c r="R2497" s="7" t="n">
        <v>13</v>
      </c>
      <c r="S2497" s="7" t="n">
        <v>0.752</v>
      </c>
      <c r="T2497" s="7" t="n">
        <v>0</v>
      </c>
      <c r="U2497" s="7" t="n">
        <v>0</v>
      </c>
      <c r="V2497" s="7" t="n">
        <v>0.0631</v>
      </c>
      <c r="W2497" s="7"/>
    </row>
    <row r="2498" customFormat="false" ht="15" hidden="false" customHeight="false" outlineLevel="0" collapsed="false">
      <c r="A2498" s="7" t="s">
        <v>2611</v>
      </c>
      <c r="B2498" s="7" t="s">
        <v>101</v>
      </c>
      <c r="C2498" s="7" t="n">
        <v>23</v>
      </c>
      <c r="D2498" s="7" t="s">
        <v>102</v>
      </c>
      <c r="E2498" s="7" t="n">
        <v>19</v>
      </c>
      <c r="F2498" s="7" t="n">
        <v>3</v>
      </c>
      <c r="G2498" s="14" t="n">
        <v>7377.14</v>
      </c>
      <c r="H2498" s="14" t="n">
        <v>17371.05</v>
      </c>
      <c r="I2498" s="14" t="n">
        <v>0</v>
      </c>
      <c r="J2498" s="14" t="n">
        <v>0</v>
      </c>
      <c r="K2498" s="14" t="n">
        <v>0</v>
      </c>
      <c r="L2498" s="14" t="n">
        <v>0</v>
      </c>
      <c r="M2498" s="14" t="n">
        <v>10400</v>
      </c>
      <c r="N2498" s="14" t="n">
        <v>35.9</v>
      </c>
      <c r="O2498" s="14" t="n">
        <v>553.24</v>
      </c>
      <c r="P2498" s="7" t="n">
        <v>5</v>
      </c>
      <c r="Q2498" s="7" t="n">
        <v>20</v>
      </c>
      <c r="R2498" s="7" t="n">
        <v>11</v>
      </c>
      <c r="S2498" s="7" t="n">
        <v>0.869</v>
      </c>
      <c r="T2498" s="7" t="n">
        <v>0</v>
      </c>
      <c r="U2498" s="7" t="n">
        <v>0</v>
      </c>
      <c r="V2498" s="7" t="n">
        <v>0.1035</v>
      </c>
      <c r="W2498" s="7"/>
    </row>
    <row r="2499" customFormat="false" ht="15" hidden="false" customHeight="false" outlineLevel="0" collapsed="false">
      <c r="A2499" s="7" t="s">
        <v>2612</v>
      </c>
      <c r="B2499" s="7" t="s">
        <v>108</v>
      </c>
      <c r="C2499" s="7" t="n">
        <v>87</v>
      </c>
      <c r="D2499" s="7" t="s">
        <v>102</v>
      </c>
      <c r="E2499" s="7" t="n">
        <v>342</v>
      </c>
      <c r="F2499" s="7" t="n">
        <v>2</v>
      </c>
      <c r="G2499" s="14" t="n">
        <v>4307.5</v>
      </c>
      <c r="H2499" s="14" t="n">
        <v>0</v>
      </c>
      <c r="I2499" s="14" t="n">
        <v>0</v>
      </c>
      <c r="J2499" s="14" t="n">
        <v>0</v>
      </c>
      <c r="K2499" s="14" t="n">
        <v>0</v>
      </c>
      <c r="L2499" s="14" t="n">
        <v>17990</v>
      </c>
      <c r="M2499" s="14"/>
      <c r="N2499" s="14"/>
      <c r="O2499" s="14" t="n">
        <v>0</v>
      </c>
      <c r="P2499" s="7" t="n">
        <v>41</v>
      </c>
      <c r="Q2499" s="7" t="n">
        <v>21</v>
      </c>
      <c r="R2499" s="7" t="n">
        <v>0</v>
      </c>
      <c r="S2499" s="7" t="n">
        <v>0.193</v>
      </c>
      <c r="T2499" s="7" t="n">
        <v>0</v>
      </c>
      <c r="U2499" s="7" t="n">
        <v>0</v>
      </c>
      <c r="V2499" s="7" t="n">
        <v>0.0732</v>
      </c>
      <c r="W2499" s="7"/>
    </row>
    <row r="2500" customFormat="false" ht="15" hidden="false" customHeight="false" outlineLevel="0" collapsed="false">
      <c r="A2500" s="7" t="s">
        <v>2613</v>
      </c>
      <c r="B2500" s="7" t="s">
        <v>101</v>
      </c>
      <c r="C2500" s="7" t="n">
        <v>41</v>
      </c>
      <c r="D2500" s="7" t="s">
        <v>104</v>
      </c>
      <c r="E2500" s="7" t="n">
        <v>126</v>
      </c>
      <c r="F2500" s="7" t="n">
        <v>3</v>
      </c>
      <c r="G2500" s="14" t="n">
        <v>7287.12</v>
      </c>
      <c r="H2500" s="14" t="n">
        <v>18245.35</v>
      </c>
      <c r="I2500" s="14" t="n">
        <v>0</v>
      </c>
      <c r="J2500" s="14" t="n">
        <v>40557.07</v>
      </c>
      <c r="K2500" s="14" t="n">
        <v>0</v>
      </c>
      <c r="L2500" s="14" t="n">
        <v>0</v>
      </c>
      <c r="M2500" s="14"/>
      <c r="N2500" s="14"/>
      <c r="O2500" s="14" t="n">
        <v>0</v>
      </c>
      <c r="P2500" s="7" t="n">
        <v>7</v>
      </c>
      <c r="Q2500" s="7" t="n">
        <v>25</v>
      </c>
      <c r="R2500" s="7" t="n">
        <v>9</v>
      </c>
      <c r="S2500" s="7" t="n">
        <v>0.731</v>
      </c>
      <c r="T2500" s="7" t="n">
        <v>0</v>
      </c>
      <c r="U2500" s="7" t="n">
        <v>0</v>
      </c>
      <c r="V2500" s="7" t="n">
        <v>0.0163</v>
      </c>
      <c r="W2500" s="7"/>
    </row>
    <row r="2501" customFormat="false" ht="15" hidden="false" customHeight="false" outlineLevel="0" collapsed="false">
      <c r="A2501" s="7" t="s">
        <v>2614</v>
      </c>
      <c r="B2501" s="7" t="s">
        <v>101</v>
      </c>
      <c r="C2501" s="7" t="n">
        <v>32</v>
      </c>
      <c r="D2501" s="7" t="s">
        <v>104</v>
      </c>
      <c r="E2501" s="7" t="n">
        <v>16</v>
      </c>
      <c r="F2501" s="7" t="n">
        <v>3</v>
      </c>
      <c r="G2501" s="14" t="n">
        <v>7186.23</v>
      </c>
      <c r="H2501" s="14" t="n">
        <v>257713.79</v>
      </c>
      <c r="I2501" s="14" t="n">
        <v>0</v>
      </c>
      <c r="J2501" s="14" t="n">
        <v>0</v>
      </c>
      <c r="K2501" s="14" t="n">
        <v>546200</v>
      </c>
      <c r="L2501" s="14" t="n">
        <v>0</v>
      </c>
      <c r="M2501" s="14"/>
      <c r="N2501" s="14"/>
      <c r="O2501" s="14" t="n">
        <v>0</v>
      </c>
      <c r="P2501" s="7" t="n">
        <v>141</v>
      </c>
      <c r="Q2501" s="7" t="n">
        <v>0</v>
      </c>
      <c r="R2501" s="7" t="n">
        <v>4</v>
      </c>
      <c r="S2501" s="7"/>
      <c r="T2501" s="7" t="n">
        <v>0</v>
      </c>
      <c r="U2501" s="7" t="n">
        <v>1</v>
      </c>
      <c r="V2501" s="7" t="n">
        <v>0.1435</v>
      </c>
      <c r="W2501" s="7"/>
    </row>
    <row r="2502" customFormat="false" ht="15" hidden="false" customHeight="false" outlineLevel="0" collapsed="false">
      <c r="A2502" s="7" t="s">
        <v>2615</v>
      </c>
      <c r="B2502" s="7" t="s">
        <v>101</v>
      </c>
      <c r="C2502" s="7" t="n">
        <v>54</v>
      </c>
      <c r="D2502" s="7" t="s">
        <v>102</v>
      </c>
      <c r="E2502" s="7" t="n">
        <v>47</v>
      </c>
      <c r="F2502" s="7" t="n">
        <v>3</v>
      </c>
      <c r="G2502" s="14" t="n">
        <v>2934.15</v>
      </c>
      <c r="H2502" s="14" t="n">
        <v>19921.69</v>
      </c>
      <c r="I2502" s="14" t="n">
        <v>39300</v>
      </c>
      <c r="J2502" s="14" t="n">
        <v>0</v>
      </c>
      <c r="K2502" s="14" t="n">
        <v>0</v>
      </c>
      <c r="L2502" s="14" t="n">
        <v>0</v>
      </c>
      <c r="M2502" s="14"/>
      <c r="N2502" s="14"/>
      <c r="O2502" s="14" t="n">
        <v>0</v>
      </c>
      <c r="P2502" s="7" t="n">
        <v>6</v>
      </c>
      <c r="Q2502" s="7" t="n">
        <v>25</v>
      </c>
      <c r="R2502" s="7" t="n">
        <v>5</v>
      </c>
      <c r="S2502" s="7" t="n">
        <v>0.427</v>
      </c>
      <c r="T2502" s="7" t="n">
        <v>0</v>
      </c>
      <c r="U2502" s="7" t="n">
        <v>0</v>
      </c>
      <c r="V2502" s="7" t="n">
        <v>0.0707</v>
      </c>
      <c r="W2502" s="7" t="s">
        <v>117</v>
      </c>
    </row>
    <row r="2503" customFormat="false" ht="15" hidden="false" customHeight="false" outlineLevel="0" collapsed="false">
      <c r="A2503" s="7" t="s">
        <v>2616</v>
      </c>
      <c r="B2503" s="7" t="s">
        <v>108</v>
      </c>
      <c r="C2503" s="7" t="n">
        <v>73</v>
      </c>
      <c r="D2503" s="7" t="s">
        <v>104</v>
      </c>
      <c r="E2503" s="7" t="n">
        <v>392</v>
      </c>
      <c r="F2503" s="7" t="n">
        <v>4</v>
      </c>
      <c r="G2503" s="14" t="n">
        <v>13048.99</v>
      </c>
      <c r="H2503" s="14" t="n">
        <v>9290.51</v>
      </c>
      <c r="I2503" s="14" t="n">
        <v>0</v>
      </c>
      <c r="J2503" s="14" t="n">
        <v>0</v>
      </c>
      <c r="K2503" s="14" t="n">
        <v>0</v>
      </c>
      <c r="L2503" s="14" t="n">
        <v>12170</v>
      </c>
      <c r="M2503" s="14" t="n">
        <v>15200</v>
      </c>
      <c r="N2503" s="14" t="n">
        <v>77</v>
      </c>
      <c r="O2503" s="14" t="n">
        <v>1060.84</v>
      </c>
      <c r="P2503" s="7" t="n">
        <v>18</v>
      </c>
      <c r="Q2503" s="7" t="n">
        <v>33</v>
      </c>
      <c r="R2503" s="7" t="n">
        <v>0</v>
      </c>
      <c r="S2503" s="7" t="n">
        <v>0.312</v>
      </c>
      <c r="T2503" s="7" t="n">
        <v>0</v>
      </c>
      <c r="U2503" s="7" t="n">
        <v>0</v>
      </c>
      <c r="V2503" s="7" t="n">
        <v>0.0243</v>
      </c>
      <c r="W2503" s="7"/>
    </row>
    <row r="2504" customFormat="false" ht="15" hidden="false" customHeight="false" outlineLevel="0" collapsed="false">
      <c r="A2504" s="7" t="s">
        <v>2617</v>
      </c>
      <c r="B2504" s="7" t="s">
        <v>108</v>
      </c>
      <c r="C2504" s="7" t="n">
        <v>31</v>
      </c>
      <c r="D2504" s="7" t="s">
        <v>102</v>
      </c>
      <c r="E2504" s="7" t="n">
        <v>87</v>
      </c>
      <c r="F2504" s="7" t="n">
        <v>2</v>
      </c>
      <c r="G2504" s="14" t="n">
        <v>954.76</v>
      </c>
      <c r="H2504" s="14" t="n">
        <v>0</v>
      </c>
      <c r="I2504" s="14" t="n">
        <v>0</v>
      </c>
      <c r="J2504" s="14" t="n">
        <v>0</v>
      </c>
      <c r="K2504" s="14" t="n">
        <v>63500</v>
      </c>
      <c r="L2504" s="14" t="n">
        <v>0</v>
      </c>
      <c r="M2504" s="14"/>
      <c r="N2504" s="14"/>
      <c r="O2504" s="14" t="n">
        <v>0</v>
      </c>
      <c r="P2504" s="7" t="n">
        <v>242</v>
      </c>
      <c r="Q2504" s="7" t="n">
        <v>0</v>
      </c>
      <c r="R2504" s="7" t="n">
        <v>0</v>
      </c>
      <c r="S2504" s="7"/>
      <c r="T2504" s="7" t="n">
        <v>0</v>
      </c>
      <c r="U2504" s="7" t="n">
        <v>0</v>
      </c>
      <c r="V2504" s="7" t="n">
        <v>0.2604</v>
      </c>
      <c r="W2504" s="7"/>
    </row>
    <row r="2505" customFormat="false" ht="15" hidden="false" customHeight="false" outlineLevel="0" collapsed="false">
      <c r="A2505" s="7" t="s">
        <v>2618</v>
      </c>
      <c r="B2505" s="7" t="s">
        <v>108</v>
      </c>
      <c r="C2505" s="7" t="n">
        <v>57</v>
      </c>
      <c r="D2505" s="7" t="s">
        <v>102</v>
      </c>
      <c r="E2505" s="7" t="n">
        <v>37</v>
      </c>
      <c r="F2505" s="7" t="n">
        <v>5</v>
      </c>
      <c r="G2505" s="14" t="n">
        <v>4491.82</v>
      </c>
      <c r="H2505" s="14" t="n">
        <v>50013.15</v>
      </c>
      <c r="I2505" s="14" t="n">
        <v>0</v>
      </c>
      <c r="J2505" s="14" t="n">
        <v>253656.86</v>
      </c>
      <c r="K2505" s="14" t="n">
        <v>334200</v>
      </c>
      <c r="L2505" s="14" t="n">
        <v>0</v>
      </c>
      <c r="M2505" s="14" t="n">
        <v>11100</v>
      </c>
      <c r="N2505" s="14" t="n">
        <v>34.5</v>
      </c>
      <c r="O2505" s="14" t="n">
        <v>401.24</v>
      </c>
      <c r="P2505" s="7" t="n">
        <v>8</v>
      </c>
      <c r="Q2505" s="7" t="n">
        <v>23</v>
      </c>
      <c r="R2505" s="7" t="n">
        <v>11</v>
      </c>
      <c r="S2505" s="7" t="n">
        <v>0.574</v>
      </c>
      <c r="T2505" s="7" t="n">
        <v>0</v>
      </c>
      <c r="U2505" s="7" t="n">
        <v>0</v>
      </c>
      <c r="V2505" s="7" t="n">
        <v>0.047</v>
      </c>
      <c r="W2505" s="7"/>
    </row>
    <row r="2506" customFormat="false" ht="15" hidden="false" customHeight="false" outlineLevel="0" collapsed="false">
      <c r="A2506" s="7" t="s">
        <v>2619</v>
      </c>
      <c r="B2506" s="7" t="s">
        <v>108</v>
      </c>
      <c r="C2506" s="7" t="n">
        <v>25</v>
      </c>
      <c r="D2506" s="7" t="s">
        <v>102</v>
      </c>
      <c r="E2506" s="7" t="n">
        <v>1</v>
      </c>
      <c r="F2506" s="7" t="n">
        <v>5</v>
      </c>
      <c r="G2506" s="14" t="n">
        <v>9291.02</v>
      </c>
      <c r="H2506" s="14" t="n">
        <v>10034.35</v>
      </c>
      <c r="I2506" s="14" t="n">
        <v>28600</v>
      </c>
      <c r="J2506" s="14" t="n">
        <v>0</v>
      </c>
      <c r="K2506" s="14" t="n">
        <v>143000</v>
      </c>
      <c r="L2506" s="14" t="n">
        <v>0</v>
      </c>
      <c r="M2506" s="14"/>
      <c r="N2506" s="14"/>
      <c r="O2506" s="14" t="n">
        <v>0</v>
      </c>
      <c r="P2506" s="7" t="n">
        <v>2</v>
      </c>
      <c r="Q2506" s="7" t="n">
        <v>28</v>
      </c>
      <c r="R2506" s="7" t="n">
        <v>20</v>
      </c>
      <c r="S2506" s="7" t="n">
        <v>0.777</v>
      </c>
      <c r="T2506" s="7" t="n">
        <v>0</v>
      </c>
      <c r="U2506" s="7" t="n">
        <v>0</v>
      </c>
      <c r="V2506" s="7" t="n">
        <v>0.0358</v>
      </c>
      <c r="W2506" s="7"/>
    </row>
    <row r="2507" customFormat="false" ht="15" hidden="false" customHeight="false" outlineLevel="0" collapsed="false">
      <c r="A2507" s="7" t="s">
        <v>2620</v>
      </c>
      <c r="B2507" s="7" t="s">
        <v>108</v>
      </c>
      <c r="C2507" s="7" t="n">
        <v>19</v>
      </c>
      <c r="D2507" s="7" t="s">
        <v>102</v>
      </c>
      <c r="E2507" s="7" t="n">
        <v>3</v>
      </c>
      <c r="F2507" s="7" t="n">
        <v>1</v>
      </c>
      <c r="G2507" s="14" t="n">
        <v>7053.24</v>
      </c>
      <c r="H2507" s="14" t="n">
        <v>0</v>
      </c>
      <c r="I2507" s="14" t="n">
        <v>0</v>
      </c>
      <c r="J2507" s="14" t="n">
        <v>0</v>
      </c>
      <c r="K2507" s="14" t="n">
        <v>0</v>
      </c>
      <c r="L2507" s="14" t="n">
        <v>0</v>
      </c>
      <c r="M2507" s="14"/>
      <c r="N2507" s="14"/>
      <c r="O2507" s="14" t="n">
        <v>0</v>
      </c>
      <c r="P2507" s="7" t="n">
        <v>37</v>
      </c>
      <c r="Q2507" s="7" t="n">
        <v>23</v>
      </c>
      <c r="R2507" s="7" t="n">
        <v>10</v>
      </c>
      <c r="S2507" s="7" t="n">
        <v>0.771</v>
      </c>
      <c r="T2507" s="7" t="n">
        <v>0</v>
      </c>
      <c r="U2507" s="7" t="n">
        <v>0</v>
      </c>
      <c r="V2507" s="7" t="n">
        <v>0.1346</v>
      </c>
      <c r="W2507" s="7"/>
    </row>
    <row r="2508" customFormat="false" ht="15" hidden="false" customHeight="false" outlineLevel="0" collapsed="false">
      <c r="A2508" s="7" t="s">
        <v>2621</v>
      </c>
      <c r="B2508" s="7" t="s">
        <v>106</v>
      </c>
      <c r="C2508" s="7" t="n">
        <v>36</v>
      </c>
      <c r="D2508" s="7" t="s">
        <v>102</v>
      </c>
      <c r="E2508" s="7" t="n">
        <v>36</v>
      </c>
      <c r="F2508" s="7" t="n">
        <v>3</v>
      </c>
      <c r="G2508" s="14" t="n">
        <v>6565.7</v>
      </c>
      <c r="H2508" s="14" t="n">
        <v>0</v>
      </c>
      <c r="I2508" s="14" t="n">
        <v>0</v>
      </c>
      <c r="J2508" s="14" t="n">
        <v>0</v>
      </c>
      <c r="K2508" s="14" t="n">
        <v>304500</v>
      </c>
      <c r="L2508" s="14" t="n">
        <v>0</v>
      </c>
      <c r="M2508" s="14" t="n">
        <v>9600</v>
      </c>
      <c r="N2508" s="14" t="n">
        <v>23.1</v>
      </c>
      <c r="O2508" s="14" t="n">
        <v>492.36</v>
      </c>
      <c r="P2508" s="7" t="n">
        <v>6</v>
      </c>
      <c r="Q2508" s="7" t="n">
        <v>29</v>
      </c>
      <c r="R2508" s="7" t="n">
        <v>13</v>
      </c>
      <c r="S2508" s="7" t="n">
        <v>0.624</v>
      </c>
      <c r="T2508" s="7" t="n">
        <v>0</v>
      </c>
      <c r="U2508" s="7" t="n">
        <v>0</v>
      </c>
      <c r="V2508" s="7" t="n">
        <v>0.1018</v>
      </c>
      <c r="W2508" s="7"/>
    </row>
    <row r="2509" customFormat="false" ht="15" hidden="false" customHeight="false" outlineLevel="0" collapsed="false">
      <c r="A2509" s="7" t="s">
        <v>2622</v>
      </c>
      <c r="B2509" s="7" t="s">
        <v>108</v>
      </c>
      <c r="C2509" s="7" t="n">
        <v>35</v>
      </c>
      <c r="D2509" s="7" t="s">
        <v>102</v>
      </c>
      <c r="E2509" s="7" t="n">
        <v>46</v>
      </c>
      <c r="F2509" s="7" t="n">
        <v>3</v>
      </c>
      <c r="G2509" s="14" t="n">
        <v>1694.36</v>
      </c>
      <c r="H2509" s="14" t="n">
        <v>2457.75</v>
      </c>
      <c r="I2509" s="14" t="n">
        <v>0</v>
      </c>
      <c r="J2509" s="14" t="n">
        <v>0</v>
      </c>
      <c r="K2509" s="14" t="n">
        <v>0</v>
      </c>
      <c r="L2509" s="14" t="n">
        <v>0</v>
      </c>
      <c r="M2509" s="14" t="n">
        <v>2800</v>
      </c>
      <c r="N2509" s="14" t="n">
        <v>31.4</v>
      </c>
      <c r="O2509" s="14" t="n">
        <v>100.1</v>
      </c>
      <c r="P2509" s="7" t="n">
        <v>8</v>
      </c>
      <c r="Q2509" s="7" t="n">
        <v>11</v>
      </c>
      <c r="R2509" s="7" t="n">
        <v>16</v>
      </c>
      <c r="S2509" s="7" t="n">
        <v>0.923</v>
      </c>
      <c r="T2509" s="7" t="n">
        <v>1</v>
      </c>
      <c r="U2509" s="7" t="n">
        <v>1</v>
      </c>
      <c r="V2509" s="7" t="n">
        <v>0.1167</v>
      </c>
      <c r="W2509" s="7"/>
    </row>
    <row r="2510" customFormat="false" ht="15" hidden="false" customHeight="false" outlineLevel="0" collapsed="false">
      <c r="A2510" s="7" t="s">
        <v>2623</v>
      </c>
      <c r="B2510" s="7" t="s">
        <v>101</v>
      </c>
      <c r="C2510" s="7" t="n">
        <v>34</v>
      </c>
      <c r="D2510" s="7" t="s">
        <v>104</v>
      </c>
      <c r="E2510" s="7" t="n">
        <v>63</v>
      </c>
      <c r="F2510" s="7" t="n">
        <v>4</v>
      </c>
      <c r="G2510" s="14" t="n">
        <v>2338.41</v>
      </c>
      <c r="H2510" s="14" t="n">
        <v>0</v>
      </c>
      <c r="I2510" s="14" t="n">
        <v>0</v>
      </c>
      <c r="J2510" s="14" t="n">
        <v>0</v>
      </c>
      <c r="K2510" s="14" t="n">
        <v>157700</v>
      </c>
      <c r="L2510" s="14" t="n">
        <v>19630</v>
      </c>
      <c r="M2510" s="14"/>
      <c r="N2510" s="14"/>
      <c r="O2510" s="14" t="n">
        <v>0</v>
      </c>
      <c r="P2510" s="7" t="n">
        <v>1</v>
      </c>
      <c r="Q2510" s="7" t="n">
        <v>42</v>
      </c>
      <c r="R2510" s="7" t="n">
        <v>17</v>
      </c>
      <c r="S2510" s="7" t="n">
        <v>0.673</v>
      </c>
      <c r="T2510" s="7" t="n">
        <v>0</v>
      </c>
      <c r="U2510" s="7" t="n">
        <v>0</v>
      </c>
      <c r="V2510" s="7" t="n">
        <v>0.0176</v>
      </c>
      <c r="W2510" s="7"/>
    </row>
    <row r="2511" customFormat="false" ht="15" hidden="false" customHeight="false" outlineLevel="0" collapsed="false">
      <c r="A2511" s="7" t="s">
        <v>2624</v>
      </c>
      <c r="B2511" s="7" t="s">
        <v>101</v>
      </c>
      <c r="C2511" s="7" t="n">
        <v>58</v>
      </c>
      <c r="D2511" s="7" t="s">
        <v>104</v>
      </c>
      <c r="E2511" s="7" t="n">
        <v>238</v>
      </c>
      <c r="F2511" s="7" t="n">
        <v>1</v>
      </c>
      <c r="G2511" s="14" t="n">
        <v>1423.81</v>
      </c>
      <c r="H2511" s="14" t="n">
        <v>0</v>
      </c>
      <c r="I2511" s="14" t="n">
        <v>0</v>
      </c>
      <c r="J2511" s="14" t="n">
        <v>0</v>
      </c>
      <c r="K2511" s="14" t="n">
        <v>0</v>
      </c>
      <c r="L2511" s="14" t="n">
        <v>0</v>
      </c>
      <c r="M2511" s="14"/>
      <c r="N2511" s="14"/>
      <c r="O2511" s="14" t="n">
        <v>0</v>
      </c>
      <c r="P2511" s="7" t="n">
        <v>73</v>
      </c>
      <c r="Q2511" s="7" t="n">
        <v>12</v>
      </c>
      <c r="R2511" s="7" t="n">
        <v>0</v>
      </c>
      <c r="S2511" s="7" t="n">
        <v>0.356</v>
      </c>
      <c r="T2511" s="7" t="n">
        <v>0</v>
      </c>
      <c r="U2511" s="7" t="n">
        <v>0</v>
      </c>
      <c r="V2511" s="7" t="n">
        <v>0.0557</v>
      </c>
      <c r="W2511" s="7"/>
    </row>
    <row r="2512" customFormat="false" ht="15" hidden="false" customHeight="false" outlineLevel="0" collapsed="false">
      <c r="A2512" s="7" t="s">
        <v>2625</v>
      </c>
      <c r="B2512" s="7" t="s">
        <v>101</v>
      </c>
      <c r="C2512" s="7" t="n">
        <v>19</v>
      </c>
      <c r="D2512" s="7" t="s">
        <v>104</v>
      </c>
      <c r="E2512" s="7" t="n">
        <v>4</v>
      </c>
      <c r="F2512" s="7" t="n">
        <v>2</v>
      </c>
      <c r="G2512" s="14" t="n">
        <v>253.96</v>
      </c>
      <c r="H2512" s="14" t="n">
        <v>0</v>
      </c>
      <c r="I2512" s="14" t="n">
        <v>0</v>
      </c>
      <c r="J2512" s="14" t="n">
        <v>0</v>
      </c>
      <c r="K2512" s="14" t="n">
        <v>0</v>
      </c>
      <c r="L2512" s="14" t="n">
        <v>0</v>
      </c>
      <c r="M2512" s="14"/>
      <c r="N2512" s="14"/>
      <c r="O2512" s="14" t="n">
        <v>0</v>
      </c>
      <c r="P2512" s="7" t="n">
        <v>5</v>
      </c>
      <c r="Q2512" s="7" t="n">
        <v>11</v>
      </c>
      <c r="R2512" s="7" t="n">
        <v>0</v>
      </c>
      <c r="S2512" s="7" t="n">
        <v>0.828</v>
      </c>
      <c r="T2512" s="7" t="n">
        <v>0</v>
      </c>
      <c r="U2512" s="7" t="n">
        <v>0</v>
      </c>
      <c r="V2512" s="7" t="n">
        <v>0.0328</v>
      </c>
      <c r="W2512" s="7"/>
    </row>
    <row r="2513" customFormat="false" ht="15" hidden="false" customHeight="false" outlineLevel="0" collapsed="false">
      <c r="A2513" s="7" t="s">
        <v>2626</v>
      </c>
      <c r="B2513" s="7" t="s">
        <v>101</v>
      </c>
      <c r="C2513" s="7" t="n">
        <v>40</v>
      </c>
      <c r="D2513" s="7" t="s">
        <v>104</v>
      </c>
      <c r="E2513" s="7" t="n">
        <v>125</v>
      </c>
      <c r="F2513" s="7" t="n">
        <v>3</v>
      </c>
      <c r="G2513" s="14" t="n">
        <v>5939.67</v>
      </c>
      <c r="H2513" s="14" t="n">
        <v>53903.69</v>
      </c>
      <c r="I2513" s="14" t="n">
        <v>0</v>
      </c>
      <c r="J2513" s="14" t="n">
        <v>0</v>
      </c>
      <c r="K2513" s="14" t="n">
        <v>0</v>
      </c>
      <c r="L2513" s="14" t="n">
        <v>0</v>
      </c>
      <c r="M2513" s="14" t="n">
        <v>19100</v>
      </c>
      <c r="N2513" s="14" t="n">
        <v>64.5</v>
      </c>
      <c r="O2513" s="14" t="n">
        <v>0</v>
      </c>
      <c r="P2513" s="7" t="n">
        <v>408</v>
      </c>
      <c r="Q2513" s="7" t="n">
        <v>0</v>
      </c>
      <c r="R2513" s="7" t="n">
        <v>0</v>
      </c>
      <c r="S2513" s="7"/>
      <c r="T2513" s="7" t="n">
        <v>0</v>
      </c>
      <c r="U2513" s="7" t="n">
        <v>0</v>
      </c>
      <c r="V2513" s="7" t="n">
        <v>0.1939</v>
      </c>
      <c r="W2513" s="7"/>
    </row>
    <row r="2514" customFormat="false" ht="15" hidden="false" customHeight="false" outlineLevel="0" collapsed="false">
      <c r="A2514" s="7" t="s">
        <v>2627</v>
      </c>
      <c r="B2514" s="7" t="s">
        <v>101</v>
      </c>
      <c r="C2514" s="7" t="n">
        <v>42</v>
      </c>
      <c r="D2514" s="7" t="s">
        <v>102</v>
      </c>
      <c r="E2514" s="7" t="n">
        <v>163</v>
      </c>
      <c r="F2514" s="7" t="n">
        <v>2</v>
      </c>
      <c r="G2514" s="14" t="n">
        <v>14698.22</v>
      </c>
      <c r="H2514" s="14" t="n">
        <v>0</v>
      </c>
      <c r="I2514" s="14" t="n">
        <v>0</v>
      </c>
      <c r="J2514" s="14" t="n">
        <v>0</v>
      </c>
      <c r="K2514" s="14" t="n">
        <v>0</v>
      </c>
      <c r="L2514" s="14" t="n">
        <v>0</v>
      </c>
      <c r="M2514" s="14" t="n">
        <v>12800</v>
      </c>
      <c r="N2514" s="14" t="n">
        <v>43.7</v>
      </c>
      <c r="O2514" s="14" t="n">
        <v>1133.3</v>
      </c>
      <c r="P2514" s="7" t="n">
        <v>0</v>
      </c>
      <c r="Q2514" s="7" t="n">
        <v>39</v>
      </c>
      <c r="R2514" s="7" t="n">
        <v>20</v>
      </c>
      <c r="S2514" s="7" t="n">
        <v>0.741</v>
      </c>
      <c r="T2514" s="7" t="n">
        <v>0</v>
      </c>
      <c r="U2514" s="7" t="n">
        <v>0</v>
      </c>
      <c r="V2514" s="7" t="n">
        <v>0.0826</v>
      </c>
      <c r="W2514" s="7"/>
    </row>
    <row r="2515" customFormat="false" ht="15" hidden="false" customHeight="false" outlineLevel="0" collapsed="false">
      <c r="A2515" s="7" t="s">
        <v>2628</v>
      </c>
      <c r="B2515" s="7" t="s">
        <v>108</v>
      </c>
      <c r="C2515" s="7"/>
      <c r="D2515" s="7" t="s">
        <v>104</v>
      </c>
      <c r="E2515" s="7" t="n">
        <v>152</v>
      </c>
      <c r="F2515" s="7" t="n">
        <v>4</v>
      </c>
      <c r="G2515" s="14" t="n">
        <v>6960.49</v>
      </c>
      <c r="H2515" s="14" t="n">
        <v>21833.95</v>
      </c>
      <c r="I2515" s="14" t="n">
        <v>0</v>
      </c>
      <c r="J2515" s="14" t="n">
        <v>139941.98</v>
      </c>
      <c r="K2515" s="14" t="n">
        <v>0</v>
      </c>
      <c r="L2515" s="14" t="n">
        <v>0</v>
      </c>
      <c r="M2515" s="14" t="n">
        <v>10400</v>
      </c>
      <c r="N2515" s="14" t="n">
        <v>60.6</v>
      </c>
      <c r="O2515" s="14" t="n">
        <v>2775.49</v>
      </c>
      <c r="P2515" s="7" t="n">
        <v>3</v>
      </c>
      <c r="Q2515" s="7" t="n">
        <v>62</v>
      </c>
      <c r="R2515" s="7" t="n">
        <v>0</v>
      </c>
      <c r="S2515" s="7" t="n">
        <v>0.252</v>
      </c>
      <c r="T2515" s="7" t="n">
        <v>0</v>
      </c>
      <c r="U2515" s="7" t="n">
        <v>0</v>
      </c>
      <c r="V2515" s="7" t="n">
        <v>0.015</v>
      </c>
      <c r="W2515" s="7" t="s">
        <v>286</v>
      </c>
    </row>
    <row r="2516" customFormat="false" ht="15" hidden="false" customHeight="false" outlineLevel="0" collapsed="false">
      <c r="A2516" s="7" t="s">
        <v>2629</v>
      </c>
      <c r="B2516" s="7" t="s">
        <v>101</v>
      </c>
      <c r="C2516" s="7" t="n">
        <v>19</v>
      </c>
      <c r="D2516" s="7" t="s">
        <v>104</v>
      </c>
      <c r="E2516" s="7" t="n">
        <v>1</v>
      </c>
      <c r="F2516" s="7" t="n">
        <v>4</v>
      </c>
      <c r="G2516" s="14" t="n">
        <v>9467.23</v>
      </c>
      <c r="H2516" s="14" t="n">
        <v>20838.05</v>
      </c>
      <c r="I2516" s="14" t="n">
        <v>71200</v>
      </c>
      <c r="J2516" s="14" t="n">
        <v>0</v>
      </c>
      <c r="K2516" s="14" t="n">
        <v>0</v>
      </c>
      <c r="L2516" s="14" t="n">
        <v>0</v>
      </c>
      <c r="M2516" s="14" t="n">
        <v>8800</v>
      </c>
      <c r="N2516" s="14" t="n">
        <v>34.1</v>
      </c>
      <c r="O2516" s="14" t="n">
        <v>0</v>
      </c>
      <c r="P2516" s="7" t="n">
        <v>186</v>
      </c>
      <c r="Q2516" s="7" t="n">
        <v>0</v>
      </c>
      <c r="R2516" s="7" t="n">
        <v>0</v>
      </c>
      <c r="S2516" s="7"/>
      <c r="T2516" s="7" t="n">
        <v>0</v>
      </c>
      <c r="U2516" s="7" t="n">
        <v>0</v>
      </c>
      <c r="V2516" s="7" t="n">
        <v>0.1425</v>
      </c>
      <c r="W2516" s="7"/>
    </row>
    <row r="2517" customFormat="false" ht="15" hidden="false" customHeight="false" outlineLevel="0" collapsed="false">
      <c r="A2517" s="7" t="s">
        <v>2630</v>
      </c>
      <c r="B2517" s="7" t="s">
        <v>106</v>
      </c>
      <c r="C2517" s="7" t="n">
        <v>37</v>
      </c>
      <c r="D2517" s="7" t="s">
        <v>102</v>
      </c>
      <c r="E2517" s="7" t="n">
        <v>99</v>
      </c>
      <c r="F2517" s="7" t="n">
        <v>2</v>
      </c>
      <c r="G2517" s="14" t="n">
        <v>2658.81</v>
      </c>
      <c r="H2517" s="14" t="n">
        <v>0</v>
      </c>
      <c r="I2517" s="14" t="n">
        <v>0</v>
      </c>
      <c r="J2517" s="14" t="n">
        <v>0</v>
      </c>
      <c r="K2517" s="14" t="n">
        <v>0</v>
      </c>
      <c r="L2517" s="14" t="n">
        <v>0</v>
      </c>
      <c r="M2517" s="14"/>
      <c r="N2517" s="14"/>
      <c r="O2517" s="14" t="n">
        <v>0</v>
      </c>
      <c r="P2517" s="7" t="n">
        <v>2</v>
      </c>
      <c r="Q2517" s="7" t="n">
        <v>13</v>
      </c>
      <c r="R2517" s="7" t="n">
        <v>12</v>
      </c>
      <c r="S2517" s="7" t="n">
        <v>0.671</v>
      </c>
      <c r="T2517" s="7" t="n">
        <v>0</v>
      </c>
      <c r="U2517" s="7" t="n">
        <v>0</v>
      </c>
      <c r="V2517" s="7" t="n">
        <v>0.0726</v>
      </c>
      <c r="W2517" s="7"/>
    </row>
    <row r="2518" customFormat="false" ht="15" hidden="false" customHeight="false" outlineLevel="0" collapsed="false">
      <c r="A2518" s="7" t="s">
        <v>2631</v>
      </c>
      <c r="B2518" s="7" t="s">
        <v>128</v>
      </c>
      <c r="C2518" s="7" t="n">
        <v>41</v>
      </c>
      <c r="D2518" s="7" t="s">
        <v>102</v>
      </c>
      <c r="E2518" s="7" t="n">
        <v>20</v>
      </c>
      <c r="F2518" s="7" t="n">
        <v>2</v>
      </c>
      <c r="G2518" s="14" t="n">
        <v>105.73</v>
      </c>
      <c r="H2518" s="14" t="n">
        <v>0</v>
      </c>
      <c r="I2518" s="14" t="n">
        <v>0</v>
      </c>
      <c r="J2518" s="14" t="n">
        <v>0</v>
      </c>
      <c r="K2518" s="14" t="n">
        <v>0</v>
      </c>
      <c r="L2518" s="14" t="n">
        <v>19710</v>
      </c>
      <c r="M2518" s="14"/>
      <c r="N2518" s="14"/>
      <c r="O2518" s="14" t="n">
        <v>0</v>
      </c>
      <c r="P2518" s="7" t="n">
        <v>8</v>
      </c>
      <c r="Q2518" s="7" t="n">
        <v>14</v>
      </c>
      <c r="R2518" s="7" t="n">
        <v>15</v>
      </c>
      <c r="S2518" s="7" t="n">
        <v>0.769</v>
      </c>
      <c r="T2518" s="7" t="n">
        <v>0</v>
      </c>
      <c r="U2518" s="7" t="n">
        <v>1</v>
      </c>
      <c r="V2518" s="7" t="n">
        <v>0.1952</v>
      </c>
      <c r="W2518" s="7"/>
    </row>
    <row r="2519" customFormat="false" ht="15" hidden="false" customHeight="false" outlineLevel="0" collapsed="false">
      <c r="A2519" s="7" t="s">
        <v>2632</v>
      </c>
      <c r="B2519" s="7" t="s">
        <v>101</v>
      </c>
      <c r="C2519" s="7" t="n">
        <v>66</v>
      </c>
      <c r="D2519" s="7" t="s">
        <v>102</v>
      </c>
      <c r="E2519" s="7" t="n">
        <v>243</v>
      </c>
      <c r="F2519" s="7" t="n">
        <v>2</v>
      </c>
      <c r="G2519" s="14" t="n">
        <v>476.77</v>
      </c>
      <c r="H2519" s="14" t="n">
        <v>2337.52</v>
      </c>
      <c r="I2519" s="14" t="n">
        <v>0</v>
      </c>
      <c r="J2519" s="14" t="n">
        <v>0</v>
      </c>
      <c r="K2519" s="14" t="n">
        <v>0</v>
      </c>
      <c r="L2519" s="14" t="n">
        <v>0</v>
      </c>
      <c r="M2519" s="14"/>
      <c r="N2519" s="14"/>
      <c r="O2519" s="14" t="n">
        <v>0</v>
      </c>
      <c r="P2519" s="7"/>
      <c r="Q2519" s="7" t="n">
        <v>8</v>
      </c>
      <c r="R2519" s="7" t="n">
        <v>0</v>
      </c>
      <c r="S2519" s="7" t="n">
        <v>0.619</v>
      </c>
      <c r="T2519" s="7" t="n">
        <v>0</v>
      </c>
      <c r="U2519" s="7" t="n">
        <v>0</v>
      </c>
      <c r="V2519" s="7"/>
      <c r="W2519" s="7" t="s">
        <v>2633</v>
      </c>
    </row>
    <row r="2520" customFormat="false" ht="15" hidden="false" customHeight="false" outlineLevel="0" collapsed="false">
      <c r="A2520" s="7" t="s">
        <v>2634</v>
      </c>
      <c r="B2520" s="7" t="s">
        <v>101</v>
      </c>
      <c r="C2520" s="7" t="n">
        <v>56</v>
      </c>
      <c r="D2520" s="7" t="s">
        <v>104</v>
      </c>
      <c r="E2520" s="7" t="n">
        <v>304</v>
      </c>
      <c r="F2520" s="7" t="n">
        <v>4</v>
      </c>
      <c r="G2520" s="14" t="n">
        <v>2961.03</v>
      </c>
      <c r="H2520" s="14" t="n">
        <v>135736.98</v>
      </c>
      <c r="I2520" s="14" t="n">
        <v>0</v>
      </c>
      <c r="J2520" s="14" t="n">
        <v>0</v>
      </c>
      <c r="K2520" s="14" t="n">
        <v>0</v>
      </c>
      <c r="L2520" s="14" t="n">
        <v>0</v>
      </c>
      <c r="M2520" s="14" t="n">
        <v>10500</v>
      </c>
      <c r="N2520" s="14" t="n">
        <v>69.1</v>
      </c>
      <c r="O2520" s="14" t="n">
        <v>277.48</v>
      </c>
      <c r="P2520" s="7" t="n">
        <v>6</v>
      </c>
      <c r="Q2520" s="7" t="n">
        <v>12</v>
      </c>
      <c r="R2520" s="7" t="n">
        <v>0</v>
      </c>
      <c r="S2520" s="7" t="n">
        <v>0.523</v>
      </c>
      <c r="T2520" s="7" t="n">
        <v>0</v>
      </c>
      <c r="U2520" s="7" t="n">
        <v>0</v>
      </c>
      <c r="V2520" s="7" t="n">
        <v>0.0196</v>
      </c>
      <c r="W2520" s="7"/>
    </row>
    <row r="2521" customFormat="false" ht="15" hidden="false" customHeight="false" outlineLevel="0" collapsed="false">
      <c r="A2521" s="7" t="s">
        <v>2635</v>
      </c>
      <c r="B2521" s="7" t="s">
        <v>106</v>
      </c>
      <c r="C2521" s="7" t="n">
        <v>72</v>
      </c>
      <c r="D2521" s="7" t="s">
        <v>104</v>
      </c>
      <c r="E2521" s="7" t="n">
        <v>247</v>
      </c>
      <c r="F2521" s="7" t="n">
        <v>1</v>
      </c>
      <c r="G2521" s="14" t="n">
        <v>893.87</v>
      </c>
      <c r="H2521" s="14" t="n">
        <v>0</v>
      </c>
      <c r="I2521" s="14" t="n">
        <v>0</v>
      </c>
      <c r="J2521" s="14" t="n">
        <v>0</v>
      </c>
      <c r="K2521" s="14" t="n">
        <v>0</v>
      </c>
      <c r="L2521" s="14" t="n">
        <v>0</v>
      </c>
      <c r="M2521" s="14"/>
      <c r="N2521" s="14"/>
      <c r="O2521" s="14" t="n">
        <v>0</v>
      </c>
      <c r="P2521" s="7" t="n">
        <v>3</v>
      </c>
      <c r="Q2521" s="7" t="n">
        <v>10</v>
      </c>
      <c r="R2521" s="7" t="n">
        <v>5</v>
      </c>
      <c r="S2521" s="7" t="n">
        <v>0.517</v>
      </c>
      <c r="T2521" s="7" t="n">
        <v>1</v>
      </c>
      <c r="U2521" s="7" t="n">
        <v>0</v>
      </c>
      <c r="V2521" s="7" t="n">
        <v>0.0949</v>
      </c>
      <c r="W2521" s="7"/>
    </row>
    <row r="2522" customFormat="false" ht="15" hidden="false" customHeight="false" outlineLevel="0" collapsed="false">
      <c r="A2522" s="7" t="s">
        <v>2636</v>
      </c>
      <c r="B2522" s="7" t="s">
        <v>108</v>
      </c>
      <c r="C2522" s="7" t="n">
        <v>38</v>
      </c>
      <c r="D2522" s="7" t="s">
        <v>104</v>
      </c>
      <c r="E2522" s="7" t="n">
        <v>89</v>
      </c>
      <c r="F2522" s="7" t="n">
        <v>3</v>
      </c>
      <c r="G2522" s="14" t="n">
        <v>8525.35</v>
      </c>
      <c r="H2522" s="14" t="n">
        <v>0</v>
      </c>
      <c r="I2522" s="14" t="n">
        <v>63100</v>
      </c>
      <c r="J2522" s="14" t="n">
        <v>131900.52</v>
      </c>
      <c r="K2522" s="14" t="n">
        <v>0</v>
      </c>
      <c r="L2522" s="14" t="n">
        <v>0</v>
      </c>
      <c r="M2522" s="14"/>
      <c r="N2522" s="14"/>
      <c r="O2522" s="14" t="n">
        <v>0</v>
      </c>
      <c r="P2522" s="7" t="n">
        <v>9</v>
      </c>
      <c r="Q2522" s="7" t="n">
        <v>15</v>
      </c>
      <c r="R2522" s="7" t="n">
        <v>3</v>
      </c>
      <c r="S2522" s="7" t="n">
        <v>0.327</v>
      </c>
      <c r="T2522" s="7" t="n">
        <v>0</v>
      </c>
      <c r="U2522" s="7" t="n">
        <v>0</v>
      </c>
      <c r="V2522" s="7" t="n">
        <v>0.0421</v>
      </c>
      <c r="W2522" s="7"/>
    </row>
    <row r="2523" customFormat="false" ht="15" hidden="false" customHeight="false" outlineLevel="0" collapsed="false">
      <c r="A2523" s="7" t="s">
        <v>2637</v>
      </c>
      <c r="B2523" s="7" t="s">
        <v>101</v>
      </c>
      <c r="C2523" s="7" t="n">
        <v>36</v>
      </c>
      <c r="D2523" s="7" t="s">
        <v>102</v>
      </c>
      <c r="E2523" s="7" t="n">
        <v>48</v>
      </c>
      <c r="F2523" s="7" t="n">
        <v>2</v>
      </c>
      <c r="G2523" s="14" t="n">
        <v>4568.14</v>
      </c>
      <c r="H2523" s="14" t="n">
        <v>0</v>
      </c>
      <c r="I2523" s="14" t="n">
        <v>0</v>
      </c>
      <c r="J2523" s="14" t="n">
        <v>0</v>
      </c>
      <c r="K2523" s="14" t="n">
        <v>0</v>
      </c>
      <c r="L2523" s="14" t="n">
        <v>10210</v>
      </c>
      <c r="M2523" s="14"/>
      <c r="N2523" s="14"/>
      <c r="O2523" s="14" t="n">
        <v>0</v>
      </c>
      <c r="P2523" s="7" t="n">
        <v>5</v>
      </c>
      <c r="Q2523" s="7" t="n">
        <v>6</v>
      </c>
      <c r="R2523" s="7" t="n">
        <v>4</v>
      </c>
      <c r="S2523" s="7" t="n">
        <v>0.801</v>
      </c>
      <c r="T2523" s="7" t="n">
        <v>0</v>
      </c>
      <c r="U2523" s="7" t="n">
        <v>0</v>
      </c>
      <c r="V2523" s="7" t="n">
        <v>0.1284</v>
      </c>
      <c r="W2523" s="7" t="s">
        <v>117</v>
      </c>
    </row>
    <row r="2524" customFormat="false" ht="15" hidden="false" customHeight="false" outlineLevel="0" collapsed="false">
      <c r="A2524" s="7" t="s">
        <v>2638</v>
      </c>
      <c r="B2524" s="7" t="s">
        <v>108</v>
      </c>
      <c r="C2524" s="7" t="n">
        <v>47</v>
      </c>
      <c r="D2524" s="7" t="s">
        <v>102</v>
      </c>
      <c r="E2524" s="7" t="n">
        <v>106</v>
      </c>
      <c r="F2524" s="7" t="n">
        <v>2</v>
      </c>
      <c r="G2524" s="14" t="n">
        <v>4428.15</v>
      </c>
      <c r="H2524" s="14" t="n">
        <v>22207.9</v>
      </c>
      <c r="I2524" s="14" t="n">
        <v>0</v>
      </c>
      <c r="J2524" s="14" t="n">
        <v>0</v>
      </c>
      <c r="K2524" s="14" t="n">
        <v>0</v>
      </c>
      <c r="L2524" s="14" t="n">
        <v>0</v>
      </c>
      <c r="M2524" s="14"/>
      <c r="N2524" s="14"/>
      <c r="O2524" s="14" t="n">
        <v>0</v>
      </c>
      <c r="P2524" s="7" t="n">
        <v>23</v>
      </c>
      <c r="Q2524" s="7" t="n">
        <v>12</v>
      </c>
      <c r="R2524" s="7" t="n">
        <v>9</v>
      </c>
      <c r="S2524" s="7" t="n">
        <v>0.638</v>
      </c>
      <c r="T2524" s="7" t="n">
        <v>0</v>
      </c>
      <c r="U2524" s="7" t="n">
        <v>1</v>
      </c>
      <c r="V2524" s="7" t="n">
        <v>0.1389</v>
      </c>
      <c r="W2524" s="7" t="s">
        <v>137</v>
      </c>
    </row>
    <row r="2525" customFormat="false" ht="15" hidden="false" customHeight="false" outlineLevel="0" collapsed="false">
      <c r="A2525" s="7" t="s">
        <v>2639</v>
      </c>
      <c r="B2525" s="7" t="s">
        <v>106</v>
      </c>
      <c r="C2525" s="7" t="n">
        <v>19</v>
      </c>
      <c r="D2525" s="7" t="s">
        <v>102</v>
      </c>
      <c r="E2525" s="7" t="n">
        <v>2</v>
      </c>
      <c r="F2525" s="7" t="n">
        <v>3</v>
      </c>
      <c r="G2525" s="14" t="n">
        <v>14010.58</v>
      </c>
      <c r="H2525" s="14" t="n">
        <v>54968.21</v>
      </c>
      <c r="I2525" s="14" t="n">
        <v>0</v>
      </c>
      <c r="J2525" s="14" t="n">
        <v>0</v>
      </c>
      <c r="K2525" s="14" t="n">
        <v>0</v>
      </c>
      <c r="L2525" s="14" t="n">
        <v>0</v>
      </c>
      <c r="M2525" s="14" t="n">
        <v>9400</v>
      </c>
      <c r="N2525" s="14" t="n">
        <v>10.9</v>
      </c>
      <c r="O2525" s="14" t="n">
        <v>314.71</v>
      </c>
      <c r="P2525" s="7" t="n">
        <v>18</v>
      </c>
      <c r="Q2525" s="7" t="n">
        <v>13</v>
      </c>
      <c r="R2525" s="7" t="n">
        <v>8</v>
      </c>
      <c r="S2525" s="7" t="n">
        <v>0.875</v>
      </c>
      <c r="T2525" s="7" t="n">
        <v>1</v>
      </c>
      <c r="U2525" s="7" t="n">
        <v>0</v>
      </c>
      <c r="V2525" s="7" t="n">
        <v>0.1586</v>
      </c>
      <c r="W2525" s="7"/>
    </row>
    <row r="2526" customFormat="false" ht="15" hidden="false" customHeight="false" outlineLevel="0" collapsed="false">
      <c r="A2526" s="7" t="s">
        <v>2640</v>
      </c>
      <c r="B2526" s="7" t="s">
        <v>108</v>
      </c>
      <c r="C2526" s="7" t="n">
        <v>30</v>
      </c>
      <c r="D2526" s="7" t="s">
        <v>104</v>
      </c>
      <c r="E2526" s="7" t="n">
        <v>14</v>
      </c>
      <c r="F2526" s="7" t="n">
        <v>3</v>
      </c>
      <c r="G2526" s="14" t="n">
        <v>3725.64</v>
      </c>
      <c r="H2526" s="14" t="n">
        <v>29115.25</v>
      </c>
      <c r="I2526" s="14" t="n">
        <v>0</v>
      </c>
      <c r="J2526" s="14" t="n">
        <v>0</v>
      </c>
      <c r="K2526" s="14" t="n">
        <v>0</v>
      </c>
      <c r="L2526" s="14" t="n">
        <v>0</v>
      </c>
      <c r="M2526" s="14" t="n">
        <v>15100</v>
      </c>
      <c r="N2526" s="14" t="n">
        <v>34.1</v>
      </c>
      <c r="O2526" s="14" t="n">
        <v>668.5</v>
      </c>
      <c r="P2526" s="7" t="n">
        <v>24</v>
      </c>
      <c r="Q2526" s="7" t="n">
        <v>37</v>
      </c>
      <c r="R2526" s="7" t="n">
        <v>16</v>
      </c>
      <c r="S2526" s="7" t="n">
        <v>0.74</v>
      </c>
      <c r="T2526" s="7" t="n">
        <v>0</v>
      </c>
      <c r="U2526" s="7" t="n">
        <v>0</v>
      </c>
      <c r="V2526" s="7" t="n">
        <v>0.0358</v>
      </c>
      <c r="W2526" s="7"/>
    </row>
    <row r="2527" customFormat="false" ht="15" hidden="false" customHeight="false" outlineLevel="0" collapsed="false">
      <c r="A2527" s="7" t="s">
        <v>2641</v>
      </c>
      <c r="B2527" s="7" t="s">
        <v>108</v>
      </c>
      <c r="C2527" s="7" t="n">
        <v>44</v>
      </c>
      <c r="D2527" s="7" t="s">
        <v>102</v>
      </c>
      <c r="E2527" s="7" t="n">
        <v>8</v>
      </c>
      <c r="F2527" s="7" t="n">
        <v>3</v>
      </c>
      <c r="G2527" s="14" t="n">
        <v>1458.6</v>
      </c>
      <c r="H2527" s="14" t="n">
        <v>0</v>
      </c>
      <c r="I2527" s="14" t="n">
        <v>4900</v>
      </c>
      <c r="J2527" s="14" t="n">
        <v>0</v>
      </c>
      <c r="K2527" s="14" t="n">
        <v>37700</v>
      </c>
      <c r="L2527" s="14" t="n">
        <v>0</v>
      </c>
      <c r="M2527" s="14"/>
      <c r="N2527" s="14"/>
      <c r="O2527" s="14" t="n">
        <v>0</v>
      </c>
      <c r="P2527" s="7" t="n">
        <v>246</v>
      </c>
      <c r="Q2527" s="7" t="n">
        <v>0</v>
      </c>
      <c r="R2527" s="7" t="n">
        <v>0</v>
      </c>
      <c r="S2527" s="7"/>
      <c r="T2527" s="7" t="n">
        <v>0</v>
      </c>
      <c r="U2527" s="7" t="n">
        <v>0</v>
      </c>
      <c r="V2527" s="7" t="n">
        <v>0.3663</v>
      </c>
      <c r="W2527" s="7"/>
    </row>
    <row r="2528" customFormat="false" ht="15" hidden="false" customHeight="false" outlineLevel="0" collapsed="false">
      <c r="A2528" s="7" t="s">
        <v>2642</v>
      </c>
      <c r="B2528" s="7" t="s">
        <v>101</v>
      </c>
      <c r="C2528" s="7" t="n">
        <v>49</v>
      </c>
      <c r="D2528" s="7" t="s">
        <v>102</v>
      </c>
      <c r="E2528" s="7" t="n">
        <v>128</v>
      </c>
      <c r="F2528" s="7" t="n">
        <v>4</v>
      </c>
      <c r="G2528" s="14" t="n">
        <v>17485.3</v>
      </c>
      <c r="H2528" s="14" t="n">
        <v>27486.8</v>
      </c>
      <c r="I2528" s="14" t="n">
        <v>0</v>
      </c>
      <c r="J2528" s="14" t="n">
        <v>0</v>
      </c>
      <c r="K2528" s="14" t="n">
        <v>0</v>
      </c>
      <c r="L2528" s="14" t="n">
        <v>0</v>
      </c>
      <c r="M2528" s="14" t="n">
        <v>34100</v>
      </c>
      <c r="N2528" s="14" t="n">
        <v>11.5</v>
      </c>
      <c r="O2528" s="14" t="n">
        <v>1550.73</v>
      </c>
      <c r="P2528" s="7" t="n">
        <v>17</v>
      </c>
      <c r="Q2528" s="7" t="n">
        <v>20</v>
      </c>
      <c r="R2528" s="7" t="n">
        <v>23</v>
      </c>
      <c r="S2528" s="7" t="n">
        <v>0.777</v>
      </c>
      <c r="T2528" s="7" t="n">
        <v>0</v>
      </c>
      <c r="U2528" s="7" t="n">
        <v>0</v>
      </c>
      <c r="V2528" s="7" t="n">
        <v>0.0409</v>
      </c>
      <c r="W2528" s="7"/>
    </row>
    <row r="2529" customFormat="false" ht="15" hidden="false" customHeight="false" outlineLevel="0" collapsed="false">
      <c r="A2529" s="7" t="s">
        <v>2643</v>
      </c>
      <c r="B2529" s="7" t="s">
        <v>128</v>
      </c>
      <c r="C2529" s="7" t="n">
        <v>65</v>
      </c>
      <c r="D2529" s="7" t="s">
        <v>104</v>
      </c>
      <c r="E2529" s="7" t="n">
        <v>152</v>
      </c>
      <c r="F2529" s="7" t="n">
        <v>3</v>
      </c>
      <c r="G2529" s="14" t="n">
        <v>3233.77</v>
      </c>
      <c r="H2529" s="14" t="n">
        <v>8530.07</v>
      </c>
      <c r="I2529" s="14" t="n">
        <v>0</v>
      </c>
      <c r="J2529" s="14" t="n">
        <v>0</v>
      </c>
      <c r="K2529" s="14" t="n">
        <v>0</v>
      </c>
      <c r="L2529" s="14" t="n">
        <v>0</v>
      </c>
      <c r="M2529" s="14" t="n">
        <v>7500</v>
      </c>
      <c r="N2529" s="14" t="n">
        <v>7</v>
      </c>
      <c r="O2529" s="14" t="n">
        <v>678.25</v>
      </c>
      <c r="P2529" s="7" t="n">
        <v>13</v>
      </c>
      <c r="Q2529" s="7" t="n">
        <v>38</v>
      </c>
      <c r="R2529" s="7" t="n">
        <v>0</v>
      </c>
      <c r="S2529" s="7" t="n">
        <v>0.516</v>
      </c>
      <c r="T2529" s="7" t="n">
        <v>0</v>
      </c>
      <c r="U2529" s="7" t="n">
        <v>0</v>
      </c>
      <c r="V2529" s="7" t="n">
        <v>0.0221</v>
      </c>
      <c r="W2529" s="7"/>
    </row>
    <row r="2530" customFormat="false" ht="15" hidden="false" customHeight="false" outlineLevel="0" collapsed="false">
      <c r="A2530" s="7" t="s">
        <v>2644</v>
      </c>
      <c r="B2530" s="7" t="s">
        <v>128</v>
      </c>
      <c r="C2530" s="7" t="n">
        <v>41</v>
      </c>
      <c r="D2530" s="7" t="s">
        <v>102</v>
      </c>
      <c r="E2530" s="7" t="n">
        <v>57</v>
      </c>
      <c r="F2530" s="7" t="n">
        <v>1</v>
      </c>
      <c r="G2530" s="14" t="n">
        <v>674.58</v>
      </c>
      <c r="H2530" s="14" t="n">
        <v>0</v>
      </c>
      <c r="I2530" s="14" t="n">
        <v>0</v>
      </c>
      <c r="J2530" s="14" t="n">
        <v>0</v>
      </c>
      <c r="K2530" s="14" t="n">
        <v>0</v>
      </c>
      <c r="L2530" s="14" t="n">
        <v>0</v>
      </c>
      <c r="M2530" s="14"/>
      <c r="N2530" s="14"/>
      <c r="O2530" s="14" t="n">
        <v>0</v>
      </c>
      <c r="P2530" s="7" t="n">
        <v>1</v>
      </c>
      <c r="Q2530" s="7" t="n">
        <v>28</v>
      </c>
      <c r="R2530" s="7" t="n">
        <v>8</v>
      </c>
      <c r="S2530" s="7" t="n">
        <v>0.665</v>
      </c>
      <c r="T2530" s="7" t="n">
        <v>1</v>
      </c>
      <c r="U2530" s="7" t="n">
        <v>0</v>
      </c>
      <c r="V2530" s="7" t="n">
        <v>0.1309</v>
      </c>
      <c r="W2530" s="7"/>
    </row>
    <row r="2531" customFormat="false" ht="15" hidden="false" customHeight="false" outlineLevel="0" collapsed="false">
      <c r="A2531" s="7" t="s">
        <v>2645</v>
      </c>
      <c r="B2531" s="7" t="s">
        <v>101</v>
      </c>
      <c r="C2531" s="7" t="n">
        <v>34</v>
      </c>
      <c r="D2531" s="7" t="s">
        <v>104</v>
      </c>
      <c r="E2531" s="7" t="n">
        <v>36</v>
      </c>
      <c r="F2531" s="7" t="n">
        <v>2</v>
      </c>
      <c r="G2531" s="14" t="n">
        <v>2955.94</v>
      </c>
      <c r="H2531" s="14" t="n">
        <v>98183.47</v>
      </c>
      <c r="I2531" s="14" t="n">
        <v>0</v>
      </c>
      <c r="J2531" s="14" t="n">
        <v>0</v>
      </c>
      <c r="K2531" s="14" t="n">
        <v>0</v>
      </c>
      <c r="L2531" s="14" t="n">
        <v>0</v>
      </c>
      <c r="M2531" s="14"/>
      <c r="N2531" s="14"/>
      <c r="O2531" s="14" t="n">
        <v>0</v>
      </c>
      <c r="P2531" s="7" t="n">
        <v>11</v>
      </c>
      <c r="Q2531" s="7" t="n">
        <v>38</v>
      </c>
      <c r="R2531" s="7" t="n">
        <v>17</v>
      </c>
      <c r="S2531" s="7" t="n">
        <v>0.866</v>
      </c>
      <c r="T2531" s="7" t="n">
        <v>1</v>
      </c>
      <c r="U2531" s="7" t="n">
        <v>0</v>
      </c>
      <c r="V2531" s="7" t="n">
        <v>0.0651</v>
      </c>
      <c r="W2531" s="7"/>
    </row>
    <row r="2532" customFormat="false" ht="15" hidden="false" customHeight="false" outlineLevel="0" collapsed="false">
      <c r="A2532" s="7" t="s">
        <v>2646</v>
      </c>
      <c r="B2532" s="7" t="s">
        <v>101</v>
      </c>
      <c r="C2532" s="7" t="n">
        <v>34</v>
      </c>
      <c r="D2532" s="7" t="s">
        <v>104</v>
      </c>
      <c r="E2532" s="7" t="n">
        <v>3</v>
      </c>
      <c r="F2532" s="7" t="n">
        <v>4</v>
      </c>
      <c r="G2532" s="14" t="n">
        <v>1570.18</v>
      </c>
      <c r="H2532" s="14" t="n">
        <v>21024.42</v>
      </c>
      <c r="I2532" s="14" t="n">
        <v>0</v>
      </c>
      <c r="J2532" s="14" t="n">
        <v>0</v>
      </c>
      <c r="K2532" s="14" t="n">
        <v>374300</v>
      </c>
      <c r="L2532" s="14" t="n">
        <v>24390</v>
      </c>
      <c r="M2532" s="14"/>
      <c r="N2532" s="14"/>
      <c r="O2532" s="14" t="n">
        <v>0</v>
      </c>
      <c r="P2532" s="7" t="n">
        <v>0</v>
      </c>
      <c r="Q2532" s="7" t="n">
        <v>68</v>
      </c>
      <c r="R2532" s="7" t="n">
        <v>16</v>
      </c>
      <c r="S2532" s="7" t="n">
        <v>0.95</v>
      </c>
      <c r="T2532" s="7" t="n">
        <v>0</v>
      </c>
      <c r="U2532" s="7" t="n">
        <v>0</v>
      </c>
      <c r="V2532" s="7" t="n">
        <v>0.0176</v>
      </c>
      <c r="W2532" s="7"/>
    </row>
    <row r="2533" customFormat="false" ht="15" hidden="false" customHeight="false" outlineLevel="0" collapsed="false">
      <c r="A2533" s="7" t="s">
        <v>2647</v>
      </c>
      <c r="B2533" s="7" t="s">
        <v>101</v>
      </c>
      <c r="C2533" s="7" t="n">
        <v>64</v>
      </c>
      <c r="D2533" s="7" t="s">
        <v>104</v>
      </c>
      <c r="E2533" s="7" t="n">
        <v>155</v>
      </c>
      <c r="F2533" s="7" t="n">
        <v>6</v>
      </c>
      <c r="G2533" s="14" t="n">
        <v>6211.27</v>
      </c>
      <c r="H2533" s="14" t="n">
        <v>112770.86</v>
      </c>
      <c r="I2533" s="14" t="n">
        <v>137100</v>
      </c>
      <c r="J2533" s="14" t="n">
        <v>0</v>
      </c>
      <c r="K2533" s="14" t="n">
        <v>186100</v>
      </c>
      <c r="L2533" s="14" t="n">
        <v>0</v>
      </c>
      <c r="M2533" s="14" t="n">
        <v>9700</v>
      </c>
      <c r="N2533" s="14" t="n">
        <v>54.8</v>
      </c>
      <c r="O2533" s="14" t="n">
        <v>2500.7</v>
      </c>
      <c r="P2533" s="7" t="n">
        <v>2</v>
      </c>
      <c r="Q2533" s="7" t="n">
        <v>56</v>
      </c>
      <c r="R2533" s="7" t="n">
        <v>10</v>
      </c>
      <c r="S2533" s="7" t="n">
        <v>0.425</v>
      </c>
      <c r="T2533" s="7" t="n">
        <v>0</v>
      </c>
      <c r="U2533" s="7" t="n">
        <v>0</v>
      </c>
      <c r="V2533" s="7" t="n">
        <v>0.0098</v>
      </c>
      <c r="W2533" s="7"/>
    </row>
    <row r="2534" customFormat="false" ht="15" hidden="false" customHeight="false" outlineLevel="0" collapsed="false">
      <c r="A2534" s="7" t="s">
        <v>2648</v>
      </c>
      <c r="B2534" s="7" t="s">
        <v>101</v>
      </c>
      <c r="C2534" s="7" t="n">
        <v>50</v>
      </c>
      <c r="D2534" s="7" t="s">
        <v>104</v>
      </c>
      <c r="E2534" s="7" t="n">
        <v>93</v>
      </c>
      <c r="F2534" s="7" t="n">
        <v>3</v>
      </c>
      <c r="G2534" s="14" t="n">
        <v>5293.56</v>
      </c>
      <c r="H2534" s="14" t="n">
        <v>188667.03</v>
      </c>
      <c r="I2534" s="14" t="n">
        <v>0</v>
      </c>
      <c r="J2534" s="14" t="n">
        <v>0</v>
      </c>
      <c r="K2534" s="14" t="n">
        <v>0</v>
      </c>
      <c r="L2534" s="14" t="n">
        <v>8420</v>
      </c>
      <c r="M2534" s="14"/>
      <c r="N2534" s="14"/>
      <c r="O2534" s="14" t="n">
        <v>0</v>
      </c>
      <c r="P2534" s="7" t="n">
        <v>13</v>
      </c>
      <c r="Q2534" s="7" t="n">
        <v>43</v>
      </c>
      <c r="R2534" s="7" t="n">
        <v>9</v>
      </c>
      <c r="S2534" s="7" t="n">
        <v>0.615</v>
      </c>
      <c r="T2534" s="7" t="n">
        <v>0</v>
      </c>
      <c r="U2534" s="7" t="n">
        <v>0</v>
      </c>
      <c r="V2534" s="7" t="n">
        <v>0.029</v>
      </c>
      <c r="W2534" s="7"/>
    </row>
    <row r="2535" customFormat="false" ht="15" hidden="false" customHeight="false" outlineLevel="0" collapsed="false">
      <c r="A2535" s="7" t="s">
        <v>2649</v>
      </c>
      <c r="B2535" s="7" t="s">
        <v>108</v>
      </c>
      <c r="C2535" s="7" t="n">
        <v>52</v>
      </c>
      <c r="D2535" s="7" t="s">
        <v>104</v>
      </c>
      <c r="E2535" s="7" t="n">
        <v>185</v>
      </c>
      <c r="F2535" s="7" t="n">
        <v>5</v>
      </c>
      <c r="G2535" s="14" t="n">
        <v>12080.12</v>
      </c>
      <c r="H2535" s="14" t="n">
        <v>17021.91</v>
      </c>
      <c r="I2535" s="14" t="n">
        <v>0</v>
      </c>
      <c r="J2535" s="14" t="n">
        <v>0</v>
      </c>
      <c r="K2535" s="14" t="n">
        <v>209100</v>
      </c>
      <c r="L2535" s="14" t="n">
        <v>0</v>
      </c>
      <c r="M2535" s="14" t="n">
        <v>15400</v>
      </c>
      <c r="N2535" s="14" t="n">
        <v>13.4</v>
      </c>
      <c r="O2535" s="14" t="n">
        <v>732.24</v>
      </c>
      <c r="P2535" s="7" t="n">
        <v>13</v>
      </c>
      <c r="Q2535" s="7" t="n">
        <v>56</v>
      </c>
      <c r="R2535" s="7" t="n">
        <v>11</v>
      </c>
      <c r="S2535" s="7" t="n">
        <v>0.423</v>
      </c>
      <c r="T2535" s="7" t="n">
        <v>0</v>
      </c>
      <c r="U2535" s="7" t="n">
        <v>0</v>
      </c>
      <c r="V2535" s="7" t="n">
        <v>0.0123</v>
      </c>
      <c r="W2535" s="7"/>
    </row>
    <row r="2536" customFormat="false" ht="15" hidden="false" customHeight="false" outlineLevel="0" collapsed="false">
      <c r="A2536" s="7" t="s">
        <v>2650</v>
      </c>
      <c r="B2536" s="7" t="s">
        <v>106</v>
      </c>
      <c r="C2536" s="7" t="n">
        <v>25</v>
      </c>
      <c r="D2536" s="7" t="s">
        <v>104</v>
      </c>
      <c r="E2536" s="7" t="n">
        <v>28</v>
      </c>
      <c r="F2536" s="7" t="n">
        <v>3</v>
      </c>
      <c r="G2536" s="14" t="n">
        <v>992.61</v>
      </c>
      <c r="H2536" s="14" t="n">
        <v>5861.24</v>
      </c>
      <c r="I2536" s="14" t="n">
        <v>0</v>
      </c>
      <c r="J2536" s="14" t="n">
        <v>0</v>
      </c>
      <c r="K2536" s="14" t="n">
        <v>0</v>
      </c>
      <c r="L2536" s="14" t="n">
        <v>0</v>
      </c>
      <c r="M2536" s="14"/>
      <c r="N2536" s="14"/>
      <c r="O2536" s="14" t="n">
        <v>0</v>
      </c>
      <c r="P2536" s="7" t="n">
        <v>16</v>
      </c>
      <c r="Q2536" s="7" t="n">
        <v>25</v>
      </c>
      <c r="R2536" s="7" t="n">
        <v>11</v>
      </c>
      <c r="S2536" s="7" t="n">
        <v>0.703</v>
      </c>
      <c r="T2536" s="7" t="n">
        <v>1</v>
      </c>
      <c r="U2536" s="7" t="n">
        <v>0</v>
      </c>
      <c r="V2536" s="7" t="n">
        <v>0.0513</v>
      </c>
      <c r="W2536" s="7"/>
    </row>
    <row r="2537" customFormat="false" ht="15" hidden="false" customHeight="false" outlineLevel="0" collapsed="false">
      <c r="A2537" s="7" t="s">
        <v>2651</v>
      </c>
      <c r="B2537" s="7" t="s">
        <v>101</v>
      </c>
      <c r="C2537" s="7" t="n">
        <v>47</v>
      </c>
      <c r="D2537" s="7" t="s">
        <v>102</v>
      </c>
      <c r="E2537" s="7" t="n">
        <v>142</v>
      </c>
      <c r="F2537" s="7" t="n">
        <v>3</v>
      </c>
      <c r="G2537" s="14" t="n">
        <v>297.21</v>
      </c>
      <c r="H2537" s="14" t="n">
        <v>2947.09</v>
      </c>
      <c r="I2537" s="14" t="n">
        <v>0</v>
      </c>
      <c r="J2537" s="14" t="n">
        <v>0</v>
      </c>
      <c r="K2537" s="14" t="n">
        <v>0</v>
      </c>
      <c r="L2537" s="14" t="n">
        <v>0</v>
      </c>
      <c r="M2537" s="14" t="n">
        <v>2000</v>
      </c>
      <c r="N2537" s="14" t="n">
        <v>38.5</v>
      </c>
      <c r="O2537" s="14" t="n">
        <v>39.87</v>
      </c>
      <c r="P2537" s="7" t="n">
        <v>9</v>
      </c>
      <c r="Q2537" s="7" t="n">
        <v>6</v>
      </c>
      <c r="R2537" s="7" t="n">
        <v>3</v>
      </c>
      <c r="S2537" s="7" t="n">
        <v>0.241</v>
      </c>
      <c r="T2537" s="7" t="n">
        <v>0</v>
      </c>
      <c r="U2537" s="7" t="n">
        <v>0</v>
      </c>
      <c r="V2537" s="7" t="n">
        <v>0.0863</v>
      </c>
      <c r="W2537" s="7"/>
    </row>
    <row r="2538" customFormat="false" ht="15" hidden="false" customHeight="false" outlineLevel="0" collapsed="false">
      <c r="A2538" s="7" t="s">
        <v>2652</v>
      </c>
      <c r="B2538" s="7" t="s">
        <v>101</v>
      </c>
      <c r="C2538" s="7" t="n">
        <v>63</v>
      </c>
      <c r="D2538" s="7" t="s">
        <v>102</v>
      </c>
      <c r="E2538" s="7" t="n">
        <v>19</v>
      </c>
      <c r="F2538" s="7" t="n">
        <v>2</v>
      </c>
      <c r="G2538" s="14" t="n">
        <v>4648.96</v>
      </c>
      <c r="H2538" s="14" t="n">
        <v>17464.52</v>
      </c>
      <c r="I2538" s="14" t="n">
        <v>0</v>
      </c>
      <c r="J2538" s="14" t="n">
        <v>0</v>
      </c>
      <c r="K2538" s="14" t="n">
        <v>0</v>
      </c>
      <c r="L2538" s="14" t="n">
        <v>0</v>
      </c>
      <c r="M2538" s="14"/>
      <c r="N2538" s="14"/>
      <c r="O2538" s="14" t="n">
        <v>0</v>
      </c>
      <c r="P2538" s="7" t="n">
        <v>10</v>
      </c>
      <c r="Q2538" s="7" t="n">
        <v>39</v>
      </c>
      <c r="R2538" s="7" t="n">
        <v>0</v>
      </c>
      <c r="S2538" s="7" t="n">
        <v>0.59</v>
      </c>
      <c r="T2538" s="7" t="n">
        <v>1</v>
      </c>
      <c r="U2538" s="7" t="n">
        <v>0</v>
      </c>
      <c r="V2538" s="7" t="n">
        <v>0.1459</v>
      </c>
      <c r="W2538" s="7"/>
    </row>
    <row r="2539" customFormat="false" ht="15" hidden="false" customHeight="false" outlineLevel="0" collapsed="false">
      <c r="A2539" s="7" t="s">
        <v>2653</v>
      </c>
      <c r="B2539" s="7" t="s">
        <v>106</v>
      </c>
      <c r="C2539" s="7" t="n">
        <v>45</v>
      </c>
      <c r="D2539" s="7" t="s">
        <v>102</v>
      </c>
      <c r="E2539" s="7" t="n">
        <v>35</v>
      </c>
      <c r="F2539" s="7" t="n">
        <v>6</v>
      </c>
      <c r="G2539" s="14" t="n">
        <v>2973.24</v>
      </c>
      <c r="H2539" s="14" t="n">
        <v>17199.52</v>
      </c>
      <c r="I2539" s="14" t="n">
        <v>0</v>
      </c>
      <c r="J2539" s="14" t="n">
        <v>9815.53</v>
      </c>
      <c r="K2539" s="14" t="n">
        <v>179200</v>
      </c>
      <c r="L2539" s="14" t="n">
        <v>0</v>
      </c>
      <c r="M2539" s="14" t="n">
        <v>10700</v>
      </c>
      <c r="N2539" s="14" t="n">
        <v>4.5</v>
      </c>
      <c r="O2539" s="14" t="n">
        <v>36.2</v>
      </c>
      <c r="P2539" s="7" t="n">
        <v>12</v>
      </c>
      <c r="Q2539" s="7" t="n">
        <v>10</v>
      </c>
      <c r="R2539" s="7" t="n">
        <v>7</v>
      </c>
      <c r="S2539" s="7" t="n">
        <v>0.832</v>
      </c>
      <c r="T2539" s="7" t="n">
        <v>0</v>
      </c>
      <c r="U2539" s="7" t="n">
        <v>0</v>
      </c>
      <c r="V2539" s="7" t="n">
        <v>0.0803</v>
      </c>
      <c r="W2539" s="7"/>
    </row>
    <row r="2540" customFormat="false" ht="15" hidden="false" customHeight="false" outlineLevel="0" collapsed="false">
      <c r="A2540" s="7" t="s">
        <v>2654</v>
      </c>
      <c r="B2540" s="7" t="s">
        <v>106</v>
      </c>
      <c r="C2540" s="7" t="n">
        <v>51</v>
      </c>
      <c r="D2540" s="7" t="s">
        <v>104</v>
      </c>
      <c r="E2540" s="7" t="n">
        <v>11</v>
      </c>
      <c r="F2540" s="7" t="n">
        <v>2</v>
      </c>
      <c r="G2540" s="14" t="n">
        <v>3248.86</v>
      </c>
      <c r="H2540" s="14" t="n">
        <v>31799.76</v>
      </c>
      <c r="I2540" s="14" t="n">
        <v>0</v>
      </c>
      <c r="J2540" s="14" t="n">
        <v>0</v>
      </c>
      <c r="K2540" s="14" t="n">
        <v>0</v>
      </c>
      <c r="L2540" s="14" t="n">
        <v>0</v>
      </c>
      <c r="M2540" s="14"/>
      <c r="N2540" s="14"/>
      <c r="O2540" s="14" t="n">
        <v>0</v>
      </c>
      <c r="P2540" s="7" t="n">
        <v>110</v>
      </c>
      <c r="Q2540" s="7" t="n">
        <v>0</v>
      </c>
      <c r="R2540" s="7" t="n">
        <v>0</v>
      </c>
      <c r="S2540" s="7"/>
      <c r="T2540" s="7" t="n">
        <v>0</v>
      </c>
      <c r="U2540" s="7" t="n">
        <v>0</v>
      </c>
      <c r="V2540" s="7" t="n">
        <v>0.2134</v>
      </c>
      <c r="W2540" s="7"/>
    </row>
    <row r="2541" customFormat="false" ht="15" hidden="false" customHeight="false" outlineLevel="0" collapsed="false">
      <c r="A2541" s="7" t="s">
        <v>2655</v>
      </c>
      <c r="B2541" s="7" t="s">
        <v>108</v>
      </c>
      <c r="C2541" s="7" t="n">
        <v>35</v>
      </c>
      <c r="D2541" s="7" t="s">
        <v>102</v>
      </c>
      <c r="E2541" s="7" t="n">
        <v>102</v>
      </c>
      <c r="F2541" s="7" t="n">
        <v>3</v>
      </c>
      <c r="G2541" s="14" t="n">
        <v>12371.01</v>
      </c>
      <c r="H2541" s="14" t="n">
        <v>14801.27</v>
      </c>
      <c r="I2541" s="14" t="n">
        <v>0</v>
      </c>
      <c r="J2541" s="14" t="n">
        <v>0</v>
      </c>
      <c r="K2541" s="14" t="n">
        <v>0</v>
      </c>
      <c r="L2541" s="14" t="n">
        <v>0</v>
      </c>
      <c r="M2541" s="14" t="n">
        <v>11100</v>
      </c>
      <c r="N2541" s="14" t="n">
        <v>29.4</v>
      </c>
      <c r="O2541" s="14" t="n">
        <v>496.52</v>
      </c>
      <c r="P2541" s="7" t="n">
        <v>6</v>
      </c>
      <c r="Q2541" s="7" t="n">
        <v>31</v>
      </c>
      <c r="R2541" s="7" t="n">
        <v>14</v>
      </c>
      <c r="S2541" s="7" t="n">
        <v>0.865</v>
      </c>
      <c r="T2541" s="7" t="n">
        <v>0</v>
      </c>
      <c r="U2541" s="7" t="n">
        <v>0</v>
      </c>
      <c r="V2541" s="7" t="n">
        <v>0.0575</v>
      </c>
      <c r="W2541" s="7"/>
    </row>
    <row r="2542" customFormat="false" ht="15" hidden="false" customHeight="false" outlineLevel="0" collapsed="false">
      <c r="A2542" s="7" t="s">
        <v>2656</v>
      </c>
      <c r="B2542" s="7" t="s">
        <v>106</v>
      </c>
      <c r="C2542" s="7" t="n">
        <v>43</v>
      </c>
      <c r="D2542" s="7" t="s">
        <v>102</v>
      </c>
      <c r="E2542" s="7" t="n">
        <v>178</v>
      </c>
      <c r="F2542" s="7" t="n">
        <v>4</v>
      </c>
      <c r="G2542" s="14" t="n">
        <v>11543.11</v>
      </c>
      <c r="H2542" s="14" t="n">
        <v>38939.12</v>
      </c>
      <c r="I2542" s="14" t="n">
        <v>0</v>
      </c>
      <c r="J2542" s="14" t="n">
        <v>0</v>
      </c>
      <c r="K2542" s="14" t="n">
        <v>220600</v>
      </c>
      <c r="L2542" s="14" t="n">
        <v>0</v>
      </c>
      <c r="M2542" s="14" t="n">
        <v>27600</v>
      </c>
      <c r="N2542" s="14" t="n">
        <v>16.7</v>
      </c>
      <c r="O2542" s="14" t="n">
        <v>618.4</v>
      </c>
      <c r="P2542" s="7" t="n">
        <v>3</v>
      </c>
      <c r="Q2542" s="7" t="n">
        <v>11</v>
      </c>
      <c r="R2542" s="7" t="n">
        <v>6</v>
      </c>
      <c r="S2542" s="7" t="n">
        <v>0.832</v>
      </c>
      <c r="T2542" s="7" t="n">
        <v>0</v>
      </c>
      <c r="U2542" s="7" t="n">
        <v>0</v>
      </c>
      <c r="V2542" s="7" t="n">
        <v>0.0449</v>
      </c>
      <c r="W2542" s="7"/>
    </row>
    <row r="2543" customFormat="false" ht="15" hidden="false" customHeight="false" outlineLevel="0" collapsed="false">
      <c r="A2543" s="7" t="s">
        <v>2657</v>
      </c>
      <c r="B2543" s="7" t="s">
        <v>101</v>
      </c>
      <c r="C2543" s="7" t="n">
        <v>37</v>
      </c>
      <c r="D2543" s="7" t="s">
        <v>102</v>
      </c>
      <c r="E2543" s="7" t="n">
        <v>118</v>
      </c>
      <c r="F2543" s="7" t="n">
        <v>3</v>
      </c>
      <c r="G2543" s="14" t="n">
        <v>2811.77</v>
      </c>
      <c r="H2543" s="14" t="n">
        <v>55996.42</v>
      </c>
      <c r="I2543" s="14" t="n">
        <v>0</v>
      </c>
      <c r="J2543" s="14" t="n">
        <v>0</v>
      </c>
      <c r="K2543" s="14" t="n">
        <v>137400</v>
      </c>
      <c r="L2543" s="14" t="n">
        <v>0</v>
      </c>
      <c r="M2543" s="14"/>
      <c r="N2543" s="14"/>
      <c r="O2543" s="14" t="n">
        <v>0</v>
      </c>
      <c r="P2543" s="7" t="n">
        <v>418</v>
      </c>
      <c r="Q2543" s="7" t="n">
        <v>0</v>
      </c>
      <c r="R2543" s="7" t="n">
        <v>0</v>
      </c>
      <c r="S2543" s="7"/>
      <c r="T2543" s="7" t="n">
        <v>0</v>
      </c>
      <c r="U2543" s="7" t="n">
        <v>1</v>
      </c>
      <c r="V2543" s="7" t="n">
        <v>0.3286</v>
      </c>
      <c r="W2543" s="7"/>
    </row>
    <row r="2544" customFormat="false" ht="15" hidden="false" customHeight="false" outlineLevel="0" collapsed="false">
      <c r="A2544" s="7" t="s">
        <v>2658</v>
      </c>
      <c r="B2544" s="7" t="s">
        <v>106</v>
      </c>
      <c r="C2544" s="7" t="n">
        <v>42</v>
      </c>
      <c r="D2544" s="7" t="s">
        <v>102</v>
      </c>
      <c r="E2544" s="7" t="n">
        <v>64</v>
      </c>
      <c r="F2544" s="7" t="n">
        <v>3</v>
      </c>
      <c r="G2544" s="14" t="n">
        <v>979.58</v>
      </c>
      <c r="H2544" s="14" t="n">
        <v>3439.11</v>
      </c>
      <c r="I2544" s="14" t="n">
        <v>11800</v>
      </c>
      <c r="J2544" s="14" t="n">
        <v>0</v>
      </c>
      <c r="K2544" s="14" t="n">
        <v>0</v>
      </c>
      <c r="L2544" s="14" t="n">
        <v>0</v>
      </c>
      <c r="M2544" s="14"/>
      <c r="N2544" s="14"/>
      <c r="O2544" s="14" t="n">
        <v>0</v>
      </c>
      <c r="P2544" s="7" t="n">
        <v>32</v>
      </c>
      <c r="Q2544" s="7" t="n">
        <v>14</v>
      </c>
      <c r="R2544" s="7" t="n">
        <v>0</v>
      </c>
      <c r="S2544" s="7" t="n">
        <v>0.621</v>
      </c>
      <c r="T2544" s="7" t="n">
        <v>1</v>
      </c>
      <c r="U2544" s="7" t="n">
        <v>0</v>
      </c>
      <c r="V2544" s="7" t="n">
        <v>0.134</v>
      </c>
      <c r="W2544" s="7"/>
    </row>
    <row r="2545" customFormat="false" ht="15" hidden="false" customHeight="false" outlineLevel="0" collapsed="false">
      <c r="A2545" s="7" t="s">
        <v>2659</v>
      </c>
      <c r="B2545" s="7" t="s">
        <v>101</v>
      </c>
      <c r="C2545" s="7" t="n">
        <v>65</v>
      </c>
      <c r="D2545" s="7" t="s">
        <v>102</v>
      </c>
      <c r="E2545" s="7" t="n">
        <v>152</v>
      </c>
      <c r="F2545" s="7" t="n">
        <v>3</v>
      </c>
      <c r="G2545" s="14" t="n">
        <v>10980.66</v>
      </c>
      <c r="H2545" s="14" t="n">
        <v>29906.74</v>
      </c>
      <c r="I2545" s="14" t="n">
        <v>0</v>
      </c>
      <c r="J2545" s="14" t="n">
        <v>88576.47</v>
      </c>
      <c r="K2545" s="14" t="n">
        <v>0</v>
      </c>
      <c r="L2545" s="14" t="n">
        <v>0</v>
      </c>
      <c r="M2545" s="14"/>
      <c r="N2545" s="14"/>
      <c r="O2545" s="14" t="n">
        <v>0</v>
      </c>
      <c r="P2545" s="7" t="n">
        <v>13</v>
      </c>
      <c r="Q2545" s="7" t="n">
        <v>10</v>
      </c>
      <c r="R2545" s="7" t="n">
        <v>5</v>
      </c>
      <c r="S2545" s="7" t="n">
        <v>0.625</v>
      </c>
      <c r="T2545" s="7" t="n">
        <v>0</v>
      </c>
      <c r="U2545" s="7" t="n">
        <v>0</v>
      </c>
      <c r="V2545" s="7" t="n">
        <v>0.0715</v>
      </c>
      <c r="W2545" s="7"/>
    </row>
    <row r="2546" customFormat="false" ht="15" hidden="false" customHeight="false" outlineLevel="0" collapsed="false">
      <c r="A2546" s="7" t="s">
        <v>2660</v>
      </c>
      <c r="B2546" s="7" t="s">
        <v>128</v>
      </c>
      <c r="C2546" s="7" t="n">
        <v>36</v>
      </c>
      <c r="D2546" s="7" t="s">
        <v>102</v>
      </c>
      <c r="E2546" s="7" t="n">
        <v>74</v>
      </c>
      <c r="F2546" s="7" t="n">
        <v>3</v>
      </c>
      <c r="G2546" s="14" t="n">
        <v>393.99</v>
      </c>
      <c r="H2546" s="14" t="n">
        <v>1548.79</v>
      </c>
      <c r="I2546" s="14" t="n">
        <v>0</v>
      </c>
      <c r="J2546" s="14" t="n">
        <v>0</v>
      </c>
      <c r="K2546" s="14" t="n">
        <v>0</v>
      </c>
      <c r="L2546" s="14" t="n">
        <v>10210</v>
      </c>
      <c r="M2546" s="14"/>
      <c r="N2546" s="14"/>
      <c r="O2546" s="14" t="n">
        <v>0</v>
      </c>
      <c r="P2546" s="7" t="n">
        <v>13</v>
      </c>
      <c r="Q2546" s="7" t="n">
        <v>12</v>
      </c>
      <c r="R2546" s="7" t="n">
        <v>11</v>
      </c>
      <c r="S2546" s="7" t="n">
        <v>0.648</v>
      </c>
      <c r="T2546" s="7" t="n">
        <v>0</v>
      </c>
      <c r="U2546" s="7" t="n">
        <v>0</v>
      </c>
      <c r="V2546" s="7" t="n">
        <v>0.0677</v>
      </c>
      <c r="W2546" s="7"/>
    </row>
    <row r="2547" customFormat="false" ht="15" hidden="false" customHeight="false" outlineLevel="0" collapsed="false">
      <c r="A2547" s="7" t="s">
        <v>2661</v>
      </c>
      <c r="B2547" s="7" t="s">
        <v>106</v>
      </c>
      <c r="C2547" s="7" t="n">
        <v>52</v>
      </c>
      <c r="D2547" s="7" t="s">
        <v>104</v>
      </c>
      <c r="E2547" s="7" t="n">
        <v>83</v>
      </c>
      <c r="F2547" s="7" t="n">
        <v>4</v>
      </c>
      <c r="G2547" s="14" t="n">
        <v>6439.99</v>
      </c>
      <c r="H2547" s="14" t="n">
        <v>8958.62</v>
      </c>
      <c r="I2547" s="14" t="n">
        <v>24900</v>
      </c>
      <c r="J2547" s="14" t="n">
        <v>0</v>
      </c>
      <c r="K2547" s="14" t="n">
        <v>216400</v>
      </c>
      <c r="L2547" s="14" t="n">
        <v>0</v>
      </c>
      <c r="M2547" s="14"/>
      <c r="N2547" s="14"/>
      <c r="O2547" s="14" t="n">
        <v>0</v>
      </c>
      <c r="P2547" s="7" t="n">
        <v>5</v>
      </c>
      <c r="Q2547" s="7" t="n">
        <v>20</v>
      </c>
      <c r="R2547" s="7" t="n">
        <v>2</v>
      </c>
      <c r="S2547" s="7" t="n">
        <v>0.548</v>
      </c>
      <c r="T2547" s="7" t="n">
        <v>0</v>
      </c>
      <c r="U2547" s="7" t="n">
        <v>1</v>
      </c>
      <c r="V2547" s="7" t="n">
        <v>0.0214</v>
      </c>
      <c r="W2547" s="7"/>
    </row>
    <row r="2548" customFormat="false" ht="15" hidden="false" customHeight="false" outlineLevel="0" collapsed="false">
      <c r="A2548" s="7" t="s">
        <v>2662</v>
      </c>
      <c r="B2548" s="7" t="s">
        <v>106</v>
      </c>
      <c r="C2548" s="7" t="n">
        <v>62</v>
      </c>
      <c r="D2548" s="7" t="s">
        <v>104</v>
      </c>
      <c r="E2548" s="7" t="n">
        <v>86</v>
      </c>
      <c r="F2548" s="7" t="n">
        <v>2</v>
      </c>
      <c r="G2548" s="14" t="n">
        <v>1342.55</v>
      </c>
      <c r="H2548" s="14" t="n">
        <v>10290.29</v>
      </c>
      <c r="I2548" s="14" t="n">
        <v>0</v>
      </c>
      <c r="J2548" s="14" t="n">
        <v>0</v>
      </c>
      <c r="K2548" s="14" t="n">
        <v>0</v>
      </c>
      <c r="L2548" s="14" t="n">
        <v>0</v>
      </c>
      <c r="M2548" s="14"/>
      <c r="N2548" s="14"/>
      <c r="O2548" s="14" t="n">
        <v>0</v>
      </c>
      <c r="P2548" s="7" t="n">
        <v>3</v>
      </c>
      <c r="Q2548" s="7" t="n">
        <v>81</v>
      </c>
      <c r="R2548" s="7" t="n">
        <v>16</v>
      </c>
      <c r="S2548" s="7" t="n">
        <v>0.81</v>
      </c>
      <c r="T2548" s="7" t="n">
        <v>0</v>
      </c>
      <c r="U2548" s="7" t="n">
        <v>0</v>
      </c>
      <c r="V2548" s="7" t="n">
        <v>0.0161</v>
      </c>
      <c r="W2548" s="7"/>
    </row>
    <row r="2549" customFormat="false" ht="15" hidden="false" customHeight="false" outlineLevel="0" collapsed="false">
      <c r="A2549" s="7" t="s">
        <v>2663</v>
      </c>
      <c r="B2549" s="7" t="s">
        <v>128</v>
      </c>
      <c r="C2549" s="7" t="n">
        <v>43</v>
      </c>
      <c r="D2549" s="7" t="s">
        <v>102</v>
      </c>
      <c r="E2549" s="7" t="n">
        <v>169</v>
      </c>
      <c r="F2549" s="7" t="n">
        <v>6</v>
      </c>
      <c r="G2549" s="14" t="n">
        <v>4752.9</v>
      </c>
      <c r="H2549" s="14" t="n">
        <v>5356.14</v>
      </c>
      <c r="I2549" s="14" t="n">
        <v>0</v>
      </c>
      <c r="J2549" s="14" t="n">
        <v>0</v>
      </c>
      <c r="K2549" s="14" t="n">
        <v>160400</v>
      </c>
      <c r="L2549" s="14" t="n">
        <v>6830</v>
      </c>
      <c r="M2549" s="14" t="n">
        <v>8600</v>
      </c>
      <c r="N2549" s="14" t="n">
        <v>13.2</v>
      </c>
      <c r="O2549" s="14" t="n">
        <v>0</v>
      </c>
      <c r="P2549" s="7" t="n">
        <v>320</v>
      </c>
      <c r="Q2549" s="7" t="n">
        <v>0</v>
      </c>
      <c r="R2549" s="7" t="n">
        <v>0</v>
      </c>
      <c r="S2549" s="7"/>
      <c r="T2549" s="7" t="n">
        <v>0</v>
      </c>
      <c r="U2549" s="7" t="n">
        <v>0</v>
      </c>
      <c r="V2549" s="7" t="n">
        <v>0.1596</v>
      </c>
      <c r="W2549" s="7"/>
    </row>
    <row r="2550" customFormat="false" ht="15" hidden="false" customHeight="false" outlineLevel="0" collapsed="false">
      <c r="A2550" s="7" t="s">
        <v>2664</v>
      </c>
      <c r="B2550" s="7" t="s">
        <v>108</v>
      </c>
      <c r="C2550" s="7" t="n">
        <v>39</v>
      </c>
      <c r="D2550" s="7" t="s">
        <v>104</v>
      </c>
      <c r="E2550" s="7" t="n">
        <v>29</v>
      </c>
      <c r="F2550" s="7" t="n">
        <v>4</v>
      </c>
      <c r="G2550" s="14" t="n">
        <v>7419.38</v>
      </c>
      <c r="H2550" s="14" t="n">
        <v>0</v>
      </c>
      <c r="I2550" s="14" t="n">
        <v>248400</v>
      </c>
      <c r="J2550" s="14" t="n">
        <v>49231.85</v>
      </c>
      <c r="K2550" s="14" t="n">
        <v>0</v>
      </c>
      <c r="L2550" s="14" t="n">
        <v>0</v>
      </c>
      <c r="M2550" s="14"/>
      <c r="N2550" s="14" t="n">
        <v>38.5</v>
      </c>
      <c r="O2550" s="14" t="n">
        <v>1146.82</v>
      </c>
      <c r="P2550" s="7" t="n">
        <v>2</v>
      </c>
      <c r="Q2550" s="7" t="n">
        <v>41</v>
      </c>
      <c r="R2550" s="7" t="n">
        <v>9</v>
      </c>
      <c r="S2550" s="7" t="n">
        <v>0.617</v>
      </c>
      <c r="T2550" s="7" t="n">
        <v>0</v>
      </c>
      <c r="U2550" s="7" t="n">
        <v>0</v>
      </c>
      <c r="V2550" s="7" t="n">
        <v>0.029</v>
      </c>
      <c r="W2550" s="7" t="s">
        <v>1055</v>
      </c>
    </row>
    <row r="2551" customFormat="false" ht="15" hidden="false" customHeight="false" outlineLevel="0" collapsed="false">
      <c r="A2551" s="7" t="s">
        <v>2665</v>
      </c>
      <c r="B2551" s="7" t="s">
        <v>101</v>
      </c>
      <c r="C2551" s="7" t="n">
        <v>69</v>
      </c>
      <c r="D2551" s="7" t="s">
        <v>104</v>
      </c>
      <c r="E2551" s="7" t="n">
        <v>356</v>
      </c>
      <c r="F2551" s="7" t="n">
        <v>3</v>
      </c>
      <c r="G2551" s="14" t="n">
        <v>7197.38</v>
      </c>
      <c r="H2551" s="14" t="n">
        <v>0</v>
      </c>
      <c r="I2551" s="14" t="n">
        <v>0</v>
      </c>
      <c r="J2551" s="14" t="n">
        <v>0</v>
      </c>
      <c r="K2551" s="14" t="n">
        <v>348200</v>
      </c>
      <c r="L2551" s="14" t="n">
        <v>0</v>
      </c>
      <c r="M2551" s="14"/>
      <c r="N2551" s="14"/>
      <c r="O2551" s="14" t="n">
        <v>0</v>
      </c>
      <c r="P2551" s="7" t="n">
        <v>9</v>
      </c>
      <c r="Q2551" s="7" t="n">
        <v>33</v>
      </c>
      <c r="R2551" s="7" t="n">
        <v>9</v>
      </c>
      <c r="S2551" s="7" t="n">
        <v>0.424</v>
      </c>
      <c r="T2551" s="7" t="n">
        <v>0</v>
      </c>
      <c r="U2551" s="7" t="n">
        <v>0</v>
      </c>
      <c r="V2551" s="7" t="n">
        <v>0.0201</v>
      </c>
      <c r="W2551" s="7"/>
    </row>
    <row r="2552" customFormat="false" ht="15" hidden="false" customHeight="false" outlineLevel="0" collapsed="false">
      <c r="A2552" s="7" t="s">
        <v>2666</v>
      </c>
      <c r="B2552" s="7" t="s">
        <v>101</v>
      </c>
      <c r="C2552" s="7" t="n">
        <v>46</v>
      </c>
      <c r="D2552" s="7" t="s">
        <v>102</v>
      </c>
      <c r="E2552" s="7" t="n">
        <v>18</v>
      </c>
      <c r="F2552" s="7" t="n">
        <v>2</v>
      </c>
      <c r="G2552" s="14" t="n">
        <v>365.63</v>
      </c>
      <c r="H2552" s="14" t="n">
        <v>4310.78</v>
      </c>
      <c r="I2552" s="14" t="n">
        <v>0</v>
      </c>
      <c r="J2552" s="14" t="n">
        <v>0</v>
      </c>
      <c r="K2552" s="14" t="n">
        <v>0</v>
      </c>
      <c r="L2552" s="14" t="n">
        <v>0</v>
      </c>
      <c r="M2552" s="14"/>
      <c r="N2552" s="14"/>
      <c r="O2552" s="14" t="n">
        <v>0</v>
      </c>
      <c r="P2552" s="7" t="n">
        <v>3</v>
      </c>
      <c r="Q2552" s="7" t="n">
        <v>20</v>
      </c>
      <c r="R2552" s="7" t="n">
        <v>0</v>
      </c>
      <c r="S2552" s="7" t="n">
        <v>0.633</v>
      </c>
      <c r="T2552" s="7" t="n">
        <v>0</v>
      </c>
      <c r="U2552" s="7" t="n">
        <v>0</v>
      </c>
      <c r="V2552" s="7" t="n">
        <v>0.1406</v>
      </c>
      <c r="W2552" s="7"/>
    </row>
    <row r="2553" customFormat="false" ht="15" hidden="false" customHeight="false" outlineLevel="0" collapsed="false">
      <c r="A2553" s="7" t="s">
        <v>2667</v>
      </c>
      <c r="B2553" s="7" t="s">
        <v>108</v>
      </c>
      <c r="C2553" s="7" t="n">
        <v>56</v>
      </c>
      <c r="D2553" s="7" t="s">
        <v>104</v>
      </c>
      <c r="E2553" s="7" t="n">
        <v>250</v>
      </c>
      <c r="F2553" s="7" t="n">
        <v>6</v>
      </c>
      <c r="G2553" s="14" t="n">
        <v>3981.45</v>
      </c>
      <c r="H2553" s="14" t="n">
        <v>76062.53</v>
      </c>
      <c r="I2553" s="14" t="n">
        <v>156400</v>
      </c>
      <c r="J2553" s="14" t="n">
        <v>0</v>
      </c>
      <c r="K2553" s="14" t="n">
        <v>320300</v>
      </c>
      <c r="L2553" s="14" t="n">
        <v>0</v>
      </c>
      <c r="M2553" s="14" t="n">
        <v>20700</v>
      </c>
      <c r="N2553" s="14" t="n">
        <v>37.5</v>
      </c>
      <c r="O2553" s="14" t="n">
        <v>317.52</v>
      </c>
      <c r="P2553" s="7" t="n">
        <v>51</v>
      </c>
      <c r="Q2553" s="7" t="n">
        <v>15</v>
      </c>
      <c r="R2553" s="7" t="n">
        <v>9</v>
      </c>
      <c r="S2553" s="7" t="n">
        <v>0.607</v>
      </c>
      <c r="T2553" s="7" t="n">
        <v>1</v>
      </c>
      <c r="U2553" s="7" t="n">
        <v>0</v>
      </c>
      <c r="V2553" s="7" t="n">
        <v>0.0431</v>
      </c>
      <c r="W2553" s="7" t="s">
        <v>435</v>
      </c>
    </row>
    <row r="2554" customFormat="false" ht="15" hidden="false" customHeight="false" outlineLevel="0" collapsed="false">
      <c r="A2554" s="7" t="s">
        <v>2668</v>
      </c>
      <c r="B2554" s="7" t="s">
        <v>108</v>
      </c>
      <c r="C2554" s="7" t="n">
        <v>58</v>
      </c>
      <c r="D2554" s="7" t="s">
        <v>102</v>
      </c>
      <c r="E2554" s="7" t="n">
        <v>434</v>
      </c>
      <c r="F2554" s="7" t="n">
        <v>2</v>
      </c>
      <c r="G2554" s="14" t="n">
        <v>3875.45</v>
      </c>
      <c r="H2554" s="14" t="n">
        <v>21814.12</v>
      </c>
      <c r="I2554" s="14" t="n">
        <v>0</v>
      </c>
      <c r="J2554" s="14" t="n">
        <v>0</v>
      </c>
      <c r="K2554" s="14" t="n">
        <v>0</v>
      </c>
      <c r="L2554" s="14" t="n">
        <v>0</v>
      </c>
      <c r="M2554" s="14"/>
      <c r="N2554" s="14"/>
      <c r="O2554" s="14" t="n">
        <v>0</v>
      </c>
      <c r="P2554" s="7" t="n">
        <v>7</v>
      </c>
      <c r="Q2554" s="7" t="n">
        <v>16</v>
      </c>
      <c r="R2554" s="7" t="n">
        <v>0</v>
      </c>
      <c r="S2554" s="7" t="n">
        <v>0.632</v>
      </c>
      <c r="T2554" s="7" t="n">
        <v>0</v>
      </c>
      <c r="U2554" s="7" t="n">
        <v>0</v>
      </c>
      <c r="V2554" s="7" t="n">
        <v>0.068</v>
      </c>
      <c r="W2554" s="7"/>
    </row>
    <row r="2555" customFormat="false" ht="15" hidden="false" customHeight="false" outlineLevel="0" collapsed="false">
      <c r="A2555" s="7" t="s">
        <v>2669</v>
      </c>
      <c r="B2555" s="7" t="s">
        <v>106</v>
      </c>
      <c r="C2555" s="7" t="n">
        <v>72</v>
      </c>
      <c r="D2555" s="7" t="s">
        <v>104</v>
      </c>
      <c r="E2555" s="7" t="n">
        <v>208</v>
      </c>
      <c r="F2555" s="7" t="n">
        <v>5</v>
      </c>
      <c r="G2555" s="14" t="n">
        <v>22292.94</v>
      </c>
      <c r="H2555" s="14" t="n">
        <v>144638.13</v>
      </c>
      <c r="I2555" s="14" t="n">
        <v>103800</v>
      </c>
      <c r="J2555" s="14" t="n">
        <v>0</v>
      </c>
      <c r="K2555" s="14" t="n">
        <v>0</v>
      </c>
      <c r="L2555" s="14" t="n">
        <v>0</v>
      </c>
      <c r="M2555" s="14" t="n">
        <v>31300</v>
      </c>
      <c r="N2555" s="14" t="n">
        <v>47.3</v>
      </c>
      <c r="O2555" s="14" t="n">
        <v>441.7</v>
      </c>
      <c r="P2555" s="7" t="n">
        <v>35</v>
      </c>
      <c r="Q2555" s="7" t="n">
        <v>28</v>
      </c>
      <c r="R2555" s="7" t="n">
        <v>0</v>
      </c>
      <c r="S2555" s="7" t="n">
        <v>0.66</v>
      </c>
      <c r="T2555" s="7" t="n">
        <v>0</v>
      </c>
      <c r="U2555" s="7" t="n">
        <v>0</v>
      </c>
      <c r="V2555" s="7" t="n">
        <v>0.0235</v>
      </c>
      <c r="W2555" s="7"/>
    </row>
    <row r="2556" customFormat="false" ht="15" hidden="false" customHeight="false" outlineLevel="0" collapsed="false">
      <c r="A2556" s="7" t="s">
        <v>2670</v>
      </c>
      <c r="B2556" s="7" t="s">
        <v>128</v>
      </c>
      <c r="C2556" s="7" t="n">
        <v>40</v>
      </c>
      <c r="D2556" s="7" t="s">
        <v>104</v>
      </c>
      <c r="E2556" s="7" t="n">
        <v>32</v>
      </c>
      <c r="F2556" s="7" t="n">
        <v>3</v>
      </c>
      <c r="G2556" s="14" t="n">
        <v>5973.58</v>
      </c>
      <c r="H2556" s="14" t="n">
        <v>91230.46</v>
      </c>
      <c r="I2556" s="14" t="n">
        <v>0</v>
      </c>
      <c r="J2556" s="14" t="n">
        <v>375224.98</v>
      </c>
      <c r="K2556" s="14" t="n">
        <v>0</v>
      </c>
      <c r="L2556" s="14" t="n">
        <v>0</v>
      </c>
      <c r="M2556" s="14"/>
      <c r="N2556" s="14"/>
      <c r="O2556" s="14" t="n">
        <v>0</v>
      </c>
      <c r="P2556" s="7" t="n">
        <v>13</v>
      </c>
      <c r="Q2556" s="7" t="n">
        <v>67</v>
      </c>
      <c r="R2556" s="7" t="n">
        <v>20</v>
      </c>
      <c r="S2556" s="7" t="n">
        <v>0.755</v>
      </c>
      <c r="T2556" s="7" t="n">
        <v>0</v>
      </c>
      <c r="U2556" s="7" t="n">
        <v>0</v>
      </c>
      <c r="V2556" s="7" t="n">
        <v>0.022</v>
      </c>
      <c r="W2556" s="7"/>
    </row>
    <row r="2557" customFormat="false" ht="15" hidden="false" customHeight="false" outlineLevel="0" collapsed="false">
      <c r="A2557" s="7" t="s">
        <v>2671</v>
      </c>
      <c r="B2557" s="7" t="s">
        <v>108</v>
      </c>
      <c r="C2557" s="7" t="n">
        <v>72</v>
      </c>
      <c r="D2557" s="7" t="s">
        <v>104</v>
      </c>
      <c r="E2557" s="7" t="n">
        <v>260</v>
      </c>
      <c r="F2557" s="7" t="n">
        <v>2</v>
      </c>
      <c r="G2557" s="14" t="n">
        <v>700.16</v>
      </c>
      <c r="H2557" s="14" t="n">
        <v>7391.99</v>
      </c>
      <c r="I2557" s="14" t="n">
        <v>0</v>
      </c>
      <c r="J2557" s="14" t="n">
        <v>0</v>
      </c>
      <c r="K2557" s="14" t="n">
        <v>0</v>
      </c>
      <c r="L2557" s="14" t="n">
        <v>0</v>
      </c>
      <c r="M2557" s="14"/>
      <c r="N2557" s="14"/>
      <c r="O2557" s="14" t="n">
        <v>0</v>
      </c>
      <c r="P2557" s="7" t="n">
        <v>41</v>
      </c>
      <c r="Q2557" s="7" t="n">
        <v>21</v>
      </c>
      <c r="R2557" s="7" t="n">
        <v>0</v>
      </c>
      <c r="S2557" s="7" t="n">
        <v>0.349</v>
      </c>
      <c r="T2557" s="7" t="n">
        <v>0</v>
      </c>
      <c r="U2557" s="7" t="n">
        <v>0</v>
      </c>
      <c r="V2557" s="7" t="n">
        <v>0.0263</v>
      </c>
      <c r="W2557" s="7"/>
    </row>
    <row r="2558" customFormat="false" ht="15" hidden="false" customHeight="false" outlineLevel="0" collapsed="false">
      <c r="A2558" s="7" t="s">
        <v>2672</v>
      </c>
      <c r="B2558" s="7" t="s">
        <v>128</v>
      </c>
      <c r="C2558" s="7" t="n">
        <v>46</v>
      </c>
      <c r="D2558" s="7" t="s">
        <v>102</v>
      </c>
      <c r="E2558" s="7" t="n">
        <v>1</v>
      </c>
      <c r="F2558" s="7" t="n">
        <v>2</v>
      </c>
      <c r="G2558" s="14" t="n">
        <v>4279.6</v>
      </c>
      <c r="H2558" s="14" t="n">
        <v>0</v>
      </c>
      <c r="I2558" s="14" t="n">
        <v>0</v>
      </c>
      <c r="J2558" s="14" t="n">
        <v>0</v>
      </c>
      <c r="K2558" s="14" t="n">
        <v>0</v>
      </c>
      <c r="L2558" s="14" t="n">
        <v>0</v>
      </c>
      <c r="M2558" s="14" t="n">
        <v>11600</v>
      </c>
      <c r="N2558" s="14" t="n">
        <v>29.6</v>
      </c>
      <c r="O2558" s="14" t="n">
        <v>169.21</v>
      </c>
      <c r="P2558" s="7" t="n">
        <v>5</v>
      </c>
      <c r="Q2558" s="7" t="n">
        <v>17</v>
      </c>
      <c r="R2558" s="7" t="n">
        <v>0</v>
      </c>
      <c r="S2558" s="7" t="n">
        <v>0.571</v>
      </c>
      <c r="T2558" s="7" t="n">
        <v>1</v>
      </c>
      <c r="U2558" s="7" t="n">
        <v>0</v>
      </c>
      <c r="V2558" s="7" t="n">
        <v>0.2752</v>
      </c>
      <c r="W2558" s="7"/>
    </row>
    <row r="2559" customFormat="false" ht="15" hidden="false" customHeight="false" outlineLevel="0" collapsed="false">
      <c r="A2559" s="7" t="s">
        <v>2673</v>
      </c>
      <c r="B2559" s="7" t="s">
        <v>101</v>
      </c>
      <c r="C2559" s="7" t="n">
        <v>34</v>
      </c>
      <c r="D2559" s="7" t="s">
        <v>102</v>
      </c>
      <c r="E2559" s="7" t="n">
        <v>41</v>
      </c>
      <c r="F2559" s="7" t="n">
        <v>3</v>
      </c>
      <c r="G2559" s="14" t="n">
        <v>14685.91</v>
      </c>
      <c r="H2559" s="14" t="n">
        <v>46309.97</v>
      </c>
      <c r="I2559" s="14" t="n">
        <v>0</v>
      </c>
      <c r="J2559" s="14" t="n">
        <v>0</v>
      </c>
      <c r="K2559" s="14" t="n">
        <v>0</v>
      </c>
      <c r="L2559" s="14" t="n">
        <v>0</v>
      </c>
      <c r="M2559" s="14" t="n">
        <v>16200</v>
      </c>
      <c r="N2559" s="14" t="n">
        <v>19.6</v>
      </c>
      <c r="O2559" s="14" t="n">
        <v>310.89</v>
      </c>
      <c r="P2559" s="7" t="n">
        <v>5</v>
      </c>
      <c r="Q2559" s="7" t="n">
        <v>21</v>
      </c>
      <c r="R2559" s="7" t="n">
        <v>16</v>
      </c>
      <c r="S2559" s="7" t="n">
        <v>0.658</v>
      </c>
      <c r="T2559" s="7" t="n">
        <v>0</v>
      </c>
      <c r="U2559" s="7" t="n">
        <v>0</v>
      </c>
      <c r="V2559" s="7" t="n">
        <v>0.0657</v>
      </c>
      <c r="W2559" s="7"/>
    </row>
    <row r="2560" customFormat="false" ht="15" hidden="false" customHeight="false" outlineLevel="0" collapsed="false">
      <c r="A2560" s="7" t="s">
        <v>2674</v>
      </c>
      <c r="B2560" s="7" t="s">
        <v>108</v>
      </c>
      <c r="C2560" s="7" t="n">
        <v>23</v>
      </c>
      <c r="D2560" s="7" t="s">
        <v>102</v>
      </c>
      <c r="E2560" s="7" t="n">
        <v>17</v>
      </c>
      <c r="F2560" s="7" t="n">
        <v>3</v>
      </c>
      <c r="G2560" s="14" t="n">
        <v>6081.2</v>
      </c>
      <c r="H2560" s="14" t="n">
        <v>49328.89</v>
      </c>
      <c r="I2560" s="14" t="n">
        <v>0</v>
      </c>
      <c r="J2560" s="14" t="n">
        <v>0</v>
      </c>
      <c r="K2560" s="14" t="n">
        <v>0</v>
      </c>
      <c r="L2560" s="14" t="n">
        <v>0</v>
      </c>
      <c r="M2560" s="14" t="n">
        <v>7500</v>
      </c>
      <c r="N2560" s="14" t="n">
        <v>54.3</v>
      </c>
      <c r="O2560" s="14" t="n">
        <v>541.72</v>
      </c>
      <c r="P2560" s="7" t="n">
        <v>24</v>
      </c>
      <c r="Q2560" s="7" t="n">
        <v>39</v>
      </c>
      <c r="R2560" s="7" t="n">
        <v>12</v>
      </c>
      <c r="S2560" s="7" t="n">
        <v>0.96</v>
      </c>
      <c r="T2560" s="7" t="n">
        <v>1</v>
      </c>
      <c r="U2560" s="7" t="n">
        <v>0</v>
      </c>
      <c r="V2560" s="7" t="n">
        <v>0.1149</v>
      </c>
      <c r="W2560" s="7"/>
    </row>
    <row r="2561" customFormat="false" ht="15" hidden="false" customHeight="false" outlineLevel="0" collapsed="false">
      <c r="A2561" s="7" t="s">
        <v>2675</v>
      </c>
      <c r="B2561" s="7" t="s">
        <v>101</v>
      </c>
      <c r="C2561" s="7" t="n">
        <v>38</v>
      </c>
      <c r="D2561" s="7" t="s">
        <v>104</v>
      </c>
      <c r="E2561" s="7" t="n">
        <v>25</v>
      </c>
      <c r="F2561" s="7" t="n">
        <v>2</v>
      </c>
      <c r="G2561" s="14" t="n">
        <v>3667.66</v>
      </c>
      <c r="H2561" s="14" t="n">
        <v>11986.95</v>
      </c>
      <c r="I2561" s="14" t="n">
        <v>0</v>
      </c>
      <c r="J2561" s="14" t="n">
        <v>0</v>
      </c>
      <c r="K2561" s="14" t="n">
        <v>0</v>
      </c>
      <c r="L2561" s="14" t="n">
        <v>0</v>
      </c>
      <c r="M2561" s="14"/>
      <c r="N2561" s="14"/>
      <c r="O2561" s="14" t="n">
        <v>0</v>
      </c>
      <c r="P2561" s="7" t="n">
        <v>1</v>
      </c>
      <c r="Q2561" s="7" t="n">
        <v>27</v>
      </c>
      <c r="R2561" s="7" t="n">
        <v>10</v>
      </c>
      <c r="S2561" s="7" t="n">
        <v>0.924</v>
      </c>
      <c r="T2561" s="7" t="n">
        <v>0</v>
      </c>
      <c r="U2561" s="7" t="n">
        <v>0</v>
      </c>
      <c r="V2561" s="7" t="n">
        <v>0.0385</v>
      </c>
      <c r="W2561" s="7"/>
    </row>
    <row r="2562" customFormat="false" ht="15" hidden="false" customHeight="false" outlineLevel="0" collapsed="false">
      <c r="A2562" s="7" t="s">
        <v>2676</v>
      </c>
      <c r="B2562" s="7" t="s">
        <v>101</v>
      </c>
      <c r="C2562" s="7" t="n">
        <v>43</v>
      </c>
      <c r="D2562" s="7" t="s">
        <v>102</v>
      </c>
      <c r="E2562" s="7" t="n">
        <v>141</v>
      </c>
      <c r="F2562" s="7" t="n">
        <v>3</v>
      </c>
      <c r="G2562" s="14" t="n">
        <v>6581.68</v>
      </c>
      <c r="H2562" s="14" t="n">
        <v>31825.07</v>
      </c>
      <c r="I2562" s="14" t="n">
        <v>0</v>
      </c>
      <c r="J2562" s="14" t="n">
        <v>0</v>
      </c>
      <c r="K2562" s="14" t="n">
        <v>0</v>
      </c>
      <c r="L2562" s="14" t="n">
        <v>0</v>
      </c>
      <c r="M2562" s="14"/>
      <c r="N2562" s="14"/>
      <c r="O2562" s="14" t="n">
        <v>0</v>
      </c>
      <c r="P2562" s="7" t="n">
        <v>11</v>
      </c>
      <c r="Q2562" s="7" t="n">
        <v>16</v>
      </c>
      <c r="R2562" s="7" t="n">
        <v>7</v>
      </c>
      <c r="S2562" s="7" t="n">
        <v>0.816</v>
      </c>
      <c r="T2562" s="7" t="n">
        <v>0</v>
      </c>
      <c r="U2562" s="7" t="n">
        <v>0</v>
      </c>
      <c r="V2562" s="7" t="n">
        <v>0.0689</v>
      </c>
      <c r="W2562" s="7"/>
    </row>
    <row r="2563" customFormat="false" ht="15" hidden="false" customHeight="false" outlineLevel="0" collapsed="false">
      <c r="A2563" s="7" t="s">
        <v>2677</v>
      </c>
      <c r="B2563" s="7" t="s">
        <v>108</v>
      </c>
      <c r="C2563" s="7" t="n">
        <v>34</v>
      </c>
      <c r="D2563" s="7" t="s">
        <v>104</v>
      </c>
      <c r="E2563" s="7" t="n">
        <v>59</v>
      </c>
      <c r="F2563" s="7" t="n">
        <v>3</v>
      </c>
      <c r="G2563" s="14" t="n">
        <v>1484.24</v>
      </c>
      <c r="H2563" s="14" t="n">
        <v>7153.08</v>
      </c>
      <c r="I2563" s="14" t="n">
        <v>0</v>
      </c>
      <c r="J2563" s="14" t="n">
        <v>0</v>
      </c>
      <c r="K2563" s="14" t="n">
        <v>44100</v>
      </c>
      <c r="L2563" s="14" t="n">
        <v>0</v>
      </c>
      <c r="M2563" s="14"/>
      <c r="N2563" s="14"/>
      <c r="O2563" s="14" t="n">
        <v>0</v>
      </c>
      <c r="P2563" s="7" t="n">
        <v>343</v>
      </c>
      <c r="Q2563" s="7" t="n">
        <v>0</v>
      </c>
      <c r="R2563" s="7" t="n">
        <v>0</v>
      </c>
      <c r="S2563" s="7"/>
      <c r="T2563" s="7" t="n">
        <v>0</v>
      </c>
      <c r="U2563" s="7" t="n">
        <v>0</v>
      </c>
      <c r="V2563" s="7" t="n">
        <v>0.1954</v>
      </c>
      <c r="W2563" s="7"/>
    </row>
    <row r="2564" customFormat="false" ht="15" hidden="false" customHeight="false" outlineLevel="0" collapsed="false">
      <c r="A2564" s="7" t="s">
        <v>2678</v>
      </c>
      <c r="B2564" s="7" t="s">
        <v>108</v>
      </c>
      <c r="C2564" s="7" t="n">
        <v>35</v>
      </c>
      <c r="D2564" s="7" t="s">
        <v>102</v>
      </c>
      <c r="E2564" s="7" t="n">
        <v>63</v>
      </c>
      <c r="F2564" s="7" t="n">
        <v>6</v>
      </c>
      <c r="G2564" s="14" t="n">
        <v>3439.96</v>
      </c>
      <c r="H2564" s="14" t="n">
        <v>333199.64</v>
      </c>
      <c r="I2564" s="14" t="n">
        <v>559000</v>
      </c>
      <c r="J2564" s="14" t="n">
        <v>247864.08</v>
      </c>
      <c r="K2564" s="14" t="n">
        <v>708600</v>
      </c>
      <c r="L2564" s="14" t="n">
        <v>0</v>
      </c>
      <c r="M2564" s="14" t="n">
        <v>18400</v>
      </c>
      <c r="N2564" s="14" t="n">
        <v>3.1</v>
      </c>
      <c r="O2564" s="14" t="n">
        <v>0</v>
      </c>
      <c r="P2564" s="7" t="n">
        <v>175</v>
      </c>
      <c r="Q2564" s="7" t="n">
        <v>0</v>
      </c>
      <c r="R2564" s="7" t="n">
        <v>0</v>
      </c>
      <c r="S2564" s="7"/>
      <c r="T2564" s="7" t="n">
        <v>1</v>
      </c>
      <c r="U2564" s="7" t="n">
        <v>0</v>
      </c>
      <c r="V2564" s="7" t="n">
        <v>0.3167</v>
      </c>
      <c r="W2564" s="7"/>
    </row>
    <row r="2565" customFormat="false" ht="15" hidden="false" customHeight="false" outlineLevel="0" collapsed="false">
      <c r="A2565" s="7" t="s">
        <v>2679</v>
      </c>
      <c r="B2565" s="7" t="s">
        <v>106</v>
      </c>
      <c r="C2565" s="7" t="n">
        <v>63</v>
      </c>
      <c r="D2565" s="7" t="s">
        <v>102</v>
      </c>
      <c r="E2565" s="7" t="n">
        <v>233</v>
      </c>
      <c r="F2565" s="7" t="n">
        <v>2</v>
      </c>
      <c r="G2565" s="14" t="n">
        <v>765.9</v>
      </c>
      <c r="H2565" s="14" t="n">
        <v>11854.39</v>
      </c>
      <c r="I2565" s="14" t="n">
        <v>0</v>
      </c>
      <c r="J2565" s="14" t="n">
        <v>0</v>
      </c>
      <c r="K2565" s="14" t="n">
        <v>0</v>
      </c>
      <c r="L2565" s="14" t="n">
        <v>0</v>
      </c>
      <c r="M2565" s="14"/>
      <c r="N2565" s="14"/>
      <c r="O2565" s="14" t="n">
        <v>0</v>
      </c>
      <c r="P2565" s="7" t="n">
        <v>12</v>
      </c>
      <c r="Q2565" s="7" t="n">
        <v>12</v>
      </c>
      <c r="R2565" s="7" t="n">
        <v>0</v>
      </c>
      <c r="S2565" s="7" t="n">
        <v>0.666</v>
      </c>
      <c r="T2565" s="7" t="n">
        <v>0</v>
      </c>
      <c r="U2565" s="7" t="n">
        <v>0</v>
      </c>
      <c r="V2565" s="7" t="n">
        <v>0.0936</v>
      </c>
      <c r="W2565" s="7"/>
    </row>
    <row r="2566" customFormat="false" ht="15" hidden="false" customHeight="false" outlineLevel="0" collapsed="false">
      <c r="A2566" s="7" t="s">
        <v>2680</v>
      </c>
      <c r="B2566" s="7" t="s">
        <v>106</v>
      </c>
      <c r="C2566" s="7" t="n">
        <v>56</v>
      </c>
      <c r="D2566" s="7" t="s">
        <v>104</v>
      </c>
      <c r="E2566" s="7" t="n">
        <v>143</v>
      </c>
      <c r="F2566" s="7" t="n">
        <v>2</v>
      </c>
      <c r="G2566" s="14" t="n">
        <v>1960.11</v>
      </c>
      <c r="H2566" s="14" t="n">
        <v>0</v>
      </c>
      <c r="I2566" s="14" t="n">
        <v>0</v>
      </c>
      <c r="J2566" s="14" t="n">
        <v>0</v>
      </c>
      <c r="K2566" s="14" t="n">
        <v>23800</v>
      </c>
      <c r="L2566" s="14" t="n">
        <v>0</v>
      </c>
      <c r="M2566" s="14"/>
      <c r="N2566" s="14"/>
      <c r="O2566" s="14" t="n">
        <v>0</v>
      </c>
      <c r="P2566" s="7" t="n">
        <v>4</v>
      </c>
      <c r="Q2566" s="7" t="n">
        <v>71</v>
      </c>
      <c r="R2566" s="7" t="n">
        <v>14</v>
      </c>
      <c r="S2566" s="7" t="n">
        <v>0.729</v>
      </c>
      <c r="T2566" s="7" t="n">
        <v>1</v>
      </c>
      <c r="U2566" s="7" t="n">
        <v>0</v>
      </c>
      <c r="V2566" s="7" t="n">
        <v>0.0286</v>
      </c>
      <c r="W2566" s="7"/>
    </row>
    <row r="2567" customFormat="false" ht="15" hidden="false" customHeight="false" outlineLevel="0" collapsed="false">
      <c r="A2567" s="7" t="s">
        <v>2681</v>
      </c>
      <c r="B2567" s="7" t="s">
        <v>101</v>
      </c>
      <c r="C2567" s="7" t="n">
        <v>51</v>
      </c>
      <c r="D2567" s="7" t="s">
        <v>104</v>
      </c>
      <c r="E2567" s="7" t="n">
        <v>44</v>
      </c>
      <c r="F2567" s="7" t="n">
        <v>3</v>
      </c>
      <c r="G2567" s="14" t="n">
        <v>2970.3</v>
      </c>
      <c r="H2567" s="14" t="n">
        <v>69699.49</v>
      </c>
      <c r="I2567" s="14" t="n">
        <v>0</v>
      </c>
      <c r="J2567" s="14" t="n">
        <v>0</v>
      </c>
      <c r="K2567" s="14" t="n">
        <v>0</v>
      </c>
      <c r="L2567" s="14" t="n">
        <v>0</v>
      </c>
      <c r="M2567" s="14" t="n">
        <v>19900</v>
      </c>
      <c r="N2567" s="14" t="n">
        <v>32.6</v>
      </c>
      <c r="O2567" s="14" t="n">
        <v>356.87</v>
      </c>
      <c r="P2567" s="7" t="n">
        <v>19</v>
      </c>
      <c r="Q2567" s="7" t="n">
        <v>15</v>
      </c>
      <c r="R2567" s="7" t="n">
        <v>4</v>
      </c>
      <c r="S2567" s="7" t="n">
        <v>0.399</v>
      </c>
      <c r="T2567" s="7" t="n">
        <v>0</v>
      </c>
      <c r="U2567" s="7" t="n">
        <v>0</v>
      </c>
      <c r="V2567" s="7" t="n">
        <v>0.0422</v>
      </c>
      <c r="W2567" s="7"/>
    </row>
    <row r="2568" customFormat="false" ht="15" hidden="false" customHeight="false" outlineLevel="0" collapsed="false">
      <c r="A2568" s="7" t="s">
        <v>2682</v>
      </c>
      <c r="B2568" s="7" t="s">
        <v>108</v>
      </c>
      <c r="C2568" s="7" t="n">
        <v>57</v>
      </c>
      <c r="D2568" s="7" t="s">
        <v>104</v>
      </c>
      <c r="E2568" s="7" t="n">
        <v>122</v>
      </c>
      <c r="F2568" s="7" t="n">
        <v>2</v>
      </c>
      <c r="G2568" s="14" t="n">
        <v>1415.61</v>
      </c>
      <c r="H2568" s="14" t="n">
        <v>5204.83</v>
      </c>
      <c r="I2568" s="14" t="n">
        <v>0</v>
      </c>
      <c r="J2568" s="14" t="n">
        <v>0</v>
      </c>
      <c r="K2568" s="14" t="n">
        <v>0</v>
      </c>
      <c r="L2568" s="14" t="n">
        <v>0</v>
      </c>
      <c r="M2568" s="14"/>
      <c r="N2568" s="14"/>
      <c r="O2568" s="14" t="n">
        <v>0</v>
      </c>
      <c r="P2568" s="7" t="n">
        <v>3</v>
      </c>
      <c r="Q2568" s="7" t="n">
        <v>20</v>
      </c>
      <c r="R2568" s="7" t="n">
        <v>0</v>
      </c>
      <c r="S2568" s="7" t="n">
        <v>0.271</v>
      </c>
      <c r="T2568" s="7" t="n">
        <v>0</v>
      </c>
      <c r="U2568" s="7" t="n">
        <v>0</v>
      </c>
      <c r="V2568" s="7" t="n">
        <v>0.0399</v>
      </c>
      <c r="W2568" s="7"/>
    </row>
    <row r="2569" customFormat="false" ht="15" hidden="false" customHeight="false" outlineLevel="0" collapsed="false">
      <c r="A2569" s="7" t="s">
        <v>2683</v>
      </c>
      <c r="B2569" s="7" t="s">
        <v>108</v>
      </c>
      <c r="C2569" s="7" t="n">
        <v>51</v>
      </c>
      <c r="D2569" s="7" t="s">
        <v>104</v>
      </c>
      <c r="E2569" s="7" t="n">
        <v>148</v>
      </c>
      <c r="F2569" s="7" t="n">
        <v>2</v>
      </c>
      <c r="G2569" s="14" t="n">
        <v>5139.68</v>
      </c>
      <c r="H2569" s="14" t="n">
        <v>0</v>
      </c>
      <c r="I2569" s="14" t="n">
        <v>0</v>
      </c>
      <c r="J2569" s="14" t="n">
        <v>0</v>
      </c>
      <c r="K2569" s="14" t="n">
        <v>0</v>
      </c>
      <c r="L2569" s="14" t="n">
        <v>0</v>
      </c>
      <c r="M2569" s="14" t="n">
        <v>5700</v>
      </c>
      <c r="N2569" s="14" t="n">
        <v>24.5</v>
      </c>
      <c r="O2569" s="14" t="n">
        <v>198.1</v>
      </c>
      <c r="P2569" s="7" t="n">
        <v>32</v>
      </c>
      <c r="Q2569" s="7" t="n">
        <v>25</v>
      </c>
      <c r="R2569" s="7" t="n">
        <v>0</v>
      </c>
      <c r="S2569" s="7" t="n">
        <v>0.582</v>
      </c>
      <c r="T2569" s="7" t="n">
        <v>0</v>
      </c>
      <c r="U2569" s="7" t="n">
        <v>0</v>
      </c>
      <c r="V2569" s="7" t="n">
        <v>0.0268</v>
      </c>
      <c r="W2569" s="7"/>
    </row>
    <row r="2570" customFormat="false" ht="15" hidden="false" customHeight="false" outlineLevel="0" collapsed="false">
      <c r="A2570" s="7" t="s">
        <v>2684</v>
      </c>
      <c r="B2570" s="7" t="s">
        <v>106</v>
      </c>
      <c r="C2570" s="7" t="n">
        <v>77</v>
      </c>
      <c r="D2570" s="7" t="s">
        <v>104</v>
      </c>
      <c r="E2570" s="7" t="n">
        <v>106</v>
      </c>
      <c r="F2570" s="7" t="n">
        <v>2</v>
      </c>
      <c r="G2570" s="14" t="n">
        <v>1340.93</v>
      </c>
      <c r="H2570" s="14" t="n">
        <v>6316.26</v>
      </c>
      <c r="I2570" s="14" t="n">
        <v>0</v>
      </c>
      <c r="J2570" s="14" t="n">
        <v>0</v>
      </c>
      <c r="K2570" s="14" t="n">
        <v>0</v>
      </c>
      <c r="L2570" s="14" t="n">
        <v>0</v>
      </c>
      <c r="M2570" s="14"/>
      <c r="N2570" s="14"/>
      <c r="O2570" s="14" t="n">
        <v>0</v>
      </c>
      <c r="P2570" s="7" t="n">
        <v>7</v>
      </c>
      <c r="Q2570" s="7" t="n">
        <v>42</v>
      </c>
      <c r="R2570" s="7" t="n">
        <v>0</v>
      </c>
      <c r="S2570" s="7" t="n">
        <v>0.368</v>
      </c>
      <c r="T2570" s="7" t="n">
        <v>0</v>
      </c>
      <c r="U2570" s="7" t="n">
        <v>0</v>
      </c>
      <c r="V2570" s="7" t="n">
        <v>0.0261</v>
      </c>
      <c r="W2570" s="7"/>
    </row>
    <row r="2571" customFormat="false" ht="15" hidden="false" customHeight="false" outlineLevel="0" collapsed="false">
      <c r="A2571" s="7" t="s">
        <v>2685</v>
      </c>
      <c r="B2571" s="7" t="s">
        <v>106</v>
      </c>
      <c r="C2571" s="7" t="n">
        <v>33</v>
      </c>
      <c r="D2571" s="7" t="s">
        <v>102</v>
      </c>
      <c r="E2571" s="7" t="n">
        <v>49</v>
      </c>
      <c r="F2571" s="7" t="n">
        <v>2</v>
      </c>
      <c r="G2571" s="14" t="n">
        <v>2166.59</v>
      </c>
      <c r="H2571" s="14" t="n">
        <v>11336.69</v>
      </c>
      <c r="I2571" s="14" t="n">
        <v>0</v>
      </c>
      <c r="J2571" s="14" t="n">
        <v>0</v>
      </c>
      <c r="K2571" s="14" t="n">
        <v>0</v>
      </c>
      <c r="L2571" s="14" t="n">
        <v>0</v>
      </c>
      <c r="M2571" s="14"/>
      <c r="N2571" s="14"/>
      <c r="O2571" s="14" t="n">
        <v>0</v>
      </c>
      <c r="P2571" s="7" t="n">
        <v>402</v>
      </c>
      <c r="Q2571" s="7" t="n">
        <v>0</v>
      </c>
      <c r="R2571" s="7" t="n">
        <v>0</v>
      </c>
      <c r="S2571" s="7"/>
      <c r="T2571" s="7" t="n">
        <v>0</v>
      </c>
      <c r="U2571" s="7" t="n">
        <v>0</v>
      </c>
      <c r="V2571" s="7" t="n">
        <v>0.376</v>
      </c>
      <c r="W2571" s="7"/>
    </row>
    <row r="2572" customFormat="false" ht="15" hidden="false" customHeight="false" outlineLevel="0" collapsed="false">
      <c r="A2572" s="7" t="s">
        <v>2686</v>
      </c>
      <c r="B2572" s="7" t="s">
        <v>108</v>
      </c>
      <c r="C2572" s="7" t="n">
        <v>21</v>
      </c>
      <c r="D2572" s="7" t="s">
        <v>102</v>
      </c>
      <c r="E2572" s="7" t="n">
        <v>14</v>
      </c>
      <c r="F2572" s="7" t="n">
        <v>2</v>
      </c>
      <c r="G2572" s="14" t="n">
        <v>1225.99</v>
      </c>
      <c r="H2572" s="14" t="n">
        <v>32253.51</v>
      </c>
      <c r="I2572" s="14" t="n">
        <v>0</v>
      </c>
      <c r="J2572" s="14" t="n">
        <v>0</v>
      </c>
      <c r="K2572" s="14" t="n">
        <v>0</v>
      </c>
      <c r="L2572" s="14" t="n">
        <v>0</v>
      </c>
      <c r="M2572" s="14"/>
      <c r="N2572" s="14"/>
      <c r="O2572" s="14" t="n">
        <v>0</v>
      </c>
      <c r="P2572" s="7" t="n">
        <v>10</v>
      </c>
      <c r="Q2572" s="7" t="n">
        <v>10</v>
      </c>
      <c r="R2572" s="7" t="n">
        <v>4</v>
      </c>
      <c r="S2572" s="7" t="n">
        <v>0.871</v>
      </c>
      <c r="T2572" s="7" t="n">
        <v>2</v>
      </c>
      <c r="U2572" s="7" t="n">
        <v>0</v>
      </c>
      <c r="V2572" s="7" t="n">
        <v>0.4091</v>
      </c>
      <c r="W2572" s="7"/>
    </row>
    <row r="2573" customFormat="false" ht="15" hidden="false" customHeight="false" outlineLevel="0" collapsed="false">
      <c r="A2573" s="7" t="s">
        <v>2687</v>
      </c>
      <c r="B2573" s="7" t="s">
        <v>106</v>
      </c>
      <c r="C2573" s="7" t="n">
        <v>23</v>
      </c>
      <c r="D2573" s="7" t="s">
        <v>104</v>
      </c>
      <c r="E2573" s="7" t="n">
        <v>15</v>
      </c>
      <c r="F2573" s="7" t="n">
        <v>3</v>
      </c>
      <c r="G2573" s="14" t="n">
        <v>2550.31</v>
      </c>
      <c r="H2573" s="14" t="n">
        <v>6773.74</v>
      </c>
      <c r="I2573" s="14" t="n">
        <v>0</v>
      </c>
      <c r="J2573" s="14" t="n">
        <v>0</v>
      </c>
      <c r="K2573" s="14" t="n">
        <v>141300</v>
      </c>
      <c r="L2573" s="14" t="n">
        <v>0</v>
      </c>
      <c r="M2573" s="14"/>
      <c r="N2573" s="14"/>
      <c r="O2573" s="14" t="n">
        <v>0</v>
      </c>
      <c r="P2573" s="7" t="n">
        <v>23</v>
      </c>
      <c r="Q2573" s="7" t="n">
        <v>19</v>
      </c>
      <c r="R2573" s="7" t="n">
        <v>14</v>
      </c>
      <c r="S2573" s="7" t="n">
        <v>0.827</v>
      </c>
      <c r="T2573" s="7" t="n">
        <v>1</v>
      </c>
      <c r="U2573" s="7" t="n">
        <v>0</v>
      </c>
      <c r="V2573" s="7" t="n">
        <v>0.0836</v>
      </c>
      <c r="W2573" s="7"/>
    </row>
    <row r="2574" customFormat="false" ht="15" hidden="false" customHeight="false" outlineLevel="0" collapsed="false">
      <c r="A2574" s="7" t="s">
        <v>2688</v>
      </c>
      <c r="B2574" s="7" t="s">
        <v>101</v>
      </c>
      <c r="C2574" s="7" t="n">
        <v>37</v>
      </c>
      <c r="D2574" s="7" t="s">
        <v>102</v>
      </c>
      <c r="E2574" s="7" t="n">
        <v>28</v>
      </c>
      <c r="F2574" s="7" t="n">
        <v>3</v>
      </c>
      <c r="G2574" s="14" t="n">
        <v>6354.58</v>
      </c>
      <c r="H2574" s="14" t="n">
        <v>0</v>
      </c>
      <c r="I2574" s="14" t="n">
        <v>43600</v>
      </c>
      <c r="J2574" s="14" t="n">
        <v>0</v>
      </c>
      <c r="K2574" s="14" t="n">
        <v>0</v>
      </c>
      <c r="L2574" s="14" t="n">
        <v>0</v>
      </c>
      <c r="M2574" s="14"/>
      <c r="N2574" s="14"/>
      <c r="O2574" s="14" t="n">
        <v>0</v>
      </c>
      <c r="P2574" s="7" t="n">
        <v>7</v>
      </c>
      <c r="Q2574" s="7" t="n">
        <v>19</v>
      </c>
      <c r="R2574" s="7" t="n">
        <v>6</v>
      </c>
      <c r="S2574" s="7" t="n">
        <v>0.622</v>
      </c>
      <c r="T2574" s="7" t="n">
        <v>0</v>
      </c>
      <c r="U2574" s="7" t="n">
        <v>0</v>
      </c>
      <c r="V2574" s="7" t="n">
        <v>0.0741</v>
      </c>
      <c r="W2574" s="7"/>
    </row>
    <row r="2575" customFormat="false" ht="15" hidden="false" customHeight="false" outlineLevel="0" collapsed="false">
      <c r="A2575" s="7" t="s">
        <v>2689</v>
      </c>
      <c r="B2575" s="7" t="s">
        <v>101</v>
      </c>
      <c r="C2575" s="7" t="n">
        <v>65</v>
      </c>
      <c r="D2575" s="7" t="s">
        <v>102</v>
      </c>
      <c r="E2575" s="7" t="n">
        <v>126</v>
      </c>
      <c r="F2575" s="7" t="n">
        <v>5</v>
      </c>
      <c r="G2575" s="14" t="n">
        <v>2559.95</v>
      </c>
      <c r="H2575" s="14" t="n">
        <v>38865.8</v>
      </c>
      <c r="I2575" s="14" t="n">
        <v>60800</v>
      </c>
      <c r="J2575" s="14" t="n">
        <v>0</v>
      </c>
      <c r="K2575" s="14" t="n">
        <v>409700</v>
      </c>
      <c r="L2575" s="14" t="n">
        <v>0</v>
      </c>
      <c r="M2575" s="14" t="n">
        <v>14100</v>
      </c>
      <c r="N2575" s="14" t="n">
        <v>10.2</v>
      </c>
      <c r="O2575" s="14" t="n">
        <v>80.44</v>
      </c>
      <c r="P2575" s="7" t="n">
        <v>13</v>
      </c>
      <c r="Q2575" s="7" t="n">
        <v>8</v>
      </c>
      <c r="R2575" s="7" t="n">
        <v>0</v>
      </c>
      <c r="S2575" s="7" t="n">
        <v>0.553</v>
      </c>
      <c r="T2575" s="7" t="n">
        <v>1</v>
      </c>
      <c r="U2575" s="7" t="n">
        <v>0</v>
      </c>
      <c r="V2575" s="7" t="n">
        <v>0.1449</v>
      </c>
      <c r="W2575" s="7"/>
    </row>
    <row r="2576" customFormat="false" ht="15" hidden="false" customHeight="false" outlineLevel="0" collapsed="false">
      <c r="A2576" s="7" t="s">
        <v>2690</v>
      </c>
      <c r="B2576" s="7" t="s">
        <v>128</v>
      </c>
      <c r="C2576" s="7" t="n">
        <v>36</v>
      </c>
      <c r="D2576" s="7" t="s">
        <v>104</v>
      </c>
      <c r="E2576" s="7" t="n">
        <v>46</v>
      </c>
      <c r="F2576" s="7" t="n">
        <v>4</v>
      </c>
      <c r="G2576" s="14" t="n">
        <v>1421.18</v>
      </c>
      <c r="H2576" s="14" t="n">
        <v>15743.15</v>
      </c>
      <c r="I2576" s="14" t="n">
        <v>0</v>
      </c>
      <c r="J2576" s="14" t="n">
        <v>0</v>
      </c>
      <c r="K2576" s="14" t="n">
        <v>0</v>
      </c>
      <c r="L2576" s="14" t="n">
        <v>16770</v>
      </c>
      <c r="M2576" s="14" t="n">
        <v>7100</v>
      </c>
      <c r="N2576" s="14" t="n">
        <v>35.3</v>
      </c>
      <c r="O2576" s="14" t="n">
        <v>276.83</v>
      </c>
      <c r="P2576" s="7" t="n">
        <v>5</v>
      </c>
      <c r="Q2576" s="7" t="n">
        <v>19</v>
      </c>
      <c r="R2576" s="7" t="n">
        <v>16</v>
      </c>
      <c r="S2576" s="7" t="n">
        <v>0.755</v>
      </c>
      <c r="T2576" s="7" t="n">
        <v>0</v>
      </c>
      <c r="U2576" s="7" t="n">
        <v>0</v>
      </c>
      <c r="V2576" s="7" t="n">
        <v>0.0244</v>
      </c>
      <c r="W2576" s="7"/>
    </row>
    <row r="2577" customFormat="false" ht="15" hidden="false" customHeight="false" outlineLevel="0" collapsed="false">
      <c r="A2577" s="7" t="s">
        <v>2691</v>
      </c>
      <c r="B2577" s="7" t="s">
        <v>108</v>
      </c>
      <c r="C2577" s="7" t="n">
        <v>49</v>
      </c>
      <c r="D2577" s="7" t="s">
        <v>102</v>
      </c>
      <c r="E2577" s="7" t="n">
        <v>195</v>
      </c>
      <c r="F2577" s="7" t="n">
        <v>2</v>
      </c>
      <c r="G2577" s="14" t="n">
        <v>3568.93</v>
      </c>
      <c r="H2577" s="14" t="n">
        <v>11667.14</v>
      </c>
      <c r="I2577" s="14" t="n">
        <v>0</v>
      </c>
      <c r="J2577" s="14" t="n">
        <v>0</v>
      </c>
      <c r="K2577" s="14" t="n">
        <v>0</v>
      </c>
      <c r="L2577" s="14" t="n">
        <v>0</v>
      </c>
      <c r="M2577" s="14"/>
      <c r="N2577" s="14"/>
      <c r="O2577" s="14" t="n">
        <v>0</v>
      </c>
      <c r="P2577" s="7" t="n">
        <v>40</v>
      </c>
      <c r="Q2577" s="7" t="n">
        <v>15</v>
      </c>
      <c r="R2577" s="7" t="n">
        <v>7</v>
      </c>
      <c r="S2577" s="7" t="n">
        <v>0.76</v>
      </c>
      <c r="T2577" s="7" t="n">
        <v>0</v>
      </c>
      <c r="U2577" s="7" t="n">
        <v>0</v>
      </c>
      <c r="V2577" s="7" t="n">
        <v>0.0836</v>
      </c>
      <c r="W2577" s="7"/>
    </row>
    <row r="2578" customFormat="false" ht="15" hidden="false" customHeight="false" outlineLevel="0" collapsed="false">
      <c r="A2578" s="7" t="s">
        <v>2692</v>
      </c>
      <c r="B2578" s="7" t="s">
        <v>128</v>
      </c>
      <c r="C2578" s="7" t="n">
        <v>35</v>
      </c>
      <c r="D2578" s="7" t="s">
        <v>102</v>
      </c>
      <c r="E2578" s="7" t="n">
        <v>148</v>
      </c>
      <c r="F2578" s="7" t="n">
        <v>2</v>
      </c>
      <c r="G2578" s="14" t="n">
        <v>844.75</v>
      </c>
      <c r="H2578" s="14" t="n">
        <v>1490.55</v>
      </c>
      <c r="I2578" s="14" t="n">
        <v>0</v>
      </c>
      <c r="J2578" s="14" t="n">
        <v>0</v>
      </c>
      <c r="K2578" s="14" t="n">
        <v>0</v>
      </c>
      <c r="L2578" s="14" t="n">
        <v>0</v>
      </c>
      <c r="M2578" s="14"/>
      <c r="N2578" s="14"/>
      <c r="O2578" s="14" t="n">
        <v>0</v>
      </c>
      <c r="P2578" s="7" t="n">
        <v>0</v>
      </c>
      <c r="Q2578" s="7" t="n">
        <v>38</v>
      </c>
      <c r="R2578" s="7" t="n">
        <v>8</v>
      </c>
      <c r="S2578" s="7" t="n">
        <v>0.507</v>
      </c>
      <c r="T2578" s="7" t="n">
        <v>0</v>
      </c>
      <c r="U2578" s="7" t="n">
        <v>0</v>
      </c>
      <c r="V2578" s="7" t="n">
        <v>0.0452</v>
      </c>
      <c r="W2578" s="7"/>
    </row>
    <row r="2579" customFormat="false" ht="15" hidden="false" customHeight="false" outlineLevel="0" collapsed="false">
      <c r="A2579" s="7" t="s">
        <v>2693</v>
      </c>
      <c r="B2579" s="7" t="s">
        <v>101</v>
      </c>
      <c r="C2579" s="7" t="n">
        <v>31</v>
      </c>
      <c r="D2579" s="7" t="s">
        <v>104</v>
      </c>
      <c r="E2579" s="7" t="n">
        <v>16</v>
      </c>
      <c r="F2579" s="7" t="n">
        <v>3</v>
      </c>
      <c r="G2579" s="14" t="n">
        <v>3586.79</v>
      </c>
      <c r="H2579" s="14" t="n">
        <v>18728.71</v>
      </c>
      <c r="I2579" s="14" t="n">
        <v>0</v>
      </c>
      <c r="J2579" s="14" t="n">
        <v>0</v>
      </c>
      <c r="K2579" s="14" t="n">
        <v>0</v>
      </c>
      <c r="L2579" s="14" t="n">
        <v>0</v>
      </c>
      <c r="M2579" s="14"/>
      <c r="N2579" s="14"/>
      <c r="O2579" s="14" t="n">
        <v>0</v>
      </c>
      <c r="P2579" s="7" t="n">
        <v>22</v>
      </c>
      <c r="Q2579" s="7" t="n">
        <v>42</v>
      </c>
      <c r="R2579" s="7" t="n">
        <v>0</v>
      </c>
      <c r="S2579" s="7" t="n">
        <v>0.845</v>
      </c>
      <c r="T2579" s="7" t="n">
        <v>1</v>
      </c>
      <c r="U2579" s="7" t="n">
        <v>0</v>
      </c>
      <c r="V2579" s="7" t="n">
        <v>0.086</v>
      </c>
      <c r="W2579" s="7"/>
    </row>
    <row r="2580" customFormat="false" ht="15" hidden="false" customHeight="false" outlineLevel="0" collapsed="false">
      <c r="A2580" s="7" t="s">
        <v>2694</v>
      </c>
      <c r="B2580" s="7" t="s">
        <v>101</v>
      </c>
      <c r="C2580" s="7" t="n">
        <v>56</v>
      </c>
      <c r="D2580" s="7" t="s">
        <v>104</v>
      </c>
      <c r="E2580" s="7" t="n">
        <v>39</v>
      </c>
      <c r="F2580" s="7" t="n">
        <v>3</v>
      </c>
      <c r="G2580" s="14" t="n">
        <v>8678.08</v>
      </c>
      <c r="H2580" s="14" t="n">
        <v>49761.72</v>
      </c>
      <c r="I2580" s="14" t="n">
        <v>0</v>
      </c>
      <c r="J2580" s="14" t="n">
        <v>0</v>
      </c>
      <c r="K2580" s="14" t="n">
        <v>0</v>
      </c>
      <c r="L2580" s="14" t="n">
        <v>0</v>
      </c>
      <c r="M2580" s="14"/>
      <c r="N2580" s="14"/>
      <c r="O2580" s="14" t="n">
        <v>0</v>
      </c>
      <c r="P2580" s="7" t="n">
        <v>1</v>
      </c>
      <c r="Q2580" s="7" t="n">
        <v>16</v>
      </c>
      <c r="R2580" s="7" t="n">
        <v>0</v>
      </c>
      <c r="S2580" s="7" t="n">
        <v>0.262</v>
      </c>
      <c r="T2580" s="7" t="n">
        <v>0</v>
      </c>
      <c r="U2580" s="7" t="n">
        <v>0</v>
      </c>
      <c r="V2580" s="7" t="n">
        <v>0.0434</v>
      </c>
      <c r="W2580" s="7"/>
    </row>
    <row r="2581" customFormat="false" ht="15" hidden="false" customHeight="false" outlineLevel="0" collapsed="false">
      <c r="A2581" s="7" t="s">
        <v>2695</v>
      </c>
      <c r="B2581" s="7" t="s">
        <v>101</v>
      </c>
      <c r="C2581" s="7" t="n">
        <v>35</v>
      </c>
      <c r="D2581" s="7" t="s">
        <v>104</v>
      </c>
      <c r="E2581" s="7" t="n">
        <v>21</v>
      </c>
      <c r="F2581" s="7" t="n">
        <v>4</v>
      </c>
      <c r="G2581" s="14" t="n">
        <v>37649.37</v>
      </c>
      <c r="H2581" s="14" t="n">
        <v>92326.92</v>
      </c>
      <c r="I2581" s="14" t="n">
        <v>0</v>
      </c>
      <c r="J2581" s="14" t="n">
        <v>0</v>
      </c>
      <c r="K2581" s="14" t="n">
        <v>320800</v>
      </c>
      <c r="L2581" s="14" t="n">
        <v>0</v>
      </c>
      <c r="M2581" s="14" t="n">
        <v>16500</v>
      </c>
      <c r="N2581" s="14" t="n">
        <v>35.6</v>
      </c>
      <c r="O2581" s="14" t="n">
        <v>1064.22</v>
      </c>
      <c r="P2581" s="7" t="n">
        <v>11</v>
      </c>
      <c r="Q2581" s="7" t="n">
        <v>55</v>
      </c>
      <c r="R2581" s="7" t="n">
        <v>0</v>
      </c>
      <c r="S2581" s="7" t="n">
        <v>0.733</v>
      </c>
      <c r="T2581" s="7" t="n">
        <v>0</v>
      </c>
      <c r="U2581" s="7" t="n">
        <v>0</v>
      </c>
      <c r="V2581" s="7" t="n">
        <v>0.0222</v>
      </c>
      <c r="W2581" s="7"/>
    </row>
    <row r="2582" customFormat="false" ht="15" hidden="false" customHeight="false" outlineLevel="0" collapsed="false">
      <c r="A2582" s="7" t="s">
        <v>2696</v>
      </c>
      <c r="B2582" s="7" t="s">
        <v>128</v>
      </c>
      <c r="C2582" s="7" t="n">
        <v>75</v>
      </c>
      <c r="D2582" s="7" t="s">
        <v>102</v>
      </c>
      <c r="E2582" s="7" t="n">
        <v>146</v>
      </c>
      <c r="F2582" s="7" t="n">
        <v>4</v>
      </c>
      <c r="G2582" s="14" t="n">
        <v>12959.89</v>
      </c>
      <c r="H2582" s="14" t="n">
        <v>57114.35</v>
      </c>
      <c r="I2582" s="14" t="n">
        <v>79300</v>
      </c>
      <c r="J2582" s="14" t="n">
        <v>68233.57</v>
      </c>
      <c r="K2582" s="14" t="n">
        <v>0</v>
      </c>
      <c r="L2582" s="14" t="n">
        <v>0</v>
      </c>
      <c r="M2582" s="14"/>
      <c r="N2582" s="14"/>
      <c r="O2582" s="14" t="n">
        <v>0</v>
      </c>
      <c r="P2582" s="7" t="n">
        <v>72</v>
      </c>
      <c r="Q2582" s="7" t="n">
        <v>5</v>
      </c>
      <c r="R2582" s="7" t="n">
        <v>0</v>
      </c>
      <c r="S2582" s="7" t="n">
        <v>0.193</v>
      </c>
      <c r="T2582" s="7" t="n">
        <v>0</v>
      </c>
      <c r="U2582" s="7" t="n">
        <v>0</v>
      </c>
      <c r="V2582" s="7" t="n">
        <v>0.1043</v>
      </c>
      <c r="W2582" s="7"/>
    </row>
    <row r="2583" customFormat="false" ht="15" hidden="false" customHeight="false" outlineLevel="0" collapsed="false">
      <c r="A2583" s="7" t="s">
        <v>2697</v>
      </c>
      <c r="B2583" s="7" t="s">
        <v>128</v>
      </c>
      <c r="C2583" s="7" t="n">
        <v>56</v>
      </c>
      <c r="D2583" s="7" t="s">
        <v>102</v>
      </c>
      <c r="E2583" s="7" t="n">
        <v>219</v>
      </c>
      <c r="F2583" s="7" t="n">
        <v>2</v>
      </c>
      <c r="G2583" s="14" t="n">
        <v>5827.65</v>
      </c>
      <c r="H2583" s="14" t="n">
        <v>13874</v>
      </c>
      <c r="I2583" s="14" t="n">
        <v>0</v>
      </c>
      <c r="J2583" s="14" t="n">
        <v>0</v>
      </c>
      <c r="K2583" s="14" t="n">
        <v>0</v>
      </c>
      <c r="L2583" s="14" t="n">
        <v>0</v>
      </c>
      <c r="M2583" s="14"/>
      <c r="N2583" s="14"/>
      <c r="O2583" s="14" t="n">
        <v>0</v>
      </c>
      <c r="P2583" s="7" t="n">
        <v>9</v>
      </c>
      <c r="Q2583" s="7" t="n">
        <v>9</v>
      </c>
      <c r="R2583" s="7" t="n">
        <v>0</v>
      </c>
      <c r="S2583" s="7" t="n">
        <v>0.479</v>
      </c>
      <c r="T2583" s="7" t="n">
        <v>1</v>
      </c>
      <c r="U2583" s="7" t="n">
        <v>0</v>
      </c>
      <c r="V2583" s="7" t="n">
        <v>0.1708</v>
      </c>
      <c r="W2583" s="7"/>
    </row>
    <row r="2584" customFormat="false" ht="15" hidden="false" customHeight="false" outlineLevel="0" collapsed="false">
      <c r="A2584" s="7" t="s">
        <v>2698</v>
      </c>
      <c r="B2584" s="7" t="s">
        <v>128</v>
      </c>
      <c r="C2584" s="7" t="n">
        <v>19</v>
      </c>
      <c r="D2584" s="7" t="s">
        <v>104</v>
      </c>
      <c r="E2584" s="7" t="n">
        <v>3</v>
      </c>
      <c r="F2584" s="7" t="n">
        <v>2</v>
      </c>
      <c r="G2584" s="14" t="n">
        <v>3457.08</v>
      </c>
      <c r="H2584" s="14" t="n">
        <v>18818.54</v>
      </c>
      <c r="I2584" s="14" t="n">
        <v>0</v>
      </c>
      <c r="J2584" s="14" t="n">
        <v>0</v>
      </c>
      <c r="K2584" s="14" t="n">
        <v>0</v>
      </c>
      <c r="L2584" s="14" t="n">
        <v>0</v>
      </c>
      <c r="M2584" s="14"/>
      <c r="N2584" s="14"/>
      <c r="O2584" s="14" t="n">
        <v>0</v>
      </c>
      <c r="P2584" s="7" t="n">
        <v>13</v>
      </c>
      <c r="Q2584" s="7" t="n">
        <v>34</v>
      </c>
      <c r="R2584" s="7" t="n">
        <v>14</v>
      </c>
      <c r="S2584" s="7" t="n">
        <v>0.934</v>
      </c>
      <c r="T2584" s="7" t="n">
        <v>1</v>
      </c>
      <c r="U2584" s="7" t="n">
        <v>0</v>
      </c>
      <c r="V2584" s="7" t="n">
        <v>0.0671</v>
      </c>
      <c r="W2584" s="7"/>
    </row>
    <row r="2585" customFormat="false" ht="15" hidden="false" customHeight="false" outlineLevel="0" collapsed="false">
      <c r="A2585" s="7" t="s">
        <v>2699</v>
      </c>
      <c r="B2585" s="7" t="s">
        <v>101</v>
      </c>
      <c r="C2585" s="7" t="n">
        <v>54</v>
      </c>
      <c r="D2585" s="7" t="s">
        <v>104</v>
      </c>
      <c r="E2585" s="7" t="n">
        <v>30</v>
      </c>
      <c r="F2585" s="7" t="n">
        <v>4</v>
      </c>
      <c r="G2585" s="14" t="n">
        <v>11856.65</v>
      </c>
      <c r="H2585" s="14" t="n">
        <v>26459.77</v>
      </c>
      <c r="I2585" s="14" t="n">
        <v>0</v>
      </c>
      <c r="J2585" s="14" t="n">
        <v>0</v>
      </c>
      <c r="K2585" s="14" t="n">
        <v>322600</v>
      </c>
      <c r="L2585" s="14" t="n">
        <v>0</v>
      </c>
      <c r="M2585" s="14" t="n">
        <v>14600</v>
      </c>
      <c r="N2585" s="14" t="n">
        <v>12.1</v>
      </c>
      <c r="O2585" s="14" t="n">
        <v>0</v>
      </c>
      <c r="P2585" s="7" t="n">
        <v>111</v>
      </c>
      <c r="Q2585" s="7" t="n">
        <v>0</v>
      </c>
      <c r="R2585" s="7" t="n">
        <v>0</v>
      </c>
      <c r="S2585" s="7"/>
      <c r="T2585" s="7" t="n">
        <v>1</v>
      </c>
      <c r="U2585" s="7" t="n">
        <v>0</v>
      </c>
      <c r="V2585" s="7" t="n">
        <v>0.2932</v>
      </c>
      <c r="W2585" s="7"/>
    </row>
    <row r="2586" customFormat="false" ht="15" hidden="false" customHeight="false" outlineLevel="0" collapsed="false">
      <c r="A2586" s="7" t="s">
        <v>2700</v>
      </c>
      <c r="B2586" s="7" t="s">
        <v>101</v>
      </c>
      <c r="C2586" s="7" t="n">
        <v>38</v>
      </c>
      <c r="D2586" s="7" t="s">
        <v>102</v>
      </c>
      <c r="E2586" s="7" t="n">
        <v>90</v>
      </c>
      <c r="F2586" s="7" t="n">
        <v>4</v>
      </c>
      <c r="G2586" s="14" t="n">
        <v>7581.89</v>
      </c>
      <c r="H2586" s="14" t="n">
        <v>0</v>
      </c>
      <c r="I2586" s="14" t="n">
        <v>125300</v>
      </c>
      <c r="J2586" s="14" t="n">
        <v>0</v>
      </c>
      <c r="K2586" s="14" t="n">
        <v>374300</v>
      </c>
      <c r="L2586" s="14" t="n">
        <v>0</v>
      </c>
      <c r="M2586" s="14"/>
      <c r="N2586" s="14"/>
      <c r="O2586" s="14" t="n">
        <v>0</v>
      </c>
      <c r="P2586" s="7" t="n">
        <v>375</v>
      </c>
      <c r="Q2586" s="7" t="n">
        <v>0</v>
      </c>
      <c r="R2586" s="7" t="n">
        <v>0</v>
      </c>
      <c r="S2586" s="7"/>
      <c r="T2586" s="7" t="n">
        <v>0</v>
      </c>
      <c r="U2586" s="7" t="n">
        <v>0</v>
      </c>
      <c r="V2586" s="7" t="n">
        <v>0.2588</v>
      </c>
      <c r="W2586" s="7"/>
    </row>
    <row r="2587" customFormat="false" ht="15" hidden="false" customHeight="false" outlineLevel="0" collapsed="false">
      <c r="A2587" s="7" t="s">
        <v>2701</v>
      </c>
      <c r="B2587" s="7" t="s">
        <v>108</v>
      </c>
      <c r="C2587" s="7" t="n">
        <v>30</v>
      </c>
      <c r="D2587" s="7" t="s">
        <v>102</v>
      </c>
      <c r="E2587" s="7" t="n">
        <v>3</v>
      </c>
      <c r="F2587" s="7" t="n">
        <v>3</v>
      </c>
      <c r="G2587" s="14" t="n">
        <v>2032.56</v>
      </c>
      <c r="H2587" s="14" t="n">
        <v>6302.59</v>
      </c>
      <c r="I2587" s="14" t="n">
        <v>0</v>
      </c>
      <c r="J2587" s="14" t="n">
        <v>0</v>
      </c>
      <c r="K2587" s="14" t="n">
        <v>0</v>
      </c>
      <c r="L2587" s="14" t="n">
        <v>0</v>
      </c>
      <c r="M2587" s="14" t="n">
        <v>11100</v>
      </c>
      <c r="N2587" s="14" t="n">
        <v>7.9</v>
      </c>
      <c r="O2587" s="14" t="n">
        <v>127.31</v>
      </c>
      <c r="P2587" s="7" t="n">
        <v>18</v>
      </c>
      <c r="Q2587" s="7" t="n">
        <v>9</v>
      </c>
      <c r="R2587" s="7" t="n">
        <v>5</v>
      </c>
      <c r="S2587" s="7" t="n">
        <v>0.828</v>
      </c>
      <c r="T2587" s="7" t="n">
        <v>0</v>
      </c>
      <c r="U2587" s="7" t="n">
        <v>0</v>
      </c>
      <c r="V2587" s="7" t="n">
        <v>0.087</v>
      </c>
      <c r="W2587" s="7"/>
    </row>
    <row r="2588" customFormat="false" ht="15" hidden="false" customHeight="false" outlineLevel="0" collapsed="false">
      <c r="A2588" s="7" t="s">
        <v>2702</v>
      </c>
      <c r="B2588" s="7" t="s">
        <v>101</v>
      </c>
      <c r="C2588" s="7" t="n">
        <v>54</v>
      </c>
      <c r="D2588" s="7" t="s">
        <v>102</v>
      </c>
      <c r="E2588" s="7" t="n">
        <v>342</v>
      </c>
      <c r="F2588" s="7" t="n">
        <v>4</v>
      </c>
      <c r="G2588" s="14" t="n">
        <v>4914.49</v>
      </c>
      <c r="H2588" s="14" t="n">
        <v>12216.47</v>
      </c>
      <c r="I2588" s="14" t="n">
        <v>33100</v>
      </c>
      <c r="J2588" s="14" t="n">
        <v>0</v>
      </c>
      <c r="K2588" s="14" t="n">
        <v>0</v>
      </c>
      <c r="L2588" s="14" t="n">
        <v>0</v>
      </c>
      <c r="M2588" s="14" t="n">
        <v>21100</v>
      </c>
      <c r="N2588" s="14" t="n">
        <v>36.4</v>
      </c>
      <c r="O2588" s="14" t="n">
        <v>168.46</v>
      </c>
      <c r="P2588" s="7" t="n">
        <v>73</v>
      </c>
      <c r="Q2588" s="7" t="n">
        <v>13</v>
      </c>
      <c r="R2588" s="7" t="n">
        <v>3</v>
      </c>
      <c r="S2588" s="7" t="n">
        <v>0.395</v>
      </c>
      <c r="T2588" s="7" t="n">
        <v>0</v>
      </c>
      <c r="U2588" s="7" t="n">
        <v>0</v>
      </c>
      <c r="V2588" s="7" t="n">
        <v>0.0741</v>
      </c>
      <c r="W2588" s="7"/>
    </row>
    <row r="2589" customFormat="false" ht="15" hidden="false" customHeight="false" outlineLevel="0" collapsed="false">
      <c r="A2589" s="7" t="s">
        <v>2703</v>
      </c>
      <c r="B2589" s="7" t="s">
        <v>106</v>
      </c>
      <c r="C2589" s="7" t="n">
        <v>51</v>
      </c>
      <c r="D2589" s="7" t="s">
        <v>104</v>
      </c>
      <c r="E2589" s="7" t="n">
        <v>87</v>
      </c>
      <c r="F2589" s="7" t="n">
        <v>4</v>
      </c>
      <c r="G2589" s="14" t="n">
        <v>15540.89</v>
      </c>
      <c r="H2589" s="14" t="n">
        <v>0</v>
      </c>
      <c r="I2589" s="14" t="n">
        <v>25100</v>
      </c>
      <c r="J2589" s="14" t="n">
        <v>0</v>
      </c>
      <c r="K2589" s="14" t="n">
        <v>274200</v>
      </c>
      <c r="L2589" s="14" t="n">
        <v>0</v>
      </c>
      <c r="M2589" s="14" t="n">
        <v>16300</v>
      </c>
      <c r="N2589" s="14" t="n">
        <v>11.1</v>
      </c>
      <c r="O2589" s="14" t="n">
        <v>1192.99</v>
      </c>
      <c r="P2589" s="7" t="n">
        <v>14</v>
      </c>
      <c r="Q2589" s="7" t="n">
        <v>51</v>
      </c>
      <c r="R2589" s="7" t="n">
        <v>12</v>
      </c>
      <c r="S2589" s="7" t="n">
        <v>0.577</v>
      </c>
      <c r="T2589" s="7" t="n">
        <v>0</v>
      </c>
      <c r="U2589" s="7" t="n">
        <v>0</v>
      </c>
      <c r="V2589" s="7" t="n">
        <v>0.0239</v>
      </c>
      <c r="W2589" s="7"/>
    </row>
    <row r="2590" customFormat="false" ht="15" hidden="false" customHeight="false" outlineLevel="0" collapsed="false">
      <c r="A2590" s="7" t="s">
        <v>2704</v>
      </c>
      <c r="B2590" s="7" t="s">
        <v>108</v>
      </c>
      <c r="C2590" s="7" t="n">
        <v>42</v>
      </c>
      <c r="D2590" s="7" t="s">
        <v>102</v>
      </c>
      <c r="E2590" s="7" t="n">
        <v>83</v>
      </c>
      <c r="F2590" s="7" t="n">
        <v>3</v>
      </c>
      <c r="G2590" s="14" t="n">
        <v>4018.49</v>
      </c>
      <c r="H2590" s="14" t="n">
        <v>16312.27</v>
      </c>
      <c r="I2590" s="14" t="n">
        <v>0</v>
      </c>
      <c r="J2590" s="14" t="n">
        <v>0</v>
      </c>
      <c r="K2590" s="14" t="n">
        <v>0</v>
      </c>
      <c r="L2590" s="14" t="n">
        <v>0</v>
      </c>
      <c r="M2590" s="14" t="n">
        <v>16400</v>
      </c>
      <c r="N2590" s="14" t="n">
        <v>5.1</v>
      </c>
      <c r="O2590" s="14" t="n">
        <v>320.88</v>
      </c>
      <c r="P2590" s="7" t="n">
        <v>27</v>
      </c>
      <c r="Q2590" s="7" t="n">
        <v>27</v>
      </c>
      <c r="R2590" s="7" t="n">
        <v>0</v>
      </c>
      <c r="S2590" s="7" t="n">
        <v>0.869</v>
      </c>
      <c r="T2590" s="7" t="n">
        <v>0</v>
      </c>
      <c r="U2590" s="7" t="n">
        <v>0</v>
      </c>
      <c r="V2590" s="7" t="n">
        <v>0.0673</v>
      </c>
      <c r="W2590" s="7"/>
    </row>
    <row r="2591" customFormat="false" ht="15" hidden="false" customHeight="false" outlineLevel="0" collapsed="false">
      <c r="A2591" s="7" t="s">
        <v>2705</v>
      </c>
      <c r="B2591" s="7" t="s">
        <v>128</v>
      </c>
      <c r="C2591" s="7" t="n">
        <v>24</v>
      </c>
      <c r="D2591" s="7" t="s">
        <v>104</v>
      </c>
      <c r="E2591" s="7" t="n">
        <v>11</v>
      </c>
      <c r="F2591" s="7" t="n">
        <v>2</v>
      </c>
      <c r="G2591" s="14" t="n">
        <v>765.19</v>
      </c>
      <c r="H2591" s="14" t="n">
        <v>0</v>
      </c>
      <c r="I2591" s="14" t="n">
        <v>0</v>
      </c>
      <c r="J2591" s="14" t="n">
        <v>0</v>
      </c>
      <c r="K2591" s="14" t="n">
        <v>0</v>
      </c>
      <c r="L2591" s="14" t="n">
        <v>0</v>
      </c>
      <c r="M2591" s="14"/>
      <c r="N2591" s="14"/>
      <c r="O2591" s="14" t="n">
        <v>0</v>
      </c>
      <c r="P2591" s="7" t="n">
        <v>2</v>
      </c>
      <c r="Q2591" s="7" t="n">
        <v>24</v>
      </c>
      <c r="R2591" s="7" t="n">
        <v>15</v>
      </c>
      <c r="S2591" s="7" t="n">
        <v>0.863</v>
      </c>
      <c r="T2591" s="7" t="n">
        <v>0</v>
      </c>
      <c r="U2591" s="7" t="n">
        <v>0</v>
      </c>
      <c r="V2591" s="7" t="n">
        <v>0.0361</v>
      </c>
      <c r="W2591" s="7"/>
    </row>
    <row r="2592" customFormat="false" ht="15" hidden="false" customHeight="false" outlineLevel="0" collapsed="false">
      <c r="A2592" s="7" t="s">
        <v>2706</v>
      </c>
      <c r="B2592" s="7" t="s">
        <v>101</v>
      </c>
      <c r="C2592" s="7" t="n">
        <v>52</v>
      </c>
      <c r="D2592" s="7" t="s">
        <v>102</v>
      </c>
      <c r="E2592" s="7" t="n">
        <v>35</v>
      </c>
      <c r="F2592" s="7" t="n">
        <v>3</v>
      </c>
      <c r="G2592" s="14" t="n">
        <v>12653.03</v>
      </c>
      <c r="H2592" s="14" t="n">
        <v>135291.69</v>
      </c>
      <c r="I2592" s="14" t="n">
        <v>0</v>
      </c>
      <c r="J2592" s="14" t="n">
        <v>0</v>
      </c>
      <c r="K2592" s="14" t="n">
        <v>446900</v>
      </c>
      <c r="L2592" s="14" t="n">
        <v>0</v>
      </c>
      <c r="M2592" s="14"/>
      <c r="N2592" s="14"/>
      <c r="O2592" s="14" t="n">
        <v>0</v>
      </c>
      <c r="P2592" s="7" t="n">
        <v>22</v>
      </c>
      <c r="Q2592" s="7" t="n">
        <v>28</v>
      </c>
      <c r="R2592" s="7" t="n">
        <v>0</v>
      </c>
      <c r="S2592" s="7" t="n">
        <v>0.381</v>
      </c>
      <c r="T2592" s="7" t="n">
        <v>0</v>
      </c>
      <c r="U2592" s="7" t="n">
        <v>0</v>
      </c>
      <c r="V2592" s="7" t="n">
        <v>0.0953</v>
      </c>
      <c r="W2592" s="7"/>
    </row>
    <row r="2593" customFormat="false" ht="15" hidden="false" customHeight="false" outlineLevel="0" collapsed="false">
      <c r="A2593" s="7" t="s">
        <v>2707</v>
      </c>
      <c r="B2593" s="7" t="s">
        <v>128</v>
      </c>
      <c r="C2593" s="7" t="n">
        <v>59</v>
      </c>
      <c r="D2593" s="7" t="s">
        <v>104</v>
      </c>
      <c r="E2593" s="7" t="n">
        <v>113</v>
      </c>
      <c r="F2593" s="7" t="n">
        <v>3</v>
      </c>
      <c r="G2593" s="14" t="n">
        <v>4944.65</v>
      </c>
      <c r="H2593" s="14" t="n">
        <v>41485.15</v>
      </c>
      <c r="I2593" s="14" t="n">
        <v>0</v>
      </c>
      <c r="J2593" s="14" t="n">
        <v>0</v>
      </c>
      <c r="K2593" s="14" t="n">
        <v>0</v>
      </c>
      <c r="L2593" s="14" t="n">
        <v>0</v>
      </c>
      <c r="M2593" s="14" t="n">
        <v>8600</v>
      </c>
      <c r="N2593" s="14" t="n">
        <v>37</v>
      </c>
      <c r="O2593" s="14" t="n">
        <v>490.99</v>
      </c>
      <c r="P2593" s="7" t="n">
        <v>4</v>
      </c>
      <c r="Q2593" s="7" t="n">
        <v>41</v>
      </c>
      <c r="R2593" s="7" t="n">
        <v>8</v>
      </c>
      <c r="S2593" s="7" t="n">
        <v>0.665</v>
      </c>
      <c r="T2593" s="7" t="n">
        <v>0</v>
      </c>
      <c r="U2593" s="7" t="n">
        <v>0</v>
      </c>
      <c r="V2593" s="7" t="n">
        <v>0.0216</v>
      </c>
      <c r="W2593" s="7"/>
    </row>
    <row r="2594" customFormat="false" ht="15" hidden="false" customHeight="false" outlineLevel="0" collapsed="false">
      <c r="A2594" s="7" t="s">
        <v>2708</v>
      </c>
      <c r="B2594" s="7" t="s">
        <v>101</v>
      </c>
      <c r="C2594" s="7" t="n">
        <v>51</v>
      </c>
      <c r="D2594" s="7" t="s">
        <v>102</v>
      </c>
      <c r="E2594" s="7" t="n">
        <v>155</v>
      </c>
      <c r="F2594" s="7" t="n">
        <v>5</v>
      </c>
      <c r="G2594" s="14" t="n">
        <v>13523.24</v>
      </c>
      <c r="H2594" s="14" t="n">
        <v>159632.05</v>
      </c>
      <c r="I2594" s="14" t="n">
        <v>197400</v>
      </c>
      <c r="J2594" s="14" t="n">
        <v>278418.51</v>
      </c>
      <c r="K2594" s="14" t="n">
        <v>0</v>
      </c>
      <c r="L2594" s="14" t="n">
        <v>0</v>
      </c>
      <c r="M2594" s="14" t="n">
        <v>21500</v>
      </c>
      <c r="N2594" s="14" t="n">
        <v>9.1</v>
      </c>
      <c r="O2594" s="14" t="n">
        <v>1030.34</v>
      </c>
      <c r="P2594" s="7" t="n">
        <v>8</v>
      </c>
      <c r="Q2594" s="7" t="n">
        <v>44</v>
      </c>
      <c r="R2594" s="7" t="n">
        <v>14</v>
      </c>
      <c r="S2594" s="7" t="n">
        <v>0.594</v>
      </c>
      <c r="T2594" s="7" t="n">
        <v>0</v>
      </c>
      <c r="U2594" s="7" t="n">
        <v>0</v>
      </c>
      <c r="V2594" s="7" t="n">
        <v>0.0431</v>
      </c>
      <c r="W2594" s="7"/>
    </row>
    <row r="2595" customFormat="false" ht="15" hidden="false" customHeight="false" outlineLevel="0" collapsed="false">
      <c r="A2595" s="7" t="s">
        <v>2709</v>
      </c>
      <c r="B2595" s="7" t="s">
        <v>128</v>
      </c>
      <c r="C2595" s="7" t="n">
        <v>60</v>
      </c>
      <c r="D2595" s="7" t="s">
        <v>104</v>
      </c>
      <c r="E2595" s="7" t="n">
        <v>62</v>
      </c>
      <c r="F2595" s="7" t="n">
        <v>5</v>
      </c>
      <c r="G2595" s="14" t="n">
        <v>4896.04</v>
      </c>
      <c r="H2595" s="14" t="n">
        <v>10503.07</v>
      </c>
      <c r="I2595" s="14" t="n">
        <v>79600</v>
      </c>
      <c r="J2595" s="14" t="n">
        <v>0</v>
      </c>
      <c r="K2595" s="14" t="n">
        <v>227200</v>
      </c>
      <c r="L2595" s="14" t="n">
        <v>0</v>
      </c>
      <c r="M2595" s="14" t="n">
        <v>16000</v>
      </c>
      <c r="N2595" s="14" t="n">
        <v>39.6</v>
      </c>
      <c r="O2595" s="14" t="n">
        <v>0</v>
      </c>
      <c r="P2595" s="7" t="n">
        <v>260</v>
      </c>
      <c r="Q2595" s="7" t="n">
        <v>0</v>
      </c>
      <c r="R2595" s="7" t="n">
        <v>0</v>
      </c>
      <c r="S2595" s="7"/>
      <c r="T2595" s="7" t="n">
        <v>0</v>
      </c>
      <c r="U2595" s="7" t="n">
        <v>1</v>
      </c>
      <c r="V2595" s="7" t="n">
        <v>0.1362</v>
      </c>
      <c r="W2595" s="7"/>
    </row>
    <row r="2596" customFormat="false" ht="15" hidden="false" customHeight="false" outlineLevel="0" collapsed="false">
      <c r="A2596" s="7" t="s">
        <v>2710</v>
      </c>
      <c r="B2596" s="7" t="s">
        <v>101</v>
      </c>
      <c r="C2596" s="7" t="n">
        <v>56</v>
      </c>
      <c r="D2596" s="7" t="s">
        <v>102</v>
      </c>
      <c r="E2596" s="7" t="n">
        <v>64</v>
      </c>
      <c r="F2596" s="7" t="n">
        <v>2</v>
      </c>
      <c r="G2596" s="14" t="n">
        <v>6946.7</v>
      </c>
      <c r="H2596" s="14" t="n">
        <v>0</v>
      </c>
      <c r="I2596" s="14" t="n">
        <v>0</v>
      </c>
      <c r="J2596" s="14" t="n">
        <v>0</v>
      </c>
      <c r="K2596" s="14" t="n">
        <v>0</v>
      </c>
      <c r="L2596" s="14" t="n">
        <v>0</v>
      </c>
      <c r="M2596" s="14" t="n">
        <v>9400</v>
      </c>
      <c r="N2596" s="14" t="n">
        <v>15</v>
      </c>
      <c r="O2596" s="14" t="n">
        <v>245.7</v>
      </c>
      <c r="P2596" s="7" t="n">
        <v>13</v>
      </c>
      <c r="Q2596" s="7" t="n">
        <v>12</v>
      </c>
      <c r="R2596" s="7" t="n">
        <v>9</v>
      </c>
      <c r="S2596" s="7" t="n">
        <v>0.859</v>
      </c>
      <c r="T2596" s="7" t="n">
        <v>0</v>
      </c>
      <c r="U2596" s="7" t="n">
        <v>0</v>
      </c>
      <c r="V2596" s="7" t="n">
        <v>0.1114</v>
      </c>
      <c r="W2596" s="7"/>
    </row>
    <row r="2597" customFormat="false" ht="15" hidden="false" customHeight="false" outlineLevel="0" collapsed="false">
      <c r="A2597" s="7" t="s">
        <v>2711</v>
      </c>
      <c r="B2597" s="7" t="s">
        <v>128</v>
      </c>
      <c r="C2597" s="7" t="n">
        <v>53</v>
      </c>
      <c r="D2597" s="7" t="s">
        <v>104</v>
      </c>
      <c r="E2597" s="7" t="n">
        <v>71</v>
      </c>
      <c r="F2597" s="7" t="n">
        <v>3</v>
      </c>
      <c r="G2597" s="14" t="n">
        <v>1191.63</v>
      </c>
      <c r="H2597" s="14" t="n">
        <v>6612.16</v>
      </c>
      <c r="I2597" s="14" t="n">
        <v>0</v>
      </c>
      <c r="J2597" s="14" t="n">
        <v>42003.03</v>
      </c>
      <c r="K2597" s="14" t="n">
        <v>0</v>
      </c>
      <c r="L2597" s="14" t="n">
        <v>0</v>
      </c>
      <c r="M2597" s="14"/>
      <c r="N2597" s="14"/>
      <c r="O2597" s="14" t="n">
        <v>0</v>
      </c>
      <c r="P2597" s="7" t="n">
        <v>4</v>
      </c>
      <c r="Q2597" s="7" t="n">
        <v>44</v>
      </c>
      <c r="R2597" s="7" t="n">
        <v>21</v>
      </c>
      <c r="S2597" s="7" t="n">
        <v>0.763</v>
      </c>
      <c r="T2597" s="7" t="n">
        <v>0</v>
      </c>
      <c r="U2597" s="7" t="n">
        <v>0</v>
      </c>
      <c r="V2597" s="7" t="n">
        <v>0.0191</v>
      </c>
      <c r="W2597" s="7"/>
    </row>
    <row r="2598" customFormat="false" ht="15" hidden="false" customHeight="false" outlineLevel="0" collapsed="false">
      <c r="A2598" s="7" t="s">
        <v>2712</v>
      </c>
      <c r="B2598" s="7" t="s">
        <v>108</v>
      </c>
      <c r="C2598" s="7" t="n">
        <v>47</v>
      </c>
      <c r="D2598" s="7" t="s">
        <v>104</v>
      </c>
      <c r="E2598" s="7" t="n">
        <v>146</v>
      </c>
      <c r="F2598" s="7" t="n">
        <v>1</v>
      </c>
      <c r="G2598" s="14" t="n">
        <v>1237.05</v>
      </c>
      <c r="H2598" s="14" t="n">
        <v>0</v>
      </c>
      <c r="I2598" s="14" t="n">
        <v>0</v>
      </c>
      <c r="J2598" s="14" t="n">
        <v>0</v>
      </c>
      <c r="K2598" s="14" t="n">
        <v>0</v>
      </c>
      <c r="L2598" s="14" t="n">
        <v>0</v>
      </c>
      <c r="M2598" s="14"/>
      <c r="N2598" s="14"/>
      <c r="O2598" s="14" t="n">
        <v>0</v>
      </c>
      <c r="P2598" s="7" t="n">
        <v>17</v>
      </c>
      <c r="Q2598" s="7" t="n">
        <v>10</v>
      </c>
      <c r="R2598" s="7" t="n">
        <v>5</v>
      </c>
      <c r="S2598" s="7" t="n">
        <v>0.644</v>
      </c>
      <c r="T2598" s="7" t="n">
        <v>0</v>
      </c>
      <c r="U2598" s="7" t="n">
        <v>0</v>
      </c>
      <c r="V2598" s="7" t="n">
        <v>0.0356</v>
      </c>
      <c r="W2598" s="7"/>
    </row>
    <row r="2599" customFormat="false" ht="15" hidden="false" customHeight="false" outlineLevel="0" collapsed="false">
      <c r="A2599" s="7" t="s">
        <v>2713</v>
      </c>
      <c r="B2599" s="7" t="s">
        <v>101</v>
      </c>
      <c r="C2599" s="7" t="n">
        <v>47</v>
      </c>
      <c r="D2599" s="7" t="s">
        <v>104</v>
      </c>
      <c r="E2599" s="7" t="n">
        <v>131</v>
      </c>
      <c r="F2599" s="7" t="n">
        <v>2</v>
      </c>
      <c r="G2599" s="14" t="n">
        <v>3463.73</v>
      </c>
      <c r="H2599" s="14" t="n">
        <v>0</v>
      </c>
      <c r="I2599" s="14" t="n">
        <v>0</v>
      </c>
      <c r="J2599" s="14" t="n">
        <v>0</v>
      </c>
      <c r="K2599" s="14" t="n">
        <v>0</v>
      </c>
      <c r="L2599" s="14" t="n">
        <v>0</v>
      </c>
      <c r="M2599" s="14"/>
      <c r="N2599" s="14"/>
      <c r="O2599" s="14" t="n">
        <v>0</v>
      </c>
      <c r="P2599" s="7" t="n">
        <v>408</v>
      </c>
      <c r="Q2599" s="7" t="n">
        <v>0</v>
      </c>
      <c r="R2599" s="7" t="n">
        <v>0</v>
      </c>
      <c r="S2599" s="7"/>
      <c r="T2599" s="7" t="n">
        <v>0</v>
      </c>
      <c r="U2599" s="7" t="n">
        <v>0</v>
      </c>
      <c r="V2599" s="7" t="n">
        <v>0.123</v>
      </c>
      <c r="W2599" s="7"/>
    </row>
    <row r="2600" customFormat="false" ht="15" hidden="false" customHeight="false" outlineLevel="0" collapsed="false">
      <c r="A2600" s="7" t="s">
        <v>2714</v>
      </c>
      <c r="B2600" s="7" t="s">
        <v>108</v>
      </c>
      <c r="C2600" s="7" t="n">
        <v>45</v>
      </c>
      <c r="D2600" s="7" t="s">
        <v>102</v>
      </c>
      <c r="E2600" s="7" t="n">
        <v>71</v>
      </c>
      <c r="F2600" s="7" t="n">
        <v>5</v>
      </c>
      <c r="G2600" s="14" t="n">
        <v>12409.38</v>
      </c>
      <c r="H2600" s="14" t="n">
        <v>15789.94</v>
      </c>
      <c r="I2600" s="14" t="n">
        <v>0</v>
      </c>
      <c r="J2600" s="14" t="n">
        <v>0</v>
      </c>
      <c r="K2600" s="14" t="n">
        <v>204100</v>
      </c>
      <c r="L2600" s="14" t="n">
        <v>0</v>
      </c>
      <c r="M2600" s="14" t="n">
        <v>5900</v>
      </c>
      <c r="N2600" s="14" t="n">
        <v>23.1</v>
      </c>
      <c r="O2600" s="14" t="n">
        <v>355.69</v>
      </c>
      <c r="P2600" s="7" t="n">
        <v>6</v>
      </c>
      <c r="Q2600" s="7" t="n">
        <v>25</v>
      </c>
      <c r="R2600" s="7" t="n">
        <v>7</v>
      </c>
      <c r="S2600" s="7" t="n">
        <v>0.832</v>
      </c>
      <c r="T2600" s="7" t="n">
        <v>0</v>
      </c>
      <c r="U2600" s="7" t="n">
        <v>0</v>
      </c>
      <c r="V2600" s="7" t="n">
        <v>0.0576</v>
      </c>
      <c r="W2600" s="7"/>
    </row>
    <row r="2601" customFormat="false" ht="15" hidden="false" customHeight="false" outlineLevel="0" collapsed="false">
      <c r="A2601" s="7" t="s">
        <v>2715</v>
      </c>
      <c r="B2601" s="7" t="s">
        <v>106</v>
      </c>
      <c r="C2601" s="7" t="n">
        <v>34</v>
      </c>
      <c r="D2601" s="7" t="s">
        <v>102</v>
      </c>
      <c r="E2601" s="7" t="n">
        <v>53</v>
      </c>
      <c r="F2601" s="7" t="n">
        <v>3</v>
      </c>
      <c r="G2601" s="14" t="n">
        <v>8250.79</v>
      </c>
      <c r="H2601" s="14" t="n">
        <v>48599.09</v>
      </c>
      <c r="I2601" s="14" t="n">
        <v>0</v>
      </c>
      <c r="J2601" s="14" t="n">
        <v>0</v>
      </c>
      <c r="K2601" s="14" t="n">
        <v>0</v>
      </c>
      <c r="L2601" s="14" t="n">
        <v>0</v>
      </c>
      <c r="M2601" s="14"/>
      <c r="N2601" s="14"/>
      <c r="O2601" s="14" t="n">
        <v>0</v>
      </c>
      <c r="P2601" s="7" t="n">
        <v>307</v>
      </c>
      <c r="Q2601" s="7" t="n">
        <v>0</v>
      </c>
      <c r="R2601" s="7" t="n">
        <v>0</v>
      </c>
      <c r="S2601" s="7"/>
      <c r="T2601" s="7" t="n">
        <v>0</v>
      </c>
      <c r="U2601" s="7" t="n">
        <v>0</v>
      </c>
      <c r="V2601" s="7" t="n">
        <v>0.312</v>
      </c>
      <c r="W2601" s="7" t="s">
        <v>117</v>
      </c>
    </row>
    <row r="2602" customFormat="false" ht="15" hidden="false" customHeight="false" outlineLevel="0" collapsed="false">
      <c r="A2602" s="7" t="s">
        <v>2716</v>
      </c>
      <c r="B2602" s="7" t="s">
        <v>101</v>
      </c>
      <c r="C2602" s="7" t="n">
        <v>41</v>
      </c>
      <c r="D2602" s="7" t="s">
        <v>102</v>
      </c>
      <c r="E2602" s="7" t="n">
        <v>97</v>
      </c>
      <c r="F2602" s="7" t="n">
        <v>3</v>
      </c>
      <c r="G2602" s="14" t="n">
        <v>4281.15</v>
      </c>
      <c r="H2602" s="14" t="n">
        <v>0</v>
      </c>
      <c r="I2602" s="14" t="n">
        <v>0</v>
      </c>
      <c r="J2602" s="14" t="n">
        <v>0</v>
      </c>
      <c r="K2602" s="14" t="n">
        <v>0</v>
      </c>
      <c r="L2602" s="14" t="n">
        <v>0</v>
      </c>
      <c r="M2602" s="14" t="n">
        <v>23400</v>
      </c>
      <c r="N2602" s="14" t="n">
        <v>44.2</v>
      </c>
      <c r="O2602" s="14" t="n">
        <v>510.23</v>
      </c>
      <c r="P2602" s="7" t="n">
        <v>30</v>
      </c>
      <c r="Q2602" s="7" t="n">
        <v>14</v>
      </c>
      <c r="R2602" s="7" t="n">
        <v>0</v>
      </c>
      <c r="S2602" s="7" t="n">
        <v>0.522</v>
      </c>
      <c r="T2602" s="7" t="n">
        <v>0</v>
      </c>
      <c r="U2602" s="7" t="n">
        <v>0</v>
      </c>
      <c r="V2602" s="7" t="n">
        <v>0.0894</v>
      </c>
      <c r="W2602" s="7"/>
    </row>
    <row r="2603" customFormat="false" ht="15" hidden="false" customHeight="false" outlineLevel="0" collapsed="false">
      <c r="A2603" s="7" t="s">
        <v>2717</v>
      </c>
      <c r="B2603" s="7" t="s">
        <v>106</v>
      </c>
      <c r="C2603" s="7" t="n">
        <v>19</v>
      </c>
      <c r="D2603" s="7" t="s">
        <v>102</v>
      </c>
      <c r="E2603" s="7" t="n">
        <v>2</v>
      </c>
      <c r="F2603" s="7" t="n">
        <v>2</v>
      </c>
      <c r="G2603" s="14" t="n">
        <v>2795.57</v>
      </c>
      <c r="H2603" s="14" t="n">
        <v>4680.75</v>
      </c>
      <c r="I2603" s="14" t="n">
        <v>0</v>
      </c>
      <c r="J2603" s="14" t="n">
        <v>0</v>
      </c>
      <c r="K2603" s="14" t="n">
        <v>0</v>
      </c>
      <c r="L2603" s="14" t="n">
        <v>0</v>
      </c>
      <c r="M2603" s="14"/>
      <c r="N2603" s="14"/>
      <c r="O2603" s="14" t="n">
        <v>0</v>
      </c>
      <c r="P2603" s="7" t="n">
        <v>60</v>
      </c>
      <c r="Q2603" s="7" t="n">
        <v>6</v>
      </c>
      <c r="R2603" s="7" t="n">
        <v>8</v>
      </c>
      <c r="S2603" s="7" t="n">
        <v>0.816</v>
      </c>
      <c r="T2603" s="7" t="n">
        <v>0</v>
      </c>
      <c r="U2603" s="7" t="n">
        <v>0</v>
      </c>
      <c r="V2603" s="7" t="n">
        <v>0.1401</v>
      </c>
      <c r="W2603" s="7"/>
    </row>
    <row r="2604" customFormat="false" ht="15" hidden="false" customHeight="false" outlineLevel="0" collapsed="false">
      <c r="A2604" s="7" t="s">
        <v>2718</v>
      </c>
      <c r="B2604" s="7" t="s">
        <v>108</v>
      </c>
      <c r="C2604" s="7" t="n">
        <v>35</v>
      </c>
      <c r="D2604" s="7" t="s">
        <v>104</v>
      </c>
      <c r="E2604" s="7" t="n">
        <v>12</v>
      </c>
      <c r="F2604" s="7" t="n">
        <v>3</v>
      </c>
      <c r="G2604" s="14" t="n">
        <v>7068</v>
      </c>
      <c r="H2604" s="14" t="n">
        <v>0</v>
      </c>
      <c r="I2604" s="14" t="n">
        <v>0</v>
      </c>
      <c r="J2604" s="14" t="n">
        <v>0</v>
      </c>
      <c r="K2604" s="14" t="n">
        <v>121800</v>
      </c>
      <c r="L2604" s="14" t="n">
        <v>2460</v>
      </c>
      <c r="M2604" s="14"/>
      <c r="N2604" s="14"/>
      <c r="O2604" s="14" t="n">
        <v>0</v>
      </c>
      <c r="P2604" s="7" t="n">
        <v>11</v>
      </c>
      <c r="Q2604" s="7" t="n">
        <v>43</v>
      </c>
      <c r="R2604" s="7" t="n">
        <v>12</v>
      </c>
      <c r="S2604" s="7" t="n">
        <v>1</v>
      </c>
      <c r="T2604" s="7" t="n">
        <v>0</v>
      </c>
      <c r="U2604" s="7" t="n">
        <v>0</v>
      </c>
      <c r="V2604" s="7" t="n">
        <v>0.032</v>
      </c>
      <c r="W2604" s="7"/>
    </row>
    <row r="2605" customFormat="false" ht="15" hidden="false" customHeight="false" outlineLevel="0" collapsed="false">
      <c r="A2605" s="7" t="s">
        <v>2719</v>
      </c>
      <c r="B2605" s="7" t="s">
        <v>108</v>
      </c>
      <c r="C2605" s="7" t="n">
        <v>49</v>
      </c>
      <c r="D2605" s="7" t="s">
        <v>104</v>
      </c>
      <c r="E2605" s="7" t="n">
        <v>197</v>
      </c>
      <c r="F2605" s="7" t="n">
        <v>5</v>
      </c>
      <c r="G2605" s="14" t="n">
        <v>17038.88</v>
      </c>
      <c r="H2605" s="14" t="n">
        <v>45829.71</v>
      </c>
      <c r="I2605" s="14" t="n">
        <v>117100</v>
      </c>
      <c r="J2605" s="14" t="n">
        <v>0</v>
      </c>
      <c r="K2605" s="14" t="n">
        <v>484600</v>
      </c>
      <c r="L2605" s="14" t="n">
        <v>0</v>
      </c>
      <c r="M2605" s="14" t="n">
        <v>19400</v>
      </c>
      <c r="N2605" s="14" t="n">
        <v>23.6</v>
      </c>
      <c r="O2605" s="14" t="n">
        <v>850.73</v>
      </c>
      <c r="P2605" s="7" t="n">
        <v>12</v>
      </c>
      <c r="Q2605" s="7" t="n">
        <v>16</v>
      </c>
      <c r="R2605" s="7" t="n">
        <v>0</v>
      </c>
      <c r="S2605" s="7" t="n">
        <v>0.476</v>
      </c>
      <c r="T2605" s="7" t="n">
        <v>1</v>
      </c>
      <c r="U2605" s="7" t="n">
        <v>0</v>
      </c>
      <c r="V2605" s="7" t="n">
        <v>0.0432</v>
      </c>
      <c r="W2605" s="7"/>
    </row>
    <row r="2606" customFormat="false" ht="15" hidden="false" customHeight="false" outlineLevel="0" collapsed="false">
      <c r="A2606" s="7" t="s">
        <v>2720</v>
      </c>
      <c r="B2606" s="7" t="s">
        <v>108</v>
      </c>
      <c r="C2606" s="7" t="n">
        <v>31</v>
      </c>
      <c r="D2606" s="7" t="s">
        <v>102</v>
      </c>
      <c r="E2606" s="7" t="n">
        <v>1</v>
      </c>
      <c r="F2606" s="7" t="n">
        <v>3</v>
      </c>
      <c r="G2606" s="14" t="n">
        <v>3562.05</v>
      </c>
      <c r="H2606" s="14" t="n">
        <v>12699.72</v>
      </c>
      <c r="I2606" s="14" t="n">
        <v>0</v>
      </c>
      <c r="J2606" s="14" t="n">
        <v>0</v>
      </c>
      <c r="K2606" s="14" t="n">
        <v>0</v>
      </c>
      <c r="L2606" s="14" t="n">
        <v>17770</v>
      </c>
      <c r="M2606" s="14"/>
      <c r="N2606" s="14"/>
      <c r="O2606" s="14" t="n">
        <v>0</v>
      </c>
      <c r="P2606" s="7" t="n">
        <v>2</v>
      </c>
      <c r="Q2606" s="7" t="n">
        <v>22</v>
      </c>
      <c r="R2606" s="7" t="n">
        <v>15</v>
      </c>
      <c r="S2606" s="7" t="n">
        <v>0.868</v>
      </c>
      <c r="T2606" s="7" t="n">
        <v>0</v>
      </c>
      <c r="U2606" s="7" t="n">
        <v>0</v>
      </c>
      <c r="V2606" s="7" t="n">
        <v>0.0861</v>
      </c>
      <c r="W2606" s="7"/>
    </row>
    <row r="2607" customFormat="false" ht="15" hidden="false" customHeight="false" outlineLevel="0" collapsed="false">
      <c r="A2607" s="7" t="s">
        <v>2721</v>
      </c>
      <c r="B2607" s="7" t="s">
        <v>108</v>
      </c>
      <c r="C2607" s="7" t="n">
        <v>69</v>
      </c>
      <c r="D2607" s="7" t="s">
        <v>102</v>
      </c>
      <c r="E2607" s="7" t="n">
        <v>83</v>
      </c>
      <c r="F2607" s="7" t="n">
        <v>1</v>
      </c>
      <c r="G2607" s="14" t="n">
        <v>2832.58</v>
      </c>
      <c r="H2607" s="14" t="n">
        <v>0</v>
      </c>
      <c r="I2607" s="14" t="n">
        <v>0</v>
      </c>
      <c r="J2607" s="14" t="n">
        <v>0</v>
      </c>
      <c r="K2607" s="14" t="n">
        <v>0</v>
      </c>
      <c r="L2607" s="14" t="n">
        <v>0</v>
      </c>
      <c r="M2607" s="14"/>
      <c r="N2607" s="14"/>
      <c r="O2607" s="14" t="n">
        <v>0</v>
      </c>
      <c r="P2607" s="7" t="n">
        <v>340</v>
      </c>
      <c r="Q2607" s="7" t="n">
        <v>0</v>
      </c>
      <c r="R2607" s="7" t="n">
        <v>0</v>
      </c>
      <c r="S2607" s="7"/>
      <c r="T2607" s="7" t="n">
        <v>0</v>
      </c>
      <c r="U2607" s="7" t="n">
        <v>0</v>
      </c>
      <c r="V2607" s="7" t="n">
        <v>0.4035</v>
      </c>
      <c r="W2607" s="7"/>
    </row>
    <row r="2608" customFormat="false" ht="15" hidden="false" customHeight="false" outlineLevel="0" collapsed="false">
      <c r="A2608" s="7" t="s">
        <v>2722</v>
      </c>
      <c r="B2608" s="7" t="s">
        <v>101</v>
      </c>
      <c r="C2608" s="7" t="n">
        <v>65</v>
      </c>
      <c r="D2608" s="7" t="s">
        <v>102</v>
      </c>
      <c r="E2608" s="7"/>
      <c r="F2608" s="7" t="n">
        <v>4</v>
      </c>
      <c r="G2608" s="14" t="n">
        <v>2087.85</v>
      </c>
      <c r="H2608" s="14" t="n">
        <v>33206.67</v>
      </c>
      <c r="I2608" s="14" t="n">
        <v>0</v>
      </c>
      <c r="J2608" s="14" t="n">
        <v>0</v>
      </c>
      <c r="K2608" s="14" t="n">
        <v>137500</v>
      </c>
      <c r="L2608" s="14" t="n">
        <v>0</v>
      </c>
      <c r="M2608" s="14" t="n">
        <v>8600</v>
      </c>
      <c r="N2608" s="14" t="n">
        <v>37.5</v>
      </c>
      <c r="O2608" s="14" t="n">
        <v>444.97</v>
      </c>
      <c r="P2608" s="7" t="n">
        <v>1</v>
      </c>
      <c r="Q2608" s="7" t="n">
        <v>21</v>
      </c>
      <c r="R2608" s="7" t="n">
        <v>0</v>
      </c>
      <c r="S2608" s="7" t="n">
        <v>0.595</v>
      </c>
      <c r="T2608" s="7" t="n">
        <v>1</v>
      </c>
      <c r="U2608" s="7" t="n">
        <v>1</v>
      </c>
      <c r="V2608" s="7" t="n">
        <v>0.1652</v>
      </c>
      <c r="W2608" s="7" t="s">
        <v>132</v>
      </c>
    </row>
    <row r="2609" customFormat="false" ht="15" hidden="false" customHeight="false" outlineLevel="0" collapsed="false">
      <c r="A2609" s="7" t="s">
        <v>2723</v>
      </c>
      <c r="B2609" s="7" t="s">
        <v>106</v>
      </c>
      <c r="C2609" s="7" t="n">
        <v>37</v>
      </c>
      <c r="D2609" s="7" t="s">
        <v>104</v>
      </c>
      <c r="E2609" s="7" t="n">
        <v>113</v>
      </c>
      <c r="F2609" s="7" t="n">
        <v>6</v>
      </c>
      <c r="G2609" s="14" t="n">
        <v>19089.83</v>
      </c>
      <c r="H2609" s="14" t="n">
        <v>79655.07</v>
      </c>
      <c r="I2609" s="14" t="n">
        <v>0</v>
      </c>
      <c r="J2609" s="14" t="n">
        <v>220837.04</v>
      </c>
      <c r="K2609" s="14" t="n">
        <v>505700</v>
      </c>
      <c r="L2609" s="14" t="n">
        <v>0</v>
      </c>
      <c r="M2609" s="14" t="n">
        <v>26000</v>
      </c>
      <c r="N2609" s="14" t="n">
        <v>17.5</v>
      </c>
      <c r="O2609" s="14" t="n">
        <v>1906.05</v>
      </c>
      <c r="P2609" s="7" t="n">
        <v>2</v>
      </c>
      <c r="Q2609" s="7" t="n">
        <v>57</v>
      </c>
      <c r="R2609" s="7" t="n">
        <v>12</v>
      </c>
      <c r="S2609" s="7" t="n">
        <v>0.709</v>
      </c>
      <c r="T2609" s="7" t="n">
        <v>0</v>
      </c>
      <c r="U2609" s="7" t="n">
        <v>0</v>
      </c>
      <c r="V2609" s="7" t="n">
        <v>0.0157</v>
      </c>
      <c r="W2609" s="7"/>
    </row>
    <row r="2610" customFormat="false" ht="15" hidden="false" customHeight="false" outlineLevel="0" collapsed="false">
      <c r="A2610" s="7" t="s">
        <v>2724</v>
      </c>
      <c r="B2610" s="7" t="s">
        <v>108</v>
      </c>
      <c r="C2610" s="7" t="n">
        <v>23</v>
      </c>
      <c r="D2610" s="7" t="s">
        <v>102</v>
      </c>
      <c r="E2610" s="7" t="n">
        <v>41</v>
      </c>
      <c r="F2610" s="7" t="n">
        <v>1</v>
      </c>
      <c r="G2610" s="14" t="n">
        <v>327.54</v>
      </c>
      <c r="H2610" s="14" t="n">
        <v>0</v>
      </c>
      <c r="I2610" s="14" t="n">
        <v>0</v>
      </c>
      <c r="J2610" s="14" t="n">
        <v>0</v>
      </c>
      <c r="K2610" s="14" t="n">
        <v>0</v>
      </c>
      <c r="L2610" s="14" t="n">
        <v>0</v>
      </c>
      <c r="M2610" s="14"/>
      <c r="N2610" s="14"/>
      <c r="O2610" s="14" t="n">
        <v>0</v>
      </c>
      <c r="P2610" s="7" t="n">
        <v>37</v>
      </c>
      <c r="Q2610" s="7" t="n">
        <v>7</v>
      </c>
      <c r="R2610" s="7" t="n">
        <v>2</v>
      </c>
      <c r="S2610" s="7" t="n">
        <v>0.863</v>
      </c>
      <c r="T2610" s="7" t="n">
        <v>0</v>
      </c>
      <c r="U2610" s="7" t="n">
        <v>1</v>
      </c>
      <c r="V2610" s="7" t="n">
        <v>0.1778</v>
      </c>
      <c r="W2610" s="7"/>
    </row>
    <row r="2611" customFormat="false" ht="15" hidden="false" customHeight="false" outlineLevel="0" collapsed="false">
      <c r="A2611" s="7" t="s">
        <v>2725</v>
      </c>
      <c r="B2611" s="7" t="s">
        <v>101</v>
      </c>
      <c r="C2611" s="7" t="n">
        <v>35</v>
      </c>
      <c r="D2611" s="7" t="s">
        <v>102</v>
      </c>
      <c r="E2611" s="7" t="n">
        <v>41</v>
      </c>
      <c r="F2611" s="7" t="n">
        <v>3</v>
      </c>
      <c r="G2611" s="14" t="n">
        <v>4997.51</v>
      </c>
      <c r="H2611" s="14" t="n">
        <v>12199.35</v>
      </c>
      <c r="I2611" s="14" t="n">
        <v>0</v>
      </c>
      <c r="J2611" s="14" t="n">
        <v>0</v>
      </c>
      <c r="K2611" s="14" t="n">
        <v>0</v>
      </c>
      <c r="L2611" s="14" t="n">
        <v>0</v>
      </c>
      <c r="M2611" s="14" t="n">
        <v>4200</v>
      </c>
      <c r="N2611" s="14" t="n">
        <v>23.6</v>
      </c>
      <c r="O2611" s="14" t="n">
        <v>356.29</v>
      </c>
      <c r="P2611" s="7" t="n">
        <v>2</v>
      </c>
      <c r="Q2611" s="7" t="n">
        <v>18</v>
      </c>
      <c r="R2611" s="7" t="n">
        <v>10</v>
      </c>
      <c r="S2611" s="7" t="n">
        <v>0.982</v>
      </c>
      <c r="T2611" s="7" t="n">
        <v>0</v>
      </c>
      <c r="U2611" s="7" t="n">
        <v>0</v>
      </c>
      <c r="V2611" s="7" t="n">
        <v>0.0514</v>
      </c>
      <c r="W2611" s="7"/>
    </row>
    <row r="2612" customFormat="false" ht="15" hidden="false" customHeight="false" outlineLevel="0" collapsed="false">
      <c r="A2612" s="7" t="s">
        <v>2726</v>
      </c>
      <c r="B2612" s="7" t="s">
        <v>106</v>
      </c>
      <c r="C2612" s="7" t="n">
        <v>63</v>
      </c>
      <c r="D2612" s="7" t="s">
        <v>104</v>
      </c>
      <c r="E2612" s="7" t="n">
        <v>98</v>
      </c>
      <c r="F2612" s="7" t="n">
        <v>3</v>
      </c>
      <c r="G2612" s="14" t="n">
        <v>5120.63</v>
      </c>
      <c r="H2612" s="14" t="n">
        <v>0</v>
      </c>
      <c r="I2612" s="14" t="n">
        <v>47900</v>
      </c>
      <c r="J2612" s="14" t="n">
        <v>0</v>
      </c>
      <c r="K2612" s="14" t="n">
        <v>0</v>
      </c>
      <c r="L2612" s="14" t="n">
        <v>0</v>
      </c>
      <c r="M2612" s="14"/>
      <c r="N2612" s="14"/>
      <c r="O2612" s="14" t="n">
        <v>0</v>
      </c>
      <c r="P2612" s="7" t="n">
        <v>8</v>
      </c>
      <c r="Q2612" s="7" t="n">
        <v>30</v>
      </c>
      <c r="R2612" s="7" t="n">
        <v>0</v>
      </c>
      <c r="S2612" s="7" t="n">
        <v>0.472</v>
      </c>
      <c r="T2612" s="7" t="n">
        <v>1</v>
      </c>
      <c r="U2612" s="7" t="n">
        <v>0</v>
      </c>
      <c r="V2612" s="7" t="n">
        <v>0.0657</v>
      </c>
      <c r="W2612" s="7"/>
    </row>
    <row r="2613" customFormat="false" ht="15" hidden="false" customHeight="false" outlineLevel="0" collapsed="false">
      <c r="A2613" s="7" t="s">
        <v>2727</v>
      </c>
      <c r="B2613" s="7" t="s">
        <v>106</v>
      </c>
      <c r="C2613" s="7" t="n">
        <v>54</v>
      </c>
      <c r="D2613" s="7" t="s">
        <v>102</v>
      </c>
      <c r="E2613" s="7" t="n">
        <v>23</v>
      </c>
      <c r="F2613" s="7" t="n">
        <v>2</v>
      </c>
      <c r="G2613" s="14" t="n">
        <v>1146.34</v>
      </c>
      <c r="H2613" s="14" t="n">
        <v>0</v>
      </c>
      <c r="I2613" s="14" t="n">
        <v>0</v>
      </c>
      <c r="J2613" s="14" t="n">
        <v>0</v>
      </c>
      <c r="K2613" s="14" t="n">
        <v>0</v>
      </c>
      <c r="L2613" s="14" t="n">
        <v>1820</v>
      </c>
      <c r="M2613" s="14"/>
      <c r="N2613" s="14"/>
      <c r="O2613" s="14" t="n">
        <v>0</v>
      </c>
      <c r="P2613" s="7" t="n">
        <v>224</v>
      </c>
      <c r="Q2613" s="7" t="n">
        <v>0</v>
      </c>
      <c r="R2613" s="7" t="n">
        <v>0</v>
      </c>
      <c r="S2613" s="7"/>
      <c r="T2613" s="7" t="n">
        <v>0</v>
      </c>
      <c r="U2613" s="7" t="n">
        <v>0</v>
      </c>
      <c r="V2613" s="7" t="n">
        <v>0.3433</v>
      </c>
      <c r="W2613" s="7"/>
    </row>
    <row r="2614" customFormat="false" ht="15" hidden="false" customHeight="false" outlineLevel="0" collapsed="false">
      <c r="A2614" s="7" t="s">
        <v>2728</v>
      </c>
      <c r="B2614" s="7" t="s">
        <v>108</v>
      </c>
      <c r="C2614" s="7" t="n">
        <v>43</v>
      </c>
      <c r="D2614" s="7" t="s">
        <v>104</v>
      </c>
      <c r="E2614" s="7" t="n">
        <v>124</v>
      </c>
      <c r="F2614" s="7" t="n">
        <v>3</v>
      </c>
      <c r="G2614" s="14" t="n">
        <v>6925.75</v>
      </c>
      <c r="H2614" s="14" t="n">
        <v>27716.18</v>
      </c>
      <c r="I2614" s="14" t="n">
        <v>0</v>
      </c>
      <c r="J2614" s="14" t="n">
        <v>0</v>
      </c>
      <c r="K2614" s="14" t="n">
        <v>0</v>
      </c>
      <c r="L2614" s="14" t="n">
        <v>0</v>
      </c>
      <c r="M2614" s="14" t="n">
        <v>6100</v>
      </c>
      <c r="N2614" s="14" t="n">
        <v>73.8</v>
      </c>
      <c r="O2614" s="14" t="n">
        <v>2061.35</v>
      </c>
      <c r="P2614" s="7" t="n">
        <v>5</v>
      </c>
      <c r="Q2614" s="7" t="n">
        <v>150</v>
      </c>
      <c r="R2614" s="7" t="n">
        <v>28</v>
      </c>
      <c r="S2614" s="7" t="n">
        <v>0.925</v>
      </c>
      <c r="T2614" s="7" t="n">
        <v>0</v>
      </c>
      <c r="U2614" s="7" t="n">
        <v>0</v>
      </c>
      <c r="V2614" s="7" t="n">
        <v>0.0132</v>
      </c>
      <c r="W2614" s="7"/>
    </row>
    <row r="2615" customFormat="false" ht="15" hidden="false" customHeight="false" outlineLevel="0" collapsed="false">
      <c r="A2615" s="7" t="s">
        <v>2729</v>
      </c>
      <c r="B2615" s="7" t="s">
        <v>101</v>
      </c>
      <c r="C2615" s="7" t="n">
        <v>36</v>
      </c>
      <c r="D2615" s="7" t="s">
        <v>102</v>
      </c>
      <c r="E2615" s="7" t="n">
        <v>46</v>
      </c>
      <c r="F2615" s="7" t="n">
        <v>2</v>
      </c>
      <c r="G2615" s="14" t="n">
        <v>5258.69</v>
      </c>
      <c r="H2615" s="14" t="n">
        <v>66729.67</v>
      </c>
      <c r="I2615" s="14" t="n">
        <v>0</v>
      </c>
      <c r="J2615" s="14" t="n">
        <v>0</v>
      </c>
      <c r="K2615" s="14" t="n">
        <v>0</v>
      </c>
      <c r="L2615" s="14" t="n">
        <v>0</v>
      </c>
      <c r="M2615" s="14"/>
      <c r="N2615" s="14"/>
      <c r="O2615" s="14" t="n">
        <v>0</v>
      </c>
      <c r="P2615" s="7" t="n">
        <v>6</v>
      </c>
      <c r="Q2615" s="7" t="n">
        <v>16</v>
      </c>
      <c r="R2615" s="7" t="n">
        <v>7</v>
      </c>
      <c r="S2615" s="7" t="n">
        <v>0.665</v>
      </c>
      <c r="T2615" s="7" t="n">
        <v>0</v>
      </c>
      <c r="U2615" s="7" t="n">
        <v>0</v>
      </c>
      <c r="V2615" s="7" t="n">
        <v>0.0912</v>
      </c>
      <c r="W2615" s="7"/>
    </row>
    <row r="2616" customFormat="false" ht="15" hidden="false" customHeight="false" outlineLevel="0" collapsed="false">
      <c r="A2616" s="7" t="s">
        <v>2730</v>
      </c>
      <c r="B2616" s="7" t="s">
        <v>101</v>
      </c>
      <c r="C2616" s="7" t="n">
        <v>42</v>
      </c>
      <c r="D2616" s="7" t="s">
        <v>104</v>
      </c>
      <c r="E2616" s="7" t="n">
        <v>52</v>
      </c>
      <c r="F2616" s="7" t="n">
        <v>2</v>
      </c>
      <c r="G2616" s="14" t="n">
        <v>4860.98</v>
      </c>
      <c r="H2616" s="14" t="n">
        <v>0</v>
      </c>
      <c r="I2616" s="14" t="n">
        <v>0</v>
      </c>
      <c r="J2616" s="14" t="n">
        <v>0</v>
      </c>
      <c r="K2616" s="14" t="n">
        <v>92400</v>
      </c>
      <c r="L2616" s="14" t="n">
        <v>0</v>
      </c>
      <c r="M2616" s="14"/>
      <c r="N2616" s="14"/>
      <c r="O2616" s="14" t="n">
        <v>0</v>
      </c>
      <c r="P2616" s="7" t="n">
        <v>19</v>
      </c>
      <c r="Q2616" s="7" t="n">
        <v>20</v>
      </c>
      <c r="R2616" s="7" t="n">
        <v>0</v>
      </c>
      <c r="S2616" s="7" t="n">
        <v>0.778</v>
      </c>
      <c r="T2616" s="7" t="n">
        <v>0</v>
      </c>
      <c r="U2616" s="7" t="n">
        <v>0</v>
      </c>
      <c r="V2616" s="7" t="n">
        <v>0.0462</v>
      </c>
      <c r="W2616" s="7"/>
    </row>
    <row r="2617" customFormat="false" ht="15" hidden="false" customHeight="false" outlineLevel="0" collapsed="false">
      <c r="A2617" s="7" t="s">
        <v>2731</v>
      </c>
      <c r="B2617" s="7" t="s">
        <v>106</v>
      </c>
      <c r="C2617" s="7" t="n">
        <v>53</v>
      </c>
      <c r="D2617" s="7" t="s">
        <v>102</v>
      </c>
      <c r="E2617" s="7" t="n">
        <v>76</v>
      </c>
      <c r="F2617" s="7" t="n">
        <v>2</v>
      </c>
      <c r="G2617" s="14" t="n">
        <v>1980.04</v>
      </c>
      <c r="H2617" s="14" t="n">
        <v>92790.61</v>
      </c>
      <c r="I2617" s="14" t="n">
        <v>0</v>
      </c>
      <c r="J2617" s="14" t="n">
        <v>0</v>
      </c>
      <c r="K2617" s="14" t="n">
        <v>0</v>
      </c>
      <c r="L2617" s="14" t="n">
        <v>0</v>
      </c>
      <c r="M2617" s="14"/>
      <c r="N2617" s="14"/>
      <c r="O2617" s="14" t="n">
        <v>0</v>
      </c>
      <c r="P2617" s="7" t="n">
        <v>5</v>
      </c>
      <c r="Q2617" s="7" t="n">
        <v>7</v>
      </c>
      <c r="R2617" s="7" t="n">
        <v>2</v>
      </c>
      <c r="S2617" s="7" t="n">
        <v>0.627</v>
      </c>
      <c r="T2617" s="7" t="n">
        <v>0</v>
      </c>
      <c r="U2617" s="7" t="n">
        <v>0</v>
      </c>
      <c r="V2617" s="7" t="n">
        <v>0.1355</v>
      </c>
      <c r="W2617" s="7"/>
    </row>
    <row r="2618" customFormat="false" ht="15" hidden="false" customHeight="false" outlineLevel="0" collapsed="false">
      <c r="A2618" s="7" t="s">
        <v>2732</v>
      </c>
      <c r="B2618" s="7" t="s">
        <v>106</v>
      </c>
      <c r="C2618" s="7" t="n">
        <v>19</v>
      </c>
      <c r="D2618" s="7" t="s">
        <v>104</v>
      </c>
      <c r="E2618" s="7" t="n">
        <v>1</v>
      </c>
      <c r="F2618" s="7" t="n">
        <v>4</v>
      </c>
      <c r="G2618" s="14" t="n">
        <v>332.34</v>
      </c>
      <c r="H2618" s="14" t="n">
        <v>5332.12</v>
      </c>
      <c r="I2618" s="14" t="n">
        <v>14600</v>
      </c>
      <c r="J2618" s="14" t="n">
        <v>0</v>
      </c>
      <c r="K2618" s="14" t="n">
        <v>0</v>
      </c>
      <c r="L2618" s="14" t="n">
        <v>0</v>
      </c>
      <c r="M2618" s="14" t="n">
        <v>1300</v>
      </c>
      <c r="N2618" s="14" t="n">
        <v>45.6</v>
      </c>
      <c r="O2618" s="14" t="n">
        <v>125.2</v>
      </c>
      <c r="P2618" s="7" t="n">
        <v>28</v>
      </c>
      <c r="Q2618" s="7" t="n">
        <v>45</v>
      </c>
      <c r="R2618" s="7" t="n">
        <v>16</v>
      </c>
      <c r="S2618" s="7" t="n">
        <v>0.911</v>
      </c>
      <c r="T2618" s="7" t="n">
        <v>0</v>
      </c>
      <c r="U2618" s="7" t="n">
        <v>0</v>
      </c>
      <c r="V2618" s="7" t="n">
        <v>0.0257</v>
      </c>
      <c r="W2618" s="7"/>
    </row>
    <row r="2619" customFormat="false" ht="15" hidden="false" customHeight="false" outlineLevel="0" collapsed="false">
      <c r="A2619" s="7" t="s">
        <v>2733</v>
      </c>
      <c r="B2619" s="7" t="s">
        <v>106</v>
      </c>
      <c r="C2619" s="7" t="n">
        <v>26</v>
      </c>
      <c r="D2619" s="7" t="s">
        <v>104</v>
      </c>
      <c r="E2619" s="7" t="n">
        <v>63</v>
      </c>
      <c r="F2619" s="7" t="n">
        <v>3</v>
      </c>
      <c r="G2619" s="14" t="n">
        <v>9107.3</v>
      </c>
      <c r="H2619" s="14" t="n">
        <v>27539.1</v>
      </c>
      <c r="I2619" s="14" t="n">
        <v>0</v>
      </c>
      <c r="J2619" s="14" t="n">
        <v>0</v>
      </c>
      <c r="K2619" s="14" t="n">
        <v>0</v>
      </c>
      <c r="L2619" s="14" t="n">
        <v>0</v>
      </c>
      <c r="M2619" s="14" t="n">
        <v>7900</v>
      </c>
      <c r="N2619" s="14" t="n">
        <v>30</v>
      </c>
      <c r="O2619" s="14" t="n">
        <v>196.07</v>
      </c>
      <c r="P2619" s="7" t="n">
        <v>10</v>
      </c>
      <c r="Q2619" s="7" t="n">
        <v>28</v>
      </c>
      <c r="R2619" s="7" t="n">
        <v>0</v>
      </c>
      <c r="S2619" s="7" t="n">
        <v>0.895</v>
      </c>
      <c r="T2619" s="7" t="n">
        <v>0</v>
      </c>
      <c r="U2619" s="7" t="n">
        <v>0</v>
      </c>
      <c r="V2619" s="7" t="n">
        <v>0.0384</v>
      </c>
      <c r="W2619" s="7"/>
    </row>
    <row r="2620" customFormat="false" ht="15" hidden="false" customHeight="false" outlineLevel="0" collapsed="false">
      <c r="A2620" s="7" t="s">
        <v>2734</v>
      </c>
      <c r="B2620" s="7" t="s">
        <v>101</v>
      </c>
      <c r="C2620" s="7" t="n">
        <v>49</v>
      </c>
      <c r="D2620" s="7" t="s">
        <v>104</v>
      </c>
      <c r="E2620" s="7" t="n">
        <v>83</v>
      </c>
      <c r="F2620" s="7" t="n">
        <v>5</v>
      </c>
      <c r="G2620" s="14" t="n">
        <v>11388.29</v>
      </c>
      <c r="H2620" s="14" t="n">
        <v>0</v>
      </c>
      <c r="I2620" s="14" t="n">
        <v>40600</v>
      </c>
      <c r="J2620" s="14" t="n">
        <v>0</v>
      </c>
      <c r="K2620" s="14" t="n">
        <v>0</v>
      </c>
      <c r="L2620" s="14" t="n">
        <v>16410</v>
      </c>
      <c r="M2620" s="14" t="n">
        <v>16300</v>
      </c>
      <c r="N2620" s="14" t="n">
        <v>36.6</v>
      </c>
      <c r="O2620" s="14" t="n">
        <v>857.85</v>
      </c>
      <c r="P2620" s="7" t="n">
        <v>12</v>
      </c>
      <c r="Q2620" s="7" t="n">
        <v>54</v>
      </c>
      <c r="R2620" s="7" t="n">
        <v>0</v>
      </c>
      <c r="S2620" s="7" t="n">
        <v>0.726</v>
      </c>
      <c r="T2620" s="7" t="n">
        <v>0</v>
      </c>
      <c r="U2620" s="7" t="n">
        <v>0</v>
      </c>
      <c r="V2620" s="7" t="n">
        <v>0.0133</v>
      </c>
      <c r="W2620" s="7"/>
    </row>
    <row r="2621" customFormat="false" ht="15" hidden="false" customHeight="false" outlineLevel="0" collapsed="false">
      <c r="A2621" s="7" t="s">
        <v>2735</v>
      </c>
      <c r="B2621" s="7" t="s">
        <v>108</v>
      </c>
      <c r="C2621" s="7" t="n">
        <v>66</v>
      </c>
      <c r="D2621" s="7" t="s">
        <v>102</v>
      </c>
      <c r="E2621" s="7" t="n">
        <v>378</v>
      </c>
      <c r="F2621" s="7" t="n">
        <v>3</v>
      </c>
      <c r="G2621" s="14" t="n">
        <v>4026.88</v>
      </c>
      <c r="H2621" s="14" t="n">
        <v>42815.86</v>
      </c>
      <c r="I2621" s="14" t="n">
        <v>0</v>
      </c>
      <c r="J2621" s="14" t="n">
        <v>0</v>
      </c>
      <c r="K2621" s="14" t="n">
        <v>0</v>
      </c>
      <c r="L2621" s="14" t="n">
        <v>27910</v>
      </c>
      <c r="M2621" s="14"/>
      <c r="N2621" s="14"/>
      <c r="O2621" s="14" t="n">
        <v>0</v>
      </c>
      <c r="P2621" s="7" t="n">
        <v>15</v>
      </c>
      <c r="Q2621" s="7" t="n">
        <v>29</v>
      </c>
      <c r="R2621" s="7" t="n">
        <v>0</v>
      </c>
      <c r="S2621" s="7" t="n">
        <v>0.414</v>
      </c>
      <c r="T2621" s="7" t="n">
        <v>0</v>
      </c>
      <c r="U2621" s="7" t="n">
        <v>0</v>
      </c>
      <c r="V2621" s="7" t="n">
        <v>0.0423</v>
      </c>
      <c r="W2621" s="7"/>
    </row>
    <row r="2622" customFormat="false" ht="15" hidden="false" customHeight="false" outlineLevel="0" collapsed="false">
      <c r="A2622" s="7" t="s">
        <v>2736</v>
      </c>
      <c r="B2622" s="7" t="s">
        <v>101</v>
      </c>
      <c r="C2622" s="7" t="n">
        <v>67</v>
      </c>
      <c r="D2622" s="7" t="s">
        <v>102</v>
      </c>
      <c r="E2622" s="7" t="n">
        <v>421</v>
      </c>
      <c r="F2622" s="7" t="n">
        <v>2</v>
      </c>
      <c r="G2622" s="14" t="n">
        <v>1284.67</v>
      </c>
      <c r="H2622" s="14" t="n">
        <v>0</v>
      </c>
      <c r="I2622" s="14" t="n">
        <v>0</v>
      </c>
      <c r="J2622" s="14" t="n">
        <v>33135.63</v>
      </c>
      <c r="K2622" s="14" t="n">
        <v>0</v>
      </c>
      <c r="L2622" s="14" t="n">
        <v>0</v>
      </c>
      <c r="M2622" s="14"/>
      <c r="N2622" s="14"/>
      <c r="O2622" s="14" t="n">
        <v>0</v>
      </c>
      <c r="P2622" s="7" t="n">
        <v>0</v>
      </c>
      <c r="Q2622" s="7" t="n">
        <v>22</v>
      </c>
      <c r="R2622" s="7" t="n">
        <v>0</v>
      </c>
      <c r="S2622" s="7" t="n">
        <v>0.524</v>
      </c>
      <c r="T2622" s="7" t="n">
        <v>0</v>
      </c>
      <c r="U2622" s="7" t="n">
        <v>0</v>
      </c>
      <c r="V2622" s="7" t="n">
        <v>0.0589</v>
      </c>
      <c r="W2622" s="7"/>
    </row>
    <row r="2623" customFormat="false" ht="15" hidden="false" customHeight="false" outlineLevel="0" collapsed="false">
      <c r="A2623" s="7" t="s">
        <v>2737</v>
      </c>
      <c r="B2623" s="7" t="s">
        <v>108</v>
      </c>
      <c r="C2623" s="7" t="n">
        <v>55</v>
      </c>
      <c r="D2623" s="7" t="s">
        <v>102</v>
      </c>
      <c r="E2623" s="7" t="n">
        <v>240</v>
      </c>
      <c r="F2623" s="7" t="n">
        <v>2</v>
      </c>
      <c r="G2623" s="14" t="n">
        <v>3373.61</v>
      </c>
      <c r="H2623" s="14" t="n">
        <v>0</v>
      </c>
      <c r="I2623" s="14" t="n">
        <v>0</v>
      </c>
      <c r="J2623" s="14" t="n">
        <v>0</v>
      </c>
      <c r="K2623" s="14" t="n">
        <v>0</v>
      </c>
      <c r="L2623" s="14" t="n">
        <v>15010</v>
      </c>
      <c r="M2623" s="14"/>
      <c r="N2623" s="14"/>
      <c r="O2623" s="14" t="n">
        <v>0</v>
      </c>
      <c r="P2623" s="7" t="n">
        <v>3</v>
      </c>
      <c r="Q2623" s="7" t="n">
        <v>21</v>
      </c>
      <c r="R2623" s="7" t="n">
        <v>5</v>
      </c>
      <c r="S2623" s="7" t="n">
        <v>0.669</v>
      </c>
      <c r="T2623" s="7" t="n">
        <v>0</v>
      </c>
      <c r="U2623" s="7" t="n">
        <v>0</v>
      </c>
      <c r="V2623" s="7" t="n">
        <v>0.0881</v>
      </c>
      <c r="W2623" s="7"/>
    </row>
    <row r="2624" customFormat="false" ht="15" hidden="false" customHeight="false" outlineLevel="0" collapsed="false">
      <c r="A2624" s="7" t="s">
        <v>2738</v>
      </c>
      <c r="B2624" s="7" t="s">
        <v>128</v>
      </c>
      <c r="C2624" s="7" t="n">
        <v>75</v>
      </c>
      <c r="D2624" s="7" t="s">
        <v>104</v>
      </c>
      <c r="E2624" s="7" t="n">
        <v>403</v>
      </c>
      <c r="F2624" s="7" t="n">
        <v>1</v>
      </c>
      <c r="G2624" s="14" t="n">
        <v>1019.28</v>
      </c>
      <c r="H2624" s="14" t="n">
        <v>0</v>
      </c>
      <c r="I2624" s="14" t="n">
        <v>0</v>
      </c>
      <c r="J2624" s="14" t="n">
        <v>0</v>
      </c>
      <c r="K2624" s="14" t="n">
        <v>0</v>
      </c>
      <c r="L2624" s="14" t="n">
        <v>0</v>
      </c>
      <c r="M2624" s="14"/>
      <c r="N2624" s="14"/>
      <c r="O2624" s="14" t="n">
        <v>0</v>
      </c>
      <c r="P2624" s="7" t="n">
        <v>5</v>
      </c>
      <c r="Q2624" s="7" t="n">
        <v>27</v>
      </c>
      <c r="R2624" s="7" t="n">
        <v>7</v>
      </c>
      <c r="S2624" s="7" t="n">
        <v>0.26</v>
      </c>
      <c r="T2624" s="7" t="n">
        <v>0</v>
      </c>
      <c r="U2624" s="7" t="n">
        <v>0</v>
      </c>
      <c r="V2624" s="7" t="n">
        <v>0.0206</v>
      </c>
      <c r="W2624" s="7"/>
    </row>
    <row r="2625" customFormat="false" ht="15" hidden="false" customHeight="false" outlineLevel="0" collapsed="false">
      <c r="A2625" s="7" t="s">
        <v>2739</v>
      </c>
      <c r="B2625" s="7" t="s">
        <v>101</v>
      </c>
      <c r="C2625" s="7" t="n">
        <v>36</v>
      </c>
      <c r="D2625" s="7" t="s">
        <v>104</v>
      </c>
      <c r="E2625" s="7" t="n">
        <v>39</v>
      </c>
      <c r="F2625" s="7" t="n">
        <v>3</v>
      </c>
      <c r="G2625" s="14" t="n">
        <v>1561.6</v>
      </c>
      <c r="H2625" s="14" t="n">
        <v>0</v>
      </c>
      <c r="I2625" s="14" t="n">
        <v>0</v>
      </c>
      <c r="J2625" s="14" t="n">
        <v>0</v>
      </c>
      <c r="K2625" s="14" t="n">
        <v>0</v>
      </c>
      <c r="L2625" s="14" t="n">
        <v>10060</v>
      </c>
      <c r="M2625" s="14" t="n">
        <v>8300</v>
      </c>
      <c r="N2625" s="14" t="n">
        <v>17.1</v>
      </c>
      <c r="O2625" s="14" t="n">
        <v>149.1</v>
      </c>
      <c r="P2625" s="7" t="n">
        <v>2</v>
      </c>
      <c r="Q2625" s="7" t="n">
        <v>18</v>
      </c>
      <c r="R2625" s="7" t="n">
        <v>15</v>
      </c>
      <c r="S2625" s="7" t="n">
        <v>0.776</v>
      </c>
      <c r="T2625" s="7" t="n">
        <v>1</v>
      </c>
      <c r="U2625" s="7" t="n">
        <v>0</v>
      </c>
      <c r="V2625" s="7" t="n">
        <v>0.0722</v>
      </c>
      <c r="W2625" s="7"/>
    </row>
    <row r="2626" customFormat="false" ht="15" hidden="false" customHeight="false" outlineLevel="0" collapsed="false">
      <c r="A2626" s="7" t="s">
        <v>2740</v>
      </c>
      <c r="B2626" s="7" t="s">
        <v>106</v>
      </c>
      <c r="C2626" s="7" t="n">
        <v>31</v>
      </c>
      <c r="D2626" s="7" t="s">
        <v>104</v>
      </c>
      <c r="E2626" s="7" t="n">
        <v>83</v>
      </c>
      <c r="F2626" s="7" t="n">
        <v>6</v>
      </c>
      <c r="G2626" s="14" t="n">
        <v>50232.2</v>
      </c>
      <c r="H2626" s="14" t="n">
        <v>288177.57</v>
      </c>
      <c r="I2626" s="14" t="n">
        <v>296700</v>
      </c>
      <c r="J2626" s="14" t="n">
        <v>993340.75</v>
      </c>
      <c r="K2626" s="14" t="n">
        <v>411000</v>
      </c>
      <c r="L2626" s="14" t="n">
        <v>0</v>
      </c>
      <c r="M2626" s="14" t="n">
        <v>40000</v>
      </c>
      <c r="N2626" s="14" t="n">
        <v>58.2</v>
      </c>
      <c r="O2626" s="14" t="n">
        <v>0</v>
      </c>
      <c r="P2626" s="7" t="n">
        <v>342</v>
      </c>
      <c r="Q2626" s="7" t="n">
        <v>0</v>
      </c>
      <c r="R2626" s="7" t="n">
        <v>0</v>
      </c>
      <c r="S2626" s="7"/>
      <c r="T2626" s="7" t="n">
        <v>0</v>
      </c>
      <c r="U2626" s="7" t="n">
        <v>0</v>
      </c>
      <c r="V2626" s="7" t="n">
        <v>0.0867</v>
      </c>
      <c r="W2626" s="7"/>
    </row>
    <row r="2627" customFormat="false" ht="15" hidden="false" customHeight="false" outlineLevel="0" collapsed="false">
      <c r="A2627" s="7" t="s">
        <v>2741</v>
      </c>
      <c r="B2627" s="7" t="s">
        <v>108</v>
      </c>
      <c r="C2627" s="7" t="n">
        <v>60</v>
      </c>
      <c r="D2627" s="7" t="s">
        <v>102</v>
      </c>
      <c r="E2627" s="7" t="n">
        <v>233</v>
      </c>
      <c r="F2627" s="7" t="n">
        <v>3</v>
      </c>
      <c r="G2627" s="14" t="n">
        <v>3325.18</v>
      </c>
      <c r="H2627" s="14" t="n">
        <v>80721.57</v>
      </c>
      <c r="I2627" s="14" t="n">
        <v>0</v>
      </c>
      <c r="J2627" s="14" t="n">
        <v>0</v>
      </c>
      <c r="K2627" s="14" t="n">
        <v>0</v>
      </c>
      <c r="L2627" s="14" t="n">
        <v>0</v>
      </c>
      <c r="M2627" s="14"/>
      <c r="N2627" s="14"/>
      <c r="O2627" s="14" t="n">
        <v>0</v>
      </c>
      <c r="P2627" s="7" t="n">
        <v>15</v>
      </c>
      <c r="Q2627" s="7" t="n">
        <v>4</v>
      </c>
      <c r="R2627" s="7" t="n">
        <v>0</v>
      </c>
      <c r="S2627" s="7" t="n">
        <v>0.384</v>
      </c>
      <c r="T2627" s="7" t="n">
        <v>0</v>
      </c>
      <c r="U2627" s="7" t="n">
        <v>0</v>
      </c>
      <c r="V2627" s="7" t="n">
        <v>0.1391</v>
      </c>
      <c r="W2627" s="7"/>
    </row>
    <row r="2628" customFormat="false" ht="15" hidden="false" customHeight="false" outlineLevel="0" collapsed="false">
      <c r="A2628" s="7" t="s">
        <v>2742</v>
      </c>
      <c r="B2628" s="7" t="s">
        <v>101</v>
      </c>
      <c r="C2628" s="7" t="n">
        <v>54</v>
      </c>
      <c r="D2628" s="7" t="s">
        <v>102</v>
      </c>
      <c r="E2628" s="7" t="n">
        <v>22</v>
      </c>
      <c r="F2628" s="7" t="n">
        <v>2</v>
      </c>
      <c r="G2628" s="14" t="n">
        <v>9405.16</v>
      </c>
      <c r="H2628" s="14" t="n">
        <v>0</v>
      </c>
      <c r="I2628" s="14" t="n">
        <v>0</v>
      </c>
      <c r="J2628" s="14" t="n">
        <v>0</v>
      </c>
      <c r="K2628" s="14" t="n">
        <v>0</v>
      </c>
      <c r="L2628" s="14" t="n">
        <v>0</v>
      </c>
      <c r="M2628" s="14" t="n">
        <v>21600</v>
      </c>
      <c r="N2628" s="14" t="n">
        <v>48.7</v>
      </c>
      <c r="O2628" s="14" t="n">
        <v>552.87</v>
      </c>
      <c r="P2628" s="7" t="n">
        <v>3</v>
      </c>
      <c r="Q2628" s="7" t="n">
        <v>10</v>
      </c>
      <c r="R2628" s="7" t="n">
        <v>0</v>
      </c>
      <c r="S2628" s="7" t="n">
        <v>0.446</v>
      </c>
      <c r="T2628" s="7" t="n">
        <v>0</v>
      </c>
      <c r="U2628" s="7" t="n">
        <v>0</v>
      </c>
      <c r="V2628" s="7" t="n">
        <v>0.1627</v>
      </c>
      <c r="W2628" s="7"/>
    </row>
    <row r="2629" customFormat="false" ht="15" hidden="false" customHeight="false" outlineLevel="0" collapsed="false">
      <c r="A2629" s="7" t="s">
        <v>2743</v>
      </c>
      <c r="B2629" s="7" t="s">
        <v>101</v>
      </c>
      <c r="C2629" s="7" t="n">
        <v>41</v>
      </c>
      <c r="D2629" s="7" t="s">
        <v>104</v>
      </c>
      <c r="E2629" s="7" t="n">
        <v>89</v>
      </c>
      <c r="F2629" s="7" t="n">
        <v>3</v>
      </c>
      <c r="G2629" s="14" t="n">
        <v>3112.13</v>
      </c>
      <c r="H2629" s="14" t="n">
        <v>7592.66</v>
      </c>
      <c r="I2629" s="14" t="n">
        <v>0</v>
      </c>
      <c r="J2629" s="14" t="n">
        <v>0</v>
      </c>
      <c r="K2629" s="14" t="n">
        <v>0</v>
      </c>
      <c r="L2629" s="14" t="n">
        <v>0</v>
      </c>
      <c r="M2629" s="14"/>
      <c r="N2629" s="14"/>
      <c r="O2629" s="14" t="n">
        <v>0</v>
      </c>
      <c r="P2629" s="7" t="n">
        <v>3</v>
      </c>
      <c r="Q2629" s="7" t="n">
        <v>46</v>
      </c>
      <c r="R2629" s="7" t="n">
        <v>15</v>
      </c>
      <c r="S2629" s="7" t="n">
        <v>0.678</v>
      </c>
      <c r="T2629" s="7" t="n">
        <v>2</v>
      </c>
      <c r="U2629" s="7" t="n">
        <v>0</v>
      </c>
      <c r="V2629" s="7" t="n">
        <v>0.0645</v>
      </c>
      <c r="W2629" s="7"/>
    </row>
    <row r="2630" customFormat="false" ht="15" hidden="false" customHeight="false" outlineLevel="0" collapsed="false">
      <c r="A2630" s="7" t="s">
        <v>2744</v>
      </c>
      <c r="B2630" s="7" t="s">
        <v>101</v>
      </c>
      <c r="C2630" s="7" t="n">
        <v>41</v>
      </c>
      <c r="D2630" s="7" t="s">
        <v>104</v>
      </c>
      <c r="E2630" s="7" t="n">
        <v>28</v>
      </c>
      <c r="F2630" s="7" t="n">
        <v>6</v>
      </c>
      <c r="G2630" s="14" t="n">
        <v>13593.35</v>
      </c>
      <c r="H2630" s="14" t="n">
        <v>31083.18</v>
      </c>
      <c r="I2630" s="14" t="n">
        <v>37400</v>
      </c>
      <c r="J2630" s="14" t="n">
        <v>66489.58</v>
      </c>
      <c r="K2630" s="14" t="n">
        <v>166900</v>
      </c>
      <c r="L2630" s="14" t="n">
        <v>0</v>
      </c>
      <c r="M2630" s="14" t="n">
        <v>11100</v>
      </c>
      <c r="N2630" s="14" t="n">
        <v>8.4</v>
      </c>
      <c r="O2630" s="14" t="n">
        <v>592.2</v>
      </c>
      <c r="P2630" s="7" t="n">
        <v>10</v>
      </c>
      <c r="Q2630" s="7" t="n">
        <v>24</v>
      </c>
      <c r="R2630" s="7" t="n">
        <v>11</v>
      </c>
      <c r="S2630" s="7" t="n">
        <v>0.719</v>
      </c>
      <c r="T2630" s="7" t="n">
        <v>0</v>
      </c>
      <c r="U2630" s="7" t="n">
        <v>0</v>
      </c>
      <c r="V2630" s="7" t="n">
        <v>0.034</v>
      </c>
      <c r="W2630" s="7"/>
    </row>
    <row r="2631" customFormat="false" ht="15" hidden="false" customHeight="false" outlineLevel="0" collapsed="false">
      <c r="A2631" s="7" t="s">
        <v>2745</v>
      </c>
      <c r="B2631" s="7" t="s">
        <v>106</v>
      </c>
      <c r="C2631" s="7" t="n">
        <v>36</v>
      </c>
      <c r="D2631" s="7" t="s">
        <v>104</v>
      </c>
      <c r="E2631" s="7" t="n">
        <v>117</v>
      </c>
      <c r="F2631" s="7" t="n">
        <v>6</v>
      </c>
      <c r="G2631" s="14" t="n">
        <v>10010.06</v>
      </c>
      <c r="H2631" s="14" t="n">
        <v>24604.47</v>
      </c>
      <c r="I2631" s="14" t="n">
        <v>37500</v>
      </c>
      <c r="J2631" s="14" t="n">
        <v>0</v>
      </c>
      <c r="K2631" s="14" t="n">
        <v>144100</v>
      </c>
      <c r="L2631" s="14" t="n">
        <v>12220</v>
      </c>
      <c r="M2631" s="14" t="n">
        <v>9900</v>
      </c>
      <c r="N2631" s="14" t="n">
        <v>15</v>
      </c>
      <c r="O2631" s="14" t="n">
        <v>466.41</v>
      </c>
      <c r="P2631" s="7" t="n">
        <v>1</v>
      </c>
      <c r="Q2631" s="7" t="n">
        <v>18</v>
      </c>
      <c r="R2631" s="7" t="n">
        <v>12</v>
      </c>
      <c r="S2631" s="7" t="n">
        <v>0.695</v>
      </c>
      <c r="T2631" s="7" t="n">
        <v>0</v>
      </c>
      <c r="U2631" s="7" t="n">
        <v>0</v>
      </c>
      <c r="V2631" s="7" t="n">
        <v>0.0206</v>
      </c>
      <c r="W2631" s="7"/>
    </row>
    <row r="2632" customFormat="false" ht="15" hidden="false" customHeight="false" outlineLevel="0" collapsed="false">
      <c r="A2632" s="7" t="s">
        <v>2746</v>
      </c>
      <c r="B2632" s="7" t="s">
        <v>101</v>
      </c>
      <c r="C2632" s="7" t="n">
        <v>55</v>
      </c>
      <c r="D2632" s="7" t="s">
        <v>104</v>
      </c>
      <c r="E2632" s="7" t="n">
        <v>182</v>
      </c>
      <c r="F2632" s="7" t="n">
        <v>3</v>
      </c>
      <c r="G2632" s="14" t="n">
        <v>12490.61</v>
      </c>
      <c r="H2632" s="14" t="n">
        <v>0</v>
      </c>
      <c r="I2632" s="14" t="n">
        <v>0</v>
      </c>
      <c r="J2632" s="14" t="n">
        <v>0</v>
      </c>
      <c r="K2632" s="14" t="n">
        <v>105900</v>
      </c>
      <c r="L2632" s="14" t="n">
        <v>0</v>
      </c>
      <c r="M2632" s="14"/>
      <c r="N2632" s="14"/>
      <c r="O2632" s="14" t="n">
        <v>0</v>
      </c>
      <c r="P2632" s="7" t="n">
        <v>11</v>
      </c>
      <c r="Q2632" s="7" t="n">
        <v>13</v>
      </c>
      <c r="R2632" s="7" t="n">
        <v>3</v>
      </c>
      <c r="S2632" s="7" t="n">
        <v>0.954</v>
      </c>
      <c r="T2632" s="7" t="n">
        <v>0</v>
      </c>
      <c r="U2632" s="7" t="n">
        <v>0</v>
      </c>
      <c r="V2632" s="7" t="n">
        <v>0.044</v>
      </c>
      <c r="W2632" s="7"/>
    </row>
    <row r="2633" customFormat="false" ht="15" hidden="false" customHeight="false" outlineLevel="0" collapsed="false">
      <c r="A2633" s="7" t="s">
        <v>2747</v>
      </c>
      <c r="B2633" s="7" t="s">
        <v>108</v>
      </c>
      <c r="C2633" s="7" t="n">
        <v>46</v>
      </c>
      <c r="D2633" s="7" t="s">
        <v>104</v>
      </c>
      <c r="E2633" s="7" t="n">
        <v>197</v>
      </c>
      <c r="F2633" s="7" t="n">
        <v>3</v>
      </c>
      <c r="G2633" s="14" t="n">
        <v>7820.76</v>
      </c>
      <c r="H2633" s="14" t="n">
        <v>25400.76</v>
      </c>
      <c r="I2633" s="14" t="n">
        <v>0</v>
      </c>
      <c r="J2633" s="14" t="n">
        <v>0</v>
      </c>
      <c r="K2633" s="14" t="n">
        <v>0</v>
      </c>
      <c r="L2633" s="14" t="n">
        <v>0</v>
      </c>
      <c r="M2633" s="14" t="n">
        <v>7100</v>
      </c>
      <c r="N2633" s="14" t="n">
        <v>14.2</v>
      </c>
      <c r="O2633" s="14" t="n">
        <v>0</v>
      </c>
      <c r="P2633" s="7" t="n">
        <v>348</v>
      </c>
      <c r="Q2633" s="7" t="n">
        <v>0</v>
      </c>
      <c r="R2633" s="7" t="n">
        <v>0</v>
      </c>
      <c r="S2633" s="7"/>
      <c r="T2633" s="7" t="n">
        <v>0</v>
      </c>
      <c r="U2633" s="7" t="n">
        <v>0</v>
      </c>
      <c r="V2633" s="7" t="n">
        <v>0.1125</v>
      </c>
      <c r="W2633" s="7"/>
    </row>
    <row r="2634" customFormat="false" ht="15" hidden="false" customHeight="false" outlineLevel="0" collapsed="false">
      <c r="A2634" s="7" t="s">
        <v>2748</v>
      </c>
      <c r="B2634" s="7" t="s">
        <v>101</v>
      </c>
      <c r="C2634" s="7" t="n">
        <v>34</v>
      </c>
      <c r="D2634" s="7" t="s">
        <v>102</v>
      </c>
      <c r="E2634" s="7" t="n">
        <v>70</v>
      </c>
      <c r="F2634" s="7" t="n">
        <v>1</v>
      </c>
      <c r="G2634" s="14" t="n">
        <v>2895.84</v>
      </c>
      <c r="H2634" s="14" t="n">
        <v>0</v>
      </c>
      <c r="I2634" s="14" t="n">
        <v>0</v>
      </c>
      <c r="J2634" s="14" t="n">
        <v>0</v>
      </c>
      <c r="K2634" s="14" t="n">
        <v>0</v>
      </c>
      <c r="L2634" s="14" t="n">
        <v>0</v>
      </c>
      <c r="M2634" s="14"/>
      <c r="N2634" s="14"/>
      <c r="O2634" s="14" t="n">
        <v>0</v>
      </c>
      <c r="P2634" s="7" t="n">
        <v>74</v>
      </c>
      <c r="Q2634" s="7" t="n">
        <v>5</v>
      </c>
      <c r="R2634" s="7" t="n">
        <v>3</v>
      </c>
      <c r="S2634" s="7" t="n">
        <v>0.564</v>
      </c>
      <c r="T2634" s="7" t="n">
        <v>0</v>
      </c>
      <c r="U2634" s="7" t="n">
        <v>0</v>
      </c>
      <c r="V2634" s="7" t="n">
        <v>0.2189</v>
      </c>
      <c r="W2634" s="7"/>
    </row>
    <row r="2635" customFormat="false" ht="15" hidden="false" customHeight="false" outlineLevel="0" collapsed="false">
      <c r="A2635" s="7" t="s">
        <v>2749</v>
      </c>
      <c r="B2635" s="7" t="s">
        <v>101</v>
      </c>
      <c r="C2635" s="7" t="n">
        <v>56</v>
      </c>
      <c r="D2635" s="7" t="s">
        <v>102</v>
      </c>
      <c r="E2635" s="7" t="n">
        <v>92</v>
      </c>
      <c r="F2635" s="7" t="n">
        <v>5</v>
      </c>
      <c r="G2635" s="14" t="n">
        <v>6849.08</v>
      </c>
      <c r="H2635" s="14" t="n">
        <v>69487.96</v>
      </c>
      <c r="I2635" s="14" t="n">
        <v>42800</v>
      </c>
      <c r="J2635" s="14" t="n">
        <v>0</v>
      </c>
      <c r="K2635" s="14" t="n">
        <v>156900</v>
      </c>
      <c r="L2635" s="14" t="n">
        <v>0</v>
      </c>
      <c r="M2635" s="14"/>
      <c r="N2635" s="14"/>
      <c r="O2635" s="14" t="n">
        <v>0</v>
      </c>
      <c r="P2635" s="7" t="n">
        <v>84</v>
      </c>
      <c r="Q2635" s="7" t="n">
        <v>4</v>
      </c>
      <c r="R2635" s="7" t="n">
        <v>0</v>
      </c>
      <c r="S2635" s="7" t="n">
        <v>0.559</v>
      </c>
      <c r="T2635" s="7" t="n">
        <v>1</v>
      </c>
      <c r="U2635" s="7" t="n">
        <v>0</v>
      </c>
      <c r="V2635" s="7" t="n">
        <v>0.1683</v>
      </c>
      <c r="W2635" s="7"/>
    </row>
    <row r="2636" customFormat="false" ht="15" hidden="false" customHeight="false" outlineLevel="0" collapsed="false">
      <c r="A2636" s="7" t="s">
        <v>2750</v>
      </c>
      <c r="B2636" s="7" t="s">
        <v>106</v>
      </c>
      <c r="C2636" s="7" t="n">
        <v>47</v>
      </c>
      <c r="D2636" s="7" t="s">
        <v>102</v>
      </c>
      <c r="E2636" s="7" t="n">
        <v>111</v>
      </c>
      <c r="F2636" s="7" t="n">
        <v>2</v>
      </c>
      <c r="G2636" s="14" t="n">
        <v>5092.58</v>
      </c>
      <c r="H2636" s="14" t="n">
        <v>22250.59</v>
      </c>
      <c r="I2636" s="14" t="n">
        <v>0</v>
      </c>
      <c r="J2636" s="14" t="n">
        <v>0</v>
      </c>
      <c r="K2636" s="14" t="n">
        <v>0</v>
      </c>
      <c r="L2636" s="14" t="n">
        <v>0</v>
      </c>
      <c r="M2636" s="14"/>
      <c r="N2636" s="14"/>
      <c r="O2636" s="14" t="n">
        <v>0</v>
      </c>
      <c r="P2636" s="7" t="n">
        <v>115</v>
      </c>
      <c r="Q2636" s="7" t="n">
        <v>0</v>
      </c>
      <c r="R2636" s="7" t="n">
        <v>0</v>
      </c>
      <c r="S2636" s="7"/>
      <c r="T2636" s="7" t="n">
        <v>1</v>
      </c>
      <c r="U2636" s="7" t="n">
        <v>0</v>
      </c>
      <c r="V2636" s="7" t="n">
        <v>0.415</v>
      </c>
      <c r="W2636" s="7"/>
    </row>
    <row r="2637" customFormat="false" ht="15" hidden="false" customHeight="false" outlineLevel="0" collapsed="false">
      <c r="A2637" s="7" t="s">
        <v>2751</v>
      </c>
      <c r="B2637" s="7" t="s">
        <v>128</v>
      </c>
      <c r="C2637" s="7" t="n">
        <v>36</v>
      </c>
      <c r="D2637" s="7" t="s">
        <v>102</v>
      </c>
      <c r="E2637" s="7" t="n">
        <v>171</v>
      </c>
      <c r="F2637" s="7" t="n">
        <v>3</v>
      </c>
      <c r="G2637" s="14" t="n">
        <v>2549.01</v>
      </c>
      <c r="H2637" s="14" t="n">
        <v>0</v>
      </c>
      <c r="I2637" s="14" t="n">
        <v>0</v>
      </c>
      <c r="J2637" s="14" t="n">
        <v>0</v>
      </c>
      <c r="K2637" s="14" t="n">
        <v>86500</v>
      </c>
      <c r="L2637" s="14" t="n">
        <v>16060</v>
      </c>
      <c r="M2637" s="14"/>
      <c r="N2637" s="14"/>
      <c r="O2637" s="14" t="n">
        <v>0</v>
      </c>
      <c r="P2637" s="7" t="n">
        <v>10</v>
      </c>
      <c r="Q2637" s="7" t="n">
        <v>34</v>
      </c>
      <c r="R2637" s="7" t="n">
        <v>8</v>
      </c>
      <c r="S2637" s="7" t="n">
        <v>0.488</v>
      </c>
      <c r="T2637" s="7" t="n">
        <v>1</v>
      </c>
      <c r="U2637" s="7" t="n">
        <v>0</v>
      </c>
      <c r="V2637" s="7" t="n">
        <v>0.101</v>
      </c>
      <c r="W2637" s="7"/>
    </row>
    <row r="2638" customFormat="false" ht="15" hidden="false" customHeight="false" outlineLevel="0" collapsed="false">
      <c r="A2638" s="7" t="s">
        <v>2752</v>
      </c>
      <c r="B2638" s="7" t="s">
        <v>106</v>
      </c>
      <c r="C2638" s="7" t="n">
        <v>37</v>
      </c>
      <c r="D2638" s="7" t="s">
        <v>102</v>
      </c>
      <c r="E2638" s="7" t="n">
        <v>93</v>
      </c>
      <c r="F2638" s="7" t="n">
        <v>5</v>
      </c>
      <c r="G2638" s="14" t="n">
        <v>6979.88</v>
      </c>
      <c r="H2638" s="14" t="n">
        <v>33698.35</v>
      </c>
      <c r="I2638" s="14" t="n">
        <v>0</v>
      </c>
      <c r="J2638" s="14" t="n">
        <v>60499.74</v>
      </c>
      <c r="K2638" s="14" t="n">
        <v>220900</v>
      </c>
      <c r="L2638" s="14" t="n">
        <v>0</v>
      </c>
      <c r="M2638" s="14" t="n">
        <v>11100</v>
      </c>
      <c r="N2638" s="14" t="n">
        <v>42.9</v>
      </c>
      <c r="O2638" s="14" t="n">
        <v>604.16</v>
      </c>
      <c r="P2638" s="7" t="n">
        <v>11</v>
      </c>
      <c r="Q2638" s="7" t="n">
        <v>28</v>
      </c>
      <c r="R2638" s="7" t="n">
        <v>7</v>
      </c>
      <c r="S2638" s="7" t="n">
        <v>0.699</v>
      </c>
      <c r="T2638" s="7" t="n">
        <v>0</v>
      </c>
      <c r="U2638" s="7" t="n">
        <v>0</v>
      </c>
      <c r="V2638" s="7" t="n">
        <v>0.0386</v>
      </c>
      <c r="W2638" s="7"/>
    </row>
    <row r="2639" customFormat="false" ht="15" hidden="false" customHeight="false" outlineLevel="0" collapsed="false">
      <c r="A2639" s="7" t="s">
        <v>2753</v>
      </c>
      <c r="B2639" s="7" t="s">
        <v>108</v>
      </c>
      <c r="C2639" s="7" t="n">
        <v>44</v>
      </c>
      <c r="D2639" s="7" t="s">
        <v>104</v>
      </c>
      <c r="E2639" s="7" t="n">
        <v>24</v>
      </c>
      <c r="F2639" s="7" t="n">
        <v>3</v>
      </c>
      <c r="G2639" s="14" t="n">
        <v>3262.27</v>
      </c>
      <c r="H2639" s="14" t="n">
        <v>0</v>
      </c>
      <c r="I2639" s="14" t="n">
        <v>0</v>
      </c>
      <c r="J2639" s="14" t="n">
        <v>0</v>
      </c>
      <c r="K2639" s="14" t="n">
        <v>128300</v>
      </c>
      <c r="L2639" s="14" t="n">
        <v>4680</v>
      </c>
      <c r="M2639" s="14"/>
      <c r="N2639" s="14"/>
      <c r="O2639" s="14" t="n">
        <v>0</v>
      </c>
      <c r="P2639" s="7" t="n">
        <v>370</v>
      </c>
      <c r="Q2639" s="7" t="n">
        <v>0</v>
      </c>
      <c r="R2639" s="7" t="n">
        <v>0</v>
      </c>
      <c r="S2639" s="7"/>
      <c r="T2639" s="7" t="n">
        <v>0</v>
      </c>
      <c r="U2639" s="7" t="n">
        <v>0</v>
      </c>
      <c r="V2639" s="7" t="n">
        <v>0.1228</v>
      </c>
      <c r="W2639" s="7"/>
    </row>
    <row r="2640" customFormat="false" ht="15" hidden="false" customHeight="false" outlineLevel="0" collapsed="false">
      <c r="A2640" s="7" t="s">
        <v>2754</v>
      </c>
      <c r="B2640" s="7" t="s">
        <v>101</v>
      </c>
      <c r="C2640" s="7" t="n">
        <v>33</v>
      </c>
      <c r="D2640" s="7" t="s">
        <v>104</v>
      </c>
      <c r="E2640" s="7" t="n">
        <v>61</v>
      </c>
      <c r="F2640" s="7" t="n">
        <v>5</v>
      </c>
      <c r="G2640" s="14" t="n">
        <v>17963.35</v>
      </c>
      <c r="H2640" s="14" t="n">
        <v>46732.33</v>
      </c>
      <c r="I2640" s="14" t="n">
        <v>140000</v>
      </c>
      <c r="J2640" s="14" t="n">
        <v>0</v>
      </c>
      <c r="K2640" s="14" t="n">
        <v>0</v>
      </c>
      <c r="L2640" s="14" t="n">
        <v>0</v>
      </c>
      <c r="M2640" s="14" t="n">
        <v>25100</v>
      </c>
      <c r="N2640" s="14" t="n">
        <v>12.8</v>
      </c>
      <c r="O2640" s="14" t="n">
        <v>766.64</v>
      </c>
      <c r="P2640" s="7" t="n">
        <v>19</v>
      </c>
      <c r="Q2640" s="7" t="n">
        <v>21</v>
      </c>
      <c r="R2640" s="7" t="n">
        <v>8</v>
      </c>
      <c r="S2640" s="7" t="n">
        <v>0.717</v>
      </c>
      <c r="T2640" s="7" t="n">
        <v>0</v>
      </c>
      <c r="U2640" s="7" t="n">
        <v>0</v>
      </c>
      <c r="V2640" s="7" t="n">
        <v>0.0234</v>
      </c>
      <c r="W2640" s="7"/>
    </row>
    <row r="2641" customFormat="false" ht="15" hidden="false" customHeight="false" outlineLevel="0" collapsed="false">
      <c r="A2641" s="7" t="s">
        <v>2755</v>
      </c>
      <c r="B2641" s="7" t="s">
        <v>106</v>
      </c>
      <c r="C2641" s="7" t="n">
        <v>36</v>
      </c>
      <c r="D2641" s="7" t="s">
        <v>102</v>
      </c>
      <c r="E2641" s="7" t="n">
        <v>35</v>
      </c>
      <c r="F2641" s="7" t="n">
        <v>2</v>
      </c>
      <c r="G2641" s="14" t="n">
        <v>2082.47</v>
      </c>
      <c r="H2641" s="14" t="n">
        <v>0</v>
      </c>
      <c r="I2641" s="14" t="n">
        <v>0</v>
      </c>
      <c r="J2641" s="14" t="n">
        <v>18164.26</v>
      </c>
      <c r="K2641" s="14" t="n">
        <v>0</v>
      </c>
      <c r="L2641" s="14" t="n">
        <v>0</v>
      </c>
      <c r="M2641" s="14"/>
      <c r="N2641" s="14"/>
      <c r="O2641" s="14" t="n">
        <v>0</v>
      </c>
      <c r="P2641" s="7" t="n">
        <v>164</v>
      </c>
      <c r="Q2641" s="7" t="n">
        <v>0</v>
      </c>
      <c r="R2641" s="7" t="n">
        <v>0</v>
      </c>
      <c r="S2641" s="7"/>
      <c r="T2641" s="7" t="n">
        <v>0</v>
      </c>
      <c r="U2641" s="7" t="n">
        <v>1</v>
      </c>
      <c r="V2641" s="7" t="n">
        <v>0.3607</v>
      </c>
      <c r="W2641" s="7"/>
    </row>
    <row r="2642" customFormat="false" ht="15" hidden="false" customHeight="false" outlineLevel="0" collapsed="false">
      <c r="A2642" s="7" t="s">
        <v>2756</v>
      </c>
      <c r="B2642" s="7" t="s">
        <v>108</v>
      </c>
      <c r="C2642" s="7" t="n">
        <v>53</v>
      </c>
      <c r="D2642" s="7" t="s">
        <v>102</v>
      </c>
      <c r="E2642" s="7" t="n">
        <v>130</v>
      </c>
      <c r="F2642" s="7" t="n">
        <v>4</v>
      </c>
      <c r="G2642" s="14" t="n">
        <v>12990.51</v>
      </c>
      <c r="H2642" s="14" t="n">
        <v>0</v>
      </c>
      <c r="I2642" s="14" t="n">
        <v>0</v>
      </c>
      <c r="J2642" s="14" t="n">
        <v>0</v>
      </c>
      <c r="K2642" s="14" t="n">
        <v>139400</v>
      </c>
      <c r="L2642" s="14" t="n">
        <v>0</v>
      </c>
      <c r="M2642" s="14" t="n">
        <v>9600</v>
      </c>
      <c r="N2642" s="14" t="n">
        <v>3.3</v>
      </c>
      <c r="O2642" s="14" t="n">
        <v>848.82</v>
      </c>
      <c r="P2642" s="7" t="n">
        <v>4</v>
      </c>
      <c r="Q2642" s="7" t="n">
        <v>28</v>
      </c>
      <c r="R2642" s="7" t="n">
        <v>16</v>
      </c>
      <c r="S2642" s="7" t="n">
        <v>0.98</v>
      </c>
      <c r="T2642" s="7" t="n">
        <v>0</v>
      </c>
      <c r="U2642" s="7" t="n">
        <v>0</v>
      </c>
      <c r="V2642" s="7" t="n">
        <v>0.0407</v>
      </c>
      <c r="W2642" s="7"/>
    </row>
    <row r="2643" customFormat="false" ht="15" hidden="false" customHeight="false" outlineLevel="0" collapsed="false">
      <c r="A2643" s="7" t="s">
        <v>2757</v>
      </c>
      <c r="B2643" s="7" t="s">
        <v>101</v>
      </c>
      <c r="C2643" s="7" t="n">
        <v>43</v>
      </c>
      <c r="D2643" s="7" t="s">
        <v>102</v>
      </c>
      <c r="E2643" s="7" t="n">
        <v>102</v>
      </c>
      <c r="F2643" s="7" t="n">
        <v>2</v>
      </c>
      <c r="G2643" s="14" t="n">
        <v>1196.8</v>
      </c>
      <c r="H2643" s="14" t="n">
        <v>0</v>
      </c>
      <c r="I2643" s="14" t="n">
        <v>0</v>
      </c>
      <c r="J2643" s="14" t="n">
        <v>0</v>
      </c>
      <c r="K2643" s="14" t="n">
        <v>0</v>
      </c>
      <c r="L2643" s="14" t="n">
        <v>0</v>
      </c>
      <c r="M2643" s="14"/>
      <c r="N2643" s="14"/>
      <c r="O2643" s="14" t="n">
        <v>0</v>
      </c>
      <c r="P2643" s="7" t="n">
        <v>48</v>
      </c>
      <c r="Q2643" s="7" t="n">
        <v>1</v>
      </c>
      <c r="R2643" s="7" t="n">
        <v>4</v>
      </c>
      <c r="S2643" s="7" t="n">
        <v>0.796</v>
      </c>
      <c r="T2643" s="7" t="n">
        <v>0</v>
      </c>
      <c r="U2643" s="7" t="n">
        <v>0</v>
      </c>
      <c r="V2643" s="7" t="n">
        <v>0.1471</v>
      </c>
      <c r="W2643" s="7"/>
    </row>
    <row r="2644" customFormat="false" ht="15" hidden="false" customHeight="false" outlineLevel="0" collapsed="false">
      <c r="A2644" s="7" t="s">
        <v>2758</v>
      </c>
      <c r="B2644" s="7" t="s">
        <v>128</v>
      </c>
      <c r="C2644" s="7" t="n">
        <v>20</v>
      </c>
      <c r="D2644" s="7" t="s">
        <v>104</v>
      </c>
      <c r="E2644" s="7" t="n">
        <v>5</v>
      </c>
      <c r="F2644" s="7" t="n">
        <v>2</v>
      </c>
      <c r="G2644" s="14" t="n">
        <v>719.55</v>
      </c>
      <c r="H2644" s="14" t="n">
        <v>354.57</v>
      </c>
      <c r="I2644" s="14" t="n">
        <v>0</v>
      </c>
      <c r="J2644" s="14" t="n">
        <v>0</v>
      </c>
      <c r="K2644" s="14" t="n">
        <v>0</v>
      </c>
      <c r="L2644" s="14" t="n">
        <v>0</v>
      </c>
      <c r="M2644" s="14"/>
      <c r="N2644" s="14"/>
      <c r="O2644" s="14" t="n">
        <v>0</v>
      </c>
      <c r="P2644" s="7" t="n">
        <v>11</v>
      </c>
      <c r="Q2644" s="7" t="n">
        <v>24</v>
      </c>
      <c r="R2644" s="7" t="n">
        <v>14</v>
      </c>
      <c r="S2644" s="7" t="n">
        <v>0.989</v>
      </c>
      <c r="T2644" s="7" t="n">
        <v>0</v>
      </c>
      <c r="U2644" s="7" t="n">
        <v>0</v>
      </c>
      <c r="V2644" s="7" t="n">
        <v>0.0294</v>
      </c>
      <c r="W2644" s="7"/>
    </row>
    <row r="2645" customFormat="false" ht="15" hidden="false" customHeight="false" outlineLevel="0" collapsed="false">
      <c r="A2645" s="7" t="s">
        <v>2759</v>
      </c>
      <c r="B2645" s="7" t="s">
        <v>101</v>
      </c>
      <c r="C2645" s="7" t="n">
        <v>55</v>
      </c>
      <c r="D2645" s="7" t="s">
        <v>104</v>
      </c>
      <c r="E2645" s="7" t="n">
        <v>38</v>
      </c>
      <c r="F2645" s="7" t="n">
        <v>6</v>
      </c>
      <c r="G2645" s="14" t="n">
        <v>16953.33</v>
      </c>
      <c r="H2645" s="14" t="n">
        <v>103776.7</v>
      </c>
      <c r="I2645" s="14" t="n">
        <v>252600</v>
      </c>
      <c r="J2645" s="14" t="n">
        <v>0</v>
      </c>
      <c r="K2645" s="14" t="n">
        <v>844900</v>
      </c>
      <c r="L2645" s="14" t="n">
        <v>0</v>
      </c>
      <c r="M2645" s="14" t="n">
        <v>36800</v>
      </c>
      <c r="N2645" s="14" t="n">
        <v>2.3</v>
      </c>
      <c r="O2645" s="14" t="n">
        <v>3871.68</v>
      </c>
      <c r="P2645" s="7" t="n">
        <v>11</v>
      </c>
      <c r="Q2645" s="7" t="n">
        <v>40</v>
      </c>
      <c r="R2645" s="7" t="n">
        <v>0</v>
      </c>
      <c r="S2645" s="7" t="n">
        <v>0.677</v>
      </c>
      <c r="T2645" s="7" t="n">
        <v>0</v>
      </c>
      <c r="U2645" s="7" t="n">
        <v>0</v>
      </c>
      <c r="V2645" s="7" t="n">
        <v>0.0207</v>
      </c>
      <c r="W2645" s="7"/>
    </row>
    <row r="2646" customFormat="false" ht="15" hidden="false" customHeight="false" outlineLevel="0" collapsed="false">
      <c r="A2646" s="7" t="s">
        <v>2760</v>
      </c>
      <c r="B2646" s="7" t="s">
        <v>108</v>
      </c>
      <c r="C2646" s="7" t="n">
        <v>54</v>
      </c>
      <c r="D2646" s="7" t="s">
        <v>104</v>
      </c>
      <c r="E2646" s="7" t="n">
        <v>13</v>
      </c>
      <c r="F2646" s="7" t="n">
        <v>4</v>
      </c>
      <c r="G2646" s="14" t="n">
        <v>6355.91</v>
      </c>
      <c r="H2646" s="14" t="n">
        <v>62801.27</v>
      </c>
      <c r="I2646" s="14" t="n">
        <v>0</v>
      </c>
      <c r="J2646" s="14" t="n">
        <v>713145.14</v>
      </c>
      <c r="K2646" s="14" t="n">
        <v>0</v>
      </c>
      <c r="L2646" s="14" t="n">
        <v>0</v>
      </c>
      <c r="M2646" s="14" t="n">
        <v>32700</v>
      </c>
      <c r="N2646" s="14" t="n">
        <v>45.2</v>
      </c>
      <c r="O2646" s="14" t="n">
        <v>411.78</v>
      </c>
      <c r="P2646" s="7" t="n">
        <v>9</v>
      </c>
      <c r="Q2646" s="7" t="n">
        <v>12</v>
      </c>
      <c r="R2646" s="7" t="n">
        <v>0</v>
      </c>
      <c r="S2646" s="7" t="n">
        <v>0.738</v>
      </c>
      <c r="T2646" s="7" t="n">
        <v>0</v>
      </c>
      <c r="U2646" s="7" t="n">
        <v>0</v>
      </c>
      <c r="V2646" s="7" t="n">
        <v>0.0537</v>
      </c>
      <c r="W2646" s="7"/>
    </row>
    <row r="2647" customFormat="false" ht="15" hidden="false" customHeight="false" outlineLevel="0" collapsed="false">
      <c r="A2647" s="7" t="s">
        <v>2761</v>
      </c>
      <c r="B2647" s="7" t="s">
        <v>108</v>
      </c>
      <c r="C2647" s="7" t="n">
        <v>28</v>
      </c>
      <c r="D2647" s="7" t="s">
        <v>104</v>
      </c>
      <c r="E2647" s="7" t="n">
        <v>5</v>
      </c>
      <c r="F2647" s="7" t="n">
        <v>5</v>
      </c>
      <c r="G2647" s="14" t="n">
        <v>8160.35</v>
      </c>
      <c r="H2647" s="14" t="n">
        <v>22691.93</v>
      </c>
      <c r="I2647" s="14" t="n">
        <v>0</v>
      </c>
      <c r="J2647" s="14" t="n">
        <v>0</v>
      </c>
      <c r="K2647" s="14" t="n">
        <v>121400</v>
      </c>
      <c r="L2647" s="14" t="n">
        <v>0</v>
      </c>
      <c r="M2647" s="14" t="n">
        <v>12400</v>
      </c>
      <c r="N2647" s="14" t="n">
        <v>7.1</v>
      </c>
      <c r="O2647" s="14" t="n">
        <v>1139.01</v>
      </c>
      <c r="P2647" s="7" t="n">
        <v>1</v>
      </c>
      <c r="Q2647" s="7" t="n">
        <v>93</v>
      </c>
      <c r="R2647" s="7" t="n">
        <v>15</v>
      </c>
      <c r="S2647" s="7" t="n">
        <v>0.591</v>
      </c>
      <c r="T2647" s="7" t="n">
        <v>1</v>
      </c>
      <c r="U2647" s="7" t="n">
        <v>0</v>
      </c>
      <c r="V2647" s="7" t="n">
        <v>0.0266</v>
      </c>
      <c r="W2647" s="7"/>
    </row>
    <row r="2648" customFormat="false" ht="15" hidden="false" customHeight="false" outlineLevel="0" collapsed="false">
      <c r="A2648" s="7" t="s">
        <v>2762</v>
      </c>
      <c r="B2648" s="7" t="s">
        <v>108</v>
      </c>
      <c r="C2648" s="7" t="n">
        <v>67</v>
      </c>
      <c r="D2648" s="7" t="s">
        <v>102</v>
      </c>
      <c r="E2648" s="7" t="n">
        <v>146</v>
      </c>
      <c r="F2648" s="7" t="n">
        <v>3</v>
      </c>
      <c r="G2648" s="14" t="n">
        <v>1293.11</v>
      </c>
      <c r="H2648" s="14" t="n">
        <v>4842.36</v>
      </c>
      <c r="I2648" s="14" t="n">
        <v>0</v>
      </c>
      <c r="J2648" s="14" t="n">
        <v>0</v>
      </c>
      <c r="K2648" s="14" t="n">
        <v>0</v>
      </c>
      <c r="L2648" s="14" t="n">
        <v>0</v>
      </c>
      <c r="M2648" s="14" t="n">
        <v>3100</v>
      </c>
      <c r="N2648" s="14" t="n">
        <v>17.3</v>
      </c>
      <c r="O2648" s="14" t="n">
        <v>52.76</v>
      </c>
      <c r="P2648" s="7" t="n">
        <v>71</v>
      </c>
      <c r="Q2648" s="7" t="n">
        <v>9</v>
      </c>
      <c r="R2648" s="7" t="n">
        <v>6</v>
      </c>
      <c r="S2648" s="7" t="n">
        <v>0.791</v>
      </c>
      <c r="T2648" s="7" t="n">
        <v>1</v>
      </c>
      <c r="U2648" s="7" t="n">
        <v>1</v>
      </c>
      <c r="V2648" s="7" t="n">
        <v>0.1305</v>
      </c>
      <c r="W2648" s="7"/>
    </row>
    <row r="2649" customFormat="false" ht="15" hidden="false" customHeight="false" outlineLevel="0" collapsed="false">
      <c r="A2649" s="7" t="s">
        <v>2763</v>
      </c>
      <c r="B2649" s="7" t="s">
        <v>108</v>
      </c>
      <c r="C2649" s="7" t="n">
        <v>39</v>
      </c>
      <c r="D2649" s="7" t="s">
        <v>104</v>
      </c>
      <c r="E2649" s="7" t="n">
        <v>163</v>
      </c>
      <c r="F2649" s="7" t="n">
        <v>3</v>
      </c>
      <c r="G2649" s="14" t="n">
        <v>10257.06</v>
      </c>
      <c r="H2649" s="14" t="n">
        <v>67039.53</v>
      </c>
      <c r="I2649" s="14" t="n">
        <v>0</v>
      </c>
      <c r="J2649" s="14" t="n">
        <v>0</v>
      </c>
      <c r="K2649" s="14" t="n">
        <v>0</v>
      </c>
      <c r="L2649" s="14" t="n">
        <v>0</v>
      </c>
      <c r="M2649" s="14" t="n">
        <v>8300</v>
      </c>
      <c r="N2649" s="14" t="n">
        <v>63</v>
      </c>
      <c r="O2649" s="14" t="n">
        <v>1551.98</v>
      </c>
      <c r="P2649" s="7" t="n">
        <v>19</v>
      </c>
      <c r="Q2649" s="7" t="n">
        <v>39</v>
      </c>
      <c r="R2649" s="7" t="n">
        <v>12</v>
      </c>
      <c r="S2649" s="7" t="n">
        <v>0.686</v>
      </c>
      <c r="T2649" s="7" t="n">
        <v>1</v>
      </c>
      <c r="U2649" s="7" t="n">
        <v>0</v>
      </c>
      <c r="V2649" s="7" t="n">
        <v>0.0405</v>
      </c>
      <c r="W2649" s="7"/>
    </row>
    <row r="2650" customFormat="false" ht="15" hidden="false" customHeight="false" outlineLevel="0" collapsed="false">
      <c r="A2650" s="7" t="s">
        <v>2764</v>
      </c>
      <c r="B2650" s="7" t="s">
        <v>106</v>
      </c>
      <c r="C2650" s="7" t="n">
        <v>20</v>
      </c>
      <c r="D2650" s="7" t="s">
        <v>104</v>
      </c>
      <c r="E2650" s="7" t="n">
        <v>8</v>
      </c>
      <c r="F2650" s="7" t="n">
        <v>1</v>
      </c>
      <c r="G2650" s="14" t="n">
        <v>692.62</v>
      </c>
      <c r="H2650" s="14" t="n">
        <v>0</v>
      </c>
      <c r="I2650" s="14" t="n">
        <v>0</v>
      </c>
      <c r="J2650" s="14" t="n">
        <v>0</v>
      </c>
      <c r="K2650" s="14" t="n">
        <v>0</v>
      </c>
      <c r="L2650" s="14" t="n">
        <v>0</v>
      </c>
      <c r="M2650" s="14"/>
      <c r="N2650" s="14"/>
      <c r="O2650" s="14" t="n">
        <v>0</v>
      </c>
      <c r="P2650" s="7" t="n">
        <v>3</v>
      </c>
      <c r="Q2650" s="7" t="n">
        <v>49</v>
      </c>
      <c r="R2650" s="7" t="n">
        <v>0</v>
      </c>
      <c r="S2650" s="7" t="n">
        <v>0.919</v>
      </c>
      <c r="T2650" s="7" t="n">
        <v>0</v>
      </c>
      <c r="U2650" s="7" t="n">
        <v>0</v>
      </c>
      <c r="V2650" s="7" t="n">
        <v>0.0309</v>
      </c>
      <c r="W2650" s="7"/>
    </row>
    <row r="2651" customFormat="false" ht="15" hidden="false" customHeight="false" outlineLevel="0" collapsed="false">
      <c r="A2651" s="7" t="s">
        <v>2765</v>
      </c>
      <c r="B2651" s="7" t="s">
        <v>101</v>
      </c>
      <c r="C2651" s="7" t="n">
        <v>75</v>
      </c>
      <c r="D2651" s="7" t="s">
        <v>102</v>
      </c>
      <c r="E2651" s="7" t="n">
        <v>18</v>
      </c>
      <c r="F2651" s="7" t="n">
        <v>6</v>
      </c>
      <c r="G2651" s="14" t="n">
        <v>8395.16</v>
      </c>
      <c r="H2651" s="14" t="n">
        <v>96278.87</v>
      </c>
      <c r="I2651" s="14" t="n">
        <v>0</v>
      </c>
      <c r="J2651" s="14" t="n">
        <v>190203.83</v>
      </c>
      <c r="K2651" s="14" t="n">
        <v>642700</v>
      </c>
      <c r="L2651" s="14" t="n">
        <v>0</v>
      </c>
      <c r="M2651" s="14" t="n">
        <v>17500</v>
      </c>
      <c r="N2651" s="14" t="n">
        <v>10.3</v>
      </c>
      <c r="O2651" s="14" t="n">
        <v>1302.9</v>
      </c>
      <c r="P2651" s="7" t="n">
        <v>2</v>
      </c>
      <c r="Q2651" s="7" t="n">
        <v>24</v>
      </c>
      <c r="R2651" s="7" t="n">
        <v>0</v>
      </c>
      <c r="S2651" s="7" t="n">
        <v>0.002</v>
      </c>
      <c r="T2651" s="7" t="n">
        <v>1</v>
      </c>
      <c r="U2651" s="7" t="n">
        <v>0</v>
      </c>
      <c r="V2651" s="7" t="n">
        <v>0.1152</v>
      </c>
      <c r="W2651" s="7"/>
    </row>
    <row r="2652" customFormat="false" ht="15" hidden="false" customHeight="false" outlineLevel="0" collapsed="false">
      <c r="A2652" s="7" t="s">
        <v>2766</v>
      </c>
      <c r="B2652" s="7" t="s">
        <v>108</v>
      </c>
      <c r="C2652" s="7" t="n">
        <v>41</v>
      </c>
      <c r="D2652" s="7" t="s">
        <v>102</v>
      </c>
      <c r="E2652" s="7" t="n">
        <v>75</v>
      </c>
      <c r="F2652" s="7" t="n">
        <v>3</v>
      </c>
      <c r="G2652" s="14" t="n">
        <v>691.97</v>
      </c>
      <c r="H2652" s="14" t="n">
        <v>4734.77</v>
      </c>
      <c r="I2652" s="14" t="n">
        <v>0</v>
      </c>
      <c r="J2652" s="14" t="n">
        <v>0</v>
      </c>
      <c r="K2652" s="14" t="n">
        <v>54400</v>
      </c>
      <c r="L2652" s="14" t="n">
        <v>0</v>
      </c>
      <c r="M2652" s="14"/>
      <c r="N2652" s="14"/>
      <c r="O2652" s="14" t="n">
        <v>0</v>
      </c>
      <c r="P2652" s="7" t="n">
        <v>1</v>
      </c>
      <c r="Q2652" s="7" t="n">
        <v>22</v>
      </c>
      <c r="R2652" s="7" t="n">
        <v>10</v>
      </c>
      <c r="S2652" s="7" t="n">
        <v>0.552</v>
      </c>
      <c r="T2652" s="7" t="n">
        <v>0</v>
      </c>
      <c r="U2652" s="7" t="n">
        <v>0</v>
      </c>
      <c r="V2652" s="7" t="n">
        <v>0.0514</v>
      </c>
      <c r="W2652" s="7" t="s">
        <v>117</v>
      </c>
    </row>
    <row r="2653" customFormat="false" ht="15" hidden="false" customHeight="false" outlineLevel="0" collapsed="false">
      <c r="A2653" s="7" t="s">
        <v>2767</v>
      </c>
      <c r="B2653" s="7" t="s">
        <v>101</v>
      </c>
      <c r="C2653" s="7" t="n">
        <v>56</v>
      </c>
      <c r="D2653" s="7" t="s">
        <v>102</v>
      </c>
      <c r="E2653" s="7" t="n">
        <v>252</v>
      </c>
      <c r="F2653" s="7" t="n">
        <v>3</v>
      </c>
      <c r="G2653" s="14" t="n">
        <v>15210.11</v>
      </c>
      <c r="H2653" s="14" t="n">
        <v>0</v>
      </c>
      <c r="I2653" s="14" t="n">
        <v>127400</v>
      </c>
      <c r="J2653" s="14" t="n">
        <v>0</v>
      </c>
      <c r="K2653" s="14" t="n">
        <v>0</v>
      </c>
      <c r="L2653" s="14" t="n">
        <v>0</v>
      </c>
      <c r="M2653" s="14" t="n">
        <v>23800</v>
      </c>
      <c r="N2653" s="14" t="n">
        <v>32.1</v>
      </c>
      <c r="O2653" s="14" t="n">
        <v>645.96</v>
      </c>
      <c r="P2653" s="7" t="n">
        <v>20</v>
      </c>
      <c r="Q2653" s="7" t="n">
        <v>12</v>
      </c>
      <c r="R2653" s="7" t="n">
        <v>3</v>
      </c>
      <c r="S2653" s="7" t="n">
        <v>0.655</v>
      </c>
      <c r="T2653" s="7" t="n">
        <v>0</v>
      </c>
      <c r="U2653" s="7" t="n">
        <v>0</v>
      </c>
      <c r="V2653" s="7" t="n">
        <v>0.0671</v>
      </c>
      <c r="W2653" s="7"/>
    </row>
    <row r="2654" customFormat="false" ht="15" hidden="false" customHeight="false" outlineLevel="0" collapsed="false">
      <c r="A2654" s="7" t="s">
        <v>2768</v>
      </c>
      <c r="B2654" s="7" t="s">
        <v>108</v>
      </c>
      <c r="C2654" s="7" t="n">
        <v>56</v>
      </c>
      <c r="D2654" s="7" t="s">
        <v>102</v>
      </c>
      <c r="E2654" s="7" t="n">
        <v>23</v>
      </c>
      <c r="F2654" s="7" t="n">
        <v>3</v>
      </c>
      <c r="G2654" s="14" t="n">
        <v>9513.69</v>
      </c>
      <c r="H2654" s="14" t="n">
        <v>0</v>
      </c>
      <c r="I2654" s="14" t="n">
        <v>0</v>
      </c>
      <c r="J2654" s="14" t="n">
        <v>0</v>
      </c>
      <c r="K2654" s="14" t="n">
        <v>450100</v>
      </c>
      <c r="L2654" s="14" t="n">
        <v>0</v>
      </c>
      <c r="M2654" s="14"/>
      <c r="N2654" s="14"/>
      <c r="O2654" s="14" t="n">
        <v>0</v>
      </c>
      <c r="P2654" s="7" t="n">
        <v>6</v>
      </c>
      <c r="Q2654" s="7" t="n">
        <v>17</v>
      </c>
      <c r="R2654" s="7" t="n">
        <v>4</v>
      </c>
      <c r="S2654" s="7" t="n">
        <v>0.219</v>
      </c>
      <c r="T2654" s="7" t="n">
        <v>0</v>
      </c>
      <c r="U2654" s="7" t="n">
        <v>0</v>
      </c>
      <c r="V2654" s="7" t="n">
        <v>0.106</v>
      </c>
      <c r="W2654" s="7"/>
    </row>
    <row r="2655" customFormat="false" ht="15" hidden="false" customHeight="false" outlineLevel="0" collapsed="false">
      <c r="A2655" s="7" t="s">
        <v>2769</v>
      </c>
      <c r="B2655" s="7" t="s">
        <v>101</v>
      </c>
      <c r="C2655" s="7" t="n">
        <v>71</v>
      </c>
      <c r="D2655" s="7" t="s">
        <v>104</v>
      </c>
      <c r="E2655" s="7" t="n">
        <v>147</v>
      </c>
      <c r="F2655" s="7" t="n">
        <v>2</v>
      </c>
      <c r="G2655" s="14" t="n">
        <v>1769.46</v>
      </c>
      <c r="H2655" s="14" t="n">
        <v>1853.33</v>
      </c>
      <c r="I2655" s="14" t="n">
        <v>0</v>
      </c>
      <c r="J2655" s="14" t="n">
        <v>0</v>
      </c>
      <c r="K2655" s="14" t="n">
        <v>0</v>
      </c>
      <c r="L2655" s="14" t="n">
        <v>0</v>
      </c>
      <c r="M2655" s="14"/>
      <c r="N2655" s="14"/>
      <c r="O2655" s="14" t="n">
        <v>0</v>
      </c>
      <c r="P2655" s="7" t="n">
        <v>19</v>
      </c>
      <c r="Q2655" s="7" t="n">
        <v>19</v>
      </c>
      <c r="R2655" s="7" t="n">
        <v>0</v>
      </c>
      <c r="S2655" s="7" t="n">
        <v>0.342</v>
      </c>
      <c r="T2655" s="7" t="n">
        <v>0</v>
      </c>
      <c r="U2655" s="7" t="n">
        <v>0</v>
      </c>
      <c r="V2655" s="7" t="n">
        <v>0.0261</v>
      </c>
      <c r="W2655" s="7"/>
    </row>
    <row r="2656" customFormat="false" ht="15" hidden="false" customHeight="false" outlineLevel="0" collapsed="false">
      <c r="A2656" s="7" t="s">
        <v>2770</v>
      </c>
      <c r="B2656" s="7" t="s">
        <v>101</v>
      </c>
      <c r="C2656" s="7" t="n">
        <v>42</v>
      </c>
      <c r="D2656" s="7" t="s">
        <v>104</v>
      </c>
      <c r="E2656" s="7" t="n">
        <v>49</v>
      </c>
      <c r="F2656" s="7" t="n">
        <v>6</v>
      </c>
      <c r="G2656" s="14" t="n">
        <v>38071.27</v>
      </c>
      <c r="H2656" s="14" t="n">
        <v>45347.36</v>
      </c>
      <c r="I2656" s="14" t="n">
        <v>83500</v>
      </c>
      <c r="J2656" s="14" t="n">
        <v>80823.61</v>
      </c>
      <c r="K2656" s="14" t="n">
        <v>0</v>
      </c>
      <c r="L2656" s="14" t="n">
        <v>0</v>
      </c>
      <c r="M2656" s="14" t="n">
        <v>11000</v>
      </c>
      <c r="N2656" s="14" t="n">
        <v>64.6</v>
      </c>
      <c r="O2656" s="14" t="n">
        <v>634.61</v>
      </c>
      <c r="P2656" s="7" t="n">
        <v>12</v>
      </c>
      <c r="Q2656" s="7" t="n">
        <v>41</v>
      </c>
      <c r="R2656" s="7" t="n">
        <v>5</v>
      </c>
      <c r="S2656" s="7" t="n">
        <v>0.927</v>
      </c>
      <c r="T2656" s="7" t="n">
        <v>1</v>
      </c>
      <c r="U2656" s="7" t="n">
        <v>0</v>
      </c>
      <c r="V2656" s="7" t="n">
        <v>0.038</v>
      </c>
      <c r="W2656" s="7"/>
    </row>
    <row r="2657" customFormat="false" ht="15" hidden="false" customHeight="false" outlineLevel="0" collapsed="false">
      <c r="A2657" s="7" t="s">
        <v>2771</v>
      </c>
      <c r="B2657" s="7" t="s">
        <v>108</v>
      </c>
      <c r="C2657" s="7" t="n">
        <v>44</v>
      </c>
      <c r="D2657" s="7" t="s">
        <v>102</v>
      </c>
      <c r="E2657" s="7" t="n">
        <v>179</v>
      </c>
      <c r="F2657" s="7" t="n">
        <v>1</v>
      </c>
      <c r="G2657" s="14" t="n">
        <v>3544.54</v>
      </c>
      <c r="H2657" s="14" t="n">
        <v>0</v>
      </c>
      <c r="I2657" s="14" t="n">
        <v>0</v>
      </c>
      <c r="J2657" s="14" t="n">
        <v>0</v>
      </c>
      <c r="K2657" s="14" t="n">
        <v>0</v>
      </c>
      <c r="L2657" s="14" t="n">
        <v>0</v>
      </c>
      <c r="M2657" s="14"/>
      <c r="N2657" s="14"/>
      <c r="O2657" s="14" t="n">
        <v>0</v>
      </c>
      <c r="P2657" s="7" t="n">
        <v>22</v>
      </c>
      <c r="Q2657" s="7" t="n">
        <v>10</v>
      </c>
      <c r="R2657" s="7" t="n">
        <v>9</v>
      </c>
      <c r="S2657" s="7" t="n">
        <v>0.73</v>
      </c>
      <c r="T2657" s="7" t="n">
        <v>0</v>
      </c>
      <c r="U2657" s="7" t="n">
        <v>0</v>
      </c>
      <c r="V2657" s="7" t="n">
        <v>0.0957</v>
      </c>
      <c r="W2657" s="7"/>
    </row>
    <row r="2658" customFormat="false" ht="15" hidden="false" customHeight="false" outlineLevel="0" collapsed="false">
      <c r="A2658" s="7" t="s">
        <v>2772</v>
      </c>
      <c r="B2658" s="7" t="s">
        <v>108</v>
      </c>
      <c r="C2658" s="7" t="n">
        <v>83</v>
      </c>
      <c r="D2658" s="7" t="s">
        <v>102</v>
      </c>
      <c r="E2658" s="7" t="n">
        <v>314</v>
      </c>
      <c r="F2658" s="7" t="n">
        <v>2</v>
      </c>
      <c r="G2658" s="14" t="n">
        <v>12137.84</v>
      </c>
      <c r="H2658" s="14" t="n">
        <v>0</v>
      </c>
      <c r="I2658" s="14" t="n">
        <v>0</v>
      </c>
      <c r="J2658" s="14" t="n">
        <v>0</v>
      </c>
      <c r="K2658" s="14" t="n">
        <v>0</v>
      </c>
      <c r="L2658" s="14" t="n">
        <v>0</v>
      </c>
      <c r="M2658" s="14" t="n">
        <v>14900</v>
      </c>
      <c r="N2658" s="14" t="n">
        <v>25.5</v>
      </c>
      <c r="O2658" s="14" t="n">
        <v>0</v>
      </c>
      <c r="P2658" s="7" t="n">
        <v>96</v>
      </c>
      <c r="Q2658" s="7" t="n">
        <v>0</v>
      </c>
      <c r="R2658" s="7" t="n">
        <v>0</v>
      </c>
      <c r="S2658" s="7"/>
      <c r="T2658" s="7" t="n">
        <v>0</v>
      </c>
      <c r="U2658" s="7" t="n">
        <v>0</v>
      </c>
      <c r="V2658" s="7" t="n">
        <v>0.2682</v>
      </c>
      <c r="W2658" s="7"/>
    </row>
    <row r="2659" customFormat="false" ht="15" hidden="false" customHeight="false" outlineLevel="0" collapsed="false">
      <c r="A2659" s="7" t="s">
        <v>2773</v>
      </c>
      <c r="B2659" s="7" t="s">
        <v>106</v>
      </c>
      <c r="C2659" s="7" t="n">
        <v>56</v>
      </c>
      <c r="D2659" s="7" t="s">
        <v>104</v>
      </c>
      <c r="E2659" s="7" t="n">
        <v>86</v>
      </c>
      <c r="F2659" s="7" t="n">
        <v>3</v>
      </c>
      <c r="G2659" s="14" t="n">
        <v>4551.69</v>
      </c>
      <c r="H2659" s="14" t="n">
        <v>7685.01</v>
      </c>
      <c r="I2659" s="14" t="n">
        <v>0</v>
      </c>
      <c r="J2659" s="14" t="n">
        <v>0</v>
      </c>
      <c r="K2659" s="14" t="n">
        <v>0</v>
      </c>
      <c r="L2659" s="14" t="n">
        <v>14410</v>
      </c>
      <c r="M2659" s="14"/>
      <c r="N2659" s="14"/>
      <c r="O2659" s="14" t="n">
        <v>0</v>
      </c>
      <c r="P2659" s="7" t="n">
        <v>15</v>
      </c>
      <c r="Q2659" s="7" t="n">
        <v>43</v>
      </c>
      <c r="R2659" s="7" t="n">
        <v>9</v>
      </c>
      <c r="S2659" s="7" t="n">
        <v>0.578</v>
      </c>
      <c r="T2659" s="7" t="n">
        <v>0</v>
      </c>
      <c r="U2659" s="7" t="n">
        <v>0</v>
      </c>
      <c r="V2659" s="7" t="n">
        <v>0.025</v>
      </c>
      <c r="W2659" s="7"/>
    </row>
    <row r="2660" customFormat="false" ht="15" hidden="false" customHeight="false" outlineLevel="0" collapsed="false">
      <c r="A2660" s="7" t="s">
        <v>2774</v>
      </c>
      <c r="B2660" s="7" t="s">
        <v>106</v>
      </c>
      <c r="C2660" s="7" t="n">
        <v>50</v>
      </c>
      <c r="D2660" s="7" t="s">
        <v>102</v>
      </c>
      <c r="E2660" s="7" t="n">
        <v>110</v>
      </c>
      <c r="F2660" s="7" t="n">
        <v>2</v>
      </c>
      <c r="G2660" s="14" t="n">
        <v>2537.43</v>
      </c>
      <c r="H2660" s="14" t="n">
        <v>0</v>
      </c>
      <c r="I2660" s="14" t="n">
        <v>0</v>
      </c>
      <c r="J2660" s="14" t="n">
        <v>0</v>
      </c>
      <c r="K2660" s="14" t="n">
        <v>0</v>
      </c>
      <c r="L2660" s="14" t="n">
        <v>26120</v>
      </c>
      <c r="M2660" s="14"/>
      <c r="N2660" s="14"/>
      <c r="O2660" s="14" t="n">
        <v>0</v>
      </c>
      <c r="P2660" s="7" t="n">
        <v>25</v>
      </c>
      <c r="Q2660" s="7" t="n">
        <v>11</v>
      </c>
      <c r="R2660" s="7" t="n">
        <v>7</v>
      </c>
      <c r="S2660" s="7" t="n">
        <v>0.312</v>
      </c>
      <c r="T2660" s="7" t="n">
        <v>1</v>
      </c>
      <c r="U2660" s="7" t="n">
        <v>0</v>
      </c>
      <c r="V2660" s="7" t="n">
        <v>0.2151</v>
      </c>
      <c r="W2660" s="7"/>
    </row>
    <row r="2661" customFormat="false" ht="15" hidden="false" customHeight="false" outlineLevel="0" collapsed="false">
      <c r="A2661" s="7" t="s">
        <v>2775</v>
      </c>
      <c r="B2661" s="7" t="s">
        <v>101</v>
      </c>
      <c r="C2661" s="7" t="n">
        <v>63</v>
      </c>
      <c r="D2661" s="7" t="s">
        <v>102</v>
      </c>
      <c r="E2661" s="7" t="n">
        <v>76</v>
      </c>
      <c r="F2661" s="7" t="n">
        <v>3</v>
      </c>
      <c r="G2661" s="14" t="n">
        <v>2655.54</v>
      </c>
      <c r="H2661" s="14" t="n">
        <v>5034.34</v>
      </c>
      <c r="I2661" s="14" t="n">
        <v>0</v>
      </c>
      <c r="J2661" s="14" t="n">
        <v>0</v>
      </c>
      <c r="K2661" s="14" t="n">
        <v>0</v>
      </c>
      <c r="L2661" s="14" t="n">
        <v>0</v>
      </c>
      <c r="M2661" s="14" t="n">
        <v>7900</v>
      </c>
      <c r="N2661" s="14" t="n">
        <v>42.5</v>
      </c>
      <c r="O2661" s="14" t="n">
        <v>481.36</v>
      </c>
      <c r="P2661" s="7" t="n">
        <v>6</v>
      </c>
      <c r="Q2661" s="7" t="n">
        <v>31</v>
      </c>
      <c r="R2661" s="7" t="n">
        <v>8</v>
      </c>
      <c r="S2661" s="7" t="n">
        <v>0.532</v>
      </c>
      <c r="T2661" s="7" t="n">
        <v>1</v>
      </c>
      <c r="U2661" s="7" t="n">
        <v>0</v>
      </c>
      <c r="V2661" s="7" t="n">
        <v>0.1209</v>
      </c>
      <c r="W2661" s="7"/>
    </row>
    <row r="2662" customFormat="false" ht="15" hidden="false" customHeight="false" outlineLevel="0" collapsed="false">
      <c r="A2662" s="7" t="s">
        <v>2776</v>
      </c>
      <c r="B2662" s="7" t="s">
        <v>106</v>
      </c>
      <c r="C2662" s="7" t="n">
        <v>41</v>
      </c>
      <c r="D2662" s="7" t="s">
        <v>102</v>
      </c>
      <c r="E2662" s="7" t="n">
        <v>39</v>
      </c>
      <c r="F2662" s="7" t="n">
        <v>2</v>
      </c>
      <c r="G2662" s="14" t="n">
        <v>28256.88</v>
      </c>
      <c r="H2662" s="14" t="n">
        <v>243364.6</v>
      </c>
      <c r="I2662" s="14" t="n">
        <v>0</v>
      </c>
      <c r="J2662" s="14" t="n">
        <v>0</v>
      </c>
      <c r="K2662" s="14" t="n">
        <v>0</v>
      </c>
      <c r="L2662" s="14" t="n">
        <v>0</v>
      </c>
      <c r="M2662" s="14"/>
      <c r="N2662" s="14"/>
      <c r="O2662" s="14" t="n">
        <v>0</v>
      </c>
      <c r="P2662" s="7" t="n">
        <v>98</v>
      </c>
      <c r="Q2662" s="7" t="n">
        <v>0</v>
      </c>
      <c r="R2662" s="7" t="n">
        <v>0</v>
      </c>
      <c r="S2662" s="7"/>
      <c r="T2662" s="7" t="n">
        <v>0</v>
      </c>
      <c r="U2662" s="7" t="n">
        <v>0</v>
      </c>
      <c r="V2662" s="7" t="n">
        <v>0.3693</v>
      </c>
      <c r="W2662" s="7"/>
    </row>
    <row r="2663" customFormat="false" ht="15" hidden="false" customHeight="false" outlineLevel="0" collapsed="false">
      <c r="A2663" s="7" t="s">
        <v>2777</v>
      </c>
      <c r="B2663" s="7" t="s">
        <v>128</v>
      </c>
      <c r="C2663" s="7" t="n">
        <v>42</v>
      </c>
      <c r="D2663" s="7" t="s">
        <v>104</v>
      </c>
      <c r="E2663" s="7" t="n">
        <v>39</v>
      </c>
      <c r="F2663" s="7" t="n">
        <v>4</v>
      </c>
      <c r="G2663" s="14" t="n">
        <v>828.74</v>
      </c>
      <c r="H2663" s="14" t="n">
        <v>84244.05</v>
      </c>
      <c r="I2663" s="14" t="n">
        <v>0</v>
      </c>
      <c r="J2663" s="14" t="n">
        <v>0</v>
      </c>
      <c r="K2663" s="14" t="n">
        <v>0</v>
      </c>
      <c r="L2663" s="14" t="n">
        <v>0</v>
      </c>
      <c r="M2663" s="14" t="n">
        <v>14900</v>
      </c>
      <c r="N2663" s="14" t="n">
        <v>29.9</v>
      </c>
      <c r="O2663" s="14" t="n">
        <v>332.22</v>
      </c>
      <c r="P2663" s="7" t="n">
        <v>1</v>
      </c>
      <c r="Q2663" s="7" t="n">
        <v>63</v>
      </c>
      <c r="R2663" s="7" t="n">
        <v>13</v>
      </c>
      <c r="S2663" s="7" t="n">
        <v>0.809</v>
      </c>
      <c r="T2663" s="7" t="n">
        <v>1</v>
      </c>
      <c r="U2663" s="7" t="n">
        <v>0</v>
      </c>
      <c r="V2663" s="7" t="n">
        <v>0.0354</v>
      </c>
      <c r="W2663" s="7"/>
    </row>
    <row r="2664" customFormat="false" ht="15" hidden="false" customHeight="false" outlineLevel="0" collapsed="false">
      <c r="A2664" s="7" t="s">
        <v>2778</v>
      </c>
      <c r="B2664" s="7" t="s">
        <v>101</v>
      </c>
      <c r="C2664" s="7" t="n">
        <v>52</v>
      </c>
      <c r="D2664" s="7" t="s">
        <v>102</v>
      </c>
      <c r="E2664" s="7" t="n">
        <v>269</v>
      </c>
      <c r="F2664" s="7" t="n">
        <v>4</v>
      </c>
      <c r="G2664" s="14" t="n">
        <v>7376.8</v>
      </c>
      <c r="H2664" s="14" t="n">
        <v>0</v>
      </c>
      <c r="I2664" s="14" t="n">
        <v>27900</v>
      </c>
      <c r="J2664" s="14" t="n">
        <v>0</v>
      </c>
      <c r="K2664" s="14" t="n">
        <v>236000</v>
      </c>
      <c r="L2664" s="14" t="n">
        <v>10410</v>
      </c>
      <c r="M2664" s="14"/>
      <c r="N2664" s="14"/>
      <c r="O2664" s="14" t="n">
        <v>0</v>
      </c>
      <c r="P2664" s="7" t="n">
        <v>28</v>
      </c>
      <c r="Q2664" s="7" t="n">
        <v>13</v>
      </c>
      <c r="R2664" s="7" t="n">
        <v>6</v>
      </c>
      <c r="S2664" s="7" t="n">
        <v>0.569</v>
      </c>
      <c r="T2664" s="7" t="n">
        <v>2</v>
      </c>
      <c r="U2664" s="7" t="n">
        <v>1</v>
      </c>
      <c r="V2664" s="7" t="n">
        <v>0.2756</v>
      </c>
      <c r="W2664" s="7"/>
    </row>
    <row r="2665" customFormat="false" ht="15" hidden="false" customHeight="false" outlineLevel="0" collapsed="false">
      <c r="A2665" s="7" t="s">
        <v>2779</v>
      </c>
      <c r="B2665" s="7" t="s">
        <v>108</v>
      </c>
      <c r="C2665" s="7" t="n">
        <v>20</v>
      </c>
      <c r="D2665" s="7" t="s">
        <v>102</v>
      </c>
      <c r="E2665" s="7" t="n">
        <v>6</v>
      </c>
      <c r="F2665" s="7" t="n">
        <v>1</v>
      </c>
      <c r="G2665" s="14" t="n">
        <v>1221.87</v>
      </c>
      <c r="H2665" s="14" t="n">
        <v>0</v>
      </c>
      <c r="I2665" s="14" t="n">
        <v>0</v>
      </c>
      <c r="J2665" s="14" t="n">
        <v>0</v>
      </c>
      <c r="K2665" s="14" t="n">
        <v>0</v>
      </c>
      <c r="L2665" s="14" t="n">
        <v>0</v>
      </c>
      <c r="M2665" s="14"/>
      <c r="N2665" s="14"/>
      <c r="O2665" s="14" t="n">
        <v>0</v>
      </c>
      <c r="P2665" s="7" t="n">
        <v>1</v>
      </c>
      <c r="Q2665" s="7" t="n">
        <v>22</v>
      </c>
      <c r="R2665" s="7" t="n">
        <v>11</v>
      </c>
      <c r="S2665" s="7" t="n">
        <v>0.908</v>
      </c>
      <c r="T2665" s="7" t="n">
        <v>0</v>
      </c>
      <c r="U2665" s="7" t="n">
        <v>0</v>
      </c>
      <c r="V2665" s="7" t="n">
        <v>0.0957</v>
      </c>
      <c r="W2665" s="7"/>
    </row>
    <row r="2666" customFormat="false" ht="15" hidden="false" customHeight="false" outlineLevel="0" collapsed="false">
      <c r="A2666" s="7" t="s">
        <v>2780</v>
      </c>
      <c r="B2666" s="7" t="s">
        <v>108</v>
      </c>
      <c r="C2666" s="7" t="n">
        <v>73</v>
      </c>
      <c r="D2666" s="7" t="s">
        <v>102</v>
      </c>
      <c r="E2666" s="7" t="n">
        <v>193</v>
      </c>
      <c r="F2666" s="7" t="n">
        <v>3</v>
      </c>
      <c r="G2666" s="14" t="n">
        <v>769.64</v>
      </c>
      <c r="H2666" s="14" t="n">
        <v>0</v>
      </c>
      <c r="I2666" s="14" t="n">
        <v>9300</v>
      </c>
      <c r="J2666" s="14" t="n">
        <v>0</v>
      </c>
      <c r="K2666" s="14" t="n">
        <v>0</v>
      </c>
      <c r="L2666" s="14" t="n">
        <v>0</v>
      </c>
      <c r="M2666" s="14"/>
      <c r="N2666" s="14"/>
      <c r="O2666" s="14" t="n">
        <v>0</v>
      </c>
      <c r="P2666" s="7" t="n">
        <v>199</v>
      </c>
      <c r="Q2666" s="7" t="n">
        <v>0</v>
      </c>
      <c r="R2666" s="7" t="n">
        <v>0</v>
      </c>
      <c r="S2666" s="7"/>
      <c r="T2666" s="7" t="n">
        <v>0</v>
      </c>
      <c r="U2666" s="7" t="n">
        <v>1</v>
      </c>
      <c r="V2666" s="7" t="n">
        <v>0.2436</v>
      </c>
      <c r="W2666" s="7"/>
    </row>
    <row r="2667" customFormat="false" ht="15" hidden="false" customHeight="false" outlineLevel="0" collapsed="false">
      <c r="A2667" s="7" t="s">
        <v>2781</v>
      </c>
      <c r="B2667" s="7" t="s">
        <v>108</v>
      </c>
      <c r="C2667" s="7" t="n">
        <v>69</v>
      </c>
      <c r="D2667" s="7" t="s">
        <v>102</v>
      </c>
      <c r="E2667" s="7" t="n">
        <v>60</v>
      </c>
      <c r="F2667" s="7" t="n">
        <v>3</v>
      </c>
      <c r="G2667" s="14" t="n">
        <v>10301.08</v>
      </c>
      <c r="H2667" s="14" t="n">
        <v>24203.9</v>
      </c>
      <c r="I2667" s="14" t="n">
        <v>0</v>
      </c>
      <c r="J2667" s="14" t="n">
        <v>0</v>
      </c>
      <c r="K2667" s="14" t="n">
        <v>0</v>
      </c>
      <c r="L2667" s="14" t="n">
        <v>0</v>
      </c>
      <c r="M2667" s="14" t="n">
        <v>7200</v>
      </c>
      <c r="N2667" s="14" t="n">
        <v>27.3</v>
      </c>
      <c r="O2667" s="14" t="n">
        <v>144.29</v>
      </c>
      <c r="P2667" s="7" t="n">
        <v>39</v>
      </c>
      <c r="Q2667" s="7" t="n">
        <v>6</v>
      </c>
      <c r="R2667" s="7" t="n">
        <v>0</v>
      </c>
      <c r="S2667" s="7" t="n">
        <v>0.254</v>
      </c>
      <c r="T2667" s="7" t="n">
        <v>1</v>
      </c>
      <c r="U2667" s="7" t="n">
        <v>1</v>
      </c>
      <c r="V2667" s="7" t="n">
        <v>0.2509</v>
      </c>
      <c r="W2667" s="7"/>
    </row>
    <row r="2668" customFormat="false" ht="15" hidden="false" customHeight="false" outlineLevel="0" collapsed="false">
      <c r="A2668" s="7" t="s">
        <v>2782</v>
      </c>
      <c r="B2668" s="7" t="s">
        <v>101</v>
      </c>
      <c r="C2668" s="7" t="n">
        <v>42</v>
      </c>
      <c r="D2668" s="7" t="s">
        <v>102</v>
      </c>
      <c r="E2668" s="7" t="n">
        <v>181</v>
      </c>
      <c r="F2668" s="7" t="n">
        <v>3</v>
      </c>
      <c r="G2668" s="14" t="n">
        <v>2066.68</v>
      </c>
      <c r="H2668" s="14" t="n">
        <v>2554.68</v>
      </c>
      <c r="I2668" s="14" t="n">
        <v>0</v>
      </c>
      <c r="J2668" s="14" t="n">
        <v>0</v>
      </c>
      <c r="K2668" s="14" t="n">
        <v>0</v>
      </c>
      <c r="L2668" s="14" t="n">
        <v>0</v>
      </c>
      <c r="M2668" s="14"/>
      <c r="N2668" s="14"/>
      <c r="O2668" s="14" t="n">
        <v>0</v>
      </c>
      <c r="P2668" s="7" t="n">
        <v>323</v>
      </c>
      <c r="Q2668" s="7" t="n">
        <v>0</v>
      </c>
      <c r="R2668" s="7" t="n">
        <v>0</v>
      </c>
      <c r="S2668" s="7"/>
      <c r="T2668" s="7" t="n">
        <v>1</v>
      </c>
      <c r="U2668" s="7" t="n">
        <v>0</v>
      </c>
      <c r="V2668" s="7" t="n">
        <v>0.3563</v>
      </c>
      <c r="W2668" s="7"/>
    </row>
    <row r="2669" customFormat="false" ht="15" hidden="false" customHeight="false" outlineLevel="0" collapsed="false">
      <c r="A2669" s="7" t="s">
        <v>2783</v>
      </c>
      <c r="B2669" s="7" t="s">
        <v>108</v>
      </c>
      <c r="C2669" s="7" t="n">
        <v>36</v>
      </c>
      <c r="D2669" s="7" t="s">
        <v>102</v>
      </c>
      <c r="E2669" s="7" t="n">
        <v>100</v>
      </c>
      <c r="F2669" s="7" t="n">
        <v>1</v>
      </c>
      <c r="G2669" s="14" t="n">
        <v>1047.99</v>
      </c>
      <c r="H2669" s="14" t="n">
        <v>0</v>
      </c>
      <c r="I2669" s="14" t="n">
        <v>0</v>
      </c>
      <c r="J2669" s="14" t="n">
        <v>0</v>
      </c>
      <c r="K2669" s="14" t="n">
        <v>0</v>
      </c>
      <c r="L2669" s="14" t="n">
        <v>0</v>
      </c>
      <c r="M2669" s="14"/>
      <c r="N2669" s="14"/>
      <c r="O2669" s="14" t="n">
        <v>0</v>
      </c>
      <c r="P2669" s="7" t="n">
        <v>23</v>
      </c>
      <c r="Q2669" s="7" t="n">
        <v>13</v>
      </c>
      <c r="R2669" s="7" t="n">
        <v>8</v>
      </c>
      <c r="S2669" s="7" t="n">
        <v>0.652</v>
      </c>
      <c r="T2669" s="7" t="n">
        <v>3</v>
      </c>
      <c r="U2669" s="7" t="n">
        <v>1</v>
      </c>
      <c r="V2669" s="7" t="n">
        <v>0.5106</v>
      </c>
      <c r="W2669" s="7"/>
    </row>
    <row r="2670" customFormat="false" ht="15" hidden="false" customHeight="false" outlineLevel="0" collapsed="false">
      <c r="A2670" s="7" t="s">
        <v>2784</v>
      </c>
      <c r="B2670" s="7" t="s">
        <v>108</v>
      </c>
      <c r="C2670" s="7" t="n">
        <v>55</v>
      </c>
      <c r="D2670" s="7" t="s">
        <v>104</v>
      </c>
      <c r="E2670" s="7" t="n">
        <v>113</v>
      </c>
      <c r="F2670" s="7" t="n">
        <v>4</v>
      </c>
      <c r="G2670" s="14" t="n">
        <v>3551.68</v>
      </c>
      <c r="H2670" s="14" t="n">
        <v>89495.43</v>
      </c>
      <c r="I2670" s="14" t="n">
        <v>124900</v>
      </c>
      <c r="J2670" s="14" t="n">
        <v>0</v>
      </c>
      <c r="K2670" s="14" t="n">
        <v>0</v>
      </c>
      <c r="L2670" s="14" t="n">
        <v>0</v>
      </c>
      <c r="M2670" s="14" t="n">
        <v>15200</v>
      </c>
      <c r="N2670" s="14" t="n">
        <v>41.2</v>
      </c>
      <c r="O2670" s="14" t="n">
        <v>1276.11</v>
      </c>
      <c r="P2670" s="7" t="n">
        <v>3</v>
      </c>
      <c r="Q2670" s="7" t="n">
        <v>63</v>
      </c>
      <c r="R2670" s="7" t="n">
        <v>8</v>
      </c>
      <c r="S2670" s="7" t="n">
        <v>0.518</v>
      </c>
      <c r="T2670" s="7" t="n">
        <v>1</v>
      </c>
      <c r="U2670" s="7" t="n">
        <v>0</v>
      </c>
      <c r="V2670" s="7" t="n">
        <v>0.0439</v>
      </c>
      <c r="W2670" s="7"/>
    </row>
    <row r="2671" customFormat="false" ht="15" hidden="false" customHeight="false" outlineLevel="0" collapsed="false">
      <c r="A2671" s="7" t="s">
        <v>2785</v>
      </c>
      <c r="B2671" s="7" t="s">
        <v>108</v>
      </c>
      <c r="C2671" s="7" t="n">
        <v>29</v>
      </c>
      <c r="D2671" s="7" t="s">
        <v>104</v>
      </c>
      <c r="E2671" s="7" t="n">
        <v>21</v>
      </c>
      <c r="F2671" s="7" t="n">
        <v>3</v>
      </c>
      <c r="G2671" s="14" t="n">
        <v>2044.24</v>
      </c>
      <c r="H2671" s="14" t="n">
        <v>5644.04</v>
      </c>
      <c r="I2671" s="14" t="n">
        <v>0</v>
      </c>
      <c r="J2671" s="14" t="n">
        <v>0</v>
      </c>
      <c r="K2671" s="14" t="n">
        <v>0</v>
      </c>
      <c r="L2671" s="14" t="n">
        <v>0</v>
      </c>
      <c r="M2671" s="14" t="n">
        <v>4700</v>
      </c>
      <c r="N2671" s="14" t="n">
        <v>48.9</v>
      </c>
      <c r="O2671" s="14" t="n">
        <v>0</v>
      </c>
      <c r="P2671" s="7" t="n">
        <v>270</v>
      </c>
      <c r="Q2671" s="7" t="n">
        <v>0</v>
      </c>
      <c r="R2671" s="7" t="n">
        <v>0</v>
      </c>
      <c r="S2671" s="7"/>
      <c r="T2671" s="7" t="n">
        <v>0</v>
      </c>
      <c r="U2671" s="7" t="n">
        <v>0</v>
      </c>
      <c r="V2671" s="7" t="n">
        <v>0.209</v>
      </c>
      <c r="W2671" s="7"/>
    </row>
    <row r="2672" customFormat="false" ht="15" hidden="false" customHeight="false" outlineLevel="0" collapsed="false">
      <c r="A2672" s="7" t="s">
        <v>2786</v>
      </c>
      <c r="B2672" s="7" t="s">
        <v>106</v>
      </c>
      <c r="C2672" s="7" t="n">
        <v>41</v>
      </c>
      <c r="D2672" s="7" t="s">
        <v>102</v>
      </c>
      <c r="E2672" s="7" t="n">
        <v>61</v>
      </c>
      <c r="F2672" s="7" t="n">
        <v>2</v>
      </c>
      <c r="G2672" s="14" t="n">
        <v>1492.43</v>
      </c>
      <c r="H2672" s="14" t="n">
        <v>5094.48</v>
      </c>
      <c r="I2672" s="14" t="n">
        <v>0</v>
      </c>
      <c r="J2672" s="14" t="n">
        <v>0</v>
      </c>
      <c r="K2672" s="14" t="n">
        <v>0</v>
      </c>
      <c r="L2672" s="14" t="n">
        <v>0</v>
      </c>
      <c r="M2672" s="14"/>
      <c r="N2672" s="14"/>
      <c r="O2672" s="14" t="n">
        <v>0</v>
      </c>
      <c r="P2672" s="7" t="n">
        <v>14</v>
      </c>
      <c r="Q2672" s="7" t="n">
        <v>18</v>
      </c>
      <c r="R2672" s="7" t="n">
        <v>10</v>
      </c>
      <c r="S2672" s="7" t="n">
        <v>0.868</v>
      </c>
      <c r="T2672" s="7" t="n">
        <v>0</v>
      </c>
      <c r="U2672" s="7" t="n">
        <v>0</v>
      </c>
      <c r="V2672" s="7" t="n">
        <v>0.0724</v>
      </c>
      <c r="W2672" s="7"/>
    </row>
    <row r="2673" customFormat="false" ht="15" hidden="false" customHeight="false" outlineLevel="0" collapsed="false">
      <c r="A2673" s="7" t="s">
        <v>2787</v>
      </c>
      <c r="B2673" s="7" t="s">
        <v>106</v>
      </c>
      <c r="C2673" s="7" t="n">
        <v>43</v>
      </c>
      <c r="D2673" s="7" t="s">
        <v>104</v>
      </c>
      <c r="E2673" s="7" t="n">
        <v>76</v>
      </c>
      <c r="F2673" s="7" t="n">
        <v>2</v>
      </c>
      <c r="G2673" s="14" t="n">
        <v>3568.07</v>
      </c>
      <c r="H2673" s="14" t="n">
        <v>0</v>
      </c>
      <c r="I2673" s="14" t="n">
        <v>0</v>
      </c>
      <c r="J2673" s="14" t="n">
        <v>0</v>
      </c>
      <c r="K2673" s="14" t="n">
        <v>0</v>
      </c>
      <c r="L2673" s="14" t="n">
        <v>0</v>
      </c>
      <c r="M2673" s="14" t="n">
        <v>6200</v>
      </c>
      <c r="N2673" s="14" t="n">
        <v>25.4</v>
      </c>
      <c r="O2673" s="14" t="n">
        <v>140.05</v>
      </c>
      <c r="P2673" s="7" t="n">
        <v>0</v>
      </c>
      <c r="Q2673" s="7" t="n">
        <v>22</v>
      </c>
      <c r="R2673" s="7" t="n">
        <v>2</v>
      </c>
      <c r="S2673" s="7" t="n">
        <v>0.566</v>
      </c>
      <c r="T2673" s="7" t="n">
        <v>2</v>
      </c>
      <c r="U2673" s="7" t="n">
        <v>0</v>
      </c>
      <c r="V2673" s="7" t="n">
        <v>0.1867</v>
      </c>
      <c r="W2673" s="7"/>
    </row>
    <row r="2674" customFormat="false" ht="15" hidden="false" customHeight="false" outlineLevel="0" collapsed="false">
      <c r="A2674" s="7" t="s">
        <v>2788</v>
      </c>
      <c r="B2674" s="7" t="s">
        <v>108</v>
      </c>
      <c r="C2674" s="7" t="n">
        <v>64</v>
      </c>
      <c r="D2674" s="7" t="s">
        <v>102</v>
      </c>
      <c r="E2674" s="7" t="n">
        <v>139</v>
      </c>
      <c r="F2674" s="7" t="n">
        <v>1</v>
      </c>
      <c r="G2674" s="14" t="n">
        <v>241.28</v>
      </c>
      <c r="H2674" s="14" t="n">
        <v>0</v>
      </c>
      <c r="I2674" s="14" t="n">
        <v>0</v>
      </c>
      <c r="J2674" s="14" t="n">
        <v>0</v>
      </c>
      <c r="K2674" s="14" t="n">
        <v>0</v>
      </c>
      <c r="L2674" s="14" t="n">
        <v>0</v>
      </c>
      <c r="M2674" s="14"/>
      <c r="N2674" s="14"/>
      <c r="O2674" s="14" t="n">
        <v>0</v>
      </c>
      <c r="P2674" s="7" t="n">
        <v>185</v>
      </c>
      <c r="Q2674" s="7" t="n">
        <v>0</v>
      </c>
      <c r="R2674" s="7" t="n">
        <v>0</v>
      </c>
      <c r="S2674" s="7"/>
      <c r="T2674" s="7" t="n">
        <v>1</v>
      </c>
      <c r="U2674" s="7" t="n">
        <v>1</v>
      </c>
      <c r="V2674" s="7" t="n">
        <v>0.5295</v>
      </c>
      <c r="W2674" s="7"/>
    </row>
    <row r="2675" customFormat="false" ht="15" hidden="false" customHeight="false" outlineLevel="0" collapsed="false">
      <c r="A2675" s="7" t="s">
        <v>2789</v>
      </c>
      <c r="B2675" s="7" t="s">
        <v>108</v>
      </c>
      <c r="C2675" s="7" t="n">
        <v>19</v>
      </c>
      <c r="D2675" s="7" t="s">
        <v>102</v>
      </c>
      <c r="E2675" s="7" t="n">
        <v>1</v>
      </c>
      <c r="F2675" s="7" t="n">
        <v>2</v>
      </c>
      <c r="G2675" s="14" t="n">
        <v>1609.3</v>
      </c>
      <c r="H2675" s="14" t="n">
        <v>0</v>
      </c>
      <c r="I2675" s="14" t="n">
        <v>0</v>
      </c>
      <c r="J2675" s="14" t="n">
        <v>0</v>
      </c>
      <c r="K2675" s="14" t="n">
        <v>0</v>
      </c>
      <c r="L2675" s="14" t="n">
        <v>0</v>
      </c>
      <c r="M2675" s="14" t="n">
        <v>3100</v>
      </c>
      <c r="N2675" s="14" t="n">
        <v>17.8</v>
      </c>
      <c r="O2675" s="14" t="n">
        <v>352.34</v>
      </c>
      <c r="P2675" s="7" t="n">
        <v>6</v>
      </c>
      <c r="Q2675" s="7" t="n">
        <v>29</v>
      </c>
      <c r="R2675" s="7" t="n">
        <v>0</v>
      </c>
      <c r="S2675" s="7" t="n">
        <v>0.881</v>
      </c>
      <c r="T2675" s="7" t="n">
        <v>0</v>
      </c>
      <c r="U2675" s="7" t="n">
        <v>0</v>
      </c>
      <c r="V2675" s="7" t="n">
        <v>0.1029</v>
      </c>
      <c r="W2675" s="7"/>
    </row>
    <row r="2676" customFormat="false" ht="15" hidden="false" customHeight="false" outlineLevel="0" collapsed="false">
      <c r="A2676" s="7" t="s">
        <v>2790</v>
      </c>
      <c r="B2676" s="7" t="s">
        <v>108</v>
      </c>
      <c r="C2676" s="7" t="n">
        <v>42</v>
      </c>
      <c r="D2676" s="7" t="s">
        <v>104</v>
      </c>
      <c r="E2676" s="7" t="n">
        <v>225</v>
      </c>
      <c r="F2676" s="7" t="n">
        <v>3</v>
      </c>
      <c r="G2676" s="14" t="n">
        <v>1921.15</v>
      </c>
      <c r="H2676" s="14" t="n">
        <v>0</v>
      </c>
      <c r="I2676" s="14" t="n">
        <v>0</v>
      </c>
      <c r="J2676" s="14" t="n">
        <v>0</v>
      </c>
      <c r="K2676" s="14" t="n">
        <v>0</v>
      </c>
      <c r="L2676" s="14" t="n">
        <v>13410</v>
      </c>
      <c r="M2676" s="14" t="n">
        <v>10900</v>
      </c>
      <c r="N2676" s="14" t="n">
        <v>9.3</v>
      </c>
      <c r="O2676" s="14" t="n">
        <v>776.1</v>
      </c>
      <c r="P2676" s="7" t="n">
        <v>11</v>
      </c>
      <c r="Q2676" s="7" t="n">
        <v>49</v>
      </c>
      <c r="R2676" s="7" t="n">
        <v>16</v>
      </c>
      <c r="S2676" s="7" t="n">
        <v>0.567</v>
      </c>
      <c r="T2676" s="7" t="n">
        <v>0</v>
      </c>
      <c r="U2676" s="7" t="n">
        <v>0</v>
      </c>
      <c r="V2676" s="7" t="n">
        <v>0.0208</v>
      </c>
      <c r="W2676" s="7"/>
    </row>
    <row r="2677" customFormat="false" ht="15" hidden="false" customHeight="false" outlineLevel="0" collapsed="false">
      <c r="A2677" s="7" t="s">
        <v>2791</v>
      </c>
      <c r="B2677" s="7" t="s">
        <v>128</v>
      </c>
      <c r="C2677" s="7" t="n">
        <v>48</v>
      </c>
      <c r="D2677" s="7" t="s">
        <v>102</v>
      </c>
      <c r="E2677" s="7" t="n">
        <v>1</v>
      </c>
      <c r="F2677" s="7" t="n">
        <v>3</v>
      </c>
      <c r="G2677" s="14" t="n">
        <v>2219.39</v>
      </c>
      <c r="H2677" s="14" t="n">
        <v>65449.2</v>
      </c>
      <c r="I2677" s="14" t="n">
        <v>0</v>
      </c>
      <c r="J2677" s="14" t="n">
        <v>0</v>
      </c>
      <c r="K2677" s="14" t="n">
        <v>0</v>
      </c>
      <c r="L2677" s="14" t="n">
        <v>0</v>
      </c>
      <c r="M2677" s="14" t="n">
        <v>13400</v>
      </c>
      <c r="N2677" s="14" t="n">
        <v>61.9</v>
      </c>
      <c r="O2677" s="14" t="n">
        <v>473.3</v>
      </c>
      <c r="P2677" s="7" t="n">
        <v>48</v>
      </c>
      <c r="Q2677" s="7" t="n">
        <v>23</v>
      </c>
      <c r="R2677" s="7" t="n">
        <v>0</v>
      </c>
      <c r="S2677" s="7" t="n">
        <v>0.159</v>
      </c>
      <c r="T2677" s="7" t="n">
        <v>0</v>
      </c>
      <c r="U2677" s="7" t="n">
        <v>0</v>
      </c>
      <c r="V2677" s="7" t="n">
        <v>0.0929</v>
      </c>
      <c r="W2677" s="7"/>
    </row>
    <row r="2678" customFormat="false" ht="15" hidden="false" customHeight="false" outlineLevel="0" collapsed="false">
      <c r="A2678" s="7" t="s">
        <v>2792</v>
      </c>
      <c r="B2678" s="7" t="s">
        <v>128</v>
      </c>
      <c r="C2678" s="7" t="n">
        <v>35</v>
      </c>
      <c r="D2678" s="7" t="s">
        <v>104</v>
      </c>
      <c r="E2678" s="7" t="n">
        <v>6</v>
      </c>
      <c r="F2678" s="7" t="n">
        <v>2</v>
      </c>
      <c r="G2678" s="14" t="n">
        <v>3162.85</v>
      </c>
      <c r="H2678" s="14" t="n">
        <v>0</v>
      </c>
      <c r="I2678" s="14" t="n">
        <v>0</v>
      </c>
      <c r="J2678" s="14" t="n">
        <v>0</v>
      </c>
      <c r="K2678" s="14" t="n">
        <v>0</v>
      </c>
      <c r="L2678" s="14" t="n">
        <v>0</v>
      </c>
      <c r="M2678" s="14" t="n">
        <v>18800</v>
      </c>
      <c r="N2678" s="14" t="n">
        <v>40.3</v>
      </c>
      <c r="O2678" s="14" t="n">
        <v>873.28</v>
      </c>
      <c r="P2678" s="7" t="n">
        <v>1</v>
      </c>
      <c r="Q2678" s="7" t="n">
        <v>21</v>
      </c>
      <c r="R2678" s="7" t="n">
        <v>0</v>
      </c>
      <c r="S2678" s="7" t="n">
        <v>0.723</v>
      </c>
      <c r="T2678" s="7" t="n">
        <v>0</v>
      </c>
      <c r="U2678" s="7" t="n">
        <v>0</v>
      </c>
      <c r="V2678" s="7" t="n">
        <v>0.0555</v>
      </c>
      <c r="W2678" s="7"/>
    </row>
    <row r="2679" customFormat="false" ht="15" hidden="false" customHeight="false" outlineLevel="0" collapsed="false">
      <c r="A2679" s="7" t="s">
        <v>2793</v>
      </c>
      <c r="B2679" s="7" t="s">
        <v>106</v>
      </c>
      <c r="C2679" s="7" t="n">
        <v>45</v>
      </c>
      <c r="D2679" s="7" t="s">
        <v>102</v>
      </c>
      <c r="E2679" s="7" t="n">
        <v>100</v>
      </c>
      <c r="F2679" s="7" t="n">
        <v>2</v>
      </c>
      <c r="G2679" s="14" t="n">
        <v>2673.75</v>
      </c>
      <c r="H2679" s="14" t="n">
        <v>0</v>
      </c>
      <c r="I2679" s="14" t="n">
        <v>0</v>
      </c>
      <c r="J2679" s="14" t="n">
        <v>0</v>
      </c>
      <c r="K2679" s="14" t="n">
        <v>147300</v>
      </c>
      <c r="L2679" s="14" t="n">
        <v>0</v>
      </c>
      <c r="M2679" s="14"/>
      <c r="N2679" s="14"/>
      <c r="O2679" s="14" t="n">
        <v>0</v>
      </c>
      <c r="P2679" s="7" t="n">
        <v>4</v>
      </c>
      <c r="Q2679" s="7" t="n">
        <v>20</v>
      </c>
      <c r="R2679" s="7" t="n">
        <v>13</v>
      </c>
      <c r="S2679" s="7" t="n">
        <v>0.601</v>
      </c>
      <c r="T2679" s="7" t="n">
        <v>1</v>
      </c>
      <c r="U2679" s="7" t="n">
        <v>0</v>
      </c>
      <c r="V2679" s="7" t="n">
        <v>0.1927</v>
      </c>
      <c r="W2679" s="7"/>
    </row>
    <row r="2680" customFormat="false" ht="15" hidden="false" customHeight="false" outlineLevel="0" collapsed="false">
      <c r="A2680" s="7" t="s">
        <v>2794</v>
      </c>
      <c r="B2680" s="7" t="s">
        <v>101</v>
      </c>
      <c r="C2680" s="7" t="n">
        <v>60</v>
      </c>
      <c r="D2680" s="7" t="s">
        <v>104</v>
      </c>
      <c r="E2680" s="7" t="n">
        <v>117</v>
      </c>
      <c r="F2680" s="7" t="n">
        <v>2</v>
      </c>
      <c r="G2680" s="14" t="n">
        <v>19101.25</v>
      </c>
      <c r="H2680" s="14" t="n">
        <v>0</v>
      </c>
      <c r="I2680" s="14" t="n">
        <v>0</v>
      </c>
      <c r="J2680" s="14" t="n">
        <v>0</v>
      </c>
      <c r="K2680" s="14" t="n">
        <v>0</v>
      </c>
      <c r="L2680" s="14" t="n">
        <v>0</v>
      </c>
      <c r="M2680" s="14"/>
      <c r="N2680" s="14"/>
      <c r="O2680" s="14" t="n">
        <v>0</v>
      </c>
      <c r="P2680" s="7" t="n">
        <v>5</v>
      </c>
      <c r="Q2680" s="7" t="n">
        <v>97</v>
      </c>
      <c r="R2680" s="7" t="n">
        <v>0</v>
      </c>
      <c r="S2680" s="7" t="n">
        <v>0.609</v>
      </c>
      <c r="T2680" s="7" t="n">
        <v>0</v>
      </c>
      <c r="U2680" s="7" t="n">
        <v>0</v>
      </c>
      <c r="V2680" s="7" t="n">
        <v>0.026</v>
      </c>
      <c r="W2680" s="7"/>
    </row>
    <row r="2681" customFormat="false" ht="15" hidden="false" customHeight="false" outlineLevel="0" collapsed="false">
      <c r="A2681" s="7" t="s">
        <v>2795</v>
      </c>
      <c r="B2681" s="7" t="s">
        <v>106</v>
      </c>
      <c r="C2681" s="7" t="n">
        <v>40</v>
      </c>
      <c r="D2681" s="7" t="s">
        <v>104</v>
      </c>
      <c r="E2681" s="7" t="n">
        <v>98</v>
      </c>
      <c r="F2681" s="7" t="n">
        <v>2</v>
      </c>
      <c r="G2681" s="14" t="n">
        <v>11665.01</v>
      </c>
      <c r="H2681" s="14" t="n">
        <v>0</v>
      </c>
      <c r="I2681" s="14" t="n">
        <v>10500</v>
      </c>
      <c r="J2681" s="14" t="n">
        <v>0</v>
      </c>
      <c r="K2681" s="14" t="n">
        <v>0</v>
      </c>
      <c r="L2681" s="14" t="n">
        <v>0</v>
      </c>
      <c r="M2681" s="14"/>
      <c r="N2681" s="14"/>
      <c r="O2681" s="14" t="n">
        <v>0</v>
      </c>
      <c r="P2681" s="7" t="n">
        <v>2</v>
      </c>
      <c r="Q2681" s="7" t="n">
        <v>58</v>
      </c>
      <c r="R2681" s="7" t="n">
        <v>25</v>
      </c>
      <c r="S2681" s="7" t="n">
        <v>0.776</v>
      </c>
      <c r="T2681" s="7" t="n">
        <v>0</v>
      </c>
      <c r="U2681" s="7" t="n">
        <v>0</v>
      </c>
      <c r="V2681" s="7" t="n">
        <v>0.0245</v>
      </c>
      <c r="W2681" s="7"/>
    </row>
    <row r="2682" customFormat="false" ht="15" hidden="false" customHeight="false" outlineLevel="0" collapsed="false">
      <c r="A2682" s="7" t="s">
        <v>2796</v>
      </c>
      <c r="B2682" s="7" t="s">
        <v>101</v>
      </c>
      <c r="C2682" s="7" t="n">
        <v>60</v>
      </c>
      <c r="D2682" s="7" t="s">
        <v>104</v>
      </c>
      <c r="E2682" s="7" t="n">
        <v>87</v>
      </c>
      <c r="F2682" s="7" t="n">
        <v>1</v>
      </c>
      <c r="G2682" s="14" t="n">
        <v>1749.71</v>
      </c>
      <c r="H2682" s="14" t="n">
        <v>0</v>
      </c>
      <c r="I2682" s="14" t="n">
        <v>0</v>
      </c>
      <c r="J2682" s="14" t="n">
        <v>0</v>
      </c>
      <c r="K2682" s="14" t="n">
        <v>0</v>
      </c>
      <c r="L2682" s="14" t="n">
        <v>0</v>
      </c>
      <c r="M2682" s="14"/>
      <c r="N2682" s="14"/>
      <c r="O2682" s="14" t="n">
        <v>0</v>
      </c>
      <c r="P2682" s="7" t="n">
        <v>3</v>
      </c>
      <c r="Q2682" s="7" t="n">
        <v>61</v>
      </c>
      <c r="R2682" s="7" t="n">
        <v>19</v>
      </c>
      <c r="S2682" s="7" t="n">
        <v>0.697</v>
      </c>
      <c r="T2682" s="7" t="n">
        <v>0</v>
      </c>
      <c r="U2682" s="7" t="n">
        <v>0</v>
      </c>
      <c r="V2682" s="7" t="n">
        <v>0.0276</v>
      </c>
      <c r="W2682" s="7"/>
    </row>
    <row r="2683" customFormat="false" ht="15" hidden="false" customHeight="false" outlineLevel="0" collapsed="false">
      <c r="A2683" s="7" t="s">
        <v>2797</v>
      </c>
      <c r="B2683" s="7" t="s">
        <v>108</v>
      </c>
      <c r="C2683" s="7" t="n">
        <v>34</v>
      </c>
      <c r="D2683" s="7" t="s">
        <v>102</v>
      </c>
      <c r="E2683" s="7" t="n">
        <v>85</v>
      </c>
      <c r="F2683" s="7" t="n">
        <v>1</v>
      </c>
      <c r="G2683" s="14" t="n">
        <v>2130.32</v>
      </c>
      <c r="H2683" s="14" t="n">
        <v>0</v>
      </c>
      <c r="I2683" s="14" t="n">
        <v>0</v>
      </c>
      <c r="J2683" s="14" t="n">
        <v>0</v>
      </c>
      <c r="K2683" s="14" t="n">
        <v>0</v>
      </c>
      <c r="L2683" s="14" t="n">
        <v>0</v>
      </c>
      <c r="M2683" s="14"/>
      <c r="N2683" s="14"/>
      <c r="O2683" s="14" t="n">
        <v>0</v>
      </c>
      <c r="P2683" s="7" t="n">
        <v>12</v>
      </c>
      <c r="Q2683" s="7" t="n">
        <v>21</v>
      </c>
      <c r="R2683" s="7" t="n">
        <v>13</v>
      </c>
      <c r="S2683" s="7" t="n">
        <v>0.592</v>
      </c>
      <c r="T2683" s="7" t="n">
        <v>0</v>
      </c>
      <c r="U2683" s="7" t="n">
        <v>0</v>
      </c>
      <c r="V2683" s="7" t="n">
        <v>0.0861</v>
      </c>
      <c r="W2683" s="7"/>
    </row>
    <row r="2684" customFormat="false" ht="15" hidden="false" customHeight="false" outlineLevel="0" collapsed="false">
      <c r="A2684" s="7" t="s">
        <v>2798</v>
      </c>
      <c r="B2684" s="7" t="s">
        <v>101</v>
      </c>
      <c r="C2684" s="7" t="n">
        <v>32</v>
      </c>
      <c r="D2684" s="7" t="s">
        <v>104</v>
      </c>
      <c r="E2684" s="7" t="n">
        <v>34</v>
      </c>
      <c r="F2684" s="7" t="n">
        <v>3</v>
      </c>
      <c r="G2684" s="14" t="n">
        <v>3839.45</v>
      </c>
      <c r="H2684" s="14" t="n">
        <v>0</v>
      </c>
      <c r="I2684" s="14" t="n">
        <v>35500</v>
      </c>
      <c r="J2684" s="14" t="n">
        <v>0</v>
      </c>
      <c r="K2684" s="14" t="n">
        <v>0</v>
      </c>
      <c r="L2684" s="14" t="n">
        <v>0</v>
      </c>
      <c r="M2684" s="14" t="n">
        <v>17400</v>
      </c>
      <c r="N2684" s="14" t="n">
        <v>22.6</v>
      </c>
      <c r="O2684" s="14" t="n">
        <v>3413.69</v>
      </c>
      <c r="P2684" s="7" t="n">
        <v>5</v>
      </c>
      <c r="Q2684" s="7" t="n">
        <v>80</v>
      </c>
      <c r="R2684" s="7" t="n">
        <v>22</v>
      </c>
      <c r="S2684" s="7" t="n">
        <v>0.778</v>
      </c>
      <c r="T2684" s="7" t="n">
        <v>0</v>
      </c>
      <c r="U2684" s="7" t="n">
        <v>0</v>
      </c>
      <c r="V2684" s="7" t="n">
        <v>0.0154</v>
      </c>
      <c r="W2684" s="7"/>
    </row>
    <row r="2685" customFormat="false" ht="15" hidden="false" customHeight="false" outlineLevel="0" collapsed="false">
      <c r="A2685" s="7" t="s">
        <v>2799</v>
      </c>
      <c r="B2685" s="7" t="s">
        <v>108</v>
      </c>
      <c r="C2685" s="7" t="n">
        <v>53</v>
      </c>
      <c r="D2685" s="7" t="s">
        <v>102</v>
      </c>
      <c r="E2685" s="7" t="n">
        <v>81</v>
      </c>
      <c r="F2685" s="7" t="n">
        <v>2</v>
      </c>
      <c r="G2685" s="14" t="n">
        <v>4599.2</v>
      </c>
      <c r="H2685" s="14" t="n">
        <v>7070.82</v>
      </c>
      <c r="I2685" s="14" t="n">
        <v>0</v>
      </c>
      <c r="J2685" s="14" t="n">
        <v>0</v>
      </c>
      <c r="K2685" s="14" t="n">
        <v>0</v>
      </c>
      <c r="L2685" s="14" t="n">
        <v>0</v>
      </c>
      <c r="M2685" s="14"/>
      <c r="N2685" s="14"/>
      <c r="O2685" s="14" t="n">
        <v>0</v>
      </c>
      <c r="P2685" s="7" t="n">
        <v>1</v>
      </c>
      <c r="Q2685" s="7" t="n">
        <v>22</v>
      </c>
      <c r="R2685" s="7" t="n">
        <v>4</v>
      </c>
      <c r="S2685" s="7" t="n">
        <v>0.515</v>
      </c>
      <c r="T2685" s="7" t="n">
        <v>0</v>
      </c>
      <c r="U2685" s="7" t="n">
        <v>0</v>
      </c>
      <c r="V2685" s="7" t="n">
        <v>0.0756</v>
      </c>
      <c r="W2685" s="7"/>
    </row>
    <row r="2686" customFormat="false" ht="15" hidden="false" customHeight="false" outlineLevel="0" collapsed="false">
      <c r="A2686" s="7" t="s">
        <v>2800</v>
      </c>
      <c r="B2686" s="7" t="s">
        <v>101</v>
      </c>
      <c r="C2686" s="7" t="n">
        <v>71</v>
      </c>
      <c r="D2686" s="7" t="s">
        <v>102</v>
      </c>
      <c r="E2686" s="7" t="n">
        <v>55</v>
      </c>
      <c r="F2686" s="7" t="n">
        <v>2</v>
      </c>
      <c r="G2686" s="14" t="n">
        <v>1663.62</v>
      </c>
      <c r="H2686" s="14" t="n">
        <v>0</v>
      </c>
      <c r="I2686" s="14" t="n">
        <v>0</v>
      </c>
      <c r="J2686" s="14" t="n">
        <v>0</v>
      </c>
      <c r="K2686" s="14" t="n">
        <v>0</v>
      </c>
      <c r="L2686" s="14" t="n">
        <v>3760</v>
      </c>
      <c r="M2686" s="14"/>
      <c r="N2686" s="14"/>
      <c r="O2686" s="14" t="n">
        <v>0</v>
      </c>
      <c r="P2686" s="7" t="n">
        <v>43</v>
      </c>
      <c r="Q2686" s="7" t="n">
        <v>4</v>
      </c>
      <c r="R2686" s="7" t="n">
        <v>2</v>
      </c>
      <c r="S2686" s="7" t="n">
        <v>0.171</v>
      </c>
      <c r="T2686" s="7" t="n">
        <v>0</v>
      </c>
      <c r="U2686" s="7" t="n">
        <v>0</v>
      </c>
      <c r="V2686" s="7" t="n">
        <v>0.1848</v>
      </c>
      <c r="W2686" s="7"/>
    </row>
    <row r="2687" customFormat="false" ht="15" hidden="false" customHeight="false" outlineLevel="0" collapsed="false">
      <c r="A2687" s="7" t="s">
        <v>2801</v>
      </c>
      <c r="B2687" s="7" t="s">
        <v>101</v>
      </c>
      <c r="C2687" s="7" t="n">
        <v>43</v>
      </c>
      <c r="D2687" s="7" t="s">
        <v>102</v>
      </c>
      <c r="E2687" s="7" t="n">
        <v>134</v>
      </c>
      <c r="F2687" s="7" t="n">
        <v>3</v>
      </c>
      <c r="G2687" s="14" t="n">
        <v>3510.32</v>
      </c>
      <c r="H2687" s="14" t="n">
        <v>0</v>
      </c>
      <c r="I2687" s="14" t="n">
        <v>0</v>
      </c>
      <c r="J2687" s="14" t="n">
        <v>28021.89</v>
      </c>
      <c r="K2687" s="14" t="n">
        <v>173700</v>
      </c>
      <c r="L2687" s="14" t="n">
        <v>0</v>
      </c>
      <c r="M2687" s="14"/>
      <c r="N2687" s="14"/>
      <c r="O2687" s="14" t="n">
        <v>0</v>
      </c>
      <c r="P2687" s="7" t="n">
        <v>57</v>
      </c>
      <c r="Q2687" s="7" t="n">
        <v>11</v>
      </c>
      <c r="R2687" s="7" t="n">
        <v>9</v>
      </c>
      <c r="S2687" s="7" t="n">
        <v>0.818</v>
      </c>
      <c r="T2687" s="7" t="n">
        <v>0</v>
      </c>
      <c r="U2687" s="7" t="n">
        <v>0</v>
      </c>
      <c r="V2687" s="7" t="n">
        <v>0.0836</v>
      </c>
      <c r="W2687" s="7"/>
    </row>
    <row r="2688" customFormat="false" ht="15" hidden="false" customHeight="false" outlineLevel="0" collapsed="false">
      <c r="A2688" s="7" t="s">
        <v>2802</v>
      </c>
      <c r="B2688" s="7" t="s">
        <v>108</v>
      </c>
      <c r="C2688" s="7" t="n">
        <v>31</v>
      </c>
      <c r="D2688" s="7" t="s">
        <v>104</v>
      </c>
      <c r="E2688" s="7" t="n">
        <v>15</v>
      </c>
      <c r="F2688" s="7" t="n">
        <v>2</v>
      </c>
      <c r="G2688" s="14" t="n">
        <v>8405.79</v>
      </c>
      <c r="H2688" s="14" t="n">
        <v>773.68</v>
      </c>
      <c r="I2688" s="14" t="n">
        <v>0</v>
      </c>
      <c r="J2688" s="14" t="n">
        <v>0</v>
      </c>
      <c r="K2688" s="14" t="n">
        <v>0</v>
      </c>
      <c r="L2688" s="14" t="n">
        <v>0</v>
      </c>
      <c r="M2688" s="14"/>
      <c r="N2688" s="14"/>
      <c r="O2688" s="14" t="n">
        <v>0</v>
      </c>
      <c r="P2688" s="7" t="n">
        <v>8</v>
      </c>
      <c r="Q2688" s="7" t="n">
        <v>35</v>
      </c>
      <c r="R2688" s="7" t="n">
        <v>16</v>
      </c>
      <c r="S2688" s="7" t="n">
        <v>0.764</v>
      </c>
      <c r="T2688" s="7" t="n">
        <v>0</v>
      </c>
      <c r="U2688" s="7" t="n">
        <v>0</v>
      </c>
      <c r="V2688" s="7" t="n">
        <v>0.0512</v>
      </c>
      <c r="W2688" s="7"/>
    </row>
    <row r="2689" customFormat="false" ht="15" hidden="false" customHeight="false" outlineLevel="0" collapsed="false">
      <c r="A2689" s="7" t="s">
        <v>2803</v>
      </c>
      <c r="B2689" s="7" t="s">
        <v>101</v>
      </c>
      <c r="C2689" s="7" t="n">
        <v>65</v>
      </c>
      <c r="D2689" s="7" t="s">
        <v>102</v>
      </c>
      <c r="E2689" s="7" t="n">
        <v>280</v>
      </c>
      <c r="F2689" s="7" t="n">
        <v>2</v>
      </c>
      <c r="G2689" s="14" t="n">
        <v>341.46</v>
      </c>
      <c r="H2689" s="14" t="n">
        <v>0</v>
      </c>
      <c r="I2689" s="14" t="n">
        <v>6600</v>
      </c>
      <c r="J2689" s="14" t="n">
        <v>0</v>
      </c>
      <c r="K2689" s="14" t="n">
        <v>0</v>
      </c>
      <c r="L2689" s="14" t="n">
        <v>0</v>
      </c>
      <c r="M2689" s="14"/>
      <c r="N2689" s="14"/>
      <c r="O2689" s="14" t="n">
        <v>0</v>
      </c>
      <c r="P2689" s="7" t="n">
        <v>51</v>
      </c>
      <c r="Q2689" s="7" t="n">
        <v>5</v>
      </c>
      <c r="R2689" s="7" t="n">
        <v>4</v>
      </c>
      <c r="S2689" s="7" t="n">
        <v>0.656</v>
      </c>
      <c r="T2689" s="7" t="n">
        <v>0</v>
      </c>
      <c r="U2689" s="7" t="n">
        <v>0</v>
      </c>
      <c r="V2689" s="7" t="n">
        <v>0.1415</v>
      </c>
      <c r="W2689" s="7"/>
    </row>
    <row r="2690" customFormat="false" ht="15" hidden="false" customHeight="false" outlineLevel="0" collapsed="false">
      <c r="A2690" s="7" t="s">
        <v>2804</v>
      </c>
      <c r="B2690" s="7" t="s">
        <v>106</v>
      </c>
      <c r="C2690" s="7" t="n">
        <v>54</v>
      </c>
      <c r="D2690" s="7" t="s">
        <v>104</v>
      </c>
      <c r="E2690" s="7" t="n">
        <v>23</v>
      </c>
      <c r="F2690" s="7" t="n">
        <v>5</v>
      </c>
      <c r="G2690" s="14" t="n">
        <v>8199.58</v>
      </c>
      <c r="H2690" s="14" t="n">
        <v>22921.14</v>
      </c>
      <c r="I2690" s="14" t="n">
        <v>55600</v>
      </c>
      <c r="J2690" s="14" t="n">
        <v>0</v>
      </c>
      <c r="K2690" s="14" t="n">
        <v>193600</v>
      </c>
      <c r="L2690" s="14" t="n">
        <v>0</v>
      </c>
      <c r="M2690" s="14" t="n">
        <v>11800</v>
      </c>
      <c r="N2690" s="14" t="n">
        <v>77.7</v>
      </c>
      <c r="O2690" s="14" t="n">
        <v>362.41</v>
      </c>
      <c r="P2690" s="7" t="n">
        <v>4</v>
      </c>
      <c r="Q2690" s="7" t="n">
        <v>31</v>
      </c>
      <c r="R2690" s="7" t="n">
        <v>0</v>
      </c>
      <c r="S2690" s="7" t="n">
        <v>0.652</v>
      </c>
      <c r="T2690" s="7" t="n">
        <v>0</v>
      </c>
      <c r="U2690" s="7" t="n">
        <v>0</v>
      </c>
      <c r="V2690" s="7" t="n">
        <v>0.0285</v>
      </c>
      <c r="W2690" s="7"/>
    </row>
    <row r="2691" customFormat="false" ht="15" hidden="false" customHeight="false" outlineLevel="0" collapsed="false">
      <c r="A2691" s="7" t="s">
        <v>2805</v>
      </c>
      <c r="B2691" s="7" t="s">
        <v>106</v>
      </c>
      <c r="C2691" s="7" t="n">
        <v>29</v>
      </c>
      <c r="D2691" s="7" t="s">
        <v>102</v>
      </c>
      <c r="E2691" s="7" t="n">
        <v>113</v>
      </c>
      <c r="F2691" s="7" t="n">
        <v>4</v>
      </c>
      <c r="G2691" s="14" t="n">
        <v>5218.97</v>
      </c>
      <c r="H2691" s="14" t="n">
        <v>13790.89</v>
      </c>
      <c r="I2691" s="14" t="n">
        <v>0</v>
      </c>
      <c r="J2691" s="14" t="n">
        <v>0</v>
      </c>
      <c r="K2691" s="14" t="n">
        <v>0</v>
      </c>
      <c r="L2691" s="14" t="n">
        <v>12410</v>
      </c>
      <c r="M2691" s="14" t="n">
        <v>9700</v>
      </c>
      <c r="N2691" s="14" t="n">
        <v>69.9</v>
      </c>
      <c r="O2691" s="14" t="n">
        <v>526.33</v>
      </c>
      <c r="P2691" s="7" t="n">
        <v>3</v>
      </c>
      <c r="Q2691" s="7" t="n">
        <v>47</v>
      </c>
      <c r="R2691" s="7" t="n">
        <v>16</v>
      </c>
      <c r="S2691" s="7" t="n">
        <v>0.967</v>
      </c>
      <c r="T2691" s="7" t="n">
        <v>1</v>
      </c>
      <c r="U2691" s="7" t="n">
        <v>0</v>
      </c>
      <c r="V2691" s="7" t="n">
        <v>0.0639</v>
      </c>
      <c r="W2691" s="7" t="s">
        <v>137</v>
      </c>
    </row>
    <row r="2692" customFormat="false" ht="15" hidden="false" customHeight="false" outlineLevel="0" collapsed="false">
      <c r="A2692" s="7" t="s">
        <v>2806</v>
      </c>
      <c r="B2692" s="7" t="s">
        <v>106</v>
      </c>
      <c r="C2692" s="7" t="n">
        <v>27</v>
      </c>
      <c r="D2692" s="7" t="s">
        <v>102</v>
      </c>
      <c r="E2692" s="7" t="n">
        <v>30</v>
      </c>
      <c r="F2692" s="7" t="n">
        <v>2</v>
      </c>
      <c r="G2692" s="14" t="n">
        <v>4468.94</v>
      </c>
      <c r="H2692" s="14" t="n">
        <v>0</v>
      </c>
      <c r="I2692" s="14" t="n">
        <v>0</v>
      </c>
      <c r="J2692" s="14" t="n">
        <v>0</v>
      </c>
      <c r="K2692" s="14" t="n">
        <v>0</v>
      </c>
      <c r="L2692" s="14" t="n">
        <v>0</v>
      </c>
      <c r="M2692" s="14" t="n">
        <v>10600</v>
      </c>
      <c r="N2692" s="14" t="n">
        <v>13.1</v>
      </c>
      <c r="O2692" s="14" t="n">
        <v>171.79</v>
      </c>
      <c r="P2692" s="7" t="n">
        <v>20</v>
      </c>
      <c r="Q2692" s="7" t="n">
        <v>16</v>
      </c>
      <c r="R2692" s="7" t="n">
        <v>7</v>
      </c>
      <c r="S2692" s="7" t="n">
        <v>0.734</v>
      </c>
      <c r="T2692" s="7" t="n">
        <v>1</v>
      </c>
      <c r="U2692" s="7" t="n">
        <v>1</v>
      </c>
      <c r="V2692" s="7" t="n">
        <v>0.1641</v>
      </c>
      <c r="W2692" s="7"/>
    </row>
    <row r="2693" customFormat="false" ht="15" hidden="false" customHeight="false" outlineLevel="0" collapsed="false">
      <c r="A2693" s="7" t="s">
        <v>2807</v>
      </c>
      <c r="B2693" s="7" t="s">
        <v>101</v>
      </c>
      <c r="C2693" s="7" t="n">
        <v>49</v>
      </c>
      <c r="D2693" s="7" t="s">
        <v>104</v>
      </c>
      <c r="E2693" s="7" t="n">
        <v>303</v>
      </c>
      <c r="F2693" s="7" t="n">
        <v>4</v>
      </c>
      <c r="G2693" s="14" t="n">
        <v>13424.08</v>
      </c>
      <c r="H2693" s="14" t="n">
        <v>0</v>
      </c>
      <c r="I2693" s="14" t="n">
        <v>0</v>
      </c>
      <c r="J2693" s="14" t="n">
        <v>390949.13</v>
      </c>
      <c r="K2693" s="14" t="n">
        <v>0</v>
      </c>
      <c r="L2693" s="14" t="n">
        <v>0</v>
      </c>
      <c r="M2693" s="14" t="n">
        <v>14800</v>
      </c>
      <c r="N2693" s="14" t="n">
        <v>39.3</v>
      </c>
      <c r="O2693" s="14" t="n">
        <v>725.62</v>
      </c>
      <c r="P2693" s="7" t="n">
        <v>2</v>
      </c>
      <c r="Q2693" s="7" t="n">
        <v>44</v>
      </c>
      <c r="R2693" s="7" t="n">
        <v>14</v>
      </c>
      <c r="S2693" s="7" t="n">
        <v>0.88</v>
      </c>
      <c r="T2693" s="7" t="n">
        <v>1</v>
      </c>
      <c r="U2693" s="7" t="n">
        <v>0</v>
      </c>
      <c r="V2693" s="7" t="n">
        <v>0.0375</v>
      </c>
      <c r="W2693" s="7"/>
    </row>
    <row r="2694" customFormat="false" ht="15" hidden="false" customHeight="false" outlineLevel="0" collapsed="false">
      <c r="A2694" s="7" t="s">
        <v>2808</v>
      </c>
      <c r="B2694" s="7" t="s">
        <v>108</v>
      </c>
      <c r="C2694" s="7" t="n">
        <v>33</v>
      </c>
      <c r="D2694" s="7" t="s">
        <v>102</v>
      </c>
      <c r="E2694" s="7" t="n">
        <v>42</v>
      </c>
      <c r="F2694" s="7" t="n">
        <v>2</v>
      </c>
      <c r="G2694" s="14" t="n">
        <v>921.53</v>
      </c>
      <c r="H2694" s="14" t="n">
        <v>0</v>
      </c>
      <c r="I2694" s="14" t="n">
        <v>0</v>
      </c>
      <c r="J2694" s="14" t="n">
        <v>0</v>
      </c>
      <c r="K2694" s="14" t="n">
        <v>0</v>
      </c>
      <c r="L2694" s="14" t="n">
        <v>0</v>
      </c>
      <c r="M2694" s="14" t="n">
        <v>3500</v>
      </c>
      <c r="N2694" s="14" t="n">
        <v>18.7</v>
      </c>
      <c r="O2694" s="14" t="n">
        <v>41.46</v>
      </c>
      <c r="P2694" s="7" t="n">
        <v>4</v>
      </c>
      <c r="Q2694" s="7" t="n">
        <v>15</v>
      </c>
      <c r="R2694" s="7" t="n">
        <v>5</v>
      </c>
      <c r="S2694" s="7" t="n">
        <v>0.718</v>
      </c>
      <c r="T2694" s="7" t="n">
        <v>0</v>
      </c>
      <c r="U2694" s="7" t="n">
        <v>0</v>
      </c>
      <c r="V2694" s="7" t="n">
        <v>0.0749</v>
      </c>
      <c r="W2694" s="7"/>
    </row>
    <row r="2695" customFormat="false" ht="15" hidden="false" customHeight="false" outlineLevel="0" collapsed="false">
      <c r="A2695" s="7" t="s">
        <v>2809</v>
      </c>
      <c r="B2695" s="7" t="s">
        <v>128</v>
      </c>
      <c r="C2695" s="7" t="n">
        <v>36</v>
      </c>
      <c r="D2695" s="7" t="s">
        <v>102</v>
      </c>
      <c r="E2695" s="7" t="n">
        <v>101</v>
      </c>
      <c r="F2695" s="7" t="n">
        <v>3</v>
      </c>
      <c r="G2695" s="14" t="n">
        <v>2592.34</v>
      </c>
      <c r="H2695" s="14" t="n">
        <v>4083.63</v>
      </c>
      <c r="I2695" s="14" t="n">
        <v>0</v>
      </c>
      <c r="J2695" s="14" t="n">
        <v>0</v>
      </c>
      <c r="K2695" s="14" t="n">
        <v>122200</v>
      </c>
      <c r="L2695" s="14" t="n">
        <v>0</v>
      </c>
      <c r="M2695" s="14"/>
      <c r="N2695" s="14"/>
      <c r="O2695" s="14" t="n">
        <v>0</v>
      </c>
      <c r="P2695" s="7" t="n">
        <v>7</v>
      </c>
      <c r="Q2695" s="7" t="n">
        <v>25</v>
      </c>
      <c r="R2695" s="7" t="n">
        <v>14</v>
      </c>
      <c r="S2695" s="7" t="n">
        <v>0.841</v>
      </c>
      <c r="T2695" s="7" t="n">
        <v>1</v>
      </c>
      <c r="U2695" s="7" t="n">
        <v>0</v>
      </c>
      <c r="V2695" s="7" t="n">
        <v>0.1093</v>
      </c>
      <c r="W2695" s="7"/>
    </row>
    <row r="2696" customFormat="false" ht="15" hidden="false" customHeight="false" outlineLevel="0" collapsed="false">
      <c r="A2696" s="7" t="s">
        <v>2810</v>
      </c>
      <c r="B2696" s="7" t="s">
        <v>128</v>
      </c>
      <c r="C2696" s="7" t="n">
        <v>29</v>
      </c>
      <c r="D2696" s="7" t="s">
        <v>102</v>
      </c>
      <c r="E2696" s="7" t="n">
        <v>98</v>
      </c>
      <c r="F2696" s="7" t="n">
        <v>5</v>
      </c>
      <c r="G2696" s="14" t="n">
        <v>2761.7</v>
      </c>
      <c r="H2696" s="14" t="n">
        <v>9759</v>
      </c>
      <c r="I2696" s="14" t="n">
        <v>0</v>
      </c>
      <c r="J2696" s="14" t="n">
        <v>0</v>
      </c>
      <c r="K2696" s="14" t="n">
        <v>183900</v>
      </c>
      <c r="L2696" s="14" t="n">
        <v>0</v>
      </c>
      <c r="M2696" s="14" t="n">
        <v>4200</v>
      </c>
      <c r="N2696" s="14" t="n">
        <v>40.6</v>
      </c>
      <c r="O2696" s="14" t="n">
        <v>68.19</v>
      </c>
      <c r="P2696" s="7" t="n">
        <v>6</v>
      </c>
      <c r="Q2696" s="7" t="n">
        <v>9</v>
      </c>
      <c r="R2696" s="7" t="n">
        <v>3</v>
      </c>
      <c r="S2696" s="7" t="n">
        <v>0.809</v>
      </c>
      <c r="T2696" s="7" t="n">
        <v>0</v>
      </c>
      <c r="U2696" s="7" t="n">
        <v>0</v>
      </c>
      <c r="V2696" s="7" t="n">
        <v>0.0646</v>
      </c>
      <c r="W2696" s="7"/>
    </row>
    <row r="2697" customFormat="false" ht="15" hidden="false" customHeight="false" outlineLevel="0" collapsed="false">
      <c r="A2697" s="7" t="s">
        <v>2811</v>
      </c>
      <c r="B2697" s="7" t="s">
        <v>101</v>
      </c>
      <c r="C2697" s="7" t="n">
        <v>33</v>
      </c>
      <c r="D2697" s="7" t="s">
        <v>104</v>
      </c>
      <c r="E2697" s="7" t="n">
        <v>35</v>
      </c>
      <c r="F2697" s="7" t="n">
        <v>1</v>
      </c>
      <c r="G2697" s="14" t="n">
        <v>5850.2</v>
      </c>
      <c r="H2697" s="14" t="n">
        <v>0</v>
      </c>
      <c r="I2697" s="14" t="n">
        <v>0</v>
      </c>
      <c r="J2697" s="14" t="n">
        <v>0</v>
      </c>
      <c r="K2697" s="14" t="n">
        <v>0</v>
      </c>
      <c r="L2697" s="14" t="n">
        <v>0</v>
      </c>
      <c r="M2697" s="14"/>
      <c r="N2697" s="14"/>
      <c r="O2697" s="14" t="n">
        <v>0</v>
      </c>
      <c r="P2697" s="7" t="n">
        <v>27</v>
      </c>
      <c r="Q2697" s="7" t="n">
        <v>27</v>
      </c>
      <c r="R2697" s="7" t="n">
        <v>20</v>
      </c>
      <c r="S2697" s="7" t="n">
        <v>0.955</v>
      </c>
      <c r="T2697" s="7" t="n">
        <v>0</v>
      </c>
      <c r="U2697" s="7" t="n">
        <v>0</v>
      </c>
      <c r="V2697" s="7" t="n">
        <v>0.044</v>
      </c>
      <c r="W2697" s="7"/>
    </row>
    <row r="2698" customFormat="false" ht="15" hidden="false" customHeight="false" outlineLevel="0" collapsed="false">
      <c r="A2698" s="7" t="s">
        <v>2812</v>
      </c>
      <c r="B2698" s="7" t="s">
        <v>106</v>
      </c>
      <c r="C2698" s="7" t="n">
        <v>39</v>
      </c>
      <c r="D2698" s="7" t="s">
        <v>102</v>
      </c>
      <c r="E2698" s="7" t="n">
        <v>86</v>
      </c>
      <c r="F2698" s="7" t="n">
        <v>6</v>
      </c>
      <c r="G2698" s="14" t="n">
        <v>622.95</v>
      </c>
      <c r="H2698" s="14" t="n">
        <v>3256.88</v>
      </c>
      <c r="I2698" s="14" t="n">
        <v>0</v>
      </c>
      <c r="J2698" s="14" t="n">
        <v>21752.47</v>
      </c>
      <c r="K2698" s="14" t="n">
        <v>23200</v>
      </c>
      <c r="L2698" s="14" t="n">
        <v>21390</v>
      </c>
      <c r="M2698" s="14" t="n">
        <v>3100</v>
      </c>
      <c r="N2698" s="14" t="n">
        <v>33.4</v>
      </c>
      <c r="O2698" s="14" t="n">
        <v>62.58</v>
      </c>
      <c r="P2698" s="7" t="n">
        <v>42</v>
      </c>
      <c r="Q2698" s="7" t="n">
        <v>13</v>
      </c>
      <c r="R2698" s="7" t="n">
        <v>9</v>
      </c>
      <c r="S2698" s="7" t="n">
        <v>0.755</v>
      </c>
      <c r="T2698" s="7" t="n">
        <v>1</v>
      </c>
      <c r="U2698" s="7" t="n">
        <v>0</v>
      </c>
      <c r="V2698" s="7" t="n">
        <v>0.1366</v>
      </c>
      <c r="W2698" s="7"/>
    </row>
    <row r="2699" customFormat="false" ht="15" hidden="false" customHeight="false" outlineLevel="0" collapsed="false">
      <c r="A2699" s="7" t="s">
        <v>2813</v>
      </c>
      <c r="B2699" s="7" t="s">
        <v>106</v>
      </c>
      <c r="C2699" s="7" t="n">
        <v>52</v>
      </c>
      <c r="D2699" s="7" t="s">
        <v>104</v>
      </c>
      <c r="E2699" s="7" t="n">
        <v>124</v>
      </c>
      <c r="F2699" s="7" t="n">
        <v>3</v>
      </c>
      <c r="G2699" s="14" t="n">
        <v>1602.44</v>
      </c>
      <c r="H2699" s="14" t="n">
        <v>62155.09</v>
      </c>
      <c r="I2699" s="14" t="n">
        <v>0</v>
      </c>
      <c r="J2699" s="14" t="n">
        <v>0</v>
      </c>
      <c r="K2699" s="14" t="n">
        <v>0</v>
      </c>
      <c r="L2699" s="14" t="n">
        <v>0</v>
      </c>
      <c r="M2699" s="14" t="n">
        <v>9400</v>
      </c>
      <c r="N2699" s="14" t="n">
        <v>13.5</v>
      </c>
      <c r="O2699" s="14" t="n">
        <v>0</v>
      </c>
      <c r="P2699" s="7" t="n">
        <v>221</v>
      </c>
      <c r="Q2699" s="7" t="n">
        <v>0</v>
      </c>
      <c r="R2699" s="7" t="n">
        <v>0</v>
      </c>
      <c r="S2699" s="7"/>
      <c r="T2699" s="7" t="n">
        <v>0</v>
      </c>
      <c r="U2699" s="7" t="n">
        <v>0</v>
      </c>
      <c r="V2699" s="7" t="n">
        <v>0.1887</v>
      </c>
      <c r="W2699" s="7"/>
    </row>
    <row r="2700" customFormat="false" ht="15" hidden="false" customHeight="false" outlineLevel="0" collapsed="false">
      <c r="A2700" s="7" t="s">
        <v>2814</v>
      </c>
      <c r="B2700" s="7" t="s">
        <v>128</v>
      </c>
      <c r="C2700" s="7" t="n">
        <v>57</v>
      </c>
      <c r="D2700" s="7" t="s">
        <v>104</v>
      </c>
      <c r="E2700" s="7"/>
      <c r="F2700" s="7" t="n">
        <v>4</v>
      </c>
      <c r="G2700" s="14" t="n">
        <v>4524.55</v>
      </c>
      <c r="H2700" s="14" t="n">
        <v>25847.88</v>
      </c>
      <c r="I2700" s="14" t="n">
        <v>0</v>
      </c>
      <c r="J2700" s="14" t="n">
        <v>0</v>
      </c>
      <c r="K2700" s="14" t="n">
        <v>105900</v>
      </c>
      <c r="L2700" s="14" t="n">
        <v>0</v>
      </c>
      <c r="M2700" s="14" t="n">
        <v>9500</v>
      </c>
      <c r="N2700" s="14" t="n">
        <v>54</v>
      </c>
      <c r="O2700" s="14" t="n">
        <v>402.76</v>
      </c>
      <c r="P2700" s="7" t="n">
        <v>35</v>
      </c>
      <c r="Q2700" s="7" t="n">
        <v>25</v>
      </c>
      <c r="R2700" s="7" t="n">
        <v>1</v>
      </c>
      <c r="S2700" s="7" t="n">
        <v>0.129</v>
      </c>
      <c r="T2700" s="7" t="n">
        <v>0</v>
      </c>
      <c r="U2700" s="7" t="n">
        <v>0</v>
      </c>
      <c r="V2700" s="7" t="n">
        <v>0.0235</v>
      </c>
      <c r="W2700" s="7" t="s">
        <v>132</v>
      </c>
    </row>
    <row r="2701" customFormat="false" ht="15" hidden="false" customHeight="false" outlineLevel="0" collapsed="false">
      <c r="A2701" s="7" t="s">
        <v>2815</v>
      </c>
      <c r="B2701" s="7" t="s">
        <v>108</v>
      </c>
      <c r="C2701" s="7" t="n">
        <v>52</v>
      </c>
      <c r="D2701" s="7" t="s">
        <v>102</v>
      </c>
      <c r="E2701" s="7" t="n">
        <v>202</v>
      </c>
      <c r="F2701" s="7" t="n">
        <v>3</v>
      </c>
      <c r="G2701" s="14" t="n">
        <v>3865.11</v>
      </c>
      <c r="H2701" s="14" t="n">
        <v>29857.15</v>
      </c>
      <c r="I2701" s="14" t="n">
        <v>0</v>
      </c>
      <c r="J2701" s="14" t="n">
        <v>0</v>
      </c>
      <c r="K2701" s="14" t="n">
        <v>0</v>
      </c>
      <c r="L2701" s="14" t="n">
        <v>0</v>
      </c>
      <c r="M2701" s="14"/>
      <c r="N2701" s="14"/>
      <c r="O2701" s="14" t="n">
        <v>0</v>
      </c>
      <c r="P2701" s="7" t="n">
        <v>10</v>
      </c>
      <c r="Q2701" s="7" t="n">
        <v>34</v>
      </c>
      <c r="R2701" s="7" t="n">
        <v>9</v>
      </c>
      <c r="S2701" s="7" t="n">
        <v>0.725</v>
      </c>
      <c r="T2701" s="7" t="n">
        <v>1</v>
      </c>
      <c r="U2701" s="7" t="n">
        <v>0</v>
      </c>
      <c r="V2701" s="7" t="n">
        <v>0.0873</v>
      </c>
      <c r="W2701" s="7"/>
    </row>
    <row r="2702" customFormat="false" ht="15" hidden="false" customHeight="false" outlineLevel="0" collapsed="false">
      <c r="A2702" s="7" t="s">
        <v>2816</v>
      </c>
      <c r="B2702" s="7" t="s">
        <v>101</v>
      </c>
      <c r="C2702" s="7" t="n">
        <v>31</v>
      </c>
      <c r="D2702" s="7" t="s">
        <v>104</v>
      </c>
      <c r="E2702" s="7" t="n">
        <v>90</v>
      </c>
      <c r="F2702" s="7" t="n">
        <v>4</v>
      </c>
      <c r="G2702" s="14" t="n">
        <v>10961.75</v>
      </c>
      <c r="H2702" s="14" t="n">
        <v>0</v>
      </c>
      <c r="I2702" s="14" t="n">
        <v>39100</v>
      </c>
      <c r="J2702" s="14" t="n">
        <v>0</v>
      </c>
      <c r="K2702" s="14" t="n">
        <v>0</v>
      </c>
      <c r="L2702" s="14" t="n">
        <v>21410</v>
      </c>
      <c r="M2702" s="14" t="n">
        <v>8200</v>
      </c>
      <c r="N2702" s="14" t="n">
        <v>43.9</v>
      </c>
      <c r="O2702" s="14" t="n">
        <v>133.12</v>
      </c>
      <c r="P2702" s="7" t="n">
        <v>2</v>
      </c>
      <c r="Q2702" s="7" t="n">
        <v>23</v>
      </c>
      <c r="R2702" s="7" t="n">
        <v>17</v>
      </c>
      <c r="S2702" s="7" t="n">
        <v>0.8</v>
      </c>
      <c r="T2702" s="7" t="n">
        <v>0</v>
      </c>
      <c r="U2702" s="7" t="n">
        <v>0</v>
      </c>
      <c r="V2702" s="7" t="n">
        <v>0.0192</v>
      </c>
      <c r="W2702" s="7"/>
    </row>
    <row r="2703" customFormat="false" ht="15" hidden="false" customHeight="false" outlineLevel="0" collapsed="false">
      <c r="A2703" s="7" t="s">
        <v>2817</v>
      </c>
      <c r="B2703" s="7" t="s">
        <v>108</v>
      </c>
      <c r="C2703" s="7" t="n">
        <v>19</v>
      </c>
      <c r="D2703" s="7" t="s">
        <v>102</v>
      </c>
      <c r="E2703" s="7" t="n">
        <v>7</v>
      </c>
      <c r="F2703" s="7" t="n">
        <v>2</v>
      </c>
      <c r="G2703" s="14" t="n">
        <v>1488.58</v>
      </c>
      <c r="H2703" s="14" t="n">
        <v>0</v>
      </c>
      <c r="I2703" s="14" t="n">
        <v>0</v>
      </c>
      <c r="J2703" s="14" t="n">
        <v>10935.44</v>
      </c>
      <c r="K2703" s="14" t="n">
        <v>0</v>
      </c>
      <c r="L2703" s="14" t="n">
        <v>0</v>
      </c>
      <c r="M2703" s="14"/>
      <c r="N2703" s="14"/>
      <c r="O2703" s="14" t="n">
        <v>0</v>
      </c>
      <c r="P2703" s="7" t="n">
        <v>6</v>
      </c>
      <c r="Q2703" s="7" t="n">
        <v>19</v>
      </c>
      <c r="R2703" s="7" t="n">
        <v>15</v>
      </c>
      <c r="S2703" s="7" t="n">
        <v>0.671</v>
      </c>
      <c r="T2703" s="7" t="n">
        <v>1</v>
      </c>
      <c r="U2703" s="7" t="n">
        <v>0</v>
      </c>
      <c r="V2703" s="7" t="n">
        <v>0.1279</v>
      </c>
      <c r="W2703" s="7"/>
    </row>
    <row r="2704" customFormat="false" ht="15" hidden="false" customHeight="false" outlineLevel="0" collapsed="false">
      <c r="A2704" s="7" t="s">
        <v>2818</v>
      </c>
      <c r="B2704" s="7" t="s">
        <v>108</v>
      </c>
      <c r="C2704" s="7" t="n">
        <v>32</v>
      </c>
      <c r="D2704" s="7" t="s">
        <v>102</v>
      </c>
      <c r="E2704" s="7" t="n">
        <v>3</v>
      </c>
      <c r="F2704" s="7" t="n">
        <v>1</v>
      </c>
      <c r="G2704" s="14" t="n">
        <v>2345.24</v>
      </c>
      <c r="H2704" s="14" t="n">
        <v>0</v>
      </c>
      <c r="I2704" s="14" t="n">
        <v>0</v>
      </c>
      <c r="J2704" s="14" t="n">
        <v>0</v>
      </c>
      <c r="K2704" s="14" t="n">
        <v>0</v>
      </c>
      <c r="L2704" s="14" t="n">
        <v>0</v>
      </c>
      <c r="M2704" s="14"/>
      <c r="N2704" s="14"/>
      <c r="O2704" s="14" t="n">
        <v>0</v>
      </c>
      <c r="P2704" s="7" t="n">
        <v>22</v>
      </c>
      <c r="Q2704" s="7" t="n">
        <v>11</v>
      </c>
      <c r="R2704" s="7" t="n">
        <v>14</v>
      </c>
      <c r="S2704" s="7" t="n">
        <v>0.752</v>
      </c>
      <c r="T2704" s="7" t="n">
        <v>0</v>
      </c>
      <c r="U2704" s="7" t="n">
        <v>0</v>
      </c>
      <c r="V2704" s="7" t="n">
        <v>0.1964</v>
      </c>
      <c r="W2704" s="7"/>
    </row>
    <row r="2705" customFormat="false" ht="15" hidden="false" customHeight="false" outlineLevel="0" collapsed="false">
      <c r="A2705" s="7" t="s">
        <v>2819</v>
      </c>
      <c r="B2705" s="7" t="s">
        <v>101</v>
      </c>
      <c r="C2705" s="7" t="n">
        <v>51</v>
      </c>
      <c r="D2705" s="7" t="s">
        <v>104</v>
      </c>
      <c r="E2705" s="7" t="n">
        <v>137</v>
      </c>
      <c r="F2705" s="7" t="n">
        <v>2</v>
      </c>
      <c r="G2705" s="14" t="n">
        <v>2653.19</v>
      </c>
      <c r="H2705" s="14" t="n">
        <v>2416.4</v>
      </c>
      <c r="I2705" s="14" t="n">
        <v>0</v>
      </c>
      <c r="J2705" s="14" t="n">
        <v>0</v>
      </c>
      <c r="K2705" s="14" t="n">
        <v>0</v>
      </c>
      <c r="L2705" s="14" t="n">
        <v>0</v>
      </c>
      <c r="M2705" s="14"/>
      <c r="N2705" s="14"/>
      <c r="O2705" s="14" t="n">
        <v>0</v>
      </c>
      <c r="P2705" s="7" t="n">
        <v>1</v>
      </c>
      <c r="Q2705" s="7" t="n">
        <v>39</v>
      </c>
      <c r="R2705" s="7" t="n">
        <v>0</v>
      </c>
      <c r="S2705" s="7" t="n">
        <v>0.557</v>
      </c>
      <c r="T2705" s="7" t="n">
        <v>0</v>
      </c>
      <c r="U2705" s="7" t="n">
        <v>0</v>
      </c>
      <c r="V2705" s="7" t="n">
        <v>0.0299</v>
      </c>
      <c r="W2705" s="7"/>
    </row>
    <row r="2706" customFormat="false" ht="15" hidden="false" customHeight="false" outlineLevel="0" collapsed="false">
      <c r="A2706" s="7" t="s">
        <v>2820</v>
      </c>
      <c r="B2706" s="7" t="s">
        <v>128</v>
      </c>
      <c r="C2706" s="7" t="n">
        <v>49</v>
      </c>
      <c r="D2706" s="7" t="s">
        <v>102</v>
      </c>
      <c r="E2706" s="7" t="n">
        <v>215</v>
      </c>
      <c r="F2706" s="7" t="n">
        <v>2</v>
      </c>
      <c r="G2706" s="14" t="n">
        <v>4190.29</v>
      </c>
      <c r="H2706" s="14" t="n">
        <v>0</v>
      </c>
      <c r="I2706" s="14" t="n">
        <v>0</v>
      </c>
      <c r="J2706" s="14" t="n">
        <v>0</v>
      </c>
      <c r="K2706" s="14" t="n">
        <v>0</v>
      </c>
      <c r="L2706" s="14" t="n">
        <v>0</v>
      </c>
      <c r="M2706" s="14" t="n">
        <v>6900</v>
      </c>
      <c r="N2706" s="14" t="n">
        <v>11.2</v>
      </c>
      <c r="O2706" s="14" t="n">
        <v>0</v>
      </c>
      <c r="P2706" s="7" t="n">
        <v>156</v>
      </c>
      <c r="Q2706" s="7" t="n">
        <v>0</v>
      </c>
      <c r="R2706" s="7" t="n">
        <v>0</v>
      </c>
      <c r="S2706" s="7"/>
      <c r="T2706" s="7" t="n">
        <v>0</v>
      </c>
      <c r="U2706" s="7" t="n">
        <v>0</v>
      </c>
      <c r="V2706" s="7" t="n">
        <v>0.3247</v>
      </c>
      <c r="W2706" s="7"/>
    </row>
    <row r="2707" customFormat="false" ht="15" hidden="false" customHeight="false" outlineLevel="0" collapsed="false">
      <c r="A2707" s="7" t="s">
        <v>2821</v>
      </c>
      <c r="B2707" s="7" t="s">
        <v>106</v>
      </c>
      <c r="C2707" s="7" t="n">
        <v>40</v>
      </c>
      <c r="D2707" s="7" t="s">
        <v>104</v>
      </c>
      <c r="E2707" s="7" t="n">
        <v>31</v>
      </c>
      <c r="F2707" s="7" t="n">
        <v>4</v>
      </c>
      <c r="G2707" s="14" t="n">
        <v>15346.62</v>
      </c>
      <c r="H2707" s="14" t="n">
        <v>42342.49</v>
      </c>
      <c r="I2707" s="14" t="n">
        <v>0</v>
      </c>
      <c r="J2707" s="14" t="n">
        <v>0</v>
      </c>
      <c r="K2707" s="14" t="n">
        <v>0</v>
      </c>
      <c r="L2707" s="14" t="n">
        <v>9120</v>
      </c>
      <c r="M2707" s="14" t="n">
        <v>7400</v>
      </c>
      <c r="N2707" s="14" t="n">
        <v>30.5</v>
      </c>
      <c r="O2707" s="14" t="n">
        <v>1312.2</v>
      </c>
      <c r="P2707" s="7" t="n">
        <v>1</v>
      </c>
      <c r="Q2707" s="7" t="n">
        <v>71</v>
      </c>
      <c r="R2707" s="7" t="n">
        <v>22</v>
      </c>
      <c r="S2707" s="7" t="n">
        <v>0.786</v>
      </c>
      <c r="T2707" s="7" t="n">
        <v>0</v>
      </c>
      <c r="U2707" s="7" t="n">
        <v>0</v>
      </c>
      <c r="V2707" s="7" t="n">
        <v>0.0168</v>
      </c>
      <c r="W2707" s="7"/>
    </row>
    <row r="2708" customFormat="false" ht="15" hidden="false" customHeight="false" outlineLevel="0" collapsed="false">
      <c r="A2708" s="7" t="s">
        <v>2822</v>
      </c>
      <c r="B2708" s="7" t="s">
        <v>106</v>
      </c>
      <c r="C2708" s="7" t="n">
        <v>28</v>
      </c>
      <c r="D2708" s="7" t="s">
        <v>102</v>
      </c>
      <c r="E2708" s="7" t="n">
        <v>42</v>
      </c>
      <c r="F2708" s="7" t="n">
        <v>5</v>
      </c>
      <c r="G2708" s="14" t="n">
        <v>9067.42</v>
      </c>
      <c r="H2708" s="14" t="n">
        <v>56513.95</v>
      </c>
      <c r="I2708" s="14" t="n">
        <v>90100</v>
      </c>
      <c r="J2708" s="14" t="n">
        <v>0</v>
      </c>
      <c r="K2708" s="14" t="n">
        <v>275400</v>
      </c>
      <c r="L2708" s="14" t="n">
        <v>0</v>
      </c>
      <c r="M2708" s="14"/>
      <c r="N2708" s="14" t="n">
        <v>32.4</v>
      </c>
      <c r="O2708" s="14" t="n">
        <v>128.19</v>
      </c>
      <c r="P2708" s="7" t="n">
        <v>41</v>
      </c>
      <c r="Q2708" s="7" t="n">
        <v>19</v>
      </c>
      <c r="R2708" s="7" t="n">
        <v>13</v>
      </c>
      <c r="S2708" s="7" t="n">
        <v>0.772</v>
      </c>
      <c r="T2708" s="7" t="n">
        <v>0</v>
      </c>
      <c r="U2708" s="7" t="n">
        <v>0</v>
      </c>
      <c r="V2708" s="7" t="n">
        <v>0.0514</v>
      </c>
      <c r="W2708" s="7" t="s">
        <v>1055</v>
      </c>
    </row>
    <row r="2709" customFormat="false" ht="15" hidden="false" customHeight="false" outlineLevel="0" collapsed="false">
      <c r="A2709" s="7" t="s">
        <v>2823</v>
      </c>
      <c r="B2709" s="7" t="s">
        <v>101</v>
      </c>
      <c r="C2709" s="7" t="n">
        <v>55</v>
      </c>
      <c r="D2709" s="7" t="s">
        <v>104</v>
      </c>
      <c r="E2709" s="7" t="n">
        <v>251</v>
      </c>
      <c r="F2709" s="7" t="n">
        <v>2</v>
      </c>
      <c r="G2709" s="14" t="n">
        <v>10664.2</v>
      </c>
      <c r="H2709" s="14" t="n">
        <v>0</v>
      </c>
      <c r="I2709" s="14" t="n">
        <v>0</v>
      </c>
      <c r="J2709" s="14" t="n">
        <v>0</v>
      </c>
      <c r="K2709" s="14" t="n">
        <v>0</v>
      </c>
      <c r="L2709" s="14" t="n">
        <v>0</v>
      </c>
      <c r="M2709" s="14" t="n">
        <v>9000</v>
      </c>
      <c r="N2709" s="14" t="n">
        <v>48.7</v>
      </c>
      <c r="O2709" s="14" t="n">
        <v>382.71</v>
      </c>
      <c r="P2709" s="7" t="n">
        <v>14</v>
      </c>
      <c r="Q2709" s="7" t="n">
        <v>45</v>
      </c>
      <c r="R2709" s="7" t="n">
        <v>16</v>
      </c>
      <c r="S2709" s="7" t="n">
        <v>0.645</v>
      </c>
      <c r="T2709" s="7" t="n">
        <v>0</v>
      </c>
      <c r="U2709" s="7" t="n">
        <v>0</v>
      </c>
      <c r="V2709" s="7" t="n">
        <v>0.0236</v>
      </c>
      <c r="W2709" s="7"/>
    </row>
    <row r="2710" customFormat="false" ht="15" hidden="false" customHeight="false" outlineLevel="0" collapsed="false">
      <c r="A2710" s="7" t="s">
        <v>2824</v>
      </c>
      <c r="B2710" s="7" t="s">
        <v>106</v>
      </c>
      <c r="C2710" s="7" t="n">
        <v>46</v>
      </c>
      <c r="D2710" s="7" t="s">
        <v>102</v>
      </c>
      <c r="E2710" s="7" t="n">
        <v>112</v>
      </c>
      <c r="F2710" s="7" t="n">
        <v>2</v>
      </c>
      <c r="G2710" s="14" t="n">
        <v>782.98</v>
      </c>
      <c r="H2710" s="14" t="n">
        <v>931.85</v>
      </c>
      <c r="I2710" s="14" t="n">
        <v>0</v>
      </c>
      <c r="J2710" s="14" t="n">
        <v>0</v>
      </c>
      <c r="K2710" s="14" t="n">
        <v>0</v>
      </c>
      <c r="L2710" s="14" t="n">
        <v>0</v>
      </c>
      <c r="M2710" s="14"/>
      <c r="N2710" s="14"/>
      <c r="O2710" s="14" t="n">
        <v>0</v>
      </c>
      <c r="P2710" s="7" t="n">
        <v>0</v>
      </c>
      <c r="Q2710" s="7" t="n">
        <v>24</v>
      </c>
      <c r="R2710" s="7" t="n">
        <v>0</v>
      </c>
      <c r="S2710" s="7" t="n">
        <v>0.785</v>
      </c>
      <c r="T2710" s="7" t="n">
        <v>0</v>
      </c>
      <c r="U2710" s="7" t="n">
        <v>0</v>
      </c>
      <c r="V2710" s="7" t="n">
        <v>0.0556</v>
      </c>
      <c r="W2710" s="7"/>
    </row>
    <row r="2711" customFormat="false" ht="15" hidden="false" customHeight="false" outlineLevel="0" collapsed="false">
      <c r="A2711" s="7" t="s">
        <v>2825</v>
      </c>
      <c r="B2711" s="7" t="s">
        <v>101</v>
      </c>
      <c r="C2711" s="7" t="n">
        <v>75</v>
      </c>
      <c r="D2711" s="7" t="s">
        <v>104</v>
      </c>
      <c r="E2711" s="7" t="n">
        <v>225</v>
      </c>
      <c r="F2711" s="7" t="n">
        <v>2</v>
      </c>
      <c r="G2711" s="14" t="n">
        <v>1291.04</v>
      </c>
      <c r="H2711" s="14" t="n">
        <v>4387.33</v>
      </c>
      <c r="I2711" s="14" t="n">
        <v>0</v>
      </c>
      <c r="J2711" s="14" t="n">
        <v>0</v>
      </c>
      <c r="K2711" s="14" t="n">
        <v>0</v>
      </c>
      <c r="L2711" s="14" t="n">
        <v>0</v>
      </c>
      <c r="M2711" s="14"/>
      <c r="N2711" s="14"/>
      <c r="O2711" s="14" t="n">
        <v>0</v>
      </c>
      <c r="P2711" s="7" t="n">
        <v>8</v>
      </c>
      <c r="Q2711" s="7" t="n">
        <v>28</v>
      </c>
      <c r="R2711" s="7" t="n">
        <v>0</v>
      </c>
      <c r="S2711" s="7" t="n">
        <v>0.306</v>
      </c>
      <c r="T2711" s="7" t="n">
        <v>0</v>
      </c>
      <c r="U2711" s="7" t="n">
        <v>0</v>
      </c>
      <c r="V2711" s="7" t="n">
        <v>0.0328</v>
      </c>
      <c r="W2711" s="7"/>
    </row>
    <row r="2712" customFormat="false" ht="15" hidden="false" customHeight="false" outlineLevel="0" collapsed="false">
      <c r="A2712" s="7" t="s">
        <v>2826</v>
      </c>
      <c r="B2712" s="7" t="s">
        <v>108</v>
      </c>
      <c r="C2712" s="7" t="n">
        <v>57</v>
      </c>
      <c r="D2712" s="7" t="s">
        <v>102</v>
      </c>
      <c r="E2712" s="7" t="n">
        <v>25</v>
      </c>
      <c r="F2712" s="7" t="n">
        <v>3</v>
      </c>
      <c r="G2712" s="14" t="n">
        <v>1621.25</v>
      </c>
      <c r="H2712" s="14" t="n">
        <v>10402.49</v>
      </c>
      <c r="I2712" s="14" t="n">
        <v>4900</v>
      </c>
      <c r="J2712" s="14" t="n">
        <v>0</v>
      </c>
      <c r="K2712" s="14" t="n">
        <v>0</v>
      </c>
      <c r="L2712" s="14" t="n">
        <v>0</v>
      </c>
      <c r="M2712" s="14"/>
      <c r="N2712" s="14"/>
      <c r="O2712" s="14" t="n">
        <v>0</v>
      </c>
      <c r="P2712" s="7" t="n">
        <v>220</v>
      </c>
      <c r="Q2712" s="7" t="n">
        <v>0</v>
      </c>
      <c r="R2712" s="7" t="n">
        <v>0</v>
      </c>
      <c r="S2712" s="7"/>
      <c r="T2712" s="7" t="n">
        <v>1</v>
      </c>
      <c r="U2712" s="7" t="n">
        <v>1</v>
      </c>
      <c r="V2712" s="7" t="n">
        <v>0.4531</v>
      </c>
      <c r="W2712" s="7"/>
    </row>
    <row r="2713" customFormat="false" ht="15" hidden="false" customHeight="false" outlineLevel="0" collapsed="false">
      <c r="A2713" s="7" t="s">
        <v>2827</v>
      </c>
      <c r="B2713" s="7" t="s">
        <v>101</v>
      </c>
      <c r="C2713" s="7" t="n">
        <v>40</v>
      </c>
      <c r="D2713" s="7" t="s">
        <v>104</v>
      </c>
      <c r="E2713" s="7" t="n">
        <v>58</v>
      </c>
      <c r="F2713" s="7" t="n">
        <v>5</v>
      </c>
      <c r="G2713" s="14" t="n">
        <v>12209.62</v>
      </c>
      <c r="H2713" s="14" t="n">
        <v>21516.71</v>
      </c>
      <c r="I2713" s="14" t="n">
        <v>0</v>
      </c>
      <c r="J2713" s="14" t="n">
        <v>0</v>
      </c>
      <c r="K2713" s="14" t="n">
        <v>297500</v>
      </c>
      <c r="L2713" s="14" t="n">
        <v>11990</v>
      </c>
      <c r="M2713" s="14" t="n">
        <v>7800</v>
      </c>
      <c r="N2713" s="14" t="n">
        <v>44.7</v>
      </c>
      <c r="O2713" s="14" t="n">
        <v>1377.78</v>
      </c>
      <c r="P2713" s="7" t="n">
        <v>30</v>
      </c>
      <c r="Q2713" s="7" t="n">
        <v>44</v>
      </c>
      <c r="R2713" s="7" t="n">
        <v>12</v>
      </c>
      <c r="S2713" s="7" t="n">
        <v>0.804</v>
      </c>
      <c r="T2713" s="7" t="n">
        <v>0</v>
      </c>
      <c r="U2713" s="7" t="n">
        <v>0</v>
      </c>
      <c r="V2713" s="7" t="n">
        <v>0.0154</v>
      </c>
      <c r="W2713" s="7"/>
    </row>
    <row r="2714" customFormat="false" ht="15" hidden="false" customHeight="false" outlineLevel="0" collapsed="false">
      <c r="A2714" s="7" t="s">
        <v>2828</v>
      </c>
      <c r="B2714" s="7" t="s">
        <v>101</v>
      </c>
      <c r="C2714" s="7" t="n">
        <v>56</v>
      </c>
      <c r="D2714" s="7" t="s">
        <v>104</v>
      </c>
      <c r="E2714" s="7" t="n">
        <v>283</v>
      </c>
      <c r="F2714" s="7" t="n">
        <v>3</v>
      </c>
      <c r="G2714" s="14" t="n">
        <v>16072.83</v>
      </c>
      <c r="H2714" s="14" t="n">
        <v>44379.85</v>
      </c>
      <c r="I2714" s="14" t="n">
        <v>0</v>
      </c>
      <c r="J2714" s="14" t="n">
        <v>0</v>
      </c>
      <c r="K2714" s="14" t="n">
        <v>0</v>
      </c>
      <c r="L2714" s="14" t="n">
        <v>0</v>
      </c>
      <c r="M2714" s="14"/>
      <c r="N2714" s="14"/>
      <c r="O2714" s="14" t="n">
        <v>0</v>
      </c>
      <c r="P2714" s="7" t="n">
        <v>17</v>
      </c>
      <c r="Q2714" s="7" t="n">
        <v>28</v>
      </c>
      <c r="R2714" s="7" t="n">
        <v>4</v>
      </c>
      <c r="S2714" s="7" t="n">
        <v>0.74</v>
      </c>
      <c r="T2714" s="7" t="n">
        <v>0</v>
      </c>
      <c r="U2714" s="7" t="n">
        <v>0</v>
      </c>
      <c r="V2714" s="7" t="n">
        <v>0.0215</v>
      </c>
      <c r="W2714" s="7"/>
    </row>
    <row r="2715" customFormat="false" ht="15" hidden="false" customHeight="false" outlineLevel="0" collapsed="false">
      <c r="A2715" s="7" t="s">
        <v>2829</v>
      </c>
      <c r="B2715" s="7" t="s">
        <v>106</v>
      </c>
      <c r="C2715" s="7" t="n">
        <v>58</v>
      </c>
      <c r="D2715" s="7" t="s">
        <v>102</v>
      </c>
      <c r="E2715" s="7" t="n">
        <v>109</v>
      </c>
      <c r="F2715" s="7" t="n">
        <v>3</v>
      </c>
      <c r="G2715" s="14" t="n">
        <v>3354.07</v>
      </c>
      <c r="H2715" s="14" t="n">
        <v>4779.62</v>
      </c>
      <c r="I2715" s="14" t="n">
        <v>0</v>
      </c>
      <c r="J2715" s="14" t="n">
        <v>0</v>
      </c>
      <c r="K2715" s="14" t="n">
        <v>0</v>
      </c>
      <c r="L2715" s="14" t="n">
        <v>6610</v>
      </c>
      <c r="M2715" s="14"/>
      <c r="N2715" s="14"/>
      <c r="O2715" s="14" t="n">
        <v>0</v>
      </c>
      <c r="P2715" s="7" t="n">
        <v>0</v>
      </c>
      <c r="Q2715" s="7" t="n">
        <v>15</v>
      </c>
      <c r="R2715" s="7" t="n">
        <v>0</v>
      </c>
      <c r="S2715" s="7" t="n">
        <v>0.517</v>
      </c>
      <c r="T2715" s="7" t="n">
        <v>1</v>
      </c>
      <c r="U2715" s="7" t="n">
        <v>0</v>
      </c>
      <c r="V2715" s="7" t="n">
        <v>0.1437</v>
      </c>
      <c r="W2715" s="7"/>
    </row>
    <row r="2716" customFormat="false" ht="15" hidden="false" customHeight="false" outlineLevel="0" collapsed="false">
      <c r="A2716" s="7" t="s">
        <v>2830</v>
      </c>
      <c r="B2716" s="7" t="s">
        <v>106</v>
      </c>
      <c r="C2716" s="7" t="n">
        <v>31</v>
      </c>
      <c r="D2716" s="7" t="s">
        <v>104</v>
      </c>
      <c r="E2716" s="7" t="n">
        <v>4</v>
      </c>
      <c r="F2716" s="7" t="n">
        <v>3</v>
      </c>
      <c r="G2716" s="14" t="n">
        <v>406.6</v>
      </c>
      <c r="H2716" s="14" t="n">
        <v>0</v>
      </c>
      <c r="I2716" s="14" t="n">
        <v>0</v>
      </c>
      <c r="J2716" s="14" t="n">
        <v>67977.46</v>
      </c>
      <c r="K2716" s="14" t="n">
        <v>0</v>
      </c>
      <c r="L2716" s="14" t="n">
        <v>0</v>
      </c>
      <c r="M2716" s="14" t="n">
        <v>2800</v>
      </c>
      <c r="N2716" s="14" t="n">
        <v>30.9</v>
      </c>
      <c r="O2716" s="14" t="n">
        <v>108.51</v>
      </c>
      <c r="P2716" s="7" t="n">
        <v>15</v>
      </c>
      <c r="Q2716" s="7" t="n">
        <v>34</v>
      </c>
      <c r="R2716" s="7" t="n">
        <v>4</v>
      </c>
      <c r="S2716" s="7" t="n">
        <v>0.659</v>
      </c>
      <c r="T2716" s="7" t="n">
        <v>1</v>
      </c>
      <c r="U2716" s="7" t="n">
        <v>0</v>
      </c>
      <c r="V2716" s="7" t="n">
        <v>0.0713</v>
      </c>
      <c r="W2716" s="7"/>
    </row>
    <row r="2717" customFormat="false" ht="15" hidden="false" customHeight="false" outlineLevel="0" collapsed="false">
      <c r="A2717" s="7" t="s">
        <v>2831</v>
      </c>
      <c r="B2717" s="7" t="s">
        <v>101</v>
      </c>
      <c r="C2717" s="7" t="n">
        <v>63</v>
      </c>
      <c r="D2717" s="7" t="s">
        <v>102</v>
      </c>
      <c r="E2717" s="7" t="n">
        <v>32</v>
      </c>
      <c r="F2717" s="7" t="n">
        <v>2</v>
      </c>
      <c r="G2717" s="14" t="n">
        <v>1186.38</v>
      </c>
      <c r="H2717" s="14" t="n">
        <v>14461.43</v>
      </c>
      <c r="I2717" s="14" t="n">
        <v>0</v>
      </c>
      <c r="J2717" s="14" t="n">
        <v>0</v>
      </c>
      <c r="K2717" s="14" t="n">
        <v>0</v>
      </c>
      <c r="L2717" s="14" t="n">
        <v>0</v>
      </c>
      <c r="M2717" s="14"/>
      <c r="N2717" s="14"/>
      <c r="O2717" s="14" t="n">
        <v>0</v>
      </c>
      <c r="P2717" s="7" t="n">
        <v>3</v>
      </c>
      <c r="Q2717" s="7" t="n">
        <v>18</v>
      </c>
      <c r="R2717" s="7" t="n">
        <v>0</v>
      </c>
      <c r="S2717" s="7" t="n">
        <v>0.678</v>
      </c>
      <c r="T2717" s="7" t="n">
        <v>0</v>
      </c>
      <c r="U2717" s="7" t="n">
        <v>0</v>
      </c>
      <c r="V2717" s="7" t="n">
        <v>0.1129</v>
      </c>
      <c r="W2717" s="7"/>
    </row>
    <row r="2718" customFormat="false" ht="15" hidden="false" customHeight="false" outlineLevel="0" collapsed="false">
      <c r="A2718" s="7" t="s">
        <v>2832</v>
      </c>
      <c r="B2718" s="7" t="s">
        <v>108</v>
      </c>
      <c r="C2718" s="7" t="n">
        <v>63</v>
      </c>
      <c r="D2718" s="7" t="s">
        <v>102</v>
      </c>
      <c r="E2718" s="7" t="n">
        <v>263</v>
      </c>
      <c r="F2718" s="7" t="n">
        <v>3</v>
      </c>
      <c r="G2718" s="14" t="n">
        <v>4220.6</v>
      </c>
      <c r="H2718" s="14" t="n">
        <v>87563.3</v>
      </c>
      <c r="I2718" s="14" t="n">
        <v>0</v>
      </c>
      <c r="J2718" s="14" t="n">
        <v>0</v>
      </c>
      <c r="K2718" s="14" t="n">
        <v>0</v>
      </c>
      <c r="L2718" s="14" t="n">
        <v>0</v>
      </c>
      <c r="M2718" s="14" t="n">
        <v>13100</v>
      </c>
      <c r="N2718" s="14" t="n">
        <v>18.7</v>
      </c>
      <c r="O2718" s="14" t="n">
        <v>222.2</v>
      </c>
      <c r="P2718" s="7" t="n">
        <v>16</v>
      </c>
      <c r="Q2718" s="7" t="n">
        <v>20</v>
      </c>
      <c r="R2718" s="7" t="n">
        <v>0</v>
      </c>
      <c r="S2718" s="7" t="n">
        <v>0.396</v>
      </c>
      <c r="T2718" s="7" t="n">
        <v>1</v>
      </c>
      <c r="U2718" s="7" t="n">
        <v>1</v>
      </c>
      <c r="V2718" s="7" t="n">
        <v>0.1678</v>
      </c>
      <c r="W2718" s="7"/>
    </row>
    <row r="2719" customFormat="false" ht="15" hidden="false" customHeight="false" outlineLevel="0" collapsed="false">
      <c r="A2719" s="7" t="s">
        <v>2833</v>
      </c>
      <c r="B2719" s="7" t="s">
        <v>101</v>
      </c>
      <c r="C2719" s="7" t="n">
        <v>42</v>
      </c>
      <c r="D2719" s="7" t="s">
        <v>104</v>
      </c>
      <c r="E2719" s="7" t="n">
        <v>79</v>
      </c>
      <c r="F2719" s="7" t="n">
        <v>3</v>
      </c>
      <c r="G2719" s="14" t="n">
        <v>6235.97</v>
      </c>
      <c r="H2719" s="14" t="n">
        <v>46112.14</v>
      </c>
      <c r="I2719" s="14" t="n">
        <v>0</v>
      </c>
      <c r="J2719" s="14" t="n">
        <v>0</v>
      </c>
      <c r="K2719" s="14" t="n">
        <v>352500</v>
      </c>
      <c r="L2719" s="14" t="n">
        <v>0</v>
      </c>
      <c r="M2719" s="14"/>
      <c r="N2719" s="14"/>
      <c r="O2719" s="14" t="n">
        <v>0</v>
      </c>
      <c r="P2719" s="7" t="n">
        <v>6</v>
      </c>
      <c r="Q2719" s="7" t="n">
        <v>44</v>
      </c>
      <c r="R2719" s="7" t="n">
        <v>13</v>
      </c>
      <c r="S2719" s="7" t="n">
        <v>0.644</v>
      </c>
      <c r="T2719" s="7" t="n">
        <v>1</v>
      </c>
      <c r="U2719" s="7" t="n">
        <v>0</v>
      </c>
      <c r="V2719" s="7" t="n">
        <v>0.0615</v>
      </c>
      <c r="W2719" s="7"/>
    </row>
    <row r="2720" customFormat="false" ht="15" hidden="false" customHeight="false" outlineLevel="0" collapsed="false">
      <c r="A2720" s="7" t="s">
        <v>2834</v>
      </c>
      <c r="B2720" s="7" t="s">
        <v>101</v>
      </c>
      <c r="C2720" s="7" t="n">
        <v>38</v>
      </c>
      <c r="D2720" s="7" t="s">
        <v>104</v>
      </c>
      <c r="E2720" s="7"/>
      <c r="F2720" s="7" t="n">
        <v>1</v>
      </c>
      <c r="G2720" s="14" t="n">
        <v>2781.56</v>
      </c>
      <c r="H2720" s="14" t="n">
        <v>0</v>
      </c>
      <c r="I2720" s="14" t="n">
        <v>0</v>
      </c>
      <c r="J2720" s="14" t="n">
        <v>0</v>
      </c>
      <c r="K2720" s="14" t="n">
        <v>0</v>
      </c>
      <c r="L2720" s="14" t="n">
        <v>0</v>
      </c>
      <c r="M2720" s="14"/>
      <c r="N2720" s="14"/>
      <c r="O2720" s="14" t="n">
        <v>0</v>
      </c>
      <c r="P2720" s="7" t="n">
        <v>76</v>
      </c>
      <c r="Q2720" s="7" t="n">
        <v>7</v>
      </c>
      <c r="R2720" s="7" t="n">
        <v>3</v>
      </c>
      <c r="S2720" s="7" t="n">
        <v>0.627</v>
      </c>
      <c r="T2720" s="7" t="n">
        <v>0</v>
      </c>
      <c r="U2720" s="7" t="n">
        <v>0</v>
      </c>
      <c r="V2720" s="7" t="n">
        <v>0.0478</v>
      </c>
      <c r="W2720" s="7" t="s">
        <v>132</v>
      </c>
    </row>
    <row r="2721" customFormat="false" ht="15" hidden="false" customHeight="false" outlineLevel="0" collapsed="false">
      <c r="A2721" s="7" t="s">
        <v>2835</v>
      </c>
      <c r="B2721" s="7" t="s">
        <v>101</v>
      </c>
      <c r="C2721" s="7" t="n">
        <v>58</v>
      </c>
      <c r="D2721" s="7" t="s">
        <v>104</v>
      </c>
      <c r="E2721" s="7" t="n">
        <v>96</v>
      </c>
      <c r="F2721" s="7" t="n">
        <v>2</v>
      </c>
      <c r="G2721" s="14" t="n">
        <v>7027.7</v>
      </c>
      <c r="H2721" s="14" t="n">
        <v>5251.81</v>
      </c>
      <c r="I2721" s="14" t="n">
        <v>0</v>
      </c>
      <c r="J2721" s="14" t="n">
        <v>0</v>
      </c>
      <c r="K2721" s="14" t="n">
        <v>0</v>
      </c>
      <c r="L2721" s="14" t="n">
        <v>0</v>
      </c>
      <c r="M2721" s="14"/>
      <c r="N2721" s="14"/>
      <c r="O2721" s="14" t="n">
        <v>0</v>
      </c>
      <c r="P2721" s="7" t="n">
        <v>6</v>
      </c>
      <c r="Q2721" s="7" t="n">
        <v>51</v>
      </c>
      <c r="R2721" s="7" t="n">
        <v>0</v>
      </c>
      <c r="S2721" s="7" t="n">
        <v>0.757</v>
      </c>
      <c r="T2721" s="7" t="n">
        <v>0</v>
      </c>
      <c r="U2721" s="7" t="n">
        <v>0</v>
      </c>
      <c r="V2721" s="7" t="n">
        <v>0.0172</v>
      </c>
      <c r="W2721" s="7"/>
    </row>
    <row r="2722" customFormat="false" ht="15" hidden="false" customHeight="false" outlineLevel="0" collapsed="false">
      <c r="A2722" s="7" t="s">
        <v>2836</v>
      </c>
      <c r="B2722" s="7" t="s">
        <v>101</v>
      </c>
      <c r="C2722" s="7" t="n">
        <v>42</v>
      </c>
      <c r="D2722" s="7" t="s">
        <v>102</v>
      </c>
      <c r="E2722" s="7" t="n">
        <v>119</v>
      </c>
      <c r="F2722" s="7" t="n">
        <v>1</v>
      </c>
      <c r="G2722" s="14" t="n">
        <v>4480.15</v>
      </c>
      <c r="H2722" s="14" t="n">
        <v>0</v>
      </c>
      <c r="I2722" s="14" t="n">
        <v>0</v>
      </c>
      <c r="J2722" s="14" t="n">
        <v>0</v>
      </c>
      <c r="K2722" s="14" t="n">
        <v>0</v>
      </c>
      <c r="L2722" s="14" t="n">
        <v>0</v>
      </c>
      <c r="M2722" s="14"/>
      <c r="N2722" s="14"/>
      <c r="O2722" s="14" t="n">
        <v>0</v>
      </c>
      <c r="P2722" s="7" t="n">
        <v>51</v>
      </c>
      <c r="Q2722" s="7" t="n">
        <v>9</v>
      </c>
      <c r="R2722" s="7" t="n">
        <v>0</v>
      </c>
      <c r="S2722" s="7" t="n">
        <v>0.795</v>
      </c>
      <c r="T2722" s="7" t="n">
        <v>1</v>
      </c>
      <c r="U2722" s="7" t="n">
        <v>0</v>
      </c>
      <c r="V2722" s="7" t="n">
        <v>0.1803</v>
      </c>
      <c r="W2722" s="7"/>
    </row>
    <row r="2723" customFormat="false" ht="15" hidden="false" customHeight="false" outlineLevel="0" collapsed="false">
      <c r="A2723" s="7" t="s">
        <v>2837</v>
      </c>
      <c r="B2723" s="7" t="s">
        <v>108</v>
      </c>
      <c r="C2723" s="7" t="n">
        <v>31</v>
      </c>
      <c r="D2723" s="7" t="s">
        <v>102</v>
      </c>
      <c r="E2723" s="7" t="n">
        <v>37</v>
      </c>
      <c r="F2723" s="7" t="n">
        <v>3</v>
      </c>
      <c r="G2723" s="14" t="n">
        <v>4508.98</v>
      </c>
      <c r="H2723" s="14" t="n">
        <v>0</v>
      </c>
      <c r="I2723" s="14" t="n">
        <v>0</v>
      </c>
      <c r="J2723" s="14" t="n">
        <v>0</v>
      </c>
      <c r="K2723" s="14" t="n">
        <v>127100</v>
      </c>
      <c r="L2723" s="14" t="n">
        <v>0</v>
      </c>
      <c r="M2723" s="14" t="n">
        <v>9000</v>
      </c>
      <c r="N2723" s="14" t="n">
        <v>14.2</v>
      </c>
      <c r="O2723" s="14" t="n">
        <v>294.17</v>
      </c>
      <c r="P2723" s="7" t="n">
        <v>6</v>
      </c>
      <c r="Q2723" s="7" t="n">
        <v>17</v>
      </c>
      <c r="R2723" s="7" t="n">
        <v>12</v>
      </c>
      <c r="S2723" s="7" t="n">
        <v>0.921</v>
      </c>
      <c r="T2723" s="7" t="n">
        <v>0</v>
      </c>
      <c r="U2723" s="7" t="n">
        <v>0</v>
      </c>
      <c r="V2723" s="7" t="n">
        <v>0.061</v>
      </c>
      <c r="W2723" s="7"/>
    </row>
    <row r="2724" customFormat="false" ht="15" hidden="false" customHeight="false" outlineLevel="0" collapsed="false">
      <c r="A2724" s="7" t="s">
        <v>2838</v>
      </c>
      <c r="B2724" s="7" t="s">
        <v>101</v>
      </c>
      <c r="C2724" s="7" t="n">
        <v>44</v>
      </c>
      <c r="D2724" s="7" t="s">
        <v>102</v>
      </c>
      <c r="E2724" s="7" t="n">
        <v>160</v>
      </c>
      <c r="F2724" s="7" t="n">
        <v>3</v>
      </c>
      <c r="G2724" s="14" t="n">
        <v>3005.41</v>
      </c>
      <c r="H2724" s="14" t="n">
        <v>13221.62</v>
      </c>
      <c r="I2724" s="14" t="n">
        <v>0</v>
      </c>
      <c r="J2724" s="14" t="n">
        <v>0</v>
      </c>
      <c r="K2724" s="14" t="n">
        <v>162700</v>
      </c>
      <c r="L2724" s="14" t="n">
        <v>0</v>
      </c>
      <c r="M2724" s="14"/>
      <c r="N2724" s="14"/>
      <c r="O2724" s="14" t="n">
        <v>0</v>
      </c>
      <c r="P2724" s="7" t="n">
        <v>68</v>
      </c>
      <c r="Q2724" s="7" t="n">
        <v>6</v>
      </c>
      <c r="R2724" s="7" t="n">
        <v>5</v>
      </c>
      <c r="S2724" s="7" t="n">
        <v>0.55</v>
      </c>
      <c r="T2724" s="7" t="n">
        <v>0</v>
      </c>
      <c r="U2724" s="7" t="n">
        <v>1</v>
      </c>
      <c r="V2724" s="7" t="n">
        <v>0.1197</v>
      </c>
      <c r="W2724" s="7"/>
    </row>
    <row r="2725" customFormat="false" ht="15" hidden="false" customHeight="false" outlineLevel="0" collapsed="false">
      <c r="A2725" s="7" t="s">
        <v>2839</v>
      </c>
      <c r="B2725" s="7" t="s">
        <v>101</v>
      </c>
      <c r="C2725" s="7" t="n">
        <v>35</v>
      </c>
      <c r="D2725" s="7" t="s">
        <v>104</v>
      </c>
      <c r="E2725" s="7" t="n">
        <v>79</v>
      </c>
      <c r="F2725" s="7" t="n">
        <v>3</v>
      </c>
      <c r="G2725" s="14" t="n">
        <v>3439.92</v>
      </c>
      <c r="H2725" s="14" t="n">
        <v>0</v>
      </c>
      <c r="I2725" s="14" t="n">
        <v>0</v>
      </c>
      <c r="J2725" s="14" t="n">
        <v>0</v>
      </c>
      <c r="K2725" s="14" t="n">
        <v>120800</v>
      </c>
      <c r="L2725" s="14" t="n">
        <v>24370</v>
      </c>
      <c r="M2725" s="14"/>
      <c r="N2725" s="14"/>
      <c r="O2725" s="14" t="n">
        <v>0</v>
      </c>
      <c r="P2725" s="7" t="n">
        <v>1</v>
      </c>
      <c r="Q2725" s="7" t="n">
        <v>49</v>
      </c>
      <c r="R2725" s="7" t="n">
        <v>19</v>
      </c>
      <c r="S2725" s="7" t="n">
        <v>0.688</v>
      </c>
      <c r="T2725" s="7" t="n">
        <v>0</v>
      </c>
      <c r="U2725" s="7" t="n">
        <v>0</v>
      </c>
      <c r="V2725" s="7" t="n">
        <v>0.0209</v>
      </c>
      <c r="W2725" s="7" t="s">
        <v>117</v>
      </c>
    </row>
    <row r="2726" customFormat="false" ht="15" hidden="false" customHeight="false" outlineLevel="0" collapsed="false">
      <c r="A2726" s="7" t="s">
        <v>2840</v>
      </c>
      <c r="B2726" s="7" t="s">
        <v>128</v>
      </c>
      <c r="C2726" s="7" t="n">
        <v>43</v>
      </c>
      <c r="D2726" s="7" t="s">
        <v>102</v>
      </c>
      <c r="E2726" s="7" t="n">
        <v>76</v>
      </c>
      <c r="F2726" s="7" t="n">
        <v>4</v>
      </c>
      <c r="G2726" s="14" t="n">
        <v>915.33</v>
      </c>
      <c r="H2726" s="14" t="n">
        <v>10374.29</v>
      </c>
      <c r="I2726" s="14" t="n">
        <v>0</v>
      </c>
      <c r="J2726" s="14" t="n">
        <v>10725.86</v>
      </c>
      <c r="K2726" s="14" t="n">
        <v>0</v>
      </c>
      <c r="L2726" s="14" t="n">
        <v>0</v>
      </c>
      <c r="M2726" s="14"/>
      <c r="N2726" s="14"/>
      <c r="O2726" s="14" t="n">
        <v>0</v>
      </c>
      <c r="P2726" s="7" t="n">
        <v>38</v>
      </c>
      <c r="Q2726" s="7" t="n">
        <v>28</v>
      </c>
      <c r="R2726" s="7" t="n">
        <v>4</v>
      </c>
      <c r="S2726" s="7" t="n">
        <v>0.849</v>
      </c>
      <c r="T2726" s="7" t="n">
        <v>0</v>
      </c>
      <c r="U2726" s="7" t="n">
        <v>0</v>
      </c>
      <c r="V2726" s="7" t="n">
        <v>0.0713</v>
      </c>
      <c r="W2726" s="7"/>
    </row>
    <row r="2727" customFormat="false" ht="15" hidden="false" customHeight="false" outlineLevel="0" collapsed="false">
      <c r="A2727" s="7" t="s">
        <v>2841</v>
      </c>
      <c r="B2727" s="7" t="s">
        <v>101</v>
      </c>
      <c r="C2727" s="7" t="n">
        <v>30</v>
      </c>
      <c r="D2727" s="7" t="s">
        <v>104</v>
      </c>
      <c r="E2727" s="7" t="n">
        <v>9</v>
      </c>
      <c r="F2727" s="7" t="n">
        <v>5</v>
      </c>
      <c r="G2727" s="14" t="n">
        <v>5894</v>
      </c>
      <c r="H2727" s="14" t="n">
        <v>16908.93</v>
      </c>
      <c r="I2727" s="14" t="n">
        <v>46600</v>
      </c>
      <c r="J2727" s="14" t="n">
        <v>0</v>
      </c>
      <c r="K2727" s="14" t="n">
        <v>284800</v>
      </c>
      <c r="L2727" s="14" t="n">
        <v>0</v>
      </c>
      <c r="M2727" s="14" t="n">
        <v>11300</v>
      </c>
      <c r="N2727" s="14" t="n">
        <v>29.7</v>
      </c>
      <c r="O2727" s="14" t="n">
        <v>384.21</v>
      </c>
      <c r="P2727" s="7" t="n">
        <v>16</v>
      </c>
      <c r="Q2727" s="7" t="n">
        <v>33</v>
      </c>
      <c r="R2727" s="7" t="n">
        <v>15</v>
      </c>
      <c r="S2727" s="7" t="n">
        <v>0.794</v>
      </c>
      <c r="T2727" s="7" t="n">
        <v>0</v>
      </c>
      <c r="U2727" s="7" t="n">
        <v>0</v>
      </c>
      <c r="V2727" s="7" t="n">
        <v>0.0235</v>
      </c>
      <c r="W2727" s="7"/>
    </row>
    <row r="2728" customFormat="false" ht="15" hidden="false" customHeight="false" outlineLevel="0" collapsed="false">
      <c r="A2728" s="7" t="s">
        <v>2842</v>
      </c>
      <c r="B2728" s="7" t="s">
        <v>101</v>
      </c>
      <c r="C2728" s="7" t="n">
        <v>36</v>
      </c>
      <c r="D2728" s="7" t="s">
        <v>102</v>
      </c>
      <c r="E2728" s="7" t="n">
        <v>87</v>
      </c>
      <c r="F2728" s="7" t="n">
        <v>5</v>
      </c>
      <c r="G2728" s="14" t="n">
        <v>22520.66</v>
      </c>
      <c r="H2728" s="14" t="n">
        <v>193508.07</v>
      </c>
      <c r="I2728" s="14" t="n">
        <v>0</v>
      </c>
      <c r="J2728" s="14" t="n">
        <v>198277.75</v>
      </c>
      <c r="K2728" s="14" t="n">
        <v>636000</v>
      </c>
      <c r="L2728" s="14" t="n">
        <v>0</v>
      </c>
      <c r="M2728" s="14" t="n">
        <v>24600</v>
      </c>
      <c r="N2728" s="14" t="n">
        <v>47.1</v>
      </c>
      <c r="O2728" s="14" t="n">
        <v>3021.87</v>
      </c>
      <c r="P2728" s="7" t="n">
        <v>39</v>
      </c>
      <c r="Q2728" s="7" t="n">
        <v>31</v>
      </c>
      <c r="R2728" s="7" t="n">
        <v>0</v>
      </c>
      <c r="S2728" s="7" t="n">
        <v>0.649</v>
      </c>
      <c r="T2728" s="7" t="n">
        <v>0</v>
      </c>
      <c r="U2728" s="7" t="n">
        <v>0</v>
      </c>
      <c r="V2728" s="7" t="n">
        <v>0.0515</v>
      </c>
      <c r="W2728" s="7"/>
    </row>
    <row r="2729" customFormat="false" ht="15" hidden="false" customHeight="false" outlineLevel="0" collapsed="false">
      <c r="A2729" s="7" t="s">
        <v>2843</v>
      </c>
      <c r="B2729" s="7" t="s">
        <v>128</v>
      </c>
      <c r="C2729" s="7" t="n">
        <v>37</v>
      </c>
      <c r="D2729" s="7" t="s">
        <v>104</v>
      </c>
      <c r="E2729" s="7" t="n">
        <v>48</v>
      </c>
      <c r="F2729" s="7" t="n">
        <v>4</v>
      </c>
      <c r="G2729" s="14" t="n">
        <v>5641.09</v>
      </c>
      <c r="H2729" s="14" t="n">
        <v>36672.03</v>
      </c>
      <c r="I2729" s="14" t="n">
        <v>0</v>
      </c>
      <c r="J2729" s="14" t="n">
        <v>0</v>
      </c>
      <c r="K2729" s="14" t="n">
        <v>191900</v>
      </c>
      <c r="L2729" s="14" t="n">
        <v>0</v>
      </c>
      <c r="M2729" s="14" t="n">
        <v>21900</v>
      </c>
      <c r="N2729" s="14" t="n">
        <v>32.1</v>
      </c>
      <c r="O2729" s="14" t="n">
        <v>556.28</v>
      </c>
      <c r="P2729" s="7" t="n">
        <v>16</v>
      </c>
      <c r="Q2729" s="7" t="n">
        <v>19</v>
      </c>
      <c r="R2729" s="7" t="n">
        <v>10</v>
      </c>
      <c r="S2729" s="7" t="n">
        <v>0.714</v>
      </c>
      <c r="T2729" s="7" t="n">
        <v>1</v>
      </c>
      <c r="U2729" s="7" t="n">
        <v>0</v>
      </c>
      <c r="V2729" s="7" t="n">
        <v>0.0549</v>
      </c>
      <c r="W2729" s="7"/>
    </row>
    <row r="2730" customFormat="false" ht="15" hidden="false" customHeight="false" outlineLevel="0" collapsed="false">
      <c r="A2730" s="7" t="s">
        <v>2844</v>
      </c>
      <c r="B2730" s="7" t="s">
        <v>128</v>
      </c>
      <c r="C2730" s="7" t="n">
        <v>59</v>
      </c>
      <c r="D2730" s="7" t="s">
        <v>102</v>
      </c>
      <c r="E2730" s="7" t="n">
        <v>187</v>
      </c>
      <c r="F2730" s="7" t="n">
        <v>3</v>
      </c>
      <c r="G2730" s="14" t="n">
        <v>3724.55</v>
      </c>
      <c r="H2730" s="14" t="n">
        <v>0</v>
      </c>
      <c r="I2730" s="14" t="n">
        <v>0</v>
      </c>
      <c r="J2730" s="14" t="n">
        <v>0</v>
      </c>
      <c r="K2730" s="14" t="n">
        <v>0</v>
      </c>
      <c r="L2730" s="14" t="n">
        <v>0</v>
      </c>
      <c r="M2730" s="14" t="n">
        <v>13200</v>
      </c>
      <c r="N2730" s="14" t="n">
        <v>47.1</v>
      </c>
      <c r="O2730" s="14" t="n">
        <v>350.23</v>
      </c>
      <c r="P2730" s="7" t="n">
        <v>1</v>
      </c>
      <c r="Q2730" s="7" t="n">
        <v>25</v>
      </c>
      <c r="R2730" s="7" t="n">
        <v>6</v>
      </c>
      <c r="S2730" s="7" t="n">
        <v>0.367</v>
      </c>
      <c r="T2730" s="7" t="n">
        <v>1</v>
      </c>
      <c r="U2730" s="7" t="n">
        <v>0</v>
      </c>
      <c r="V2730" s="7" t="n">
        <v>0.0932</v>
      </c>
      <c r="W2730" s="7"/>
    </row>
    <row r="2731" customFormat="false" ht="15" hidden="false" customHeight="false" outlineLevel="0" collapsed="false">
      <c r="A2731" s="7" t="s">
        <v>2845</v>
      </c>
      <c r="B2731" s="7" t="s">
        <v>101</v>
      </c>
      <c r="C2731" s="7" t="n">
        <v>46</v>
      </c>
      <c r="D2731" s="7" t="s">
        <v>102</v>
      </c>
      <c r="E2731" s="7" t="n">
        <v>71</v>
      </c>
      <c r="F2731" s="7" t="n">
        <v>1</v>
      </c>
      <c r="G2731" s="14" t="n">
        <v>19577.66</v>
      </c>
      <c r="H2731" s="14" t="n">
        <v>0</v>
      </c>
      <c r="I2731" s="14" t="n">
        <v>0</v>
      </c>
      <c r="J2731" s="14" t="n">
        <v>0</v>
      </c>
      <c r="K2731" s="14" t="n">
        <v>0</v>
      </c>
      <c r="L2731" s="14" t="n">
        <v>0</v>
      </c>
      <c r="M2731" s="14"/>
      <c r="N2731" s="14"/>
      <c r="O2731" s="14" t="n">
        <v>0</v>
      </c>
      <c r="P2731" s="7" t="n">
        <v>1</v>
      </c>
      <c r="Q2731" s="7" t="n">
        <v>25</v>
      </c>
      <c r="R2731" s="7" t="n">
        <v>12</v>
      </c>
      <c r="S2731" s="7" t="n">
        <v>0.688</v>
      </c>
      <c r="T2731" s="7" t="n">
        <v>0</v>
      </c>
      <c r="U2731" s="7" t="n">
        <v>0</v>
      </c>
      <c r="V2731" s="7" t="n">
        <v>0.1064</v>
      </c>
      <c r="W2731" s="7"/>
    </row>
    <row r="2732" customFormat="false" ht="15" hidden="false" customHeight="false" outlineLevel="0" collapsed="false">
      <c r="A2732" s="7" t="s">
        <v>2846</v>
      </c>
      <c r="B2732" s="7" t="s">
        <v>101</v>
      </c>
      <c r="C2732" s="7" t="n">
        <v>35</v>
      </c>
      <c r="D2732" s="7" t="s">
        <v>102</v>
      </c>
      <c r="E2732" s="7" t="n">
        <v>82</v>
      </c>
      <c r="F2732" s="7" t="n">
        <v>2</v>
      </c>
      <c r="G2732" s="14" t="n">
        <v>7255</v>
      </c>
      <c r="H2732" s="14" t="n">
        <v>0</v>
      </c>
      <c r="I2732" s="14" t="n">
        <v>0</v>
      </c>
      <c r="J2732" s="14" t="n">
        <v>0</v>
      </c>
      <c r="K2732" s="14" t="n">
        <v>0</v>
      </c>
      <c r="L2732" s="14" t="n">
        <v>0</v>
      </c>
      <c r="M2732" s="14"/>
      <c r="N2732" s="14"/>
      <c r="O2732" s="14" t="n">
        <v>0</v>
      </c>
      <c r="P2732" s="7" t="n">
        <v>1</v>
      </c>
      <c r="Q2732" s="7" t="n">
        <v>16</v>
      </c>
      <c r="R2732" s="7" t="n">
        <v>0</v>
      </c>
      <c r="S2732" s="7" t="n">
        <v>0.759</v>
      </c>
      <c r="T2732" s="7" t="n">
        <v>0</v>
      </c>
      <c r="U2732" s="7" t="n">
        <v>1</v>
      </c>
      <c r="V2732" s="7" t="n">
        <v>0.1295</v>
      </c>
      <c r="W2732" s="7"/>
    </row>
    <row r="2733" customFormat="false" ht="15" hidden="false" customHeight="false" outlineLevel="0" collapsed="false">
      <c r="A2733" s="7" t="s">
        <v>2847</v>
      </c>
      <c r="B2733" s="7" t="s">
        <v>108</v>
      </c>
      <c r="C2733" s="7" t="n">
        <v>43</v>
      </c>
      <c r="D2733" s="7" t="s">
        <v>104</v>
      </c>
      <c r="E2733" s="7" t="n">
        <v>15</v>
      </c>
      <c r="F2733" s="7" t="n">
        <v>3</v>
      </c>
      <c r="G2733" s="14" t="n">
        <v>2522.19</v>
      </c>
      <c r="H2733" s="14" t="n">
        <v>11019.06</v>
      </c>
      <c r="I2733" s="14" t="n">
        <v>0</v>
      </c>
      <c r="J2733" s="14" t="n">
        <v>0</v>
      </c>
      <c r="K2733" s="14" t="n">
        <v>0</v>
      </c>
      <c r="L2733" s="14" t="n">
        <v>11320</v>
      </c>
      <c r="M2733" s="14"/>
      <c r="N2733" s="14"/>
      <c r="O2733" s="14" t="n">
        <v>0</v>
      </c>
      <c r="P2733" s="7" t="n">
        <v>13</v>
      </c>
      <c r="Q2733" s="7" t="n">
        <v>53</v>
      </c>
      <c r="R2733" s="7" t="n">
        <v>0</v>
      </c>
      <c r="S2733" s="7" t="n">
        <v>0.7</v>
      </c>
      <c r="T2733" s="7" t="n">
        <v>1</v>
      </c>
      <c r="U2733" s="7" t="n">
        <v>0</v>
      </c>
      <c r="V2733" s="7" t="n">
        <v>0.0505</v>
      </c>
      <c r="W2733" s="7"/>
    </row>
    <row r="2734" customFormat="false" ht="15" hidden="false" customHeight="false" outlineLevel="0" collapsed="false">
      <c r="A2734" s="7" t="s">
        <v>2848</v>
      </c>
      <c r="B2734" s="7" t="s">
        <v>101</v>
      </c>
      <c r="C2734" s="7" t="n">
        <v>86</v>
      </c>
      <c r="D2734" s="7" t="s">
        <v>104</v>
      </c>
      <c r="E2734" s="7" t="n">
        <v>152</v>
      </c>
      <c r="F2734" s="7" t="n">
        <v>2</v>
      </c>
      <c r="G2734" s="14" t="n">
        <v>5212.27</v>
      </c>
      <c r="H2734" s="14" t="n">
        <v>0</v>
      </c>
      <c r="I2734" s="14" t="n">
        <v>0</v>
      </c>
      <c r="J2734" s="14" t="n">
        <v>0</v>
      </c>
      <c r="K2734" s="14" t="n">
        <v>0</v>
      </c>
      <c r="L2734" s="14" t="n">
        <v>0</v>
      </c>
      <c r="M2734" s="14" t="n">
        <v>17600</v>
      </c>
      <c r="N2734" s="14" t="n">
        <v>17.8</v>
      </c>
      <c r="O2734" s="14" t="n">
        <v>371.4</v>
      </c>
      <c r="P2734" s="7" t="n">
        <v>5</v>
      </c>
      <c r="Q2734" s="7" t="n">
        <v>24</v>
      </c>
      <c r="R2734" s="7" t="n">
        <v>0</v>
      </c>
      <c r="S2734" s="7" t="n">
        <v>0.282</v>
      </c>
      <c r="T2734" s="7" t="n">
        <v>0</v>
      </c>
      <c r="U2734" s="7" t="n">
        <v>0</v>
      </c>
      <c r="V2734" s="7" t="n">
        <v>0.04</v>
      </c>
      <c r="W2734" s="7"/>
    </row>
    <row r="2735" customFormat="false" ht="15" hidden="false" customHeight="false" outlineLevel="0" collapsed="false">
      <c r="A2735" s="7" t="s">
        <v>2849</v>
      </c>
      <c r="B2735" s="7" t="s">
        <v>128</v>
      </c>
      <c r="C2735" s="7" t="n">
        <v>56</v>
      </c>
      <c r="D2735" s="7" t="s">
        <v>102</v>
      </c>
      <c r="E2735" s="7" t="n">
        <v>70</v>
      </c>
      <c r="F2735" s="7" t="n">
        <v>3</v>
      </c>
      <c r="G2735" s="14" t="n">
        <v>3978.83</v>
      </c>
      <c r="H2735" s="14" t="n">
        <v>0</v>
      </c>
      <c r="I2735" s="14" t="n">
        <v>0</v>
      </c>
      <c r="J2735" s="14" t="n">
        <v>0</v>
      </c>
      <c r="K2735" s="14" t="n">
        <v>82700</v>
      </c>
      <c r="L2735" s="14" t="n">
        <v>10060</v>
      </c>
      <c r="M2735" s="14"/>
      <c r="N2735" s="14"/>
      <c r="O2735" s="14" t="n">
        <v>0</v>
      </c>
      <c r="P2735" s="7" t="n">
        <v>14</v>
      </c>
      <c r="Q2735" s="7" t="n">
        <v>16</v>
      </c>
      <c r="R2735" s="7" t="n">
        <v>0</v>
      </c>
      <c r="S2735" s="7" t="n">
        <v>0.317</v>
      </c>
      <c r="T2735" s="7" t="n">
        <v>0</v>
      </c>
      <c r="U2735" s="7" t="n">
        <v>0</v>
      </c>
      <c r="V2735" s="7" t="n">
        <v>0.1179</v>
      </c>
      <c r="W2735" s="7"/>
    </row>
    <row r="2736" customFormat="false" ht="15" hidden="false" customHeight="false" outlineLevel="0" collapsed="false">
      <c r="A2736" s="7" t="s">
        <v>2850</v>
      </c>
      <c r="B2736" s="7" t="s">
        <v>101</v>
      </c>
      <c r="C2736" s="7" t="n">
        <v>69</v>
      </c>
      <c r="D2736" s="7" t="s">
        <v>102</v>
      </c>
      <c r="E2736" s="7" t="n">
        <v>158</v>
      </c>
      <c r="F2736" s="7" t="n">
        <v>2</v>
      </c>
      <c r="G2736" s="14" t="n">
        <v>1508.16</v>
      </c>
      <c r="H2736" s="14" t="n">
        <v>0</v>
      </c>
      <c r="I2736" s="14" t="n">
        <v>0</v>
      </c>
      <c r="J2736" s="14" t="n">
        <v>0</v>
      </c>
      <c r="K2736" s="14" t="n">
        <v>0</v>
      </c>
      <c r="L2736" s="14" t="n">
        <v>0</v>
      </c>
      <c r="M2736" s="14" t="n">
        <v>4000</v>
      </c>
      <c r="N2736" s="14" t="n">
        <v>5.4</v>
      </c>
      <c r="O2736" s="14" t="n">
        <v>232.73</v>
      </c>
      <c r="P2736" s="7" t="n">
        <v>1</v>
      </c>
      <c r="Q2736" s="7" t="n">
        <v>26</v>
      </c>
      <c r="R2736" s="7" t="n">
        <v>10</v>
      </c>
      <c r="S2736" s="7" t="n">
        <v>0.406</v>
      </c>
      <c r="T2736" s="7" t="n">
        <v>0</v>
      </c>
      <c r="U2736" s="7" t="n">
        <v>0</v>
      </c>
      <c r="V2736" s="7" t="n">
        <v>0.0484</v>
      </c>
      <c r="W2736" s="7"/>
    </row>
    <row r="2737" customFormat="false" ht="15" hidden="false" customHeight="false" outlineLevel="0" collapsed="false">
      <c r="A2737" s="7" t="s">
        <v>2851</v>
      </c>
      <c r="B2737" s="7" t="s">
        <v>108</v>
      </c>
      <c r="C2737" s="7" t="n">
        <v>57</v>
      </c>
      <c r="D2737" s="7" t="s">
        <v>102</v>
      </c>
      <c r="E2737" s="7" t="n">
        <v>185</v>
      </c>
      <c r="F2737" s="7" t="n">
        <v>3</v>
      </c>
      <c r="G2737" s="14" t="n">
        <v>9043.65</v>
      </c>
      <c r="H2737" s="14" t="n">
        <v>26857.94</v>
      </c>
      <c r="I2737" s="14" t="n">
        <v>0</v>
      </c>
      <c r="J2737" s="14" t="n">
        <v>0</v>
      </c>
      <c r="K2737" s="14" t="n">
        <v>0</v>
      </c>
      <c r="L2737" s="14" t="n">
        <v>0</v>
      </c>
      <c r="M2737" s="14" t="n">
        <v>12900</v>
      </c>
      <c r="N2737" s="14" t="n">
        <v>51.9</v>
      </c>
      <c r="O2737" s="14" t="n">
        <v>553.05</v>
      </c>
      <c r="P2737" s="7" t="n">
        <v>10</v>
      </c>
      <c r="Q2737" s="7" t="n">
        <v>10</v>
      </c>
      <c r="R2737" s="7" t="n">
        <v>10</v>
      </c>
      <c r="S2737" s="7" t="n">
        <v>0.555</v>
      </c>
      <c r="T2737" s="7" t="n">
        <v>0</v>
      </c>
      <c r="U2737" s="7" t="n">
        <v>0</v>
      </c>
      <c r="V2737" s="7" t="n">
        <v>0.0543</v>
      </c>
      <c r="W2737" s="7"/>
    </row>
    <row r="2738" customFormat="false" ht="15" hidden="false" customHeight="false" outlineLevel="0" collapsed="false">
      <c r="A2738" s="7" t="s">
        <v>2852</v>
      </c>
      <c r="B2738" s="7" t="s">
        <v>106</v>
      </c>
      <c r="C2738" s="7" t="n">
        <v>43</v>
      </c>
      <c r="D2738" s="7" t="s">
        <v>102</v>
      </c>
      <c r="E2738" s="7" t="n">
        <v>50</v>
      </c>
      <c r="F2738" s="7" t="n">
        <v>3</v>
      </c>
      <c r="G2738" s="14" t="n">
        <v>1682.33</v>
      </c>
      <c r="H2738" s="14" t="n">
        <v>3739.99</v>
      </c>
      <c r="I2738" s="14" t="n">
        <v>0</v>
      </c>
      <c r="J2738" s="14" t="n">
        <v>0</v>
      </c>
      <c r="K2738" s="14" t="n">
        <v>0</v>
      </c>
      <c r="L2738" s="14" t="n">
        <v>0</v>
      </c>
      <c r="M2738" s="14" t="n">
        <v>5000</v>
      </c>
      <c r="N2738" s="14" t="n">
        <v>8.1</v>
      </c>
      <c r="O2738" s="14" t="n">
        <v>246</v>
      </c>
      <c r="P2738" s="7" t="n">
        <v>18</v>
      </c>
      <c r="Q2738" s="7" t="n">
        <v>17</v>
      </c>
      <c r="R2738" s="7" t="n">
        <v>10</v>
      </c>
      <c r="S2738" s="7" t="n">
        <v>0.621</v>
      </c>
      <c r="T2738" s="7" t="n">
        <v>0</v>
      </c>
      <c r="U2738" s="7" t="n">
        <v>0</v>
      </c>
      <c r="V2738" s="7" t="n">
        <v>0.0419</v>
      </c>
      <c r="W2738" s="7"/>
    </row>
    <row r="2739" customFormat="false" ht="15" hidden="false" customHeight="false" outlineLevel="0" collapsed="false">
      <c r="A2739" s="7" t="s">
        <v>2853</v>
      </c>
      <c r="B2739" s="7" t="s">
        <v>108</v>
      </c>
      <c r="C2739" s="7" t="n">
        <v>63</v>
      </c>
      <c r="D2739" s="7" t="s">
        <v>102</v>
      </c>
      <c r="E2739" s="7" t="n">
        <v>245</v>
      </c>
      <c r="F2739" s="7" t="n">
        <v>4</v>
      </c>
      <c r="G2739" s="14" t="n">
        <v>563.15</v>
      </c>
      <c r="H2739" s="14" t="n">
        <v>5709.93</v>
      </c>
      <c r="I2739" s="14" t="n">
        <v>0</v>
      </c>
      <c r="J2739" s="14" t="n">
        <v>0</v>
      </c>
      <c r="K2739" s="14" t="n">
        <v>0</v>
      </c>
      <c r="L2739" s="14" t="n">
        <v>17480</v>
      </c>
      <c r="M2739" s="14" t="n">
        <v>3900</v>
      </c>
      <c r="N2739" s="14" t="n">
        <v>53.9</v>
      </c>
      <c r="O2739" s="14" t="n">
        <v>50.39</v>
      </c>
      <c r="P2739" s="7" t="n">
        <v>14</v>
      </c>
      <c r="Q2739" s="7" t="n">
        <v>7</v>
      </c>
      <c r="R2739" s="7" t="n">
        <v>0</v>
      </c>
      <c r="S2739" s="7" t="n">
        <v>0.328</v>
      </c>
      <c r="T2739" s="7" t="n">
        <v>0</v>
      </c>
      <c r="U2739" s="7" t="n">
        <v>0</v>
      </c>
      <c r="V2739" s="7" t="n">
        <v>0.0798</v>
      </c>
      <c r="W2739" s="7"/>
    </row>
    <row r="2740" customFormat="false" ht="15" hidden="false" customHeight="false" outlineLevel="0" collapsed="false">
      <c r="A2740" s="7" t="s">
        <v>2854</v>
      </c>
      <c r="B2740" s="7" t="s">
        <v>101</v>
      </c>
      <c r="C2740" s="7" t="n">
        <v>40</v>
      </c>
      <c r="D2740" s="7" t="s">
        <v>102</v>
      </c>
      <c r="E2740" s="7" t="n">
        <v>63</v>
      </c>
      <c r="F2740" s="7" t="n">
        <v>4</v>
      </c>
      <c r="G2740" s="14" t="n">
        <v>3836.8</v>
      </c>
      <c r="H2740" s="14" t="n">
        <v>72040.59</v>
      </c>
      <c r="I2740" s="14" t="n">
        <v>0</v>
      </c>
      <c r="J2740" s="14" t="n">
        <v>0</v>
      </c>
      <c r="K2740" s="14" t="n">
        <v>0</v>
      </c>
      <c r="L2740" s="14" t="n">
        <v>0</v>
      </c>
      <c r="M2740" s="14" t="n">
        <v>27300</v>
      </c>
      <c r="N2740" s="14" t="n">
        <v>53.2</v>
      </c>
      <c r="O2740" s="14" t="n">
        <v>1679.3</v>
      </c>
      <c r="P2740" s="7" t="n">
        <v>15</v>
      </c>
      <c r="Q2740" s="7" t="n">
        <v>33</v>
      </c>
      <c r="R2740" s="7" t="n">
        <v>0</v>
      </c>
      <c r="S2740" s="7" t="n">
        <v>0.786</v>
      </c>
      <c r="T2740" s="7" t="n">
        <v>1</v>
      </c>
      <c r="U2740" s="7" t="n">
        <v>0</v>
      </c>
      <c r="V2740" s="7" t="n">
        <v>0.1099</v>
      </c>
      <c r="W2740" s="7"/>
    </row>
    <row r="2741" customFormat="false" ht="15" hidden="false" customHeight="false" outlineLevel="0" collapsed="false">
      <c r="A2741" s="7" t="s">
        <v>2855</v>
      </c>
      <c r="B2741" s="7" t="s">
        <v>101</v>
      </c>
      <c r="C2741" s="7" t="n">
        <v>52</v>
      </c>
      <c r="D2741" s="7" t="s">
        <v>102</v>
      </c>
      <c r="E2741" s="7" t="n">
        <v>127</v>
      </c>
      <c r="F2741" s="7" t="n">
        <v>3</v>
      </c>
      <c r="G2741" s="14" t="n">
        <v>12871</v>
      </c>
      <c r="H2741" s="14" t="n">
        <v>38157.29</v>
      </c>
      <c r="I2741" s="14" t="n">
        <v>0</v>
      </c>
      <c r="J2741" s="14" t="n">
        <v>0</v>
      </c>
      <c r="K2741" s="14" t="n">
        <v>217500</v>
      </c>
      <c r="L2741" s="14" t="n">
        <v>0</v>
      </c>
      <c r="M2741" s="14"/>
      <c r="N2741" s="14"/>
      <c r="O2741" s="14" t="n">
        <v>0</v>
      </c>
      <c r="P2741" s="7" t="n">
        <v>22</v>
      </c>
      <c r="Q2741" s="7" t="n">
        <v>14</v>
      </c>
      <c r="R2741" s="7" t="n">
        <v>0</v>
      </c>
      <c r="S2741" s="7" t="n">
        <v>0.758</v>
      </c>
      <c r="T2741" s="7" t="n">
        <v>0</v>
      </c>
      <c r="U2741" s="7" t="n">
        <v>0</v>
      </c>
      <c r="V2741" s="7" t="n">
        <v>0.0702</v>
      </c>
      <c r="W2741" s="7"/>
    </row>
    <row r="2742" customFormat="false" ht="15" hidden="false" customHeight="false" outlineLevel="0" collapsed="false">
      <c r="A2742" s="7" t="s">
        <v>2856</v>
      </c>
      <c r="B2742" s="7" t="s">
        <v>108</v>
      </c>
      <c r="C2742" s="7" t="n">
        <v>45</v>
      </c>
      <c r="D2742" s="7" t="s">
        <v>104</v>
      </c>
      <c r="E2742" s="7" t="n">
        <v>128</v>
      </c>
      <c r="F2742" s="7" t="n">
        <v>2</v>
      </c>
      <c r="G2742" s="14" t="n">
        <v>1598.37</v>
      </c>
      <c r="H2742" s="14" t="n">
        <v>0</v>
      </c>
      <c r="I2742" s="14" t="n">
        <v>0</v>
      </c>
      <c r="J2742" s="14" t="n">
        <v>0</v>
      </c>
      <c r="K2742" s="14" t="n">
        <v>0</v>
      </c>
      <c r="L2742" s="14" t="n">
        <v>0</v>
      </c>
      <c r="M2742" s="14" t="n">
        <v>8800</v>
      </c>
      <c r="N2742" s="14" t="n">
        <v>10.3</v>
      </c>
      <c r="O2742" s="14" t="n">
        <v>182.07</v>
      </c>
      <c r="P2742" s="7" t="n">
        <v>7</v>
      </c>
      <c r="Q2742" s="7" t="n">
        <v>34</v>
      </c>
      <c r="R2742" s="7" t="n">
        <v>12</v>
      </c>
      <c r="S2742" s="7" t="n">
        <v>0.882</v>
      </c>
      <c r="T2742" s="7" t="n">
        <v>0</v>
      </c>
      <c r="U2742" s="7" t="n">
        <v>0</v>
      </c>
      <c r="V2742" s="7" t="n">
        <v>0.022</v>
      </c>
      <c r="W2742" s="7"/>
    </row>
    <row r="2743" customFormat="false" ht="15" hidden="false" customHeight="false" outlineLevel="0" collapsed="false">
      <c r="A2743" s="7" t="s">
        <v>2857</v>
      </c>
      <c r="B2743" s="7" t="s">
        <v>128</v>
      </c>
      <c r="C2743" s="7" t="n">
        <v>35</v>
      </c>
      <c r="D2743" s="7" t="s">
        <v>102</v>
      </c>
      <c r="E2743" s="7" t="n">
        <v>62</v>
      </c>
      <c r="F2743" s="7" t="n">
        <v>1</v>
      </c>
      <c r="G2743" s="14" t="n">
        <v>134.7</v>
      </c>
      <c r="H2743" s="14" t="n">
        <v>0</v>
      </c>
      <c r="I2743" s="14" t="n">
        <v>0</v>
      </c>
      <c r="J2743" s="14" t="n">
        <v>0</v>
      </c>
      <c r="K2743" s="14" t="n">
        <v>0</v>
      </c>
      <c r="L2743" s="14" t="n">
        <v>0</v>
      </c>
      <c r="M2743" s="14"/>
      <c r="N2743" s="14"/>
      <c r="O2743" s="14" t="n">
        <v>0</v>
      </c>
      <c r="P2743" s="7" t="n">
        <v>23</v>
      </c>
      <c r="Q2743" s="7" t="n">
        <v>2</v>
      </c>
      <c r="R2743" s="7" t="n">
        <v>7</v>
      </c>
      <c r="S2743" s="7" t="n">
        <v>0.999</v>
      </c>
      <c r="T2743" s="7" t="n">
        <v>1</v>
      </c>
      <c r="U2743" s="7" t="n">
        <v>0</v>
      </c>
      <c r="V2743" s="7" t="n">
        <v>0.3636</v>
      </c>
      <c r="W2743" s="7"/>
    </row>
    <row r="2744" customFormat="false" ht="15" hidden="false" customHeight="false" outlineLevel="0" collapsed="false">
      <c r="A2744" s="7" t="s">
        <v>2858</v>
      </c>
      <c r="B2744" s="7" t="s">
        <v>101</v>
      </c>
      <c r="C2744" s="7" t="n">
        <v>46</v>
      </c>
      <c r="D2744" s="7" t="s">
        <v>102</v>
      </c>
      <c r="E2744" s="7" t="n">
        <v>56</v>
      </c>
      <c r="F2744" s="7" t="n">
        <v>2</v>
      </c>
      <c r="G2744" s="14" t="n">
        <v>4658.42</v>
      </c>
      <c r="H2744" s="14" t="n">
        <v>9186.25</v>
      </c>
      <c r="I2744" s="14" t="n">
        <v>0</v>
      </c>
      <c r="J2744" s="14" t="n">
        <v>0</v>
      </c>
      <c r="K2744" s="14" t="n">
        <v>0</v>
      </c>
      <c r="L2744" s="14" t="n">
        <v>0</v>
      </c>
      <c r="M2744" s="14"/>
      <c r="N2744" s="14"/>
      <c r="O2744" s="14" t="n">
        <v>0</v>
      </c>
      <c r="P2744" s="7" t="n">
        <v>7</v>
      </c>
      <c r="Q2744" s="7" t="n">
        <v>23</v>
      </c>
      <c r="R2744" s="7" t="n">
        <v>0</v>
      </c>
      <c r="S2744" s="7" t="n">
        <v>0.737</v>
      </c>
      <c r="T2744" s="7" t="n">
        <v>0</v>
      </c>
      <c r="U2744" s="7" t="n">
        <v>0</v>
      </c>
      <c r="V2744" s="7" t="n">
        <v>0.0994</v>
      </c>
      <c r="W2744" s="7"/>
    </row>
    <row r="2745" customFormat="false" ht="15" hidden="false" customHeight="false" outlineLevel="0" collapsed="false">
      <c r="A2745" s="7" t="s">
        <v>2859</v>
      </c>
      <c r="B2745" s="7" t="s">
        <v>106</v>
      </c>
      <c r="C2745" s="7" t="n">
        <v>39</v>
      </c>
      <c r="D2745" s="7" t="s">
        <v>102</v>
      </c>
      <c r="E2745" s="7" t="n">
        <v>115</v>
      </c>
      <c r="F2745" s="7" t="n">
        <v>4</v>
      </c>
      <c r="G2745" s="14" t="n">
        <v>4710.67</v>
      </c>
      <c r="H2745" s="14" t="n">
        <v>5453.72</v>
      </c>
      <c r="I2745" s="14" t="n">
        <v>46000</v>
      </c>
      <c r="J2745" s="14" t="n">
        <v>0</v>
      </c>
      <c r="K2745" s="14" t="n">
        <v>0</v>
      </c>
      <c r="L2745" s="14" t="n">
        <v>0</v>
      </c>
      <c r="M2745" s="14" t="n">
        <v>12400</v>
      </c>
      <c r="N2745" s="14" t="n">
        <v>27</v>
      </c>
      <c r="O2745" s="14" t="n">
        <v>96.87</v>
      </c>
      <c r="P2745" s="7" t="n">
        <v>1</v>
      </c>
      <c r="Q2745" s="7" t="n">
        <v>12</v>
      </c>
      <c r="R2745" s="7" t="n">
        <v>0</v>
      </c>
      <c r="S2745" s="7" t="n">
        <v>0.543</v>
      </c>
      <c r="T2745" s="7" t="n">
        <v>0</v>
      </c>
      <c r="U2745" s="7" t="n">
        <v>1</v>
      </c>
      <c r="V2745" s="7" t="n">
        <v>0.0521</v>
      </c>
      <c r="W2745" s="7"/>
    </row>
    <row r="2746" customFormat="false" ht="15" hidden="false" customHeight="false" outlineLevel="0" collapsed="false">
      <c r="A2746" s="7" t="s">
        <v>2860</v>
      </c>
      <c r="B2746" s="7" t="s">
        <v>101</v>
      </c>
      <c r="C2746" s="7" t="n">
        <v>40</v>
      </c>
      <c r="D2746" s="7" t="s">
        <v>102</v>
      </c>
      <c r="E2746" s="7" t="n">
        <v>92</v>
      </c>
      <c r="F2746" s="7" t="n">
        <v>3</v>
      </c>
      <c r="G2746" s="14" t="n">
        <v>7361.41</v>
      </c>
      <c r="H2746" s="14" t="n">
        <v>0</v>
      </c>
      <c r="I2746" s="14" t="n">
        <v>65800</v>
      </c>
      <c r="J2746" s="14" t="n">
        <v>0</v>
      </c>
      <c r="K2746" s="14" t="n">
        <v>0</v>
      </c>
      <c r="L2746" s="14" t="n">
        <v>0</v>
      </c>
      <c r="M2746" s="14" t="n">
        <v>15600</v>
      </c>
      <c r="N2746" s="14" t="n">
        <v>5.8</v>
      </c>
      <c r="O2746" s="14" t="n">
        <v>272.76</v>
      </c>
      <c r="P2746" s="7" t="n">
        <v>4</v>
      </c>
      <c r="Q2746" s="7" t="n">
        <v>14</v>
      </c>
      <c r="R2746" s="7" t="n">
        <v>9</v>
      </c>
      <c r="S2746" s="7" t="n">
        <v>1</v>
      </c>
      <c r="T2746" s="7" t="n">
        <v>0</v>
      </c>
      <c r="U2746" s="7" t="n">
        <v>0</v>
      </c>
      <c r="V2746" s="7" t="n">
        <v>0.0632</v>
      </c>
      <c r="W2746" s="7"/>
    </row>
    <row r="2747" customFormat="false" ht="15" hidden="false" customHeight="false" outlineLevel="0" collapsed="false">
      <c r="A2747" s="7" t="s">
        <v>2861</v>
      </c>
      <c r="B2747" s="7" t="s">
        <v>106</v>
      </c>
      <c r="C2747" s="7" t="n">
        <v>37</v>
      </c>
      <c r="D2747" s="7" t="s">
        <v>104</v>
      </c>
      <c r="E2747" s="7" t="n">
        <v>63</v>
      </c>
      <c r="F2747" s="7" t="n">
        <v>2</v>
      </c>
      <c r="G2747" s="14" t="n">
        <v>4870.77</v>
      </c>
      <c r="H2747" s="14" t="n">
        <v>0</v>
      </c>
      <c r="I2747" s="14" t="n">
        <v>0</v>
      </c>
      <c r="J2747" s="14" t="n">
        <v>0</v>
      </c>
      <c r="K2747" s="14" t="n">
        <v>86000</v>
      </c>
      <c r="L2747" s="14" t="n">
        <v>0</v>
      </c>
      <c r="M2747" s="14"/>
      <c r="N2747" s="14"/>
      <c r="O2747" s="14" t="n">
        <v>0</v>
      </c>
      <c r="P2747" s="7" t="n">
        <v>2</v>
      </c>
      <c r="Q2747" s="7" t="n">
        <v>13</v>
      </c>
      <c r="R2747" s="7" t="n">
        <v>14</v>
      </c>
      <c r="S2747" s="7" t="n">
        <v>0.753</v>
      </c>
      <c r="T2747" s="7" t="n">
        <v>0</v>
      </c>
      <c r="U2747" s="7" t="n">
        <v>0</v>
      </c>
      <c r="V2747" s="7" t="n">
        <v>0.0422</v>
      </c>
      <c r="W2747" s="7"/>
    </row>
    <row r="2748" customFormat="false" ht="15" hidden="false" customHeight="false" outlineLevel="0" collapsed="false">
      <c r="A2748" s="7" t="s">
        <v>2862</v>
      </c>
      <c r="B2748" s="7" t="s">
        <v>106</v>
      </c>
      <c r="C2748" s="7" t="n">
        <v>39</v>
      </c>
      <c r="D2748" s="7" t="s">
        <v>104</v>
      </c>
      <c r="E2748" s="7" t="n">
        <v>33</v>
      </c>
      <c r="F2748" s="7" t="n">
        <v>6</v>
      </c>
      <c r="G2748" s="14" t="n">
        <v>4311.04</v>
      </c>
      <c r="H2748" s="14" t="n">
        <v>97666.84</v>
      </c>
      <c r="I2748" s="14" t="n">
        <v>0</v>
      </c>
      <c r="J2748" s="14" t="n">
        <v>81885.31</v>
      </c>
      <c r="K2748" s="14" t="n">
        <v>248200</v>
      </c>
      <c r="L2748" s="14" t="n">
        <v>0</v>
      </c>
      <c r="M2748" s="14" t="n">
        <v>16900</v>
      </c>
      <c r="N2748" s="14" t="n">
        <v>47.2</v>
      </c>
      <c r="O2748" s="14" t="n">
        <v>149.56</v>
      </c>
      <c r="P2748" s="7" t="n">
        <v>18</v>
      </c>
      <c r="Q2748" s="7" t="n">
        <v>13</v>
      </c>
      <c r="R2748" s="7" t="n">
        <v>0</v>
      </c>
      <c r="S2748" s="7" t="n">
        <v>0.67</v>
      </c>
      <c r="T2748" s="7" t="n">
        <v>0</v>
      </c>
      <c r="U2748" s="7" t="n">
        <v>0</v>
      </c>
      <c r="V2748" s="7" t="n">
        <v>0.0307</v>
      </c>
      <c r="W2748" s="7"/>
    </row>
    <row r="2749" customFormat="false" ht="15" hidden="false" customHeight="false" outlineLevel="0" collapsed="false">
      <c r="A2749" s="7" t="s">
        <v>2863</v>
      </c>
      <c r="B2749" s="7" t="s">
        <v>128</v>
      </c>
      <c r="C2749" s="7" t="n">
        <v>41</v>
      </c>
      <c r="D2749" s="7" t="s">
        <v>104</v>
      </c>
      <c r="E2749" s="7" t="n">
        <v>88</v>
      </c>
      <c r="F2749" s="7" t="n">
        <v>5</v>
      </c>
      <c r="G2749" s="14" t="n">
        <v>20917.2</v>
      </c>
      <c r="H2749" s="14" t="n">
        <v>42349.01</v>
      </c>
      <c r="I2749" s="14" t="n">
        <v>0</v>
      </c>
      <c r="J2749" s="14" t="n">
        <v>0</v>
      </c>
      <c r="K2749" s="14" t="n">
        <v>278900</v>
      </c>
      <c r="L2749" s="14" t="n">
        <v>0</v>
      </c>
      <c r="M2749" s="14" t="n">
        <v>27100</v>
      </c>
      <c r="N2749" s="14" t="n">
        <v>35.9</v>
      </c>
      <c r="O2749" s="14" t="n">
        <v>2388.69</v>
      </c>
      <c r="P2749" s="7" t="n">
        <v>1</v>
      </c>
      <c r="Q2749" s="7" t="n">
        <v>64</v>
      </c>
      <c r="R2749" s="7" t="n">
        <v>17</v>
      </c>
      <c r="S2749" s="7" t="n">
        <v>0.735</v>
      </c>
      <c r="T2749" s="7" t="n">
        <v>0</v>
      </c>
      <c r="U2749" s="7" t="n">
        <v>0</v>
      </c>
      <c r="V2749" s="7" t="n">
        <v>0.0123</v>
      </c>
      <c r="W2749" s="7"/>
    </row>
    <row r="2750" customFormat="false" ht="15" hidden="false" customHeight="false" outlineLevel="0" collapsed="false">
      <c r="A2750" s="7" t="s">
        <v>2864</v>
      </c>
      <c r="B2750" s="7" t="s">
        <v>101</v>
      </c>
      <c r="C2750" s="7" t="n">
        <v>49</v>
      </c>
      <c r="D2750" s="7" t="s">
        <v>104</v>
      </c>
      <c r="E2750" s="7" t="n">
        <v>87</v>
      </c>
      <c r="F2750" s="7" t="n">
        <v>4</v>
      </c>
      <c r="G2750" s="14" t="n">
        <v>3416.4</v>
      </c>
      <c r="H2750" s="14" t="n">
        <v>0</v>
      </c>
      <c r="I2750" s="14" t="n">
        <v>0</v>
      </c>
      <c r="J2750" s="14" t="n">
        <v>0</v>
      </c>
      <c r="K2750" s="14" t="n">
        <v>0</v>
      </c>
      <c r="L2750" s="14" t="n">
        <v>5220</v>
      </c>
      <c r="M2750" s="14" t="n">
        <v>26900</v>
      </c>
      <c r="N2750" s="14" t="n">
        <v>17.4</v>
      </c>
      <c r="O2750" s="14" t="n">
        <v>4514.46</v>
      </c>
      <c r="P2750" s="7" t="n">
        <v>4</v>
      </c>
      <c r="Q2750" s="7" t="n">
        <v>108</v>
      </c>
      <c r="R2750" s="7" t="n">
        <v>28</v>
      </c>
      <c r="S2750" s="7" t="n">
        <v>0.995</v>
      </c>
      <c r="T2750" s="7" t="n">
        <v>0</v>
      </c>
      <c r="U2750" s="7" t="n">
        <v>0</v>
      </c>
      <c r="V2750" s="7" t="n">
        <v>0.0065</v>
      </c>
      <c r="W2750" s="7"/>
    </row>
    <row r="2751" customFormat="false" ht="15" hidden="false" customHeight="false" outlineLevel="0" collapsed="false">
      <c r="A2751" s="7" t="s">
        <v>2865</v>
      </c>
      <c r="B2751" s="7" t="s">
        <v>128</v>
      </c>
      <c r="C2751" s="7" t="n">
        <v>62</v>
      </c>
      <c r="D2751" s="7" t="s">
        <v>102</v>
      </c>
      <c r="E2751" s="7" t="n">
        <v>316</v>
      </c>
      <c r="F2751" s="7" t="n">
        <v>3</v>
      </c>
      <c r="G2751" s="14" t="n">
        <v>217.1</v>
      </c>
      <c r="H2751" s="14" t="n">
        <v>2067.68</v>
      </c>
      <c r="I2751" s="14" t="n">
        <v>0</v>
      </c>
      <c r="J2751" s="14" t="n">
        <v>0</v>
      </c>
      <c r="K2751" s="14" t="n">
        <v>0</v>
      </c>
      <c r="L2751" s="14" t="n">
        <v>0</v>
      </c>
      <c r="M2751" s="14"/>
      <c r="N2751" s="14"/>
      <c r="O2751" s="14" t="n">
        <v>0</v>
      </c>
      <c r="P2751" s="7" t="n">
        <v>304</v>
      </c>
      <c r="Q2751" s="7" t="n">
        <v>0</v>
      </c>
      <c r="R2751" s="7" t="n">
        <v>0</v>
      </c>
      <c r="S2751" s="7"/>
      <c r="T2751" s="7" t="n">
        <v>0</v>
      </c>
      <c r="U2751" s="7" t="n">
        <v>1</v>
      </c>
      <c r="V2751" s="7" t="n">
        <v>0.2367</v>
      </c>
      <c r="W2751" s="7"/>
    </row>
    <row r="2752" customFormat="false" ht="15" hidden="false" customHeight="false" outlineLevel="0" collapsed="false">
      <c r="A2752" s="7" t="s">
        <v>2866</v>
      </c>
      <c r="B2752" s="7" t="s">
        <v>108</v>
      </c>
      <c r="C2752" s="7" t="n">
        <v>56</v>
      </c>
      <c r="D2752" s="7" t="s">
        <v>102</v>
      </c>
      <c r="E2752" s="7" t="n">
        <v>55</v>
      </c>
      <c r="F2752" s="7" t="n">
        <v>2</v>
      </c>
      <c r="G2752" s="14" t="n">
        <v>8590.03</v>
      </c>
      <c r="H2752" s="14" t="n">
        <v>0</v>
      </c>
      <c r="I2752" s="14" t="n">
        <v>0</v>
      </c>
      <c r="J2752" s="14" t="n">
        <v>0</v>
      </c>
      <c r="K2752" s="14" t="n">
        <v>0</v>
      </c>
      <c r="L2752" s="14" t="n">
        <v>0</v>
      </c>
      <c r="M2752" s="14" t="n">
        <v>9100</v>
      </c>
      <c r="N2752" s="14" t="n">
        <v>23.4</v>
      </c>
      <c r="O2752" s="14" t="n">
        <v>251.1</v>
      </c>
      <c r="P2752" s="7" t="n">
        <v>11</v>
      </c>
      <c r="Q2752" s="7" t="n">
        <v>15</v>
      </c>
      <c r="R2752" s="7" t="n">
        <v>5</v>
      </c>
      <c r="S2752" s="7" t="n">
        <v>0.735</v>
      </c>
      <c r="T2752" s="7" t="n">
        <v>0</v>
      </c>
      <c r="U2752" s="7" t="n">
        <v>0</v>
      </c>
      <c r="V2752" s="7" t="n">
        <v>0.0896</v>
      </c>
      <c r="W2752" s="7"/>
    </row>
    <row r="2753" customFormat="false" ht="15" hidden="false" customHeight="false" outlineLevel="0" collapsed="false">
      <c r="A2753" s="7" t="s">
        <v>2867</v>
      </c>
      <c r="B2753" s="7" t="s">
        <v>106</v>
      </c>
      <c r="C2753" s="7" t="n">
        <v>27</v>
      </c>
      <c r="D2753" s="7" t="s">
        <v>102</v>
      </c>
      <c r="E2753" s="7" t="n">
        <v>23</v>
      </c>
      <c r="F2753" s="7" t="n">
        <v>2</v>
      </c>
      <c r="G2753" s="14" t="n">
        <v>1869.74</v>
      </c>
      <c r="H2753" s="14" t="n">
        <v>4943.18</v>
      </c>
      <c r="I2753" s="14" t="n">
        <v>0</v>
      </c>
      <c r="J2753" s="14" t="n">
        <v>0</v>
      </c>
      <c r="K2753" s="14" t="n">
        <v>0</v>
      </c>
      <c r="L2753" s="14" t="n">
        <v>0</v>
      </c>
      <c r="M2753" s="14"/>
      <c r="N2753" s="14"/>
      <c r="O2753" s="14" t="n">
        <v>0</v>
      </c>
      <c r="P2753" s="7" t="n">
        <v>373</v>
      </c>
      <c r="Q2753" s="7" t="n">
        <v>0</v>
      </c>
      <c r="R2753" s="7" t="n">
        <v>0</v>
      </c>
      <c r="S2753" s="7"/>
      <c r="T2753" s="7" t="n">
        <v>0</v>
      </c>
      <c r="U2753" s="7" t="n">
        <v>0</v>
      </c>
      <c r="V2753" s="7" t="n">
        <v>0.3499</v>
      </c>
      <c r="W2753" s="7"/>
    </row>
    <row r="2754" customFormat="false" ht="15" hidden="false" customHeight="false" outlineLevel="0" collapsed="false">
      <c r="A2754" s="7" t="s">
        <v>2868</v>
      </c>
      <c r="B2754" s="7" t="s">
        <v>101</v>
      </c>
      <c r="C2754" s="7" t="n">
        <v>45</v>
      </c>
      <c r="D2754" s="7" t="s">
        <v>104</v>
      </c>
      <c r="E2754" s="7" t="n">
        <v>136</v>
      </c>
      <c r="F2754" s="7" t="n">
        <v>3</v>
      </c>
      <c r="G2754" s="14" t="n">
        <v>3674.13</v>
      </c>
      <c r="H2754" s="14" t="n">
        <v>27755.9</v>
      </c>
      <c r="I2754" s="14" t="n">
        <v>0</v>
      </c>
      <c r="J2754" s="14" t="n">
        <v>0</v>
      </c>
      <c r="K2754" s="14" t="n">
        <v>0</v>
      </c>
      <c r="L2754" s="14" t="n">
        <v>0</v>
      </c>
      <c r="M2754" s="14" t="n">
        <v>12500</v>
      </c>
      <c r="N2754" s="14" t="n">
        <v>36.3</v>
      </c>
      <c r="O2754" s="14" t="n">
        <v>377.14</v>
      </c>
      <c r="P2754" s="7" t="n">
        <v>28</v>
      </c>
      <c r="Q2754" s="7" t="n">
        <v>11</v>
      </c>
      <c r="R2754" s="7" t="n">
        <v>6</v>
      </c>
      <c r="S2754" s="7" t="n">
        <v>0.662</v>
      </c>
      <c r="T2754" s="7" t="n">
        <v>0</v>
      </c>
      <c r="U2754" s="7" t="n">
        <v>0</v>
      </c>
      <c r="V2754" s="7" t="n">
        <v>0.0289</v>
      </c>
      <c r="W2754" s="7"/>
    </row>
    <row r="2755" customFormat="false" ht="15" hidden="false" customHeight="false" outlineLevel="0" collapsed="false">
      <c r="A2755" s="7" t="s">
        <v>2869</v>
      </c>
      <c r="B2755" s="7" t="s">
        <v>101</v>
      </c>
      <c r="C2755" s="7" t="n">
        <v>37</v>
      </c>
      <c r="D2755" s="7" t="s">
        <v>102</v>
      </c>
      <c r="E2755" s="7" t="n">
        <v>46</v>
      </c>
      <c r="F2755" s="7" t="n">
        <v>5</v>
      </c>
      <c r="G2755" s="14" t="n">
        <v>10360.47</v>
      </c>
      <c r="H2755" s="14" t="n">
        <v>150536.7</v>
      </c>
      <c r="I2755" s="14" t="n">
        <v>373400</v>
      </c>
      <c r="J2755" s="14" t="n">
        <v>161181.37</v>
      </c>
      <c r="K2755" s="14" t="n">
        <v>463700</v>
      </c>
      <c r="L2755" s="14" t="n">
        <v>0</v>
      </c>
      <c r="M2755" s="14"/>
      <c r="N2755" s="14"/>
      <c r="O2755" s="14" t="n">
        <v>0</v>
      </c>
      <c r="P2755" s="7" t="n">
        <v>8</v>
      </c>
      <c r="Q2755" s="7" t="n">
        <v>25</v>
      </c>
      <c r="R2755" s="7" t="n">
        <v>11</v>
      </c>
      <c r="S2755" s="7" t="n">
        <v>0.924</v>
      </c>
      <c r="T2755" s="7" t="n">
        <v>0</v>
      </c>
      <c r="U2755" s="7" t="n">
        <v>0</v>
      </c>
      <c r="V2755" s="7" t="n">
        <v>0.0503</v>
      </c>
      <c r="W2755" s="7"/>
    </row>
    <row r="2756" customFormat="false" ht="15" hidden="false" customHeight="false" outlineLevel="0" collapsed="false">
      <c r="A2756" s="7" t="s">
        <v>2870</v>
      </c>
      <c r="B2756" s="7" t="s">
        <v>106</v>
      </c>
      <c r="C2756" s="7" t="n">
        <v>39</v>
      </c>
      <c r="D2756" s="7" t="s">
        <v>102</v>
      </c>
      <c r="E2756" s="7" t="n">
        <v>53</v>
      </c>
      <c r="F2756" s="7" t="n">
        <v>2</v>
      </c>
      <c r="G2756" s="14" t="n">
        <v>2627.85</v>
      </c>
      <c r="H2756" s="14" t="n">
        <v>101854.27</v>
      </c>
      <c r="I2756" s="14" t="n">
        <v>0</v>
      </c>
      <c r="J2756" s="14" t="n">
        <v>0</v>
      </c>
      <c r="K2756" s="14" t="n">
        <v>0</v>
      </c>
      <c r="L2756" s="14" t="n">
        <v>0</v>
      </c>
      <c r="M2756" s="14"/>
      <c r="N2756" s="14"/>
      <c r="O2756" s="14" t="n">
        <v>0</v>
      </c>
      <c r="P2756" s="7" t="n">
        <v>241</v>
      </c>
      <c r="Q2756" s="7" t="n">
        <v>0</v>
      </c>
      <c r="R2756" s="7" t="n">
        <v>0</v>
      </c>
      <c r="S2756" s="7"/>
      <c r="T2756" s="7" t="n">
        <v>0</v>
      </c>
      <c r="U2756" s="7" t="n">
        <v>1</v>
      </c>
      <c r="V2756" s="7" t="n">
        <v>0.43</v>
      </c>
      <c r="W2756" s="7"/>
    </row>
    <row r="2757" customFormat="false" ht="15" hidden="false" customHeight="false" outlineLevel="0" collapsed="false">
      <c r="A2757" s="7" t="s">
        <v>2871</v>
      </c>
      <c r="B2757" s="7" t="s">
        <v>128</v>
      </c>
      <c r="C2757" s="7" t="n">
        <v>43</v>
      </c>
      <c r="D2757" s="7" t="s">
        <v>102</v>
      </c>
      <c r="E2757" s="7" t="n">
        <v>8</v>
      </c>
      <c r="F2757" s="7" t="n">
        <v>2</v>
      </c>
      <c r="G2757" s="14" t="n">
        <v>7360.45</v>
      </c>
      <c r="H2757" s="14" t="n">
        <v>17571.35</v>
      </c>
      <c r="I2757" s="14" t="n">
        <v>0</v>
      </c>
      <c r="J2757" s="14" t="n">
        <v>0</v>
      </c>
      <c r="K2757" s="14" t="n">
        <v>0</v>
      </c>
      <c r="L2757" s="14" t="n">
        <v>0</v>
      </c>
      <c r="M2757" s="14"/>
      <c r="N2757" s="14"/>
      <c r="O2757" s="14" t="n">
        <v>0</v>
      </c>
      <c r="P2757" s="7" t="n">
        <v>162</v>
      </c>
      <c r="Q2757" s="7" t="n">
        <v>0</v>
      </c>
      <c r="R2757" s="7" t="n">
        <v>0</v>
      </c>
      <c r="S2757" s="7"/>
      <c r="T2757" s="7" t="n">
        <v>0</v>
      </c>
      <c r="U2757" s="7" t="n">
        <v>0</v>
      </c>
      <c r="V2757" s="7" t="n">
        <v>0.3627</v>
      </c>
      <c r="W2757" s="7"/>
    </row>
    <row r="2758" customFormat="false" ht="15" hidden="false" customHeight="false" outlineLevel="0" collapsed="false">
      <c r="A2758" s="7" t="s">
        <v>2872</v>
      </c>
      <c r="B2758" s="7" t="s">
        <v>101</v>
      </c>
      <c r="C2758" s="7" t="n">
        <v>27</v>
      </c>
      <c r="D2758" s="7" t="s">
        <v>102</v>
      </c>
      <c r="E2758" s="7" t="n">
        <v>66</v>
      </c>
      <c r="F2758" s="7" t="n">
        <v>3</v>
      </c>
      <c r="G2758" s="14" t="n">
        <v>227.84</v>
      </c>
      <c r="H2758" s="14" t="n">
        <v>4437.93</v>
      </c>
      <c r="I2758" s="14" t="n">
        <v>0</v>
      </c>
      <c r="J2758" s="14" t="n">
        <v>0</v>
      </c>
      <c r="K2758" s="14" t="n">
        <v>0</v>
      </c>
      <c r="L2758" s="14" t="n">
        <v>0</v>
      </c>
      <c r="M2758" s="14" t="n">
        <v>2300</v>
      </c>
      <c r="N2758" s="14" t="n">
        <v>20.7</v>
      </c>
      <c r="O2758" s="14" t="n">
        <v>120.66</v>
      </c>
      <c r="P2758" s="7" t="n">
        <v>6</v>
      </c>
      <c r="Q2758" s="7" t="n">
        <v>24</v>
      </c>
      <c r="R2758" s="7" t="n">
        <v>14</v>
      </c>
      <c r="S2758" s="7" t="n">
        <v>0.781</v>
      </c>
      <c r="T2758" s="7" t="n">
        <v>0</v>
      </c>
      <c r="U2758" s="7" t="n">
        <v>0</v>
      </c>
      <c r="V2758" s="7" t="n">
        <v>0.0465</v>
      </c>
      <c r="W2758" s="7"/>
    </row>
    <row r="2759" customFormat="false" ht="15" hidden="false" customHeight="false" outlineLevel="0" collapsed="false">
      <c r="A2759" s="7" t="s">
        <v>2873</v>
      </c>
      <c r="B2759" s="7" t="s">
        <v>108</v>
      </c>
      <c r="C2759" s="7" t="n">
        <v>57</v>
      </c>
      <c r="D2759" s="7" t="s">
        <v>104</v>
      </c>
      <c r="E2759" s="7" t="n">
        <v>168</v>
      </c>
      <c r="F2759" s="7" t="n">
        <v>3</v>
      </c>
      <c r="G2759" s="14" t="n">
        <v>11267.44</v>
      </c>
      <c r="H2759" s="14" t="n">
        <v>0</v>
      </c>
      <c r="I2759" s="14" t="n">
        <v>0</v>
      </c>
      <c r="J2759" s="14" t="n">
        <v>0</v>
      </c>
      <c r="K2759" s="14" t="n">
        <v>0</v>
      </c>
      <c r="L2759" s="14" t="n">
        <v>14470</v>
      </c>
      <c r="M2759" s="14" t="n">
        <v>14400</v>
      </c>
      <c r="N2759" s="14" t="n">
        <v>3.3</v>
      </c>
      <c r="O2759" s="14" t="n">
        <v>3510.1</v>
      </c>
      <c r="P2759" s="7" t="n">
        <v>0</v>
      </c>
      <c r="Q2759" s="7" t="n">
        <v>18</v>
      </c>
      <c r="R2759" s="7" t="n">
        <v>0</v>
      </c>
      <c r="S2759" s="7" t="n">
        <v>0.579</v>
      </c>
      <c r="T2759" s="7" t="n">
        <v>0</v>
      </c>
      <c r="U2759" s="7" t="n">
        <v>0</v>
      </c>
      <c r="V2759" s="7" t="n">
        <v>0.0299</v>
      </c>
      <c r="W2759" s="7"/>
    </row>
    <row r="2760" customFormat="false" ht="15" hidden="false" customHeight="false" outlineLevel="0" collapsed="false">
      <c r="A2760" s="7" t="s">
        <v>2874</v>
      </c>
      <c r="B2760" s="7" t="s">
        <v>106</v>
      </c>
      <c r="C2760" s="7" t="n">
        <v>45</v>
      </c>
      <c r="D2760" s="7" t="s">
        <v>104</v>
      </c>
      <c r="E2760" s="7" t="n">
        <v>149</v>
      </c>
      <c r="F2760" s="7" t="n">
        <v>3</v>
      </c>
      <c r="G2760" s="14" t="n">
        <v>2827.15</v>
      </c>
      <c r="H2760" s="14" t="n">
        <v>26685.09</v>
      </c>
      <c r="I2760" s="14" t="n">
        <v>0</v>
      </c>
      <c r="J2760" s="14" t="n">
        <v>0</v>
      </c>
      <c r="K2760" s="14" t="n">
        <v>0</v>
      </c>
      <c r="L2760" s="14" t="n">
        <v>0</v>
      </c>
      <c r="M2760" s="14" t="n">
        <v>14200</v>
      </c>
      <c r="N2760" s="14" t="n">
        <v>43.4</v>
      </c>
      <c r="O2760" s="14" t="n">
        <v>0</v>
      </c>
      <c r="P2760" s="7" t="n">
        <v>315</v>
      </c>
      <c r="Q2760" s="7" t="n">
        <v>0</v>
      </c>
      <c r="R2760" s="7" t="n">
        <v>0</v>
      </c>
      <c r="S2760" s="7"/>
      <c r="T2760" s="7" t="n">
        <v>0</v>
      </c>
      <c r="U2760" s="7" t="n">
        <v>0</v>
      </c>
      <c r="V2760" s="7" t="n">
        <v>0.1428</v>
      </c>
      <c r="W2760" s="7"/>
    </row>
    <row r="2761" customFormat="false" ht="15" hidden="false" customHeight="false" outlineLevel="0" collapsed="false">
      <c r="A2761" s="7" t="s">
        <v>2875</v>
      </c>
      <c r="B2761" s="7" t="s">
        <v>101</v>
      </c>
      <c r="C2761" s="7" t="n">
        <v>27</v>
      </c>
      <c r="D2761" s="7" t="s">
        <v>104</v>
      </c>
      <c r="E2761" s="7" t="n">
        <v>11</v>
      </c>
      <c r="F2761" s="7" t="n">
        <v>4</v>
      </c>
      <c r="G2761" s="14" t="n">
        <v>9746.78</v>
      </c>
      <c r="H2761" s="14" t="n">
        <v>0</v>
      </c>
      <c r="I2761" s="14" t="n">
        <v>0</v>
      </c>
      <c r="J2761" s="14" t="n">
        <v>0</v>
      </c>
      <c r="K2761" s="14" t="n">
        <v>455500</v>
      </c>
      <c r="L2761" s="14" t="n">
        <v>0</v>
      </c>
      <c r="M2761" s="14" t="n">
        <v>28800</v>
      </c>
      <c r="N2761" s="14" t="n">
        <v>34.3</v>
      </c>
      <c r="O2761" s="14" t="n">
        <v>1093.57</v>
      </c>
      <c r="P2761" s="7" t="n">
        <v>23</v>
      </c>
      <c r="Q2761" s="7" t="n">
        <v>17</v>
      </c>
      <c r="R2761" s="7" t="n">
        <v>10</v>
      </c>
      <c r="S2761" s="7" t="n">
        <v>0.719</v>
      </c>
      <c r="T2761" s="7" t="n">
        <v>0</v>
      </c>
      <c r="U2761" s="7" t="n">
        <v>0</v>
      </c>
      <c r="V2761" s="7" t="n">
        <v>0.0539</v>
      </c>
      <c r="W2761" s="7" t="s">
        <v>435</v>
      </c>
    </row>
    <row r="2762" customFormat="false" ht="15" hidden="false" customHeight="false" outlineLevel="0" collapsed="false">
      <c r="A2762" s="7" t="s">
        <v>2876</v>
      </c>
      <c r="B2762" s="7" t="s">
        <v>108</v>
      </c>
      <c r="C2762" s="7" t="n">
        <v>19</v>
      </c>
      <c r="D2762" s="7" t="s">
        <v>102</v>
      </c>
      <c r="E2762" s="7" t="n">
        <v>5</v>
      </c>
      <c r="F2762" s="7" t="n">
        <v>4</v>
      </c>
      <c r="G2762" s="14" t="n">
        <v>6259.23</v>
      </c>
      <c r="H2762" s="14" t="n">
        <v>3732.62</v>
      </c>
      <c r="I2762" s="14" t="n">
        <v>0</v>
      </c>
      <c r="J2762" s="14" t="n">
        <v>0</v>
      </c>
      <c r="K2762" s="14" t="n">
        <v>93800</v>
      </c>
      <c r="L2762" s="14" t="n">
        <v>0</v>
      </c>
      <c r="M2762" s="14" t="n">
        <v>7200</v>
      </c>
      <c r="N2762" s="14" t="n">
        <v>56.6</v>
      </c>
      <c r="O2762" s="14" t="n">
        <v>138.75</v>
      </c>
      <c r="P2762" s="7" t="n">
        <v>1</v>
      </c>
      <c r="Q2762" s="7" t="n">
        <v>9</v>
      </c>
      <c r="R2762" s="7" t="n">
        <v>15</v>
      </c>
      <c r="S2762" s="7" t="n">
        <v>0.989</v>
      </c>
      <c r="T2762" s="7" t="n">
        <v>0</v>
      </c>
      <c r="U2762" s="7" t="n">
        <v>0</v>
      </c>
      <c r="V2762" s="7" t="n">
        <v>0.1019</v>
      </c>
      <c r="W2762" s="7" t="s">
        <v>435</v>
      </c>
    </row>
    <row r="2763" customFormat="false" ht="15" hidden="false" customHeight="false" outlineLevel="0" collapsed="false">
      <c r="A2763" s="7" t="s">
        <v>2877</v>
      </c>
      <c r="B2763" s="7" t="s">
        <v>101</v>
      </c>
      <c r="C2763" s="7" t="n">
        <v>42</v>
      </c>
      <c r="D2763" s="7" t="s">
        <v>102</v>
      </c>
      <c r="E2763" s="7" t="n">
        <v>144</v>
      </c>
      <c r="F2763" s="7" t="n">
        <v>3</v>
      </c>
      <c r="G2763" s="14" t="n">
        <v>593.15</v>
      </c>
      <c r="H2763" s="14" t="n">
        <v>5439.91</v>
      </c>
      <c r="I2763" s="14" t="n">
        <v>0</v>
      </c>
      <c r="J2763" s="14" t="n">
        <v>13420.79</v>
      </c>
      <c r="K2763" s="14" t="n">
        <v>0</v>
      </c>
      <c r="L2763" s="14" t="n">
        <v>0</v>
      </c>
      <c r="M2763" s="14"/>
      <c r="N2763" s="14"/>
      <c r="O2763" s="14" t="n">
        <v>0</v>
      </c>
      <c r="P2763" s="7" t="n">
        <v>4</v>
      </c>
      <c r="Q2763" s="7" t="n">
        <v>16</v>
      </c>
      <c r="R2763" s="7" t="n">
        <v>0</v>
      </c>
      <c r="S2763" s="7" t="n">
        <v>0.694</v>
      </c>
      <c r="T2763" s="7" t="n">
        <v>0</v>
      </c>
      <c r="U2763" s="7" t="n">
        <v>0</v>
      </c>
      <c r="V2763" s="7" t="n">
        <v>0.0492</v>
      </c>
      <c r="W2763" s="7"/>
    </row>
    <row r="2764" customFormat="false" ht="15" hidden="false" customHeight="false" outlineLevel="0" collapsed="false">
      <c r="A2764" s="7" t="s">
        <v>2878</v>
      </c>
      <c r="B2764" s="7" t="s">
        <v>128</v>
      </c>
      <c r="C2764" s="7" t="n">
        <v>50</v>
      </c>
      <c r="D2764" s="7" t="s">
        <v>102</v>
      </c>
      <c r="E2764" s="7" t="n">
        <v>73</v>
      </c>
      <c r="F2764" s="7" t="n">
        <v>4</v>
      </c>
      <c r="G2764" s="14" t="n">
        <v>7527.72</v>
      </c>
      <c r="H2764" s="14" t="n">
        <v>29768.68</v>
      </c>
      <c r="I2764" s="14" t="n">
        <v>26100</v>
      </c>
      <c r="J2764" s="14" t="n">
        <v>0</v>
      </c>
      <c r="K2764" s="14" t="n">
        <v>0</v>
      </c>
      <c r="L2764" s="14" t="n">
        <v>14880</v>
      </c>
      <c r="M2764" s="14"/>
      <c r="N2764" s="14"/>
      <c r="O2764" s="14" t="n">
        <v>0</v>
      </c>
      <c r="P2764" s="7" t="n">
        <v>326</v>
      </c>
      <c r="Q2764" s="7" t="n">
        <v>0</v>
      </c>
      <c r="R2764" s="7" t="n">
        <v>0</v>
      </c>
      <c r="S2764" s="7"/>
      <c r="T2764" s="7" t="n">
        <v>0</v>
      </c>
      <c r="U2764" s="7" t="n">
        <v>1</v>
      </c>
      <c r="V2764" s="7" t="n">
        <v>0.2057</v>
      </c>
      <c r="W2764" s="7"/>
    </row>
    <row r="2765" customFormat="false" ht="15" hidden="false" customHeight="false" outlineLevel="0" collapsed="false">
      <c r="A2765" s="7" t="s">
        <v>2879</v>
      </c>
      <c r="B2765" s="7" t="s">
        <v>106</v>
      </c>
      <c r="C2765" s="7" t="n">
        <v>22</v>
      </c>
      <c r="D2765" s="7" t="s">
        <v>104</v>
      </c>
      <c r="E2765" s="7" t="n">
        <v>21</v>
      </c>
      <c r="F2765" s="7" t="n">
        <v>3</v>
      </c>
      <c r="G2765" s="14" t="n">
        <v>288.34</v>
      </c>
      <c r="H2765" s="14" t="n">
        <v>0</v>
      </c>
      <c r="I2765" s="14" t="n">
        <v>0</v>
      </c>
      <c r="J2765" s="14" t="n">
        <v>0</v>
      </c>
      <c r="K2765" s="14" t="n">
        <v>0</v>
      </c>
      <c r="L2765" s="14" t="n">
        <v>23770</v>
      </c>
      <c r="M2765" s="14" t="n">
        <v>1500</v>
      </c>
      <c r="N2765" s="14" t="n">
        <v>42.4</v>
      </c>
      <c r="O2765" s="14" t="n">
        <v>47.89</v>
      </c>
      <c r="P2765" s="7" t="n">
        <v>12</v>
      </c>
      <c r="Q2765" s="7" t="n">
        <v>23</v>
      </c>
      <c r="R2765" s="7" t="n">
        <v>13</v>
      </c>
      <c r="S2765" s="7" t="n">
        <v>0.846</v>
      </c>
      <c r="T2765" s="7" t="n">
        <v>0</v>
      </c>
      <c r="U2765" s="7" t="n">
        <v>0</v>
      </c>
      <c r="V2765" s="7" t="n">
        <v>0.0289</v>
      </c>
      <c r="W2765" s="7"/>
    </row>
    <row r="2766" customFormat="false" ht="15" hidden="false" customHeight="false" outlineLevel="0" collapsed="false">
      <c r="A2766" s="7" t="s">
        <v>2880</v>
      </c>
      <c r="B2766" s="7" t="s">
        <v>128</v>
      </c>
      <c r="C2766" s="7" t="n">
        <v>37</v>
      </c>
      <c r="D2766" s="7" t="s">
        <v>102</v>
      </c>
      <c r="E2766" s="7" t="n">
        <v>65</v>
      </c>
      <c r="F2766" s="7" t="n">
        <v>3</v>
      </c>
      <c r="G2766" s="14" t="n">
        <v>1969.62</v>
      </c>
      <c r="H2766" s="14" t="n">
        <v>11672.32</v>
      </c>
      <c r="I2766" s="14" t="n">
        <v>0</v>
      </c>
      <c r="J2766" s="14" t="n">
        <v>0</v>
      </c>
      <c r="K2766" s="14" t="n">
        <v>0</v>
      </c>
      <c r="L2766" s="14" t="n">
        <v>0</v>
      </c>
      <c r="M2766" s="14" t="n">
        <v>11100</v>
      </c>
      <c r="N2766" s="14" t="n">
        <v>40.8</v>
      </c>
      <c r="O2766" s="14" t="n">
        <v>186.52</v>
      </c>
      <c r="P2766" s="7" t="n">
        <v>22</v>
      </c>
      <c r="Q2766" s="7" t="n">
        <v>24</v>
      </c>
      <c r="R2766" s="7" t="n">
        <v>0</v>
      </c>
      <c r="S2766" s="7" t="n">
        <v>0.736</v>
      </c>
      <c r="T2766" s="7" t="n">
        <v>0</v>
      </c>
      <c r="U2766" s="7" t="n">
        <v>0</v>
      </c>
      <c r="V2766" s="7" t="n">
        <v>0.0818</v>
      </c>
      <c r="W2766" s="7"/>
    </row>
    <row r="2767" customFormat="false" ht="15" hidden="false" customHeight="false" outlineLevel="0" collapsed="false">
      <c r="A2767" s="7" t="s">
        <v>2881</v>
      </c>
      <c r="B2767" s="7" t="s">
        <v>106</v>
      </c>
      <c r="C2767" s="7" t="n">
        <v>56</v>
      </c>
      <c r="D2767" s="7" t="s">
        <v>102</v>
      </c>
      <c r="E2767" s="7" t="n">
        <v>86</v>
      </c>
      <c r="F2767" s="7" t="n">
        <v>3</v>
      </c>
      <c r="G2767" s="14" t="n">
        <v>3738.86</v>
      </c>
      <c r="H2767" s="14" t="n">
        <v>27386.61</v>
      </c>
      <c r="I2767" s="14" t="n">
        <v>15100</v>
      </c>
      <c r="J2767" s="14" t="n">
        <v>0</v>
      </c>
      <c r="K2767" s="14" t="n">
        <v>0</v>
      </c>
      <c r="L2767" s="14" t="n">
        <v>0</v>
      </c>
      <c r="M2767" s="14"/>
      <c r="N2767" s="14"/>
      <c r="O2767" s="14" t="n">
        <v>0</v>
      </c>
      <c r="P2767" s="7" t="n">
        <v>6</v>
      </c>
      <c r="Q2767" s="7" t="n">
        <v>19</v>
      </c>
      <c r="R2767" s="7" t="n">
        <v>0</v>
      </c>
      <c r="S2767" s="7" t="n">
        <v>0.57</v>
      </c>
      <c r="T2767" s="7" t="n">
        <v>0</v>
      </c>
      <c r="U2767" s="7" t="n">
        <v>0</v>
      </c>
      <c r="V2767" s="7" t="n">
        <v>0.0718</v>
      </c>
      <c r="W2767" s="7" t="s">
        <v>117</v>
      </c>
    </row>
    <row r="2768" customFormat="false" ht="15" hidden="false" customHeight="false" outlineLevel="0" collapsed="false">
      <c r="A2768" s="7" t="s">
        <v>2882</v>
      </c>
      <c r="B2768" s="7" t="s">
        <v>128</v>
      </c>
      <c r="C2768" s="7" t="n">
        <v>45</v>
      </c>
      <c r="D2768" s="7" t="s">
        <v>104</v>
      </c>
      <c r="E2768" s="7" t="n">
        <v>119</v>
      </c>
      <c r="F2768" s="7" t="n">
        <v>1</v>
      </c>
      <c r="G2768" s="14" t="n">
        <v>1213.25</v>
      </c>
      <c r="H2768" s="14" t="n">
        <v>0</v>
      </c>
      <c r="I2768" s="14" t="n">
        <v>0</v>
      </c>
      <c r="J2768" s="14" t="n">
        <v>0</v>
      </c>
      <c r="K2768" s="14" t="n">
        <v>0</v>
      </c>
      <c r="L2768" s="14" t="n">
        <v>0</v>
      </c>
      <c r="M2768" s="14"/>
      <c r="N2768" s="14"/>
      <c r="O2768" s="14" t="n">
        <v>0</v>
      </c>
      <c r="P2768" s="7" t="n">
        <v>10</v>
      </c>
      <c r="Q2768" s="7" t="n">
        <v>37</v>
      </c>
      <c r="R2768" s="7" t="n">
        <v>0</v>
      </c>
      <c r="S2768" s="7" t="n">
        <v>0.448</v>
      </c>
      <c r="T2768" s="7" t="n">
        <v>0</v>
      </c>
      <c r="U2768" s="7" t="n">
        <v>0</v>
      </c>
      <c r="V2768" s="7" t="n">
        <v>0.0207</v>
      </c>
      <c r="W2768" s="7"/>
    </row>
    <row r="2769" customFormat="false" ht="15" hidden="false" customHeight="false" outlineLevel="0" collapsed="false">
      <c r="A2769" s="7" t="s">
        <v>2883</v>
      </c>
      <c r="B2769" s="7" t="s">
        <v>106</v>
      </c>
      <c r="C2769" s="7" t="n">
        <v>32</v>
      </c>
      <c r="D2769" s="7" t="s">
        <v>102</v>
      </c>
      <c r="E2769" s="7" t="n">
        <v>89</v>
      </c>
      <c r="F2769" s="7" t="n">
        <v>2</v>
      </c>
      <c r="G2769" s="14" t="n">
        <v>816.38</v>
      </c>
      <c r="H2769" s="14" t="n">
        <v>8575.39</v>
      </c>
      <c r="I2769" s="14" t="n">
        <v>0</v>
      </c>
      <c r="J2769" s="14" t="n">
        <v>0</v>
      </c>
      <c r="K2769" s="14" t="n">
        <v>0</v>
      </c>
      <c r="L2769" s="14" t="n">
        <v>0</v>
      </c>
      <c r="M2769" s="14"/>
      <c r="N2769" s="14"/>
      <c r="O2769" s="14" t="n">
        <v>0</v>
      </c>
      <c r="P2769" s="7" t="n">
        <v>1</v>
      </c>
      <c r="Q2769" s="7" t="n">
        <v>16</v>
      </c>
      <c r="R2769" s="7" t="n">
        <v>0</v>
      </c>
      <c r="S2769" s="7" t="n">
        <v>0.779</v>
      </c>
      <c r="T2769" s="7" t="n">
        <v>0</v>
      </c>
      <c r="U2769" s="7" t="n">
        <v>1</v>
      </c>
      <c r="V2769" s="7" t="n">
        <v>0.1079</v>
      </c>
      <c r="W2769" s="7"/>
    </row>
    <row r="2770" customFormat="false" ht="15" hidden="false" customHeight="false" outlineLevel="0" collapsed="false">
      <c r="A2770" s="7" t="s">
        <v>2884</v>
      </c>
      <c r="B2770" s="7" t="s">
        <v>128</v>
      </c>
      <c r="C2770" s="7" t="n">
        <v>55</v>
      </c>
      <c r="D2770" s="7" t="s">
        <v>102</v>
      </c>
      <c r="E2770" s="7" t="n">
        <v>167</v>
      </c>
      <c r="F2770" s="7" t="n">
        <v>5</v>
      </c>
      <c r="G2770" s="14" t="n">
        <v>4112.98</v>
      </c>
      <c r="H2770" s="14" t="n">
        <v>9650.47</v>
      </c>
      <c r="I2770" s="14" t="n">
        <v>34800</v>
      </c>
      <c r="J2770" s="14" t="n">
        <v>0</v>
      </c>
      <c r="K2770" s="14" t="n">
        <v>0</v>
      </c>
      <c r="L2770" s="14" t="n">
        <v>15710</v>
      </c>
      <c r="M2770" s="14" t="n">
        <v>5700</v>
      </c>
      <c r="N2770" s="14" t="n">
        <v>72.1</v>
      </c>
      <c r="O2770" s="14" t="n">
        <v>248.4</v>
      </c>
      <c r="P2770" s="7" t="n">
        <v>23</v>
      </c>
      <c r="Q2770" s="7" t="n">
        <v>14</v>
      </c>
      <c r="R2770" s="7" t="n">
        <v>11</v>
      </c>
      <c r="S2770" s="7" t="n">
        <v>0.547</v>
      </c>
      <c r="T2770" s="7" t="n">
        <v>1</v>
      </c>
      <c r="U2770" s="7" t="n">
        <v>0</v>
      </c>
      <c r="V2770" s="7" t="n">
        <v>0.0814</v>
      </c>
      <c r="W2770" s="7"/>
    </row>
    <row r="2771" customFormat="false" ht="15" hidden="false" customHeight="false" outlineLevel="0" collapsed="false">
      <c r="A2771" s="7" t="s">
        <v>2885</v>
      </c>
      <c r="B2771" s="7" t="s">
        <v>108</v>
      </c>
      <c r="C2771" s="7" t="n">
        <v>58</v>
      </c>
      <c r="D2771" s="7" t="s">
        <v>102</v>
      </c>
      <c r="E2771" s="7" t="n">
        <v>73</v>
      </c>
      <c r="F2771" s="7" t="n">
        <v>3</v>
      </c>
      <c r="G2771" s="14" t="n">
        <v>4979.77</v>
      </c>
      <c r="H2771" s="14" t="n">
        <v>0</v>
      </c>
      <c r="I2771" s="14" t="n">
        <v>0</v>
      </c>
      <c r="J2771" s="14" t="n">
        <v>0</v>
      </c>
      <c r="K2771" s="14" t="n">
        <v>263300</v>
      </c>
      <c r="L2771" s="14" t="n">
        <v>0</v>
      </c>
      <c r="M2771" s="14" t="n">
        <v>10400</v>
      </c>
      <c r="N2771" s="14" t="n">
        <v>29.9</v>
      </c>
      <c r="O2771" s="14" t="n">
        <v>147.67</v>
      </c>
      <c r="P2771" s="7" t="n">
        <v>7</v>
      </c>
      <c r="Q2771" s="7" t="n">
        <v>8</v>
      </c>
      <c r="R2771" s="7" t="n">
        <v>8</v>
      </c>
      <c r="S2771" s="7" t="n">
        <v>0.657</v>
      </c>
      <c r="T2771" s="7" t="n">
        <v>0</v>
      </c>
      <c r="U2771" s="7" t="n">
        <v>1</v>
      </c>
      <c r="V2771" s="7" t="n">
        <v>0.1583</v>
      </c>
      <c r="W2771" s="7"/>
    </row>
    <row r="2772" customFormat="false" ht="15" hidden="false" customHeight="false" outlineLevel="0" collapsed="false">
      <c r="A2772" s="7" t="s">
        <v>2886</v>
      </c>
      <c r="B2772" s="7" t="s">
        <v>128</v>
      </c>
      <c r="C2772" s="7" t="n">
        <v>23</v>
      </c>
      <c r="D2772" s="7" t="s">
        <v>102</v>
      </c>
      <c r="E2772" s="7" t="n">
        <v>22</v>
      </c>
      <c r="F2772" s="7" t="n">
        <v>3</v>
      </c>
      <c r="G2772" s="14" t="n">
        <v>690.17</v>
      </c>
      <c r="H2772" s="14" t="n">
        <v>407.99</v>
      </c>
      <c r="I2772" s="14" t="n">
        <v>0</v>
      </c>
      <c r="J2772" s="14" t="n">
        <v>0</v>
      </c>
      <c r="K2772" s="14" t="n">
        <v>0</v>
      </c>
      <c r="L2772" s="14" t="n">
        <v>0</v>
      </c>
      <c r="M2772" s="14"/>
      <c r="N2772" s="14"/>
      <c r="O2772" s="14" t="n">
        <v>0</v>
      </c>
      <c r="P2772" s="7" t="n">
        <v>30</v>
      </c>
      <c r="Q2772" s="7" t="n">
        <v>28</v>
      </c>
      <c r="R2772" s="7" t="n">
        <v>22</v>
      </c>
      <c r="S2772" s="7" t="n">
        <v>1</v>
      </c>
      <c r="T2772" s="7" t="n">
        <v>0</v>
      </c>
      <c r="U2772" s="7" t="n">
        <v>0</v>
      </c>
      <c r="V2772" s="7" t="n">
        <v>0.0822</v>
      </c>
      <c r="W2772" s="7"/>
    </row>
    <row r="2773" customFormat="false" ht="15" hidden="false" customHeight="false" outlineLevel="0" collapsed="false">
      <c r="A2773" s="7" t="s">
        <v>2887</v>
      </c>
      <c r="B2773" s="7" t="s">
        <v>108</v>
      </c>
      <c r="C2773" s="7" t="n">
        <v>30</v>
      </c>
      <c r="D2773" s="7" t="s">
        <v>104</v>
      </c>
      <c r="E2773" s="7" t="n">
        <v>3</v>
      </c>
      <c r="F2773" s="7" t="n">
        <v>7</v>
      </c>
      <c r="G2773" s="14" t="n">
        <v>10659.7</v>
      </c>
      <c r="H2773" s="14" t="n">
        <v>186132.78</v>
      </c>
      <c r="I2773" s="14" t="n">
        <v>96200</v>
      </c>
      <c r="J2773" s="14" t="n">
        <v>345562.02</v>
      </c>
      <c r="K2773" s="14" t="n">
        <v>0</v>
      </c>
      <c r="L2773" s="14" t="n">
        <v>12090</v>
      </c>
      <c r="M2773" s="14" t="n">
        <v>19700</v>
      </c>
      <c r="N2773" s="14" t="n">
        <v>35.6</v>
      </c>
      <c r="O2773" s="14" t="n">
        <v>1449.76</v>
      </c>
      <c r="P2773" s="7" t="n">
        <v>7</v>
      </c>
      <c r="Q2773" s="7" t="n">
        <v>49</v>
      </c>
      <c r="R2773" s="7" t="n">
        <v>14</v>
      </c>
      <c r="S2773" s="7" t="n">
        <v>0.781</v>
      </c>
      <c r="T2773" s="7" t="n">
        <v>0</v>
      </c>
      <c r="U2773" s="7" t="n">
        <v>0</v>
      </c>
      <c r="V2773" s="7" t="n">
        <v>0.0251</v>
      </c>
      <c r="W2773" s="7"/>
    </row>
    <row r="2774" customFormat="false" ht="15" hidden="false" customHeight="false" outlineLevel="0" collapsed="false">
      <c r="A2774" s="7" t="s">
        <v>2888</v>
      </c>
      <c r="B2774" s="7" t="s">
        <v>101</v>
      </c>
      <c r="C2774" s="7" t="n">
        <v>32</v>
      </c>
      <c r="D2774" s="7" t="s">
        <v>102</v>
      </c>
      <c r="E2774" s="7" t="n">
        <v>90</v>
      </c>
      <c r="F2774" s="7" t="n">
        <v>3</v>
      </c>
      <c r="G2774" s="14" t="n">
        <v>1417.38</v>
      </c>
      <c r="H2774" s="14" t="n">
        <v>17649.15</v>
      </c>
      <c r="I2774" s="14" t="n">
        <v>0</v>
      </c>
      <c r="J2774" s="14" t="n">
        <v>0</v>
      </c>
      <c r="K2774" s="14" t="n">
        <v>0</v>
      </c>
      <c r="L2774" s="14" t="n">
        <v>0</v>
      </c>
      <c r="M2774" s="14" t="n">
        <v>6600</v>
      </c>
      <c r="N2774" s="14" t="n">
        <v>29.6</v>
      </c>
      <c r="O2774" s="14" t="n">
        <v>97.75</v>
      </c>
      <c r="P2774" s="7" t="n">
        <v>16</v>
      </c>
      <c r="Q2774" s="7" t="n">
        <v>13</v>
      </c>
      <c r="R2774" s="7" t="n">
        <v>13</v>
      </c>
      <c r="S2774" s="7" t="n">
        <v>0.918</v>
      </c>
      <c r="T2774" s="7" t="n">
        <v>0</v>
      </c>
      <c r="U2774" s="7" t="n">
        <v>0</v>
      </c>
      <c r="V2774" s="7" t="n">
        <v>0.0878</v>
      </c>
      <c r="W2774" s="7"/>
    </row>
    <row r="2775" customFormat="false" ht="15" hidden="false" customHeight="false" outlineLevel="0" collapsed="false">
      <c r="A2775" s="7" t="s">
        <v>2889</v>
      </c>
      <c r="B2775" s="7" t="s">
        <v>106</v>
      </c>
      <c r="C2775" s="7" t="n">
        <v>53</v>
      </c>
      <c r="D2775" s="7" t="s">
        <v>102</v>
      </c>
      <c r="E2775" s="7" t="n">
        <v>176</v>
      </c>
      <c r="F2775" s="7" t="n">
        <v>5</v>
      </c>
      <c r="G2775" s="14" t="n">
        <v>4715.94</v>
      </c>
      <c r="H2775" s="14" t="n">
        <v>16747.73</v>
      </c>
      <c r="I2775" s="14" t="n">
        <v>0</v>
      </c>
      <c r="J2775" s="14" t="n">
        <v>0</v>
      </c>
      <c r="K2775" s="14" t="n">
        <v>242900</v>
      </c>
      <c r="L2775" s="14" t="n">
        <v>0</v>
      </c>
      <c r="M2775" s="14" t="n">
        <v>14800</v>
      </c>
      <c r="N2775" s="14" t="n">
        <v>17.8</v>
      </c>
      <c r="O2775" s="14" t="n">
        <v>642.36</v>
      </c>
      <c r="P2775" s="7" t="n">
        <v>6</v>
      </c>
      <c r="Q2775" s="7" t="n">
        <v>50</v>
      </c>
      <c r="R2775" s="7" t="n">
        <v>3</v>
      </c>
      <c r="S2775" s="7" t="n">
        <v>0.279</v>
      </c>
      <c r="T2775" s="7" t="n">
        <v>0</v>
      </c>
      <c r="U2775" s="7" t="n">
        <v>0</v>
      </c>
      <c r="V2775" s="7" t="n">
        <v>0.0203</v>
      </c>
      <c r="W2775" s="7"/>
    </row>
    <row r="2776" customFormat="false" ht="15" hidden="false" customHeight="false" outlineLevel="0" collapsed="false">
      <c r="A2776" s="7" t="s">
        <v>2890</v>
      </c>
      <c r="B2776" s="7" t="s">
        <v>101</v>
      </c>
      <c r="C2776" s="7" t="n">
        <v>72</v>
      </c>
      <c r="D2776" s="7" t="s">
        <v>102</v>
      </c>
      <c r="E2776" s="7" t="n">
        <v>285</v>
      </c>
      <c r="F2776" s="7" t="n">
        <v>2</v>
      </c>
      <c r="G2776" s="14" t="n">
        <v>7686.45</v>
      </c>
      <c r="H2776" s="14" t="n">
        <v>19750.17</v>
      </c>
      <c r="I2776" s="14" t="n">
        <v>0</v>
      </c>
      <c r="J2776" s="14" t="n">
        <v>0</v>
      </c>
      <c r="K2776" s="14" t="n">
        <v>0</v>
      </c>
      <c r="L2776" s="14" t="n">
        <v>0</v>
      </c>
      <c r="M2776" s="14"/>
      <c r="N2776" s="14"/>
      <c r="O2776" s="14" t="n">
        <v>0</v>
      </c>
      <c r="P2776" s="7" t="n">
        <v>28</v>
      </c>
      <c r="Q2776" s="7" t="n">
        <v>17</v>
      </c>
      <c r="R2776" s="7" t="n">
        <v>9</v>
      </c>
      <c r="S2776" s="7" t="n">
        <v>0.33</v>
      </c>
      <c r="T2776" s="7" t="n">
        <v>1</v>
      </c>
      <c r="U2776" s="7" t="n">
        <v>0</v>
      </c>
      <c r="V2776" s="7" t="n">
        <v>0.1684</v>
      </c>
      <c r="W2776" s="7"/>
    </row>
    <row r="2777" customFormat="false" ht="15" hidden="false" customHeight="false" outlineLevel="0" collapsed="false">
      <c r="A2777" s="7" t="s">
        <v>2891</v>
      </c>
      <c r="B2777" s="7" t="s">
        <v>108</v>
      </c>
      <c r="C2777" s="7" t="n">
        <v>46</v>
      </c>
      <c r="D2777" s="7" t="s">
        <v>102</v>
      </c>
      <c r="E2777" s="7" t="n">
        <v>226</v>
      </c>
      <c r="F2777" s="7" t="n">
        <v>6</v>
      </c>
      <c r="G2777" s="14" t="n">
        <v>6288.6</v>
      </c>
      <c r="H2777" s="14" t="n">
        <v>80385.15</v>
      </c>
      <c r="I2777" s="14" t="n">
        <v>475700</v>
      </c>
      <c r="J2777" s="14" t="n">
        <v>0</v>
      </c>
      <c r="K2777" s="14" t="n">
        <v>347800</v>
      </c>
      <c r="L2777" s="14" t="n">
        <v>0</v>
      </c>
      <c r="M2777" s="14" t="n">
        <v>30200</v>
      </c>
      <c r="N2777" s="14" t="n">
        <v>15.5</v>
      </c>
      <c r="O2777" s="14" t="n">
        <v>2706.79</v>
      </c>
      <c r="P2777" s="7" t="n">
        <v>15</v>
      </c>
      <c r="Q2777" s="7" t="n">
        <v>21</v>
      </c>
      <c r="R2777" s="7" t="n">
        <v>4</v>
      </c>
      <c r="S2777" s="7" t="n">
        <v>0.718</v>
      </c>
      <c r="T2777" s="7" t="n">
        <v>1</v>
      </c>
      <c r="U2777" s="7" t="n">
        <v>0</v>
      </c>
      <c r="V2777" s="7" t="n">
        <v>0.0883</v>
      </c>
      <c r="W2777" s="7"/>
    </row>
    <row r="2778" customFormat="false" ht="15" hidden="false" customHeight="false" outlineLevel="0" collapsed="false">
      <c r="A2778" s="7" t="s">
        <v>2892</v>
      </c>
      <c r="B2778" s="7" t="s">
        <v>101</v>
      </c>
      <c r="C2778" s="7" t="n">
        <v>51</v>
      </c>
      <c r="D2778" s="7" t="s">
        <v>104</v>
      </c>
      <c r="E2778" s="7" t="n">
        <v>53</v>
      </c>
      <c r="F2778" s="7" t="n">
        <v>5</v>
      </c>
      <c r="G2778" s="14" t="n">
        <v>9494.22</v>
      </c>
      <c r="H2778" s="14" t="n">
        <v>25867.02</v>
      </c>
      <c r="I2778" s="14" t="n">
        <v>0</v>
      </c>
      <c r="J2778" s="14" t="n">
        <v>53886.4</v>
      </c>
      <c r="K2778" s="14" t="n">
        <v>447100</v>
      </c>
      <c r="L2778" s="14" t="n">
        <v>8050</v>
      </c>
      <c r="M2778" s="14"/>
      <c r="N2778" s="14"/>
      <c r="O2778" s="14" t="n">
        <v>0</v>
      </c>
      <c r="P2778" s="7" t="n">
        <v>1</v>
      </c>
      <c r="Q2778" s="7" t="n">
        <v>103</v>
      </c>
      <c r="R2778" s="7" t="n">
        <v>25</v>
      </c>
      <c r="S2778" s="7" t="n">
        <v>0.937</v>
      </c>
      <c r="T2778" s="7" t="n">
        <v>0</v>
      </c>
      <c r="U2778" s="7" t="n">
        <v>0</v>
      </c>
      <c r="V2778" s="7" t="n">
        <v>0.0069</v>
      </c>
      <c r="W2778" s="7"/>
    </row>
    <row r="2779" customFormat="false" ht="15" hidden="false" customHeight="false" outlineLevel="0" collapsed="false">
      <c r="A2779" s="7" t="s">
        <v>2893</v>
      </c>
      <c r="B2779" s="7" t="s">
        <v>101</v>
      </c>
      <c r="C2779" s="7" t="n">
        <v>42</v>
      </c>
      <c r="D2779" s="7" t="s">
        <v>102</v>
      </c>
      <c r="E2779" s="7" t="n">
        <v>7</v>
      </c>
      <c r="F2779" s="7" t="n">
        <v>4</v>
      </c>
      <c r="G2779" s="14" t="n">
        <v>14871.73</v>
      </c>
      <c r="H2779" s="14" t="n">
        <v>0</v>
      </c>
      <c r="I2779" s="14" t="n">
        <v>0</v>
      </c>
      <c r="J2779" s="14" t="n">
        <v>0</v>
      </c>
      <c r="K2779" s="14" t="n">
        <v>0</v>
      </c>
      <c r="L2779" s="14" t="n">
        <v>19690</v>
      </c>
      <c r="M2779" s="14" t="n">
        <v>6700</v>
      </c>
      <c r="N2779" s="14" t="n">
        <v>41.4</v>
      </c>
      <c r="O2779" s="14" t="n">
        <v>576.32</v>
      </c>
      <c r="P2779" s="7" t="n">
        <v>1</v>
      </c>
      <c r="Q2779" s="7" t="n">
        <v>34</v>
      </c>
      <c r="R2779" s="7" t="n">
        <v>0</v>
      </c>
      <c r="S2779" s="7" t="n">
        <v>0.85</v>
      </c>
      <c r="T2779" s="7" t="n">
        <v>0</v>
      </c>
      <c r="U2779" s="7" t="n">
        <v>0</v>
      </c>
      <c r="V2779" s="7" t="n">
        <v>0.0698</v>
      </c>
      <c r="W2779" s="7"/>
    </row>
    <row r="2780" customFormat="false" ht="15" hidden="false" customHeight="false" outlineLevel="0" collapsed="false">
      <c r="A2780" s="7" t="s">
        <v>2894</v>
      </c>
      <c r="B2780" s="7" t="s">
        <v>101</v>
      </c>
      <c r="C2780" s="7" t="n">
        <v>27</v>
      </c>
      <c r="D2780" s="7" t="s">
        <v>104</v>
      </c>
      <c r="E2780" s="7" t="n">
        <v>76</v>
      </c>
      <c r="F2780" s="7" t="n">
        <v>7</v>
      </c>
      <c r="G2780" s="14" t="n">
        <v>13034.45</v>
      </c>
      <c r="H2780" s="14" t="n">
        <v>52359.29</v>
      </c>
      <c r="I2780" s="14" t="n">
        <v>0</v>
      </c>
      <c r="J2780" s="14" t="n">
        <v>522481.12</v>
      </c>
      <c r="K2780" s="14" t="n">
        <v>327700</v>
      </c>
      <c r="L2780" s="14" t="n">
        <v>7550</v>
      </c>
      <c r="M2780" s="14" t="n">
        <v>28300</v>
      </c>
      <c r="N2780" s="14" t="n">
        <v>65</v>
      </c>
      <c r="O2780" s="14" t="n">
        <v>5042.72</v>
      </c>
      <c r="P2780" s="7" t="n">
        <v>8</v>
      </c>
      <c r="Q2780" s="7" t="n">
        <v>81</v>
      </c>
      <c r="R2780" s="7" t="n">
        <v>28</v>
      </c>
      <c r="S2780" s="7" t="n">
        <v>0.881</v>
      </c>
      <c r="T2780" s="7" t="n">
        <v>1</v>
      </c>
      <c r="U2780" s="7" t="n">
        <v>0</v>
      </c>
      <c r="V2780" s="7" t="n">
        <v>0.0255</v>
      </c>
      <c r="W2780" s="7"/>
    </row>
    <row r="2781" customFormat="false" ht="15" hidden="false" customHeight="false" outlineLevel="0" collapsed="false">
      <c r="A2781" s="7" t="s">
        <v>2895</v>
      </c>
      <c r="B2781" s="7" t="s">
        <v>101</v>
      </c>
      <c r="C2781" s="7" t="n">
        <v>34</v>
      </c>
      <c r="D2781" s="7" t="s">
        <v>104</v>
      </c>
      <c r="E2781" s="7" t="n">
        <v>29</v>
      </c>
      <c r="F2781" s="7" t="n">
        <v>2</v>
      </c>
      <c r="G2781" s="14" t="n">
        <v>3712.14</v>
      </c>
      <c r="H2781" s="14" t="n">
        <v>9302.92</v>
      </c>
      <c r="I2781" s="14" t="n">
        <v>0</v>
      </c>
      <c r="J2781" s="14" t="n">
        <v>0</v>
      </c>
      <c r="K2781" s="14" t="n">
        <v>0</v>
      </c>
      <c r="L2781" s="14" t="n">
        <v>0</v>
      </c>
      <c r="M2781" s="14"/>
      <c r="N2781" s="14"/>
      <c r="O2781" s="14" t="n">
        <v>0</v>
      </c>
      <c r="P2781" s="7" t="n">
        <v>11</v>
      </c>
      <c r="Q2781" s="7" t="n">
        <v>51</v>
      </c>
      <c r="R2781" s="7" t="n">
        <v>11</v>
      </c>
      <c r="S2781" s="7" t="n">
        <v>0.785</v>
      </c>
      <c r="T2781" s="7" t="n">
        <v>0</v>
      </c>
      <c r="U2781" s="7" t="n">
        <v>0</v>
      </c>
      <c r="V2781" s="7" t="n">
        <v>0.0296</v>
      </c>
      <c r="W2781" s="7"/>
    </row>
    <row r="2782" customFormat="false" ht="15" hidden="false" customHeight="false" outlineLevel="0" collapsed="false">
      <c r="A2782" s="7" t="s">
        <v>2896</v>
      </c>
      <c r="B2782" s="7" t="s">
        <v>108</v>
      </c>
      <c r="C2782" s="7" t="n">
        <v>60</v>
      </c>
      <c r="D2782" s="7" t="s">
        <v>102</v>
      </c>
      <c r="E2782" s="7" t="n">
        <v>125</v>
      </c>
      <c r="F2782" s="7" t="n">
        <v>5</v>
      </c>
      <c r="G2782" s="14" t="n">
        <v>7267.74</v>
      </c>
      <c r="H2782" s="14" t="n">
        <v>66257.58</v>
      </c>
      <c r="I2782" s="14" t="n">
        <v>322400</v>
      </c>
      <c r="J2782" s="14" t="n">
        <v>113297.3</v>
      </c>
      <c r="K2782" s="14" t="n">
        <v>437700</v>
      </c>
      <c r="L2782" s="14" t="n">
        <v>0</v>
      </c>
      <c r="M2782" s="14"/>
      <c r="N2782" s="14"/>
      <c r="O2782" s="14" t="n">
        <v>0</v>
      </c>
      <c r="P2782" s="7" t="n">
        <v>19</v>
      </c>
      <c r="Q2782" s="7" t="n">
        <v>23</v>
      </c>
      <c r="R2782" s="7" t="n">
        <v>0</v>
      </c>
      <c r="S2782" s="7" t="n">
        <v>0.649</v>
      </c>
      <c r="T2782" s="7" t="n">
        <v>0</v>
      </c>
      <c r="U2782" s="7" t="n">
        <v>0</v>
      </c>
      <c r="V2782" s="7" t="n">
        <v>0.0809</v>
      </c>
      <c r="W2782" s="7"/>
    </row>
    <row r="2783" customFormat="false" ht="15" hidden="false" customHeight="false" outlineLevel="0" collapsed="false">
      <c r="A2783" s="7" t="s">
        <v>2897</v>
      </c>
      <c r="B2783" s="7" t="s">
        <v>108</v>
      </c>
      <c r="C2783" s="7" t="n">
        <v>52</v>
      </c>
      <c r="D2783" s="7" t="s">
        <v>102</v>
      </c>
      <c r="E2783" s="7" t="n">
        <v>223</v>
      </c>
      <c r="F2783" s="7" t="n">
        <v>3</v>
      </c>
      <c r="G2783" s="14" t="n">
        <v>3406.96</v>
      </c>
      <c r="H2783" s="14" t="n">
        <v>9352.34</v>
      </c>
      <c r="I2783" s="14" t="n">
        <v>0</v>
      </c>
      <c r="J2783" s="14" t="n">
        <v>0</v>
      </c>
      <c r="K2783" s="14" t="n">
        <v>194700</v>
      </c>
      <c r="L2783" s="14" t="n">
        <v>0</v>
      </c>
      <c r="M2783" s="14"/>
      <c r="N2783" s="14"/>
      <c r="O2783" s="14" t="n">
        <v>0</v>
      </c>
      <c r="P2783" s="7" t="n">
        <v>15</v>
      </c>
      <c r="Q2783" s="7" t="n">
        <v>30</v>
      </c>
      <c r="R2783" s="7" t="n">
        <v>10</v>
      </c>
      <c r="S2783" s="7" t="n">
        <v>0.324</v>
      </c>
      <c r="T2783" s="7" t="n">
        <v>0</v>
      </c>
      <c r="U2783" s="7" t="n">
        <v>0</v>
      </c>
      <c r="V2783" s="7" t="n">
        <v>0.0642</v>
      </c>
      <c r="W2783" s="7"/>
    </row>
    <row r="2784" customFormat="false" ht="15" hidden="false" customHeight="false" outlineLevel="0" collapsed="false">
      <c r="A2784" s="7" t="s">
        <v>2898</v>
      </c>
      <c r="B2784" s="7" t="s">
        <v>106</v>
      </c>
      <c r="C2784" s="7" t="n">
        <v>32</v>
      </c>
      <c r="D2784" s="7" t="s">
        <v>102</v>
      </c>
      <c r="E2784" s="7" t="n">
        <v>18</v>
      </c>
      <c r="F2784" s="7" t="n">
        <v>2</v>
      </c>
      <c r="G2784" s="14" t="n">
        <v>6604.43</v>
      </c>
      <c r="H2784" s="14" t="n">
        <v>11039.55</v>
      </c>
      <c r="I2784" s="14" t="n">
        <v>0</v>
      </c>
      <c r="J2784" s="14" t="n">
        <v>0</v>
      </c>
      <c r="K2784" s="14" t="n">
        <v>0</v>
      </c>
      <c r="L2784" s="14" t="n">
        <v>0</v>
      </c>
      <c r="M2784" s="14"/>
      <c r="N2784" s="14"/>
      <c r="O2784" s="14" t="n">
        <v>0</v>
      </c>
      <c r="P2784" s="7" t="n">
        <v>13</v>
      </c>
      <c r="Q2784" s="7" t="n">
        <v>18</v>
      </c>
      <c r="R2784" s="7" t="n">
        <v>7</v>
      </c>
      <c r="S2784" s="7" t="n">
        <v>0.81</v>
      </c>
      <c r="T2784" s="7" t="n">
        <v>0</v>
      </c>
      <c r="U2784" s="7" t="n">
        <v>0</v>
      </c>
      <c r="V2784" s="7" t="n">
        <v>0.1085</v>
      </c>
      <c r="W2784" s="7"/>
    </row>
    <row r="2785" customFormat="false" ht="15" hidden="false" customHeight="false" outlineLevel="0" collapsed="false">
      <c r="A2785" s="7" t="s">
        <v>2899</v>
      </c>
      <c r="B2785" s="7" t="s">
        <v>106</v>
      </c>
      <c r="C2785" s="7" t="n">
        <v>66</v>
      </c>
      <c r="D2785" s="7" t="s">
        <v>102</v>
      </c>
      <c r="E2785" s="7" t="n">
        <v>232</v>
      </c>
      <c r="F2785" s="7" t="n">
        <v>1</v>
      </c>
      <c r="G2785" s="14" t="n">
        <v>265.22</v>
      </c>
      <c r="H2785" s="14" t="n">
        <v>0</v>
      </c>
      <c r="I2785" s="14" t="n">
        <v>0</v>
      </c>
      <c r="J2785" s="14" t="n">
        <v>0</v>
      </c>
      <c r="K2785" s="14" t="n">
        <v>0</v>
      </c>
      <c r="L2785" s="14" t="n">
        <v>0</v>
      </c>
      <c r="M2785" s="14"/>
      <c r="N2785" s="14"/>
      <c r="O2785" s="14" t="n">
        <v>0</v>
      </c>
      <c r="P2785" s="7" t="n">
        <v>14</v>
      </c>
      <c r="Q2785" s="7" t="n">
        <v>8</v>
      </c>
      <c r="R2785" s="7" t="n">
        <v>0</v>
      </c>
      <c r="S2785" s="7" t="n">
        <v>0.496</v>
      </c>
      <c r="T2785" s="7" t="n">
        <v>0</v>
      </c>
      <c r="U2785" s="7" t="n">
        <v>0</v>
      </c>
      <c r="V2785" s="7" t="n">
        <v>0.0943</v>
      </c>
      <c r="W2785" s="7"/>
    </row>
    <row r="2786" customFormat="false" ht="15" hidden="false" customHeight="false" outlineLevel="0" collapsed="false">
      <c r="A2786" s="7" t="s">
        <v>2900</v>
      </c>
      <c r="B2786" s="7" t="s">
        <v>106</v>
      </c>
      <c r="C2786" s="7" t="n">
        <v>23</v>
      </c>
      <c r="D2786" s="7" t="s">
        <v>102</v>
      </c>
      <c r="E2786" s="7" t="n">
        <v>2</v>
      </c>
      <c r="F2786" s="7" t="n">
        <v>3</v>
      </c>
      <c r="G2786" s="14" t="n">
        <v>1718.54</v>
      </c>
      <c r="H2786" s="14" t="n">
        <v>38121.04</v>
      </c>
      <c r="I2786" s="14" t="n">
        <v>0</v>
      </c>
      <c r="J2786" s="14" t="n">
        <v>0</v>
      </c>
      <c r="K2786" s="14" t="n">
        <v>0</v>
      </c>
      <c r="L2786" s="14" t="n">
        <v>0</v>
      </c>
      <c r="M2786" s="14" t="n">
        <v>12500</v>
      </c>
      <c r="N2786" s="14" t="n">
        <v>59.6</v>
      </c>
      <c r="O2786" s="14" t="n">
        <v>172.49</v>
      </c>
      <c r="P2786" s="7" t="n">
        <v>16</v>
      </c>
      <c r="Q2786" s="7" t="n">
        <v>16</v>
      </c>
      <c r="R2786" s="7" t="n">
        <v>10</v>
      </c>
      <c r="S2786" s="7" t="n">
        <v>0.654</v>
      </c>
      <c r="T2786" s="7" t="n">
        <v>0</v>
      </c>
      <c r="U2786" s="7" t="n">
        <v>0</v>
      </c>
      <c r="V2786" s="7" t="n">
        <v>0.1036</v>
      </c>
      <c r="W2786" s="7"/>
    </row>
    <row r="2787" customFormat="false" ht="15" hidden="false" customHeight="false" outlineLevel="0" collapsed="false">
      <c r="A2787" s="7" t="s">
        <v>2901</v>
      </c>
      <c r="B2787" s="7" t="s">
        <v>106</v>
      </c>
      <c r="C2787" s="7" t="n">
        <v>47</v>
      </c>
      <c r="D2787" s="7" t="s">
        <v>102</v>
      </c>
      <c r="E2787" s="7" t="n">
        <v>68</v>
      </c>
      <c r="F2787" s="7" t="n">
        <v>4</v>
      </c>
      <c r="G2787" s="14" t="n">
        <v>550.54</v>
      </c>
      <c r="H2787" s="14" t="n">
        <v>600.48</v>
      </c>
      <c r="I2787" s="14" t="n">
        <v>0</v>
      </c>
      <c r="J2787" s="14" t="n">
        <v>0</v>
      </c>
      <c r="K2787" s="14" t="n">
        <v>0</v>
      </c>
      <c r="L2787" s="14" t="n">
        <v>4040</v>
      </c>
      <c r="M2787" s="14"/>
      <c r="N2787" s="14"/>
      <c r="O2787" s="14" t="n">
        <v>0</v>
      </c>
      <c r="P2787" s="7" t="n">
        <v>5</v>
      </c>
      <c r="Q2787" s="7" t="n">
        <v>34</v>
      </c>
      <c r="R2787" s="7" t="n">
        <v>17</v>
      </c>
      <c r="S2787" s="7" t="n">
        <v>0.79</v>
      </c>
      <c r="T2787" s="7" t="n">
        <v>0</v>
      </c>
      <c r="U2787" s="7" t="n">
        <v>0</v>
      </c>
      <c r="V2787" s="7" t="n">
        <v>0.054</v>
      </c>
      <c r="W2787" s="7"/>
    </row>
    <row r="2788" customFormat="false" ht="15" hidden="false" customHeight="false" outlineLevel="0" collapsed="false">
      <c r="A2788" s="7" t="s">
        <v>2902</v>
      </c>
      <c r="B2788" s="7" t="s">
        <v>101</v>
      </c>
      <c r="C2788" s="7" t="n">
        <v>31</v>
      </c>
      <c r="D2788" s="7" t="s">
        <v>102</v>
      </c>
      <c r="E2788" s="7" t="n">
        <v>3</v>
      </c>
      <c r="F2788" s="7" t="n">
        <v>2</v>
      </c>
      <c r="G2788" s="14" t="n">
        <v>3879.8</v>
      </c>
      <c r="H2788" s="14" t="n">
        <v>64581.63</v>
      </c>
      <c r="I2788" s="14" t="n">
        <v>0</v>
      </c>
      <c r="J2788" s="14" t="n">
        <v>0</v>
      </c>
      <c r="K2788" s="14" t="n">
        <v>0</v>
      </c>
      <c r="L2788" s="14" t="n">
        <v>0</v>
      </c>
      <c r="M2788" s="14"/>
      <c r="N2788" s="14"/>
      <c r="O2788" s="14" t="n">
        <v>0</v>
      </c>
      <c r="P2788" s="7" t="n">
        <v>17</v>
      </c>
      <c r="Q2788" s="7" t="n">
        <v>30</v>
      </c>
      <c r="R2788" s="7" t="n">
        <v>13</v>
      </c>
      <c r="S2788" s="7" t="n">
        <v>0.865</v>
      </c>
      <c r="T2788" s="7" t="n">
        <v>2</v>
      </c>
      <c r="U2788" s="7" t="n">
        <v>0</v>
      </c>
      <c r="V2788" s="7" t="n">
        <v>0.2582</v>
      </c>
      <c r="W2788" s="7"/>
    </row>
    <row r="2789" customFormat="false" ht="15" hidden="false" customHeight="false" outlineLevel="0" collapsed="false">
      <c r="A2789" s="7" t="s">
        <v>2903</v>
      </c>
      <c r="B2789" s="7" t="s">
        <v>108</v>
      </c>
      <c r="C2789" s="7" t="n">
        <v>28</v>
      </c>
      <c r="D2789" s="7" t="s">
        <v>104</v>
      </c>
      <c r="E2789" s="7" t="n">
        <v>6</v>
      </c>
      <c r="F2789" s="7" t="n">
        <v>5</v>
      </c>
      <c r="G2789" s="14" t="n">
        <v>1206.73</v>
      </c>
      <c r="H2789" s="14" t="n">
        <v>16913.34</v>
      </c>
      <c r="I2789" s="14" t="n">
        <v>0</v>
      </c>
      <c r="J2789" s="14" t="n">
        <v>0</v>
      </c>
      <c r="K2789" s="14" t="n">
        <v>67100</v>
      </c>
      <c r="L2789" s="14" t="n">
        <v>27210</v>
      </c>
      <c r="M2789" s="14" t="n">
        <v>5100</v>
      </c>
      <c r="N2789" s="14" t="n">
        <v>60.5</v>
      </c>
      <c r="O2789" s="14" t="n">
        <v>213.4</v>
      </c>
      <c r="P2789" s="7" t="n">
        <v>23</v>
      </c>
      <c r="Q2789" s="7" t="n">
        <v>29</v>
      </c>
      <c r="R2789" s="7" t="n">
        <v>8</v>
      </c>
      <c r="S2789" s="7" t="n">
        <v>0.842</v>
      </c>
      <c r="T2789" s="7" t="n">
        <v>1</v>
      </c>
      <c r="U2789" s="7" t="n">
        <v>0</v>
      </c>
      <c r="V2789" s="7" t="n">
        <v>0.0545</v>
      </c>
      <c r="W2789" s="7"/>
    </row>
    <row r="2790" customFormat="false" ht="15" hidden="false" customHeight="false" outlineLevel="0" collapsed="false">
      <c r="A2790" s="7" t="s">
        <v>2904</v>
      </c>
      <c r="B2790" s="7" t="s">
        <v>108</v>
      </c>
      <c r="C2790" s="7" t="n">
        <v>43</v>
      </c>
      <c r="D2790" s="7" t="s">
        <v>102</v>
      </c>
      <c r="E2790" s="7" t="n">
        <v>51</v>
      </c>
      <c r="F2790" s="7" t="n">
        <v>1</v>
      </c>
      <c r="G2790" s="14" t="n">
        <v>1229.77</v>
      </c>
      <c r="H2790" s="14" t="n">
        <v>0</v>
      </c>
      <c r="I2790" s="14" t="n">
        <v>0</v>
      </c>
      <c r="J2790" s="14" t="n">
        <v>0</v>
      </c>
      <c r="K2790" s="14" t="n">
        <v>0</v>
      </c>
      <c r="L2790" s="14" t="n">
        <v>0</v>
      </c>
      <c r="M2790" s="14"/>
      <c r="N2790" s="14"/>
      <c r="O2790" s="14" t="n">
        <v>0</v>
      </c>
      <c r="P2790" s="7" t="n">
        <v>3</v>
      </c>
      <c r="Q2790" s="7" t="n">
        <v>16</v>
      </c>
      <c r="R2790" s="7" t="n">
        <v>9</v>
      </c>
      <c r="S2790" s="7" t="n">
        <v>0.918</v>
      </c>
      <c r="T2790" s="7" t="n">
        <v>1</v>
      </c>
      <c r="U2790" s="7" t="n">
        <v>1</v>
      </c>
      <c r="V2790" s="7" t="n">
        <v>0.1444</v>
      </c>
      <c r="W2790" s="7"/>
    </row>
    <row r="2791" customFormat="false" ht="15" hidden="false" customHeight="false" outlineLevel="0" collapsed="false">
      <c r="A2791" s="7" t="s">
        <v>2905</v>
      </c>
      <c r="B2791" s="7" t="s">
        <v>128</v>
      </c>
      <c r="C2791" s="7" t="n">
        <v>42</v>
      </c>
      <c r="D2791" s="7" t="s">
        <v>102</v>
      </c>
      <c r="E2791" s="7" t="n">
        <v>66</v>
      </c>
      <c r="F2791" s="7" t="n">
        <v>6</v>
      </c>
      <c r="G2791" s="14" t="n">
        <v>6926.38</v>
      </c>
      <c r="H2791" s="14" t="n">
        <v>25944.69</v>
      </c>
      <c r="I2791" s="14" t="n">
        <v>48000</v>
      </c>
      <c r="J2791" s="14" t="n">
        <v>0</v>
      </c>
      <c r="K2791" s="14" t="n">
        <v>64400</v>
      </c>
      <c r="L2791" s="14" t="n">
        <v>16910</v>
      </c>
      <c r="M2791" s="14" t="n">
        <v>10800</v>
      </c>
      <c r="N2791" s="14" t="n">
        <v>41.5</v>
      </c>
      <c r="O2791" s="14" t="n">
        <v>614.97</v>
      </c>
      <c r="P2791" s="7" t="n">
        <v>13</v>
      </c>
      <c r="Q2791" s="7" t="n">
        <v>87</v>
      </c>
      <c r="R2791" s="7" t="n">
        <v>19</v>
      </c>
      <c r="S2791" s="7" t="n">
        <v>0.905</v>
      </c>
      <c r="T2791" s="7" t="n">
        <v>0</v>
      </c>
      <c r="U2791" s="7" t="n">
        <v>0</v>
      </c>
      <c r="V2791" s="7" t="n">
        <v>0.0444</v>
      </c>
      <c r="W2791" s="7"/>
    </row>
    <row r="2792" customFormat="false" ht="15" hidden="false" customHeight="false" outlineLevel="0" collapsed="false">
      <c r="A2792" s="7" t="s">
        <v>2906</v>
      </c>
      <c r="B2792" s="7" t="s">
        <v>101</v>
      </c>
      <c r="C2792" s="7" t="n">
        <v>55</v>
      </c>
      <c r="D2792" s="7" t="s">
        <v>102</v>
      </c>
      <c r="E2792" s="7" t="n">
        <v>122</v>
      </c>
      <c r="F2792" s="7" t="n">
        <v>4</v>
      </c>
      <c r="G2792" s="14" t="n">
        <v>8080.36</v>
      </c>
      <c r="H2792" s="14" t="n">
        <v>0</v>
      </c>
      <c r="I2792" s="14" t="n">
        <v>0</v>
      </c>
      <c r="J2792" s="14" t="n">
        <v>0</v>
      </c>
      <c r="K2792" s="14" t="n">
        <v>318100</v>
      </c>
      <c r="L2792" s="14" t="n">
        <v>0</v>
      </c>
      <c r="M2792" s="14" t="n">
        <v>15800</v>
      </c>
      <c r="N2792" s="14" t="n">
        <v>46</v>
      </c>
      <c r="O2792" s="14" t="n">
        <v>579.32</v>
      </c>
      <c r="P2792" s="7" t="n">
        <v>2</v>
      </c>
      <c r="Q2792" s="7" t="n">
        <v>55</v>
      </c>
      <c r="R2792" s="7" t="n">
        <v>14</v>
      </c>
      <c r="S2792" s="7" t="n">
        <v>0.541</v>
      </c>
      <c r="T2792" s="7" t="n">
        <v>0</v>
      </c>
      <c r="U2792" s="7" t="n">
        <v>0</v>
      </c>
      <c r="V2792" s="7" t="n">
        <v>0.0516</v>
      </c>
      <c r="W2792" s="7"/>
    </row>
    <row r="2793" customFormat="false" ht="15" hidden="false" customHeight="false" outlineLevel="0" collapsed="false">
      <c r="A2793" s="7" t="s">
        <v>2907</v>
      </c>
      <c r="B2793" s="7" t="s">
        <v>108</v>
      </c>
      <c r="C2793" s="7" t="n">
        <v>47</v>
      </c>
      <c r="D2793" s="7" t="s">
        <v>104</v>
      </c>
      <c r="E2793" s="7" t="n">
        <v>22</v>
      </c>
      <c r="F2793" s="7" t="n">
        <v>4</v>
      </c>
      <c r="G2793" s="14" t="n">
        <v>3840.93</v>
      </c>
      <c r="H2793" s="14" t="n">
        <v>6367.16</v>
      </c>
      <c r="I2793" s="14" t="n">
        <v>0</v>
      </c>
      <c r="J2793" s="14" t="n">
        <v>0</v>
      </c>
      <c r="K2793" s="14" t="n">
        <v>0</v>
      </c>
      <c r="L2793" s="14" t="n">
        <v>11440</v>
      </c>
      <c r="M2793" s="14"/>
      <c r="N2793" s="14"/>
      <c r="O2793" s="14" t="n">
        <v>0</v>
      </c>
      <c r="P2793" s="7" t="n">
        <v>5</v>
      </c>
      <c r="Q2793" s="7" t="n">
        <v>58</v>
      </c>
      <c r="R2793" s="7" t="n">
        <v>11</v>
      </c>
      <c r="S2793" s="7" t="n">
        <v>0.488</v>
      </c>
      <c r="T2793" s="7" t="n">
        <v>0</v>
      </c>
      <c r="U2793" s="7" t="n">
        <v>0</v>
      </c>
      <c r="V2793" s="7" t="n">
        <v>0.0174</v>
      </c>
      <c r="W2793" s="7"/>
    </row>
    <row r="2794" customFormat="false" ht="15" hidden="false" customHeight="false" outlineLevel="0" collapsed="false">
      <c r="A2794" s="7" t="s">
        <v>2908</v>
      </c>
      <c r="B2794" s="7" t="s">
        <v>106</v>
      </c>
      <c r="C2794" s="7" t="n">
        <v>54</v>
      </c>
      <c r="D2794" s="7" t="s">
        <v>104</v>
      </c>
      <c r="E2794" s="7" t="n">
        <v>145</v>
      </c>
      <c r="F2794" s="7" t="n">
        <v>3</v>
      </c>
      <c r="G2794" s="14" t="n">
        <v>40508.02</v>
      </c>
      <c r="H2794" s="14" t="n">
        <v>32851.9</v>
      </c>
      <c r="I2794" s="14" t="n">
        <v>0</v>
      </c>
      <c r="J2794" s="14" t="n">
        <v>0</v>
      </c>
      <c r="K2794" s="14" t="n">
        <v>396300</v>
      </c>
      <c r="L2794" s="14" t="n">
        <v>0</v>
      </c>
      <c r="M2794" s="14"/>
      <c r="N2794" s="14"/>
      <c r="O2794" s="14" t="n">
        <v>0</v>
      </c>
      <c r="P2794" s="7" t="n">
        <v>10</v>
      </c>
      <c r="Q2794" s="7" t="n">
        <v>37</v>
      </c>
      <c r="R2794" s="7" t="n">
        <v>8</v>
      </c>
      <c r="S2794" s="7" t="n">
        <v>0.625</v>
      </c>
      <c r="T2794" s="7" t="n">
        <v>0</v>
      </c>
      <c r="U2794" s="7" t="n">
        <v>0</v>
      </c>
      <c r="V2794" s="7" t="n">
        <v>0.0231</v>
      </c>
      <c r="W2794" s="7"/>
    </row>
    <row r="2795" customFormat="false" ht="15" hidden="false" customHeight="false" outlineLevel="0" collapsed="false">
      <c r="A2795" s="7" t="s">
        <v>2909</v>
      </c>
      <c r="B2795" s="7" t="s">
        <v>106</v>
      </c>
      <c r="C2795" s="7" t="n">
        <v>61</v>
      </c>
      <c r="D2795" s="7" t="s">
        <v>102</v>
      </c>
      <c r="E2795" s="7" t="n">
        <v>182</v>
      </c>
      <c r="F2795" s="7" t="n">
        <v>2</v>
      </c>
      <c r="G2795" s="14" t="n">
        <v>2441.78</v>
      </c>
      <c r="H2795" s="14" t="n">
        <v>607.48</v>
      </c>
      <c r="I2795" s="14" t="n">
        <v>0</v>
      </c>
      <c r="J2795" s="14" t="n">
        <v>0</v>
      </c>
      <c r="K2795" s="14" t="n">
        <v>0</v>
      </c>
      <c r="L2795" s="14" t="n">
        <v>0</v>
      </c>
      <c r="M2795" s="14"/>
      <c r="N2795" s="14"/>
      <c r="O2795" s="14" t="n">
        <v>0</v>
      </c>
      <c r="P2795" s="7" t="n">
        <v>15</v>
      </c>
      <c r="Q2795" s="7" t="n">
        <v>14</v>
      </c>
      <c r="R2795" s="7" t="n">
        <v>5</v>
      </c>
      <c r="S2795" s="7" t="n">
        <v>0.568</v>
      </c>
      <c r="T2795" s="7" t="n">
        <v>0</v>
      </c>
      <c r="U2795" s="7" t="n">
        <v>0</v>
      </c>
      <c r="V2795" s="7" t="n">
        <v>0.0722</v>
      </c>
      <c r="W2795" s="7"/>
    </row>
    <row r="2796" customFormat="false" ht="15" hidden="false" customHeight="false" outlineLevel="0" collapsed="false">
      <c r="A2796" s="7" t="s">
        <v>2910</v>
      </c>
      <c r="B2796" s="7" t="s">
        <v>101</v>
      </c>
      <c r="C2796" s="7" t="n">
        <v>29</v>
      </c>
      <c r="D2796" s="7" t="s">
        <v>104</v>
      </c>
      <c r="E2796" s="7" t="n">
        <v>82</v>
      </c>
      <c r="F2796" s="7" t="n">
        <v>3</v>
      </c>
      <c r="G2796" s="14" t="n">
        <v>6548.76</v>
      </c>
      <c r="H2796" s="14" t="n">
        <v>6060.04</v>
      </c>
      <c r="I2796" s="14" t="n">
        <v>0</v>
      </c>
      <c r="J2796" s="14" t="n">
        <v>0</v>
      </c>
      <c r="K2796" s="14" t="n">
        <v>0</v>
      </c>
      <c r="L2796" s="14" t="n">
        <v>0</v>
      </c>
      <c r="M2796" s="14" t="n">
        <v>8100</v>
      </c>
      <c r="N2796" s="14" t="n">
        <v>5.3</v>
      </c>
      <c r="O2796" s="14" t="n">
        <v>283.85</v>
      </c>
      <c r="P2796" s="7" t="n">
        <v>7</v>
      </c>
      <c r="Q2796" s="7" t="n">
        <v>45</v>
      </c>
      <c r="R2796" s="7" t="n">
        <v>18</v>
      </c>
      <c r="S2796" s="7" t="n">
        <v>0.893</v>
      </c>
      <c r="T2796" s="7" t="n">
        <v>1</v>
      </c>
      <c r="U2796" s="7" t="n">
        <v>0</v>
      </c>
      <c r="V2796" s="7" t="n">
        <v>0.0199</v>
      </c>
      <c r="W2796" s="7"/>
    </row>
    <row r="2797" customFormat="false" ht="15" hidden="false" customHeight="false" outlineLevel="0" collapsed="false">
      <c r="A2797" s="7" t="s">
        <v>2911</v>
      </c>
      <c r="B2797" s="7" t="s">
        <v>106</v>
      </c>
      <c r="C2797" s="7" t="n">
        <v>42</v>
      </c>
      <c r="D2797" s="7" t="s">
        <v>104</v>
      </c>
      <c r="E2797" s="7" t="n">
        <v>66</v>
      </c>
      <c r="F2797" s="7" t="n">
        <v>3</v>
      </c>
      <c r="G2797" s="14" t="n">
        <v>2370.17</v>
      </c>
      <c r="H2797" s="14" t="n">
        <v>25396.94</v>
      </c>
      <c r="I2797" s="14" t="n">
        <v>0</v>
      </c>
      <c r="J2797" s="14" t="n">
        <v>0</v>
      </c>
      <c r="K2797" s="14" t="n">
        <v>0</v>
      </c>
      <c r="L2797" s="14" t="n">
        <v>0</v>
      </c>
      <c r="M2797" s="14" t="n">
        <v>6600</v>
      </c>
      <c r="N2797" s="14" t="n">
        <v>65.1</v>
      </c>
      <c r="O2797" s="14" t="n">
        <v>571.65</v>
      </c>
      <c r="P2797" s="7" t="n">
        <v>1</v>
      </c>
      <c r="Q2797" s="7" t="n">
        <v>60</v>
      </c>
      <c r="R2797" s="7" t="n">
        <v>0</v>
      </c>
      <c r="S2797" s="7" t="n">
        <v>0.452</v>
      </c>
      <c r="T2797" s="7" t="n">
        <v>0</v>
      </c>
      <c r="U2797" s="7" t="n">
        <v>0</v>
      </c>
      <c r="V2797" s="7" t="n">
        <v>0.0255</v>
      </c>
      <c r="W2797" s="7"/>
    </row>
    <row r="2798" customFormat="false" ht="15" hidden="false" customHeight="false" outlineLevel="0" collapsed="false">
      <c r="A2798" s="7" t="s">
        <v>2912</v>
      </c>
      <c r="B2798" s="7" t="s">
        <v>128</v>
      </c>
      <c r="C2798" s="7" t="n">
        <v>29</v>
      </c>
      <c r="D2798" s="7" t="s">
        <v>102</v>
      </c>
      <c r="E2798" s="7" t="n">
        <v>59</v>
      </c>
      <c r="F2798" s="7" t="n">
        <v>3</v>
      </c>
      <c r="G2798" s="14" t="n">
        <v>2004.71</v>
      </c>
      <c r="H2798" s="14" t="n">
        <v>78094.62</v>
      </c>
      <c r="I2798" s="14" t="n">
        <v>0</v>
      </c>
      <c r="J2798" s="14" t="n">
        <v>0</v>
      </c>
      <c r="K2798" s="14" t="n">
        <v>0</v>
      </c>
      <c r="L2798" s="14" t="n">
        <v>0</v>
      </c>
      <c r="M2798" s="14"/>
      <c r="N2798" s="14"/>
      <c r="O2798" s="14" t="n">
        <v>0</v>
      </c>
      <c r="P2798" s="7" t="n">
        <v>84</v>
      </c>
      <c r="Q2798" s="7" t="n">
        <v>11</v>
      </c>
      <c r="R2798" s="7" t="n">
        <v>10</v>
      </c>
      <c r="S2798" s="7" t="n">
        <v>0.826</v>
      </c>
      <c r="T2798" s="7" t="n">
        <v>0</v>
      </c>
      <c r="U2798" s="7" t="n">
        <v>1</v>
      </c>
      <c r="V2798" s="7" t="n">
        <v>0.088</v>
      </c>
      <c r="W2798" s="7"/>
    </row>
    <row r="2799" customFormat="false" ht="15" hidden="false" customHeight="false" outlineLevel="0" collapsed="false">
      <c r="A2799" s="7" t="s">
        <v>2913</v>
      </c>
      <c r="B2799" s="7" t="s">
        <v>128</v>
      </c>
      <c r="C2799" s="7" t="n">
        <v>19</v>
      </c>
      <c r="D2799" s="7" t="s">
        <v>104</v>
      </c>
      <c r="E2799" s="7" t="n">
        <v>1</v>
      </c>
      <c r="F2799" s="7" t="n">
        <v>4</v>
      </c>
      <c r="G2799" s="14" t="n">
        <v>4997.7</v>
      </c>
      <c r="H2799" s="14" t="n">
        <v>8568.7</v>
      </c>
      <c r="I2799" s="14" t="n">
        <v>0</v>
      </c>
      <c r="J2799" s="14" t="n">
        <v>0</v>
      </c>
      <c r="K2799" s="14" t="n">
        <v>0</v>
      </c>
      <c r="L2799" s="14" t="n">
        <v>0</v>
      </c>
      <c r="M2799" s="14" t="n">
        <v>5100</v>
      </c>
      <c r="N2799" s="14" t="n">
        <v>10.8</v>
      </c>
      <c r="O2799" s="14" t="n">
        <v>604.51</v>
      </c>
      <c r="P2799" s="7" t="n">
        <v>4</v>
      </c>
      <c r="Q2799" s="7" t="n">
        <v>66</v>
      </c>
      <c r="R2799" s="7" t="n">
        <v>14</v>
      </c>
      <c r="S2799" s="7" t="n">
        <v>0.932</v>
      </c>
      <c r="T2799" s="7" t="n">
        <v>0</v>
      </c>
      <c r="U2799" s="7" t="n">
        <v>0</v>
      </c>
      <c r="V2799" s="7" t="n">
        <v>0.015</v>
      </c>
      <c r="W2799" s="7"/>
    </row>
    <row r="2800" customFormat="false" ht="15" hidden="false" customHeight="false" outlineLevel="0" collapsed="false">
      <c r="A2800" s="7" t="s">
        <v>2914</v>
      </c>
      <c r="B2800" s="7" t="s">
        <v>128</v>
      </c>
      <c r="C2800" s="7" t="n">
        <v>23</v>
      </c>
      <c r="D2800" s="7" t="s">
        <v>102</v>
      </c>
      <c r="E2800" s="7" t="n">
        <v>30</v>
      </c>
      <c r="F2800" s="7" t="n">
        <v>4</v>
      </c>
      <c r="G2800" s="14" t="n">
        <v>2459.97</v>
      </c>
      <c r="H2800" s="14" t="n">
        <v>5333.33</v>
      </c>
      <c r="I2800" s="14" t="n">
        <v>10800</v>
      </c>
      <c r="J2800" s="14" t="n">
        <v>0</v>
      </c>
      <c r="K2800" s="14" t="n">
        <v>0</v>
      </c>
      <c r="L2800" s="14" t="n">
        <v>0</v>
      </c>
      <c r="M2800" s="14"/>
      <c r="N2800" s="14"/>
      <c r="O2800" s="14" t="n">
        <v>0</v>
      </c>
      <c r="P2800" s="7" t="n">
        <v>4</v>
      </c>
      <c r="Q2800" s="7" t="n">
        <v>14</v>
      </c>
      <c r="R2800" s="7" t="n">
        <v>7</v>
      </c>
      <c r="S2800" s="7" t="n">
        <v>0.813</v>
      </c>
      <c r="T2800" s="7" t="n">
        <v>0</v>
      </c>
      <c r="U2800" s="7" t="n">
        <v>0</v>
      </c>
      <c r="V2800" s="7" t="n">
        <v>0.0795</v>
      </c>
      <c r="W2800" s="7"/>
    </row>
    <row r="2801" customFormat="false" ht="15" hidden="false" customHeight="false" outlineLevel="0" collapsed="false">
      <c r="A2801" s="7" t="s">
        <v>2915</v>
      </c>
      <c r="B2801" s="7" t="s">
        <v>108</v>
      </c>
      <c r="C2801" s="7" t="n">
        <v>51</v>
      </c>
      <c r="D2801" s="7" t="s">
        <v>104</v>
      </c>
      <c r="E2801" s="7" t="n">
        <v>198</v>
      </c>
      <c r="F2801" s="7" t="n">
        <v>4</v>
      </c>
      <c r="G2801" s="14" t="n">
        <v>3650.91</v>
      </c>
      <c r="H2801" s="14" t="n">
        <v>24763.06</v>
      </c>
      <c r="I2801" s="14" t="n">
        <v>0</v>
      </c>
      <c r="J2801" s="14" t="n">
        <v>60026.87</v>
      </c>
      <c r="K2801" s="14" t="n">
        <v>0</v>
      </c>
      <c r="L2801" s="14" t="n">
        <v>0</v>
      </c>
      <c r="M2801" s="14" t="n">
        <v>13700</v>
      </c>
      <c r="N2801" s="14" t="n">
        <v>27</v>
      </c>
      <c r="O2801" s="14" t="n">
        <v>777.66</v>
      </c>
      <c r="P2801" s="7" t="n">
        <v>21</v>
      </c>
      <c r="Q2801" s="7" t="n">
        <v>43</v>
      </c>
      <c r="R2801" s="7" t="n">
        <v>9</v>
      </c>
      <c r="S2801" s="7" t="n">
        <v>0.681</v>
      </c>
      <c r="T2801" s="7" t="n">
        <v>0</v>
      </c>
      <c r="U2801" s="7" t="n">
        <v>0</v>
      </c>
      <c r="V2801" s="7" t="n">
        <v>0.0148</v>
      </c>
      <c r="W2801" s="7"/>
    </row>
    <row r="2802" customFormat="false" ht="15" hidden="false" customHeight="false" outlineLevel="0" collapsed="false">
      <c r="A2802" s="7" t="s">
        <v>2916</v>
      </c>
      <c r="B2802" s="7" t="s">
        <v>106</v>
      </c>
      <c r="C2802" s="7" t="n">
        <v>36</v>
      </c>
      <c r="D2802" s="7" t="s">
        <v>104</v>
      </c>
      <c r="E2802" s="7" t="n">
        <v>12</v>
      </c>
      <c r="F2802" s="7" t="n">
        <v>4</v>
      </c>
      <c r="G2802" s="14" t="n">
        <v>5922.01</v>
      </c>
      <c r="H2802" s="14" t="n">
        <v>0</v>
      </c>
      <c r="I2802" s="14" t="n">
        <v>0</v>
      </c>
      <c r="J2802" s="14" t="n">
        <v>0</v>
      </c>
      <c r="K2802" s="14" t="n">
        <v>79200</v>
      </c>
      <c r="L2802" s="14" t="n">
        <v>27190</v>
      </c>
      <c r="M2802" s="14" t="n">
        <v>8600</v>
      </c>
      <c r="N2802" s="14"/>
      <c r="O2802" s="14" t="n">
        <v>361.85</v>
      </c>
      <c r="P2802" s="7" t="n">
        <v>4</v>
      </c>
      <c r="Q2802" s="7" t="n">
        <v>33</v>
      </c>
      <c r="R2802" s="7" t="n">
        <v>0</v>
      </c>
      <c r="S2802" s="7" t="n">
        <v>0.631</v>
      </c>
      <c r="T2802" s="7" t="n">
        <v>0</v>
      </c>
      <c r="U2802" s="7" t="n">
        <v>0</v>
      </c>
      <c r="V2802" s="7" t="n">
        <v>0.0228</v>
      </c>
      <c r="W2802" s="7" t="s">
        <v>256</v>
      </c>
    </row>
    <row r="2803" customFormat="false" ht="15" hidden="false" customHeight="false" outlineLevel="0" collapsed="false">
      <c r="A2803" s="7" t="s">
        <v>2917</v>
      </c>
      <c r="B2803" s="7" t="s">
        <v>101</v>
      </c>
      <c r="C2803" s="7" t="n">
        <v>32</v>
      </c>
      <c r="D2803" s="7" t="s">
        <v>104</v>
      </c>
      <c r="E2803" s="7" t="n">
        <v>53</v>
      </c>
      <c r="F2803" s="7" t="n">
        <v>3</v>
      </c>
      <c r="G2803" s="14" t="n">
        <v>4270.52</v>
      </c>
      <c r="H2803" s="14" t="n">
        <v>13533.13</v>
      </c>
      <c r="I2803" s="14" t="n">
        <v>34900</v>
      </c>
      <c r="J2803" s="14" t="n">
        <v>0</v>
      </c>
      <c r="K2803" s="14" t="n">
        <v>0</v>
      </c>
      <c r="L2803" s="14" t="n">
        <v>0</v>
      </c>
      <c r="M2803" s="14"/>
      <c r="N2803" s="14"/>
      <c r="O2803" s="14" t="n">
        <v>0</v>
      </c>
      <c r="P2803" s="7" t="n">
        <v>7</v>
      </c>
      <c r="Q2803" s="7" t="n">
        <v>36</v>
      </c>
      <c r="R2803" s="7" t="n">
        <v>8</v>
      </c>
      <c r="S2803" s="7" t="n">
        <v>0.715</v>
      </c>
      <c r="T2803" s="7" t="n">
        <v>0</v>
      </c>
      <c r="U2803" s="7" t="n">
        <v>0</v>
      </c>
      <c r="V2803" s="7" t="n">
        <v>0.0347</v>
      </c>
      <c r="W2803" s="7"/>
    </row>
    <row r="2804" customFormat="false" ht="15" hidden="false" customHeight="false" outlineLevel="0" collapsed="false">
      <c r="A2804" s="7" t="s">
        <v>2918</v>
      </c>
      <c r="B2804" s="7" t="s">
        <v>101</v>
      </c>
      <c r="C2804" s="7" t="n">
        <v>35</v>
      </c>
      <c r="D2804" s="7" t="s">
        <v>102</v>
      </c>
      <c r="E2804" s="7" t="n">
        <v>20</v>
      </c>
      <c r="F2804" s="7" t="n">
        <v>3</v>
      </c>
      <c r="G2804" s="14" t="n">
        <v>6896.45</v>
      </c>
      <c r="H2804" s="14" t="n">
        <v>34037.37</v>
      </c>
      <c r="I2804" s="14" t="n">
        <v>0</v>
      </c>
      <c r="J2804" s="14" t="n">
        <v>0</v>
      </c>
      <c r="K2804" s="14" t="n">
        <v>0</v>
      </c>
      <c r="L2804" s="14" t="n">
        <v>0</v>
      </c>
      <c r="M2804" s="14" t="n">
        <v>19300</v>
      </c>
      <c r="N2804" s="14" t="n">
        <v>15.6</v>
      </c>
      <c r="O2804" s="14" t="n">
        <v>162.55</v>
      </c>
      <c r="P2804" s="7" t="n">
        <v>9</v>
      </c>
      <c r="Q2804" s="7" t="n">
        <v>8</v>
      </c>
      <c r="R2804" s="7" t="n">
        <v>5</v>
      </c>
      <c r="S2804" s="7" t="n">
        <v>0.788</v>
      </c>
      <c r="T2804" s="7" t="n">
        <v>0</v>
      </c>
      <c r="U2804" s="7" t="n">
        <v>0</v>
      </c>
      <c r="V2804" s="7" t="n">
        <v>0.1285</v>
      </c>
      <c r="W2804" s="7"/>
    </row>
    <row r="2805" customFormat="false" ht="15" hidden="false" customHeight="false" outlineLevel="0" collapsed="false">
      <c r="A2805" s="7" t="s">
        <v>2919</v>
      </c>
      <c r="B2805" s="7" t="s">
        <v>108</v>
      </c>
      <c r="C2805" s="7" t="n">
        <v>48</v>
      </c>
      <c r="D2805" s="7" t="s">
        <v>104</v>
      </c>
      <c r="E2805" s="7" t="n">
        <v>154</v>
      </c>
      <c r="F2805" s="7" t="n">
        <v>1</v>
      </c>
      <c r="G2805" s="14" t="n">
        <v>3658.96</v>
      </c>
      <c r="H2805" s="14" t="n">
        <v>0</v>
      </c>
      <c r="I2805" s="14" t="n">
        <v>0</v>
      </c>
      <c r="J2805" s="14" t="n">
        <v>0</v>
      </c>
      <c r="K2805" s="14" t="n">
        <v>0</v>
      </c>
      <c r="L2805" s="14" t="n">
        <v>0</v>
      </c>
      <c r="M2805" s="14"/>
      <c r="N2805" s="14"/>
      <c r="O2805" s="14" t="n">
        <v>0</v>
      </c>
      <c r="P2805" s="7" t="n">
        <v>289</v>
      </c>
      <c r="Q2805" s="7" t="n">
        <v>0</v>
      </c>
      <c r="R2805" s="7" t="n">
        <v>0</v>
      </c>
      <c r="S2805" s="7"/>
      <c r="T2805" s="7" t="n">
        <v>0</v>
      </c>
      <c r="U2805" s="7" t="n">
        <v>0</v>
      </c>
      <c r="V2805" s="7" t="n">
        <v>0.1847</v>
      </c>
      <c r="W2805" s="7"/>
    </row>
    <row r="2806" customFormat="false" ht="15" hidden="false" customHeight="false" outlineLevel="0" collapsed="false">
      <c r="A2806" s="7" t="s">
        <v>2920</v>
      </c>
      <c r="B2806" s="7" t="s">
        <v>108</v>
      </c>
      <c r="C2806" s="7" t="n">
        <v>24</v>
      </c>
      <c r="D2806" s="7" t="s">
        <v>104</v>
      </c>
      <c r="E2806" s="7" t="n">
        <v>36</v>
      </c>
      <c r="F2806" s="7" t="n">
        <v>2</v>
      </c>
      <c r="G2806" s="14" t="n">
        <v>1973.17</v>
      </c>
      <c r="H2806" s="14" t="n">
        <v>20659.16</v>
      </c>
      <c r="I2806" s="14" t="n">
        <v>0</v>
      </c>
      <c r="J2806" s="14" t="n">
        <v>0</v>
      </c>
      <c r="K2806" s="14" t="n">
        <v>0</v>
      </c>
      <c r="L2806" s="14" t="n">
        <v>0</v>
      </c>
      <c r="M2806" s="14"/>
      <c r="N2806" s="14"/>
      <c r="O2806" s="14" t="n">
        <v>0</v>
      </c>
      <c r="P2806" s="7" t="n">
        <v>2</v>
      </c>
      <c r="Q2806" s="7" t="n">
        <v>45</v>
      </c>
      <c r="R2806" s="7" t="n">
        <v>18</v>
      </c>
      <c r="S2806" s="7" t="n">
        <v>0.936</v>
      </c>
      <c r="T2806" s="7" t="n">
        <v>0</v>
      </c>
      <c r="U2806" s="7" t="n">
        <v>0</v>
      </c>
      <c r="V2806" s="7" t="n">
        <v>0.0321</v>
      </c>
      <c r="W2806" s="7"/>
    </row>
    <row r="2807" customFormat="false" ht="15" hidden="false" customHeight="false" outlineLevel="0" collapsed="false">
      <c r="A2807" s="7" t="s">
        <v>2921</v>
      </c>
      <c r="B2807" s="7" t="s">
        <v>101</v>
      </c>
      <c r="C2807" s="7" t="n">
        <v>32</v>
      </c>
      <c r="D2807" s="7" t="s">
        <v>102</v>
      </c>
      <c r="E2807" s="7" t="n">
        <v>60</v>
      </c>
      <c r="F2807" s="7" t="n">
        <v>3</v>
      </c>
      <c r="G2807" s="14" t="n">
        <v>4121.22</v>
      </c>
      <c r="H2807" s="14" t="n">
        <v>45710.03</v>
      </c>
      <c r="I2807" s="14" t="n">
        <v>0</v>
      </c>
      <c r="J2807" s="14" t="n">
        <v>0</v>
      </c>
      <c r="K2807" s="14" t="n">
        <v>0</v>
      </c>
      <c r="L2807" s="14" t="n">
        <v>0</v>
      </c>
      <c r="M2807" s="14" t="n">
        <v>13700</v>
      </c>
      <c r="N2807" s="14" t="n">
        <v>31.6</v>
      </c>
      <c r="O2807" s="14" t="n">
        <v>537.51</v>
      </c>
      <c r="P2807" s="7" t="n">
        <v>7</v>
      </c>
      <c r="Q2807" s="7" t="n">
        <v>14</v>
      </c>
      <c r="R2807" s="7" t="n">
        <v>7</v>
      </c>
      <c r="S2807" s="7" t="n">
        <v>0.825</v>
      </c>
      <c r="T2807" s="7" t="n">
        <v>0</v>
      </c>
      <c r="U2807" s="7" t="n">
        <v>0</v>
      </c>
      <c r="V2807" s="7" t="n">
        <v>0.1373</v>
      </c>
      <c r="W2807" s="7"/>
    </row>
    <row r="2808" customFormat="false" ht="15" hidden="false" customHeight="false" outlineLevel="0" collapsed="false">
      <c r="A2808" s="7" t="s">
        <v>2922</v>
      </c>
      <c r="B2808" s="7" t="s">
        <v>108</v>
      </c>
      <c r="C2808" s="7" t="n">
        <v>58</v>
      </c>
      <c r="D2808" s="7" t="s">
        <v>104</v>
      </c>
      <c r="E2808" s="7" t="n">
        <v>157</v>
      </c>
      <c r="F2808" s="7" t="n">
        <v>3</v>
      </c>
      <c r="G2808" s="14" t="n">
        <v>2415.15</v>
      </c>
      <c r="H2808" s="14" t="n">
        <v>0</v>
      </c>
      <c r="I2808" s="14" t="n">
        <v>0</v>
      </c>
      <c r="J2808" s="14" t="n">
        <v>10488.46</v>
      </c>
      <c r="K2808" s="14" t="n">
        <v>0</v>
      </c>
      <c r="L2808" s="14" t="n">
        <v>0</v>
      </c>
      <c r="M2808" s="14" t="n">
        <v>7700</v>
      </c>
      <c r="N2808" s="14" t="n">
        <v>50</v>
      </c>
      <c r="O2808" s="14" t="n">
        <v>0</v>
      </c>
      <c r="P2808" s="7" t="n">
        <v>343</v>
      </c>
      <c r="Q2808" s="7" t="n">
        <v>0</v>
      </c>
      <c r="R2808" s="7" t="n">
        <v>0</v>
      </c>
      <c r="S2808" s="7"/>
      <c r="T2808" s="7" t="n">
        <v>0</v>
      </c>
      <c r="U2808" s="7" t="n">
        <v>0</v>
      </c>
      <c r="V2808" s="7" t="n">
        <v>0.1325</v>
      </c>
      <c r="W2808" s="7"/>
    </row>
    <row r="2809" customFormat="false" ht="15" hidden="false" customHeight="false" outlineLevel="0" collapsed="false">
      <c r="A2809" s="7" t="s">
        <v>2923</v>
      </c>
      <c r="B2809" s="7" t="s">
        <v>128</v>
      </c>
      <c r="C2809" s="7" t="n">
        <v>52</v>
      </c>
      <c r="D2809" s="7" t="s">
        <v>104</v>
      </c>
      <c r="E2809" s="7" t="n">
        <v>69</v>
      </c>
      <c r="F2809" s="7" t="n">
        <v>3</v>
      </c>
      <c r="G2809" s="14" t="n">
        <v>15464.56</v>
      </c>
      <c r="H2809" s="14" t="n">
        <v>61946.77</v>
      </c>
      <c r="I2809" s="14" t="n">
        <v>0</v>
      </c>
      <c r="J2809" s="14" t="n">
        <v>0</v>
      </c>
      <c r="K2809" s="14" t="n">
        <v>0</v>
      </c>
      <c r="L2809" s="14" t="n">
        <v>0</v>
      </c>
      <c r="M2809" s="14" t="n">
        <v>10800</v>
      </c>
      <c r="N2809" s="14" t="n">
        <v>74.1</v>
      </c>
      <c r="O2809" s="14" t="n">
        <v>1008.7</v>
      </c>
      <c r="P2809" s="7" t="n">
        <v>3</v>
      </c>
      <c r="Q2809" s="7" t="n">
        <v>98</v>
      </c>
      <c r="R2809" s="7" t="n">
        <v>16</v>
      </c>
      <c r="S2809" s="7" t="n">
        <v>0.53</v>
      </c>
      <c r="T2809" s="7" t="n">
        <v>0</v>
      </c>
      <c r="U2809" s="7" t="n">
        <v>0</v>
      </c>
      <c r="V2809" s="7" t="n">
        <v>0.0157</v>
      </c>
      <c r="W2809" s="7"/>
    </row>
    <row r="2810" customFormat="false" ht="15" hidden="false" customHeight="false" outlineLevel="0" collapsed="false">
      <c r="A2810" s="7" t="s">
        <v>2924</v>
      </c>
      <c r="B2810" s="7" t="s">
        <v>101</v>
      </c>
      <c r="C2810" s="7" t="n">
        <v>50</v>
      </c>
      <c r="D2810" s="7" t="s">
        <v>102</v>
      </c>
      <c r="E2810" s="7" t="n">
        <v>111</v>
      </c>
      <c r="F2810" s="7" t="n">
        <v>2</v>
      </c>
      <c r="G2810" s="14" t="n">
        <v>5473.59</v>
      </c>
      <c r="H2810" s="14" t="n">
        <v>6549.76</v>
      </c>
      <c r="I2810" s="14" t="n">
        <v>0</v>
      </c>
      <c r="J2810" s="14" t="n">
        <v>0</v>
      </c>
      <c r="K2810" s="14" t="n">
        <v>0</v>
      </c>
      <c r="L2810" s="14" t="n">
        <v>0</v>
      </c>
      <c r="M2810" s="14"/>
      <c r="N2810" s="14"/>
      <c r="O2810" s="14" t="n">
        <v>0</v>
      </c>
      <c r="P2810" s="7" t="n">
        <v>0</v>
      </c>
      <c r="Q2810" s="7" t="n">
        <v>61</v>
      </c>
      <c r="R2810" s="7" t="n">
        <v>18</v>
      </c>
      <c r="S2810" s="7" t="n">
        <v>0.756</v>
      </c>
      <c r="T2810" s="7" t="n">
        <v>0</v>
      </c>
      <c r="U2810" s="7" t="n">
        <v>0</v>
      </c>
      <c r="V2810" s="7" t="n">
        <v>0.0537</v>
      </c>
      <c r="W2810" s="7"/>
    </row>
    <row r="2811" customFormat="false" ht="15" hidden="false" customHeight="false" outlineLevel="0" collapsed="false">
      <c r="A2811" s="7" t="s">
        <v>2925</v>
      </c>
      <c r="B2811" s="7" t="s">
        <v>108</v>
      </c>
      <c r="C2811" s="7" t="n">
        <v>36</v>
      </c>
      <c r="D2811" s="7" t="s">
        <v>102</v>
      </c>
      <c r="E2811" s="7" t="n">
        <v>80</v>
      </c>
      <c r="F2811" s="7" t="n">
        <v>2</v>
      </c>
      <c r="G2811" s="14" t="n">
        <v>2923.54</v>
      </c>
      <c r="H2811" s="14" t="n">
        <v>0</v>
      </c>
      <c r="I2811" s="14" t="n">
        <v>0</v>
      </c>
      <c r="J2811" s="14" t="n">
        <v>60431.67</v>
      </c>
      <c r="K2811" s="14" t="n">
        <v>0</v>
      </c>
      <c r="L2811" s="14" t="n">
        <v>0</v>
      </c>
      <c r="M2811" s="14"/>
      <c r="N2811" s="14"/>
      <c r="O2811" s="14" t="n">
        <v>0</v>
      </c>
      <c r="P2811" s="7" t="n">
        <v>404</v>
      </c>
      <c r="Q2811" s="7" t="n">
        <v>0</v>
      </c>
      <c r="R2811" s="7" t="n">
        <v>0</v>
      </c>
      <c r="S2811" s="7"/>
      <c r="T2811" s="7" t="n">
        <v>1</v>
      </c>
      <c r="U2811" s="7" t="n">
        <v>1</v>
      </c>
      <c r="V2811" s="7" t="n">
        <v>0.5529</v>
      </c>
      <c r="W2811" s="7"/>
    </row>
    <row r="2812" customFormat="false" ht="15" hidden="false" customHeight="false" outlineLevel="0" collapsed="false">
      <c r="A2812" s="7" t="s">
        <v>2926</v>
      </c>
      <c r="B2812" s="7" t="s">
        <v>128</v>
      </c>
      <c r="C2812" s="7" t="n">
        <v>55</v>
      </c>
      <c r="D2812" s="7" t="s">
        <v>104</v>
      </c>
      <c r="E2812" s="7" t="n">
        <v>203</v>
      </c>
      <c r="F2812" s="7" t="n">
        <v>6</v>
      </c>
      <c r="G2812" s="14" t="n">
        <v>4611.93</v>
      </c>
      <c r="H2812" s="14" t="n">
        <v>97228.15</v>
      </c>
      <c r="I2812" s="14" t="n">
        <v>278500</v>
      </c>
      <c r="J2812" s="14" t="n">
        <v>978591.08</v>
      </c>
      <c r="K2812" s="14" t="n">
        <v>775500</v>
      </c>
      <c r="L2812" s="14" t="n">
        <v>0</v>
      </c>
      <c r="M2812" s="14" t="n">
        <v>40000</v>
      </c>
      <c r="N2812" s="14" t="n">
        <v>37.6</v>
      </c>
      <c r="O2812" s="14" t="n">
        <v>6393.3</v>
      </c>
      <c r="P2812" s="7" t="n">
        <v>4</v>
      </c>
      <c r="Q2812" s="7" t="n">
        <v>89</v>
      </c>
      <c r="R2812" s="7" t="n">
        <v>11</v>
      </c>
      <c r="S2812" s="7" t="n">
        <v>0.379</v>
      </c>
      <c r="T2812" s="7" t="n">
        <v>0</v>
      </c>
      <c r="U2812" s="7" t="n">
        <v>0</v>
      </c>
      <c r="V2812" s="7" t="n">
        <v>0.0102</v>
      </c>
      <c r="W2812" s="7"/>
    </row>
    <row r="2813" customFormat="false" ht="15" hidden="false" customHeight="false" outlineLevel="0" collapsed="false">
      <c r="A2813" s="7" t="s">
        <v>2927</v>
      </c>
      <c r="B2813" s="7" t="s">
        <v>106</v>
      </c>
      <c r="C2813" s="7" t="n">
        <v>66</v>
      </c>
      <c r="D2813" s="7" t="s">
        <v>102</v>
      </c>
      <c r="E2813" s="7" t="n">
        <v>69</v>
      </c>
      <c r="F2813" s="7" t="n">
        <v>5</v>
      </c>
      <c r="G2813" s="14" t="n">
        <v>5695.64</v>
      </c>
      <c r="H2813" s="14" t="n">
        <v>2675.91</v>
      </c>
      <c r="I2813" s="14" t="n">
        <v>18800</v>
      </c>
      <c r="J2813" s="14" t="n">
        <v>0</v>
      </c>
      <c r="K2813" s="14" t="n">
        <v>94600</v>
      </c>
      <c r="L2813" s="14" t="n">
        <v>0</v>
      </c>
      <c r="M2813" s="14" t="n">
        <v>6100</v>
      </c>
      <c r="N2813" s="14" t="n">
        <v>27.7</v>
      </c>
      <c r="O2813" s="14" t="n">
        <v>125.65</v>
      </c>
      <c r="P2813" s="7" t="n">
        <v>9</v>
      </c>
      <c r="Q2813" s="7" t="n">
        <v>12</v>
      </c>
      <c r="R2813" s="7" t="n">
        <v>0</v>
      </c>
      <c r="S2813" s="7" t="n">
        <v>0.118</v>
      </c>
      <c r="T2813" s="7" t="n">
        <v>0</v>
      </c>
      <c r="U2813" s="7" t="n">
        <v>0</v>
      </c>
      <c r="V2813" s="7" t="n">
        <v>0.0763</v>
      </c>
      <c r="W2813" s="7"/>
    </row>
    <row r="2814" customFormat="false" ht="15" hidden="false" customHeight="false" outlineLevel="0" collapsed="false">
      <c r="A2814" s="7" t="s">
        <v>2928</v>
      </c>
      <c r="B2814" s="7" t="s">
        <v>108</v>
      </c>
      <c r="C2814" s="7" t="n">
        <v>57</v>
      </c>
      <c r="D2814" s="7" t="s">
        <v>102</v>
      </c>
      <c r="E2814" s="7" t="n">
        <v>149</v>
      </c>
      <c r="F2814" s="7" t="n">
        <v>2</v>
      </c>
      <c r="G2814" s="14" t="n">
        <v>8187.34</v>
      </c>
      <c r="H2814" s="14" t="n">
        <v>0</v>
      </c>
      <c r="I2814" s="14" t="n">
        <v>107100</v>
      </c>
      <c r="J2814" s="14" t="n">
        <v>0</v>
      </c>
      <c r="K2814" s="14" t="n">
        <v>0</v>
      </c>
      <c r="L2814" s="14" t="n">
        <v>0</v>
      </c>
      <c r="M2814" s="14"/>
      <c r="N2814" s="14"/>
      <c r="O2814" s="14" t="n">
        <v>0</v>
      </c>
      <c r="P2814" s="7" t="n">
        <v>8</v>
      </c>
      <c r="Q2814" s="7" t="n">
        <v>14</v>
      </c>
      <c r="R2814" s="7" t="n">
        <v>0</v>
      </c>
      <c r="S2814" s="7" t="n">
        <v>0.729</v>
      </c>
      <c r="T2814" s="7" t="n">
        <v>1</v>
      </c>
      <c r="U2814" s="7" t="n">
        <v>1</v>
      </c>
      <c r="V2814" s="7" t="n">
        <v>0.1498</v>
      </c>
      <c r="W2814" s="7"/>
    </row>
    <row r="2815" customFormat="false" ht="15" hidden="false" customHeight="false" outlineLevel="0" collapsed="false">
      <c r="A2815" s="7" t="s">
        <v>2929</v>
      </c>
      <c r="B2815" s="7" t="s">
        <v>128</v>
      </c>
      <c r="C2815" s="7" t="n">
        <v>56</v>
      </c>
      <c r="D2815" s="7" t="s">
        <v>104</v>
      </c>
      <c r="E2815" s="7" t="n">
        <v>189</v>
      </c>
      <c r="F2815" s="7" t="n">
        <v>5</v>
      </c>
      <c r="G2815" s="14" t="n">
        <v>7881.21</v>
      </c>
      <c r="H2815" s="14" t="n">
        <v>0</v>
      </c>
      <c r="I2815" s="14" t="n">
        <v>75200</v>
      </c>
      <c r="J2815" s="14" t="n">
        <v>553101.66</v>
      </c>
      <c r="K2815" s="14" t="n">
        <v>0</v>
      </c>
      <c r="L2815" s="14" t="n">
        <v>0</v>
      </c>
      <c r="M2815" s="14" t="n">
        <v>22600</v>
      </c>
      <c r="N2815" s="14" t="n">
        <v>48.6</v>
      </c>
      <c r="O2815" s="14" t="n">
        <v>354.47</v>
      </c>
      <c r="P2815" s="7" t="n">
        <v>20</v>
      </c>
      <c r="Q2815" s="7" t="n">
        <v>17</v>
      </c>
      <c r="R2815" s="7" t="n">
        <v>0</v>
      </c>
      <c r="S2815" s="7" t="n">
        <v>0.771</v>
      </c>
      <c r="T2815" s="7" t="n">
        <v>0</v>
      </c>
      <c r="U2815" s="7" t="n">
        <v>0</v>
      </c>
      <c r="V2815" s="7" t="n">
        <v>0.0185</v>
      </c>
      <c r="W2815" s="7"/>
    </row>
    <row r="2816" customFormat="false" ht="15" hidden="false" customHeight="false" outlineLevel="0" collapsed="false">
      <c r="A2816" s="7" t="s">
        <v>2930</v>
      </c>
      <c r="B2816" s="7" t="s">
        <v>108</v>
      </c>
      <c r="C2816" s="7" t="n">
        <v>28</v>
      </c>
      <c r="D2816" s="7" t="s">
        <v>102</v>
      </c>
      <c r="E2816" s="7" t="n">
        <v>27</v>
      </c>
      <c r="F2816" s="7" t="n">
        <v>2</v>
      </c>
      <c r="G2816" s="14" t="n">
        <v>1649.21</v>
      </c>
      <c r="H2816" s="14" t="n">
        <v>0</v>
      </c>
      <c r="I2816" s="14" t="n">
        <v>0</v>
      </c>
      <c r="J2816" s="14" t="n">
        <v>0</v>
      </c>
      <c r="K2816" s="14" t="n">
        <v>0</v>
      </c>
      <c r="L2816" s="14" t="n">
        <v>20770</v>
      </c>
      <c r="M2816" s="14"/>
      <c r="N2816" s="14"/>
      <c r="O2816" s="14" t="n">
        <v>0</v>
      </c>
      <c r="P2816" s="7" t="n">
        <v>0</v>
      </c>
      <c r="Q2816" s="7" t="n">
        <v>16</v>
      </c>
      <c r="R2816" s="7" t="n">
        <v>20</v>
      </c>
      <c r="S2816" s="7" t="n">
        <v>1</v>
      </c>
      <c r="T2816" s="7" t="n">
        <v>0</v>
      </c>
      <c r="U2816" s="7" t="n">
        <v>1</v>
      </c>
      <c r="V2816" s="7" t="n">
        <v>0.1763</v>
      </c>
      <c r="W2816" s="7"/>
    </row>
    <row r="2817" customFormat="false" ht="15" hidden="false" customHeight="false" outlineLevel="0" collapsed="false">
      <c r="A2817" s="7" t="s">
        <v>2931</v>
      </c>
      <c r="B2817" s="7" t="s">
        <v>106</v>
      </c>
      <c r="C2817" s="7" t="n">
        <v>47</v>
      </c>
      <c r="D2817" s="7" t="s">
        <v>104</v>
      </c>
      <c r="E2817" s="7" t="n">
        <v>126</v>
      </c>
      <c r="F2817" s="7" t="n">
        <v>5</v>
      </c>
      <c r="G2817" s="14" t="n">
        <v>10064.53</v>
      </c>
      <c r="H2817" s="14" t="n">
        <v>62283</v>
      </c>
      <c r="I2817" s="14" t="n">
        <v>92500</v>
      </c>
      <c r="J2817" s="14" t="n">
        <v>0</v>
      </c>
      <c r="K2817" s="14" t="n">
        <v>0</v>
      </c>
      <c r="L2817" s="14" t="n">
        <v>25050</v>
      </c>
      <c r="M2817" s="14" t="n">
        <v>32800</v>
      </c>
      <c r="N2817" s="14" t="n">
        <v>13.4</v>
      </c>
      <c r="O2817" s="14" t="n">
        <v>1070.2</v>
      </c>
      <c r="P2817" s="7" t="n">
        <v>8</v>
      </c>
      <c r="Q2817" s="7" t="n">
        <v>24</v>
      </c>
      <c r="R2817" s="7" t="n">
        <v>4</v>
      </c>
      <c r="S2817" s="7" t="n">
        <v>0.724</v>
      </c>
      <c r="T2817" s="7" t="n">
        <v>1</v>
      </c>
      <c r="U2817" s="7" t="n">
        <v>0</v>
      </c>
      <c r="V2817" s="7" t="n">
        <v>0.0329</v>
      </c>
      <c r="W2817" s="7"/>
    </row>
    <row r="2818" customFormat="false" ht="15" hidden="false" customHeight="false" outlineLevel="0" collapsed="false">
      <c r="A2818" s="7" t="s">
        <v>2932</v>
      </c>
      <c r="B2818" s="7" t="s">
        <v>108</v>
      </c>
      <c r="C2818" s="7" t="n">
        <v>50</v>
      </c>
      <c r="D2818" s="7" t="s">
        <v>102</v>
      </c>
      <c r="E2818" s="7" t="n">
        <v>97</v>
      </c>
      <c r="F2818" s="7" t="n">
        <v>2</v>
      </c>
      <c r="G2818" s="14" t="n">
        <v>8191.28</v>
      </c>
      <c r="H2818" s="14" t="n">
        <v>0</v>
      </c>
      <c r="I2818" s="14" t="n">
        <v>0</v>
      </c>
      <c r="J2818" s="14" t="n">
        <v>0</v>
      </c>
      <c r="K2818" s="14" t="n">
        <v>0</v>
      </c>
      <c r="L2818" s="14" t="n">
        <v>0</v>
      </c>
      <c r="M2818" s="14"/>
      <c r="N2818" s="14"/>
      <c r="O2818" s="14" t="n">
        <v>0</v>
      </c>
      <c r="P2818" s="7" t="n">
        <v>3</v>
      </c>
      <c r="Q2818" s="7" t="n">
        <v>47</v>
      </c>
      <c r="R2818" s="7" t="n">
        <v>11</v>
      </c>
      <c r="S2818" s="7" t="n">
        <v>0.646</v>
      </c>
      <c r="T2818" s="7" t="n">
        <v>0</v>
      </c>
      <c r="U2818" s="7" t="n">
        <v>0</v>
      </c>
      <c r="V2818" s="7" t="n">
        <v>0.0528</v>
      </c>
      <c r="W2818" s="7"/>
    </row>
    <row r="2819" customFormat="false" ht="15" hidden="false" customHeight="false" outlineLevel="0" collapsed="false">
      <c r="A2819" s="7" t="s">
        <v>2933</v>
      </c>
      <c r="B2819" s="7" t="s">
        <v>108</v>
      </c>
      <c r="C2819" s="7" t="n">
        <v>65</v>
      </c>
      <c r="D2819" s="7" t="s">
        <v>104</v>
      </c>
      <c r="E2819" s="7" t="n">
        <v>201</v>
      </c>
      <c r="F2819" s="7" t="n">
        <v>2</v>
      </c>
      <c r="G2819" s="14" t="n">
        <v>1106.29</v>
      </c>
      <c r="H2819" s="14" t="n">
        <v>4049.28</v>
      </c>
      <c r="I2819" s="14" t="n">
        <v>0</v>
      </c>
      <c r="J2819" s="14" t="n">
        <v>0</v>
      </c>
      <c r="K2819" s="14" t="n">
        <v>0</v>
      </c>
      <c r="L2819" s="14" t="n">
        <v>0</v>
      </c>
      <c r="M2819" s="14"/>
      <c r="N2819" s="14"/>
      <c r="O2819" s="14" t="n">
        <v>0</v>
      </c>
      <c r="P2819" s="7" t="n">
        <v>8</v>
      </c>
      <c r="Q2819" s="7" t="n">
        <v>25</v>
      </c>
      <c r="R2819" s="7" t="n">
        <v>10</v>
      </c>
      <c r="S2819" s="7" t="n">
        <v>0.239</v>
      </c>
      <c r="T2819" s="7" t="n">
        <v>0</v>
      </c>
      <c r="U2819" s="7" t="n">
        <v>0</v>
      </c>
      <c r="V2819" s="7" t="n">
        <v>0.0318</v>
      </c>
      <c r="W2819" s="7"/>
    </row>
    <row r="2820" customFormat="false" ht="15" hidden="false" customHeight="false" outlineLevel="0" collapsed="false">
      <c r="A2820" s="7" t="s">
        <v>2934</v>
      </c>
      <c r="B2820" s="7" t="s">
        <v>128</v>
      </c>
      <c r="C2820" s="7" t="n">
        <v>48</v>
      </c>
      <c r="D2820" s="7" t="s">
        <v>102</v>
      </c>
      <c r="E2820" s="7" t="n">
        <v>9</v>
      </c>
      <c r="F2820" s="7" t="n">
        <v>7</v>
      </c>
      <c r="G2820" s="14" t="n">
        <v>3468.47</v>
      </c>
      <c r="H2820" s="14" t="n">
        <v>37550.57</v>
      </c>
      <c r="I2820" s="14" t="n">
        <v>255300</v>
      </c>
      <c r="J2820" s="14" t="n">
        <v>366521.9</v>
      </c>
      <c r="K2820" s="14" t="n">
        <v>233500</v>
      </c>
      <c r="L2820" s="14" t="n">
        <v>0</v>
      </c>
      <c r="M2820" s="14" t="n">
        <v>25200</v>
      </c>
      <c r="N2820" s="14" t="n">
        <v>22.6</v>
      </c>
      <c r="O2820" s="14" t="n">
        <v>335.72</v>
      </c>
      <c r="P2820" s="7" t="n">
        <v>7</v>
      </c>
      <c r="Q2820" s="7" t="n">
        <v>20</v>
      </c>
      <c r="R2820" s="7" t="n">
        <v>0</v>
      </c>
      <c r="S2820" s="7" t="n">
        <v>0.609</v>
      </c>
      <c r="T2820" s="7" t="n">
        <v>0</v>
      </c>
      <c r="U2820" s="7" t="n">
        <v>0</v>
      </c>
      <c r="V2820" s="7" t="n">
        <v>0.0749</v>
      </c>
      <c r="W2820" s="7"/>
    </row>
    <row r="2821" customFormat="false" ht="15" hidden="false" customHeight="false" outlineLevel="0" collapsed="false">
      <c r="A2821" s="7" t="s">
        <v>2935</v>
      </c>
      <c r="B2821" s="7" t="s">
        <v>101</v>
      </c>
      <c r="C2821" s="7" t="n">
        <v>52</v>
      </c>
      <c r="D2821" s="7" t="s">
        <v>104</v>
      </c>
      <c r="E2821" s="7" t="n">
        <v>76</v>
      </c>
      <c r="F2821" s="7" t="n">
        <v>3</v>
      </c>
      <c r="G2821" s="14" t="n">
        <v>8646.26</v>
      </c>
      <c r="H2821" s="14" t="n">
        <v>14185.1</v>
      </c>
      <c r="I2821" s="14" t="n">
        <v>27300</v>
      </c>
      <c r="J2821" s="14" t="n">
        <v>0</v>
      </c>
      <c r="K2821" s="14" t="n">
        <v>0</v>
      </c>
      <c r="L2821" s="14" t="n">
        <v>0</v>
      </c>
      <c r="M2821" s="14"/>
      <c r="N2821" s="14"/>
      <c r="O2821" s="14" t="n">
        <v>0</v>
      </c>
      <c r="P2821" s="7" t="n">
        <v>3</v>
      </c>
      <c r="Q2821" s="7" t="n">
        <v>52</v>
      </c>
      <c r="R2821" s="7" t="n">
        <v>0</v>
      </c>
      <c r="S2821" s="7" t="n">
        <v>0.29</v>
      </c>
      <c r="T2821" s="7" t="n">
        <v>1</v>
      </c>
      <c r="U2821" s="7" t="n">
        <v>0</v>
      </c>
      <c r="V2821" s="7" t="n">
        <v>0.0597</v>
      </c>
      <c r="W2821" s="7"/>
    </row>
    <row r="2822" customFormat="false" ht="15" hidden="false" customHeight="false" outlineLevel="0" collapsed="false">
      <c r="A2822" s="7" t="s">
        <v>2936</v>
      </c>
      <c r="B2822" s="7" t="s">
        <v>128</v>
      </c>
      <c r="C2822" s="7" t="n">
        <v>43</v>
      </c>
      <c r="D2822" s="7" t="s">
        <v>102</v>
      </c>
      <c r="E2822" s="7"/>
      <c r="F2822" s="7" t="n">
        <v>3</v>
      </c>
      <c r="G2822" s="14" t="n">
        <v>1337.2</v>
      </c>
      <c r="H2822" s="14" t="n">
        <v>5325.46</v>
      </c>
      <c r="I2822" s="14" t="n">
        <v>0</v>
      </c>
      <c r="J2822" s="14" t="n">
        <v>0</v>
      </c>
      <c r="K2822" s="14" t="n">
        <v>0</v>
      </c>
      <c r="L2822" s="14" t="n">
        <v>0</v>
      </c>
      <c r="M2822" s="14" t="n">
        <v>8400</v>
      </c>
      <c r="N2822" s="14" t="n">
        <v>12.7</v>
      </c>
      <c r="O2822" s="14" t="n">
        <v>310.85</v>
      </c>
      <c r="P2822" s="7" t="n">
        <v>48</v>
      </c>
      <c r="Q2822" s="7" t="n">
        <v>19</v>
      </c>
      <c r="R2822" s="7" t="n">
        <v>0</v>
      </c>
      <c r="S2822" s="7" t="n">
        <v>0.51</v>
      </c>
      <c r="T2822" s="7" t="n">
        <v>1</v>
      </c>
      <c r="U2822" s="7" t="n">
        <v>0</v>
      </c>
      <c r="V2822" s="7" t="n">
        <v>0.1865</v>
      </c>
      <c r="W2822" s="7" t="s">
        <v>132</v>
      </c>
    </row>
    <row r="2823" customFormat="false" ht="15" hidden="false" customHeight="false" outlineLevel="0" collapsed="false">
      <c r="A2823" s="7" t="s">
        <v>2937</v>
      </c>
      <c r="B2823" s="7" t="s">
        <v>101</v>
      </c>
      <c r="C2823" s="7" t="n">
        <v>19</v>
      </c>
      <c r="D2823" s="7" t="s">
        <v>102</v>
      </c>
      <c r="E2823" s="7" t="n">
        <v>5</v>
      </c>
      <c r="F2823" s="7" t="n">
        <v>3</v>
      </c>
      <c r="G2823" s="14" t="n">
        <v>1965.07</v>
      </c>
      <c r="H2823" s="14" t="n">
        <v>0</v>
      </c>
      <c r="I2823" s="14" t="n">
        <v>0</v>
      </c>
      <c r="J2823" s="14" t="n">
        <v>0</v>
      </c>
      <c r="K2823" s="14" t="n">
        <v>0</v>
      </c>
      <c r="L2823" s="14" t="n">
        <v>19270</v>
      </c>
      <c r="M2823" s="14" t="n">
        <v>8200</v>
      </c>
      <c r="N2823" s="14" t="n">
        <v>10.5</v>
      </c>
      <c r="O2823" s="14" t="n">
        <v>609.69</v>
      </c>
      <c r="P2823" s="7" t="n">
        <v>4</v>
      </c>
      <c r="Q2823" s="7" t="n">
        <v>52</v>
      </c>
      <c r="R2823" s="7" t="n">
        <v>23</v>
      </c>
      <c r="S2823" s="7" t="n">
        <v>0.913</v>
      </c>
      <c r="T2823" s="7" t="n">
        <v>2</v>
      </c>
      <c r="U2823" s="7" t="n">
        <v>0</v>
      </c>
      <c r="V2823" s="7" t="n">
        <v>0.1598</v>
      </c>
      <c r="W2823" s="7"/>
    </row>
    <row r="2824" customFormat="false" ht="15" hidden="false" customHeight="false" outlineLevel="0" collapsed="false">
      <c r="A2824" s="7" t="s">
        <v>2938</v>
      </c>
      <c r="B2824" s="7" t="s">
        <v>106</v>
      </c>
      <c r="C2824" s="7" t="n">
        <v>39</v>
      </c>
      <c r="D2824" s="7" t="s">
        <v>102</v>
      </c>
      <c r="E2824" s="7" t="n">
        <v>91</v>
      </c>
      <c r="F2824" s="7" t="n">
        <v>2</v>
      </c>
      <c r="G2824" s="14" t="n">
        <v>7369.64</v>
      </c>
      <c r="H2824" s="14" t="n">
        <v>23655.8</v>
      </c>
      <c r="I2824" s="14" t="n">
        <v>0</v>
      </c>
      <c r="J2824" s="14" t="n">
        <v>0</v>
      </c>
      <c r="K2824" s="14" t="n">
        <v>0</v>
      </c>
      <c r="L2824" s="14" t="n">
        <v>0</v>
      </c>
      <c r="M2824" s="14"/>
      <c r="N2824" s="14"/>
      <c r="O2824" s="14" t="n">
        <v>0</v>
      </c>
      <c r="P2824" s="7" t="n">
        <v>30</v>
      </c>
      <c r="Q2824" s="7" t="n">
        <v>25</v>
      </c>
      <c r="R2824" s="7" t="n">
        <v>14</v>
      </c>
      <c r="S2824" s="7" t="n">
        <v>0.894</v>
      </c>
      <c r="T2824" s="7" t="n">
        <v>0</v>
      </c>
      <c r="U2824" s="7" t="n">
        <v>1</v>
      </c>
      <c r="V2824" s="7" t="n">
        <v>0.0675</v>
      </c>
      <c r="W2824" s="7"/>
    </row>
    <row r="2825" customFormat="false" ht="15" hidden="false" customHeight="false" outlineLevel="0" collapsed="false">
      <c r="A2825" s="7" t="s">
        <v>2939</v>
      </c>
      <c r="B2825" s="7" t="s">
        <v>108</v>
      </c>
      <c r="C2825" s="7" t="n">
        <v>50</v>
      </c>
      <c r="D2825" s="7" t="s">
        <v>102</v>
      </c>
      <c r="E2825" s="7" t="n">
        <v>58</v>
      </c>
      <c r="F2825" s="7" t="n">
        <v>2</v>
      </c>
      <c r="G2825" s="14" t="n">
        <v>9161.86</v>
      </c>
      <c r="H2825" s="14" t="n">
        <v>53435.83</v>
      </c>
      <c r="I2825" s="14" t="n">
        <v>0</v>
      </c>
      <c r="J2825" s="14" t="n">
        <v>0</v>
      </c>
      <c r="K2825" s="14" t="n">
        <v>0</v>
      </c>
      <c r="L2825" s="14" t="n">
        <v>0</v>
      </c>
      <c r="M2825" s="14"/>
      <c r="N2825" s="14"/>
      <c r="O2825" s="14" t="n">
        <v>0</v>
      </c>
      <c r="P2825" s="7" t="n">
        <v>306</v>
      </c>
      <c r="Q2825" s="7" t="n">
        <v>0</v>
      </c>
      <c r="R2825" s="7" t="n">
        <v>0</v>
      </c>
      <c r="S2825" s="7"/>
      <c r="T2825" s="7" t="n">
        <v>0</v>
      </c>
      <c r="U2825" s="7" t="n">
        <v>1</v>
      </c>
      <c r="V2825" s="7" t="n">
        <v>0.3548</v>
      </c>
      <c r="W2825" s="7"/>
    </row>
    <row r="2826" customFormat="false" ht="15" hidden="false" customHeight="false" outlineLevel="0" collapsed="false">
      <c r="A2826" s="7" t="s">
        <v>2940</v>
      </c>
      <c r="B2826" s="7" t="s">
        <v>108</v>
      </c>
      <c r="C2826" s="7" t="n">
        <v>45</v>
      </c>
      <c r="D2826" s="7" t="s">
        <v>104</v>
      </c>
      <c r="E2826" s="7" t="n">
        <v>129</v>
      </c>
      <c r="F2826" s="7" t="n">
        <v>2</v>
      </c>
      <c r="G2826" s="14" t="n">
        <v>6947.79</v>
      </c>
      <c r="H2826" s="14" t="n">
        <v>0</v>
      </c>
      <c r="I2826" s="14" t="n">
        <v>0</v>
      </c>
      <c r="J2826" s="14" t="n">
        <v>0</v>
      </c>
      <c r="K2826" s="14" t="n">
        <v>0</v>
      </c>
      <c r="L2826" s="14" t="n">
        <v>0</v>
      </c>
      <c r="M2826" s="14" t="n">
        <v>16800</v>
      </c>
      <c r="N2826" s="14" t="n">
        <v>32.2</v>
      </c>
      <c r="O2826" s="14" t="n">
        <v>337.6</v>
      </c>
      <c r="P2826" s="7" t="n">
        <v>3</v>
      </c>
      <c r="Q2826" s="7" t="n">
        <v>66</v>
      </c>
      <c r="R2826" s="7" t="n">
        <v>0</v>
      </c>
      <c r="S2826" s="7" t="n">
        <v>0.709</v>
      </c>
      <c r="T2826" s="7" t="n">
        <v>1</v>
      </c>
      <c r="U2826" s="7" t="n">
        <v>0</v>
      </c>
      <c r="V2826" s="7" t="n">
        <v>0.0345</v>
      </c>
      <c r="W2826" s="7"/>
    </row>
    <row r="2827" customFormat="false" ht="15" hidden="false" customHeight="false" outlineLevel="0" collapsed="false">
      <c r="A2827" s="7" t="s">
        <v>2941</v>
      </c>
      <c r="B2827" s="7" t="s">
        <v>106</v>
      </c>
      <c r="C2827" s="7" t="n">
        <v>33</v>
      </c>
      <c r="D2827" s="7" t="s">
        <v>102</v>
      </c>
      <c r="E2827" s="7" t="n">
        <v>84</v>
      </c>
      <c r="F2827" s="7" t="n">
        <v>3</v>
      </c>
      <c r="G2827" s="14" t="n">
        <v>2414.23</v>
      </c>
      <c r="H2827" s="14" t="n">
        <v>1121.51</v>
      </c>
      <c r="I2827" s="14" t="n">
        <v>0</v>
      </c>
      <c r="J2827" s="14" t="n">
        <v>0</v>
      </c>
      <c r="K2827" s="14" t="n">
        <v>0</v>
      </c>
      <c r="L2827" s="14" t="n">
        <v>0</v>
      </c>
      <c r="M2827" s="14" t="n">
        <v>6800</v>
      </c>
      <c r="N2827" s="14" t="n">
        <v>83.1</v>
      </c>
      <c r="O2827" s="14" t="n">
        <v>263.46</v>
      </c>
      <c r="P2827" s="7" t="n">
        <v>0</v>
      </c>
      <c r="Q2827" s="7" t="n">
        <v>19</v>
      </c>
      <c r="R2827" s="7" t="n">
        <v>12</v>
      </c>
      <c r="S2827" s="7" t="n">
        <v>0.894</v>
      </c>
      <c r="T2827" s="7" t="n">
        <v>0</v>
      </c>
      <c r="U2827" s="7" t="n">
        <v>0</v>
      </c>
      <c r="V2827" s="7" t="n">
        <v>0.066</v>
      </c>
      <c r="W2827" s="7"/>
    </row>
    <row r="2828" customFormat="false" ht="15" hidden="false" customHeight="false" outlineLevel="0" collapsed="false">
      <c r="A2828" s="7" t="s">
        <v>2942</v>
      </c>
      <c r="B2828" s="7" t="s">
        <v>108</v>
      </c>
      <c r="C2828" s="7" t="n">
        <v>34</v>
      </c>
      <c r="D2828" s="7" t="s">
        <v>102</v>
      </c>
      <c r="E2828" s="7" t="n">
        <v>32</v>
      </c>
      <c r="F2828" s="7" t="n">
        <v>2</v>
      </c>
      <c r="G2828" s="14" t="n">
        <v>1214.45</v>
      </c>
      <c r="H2828" s="14" t="n">
        <v>0</v>
      </c>
      <c r="I2828" s="14" t="n">
        <v>0</v>
      </c>
      <c r="J2828" s="14" t="n">
        <v>0</v>
      </c>
      <c r="K2828" s="14" t="n">
        <v>0</v>
      </c>
      <c r="L2828" s="14" t="n">
        <v>0</v>
      </c>
      <c r="M2828" s="14" t="n">
        <v>8700</v>
      </c>
      <c r="N2828" s="14" t="n">
        <v>18.9</v>
      </c>
      <c r="O2828" s="14" t="n">
        <v>0</v>
      </c>
      <c r="P2828" s="7" t="n">
        <v>347</v>
      </c>
      <c r="Q2828" s="7" t="n">
        <v>0</v>
      </c>
      <c r="R2828" s="7" t="n">
        <v>0</v>
      </c>
      <c r="S2828" s="7"/>
      <c r="T2828" s="7" t="n">
        <v>0</v>
      </c>
      <c r="U2828" s="7" t="n">
        <v>1</v>
      </c>
      <c r="V2828" s="7" t="n">
        <v>0.3469</v>
      </c>
      <c r="W2828" s="7"/>
    </row>
    <row r="2829" customFormat="false" ht="15" hidden="false" customHeight="false" outlineLevel="0" collapsed="false">
      <c r="A2829" s="7" t="s">
        <v>2943</v>
      </c>
      <c r="B2829" s="7" t="s">
        <v>106</v>
      </c>
      <c r="C2829" s="7" t="n">
        <v>88</v>
      </c>
      <c r="D2829" s="7" t="s">
        <v>102</v>
      </c>
      <c r="E2829" s="7" t="n">
        <v>500</v>
      </c>
      <c r="F2829" s="7" t="n">
        <v>4</v>
      </c>
      <c r="G2829" s="14" t="n">
        <v>2006.48</v>
      </c>
      <c r="H2829" s="14" t="n">
        <v>5940.21</v>
      </c>
      <c r="I2829" s="14" t="n">
        <v>0</v>
      </c>
      <c r="J2829" s="14" t="n">
        <v>80546.72</v>
      </c>
      <c r="K2829" s="14" t="n">
        <v>0</v>
      </c>
      <c r="L2829" s="14" t="n">
        <v>0</v>
      </c>
      <c r="M2829" s="14" t="n">
        <v>5300</v>
      </c>
      <c r="N2829" s="14" t="n">
        <v>49.1</v>
      </c>
      <c r="O2829" s="14" t="n">
        <v>163.02</v>
      </c>
      <c r="P2829" s="7" t="n">
        <v>4</v>
      </c>
      <c r="Q2829" s="7" t="n">
        <v>21</v>
      </c>
      <c r="R2829" s="7" t="n">
        <v>0</v>
      </c>
      <c r="S2829" s="7" t="n">
        <v>0.125</v>
      </c>
      <c r="T2829" s="7" t="n">
        <v>0</v>
      </c>
      <c r="U2829" s="7" t="n">
        <v>0</v>
      </c>
      <c r="V2829" s="7" t="n">
        <v>0.0663</v>
      </c>
      <c r="W2829" s="7"/>
    </row>
    <row r="2830" customFormat="false" ht="15" hidden="false" customHeight="false" outlineLevel="0" collapsed="false">
      <c r="A2830" s="7" t="s">
        <v>2944</v>
      </c>
      <c r="B2830" s="7" t="s">
        <v>108</v>
      </c>
      <c r="C2830" s="7" t="n">
        <v>48</v>
      </c>
      <c r="D2830" s="7" t="s">
        <v>102</v>
      </c>
      <c r="E2830" s="7" t="n">
        <v>210</v>
      </c>
      <c r="F2830" s="7" t="n">
        <v>3</v>
      </c>
      <c r="G2830" s="14" t="n">
        <v>8474.48</v>
      </c>
      <c r="H2830" s="14" t="n">
        <v>0</v>
      </c>
      <c r="I2830" s="14" t="n">
        <v>111800</v>
      </c>
      <c r="J2830" s="14" t="n">
        <v>0</v>
      </c>
      <c r="K2830" s="14" t="n">
        <v>162400</v>
      </c>
      <c r="L2830" s="14" t="n">
        <v>0</v>
      </c>
      <c r="M2830" s="14"/>
      <c r="N2830" s="14"/>
      <c r="O2830" s="14" t="n">
        <v>0</v>
      </c>
      <c r="P2830" s="7" t="n">
        <v>6</v>
      </c>
      <c r="Q2830" s="7" t="n">
        <v>22</v>
      </c>
      <c r="R2830" s="7" t="n">
        <v>8</v>
      </c>
      <c r="S2830" s="7" t="n">
        <v>0.686</v>
      </c>
      <c r="T2830" s="7" t="n">
        <v>0</v>
      </c>
      <c r="U2830" s="7" t="n">
        <v>0</v>
      </c>
      <c r="V2830" s="7" t="n">
        <v>0.0926</v>
      </c>
      <c r="W2830" s="7"/>
    </row>
    <row r="2831" customFormat="false" ht="15" hidden="false" customHeight="false" outlineLevel="0" collapsed="false">
      <c r="A2831" s="7" t="s">
        <v>2945</v>
      </c>
      <c r="B2831" s="7" t="s">
        <v>108</v>
      </c>
      <c r="C2831" s="7" t="n">
        <v>28</v>
      </c>
      <c r="D2831" s="7" t="s">
        <v>102</v>
      </c>
      <c r="E2831" s="7" t="n">
        <v>3</v>
      </c>
      <c r="F2831" s="7" t="n">
        <v>1</v>
      </c>
      <c r="G2831" s="14" t="n">
        <v>17359.09</v>
      </c>
      <c r="H2831" s="14" t="n">
        <v>0</v>
      </c>
      <c r="I2831" s="14" t="n">
        <v>0</v>
      </c>
      <c r="J2831" s="14" t="n">
        <v>0</v>
      </c>
      <c r="K2831" s="14" t="n">
        <v>0</v>
      </c>
      <c r="L2831" s="14" t="n">
        <v>0</v>
      </c>
      <c r="M2831" s="14"/>
      <c r="N2831" s="14"/>
      <c r="O2831" s="14" t="n">
        <v>0</v>
      </c>
      <c r="P2831" s="7" t="n">
        <v>17</v>
      </c>
      <c r="Q2831" s="7" t="n">
        <v>16</v>
      </c>
      <c r="R2831" s="7" t="n">
        <v>9</v>
      </c>
      <c r="S2831" s="7" t="n">
        <v>0.93</v>
      </c>
      <c r="T2831" s="7" t="n">
        <v>0</v>
      </c>
      <c r="U2831" s="7" t="n">
        <v>0</v>
      </c>
      <c r="V2831" s="7" t="n">
        <v>0.1868</v>
      </c>
      <c r="W2831" s="7"/>
    </row>
    <row r="2832" customFormat="false" ht="15" hidden="false" customHeight="false" outlineLevel="0" collapsed="false">
      <c r="A2832" s="7" t="s">
        <v>2946</v>
      </c>
      <c r="B2832" s="7" t="s">
        <v>101</v>
      </c>
      <c r="C2832" s="7" t="n">
        <v>48</v>
      </c>
      <c r="D2832" s="7" t="s">
        <v>104</v>
      </c>
      <c r="E2832" s="7" t="n">
        <v>70</v>
      </c>
      <c r="F2832" s="7" t="n">
        <v>3</v>
      </c>
      <c r="G2832" s="14" t="n">
        <v>9225.15</v>
      </c>
      <c r="H2832" s="14" t="n">
        <v>0</v>
      </c>
      <c r="I2832" s="14" t="n">
        <v>0</v>
      </c>
      <c r="J2832" s="14" t="n">
        <v>0</v>
      </c>
      <c r="K2832" s="14" t="n">
        <v>0</v>
      </c>
      <c r="L2832" s="14" t="n">
        <v>0</v>
      </c>
      <c r="M2832" s="14" t="n">
        <v>5900</v>
      </c>
      <c r="N2832" s="14" t="n">
        <v>9.8</v>
      </c>
      <c r="O2832" s="14" t="n">
        <v>737.7</v>
      </c>
      <c r="P2832" s="7" t="n">
        <v>4</v>
      </c>
      <c r="Q2832" s="7" t="n">
        <v>36</v>
      </c>
      <c r="R2832" s="7" t="n">
        <v>0</v>
      </c>
      <c r="S2832" s="7" t="n">
        <v>0.523</v>
      </c>
      <c r="T2832" s="7" t="n">
        <v>0</v>
      </c>
      <c r="U2832" s="7" t="n">
        <v>0</v>
      </c>
      <c r="V2832" s="7" t="n">
        <v>0.0161</v>
      </c>
      <c r="W2832" s="7"/>
    </row>
    <row r="2833" customFormat="false" ht="15" hidden="false" customHeight="false" outlineLevel="0" collapsed="false">
      <c r="A2833" s="7" t="s">
        <v>2947</v>
      </c>
      <c r="B2833" s="7" t="s">
        <v>101</v>
      </c>
      <c r="C2833" s="7" t="n">
        <v>64</v>
      </c>
      <c r="D2833" s="7" t="s">
        <v>104</v>
      </c>
      <c r="E2833" s="7" t="n">
        <v>57</v>
      </c>
      <c r="F2833" s="7" t="n">
        <v>3</v>
      </c>
      <c r="G2833" s="14" t="n">
        <v>1563.71</v>
      </c>
      <c r="H2833" s="14" t="n">
        <v>1097.43</v>
      </c>
      <c r="I2833" s="14" t="n">
        <v>8100</v>
      </c>
      <c r="J2833" s="14" t="n">
        <v>0</v>
      </c>
      <c r="K2833" s="14" t="n">
        <v>0</v>
      </c>
      <c r="L2833" s="14" t="n">
        <v>0</v>
      </c>
      <c r="M2833" s="14"/>
      <c r="N2833" s="14"/>
      <c r="O2833" s="14" t="n">
        <v>0</v>
      </c>
      <c r="P2833" s="7" t="n">
        <v>1</v>
      </c>
      <c r="Q2833" s="7" t="n">
        <v>30</v>
      </c>
      <c r="R2833" s="7" t="n">
        <v>12</v>
      </c>
      <c r="S2833" s="7" t="n">
        <v>0.781</v>
      </c>
      <c r="T2833" s="7" t="n">
        <v>0</v>
      </c>
      <c r="U2833" s="7" t="n">
        <v>0</v>
      </c>
      <c r="V2833" s="7" t="n">
        <v>0.018</v>
      </c>
      <c r="W2833" s="7"/>
    </row>
    <row r="2834" customFormat="false" ht="15" hidden="false" customHeight="false" outlineLevel="0" collapsed="false">
      <c r="A2834" s="7" t="s">
        <v>2948</v>
      </c>
      <c r="B2834" s="7" t="s">
        <v>106</v>
      </c>
      <c r="C2834" s="7" t="n">
        <v>75</v>
      </c>
      <c r="D2834" s="7" t="s">
        <v>102</v>
      </c>
      <c r="E2834" s="7" t="n">
        <v>101</v>
      </c>
      <c r="F2834" s="7" t="n">
        <v>3</v>
      </c>
      <c r="G2834" s="14" t="n">
        <v>3916.94</v>
      </c>
      <c r="H2834" s="14" t="n">
        <v>6556.42</v>
      </c>
      <c r="I2834" s="14" t="n">
        <v>0</v>
      </c>
      <c r="J2834" s="14" t="n">
        <v>0</v>
      </c>
      <c r="K2834" s="14" t="n">
        <v>0</v>
      </c>
      <c r="L2834" s="14" t="n">
        <v>0</v>
      </c>
      <c r="M2834" s="14"/>
      <c r="N2834" s="14"/>
      <c r="O2834" s="14" t="n">
        <v>0</v>
      </c>
      <c r="P2834" s="7" t="n">
        <v>3</v>
      </c>
      <c r="Q2834" s="7" t="n">
        <v>12</v>
      </c>
      <c r="R2834" s="7" t="n">
        <v>0</v>
      </c>
      <c r="S2834" s="7" t="n">
        <v>0.184</v>
      </c>
      <c r="T2834" s="7" t="n">
        <v>1</v>
      </c>
      <c r="U2834" s="7" t="n">
        <v>0</v>
      </c>
      <c r="V2834" s="7" t="n">
        <v>0.104</v>
      </c>
      <c r="W2834" s="7" t="s">
        <v>435</v>
      </c>
    </row>
    <row r="2835" customFormat="false" ht="15" hidden="false" customHeight="false" outlineLevel="0" collapsed="false">
      <c r="A2835" s="7" t="s">
        <v>2949</v>
      </c>
      <c r="B2835" s="7" t="s">
        <v>108</v>
      </c>
      <c r="C2835" s="7" t="n">
        <v>29</v>
      </c>
      <c r="D2835" s="7" t="s">
        <v>104</v>
      </c>
      <c r="E2835" s="7" t="n">
        <v>48</v>
      </c>
      <c r="F2835" s="7" t="n">
        <v>3</v>
      </c>
      <c r="G2835" s="14" t="n">
        <v>528.96</v>
      </c>
      <c r="H2835" s="14" t="n">
        <v>0</v>
      </c>
      <c r="I2835" s="14" t="n">
        <v>3400</v>
      </c>
      <c r="J2835" s="14" t="n">
        <v>0</v>
      </c>
      <c r="K2835" s="14" t="n">
        <v>0</v>
      </c>
      <c r="L2835" s="14" t="n">
        <v>23180</v>
      </c>
      <c r="M2835" s="14"/>
      <c r="N2835" s="14"/>
      <c r="O2835" s="14" t="n">
        <v>0</v>
      </c>
      <c r="P2835" s="7" t="n">
        <v>6</v>
      </c>
      <c r="Q2835" s="7" t="n">
        <v>43</v>
      </c>
      <c r="R2835" s="7" t="n">
        <v>19</v>
      </c>
      <c r="S2835" s="7" t="n">
        <v>0.88</v>
      </c>
      <c r="T2835" s="7" t="n">
        <v>1</v>
      </c>
      <c r="U2835" s="7" t="n">
        <v>0</v>
      </c>
      <c r="V2835" s="7" t="n">
        <v>0.0752</v>
      </c>
      <c r="W2835" s="7"/>
    </row>
    <row r="2836" customFormat="false" ht="15" hidden="false" customHeight="false" outlineLevel="0" collapsed="false">
      <c r="A2836" s="7" t="s">
        <v>2950</v>
      </c>
      <c r="B2836" s="7" t="s">
        <v>108</v>
      </c>
      <c r="C2836" s="7" t="n">
        <v>49</v>
      </c>
      <c r="D2836" s="7" t="s">
        <v>102</v>
      </c>
      <c r="E2836" s="7" t="n">
        <v>251</v>
      </c>
      <c r="F2836" s="7" t="n">
        <v>3</v>
      </c>
      <c r="G2836" s="14" t="n">
        <v>4138.54</v>
      </c>
      <c r="H2836" s="14" t="n">
        <v>14003.11</v>
      </c>
      <c r="I2836" s="14" t="n">
        <v>4900</v>
      </c>
      <c r="J2836" s="14" t="n">
        <v>0</v>
      </c>
      <c r="K2836" s="14" t="n">
        <v>0</v>
      </c>
      <c r="L2836" s="14" t="n">
        <v>0</v>
      </c>
      <c r="M2836" s="14"/>
      <c r="N2836" s="14"/>
      <c r="O2836" s="14" t="n">
        <v>0</v>
      </c>
      <c r="P2836" s="7" t="n">
        <v>8</v>
      </c>
      <c r="Q2836" s="7" t="n">
        <v>13</v>
      </c>
      <c r="R2836" s="7" t="n">
        <v>10</v>
      </c>
      <c r="S2836" s="7" t="n">
        <v>0.672</v>
      </c>
      <c r="T2836" s="7" t="n">
        <v>1</v>
      </c>
      <c r="U2836" s="7" t="n">
        <v>0</v>
      </c>
      <c r="V2836" s="7" t="n">
        <v>0.1667</v>
      </c>
      <c r="W2836" s="7"/>
    </row>
    <row r="2837" customFormat="false" ht="15" hidden="false" customHeight="false" outlineLevel="0" collapsed="false">
      <c r="A2837" s="7" t="s">
        <v>2951</v>
      </c>
      <c r="B2837" s="7" t="s">
        <v>101</v>
      </c>
      <c r="C2837" s="7" t="n">
        <v>37</v>
      </c>
      <c r="D2837" s="7" t="s">
        <v>104</v>
      </c>
      <c r="E2837" s="7" t="n">
        <v>64</v>
      </c>
      <c r="F2837" s="7" t="n">
        <v>4</v>
      </c>
      <c r="G2837" s="14" t="n">
        <v>15779.16</v>
      </c>
      <c r="H2837" s="14" t="n">
        <v>84869.28</v>
      </c>
      <c r="I2837" s="14" t="n">
        <v>0</v>
      </c>
      <c r="J2837" s="14" t="n">
        <v>0</v>
      </c>
      <c r="K2837" s="14" t="n">
        <v>0</v>
      </c>
      <c r="L2837" s="14" t="n">
        <v>25190</v>
      </c>
      <c r="M2837" s="14" t="n">
        <v>18000</v>
      </c>
      <c r="N2837" s="14" t="n">
        <v>48.5</v>
      </c>
      <c r="O2837" s="14" t="n">
        <v>1244.31</v>
      </c>
      <c r="P2837" s="7" t="n">
        <v>2</v>
      </c>
      <c r="Q2837" s="7" t="n">
        <v>21</v>
      </c>
      <c r="R2837" s="7" t="n">
        <v>9</v>
      </c>
      <c r="S2837" s="7" t="n">
        <v>0.857</v>
      </c>
      <c r="T2837" s="7" t="n">
        <v>0</v>
      </c>
      <c r="U2837" s="7" t="n">
        <v>0</v>
      </c>
      <c r="V2837" s="7" t="n">
        <v>0.0457</v>
      </c>
      <c r="W2837" s="7"/>
    </row>
    <row r="2838" customFormat="false" ht="15" hidden="false" customHeight="false" outlineLevel="0" collapsed="false">
      <c r="A2838" s="7" t="s">
        <v>2952</v>
      </c>
      <c r="B2838" s="7" t="s">
        <v>101</v>
      </c>
      <c r="C2838" s="7" t="n">
        <v>40</v>
      </c>
      <c r="D2838" s="7" t="s">
        <v>104</v>
      </c>
      <c r="E2838" s="7" t="n">
        <v>222</v>
      </c>
      <c r="F2838" s="7" t="n">
        <v>2</v>
      </c>
      <c r="G2838" s="14" t="n">
        <v>9876.14</v>
      </c>
      <c r="H2838" s="14" t="n">
        <v>16231.65</v>
      </c>
      <c r="I2838" s="14" t="n">
        <v>0</v>
      </c>
      <c r="J2838" s="14" t="n">
        <v>0</v>
      </c>
      <c r="K2838" s="14" t="n">
        <v>0</v>
      </c>
      <c r="L2838" s="14" t="n">
        <v>0</v>
      </c>
      <c r="M2838" s="14"/>
      <c r="N2838" s="14"/>
      <c r="O2838" s="14" t="n">
        <v>0</v>
      </c>
      <c r="P2838" s="7" t="n">
        <v>2</v>
      </c>
      <c r="Q2838" s="7" t="n">
        <v>25</v>
      </c>
      <c r="R2838" s="7" t="n">
        <v>0</v>
      </c>
      <c r="S2838" s="7" t="n">
        <v>0.818</v>
      </c>
      <c r="T2838" s="7" t="n">
        <v>0</v>
      </c>
      <c r="U2838" s="7" t="n">
        <v>0</v>
      </c>
      <c r="V2838" s="7" t="n">
        <v>0.0224</v>
      </c>
      <c r="W2838" s="7" t="s">
        <v>137</v>
      </c>
    </row>
    <row r="2839" customFormat="false" ht="15" hidden="false" customHeight="false" outlineLevel="0" collapsed="false">
      <c r="A2839" s="7" t="s">
        <v>2953</v>
      </c>
      <c r="B2839" s="7" t="s">
        <v>108</v>
      </c>
      <c r="C2839" s="7" t="n">
        <v>49</v>
      </c>
      <c r="D2839" s="7" t="s">
        <v>102</v>
      </c>
      <c r="E2839" s="7" t="n">
        <v>80</v>
      </c>
      <c r="F2839" s="7" t="n">
        <v>3</v>
      </c>
      <c r="G2839" s="14" t="n">
        <v>11427.65</v>
      </c>
      <c r="H2839" s="14" t="n">
        <v>37224.69</v>
      </c>
      <c r="I2839" s="14" t="n">
        <v>0</v>
      </c>
      <c r="J2839" s="14" t="n">
        <v>0</v>
      </c>
      <c r="K2839" s="14" t="n">
        <v>0</v>
      </c>
      <c r="L2839" s="14" t="n">
        <v>0</v>
      </c>
      <c r="M2839" s="14" t="n">
        <v>8000</v>
      </c>
      <c r="N2839" s="14" t="n">
        <v>20.3</v>
      </c>
      <c r="O2839" s="14" t="n">
        <v>411.5</v>
      </c>
      <c r="P2839" s="7" t="n">
        <v>3</v>
      </c>
      <c r="Q2839" s="7" t="n">
        <v>17</v>
      </c>
      <c r="R2839" s="7" t="n">
        <v>0</v>
      </c>
      <c r="S2839" s="7" t="n">
        <v>0.809</v>
      </c>
      <c r="T2839" s="7" t="n">
        <v>0</v>
      </c>
      <c r="U2839" s="7" t="n">
        <v>0</v>
      </c>
      <c r="V2839" s="7" t="n">
        <v>0.0517</v>
      </c>
      <c r="W2839" s="7"/>
    </row>
    <row r="2840" customFormat="false" ht="15" hidden="false" customHeight="false" outlineLevel="0" collapsed="false">
      <c r="A2840" s="7" t="s">
        <v>2954</v>
      </c>
      <c r="B2840" s="7" t="s">
        <v>108</v>
      </c>
      <c r="C2840" s="7" t="n">
        <v>54</v>
      </c>
      <c r="D2840" s="7" t="s">
        <v>102</v>
      </c>
      <c r="E2840" s="7" t="n">
        <v>142</v>
      </c>
      <c r="F2840" s="7" t="n">
        <v>3</v>
      </c>
      <c r="G2840" s="14" t="n">
        <v>3081.7</v>
      </c>
      <c r="H2840" s="14" t="n">
        <v>0</v>
      </c>
      <c r="I2840" s="14" t="n">
        <v>0</v>
      </c>
      <c r="J2840" s="14" t="n">
        <v>0</v>
      </c>
      <c r="K2840" s="14" t="n">
        <v>106200</v>
      </c>
      <c r="L2840" s="14" t="n">
        <v>0</v>
      </c>
      <c r="M2840" s="14"/>
      <c r="N2840" s="14"/>
      <c r="O2840" s="14" t="n">
        <v>0</v>
      </c>
      <c r="P2840" s="7" t="n">
        <v>1</v>
      </c>
      <c r="Q2840" s="7" t="n">
        <v>24</v>
      </c>
      <c r="R2840" s="7" t="n">
        <v>0</v>
      </c>
      <c r="S2840" s="7" t="n">
        <v>0.481</v>
      </c>
      <c r="T2840" s="7" t="n">
        <v>0</v>
      </c>
      <c r="U2840" s="7" t="n">
        <v>1</v>
      </c>
      <c r="V2840" s="7" t="n">
        <v>0.067</v>
      </c>
      <c r="W2840" s="7"/>
    </row>
    <row r="2841" customFormat="false" ht="15" hidden="false" customHeight="false" outlineLevel="0" collapsed="false">
      <c r="A2841" s="7" t="s">
        <v>2955</v>
      </c>
      <c r="B2841" s="7" t="s">
        <v>101</v>
      </c>
      <c r="C2841" s="7" t="n">
        <v>44</v>
      </c>
      <c r="D2841" s="7" t="s">
        <v>102</v>
      </c>
      <c r="E2841" s="7" t="n">
        <v>118</v>
      </c>
      <c r="F2841" s="7" t="n">
        <v>3</v>
      </c>
      <c r="G2841" s="14" t="n">
        <v>4291.5</v>
      </c>
      <c r="H2841" s="14" t="n">
        <v>0</v>
      </c>
      <c r="I2841" s="14" t="n">
        <v>157600</v>
      </c>
      <c r="J2841" s="14" t="n">
        <v>0</v>
      </c>
      <c r="K2841" s="14" t="n">
        <v>612900</v>
      </c>
      <c r="L2841" s="14" t="n">
        <v>0</v>
      </c>
      <c r="M2841" s="14"/>
      <c r="N2841" s="14"/>
      <c r="O2841" s="14" t="n">
        <v>0</v>
      </c>
      <c r="P2841" s="7" t="n">
        <v>26</v>
      </c>
      <c r="Q2841" s="7" t="n">
        <v>27</v>
      </c>
      <c r="R2841" s="7" t="n">
        <v>6</v>
      </c>
      <c r="S2841" s="7" t="n">
        <v>0.727</v>
      </c>
      <c r="T2841" s="7" t="n">
        <v>0</v>
      </c>
      <c r="U2841" s="7" t="n">
        <v>0</v>
      </c>
      <c r="V2841" s="7" t="n">
        <v>0.055</v>
      </c>
      <c r="W2841" s="7"/>
    </row>
    <row r="2842" customFormat="false" ht="15" hidden="false" customHeight="false" outlineLevel="0" collapsed="false">
      <c r="A2842" s="7" t="s">
        <v>2956</v>
      </c>
      <c r="B2842" s="7" t="s">
        <v>101</v>
      </c>
      <c r="C2842" s="7" t="n">
        <v>32</v>
      </c>
      <c r="D2842" s="7" t="s">
        <v>104</v>
      </c>
      <c r="E2842" s="7" t="n">
        <v>97</v>
      </c>
      <c r="F2842" s="7" t="n">
        <v>3</v>
      </c>
      <c r="G2842" s="14" t="n">
        <v>339.94</v>
      </c>
      <c r="H2842" s="14" t="n">
        <v>3047.31</v>
      </c>
      <c r="I2842" s="14" t="n">
        <v>0</v>
      </c>
      <c r="J2842" s="14" t="n">
        <v>0</v>
      </c>
      <c r="K2842" s="14" t="n">
        <v>37800</v>
      </c>
      <c r="L2842" s="14" t="n">
        <v>0</v>
      </c>
      <c r="M2842" s="14"/>
      <c r="N2842" s="14"/>
      <c r="O2842" s="14" t="n">
        <v>0</v>
      </c>
      <c r="P2842" s="7" t="n">
        <v>11</v>
      </c>
      <c r="Q2842" s="7" t="n">
        <v>42</v>
      </c>
      <c r="R2842" s="7" t="n">
        <v>12</v>
      </c>
      <c r="S2842" s="7" t="n">
        <v>0.626</v>
      </c>
      <c r="T2842" s="7" t="n">
        <v>1</v>
      </c>
      <c r="U2842" s="7" t="n">
        <v>0</v>
      </c>
      <c r="V2842" s="7" t="n">
        <v>0.0625</v>
      </c>
      <c r="W2842" s="7"/>
    </row>
    <row r="2843" customFormat="false" ht="15" hidden="false" customHeight="false" outlineLevel="0" collapsed="false">
      <c r="A2843" s="7" t="s">
        <v>2957</v>
      </c>
      <c r="B2843" s="7" t="s">
        <v>101</v>
      </c>
      <c r="C2843" s="7" t="n">
        <v>38</v>
      </c>
      <c r="D2843" s="7" t="s">
        <v>104</v>
      </c>
      <c r="E2843" s="7" t="n">
        <v>126</v>
      </c>
      <c r="F2843" s="7" t="n">
        <v>3</v>
      </c>
      <c r="G2843" s="14" t="n">
        <v>8868.33</v>
      </c>
      <c r="H2843" s="14" t="n">
        <v>0</v>
      </c>
      <c r="I2843" s="14" t="n">
        <v>0</v>
      </c>
      <c r="J2843" s="14" t="n">
        <v>0</v>
      </c>
      <c r="K2843" s="14" t="n">
        <v>169400</v>
      </c>
      <c r="L2843" s="14" t="n">
        <v>0</v>
      </c>
      <c r="M2843" s="14" t="n">
        <v>12400</v>
      </c>
      <c r="N2843" s="14" t="n">
        <v>11.2</v>
      </c>
      <c r="O2843" s="14" t="n">
        <v>1023.87</v>
      </c>
      <c r="P2843" s="7" t="n">
        <v>10</v>
      </c>
      <c r="Q2843" s="7" t="n">
        <v>51</v>
      </c>
      <c r="R2843" s="7" t="n">
        <v>6</v>
      </c>
      <c r="S2843" s="7" t="n">
        <v>0.704</v>
      </c>
      <c r="T2843" s="7" t="n">
        <v>0</v>
      </c>
      <c r="U2843" s="7" t="n">
        <v>0</v>
      </c>
      <c r="V2843" s="7" t="n">
        <v>0.0205</v>
      </c>
      <c r="W2843" s="7"/>
    </row>
    <row r="2844" customFormat="false" ht="15" hidden="false" customHeight="false" outlineLevel="0" collapsed="false">
      <c r="A2844" s="7" t="s">
        <v>2958</v>
      </c>
      <c r="B2844" s="7" t="s">
        <v>101</v>
      </c>
      <c r="C2844" s="7" t="n">
        <v>59</v>
      </c>
      <c r="D2844" s="7" t="s">
        <v>102</v>
      </c>
      <c r="E2844" s="7" t="n">
        <v>86</v>
      </c>
      <c r="F2844" s="7" t="n">
        <v>5</v>
      </c>
      <c r="G2844" s="14" t="n">
        <v>17636.78</v>
      </c>
      <c r="H2844" s="14" t="n">
        <v>23959.61</v>
      </c>
      <c r="I2844" s="14" t="n">
        <v>0</v>
      </c>
      <c r="J2844" s="14" t="n">
        <v>354044.61</v>
      </c>
      <c r="K2844" s="14" t="n">
        <v>337100</v>
      </c>
      <c r="L2844" s="14" t="n">
        <v>0</v>
      </c>
      <c r="M2844" s="14" t="n">
        <v>40000</v>
      </c>
      <c r="N2844" s="14" t="n">
        <v>27.8</v>
      </c>
      <c r="O2844" s="14" t="n">
        <v>1069.53</v>
      </c>
      <c r="P2844" s="7" t="n">
        <v>9</v>
      </c>
      <c r="Q2844" s="7" t="n">
        <v>27</v>
      </c>
      <c r="R2844" s="7" t="n">
        <v>7</v>
      </c>
      <c r="S2844" s="7" t="n">
        <v>0.507</v>
      </c>
      <c r="T2844" s="7" t="n">
        <v>0</v>
      </c>
      <c r="U2844" s="7" t="n">
        <v>0</v>
      </c>
      <c r="V2844" s="7" t="n">
        <v>0.0377</v>
      </c>
      <c r="W2844" s="7"/>
    </row>
    <row r="2845" customFormat="false" ht="15" hidden="false" customHeight="false" outlineLevel="0" collapsed="false">
      <c r="A2845" s="7" t="s">
        <v>2959</v>
      </c>
      <c r="B2845" s="7" t="s">
        <v>128</v>
      </c>
      <c r="C2845" s="7" t="n">
        <v>45</v>
      </c>
      <c r="D2845" s="7" t="s">
        <v>102</v>
      </c>
      <c r="E2845" s="7" t="n">
        <v>128</v>
      </c>
      <c r="F2845" s="7" t="n">
        <v>1</v>
      </c>
      <c r="G2845" s="14" t="n">
        <v>1610.7</v>
      </c>
      <c r="H2845" s="14" t="n">
        <v>0</v>
      </c>
      <c r="I2845" s="14" t="n">
        <v>0</v>
      </c>
      <c r="J2845" s="14" t="n">
        <v>0</v>
      </c>
      <c r="K2845" s="14" t="n">
        <v>0</v>
      </c>
      <c r="L2845" s="14" t="n">
        <v>0</v>
      </c>
      <c r="M2845" s="14"/>
      <c r="N2845" s="14"/>
      <c r="O2845" s="14" t="n">
        <v>0</v>
      </c>
      <c r="P2845" s="7" t="n">
        <v>8</v>
      </c>
      <c r="Q2845" s="7" t="n">
        <v>16</v>
      </c>
      <c r="R2845" s="7" t="n">
        <v>0</v>
      </c>
      <c r="S2845" s="7" t="n">
        <v>0.757</v>
      </c>
      <c r="T2845" s="7" t="n">
        <v>0</v>
      </c>
      <c r="U2845" s="7" t="n">
        <v>0</v>
      </c>
      <c r="V2845" s="7" t="n">
        <v>0.1059</v>
      </c>
      <c r="W2845" s="7" t="s">
        <v>117</v>
      </c>
    </row>
    <row r="2846" customFormat="false" ht="15" hidden="false" customHeight="false" outlineLevel="0" collapsed="false">
      <c r="A2846" s="7" t="s">
        <v>2960</v>
      </c>
      <c r="B2846" s="7" t="s">
        <v>108</v>
      </c>
      <c r="C2846" s="7" t="n">
        <v>19</v>
      </c>
      <c r="D2846" s="7" t="s">
        <v>102</v>
      </c>
      <c r="E2846" s="7" t="n">
        <v>6</v>
      </c>
      <c r="F2846" s="7" t="n">
        <v>2</v>
      </c>
      <c r="G2846" s="14" t="n">
        <v>3557.21</v>
      </c>
      <c r="H2846" s="14" t="n">
        <v>2420.79</v>
      </c>
      <c r="I2846" s="14" t="n">
        <v>0</v>
      </c>
      <c r="J2846" s="14" t="n">
        <v>0</v>
      </c>
      <c r="K2846" s="14" t="n">
        <v>0</v>
      </c>
      <c r="L2846" s="14" t="n">
        <v>0</v>
      </c>
      <c r="M2846" s="14"/>
      <c r="N2846" s="14"/>
      <c r="O2846" s="14" t="n">
        <v>0</v>
      </c>
      <c r="P2846" s="7" t="n">
        <v>369</v>
      </c>
      <c r="Q2846" s="7" t="n">
        <v>0</v>
      </c>
      <c r="R2846" s="7" t="n">
        <v>0</v>
      </c>
      <c r="S2846" s="7"/>
      <c r="T2846" s="7" t="n">
        <v>0</v>
      </c>
      <c r="U2846" s="7" t="n">
        <v>0</v>
      </c>
      <c r="V2846" s="7" t="n">
        <v>0.3279</v>
      </c>
      <c r="W2846" s="7" t="s">
        <v>435</v>
      </c>
    </row>
    <row r="2847" customFormat="false" ht="15" hidden="false" customHeight="false" outlineLevel="0" collapsed="false">
      <c r="A2847" s="7" t="s">
        <v>2961</v>
      </c>
      <c r="B2847" s="7" t="s">
        <v>101</v>
      </c>
      <c r="C2847" s="7" t="n">
        <v>69</v>
      </c>
      <c r="D2847" s="7" t="s">
        <v>102</v>
      </c>
      <c r="E2847" s="7" t="n">
        <v>295</v>
      </c>
      <c r="F2847" s="7" t="n">
        <v>2</v>
      </c>
      <c r="G2847" s="14" t="n">
        <v>1543.69</v>
      </c>
      <c r="H2847" s="14" t="n">
        <v>38995.47</v>
      </c>
      <c r="I2847" s="14" t="n">
        <v>0</v>
      </c>
      <c r="J2847" s="14" t="n">
        <v>0</v>
      </c>
      <c r="K2847" s="14" t="n">
        <v>0</v>
      </c>
      <c r="L2847" s="14" t="n">
        <v>0</v>
      </c>
      <c r="M2847" s="14"/>
      <c r="N2847" s="14"/>
      <c r="O2847" s="14" t="n">
        <v>0</v>
      </c>
      <c r="P2847" s="7" t="n">
        <v>369</v>
      </c>
      <c r="Q2847" s="7" t="n">
        <v>0</v>
      </c>
      <c r="R2847" s="7" t="n">
        <v>0</v>
      </c>
      <c r="S2847" s="7"/>
      <c r="T2847" s="7" t="n">
        <v>0</v>
      </c>
      <c r="U2847" s="7" t="n">
        <v>0</v>
      </c>
      <c r="V2847" s="7" t="n">
        <v>0.2715</v>
      </c>
      <c r="W2847" s="7"/>
    </row>
    <row r="2848" customFormat="false" ht="15" hidden="false" customHeight="false" outlineLevel="0" collapsed="false">
      <c r="A2848" s="7" t="s">
        <v>2962</v>
      </c>
      <c r="B2848" s="7" t="s">
        <v>108</v>
      </c>
      <c r="C2848" s="7" t="n">
        <v>66</v>
      </c>
      <c r="D2848" s="7" t="s">
        <v>102</v>
      </c>
      <c r="E2848" s="7" t="n">
        <v>150</v>
      </c>
      <c r="F2848" s="7" t="n">
        <v>5</v>
      </c>
      <c r="G2848" s="14" t="n">
        <v>2047.95</v>
      </c>
      <c r="H2848" s="14"/>
      <c r="I2848" s="14" t="n">
        <v>30300</v>
      </c>
      <c r="J2848" s="14" t="n">
        <v>25121.96</v>
      </c>
      <c r="K2848" s="14" t="n">
        <v>148600</v>
      </c>
      <c r="L2848" s="14" t="n">
        <v>0</v>
      </c>
      <c r="M2848" s="14"/>
      <c r="N2848" s="14"/>
      <c r="O2848" s="14" t="n">
        <v>0</v>
      </c>
      <c r="P2848" s="7" t="n">
        <v>16</v>
      </c>
      <c r="Q2848" s="7" t="n">
        <v>20</v>
      </c>
      <c r="R2848" s="7" t="n">
        <v>0</v>
      </c>
      <c r="S2848" s="7" t="n">
        <v>0.437</v>
      </c>
      <c r="T2848" s="7" t="n">
        <v>0</v>
      </c>
      <c r="U2848" s="7" t="n">
        <v>0</v>
      </c>
      <c r="V2848" s="7" t="n">
        <v>0.0888</v>
      </c>
      <c r="W2848" s="7" t="s">
        <v>384</v>
      </c>
    </row>
    <row r="2849" customFormat="false" ht="15" hidden="false" customHeight="false" outlineLevel="0" collapsed="false">
      <c r="A2849" s="7" t="s">
        <v>2963</v>
      </c>
      <c r="B2849" s="7" t="s">
        <v>108</v>
      </c>
      <c r="C2849" s="7" t="n">
        <v>58</v>
      </c>
      <c r="D2849" s="7" t="s">
        <v>104</v>
      </c>
      <c r="E2849" s="7" t="n">
        <v>73</v>
      </c>
      <c r="F2849" s="7" t="n">
        <v>4</v>
      </c>
      <c r="G2849" s="14" t="n">
        <v>3303.71</v>
      </c>
      <c r="H2849" s="14" t="n">
        <v>13483.62</v>
      </c>
      <c r="I2849" s="14" t="n">
        <v>10000</v>
      </c>
      <c r="J2849" s="14" t="n">
        <v>0</v>
      </c>
      <c r="K2849" s="14" t="n">
        <v>220200</v>
      </c>
      <c r="L2849" s="14" t="n">
        <v>0</v>
      </c>
      <c r="M2849" s="14"/>
      <c r="N2849" s="14"/>
      <c r="O2849" s="14" t="n">
        <v>0</v>
      </c>
      <c r="P2849" s="7" t="n">
        <v>2</v>
      </c>
      <c r="Q2849" s="7" t="n">
        <v>41</v>
      </c>
      <c r="R2849" s="7" t="n">
        <v>2</v>
      </c>
      <c r="S2849" s="7" t="n">
        <v>0.343</v>
      </c>
      <c r="T2849" s="7" t="n">
        <v>0</v>
      </c>
      <c r="U2849" s="7" t="n">
        <v>0</v>
      </c>
      <c r="V2849" s="7" t="n">
        <v>0.0174</v>
      </c>
      <c r="W2849" s="7"/>
    </row>
    <row r="2850" customFormat="false" ht="15" hidden="false" customHeight="false" outlineLevel="0" collapsed="false">
      <c r="A2850" s="7" t="s">
        <v>2964</v>
      </c>
      <c r="B2850" s="7" t="s">
        <v>106</v>
      </c>
      <c r="C2850" s="7" t="n">
        <v>51</v>
      </c>
      <c r="D2850" s="7" t="s">
        <v>104</v>
      </c>
      <c r="E2850" s="7" t="n">
        <v>8</v>
      </c>
      <c r="F2850" s="7" t="n">
        <v>3</v>
      </c>
      <c r="G2850" s="14" t="n">
        <v>1682.79</v>
      </c>
      <c r="H2850" s="14" t="n">
        <v>3263.72</v>
      </c>
      <c r="I2850" s="14" t="n">
        <v>0</v>
      </c>
      <c r="J2850" s="14" t="n">
        <v>0</v>
      </c>
      <c r="K2850" s="14" t="n">
        <v>0</v>
      </c>
      <c r="L2850" s="14" t="n">
        <v>4800</v>
      </c>
      <c r="M2850" s="14"/>
      <c r="N2850" s="14"/>
      <c r="O2850" s="14" t="n">
        <v>0</v>
      </c>
      <c r="P2850" s="7" t="n">
        <v>2</v>
      </c>
      <c r="Q2850" s="7" t="n">
        <v>68</v>
      </c>
      <c r="R2850" s="7" t="n">
        <v>12</v>
      </c>
      <c r="S2850" s="7" t="n">
        <v>0.699</v>
      </c>
      <c r="T2850" s="7" t="n">
        <v>0</v>
      </c>
      <c r="U2850" s="7" t="n">
        <v>0</v>
      </c>
      <c r="V2850" s="7" t="n">
        <v>0.02</v>
      </c>
      <c r="W2850" s="7"/>
    </row>
    <row r="2851" customFormat="false" ht="15" hidden="false" customHeight="false" outlineLevel="0" collapsed="false">
      <c r="A2851" s="7" t="s">
        <v>2965</v>
      </c>
      <c r="B2851" s="7" t="s">
        <v>128</v>
      </c>
      <c r="C2851" s="7" t="n">
        <v>22</v>
      </c>
      <c r="D2851" s="7" t="s">
        <v>102</v>
      </c>
      <c r="E2851" s="7" t="n">
        <v>8</v>
      </c>
      <c r="F2851" s="7" t="n">
        <v>1</v>
      </c>
      <c r="G2851" s="14" t="n">
        <v>1368.38</v>
      </c>
      <c r="H2851" s="14" t="n">
        <v>0</v>
      </c>
      <c r="I2851" s="14" t="n">
        <v>0</v>
      </c>
      <c r="J2851" s="14" t="n">
        <v>0</v>
      </c>
      <c r="K2851" s="14" t="n">
        <v>0</v>
      </c>
      <c r="L2851" s="14" t="n">
        <v>0</v>
      </c>
      <c r="M2851" s="14"/>
      <c r="N2851" s="14"/>
      <c r="O2851" s="14" t="n">
        <v>0</v>
      </c>
      <c r="P2851" s="7" t="n">
        <v>104</v>
      </c>
      <c r="Q2851" s="7" t="n">
        <v>0</v>
      </c>
      <c r="R2851" s="7" t="n">
        <v>0</v>
      </c>
      <c r="S2851" s="7"/>
      <c r="T2851" s="7" t="n">
        <v>0</v>
      </c>
      <c r="U2851" s="7" t="n">
        <v>0</v>
      </c>
      <c r="V2851" s="7" t="n">
        <v>0.3511</v>
      </c>
      <c r="W2851" s="7"/>
    </row>
    <row r="2852" customFormat="false" ht="15" hidden="false" customHeight="false" outlineLevel="0" collapsed="false">
      <c r="A2852" s="7" t="s">
        <v>2966</v>
      </c>
      <c r="B2852" s="7" t="s">
        <v>106</v>
      </c>
      <c r="C2852" s="7" t="n">
        <v>39</v>
      </c>
      <c r="D2852" s="7" t="s">
        <v>104</v>
      </c>
      <c r="E2852" s="7" t="n">
        <v>46</v>
      </c>
      <c r="F2852" s="7" t="n">
        <v>3</v>
      </c>
      <c r="G2852" s="14" t="n">
        <v>4042.64</v>
      </c>
      <c r="H2852" s="14" t="n">
        <v>11740.09</v>
      </c>
      <c r="I2852" s="14" t="n">
        <v>0</v>
      </c>
      <c r="J2852" s="14" t="n">
        <v>0</v>
      </c>
      <c r="K2852" s="14" t="n">
        <v>0</v>
      </c>
      <c r="L2852" s="14" t="n">
        <v>0</v>
      </c>
      <c r="M2852" s="14" t="n">
        <v>15200</v>
      </c>
      <c r="N2852" s="14" t="n">
        <v>27.4</v>
      </c>
      <c r="O2852" s="14" t="n">
        <v>1167.55</v>
      </c>
      <c r="P2852" s="7" t="n">
        <v>1</v>
      </c>
      <c r="Q2852" s="7" t="n">
        <v>52</v>
      </c>
      <c r="R2852" s="7" t="n">
        <v>14</v>
      </c>
      <c r="S2852" s="7" t="n">
        <v>0.611</v>
      </c>
      <c r="T2852" s="7" t="n">
        <v>0</v>
      </c>
      <c r="U2852" s="7" t="n">
        <v>0</v>
      </c>
      <c r="V2852" s="7" t="n">
        <v>0.0218</v>
      </c>
      <c r="W2852" s="7"/>
    </row>
    <row r="2853" customFormat="false" ht="15" hidden="false" customHeight="false" outlineLevel="0" collapsed="false">
      <c r="A2853" s="7" t="s">
        <v>2967</v>
      </c>
      <c r="B2853" s="7" t="s">
        <v>101</v>
      </c>
      <c r="C2853" s="7" t="n">
        <v>48</v>
      </c>
      <c r="D2853" s="7" t="s">
        <v>104</v>
      </c>
      <c r="E2853" s="7" t="n">
        <v>64</v>
      </c>
      <c r="F2853" s="7" t="n">
        <v>2</v>
      </c>
      <c r="G2853" s="14" t="n">
        <v>16378.43</v>
      </c>
      <c r="H2853" s="14" t="n">
        <v>0</v>
      </c>
      <c r="I2853" s="14" t="n">
        <v>0</v>
      </c>
      <c r="J2853" s="14" t="n">
        <v>0</v>
      </c>
      <c r="K2853" s="14" t="n">
        <v>0</v>
      </c>
      <c r="L2853" s="14" t="n">
        <v>5220</v>
      </c>
      <c r="M2853" s="14"/>
      <c r="N2853" s="14"/>
      <c r="O2853" s="14" t="n">
        <v>0</v>
      </c>
      <c r="P2853" s="7" t="n">
        <v>9</v>
      </c>
      <c r="Q2853" s="7" t="n">
        <v>124</v>
      </c>
      <c r="R2853" s="7" t="n">
        <v>35</v>
      </c>
      <c r="S2853" s="7" t="n">
        <v>0.846</v>
      </c>
      <c r="T2853" s="7" t="n">
        <v>0</v>
      </c>
      <c r="U2853" s="7" t="n">
        <v>0</v>
      </c>
      <c r="V2853" s="7" t="n">
        <v>0.0268</v>
      </c>
      <c r="W2853" s="7"/>
    </row>
    <row r="2854" customFormat="false" ht="15" hidden="false" customHeight="false" outlineLevel="0" collapsed="false">
      <c r="A2854" s="7" t="s">
        <v>2968</v>
      </c>
      <c r="B2854" s="7" t="s">
        <v>106</v>
      </c>
      <c r="C2854" s="7" t="n">
        <v>49</v>
      </c>
      <c r="D2854" s="7" t="s">
        <v>104</v>
      </c>
      <c r="E2854" s="7" t="n">
        <v>203</v>
      </c>
      <c r="F2854" s="7" t="n">
        <v>4</v>
      </c>
      <c r="G2854" s="14" t="n">
        <v>1738.78</v>
      </c>
      <c r="H2854" s="14" t="n">
        <v>7810.16</v>
      </c>
      <c r="I2854" s="14" t="n">
        <v>39900</v>
      </c>
      <c r="J2854" s="14" t="n">
        <v>0</v>
      </c>
      <c r="K2854" s="14" t="n">
        <v>0</v>
      </c>
      <c r="L2854" s="14" t="n">
        <v>0</v>
      </c>
      <c r="M2854" s="14" t="n">
        <v>7500</v>
      </c>
      <c r="N2854" s="14" t="n">
        <v>17.7</v>
      </c>
      <c r="O2854" s="14" t="n">
        <v>1057.38</v>
      </c>
      <c r="P2854" s="7" t="n">
        <v>2</v>
      </c>
      <c r="Q2854" s="7" t="n">
        <v>55</v>
      </c>
      <c r="R2854" s="7" t="n">
        <v>0</v>
      </c>
      <c r="S2854" s="7" t="n">
        <v>0.542</v>
      </c>
      <c r="T2854" s="7" t="n">
        <v>1</v>
      </c>
      <c r="U2854" s="7" t="n">
        <v>0</v>
      </c>
      <c r="V2854" s="7" t="n">
        <v>0.0199</v>
      </c>
      <c r="W2854" s="7"/>
    </row>
    <row r="2855" customFormat="false" ht="15" hidden="false" customHeight="false" outlineLevel="0" collapsed="false">
      <c r="A2855" s="7" t="s">
        <v>2969</v>
      </c>
      <c r="B2855" s="7" t="s">
        <v>108</v>
      </c>
      <c r="C2855" s="7" t="n">
        <v>59</v>
      </c>
      <c r="D2855" s="7" t="s">
        <v>102</v>
      </c>
      <c r="E2855" s="7" t="n">
        <v>207</v>
      </c>
      <c r="F2855" s="7" t="n">
        <v>1</v>
      </c>
      <c r="G2855" s="14" t="n">
        <v>3362.96</v>
      </c>
      <c r="H2855" s="14" t="n">
        <v>0</v>
      </c>
      <c r="I2855" s="14" t="n">
        <v>0</v>
      </c>
      <c r="J2855" s="14" t="n">
        <v>0</v>
      </c>
      <c r="K2855" s="14" t="n">
        <v>0</v>
      </c>
      <c r="L2855" s="14" t="n">
        <v>0</v>
      </c>
      <c r="M2855" s="14"/>
      <c r="N2855" s="14"/>
      <c r="O2855" s="14" t="n">
        <v>0</v>
      </c>
      <c r="P2855" s="7" t="n">
        <v>16</v>
      </c>
      <c r="Q2855" s="7" t="n">
        <v>20</v>
      </c>
      <c r="R2855" s="7" t="n">
        <v>0</v>
      </c>
      <c r="S2855" s="7" t="n">
        <v>0.24</v>
      </c>
      <c r="T2855" s="7" t="n">
        <v>0</v>
      </c>
      <c r="U2855" s="7" t="n">
        <v>0</v>
      </c>
      <c r="V2855" s="7" t="n">
        <v>0.1234</v>
      </c>
      <c r="W2855" s="7"/>
    </row>
    <row r="2856" customFormat="false" ht="15" hidden="false" customHeight="false" outlineLevel="0" collapsed="false">
      <c r="A2856" s="7" t="s">
        <v>2970</v>
      </c>
      <c r="B2856" s="7" t="s">
        <v>101</v>
      </c>
      <c r="C2856" s="7" t="n">
        <v>23</v>
      </c>
      <c r="D2856" s="7" t="s">
        <v>104</v>
      </c>
      <c r="E2856" s="7" t="n">
        <v>14</v>
      </c>
      <c r="F2856" s="7" t="n">
        <v>5</v>
      </c>
      <c r="G2856" s="14" t="n">
        <v>6827.97</v>
      </c>
      <c r="H2856" s="14" t="n">
        <v>18218.26</v>
      </c>
      <c r="I2856" s="14" t="n">
        <v>0</v>
      </c>
      <c r="J2856" s="14" t="n">
        <v>0</v>
      </c>
      <c r="K2856" s="14" t="n">
        <v>115100</v>
      </c>
      <c r="L2856" s="14" t="n">
        <v>0</v>
      </c>
      <c r="M2856" s="14" t="n">
        <v>7900</v>
      </c>
      <c r="N2856" s="14" t="n">
        <v>47.3</v>
      </c>
      <c r="O2856" s="14" t="n">
        <v>688.2</v>
      </c>
      <c r="P2856" s="7" t="n">
        <v>1</v>
      </c>
      <c r="Q2856" s="7" t="n">
        <v>54</v>
      </c>
      <c r="R2856" s="7" t="n">
        <v>17</v>
      </c>
      <c r="S2856" s="7" t="n">
        <v>1</v>
      </c>
      <c r="T2856" s="7" t="n">
        <v>0</v>
      </c>
      <c r="U2856" s="7" t="n">
        <v>0</v>
      </c>
      <c r="V2856" s="7" t="n">
        <v>0.0106</v>
      </c>
      <c r="W2856" s="7"/>
    </row>
    <row r="2857" customFormat="false" ht="15" hidden="false" customHeight="false" outlineLevel="0" collapsed="false">
      <c r="A2857" s="7" t="s">
        <v>2971</v>
      </c>
      <c r="B2857" s="7" t="s">
        <v>101</v>
      </c>
      <c r="C2857" s="7" t="n">
        <v>19</v>
      </c>
      <c r="D2857" s="7" t="s">
        <v>102</v>
      </c>
      <c r="E2857" s="7" t="n">
        <v>4</v>
      </c>
      <c r="F2857" s="7" t="n">
        <v>5</v>
      </c>
      <c r="G2857" s="14" t="n">
        <v>2706.25</v>
      </c>
      <c r="H2857" s="14" t="n">
        <v>27241.5</v>
      </c>
      <c r="I2857" s="14" t="n">
        <v>0</v>
      </c>
      <c r="J2857" s="14" t="n">
        <v>0</v>
      </c>
      <c r="K2857" s="14" t="n">
        <v>333200</v>
      </c>
      <c r="L2857" s="14" t="n">
        <v>19100</v>
      </c>
      <c r="M2857" s="14"/>
      <c r="N2857" s="14"/>
      <c r="O2857" s="14" t="n">
        <v>0</v>
      </c>
      <c r="P2857" s="7" t="n">
        <v>11</v>
      </c>
      <c r="Q2857" s="7" t="n">
        <v>21</v>
      </c>
      <c r="R2857" s="7" t="n">
        <v>11</v>
      </c>
      <c r="S2857" s="7" t="n">
        <v>0.897</v>
      </c>
      <c r="T2857" s="7" t="n">
        <v>0</v>
      </c>
      <c r="U2857" s="7" t="n">
        <v>1</v>
      </c>
      <c r="V2857" s="7" t="n">
        <v>0.099</v>
      </c>
      <c r="W2857" s="7"/>
    </row>
    <row r="2858" customFormat="false" ht="15" hidden="false" customHeight="false" outlineLevel="0" collapsed="false">
      <c r="A2858" s="7" t="s">
        <v>2972</v>
      </c>
      <c r="B2858" s="7" t="s">
        <v>101</v>
      </c>
      <c r="C2858" s="7" t="n">
        <v>31</v>
      </c>
      <c r="D2858" s="7" t="s">
        <v>102</v>
      </c>
      <c r="E2858" s="7" t="n">
        <v>14</v>
      </c>
      <c r="F2858" s="7" t="n">
        <v>3</v>
      </c>
      <c r="G2858" s="14" t="n">
        <v>7844.87</v>
      </c>
      <c r="H2858" s="14" t="n">
        <v>0</v>
      </c>
      <c r="I2858" s="14" t="n">
        <v>45600</v>
      </c>
      <c r="J2858" s="14" t="n">
        <v>0</v>
      </c>
      <c r="K2858" s="14" t="n">
        <v>0</v>
      </c>
      <c r="L2858" s="14" t="n">
        <v>0</v>
      </c>
      <c r="M2858" s="14" t="n">
        <v>18200</v>
      </c>
      <c r="N2858" s="14" t="n">
        <v>29.4</v>
      </c>
      <c r="O2858" s="14" t="n">
        <v>547.81</v>
      </c>
      <c r="P2858" s="7" t="n">
        <v>23</v>
      </c>
      <c r="Q2858" s="7" t="n">
        <v>14</v>
      </c>
      <c r="R2858" s="7" t="n">
        <v>9</v>
      </c>
      <c r="S2858" s="7" t="n">
        <v>0.953</v>
      </c>
      <c r="T2858" s="7" t="n">
        <v>0</v>
      </c>
      <c r="U2858" s="7" t="n">
        <v>0</v>
      </c>
      <c r="V2858" s="7" t="n">
        <v>0.1106</v>
      </c>
      <c r="W2858" s="7"/>
    </row>
    <row r="2859" customFormat="false" ht="15" hidden="false" customHeight="false" outlineLevel="0" collapsed="false">
      <c r="A2859" s="7" t="s">
        <v>2973</v>
      </c>
      <c r="B2859" s="7" t="s">
        <v>128</v>
      </c>
      <c r="C2859" s="7" t="n">
        <v>31</v>
      </c>
      <c r="D2859" s="7" t="s">
        <v>102</v>
      </c>
      <c r="E2859" s="7" t="n">
        <v>29</v>
      </c>
      <c r="F2859" s="7" t="n">
        <v>3</v>
      </c>
      <c r="G2859" s="14" t="n">
        <v>35486.75</v>
      </c>
      <c r="H2859" s="14" t="n">
        <v>24156.78</v>
      </c>
      <c r="I2859" s="14" t="n">
        <v>0</v>
      </c>
      <c r="J2859" s="14" t="n">
        <v>0</v>
      </c>
      <c r="K2859" s="14" t="n">
        <v>167400</v>
      </c>
      <c r="L2859" s="14" t="n">
        <v>0</v>
      </c>
      <c r="M2859" s="14"/>
      <c r="N2859" s="14"/>
      <c r="O2859" s="14" t="n">
        <v>0</v>
      </c>
      <c r="P2859" s="7" t="n">
        <v>4</v>
      </c>
      <c r="Q2859" s="7" t="n">
        <v>27</v>
      </c>
      <c r="R2859" s="7" t="n">
        <v>9</v>
      </c>
      <c r="S2859" s="7" t="n">
        <v>0.883</v>
      </c>
      <c r="T2859" s="7" t="n">
        <v>0</v>
      </c>
      <c r="U2859" s="7" t="n">
        <v>0</v>
      </c>
      <c r="V2859" s="7" t="n">
        <v>0.0793</v>
      </c>
      <c r="W2859" s="7"/>
    </row>
    <row r="2860" customFormat="false" ht="15" hidden="false" customHeight="false" outlineLevel="0" collapsed="false">
      <c r="A2860" s="7" t="s">
        <v>2974</v>
      </c>
      <c r="B2860" s="7" t="s">
        <v>108</v>
      </c>
      <c r="C2860" s="7" t="n">
        <v>47</v>
      </c>
      <c r="D2860" s="7" t="s">
        <v>104</v>
      </c>
      <c r="E2860" s="7" t="n">
        <v>1</v>
      </c>
      <c r="F2860" s="7" t="n">
        <v>3</v>
      </c>
      <c r="G2860" s="14" t="n">
        <v>11757.27</v>
      </c>
      <c r="H2860" s="14" t="n">
        <v>34136.97</v>
      </c>
      <c r="I2860" s="14" t="n">
        <v>0</v>
      </c>
      <c r="J2860" s="14" t="n">
        <v>0</v>
      </c>
      <c r="K2860" s="14" t="n">
        <v>0</v>
      </c>
      <c r="L2860" s="14" t="n">
        <v>25620</v>
      </c>
      <c r="M2860" s="14"/>
      <c r="N2860" s="14"/>
      <c r="O2860" s="14" t="n">
        <v>0</v>
      </c>
      <c r="P2860" s="7" t="n">
        <v>2</v>
      </c>
      <c r="Q2860" s="7" t="n">
        <v>36</v>
      </c>
      <c r="R2860" s="7" t="n">
        <v>15</v>
      </c>
      <c r="S2860" s="7" t="n">
        <v>0.971</v>
      </c>
      <c r="T2860" s="7" t="n">
        <v>0</v>
      </c>
      <c r="U2860" s="7" t="n">
        <v>0</v>
      </c>
      <c r="V2860" s="7" t="n">
        <v>0.0372</v>
      </c>
      <c r="W2860" s="7"/>
    </row>
    <row r="2861" customFormat="false" ht="15" hidden="false" customHeight="false" outlineLevel="0" collapsed="false">
      <c r="A2861" s="7" t="s">
        <v>2975</v>
      </c>
      <c r="B2861" s="7" t="s">
        <v>128</v>
      </c>
      <c r="C2861" s="7" t="n">
        <v>52</v>
      </c>
      <c r="D2861" s="7" t="s">
        <v>104</v>
      </c>
      <c r="E2861" s="7" t="n">
        <v>12</v>
      </c>
      <c r="F2861" s="7" t="n">
        <v>4</v>
      </c>
      <c r="G2861" s="14" t="n">
        <v>7573.29</v>
      </c>
      <c r="H2861" s="14" t="n">
        <v>65644.17</v>
      </c>
      <c r="I2861" s="14" t="n">
        <v>0</v>
      </c>
      <c r="J2861" s="14" t="n">
        <v>0</v>
      </c>
      <c r="K2861" s="14" t="n">
        <v>0</v>
      </c>
      <c r="L2861" s="14" t="n">
        <v>22920</v>
      </c>
      <c r="M2861" s="14" t="n">
        <v>27600</v>
      </c>
      <c r="N2861" s="14" t="n">
        <v>41.9</v>
      </c>
      <c r="O2861" s="14" t="n">
        <v>2634.24</v>
      </c>
      <c r="P2861" s="7" t="n">
        <v>17</v>
      </c>
      <c r="Q2861" s="7" t="n">
        <v>77</v>
      </c>
      <c r="R2861" s="7" t="n">
        <v>0</v>
      </c>
      <c r="S2861" s="7" t="n">
        <v>0.794</v>
      </c>
      <c r="T2861" s="7" t="n">
        <v>1</v>
      </c>
      <c r="U2861" s="7" t="n">
        <v>0</v>
      </c>
      <c r="V2861" s="7" t="n">
        <v>0.0263</v>
      </c>
      <c r="W2861" s="7"/>
    </row>
    <row r="2862" customFormat="false" ht="15" hidden="false" customHeight="false" outlineLevel="0" collapsed="false">
      <c r="A2862" s="7" t="s">
        <v>2976</v>
      </c>
      <c r="B2862" s="7" t="s">
        <v>108</v>
      </c>
      <c r="C2862" s="7" t="n">
        <v>31</v>
      </c>
      <c r="D2862" s="7" t="s">
        <v>102</v>
      </c>
      <c r="E2862" s="7" t="n">
        <v>15</v>
      </c>
      <c r="F2862" s="7" t="n">
        <v>2</v>
      </c>
      <c r="G2862" s="14" t="n">
        <v>12369.4</v>
      </c>
      <c r="H2862" s="14" t="n">
        <v>0</v>
      </c>
      <c r="I2862" s="14" t="n">
        <v>0</v>
      </c>
      <c r="J2862" s="14" t="n">
        <v>0</v>
      </c>
      <c r="K2862" s="14" t="n">
        <v>0</v>
      </c>
      <c r="L2862" s="14" t="n">
        <v>0</v>
      </c>
      <c r="M2862" s="14"/>
      <c r="N2862" s="14"/>
      <c r="O2862" s="14" t="n">
        <v>0</v>
      </c>
      <c r="P2862" s="7" t="n">
        <v>8</v>
      </c>
      <c r="Q2862" s="7" t="n">
        <v>17</v>
      </c>
      <c r="R2862" s="7" t="n">
        <v>0</v>
      </c>
      <c r="S2862" s="7" t="n">
        <v>0.97</v>
      </c>
      <c r="T2862" s="7" t="n">
        <v>0</v>
      </c>
      <c r="U2862" s="7" t="n">
        <v>0</v>
      </c>
      <c r="V2862" s="7" t="n">
        <v>0.1118</v>
      </c>
      <c r="W2862" s="7"/>
    </row>
    <row r="2863" customFormat="false" ht="15" hidden="false" customHeight="false" outlineLevel="0" collapsed="false">
      <c r="A2863" s="7" t="s">
        <v>2977</v>
      </c>
      <c r="B2863" s="7" t="s">
        <v>108</v>
      </c>
      <c r="C2863" s="7" t="n">
        <v>53</v>
      </c>
      <c r="D2863" s="7" t="s">
        <v>102</v>
      </c>
      <c r="E2863" s="7" t="n">
        <v>367</v>
      </c>
      <c r="F2863" s="7" t="n">
        <v>2</v>
      </c>
      <c r="G2863" s="14" t="n">
        <v>316.73</v>
      </c>
      <c r="H2863" s="14" t="n">
        <v>1186.74</v>
      </c>
      <c r="I2863" s="14" t="n">
        <v>0</v>
      </c>
      <c r="J2863" s="14" t="n">
        <v>0</v>
      </c>
      <c r="K2863" s="14" t="n">
        <v>0</v>
      </c>
      <c r="L2863" s="14" t="n">
        <v>0</v>
      </c>
      <c r="M2863" s="14"/>
      <c r="N2863" s="14"/>
      <c r="O2863" s="14" t="n">
        <v>0</v>
      </c>
      <c r="P2863" s="7" t="n">
        <v>10</v>
      </c>
      <c r="Q2863" s="7" t="n">
        <v>19</v>
      </c>
      <c r="R2863" s="7" t="n">
        <v>5</v>
      </c>
      <c r="S2863" s="7" t="n">
        <v>0.425</v>
      </c>
      <c r="T2863" s="7" t="n">
        <v>0</v>
      </c>
      <c r="U2863" s="7" t="n">
        <v>1</v>
      </c>
      <c r="V2863" s="7" t="n">
        <v>0.0681</v>
      </c>
      <c r="W2863" s="7"/>
    </row>
    <row r="2864" customFormat="false" ht="15" hidden="false" customHeight="false" outlineLevel="0" collapsed="false">
      <c r="A2864" s="7" t="s">
        <v>2978</v>
      </c>
      <c r="B2864" s="7" t="s">
        <v>128</v>
      </c>
      <c r="C2864" s="7" t="n">
        <v>39</v>
      </c>
      <c r="D2864" s="7" t="s">
        <v>104</v>
      </c>
      <c r="E2864" s="7" t="n">
        <v>200</v>
      </c>
      <c r="F2864" s="7" t="n">
        <v>4</v>
      </c>
      <c r="G2864" s="14" t="n">
        <v>3387.83</v>
      </c>
      <c r="H2864" s="14" t="n">
        <v>0</v>
      </c>
      <c r="I2864" s="14" t="n">
        <v>0</v>
      </c>
      <c r="J2864" s="14" t="n">
        <v>27297.9</v>
      </c>
      <c r="K2864" s="14" t="n">
        <v>205500</v>
      </c>
      <c r="L2864" s="14" t="n">
        <v>0</v>
      </c>
      <c r="M2864" s="14"/>
      <c r="N2864" s="14"/>
      <c r="O2864" s="14" t="n">
        <v>0</v>
      </c>
      <c r="P2864" s="7" t="n">
        <v>10</v>
      </c>
      <c r="Q2864" s="7" t="n">
        <v>25</v>
      </c>
      <c r="R2864" s="7" t="n">
        <v>0</v>
      </c>
      <c r="S2864" s="7" t="n">
        <v>0.671</v>
      </c>
      <c r="T2864" s="7" t="n">
        <v>1</v>
      </c>
      <c r="U2864" s="7" t="n">
        <v>0</v>
      </c>
      <c r="V2864" s="7" t="n">
        <v>0.035</v>
      </c>
      <c r="W2864" s="7"/>
    </row>
    <row r="2865" customFormat="false" ht="15" hidden="false" customHeight="false" outlineLevel="0" collapsed="false">
      <c r="A2865" s="7" t="s">
        <v>2979</v>
      </c>
      <c r="B2865" s="7" t="s">
        <v>128</v>
      </c>
      <c r="C2865" s="7" t="n">
        <v>67</v>
      </c>
      <c r="D2865" s="7" t="s">
        <v>102</v>
      </c>
      <c r="E2865" s="7" t="n">
        <v>313</v>
      </c>
      <c r="F2865" s="7" t="n">
        <v>3</v>
      </c>
      <c r="G2865" s="14" t="n">
        <v>4305.33</v>
      </c>
      <c r="H2865" s="14" t="n">
        <v>6753.16</v>
      </c>
      <c r="I2865" s="14" t="n">
        <v>0</v>
      </c>
      <c r="J2865" s="14" t="n">
        <v>0</v>
      </c>
      <c r="K2865" s="14" t="n">
        <v>215100</v>
      </c>
      <c r="L2865" s="14" t="n">
        <v>0</v>
      </c>
      <c r="M2865" s="14"/>
      <c r="N2865" s="14"/>
      <c r="O2865" s="14" t="n">
        <v>0</v>
      </c>
      <c r="P2865" s="7" t="n">
        <v>210</v>
      </c>
      <c r="Q2865" s="7" t="n">
        <v>0</v>
      </c>
      <c r="R2865" s="7" t="n">
        <v>0</v>
      </c>
      <c r="S2865" s="7"/>
      <c r="T2865" s="7" t="n">
        <v>0</v>
      </c>
      <c r="U2865" s="7" t="n">
        <v>0</v>
      </c>
      <c r="V2865" s="7" t="n">
        <v>0.2918</v>
      </c>
      <c r="W2865" s="7"/>
    </row>
    <row r="2866" customFormat="false" ht="15" hidden="false" customHeight="false" outlineLevel="0" collapsed="false">
      <c r="A2866" s="7" t="s">
        <v>2980</v>
      </c>
      <c r="B2866" s="7" t="s">
        <v>101</v>
      </c>
      <c r="C2866" s="7" t="n">
        <v>48</v>
      </c>
      <c r="D2866" s="7" t="s">
        <v>104</v>
      </c>
      <c r="E2866" s="7" t="n">
        <v>74</v>
      </c>
      <c r="F2866" s="7" t="n">
        <v>5</v>
      </c>
      <c r="G2866" s="14" t="n">
        <v>26607.4</v>
      </c>
      <c r="H2866" s="14" t="n">
        <v>10581.58</v>
      </c>
      <c r="I2866" s="14" t="n">
        <v>0</v>
      </c>
      <c r="J2866" s="14" t="n">
        <v>26595.42</v>
      </c>
      <c r="K2866" s="14" t="n">
        <v>0</v>
      </c>
      <c r="L2866" s="14" t="n">
        <v>0</v>
      </c>
      <c r="M2866" s="14" t="n">
        <v>7700</v>
      </c>
      <c r="N2866" s="14" t="n">
        <v>18.4</v>
      </c>
      <c r="O2866" s="14" t="n">
        <v>1191.86</v>
      </c>
      <c r="P2866" s="7" t="n">
        <v>18</v>
      </c>
      <c r="Q2866" s="7" t="n">
        <v>44</v>
      </c>
      <c r="R2866" s="7" t="n">
        <v>13</v>
      </c>
      <c r="S2866" s="7" t="n">
        <v>0.767</v>
      </c>
      <c r="T2866" s="7" t="n">
        <v>0</v>
      </c>
      <c r="U2866" s="7" t="n">
        <v>0</v>
      </c>
      <c r="V2866" s="7" t="n">
        <v>0.0142</v>
      </c>
      <c r="W2866" s="7"/>
    </row>
    <row r="2867" customFormat="false" ht="15" hidden="false" customHeight="false" outlineLevel="0" collapsed="false">
      <c r="A2867" s="7" t="s">
        <v>2981</v>
      </c>
      <c r="B2867" s="7" t="s">
        <v>108</v>
      </c>
      <c r="C2867" s="7" t="n">
        <v>46</v>
      </c>
      <c r="D2867" s="7" t="s">
        <v>104</v>
      </c>
      <c r="E2867" s="7" t="n">
        <v>83</v>
      </c>
      <c r="F2867" s="7" t="n">
        <v>2</v>
      </c>
      <c r="G2867" s="14" t="n">
        <v>2184.02</v>
      </c>
      <c r="H2867" s="14" t="n">
        <v>0</v>
      </c>
      <c r="I2867" s="14" t="n">
        <v>0</v>
      </c>
      <c r="J2867" s="14" t="n">
        <v>0</v>
      </c>
      <c r="K2867" s="14" t="n">
        <v>0</v>
      </c>
      <c r="L2867" s="14" t="n">
        <v>25180</v>
      </c>
      <c r="M2867" s="14"/>
      <c r="N2867" s="14"/>
      <c r="O2867" s="14" t="n">
        <v>0</v>
      </c>
      <c r="P2867" s="7" t="n">
        <v>8</v>
      </c>
      <c r="Q2867" s="7" t="n">
        <v>24</v>
      </c>
      <c r="R2867" s="7" t="n">
        <v>0</v>
      </c>
      <c r="S2867" s="7" t="n">
        <v>0.527</v>
      </c>
      <c r="T2867" s="7" t="n">
        <v>0</v>
      </c>
      <c r="U2867" s="7" t="n">
        <v>0</v>
      </c>
      <c r="V2867" s="7" t="n">
        <v>0.0268</v>
      </c>
      <c r="W2867" s="7"/>
    </row>
    <row r="2868" customFormat="false" ht="15" hidden="false" customHeight="false" outlineLevel="0" collapsed="false">
      <c r="A2868" s="7" t="s">
        <v>2982</v>
      </c>
      <c r="B2868" s="7" t="s">
        <v>101</v>
      </c>
      <c r="C2868" s="7" t="n">
        <v>42</v>
      </c>
      <c r="D2868" s="7" t="s">
        <v>102</v>
      </c>
      <c r="E2868" s="7" t="n">
        <v>39</v>
      </c>
      <c r="F2868" s="7" t="n">
        <v>3</v>
      </c>
      <c r="G2868" s="14" t="n">
        <v>5364.3</v>
      </c>
      <c r="H2868" s="14" t="n">
        <v>25283.76</v>
      </c>
      <c r="I2868" s="14" t="n">
        <v>0</v>
      </c>
      <c r="J2868" s="14" t="n">
        <v>0</v>
      </c>
      <c r="K2868" s="14" t="n">
        <v>0</v>
      </c>
      <c r="L2868" s="14" t="n">
        <v>0</v>
      </c>
      <c r="M2868" s="14"/>
      <c r="N2868" s="14"/>
      <c r="O2868" s="14" t="n">
        <v>0</v>
      </c>
      <c r="P2868" s="7" t="n">
        <v>1</v>
      </c>
      <c r="Q2868" s="7" t="n">
        <v>32</v>
      </c>
      <c r="R2868" s="7" t="n">
        <v>9</v>
      </c>
      <c r="S2868" s="7" t="n">
        <v>0.933</v>
      </c>
      <c r="T2868" s="7" t="n">
        <v>0</v>
      </c>
      <c r="U2868" s="7" t="n">
        <v>0</v>
      </c>
      <c r="V2868" s="7" t="n">
        <v>0.0659</v>
      </c>
      <c r="W2868" s="7"/>
    </row>
    <row r="2869" customFormat="false" ht="15" hidden="false" customHeight="false" outlineLevel="0" collapsed="false">
      <c r="A2869" s="7" t="s">
        <v>2983</v>
      </c>
      <c r="B2869" s="7" t="s">
        <v>128</v>
      </c>
      <c r="C2869" s="7" t="n">
        <v>40</v>
      </c>
      <c r="D2869" s="7" t="s">
        <v>104</v>
      </c>
      <c r="E2869" s="7" t="n">
        <v>132</v>
      </c>
      <c r="F2869" s="7" t="n">
        <v>5</v>
      </c>
      <c r="G2869" s="14" t="n">
        <v>3374.66</v>
      </c>
      <c r="H2869" s="14" t="n">
        <v>46099.17</v>
      </c>
      <c r="I2869" s="14" t="n">
        <v>56000</v>
      </c>
      <c r="J2869" s="14" t="n">
        <v>0</v>
      </c>
      <c r="K2869" s="14" t="n">
        <v>0</v>
      </c>
      <c r="L2869" s="14" t="n">
        <v>0</v>
      </c>
      <c r="M2869" s="14" t="n">
        <v>12300</v>
      </c>
      <c r="N2869" s="14" t="n">
        <v>37.6</v>
      </c>
      <c r="O2869" s="14" t="n">
        <v>256.95</v>
      </c>
      <c r="P2869" s="7" t="n">
        <v>10</v>
      </c>
      <c r="Q2869" s="7" t="n">
        <v>36</v>
      </c>
      <c r="R2869" s="7" t="n">
        <v>0</v>
      </c>
      <c r="S2869" s="7" t="n">
        <v>0.46</v>
      </c>
      <c r="T2869" s="7" t="n">
        <v>2</v>
      </c>
      <c r="U2869" s="7" t="n">
        <v>0</v>
      </c>
      <c r="V2869" s="7" t="n">
        <v>0.0568</v>
      </c>
      <c r="W2869" s="7"/>
    </row>
    <row r="2870" customFormat="false" ht="15" hidden="false" customHeight="false" outlineLevel="0" collapsed="false">
      <c r="A2870" s="7" t="s">
        <v>2984</v>
      </c>
      <c r="B2870" s="7" t="s">
        <v>128</v>
      </c>
      <c r="C2870" s="7" t="n">
        <v>29</v>
      </c>
      <c r="D2870" s="7" t="s">
        <v>104</v>
      </c>
      <c r="E2870" s="7" t="n">
        <v>20</v>
      </c>
      <c r="F2870" s="7" t="n">
        <v>2</v>
      </c>
      <c r="G2870" s="14" t="n">
        <v>3000.59</v>
      </c>
      <c r="H2870" s="14" t="n">
        <v>0</v>
      </c>
      <c r="I2870" s="14" t="n">
        <v>0</v>
      </c>
      <c r="J2870" s="14" t="n">
        <v>0</v>
      </c>
      <c r="K2870" s="14" t="n">
        <v>0</v>
      </c>
      <c r="L2870" s="14" t="n">
        <v>0</v>
      </c>
      <c r="M2870" s="14" t="n">
        <v>4900</v>
      </c>
      <c r="N2870" s="14" t="n">
        <v>68.3</v>
      </c>
      <c r="O2870" s="14" t="n">
        <v>369.04</v>
      </c>
      <c r="P2870" s="7" t="n">
        <v>3</v>
      </c>
      <c r="Q2870" s="7" t="n">
        <v>44</v>
      </c>
      <c r="R2870" s="7" t="n">
        <v>14</v>
      </c>
      <c r="S2870" s="7" t="n">
        <v>0.693</v>
      </c>
      <c r="T2870" s="7" t="n">
        <v>0</v>
      </c>
      <c r="U2870" s="7" t="n">
        <v>0</v>
      </c>
      <c r="V2870" s="7" t="n">
        <v>0.024</v>
      </c>
      <c r="W2870" s="7"/>
    </row>
    <row r="2871" customFormat="false" ht="15" hidden="false" customHeight="false" outlineLevel="0" collapsed="false">
      <c r="A2871" s="7" t="s">
        <v>2985</v>
      </c>
      <c r="B2871" s="7" t="s">
        <v>101</v>
      </c>
      <c r="C2871" s="7" t="n">
        <v>33</v>
      </c>
      <c r="D2871" s="7" t="s">
        <v>102</v>
      </c>
      <c r="E2871" s="7" t="n">
        <v>31</v>
      </c>
      <c r="F2871" s="7" t="n">
        <v>3</v>
      </c>
      <c r="G2871" s="14" t="n">
        <v>7413.77</v>
      </c>
      <c r="H2871" s="14" t="n">
        <v>19621.48</v>
      </c>
      <c r="I2871" s="14" t="n">
        <v>0</v>
      </c>
      <c r="J2871" s="14" t="n">
        <v>0</v>
      </c>
      <c r="K2871" s="14" t="n">
        <v>0</v>
      </c>
      <c r="L2871" s="14" t="n">
        <v>0</v>
      </c>
      <c r="M2871" s="14" t="n">
        <v>10700</v>
      </c>
      <c r="N2871" s="14" t="n">
        <v>50</v>
      </c>
      <c r="O2871" s="14" t="n">
        <v>421.93</v>
      </c>
      <c r="P2871" s="7" t="n">
        <v>3</v>
      </c>
      <c r="Q2871" s="7" t="n">
        <v>24</v>
      </c>
      <c r="R2871" s="7" t="n">
        <v>11</v>
      </c>
      <c r="S2871" s="7" t="n">
        <v>1</v>
      </c>
      <c r="T2871" s="7" t="n">
        <v>2</v>
      </c>
      <c r="U2871" s="7" t="n">
        <v>0</v>
      </c>
      <c r="V2871" s="7" t="n">
        <v>0.19</v>
      </c>
      <c r="W2871" s="7"/>
    </row>
    <row r="2872" customFormat="false" ht="15" hidden="false" customHeight="false" outlineLevel="0" collapsed="false">
      <c r="A2872" s="7" t="s">
        <v>2986</v>
      </c>
      <c r="B2872" s="7" t="s">
        <v>106</v>
      </c>
      <c r="C2872" s="7" t="n">
        <v>29</v>
      </c>
      <c r="D2872" s="7" t="s">
        <v>104</v>
      </c>
      <c r="E2872" s="7" t="n">
        <v>46</v>
      </c>
      <c r="F2872" s="7" t="n">
        <v>3</v>
      </c>
      <c r="G2872" s="14" t="n">
        <v>5278.11</v>
      </c>
      <c r="H2872" s="14" t="n">
        <v>0</v>
      </c>
      <c r="I2872" s="14" t="n">
        <v>0</v>
      </c>
      <c r="J2872" s="14" t="n">
        <v>0</v>
      </c>
      <c r="K2872" s="14" t="n">
        <v>147900</v>
      </c>
      <c r="L2872" s="14" t="n">
        <v>4110</v>
      </c>
      <c r="M2872" s="14"/>
      <c r="N2872" s="14"/>
      <c r="O2872" s="14" t="n">
        <v>0</v>
      </c>
      <c r="P2872" s="7" t="n">
        <v>3</v>
      </c>
      <c r="Q2872" s="7" t="n">
        <v>31</v>
      </c>
      <c r="R2872" s="7" t="n">
        <v>14</v>
      </c>
      <c r="S2872" s="7" t="n">
        <v>0.926</v>
      </c>
      <c r="T2872" s="7" t="n">
        <v>0</v>
      </c>
      <c r="U2872" s="7" t="n">
        <v>0</v>
      </c>
      <c r="V2872" s="7" t="n">
        <v>0.0276</v>
      </c>
      <c r="W2872" s="7"/>
    </row>
    <row r="2873" customFormat="false" ht="15" hidden="false" customHeight="false" outlineLevel="0" collapsed="false">
      <c r="A2873" s="7" t="s">
        <v>2987</v>
      </c>
      <c r="B2873" s="7" t="s">
        <v>106</v>
      </c>
      <c r="C2873" s="7" t="n">
        <v>26</v>
      </c>
      <c r="D2873" s="7" t="s">
        <v>102</v>
      </c>
      <c r="E2873" s="7" t="n">
        <v>13</v>
      </c>
      <c r="F2873" s="7" t="n">
        <v>3</v>
      </c>
      <c r="G2873" s="14" t="n">
        <v>5758.03</v>
      </c>
      <c r="H2873" s="14" t="n">
        <v>69184.59</v>
      </c>
      <c r="I2873" s="14" t="n">
        <v>0</v>
      </c>
      <c r="J2873" s="14" t="n">
        <v>0</v>
      </c>
      <c r="K2873" s="14" t="n">
        <v>0</v>
      </c>
      <c r="L2873" s="14" t="n">
        <v>0</v>
      </c>
      <c r="M2873" s="14" t="n">
        <v>16300</v>
      </c>
      <c r="N2873" s="14" t="n">
        <v>27.4</v>
      </c>
      <c r="O2873" s="14" t="n">
        <v>152.88</v>
      </c>
      <c r="P2873" s="7" t="n">
        <v>34</v>
      </c>
      <c r="Q2873" s="7" t="n">
        <v>13</v>
      </c>
      <c r="R2873" s="7" t="n">
        <v>0</v>
      </c>
      <c r="S2873" s="7" t="n">
        <v>0.559</v>
      </c>
      <c r="T2873" s="7" t="n">
        <v>0</v>
      </c>
      <c r="U2873" s="7" t="n">
        <v>0</v>
      </c>
      <c r="V2873" s="7" t="n">
        <v>0.094</v>
      </c>
      <c r="W2873" s="7"/>
    </row>
    <row r="2874" customFormat="false" ht="15" hidden="false" customHeight="false" outlineLevel="0" collapsed="false">
      <c r="A2874" s="7" t="s">
        <v>2988</v>
      </c>
      <c r="B2874" s="7" t="s">
        <v>108</v>
      </c>
      <c r="C2874" s="7" t="n">
        <v>19</v>
      </c>
      <c r="D2874" s="7" t="s">
        <v>102</v>
      </c>
      <c r="E2874" s="7" t="n">
        <v>4</v>
      </c>
      <c r="F2874" s="7" t="n">
        <v>2</v>
      </c>
      <c r="G2874" s="14" t="n">
        <v>1119.39</v>
      </c>
      <c r="H2874" s="14" t="n">
        <v>0</v>
      </c>
      <c r="I2874" s="14" t="n">
        <v>0</v>
      </c>
      <c r="J2874" s="14" t="n">
        <v>0</v>
      </c>
      <c r="K2874" s="14" t="n">
        <v>0</v>
      </c>
      <c r="L2874" s="14" t="n">
        <v>0</v>
      </c>
      <c r="M2874" s="14"/>
      <c r="N2874" s="14"/>
      <c r="O2874" s="14" t="n">
        <v>0</v>
      </c>
      <c r="P2874" s="7" t="n">
        <v>123</v>
      </c>
      <c r="Q2874" s="7" t="n">
        <v>0</v>
      </c>
      <c r="R2874" s="7" t="n">
        <v>0</v>
      </c>
      <c r="S2874" s="7"/>
      <c r="T2874" s="7" t="n">
        <v>0</v>
      </c>
      <c r="U2874" s="7" t="n">
        <v>0</v>
      </c>
      <c r="V2874" s="7" t="n">
        <v>0.3921</v>
      </c>
      <c r="W2874" s="7"/>
    </row>
    <row r="2875" customFormat="false" ht="15" hidden="false" customHeight="false" outlineLevel="0" collapsed="false">
      <c r="A2875" s="7" t="s">
        <v>2989</v>
      </c>
      <c r="B2875" s="7" t="s">
        <v>101</v>
      </c>
      <c r="C2875" s="7" t="n">
        <v>19</v>
      </c>
      <c r="D2875" s="7" t="s">
        <v>104</v>
      </c>
      <c r="E2875" s="7" t="n">
        <v>10</v>
      </c>
      <c r="F2875" s="7" t="n">
        <v>3</v>
      </c>
      <c r="G2875" s="14" t="n">
        <v>3961.12</v>
      </c>
      <c r="H2875" s="14" t="n">
        <v>55418.63</v>
      </c>
      <c r="I2875" s="14" t="n">
        <v>0</v>
      </c>
      <c r="J2875" s="14" t="n">
        <v>0</v>
      </c>
      <c r="K2875" s="14" t="n">
        <v>237900</v>
      </c>
      <c r="L2875" s="14" t="n">
        <v>0</v>
      </c>
      <c r="M2875" s="14"/>
      <c r="N2875" s="14"/>
      <c r="O2875" s="14" t="n">
        <v>0</v>
      </c>
      <c r="P2875" s="7" t="n">
        <v>2</v>
      </c>
      <c r="Q2875" s="7" t="n">
        <v>44</v>
      </c>
      <c r="R2875" s="7" t="n">
        <v>25</v>
      </c>
      <c r="S2875" s="7" t="n">
        <v>0.815</v>
      </c>
      <c r="T2875" s="7" t="n">
        <v>0</v>
      </c>
      <c r="U2875" s="7" t="n">
        <v>0</v>
      </c>
      <c r="V2875" s="7" t="n">
        <v>0.0307</v>
      </c>
      <c r="W2875" s="7"/>
    </row>
    <row r="2876" customFormat="false" ht="15" hidden="false" customHeight="false" outlineLevel="0" collapsed="false">
      <c r="A2876" s="7" t="s">
        <v>2990</v>
      </c>
      <c r="B2876" s="7" t="s">
        <v>128</v>
      </c>
      <c r="C2876" s="7" t="n">
        <v>27</v>
      </c>
      <c r="D2876" s="7" t="s">
        <v>102</v>
      </c>
      <c r="E2876" s="7" t="n">
        <v>64</v>
      </c>
      <c r="F2876" s="7" t="n">
        <v>2</v>
      </c>
      <c r="G2876" s="14" t="n">
        <v>729.38</v>
      </c>
      <c r="H2876" s="14" t="n">
        <v>0</v>
      </c>
      <c r="I2876" s="14" t="n">
        <v>0</v>
      </c>
      <c r="J2876" s="14" t="n">
        <v>0</v>
      </c>
      <c r="K2876" s="14" t="n">
        <v>0</v>
      </c>
      <c r="L2876" s="14" t="n">
        <v>6930</v>
      </c>
      <c r="M2876" s="14"/>
      <c r="N2876" s="14"/>
      <c r="O2876" s="14" t="n">
        <v>0</v>
      </c>
      <c r="P2876" s="7" t="n">
        <v>4</v>
      </c>
      <c r="Q2876" s="7" t="n">
        <v>81</v>
      </c>
      <c r="R2876" s="7" t="n">
        <v>32</v>
      </c>
      <c r="S2876" s="7" t="n">
        <v>1</v>
      </c>
      <c r="T2876" s="7" t="n">
        <v>0</v>
      </c>
      <c r="U2876" s="7" t="n">
        <v>0</v>
      </c>
      <c r="V2876" s="7" t="n">
        <v>0.0528</v>
      </c>
      <c r="W2876" s="7"/>
    </row>
    <row r="2877" customFormat="false" ht="15" hidden="false" customHeight="false" outlineLevel="0" collapsed="false">
      <c r="A2877" s="7" t="s">
        <v>2991</v>
      </c>
      <c r="B2877" s="7" t="s">
        <v>108</v>
      </c>
      <c r="C2877" s="7" t="n">
        <v>54</v>
      </c>
      <c r="D2877" s="7" t="s">
        <v>102</v>
      </c>
      <c r="E2877" s="7" t="n">
        <v>172</v>
      </c>
      <c r="F2877" s="7" t="n">
        <v>2</v>
      </c>
      <c r="G2877" s="14" t="n">
        <v>6268.39</v>
      </c>
      <c r="H2877" s="14" t="n">
        <v>0</v>
      </c>
      <c r="I2877" s="14" t="n">
        <v>69200</v>
      </c>
      <c r="J2877" s="14" t="n">
        <v>0</v>
      </c>
      <c r="K2877" s="14" t="n">
        <v>0</v>
      </c>
      <c r="L2877" s="14" t="n">
        <v>0</v>
      </c>
      <c r="M2877" s="14"/>
      <c r="N2877" s="14"/>
      <c r="O2877" s="14" t="n">
        <v>0</v>
      </c>
      <c r="P2877" s="7" t="n">
        <v>17</v>
      </c>
      <c r="Q2877" s="7" t="n">
        <v>22</v>
      </c>
      <c r="R2877" s="7" t="n">
        <v>5</v>
      </c>
      <c r="S2877" s="7" t="n">
        <v>0.619</v>
      </c>
      <c r="T2877" s="7" t="n">
        <v>0</v>
      </c>
      <c r="U2877" s="7" t="n">
        <v>0</v>
      </c>
      <c r="V2877" s="7" t="n">
        <v>0.0702</v>
      </c>
      <c r="W2877" s="7"/>
    </row>
    <row r="2878" customFormat="false" ht="15" hidden="false" customHeight="false" outlineLevel="0" collapsed="false">
      <c r="A2878" s="7" t="s">
        <v>2992</v>
      </c>
      <c r="B2878" s="7" t="s">
        <v>101</v>
      </c>
      <c r="C2878" s="7" t="n">
        <v>41</v>
      </c>
      <c r="D2878" s="7" t="s">
        <v>102</v>
      </c>
      <c r="E2878" s="7" t="n">
        <v>10</v>
      </c>
      <c r="F2878" s="7" t="n">
        <v>1</v>
      </c>
      <c r="G2878" s="14" t="n">
        <v>418.56</v>
      </c>
      <c r="H2878" s="14" t="n">
        <v>0</v>
      </c>
      <c r="I2878" s="14" t="n">
        <v>0</v>
      </c>
      <c r="J2878" s="14" t="n">
        <v>0</v>
      </c>
      <c r="K2878" s="14" t="n">
        <v>0</v>
      </c>
      <c r="L2878" s="14" t="n">
        <v>0</v>
      </c>
      <c r="M2878" s="14"/>
      <c r="N2878" s="14"/>
      <c r="O2878" s="14" t="n">
        <v>0</v>
      </c>
      <c r="P2878" s="7" t="n">
        <v>29</v>
      </c>
      <c r="Q2878" s="7" t="n">
        <v>8</v>
      </c>
      <c r="R2878" s="7" t="n">
        <v>8</v>
      </c>
      <c r="S2878" s="7" t="n">
        <v>0.758</v>
      </c>
      <c r="T2878" s="7" t="n">
        <v>3</v>
      </c>
      <c r="U2878" s="7" t="n">
        <v>1</v>
      </c>
      <c r="V2878" s="7" t="n">
        <v>0.6221</v>
      </c>
      <c r="W2878" s="7"/>
    </row>
    <row r="2879" customFormat="false" ht="15" hidden="false" customHeight="false" outlineLevel="0" collapsed="false">
      <c r="A2879" s="7" t="s">
        <v>2993</v>
      </c>
      <c r="B2879" s="7" t="s">
        <v>106</v>
      </c>
      <c r="C2879" s="7" t="n">
        <v>66</v>
      </c>
      <c r="D2879" s="7" t="s">
        <v>104</v>
      </c>
      <c r="E2879" s="7" t="n">
        <v>190</v>
      </c>
      <c r="F2879" s="7" t="n">
        <v>6</v>
      </c>
      <c r="G2879" s="14" t="n">
        <v>877.36</v>
      </c>
      <c r="H2879" s="14" t="n">
        <v>4712.38</v>
      </c>
      <c r="I2879" s="14" t="n">
        <v>11700</v>
      </c>
      <c r="J2879" s="14" t="n">
        <v>31539.1</v>
      </c>
      <c r="K2879" s="14" t="n">
        <v>0</v>
      </c>
      <c r="L2879" s="14" t="n">
        <v>0</v>
      </c>
      <c r="M2879" s="14" t="n">
        <v>4000</v>
      </c>
      <c r="N2879" s="14" t="n">
        <v>50.5</v>
      </c>
      <c r="O2879" s="14" t="n">
        <v>100.35</v>
      </c>
      <c r="P2879" s="7" t="n">
        <v>5</v>
      </c>
      <c r="Q2879" s="7" t="n">
        <v>43</v>
      </c>
      <c r="R2879" s="7" t="n">
        <v>3</v>
      </c>
      <c r="S2879" s="7" t="n">
        <v>0.512</v>
      </c>
      <c r="T2879" s="7" t="n">
        <v>0</v>
      </c>
      <c r="U2879" s="7" t="n">
        <v>0</v>
      </c>
      <c r="V2879" s="7" t="n">
        <v>0.0135</v>
      </c>
      <c r="W2879" s="7" t="s">
        <v>137</v>
      </c>
    </row>
    <row r="2880" customFormat="false" ht="15" hidden="false" customHeight="false" outlineLevel="0" collapsed="false">
      <c r="A2880" s="7" t="s">
        <v>2994</v>
      </c>
      <c r="B2880" s="7" t="s">
        <v>101</v>
      </c>
      <c r="C2880" s="7" t="n">
        <v>57</v>
      </c>
      <c r="D2880" s="7" t="s">
        <v>104</v>
      </c>
      <c r="E2880" s="7" t="n">
        <v>207</v>
      </c>
      <c r="F2880" s="7" t="n">
        <v>1</v>
      </c>
      <c r="G2880" s="14" t="n">
        <v>7228.86</v>
      </c>
      <c r="H2880" s="14" t="n">
        <v>0</v>
      </c>
      <c r="I2880" s="14" t="n">
        <v>0</v>
      </c>
      <c r="J2880" s="14" t="n">
        <v>0</v>
      </c>
      <c r="K2880" s="14" t="n">
        <v>0</v>
      </c>
      <c r="L2880" s="14" t="n">
        <v>0</v>
      </c>
      <c r="M2880" s="14"/>
      <c r="N2880" s="14"/>
      <c r="O2880" s="14" t="n">
        <v>0</v>
      </c>
      <c r="P2880" s="7" t="n">
        <v>3</v>
      </c>
      <c r="Q2880" s="7" t="n">
        <v>19</v>
      </c>
      <c r="R2880" s="7" t="n">
        <v>0</v>
      </c>
      <c r="S2880" s="7" t="n">
        <v>0.414</v>
      </c>
      <c r="T2880" s="7" t="n">
        <v>0</v>
      </c>
      <c r="U2880" s="7" t="n">
        <v>0</v>
      </c>
      <c r="V2880" s="7" t="n">
        <v>0.0331</v>
      </c>
      <c r="W2880" s="7"/>
    </row>
    <row r="2881" customFormat="false" ht="15" hidden="false" customHeight="false" outlineLevel="0" collapsed="false">
      <c r="A2881" s="7" t="s">
        <v>2995</v>
      </c>
      <c r="B2881" s="7" t="s">
        <v>101</v>
      </c>
      <c r="C2881" s="7" t="n">
        <v>47</v>
      </c>
      <c r="D2881" s="7" t="s">
        <v>104</v>
      </c>
      <c r="E2881" s="7" t="n">
        <v>56</v>
      </c>
      <c r="F2881" s="7" t="n">
        <v>2</v>
      </c>
      <c r="G2881" s="14" t="n">
        <v>1268.44</v>
      </c>
      <c r="H2881" s="14" t="n">
        <v>6562.32</v>
      </c>
      <c r="I2881" s="14" t="n">
        <v>0</v>
      </c>
      <c r="J2881" s="14" t="n">
        <v>0</v>
      </c>
      <c r="K2881" s="14" t="n">
        <v>0</v>
      </c>
      <c r="L2881" s="14" t="n">
        <v>0</v>
      </c>
      <c r="M2881" s="14"/>
      <c r="N2881" s="14"/>
      <c r="O2881" s="14" t="n">
        <v>0</v>
      </c>
      <c r="P2881" s="7" t="n">
        <v>21</v>
      </c>
      <c r="Q2881" s="7" t="n">
        <v>32</v>
      </c>
      <c r="R2881" s="7" t="n">
        <v>11</v>
      </c>
      <c r="S2881" s="7" t="n">
        <v>0.88</v>
      </c>
      <c r="T2881" s="7" t="n">
        <v>0</v>
      </c>
      <c r="U2881" s="7" t="n">
        <v>0</v>
      </c>
      <c r="V2881" s="7" t="n">
        <v>0.0244</v>
      </c>
      <c r="W2881" s="7"/>
    </row>
    <row r="2882" customFormat="false" ht="15" hidden="false" customHeight="false" outlineLevel="0" collapsed="false">
      <c r="A2882" s="7" t="s">
        <v>2996</v>
      </c>
      <c r="B2882" s="7" t="s">
        <v>101</v>
      </c>
      <c r="C2882" s="7" t="n">
        <v>48</v>
      </c>
      <c r="D2882" s="7" t="s">
        <v>104</v>
      </c>
      <c r="E2882" s="7" t="n">
        <v>120</v>
      </c>
      <c r="F2882" s="7" t="n">
        <v>3</v>
      </c>
      <c r="G2882" s="14" t="n">
        <v>7905.37</v>
      </c>
      <c r="H2882" s="14" t="n">
        <v>45521.48</v>
      </c>
      <c r="I2882" s="14" t="n">
        <v>0</v>
      </c>
      <c r="J2882" s="14" t="n">
        <v>120375.26</v>
      </c>
      <c r="K2882" s="14" t="n">
        <v>0</v>
      </c>
      <c r="L2882" s="14" t="n">
        <v>0</v>
      </c>
      <c r="M2882" s="14"/>
      <c r="N2882" s="14"/>
      <c r="O2882" s="14" t="n">
        <v>0</v>
      </c>
      <c r="P2882" s="7" t="n">
        <v>3</v>
      </c>
      <c r="Q2882" s="7" t="n">
        <v>35</v>
      </c>
      <c r="R2882" s="7" t="n">
        <v>0</v>
      </c>
      <c r="S2882" s="7" t="n">
        <v>0.636</v>
      </c>
      <c r="T2882" s="7" t="n">
        <v>0</v>
      </c>
      <c r="U2882" s="7" t="n">
        <v>0</v>
      </c>
      <c r="V2882" s="7" t="n">
        <v>0.022</v>
      </c>
      <c r="W2882" s="7" t="s">
        <v>137</v>
      </c>
    </row>
    <row r="2883" customFormat="false" ht="15" hidden="false" customHeight="false" outlineLevel="0" collapsed="false">
      <c r="A2883" s="7" t="s">
        <v>2997</v>
      </c>
      <c r="B2883" s="7" t="s">
        <v>101</v>
      </c>
      <c r="C2883" s="7" t="n">
        <v>21</v>
      </c>
      <c r="D2883" s="7" t="s">
        <v>102</v>
      </c>
      <c r="E2883" s="7" t="n">
        <v>12</v>
      </c>
      <c r="F2883" s="7" t="n">
        <v>3</v>
      </c>
      <c r="G2883" s="14" t="n">
        <v>996.99</v>
      </c>
      <c r="H2883" s="14" t="n">
        <v>0</v>
      </c>
      <c r="I2883" s="14" t="n">
        <v>21100</v>
      </c>
      <c r="J2883" s="14" t="n">
        <v>0</v>
      </c>
      <c r="K2883" s="14" t="n">
        <v>0</v>
      </c>
      <c r="L2883" s="14" t="n">
        <v>0</v>
      </c>
      <c r="M2883" s="14" t="n">
        <v>2800</v>
      </c>
      <c r="N2883" s="14" t="n">
        <v>64.2</v>
      </c>
      <c r="O2883" s="14" t="n">
        <v>219.58</v>
      </c>
      <c r="P2883" s="7" t="n">
        <v>13</v>
      </c>
      <c r="Q2883" s="7" t="n">
        <v>26</v>
      </c>
      <c r="R2883" s="7" t="n">
        <v>11</v>
      </c>
      <c r="S2883" s="7" t="n">
        <v>1</v>
      </c>
      <c r="T2883" s="7" t="n">
        <v>1</v>
      </c>
      <c r="U2883" s="7" t="n">
        <v>0</v>
      </c>
      <c r="V2883" s="7" t="n">
        <v>0.129</v>
      </c>
      <c r="W2883" s="7"/>
    </row>
    <row r="2884" customFormat="false" ht="15" hidden="false" customHeight="false" outlineLevel="0" collapsed="false">
      <c r="A2884" s="7" t="s">
        <v>2998</v>
      </c>
      <c r="B2884" s="7" t="s">
        <v>101</v>
      </c>
      <c r="C2884" s="7" t="n">
        <v>50</v>
      </c>
      <c r="D2884" s="7" t="s">
        <v>104</v>
      </c>
      <c r="E2884" s="7" t="n">
        <v>76</v>
      </c>
      <c r="F2884" s="7" t="n">
        <v>5</v>
      </c>
      <c r="G2884" s="14" t="n">
        <v>8498.15</v>
      </c>
      <c r="H2884" s="14" t="n">
        <v>33214.91</v>
      </c>
      <c r="I2884" s="14" t="n">
        <v>0</v>
      </c>
      <c r="J2884" s="14" t="n">
        <v>0</v>
      </c>
      <c r="K2884" s="14" t="n">
        <v>330700</v>
      </c>
      <c r="L2884" s="14" t="n">
        <v>2810</v>
      </c>
      <c r="M2884" s="14"/>
      <c r="N2884" s="14"/>
      <c r="O2884" s="14" t="n">
        <v>0</v>
      </c>
      <c r="P2884" s="7" t="n">
        <v>10</v>
      </c>
      <c r="Q2884" s="7" t="n">
        <v>48</v>
      </c>
      <c r="R2884" s="7" t="n">
        <v>0</v>
      </c>
      <c r="S2884" s="7" t="n">
        <v>0.516</v>
      </c>
      <c r="T2884" s="7" t="n">
        <v>0</v>
      </c>
      <c r="U2884" s="7" t="n">
        <v>0</v>
      </c>
      <c r="V2884" s="7" t="n">
        <v>0.0239</v>
      </c>
      <c r="W2884" s="7"/>
    </row>
    <row r="2885" customFormat="false" ht="15" hidden="false" customHeight="false" outlineLevel="0" collapsed="false">
      <c r="A2885" s="7" t="s">
        <v>2999</v>
      </c>
      <c r="B2885" s="7" t="s">
        <v>101</v>
      </c>
      <c r="C2885" s="7" t="n">
        <v>37</v>
      </c>
      <c r="D2885" s="7" t="s">
        <v>104</v>
      </c>
      <c r="E2885" s="7" t="n">
        <v>92</v>
      </c>
      <c r="F2885" s="7" t="n">
        <v>2</v>
      </c>
      <c r="G2885" s="14" t="n">
        <v>8380.23</v>
      </c>
      <c r="H2885" s="14" t="n">
        <v>0</v>
      </c>
      <c r="I2885" s="14" t="n">
        <v>0</v>
      </c>
      <c r="J2885" s="14" t="n">
        <v>0</v>
      </c>
      <c r="K2885" s="14" t="n">
        <v>136000</v>
      </c>
      <c r="L2885" s="14" t="n">
        <v>0</v>
      </c>
      <c r="M2885" s="14"/>
      <c r="N2885" s="14"/>
      <c r="O2885" s="14" t="n">
        <v>0</v>
      </c>
      <c r="P2885" s="7" t="n">
        <v>2</v>
      </c>
      <c r="Q2885" s="7" t="n">
        <v>50</v>
      </c>
      <c r="R2885" s="7" t="n">
        <v>10</v>
      </c>
      <c r="S2885" s="7" t="n">
        <v>0.706</v>
      </c>
      <c r="T2885" s="7" t="n">
        <v>0</v>
      </c>
      <c r="U2885" s="7" t="n">
        <v>0</v>
      </c>
      <c r="V2885" s="7" t="n">
        <v>0.0243</v>
      </c>
      <c r="W2885" s="7"/>
    </row>
    <row r="2886" customFormat="false" ht="15" hidden="false" customHeight="false" outlineLevel="0" collapsed="false">
      <c r="A2886" s="7" t="s">
        <v>3000</v>
      </c>
      <c r="B2886" s="7" t="s">
        <v>108</v>
      </c>
      <c r="C2886" s="7" t="n">
        <v>30</v>
      </c>
      <c r="D2886" s="7" t="s">
        <v>104</v>
      </c>
      <c r="E2886" s="7" t="n">
        <v>3</v>
      </c>
      <c r="F2886" s="7" t="n">
        <v>2</v>
      </c>
      <c r="G2886" s="14" t="n">
        <v>853.29</v>
      </c>
      <c r="H2886" s="14" t="n">
        <v>370.05</v>
      </c>
      <c r="I2886" s="14" t="n">
        <v>0</v>
      </c>
      <c r="J2886" s="14" t="n">
        <v>0</v>
      </c>
      <c r="K2886" s="14" t="n">
        <v>0</v>
      </c>
      <c r="L2886" s="14" t="n">
        <v>0</v>
      </c>
      <c r="M2886" s="14"/>
      <c r="N2886" s="14"/>
      <c r="O2886" s="14" t="n">
        <v>0</v>
      </c>
      <c r="P2886" s="7" t="n">
        <v>23</v>
      </c>
      <c r="Q2886" s="7" t="n">
        <v>68</v>
      </c>
      <c r="R2886" s="7" t="n">
        <v>15</v>
      </c>
      <c r="S2886" s="7" t="n">
        <v>0.882</v>
      </c>
      <c r="T2886" s="7" t="n">
        <v>0</v>
      </c>
      <c r="U2886" s="7" t="n">
        <v>0</v>
      </c>
      <c r="V2886" s="7" t="n">
        <v>0.0237</v>
      </c>
      <c r="W2886" s="7"/>
    </row>
    <row r="2887" customFormat="false" ht="15" hidden="false" customHeight="false" outlineLevel="0" collapsed="false">
      <c r="A2887" s="7" t="s">
        <v>3001</v>
      </c>
      <c r="B2887" s="7" t="s">
        <v>108</v>
      </c>
      <c r="C2887" s="7" t="n">
        <v>45</v>
      </c>
      <c r="D2887" s="7" t="s">
        <v>104</v>
      </c>
      <c r="E2887" s="7" t="n">
        <v>18</v>
      </c>
      <c r="F2887" s="7" t="n">
        <v>5</v>
      </c>
      <c r="G2887" s="14" t="n">
        <v>7809.01</v>
      </c>
      <c r="H2887" s="14" t="n">
        <v>68743.13</v>
      </c>
      <c r="I2887" s="14" t="n">
        <v>0</v>
      </c>
      <c r="J2887" s="14" t="n">
        <v>67689.44</v>
      </c>
      <c r="K2887" s="14" t="n">
        <v>262800</v>
      </c>
      <c r="L2887" s="14" t="n">
        <v>0</v>
      </c>
      <c r="M2887" s="14" t="n">
        <v>7900</v>
      </c>
      <c r="N2887" s="14" t="n">
        <v>35.3</v>
      </c>
      <c r="O2887" s="14" t="n">
        <v>1061.63</v>
      </c>
      <c r="P2887" s="7" t="n">
        <v>23</v>
      </c>
      <c r="Q2887" s="7" t="n">
        <v>28</v>
      </c>
      <c r="R2887" s="7" t="n">
        <v>0</v>
      </c>
      <c r="S2887" s="7" t="n">
        <v>0.795</v>
      </c>
      <c r="T2887" s="7" t="n">
        <v>0</v>
      </c>
      <c r="U2887" s="7" t="n">
        <v>0</v>
      </c>
      <c r="V2887" s="7" t="n">
        <v>0.0298</v>
      </c>
      <c r="W2887" s="7"/>
    </row>
    <row r="2888" customFormat="false" ht="15" hidden="false" customHeight="false" outlineLevel="0" collapsed="false">
      <c r="A2888" s="7" t="s">
        <v>3002</v>
      </c>
      <c r="B2888" s="7" t="s">
        <v>106</v>
      </c>
      <c r="C2888" s="7" t="n">
        <v>35</v>
      </c>
      <c r="D2888" s="7" t="s">
        <v>102</v>
      </c>
      <c r="E2888" s="7" t="n">
        <v>36</v>
      </c>
      <c r="F2888" s="7" t="n">
        <v>1</v>
      </c>
      <c r="G2888" s="14" t="n">
        <v>1478.24</v>
      </c>
      <c r="H2888" s="14" t="n">
        <v>0</v>
      </c>
      <c r="I2888" s="14" t="n">
        <v>0</v>
      </c>
      <c r="J2888" s="14" t="n">
        <v>0</v>
      </c>
      <c r="K2888" s="14" t="n">
        <v>0</v>
      </c>
      <c r="L2888" s="14" t="n">
        <v>0</v>
      </c>
      <c r="M2888" s="14"/>
      <c r="N2888" s="14"/>
      <c r="O2888" s="14" t="n">
        <v>0</v>
      </c>
      <c r="P2888" s="7" t="n">
        <v>32</v>
      </c>
      <c r="Q2888" s="7" t="n">
        <v>9</v>
      </c>
      <c r="R2888" s="7" t="n">
        <v>8</v>
      </c>
      <c r="S2888" s="7" t="n">
        <v>0.868</v>
      </c>
      <c r="T2888" s="7" t="n">
        <v>0</v>
      </c>
      <c r="U2888" s="7" t="n">
        <v>0</v>
      </c>
      <c r="V2888" s="7" t="n">
        <v>0.1465</v>
      </c>
      <c r="W2888" s="7"/>
    </row>
    <row r="2889" customFormat="false" ht="15" hidden="false" customHeight="false" outlineLevel="0" collapsed="false">
      <c r="A2889" s="7" t="s">
        <v>3003</v>
      </c>
      <c r="B2889" s="7" t="s">
        <v>101</v>
      </c>
      <c r="C2889" s="7" t="n">
        <v>37</v>
      </c>
      <c r="D2889" s="7" t="s">
        <v>102</v>
      </c>
      <c r="E2889" s="7" t="n">
        <v>149</v>
      </c>
      <c r="F2889" s="7" t="n">
        <v>2</v>
      </c>
      <c r="G2889" s="14" t="n">
        <v>6671.37</v>
      </c>
      <c r="H2889" s="14" t="n">
        <v>21638.1</v>
      </c>
      <c r="I2889" s="14" t="n">
        <v>0</v>
      </c>
      <c r="J2889" s="14" t="n">
        <v>0</v>
      </c>
      <c r="K2889" s="14" t="n">
        <v>0</v>
      </c>
      <c r="L2889" s="14" t="n">
        <v>0</v>
      </c>
      <c r="M2889" s="14"/>
      <c r="N2889" s="14"/>
      <c r="O2889" s="14" t="n">
        <v>0</v>
      </c>
      <c r="P2889" s="7" t="n">
        <v>21</v>
      </c>
      <c r="Q2889" s="7" t="n">
        <v>27</v>
      </c>
      <c r="R2889" s="7" t="n">
        <v>8</v>
      </c>
      <c r="S2889" s="7" t="n">
        <v>0.858</v>
      </c>
      <c r="T2889" s="7" t="n">
        <v>0</v>
      </c>
      <c r="U2889" s="7" t="n">
        <v>0</v>
      </c>
      <c r="V2889" s="7" t="n">
        <v>0.0568</v>
      </c>
      <c r="W2889" s="7"/>
    </row>
    <row r="2890" customFormat="false" ht="15" hidden="false" customHeight="false" outlineLevel="0" collapsed="false">
      <c r="A2890" s="7" t="s">
        <v>3004</v>
      </c>
      <c r="B2890" s="7" t="s">
        <v>101</v>
      </c>
      <c r="C2890" s="7" t="n">
        <v>55</v>
      </c>
      <c r="D2890" s="7" t="s">
        <v>104</v>
      </c>
      <c r="E2890" s="7" t="n">
        <v>206</v>
      </c>
      <c r="F2890" s="7" t="n">
        <v>2</v>
      </c>
      <c r="G2890" s="14" t="n">
        <v>1570.72</v>
      </c>
      <c r="H2890" s="14" t="n">
        <v>0</v>
      </c>
      <c r="I2890" s="14" t="n">
        <v>0</v>
      </c>
      <c r="J2890" s="14" t="n">
        <v>0</v>
      </c>
      <c r="K2890" s="14" t="n">
        <v>0</v>
      </c>
      <c r="L2890" s="14" t="n">
        <v>0</v>
      </c>
      <c r="M2890" s="14"/>
      <c r="N2890" s="14"/>
      <c r="O2890" s="14" t="n">
        <v>0</v>
      </c>
      <c r="P2890" s="7" t="n">
        <v>8</v>
      </c>
      <c r="Q2890" s="7" t="n">
        <v>47</v>
      </c>
      <c r="R2890" s="7" t="n">
        <v>0</v>
      </c>
      <c r="S2890" s="7" t="n">
        <v>0.726</v>
      </c>
      <c r="T2890" s="7" t="n">
        <v>0</v>
      </c>
      <c r="U2890" s="7" t="n">
        <v>0</v>
      </c>
      <c r="V2890" s="7" t="n">
        <v>0.023</v>
      </c>
      <c r="W2890" s="7"/>
    </row>
    <row r="2891" customFormat="false" ht="15" hidden="false" customHeight="false" outlineLevel="0" collapsed="false">
      <c r="A2891" s="7" t="s">
        <v>3005</v>
      </c>
      <c r="B2891" s="7" t="s">
        <v>101</v>
      </c>
      <c r="C2891" s="7" t="n">
        <v>41</v>
      </c>
      <c r="D2891" s="7" t="s">
        <v>104</v>
      </c>
      <c r="E2891" s="7" t="n">
        <v>73</v>
      </c>
      <c r="F2891" s="7" t="n">
        <v>2</v>
      </c>
      <c r="G2891" s="14" t="n">
        <v>3225.74</v>
      </c>
      <c r="H2891" s="14" t="n">
        <v>0</v>
      </c>
      <c r="I2891" s="14" t="n">
        <v>0</v>
      </c>
      <c r="J2891" s="14" t="n">
        <v>0</v>
      </c>
      <c r="K2891" s="14" t="n">
        <v>0</v>
      </c>
      <c r="L2891" s="14" t="n">
        <v>0</v>
      </c>
      <c r="M2891" s="14" t="n">
        <v>9400</v>
      </c>
      <c r="N2891" s="14" t="n">
        <v>31.8</v>
      </c>
      <c r="O2891" s="14" t="n">
        <v>224.75</v>
      </c>
      <c r="P2891" s="7" t="n">
        <v>65</v>
      </c>
      <c r="Q2891" s="7" t="n">
        <v>12</v>
      </c>
      <c r="R2891" s="7" t="n">
        <v>15</v>
      </c>
      <c r="S2891" s="7" t="n">
        <v>0.678</v>
      </c>
      <c r="T2891" s="7" t="n">
        <v>1</v>
      </c>
      <c r="U2891" s="7" t="n">
        <v>1</v>
      </c>
      <c r="V2891" s="7" t="n">
        <v>0.0704</v>
      </c>
      <c r="W2891" s="7" t="s">
        <v>137</v>
      </c>
    </row>
    <row r="2892" customFormat="false" ht="15" hidden="false" customHeight="false" outlineLevel="0" collapsed="false">
      <c r="A2892" s="7" t="s">
        <v>3006</v>
      </c>
      <c r="B2892" s="7" t="s">
        <v>108</v>
      </c>
      <c r="C2892" s="7" t="n">
        <v>70</v>
      </c>
      <c r="D2892" s="7" t="s">
        <v>104</v>
      </c>
      <c r="E2892" s="7" t="n">
        <v>199</v>
      </c>
      <c r="F2892" s="7" t="n">
        <v>2</v>
      </c>
      <c r="G2892" s="14" t="n">
        <v>6075.22</v>
      </c>
      <c r="H2892" s="14" t="n">
        <v>0</v>
      </c>
      <c r="I2892" s="14" t="n">
        <v>0</v>
      </c>
      <c r="J2892" s="14" t="n">
        <v>0</v>
      </c>
      <c r="K2892" s="14" t="n">
        <v>0</v>
      </c>
      <c r="L2892" s="14" t="n">
        <v>6750</v>
      </c>
      <c r="M2892" s="14"/>
      <c r="N2892" s="14"/>
      <c r="O2892" s="14" t="n">
        <v>0</v>
      </c>
      <c r="P2892" s="7" t="n">
        <v>14</v>
      </c>
      <c r="Q2892" s="7" t="n">
        <v>35</v>
      </c>
      <c r="R2892" s="7" t="n">
        <v>0</v>
      </c>
      <c r="S2892" s="7" t="n">
        <v>0.49</v>
      </c>
      <c r="T2892" s="7" t="n">
        <v>0</v>
      </c>
      <c r="U2892" s="7" t="n">
        <v>0</v>
      </c>
      <c r="V2892" s="7" t="n">
        <v>0.0347</v>
      </c>
      <c r="W2892" s="7"/>
    </row>
    <row r="2893" customFormat="false" ht="15" hidden="false" customHeight="false" outlineLevel="0" collapsed="false">
      <c r="A2893" s="7" t="s">
        <v>3007</v>
      </c>
      <c r="B2893" s="7" t="s">
        <v>101</v>
      </c>
      <c r="C2893" s="7" t="n">
        <v>59</v>
      </c>
      <c r="D2893" s="7" t="s">
        <v>102</v>
      </c>
      <c r="E2893" s="7" t="n">
        <v>261</v>
      </c>
      <c r="F2893" s="7" t="n">
        <v>1</v>
      </c>
      <c r="G2893" s="14" t="n">
        <v>4174.82</v>
      </c>
      <c r="H2893" s="14" t="n">
        <v>0</v>
      </c>
      <c r="I2893" s="14" t="n">
        <v>0</v>
      </c>
      <c r="J2893" s="14" t="n">
        <v>0</v>
      </c>
      <c r="K2893" s="14" t="n">
        <v>0</v>
      </c>
      <c r="L2893" s="14" t="n">
        <v>0</v>
      </c>
      <c r="M2893" s="14"/>
      <c r="N2893" s="14"/>
      <c r="O2893" s="14" t="n">
        <v>0</v>
      </c>
      <c r="P2893" s="7" t="n">
        <v>340</v>
      </c>
      <c r="Q2893" s="7" t="n">
        <v>0</v>
      </c>
      <c r="R2893" s="7" t="n">
        <v>0</v>
      </c>
      <c r="S2893" s="7"/>
      <c r="T2893" s="7" t="n">
        <v>2</v>
      </c>
      <c r="U2893" s="7" t="n">
        <v>1</v>
      </c>
      <c r="V2893" s="7" t="n">
        <v>0.6057</v>
      </c>
      <c r="W2893" s="7"/>
    </row>
    <row r="2894" customFormat="false" ht="15" hidden="false" customHeight="false" outlineLevel="0" collapsed="false">
      <c r="A2894" s="7" t="s">
        <v>3008</v>
      </c>
      <c r="B2894" s="7" t="s">
        <v>101</v>
      </c>
      <c r="C2894" s="7" t="n">
        <v>44</v>
      </c>
      <c r="D2894" s="7" t="s">
        <v>102</v>
      </c>
      <c r="E2894" s="7" t="n">
        <v>156</v>
      </c>
      <c r="F2894" s="7" t="n">
        <v>5</v>
      </c>
      <c r="G2894" s="14" t="n">
        <v>7355.44</v>
      </c>
      <c r="H2894" s="14" t="n">
        <v>16175.2</v>
      </c>
      <c r="I2894" s="14" t="n">
        <v>43000</v>
      </c>
      <c r="J2894" s="14" t="n">
        <v>0</v>
      </c>
      <c r="K2894" s="14" t="n">
        <v>124900</v>
      </c>
      <c r="L2894" s="14" t="n">
        <v>0</v>
      </c>
      <c r="M2894" s="14" t="n">
        <v>18000</v>
      </c>
      <c r="N2894" s="14" t="n">
        <v>26.2</v>
      </c>
      <c r="O2894" s="14" t="n">
        <v>264.49</v>
      </c>
      <c r="P2894" s="7" t="n">
        <v>11</v>
      </c>
      <c r="Q2894" s="7" t="n">
        <v>22</v>
      </c>
      <c r="R2894" s="7" t="n">
        <v>12</v>
      </c>
      <c r="S2894" s="7" t="n">
        <v>0.526</v>
      </c>
      <c r="T2894" s="7" t="n">
        <v>0</v>
      </c>
      <c r="U2894" s="7" t="n">
        <v>0</v>
      </c>
      <c r="V2894" s="7" t="n">
        <v>0.0389</v>
      </c>
      <c r="W2894" s="7"/>
    </row>
    <row r="2895" customFormat="false" ht="15" hidden="false" customHeight="false" outlineLevel="0" collapsed="false">
      <c r="A2895" s="7" t="s">
        <v>3009</v>
      </c>
      <c r="B2895" s="7" t="s">
        <v>128</v>
      </c>
      <c r="C2895" s="7" t="n">
        <v>64</v>
      </c>
      <c r="D2895" s="7" t="s">
        <v>104</v>
      </c>
      <c r="E2895" s="7" t="n">
        <v>11</v>
      </c>
      <c r="F2895" s="7" t="n">
        <v>1</v>
      </c>
      <c r="G2895" s="14" t="n">
        <v>3180.25</v>
      </c>
      <c r="H2895" s="14" t="n">
        <v>0</v>
      </c>
      <c r="I2895" s="14" t="n">
        <v>0</v>
      </c>
      <c r="J2895" s="14" t="n">
        <v>0</v>
      </c>
      <c r="K2895" s="14" t="n">
        <v>0</v>
      </c>
      <c r="L2895" s="14" t="n">
        <v>0</v>
      </c>
      <c r="M2895" s="14"/>
      <c r="N2895" s="14"/>
      <c r="O2895" s="14" t="n">
        <v>0</v>
      </c>
      <c r="P2895" s="7" t="n">
        <v>16</v>
      </c>
      <c r="Q2895" s="7" t="n">
        <v>23</v>
      </c>
      <c r="R2895" s="7" t="n">
        <v>12</v>
      </c>
      <c r="S2895" s="7" t="n">
        <v>0.495</v>
      </c>
      <c r="T2895" s="7" t="n">
        <v>0</v>
      </c>
      <c r="U2895" s="7" t="n">
        <v>0</v>
      </c>
      <c r="V2895" s="7" t="n">
        <v>0.0597</v>
      </c>
      <c r="W2895" s="7"/>
    </row>
    <row r="2896" customFormat="false" ht="15" hidden="false" customHeight="false" outlineLevel="0" collapsed="false">
      <c r="A2896" s="7" t="s">
        <v>3010</v>
      </c>
      <c r="B2896" s="7" t="s">
        <v>101</v>
      </c>
      <c r="C2896" s="7" t="n">
        <v>19</v>
      </c>
      <c r="D2896" s="7" t="s">
        <v>102</v>
      </c>
      <c r="E2896" s="7" t="n">
        <v>5</v>
      </c>
      <c r="F2896" s="7" t="n">
        <v>3</v>
      </c>
      <c r="G2896" s="14" t="n">
        <v>283.14</v>
      </c>
      <c r="H2896" s="14" t="n">
        <v>1160.72</v>
      </c>
      <c r="I2896" s="14" t="n">
        <v>0</v>
      </c>
      <c r="J2896" s="14" t="n">
        <v>0</v>
      </c>
      <c r="K2896" s="14" t="n">
        <v>0</v>
      </c>
      <c r="L2896" s="14" t="n">
        <v>10480</v>
      </c>
      <c r="M2896" s="14"/>
      <c r="N2896" s="14"/>
      <c r="O2896" s="14" t="n">
        <v>0</v>
      </c>
      <c r="P2896" s="7" t="n">
        <v>1</v>
      </c>
      <c r="Q2896" s="7" t="n">
        <v>11</v>
      </c>
      <c r="R2896" s="7" t="n">
        <v>0</v>
      </c>
      <c r="S2896" s="7" t="n">
        <v>0.9</v>
      </c>
      <c r="T2896" s="7" t="n">
        <v>0</v>
      </c>
      <c r="U2896" s="7" t="n">
        <v>0</v>
      </c>
      <c r="V2896" s="7" t="n">
        <v>0.0911</v>
      </c>
      <c r="W2896" s="7"/>
    </row>
    <row r="2897" customFormat="false" ht="15" hidden="false" customHeight="false" outlineLevel="0" collapsed="false">
      <c r="A2897" s="7" t="s">
        <v>3011</v>
      </c>
      <c r="B2897" s="7" t="s">
        <v>106</v>
      </c>
      <c r="C2897" s="7" t="n">
        <v>31</v>
      </c>
      <c r="D2897" s="7" t="s">
        <v>104</v>
      </c>
      <c r="E2897" s="7" t="n">
        <v>1</v>
      </c>
      <c r="F2897" s="7" t="n">
        <v>3</v>
      </c>
      <c r="G2897" s="14" t="n">
        <v>13553.8</v>
      </c>
      <c r="H2897" s="14" t="n">
        <v>16905.83</v>
      </c>
      <c r="I2897" s="14" t="n">
        <v>40700</v>
      </c>
      <c r="J2897" s="14" t="n">
        <v>0</v>
      </c>
      <c r="K2897" s="14" t="n">
        <v>0</v>
      </c>
      <c r="L2897" s="14" t="n">
        <v>0</v>
      </c>
      <c r="M2897" s="14"/>
      <c r="N2897" s="14"/>
      <c r="O2897" s="14" t="n">
        <v>0</v>
      </c>
      <c r="P2897" s="7" t="n">
        <v>5</v>
      </c>
      <c r="Q2897" s="7" t="n">
        <v>85</v>
      </c>
      <c r="R2897" s="7" t="n">
        <v>15</v>
      </c>
      <c r="S2897" s="7" t="n">
        <v>0.686</v>
      </c>
      <c r="T2897" s="7" t="n">
        <v>2</v>
      </c>
      <c r="U2897" s="7" t="n">
        <v>0</v>
      </c>
      <c r="V2897" s="7" t="n">
        <v>0.0739</v>
      </c>
      <c r="W2897" s="7"/>
    </row>
    <row r="2898" customFormat="false" ht="15" hidden="false" customHeight="false" outlineLevel="0" collapsed="false">
      <c r="A2898" s="7" t="s">
        <v>3012</v>
      </c>
      <c r="B2898" s="7" t="s">
        <v>128</v>
      </c>
      <c r="C2898" s="7" t="n">
        <v>32</v>
      </c>
      <c r="D2898" s="7" t="s">
        <v>102</v>
      </c>
      <c r="E2898" s="7" t="n">
        <v>39</v>
      </c>
      <c r="F2898" s="7" t="n">
        <v>3</v>
      </c>
      <c r="G2898" s="14" t="n">
        <v>1317.47</v>
      </c>
      <c r="H2898" s="14" t="n">
        <v>19078.52</v>
      </c>
      <c r="I2898" s="14" t="n">
        <v>0</v>
      </c>
      <c r="J2898" s="14" t="n">
        <v>0</v>
      </c>
      <c r="K2898" s="14" t="n">
        <v>82200</v>
      </c>
      <c r="L2898" s="14" t="n">
        <v>0</v>
      </c>
      <c r="M2898" s="14"/>
      <c r="N2898" s="14"/>
      <c r="O2898" s="14" t="n">
        <v>0</v>
      </c>
      <c r="P2898" s="7" t="n">
        <v>26</v>
      </c>
      <c r="Q2898" s="7" t="n">
        <v>5</v>
      </c>
      <c r="R2898" s="7" t="n">
        <v>6</v>
      </c>
      <c r="S2898" s="7" t="n">
        <v>0.713</v>
      </c>
      <c r="T2898" s="7" t="n">
        <v>0</v>
      </c>
      <c r="U2898" s="7" t="n">
        <v>0</v>
      </c>
      <c r="V2898" s="7" t="n">
        <v>0.1446</v>
      </c>
      <c r="W2898" s="7"/>
    </row>
    <row r="2899" customFormat="false" ht="15" hidden="false" customHeight="false" outlineLevel="0" collapsed="false">
      <c r="A2899" s="7" t="s">
        <v>3013</v>
      </c>
      <c r="B2899" s="7" t="s">
        <v>106</v>
      </c>
      <c r="C2899" s="7" t="n">
        <v>61</v>
      </c>
      <c r="D2899" s="7" t="s">
        <v>102</v>
      </c>
      <c r="E2899" s="7" t="n">
        <v>165</v>
      </c>
      <c r="F2899" s="7" t="n">
        <v>2</v>
      </c>
      <c r="G2899" s="14" t="n">
        <v>1985.83</v>
      </c>
      <c r="H2899" s="14" t="n">
        <v>12581.88</v>
      </c>
      <c r="I2899" s="14" t="n">
        <v>0</v>
      </c>
      <c r="J2899" s="14" t="n">
        <v>0</v>
      </c>
      <c r="K2899" s="14" t="n">
        <v>0</v>
      </c>
      <c r="L2899" s="14" t="n">
        <v>0</v>
      </c>
      <c r="M2899" s="14"/>
      <c r="N2899" s="14"/>
      <c r="O2899" s="14" t="n">
        <v>0</v>
      </c>
      <c r="P2899" s="7" t="n">
        <v>0</v>
      </c>
      <c r="Q2899" s="7" t="n">
        <v>12</v>
      </c>
      <c r="R2899" s="7" t="n">
        <v>0</v>
      </c>
      <c r="S2899" s="7" t="n">
        <v>0.486</v>
      </c>
      <c r="T2899" s="7" t="n">
        <v>0</v>
      </c>
      <c r="U2899" s="7" t="n">
        <v>0</v>
      </c>
      <c r="V2899" s="7" t="n">
        <v>0.0586</v>
      </c>
      <c r="W2899" s="7"/>
    </row>
    <row r="2900" customFormat="false" ht="15" hidden="false" customHeight="false" outlineLevel="0" collapsed="false">
      <c r="A2900" s="7" t="s">
        <v>3014</v>
      </c>
      <c r="B2900" s="7" t="s">
        <v>108</v>
      </c>
      <c r="C2900" s="7" t="n">
        <v>35</v>
      </c>
      <c r="D2900" s="7" t="s">
        <v>104</v>
      </c>
      <c r="E2900" s="7" t="n">
        <v>76</v>
      </c>
      <c r="F2900" s="7" t="n">
        <v>4</v>
      </c>
      <c r="G2900" s="14" t="n">
        <v>3936.03</v>
      </c>
      <c r="H2900" s="14" t="n">
        <v>32280.88</v>
      </c>
      <c r="I2900" s="14" t="n">
        <v>0</v>
      </c>
      <c r="J2900" s="14" t="n">
        <v>0</v>
      </c>
      <c r="K2900" s="14" t="n">
        <v>0</v>
      </c>
      <c r="L2900" s="14" t="n">
        <v>0</v>
      </c>
      <c r="M2900" s="14" t="n">
        <v>20200</v>
      </c>
      <c r="N2900" s="14" t="n">
        <v>18.2</v>
      </c>
      <c r="O2900" s="14" t="n">
        <v>1215.2</v>
      </c>
      <c r="P2900" s="7" t="n">
        <v>2</v>
      </c>
      <c r="Q2900" s="7" t="n">
        <v>43</v>
      </c>
      <c r="R2900" s="7" t="n">
        <v>16</v>
      </c>
      <c r="S2900" s="7" t="n">
        <v>0.704</v>
      </c>
      <c r="T2900" s="7" t="n">
        <v>1</v>
      </c>
      <c r="U2900" s="7" t="n">
        <v>0</v>
      </c>
      <c r="V2900" s="7" t="n">
        <v>0.0254</v>
      </c>
      <c r="W2900" s="7"/>
    </row>
    <row r="2901" customFormat="false" ht="15" hidden="false" customHeight="false" outlineLevel="0" collapsed="false">
      <c r="A2901" s="7" t="s">
        <v>3015</v>
      </c>
      <c r="B2901" s="7" t="s">
        <v>101</v>
      </c>
      <c r="C2901" s="7" t="n">
        <v>37</v>
      </c>
      <c r="D2901" s="7" t="s">
        <v>102</v>
      </c>
      <c r="E2901" s="7" t="n">
        <v>14</v>
      </c>
      <c r="F2901" s="7" t="n">
        <v>2</v>
      </c>
      <c r="G2901" s="14" t="n">
        <v>3481.98</v>
      </c>
      <c r="H2901" s="14" t="n">
        <v>0</v>
      </c>
      <c r="I2901" s="14" t="n">
        <v>0</v>
      </c>
      <c r="J2901" s="14" t="n">
        <v>0</v>
      </c>
      <c r="K2901" s="14" t="n">
        <v>161900</v>
      </c>
      <c r="L2901" s="14" t="n">
        <v>0</v>
      </c>
      <c r="M2901" s="14"/>
      <c r="N2901" s="14"/>
      <c r="O2901" s="14" t="n">
        <v>0</v>
      </c>
      <c r="P2901" s="7" t="n">
        <v>317</v>
      </c>
      <c r="Q2901" s="7" t="n">
        <v>0</v>
      </c>
      <c r="R2901" s="7" t="n">
        <v>0</v>
      </c>
      <c r="S2901" s="7"/>
      <c r="T2901" s="7" t="n">
        <v>0</v>
      </c>
      <c r="U2901" s="7" t="n">
        <v>0</v>
      </c>
      <c r="V2901" s="7" t="n">
        <v>0.4552</v>
      </c>
      <c r="W2901" s="7"/>
    </row>
    <row r="2902" customFormat="false" ht="15" hidden="false" customHeight="false" outlineLevel="0" collapsed="false">
      <c r="A2902" s="7" t="s">
        <v>3016</v>
      </c>
      <c r="B2902" s="7" t="s">
        <v>101</v>
      </c>
      <c r="C2902" s="7" t="n">
        <v>38</v>
      </c>
      <c r="D2902" s="7" t="s">
        <v>102</v>
      </c>
      <c r="E2902" s="7" t="n">
        <v>30</v>
      </c>
      <c r="F2902" s="7" t="n">
        <v>3</v>
      </c>
      <c r="G2902" s="14" t="n">
        <v>1258.09</v>
      </c>
      <c r="H2902" s="14" t="n">
        <v>0</v>
      </c>
      <c r="I2902" s="14" t="n">
        <v>0</v>
      </c>
      <c r="J2902" s="14" t="n">
        <v>0</v>
      </c>
      <c r="K2902" s="14" t="n">
        <v>115500</v>
      </c>
      <c r="L2902" s="14" t="n">
        <v>0</v>
      </c>
      <c r="M2902" s="14"/>
      <c r="N2902" s="14"/>
      <c r="O2902" s="14" t="n">
        <v>0</v>
      </c>
      <c r="P2902" s="7" t="n">
        <v>294</v>
      </c>
      <c r="Q2902" s="7" t="n">
        <v>0</v>
      </c>
      <c r="R2902" s="7" t="n">
        <v>0</v>
      </c>
      <c r="S2902" s="7"/>
      <c r="T2902" s="7" t="n">
        <v>0</v>
      </c>
      <c r="U2902" s="7" t="n">
        <v>0</v>
      </c>
      <c r="V2902" s="7" t="n">
        <v>0.3461</v>
      </c>
      <c r="W2902" s="7"/>
    </row>
    <row r="2903" customFormat="false" ht="15" hidden="false" customHeight="false" outlineLevel="0" collapsed="false">
      <c r="A2903" s="7" t="s">
        <v>3017</v>
      </c>
      <c r="B2903" s="7" t="s">
        <v>108</v>
      </c>
      <c r="C2903" s="7" t="n">
        <v>30</v>
      </c>
      <c r="D2903" s="7" t="s">
        <v>102</v>
      </c>
      <c r="E2903" s="7" t="n">
        <v>24</v>
      </c>
      <c r="F2903" s="7" t="n">
        <v>4</v>
      </c>
      <c r="G2903" s="14" t="n">
        <v>10775.78</v>
      </c>
      <c r="H2903" s="14" t="n">
        <v>27246.36</v>
      </c>
      <c r="I2903" s="14" t="n">
        <v>0</v>
      </c>
      <c r="J2903" s="14" t="n">
        <v>0</v>
      </c>
      <c r="K2903" s="14" t="n">
        <v>0</v>
      </c>
      <c r="L2903" s="14" t="n">
        <v>10990</v>
      </c>
      <c r="M2903" s="14" t="n">
        <v>7900</v>
      </c>
      <c r="N2903" s="14" t="n">
        <v>6</v>
      </c>
      <c r="O2903" s="14" t="n">
        <v>205.29</v>
      </c>
      <c r="P2903" s="7" t="n">
        <v>47</v>
      </c>
      <c r="Q2903" s="7" t="n">
        <v>6</v>
      </c>
      <c r="R2903" s="7" t="n">
        <v>9</v>
      </c>
      <c r="S2903" s="7" t="n">
        <v>0.722</v>
      </c>
      <c r="T2903" s="7" t="n">
        <v>0</v>
      </c>
      <c r="U2903" s="7" t="n">
        <v>0</v>
      </c>
      <c r="V2903" s="7" t="n">
        <v>0.0633</v>
      </c>
      <c r="W2903" s="7"/>
    </row>
    <row r="2904" customFormat="false" ht="15" hidden="false" customHeight="false" outlineLevel="0" collapsed="false">
      <c r="A2904" s="7" t="s">
        <v>3018</v>
      </c>
      <c r="B2904" s="7" t="s">
        <v>108</v>
      </c>
      <c r="C2904" s="7" t="n">
        <v>57</v>
      </c>
      <c r="D2904" s="7" t="s">
        <v>102</v>
      </c>
      <c r="E2904" s="7" t="n">
        <v>179</v>
      </c>
      <c r="F2904" s="7" t="n">
        <v>2</v>
      </c>
      <c r="G2904" s="14" t="n">
        <v>2776.99</v>
      </c>
      <c r="H2904" s="14" t="n">
        <v>0</v>
      </c>
      <c r="I2904" s="14" t="n">
        <v>15000</v>
      </c>
      <c r="J2904" s="14" t="n">
        <v>0</v>
      </c>
      <c r="K2904" s="14" t="n">
        <v>0</v>
      </c>
      <c r="L2904" s="14" t="n">
        <v>0</v>
      </c>
      <c r="M2904" s="14"/>
      <c r="N2904" s="14"/>
      <c r="O2904" s="14" t="n">
        <v>0</v>
      </c>
      <c r="P2904" s="7" t="n">
        <v>12</v>
      </c>
      <c r="Q2904" s="7" t="n">
        <v>10</v>
      </c>
      <c r="R2904" s="7" t="n">
        <v>3</v>
      </c>
      <c r="S2904" s="7" t="n">
        <v>0.463</v>
      </c>
      <c r="T2904" s="7" t="n">
        <v>1</v>
      </c>
      <c r="U2904" s="7" t="n">
        <v>0</v>
      </c>
      <c r="V2904" s="7" t="n">
        <v>0.1876</v>
      </c>
      <c r="W2904" s="7"/>
    </row>
    <row r="2905" customFormat="false" ht="15" hidden="false" customHeight="false" outlineLevel="0" collapsed="false">
      <c r="A2905" s="7" t="s">
        <v>3019</v>
      </c>
      <c r="B2905" s="7" t="s">
        <v>101</v>
      </c>
      <c r="C2905" s="7" t="n">
        <v>44</v>
      </c>
      <c r="D2905" s="7" t="s">
        <v>102</v>
      </c>
      <c r="E2905" s="7" t="n">
        <v>208</v>
      </c>
      <c r="F2905" s="7" t="n">
        <v>2</v>
      </c>
      <c r="G2905" s="14" t="n">
        <v>1634.77</v>
      </c>
      <c r="H2905" s="14" t="n">
        <v>1605.7</v>
      </c>
      <c r="I2905" s="14" t="n">
        <v>0</v>
      </c>
      <c r="J2905" s="14" t="n">
        <v>0</v>
      </c>
      <c r="K2905" s="14" t="n">
        <v>0</v>
      </c>
      <c r="L2905" s="14" t="n">
        <v>0</v>
      </c>
      <c r="M2905" s="14"/>
      <c r="N2905" s="14"/>
      <c r="O2905" s="14" t="n">
        <v>0</v>
      </c>
      <c r="P2905" s="7" t="n">
        <v>218</v>
      </c>
      <c r="Q2905" s="7" t="n">
        <v>0</v>
      </c>
      <c r="R2905" s="7" t="n">
        <v>3</v>
      </c>
      <c r="S2905" s="7"/>
      <c r="T2905" s="7" t="n">
        <v>0</v>
      </c>
      <c r="U2905" s="7" t="n">
        <v>0</v>
      </c>
      <c r="V2905" s="7" t="n">
        <v>0.2121</v>
      </c>
      <c r="W2905" s="7"/>
    </row>
    <row r="2906" customFormat="false" ht="15" hidden="false" customHeight="false" outlineLevel="0" collapsed="false">
      <c r="A2906" s="7" t="s">
        <v>3020</v>
      </c>
      <c r="B2906" s="7" t="s">
        <v>108</v>
      </c>
      <c r="C2906" s="7" t="n">
        <v>69</v>
      </c>
      <c r="D2906" s="7" t="s">
        <v>102</v>
      </c>
      <c r="E2906" s="7" t="n">
        <v>60</v>
      </c>
      <c r="F2906" s="7" t="n">
        <v>2</v>
      </c>
      <c r="G2906" s="14" t="n">
        <v>1250.03</v>
      </c>
      <c r="H2906" s="14" t="n">
        <v>0</v>
      </c>
      <c r="I2906" s="14" t="n">
        <v>0</v>
      </c>
      <c r="J2906" s="14" t="n">
        <v>13263.7</v>
      </c>
      <c r="K2906" s="14" t="n">
        <v>0</v>
      </c>
      <c r="L2906" s="14" t="n">
        <v>0</v>
      </c>
      <c r="M2906" s="14"/>
      <c r="N2906" s="14"/>
      <c r="O2906" s="14" t="n">
        <v>0</v>
      </c>
      <c r="P2906" s="7" t="n">
        <v>8</v>
      </c>
      <c r="Q2906" s="7" t="n">
        <v>38</v>
      </c>
      <c r="R2906" s="7" t="n">
        <v>0</v>
      </c>
      <c r="S2906" s="7" t="n">
        <v>0.324</v>
      </c>
      <c r="T2906" s="7" t="n">
        <v>0</v>
      </c>
      <c r="U2906" s="7" t="n">
        <v>0</v>
      </c>
      <c r="V2906" s="7" t="n">
        <v>0.0696</v>
      </c>
      <c r="W2906" s="7"/>
    </row>
    <row r="2907" customFormat="false" ht="15" hidden="false" customHeight="false" outlineLevel="0" collapsed="false">
      <c r="A2907" s="7" t="s">
        <v>3021</v>
      </c>
      <c r="B2907" s="7" t="s">
        <v>108</v>
      </c>
      <c r="C2907" s="7" t="n">
        <v>42</v>
      </c>
      <c r="D2907" s="7" t="s">
        <v>102</v>
      </c>
      <c r="E2907" s="7" t="n">
        <v>63</v>
      </c>
      <c r="F2907" s="7" t="n">
        <v>3</v>
      </c>
      <c r="G2907" s="14" t="n">
        <v>2104.89</v>
      </c>
      <c r="H2907" s="14" t="n">
        <v>27217.9</v>
      </c>
      <c r="I2907" s="14" t="n">
        <v>0</v>
      </c>
      <c r="J2907" s="14" t="n">
        <v>0</v>
      </c>
      <c r="K2907" s="14" t="n">
        <v>0</v>
      </c>
      <c r="L2907" s="14" t="n">
        <v>0</v>
      </c>
      <c r="M2907" s="14" t="n">
        <v>20700</v>
      </c>
      <c r="N2907" s="14" t="n">
        <v>19.7</v>
      </c>
      <c r="O2907" s="14" t="n">
        <v>259.26</v>
      </c>
      <c r="P2907" s="7" t="n">
        <v>44</v>
      </c>
      <c r="Q2907" s="7" t="n">
        <v>9</v>
      </c>
      <c r="R2907" s="7" t="n">
        <v>2</v>
      </c>
      <c r="S2907" s="7" t="n">
        <v>0.582</v>
      </c>
      <c r="T2907" s="7" t="n">
        <v>0</v>
      </c>
      <c r="U2907" s="7" t="n">
        <v>0</v>
      </c>
      <c r="V2907" s="7" t="n">
        <v>0.1071</v>
      </c>
      <c r="W2907" s="7"/>
    </row>
    <row r="2908" customFormat="false" ht="15" hidden="false" customHeight="false" outlineLevel="0" collapsed="false">
      <c r="A2908" s="7" t="s">
        <v>3022</v>
      </c>
      <c r="B2908" s="7" t="s">
        <v>128</v>
      </c>
      <c r="C2908" s="7" t="n">
        <v>62</v>
      </c>
      <c r="D2908" s="7" t="s">
        <v>104</v>
      </c>
      <c r="E2908" s="7" t="n">
        <v>115</v>
      </c>
      <c r="F2908" s="7" t="n">
        <v>1</v>
      </c>
      <c r="G2908" s="14" t="n">
        <v>2979.62</v>
      </c>
      <c r="H2908" s="14" t="n">
        <v>0</v>
      </c>
      <c r="I2908" s="14" t="n">
        <v>0</v>
      </c>
      <c r="J2908" s="14" t="n">
        <v>0</v>
      </c>
      <c r="K2908" s="14" t="n">
        <v>0</v>
      </c>
      <c r="L2908" s="14" t="n">
        <v>0</v>
      </c>
      <c r="M2908" s="14"/>
      <c r="N2908" s="14"/>
      <c r="O2908" s="14" t="n">
        <v>0</v>
      </c>
      <c r="P2908" s="7" t="n">
        <v>398</v>
      </c>
      <c r="Q2908" s="7" t="n">
        <v>0</v>
      </c>
      <c r="R2908" s="7" t="n">
        <v>0</v>
      </c>
      <c r="S2908" s="7"/>
      <c r="T2908" s="7" t="n">
        <v>1</v>
      </c>
      <c r="U2908" s="7" t="n">
        <v>0</v>
      </c>
      <c r="V2908" s="7" t="n">
        <v>0.2892</v>
      </c>
      <c r="W2908" s="7"/>
    </row>
    <row r="2909" customFormat="false" ht="15" hidden="false" customHeight="false" outlineLevel="0" collapsed="false">
      <c r="A2909" s="7" t="s">
        <v>3023</v>
      </c>
      <c r="B2909" s="7" t="s">
        <v>108</v>
      </c>
      <c r="C2909" s="7" t="n">
        <v>71</v>
      </c>
      <c r="D2909" s="7" t="s">
        <v>102</v>
      </c>
      <c r="E2909" s="7" t="n">
        <v>116</v>
      </c>
      <c r="F2909" s="7" t="n">
        <v>5</v>
      </c>
      <c r="G2909" s="14" t="n">
        <v>2627.99</v>
      </c>
      <c r="H2909" s="14" t="n">
        <v>4904.08</v>
      </c>
      <c r="I2909" s="14" t="n">
        <v>8800</v>
      </c>
      <c r="J2909" s="14" t="n">
        <v>21603.81</v>
      </c>
      <c r="K2909" s="14" t="n">
        <v>0</v>
      </c>
      <c r="L2909" s="14" t="n">
        <v>0</v>
      </c>
      <c r="M2909" s="14" t="n">
        <v>3600</v>
      </c>
      <c r="N2909" s="14" t="n">
        <v>21.7</v>
      </c>
      <c r="O2909" s="14" t="n">
        <v>149.92</v>
      </c>
      <c r="P2909" s="7" t="n">
        <v>3</v>
      </c>
      <c r="Q2909" s="7" t="n">
        <v>15</v>
      </c>
      <c r="R2909" s="7" t="n">
        <v>0</v>
      </c>
      <c r="S2909" s="7" t="n">
        <v>0.27</v>
      </c>
      <c r="T2909" s="7" t="n">
        <v>1</v>
      </c>
      <c r="U2909" s="7" t="n">
        <v>0</v>
      </c>
      <c r="V2909" s="7" t="n">
        <v>0.055</v>
      </c>
      <c r="W2909" s="7"/>
    </row>
    <row r="2910" customFormat="false" ht="15" hidden="false" customHeight="false" outlineLevel="0" collapsed="false">
      <c r="A2910" s="7" t="s">
        <v>3024</v>
      </c>
      <c r="B2910" s="7" t="s">
        <v>106</v>
      </c>
      <c r="C2910" s="7" t="n">
        <v>35</v>
      </c>
      <c r="D2910" s="7" t="s">
        <v>104</v>
      </c>
      <c r="E2910" s="7" t="n">
        <v>60</v>
      </c>
      <c r="F2910" s="7" t="n">
        <v>3</v>
      </c>
      <c r="G2910" s="14" t="n">
        <v>3573.95</v>
      </c>
      <c r="H2910" s="14" t="n">
        <v>15434.42</v>
      </c>
      <c r="I2910" s="14" t="n">
        <v>0</v>
      </c>
      <c r="J2910" s="14" t="n">
        <v>0</v>
      </c>
      <c r="K2910" s="14" t="n">
        <v>0</v>
      </c>
      <c r="L2910" s="14" t="n">
        <v>0</v>
      </c>
      <c r="M2910" s="14" t="n">
        <v>7500</v>
      </c>
      <c r="N2910" s="14" t="n">
        <v>68.3</v>
      </c>
      <c r="O2910" s="14" t="n">
        <v>0</v>
      </c>
      <c r="P2910" s="7" t="n">
        <v>195</v>
      </c>
      <c r="Q2910" s="7" t="n">
        <v>0</v>
      </c>
      <c r="R2910" s="7" t="n">
        <v>0</v>
      </c>
      <c r="S2910" s="7"/>
      <c r="T2910" s="7" t="n">
        <v>2</v>
      </c>
      <c r="U2910" s="7" t="n">
        <v>0</v>
      </c>
      <c r="V2910" s="7" t="n">
        <v>0.5238</v>
      </c>
      <c r="W2910" s="7"/>
    </row>
    <row r="2911" customFormat="false" ht="15" hidden="false" customHeight="false" outlineLevel="0" collapsed="false">
      <c r="A2911" s="7" t="s">
        <v>3025</v>
      </c>
      <c r="B2911" s="7" t="s">
        <v>106</v>
      </c>
      <c r="C2911" s="7" t="n">
        <v>33</v>
      </c>
      <c r="D2911" s="7" t="s">
        <v>102</v>
      </c>
      <c r="E2911" s="7" t="n">
        <v>75</v>
      </c>
      <c r="F2911" s="7" t="n">
        <v>1</v>
      </c>
      <c r="G2911" s="14" t="n">
        <v>1853.16</v>
      </c>
      <c r="H2911" s="14" t="n">
        <v>0</v>
      </c>
      <c r="I2911" s="14" t="n">
        <v>0</v>
      </c>
      <c r="J2911" s="14" t="n">
        <v>0</v>
      </c>
      <c r="K2911" s="14" t="n">
        <v>0</v>
      </c>
      <c r="L2911" s="14" t="n">
        <v>0</v>
      </c>
      <c r="M2911" s="14"/>
      <c r="N2911" s="14"/>
      <c r="O2911" s="14" t="n">
        <v>0</v>
      </c>
      <c r="P2911" s="7" t="n">
        <v>14</v>
      </c>
      <c r="Q2911" s="7" t="n">
        <v>11</v>
      </c>
      <c r="R2911" s="7" t="n">
        <v>12</v>
      </c>
      <c r="S2911" s="7" t="n">
        <v>0.703</v>
      </c>
      <c r="T2911" s="7" t="n">
        <v>0</v>
      </c>
      <c r="U2911" s="7" t="n">
        <v>0</v>
      </c>
      <c r="V2911" s="7" t="n">
        <v>0.1019</v>
      </c>
      <c r="W2911" s="7"/>
    </row>
    <row r="2912" customFormat="false" ht="15" hidden="false" customHeight="false" outlineLevel="0" collapsed="false">
      <c r="A2912" s="7" t="s">
        <v>3026</v>
      </c>
      <c r="B2912" s="7" t="s">
        <v>101</v>
      </c>
      <c r="C2912" s="7" t="n">
        <v>38</v>
      </c>
      <c r="D2912" s="7" t="s">
        <v>102</v>
      </c>
      <c r="E2912" s="7" t="n">
        <v>45</v>
      </c>
      <c r="F2912" s="7" t="n">
        <v>3</v>
      </c>
      <c r="G2912" s="14" t="n">
        <v>4471.77</v>
      </c>
      <c r="H2912" s="14" t="n">
        <v>0</v>
      </c>
      <c r="I2912" s="14" t="n">
        <v>0</v>
      </c>
      <c r="J2912" s="14" t="n">
        <v>0</v>
      </c>
      <c r="K2912" s="14" t="n">
        <v>344100</v>
      </c>
      <c r="L2912" s="14" t="n">
        <v>0</v>
      </c>
      <c r="M2912" s="14" t="n">
        <v>8600</v>
      </c>
      <c r="N2912" s="14" t="n">
        <v>27.6</v>
      </c>
      <c r="O2912" s="14" t="n">
        <v>561.16</v>
      </c>
      <c r="P2912" s="7" t="n">
        <v>38</v>
      </c>
      <c r="Q2912" s="7" t="n">
        <v>17</v>
      </c>
      <c r="R2912" s="7" t="n">
        <v>13</v>
      </c>
      <c r="S2912" s="7" t="n">
        <v>0.913</v>
      </c>
      <c r="T2912" s="7" t="n">
        <v>0</v>
      </c>
      <c r="U2912" s="7" t="n">
        <v>0</v>
      </c>
      <c r="V2912" s="7" t="n">
        <v>0.1348</v>
      </c>
      <c r="W2912" s="7"/>
    </row>
    <row r="2913" customFormat="false" ht="15" hidden="false" customHeight="false" outlineLevel="0" collapsed="false">
      <c r="A2913" s="7" t="s">
        <v>3027</v>
      </c>
      <c r="B2913" s="7" t="s">
        <v>108</v>
      </c>
      <c r="C2913" s="7" t="n">
        <v>51</v>
      </c>
      <c r="D2913" s="7" t="s">
        <v>104</v>
      </c>
      <c r="E2913" s="7" t="n">
        <v>3</v>
      </c>
      <c r="F2913" s="7" t="n">
        <v>3</v>
      </c>
      <c r="G2913" s="14" t="n">
        <v>14144.23</v>
      </c>
      <c r="H2913" s="14" t="n">
        <v>0</v>
      </c>
      <c r="I2913" s="14" t="n">
        <v>0</v>
      </c>
      <c r="J2913" s="14" t="n">
        <v>663977.29</v>
      </c>
      <c r="K2913" s="14" t="n">
        <v>0</v>
      </c>
      <c r="L2913" s="14" t="n">
        <v>0</v>
      </c>
      <c r="M2913" s="14" t="n">
        <v>36400</v>
      </c>
      <c r="N2913" s="14" t="n">
        <v>39.6</v>
      </c>
      <c r="O2913" s="14" t="n">
        <v>1628.3</v>
      </c>
      <c r="P2913" s="7" t="n">
        <v>23</v>
      </c>
      <c r="Q2913" s="7" t="n">
        <v>46</v>
      </c>
      <c r="R2913" s="7" t="n">
        <v>9</v>
      </c>
      <c r="S2913" s="7" t="n">
        <v>0.689</v>
      </c>
      <c r="T2913" s="7" t="n">
        <v>0</v>
      </c>
      <c r="U2913" s="7" t="n">
        <v>0</v>
      </c>
      <c r="V2913" s="7" t="n">
        <v>0.0438</v>
      </c>
      <c r="W2913" s="7"/>
    </row>
    <row r="2914" customFormat="false" ht="15" hidden="false" customHeight="false" outlineLevel="0" collapsed="false">
      <c r="A2914" s="7" t="s">
        <v>3028</v>
      </c>
      <c r="B2914" s="7" t="s">
        <v>128</v>
      </c>
      <c r="C2914" s="7" t="n">
        <v>24</v>
      </c>
      <c r="D2914" s="7" t="s">
        <v>102</v>
      </c>
      <c r="E2914" s="7" t="n">
        <v>10</v>
      </c>
      <c r="F2914" s="7" t="n">
        <v>3</v>
      </c>
      <c r="G2914" s="14" t="n">
        <v>4831.73</v>
      </c>
      <c r="H2914" s="14" t="n">
        <v>28697.41</v>
      </c>
      <c r="I2914" s="14" t="n">
        <v>0</v>
      </c>
      <c r="J2914" s="14" t="n">
        <v>0</v>
      </c>
      <c r="K2914" s="14" t="n">
        <v>0</v>
      </c>
      <c r="L2914" s="14" t="n">
        <v>0</v>
      </c>
      <c r="M2914" s="14" t="n">
        <v>13500</v>
      </c>
      <c r="N2914" s="14" t="n">
        <v>12.5</v>
      </c>
      <c r="O2914" s="14" t="n">
        <v>320.78</v>
      </c>
      <c r="P2914" s="7" t="n">
        <v>41</v>
      </c>
      <c r="Q2914" s="7" t="n">
        <v>23</v>
      </c>
      <c r="R2914" s="7" t="n">
        <v>0</v>
      </c>
      <c r="S2914" s="7" t="n">
        <v>0.73</v>
      </c>
      <c r="T2914" s="7" t="n">
        <v>0</v>
      </c>
      <c r="U2914" s="7" t="n">
        <v>0</v>
      </c>
      <c r="V2914" s="7" t="n">
        <v>0.07</v>
      </c>
      <c r="W2914" s="7"/>
    </row>
    <row r="2915" customFormat="false" ht="15" hidden="false" customHeight="false" outlineLevel="0" collapsed="false">
      <c r="A2915" s="7" t="s">
        <v>3029</v>
      </c>
      <c r="B2915" s="7" t="s">
        <v>101</v>
      </c>
      <c r="C2915" s="7" t="n">
        <v>44</v>
      </c>
      <c r="D2915" s="7" t="s">
        <v>102</v>
      </c>
      <c r="E2915" s="7" t="n">
        <v>66</v>
      </c>
      <c r="F2915" s="7" t="n">
        <v>2</v>
      </c>
      <c r="G2915" s="14" t="n">
        <v>630.62</v>
      </c>
      <c r="H2915" s="14" t="n">
        <v>2130.95</v>
      </c>
      <c r="I2915" s="14" t="n">
        <v>0</v>
      </c>
      <c r="J2915" s="14" t="n">
        <v>0</v>
      </c>
      <c r="K2915" s="14" t="n">
        <v>0</v>
      </c>
      <c r="L2915" s="14" t="n">
        <v>0</v>
      </c>
      <c r="M2915" s="14"/>
      <c r="N2915" s="14"/>
      <c r="O2915" s="14" t="n">
        <v>0</v>
      </c>
      <c r="P2915" s="7" t="n">
        <v>29</v>
      </c>
      <c r="Q2915" s="7" t="n">
        <v>5</v>
      </c>
      <c r="R2915" s="7" t="n">
        <v>6</v>
      </c>
      <c r="S2915" s="7" t="n">
        <v>0.685</v>
      </c>
      <c r="T2915" s="7" t="n">
        <v>0</v>
      </c>
      <c r="U2915" s="7" t="n">
        <v>0</v>
      </c>
      <c r="V2915" s="7" t="n">
        <v>0.0891</v>
      </c>
      <c r="W2915" s="7" t="s">
        <v>117</v>
      </c>
    </row>
    <row r="2916" customFormat="false" ht="15" hidden="false" customHeight="false" outlineLevel="0" collapsed="false">
      <c r="A2916" s="7" t="s">
        <v>3030</v>
      </c>
      <c r="B2916" s="7" t="s">
        <v>101</v>
      </c>
      <c r="C2916" s="7" t="n">
        <v>41</v>
      </c>
      <c r="D2916" s="7" t="s">
        <v>102</v>
      </c>
      <c r="E2916" s="7" t="n">
        <v>78</v>
      </c>
      <c r="F2916" s="7" t="n">
        <v>3</v>
      </c>
      <c r="G2916" s="14" t="n">
        <v>7020.71</v>
      </c>
      <c r="H2916" s="14" t="n">
        <v>0</v>
      </c>
      <c r="I2916" s="14" t="n">
        <v>0</v>
      </c>
      <c r="J2916" s="14" t="n">
        <v>0</v>
      </c>
      <c r="K2916" s="14" t="n">
        <v>206700</v>
      </c>
      <c r="L2916" s="14" t="n">
        <v>0</v>
      </c>
      <c r="M2916" s="14" t="n">
        <v>16600</v>
      </c>
      <c r="N2916" s="14" t="n">
        <v>58.5</v>
      </c>
      <c r="O2916" s="14" t="n">
        <v>183.82</v>
      </c>
      <c r="P2916" s="7" t="n">
        <v>3</v>
      </c>
      <c r="Q2916" s="7" t="n">
        <v>16</v>
      </c>
      <c r="R2916" s="7" t="n">
        <v>15</v>
      </c>
      <c r="S2916" s="7" t="n">
        <v>0.769</v>
      </c>
      <c r="T2916" s="7" t="n">
        <v>0</v>
      </c>
      <c r="U2916" s="7" t="n">
        <v>0</v>
      </c>
      <c r="V2916" s="7" t="n">
        <v>0.0748</v>
      </c>
      <c r="W2916" s="7"/>
    </row>
    <row r="2917" customFormat="false" ht="15" hidden="false" customHeight="false" outlineLevel="0" collapsed="false">
      <c r="A2917" s="7" t="s">
        <v>3031</v>
      </c>
      <c r="B2917" s="7" t="s">
        <v>108</v>
      </c>
      <c r="C2917" s="7" t="n">
        <v>37</v>
      </c>
      <c r="D2917" s="7" t="s">
        <v>104</v>
      </c>
      <c r="E2917" s="7" t="n">
        <v>124</v>
      </c>
      <c r="F2917" s="7" t="n">
        <v>5</v>
      </c>
      <c r="G2917" s="14" t="n">
        <v>3540.81</v>
      </c>
      <c r="H2917" s="14" t="n">
        <v>17269.81</v>
      </c>
      <c r="I2917" s="14" t="n">
        <v>0</v>
      </c>
      <c r="J2917" s="14" t="n">
        <v>0</v>
      </c>
      <c r="K2917" s="14" t="n">
        <v>162000</v>
      </c>
      <c r="L2917" s="14" t="n">
        <v>0</v>
      </c>
      <c r="M2917" s="14" t="n">
        <v>5300</v>
      </c>
      <c r="N2917" s="14" t="n">
        <v>27.4</v>
      </c>
      <c r="O2917" s="14" t="n">
        <v>943.63</v>
      </c>
      <c r="P2917" s="7" t="n">
        <v>8</v>
      </c>
      <c r="Q2917" s="7" t="n">
        <v>46</v>
      </c>
      <c r="R2917" s="7" t="n">
        <v>12</v>
      </c>
      <c r="S2917" s="7" t="n">
        <v>0.758</v>
      </c>
      <c r="T2917" s="7" t="n">
        <v>0</v>
      </c>
      <c r="U2917" s="7" t="n">
        <v>0</v>
      </c>
      <c r="V2917" s="7" t="n">
        <v>0.0145</v>
      </c>
      <c r="W2917" s="7" t="s">
        <v>137</v>
      </c>
    </row>
    <row r="2918" customFormat="false" ht="15" hidden="false" customHeight="false" outlineLevel="0" collapsed="false">
      <c r="A2918" s="7" t="s">
        <v>3032</v>
      </c>
      <c r="B2918" s="7" t="s">
        <v>128</v>
      </c>
      <c r="C2918" s="7" t="n">
        <v>53</v>
      </c>
      <c r="D2918" s="7" t="s">
        <v>102</v>
      </c>
      <c r="E2918" s="7" t="n">
        <v>127</v>
      </c>
      <c r="F2918" s="7" t="n">
        <v>7</v>
      </c>
      <c r="G2918" s="14" t="n">
        <v>3571.78</v>
      </c>
      <c r="H2918" s="14" t="n">
        <v>53738.06</v>
      </c>
      <c r="I2918" s="14" t="n">
        <v>91100</v>
      </c>
      <c r="J2918" s="14" t="n">
        <v>123501.42</v>
      </c>
      <c r="K2918" s="14" t="n">
        <v>0</v>
      </c>
      <c r="L2918" s="14" t="n">
        <v>14720</v>
      </c>
      <c r="M2918" s="14" t="n">
        <v>17700</v>
      </c>
      <c r="N2918" s="14" t="n">
        <v>51</v>
      </c>
      <c r="O2918" s="14" t="n">
        <v>1770.46</v>
      </c>
      <c r="P2918" s="7" t="n">
        <v>3</v>
      </c>
      <c r="Q2918" s="7" t="n">
        <v>56</v>
      </c>
      <c r="R2918" s="7" t="n">
        <v>0</v>
      </c>
      <c r="S2918" s="7" t="n">
        <v>0.365</v>
      </c>
      <c r="T2918" s="7" t="n">
        <v>0</v>
      </c>
      <c r="U2918" s="7" t="n">
        <v>0</v>
      </c>
      <c r="V2918" s="7" t="n">
        <v>0.0315</v>
      </c>
      <c r="W2918" s="7"/>
    </row>
    <row r="2919" customFormat="false" ht="15" hidden="false" customHeight="false" outlineLevel="0" collapsed="false">
      <c r="A2919" s="7" t="s">
        <v>3033</v>
      </c>
      <c r="B2919" s="7" t="s">
        <v>101</v>
      </c>
      <c r="C2919" s="7" t="n">
        <v>66</v>
      </c>
      <c r="D2919" s="7" t="s">
        <v>104</v>
      </c>
      <c r="E2919" s="7" t="n">
        <v>195</v>
      </c>
      <c r="F2919" s="7" t="n">
        <v>2</v>
      </c>
      <c r="G2919" s="14" t="n">
        <v>16493.7</v>
      </c>
      <c r="H2919" s="14" t="n">
        <v>3543.05</v>
      </c>
      <c r="I2919" s="14" t="n">
        <v>0</v>
      </c>
      <c r="J2919" s="14" t="n">
        <v>0</v>
      </c>
      <c r="K2919" s="14" t="n">
        <v>0</v>
      </c>
      <c r="L2919" s="14" t="n">
        <v>0</v>
      </c>
      <c r="M2919" s="14"/>
      <c r="N2919" s="14"/>
      <c r="O2919" s="14" t="n">
        <v>0</v>
      </c>
      <c r="P2919" s="7" t="n">
        <v>1</v>
      </c>
      <c r="Q2919" s="7" t="n">
        <v>20</v>
      </c>
      <c r="R2919" s="7" t="n">
        <v>3</v>
      </c>
      <c r="S2919" s="7" t="n">
        <v>0.286</v>
      </c>
      <c r="T2919" s="7" t="n">
        <v>1</v>
      </c>
      <c r="U2919" s="7" t="n">
        <v>1</v>
      </c>
      <c r="V2919" s="7" t="n">
        <v>0.0751</v>
      </c>
      <c r="W2919" s="7"/>
    </row>
    <row r="2920" customFormat="false" ht="15" hidden="false" customHeight="false" outlineLevel="0" collapsed="false">
      <c r="A2920" s="7" t="s">
        <v>3034</v>
      </c>
      <c r="B2920" s="7" t="s">
        <v>128</v>
      </c>
      <c r="C2920" s="7" t="n">
        <v>70</v>
      </c>
      <c r="D2920" s="7" t="s">
        <v>102</v>
      </c>
      <c r="E2920" s="7" t="n">
        <v>225</v>
      </c>
      <c r="F2920" s="7" t="n">
        <v>5</v>
      </c>
      <c r="G2920" s="14" t="n">
        <v>4134.91</v>
      </c>
      <c r="H2920" s="14" t="n">
        <v>11641.62</v>
      </c>
      <c r="I2920" s="14" t="n">
        <v>24000</v>
      </c>
      <c r="J2920" s="14" t="n">
        <v>67999.29</v>
      </c>
      <c r="K2920" s="14" t="n">
        <v>0</v>
      </c>
      <c r="L2920" s="14" t="n">
        <v>0</v>
      </c>
      <c r="M2920" s="14" t="n">
        <v>3500</v>
      </c>
      <c r="N2920" s="14" t="n">
        <v>67.5</v>
      </c>
      <c r="O2920" s="14" t="n">
        <v>149.77</v>
      </c>
      <c r="P2920" s="7" t="n">
        <v>5</v>
      </c>
      <c r="Q2920" s="7" t="n">
        <v>24</v>
      </c>
      <c r="R2920" s="7" t="n">
        <v>0</v>
      </c>
      <c r="S2920" s="7" t="n">
        <v>0.058</v>
      </c>
      <c r="T2920" s="7" t="n">
        <v>1</v>
      </c>
      <c r="U2920" s="7" t="n">
        <v>0</v>
      </c>
      <c r="V2920" s="7" t="n">
        <v>0.0602</v>
      </c>
      <c r="W2920" s="7"/>
    </row>
    <row r="2921" customFormat="false" ht="15" hidden="false" customHeight="false" outlineLevel="0" collapsed="false">
      <c r="A2921" s="7" t="s">
        <v>3035</v>
      </c>
      <c r="B2921" s="7" t="s">
        <v>108</v>
      </c>
      <c r="C2921" s="7" t="n">
        <v>21</v>
      </c>
      <c r="D2921" s="7" t="s">
        <v>104</v>
      </c>
      <c r="E2921" s="7" t="n">
        <v>7</v>
      </c>
      <c r="F2921" s="7" t="n">
        <v>3</v>
      </c>
      <c r="G2921" s="14" t="n">
        <v>2162.07</v>
      </c>
      <c r="H2921" s="14" t="n">
        <v>18017.21</v>
      </c>
      <c r="I2921" s="14" t="n">
        <v>0</v>
      </c>
      <c r="J2921" s="14" t="n">
        <v>0</v>
      </c>
      <c r="K2921" s="14" t="n">
        <v>0</v>
      </c>
      <c r="L2921" s="14" t="n">
        <v>0</v>
      </c>
      <c r="M2921" s="14" t="n">
        <v>10500</v>
      </c>
      <c r="N2921" s="14" t="n">
        <v>24.7</v>
      </c>
      <c r="O2921" s="14" t="n">
        <v>683.1</v>
      </c>
      <c r="P2921" s="7" t="n">
        <v>10</v>
      </c>
      <c r="Q2921" s="7" t="n">
        <v>56</v>
      </c>
      <c r="R2921" s="7" t="n">
        <v>23</v>
      </c>
      <c r="S2921" s="7" t="n">
        <v>0.964</v>
      </c>
      <c r="T2921" s="7" t="n">
        <v>2</v>
      </c>
      <c r="U2921" s="7" t="n">
        <v>0</v>
      </c>
      <c r="V2921" s="7" t="n">
        <v>0.0749</v>
      </c>
      <c r="W2921" s="7"/>
    </row>
    <row r="2922" customFormat="false" ht="15" hidden="false" customHeight="false" outlineLevel="0" collapsed="false">
      <c r="A2922" s="7" t="s">
        <v>3036</v>
      </c>
      <c r="B2922" s="7" t="s">
        <v>106</v>
      </c>
      <c r="C2922" s="7" t="n">
        <v>45</v>
      </c>
      <c r="D2922" s="7" t="s">
        <v>104</v>
      </c>
      <c r="E2922" s="7" t="n">
        <v>261</v>
      </c>
      <c r="F2922" s="7" t="n">
        <v>2</v>
      </c>
      <c r="G2922" s="14" t="n">
        <v>2353.24</v>
      </c>
      <c r="H2922" s="14" t="n">
        <v>0</v>
      </c>
      <c r="I2922" s="14" t="n">
        <v>0</v>
      </c>
      <c r="J2922" s="14" t="n">
        <v>0</v>
      </c>
      <c r="K2922" s="14" t="n">
        <v>0</v>
      </c>
      <c r="L2922" s="14" t="n">
        <v>0</v>
      </c>
      <c r="M2922" s="14" t="n">
        <v>12500</v>
      </c>
      <c r="N2922" s="14" t="n">
        <v>58.6</v>
      </c>
      <c r="O2922" s="14" t="n">
        <v>371.46</v>
      </c>
      <c r="P2922" s="7" t="n">
        <v>19</v>
      </c>
      <c r="Q2922" s="7" t="n">
        <v>20</v>
      </c>
      <c r="R2922" s="7" t="n">
        <v>0</v>
      </c>
      <c r="S2922" s="7" t="n">
        <v>0.271</v>
      </c>
      <c r="T2922" s="7" t="n">
        <v>0</v>
      </c>
      <c r="U2922" s="7" t="n">
        <v>0</v>
      </c>
      <c r="V2922" s="7" t="n">
        <v>0.0365</v>
      </c>
      <c r="W2922" s="7"/>
    </row>
    <row r="2923" customFormat="false" ht="15" hidden="false" customHeight="false" outlineLevel="0" collapsed="false">
      <c r="A2923" s="7" t="s">
        <v>3037</v>
      </c>
      <c r="B2923" s="7" t="s">
        <v>108</v>
      </c>
      <c r="C2923" s="7" t="n">
        <v>34</v>
      </c>
      <c r="D2923" s="7" t="s">
        <v>104</v>
      </c>
      <c r="E2923" s="7" t="n">
        <v>72</v>
      </c>
      <c r="F2923" s="7" t="n">
        <v>5</v>
      </c>
      <c r="G2923" s="14" t="n">
        <v>25763.89</v>
      </c>
      <c r="H2923" s="14" t="n">
        <v>157112.33</v>
      </c>
      <c r="I2923" s="14" t="n">
        <v>959700</v>
      </c>
      <c r="J2923" s="14" t="n">
        <v>0</v>
      </c>
      <c r="K2923" s="14" t="n">
        <v>416000</v>
      </c>
      <c r="L2923" s="14" t="n">
        <v>0</v>
      </c>
      <c r="M2923" s="14" t="n">
        <v>35000</v>
      </c>
      <c r="N2923" s="14" t="n">
        <v>28.4</v>
      </c>
      <c r="O2923" s="14" t="n">
        <v>3175.5</v>
      </c>
      <c r="P2923" s="7" t="n">
        <v>3</v>
      </c>
      <c r="Q2923" s="7" t="n">
        <v>48</v>
      </c>
      <c r="R2923" s="7" t="n">
        <v>10</v>
      </c>
      <c r="S2923" s="7" t="n">
        <v>0.998</v>
      </c>
      <c r="T2923" s="7" t="n">
        <v>1</v>
      </c>
      <c r="U2923" s="7" t="n">
        <v>0</v>
      </c>
      <c r="V2923" s="7" t="n">
        <v>0.0265</v>
      </c>
      <c r="W2923" s="7"/>
    </row>
    <row r="2924" customFormat="false" ht="15" hidden="false" customHeight="false" outlineLevel="0" collapsed="false">
      <c r="A2924" s="7" t="s">
        <v>3038</v>
      </c>
      <c r="B2924" s="7" t="s">
        <v>108</v>
      </c>
      <c r="C2924" s="7" t="n">
        <v>19</v>
      </c>
      <c r="D2924" s="7" t="s">
        <v>102</v>
      </c>
      <c r="E2924" s="7" t="n">
        <v>9</v>
      </c>
      <c r="F2924" s="7" t="n">
        <v>4</v>
      </c>
      <c r="G2924" s="14" t="n">
        <v>5524.32</v>
      </c>
      <c r="H2924" s="14" t="n">
        <v>127364.27</v>
      </c>
      <c r="I2924" s="14" t="n">
        <v>327500</v>
      </c>
      <c r="J2924" s="14" t="n">
        <v>58928.61</v>
      </c>
      <c r="K2924" s="14" t="n">
        <v>0</v>
      </c>
      <c r="L2924" s="14" t="n">
        <v>0</v>
      </c>
      <c r="M2924" s="14"/>
      <c r="N2924" s="14"/>
      <c r="O2924" s="14" t="n">
        <v>0</v>
      </c>
      <c r="P2924" s="7" t="n">
        <v>2</v>
      </c>
      <c r="Q2924" s="7" t="n">
        <v>15</v>
      </c>
      <c r="R2924" s="7" t="n">
        <v>4</v>
      </c>
      <c r="S2924" s="7" t="n">
        <v>0.683</v>
      </c>
      <c r="T2924" s="7" t="n">
        <v>0</v>
      </c>
      <c r="U2924" s="7" t="n">
        <v>0</v>
      </c>
      <c r="V2924" s="7" t="n">
        <v>0.0929</v>
      </c>
      <c r="W2924" s="7"/>
    </row>
    <row r="2925" customFormat="false" ht="15" hidden="false" customHeight="false" outlineLevel="0" collapsed="false">
      <c r="A2925" s="7" t="s">
        <v>3039</v>
      </c>
      <c r="B2925" s="7" t="s">
        <v>106</v>
      </c>
      <c r="C2925" s="7" t="n">
        <v>42</v>
      </c>
      <c r="D2925" s="7" t="s">
        <v>104</v>
      </c>
      <c r="E2925" s="7" t="n">
        <v>147</v>
      </c>
      <c r="F2925" s="7" t="n">
        <v>5</v>
      </c>
      <c r="G2925" s="14" t="n">
        <v>10734.32</v>
      </c>
      <c r="H2925" s="14" t="n">
        <v>32700.45</v>
      </c>
      <c r="I2925" s="14" t="n">
        <v>0</v>
      </c>
      <c r="J2925" s="14" t="n">
        <v>331822.45</v>
      </c>
      <c r="K2925" s="14" t="n">
        <v>0</v>
      </c>
      <c r="L2925" s="14" t="n">
        <v>0</v>
      </c>
      <c r="M2925" s="14" t="n">
        <v>27100</v>
      </c>
      <c r="N2925" s="14" t="n">
        <v>5.6</v>
      </c>
      <c r="O2925" s="14" t="n">
        <v>2424.95</v>
      </c>
      <c r="P2925" s="7" t="n">
        <v>2</v>
      </c>
      <c r="Q2925" s="7" t="n">
        <v>82</v>
      </c>
      <c r="R2925" s="7" t="n">
        <v>13</v>
      </c>
      <c r="S2925" s="7" t="n">
        <v>0.658</v>
      </c>
      <c r="T2925" s="7" t="n">
        <v>2</v>
      </c>
      <c r="U2925" s="7" t="n">
        <v>0</v>
      </c>
      <c r="V2925" s="7" t="n">
        <v>0.0328</v>
      </c>
      <c r="W2925" s="7"/>
    </row>
    <row r="2926" customFormat="false" ht="15" hidden="false" customHeight="false" outlineLevel="0" collapsed="false">
      <c r="A2926" s="7" t="s">
        <v>3040</v>
      </c>
      <c r="B2926" s="7" t="s">
        <v>101</v>
      </c>
      <c r="C2926" s="7" t="n">
        <v>59</v>
      </c>
      <c r="D2926" s="7" t="s">
        <v>104</v>
      </c>
      <c r="E2926" s="7" t="n">
        <v>163</v>
      </c>
      <c r="F2926" s="7" t="n">
        <v>2</v>
      </c>
      <c r="G2926" s="14" t="n">
        <v>12931.11</v>
      </c>
      <c r="H2926" s="14" t="n">
        <v>0</v>
      </c>
      <c r="I2926" s="14" t="n">
        <v>0</v>
      </c>
      <c r="J2926" s="14" t="n">
        <v>0</v>
      </c>
      <c r="K2926" s="14" t="n">
        <v>0</v>
      </c>
      <c r="L2926" s="14" t="n">
        <v>0</v>
      </c>
      <c r="M2926" s="14" t="n">
        <v>14400</v>
      </c>
      <c r="N2926" s="14" t="n">
        <v>37.1</v>
      </c>
      <c r="O2926" s="14" t="n">
        <v>1541.72</v>
      </c>
      <c r="P2926" s="7" t="n">
        <v>1</v>
      </c>
      <c r="Q2926" s="7" t="n">
        <v>81</v>
      </c>
      <c r="R2926" s="7" t="n">
        <v>21</v>
      </c>
      <c r="S2926" s="7" t="n">
        <v>0.728</v>
      </c>
      <c r="T2926" s="7" t="n">
        <v>0</v>
      </c>
      <c r="U2926" s="7" t="n">
        <v>0</v>
      </c>
      <c r="V2926" s="7" t="n">
        <v>0.0158</v>
      </c>
      <c r="W2926" s="7"/>
    </row>
    <row r="2927" customFormat="false" ht="15" hidden="false" customHeight="false" outlineLevel="0" collapsed="false">
      <c r="A2927" s="7" t="s">
        <v>3041</v>
      </c>
      <c r="B2927" s="7" t="s">
        <v>101</v>
      </c>
      <c r="C2927" s="7" t="n">
        <v>74</v>
      </c>
      <c r="D2927" s="7" t="s">
        <v>104</v>
      </c>
      <c r="E2927" s="7" t="n">
        <v>281</v>
      </c>
      <c r="F2927" s="7" t="n">
        <v>3</v>
      </c>
      <c r="G2927" s="14" t="n">
        <v>3090.89</v>
      </c>
      <c r="H2927" s="14" t="n">
        <v>3545.66</v>
      </c>
      <c r="I2927" s="14" t="n">
        <v>0</v>
      </c>
      <c r="J2927" s="14" t="n">
        <v>0</v>
      </c>
      <c r="K2927" s="14" t="n">
        <v>0</v>
      </c>
      <c r="L2927" s="14" t="n">
        <v>0</v>
      </c>
      <c r="M2927" s="14" t="n">
        <v>4200</v>
      </c>
      <c r="N2927" s="14" t="n">
        <v>10.9</v>
      </c>
      <c r="O2927" s="14" t="n">
        <v>104.86</v>
      </c>
      <c r="P2927" s="7" t="n">
        <v>3</v>
      </c>
      <c r="Q2927" s="7" t="n">
        <v>14</v>
      </c>
      <c r="R2927" s="7" t="n">
        <v>0</v>
      </c>
      <c r="S2927" s="7" t="n">
        <v>0.283</v>
      </c>
      <c r="T2927" s="7" t="n">
        <v>0</v>
      </c>
      <c r="U2927" s="7" t="n">
        <v>0</v>
      </c>
      <c r="V2927" s="7" t="n">
        <v>0.0454</v>
      </c>
      <c r="W2927" s="7"/>
    </row>
    <row r="2928" customFormat="false" ht="15" hidden="false" customHeight="false" outlineLevel="0" collapsed="false">
      <c r="A2928" s="7" t="s">
        <v>3042</v>
      </c>
      <c r="B2928" s="7" t="s">
        <v>108</v>
      </c>
      <c r="C2928" s="7" t="n">
        <v>31</v>
      </c>
      <c r="D2928" s="7" t="s">
        <v>102</v>
      </c>
      <c r="E2928" s="7" t="n">
        <v>79</v>
      </c>
      <c r="F2928" s="7" t="n">
        <v>4</v>
      </c>
      <c r="G2928" s="14" t="n">
        <v>8663.13</v>
      </c>
      <c r="H2928" s="14" t="n">
        <v>25033.22</v>
      </c>
      <c r="I2928" s="14" t="n">
        <v>136500</v>
      </c>
      <c r="J2928" s="14" t="n">
        <v>0</v>
      </c>
      <c r="K2928" s="14" t="n">
        <v>0</v>
      </c>
      <c r="L2928" s="14" t="n">
        <v>0</v>
      </c>
      <c r="M2928" s="14" t="n">
        <v>13500</v>
      </c>
      <c r="N2928" s="14" t="n">
        <v>23</v>
      </c>
      <c r="O2928" s="14" t="n">
        <v>233.38</v>
      </c>
      <c r="P2928" s="7" t="n">
        <v>53</v>
      </c>
      <c r="Q2928" s="7" t="n">
        <v>9</v>
      </c>
      <c r="R2928" s="7" t="n">
        <v>4</v>
      </c>
      <c r="S2928" s="7" t="n">
        <v>0.701</v>
      </c>
      <c r="T2928" s="7" t="n">
        <v>0</v>
      </c>
      <c r="U2928" s="7" t="n">
        <v>0</v>
      </c>
      <c r="V2928" s="7" t="n">
        <v>0.0985</v>
      </c>
      <c r="W2928" s="7"/>
    </row>
    <row r="2929" customFormat="false" ht="15" hidden="false" customHeight="false" outlineLevel="0" collapsed="false">
      <c r="A2929" s="7" t="s">
        <v>3043</v>
      </c>
      <c r="B2929" s="7" t="s">
        <v>128</v>
      </c>
      <c r="C2929" s="7" t="n">
        <v>60</v>
      </c>
      <c r="D2929" s="7" t="s">
        <v>104</v>
      </c>
      <c r="E2929" s="7" t="n">
        <v>263</v>
      </c>
      <c r="F2929" s="7" t="n">
        <v>1</v>
      </c>
      <c r="G2929" s="14" t="n">
        <v>2147.29</v>
      </c>
      <c r="H2929" s="14" t="n">
        <v>0</v>
      </c>
      <c r="I2929" s="14" t="n">
        <v>0</v>
      </c>
      <c r="J2929" s="14" t="n">
        <v>0</v>
      </c>
      <c r="K2929" s="14" t="n">
        <v>0</v>
      </c>
      <c r="L2929" s="14" t="n">
        <v>0</v>
      </c>
      <c r="M2929" s="14"/>
      <c r="N2929" s="14"/>
      <c r="O2929" s="14" t="n">
        <v>0</v>
      </c>
      <c r="P2929" s="7" t="n">
        <v>6</v>
      </c>
      <c r="Q2929" s="7" t="n">
        <v>56</v>
      </c>
      <c r="R2929" s="7" t="n">
        <v>8</v>
      </c>
      <c r="S2929" s="7" t="n">
        <v>0.405</v>
      </c>
      <c r="T2929" s="7" t="n">
        <v>0</v>
      </c>
      <c r="U2929" s="7" t="n">
        <v>0</v>
      </c>
      <c r="V2929" s="7" t="n">
        <v>0.0257</v>
      </c>
      <c r="W2929" s="7"/>
    </row>
    <row r="2930" customFormat="false" ht="15" hidden="false" customHeight="false" outlineLevel="0" collapsed="false">
      <c r="A2930" s="7" t="s">
        <v>3044</v>
      </c>
      <c r="B2930" s="7" t="s">
        <v>101</v>
      </c>
      <c r="C2930" s="7" t="n">
        <v>67</v>
      </c>
      <c r="D2930" s="7" t="s">
        <v>104</v>
      </c>
      <c r="E2930" s="7" t="n">
        <v>120</v>
      </c>
      <c r="F2930" s="7" t="n">
        <v>3</v>
      </c>
      <c r="G2930" s="14" t="n">
        <v>2207.86</v>
      </c>
      <c r="H2930" s="14" t="n">
        <v>0</v>
      </c>
      <c r="I2930" s="14" t="n">
        <v>0</v>
      </c>
      <c r="J2930" s="14" t="n">
        <v>0</v>
      </c>
      <c r="K2930" s="14" t="n">
        <v>0</v>
      </c>
      <c r="L2930" s="14" t="n">
        <v>22760</v>
      </c>
      <c r="M2930" s="14"/>
      <c r="N2930" s="14"/>
      <c r="O2930" s="14" t="n">
        <v>0</v>
      </c>
      <c r="P2930" s="7" t="n">
        <v>3</v>
      </c>
      <c r="Q2930" s="7" t="n">
        <v>57</v>
      </c>
      <c r="R2930" s="7" t="n">
        <v>0</v>
      </c>
      <c r="S2930" s="7" t="n">
        <v>0.249</v>
      </c>
      <c r="T2930" s="7" t="n">
        <v>0</v>
      </c>
      <c r="U2930" s="7" t="n">
        <v>0</v>
      </c>
      <c r="V2930" s="7" t="n">
        <v>0.0126</v>
      </c>
      <c r="W2930" s="7"/>
    </row>
    <row r="2931" customFormat="false" ht="15" hidden="false" customHeight="false" outlineLevel="0" collapsed="false">
      <c r="A2931" s="7" t="s">
        <v>3045</v>
      </c>
      <c r="B2931" s="7" t="s">
        <v>108</v>
      </c>
      <c r="C2931" s="7" t="n">
        <v>39</v>
      </c>
      <c r="D2931" s="7" t="s">
        <v>104</v>
      </c>
      <c r="E2931" s="7" t="n">
        <v>109</v>
      </c>
      <c r="F2931" s="7" t="n">
        <v>4</v>
      </c>
      <c r="G2931" s="14" t="n">
        <v>876.5</v>
      </c>
      <c r="H2931" s="14" t="n">
        <v>3198.99</v>
      </c>
      <c r="I2931" s="14" t="n">
        <v>0</v>
      </c>
      <c r="J2931" s="14" t="n">
        <v>10829.06</v>
      </c>
      <c r="K2931" s="14" t="n">
        <v>0</v>
      </c>
      <c r="L2931" s="14" t="n">
        <v>24700</v>
      </c>
      <c r="M2931" s="14"/>
      <c r="N2931" s="14"/>
      <c r="O2931" s="14" t="n">
        <v>0</v>
      </c>
      <c r="P2931" s="7" t="n">
        <v>39</v>
      </c>
      <c r="Q2931" s="7" t="n">
        <v>39</v>
      </c>
      <c r="R2931" s="7" t="n">
        <v>13</v>
      </c>
      <c r="S2931" s="7" t="n">
        <v>0.733</v>
      </c>
      <c r="T2931" s="7" t="n">
        <v>0</v>
      </c>
      <c r="U2931" s="7" t="n">
        <v>0</v>
      </c>
      <c r="V2931" s="7" t="n">
        <v>0.0132</v>
      </c>
      <c r="W2931" s="7"/>
    </row>
    <row r="2932" customFormat="false" ht="15" hidden="false" customHeight="false" outlineLevel="0" collapsed="false">
      <c r="A2932" s="7" t="s">
        <v>3046</v>
      </c>
      <c r="B2932" s="7" t="s">
        <v>101</v>
      </c>
      <c r="C2932" s="7" t="n">
        <v>44</v>
      </c>
      <c r="D2932" s="7" t="s">
        <v>104</v>
      </c>
      <c r="E2932" s="7" t="n">
        <v>106</v>
      </c>
      <c r="F2932" s="7" t="n">
        <v>6</v>
      </c>
      <c r="G2932" s="14" t="n">
        <v>6454.01</v>
      </c>
      <c r="H2932" s="14" t="n">
        <v>16736.86</v>
      </c>
      <c r="I2932" s="14" t="n">
        <v>29500</v>
      </c>
      <c r="J2932" s="14" t="n">
        <v>0</v>
      </c>
      <c r="K2932" s="14" t="n">
        <v>84600</v>
      </c>
      <c r="L2932" s="14" t="n">
        <v>0</v>
      </c>
      <c r="M2932" s="14" t="n">
        <v>6500</v>
      </c>
      <c r="N2932" s="14"/>
      <c r="O2932" s="14" t="n">
        <v>771.85</v>
      </c>
      <c r="P2932" s="7" t="n">
        <v>3</v>
      </c>
      <c r="Q2932" s="7" t="n">
        <v>54</v>
      </c>
      <c r="R2932" s="7" t="n">
        <v>8</v>
      </c>
      <c r="S2932" s="7" t="n">
        <v>0.528</v>
      </c>
      <c r="T2932" s="7" t="n">
        <v>1</v>
      </c>
      <c r="U2932" s="7" t="n">
        <v>0</v>
      </c>
      <c r="V2932" s="7" t="n">
        <v>0.0174</v>
      </c>
      <c r="W2932" s="7" t="s">
        <v>256</v>
      </c>
    </row>
    <row r="2933" customFormat="false" ht="15" hidden="false" customHeight="false" outlineLevel="0" collapsed="false">
      <c r="A2933" s="7" t="s">
        <v>3047</v>
      </c>
      <c r="B2933" s="7" t="s">
        <v>108</v>
      </c>
      <c r="C2933" s="7" t="n">
        <v>35</v>
      </c>
      <c r="D2933" s="7" t="s">
        <v>102</v>
      </c>
      <c r="E2933" s="7" t="n">
        <v>23</v>
      </c>
      <c r="F2933" s="7" t="n">
        <v>1</v>
      </c>
      <c r="G2933" s="14" t="n">
        <v>2980.13</v>
      </c>
      <c r="H2933" s="14" t="n">
        <v>0</v>
      </c>
      <c r="I2933" s="14" t="n">
        <v>0</v>
      </c>
      <c r="J2933" s="14" t="n">
        <v>0</v>
      </c>
      <c r="K2933" s="14" t="n">
        <v>0</v>
      </c>
      <c r="L2933" s="14" t="n">
        <v>0</v>
      </c>
      <c r="M2933" s="14"/>
      <c r="N2933" s="14"/>
      <c r="O2933" s="14" t="n">
        <v>0</v>
      </c>
      <c r="P2933" s="7" t="n">
        <v>11</v>
      </c>
      <c r="Q2933" s="7" t="n">
        <v>10</v>
      </c>
      <c r="R2933" s="7" t="n">
        <v>4</v>
      </c>
      <c r="S2933" s="7" t="n">
        <v>0.653</v>
      </c>
      <c r="T2933" s="7" t="n">
        <v>1</v>
      </c>
      <c r="U2933" s="7" t="n">
        <v>1</v>
      </c>
      <c r="V2933" s="7" t="n">
        <v>0.2633</v>
      </c>
      <c r="W2933" s="7"/>
    </row>
    <row r="2934" customFormat="false" ht="15" hidden="false" customHeight="false" outlineLevel="0" collapsed="false">
      <c r="A2934" s="7" t="s">
        <v>3048</v>
      </c>
      <c r="B2934" s="7" t="s">
        <v>108</v>
      </c>
      <c r="C2934" s="7" t="n">
        <v>49</v>
      </c>
      <c r="D2934" s="7" t="s">
        <v>102</v>
      </c>
      <c r="E2934" s="7" t="n">
        <v>174</v>
      </c>
      <c r="F2934" s="7" t="n">
        <v>1</v>
      </c>
      <c r="G2934" s="14" t="n">
        <v>1153.72</v>
      </c>
      <c r="H2934" s="14" t="n">
        <v>0</v>
      </c>
      <c r="I2934" s="14" t="n">
        <v>0</v>
      </c>
      <c r="J2934" s="14" t="n">
        <v>0</v>
      </c>
      <c r="K2934" s="14" t="n">
        <v>0</v>
      </c>
      <c r="L2934" s="14" t="n">
        <v>0</v>
      </c>
      <c r="M2934" s="14"/>
      <c r="N2934" s="14"/>
      <c r="O2934" s="14" t="n">
        <v>0</v>
      </c>
      <c r="P2934" s="7" t="n">
        <v>51</v>
      </c>
      <c r="Q2934" s="7" t="n">
        <v>17</v>
      </c>
      <c r="R2934" s="7" t="n">
        <v>0</v>
      </c>
      <c r="S2934" s="7" t="n">
        <v>0.419</v>
      </c>
      <c r="T2934" s="7" t="n">
        <v>0</v>
      </c>
      <c r="U2934" s="7" t="n">
        <v>0</v>
      </c>
      <c r="V2934" s="7" t="n">
        <v>0.0882</v>
      </c>
      <c r="W2934" s="7"/>
    </row>
    <row r="2935" customFormat="false" ht="15" hidden="false" customHeight="false" outlineLevel="0" collapsed="false">
      <c r="A2935" s="7" t="s">
        <v>3049</v>
      </c>
      <c r="B2935" s="7" t="s">
        <v>108</v>
      </c>
      <c r="C2935" s="7" t="n">
        <v>29</v>
      </c>
      <c r="D2935" s="7" t="s">
        <v>102</v>
      </c>
      <c r="E2935" s="7" t="n">
        <v>16</v>
      </c>
      <c r="F2935" s="7" t="n">
        <v>3</v>
      </c>
      <c r="G2935" s="14" t="n">
        <v>3041.7</v>
      </c>
      <c r="H2935" s="14" t="n">
        <v>10092.71</v>
      </c>
      <c r="I2935" s="14" t="n">
        <v>0</v>
      </c>
      <c r="J2935" s="14" t="n">
        <v>0</v>
      </c>
      <c r="K2935" s="14" t="n">
        <v>0</v>
      </c>
      <c r="L2935" s="14" t="n">
        <v>18760</v>
      </c>
      <c r="M2935" s="14"/>
      <c r="N2935" s="14"/>
      <c r="O2935" s="14" t="n">
        <v>0</v>
      </c>
      <c r="P2935" s="7" t="n">
        <v>11</v>
      </c>
      <c r="Q2935" s="7" t="n">
        <v>18</v>
      </c>
      <c r="R2935" s="7" t="n">
        <v>15</v>
      </c>
      <c r="S2935" s="7" t="n">
        <v>0.738</v>
      </c>
      <c r="T2935" s="7" t="n">
        <v>0</v>
      </c>
      <c r="U2935" s="7" t="n">
        <v>1</v>
      </c>
      <c r="V2935" s="7" t="n">
        <v>0.1095</v>
      </c>
      <c r="W2935" s="7"/>
    </row>
    <row r="2936" customFormat="false" ht="15" hidden="false" customHeight="false" outlineLevel="0" collapsed="false">
      <c r="A2936" s="7" t="s">
        <v>3050</v>
      </c>
      <c r="B2936" s="7" t="s">
        <v>108</v>
      </c>
      <c r="C2936" s="7" t="n">
        <v>57</v>
      </c>
      <c r="D2936" s="7" t="s">
        <v>104</v>
      </c>
      <c r="E2936" s="7" t="n">
        <v>202</v>
      </c>
      <c r="F2936" s="7" t="n">
        <v>4</v>
      </c>
      <c r="G2936" s="14" t="n">
        <v>28879.06</v>
      </c>
      <c r="H2936" s="14" t="n">
        <v>89628.51</v>
      </c>
      <c r="I2936" s="14" t="n">
        <v>0</v>
      </c>
      <c r="J2936" s="14" t="n">
        <v>0</v>
      </c>
      <c r="K2936" s="14" t="n">
        <v>505000</v>
      </c>
      <c r="L2936" s="14" t="n">
        <v>0</v>
      </c>
      <c r="M2936" s="14" t="n">
        <v>19800</v>
      </c>
      <c r="N2936" s="14" t="n">
        <v>45.7</v>
      </c>
      <c r="O2936" s="14" t="n">
        <v>909.92</v>
      </c>
      <c r="P2936" s="7" t="n">
        <v>12</v>
      </c>
      <c r="Q2936" s="7" t="n">
        <v>34</v>
      </c>
      <c r="R2936" s="7" t="n">
        <v>0</v>
      </c>
      <c r="S2936" s="7" t="n">
        <v>0.201</v>
      </c>
      <c r="T2936" s="7" t="n">
        <v>0</v>
      </c>
      <c r="U2936" s="7" t="n">
        <v>0</v>
      </c>
      <c r="V2936" s="7" t="n">
        <v>0.0317</v>
      </c>
      <c r="W2936" s="7"/>
    </row>
    <row r="2937" customFormat="false" ht="15" hidden="false" customHeight="false" outlineLevel="0" collapsed="false">
      <c r="A2937" s="7" t="s">
        <v>3051</v>
      </c>
      <c r="B2937" s="7" t="s">
        <v>108</v>
      </c>
      <c r="C2937" s="7" t="n">
        <v>47</v>
      </c>
      <c r="D2937" s="7" t="s">
        <v>102</v>
      </c>
      <c r="E2937" s="7" t="n">
        <v>163</v>
      </c>
      <c r="F2937" s="7" t="n">
        <v>3</v>
      </c>
      <c r="G2937" s="14" t="n">
        <v>8972.47</v>
      </c>
      <c r="H2937" s="14" t="n">
        <v>361365.67</v>
      </c>
      <c r="I2937" s="14" t="n">
        <v>0</v>
      </c>
      <c r="J2937" s="14" t="n">
        <v>0</v>
      </c>
      <c r="K2937" s="14" t="n">
        <v>0</v>
      </c>
      <c r="L2937" s="14" t="n">
        <v>0</v>
      </c>
      <c r="M2937" s="14" t="n">
        <v>37100</v>
      </c>
      <c r="N2937" s="14" t="n">
        <v>35.6</v>
      </c>
      <c r="O2937" s="14" t="n">
        <v>830.82</v>
      </c>
      <c r="P2937" s="7" t="n">
        <v>11</v>
      </c>
      <c r="Q2937" s="7" t="n">
        <v>27</v>
      </c>
      <c r="R2937" s="7" t="n">
        <v>9</v>
      </c>
      <c r="S2937" s="7" t="n">
        <v>0.515</v>
      </c>
      <c r="T2937" s="7" t="n">
        <v>0</v>
      </c>
      <c r="U2937" s="7" t="n">
        <v>0</v>
      </c>
      <c r="V2937" s="7" t="n">
        <v>0.0703</v>
      </c>
      <c r="W2937" s="7"/>
    </row>
    <row r="2938" customFormat="false" ht="15" hidden="false" customHeight="false" outlineLevel="0" collapsed="false">
      <c r="A2938" s="7" t="s">
        <v>3052</v>
      </c>
      <c r="B2938" s="7" t="s">
        <v>108</v>
      </c>
      <c r="C2938" s="7" t="n">
        <v>24</v>
      </c>
      <c r="D2938" s="7" t="s">
        <v>102</v>
      </c>
      <c r="E2938" s="7" t="n">
        <v>29</v>
      </c>
      <c r="F2938" s="7" t="n">
        <v>2</v>
      </c>
      <c r="G2938" s="14" t="n">
        <v>7083.58</v>
      </c>
      <c r="H2938" s="14" t="n">
        <v>0</v>
      </c>
      <c r="I2938" s="14" t="n">
        <v>0</v>
      </c>
      <c r="J2938" s="14" t="n">
        <v>0</v>
      </c>
      <c r="K2938" s="14" t="n">
        <v>0</v>
      </c>
      <c r="L2938" s="14" t="n">
        <v>0</v>
      </c>
      <c r="M2938" s="14" t="n">
        <v>12900</v>
      </c>
      <c r="N2938" s="14" t="n">
        <v>31.7</v>
      </c>
      <c r="O2938" s="14" t="n">
        <v>376.48</v>
      </c>
      <c r="P2938" s="7" t="n">
        <v>2</v>
      </c>
      <c r="Q2938" s="7" t="n">
        <v>30</v>
      </c>
      <c r="R2938" s="7" t="n">
        <v>10</v>
      </c>
      <c r="S2938" s="7" t="n">
        <v>0.869</v>
      </c>
      <c r="T2938" s="7" t="n">
        <v>0</v>
      </c>
      <c r="U2938" s="7" t="n">
        <v>0</v>
      </c>
      <c r="V2938" s="7" t="n">
        <v>0.0724</v>
      </c>
      <c r="W2938" s="7"/>
    </row>
    <row r="2939" customFormat="false" ht="15" hidden="false" customHeight="false" outlineLevel="0" collapsed="false">
      <c r="A2939" s="7" t="s">
        <v>3053</v>
      </c>
      <c r="B2939" s="7" t="s">
        <v>108</v>
      </c>
      <c r="C2939" s="7" t="n">
        <v>47</v>
      </c>
      <c r="D2939" s="7" t="s">
        <v>102</v>
      </c>
      <c r="E2939" s="7" t="n">
        <v>138</v>
      </c>
      <c r="F2939" s="7" t="n">
        <v>4</v>
      </c>
      <c r="G2939" s="14" t="n">
        <v>3949.61</v>
      </c>
      <c r="H2939" s="14" t="n">
        <v>17295.92</v>
      </c>
      <c r="I2939" s="14" t="n">
        <v>20400</v>
      </c>
      <c r="J2939" s="14" t="n">
        <v>0</v>
      </c>
      <c r="K2939" s="14" t="n">
        <v>92600</v>
      </c>
      <c r="L2939" s="14" t="n">
        <v>0</v>
      </c>
      <c r="M2939" s="14"/>
      <c r="N2939" s="14"/>
      <c r="O2939" s="14" t="n">
        <v>0</v>
      </c>
      <c r="P2939" s="7" t="n">
        <v>387</v>
      </c>
      <c r="Q2939" s="7" t="n">
        <v>0</v>
      </c>
      <c r="R2939" s="7" t="n">
        <v>0</v>
      </c>
      <c r="S2939" s="7"/>
      <c r="T2939" s="7" t="n">
        <v>1</v>
      </c>
      <c r="U2939" s="7" t="n">
        <v>0</v>
      </c>
      <c r="V2939" s="7" t="n">
        <v>0.3706</v>
      </c>
      <c r="W2939" s="7"/>
    </row>
    <row r="2940" customFormat="false" ht="15" hidden="false" customHeight="false" outlineLevel="0" collapsed="false">
      <c r="A2940" s="7" t="s">
        <v>3054</v>
      </c>
      <c r="B2940" s="7" t="s">
        <v>108</v>
      </c>
      <c r="C2940" s="7" t="n">
        <v>36</v>
      </c>
      <c r="D2940" s="7" t="s">
        <v>104</v>
      </c>
      <c r="E2940" s="7" t="n">
        <v>8</v>
      </c>
      <c r="F2940" s="7" t="n">
        <v>6</v>
      </c>
      <c r="G2940" s="14" t="n">
        <v>5824.39</v>
      </c>
      <c r="H2940" s="14" t="n">
        <v>104072.27</v>
      </c>
      <c r="I2940" s="14" t="n">
        <v>66600</v>
      </c>
      <c r="J2940" s="14" t="n">
        <v>0</v>
      </c>
      <c r="K2940" s="14" t="n">
        <v>269000</v>
      </c>
      <c r="L2940" s="14" t="n">
        <v>0</v>
      </c>
      <c r="M2940" s="14" t="n">
        <v>8700</v>
      </c>
      <c r="N2940" s="14" t="n">
        <v>14.7</v>
      </c>
      <c r="O2940" s="14" t="n">
        <v>173.73</v>
      </c>
      <c r="P2940" s="7" t="n">
        <v>16</v>
      </c>
      <c r="Q2940" s="7" t="n">
        <v>26</v>
      </c>
      <c r="R2940" s="7" t="n">
        <v>13</v>
      </c>
      <c r="S2940" s="7" t="n">
        <v>0.76</v>
      </c>
      <c r="T2940" s="7" t="n">
        <v>0</v>
      </c>
      <c r="U2940" s="7" t="n">
        <v>0</v>
      </c>
      <c r="V2940" s="7" t="n">
        <v>0.0209</v>
      </c>
      <c r="W2940" s="7"/>
    </row>
    <row r="2941" customFormat="false" ht="15" hidden="false" customHeight="false" outlineLevel="0" collapsed="false">
      <c r="A2941" s="7" t="s">
        <v>3055</v>
      </c>
      <c r="B2941" s="7" t="s">
        <v>106</v>
      </c>
      <c r="C2941" s="7" t="n">
        <v>34</v>
      </c>
      <c r="D2941" s="7" t="s">
        <v>104</v>
      </c>
      <c r="E2941" s="7" t="n">
        <v>13</v>
      </c>
      <c r="F2941" s="7" t="n">
        <v>1</v>
      </c>
      <c r="G2941" s="14" t="n">
        <v>4679.73</v>
      </c>
      <c r="H2941" s="14" t="n">
        <v>0</v>
      </c>
      <c r="I2941" s="14" t="n">
        <v>0</v>
      </c>
      <c r="J2941" s="14" t="n">
        <v>0</v>
      </c>
      <c r="K2941" s="14" t="n">
        <v>0</v>
      </c>
      <c r="L2941" s="14" t="n">
        <v>0</v>
      </c>
      <c r="M2941" s="14"/>
      <c r="N2941" s="14"/>
      <c r="O2941" s="14" t="n">
        <v>0</v>
      </c>
      <c r="P2941" s="7" t="n">
        <v>10</v>
      </c>
      <c r="Q2941" s="7" t="n">
        <v>29</v>
      </c>
      <c r="R2941" s="7" t="n">
        <v>6</v>
      </c>
      <c r="S2941" s="7" t="n">
        <v>0.923</v>
      </c>
      <c r="T2941" s="7" t="n">
        <v>1</v>
      </c>
      <c r="U2941" s="7" t="n">
        <v>1</v>
      </c>
      <c r="V2941" s="7" t="n">
        <v>0.1368</v>
      </c>
      <c r="W2941" s="7"/>
    </row>
    <row r="2942" customFormat="false" ht="15" hidden="false" customHeight="false" outlineLevel="0" collapsed="false">
      <c r="A2942" s="7" t="s">
        <v>3056</v>
      </c>
      <c r="B2942" s="7" t="s">
        <v>101</v>
      </c>
      <c r="C2942" s="7" t="n">
        <v>38</v>
      </c>
      <c r="D2942" s="7" t="s">
        <v>104</v>
      </c>
      <c r="E2942" s="7" t="n">
        <v>11</v>
      </c>
      <c r="F2942" s="7" t="n">
        <v>2</v>
      </c>
      <c r="G2942" s="14" t="n">
        <v>3954.96</v>
      </c>
      <c r="H2942" s="14" t="n">
        <v>0</v>
      </c>
      <c r="I2942" s="14" t="n">
        <v>0</v>
      </c>
      <c r="J2942" s="14" t="n">
        <v>0</v>
      </c>
      <c r="K2942" s="14" t="n">
        <v>0</v>
      </c>
      <c r="L2942" s="14" t="n">
        <v>0</v>
      </c>
      <c r="M2942" s="14" t="n">
        <v>12000</v>
      </c>
      <c r="N2942" s="14" t="n">
        <v>42.8</v>
      </c>
      <c r="O2942" s="14" t="n">
        <v>303.89</v>
      </c>
      <c r="P2942" s="7" t="n">
        <v>1</v>
      </c>
      <c r="Q2942" s="7" t="n">
        <v>39</v>
      </c>
      <c r="R2942" s="7" t="n">
        <v>16</v>
      </c>
      <c r="S2942" s="7" t="n">
        <v>0.65</v>
      </c>
      <c r="T2942" s="7" t="n">
        <v>0</v>
      </c>
      <c r="U2942" s="7" t="n">
        <v>0</v>
      </c>
      <c r="V2942" s="7" t="n">
        <v>0.0217</v>
      </c>
      <c r="W2942" s="7"/>
    </row>
    <row r="2943" customFormat="false" ht="15" hidden="false" customHeight="false" outlineLevel="0" collapsed="false">
      <c r="A2943" s="7" t="s">
        <v>3057</v>
      </c>
      <c r="B2943" s="7" t="s">
        <v>108</v>
      </c>
      <c r="C2943" s="7" t="n">
        <v>32</v>
      </c>
      <c r="D2943" s="7" t="s">
        <v>102</v>
      </c>
      <c r="E2943" s="7" t="n">
        <v>45</v>
      </c>
      <c r="F2943" s="7" t="n">
        <v>3</v>
      </c>
      <c r="G2943" s="14" t="n">
        <v>4302.17</v>
      </c>
      <c r="H2943" s="14" t="n">
        <v>0</v>
      </c>
      <c r="I2943" s="14" t="n">
        <v>0</v>
      </c>
      <c r="J2943" s="14" t="n">
        <v>0</v>
      </c>
      <c r="K2943" s="14" t="n">
        <v>0</v>
      </c>
      <c r="L2943" s="14" t="n">
        <v>25810</v>
      </c>
      <c r="M2943" s="14" t="n">
        <v>6000</v>
      </c>
      <c r="N2943" s="14" t="n">
        <v>28.6</v>
      </c>
      <c r="O2943" s="14" t="n">
        <v>501.38</v>
      </c>
      <c r="P2943" s="7" t="n">
        <v>27</v>
      </c>
      <c r="Q2943" s="7" t="n">
        <v>24</v>
      </c>
      <c r="R2943" s="7" t="n">
        <v>14</v>
      </c>
      <c r="S2943" s="7" t="n">
        <v>0.958</v>
      </c>
      <c r="T2943" s="7" t="n">
        <v>0</v>
      </c>
      <c r="U2943" s="7" t="n">
        <v>0</v>
      </c>
      <c r="V2943" s="7" t="n">
        <v>0.0628</v>
      </c>
      <c r="W2943" s="7"/>
    </row>
    <row r="2944" customFormat="false" ht="15" hidden="false" customHeight="false" outlineLevel="0" collapsed="false">
      <c r="A2944" s="7" t="s">
        <v>3058</v>
      </c>
      <c r="B2944" s="7" t="s">
        <v>108</v>
      </c>
      <c r="C2944" s="7" t="n">
        <v>33</v>
      </c>
      <c r="D2944" s="7" t="s">
        <v>104</v>
      </c>
      <c r="E2944" s="7" t="n">
        <v>84</v>
      </c>
      <c r="F2944" s="7" t="n">
        <v>3</v>
      </c>
      <c r="G2944" s="14" t="n">
        <v>5406.03</v>
      </c>
      <c r="H2944" s="14" t="n">
        <v>15010.05</v>
      </c>
      <c r="I2944" s="14" t="n">
        <v>0</v>
      </c>
      <c r="J2944" s="14" t="n">
        <v>0</v>
      </c>
      <c r="K2944" s="14" t="n">
        <v>0</v>
      </c>
      <c r="L2944" s="14" t="n">
        <v>0</v>
      </c>
      <c r="M2944" s="14" t="n">
        <v>24400</v>
      </c>
      <c r="N2944" s="14" t="n">
        <v>37.8</v>
      </c>
      <c r="O2944" s="14" t="n">
        <v>4240.39</v>
      </c>
      <c r="P2944" s="7" t="n">
        <v>8</v>
      </c>
      <c r="Q2944" s="7" t="n">
        <v>59</v>
      </c>
      <c r="R2944" s="7" t="n">
        <v>0</v>
      </c>
      <c r="S2944" s="7" t="n">
        <v>0.631</v>
      </c>
      <c r="T2944" s="7" t="n">
        <v>0</v>
      </c>
      <c r="U2944" s="7" t="n">
        <v>0</v>
      </c>
      <c r="V2944" s="7" t="n">
        <v>0.018</v>
      </c>
      <c r="W2944" s="7"/>
    </row>
    <row r="2945" customFormat="false" ht="15" hidden="false" customHeight="false" outlineLevel="0" collapsed="false">
      <c r="A2945" s="7" t="s">
        <v>3059</v>
      </c>
      <c r="B2945" s="7" t="s">
        <v>108</v>
      </c>
      <c r="C2945" s="7" t="n">
        <v>49</v>
      </c>
      <c r="D2945" s="7" t="s">
        <v>104</v>
      </c>
      <c r="E2945" s="7" t="n">
        <v>68</v>
      </c>
      <c r="F2945" s="7" t="n">
        <v>3</v>
      </c>
      <c r="G2945" s="14" t="n">
        <v>1405.72</v>
      </c>
      <c r="H2945" s="14" t="n">
        <v>0</v>
      </c>
      <c r="I2945" s="14" t="n">
        <v>0</v>
      </c>
      <c r="J2945" s="14" t="n">
        <v>0</v>
      </c>
      <c r="K2945" s="14" t="n">
        <v>0</v>
      </c>
      <c r="L2945" s="14" t="n">
        <v>12260</v>
      </c>
      <c r="M2945" s="14"/>
      <c r="N2945" s="14"/>
      <c r="O2945" s="14" t="n">
        <v>0</v>
      </c>
      <c r="P2945" s="7" t="n">
        <v>2</v>
      </c>
      <c r="Q2945" s="7" t="n">
        <v>43</v>
      </c>
      <c r="R2945" s="7" t="n">
        <v>21</v>
      </c>
      <c r="S2945" s="7" t="n">
        <v>0.808</v>
      </c>
      <c r="T2945" s="7" t="n">
        <v>0</v>
      </c>
      <c r="U2945" s="7" t="n">
        <v>0</v>
      </c>
      <c r="V2945" s="7" t="n">
        <v>0.0177</v>
      </c>
      <c r="W2945" s="7"/>
    </row>
    <row r="2946" customFormat="false" ht="15" hidden="false" customHeight="false" outlineLevel="0" collapsed="false">
      <c r="A2946" s="7" t="s">
        <v>3060</v>
      </c>
      <c r="B2946" s="7" t="s">
        <v>101</v>
      </c>
      <c r="C2946" s="7" t="n">
        <v>19</v>
      </c>
      <c r="D2946" s="7" t="s">
        <v>104</v>
      </c>
      <c r="E2946" s="7" t="n">
        <v>1</v>
      </c>
      <c r="F2946" s="7" t="n">
        <v>4</v>
      </c>
      <c r="G2946" s="14" t="n">
        <v>6025.73</v>
      </c>
      <c r="H2946" s="14" t="n">
        <v>12403.84</v>
      </c>
      <c r="I2946" s="14" t="n">
        <v>30500</v>
      </c>
      <c r="J2946" s="14" t="n">
        <v>0</v>
      </c>
      <c r="K2946" s="14" t="n">
        <v>0</v>
      </c>
      <c r="L2946" s="14" t="n">
        <v>0</v>
      </c>
      <c r="M2946" s="14" t="n">
        <v>8800</v>
      </c>
      <c r="N2946" s="14" t="n">
        <v>14.6</v>
      </c>
      <c r="O2946" s="14" t="n">
        <v>1398.88</v>
      </c>
      <c r="P2946" s="7" t="n">
        <v>9</v>
      </c>
      <c r="Q2946" s="7" t="n">
        <v>86</v>
      </c>
      <c r="R2946" s="7" t="n">
        <v>28</v>
      </c>
      <c r="S2946" s="7" t="n">
        <v>0.93</v>
      </c>
      <c r="T2946" s="7" t="n">
        <v>0</v>
      </c>
      <c r="U2946" s="7" t="n">
        <v>0</v>
      </c>
      <c r="V2946" s="7" t="n">
        <v>0.0274</v>
      </c>
      <c r="W2946" s="7"/>
    </row>
    <row r="2947" customFormat="false" ht="15" hidden="false" customHeight="false" outlineLevel="0" collapsed="false">
      <c r="A2947" s="7" t="s">
        <v>3061</v>
      </c>
      <c r="B2947" s="7" t="s">
        <v>108</v>
      </c>
      <c r="C2947" s="7" t="n">
        <v>52</v>
      </c>
      <c r="D2947" s="7" t="s">
        <v>102</v>
      </c>
      <c r="E2947" s="7" t="n">
        <v>27</v>
      </c>
      <c r="F2947" s="7" t="n">
        <v>5</v>
      </c>
      <c r="G2947" s="14" t="n">
        <v>26126.21</v>
      </c>
      <c r="H2947" s="14" t="n">
        <v>35967.8</v>
      </c>
      <c r="I2947" s="14" t="n">
        <v>0</v>
      </c>
      <c r="J2947" s="14" t="n">
        <v>0</v>
      </c>
      <c r="K2947" s="14" t="n">
        <v>201700</v>
      </c>
      <c r="L2947" s="14" t="n">
        <v>0</v>
      </c>
      <c r="M2947" s="14" t="n">
        <v>19100</v>
      </c>
      <c r="N2947" s="14" t="n">
        <v>42.5</v>
      </c>
      <c r="O2947" s="14" t="n">
        <v>558.56</v>
      </c>
      <c r="P2947" s="7" t="n">
        <v>7</v>
      </c>
      <c r="Q2947" s="7" t="n">
        <v>22</v>
      </c>
      <c r="R2947" s="7" t="n">
        <v>0</v>
      </c>
      <c r="S2947" s="7" t="n">
        <v>0.367</v>
      </c>
      <c r="T2947" s="7" t="n">
        <v>0</v>
      </c>
      <c r="U2947" s="7" t="n">
        <v>0</v>
      </c>
      <c r="V2947" s="7" t="n">
        <v>0.0549</v>
      </c>
      <c r="W2947" s="7"/>
    </row>
    <row r="2948" customFormat="false" ht="15" hidden="false" customHeight="false" outlineLevel="0" collapsed="false">
      <c r="A2948" s="7" t="s">
        <v>3062</v>
      </c>
      <c r="B2948" s="7" t="s">
        <v>128</v>
      </c>
      <c r="C2948" s="7" t="n">
        <v>61</v>
      </c>
      <c r="D2948" s="7" t="s">
        <v>102</v>
      </c>
      <c r="E2948" s="7" t="n">
        <v>50</v>
      </c>
      <c r="F2948" s="7" t="n">
        <v>4</v>
      </c>
      <c r="G2948" s="14" t="n">
        <v>3148.72</v>
      </c>
      <c r="H2948" s="14" t="n">
        <v>44547.01</v>
      </c>
      <c r="I2948" s="14" t="n">
        <v>0</v>
      </c>
      <c r="J2948" s="14" t="n">
        <v>0</v>
      </c>
      <c r="K2948" s="14" t="n">
        <v>334600</v>
      </c>
      <c r="L2948" s="14" t="n">
        <v>0</v>
      </c>
      <c r="M2948" s="14" t="n">
        <v>11900</v>
      </c>
      <c r="N2948" s="14" t="n">
        <v>13.3</v>
      </c>
      <c r="O2948" s="14" t="n">
        <v>468.26</v>
      </c>
      <c r="P2948" s="7" t="n">
        <v>1</v>
      </c>
      <c r="Q2948" s="7" t="n">
        <v>19</v>
      </c>
      <c r="R2948" s="7" t="n">
        <v>0</v>
      </c>
      <c r="S2948" s="7" t="n">
        <v>0.648</v>
      </c>
      <c r="T2948" s="7" t="n">
        <v>0</v>
      </c>
      <c r="U2948" s="7" t="n">
        <v>0</v>
      </c>
      <c r="V2948" s="7" t="n">
        <v>0.0826</v>
      </c>
      <c r="W2948" s="7"/>
    </row>
    <row r="2949" customFormat="false" ht="15" hidden="false" customHeight="false" outlineLevel="0" collapsed="false">
      <c r="A2949" s="7" t="s">
        <v>3063</v>
      </c>
      <c r="B2949" s="7" t="s">
        <v>108</v>
      </c>
      <c r="C2949" s="7" t="n">
        <v>19</v>
      </c>
      <c r="D2949" s="7" t="s">
        <v>102</v>
      </c>
      <c r="E2949" s="7" t="n">
        <v>2</v>
      </c>
      <c r="F2949" s="7" t="n">
        <v>2</v>
      </c>
      <c r="G2949" s="14" t="n">
        <v>1303.54</v>
      </c>
      <c r="H2949" s="14" t="n">
        <v>10195.94</v>
      </c>
      <c r="I2949" s="14" t="n">
        <v>0</v>
      </c>
      <c r="J2949" s="14" t="n">
        <v>0</v>
      </c>
      <c r="K2949" s="14" t="n">
        <v>0</v>
      </c>
      <c r="L2949" s="14" t="n">
        <v>0</v>
      </c>
      <c r="M2949" s="14"/>
      <c r="N2949" s="14"/>
      <c r="O2949" s="14" t="n">
        <v>0</v>
      </c>
      <c r="P2949" s="7" t="n">
        <v>5</v>
      </c>
      <c r="Q2949" s="7" t="n">
        <v>16</v>
      </c>
      <c r="R2949" s="7" t="n">
        <v>20</v>
      </c>
      <c r="S2949" s="7" t="n">
        <v>0.831</v>
      </c>
      <c r="T2949" s="7" t="n">
        <v>0</v>
      </c>
      <c r="U2949" s="7" t="n">
        <v>0</v>
      </c>
      <c r="V2949" s="7" t="n">
        <v>0.092</v>
      </c>
      <c r="W2949" s="7"/>
    </row>
    <row r="2950" customFormat="false" ht="15" hidden="false" customHeight="false" outlineLevel="0" collapsed="false">
      <c r="A2950" s="7" t="s">
        <v>3064</v>
      </c>
      <c r="B2950" s="7" t="s">
        <v>106</v>
      </c>
      <c r="C2950" s="7" t="n">
        <v>21</v>
      </c>
      <c r="D2950" s="7" t="s">
        <v>104</v>
      </c>
      <c r="E2950" s="7" t="n">
        <v>14</v>
      </c>
      <c r="F2950" s="7" t="n">
        <v>4</v>
      </c>
      <c r="G2950" s="14" t="n">
        <v>2247.54</v>
      </c>
      <c r="H2950" s="14" t="n">
        <v>59903.89</v>
      </c>
      <c r="I2950" s="14" t="n">
        <v>29500</v>
      </c>
      <c r="J2950" s="14" t="n">
        <v>0</v>
      </c>
      <c r="K2950" s="14" t="n">
        <v>0</v>
      </c>
      <c r="L2950" s="14" t="n">
        <v>0</v>
      </c>
      <c r="M2950" s="14" t="n">
        <v>11900</v>
      </c>
      <c r="N2950" s="14" t="n">
        <v>42</v>
      </c>
      <c r="O2950" s="14" t="n">
        <v>297.12</v>
      </c>
      <c r="P2950" s="7" t="n">
        <v>16</v>
      </c>
      <c r="Q2950" s="7" t="n">
        <v>41</v>
      </c>
      <c r="R2950" s="7" t="n">
        <v>15</v>
      </c>
      <c r="S2950" s="7" t="n">
        <v>1</v>
      </c>
      <c r="T2950" s="7" t="n">
        <v>2</v>
      </c>
      <c r="U2950" s="7" t="n">
        <v>0</v>
      </c>
      <c r="V2950" s="7" t="n">
        <v>0.0601</v>
      </c>
      <c r="W2950" s="7"/>
    </row>
    <row r="2951" customFormat="false" ht="15" hidden="false" customHeight="false" outlineLevel="0" collapsed="false">
      <c r="A2951" s="7" t="s">
        <v>3065</v>
      </c>
      <c r="B2951" s="7" t="s">
        <v>101</v>
      </c>
      <c r="C2951" s="7" t="n">
        <v>19</v>
      </c>
      <c r="D2951" s="7" t="s">
        <v>102</v>
      </c>
      <c r="E2951" s="7" t="n">
        <v>1</v>
      </c>
      <c r="F2951" s="7" t="n">
        <v>4</v>
      </c>
      <c r="G2951" s="14" t="n">
        <v>7995.28</v>
      </c>
      <c r="H2951" s="14" t="n">
        <v>9166.77</v>
      </c>
      <c r="I2951" s="14" t="n">
        <v>0</v>
      </c>
      <c r="J2951" s="14" t="n">
        <v>0</v>
      </c>
      <c r="K2951" s="14" t="n">
        <v>0</v>
      </c>
      <c r="L2951" s="14" t="n">
        <v>0</v>
      </c>
      <c r="M2951" s="14" t="n">
        <v>9900</v>
      </c>
      <c r="N2951" s="14" t="n">
        <v>45.4</v>
      </c>
      <c r="O2951" s="14" t="n">
        <v>416.07</v>
      </c>
      <c r="P2951" s="7" t="n">
        <v>1</v>
      </c>
      <c r="Q2951" s="7" t="n">
        <v>55</v>
      </c>
      <c r="R2951" s="7" t="n">
        <v>22</v>
      </c>
      <c r="S2951" s="7" t="n">
        <v>0.913</v>
      </c>
      <c r="T2951" s="7" t="n">
        <v>0</v>
      </c>
      <c r="U2951" s="7" t="n">
        <v>0</v>
      </c>
      <c r="V2951" s="7" t="n">
        <v>0.0562</v>
      </c>
      <c r="W2951" s="7" t="s">
        <v>137</v>
      </c>
    </row>
    <row r="2952" customFormat="false" ht="15" hidden="false" customHeight="false" outlineLevel="0" collapsed="false">
      <c r="A2952" s="7" t="s">
        <v>3066</v>
      </c>
      <c r="B2952" s="7" t="s">
        <v>108</v>
      </c>
      <c r="C2952" s="7" t="n">
        <v>42</v>
      </c>
      <c r="D2952" s="7" t="s">
        <v>104</v>
      </c>
      <c r="E2952" s="7" t="n">
        <v>62</v>
      </c>
      <c r="F2952" s="7" t="n">
        <v>4</v>
      </c>
      <c r="G2952" s="14" t="n">
        <v>4834.31</v>
      </c>
      <c r="H2952" s="14" t="n">
        <v>17493.46</v>
      </c>
      <c r="I2952" s="14" t="n">
        <v>0</v>
      </c>
      <c r="J2952" s="14" t="n">
        <v>0</v>
      </c>
      <c r="K2952" s="14" t="n">
        <v>0</v>
      </c>
      <c r="L2952" s="14" t="n">
        <v>0</v>
      </c>
      <c r="M2952" s="14" t="n">
        <v>16000</v>
      </c>
      <c r="N2952" s="14" t="n">
        <v>25.5</v>
      </c>
      <c r="O2952" s="14" t="n">
        <v>705.17</v>
      </c>
      <c r="P2952" s="7" t="n">
        <v>11</v>
      </c>
      <c r="Q2952" s="7" t="n">
        <v>31</v>
      </c>
      <c r="R2952" s="7" t="n">
        <v>16</v>
      </c>
      <c r="S2952" s="7" t="n">
        <v>0.731</v>
      </c>
      <c r="T2952" s="7" t="n">
        <v>1</v>
      </c>
      <c r="U2952" s="7" t="n">
        <v>0</v>
      </c>
      <c r="V2952" s="7" t="n">
        <v>0.0377</v>
      </c>
      <c r="W2952" s="7"/>
    </row>
    <row r="2953" customFormat="false" ht="15" hidden="false" customHeight="false" outlineLevel="0" collapsed="false">
      <c r="A2953" s="7" t="s">
        <v>3067</v>
      </c>
      <c r="B2953" s="7" t="s">
        <v>128</v>
      </c>
      <c r="C2953" s="7" t="n">
        <v>70</v>
      </c>
      <c r="D2953" s="7" t="s">
        <v>104</v>
      </c>
      <c r="E2953" s="7" t="n">
        <v>409</v>
      </c>
      <c r="F2953" s="7" t="n">
        <v>3</v>
      </c>
      <c r="G2953" s="14" t="n">
        <v>1342.99</v>
      </c>
      <c r="H2953" s="14" t="n">
        <v>6951.86</v>
      </c>
      <c r="I2953" s="14" t="n">
        <v>0</v>
      </c>
      <c r="J2953" s="14" t="n">
        <v>0</v>
      </c>
      <c r="K2953" s="14" t="n">
        <v>0</v>
      </c>
      <c r="L2953" s="14" t="n">
        <v>0</v>
      </c>
      <c r="M2953" s="14" t="n">
        <v>7700</v>
      </c>
      <c r="N2953" s="14" t="n">
        <v>36.3</v>
      </c>
      <c r="O2953" s="14" t="n">
        <v>0</v>
      </c>
      <c r="P2953" s="7" t="n">
        <v>217</v>
      </c>
      <c r="Q2953" s="7" t="n">
        <v>0</v>
      </c>
      <c r="R2953" s="7" t="n">
        <v>0</v>
      </c>
      <c r="S2953" s="7"/>
      <c r="T2953" s="7" t="n">
        <v>0</v>
      </c>
      <c r="U2953" s="7" t="n">
        <v>0</v>
      </c>
      <c r="V2953" s="7" t="n">
        <v>0.1653</v>
      </c>
      <c r="W2953" s="7"/>
    </row>
    <row r="2954" customFormat="false" ht="15" hidden="false" customHeight="false" outlineLevel="0" collapsed="false">
      <c r="A2954" s="7" t="s">
        <v>3068</v>
      </c>
      <c r="B2954" s="7" t="s">
        <v>108</v>
      </c>
      <c r="C2954" s="7" t="n">
        <v>63</v>
      </c>
      <c r="D2954" s="7" t="s">
        <v>104</v>
      </c>
      <c r="E2954" s="7" t="n">
        <v>150</v>
      </c>
      <c r="F2954" s="7" t="n">
        <v>4</v>
      </c>
      <c r="G2954" s="14" t="n">
        <v>2197.27</v>
      </c>
      <c r="H2954" s="14" t="n">
        <v>19311.27</v>
      </c>
      <c r="I2954" s="14" t="n">
        <v>110100</v>
      </c>
      <c r="J2954" s="14" t="n">
        <v>0</v>
      </c>
      <c r="K2954" s="14" t="n">
        <v>0</v>
      </c>
      <c r="L2954" s="14" t="n">
        <v>0</v>
      </c>
      <c r="M2954" s="14" t="n">
        <v>16500</v>
      </c>
      <c r="N2954" s="14" t="n">
        <v>7.5</v>
      </c>
      <c r="O2954" s="14" t="n">
        <v>331.7</v>
      </c>
      <c r="P2954" s="7" t="n">
        <v>2</v>
      </c>
      <c r="Q2954" s="7" t="n">
        <v>37</v>
      </c>
      <c r="R2954" s="7" t="n">
        <v>5</v>
      </c>
      <c r="S2954" s="7" t="n">
        <v>0.375</v>
      </c>
      <c r="T2954" s="7" t="n">
        <v>0</v>
      </c>
      <c r="U2954" s="7" t="n">
        <v>0</v>
      </c>
      <c r="V2954" s="7" t="n">
        <v>0.0149</v>
      </c>
      <c r="W2954" s="7"/>
    </row>
    <row r="2955" customFormat="false" ht="15" hidden="false" customHeight="false" outlineLevel="0" collapsed="false">
      <c r="A2955" s="7" t="s">
        <v>3069</v>
      </c>
      <c r="B2955" s="7" t="s">
        <v>106</v>
      </c>
      <c r="C2955" s="7" t="n">
        <v>60</v>
      </c>
      <c r="D2955" s="7" t="s">
        <v>102</v>
      </c>
      <c r="E2955" s="7" t="n">
        <v>168</v>
      </c>
      <c r="F2955" s="7" t="n">
        <v>2</v>
      </c>
      <c r="G2955" s="14" t="n">
        <v>1849.66</v>
      </c>
      <c r="H2955" s="14" t="n">
        <v>1671.77</v>
      </c>
      <c r="I2955" s="14" t="n">
        <v>0</v>
      </c>
      <c r="J2955" s="14" t="n">
        <v>0</v>
      </c>
      <c r="K2955" s="14" t="n">
        <v>0</v>
      </c>
      <c r="L2955" s="14" t="n">
        <v>0</v>
      </c>
      <c r="M2955" s="14"/>
      <c r="N2955" s="14"/>
      <c r="O2955" s="14" t="n">
        <v>0</v>
      </c>
      <c r="P2955" s="7" t="n">
        <v>2</v>
      </c>
      <c r="Q2955" s="7" t="n">
        <v>25</v>
      </c>
      <c r="R2955" s="7" t="n">
        <v>9</v>
      </c>
      <c r="S2955" s="7" t="n">
        <v>0.42</v>
      </c>
      <c r="T2955" s="7" t="n">
        <v>0</v>
      </c>
      <c r="U2955" s="7" t="n">
        <v>0</v>
      </c>
      <c r="V2955" s="7" t="n">
        <v>0.0516</v>
      </c>
      <c r="W2955" s="7"/>
    </row>
    <row r="2956" customFormat="false" ht="15" hidden="false" customHeight="false" outlineLevel="0" collapsed="false">
      <c r="A2956" s="7" t="s">
        <v>3070</v>
      </c>
      <c r="B2956" s="7" t="s">
        <v>106</v>
      </c>
      <c r="C2956" s="7" t="n">
        <v>40</v>
      </c>
      <c r="D2956" s="7" t="s">
        <v>102</v>
      </c>
      <c r="E2956" s="7" t="n">
        <v>104</v>
      </c>
      <c r="F2956" s="7" t="n">
        <v>2</v>
      </c>
      <c r="G2956" s="14" t="n">
        <v>1482.39</v>
      </c>
      <c r="H2956" s="14" t="n">
        <v>42453.39</v>
      </c>
      <c r="I2956" s="14" t="n">
        <v>0</v>
      </c>
      <c r="J2956" s="14" t="n">
        <v>0</v>
      </c>
      <c r="K2956" s="14" t="n">
        <v>0</v>
      </c>
      <c r="L2956" s="14" t="n">
        <v>0</v>
      </c>
      <c r="M2956" s="14"/>
      <c r="N2956" s="14"/>
      <c r="O2956" s="14" t="n">
        <v>0</v>
      </c>
      <c r="P2956" s="7" t="n">
        <v>326</v>
      </c>
      <c r="Q2956" s="7" t="n">
        <v>0</v>
      </c>
      <c r="R2956" s="7" t="n">
        <v>0</v>
      </c>
      <c r="S2956" s="7"/>
      <c r="T2956" s="7" t="n">
        <v>0</v>
      </c>
      <c r="U2956" s="7" t="n">
        <v>0</v>
      </c>
      <c r="V2956" s="7" t="n">
        <v>0.3319</v>
      </c>
      <c r="W2956" s="7"/>
    </row>
    <row r="2957" customFormat="false" ht="15" hidden="false" customHeight="false" outlineLevel="0" collapsed="false">
      <c r="A2957" s="7" t="s">
        <v>3071</v>
      </c>
      <c r="B2957" s="7" t="s">
        <v>101</v>
      </c>
      <c r="C2957" s="7" t="n">
        <v>57</v>
      </c>
      <c r="D2957" s="7" t="s">
        <v>102</v>
      </c>
      <c r="E2957" s="7" t="n">
        <v>261</v>
      </c>
      <c r="F2957" s="7" t="n">
        <v>4</v>
      </c>
      <c r="G2957" s="14" t="n">
        <v>4030.41</v>
      </c>
      <c r="H2957" s="14" t="n">
        <v>4414.05</v>
      </c>
      <c r="I2957" s="14" t="n">
        <v>14500</v>
      </c>
      <c r="J2957" s="14" t="n">
        <v>0</v>
      </c>
      <c r="K2957" s="14" t="n">
        <v>0</v>
      </c>
      <c r="L2957" s="14" t="n">
        <v>0</v>
      </c>
      <c r="M2957" s="14"/>
      <c r="N2957" s="14"/>
      <c r="O2957" s="14" t="n">
        <v>0</v>
      </c>
      <c r="P2957" s="7" t="n">
        <v>4</v>
      </c>
      <c r="Q2957" s="7" t="n">
        <v>10</v>
      </c>
      <c r="R2957" s="7" t="n">
        <v>14</v>
      </c>
      <c r="S2957" s="7" t="n">
        <v>0.763</v>
      </c>
      <c r="T2957" s="7" t="n">
        <v>0</v>
      </c>
      <c r="U2957" s="7" t="n">
        <v>0</v>
      </c>
      <c r="V2957" s="7" t="n">
        <v>0.0562</v>
      </c>
      <c r="W2957" s="7"/>
    </row>
    <row r="2958" customFormat="false" ht="15" hidden="false" customHeight="false" outlineLevel="0" collapsed="false">
      <c r="A2958" s="7" t="s">
        <v>3072</v>
      </c>
      <c r="B2958" s="7" t="s">
        <v>108</v>
      </c>
      <c r="C2958" s="7" t="n">
        <v>45</v>
      </c>
      <c r="D2958" s="7" t="s">
        <v>104</v>
      </c>
      <c r="E2958" s="7" t="n">
        <v>272</v>
      </c>
      <c r="F2958" s="7" t="n">
        <v>6</v>
      </c>
      <c r="G2958" s="14" t="n">
        <v>4550.91</v>
      </c>
      <c r="H2958" s="14" t="n">
        <v>32786.82</v>
      </c>
      <c r="I2958" s="14" t="n">
        <v>21000</v>
      </c>
      <c r="J2958" s="14" t="n">
        <v>0</v>
      </c>
      <c r="K2958" s="14" t="n">
        <v>217500</v>
      </c>
      <c r="L2958" s="14" t="n">
        <v>0</v>
      </c>
      <c r="M2958" s="14" t="n">
        <v>6700</v>
      </c>
      <c r="N2958" s="14" t="n">
        <v>61.9</v>
      </c>
      <c r="O2958" s="14" t="n">
        <v>492.11</v>
      </c>
      <c r="P2958" s="7" t="n">
        <v>11</v>
      </c>
      <c r="Q2958" s="7" t="n">
        <v>64</v>
      </c>
      <c r="R2958" s="7" t="n">
        <v>27</v>
      </c>
      <c r="S2958" s="7" t="n">
        <v>0.938</v>
      </c>
      <c r="T2958" s="7" t="n">
        <v>0</v>
      </c>
      <c r="U2958" s="7" t="n">
        <v>0</v>
      </c>
      <c r="V2958" s="7" t="n">
        <v>0.0116</v>
      </c>
      <c r="W2958" s="7"/>
    </row>
    <row r="2959" customFormat="false" ht="15" hidden="false" customHeight="false" outlineLevel="0" collapsed="false">
      <c r="A2959" s="7" t="s">
        <v>3073</v>
      </c>
      <c r="B2959" s="7" t="s">
        <v>101</v>
      </c>
      <c r="C2959" s="7" t="n">
        <v>49</v>
      </c>
      <c r="D2959" s="7" t="s">
        <v>104</v>
      </c>
      <c r="E2959" s="7" t="n">
        <v>143</v>
      </c>
      <c r="F2959" s="7" t="n">
        <v>3</v>
      </c>
      <c r="G2959" s="14" t="n">
        <v>11074.81</v>
      </c>
      <c r="H2959" s="14" t="n">
        <v>32019.04</v>
      </c>
      <c r="I2959" s="14" t="n">
        <v>0</v>
      </c>
      <c r="J2959" s="14" t="n">
        <v>0</v>
      </c>
      <c r="K2959" s="14" t="n">
        <v>525300</v>
      </c>
      <c r="L2959" s="14" t="n">
        <v>0</v>
      </c>
      <c r="M2959" s="14"/>
      <c r="N2959" s="14"/>
      <c r="O2959" s="14" t="n">
        <v>0</v>
      </c>
      <c r="P2959" s="7" t="n">
        <v>2</v>
      </c>
      <c r="Q2959" s="7" t="n">
        <v>25</v>
      </c>
      <c r="R2959" s="7" t="n">
        <v>0</v>
      </c>
      <c r="S2959" s="7" t="n">
        <v>1</v>
      </c>
      <c r="T2959" s="7" t="n">
        <v>0</v>
      </c>
      <c r="U2959" s="7" t="n">
        <v>0</v>
      </c>
      <c r="V2959" s="7" t="n">
        <v>0.0337</v>
      </c>
      <c r="W2959" s="7"/>
    </row>
    <row r="2960" customFormat="false" ht="15" hidden="false" customHeight="false" outlineLevel="0" collapsed="false">
      <c r="A2960" s="7" t="s">
        <v>3074</v>
      </c>
      <c r="B2960" s="7" t="s">
        <v>101</v>
      </c>
      <c r="C2960" s="7" t="n">
        <v>59</v>
      </c>
      <c r="D2960" s="7" t="s">
        <v>102</v>
      </c>
      <c r="E2960" s="7" t="n">
        <v>191</v>
      </c>
      <c r="F2960" s="7" t="n">
        <v>3</v>
      </c>
      <c r="G2960" s="14" t="n">
        <v>2702.67</v>
      </c>
      <c r="H2960" s="14" t="n">
        <v>10321.4</v>
      </c>
      <c r="I2960" s="14" t="n">
        <v>0</v>
      </c>
      <c r="J2960" s="14" t="n">
        <v>0</v>
      </c>
      <c r="K2960" s="14" t="n">
        <v>0</v>
      </c>
      <c r="L2960" s="14" t="n">
        <v>9660</v>
      </c>
      <c r="M2960" s="14"/>
      <c r="N2960" s="14"/>
      <c r="O2960" s="14" t="n">
        <v>0</v>
      </c>
      <c r="P2960" s="7" t="n">
        <v>2</v>
      </c>
      <c r="Q2960" s="7" t="n">
        <v>95</v>
      </c>
      <c r="R2960" s="7" t="n">
        <v>25</v>
      </c>
      <c r="S2960" s="7" t="n">
        <v>0.659</v>
      </c>
      <c r="T2960" s="7" t="n">
        <v>0</v>
      </c>
      <c r="U2960" s="7" t="n">
        <v>0</v>
      </c>
      <c r="V2960" s="7" t="n">
        <v>0.0406</v>
      </c>
      <c r="W2960" s="7"/>
    </row>
    <row r="2961" customFormat="false" ht="15" hidden="false" customHeight="false" outlineLevel="0" collapsed="false">
      <c r="A2961" s="7" t="s">
        <v>3075</v>
      </c>
      <c r="B2961" s="7" t="s">
        <v>108</v>
      </c>
      <c r="C2961" s="7" t="n">
        <v>19</v>
      </c>
      <c r="D2961" s="7" t="s">
        <v>104</v>
      </c>
      <c r="E2961" s="7" t="n">
        <v>1</v>
      </c>
      <c r="F2961" s="7" t="n">
        <v>3</v>
      </c>
      <c r="G2961" s="14" t="n">
        <v>221.86</v>
      </c>
      <c r="H2961" s="14" t="n">
        <v>1263.27</v>
      </c>
      <c r="I2961" s="14" t="n">
        <v>0</v>
      </c>
      <c r="J2961" s="14" t="n">
        <v>0</v>
      </c>
      <c r="K2961" s="14" t="n">
        <v>0</v>
      </c>
      <c r="L2961" s="14" t="n">
        <v>0</v>
      </c>
      <c r="M2961" s="14" t="n">
        <v>1300</v>
      </c>
      <c r="N2961" s="14" t="n">
        <v>40.9</v>
      </c>
      <c r="O2961" s="14" t="n">
        <v>110.88</v>
      </c>
      <c r="P2961" s="7" t="n">
        <v>16</v>
      </c>
      <c r="Q2961" s="7" t="n">
        <v>45</v>
      </c>
      <c r="R2961" s="7" t="n">
        <v>14</v>
      </c>
      <c r="S2961" s="7" t="n">
        <v>0.905</v>
      </c>
      <c r="T2961" s="7" t="n">
        <v>0</v>
      </c>
      <c r="U2961" s="7" t="n">
        <v>0</v>
      </c>
      <c r="V2961" s="7" t="n">
        <v>0.0193</v>
      </c>
      <c r="W2961" s="7"/>
    </row>
    <row r="2962" customFormat="false" ht="15" hidden="false" customHeight="false" outlineLevel="0" collapsed="false">
      <c r="A2962" s="7" t="s">
        <v>3076</v>
      </c>
      <c r="B2962" s="7" t="s">
        <v>101</v>
      </c>
      <c r="C2962" s="7" t="n">
        <v>33</v>
      </c>
      <c r="D2962" s="7" t="s">
        <v>104</v>
      </c>
      <c r="E2962" s="7" t="n">
        <v>59</v>
      </c>
      <c r="F2962" s="7" t="n">
        <v>3</v>
      </c>
      <c r="G2962" s="14" t="n">
        <v>16406.2</v>
      </c>
      <c r="H2962" s="14" t="n">
        <v>6186.85</v>
      </c>
      <c r="I2962" s="14" t="n">
        <v>0</v>
      </c>
      <c r="J2962" s="14" t="n">
        <v>0</v>
      </c>
      <c r="K2962" s="14" t="n">
        <v>0</v>
      </c>
      <c r="L2962" s="14" t="n">
        <v>0</v>
      </c>
      <c r="M2962" s="14" t="n">
        <v>23600</v>
      </c>
      <c r="N2962" s="14" t="n">
        <v>43.7</v>
      </c>
      <c r="O2962" s="14" t="n">
        <v>2217.33</v>
      </c>
      <c r="P2962" s="7" t="n">
        <v>0</v>
      </c>
      <c r="Q2962" s="7" t="n">
        <v>63</v>
      </c>
      <c r="R2962" s="7" t="n">
        <v>14</v>
      </c>
      <c r="S2962" s="7" t="n">
        <v>0.896</v>
      </c>
      <c r="T2962" s="7" t="n">
        <v>0</v>
      </c>
      <c r="U2962" s="7" t="n">
        <v>0</v>
      </c>
      <c r="V2962" s="7" t="n">
        <v>0.0167</v>
      </c>
      <c r="W2962" s="7"/>
    </row>
    <row r="2963" customFormat="false" ht="15" hidden="false" customHeight="false" outlineLevel="0" collapsed="false">
      <c r="A2963" s="7" t="s">
        <v>3077</v>
      </c>
      <c r="B2963" s="7" t="s">
        <v>101</v>
      </c>
      <c r="C2963" s="7" t="n">
        <v>47</v>
      </c>
      <c r="D2963" s="7" t="s">
        <v>102</v>
      </c>
      <c r="E2963" s="7" t="n">
        <v>271</v>
      </c>
      <c r="F2963" s="7" t="n">
        <v>3</v>
      </c>
      <c r="G2963" s="14" t="n">
        <v>13984.03</v>
      </c>
      <c r="H2963" s="14" t="n">
        <v>0</v>
      </c>
      <c r="I2963" s="14" t="n">
        <v>0</v>
      </c>
      <c r="J2963" s="14" t="n">
        <v>0</v>
      </c>
      <c r="K2963" s="14" t="n">
        <v>256400</v>
      </c>
      <c r="L2963" s="14" t="n">
        <v>0</v>
      </c>
      <c r="M2963" s="14" t="n">
        <v>6900</v>
      </c>
      <c r="N2963" s="14" t="n">
        <v>50.6</v>
      </c>
      <c r="O2963" s="14" t="n">
        <v>291.15</v>
      </c>
      <c r="P2963" s="7" t="n">
        <v>26</v>
      </c>
      <c r="Q2963" s="7" t="n">
        <v>17</v>
      </c>
      <c r="R2963" s="7" t="n">
        <v>6</v>
      </c>
      <c r="S2963" s="7" t="n">
        <v>0.45</v>
      </c>
      <c r="T2963" s="7" t="n">
        <v>0</v>
      </c>
      <c r="U2963" s="7" t="n">
        <v>0</v>
      </c>
      <c r="V2963" s="7" t="n">
        <v>0.0652</v>
      </c>
      <c r="W2963" s="7"/>
    </row>
    <row r="2964" customFormat="false" ht="15" hidden="false" customHeight="false" outlineLevel="0" collapsed="false">
      <c r="A2964" s="7" t="s">
        <v>3078</v>
      </c>
      <c r="B2964" s="7" t="s">
        <v>101</v>
      </c>
      <c r="C2964" s="7" t="n">
        <v>25</v>
      </c>
      <c r="D2964" s="7" t="s">
        <v>102</v>
      </c>
      <c r="E2964" s="7" t="n">
        <v>9</v>
      </c>
      <c r="F2964" s="7" t="n">
        <v>3</v>
      </c>
      <c r="G2964" s="14" t="n">
        <v>3595.64</v>
      </c>
      <c r="H2964" s="14" t="n">
        <v>0</v>
      </c>
      <c r="I2964" s="14" t="n">
        <v>0</v>
      </c>
      <c r="J2964" s="14" t="n">
        <v>0</v>
      </c>
      <c r="K2964" s="14" t="n">
        <v>92500</v>
      </c>
      <c r="L2964" s="14" t="n">
        <v>0</v>
      </c>
      <c r="M2964" s="14" t="n">
        <v>15900</v>
      </c>
      <c r="N2964" s="14" t="n">
        <v>24.4</v>
      </c>
      <c r="O2964" s="14" t="n">
        <v>0</v>
      </c>
      <c r="P2964" s="7" t="n">
        <v>110</v>
      </c>
      <c r="Q2964" s="7" t="n">
        <v>0</v>
      </c>
      <c r="R2964" s="7" t="n">
        <v>6</v>
      </c>
      <c r="S2964" s="7"/>
      <c r="T2964" s="7" t="n">
        <v>1</v>
      </c>
      <c r="U2964" s="7" t="n">
        <v>1</v>
      </c>
      <c r="V2964" s="7" t="n">
        <v>0.5022</v>
      </c>
      <c r="W2964" s="7"/>
    </row>
    <row r="2965" customFormat="false" ht="15" hidden="false" customHeight="false" outlineLevel="0" collapsed="false">
      <c r="A2965" s="7" t="s">
        <v>3079</v>
      </c>
      <c r="B2965" s="7" t="s">
        <v>108</v>
      </c>
      <c r="C2965" s="7" t="n">
        <v>28</v>
      </c>
      <c r="D2965" s="7" t="s">
        <v>102</v>
      </c>
      <c r="E2965" s="7" t="n">
        <v>49</v>
      </c>
      <c r="F2965" s="7" t="n">
        <v>3</v>
      </c>
      <c r="G2965" s="14" t="n">
        <v>3542.45</v>
      </c>
      <c r="H2965" s="14" t="n">
        <v>34477.69</v>
      </c>
      <c r="I2965" s="14" t="n">
        <v>0</v>
      </c>
      <c r="J2965" s="14" t="n">
        <v>0</v>
      </c>
      <c r="K2965" s="14" t="n">
        <v>0</v>
      </c>
      <c r="L2965" s="14" t="n">
        <v>0</v>
      </c>
      <c r="M2965" s="14" t="n">
        <v>10300</v>
      </c>
      <c r="N2965" s="14" t="n">
        <v>36.5</v>
      </c>
      <c r="O2965" s="14" t="n">
        <v>267.74</v>
      </c>
      <c r="P2965" s="7" t="n">
        <v>4</v>
      </c>
      <c r="Q2965" s="7" t="n">
        <v>20</v>
      </c>
      <c r="R2965" s="7" t="n">
        <v>13</v>
      </c>
      <c r="S2965" s="7" t="n">
        <v>0.88</v>
      </c>
      <c r="T2965" s="7" t="n">
        <v>0</v>
      </c>
      <c r="U2965" s="7" t="n">
        <v>0</v>
      </c>
      <c r="V2965" s="7" t="n">
        <v>0.0709</v>
      </c>
      <c r="W2965" s="7"/>
    </row>
    <row r="2966" customFormat="false" ht="15" hidden="false" customHeight="false" outlineLevel="0" collapsed="false">
      <c r="A2966" s="7" t="s">
        <v>3080</v>
      </c>
      <c r="B2966" s="7" t="s">
        <v>101</v>
      </c>
      <c r="C2966" s="7" t="n">
        <v>33</v>
      </c>
      <c r="D2966" s="7" t="s">
        <v>102</v>
      </c>
      <c r="E2966" s="7" t="n">
        <v>34</v>
      </c>
      <c r="F2966" s="7" t="n">
        <v>4</v>
      </c>
      <c r="G2966" s="14" t="n">
        <v>2747.31</v>
      </c>
      <c r="H2966" s="14" t="n">
        <v>0</v>
      </c>
      <c r="I2966" s="14" t="n">
        <v>0</v>
      </c>
      <c r="J2966" s="14" t="n">
        <v>0</v>
      </c>
      <c r="K2966" s="14" t="n">
        <v>157500</v>
      </c>
      <c r="L2966" s="14" t="n">
        <v>0</v>
      </c>
      <c r="M2966" s="14" t="n">
        <v>16200</v>
      </c>
      <c r="N2966" s="14" t="n">
        <v>35.3</v>
      </c>
      <c r="O2966" s="14" t="n">
        <v>0</v>
      </c>
      <c r="P2966" s="7" t="n">
        <v>416</v>
      </c>
      <c r="Q2966" s="7" t="n">
        <v>0</v>
      </c>
      <c r="R2966" s="7" t="n">
        <v>0</v>
      </c>
      <c r="S2966" s="7"/>
      <c r="T2966" s="7" t="n">
        <v>0</v>
      </c>
      <c r="U2966" s="7" t="n">
        <v>0</v>
      </c>
      <c r="V2966" s="7" t="n">
        <v>0.2666</v>
      </c>
      <c r="W2966" s="7" t="s">
        <v>117</v>
      </c>
    </row>
    <row r="2967" customFormat="false" ht="15" hidden="false" customHeight="false" outlineLevel="0" collapsed="false">
      <c r="A2967" s="7" t="s">
        <v>3081</v>
      </c>
      <c r="B2967" s="7" t="s">
        <v>108</v>
      </c>
      <c r="C2967" s="7" t="n">
        <v>25</v>
      </c>
      <c r="D2967" s="7" t="s">
        <v>104</v>
      </c>
      <c r="E2967" s="7" t="n">
        <v>9</v>
      </c>
      <c r="F2967" s="7" t="n">
        <v>1</v>
      </c>
      <c r="G2967" s="14" t="n">
        <v>1243.16</v>
      </c>
      <c r="H2967" s="14" t="n">
        <v>0</v>
      </c>
      <c r="I2967" s="14" t="n">
        <v>0</v>
      </c>
      <c r="J2967" s="14" t="n">
        <v>0</v>
      </c>
      <c r="K2967" s="14" t="n">
        <v>0</v>
      </c>
      <c r="L2967" s="14" t="n">
        <v>0</v>
      </c>
      <c r="M2967" s="14"/>
      <c r="N2967" s="14"/>
      <c r="O2967" s="14" t="n">
        <v>0</v>
      </c>
      <c r="P2967" s="7" t="n">
        <v>348</v>
      </c>
      <c r="Q2967" s="7" t="n">
        <v>0</v>
      </c>
      <c r="R2967" s="7" t="n">
        <v>0</v>
      </c>
      <c r="S2967" s="7"/>
      <c r="T2967" s="7" t="n">
        <v>0</v>
      </c>
      <c r="U2967" s="7" t="n">
        <v>0</v>
      </c>
      <c r="V2967" s="7" t="n">
        <v>0.2441</v>
      </c>
      <c r="W2967" s="7"/>
    </row>
    <row r="2968" customFormat="false" ht="15" hidden="false" customHeight="false" outlineLevel="0" collapsed="false">
      <c r="A2968" s="7" t="s">
        <v>3082</v>
      </c>
      <c r="B2968" s="7" t="s">
        <v>101</v>
      </c>
      <c r="C2968" s="7" t="n">
        <v>66</v>
      </c>
      <c r="D2968" s="7" t="s">
        <v>104</v>
      </c>
      <c r="E2968" s="7" t="n">
        <v>95</v>
      </c>
      <c r="F2968" s="7" t="n">
        <v>3</v>
      </c>
      <c r="G2968" s="14" t="n">
        <v>6580.41</v>
      </c>
      <c r="H2968" s="14" t="n">
        <v>7459.13</v>
      </c>
      <c r="I2968" s="14" t="n">
        <v>37200</v>
      </c>
      <c r="J2968" s="14" t="n">
        <v>0</v>
      </c>
      <c r="K2968" s="14" t="n">
        <v>0</v>
      </c>
      <c r="L2968" s="14" t="n">
        <v>0</v>
      </c>
      <c r="M2968" s="14"/>
      <c r="N2968" s="14"/>
      <c r="O2968" s="14" t="n">
        <v>0</v>
      </c>
      <c r="P2968" s="7" t="n">
        <v>2</v>
      </c>
      <c r="Q2968" s="7" t="n">
        <v>39</v>
      </c>
      <c r="R2968" s="7" t="n">
        <v>17</v>
      </c>
      <c r="S2968" s="7" t="n">
        <v>0.729</v>
      </c>
      <c r="T2968" s="7" t="n">
        <v>1</v>
      </c>
      <c r="U2968" s="7" t="n">
        <v>0</v>
      </c>
      <c r="V2968" s="7" t="n">
        <v>0.0689</v>
      </c>
      <c r="W2968" s="7"/>
    </row>
    <row r="2969" customFormat="false" ht="15" hidden="false" customHeight="false" outlineLevel="0" collapsed="false">
      <c r="A2969" s="7" t="s">
        <v>3083</v>
      </c>
      <c r="B2969" s="7" t="s">
        <v>106</v>
      </c>
      <c r="C2969" s="7" t="n">
        <v>39</v>
      </c>
      <c r="D2969" s="7" t="s">
        <v>102</v>
      </c>
      <c r="E2969" s="7" t="n">
        <v>151</v>
      </c>
      <c r="F2969" s="7" t="n">
        <v>2</v>
      </c>
      <c r="G2969" s="14" t="n">
        <v>2610.14</v>
      </c>
      <c r="H2969" s="14" t="n">
        <v>16710.24</v>
      </c>
      <c r="I2969" s="14" t="n">
        <v>0</v>
      </c>
      <c r="J2969" s="14" t="n">
        <v>0</v>
      </c>
      <c r="K2969" s="14" t="n">
        <v>0</v>
      </c>
      <c r="L2969" s="14" t="n">
        <v>0</v>
      </c>
      <c r="M2969" s="14"/>
      <c r="N2969" s="14"/>
      <c r="O2969" s="14" t="n">
        <v>0</v>
      </c>
      <c r="P2969" s="7" t="n">
        <v>17</v>
      </c>
      <c r="Q2969" s="7" t="n">
        <v>7</v>
      </c>
      <c r="R2969" s="7" t="n">
        <v>4</v>
      </c>
      <c r="S2969" s="7" t="n">
        <v>0.744</v>
      </c>
      <c r="T2969" s="7" t="n">
        <v>0</v>
      </c>
      <c r="U2969" s="7" t="n">
        <v>0</v>
      </c>
      <c r="V2969" s="7" t="n">
        <v>0.111</v>
      </c>
      <c r="W2969" s="7"/>
    </row>
    <row r="2970" customFormat="false" ht="15" hidden="false" customHeight="false" outlineLevel="0" collapsed="false">
      <c r="A2970" s="7" t="s">
        <v>3084</v>
      </c>
      <c r="B2970" s="7" t="s">
        <v>128</v>
      </c>
      <c r="C2970" s="7" t="n">
        <v>76</v>
      </c>
      <c r="D2970" s="7" t="s">
        <v>102</v>
      </c>
      <c r="E2970" s="7" t="n">
        <v>413</v>
      </c>
      <c r="F2970" s="7" t="n">
        <v>2</v>
      </c>
      <c r="G2970" s="14" t="n">
        <v>1127.45</v>
      </c>
      <c r="H2970" s="14" t="n">
        <v>0</v>
      </c>
      <c r="I2970" s="14" t="n">
        <v>6600</v>
      </c>
      <c r="J2970" s="14" t="n">
        <v>0</v>
      </c>
      <c r="K2970" s="14" t="n">
        <v>0</v>
      </c>
      <c r="L2970" s="14" t="n">
        <v>0</v>
      </c>
      <c r="M2970" s="14"/>
      <c r="N2970" s="14"/>
      <c r="O2970" s="14" t="n">
        <v>0</v>
      </c>
      <c r="P2970" s="7" t="n">
        <v>8</v>
      </c>
      <c r="Q2970" s="7" t="n">
        <v>10</v>
      </c>
      <c r="R2970" s="7" t="n">
        <v>0</v>
      </c>
      <c r="S2970" s="7" t="n">
        <v>0.257</v>
      </c>
      <c r="T2970" s="7" t="n">
        <v>0</v>
      </c>
      <c r="U2970" s="7" t="n">
        <v>0</v>
      </c>
      <c r="V2970" s="7" t="n">
        <v>0.0752</v>
      </c>
      <c r="W2970" s="7"/>
    </row>
    <row r="2971" customFormat="false" ht="15" hidden="false" customHeight="false" outlineLevel="0" collapsed="false">
      <c r="A2971" s="7" t="s">
        <v>3085</v>
      </c>
      <c r="B2971" s="7" t="s">
        <v>128</v>
      </c>
      <c r="C2971" s="7" t="n">
        <v>34</v>
      </c>
      <c r="D2971" s="7" t="s">
        <v>102</v>
      </c>
      <c r="E2971" s="7" t="n">
        <v>38</v>
      </c>
      <c r="F2971" s="7" t="n">
        <v>7</v>
      </c>
      <c r="G2971" s="14" t="n">
        <v>11217.4</v>
      </c>
      <c r="H2971" s="14" t="n">
        <v>104348.32</v>
      </c>
      <c r="I2971" s="14" t="n">
        <v>0</v>
      </c>
      <c r="J2971" s="14" t="n">
        <v>89046.18</v>
      </c>
      <c r="K2971" s="14" t="n">
        <v>412900</v>
      </c>
      <c r="L2971" s="14" t="n">
        <v>26280</v>
      </c>
      <c r="M2971" s="14" t="n">
        <v>17900</v>
      </c>
      <c r="N2971" s="14" t="n">
        <v>16</v>
      </c>
      <c r="O2971" s="14" t="n">
        <v>1872.25</v>
      </c>
      <c r="P2971" s="7" t="n">
        <v>6</v>
      </c>
      <c r="Q2971" s="7" t="n">
        <v>46</v>
      </c>
      <c r="R2971" s="7" t="n">
        <v>19</v>
      </c>
      <c r="S2971" s="7" t="n">
        <v>0.65</v>
      </c>
      <c r="T2971" s="7" t="n">
        <v>0</v>
      </c>
      <c r="U2971" s="7" t="n">
        <v>0</v>
      </c>
      <c r="V2971" s="7" t="n">
        <v>0.0278</v>
      </c>
      <c r="W2971" s="7"/>
    </row>
    <row r="2972" customFormat="false" ht="15" hidden="false" customHeight="false" outlineLevel="0" collapsed="false">
      <c r="A2972" s="7" t="s">
        <v>3086</v>
      </c>
      <c r="B2972" s="7" t="s">
        <v>108</v>
      </c>
      <c r="C2972" s="7" t="n">
        <v>38</v>
      </c>
      <c r="D2972" s="7" t="s">
        <v>102</v>
      </c>
      <c r="E2972" s="7" t="n">
        <v>138</v>
      </c>
      <c r="F2972" s="7" t="n">
        <v>4</v>
      </c>
      <c r="G2972" s="14" t="n">
        <v>8747.75</v>
      </c>
      <c r="H2972" s="14" t="n">
        <v>264187.15</v>
      </c>
      <c r="I2972" s="14" t="n">
        <v>0</v>
      </c>
      <c r="J2972" s="14" t="n">
        <v>0</v>
      </c>
      <c r="K2972" s="14" t="n">
        <v>205700</v>
      </c>
      <c r="L2972" s="14" t="n">
        <v>0</v>
      </c>
      <c r="M2972" s="14" t="n">
        <v>20500</v>
      </c>
      <c r="N2972" s="14" t="n">
        <v>18.5</v>
      </c>
      <c r="O2972" s="14" t="n">
        <v>434.9</v>
      </c>
      <c r="P2972" s="7" t="n">
        <v>21</v>
      </c>
      <c r="Q2972" s="7" t="n">
        <v>18</v>
      </c>
      <c r="R2972" s="7" t="n">
        <v>12</v>
      </c>
      <c r="S2972" s="7" t="n">
        <v>0.918</v>
      </c>
      <c r="T2972" s="7" t="n">
        <v>0</v>
      </c>
      <c r="U2972" s="7" t="n">
        <v>0</v>
      </c>
      <c r="V2972" s="7" t="n">
        <v>0.0655</v>
      </c>
      <c r="W2972" s="7"/>
    </row>
    <row r="2973" customFormat="false" ht="15" hidden="false" customHeight="false" outlineLevel="0" collapsed="false">
      <c r="A2973" s="7" t="s">
        <v>3087</v>
      </c>
      <c r="B2973" s="7" t="s">
        <v>101</v>
      </c>
      <c r="C2973" s="7" t="n">
        <v>65</v>
      </c>
      <c r="D2973" s="7" t="s">
        <v>104</v>
      </c>
      <c r="E2973" s="7" t="n">
        <v>111</v>
      </c>
      <c r="F2973" s="7" t="n">
        <v>2</v>
      </c>
      <c r="G2973" s="14" t="n">
        <v>7024.64</v>
      </c>
      <c r="H2973" s="14" t="n">
        <v>13664.88</v>
      </c>
      <c r="I2973" s="14" t="n">
        <v>0</v>
      </c>
      <c r="J2973" s="14" t="n">
        <v>0</v>
      </c>
      <c r="K2973" s="14" t="n">
        <v>0</v>
      </c>
      <c r="L2973" s="14" t="n">
        <v>0</v>
      </c>
      <c r="M2973" s="14"/>
      <c r="N2973" s="14"/>
      <c r="O2973" s="14" t="n">
        <v>0</v>
      </c>
      <c r="P2973" s="7" t="n">
        <v>10</v>
      </c>
      <c r="Q2973" s="7" t="n">
        <v>16</v>
      </c>
      <c r="R2973" s="7" t="n">
        <v>4</v>
      </c>
      <c r="S2973" s="7" t="n">
        <v>0.275</v>
      </c>
      <c r="T2973" s="7" t="n">
        <v>0</v>
      </c>
      <c r="U2973" s="7" t="n">
        <v>0</v>
      </c>
      <c r="V2973" s="7" t="n">
        <v>0.0311</v>
      </c>
      <c r="W2973" s="7"/>
    </row>
    <row r="2974" customFormat="false" ht="15" hidden="false" customHeight="false" outlineLevel="0" collapsed="false">
      <c r="A2974" s="7" t="s">
        <v>3088</v>
      </c>
      <c r="B2974" s="7" t="s">
        <v>106</v>
      </c>
      <c r="C2974" s="7" t="n">
        <v>45</v>
      </c>
      <c r="D2974" s="7" t="s">
        <v>104</v>
      </c>
      <c r="E2974" s="7" t="n">
        <v>141</v>
      </c>
      <c r="F2974" s="7" t="n">
        <v>3</v>
      </c>
      <c r="G2974" s="14" t="n">
        <v>3602.75</v>
      </c>
      <c r="H2974" s="14" t="n">
        <v>3552.2</v>
      </c>
      <c r="I2974" s="14" t="n">
        <v>0</v>
      </c>
      <c r="J2974" s="14" t="n">
        <v>0</v>
      </c>
      <c r="K2974" s="14" t="n">
        <v>0</v>
      </c>
      <c r="L2974" s="14" t="n">
        <v>0</v>
      </c>
      <c r="M2974" s="14" t="n">
        <v>7900</v>
      </c>
      <c r="N2974" s="14" t="n">
        <v>44.1</v>
      </c>
      <c r="O2974" s="14" t="n">
        <v>707.41</v>
      </c>
      <c r="P2974" s="7" t="n">
        <v>14</v>
      </c>
      <c r="Q2974" s="7" t="n">
        <v>52</v>
      </c>
      <c r="R2974" s="7" t="n">
        <v>16</v>
      </c>
      <c r="S2974" s="7" t="n">
        <v>0.882</v>
      </c>
      <c r="T2974" s="7" t="n">
        <v>0</v>
      </c>
      <c r="U2974" s="7" t="n">
        <v>0</v>
      </c>
      <c r="V2974" s="7" t="n">
        <v>0.0114</v>
      </c>
      <c r="W2974" s="7"/>
    </row>
    <row r="2975" customFormat="false" ht="15" hidden="false" customHeight="false" outlineLevel="0" collapsed="false">
      <c r="A2975" s="7" t="s">
        <v>3089</v>
      </c>
      <c r="B2975" s="7" t="s">
        <v>108</v>
      </c>
      <c r="C2975" s="7" t="n">
        <v>45</v>
      </c>
      <c r="D2975" s="7" t="s">
        <v>102</v>
      </c>
      <c r="E2975" s="7" t="n">
        <v>214</v>
      </c>
      <c r="F2975" s="7" t="n">
        <v>7</v>
      </c>
      <c r="G2975" s="14" t="n">
        <v>10437.84</v>
      </c>
      <c r="H2975" s="14" t="n">
        <v>30694.87</v>
      </c>
      <c r="I2975" s="14" t="n">
        <v>107800</v>
      </c>
      <c r="J2975" s="14" t="n">
        <v>0</v>
      </c>
      <c r="K2975" s="14" t="n">
        <v>426300</v>
      </c>
      <c r="L2975" s="14" t="n">
        <v>22530</v>
      </c>
      <c r="M2975" s="14" t="n">
        <v>20100</v>
      </c>
      <c r="N2975" s="14" t="n">
        <v>14.2</v>
      </c>
      <c r="O2975" s="14" t="n">
        <v>0</v>
      </c>
      <c r="P2975" s="7" t="n">
        <v>266</v>
      </c>
      <c r="Q2975" s="7" t="n">
        <v>0</v>
      </c>
      <c r="R2975" s="7" t="n">
        <v>0</v>
      </c>
      <c r="S2975" s="7"/>
      <c r="T2975" s="7" t="n">
        <v>0</v>
      </c>
      <c r="U2975" s="7" t="n">
        <v>0</v>
      </c>
      <c r="V2975" s="7" t="n">
        <v>0.2941</v>
      </c>
      <c r="W2975" s="7"/>
    </row>
    <row r="2976" customFormat="false" ht="15" hidden="false" customHeight="false" outlineLevel="0" collapsed="false">
      <c r="A2976" s="7" t="s">
        <v>3090</v>
      </c>
      <c r="B2976" s="7" t="s">
        <v>108</v>
      </c>
      <c r="C2976" s="7" t="n">
        <v>61</v>
      </c>
      <c r="D2976" s="7" t="s">
        <v>104</v>
      </c>
      <c r="E2976" s="7" t="n">
        <v>241</v>
      </c>
      <c r="F2976" s="7" t="n">
        <v>3</v>
      </c>
      <c r="G2976" s="14" t="n">
        <v>6547.26</v>
      </c>
      <c r="H2976" s="14" t="n">
        <v>3642.04</v>
      </c>
      <c r="I2976" s="14" t="n">
        <v>0</v>
      </c>
      <c r="J2976" s="14" t="n">
        <v>0</v>
      </c>
      <c r="K2976" s="14" t="n">
        <v>0</v>
      </c>
      <c r="L2976" s="14" t="n">
        <v>0</v>
      </c>
      <c r="M2976" s="14" t="n">
        <v>8600</v>
      </c>
      <c r="N2976" s="14" t="n">
        <v>26.4</v>
      </c>
      <c r="O2976" s="14" t="n">
        <v>712.08</v>
      </c>
      <c r="P2976" s="7" t="n">
        <v>3</v>
      </c>
      <c r="Q2976" s="7" t="n">
        <v>46</v>
      </c>
      <c r="R2976" s="7" t="n">
        <v>0</v>
      </c>
      <c r="S2976" s="7" t="n">
        <v>0.505</v>
      </c>
      <c r="T2976" s="7" t="n">
        <v>0</v>
      </c>
      <c r="U2976" s="7" t="n">
        <v>0</v>
      </c>
      <c r="V2976" s="7" t="n">
        <v>0.0212</v>
      </c>
      <c r="W2976" s="7"/>
    </row>
    <row r="2977" customFormat="false" ht="15" hidden="false" customHeight="false" outlineLevel="0" collapsed="false">
      <c r="A2977" s="7" t="s">
        <v>3091</v>
      </c>
      <c r="B2977" s="7" t="s">
        <v>108</v>
      </c>
      <c r="C2977" s="7" t="n">
        <v>58</v>
      </c>
      <c r="D2977" s="7" t="s">
        <v>102</v>
      </c>
      <c r="E2977" s="7" t="n">
        <v>113</v>
      </c>
      <c r="F2977" s="7" t="n">
        <v>2</v>
      </c>
      <c r="G2977" s="14" t="n">
        <v>7120.33</v>
      </c>
      <c r="H2977" s="14" t="n">
        <v>29843.34</v>
      </c>
      <c r="I2977" s="14" t="n">
        <v>0</v>
      </c>
      <c r="J2977" s="14" t="n">
        <v>0</v>
      </c>
      <c r="K2977" s="14" t="n">
        <v>0</v>
      </c>
      <c r="L2977" s="14" t="n">
        <v>0</v>
      </c>
      <c r="M2977" s="14"/>
      <c r="N2977" s="14"/>
      <c r="O2977" s="14" t="n">
        <v>0</v>
      </c>
      <c r="P2977" s="7" t="n">
        <v>22</v>
      </c>
      <c r="Q2977" s="7" t="n">
        <v>20</v>
      </c>
      <c r="R2977" s="7" t="n">
        <v>2</v>
      </c>
      <c r="S2977" s="7" t="n">
        <v>0.273</v>
      </c>
      <c r="T2977" s="7" t="n">
        <v>0</v>
      </c>
      <c r="U2977" s="7" t="n">
        <v>0</v>
      </c>
      <c r="V2977" s="7" t="n">
        <v>0.1043</v>
      </c>
      <c r="W2977" s="7"/>
    </row>
    <row r="2978" customFormat="false" ht="15" hidden="false" customHeight="false" outlineLevel="0" collapsed="false">
      <c r="A2978" s="7" t="s">
        <v>3092</v>
      </c>
      <c r="B2978" s="7" t="s">
        <v>101</v>
      </c>
      <c r="C2978" s="7" t="n">
        <v>42</v>
      </c>
      <c r="D2978" s="7" t="s">
        <v>104</v>
      </c>
      <c r="E2978" s="7" t="n">
        <v>58</v>
      </c>
      <c r="F2978" s="7" t="n">
        <v>1</v>
      </c>
      <c r="G2978" s="14" t="n">
        <v>2469.12</v>
      </c>
      <c r="H2978" s="14" t="n">
        <v>0</v>
      </c>
      <c r="I2978" s="14" t="n">
        <v>0</v>
      </c>
      <c r="J2978" s="14" t="n">
        <v>0</v>
      </c>
      <c r="K2978" s="14" t="n">
        <v>0</v>
      </c>
      <c r="L2978" s="14" t="n">
        <v>0</v>
      </c>
      <c r="M2978" s="14"/>
      <c r="N2978" s="14"/>
      <c r="O2978" s="14" t="n">
        <v>0</v>
      </c>
      <c r="P2978" s="7" t="n">
        <v>5</v>
      </c>
      <c r="Q2978" s="7" t="n">
        <v>22</v>
      </c>
      <c r="R2978" s="7" t="n">
        <v>10</v>
      </c>
      <c r="S2978" s="7" t="n">
        <v>0.692</v>
      </c>
      <c r="T2978" s="7" t="n">
        <v>0</v>
      </c>
      <c r="U2978" s="7" t="n">
        <v>0</v>
      </c>
      <c r="V2978" s="7" t="n">
        <v>0.0404</v>
      </c>
      <c r="W2978" s="7"/>
    </row>
    <row r="2979" customFormat="false" ht="15" hidden="false" customHeight="false" outlineLevel="0" collapsed="false">
      <c r="A2979" s="7" t="s">
        <v>3093</v>
      </c>
      <c r="B2979" s="7" t="s">
        <v>128</v>
      </c>
      <c r="C2979" s="7" t="n">
        <v>54</v>
      </c>
      <c r="D2979" s="7" t="s">
        <v>104</v>
      </c>
      <c r="E2979" s="7" t="n">
        <v>121</v>
      </c>
      <c r="F2979" s="7" t="n">
        <v>4</v>
      </c>
      <c r="G2979" s="14" t="n">
        <v>3315.83</v>
      </c>
      <c r="H2979" s="14" t="n">
        <v>55866.11</v>
      </c>
      <c r="I2979" s="14" t="n">
        <v>56100</v>
      </c>
      <c r="J2979" s="14" t="n">
        <v>0</v>
      </c>
      <c r="K2979" s="14" t="n">
        <v>0</v>
      </c>
      <c r="L2979" s="14" t="n">
        <v>0</v>
      </c>
      <c r="M2979" s="14" t="n">
        <v>13400</v>
      </c>
      <c r="N2979" s="14" t="n">
        <v>10.7</v>
      </c>
      <c r="O2979" s="14" t="n">
        <v>2154.51</v>
      </c>
      <c r="P2979" s="7" t="n">
        <v>1</v>
      </c>
      <c r="Q2979" s="7" t="n">
        <v>39</v>
      </c>
      <c r="R2979" s="7" t="n">
        <v>6</v>
      </c>
      <c r="S2979" s="7" t="n">
        <v>0.57</v>
      </c>
      <c r="T2979" s="7" t="n">
        <v>0</v>
      </c>
      <c r="U2979" s="7" t="n">
        <v>0</v>
      </c>
      <c r="V2979" s="7" t="n">
        <v>0.0188</v>
      </c>
      <c r="W2979" s="7"/>
    </row>
    <row r="2980" customFormat="false" ht="15" hidden="false" customHeight="false" outlineLevel="0" collapsed="false">
      <c r="A2980" s="7" t="s">
        <v>3094</v>
      </c>
      <c r="B2980" s="7" t="s">
        <v>101</v>
      </c>
      <c r="C2980" s="7" t="n">
        <v>58</v>
      </c>
      <c r="D2980" s="7" t="s">
        <v>102</v>
      </c>
      <c r="E2980" s="7" t="n">
        <v>96</v>
      </c>
      <c r="F2980" s="7" t="n">
        <v>5</v>
      </c>
      <c r="G2980" s="14" t="n">
        <v>3664.34</v>
      </c>
      <c r="H2980" s="14" t="n">
        <v>13181.93</v>
      </c>
      <c r="I2980" s="14" t="n">
        <v>19100</v>
      </c>
      <c r="J2980" s="14" t="n">
        <v>0</v>
      </c>
      <c r="K2980" s="14" t="n">
        <v>0</v>
      </c>
      <c r="L2980" s="14" t="n">
        <v>0</v>
      </c>
      <c r="M2980" s="14" t="n">
        <v>11100</v>
      </c>
      <c r="N2980" s="14" t="n">
        <v>32.7</v>
      </c>
      <c r="O2980" s="14" t="n">
        <v>0</v>
      </c>
      <c r="P2980" s="7" t="n">
        <v>100</v>
      </c>
      <c r="Q2980" s="7" t="n">
        <v>0</v>
      </c>
      <c r="R2980" s="7" t="n">
        <v>0</v>
      </c>
      <c r="S2980" s="7"/>
      <c r="T2980" s="7" t="n">
        <v>0</v>
      </c>
      <c r="U2980" s="7" t="n">
        <v>0</v>
      </c>
      <c r="V2980" s="7" t="n">
        <v>0.1327</v>
      </c>
      <c r="W2980" s="7"/>
    </row>
    <row r="2981" customFormat="false" ht="15" hidden="false" customHeight="false" outlineLevel="0" collapsed="false">
      <c r="A2981" s="7" t="s">
        <v>3095</v>
      </c>
      <c r="B2981" s="7" t="s">
        <v>106</v>
      </c>
      <c r="C2981" s="7" t="n">
        <v>35</v>
      </c>
      <c r="D2981" s="7" t="s">
        <v>102</v>
      </c>
      <c r="E2981" s="7" t="n">
        <v>76</v>
      </c>
      <c r="F2981" s="7" t="n">
        <v>3</v>
      </c>
      <c r="G2981" s="14" t="n">
        <v>1020.15</v>
      </c>
      <c r="H2981" s="14" t="n">
        <v>5216.32</v>
      </c>
      <c r="I2981" s="14" t="n">
        <v>0</v>
      </c>
      <c r="J2981" s="14" t="n">
        <v>4344.89</v>
      </c>
      <c r="K2981" s="14" t="n">
        <v>0</v>
      </c>
      <c r="L2981" s="14" t="n">
        <v>0</v>
      </c>
      <c r="M2981" s="14"/>
      <c r="N2981" s="14"/>
      <c r="O2981" s="14" t="n">
        <v>0</v>
      </c>
      <c r="P2981" s="7" t="n">
        <v>2</v>
      </c>
      <c r="Q2981" s="7" t="n">
        <v>21</v>
      </c>
      <c r="R2981" s="7" t="n">
        <v>10</v>
      </c>
      <c r="S2981" s="7" t="n">
        <v>0.901</v>
      </c>
      <c r="T2981" s="7" t="n">
        <v>0</v>
      </c>
      <c r="U2981" s="7" t="n">
        <v>0</v>
      </c>
      <c r="V2981" s="7" t="n">
        <v>0.0556</v>
      </c>
      <c r="W2981" s="7"/>
    </row>
    <row r="2982" customFormat="false" ht="15" hidden="false" customHeight="false" outlineLevel="0" collapsed="false">
      <c r="A2982" s="7" t="s">
        <v>3096</v>
      </c>
      <c r="B2982" s="7" t="s">
        <v>106</v>
      </c>
      <c r="C2982" s="7" t="n">
        <v>19</v>
      </c>
      <c r="D2982" s="7" t="s">
        <v>102</v>
      </c>
      <c r="E2982" s="7" t="n">
        <v>3</v>
      </c>
      <c r="F2982" s="7" t="n">
        <v>2</v>
      </c>
      <c r="G2982" s="14" t="n">
        <v>310.63</v>
      </c>
      <c r="H2982" s="14" t="n">
        <v>1145.12</v>
      </c>
      <c r="I2982" s="14" t="n">
        <v>0</v>
      </c>
      <c r="J2982" s="14" t="n">
        <v>0</v>
      </c>
      <c r="K2982" s="14" t="n">
        <v>0</v>
      </c>
      <c r="L2982" s="14" t="n">
        <v>0</v>
      </c>
      <c r="M2982" s="14"/>
      <c r="N2982" s="14"/>
      <c r="O2982" s="14" t="n">
        <v>0</v>
      </c>
      <c r="P2982" s="7" t="n">
        <v>2</v>
      </c>
      <c r="Q2982" s="7" t="n">
        <v>22</v>
      </c>
      <c r="R2982" s="7" t="n">
        <v>15</v>
      </c>
      <c r="S2982" s="7" t="n">
        <v>0.824</v>
      </c>
      <c r="T2982" s="7" t="n">
        <v>0</v>
      </c>
      <c r="U2982" s="7" t="n">
        <v>0</v>
      </c>
      <c r="V2982" s="7" t="n">
        <v>0.0793</v>
      </c>
      <c r="W2982" s="7"/>
    </row>
    <row r="2983" customFormat="false" ht="15" hidden="false" customHeight="false" outlineLevel="0" collapsed="false">
      <c r="A2983" s="7" t="s">
        <v>3097</v>
      </c>
      <c r="B2983" s="7" t="s">
        <v>128</v>
      </c>
      <c r="C2983" s="7" t="n">
        <v>67</v>
      </c>
      <c r="D2983" s="7" t="s">
        <v>104</v>
      </c>
      <c r="E2983" s="7" t="n">
        <v>289</v>
      </c>
      <c r="F2983" s="7" t="n">
        <v>3</v>
      </c>
      <c r="G2983" s="14" t="n">
        <v>2156</v>
      </c>
      <c r="H2983" s="14" t="n">
        <v>0</v>
      </c>
      <c r="I2983" s="14" t="n">
        <v>36200</v>
      </c>
      <c r="J2983" s="14" t="n">
        <v>0</v>
      </c>
      <c r="K2983" s="14" t="n">
        <v>0</v>
      </c>
      <c r="L2983" s="14" t="n">
        <v>0</v>
      </c>
      <c r="M2983" s="14"/>
      <c r="N2983" s="14"/>
      <c r="O2983" s="14" t="n">
        <v>0</v>
      </c>
      <c r="P2983" s="7" t="n">
        <v>57</v>
      </c>
      <c r="Q2983" s="7" t="n">
        <v>30</v>
      </c>
      <c r="R2983" s="7" t="n">
        <v>5</v>
      </c>
      <c r="S2983" s="7" t="n">
        <v>0.288</v>
      </c>
      <c r="T2983" s="7" t="n">
        <v>1</v>
      </c>
      <c r="U2983" s="7" t="n">
        <v>0</v>
      </c>
      <c r="V2983" s="7" t="n">
        <v>0.0344</v>
      </c>
      <c r="W2983" s="7"/>
    </row>
    <row r="2984" customFormat="false" ht="15" hidden="false" customHeight="false" outlineLevel="0" collapsed="false">
      <c r="A2984" s="7" t="s">
        <v>3098</v>
      </c>
      <c r="B2984" s="7" t="s">
        <v>108</v>
      </c>
      <c r="C2984" s="7" t="n">
        <v>51</v>
      </c>
      <c r="D2984" s="7" t="s">
        <v>102</v>
      </c>
      <c r="E2984" s="7" t="n">
        <v>138</v>
      </c>
      <c r="F2984" s="7" t="n">
        <v>2</v>
      </c>
      <c r="G2984" s="14" t="n">
        <v>4000.23</v>
      </c>
      <c r="H2984" s="14" t="n">
        <v>17655.73</v>
      </c>
      <c r="I2984" s="14" t="n">
        <v>0</v>
      </c>
      <c r="J2984" s="14" t="n">
        <v>0</v>
      </c>
      <c r="K2984" s="14" t="n">
        <v>0</v>
      </c>
      <c r="L2984" s="14" t="n">
        <v>0</v>
      </c>
      <c r="M2984" s="14"/>
      <c r="N2984" s="14"/>
      <c r="O2984" s="14" t="n">
        <v>0</v>
      </c>
      <c r="P2984" s="7" t="n">
        <v>216</v>
      </c>
      <c r="Q2984" s="7" t="n">
        <v>0</v>
      </c>
      <c r="R2984" s="7" t="n">
        <v>0</v>
      </c>
      <c r="S2984" s="7"/>
      <c r="T2984" s="7" t="n">
        <v>1</v>
      </c>
      <c r="U2984" s="7" t="n">
        <v>1</v>
      </c>
      <c r="V2984" s="7" t="n">
        <v>0.423</v>
      </c>
      <c r="W2984" s="7"/>
    </row>
    <row r="2985" customFormat="false" ht="15" hidden="false" customHeight="false" outlineLevel="0" collapsed="false">
      <c r="A2985" s="7" t="s">
        <v>3099</v>
      </c>
      <c r="B2985" s="7" t="s">
        <v>108</v>
      </c>
      <c r="C2985" s="7" t="n">
        <v>59</v>
      </c>
      <c r="D2985" s="7" t="s">
        <v>102</v>
      </c>
      <c r="E2985" s="7" t="n">
        <v>121</v>
      </c>
      <c r="F2985" s="7" t="n">
        <v>3</v>
      </c>
      <c r="G2985" s="14" t="n">
        <v>11981.4</v>
      </c>
      <c r="H2985" s="14" t="n">
        <v>5744.42</v>
      </c>
      <c r="I2985" s="14" t="n">
        <v>0</v>
      </c>
      <c r="J2985" s="14" t="n">
        <v>0</v>
      </c>
      <c r="K2985" s="14" t="n">
        <v>0</v>
      </c>
      <c r="L2985" s="14" t="n">
        <v>24380</v>
      </c>
      <c r="M2985" s="14"/>
      <c r="N2985" s="14"/>
      <c r="O2985" s="14" t="n">
        <v>0</v>
      </c>
      <c r="P2985" s="7" t="n">
        <v>10</v>
      </c>
      <c r="Q2985" s="7" t="n">
        <v>28</v>
      </c>
      <c r="R2985" s="7" t="n">
        <v>12</v>
      </c>
      <c r="S2985" s="7" t="n">
        <v>0.823</v>
      </c>
      <c r="T2985" s="7" t="n">
        <v>0</v>
      </c>
      <c r="U2985" s="7" t="n">
        <v>0</v>
      </c>
      <c r="V2985" s="7" t="n">
        <v>0.0576</v>
      </c>
      <c r="W2985" s="7"/>
    </row>
    <row r="2986" customFormat="false" ht="15" hidden="false" customHeight="false" outlineLevel="0" collapsed="false">
      <c r="A2986" s="7" t="s">
        <v>3100</v>
      </c>
      <c r="B2986" s="7" t="s">
        <v>106</v>
      </c>
      <c r="C2986" s="7" t="n">
        <v>60</v>
      </c>
      <c r="D2986" s="7" t="s">
        <v>102</v>
      </c>
      <c r="E2986" s="7" t="n">
        <v>6</v>
      </c>
      <c r="F2986" s="7" t="n">
        <v>3</v>
      </c>
      <c r="G2986" s="14" t="n">
        <v>10167.05</v>
      </c>
      <c r="H2986" s="14" t="n">
        <v>0</v>
      </c>
      <c r="I2986" s="14" t="n">
        <v>0</v>
      </c>
      <c r="J2986" s="14" t="n">
        <v>0</v>
      </c>
      <c r="K2986" s="14" t="n">
        <v>113400</v>
      </c>
      <c r="L2986" s="14" t="n">
        <v>0</v>
      </c>
      <c r="M2986" s="14" t="n">
        <v>12600</v>
      </c>
      <c r="N2986" s="14" t="n">
        <v>33.1</v>
      </c>
      <c r="O2986" s="14" t="n">
        <v>79.89</v>
      </c>
      <c r="P2986" s="7" t="n">
        <v>7</v>
      </c>
      <c r="Q2986" s="7" t="n">
        <v>7</v>
      </c>
      <c r="R2986" s="7" t="n">
        <v>0</v>
      </c>
      <c r="S2986" s="7" t="n">
        <v>0.26</v>
      </c>
      <c r="T2986" s="7" t="n">
        <v>1</v>
      </c>
      <c r="U2986" s="7" t="n">
        <v>1</v>
      </c>
      <c r="V2986" s="7" t="n">
        <v>0.2906</v>
      </c>
      <c r="W2986" s="7"/>
    </row>
    <row r="2987" customFormat="false" ht="15" hidden="false" customHeight="false" outlineLevel="0" collapsed="false">
      <c r="A2987" s="7" t="s">
        <v>3101</v>
      </c>
      <c r="B2987" s="7" t="s">
        <v>101</v>
      </c>
      <c r="C2987" s="7" t="n">
        <v>20</v>
      </c>
      <c r="D2987" s="7" t="s">
        <v>102</v>
      </c>
      <c r="E2987" s="7" t="n">
        <v>3</v>
      </c>
      <c r="F2987" s="7" t="n">
        <v>4</v>
      </c>
      <c r="G2987" s="14" t="n">
        <v>4707.49</v>
      </c>
      <c r="H2987" s="14" t="n">
        <v>38910.96</v>
      </c>
      <c r="I2987" s="14" t="n">
        <v>92900</v>
      </c>
      <c r="J2987" s="14" t="n">
        <v>0</v>
      </c>
      <c r="K2987" s="14" t="n">
        <v>0</v>
      </c>
      <c r="L2987" s="14" t="n">
        <v>0</v>
      </c>
      <c r="M2987" s="14" t="n">
        <v>12000</v>
      </c>
      <c r="N2987" s="14" t="n">
        <v>21</v>
      </c>
      <c r="O2987" s="14" t="n">
        <v>152.46</v>
      </c>
      <c r="P2987" s="7" t="n">
        <v>11</v>
      </c>
      <c r="Q2987" s="7" t="n">
        <v>11</v>
      </c>
      <c r="R2987" s="7" t="n">
        <v>8</v>
      </c>
      <c r="S2987" s="7" t="n">
        <v>0.887</v>
      </c>
      <c r="T2987" s="7" t="n">
        <v>0</v>
      </c>
      <c r="U2987" s="7" t="n">
        <v>0</v>
      </c>
      <c r="V2987" s="7" t="n">
        <v>0.1015</v>
      </c>
      <c r="W2987" s="7"/>
    </row>
    <row r="2988" customFormat="false" ht="15" hidden="false" customHeight="false" outlineLevel="0" collapsed="false">
      <c r="A2988" s="7" t="s">
        <v>3102</v>
      </c>
      <c r="B2988" s="7" t="s">
        <v>101</v>
      </c>
      <c r="C2988" s="7" t="n">
        <v>51</v>
      </c>
      <c r="D2988" s="7" t="s">
        <v>104</v>
      </c>
      <c r="E2988" s="7" t="n">
        <v>136</v>
      </c>
      <c r="F2988" s="7" t="n">
        <v>3</v>
      </c>
      <c r="G2988" s="14" t="n">
        <v>14318.09</v>
      </c>
      <c r="H2988" s="14" t="n">
        <v>310498.38</v>
      </c>
      <c r="I2988" s="14" t="n">
        <v>0</v>
      </c>
      <c r="J2988" s="14" t="n">
        <v>0</v>
      </c>
      <c r="K2988" s="14" t="n">
        <v>0</v>
      </c>
      <c r="L2988" s="14" t="n">
        <v>0</v>
      </c>
      <c r="M2988" s="14" t="n">
        <v>20700</v>
      </c>
      <c r="N2988" s="14" t="n">
        <v>8.2</v>
      </c>
      <c r="O2988" s="14" t="n">
        <v>3037.85</v>
      </c>
      <c r="P2988" s="7" t="n">
        <v>4</v>
      </c>
      <c r="Q2988" s="7" t="n">
        <v>44</v>
      </c>
      <c r="R2988" s="7" t="n">
        <v>0</v>
      </c>
      <c r="S2988" s="7" t="n">
        <v>0.705</v>
      </c>
      <c r="T2988" s="7" t="n">
        <v>1</v>
      </c>
      <c r="U2988" s="7" t="n">
        <v>1</v>
      </c>
      <c r="V2988" s="7" t="n">
        <v>0.0376</v>
      </c>
      <c r="W2988" s="7"/>
    </row>
    <row r="2989" customFormat="false" ht="15" hidden="false" customHeight="false" outlineLevel="0" collapsed="false">
      <c r="A2989" s="7" t="s">
        <v>3103</v>
      </c>
      <c r="B2989" s="7" t="s">
        <v>101</v>
      </c>
      <c r="C2989" s="7" t="n">
        <v>60</v>
      </c>
      <c r="D2989" s="7" t="s">
        <v>102</v>
      </c>
      <c r="E2989" s="7" t="n">
        <v>211</v>
      </c>
      <c r="F2989" s="7" t="n">
        <v>4</v>
      </c>
      <c r="G2989" s="14" t="n">
        <v>4651.13</v>
      </c>
      <c r="H2989" s="14" t="n">
        <v>0</v>
      </c>
      <c r="I2989" s="14" t="n">
        <v>106400</v>
      </c>
      <c r="J2989" s="14" t="n">
        <v>0</v>
      </c>
      <c r="K2989" s="14" t="n">
        <v>0</v>
      </c>
      <c r="L2989" s="14" t="n">
        <v>0</v>
      </c>
      <c r="M2989" s="14" t="n">
        <v>16500</v>
      </c>
      <c r="N2989" s="14"/>
      <c r="O2989" s="14" t="n">
        <v>987.64</v>
      </c>
      <c r="P2989" s="7" t="n">
        <v>0</v>
      </c>
      <c r="Q2989" s="7" t="n">
        <v>52</v>
      </c>
      <c r="R2989" s="7" t="n">
        <v>11</v>
      </c>
      <c r="S2989" s="7" t="n">
        <v>0.814</v>
      </c>
      <c r="T2989" s="7" t="n">
        <v>0</v>
      </c>
      <c r="U2989" s="7" t="n">
        <v>0</v>
      </c>
      <c r="V2989" s="7" t="n">
        <v>0.0287</v>
      </c>
      <c r="W2989" s="7" t="s">
        <v>256</v>
      </c>
    </row>
    <row r="2990" customFormat="false" ht="15" hidden="false" customHeight="false" outlineLevel="0" collapsed="false">
      <c r="A2990" s="7" t="s">
        <v>3104</v>
      </c>
      <c r="B2990" s="7" t="s">
        <v>106</v>
      </c>
      <c r="C2990" s="7" t="n">
        <v>48</v>
      </c>
      <c r="D2990" s="7" t="s">
        <v>102</v>
      </c>
      <c r="E2990" s="7" t="n">
        <v>36</v>
      </c>
      <c r="F2990" s="7" t="n">
        <v>3</v>
      </c>
      <c r="G2990" s="14" t="n">
        <v>658.23</v>
      </c>
      <c r="H2990" s="14" t="n">
        <v>3998.79</v>
      </c>
      <c r="I2990" s="14" t="n">
        <v>0</v>
      </c>
      <c r="J2990" s="14" t="n">
        <v>0</v>
      </c>
      <c r="K2990" s="14" t="n">
        <v>0</v>
      </c>
      <c r="L2990" s="14" t="n">
        <v>0</v>
      </c>
      <c r="M2990" s="14" t="n">
        <v>1600</v>
      </c>
      <c r="N2990" s="14" t="n">
        <v>5</v>
      </c>
      <c r="O2990" s="14" t="n">
        <v>33.28</v>
      </c>
      <c r="P2990" s="7" t="n">
        <v>36</v>
      </c>
      <c r="Q2990" s="7" t="n">
        <v>13</v>
      </c>
      <c r="R2990" s="7" t="n">
        <v>4</v>
      </c>
      <c r="S2990" s="7" t="n">
        <v>0.645</v>
      </c>
      <c r="T2990" s="7" t="n">
        <v>0</v>
      </c>
      <c r="U2990" s="7" t="n">
        <v>0</v>
      </c>
      <c r="V2990" s="7" t="n">
        <v>0.0713</v>
      </c>
      <c r="W2990" s="7"/>
    </row>
    <row r="2991" customFormat="false" ht="15" hidden="false" customHeight="false" outlineLevel="0" collapsed="false">
      <c r="A2991" s="7" t="s">
        <v>3105</v>
      </c>
      <c r="B2991" s="7" t="s">
        <v>106</v>
      </c>
      <c r="C2991" s="7" t="n">
        <v>27</v>
      </c>
      <c r="D2991" s="7" t="s">
        <v>102</v>
      </c>
      <c r="E2991" s="7" t="n">
        <v>39</v>
      </c>
      <c r="F2991" s="7" t="n">
        <v>2</v>
      </c>
      <c r="G2991" s="14" t="n">
        <v>4197.74</v>
      </c>
      <c r="H2991" s="14" t="n">
        <v>34322.77</v>
      </c>
      <c r="I2991" s="14" t="n">
        <v>0</v>
      </c>
      <c r="J2991" s="14" t="n">
        <v>0</v>
      </c>
      <c r="K2991" s="14" t="n">
        <v>0</v>
      </c>
      <c r="L2991" s="14" t="n">
        <v>0</v>
      </c>
      <c r="M2991" s="14"/>
      <c r="N2991" s="14"/>
      <c r="O2991" s="14" t="n">
        <v>0</v>
      </c>
      <c r="P2991" s="7" t="n">
        <v>169</v>
      </c>
      <c r="Q2991" s="7" t="n">
        <v>0</v>
      </c>
      <c r="R2991" s="7" t="n">
        <v>0</v>
      </c>
      <c r="S2991" s="7"/>
      <c r="T2991" s="7" t="n">
        <v>1</v>
      </c>
      <c r="U2991" s="7" t="n">
        <v>0</v>
      </c>
      <c r="V2991" s="7" t="n">
        <v>0.5079</v>
      </c>
      <c r="W2991" s="7"/>
    </row>
    <row r="2992" customFormat="false" ht="15" hidden="false" customHeight="false" outlineLevel="0" collapsed="false">
      <c r="A2992" s="7" t="s">
        <v>3106</v>
      </c>
      <c r="B2992" s="7" t="s">
        <v>108</v>
      </c>
      <c r="C2992" s="7" t="n">
        <v>64</v>
      </c>
      <c r="D2992" s="7" t="s">
        <v>102</v>
      </c>
      <c r="E2992" s="7" t="n">
        <v>199</v>
      </c>
      <c r="F2992" s="7" t="n">
        <v>3</v>
      </c>
      <c r="G2992" s="14" t="n">
        <v>6095.2</v>
      </c>
      <c r="H2992" s="14" t="n">
        <v>3460.07</v>
      </c>
      <c r="I2992" s="14" t="n">
        <v>0</v>
      </c>
      <c r="J2992" s="14" t="n">
        <v>0</v>
      </c>
      <c r="K2992" s="14" t="n">
        <v>0</v>
      </c>
      <c r="L2992" s="14" t="n">
        <v>0</v>
      </c>
      <c r="M2992" s="14" t="n">
        <v>8800</v>
      </c>
      <c r="N2992" s="14" t="n">
        <v>78.8</v>
      </c>
      <c r="O2992" s="14" t="n">
        <v>329.71</v>
      </c>
      <c r="P2992" s="7" t="n">
        <v>4</v>
      </c>
      <c r="Q2992" s="7" t="n">
        <v>23</v>
      </c>
      <c r="R2992" s="7" t="n">
        <v>6</v>
      </c>
      <c r="S2992" s="7" t="n">
        <v>0.358</v>
      </c>
      <c r="T2992" s="7" t="n">
        <v>0</v>
      </c>
      <c r="U2992" s="7" t="n">
        <v>0</v>
      </c>
      <c r="V2992" s="7" t="n">
        <v>0.062</v>
      </c>
      <c r="W2992" s="7"/>
    </row>
    <row r="2993" customFormat="false" ht="15" hidden="false" customHeight="false" outlineLevel="0" collapsed="false">
      <c r="A2993" s="7" t="s">
        <v>3107</v>
      </c>
      <c r="B2993" s="7" t="s">
        <v>101</v>
      </c>
      <c r="C2993" s="7" t="n">
        <v>38</v>
      </c>
      <c r="D2993" s="7" t="s">
        <v>102</v>
      </c>
      <c r="E2993" s="7" t="n">
        <v>94</v>
      </c>
      <c r="F2993" s="7" t="n">
        <v>3</v>
      </c>
      <c r="G2993" s="14" t="n">
        <v>3014.36</v>
      </c>
      <c r="H2993" s="14" t="n">
        <v>11114.61</v>
      </c>
      <c r="I2993" s="14" t="n">
        <v>0</v>
      </c>
      <c r="J2993" s="14" t="n">
        <v>0</v>
      </c>
      <c r="K2993" s="14" t="n">
        <v>0</v>
      </c>
      <c r="L2993" s="14" t="n">
        <v>0</v>
      </c>
      <c r="M2993" s="14"/>
      <c r="N2993" s="14"/>
      <c r="O2993" s="14" t="n">
        <v>0</v>
      </c>
      <c r="P2993" s="7" t="n">
        <v>4</v>
      </c>
      <c r="Q2993" s="7" t="n">
        <v>26</v>
      </c>
      <c r="R2993" s="7" t="n">
        <v>14</v>
      </c>
      <c r="S2993" s="7" t="n">
        <v>0.751</v>
      </c>
      <c r="T2993" s="7" t="n">
        <v>0</v>
      </c>
      <c r="U2993" s="7" t="n">
        <v>0</v>
      </c>
      <c r="V2993" s="7" t="n">
        <v>0.0432</v>
      </c>
      <c r="W2993" s="7"/>
    </row>
    <row r="2994" customFormat="false" ht="15" hidden="false" customHeight="false" outlineLevel="0" collapsed="false">
      <c r="A2994" s="7" t="s">
        <v>3108</v>
      </c>
      <c r="B2994" s="7" t="s">
        <v>106</v>
      </c>
      <c r="C2994" s="7" t="n">
        <v>30</v>
      </c>
      <c r="D2994" s="7" t="s">
        <v>102</v>
      </c>
      <c r="E2994" s="7" t="n">
        <v>65</v>
      </c>
      <c r="F2994" s="7" t="n">
        <v>2</v>
      </c>
      <c r="G2994" s="14" t="n">
        <v>206.75</v>
      </c>
      <c r="H2994" s="14" t="n">
        <v>0</v>
      </c>
      <c r="I2994" s="14" t="n">
        <v>0</v>
      </c>
      <c r="J2994" s="14" t="n">
        <v>0</v>
      </c>
      <c r="K2994" s="14" t="n">
        <v>0</v>
      </c>
      <c r="L2994" s="14" t="n">
        <v>4670</v>
      </c>
      <c r="M2994" s="14"/>
      <c r="N2994" s="14"/>
      <c r="O2994" s="14" t="n">
        <v>0</v>
      </c>
      <c r="P2994" s="7" t="n">
        <v>11</v>
      </c>
      <c r="Q2994" s="7" t="n">
        <v>14</v>
      </c>
      <c r="R2994" s="7" t="n">
        <v>15</v>
      </c>
      <c r="S2994" s="7" t="n">
        <v>0.874</v>
      </c>
      <c r="T2994" s="7" t="n">
        <v>0</v>
      </c>
      <c r="U2994" s="7" t="n">
        <v>0</v>
      </c>
      <c r="V2994" s="7" t="n">
        <v>0.1025</v>
      </c>
      <c r="W2994" s="7"/>
    </row>
    <row r="2995" customFormat="false" ht="15" hidden="false" customHeight="false" outlineLevel="0" collapsed="false">
      <c r="A2995" s="7" t="s">
        <v>3109</v>
      </c>
      <c r="B2995" s="7" t="s">
        <v>128</v>
      </c>
      <c r="C2995" s="7" t="n">
        <v>43</v>
      </c>
      <c r="D2995" s="7" t="s">
        <v>102</v>
      </c>
      <c r="E2995" s="7" t="n">
        <v>120</v>
      </c>
      <c r="F2995" s="7" t="n">
        <v>4</v>
      </c>
      <c r="G2995" s="14" t="n">
        <v>36685.26</v>
      </c>
      <c r="H2995" s="14" t="n">
        <v>10841.18</v>
      </c>
      <c r="I2995" s="14" t="n">
        <v>0</v>
      </c>
      <c r="J2995" s="14" t="n">
        <v>0</v>
      </c>
      <c r="K2995" s="14" t="n">
        <v>234600</v>
      </c>
      <c r="L2995" s="14" t="n">
        <v>0</v>
      </c>
      <c r="M2995" s="14" t="n">
        <v>10800</v>
      </c>
      <c r="N2995" s="14" t="n">
        <v>16.6</v>
      </c>
      <c r="O2995" s="14" t="n">
        <v>687.48</v>
      </c>
      <c r="P2995" s="7" t="n">
        <v>0</v>
      </c>
      <c r="Q2995" s="7" t="n">
        <v>33</v>
      </c>
      <c r="R2995" s="7" t="n">
        <v>10</v>
      </c>
      <c r="S2995" s="7" t="n">
        <v>0.812</v>
      </c>
      <c r="T2995" s="7" t="n">
        <v>0</v>
      </c>
      <c r="U2995" s="7" t="n">
        <v>0</v>
      </c>
      <c r="V2995" s="7" t="n">
        <v>0.0483</v>
      </c>
      <c r="W2995" s="7"/>
    </row>
    <row r="2996" customFormat="false" ht="15" hidden="false" customHeight="false" outlineLevel="0" collapsed="false">
      <c r="A2996" s="7" t="s">
        <v>3110</v>
      </c>
      <c r="B2996" s="7" t="s">
        <v>106</v>
      </c>
      <c r="C2996" s="7" t="n">
        <v>56</v>
      </c>
      <c r="D2996" s="7" t="s">
        <v>104</v>
      </c>
      <c r="E2996" s="7" t="n">
        <v>138</v>
      </c>
      <c r="F2996" s="7" t="n">
        <v>3</v>
      </c>
      <c r="G2996" s="14" t="n">
        <v>10412.12</v>
      </c>
      <c r="H2996" s="14" t="n">
        <v>13559.65</v>
      </c>
      <c r="I2996" s="14" t="n">
        <v>0</v>
      </c>
      <c r="J2996" s="14" t="n">
        <v>0</v>
      </c>
      <c r="K2996" s="14" t="n">
        <v>0</v>
      </c>
      <c r="L2996" s="14" t="n">
        <v>0</v>
      </c>
      <c r="M2996" s="14" t="n">
        <v>14800</v>
      </c>
      <c r="N2996" s="14" t="n">
        <v>31.1</v>
      </c>
      <c r="O2996" s="14" t="n">
        <v>1269.94</v>
      </c>
      <c r="P2996" s="7" t="n">
        <v>7</v>
      </c>
      <c r="Q2996" s="7" t="n">
        <v>57</v>
      </c>
      <c r="R2996" s="7" t="n">
        <v>4</v>
      </c>
      <c r="S2996" s="7" t="n">
        <v>0.441</v>
      </c>
      <c r="T2996" s="7" t="n">
        <v>0</v>
      </c>
      <c r="U2996" s="7" t="n">
        <v>0</v>
      </c>
      <c r="V2996" s="7" t="n">
        <v>0.0159</v>
      </c>
      <c r="W2996" s="7" t="s">
        <v>137</v>
      </c>
    </row>
    <row r="2997" customFormat="false" ht="15" hidden="false" customHeight="false" outlineLevel="0" collapsed="false">
      <c r="A2997" s="7" t="s">
        <v>3111</v>
      </c>
      <c r="B2997" s="7" t="s">
        <v>101</v>
      </c>
      <c r="C2997" s="7" t="n">
        <v>32</v>
      </c>
      <c r="D2997" s="7" t="s">
        <v>104</v>
      </c>
      <c r="E2997" s="7" t="n">
        <v>29</v>
      </c>
      <c r="F2997" s="7" t="n">
        <v>2</v>
      </c>
      <c r="G2997" s="14" t="n">
        <v>2983.36</v>
      </c>
      <c r="H2997" s="14" t="n">
        <v>10635.98</v>
      </c>
      <c r="I2997" s="14" t="n">
        <v>0</v>
      </c>
      <c r="J2997" s="14" t="n">
        <v>0</v>
      </c>
      <c r="K2997" s="14" t="n">
        <v>0</v>
      </c>
      <c r="L2997" s="14" t="n">
        <v>0</v>
      </c>
      <c r="M2997" s="14"/>
      <c r="N2997" s="14"/>
      <c r="O2997" s="14" t="n">
        <v>0</v>
      </c>
      <c r="P2997" s="7" t="n">
        <v>3</v>
      </c>
      <c r="Q2997" s="7" t="n">
        <v>31</v>
      </c>
      <c r="R2997" s="7" t="n">
        <v>9</v>
      </c>
      <c r="S2997" s="7" t="n">
        <v>0.687</v>
      </c>
      <c r="T2997" s="7" t="n">
        <v>0</v>
      </c>
      <c r="U2997" s="7" t="n">
        <v>0</v>
      </c>
      <c r="V2997" s="7" t="n">
        <v>0.0319</v>
      </c>
      <c r="W2997" s="7"/>
    </row>
    <row r="2998" customFormat="false" ht="15" hidden="false" customHeight="false" outlineLevel="0" collapsed="false">
      <c r="A2998" s="7" t="s">
        <v>3112</v>
      </c>
      <c r="B2998" s="7" t="s">
        <v>108</v>
      </c>
      <c r="C2998" s="7" t="n">
        <v>29</v>
      </c>
      <c r="D2998" s="7" t="s">
        <v>102</v>
      </c>
      <c r="E2998" s="7" t="n">
        <v>32</v>
      </c>
      <c r="F2998" s="7" t="n">
        <v>2</v>
      </c>
      <c r="G2998" s="14" t="n">
        <v>7045.77</v>
      </c>
      <c r="H2998" s="14" t="n">
        <v>25970.91</v>
      </c>
      <c r="I2998" s="14" t="n">
        <v>0</v>
      </c>
      <c r="J2998" s="14" t="n">
        <v>0</v>
      </c>
      <c r="K2998" s="14" t="n">
        <v>0</v>
      </c>
      <c r="L2998" s="14" t="n">
        <v>0</v>
      </c>
      <c r="M2998" s="14"/>
      <c r="N2998" s="14"/>
      <c r="O2998" s="14" t="n">
        <v>0</v>
      </c>
      <c r="P2998" s="7" t="n">
        <v>2</v>
      </c>
      <c r="Q2998" s="7" t="n">
        <v>13</v>
      </c>
      <c r="R2998" s="7" t="n">
        <v>16</v>
      </c>
      <c r="S2998" s="7" t="n">
        <v>0.878</v>
      </c>
      <c r="T2998" s="7" t="n">
        <v>0</v>
      </c>
      <c r="U2998" s="7" t="n">
        <v>0</v>
      </c>
      <c r="V2998" s="7" t="n">
        <v>0.0949</v>
      </c>
      <c r="W2998" s="7"/>
    </row>
    <row r="2999" customFormat="false" ht="15" hidden="false" customHeight="false" outlineLevel="0" collapsed="false">
      <c r="A2999" s="7" t="s">
        <v>3113</v>
      </c>
      <c r="B2999" s="7" t="s">
        <v>108</v>
      </c>
      <c r="C2999" s="7" t="n">
        <v>51</v>
      </c>
      <c r="D2999" s="7" t="s">
        <v>102</v>
      </c>
      <c r="E2999" s="7" t="n">
        <v>15</v>
      </c>
      <c r="F2999" s="7" t="n">
        <v>5</v>
      </c>
      <c r="G2999" s="14" t="n">
        <v>41094.99</v>
      </c>
      <c r="H2999" s="14" t="n">
        <v>23525.99</v>
      </c>
      <c r="I2999" s="14" t="n">
        <v>0</v>
      </c>
      <c r="J2999" s="14" t="n">
        <v>0</v>
      </c>
      <c r="K2999" s="14" t="n">
        <v>443200</v>
      </c>
      <c r="L2999" s="14" t="n">
        <v>0</v>
      </c>
      <c r="M2999" s="14" t="n">
        <v>25500</v>
      </c>
      <c r="N2999" s="14" t="n">
        <v>19.3</v>
      </c>
      <c r="O2999" s="14" t="n">
        <v>651.86</v>
      </c>
      <c r="P2999" s="7" t="n">
        <v>14</v>
      </c>
      <c r="Q2999" s="7" t="n">
        <v>15</v>
      </c>
      <c r="R2999" s="7" t="n">
        <v>14</v>
      </c>
      <c r="S2999" s="7" t="n">
        <v>0.677</v>
      </c>
      <c r="T2999" s="7" t="n">
        <v>1</v>
      </c>
      <c r="U2999" s="7" t="n">
        <v>0</v>
      </c>
      <c r="V2999" s="7" t="n">
        <v>0.1421</v>
      </c>
      <c r="W2999" s="7"/>
    </row>
    <row r="3000" customFormat="false" ht="15" hidden="false" customHeight="false" outlineLevel="0" collapsed="false">
      <c r="A3000" s="7" t="s">
        <v>3114</v>
      </c>
      <c r="B3000" s="7" t="s">
        <v>101</v>
      </c>
      <c r="C3000" s="7" t="n">
        <v>45</v>
      </c>
      <c r="D3000" s="7" t="s">
        <v>102</v>
      </c>
      <c r="E3000" s="7" t="n">
        <v>245</v>
      </c>
      <c r="F3000" s="7" t="n">
        <v>2</v>
      </c>
      <c r="G3000" s="14" t="n">
        <v>1003.95</v>
      </c>
      <c r="H3000" s="14" t="n">
        <v>0</v>
      </c>
      <c r="I3000" s="14" t="n">
        <v>0</v>
      </c>
      <c r="J3000" s="14" t="n">
        <v>12648.49</v>
      </c>
      <c r="K3000" s="14" t="n">
        <v>0</v>
      </c>
      <c r="L3000" s="14" t="n">
        <v>0</v>
      </c>
      <c r="M3000" s="14"/>
      <c r="N3000" s="14"/>
      <c r="O3000" s="14" t="n">
        <v>0</v>
      </c>
      <c r="P3000" s="7" t="n">
        <v>87</v>
      </c>
      <c r="Q3000" s="7" t="n">
        <v>11</v>
      </c>
      <c r="R3000" s="7" t="n">
        <v>6</v>
      </c>
      <c r="S3000" s="7" t="n">
        <v>0.57</v>
      </c>
      <c r="T3000" s="7" t="n">
        <v>0</v>
      </c>
      <c r="U3000" s="7" t="n">
        <v>0</v>
      </c>
      <c r="V3000" s="7" t="n">
        <v>0.1103</v>
      </c>
      <c r="W3000" s="7"/>
    </row>
    <row r="3001" customFormat="false" ht="15" hidden="false" customHeight="false" outlineLevel="0" collapsed="false">
      <c r="A3001" s="7" t="s">
        <v>3115</v>
      </c>
      <c r="B3001" s="7" t="s">
        <v>108</v>
      </c>
      <c r="C3001" s="7" t="n">
        <v>48</v>
      </c>
      <c r="D3001" s="7" t="s">
        <v>104</v>
      </c>
      <c r="E3001" s="7" t="n">
        <v>213</v>
      </c>
      <c r="F3001" s="7" t="n">
        <v>2</v>
      </c>
      <c r="G3001" s="14" t="n">
        <v>6092.22</v>
      </c>
      <c r="H3001" s="14" t="n">
        <v>41473.32</v>
      </c>
      <c r="I3001" s="14" t="n">
        <v>0</v>
      </c>
      <c r="J3001" s="14" t="n">
        <v>0</v>
      </c>
      <c r="K3001" s="14" t="n">
        <v>0</v>
      </c>
      <c r="L3001" s="14" t="n">
        <v>0</v>
      </c>
      <c r="M3001" s="14"/>
      <c r="N3001" s="14"/>
      <c r="O3001" s="14" t="n">
        <v>0</v>
      </c>
      <c r="P3001" s="7" t="n">
        <v>27</v>
      </c>
      <c r="Q3001" s="7" t="n">
        <v>12</v>
      </c>
      <c r="R3001" s="7" t="n">
        <v>9</v>
      </c>
      <c r="S3001" s="7" t="n">
        <v>0.88</v>
      </c>
      <c r="T3001" s="7" t="n">
        <v>1</v>
      </c>
      <c r="U3001" s="7" t="n">
        <v>0</v>
      </c>
      <c r="V3001" s="7" t="n">
        <v>0.0835</v>
      </c>
      <c r="W3001" s="7"/>
    </row>
    <row r="3002" customFormat="false" ht="15" hidden="false" customHeight="false" outlineLevel="0" collapsed="false">
      <c r="A3002" s="7" t="s">
        <v>3116</v>
      </c>
      <c r="B3002" s="7" t="s">
        <v>106</v>
      </c>
      <c r="C3002" s="7" t="n">
        <v>28</v>
      </c>
      <c r="D3002" s="7" t="s">
        <v>102</v>
      </c>
      <c r="E3002" s="7" t="n">
        <v>49</v>
      </c>
      <c r="F3002" s="7" t="n">
        <v>6</v>
      </c>
      <c r="G3002" s="14" t="n">
        <v>18182.85</v>
      </c>
      <c r="H3002" s="14" t="n">
        <v>137360.13</v>
      </c>
      <c r="I3002" s="14" t="n">
        <v>0</v>
      </c>
      <c r="J3002" s="14" t="n">
        <v>117717.38</v>
      </c>
      <c r="K3002" s="14" t="n">
        <v>419100</v>
      </c>
      <c r="L3002" s="14" t="n">
        <v>0</v>
      </c>
      <c r="M3002" s="14" t="n">
        <v>23900</v>
      </c>
      <c r="N3002" s="14" t="n">
        <v>32.9</v>
      </c>
      <c r="O3002" s="14" t="n">
        <v>999.39</v>
      </c>
      <c r="P3002" s="7" t="n">
        <v>17</v>
      </c>
      <c r="Q3002" s="7" t="n">
        <v>40</v>
      </c>
      <c r="R3002" s="7" t="n">
        <v>18</v>
      </c>
      <c r="S3002" s="7" t="n">
        <v>0.934</v>
      </c>
      <c r="T3002" s="7" t="n">
        <v>0</v>
      </c>
      <c r="U3002" s="7" t="n">
        <v>0</v>
      </c>
      <c r="V3002" s="7" t="n">
        <v>0.0461</v>
      </c>
      <c r="W3002" s="7"/>
    </row>
    <row r="3003" customFormat="false" ht="15" hidden="false" customHeight="false" outlineLevel="0" collapsed="false">
      <c r="A3003" s="7" t="s">
        <v>3117</v>
      </c>
      <c r="B3003" s="7" t="s">
        <v>128</v>
      </c>
      <c r="C3003" s="7" t="n">
        <v>48</v>
      </c>
      <c r="D3003" s="7" t="s">
        <v>104</v>
      </c>
      <c r="E3003" s="7" t="n">
        <v>177</v>
      </c>
      <c r="F3003" s="7" t="n">
        <v>5</v>
      </c>
      <c r="G3003" s="14" t="n">
        <v>42333.79</v>
      </c>
      <c r="H3003" s="14" t="n">
        <v>148664.66</v>
      </c>
      <c r="I3003" s="14" t="n">
        <v>0</v>
      </c>
      <c r="J3003" s="14" t="n">
        <v>0</v>
      </c>
      <c r="K3003" s="14" t="n">
        <v>546800</v>
      </c>
      <c r="L3003" s="14" t="n">
        <v>26580</v>
      </c>
      <c r="M3003" s="14"/>
      <c r="N3003" s="14"/>
      <c r="O3003" s="14" t="n">
        <v>0</v>
      </c>
      <c r="P3003" s="7" t="n">
        <v>3</v>
      </c>
      <c r="Q3003" s="7" t="n">
        <v>76</v>
      </c>
      <c r="R3003" s="7" t="n">
        <v>21</v>
      </c>
      <c r="S3003" s="7" t="n">
        <v>0.679</v>
      </c>
      <c r="T3003" s="7" t="n">
        <v>0</v>
      </c>
      <c r="U3003" s="7" t="n">
        <v>0</v>
      </c>
      <c r="V3003" s="7" t="n">
        <v>0.01</v>
      </c>
      <c r="W3003" s="7"/>
    </row>
    <row r="3004" customFormat="false" ht="15" hidden="false" customHeight="false" outlineLevel="0" collapsed="false">
      <c r="A3004" s="7" t="s">
        <v>3118</v>
      </c>
      <c r="B3004" s="7" t="s">
        <v>108</v>
      </c>
      <c r="C3004" s="7" t="n">
        <v>44</v>
      </c>
      <c r="D3004" s="7" t="s">
        <v>102</v>
      </c>
      <c r="E3004" s="7" t="n">
        <v>58</v>
      </c>
      <c r="F3004" s="7" t="n">
        <v>1</v>
      </c>
      <c r="G3004" s="14" t="n">
        <v>3505.7</v>
      </c>
      <c r="H3004" s="14" t="n">
        <v>0</v>
      </c>
      <c r="I3004" s="14" t="n">
        <v>0</v>
      </c>
      <c r="J3004" s="14" t="n">
        <v>0</v>
      </c>
      <c r="K3004" s="14" t="n">
        <v>0</v>
      </c>
      <c r="L3004" s="14" t="n">
        <v>0</v>
      </c>
      <c r="M3004" s="14"/>
      <c r="N3004" s="14"/>
      <c r="O3004" s="14" t="n">
        <v>0</v>
      </c>
      <c r="P3004" s="7" t="n">
        <v>4</v>
      </c>
      <c r="Q3004" s="7" t="n">
        <v>16</v>
      </c>
      <c r="R3004" s="7" t="n">
        <v>6</v>
      </c>
      <c r="S3004" s="7" t="n">
        <v>0.865</v>
      </c>
      <c r="T3004" s="7" t="n">
        <v>0</v>
      </c>
      <c r="U3004" s="7" t="n">
        <v>1</v>
      </c>
      <c r="V3004" s="7" t="n">
        <v>0.0872</v>
      </c>
      <c r="W3004" s="7"/>
    </row>
    <row r="3005" customFormat="false" ht="15" hidden="false" customHeight="false" outlineLevel="0" collapsed="false">
      <c r="A3005" s="7" t="s">
        <v>3119</v>
      </c>
      <c r="B3005" s="7" t="s">
        <v>108</v>
      </c>
      <c r="C3005" s="7" t="n">
        <v>65</v>
      </c>
      <c r="D3005" s="7" t="s">
        <v>102</v>
      </c>
      <c r="E3005" s="7" t="n">
        <v>102</v>
      </c>
      <c r="F3005" s="7" t="n">
        <v>4</v>
      </c>
      <c r="G3005" s="14" t="n">
        <v>10752.03</v>
      </c>
      <c r="H3005" s="14" t="n">
        <v>9814.49</v>
      </c>
      <c r="I3005" s="14" t="n">
        <v>212200</v>
      </c>
      <c r="J3005" s="14" t="n">
        <v>211897.96</v>
      </c>
      <c r="K3005" s="14" t="n">
        <v>0</v>
      </c>
      <c r="L3005" s="14" t="n">
        <v>0</v>
      </c>
      <c r="M3005" s="14"/>
      <c r="N3005" s="14"/>
      <c r="O3005" s="14" t="n">
        <v>0</v>
      </c>
      <c r="P3005" s="7" t="n">
        <v>3</v>
      </c>
      <c r="Q3005" s="7" t="n">
        <v>24</v>
      </c>
      <c r="R3005" s="7" t="n">
        <v>8</v>
      </c>
      <c r="S3005" s="7" t="n">
        <v>0.292</v>
      </c>
      <c r="T3005" s="7" t="n">
        <v>0</v>
      </c>
      <c r="U3005" s="7" t="n">
        <v>0</v>
      </c>
      <c r="V3005" s="7" t="n">
        <v>0.0628</v>
      </c>
      <c r="W3005" s="7"/>
    </row>
    <row r="3006" customFormat="false" ht="15" hidden="false" customHeight="false" outlineLevel="0" collapsed="false">
      <c r="A3006" s="7" t="s">
        <v>3120</v>
      </c>
      <c r="B3006" s="7" t="s">
        <v>101</v>
      </c>
      <c r="C3006" s="7" t="n">
        <v>61</v>
      </c>
      <c r="D3006" s="7" t="s">
        <v>104</v>
      </c>
      <c r="E3006" s="7" t="n">
        <v>197</v>
      </c>
      <c r="F3006" s="7" t="n">
        <v>2</v>
      </c>
      <c r="G3006" s="14" t="n">
        <v>3212.83</v>
      </c>
      <c r="H3006" s="14" t="n">
        <v>0</v>
      </c>
      <c r="I3006" s="14" t="n">
        <v>0</v>
      </c>
      <c r="J3006" s="14" t="n">
        <v>0</v>
      </c>
      <c r="K3006" s="14" t="n">
        <v>168400</v>
      </c>
      <c r="L3006" s="14" t="n">
        <v>0</v>
      </c>
      <c r="M3006" s="14"/>
      <c r="N3006" s="14"/>
      <c r="O3006" s="14" t="n">
        <v>0</v>
      </c>
      <c r="P3006" s="7" t="n">
        <v>1</v>
      </c>
      <c r="Q3006" s="7" t="n">
        <v>50</v>
      </c>
      <c r="R3006" s="7" t="n">
        <v>12</v>
      </c>
      <c r="S3006" s="7" t="n">
        <v>0.639</v>
      </c>
      <c r="T3006" s="7" t="n">
        <v>1</v>
      </c>
      <c r="U3006" s="7" t="n">
        <v>0</v>
      </c>
      <c r="V3006" s="7" t="n">
        <v>0.0454</v>
      </c>
      <c r="W3006" s="7"/>
    </row>
    <row r="3007" customFormat="false" ht="15" hidden="false" customHeight="false" outlineLevel="0" collapsed="false">
      <c r="A3007" s="7" t="s">
        <v>3121</v>
      </c>
      <c r="B3007" s="7" t="s">
        <v>101</v>
      </c>
      <c r="C3007" s="7" t="n">
        <v>40</v>
      </c>
      <c r="D3007" s="7" t="s">
        <v>102</v>
      </c>
      <c r="E3007" s="7" t="n">
        <v>104</v>
      </c>
      <c r="F3007" s="7" t="n">
        <v>2</v>
      </c>
      <c r="G3007" s="14" t="n">
        <v>1318.56</v>
      </c>
      <c r="H3007" s="14" t="n">
        <v>10284.24</v>
      </c>
      <c r="I3007" s="14" t="n">
        <v>0</v>
      </c>
      <c r="J3007" s="14" t="n">
        <v>0</v>
      </c>
      <c r="K3007" s="14" t="n">
        <v>0</v>
      </c>
      <c r="L3007" s="14" t="n">
        <v>0</v>
      </c>
      <c r="M3007" s="14"/>
      <c r="N3007" s="14"/>
      <c r="O3007" s="14" t="n">
        <v>0</v>
      </c>
      <c r="P3007" s="7" t="n">
        <v>9</v>
      </c>
      <c r="Q3007" s="7" t="n">
        <v>22</v>
      </c>
      <c r="R3007" s="7" t="n">
        <v>13</v>
      </c>
      <c r="S3007" s="7" t="n">
        <v>0.81</v>
      </c>
      <c r="T3007" s="7" t="n">
        <v>2</v>
      </c>
      <c r="U3007" s="7" t="n">
        <v>0</v>
      </c>
      <c r="V3007" s="7" t="n">
        <v>0.245</v>
      </c>
      <c r="W3007" s="7"/>
    </row>
    <row r="3008" customFormat="false" ht="15" hidden="false" customHeight="false" outlineLevel="0" collapsed="false">
      <c r="A3008" s="7" t="s">
        <v>3122</v>
      </c>
      <c r="B3008" s="7" t="s">
        <v>108</v>
      </c>
      <c r="C3008" s="7" t="n">
        <v>42</v>
      </c>
      <c r="D3008" s="7" t="s">
        <v>104</v>
      </c>
      <c r="E3008" s="7" t="n">
        <v>180</v>
      </c>
      <c r="F3008" s="7" t="n">
        <v>2</v>
      </c>
      <c r="G3008" s="14" t="n">
        <v>347.69</v>
      </c>
      <c r="H3008" s="14" t="n">
        <v>12110.06</v>
      </c>
      <c r="I3008" s="14" t="n">
        <v>0</v>
      </c>
      <c r="J3008" s="14" t="n">
        <v>0</v>
      </c>
      <c r="K3008" s="14" t="n">
        <v>0</v>
      </c>
      <c r="L3008" s="14" t="n">
        <v>0</v>
      </c>
      <c r="M3008" s="14"/>
      <c r="N3008" s="14"/>
      <c r="O3008" s="14" t="n">
        <v>0</v>
      </c>
      <c r="P3008" s="7" t="n">
        <v>131</v>
      </c>
      <c r="Q3008" s="7" t="n">
        <v>0</v>
      </c>
      <c r="R3008" s="7" t="n">
        <v>4</v>
      </c>
      <c r="S3008" s="7"/>
      <c r="T3008" s="7" t="n">
        <v>0</v>
      </c>
      <c r="U3008" s="7" t="n">
        <v>0</v>
      </c>
      <c r="V3008" s="7" t="n">
        <v>0.1153</v>
      </c>
      <c r="W3008" s="7"/>
    </row>
    <row r="3009" customFormat="false" ht="15" hidden="false" customHeight="false" outlineLevel="0" collapsed="false">
      <c r="A3009" s="7" t="s">
        <v>3123</v>
      </c>
      <c r="B3009" s="7" t="s">
        <v>101</v>
      </c>
      <c r="C3009" s="7" t="n">
        <v>30</v>
      </c>
      <c r="D3009" s="7" t="s">
        <v>104</v>
      </c>
      <c r="E3009" s="7" t="n">
        <v>72</v>
      </c>
      <c r="F3009" s="7" t="n">
        <v>1</v>
      </c>
      <c r="G3009" s="14" t="n">
        <v>419.17</v>
      </c>
      <c r="H3009" s="14" t="n">
        <v>0</v>
      </c>
      <c r="I3009" s="14" t="n">
        <v>0</v>
      </c>
      <c r="J3009" s="14" t="n">
        <v>0</v>
      </c>
      <c r="K3009" s="14" t="n">
        <v>0</v>
      </c>
      <c r="L3009" s="14" t="n">
        <v>0</v>
      </c>
      <c r="M3009" s="14"/>
      <c r="N3009" s="14"/>
      <c r="O3009" s="14" t="n">
        <v>0</v>
      </c>
      <c r="P3009" s="7" t="n">
        <v>3</v>
      </c>
      <c r="Q3009" s="7" t="n">
        <v>30</v>
      </c>
      <c r="R3009" s="7" t="n">
        <v>9</v>
      </c>
      <c r="S3009" s="7" t="n">
        <v>0.648</v>
      </c>
      <c r="T3009" s="7" t="n">
        <v>1</v>
      </c>
      <c r="U3009" s="7" t="n">
        <v>0</v>
      </c>
      <c r="V3009" s="7" t="n">
        <v>0.0402</v>
      </c>
      <c r="W3009" s="7"/>
    </row>
    <row r="3010" customFormat="false" ht="15" hidden="false" customHeight="false" outlineLevel="0" collapsed="false">
      <c r="A3010" s="7" t="s">
        <v>3124</v>
      </c>
      <c r="B3010" s="7" t="s">
        <v>106</v>
      </c>
      <c r="C3010" s="7" t="n">
        <v>26</v>
      </c>
      <c r="D3010" s="7" t="s">
        <v>102</v>
      </c>
      <c r="E3010" s="7" t="n">
        <v>20</v>
      </c>
      <c r="F3010" s="7" t="n">
        <v>3</v>
      </c>
      <c r="G3010" s="14" t="n">
        <v>2869.69</v>
      </c>
      <c r="H3010" s="14" t="n">
        <v>11898.38</v>
      </c>
      <c r="I3010" s="14" t="n">
        <v>0</v>
      </c>
      <c r="J3010" s="14" t="n">
        <v>0</v>
      </c>
      <c r="K3010" s="14" t="n">
        <v>129100</v>
      </c>
      <c r="L3010" s="14" t="n">
        <v>0</v>
      </c>
      <c r="M3010" s="14"/>
      <c r="N3010" s="14"/>
      <c r="O3010" s="14" t="n">
        <v>0</v>
      </c>
      <c r="P3010" s="7" t="n">
        <v>51</v>
      </c>
      <c r="Q3010" s="7" t="n">
        <v>7</v>
      </c>
      <c r="R3010" s="7" t="n">
        <v>0</v>
      </c>
      <c r="S3010" s="7" t="n">
        <v>0.68</v>
      </c>
      <c r="T3010" s="7" t="n">
        <v>0</v>
      </c>
      <c r="U3010" s="7" t="n">
        <v>0</v>
      </c>
      <c r="V3010" s="7" t="n">
        <v>0.1354</v>
      </c>
      <c r="W3010" s="7"/>
    </row>
    <row r="3011" customFormat="false" ht="15" hidden="false" customHeight="false" outlineLevel="0" collapsed="false">
      <c r="A3011" s="7" t="s">
        <v>3125</v>
      </c>
      <c r="B3011" s="7" t="s">
        <v>101</v>
      </c>
      <c r="C3011" s="7" t="n">
        <v>56</v>
      </c>
      <c r="D3011" s="7" t="s">
        <v>102</v>
      </c>
      <c r="E3011" s="7" t="n">
        <v>174</v>
      </c>
      <c r="F3011" s="7" t="n">
        <v>3</v>
      </c>
      <c r="G3011" s="14" t="n">
        <v>13540.39</v>
      </c>
      <c r="H3011" s="14" t="n">
        <v>0</v>
      </c>
      <c r="I3011" s="14" t="n">
        <v>38000</v>
      </c>
      <c r="J3011" s="14" t="n">
        <v>0</v>
      </c>
      <c r="K3011" s="14" t="n">
        <v>0</v>
      </c>
      <c r="L3011" s="14" t="n">
        <v>0</v>
      </c>
      <c r="M3011" s="14" t="n">
        <v>9900</v>
      </c>
      <c r="N3011" s="14" t="n">
        <v>47.8</v>
      </c>
      <c r="O3011" s="14" t="n">
        <v>426.43</v>
      </c>
      <c r="P3011" s="7" t="n">
        <v>3</v>
      </c>
      <c r="Q3011" s="7" t="n">
        <v>24</v>
      </c>
      <c r="R3011" s="7" t="n">
        <v>8</v>
      </c>
      <c r="S3011" s="7" t="n">
        <v>0.83</v>
      </c>
      <c r="T3011" s="7" t="n">
        <v>0</v>
      </c>
      <c r="U3011" s="7" t="n">
        <v>0</v>
      </c>
      <c r="V3011" s="7" t="n">
        <v>0.051</v>
      </c>
      <c r="W3011" s="7"/>
    </row>
    <row r="3012" customFormat="false" ht="15" hidden="false" customHeight="false" outlineLevel="0" collapsed="false">
      <c r="A3012" s="7" t="s">
        <v>3126</v>
      </c>
      <c r="B3012" s="7" t="s">
        <v>108</v>
      </c>
      <c r="C3012" s="7" t="n">
        <v>43</v>
      </c>
      <c r="D3012" s="7" t="s">
        <v>102</v>
      </c>
      <c r="E3012" s="7" t="n">
        <v>128</v>
      </c>
      <c r="F3012" s="7" t="n">
        <v>3</v>
      </c>
      <c r="G3012" s="14" t="n">
        <v>3664.79</v>
      </c>
      <c r="H3012" s="14" t="n">
        <v>71532.39</v>
      </c>
      <c r="I3012" s="14" t="n">
        <v>0</v>
      </c>
      <c r="J3012" s="14" t="n">
        <v>0</v>
      </c>
      <c r="K3012" s="14" t="n">
        <v>0</v>
      </c>
      <c r="L3012" s="14" t="n">
        <v>0</v>
      </c>
      <c r="M3012" s="14" t="n">
        <v>6400</v>
      </c>
      <c r="N3012" s="14" t="n">
        <v>45.8</v>
      </c>
      <c r="O3012" s="14" t="n">
        <v>0</v>
      </c>
      <c r="P3012" s="7" t="n">
        <v>148</v>
      </c>
      <c r="Q3012" s="7" t="n">
        <v>0</v>
      </c>
      <c r="R3012" s="7" t="n">
        <v>0</v>
      </c>
      <c r="S3012" s="7"/>
      <c r="T3012" s="7" t="n">
        <v>0</v>
      </c>
      <c r="U3012" s="7" t="n">
        <v>0</v>
      </c>
      <c r="V3012" s="7" t="n">
        <v>0.2866</v>
      </c>
      <c r="W3012" s="7"/>
    </row>
    <row r="3013" customFormat="false" ht="15" hidden="false" customHeight="false" outlineLevel="0" collapsed="false">
      <c r="A3013" s="7" t="s">
        <v>3127</v>
      </c>
      <c r="B3013" s="7" t="s">
        <v>101</v>
      </c>
      <c r="C3013" s="7" t="n">
        <v>58</v>
      </c>
      <c r="D3013" s="7" t="s">
        <v>104</v>
      </c>
      <c r="E3013" s="7" t="n">
        <v>18</v>
      </c>
      <c r="F3013" s="7" t="n">
        <v>3</v>
      </c>
      <c r="G3013" s="14" t="n">
        <v>2882.29</v>
      </c>
      <c r="H3013" s="14" t="n">
        <v>7806.35</v>
      </c>
      <c r="I3013" s="14" t="n">
        <v>0</v>
      </c>
      <c r="J3013" s="14" t="n">
        <v>0</v>
      </c>
      <c r="K3013" s="14" t="n">
        <v>0</v>
      </c>
      <c r="L3013" s="14" t="n">
        <v>0</v>
      </c>
      <c r="M3013" s="14"/>
      <c r="N3013" s="14"/>
      <c r="O3013" s="14" t="n">
        <v>0</v>
      </c>
      <c r="P3013" s="7" t="n">
        <v>5</v>
      </c>
      <c r="Q3013" s="7" t="n">
        <v>12</v>
      </c>
      <c r="R3013" s="7" t="n">
        <v>5</v>
      </c>
      <c r="S3013" s="7" t="n">
        <v>0.699</v>
      </c>
      <c r="T3013" s="7" t="n">
        <v>0</v>
      </c>
      <c r="U3013" s="7" t="n">
        <v>0</v>
      </c>
      <c r="V3013" s="7" t="n">
        <v>0.045</v>
      </c>
      <c r="W3013" s="7"/>
    </row>
    <row r="3014" customFormat="false" ht="15" hidden="false" customHeight="false" outlineLevel="0" collapsed="false">
      <c r="A3014" s="7" t="s">
        <v>3128</v>
      </c>
      <c r="B3014" s="7" t="s">
        <v>101</v>
      </c>
      <c r="C3014" s="7" t="n">
        <v>50</v>
      </c>
      <c r="D3014" s="7" t="s">
        <v>102</v>
      </c>
      <c r="E3014" s="7" t="n">
        <v>83</v>
      </c>
      <c r="F3014" s="7" t="n">
        <v>1</v>
      </c>
      <c r="G3014" s="14" t="n">
        <v>2557.67</v>
      </c>
      <c r="H3014" s="14" t="n">
        <v>0</v>
      </c>
      <c r="I3014" s="14" t="n">
        <v>0</v>
      </c>
      <c r="J3014" s="14" t="n">
        <v>0</v>
      </c>
      <c r="K3014" s="14" t="n">
        <v>0</v>
      </c>
      <c r="L3014" s="14" t="n">
        <v>0</v>
      </c>
      <c r="M3014" s="14"/>
      <c r="N3014" s="14"/>
      <c r="O3014" s="14" t="n">
        <v>0</v>
      </c>
      <c r="P3014" s="7" t="n">
        <v>21</v>
      </c>
      <c r="Q3014" s="7" t="n">
        <v>22</v>
      </c>
      <c r="R3014" s="7" t="n">
        <v>0</v>
      </c>
      <c r="S3014" s="7" t="n">
        <v>0.867</v>
      </c>
      <c r="T3014" s="7" t="n">
        <v>0</v>
      </c>
      <c r="U3014" s="7" t="n">
        <v>0</v>
      </c>
      <c r="V3014" s="7" t="n">
        <v>0.0559</v>
      </c>
      <c r="W3014" s="7"/>
    </row>
    <row r="3015" customFormat="false" ht="15" hidden="false" customHeight="false" outlineLevel="0" collapsed="false">
      <c r="A3015" s="7" t="s">
        <v>3129</v>
      </c>
      <c r="B3015" s="7" t="s">
        <v>106</v>
      </c>
      <c r="C3015" s="7" t="n">
        <v>55</v>
      </c>
      <c r="D3015" s="7" t="s">
        <v>102</v>
      </c>
      <c r="E3015" s="7" t="n">
        <v>49</v>
      </c>
      <c r="F3015" s="7" t="n">
        <v>3</v>
      </c>
      <c r="G3015" s="14" t="n">
        <v>2795.79</v>
      </c>
      <c r="H3015" s="14" t="n">
        <v>20102.85</v>
      </c>
      <c r="I3015" s="14" t="n">
        <v>0</v>
      </c>
      <c r="J3015" s="14" t="n">
        <v>0</v>
      </c>
      <c r="K3015" s="14" t="n">
        <v>0</v>
      </c>
      <c r="L3015" s="14" t="n">
        <v>0</v>
      </c>
      <c r="M3015" s="14" t="n">
        <v>10700</v>
      </c>
      <c r="N3015" s="14" t="n">
        <v>41.4</v>
      </c>
      <c r="O3015" s="14" t="n">
        <v>356.52</v>
      </c>
      <c r="P3015" s="7" t="n">
        <v>13</v>
      </c>
      <c r="Q3015" s="7" t="n">
        <v>25</v>
      </c>
      <c r="R3015" s="7" t="n">
        <v>9</v>
      </c>
      <c r="S3015" s="7" t="n">
        <v>0.64</v>
      </c>
      <c r="T3015" s="7" t="n">
        <v>0</v>
      </c>
      <c r="U3015" s="7" t="n">
        <v>0</v>
      </c>
      <c r="V3015" s="7" t="n">
        <v>0.075</v>
      </c>
      <c r="W3015" s="7"/>
    </row>
    <row r="3016" customFormat="false" ht="15" hidden="false" customHeight="false" outlineLevel="0" collapsed="false">
      <c r="A3016" s="7" t="s">
        <v>3130</v>
      </c>
      <c r="B3016" s="7" t="s">
        <v>106</v>
      </c>
      <c r="C3016" s="7" t="n">
        <v>46</v>
      </c>
      <c r="D3016" s="7" t="s">
        <v>102</v>
      </c>
      <c r="E3016" s="7"/>
      <c r="F3016" s="7" t="n">
        <v>1</v>
      </c>
      <c r="G3016" s="14" t="n">
        <v>1715.34</v>
      </c>
      <c r="H3016" s="14" t="n">
        <v>0</v>
      </c>
      <c r="I3016" s="14" t="n">
        <v>0</v>
      </c>
      <c r="J3016" s="14" t="n">
        <v>0</v>
      </c>
      <c r="K3016" s="14" t="n">
        <v>0</v>
      </c>
      <c r="L3016" s="14" t="n">
        <v>0</v>
      </c>
      <c r="M3016" s="14"/>
      <c r="N3016" s="14"/>
      <c r="O3016" s="14" t="n">
        <v>0</v>
      </c>
      <c r="P3016" s="7" t="n">
        <v>11</v>
      </c>
      <c r="Q3016" s="7" t="n">
        <v>18</v>
      </c>
      <c r="R3016" s="7" t="n">
        <v>10</v>
      </c>
      <c r="S3016" s="7" t="n">
        <v>0.819</v>
      </c>
      <c r="T3016" s="7" t="n">
        <v>0</v>
      </c>
      <c r="U3016" s="7" t="n">
        <v>0</v>
      </c>
      <c r="V3016" s="7" t="n">
        <v>0.1088</v>
      </c>
      <c r="W3016" s="7" t="s">
        <v>3131</v>
      </c>
    </row>
    <row r="3017" customFormat="false" ht="15" hidden="false" customHeight="false" outlineLevel="0" collapsed="false">
      <c r="A3017" s="7" t="s">
        <v>3132</v>
      </c>
      <c r="B3017" s="7" t="s">
        <v>101</v>
      </c>
      <c r="C3017" s="7" t="n">
        <v>37</v>
      </c>
      <c r="D3017" s="7" t="s">
        <v>104</v>
      </c>
      <c r="E3017" s="7" t="n">
        <v>64</v>
      </c>
      <c r="F3017" s="7" t="n">
        <v>3</v>
      </c>
      <c r="G3017" s="14" t="n">
        <v>11712.41</v>
      </c>
      <c r="H3017" s="14" t="n">
        <v>81466.28</v>
      </c>
      <c r="I3017" s="14" t="n">
        <v>0</v>
      </c>
      <c r="J3017" s="14" t="n">
        <v>0</v>
      </c>
      <c r="K3017" s="14" t="n">
        <v>265400</v>
      </c>
      <c r="L3017" s="14" t="n">
        <v>0</v>
      </c>
      <c r="M3017" s="14"/>
      <c r="N3017" s="14"/>
      <c r="O3017" s="14" t="n">
        <v>0</v>
      </c>
      <c r="P3017" s="7" t="n">
        <v>41</v>
      </c>
      <c r="Q3017" s="7" t="n">
        <v>17</v>
      </c>
      <c r="R3017" s="7" t="n">
        <v>4</v>
      </c>
      <c r="S3017" s="7" t="n">
        <v>0.809</v>
      </c>
      <c r="T3017" s="7" t="n">
        <v>0</v>
      </c>
      <c r="U3017" s="7" t="n">
        <v>0</v>
      </c>
      <c r="V3017" s="7" t="n">
        <v>0.0312</v>
      </c>
      <c r="W3017" s="7"/>
    </row>
    <row r="3018" customFormat="false" ht="15" hidden="false" customHeight="false" outlineLevel="0" collapsed="false">
      <c r="A3018" s="7" t="s">
        <v>3133</v>
      </c>
      <c r="B3018" s="7" t="s">
        <v>106</v>
      </c>
      <c r="C3018" s="7" t="n">
        <v>41</v>
      </c>
      <c r="D3018" s="7" t="s">
        <v>104</v>
      </c>
      <c r="E3018" s="7" t="n">
        <v>102</v>
      </c>
      <c r="F3018" s="7" t="n">
        <v>3</v>
      </c>
      <c r="G3018" s="14" t="n">
        <v>943.09</v>
      </c>
      <c r="H3018" s="14" t="n">
        <v>0</v>
      </c>
      <c r="I3018" s="14" t="n">
        <v>0</v>
      </c>
      <c r="J3018" s="14" t="n">
        <v>0</v>
      </c>
      <c r="K3018" s="14" t="n">
        <v>0</v>
      </c>
      <c r="L3018" s="14" t="n">
        <v>20850</v>
      </c>
      <c r="M3018" s="14" t="n">
        <v>8000</v>
      </c>
      <c r="N3018" s="14" t="n">
        <v>16.9</v>
      </c>
      <c r="O3018" s="14" t="n">
        <v>151.84</v>
      </c>
      <c r="P3018" s="7" t="n">
        <v>2</v>
      </c>
      <c r="Q3018" s="7" t="n">
        <v>20</v>
      </c>
      <c r="R3018" s="7" t="n">
        <v>3</v>
      </c>
      <c r="S3018" s="7" t="n">
        <v>0.876</v>
      </c>
      <c r="T3018" s="7" t="n">
        <v>0</v>
      </c>
      <c r="U3018" s="7" t="n">
        <v>0</v>
      </c>
      <c r="V3018" s="7" t="n">
        <v>0.0201</v>
      </c>
      <c r="W3018" s="7"/>
    </row>
    <row r="3019" customFormat="false" ht="15" hidden="false" customHeight="false" outlineLevel="0" collapsed="false">
      <c r="A3019" s="7" t="s">
        <v>3134</v>
      </c>
      <c r="B3019" s="7" t="s">
        <v>108</v>
      </c>
      <c r="C3019" s="7" t="n">
        <v>35</v>
      </c>
      <c r="D3019" s="7" t="s">
        <v>104</v>
      </c>
      <c r="E3019" s="7" t="n">
        <v>51</v>
      </c>
      <c r="F3019" s="7" t="n">
        <v>4</v>
      </c>
      <c r="G3019" s="14" t="n">
        <v>9539.13</v>
      </c>
      <c r="H3019" s="14" t="n">
        <v>84112.7</v>
      </c>
      <c r="I3019" s="14" t="n">
        <v>0</v>
      </c>
      <c r="J3019" s="14" t="n">
        <v>0</v>
      </c>
      <c r="K3019" s="14" t="n">
        <v>0</v>
      </c>
      <c r="L3019" s="14" t="n">
        <v>0</v>
      </c>
      <c r="M3019" s="14" t="n">
        <v>19300</v>
      </c>
      <c r="N3019" s="14" t="n">
        <v>8</v>
      </c>
      <c r="O3019" s="14" t="n">
        <v>833.65</v>
      </c>
      <c r="P3019" s="7" t="n">
        <v>4</v>
      </c>
      <c r="Q3019" s="7" t="n">
        <v>38</v>
      </c>
      <c r="R3019" s="7" t="n">
        <v>7</v>
      </c>
      <c r="S3019" s="7" t="n">
        <v>0.808</v>
      </c>
      <c r="T3019" s="7" t="n">
        <v>0</v>
      </c>
      <c r="U3019" s="7" t="n">
        <v>0</v>
      </c>
      <c r="V3019" s="7" t="n">
        <v>0.0217</v>
      </c>
      <c r="W3019" s="7"/>
    </row>
    <row r="3020" customFormat="false" ht="15" hidden="false" customHeight="false" outlineLevel="0" collapsed="false">
      <c r="A3020" s="7" t="s">
        <v>3135</v>
      </c>
      <c r="B3020" s="7" t="s">
        <v>101</v>
      </c>
      <c r="C3020" s="7" t="n">
        <v>33</v>
      </c>
      <c r="D3020" s="7" t="s">
        <v>102</v>
      </c>
      <c r="E3020" s="7" t="n">
        <v>61</v>
      </c>
      <c r="F3020" s="7" t="n">
        <v>3</v>
      </c>
      <c r="G3020" s="14" t="n">
        <v>1098.22</v>
      </c>
      <c r="H3020" s="14" t="n">
        <v>0</v>
      </c>
      <c r="I3020" s="14" t="n">
        <v>0</v>
      </c>
      <c r="J3020" s="14" t="n">
        <v>0</v>
      </c>
      <c r="K3020" s="14" t="n">
        <v>35300</v>
      </c>
      <c r="L3020" s="14" t="n">
        <v>12710</v>
      </c>
      <c r="M3020" s="14"/>
      <c r="N3020" s="14"/>
      <c r="O3020" s="14" t="n">
        <v>0</v>
      </c>
      <c r="P3020" s="7" t="n">
        <v>267</v>
      </c>
      <c r="Q3020" s="7" t="n">
        <v>0</v>
      </c>
      <c r="R3020" s="7" t="n">
        <v>0</v>
      </c>
      <c r="S3020" s="7"/>
      <c r="T3020" s="7" t="n">
        <v>0</v>
      </c>
      <c r="U3020" s="7" t="n">
        <v>0</v>
      </c>
      <c r="V3020" s="7" t="n">
        <v>0.2545</v>
      </c>
      <c r="W3020" s="7"/>
    </row>
    <row r="3021" customFormat="false" ht="15" hidden="false" customHeight="false" outlineLevel="0" collapsed="false">
      <c r="A3021" s="7" t="s">
        <v>3136</v>
      </c>
      <c r="B3021" s="7" t="s">
        <v>108</v>
      </c>
      <c r="C3021" s="7" t="n">
        <v>66</v>
      </c>
      <c r="D3021" s="7" t="s">
        <v>104</v>
      </c>
      <c r="E3021" s="7" t="n">
        <v>244</v>
      </c>
      <c r="F3021" s="7" t="n">
        <v>3</v>
      </c>
      <c r="G3021" s="14" t="n">
        <v>4352.66</v>
      </c>
      <c r="H3021" s="14" t="n">
        <v>0</v>
      </c>
      <c r="I3021" s="14" t="n">
        <v>49800</v>
      </c>
      <c r="J3021" s="14" t="n">
        <v>41474.26</v>
      </c>
      <c r="K3021" s="14" t="n">
        <v>0</v>
      </c>
      <c r="L3021" s="14" t="n">
        <v>0</v>
      </c>
      <c r="M3021" s="14"/>
      <c r="N3021" s="14"/>
      <c r="O3021" s="14" t="n">
        <v>0</v>
      </c>
      <c r="P3021" s="7" t="n">
        <v>2</v>
      </c>
      <c r="Q3021" s="7" t="n">
        <v>22</v>
      </c>
      <c r="R3021" s="7" t="n">
        <v>8</v>
      </c>
      <c r="S3021" s="7" t="n">
        <v>0.612</v>
      </c>
      <c r="T3021" s="7" t="n">
        <v>0</v>
      </c>
      <c r="U3021" s="7" t="n">
        <v>0</v>
      </c>
      <c r="V3021" s="7" t="n">
        <v>0.03</v>
      </c>
      <c r="W3021" s="7"/>
    </row>
    <row r="3022" customFormat="false" ht="15" hidden="false" customHeight="false" outlineLevel="0" collapsed="false">
      <c r="A3022" s="7" t="s">
        <v>3137</v>
      </c>
      <c r="B3022" s="7" t="s">
        <v>101</v>
      </c>
      <c r="C3022" s="7" t="n">
        <v>19</v>
      </c>
      <c r="D3022" s="7" t="s">
        <v>102</v>
      </c>
      <c r="E3022" s="7" t="n">
        <v>7</v>
      </c>
      <c r="F3022" s="7" t="n">
        <v>3</v>
      </c>
      <c r="G3022" s="14" t="n">
        <v>3073.39</v>
      </c>
      <c r="H3022" s="14" t="n">
        <v>6389.97</v>
      </c>
      <c r="I3022" s="14" t="n">
        <v>0</v>
      </c>
      <c r="J3022" s="14" t="n">
        <v>0</v>
      </c>
      <c r="K3022" s="14" t="n">
        <v>0</v>
      </c>
      <c r="L3022" s="14" t="n">
        <v>0</v>
      </c>
      <c r="M3022" s="14" t="n">
        <v>4100</v>
      </c>
      <c r="N3022" s="14" t="n">
        <v>24.8</v>
      </c>
      <c r="O3022" s="14" t="n">
        <v>94.05</v>
      </c>
      <c r="P3022" s="7" t="n">
        <v>13</v>
      </c>
      <c r="Q3022" s="7" t="n">
        <v>19</v>
      </c>
      <c r="R3022" s="7" t="n">
        <v>12</v>
      </c>
      <c r="S3022" s="7" t="n">
        <v>0.905</v>
      </c>
      <c r="T3022" s="7" t="n">
        <v>0</v>
      </c>
      <c r="U3022" s="7" t="n">
        <v>0</v>
      </c>
      <c r="V3022" s="7" t="n">
        <v>0.0672</v>
      </c>
      <c r="W3022" s="7"/>
    </row>
    <row r="3023" customFormat="false" ht="15" hidden="false" customHeight="false" outlineLevel="0" collapsed="false">
      <c r="A3023" s="7" t="s">
        <v>3138</v>
      </c>
      <c r="B3023" s="7" t="s">
        <v>108</v>
      </c>
      <c r="C3023" s="7" t="n">
        <v>66</v>
      </c>
      <c r="D3023" s="7" t="s">
        <v>104</v>
      </c>
      <c r="E3023" s="7" t="n">
        <v>256</v>
      </c>
      <c r="F3023" s="7" t="n">
        <v>4</v>
      </c>
      <c r="G3023" s="14" t="n">
        <v>6678.62</v>
      </c>
      <c r="H3023" s="14" t="n">
        <v>0</v>
      </c>
      <c r="I3023" s="14" t="n">
        <v>15900</v>
      </c>
      <c r="J3023" s="14" t="n">
        <v>28080.35</v>
      </c>
      <c r="K3023" s="14" t="n">
        <v>0</v>
      </c>
      <c r="L3023" s="14" t="n">
        <v>26900</v>
      </c>
      <c r="M3023" s="14"/>
      <c r="N3023" s="14"/>
      <c r="O3023" s="14" t="n">
        <v>0</v>
      </c>
      <c r="P3023" s="7" t="n">
        <v>7</v>
      </c>
      <c r="Q3023" s="7" t="n">
        <v>29</v>
      </c>
      <c r="R3023" s="7" t="n">
        <v>0</v>
      </c>
      <c r="S3023" s="7" t="n">
        <v>0.373</v>
      </c>
      <c r="T3023" s="7" t="n">
        <v>1</v>
      </c>
      <c r="U3023" s="7" t="n">
        <v>0</v>
      </c>
      <c r="V3023" s="7" t="n">
        <v>0.0348</v>
      </c>
      <c r="W3023" s="7"/>
    </row>
    <row r="3024" customFormat="false" ht="15" hidden="false" customHeight="false" outlineLevel="0" collapsed="false">
      <c r="A3024" s="7" t="s">
        <v>3139</v>
      </c>
      <c r="B3024" s="7" t="s">
        <v>108</v>
      </c>
      <c r="C3024" s="7" t="n">
        <v>63</v>
      </c>
      <c r="D3024" s="7" t="s">
        <v>102</v>
      </c>
      <c r="E3024" s="7" t="n">
        <v>125</v>
      </c>
      <c r="F3024" s="7" t="n">
        <v>4</v>
      </c>
      <c r="G3024" s="14" t="n">
        <v>4386.31</v>
      </c>
      <c r="H3024" s="14" t="n">
        <v>13442.77</v>
      </c>
      <c r="I3024" s="14" t="n">
        <v>22700</v>
      </c>
      <c r="J3024" s="14" t="n">
        <v>0</v>
      </c>
      <c r="K3024" s="14" t="n">
        <v>0</v>
      </c>
      <c r="L3024" s="14" t="n">
        <v>22760</v>
      </c>
      <c r="M3024" s="14"/>
      <c r="N3024" s="14"/>
      <c r="O3024" s="14" t="n">
        <v>0</v>
      </c>
      <c r="P3024" s="7" t="n">
        <v>31</v>
      </c>
      <c r="Q3024" s="7" t="n">
        <v>19</v>
      </c>
      <c r="R3024" s="7" t="n">
        <v>0</v>
      </c>
      <c r="S3024" s="7" t="n">
        <v>0.433</v>
      </c>
      <c r="T3024" s="7" t="n">
        <v>0</v>
      </c>
      <c r="U3024" s="7" t="n">
        <v>0</v>
      </c>
      <c r="V3024" s="7" t="n">
        <v>0.0617</v>
      </c>
      <c r="W3024" s="7"/>
    </row>
    <row r="3025" customFormat="false" ht="15" hidden="false" customHeight="false" outlineLevel="0" collapsed="false">
      <c r="A3025" s="7" t="s">
        <v>3140</v>
      </c>
      <c r="B3025" s="7" t="s">
        <v>108</v>
      </c>
      <c r="C3025" s="7" t="n">
        <v>25</v>
      </c>
      <c r="D3025" s="7" t="s">
        <v>102</v>
      </c>
      <c r="E3025" s="7" t="n">
        <v>42</v>
      </c>
      <c r="F3025" s="7" t="n">
        <v>2</v>
      </c>
      <c r="G3025" s="14" t="n">
        <v>1383.93</v>
      </c>
      <c r="H3025" s="14" t="n">
        <v>0</v>
      </c>
      <c r="I3025" s="14" t="n">
        <v>0</v>
      </c>
      <c r="J3025" s="14" t="n">
        <v>0</v>
      </c>
      <c r="K3025" s="14" t="n">
        <v>0</v>
      </c>
      <c r="L3025" s="14" t="n">
        <v>0</v>
      </c>
      <c r="M3025" s="14"/>
      <c r="N3025" s="14"/>
      <c r="O3025" s="14" t="n">
        <v>0</v>
      </c>
      <c r="P3025" s="7" t="n">
        <v>6</v>
      </c>
      <c r="Q3025" s="7" t="n">
        <v>13</v>
      </c>
      <c r="R3025" s="7" t="n">
        <v>16</v>
      </c>
      <c r="S3025" s="7" t="n">
        <v>1</v>
      </c>
      <c r="T3025" s="7" t="n">
        <v>0</v>
      </c>
      <c r="U3025" s="7" t="n">
        <v>0</v>
      </c>
      <c r="V3025" s="7" t="n">
        <v>0.0632</v>
      </c>
      <c r="W3025" s="7" t="s">
        <v>435</v>
      </c>
    </row>
    <row r="3026" customFormat="false" ht="15" hidden="false" customHeight="false" outlineLevel="0" collapsed="false">
      <c r="A3026" s="7" t="s">
        <v>3141</v>
      </c>
      <c r="B3026" s="7" t="s">
        <v>101</v>
      </c>
      <c r="C3026" s="7" t="n">
        <v>49</v>
      </c>
      <c r="D3026" s="7" t="s">
        <v>102</v>
      </c>
      <c r="E3026" s="7" t="n">
        <v>167</v>
      </c>
      <c r="F3026" s="7" t="n">
        <v>2</v>
      </c>
      <c r="G3026" s="14" t="n">
        <v>14669.52</v>
      </c>
      <c r="H3026" s="14" t="n">
        <v>0</v>
      </c>
      <c r="I3026" s="14" t="n">
        <v>0</v>
      </c>
      <c r="J3026" s="14" t="n">
        <v>0</v>
      </c>
      <c r="K3026" s="14" t="n">
        <v>0</v>
      </c>
      <c r="L3026" s="14" t="n">
        <v>0</v>
      </c>
      <c r="M3026" s="14"/>
      <c r="N3026" s="14"/>
      <c r="O3026" s="14" t="n">
        <v>0</v>
      </c>
      <c r="P3026" s="7" t="n">
        <v>39</v>
      </c>
      <c r="Q3026" s="7" t="n">
        <v>13</v>
      </c>
      <c r="R3026" s="7" t="n">
        <v>10</v>
      </c>
      <c r="S3026" s="7" t="n">
        <v>0.62</v>
      </c>
      <c r="T3026" s="7" t="n">
        <v>0</v>
      </c>
      <c r="U3026" s="7" t="n">
        <v>0</v>
      </c>
      <c r="V3026" s="7" t="n">
        <v>0.0944</v>
      </c>
      <c r="W3026" s="7"/>
    </row>
    <row r="3027" customFormat="false" ht="15" hidden="false" customHeight="false" outlineLevel="0" collapsed="false">
      <c r="A3027" s="7" t="s">
        <v>3142</v>
      </c>
      <c r="B3027" s="7" t="s">
        <v>108</v>
      </c>
      <c r="C3027" s="7" t="n">
        <v>41</v>
      </c>
      <c r="D3027" s="7" t="s">
        <v>102</v>
      </c>
      <c r="E3027" s="7" t="n">
        <v>23</v>
      </c>
      <c r="F3027" s="7" t="n">
        <v>2</v>
      </c>
      <c r="G3027" s="14" t="n">
        <v>2400.64</v>
      </c>
      <c r="H3027" s="14" t="n">
        <v>0</v>
      </c>
      <c r="I3027" s="14" t="n">
        <v>0</v>
      </c>
      <c r="J3027" s="14" t="n">
        <v>0</v>
      </c>
      <c r="K3027" s="14" t="n">
        <v>207800</v>
      </c>
      <c r="L3027" s="14" t="n">
        <v>0</v>
      </c>
      <c r="M3027" s="14"/>
      <c r="N3027" s="14"/>
      <c r="O3027" s="14" t="n">
        <v>0</v>
      </c>
      <c r="P3027" s="7" t="n">
        <v>56</v>
      </c>
      <c r="Q3027" s="7" t="n">
        <v>4</v>
      </c>
      <c r="R3027" s="7" t="n">
        <v>4</v>
      </c>
      <c r="S3027" s="7" t="n">
        <v>0.852</v>
      </c>
      <c r="T3027" s="7" t="n">
        <v>0</v>
      </c>
      <c r="U3027" s="7" t="n">
        <v>0</v>
      </c>
      <c r="V3027" s="7" t="n">
        <v>0.2355</v>
      </c>
      <c r="W3027" s="7"/>
    </row>
    <row r="3028" customFormat="false" ht="15" hidden="false" customHeight="false" outlineLevel="0" collapsed="false">
      <c r="A3028" s="7" t="s">
        <v>3143</v>
      </c>
      <c r="B3028" s="7" t="s">
        <v>101</v>
      </c>
      <c r="C3028" s="7" t="n">
        <v>52</v>
      </c>
      <c r="D3028" s="7" t="s">
        <v>104</v>
      </c>
      <c r="E3028" s="7"/>
      <c r="F3028" s="7" t="n">
        <v>2</v>
      </c>
      <c r="G3028" s="14" t="n">
        <v>1740.09</v>
      </c>
      <c r="H3028" s="14" t="n">
        <v>8061.94</v>
      </c>
      <c r="I3028" s="14" t="n">
        <v>0</v>
      </c>
      <c r="J3028" s="14" t="n">
        <v>0</v>
      </c>
      <c r="K3028" s="14" t="n">
        <v>0</v>
      </c>
      <c r="L3028" s="14" t="n">
        <v>0</v>
      </c>
      <c r="M3028" s="14"/>
      <c r="N3028" s="14"/>
      <c r="O3028" s="14" t="n">
        <v>0</v>
      </c>
      <c r="P3028" s="7" t="n">
        <v>5</v>
      </c>
      <c r="Q3028" s="7" t="n">
        <v>13</v>
      </c>
      <c r="R3028" s="7" t="n">
        <v>6</v>
      </c>
      <c r="S3028" s="7" t="n">
        <v>0.77</v>
      </c>
      <c r="T3028" s="7" t="n">
        <v>0</v>
      </c>
      <c r="U3028" s="7" t="n">
        <v>0</v>
      </c>
      <c r="V3028" s="7" t="n">
        <v>0.0432</v>
      </c>
      <c r="W3028" s="7" t="s">
        <v>132</v>
      </c>
    </row>
    <row r="3029" customFormat="false" ht="15" hidden="false" customHeight="false" outlineLevel="0" collapsed="false">
      <c r="A3029" s="7" t="s">
        <v>3144</v>
      </c>
      <c r="B3029" s="7" t="s">
        <v>108</v>
      </c>
      <c r="C3029" s="7" t="n">
        <v>37</v>
      </c>
      <c r="D3029" s="7" t="s">
        <v>104</v>
      </c>
      <c r="E3029" s="7" t="n">
        <v>77</v>
      </c>
      <c r="F3029" s="7" t="n">
        <v>4</v>
      </c>
      <c r="G3029" s="14" t="n">
        <v>7117.07</v>
      </c>
      <c r="H3029" s="14" t="n">
        <v>21284.03</v>
      </c>
      <c r="I3029" s="14" t="n">
        <v>61400</v>
      </c>
      <c r="J3029" s="14" t="n">
        <v>0</v>
      </c>
      <c r="K3029" s="14" t="n">
        <v>0</v>
      </c>
      <c r="L3029" s="14" t="n">
        <v>0</v>
      </c>
      <c r="M3029" s="14"/>
      <c r="N3029" s="14"/>
      <c r="O3029" s="14" t="n">
        <v>0</v>
      </c>
      <c r="P3029" s="7" t="n">
        <v>1</v>
      </c>
      <c r="Q3029" s="7" t="n">
        <v>48</v>
      </c>
      <c r="R3029" s="7" t="n">
        <v>18</v>
      </c>
      <c r="S3029" s="7" t="n">
        <v>0.701</v>
      </c>
      <c r="T3029" s="7" t="n">
        <v>0</v>
      </c>
      <c r="U3029" s="7" t="n">
        <v>0</v>
      </c>
      <c r="V3029" s="7" t="n">
        <v>0.0157</v>
      </c>
      <c r="W3029" s="7"/>
    </row>
    <row r="3030" customFormat="false" ht="15" hidden="false" customHeight="false" outlineLevel="0" collapsed="false">
      <c r="A3030" s="7" t="s">
        <v>3145</v>
      </c>
      <c r="B3030" s="7" t="s">
        <v>101</v>
      </c>
      <c r="C3030" s="7" t="n">
        <v>70</v>
      </c>
      <c r="D3030" s="7" t="s">
        <v>102</v>
      </c>
      <c r="E3030" s="7" t="n">
        <v>246</v>
      </c>
      <c r="F3030" s="7" t="n">
        <v>3</v>
      </c>
      <c r="G3030" s="14" t="n">
        <v>2426.87</v>
      </c>
      <c r="H3030" s="14" t="n">
        <v>0</v>
      </c>
      <c r="I3030" s="14" t="n">
        <v>0</v>
      </c>
      <c r="J3030" s="14" t="n">
        <v>0</v>
      </c>
      <c r="K3030" s="14" t="n">
        <v>216200</v>
      </c>
      <c r="L3030" s="14" t="n">
        <v>0</v>
      </c>
      <c r="M3030" s="14" t="n">
        <v>9400</v>
      </c>
      <c r="N3030" s="14" t="n">
        <v>4.8</v>
      </c>
      <c r="O3030" s="14" t="n">
        <v>33.52</v>
      </c>
      <c r="P3030" s="7" t="n">
        <v>0</v>
      </c>
      <c r="Q3030" s="7" t="n">
        <v>3</v>
      </c>
      <c r="R3030" s="7" t="n">
        <v>5</v>
      </c>
      <c r="S3030" s="7" t="n">
        <v>0.663</v>
      </c>
      <c r="T3030" s="7" t="n">
        <v>0</v>
      </c>
      <c r="U3030" s="7" t="n">
        <v>1</v>
      </c>
      <c r="V3030" s="7" t="n">
        <v>0.108</v>
      </c>
      <c r="W3030" s="7"/>
    </row>
    <row r="3031" customFormat="false" ht="15" hidden="false" customHeight="false" outlineLevel="0" collapsed="false">
      <c r="A3031" s="7" t="s">
        <v>3146</v>
      </c>
      <c r="B3031" s="7" t="s">
        <v>101</v>
      </c>
      <c r="C3031" s="7" t="n">
        <v>43</v>
      </c>
      <c r="D3031" s="7" t="s">
        <v>104</v>
      </c>
      <c r="E3031" s="7" t="n">
        <v>3</v>
      </c>
      <c r="F3031" s="7" t="n">
        <v>2</v>
      </c>
      <c r="G3031" s="14" t="n">
        <v>1638.55</v>
      </c>
      <c r="H3031" s="14" t="n">
        <v>12437.58</v>
      </c>
      <c r="I3031" s="14" t="n">
        <v>0</v>
      </c>
      <c r="J3031" s="14" t="n">
        <v>0</v>
      </c>
      <c r="K3031" s="14" t="n">
        <v>0</v>
      </c>
      <c r="L3031" s="14" t="n">
        <v>0</v>
      </c>
      <c r="M3031" s="14"/>
      <c r="N3031" s="14"/>
      <c r="O3031" s="14" t="n">
        <v>0</v>
      </c>
      <c r="P3031" s="7" t="n">
        <v>16</v>
      </c>
      <c r="Q3031" s="7" t="n">
        <v>27</v>
      </c>
      <c r="R3031" s="7" t="n">
        <v>8</v>
      </c>
      <c r="S3031" s="7" t="n">
        <v>0.808</v>
      </c>
      <c r="T3031" s="7" t="n">
        <v>0</v>
      </c>
      <c r="U3031" s="7" t="n">
        <v>0</v>
      </c>
      <c r="V3031" s="7" t="n">
        <v>0.033</v>
      </c>
      <c r="W3031" s="7"/>
    </row>
    <row r="3032" customFormat="false" ht="15" hidden="false" customHeight="false" outlineLevel="0" collapsed="false">
      <c r="A3032" s="7" t="s">
        <v>3147</v>
      </c>
      <c r="B3032" s="7" t="s">
        <v>108</v>
      </c>
      <c r="C3032" s="7" t="n">
        <v>41</v>
      </c>
      <c r="D3032" s="7" t="s">
        <v>102</v>
      </c>
      <c r="E3032" s="7" t="n">
        <v>136</v>
      </c>
      <c r="F3032" s="7" t="n">
        <v>2</v>
      </c>
      <c r="G3032" s="14" t="n">
        <v>391.86</v>
      </c>
      <c r="H3032" s="14" t="n">
        <v>4035.92</v>
      </c>
      <c r="I3032" s="14" t="n">
        <v>0</v>
      </c>
      <c r="J3032" s="14" t="n">
        <v>0</v>
      </c>
      <c r="K3032" s="14" t="n">
        <v>0</v>
      </c>
      <c r="L3032" s="14" t="n">
        <v>0</v>
      </c>
      <c r="M3032" s="14"/>
      <c r="N3032" s="14"/>
      <c r="O3032" s="14" t="n">
        <v>0</v>
      </c>
      <c r="P3032" s="7" t="n">
        <v>53</v>
      </c>
      <c r="Q3032" s="7" t="n">
        <v>10</v>
      </c>
      <c r="R3032" s="7" t="n">
        <v>6</v>
      </c>
      <c r="S3032" s="7" t="n">
        <v>0.814</v>
      </c>
      <c r="T3032" s="7" t="n">
        <v>0</v>
      </c>
      <c r="U3032" s="7" t="n">
        <v>0</v>
      </c>
      <c r="V3032" s="7" t="n">
        <v>0.0821</v>
      </c>
      <c r="W3032" s="7"/>
    </row>
    <row r="3033" customFormat="false" ht="15" hidden="false" customHeight="false" outlineLevel="0" collapsed="false">
      <c r="A3033" s="7" t="s">
        <v>3148</v>
      </c>
      <c r="B3033" s="7" t="s">
        <v>101</v>
      </c>
      <c r="C3033" s="7" t="n">
        <v>30</v>
      </c>
      <c r="D3033" s="7" t="s">
        <v>104</v>
      </c>
      <c r="E3033" s="7" t="n">
        <v>54</v>
      </c>
      <c r="F3033" s="7" t="n">
        <v>3</v>
      </c>
      <c r="G3033" s="14" t="n">
        <v>6395.27</v>
      </c>
      <c r="H3033" s="14" t="n">
        <v>0</v>
      </c>
      <c r="I3033" s="14" t="n">
        <v>0</v>
      </c>
      <c r="J3033" s="14" t="n">
        <v>0</v>
      </c>
      <c r="K3033" s="14" t="n">
        <v>0</v>
      </c>
      <c r="L3033" s="14" t="n">
        <v>0</v>
      </c>
      <c r="M3033" s="14" t="n">
        <v>8300</v>
      </c>
      <c r="N3033" s="14" t="n">
        <v>33.5</v>
      </c>
      <c r="O3033" s="14" t="n">
        <v>72.47</v>
      </c>
      <c r="P3033" s="7" t="n">
        <v>12</v>
      </c>
      <c r="Q3033" s="7" t="n">
        <v>15</v>
      </c>
      <c r="R3033" s="7" t="n">
        <v>12</v>
      </c>
      <c r="S3033" s="7" t="n">
        <v>0.835</v>
      </c>
      <c r="T3033" s="7" t="n">
        <v>0</v>
      </c>
      <c r="U3033" s="7" t="n">
        <v>1</v>
      </c>
      <c r="V3033" s="7" t="n">
        <v>0.0317</v>
      </c>
      <c r="W3033" s="7"/>
    </row>
    <row r="3034" customFormat="false" ht="15" hidden="false" customHeight="false" outlineLevel="0" collapsed="false">
      <c r="A3034" s="7" t="s">
        <v>3149</v>
      </c>
      <c r="B3034" s="7" t="s">
        <v>101</v>
      </c>
      <c r="C3034" s="7" t="n">
        <v>63</v>
      </c>
      <c r="D3034" s="7" t="s">
        <v>102</v>
      </c>
      <c r="E3034" s="7" t="n">
        <v>160</v>
      </c>
      <c r="F3034" s="7" t="n">
        <v>2</v>
      </c>
      <c r="G3034" s="14" t="n">
        <v>13205.79</v>
      </c>
      <c r="H3034" s="14" t="n">
        <v>0</v>
      </c>
      <c r="I3034" s="14" t="n">
        <v>0</v>
      </c>
      <c r="J3034" s="14" t="n">
        <v>0</v>
      </c>
      <c r="K3034" s="14" t="n">
        <v>0</v>
      </c>
      <c r="L3034" s="14" t="n">
        <v>0</v>
      </c>
      <c r="M3034" s="14" t="n">
        <v>6900</v>
      </c>
      <c r="N3034" s="14" t="n">
        <v>41.6</v>
      </c>
      <c r="O3034" s="14" t="n">
        <v>370.87</v>
      </c>
      <c r="P3034" s="7" t="n">
        <v>0</v>
      </c>
      <c r="Q3034" s="7" t="n">
        <v>17</v>
      </c>
      <c r="R3034" s="7" t="n">
        <v>0</v>
      </c>
      <c r="S3034" s="7" t="n">
        <v>0.492</v>
      </c>
      <c r="T3034" s="7" t="n">
        <v>0</v>
      </c>
      <c r="U3034" s="7" t="n">
        <v>0</v>
      </c>
      <c r="V3034" s="7" t="n">
        <v>0.0647</v>
      </c>
      <c r="W3034" s="7"/>
    </row>
    <row r="3035" customFormat="false" ht="15" hidden="false" customHeight="false" outlineLevel="0" collapsed="false">
      <c r="A3035" s="7" t="s">
        <v>3150</v>
      </c>
      <c r="B3035" s="7" t="s">
        <v>108</v>
      </c>
      <c r="C3035" s="7" t="n">
        <v>62</v>
      </c>
      <c r="D3035" s="7" t="s">
        <v>104</v>
      </c>
      <c r="E3035" s="7" t="n">
        <v>53</v>
      </c>
      <c r="F3035" s="7" t="n">
        <v>3</v>
      </c>
      <c r="G3035" s="14" t="n">
        <v>5099.25</v>
      </c>
      <c r="H3035" s="14" t="n">
        <v>31648.55</v>
      </c>
      <c r="I3035" s="14" t="n">
        <v>15400</v>
      </c>
      <c r="J3035" s="14" t="n">
        <v>0</v>
      </c>
      <c r="K3035" s="14" t="n">
        <v>0</v>
      </c>
      <c r="L3035" s="14" t="n">
        <v>0</v>
      </c>
      <c r="M3035" s="14"/>
      <c r="N3035" s="14"/>
      <c r="O3035" s="14" t="n">
        <v>0</v>
      </c>
      <c r="P3035" s="7" t="n">
        <v>18</v>
      </c>
      <c r="Q3035" s="7" t="n">
        <v>14</v>
      </c>
      <c r="R3035" s="7" t="n">
        <v>0</v>
      </c>
      <c r="S3035" s="7" t="n">
        <v>0.48</v>
      </c>
      <c r="T3035" s="7" t="n">
        <v>0</v>
      </c>
      <c r="U3035" s="7" t="n">
        <v>0</v>
      </c>
      <c r="V3035" s="7" t="n">
        <v>0.0268</v>
      </c>
      <c r="W3035" s="7"/>
    </row>
    <row r="3036" customFormat="false" ht="15" hidden="false" customHeight="false" outlineLevel="0" collapsed="false">
      <c r="A3036" s="7" t="s">
        <v>3151</v>
      </c>
      <c r="B3036" s="7" t="s">
        <v>128</v>
      </c>
      <c r="C3036" s="7" t="n">
        <v>66</v>
      </c>
      <c r="D3036" s="7" t="s">
        <v>104</v>
      </c>
      <c r="E3036" s="7" t="n">
        <v>212</v>
      </c>
      <c r="F3036" s="7" t="n">
        <v>2</v>
      </c>
      <c r="G3036" s="14" t="n">
        <v>2409.82</v>
      </c>
      <c r="H3036" s="14" t="n">
        <v>0</v>
      </c>
      <c r="I3036" s="14" t="n">
        <v>0</v>
      </c>
      <c r="J3036" s="14" t="n">
        <v>0</v>
      </c>
      <c r="K3036" s="14" t="n">
        <v>0</v>
      </c>
      <c r="L3036" s="14" t="n">
        <v>0</v>
      </c>
      <c r="M3036" s="14"/>
      <c r="N3036" s="14"/>
      <c r="O3036" s="14" t="n">
        <v>0</v>
      </c>
      <c r="P3036" s="7" t="n">
        <v>2</v>
      </c>
      <c r="Q3036" s="7" t="n">
        <v>78</v>
      </c>
      <c r="R3036" s="7" t="n">
        <v>0</v>
      </c>
      <c r="S3036" s="7" t="n">
        <v>0.19</v>
      </c>
      <c r="T3036" s="7" t="n">
        <v>0</v>
      </c>
      <c r="U3036" s="7" t="n">
        <v>0</v>
      </c>
      <c r="V3036" s="7" t="n">
        <v>0.0178</v>
      </c>
      <c r="W3036" s="7"/>
    </row>
    <row r="3037" customFormat="false" ht="15" hidden="false" customHeight="false" outlineLevel="0" collapsed="false">
      <c r="A3037" s="7" t="s">
        <v>3152</v>
      </c>
      <c r="B3037" s="7" t="s">
        <v>106</v>
      </c>
      <c r="C3037" s="7" t="n">
        <v>64</v>
      </c>
      <c r="D3037" s="7" t="s">
        <v>104</v>
      </c>
      <c r="E3037" s="7" t="n">
        <v>23</v>
      </c>
      <c r="F3037" s="7" t="n">
        <v>3</v>
      </c>
      <c r="G3037" s="14" t="n">
        <v>8361.19</v>
      </c>
      <c r="H3037" s="14" t="n">
        <v>28275.93</v>
      </c>
      <c r="I3037" s="14" t="n">
        <v>32700</v>
      </c>
      <c r="J3037" s="14" t="n">
        <v>0</v>
      </c>
      <c r="K3037" s="14" t="n">
        <v>0</v>
      </c>
      <c r="L3037" s="14" t="n">
        <v>0</v>
      </c>
      <c r="M3037" s="14"/>
      <c r="N3037" s="14"/>
      <c r="O3037" s="14" t="n">
        <v>0</v>
      </c>
      <c r="P3037" s="7" t="n">
        <v>1</v>
      </c>
      <c r="Q3037" s="7" t="n">
        <v>46</v>
      </c>
      <c r="R3037" s="7" t="n">
        <v>0</v>
      </c>
      <c r="S3037" s="7" t="n">
        <v>0.326</v>
      </c>
      <c r="T3037" s="7" t="n">
        <v>0</v>
      </c>
      <c r="U3037" s="7" t="n">
        <v>0</v>
      </c>
      <c r="V3037" s="7" t="n">
        <v>0.0265</v>
      </c>
      <c r="W3037" s="7"/>
    </row>
    <row r="3038" customFormat="false" ht="15" hidden="false" customHeight="false" outlineLevel="0" collapsed="false">
      <c r="A3038" s="7" t="s">
        <v>3153</v>
      </c>
      <c r="B3038" s="7" t="s">
        <v>101</v>
      </c>
      <c r="C3038" s="7" t="n">
        <v>38</v>
      </c>
      <c r="D3038" s="7" t="s">
        <v>102</v>
      </c>
      <c r="E3038" s="7" t="n">
        <v>12</v>
      </c>
      <c r="F3038" s="7" t="n">
        <v>4</v>
      </c>
      <c r="G3038" s="14" t="n">
        <v>31115.36</v>
      </c>
      <c r="H3038" s="14" t="n">
        <v>187208.49</v>
      </c>
      <c r="I3038" s="14" t="n">
        <v>0</v>
      </c>
      <c r="J3038" s="14" t="n">
        <v>0</v>
      </c>
      <c r="K3038" s="14" t="n">
        <v>0</v>
      </c>
      <c r="L3038" s="14" t="n">
        <v>0</v>
      </c>
      <c r="M3038" s="14" t="n">
        <v>24400</v>
      </c>
      <c r="N3038" s="14" t="n">
        <v>16.1</v>
      </c>
      <c r="O3038" s="14" t="n">
        <v>1232.99</v>
      </c>
      <c r="P3038" s="7" t="n">
        <v>2</v>
      </c>
      <c r="Q3038" s="7" t="n">
        <v>48</v>
      </c>
      <c r="R3038" s="7" t="n">
        <v>9</v>
      </c>
      <c r="S3038" s="7" t="n">
        <v>0.786</v>
      </c>
      <c r="T3038" s="7" t="n">
        <v>1</v>
      </c>
      <c r="U3038" s="7" t="n">
        <v>0</v>
      </c>
      <c r="V3038" s="7" t="n">
        <v>0.0768</v>
      </c>
      <c r="W3038" s="7"/>
    </row>
    <row r="3039" customFormat="false" ht="15" hidden="false" customHeight="false" outlineLevel="0" collapsed="false">
      <c r="A3039" s="7" t="s">
        <v>3154</v>
      </c>
      <c r="B3039" s="7" t="s">
        <v>128</v>
      </c>
      <c r="C3039" s="7" t="n">
        <v>36</v>
      </c>
      <c r="D3039" s="7" t="s">
        <v>104</v>
      </c>
      <c r="E3039" s="7" t="n">
        <v>177</v>
      </c>
      <c r="F3039" s="7" t="n">
        <v>1</v>
      </c>
      <c r="G3039" s="14" t="n">
        <v>4647.32</v>
      </c>
      <c r="H3039" s="14" t="n">
        <v>0</v>
      </c>
      <c r="I3039" s="14" t="n">
        <v>0</v>
      </c>
      <c r="J3039" s="14" t="n">
        <v>0</v>
      </c>
      <c r="K3039" s="14" t="n">
        <v>0</v>
      </c>
      <c r="L3039" s="14" t="n">
        <v>0</v>
      </c>
      <c r="M3039" s="14"/>
      <c r="N3039" s="14"/>
      <c r="O3039" s="14" t="n">
        <v>0</v>
      </c>
      <c r="P3039" s="7" t="n">
        <v>7</v>
      </c>
      <c r="Q3039" s="7" t="n">
        <v>30</v>
      </c>
      <c r="R3039" s="7" t="n">
        <v>14</v>
      </c>
      <c r="S3039" s="7" t="n">
        <v>0.853</v>
      </c>
      <c r="T3039" s="7" t="n">
        <v>0</v>
      </c>
      <c r="U3039" s="7" t="n">
        <v>0</v>
      </c>
      <c r="V3039" s="7" t="n">
        <v>0.0363</v>
      </c>
      <c r="W3039" s="7"/>
    </row>
    <row r="3040" customFormat="false" ht="15" hidden="false" customHeight="false" outlineLevel="0" collapsed="false">
      <c r="A3040" s="7" t="s">
        <v>3155</v>
      </c>
      <c r="B3040" s="7" t="s">
        <v>108</v>
      </c>
      <c r="C3040" s="7" t="n">
        <v>48</v>
      </c>
      <c r="D3040" s="7" t="s">
        <v>102</v>
      </c>
      <c r="E3040" s="7" t="n">
        <v>60</v>
      </c>
      <c r="F3040" s="7" t="n">
        <v>3</v>
      </c>
      <c r="G3040" s="14" t="n">
        <v>1691.47</v>
      </c>
      <c r="H3040" s="14" t="n">
        <v>6683.29</v>
      </c>
      <c r="I3040" s="14" t="n">
        <v>0</v>
      </c>
      <c r="J3040" s="14" t="n">
        <v>0</v>
      </c>
      <c r="K3040" s="14" t="n">
        <v>0</v>
      </c>
      <c r="L3040" s="14" t="n">
        <v>0</v>
      </c>
      <c r="M3040" s="14" t="n">
        <v>3100</v>
      </c>
      <c r="N3040" s="14" t="n">
        <v>26.4</v>
      </c>
      <c r="O3040" s="14" t="n">
        <v>109.25</v>
      </c>
      <c r="P3040" s="7" t="n">
        <v>18</v>
      </c>
      <c r="Q3040" s="7" t="n">
        <v>33</v>
      </c>
      <c r="R3040" s="7" t="n">
        <v>12</v>
      </c>
      <c r="S3040" s="7" t="n">
        <v>0.803</v>
      </c>
      <c r="T3040" s="7" t="n">
        <v>1</v>
      </c>
      <c r="U3040" s="7" t="n">
        <v>0</v>
      </c>
      <c r="V3040" s="7" t="n">
        <v>0.1291</v>
      </c>
      <c r="W3040" s="7"/>
    </row>
    <row r="3041" customFormat="false" ht="15" hidden="false" customHeight="false" outlineLevel="0" collapsed="false">
      <c r="A3041" s="7" t="s">
        <v>3156</v>
      </c>
      <c r="B3041" s="7" t="s">
        <v>101</v>
      </c>
      <c r="C3041" s="7" t="n">
        <v>48</v>
      </c>
      <c r="D3041" s="7" t="s">
        <v>102</v>
      </c>
      <c r="E3041" s="7" t="n">
        <v>146</v>
      </c>
      <c r="F3041" s="7" t="n">
        <v>2</v>
      </c>
      <c r="G3041" s="14" t="n">
        <v>4103.65</v>
      </c>
      <c r="H3041" s="14" t="n">
        <v>0</v>
      </c>
      <c r="I3041" s="14" t="n">
        <v>0</v>
      </c>
      <c r="J3041" s="14" t="n">
        <v>0</v>
      </c>
      <c r="K3041" s="14" t="n">
        <v>0</v>
      </c>
      <c r="L3041" s="14" t="n">
        <v>0</v>
      </c>
      <c r="M3041" s="14"/>
      <c r="N3041" s="14"/>
      <c r="O3041" s="14" t="n">
        <v>0</v>
      </c>
      <c r="P3041" s="7" t="n">
        <v>20</v>
      </c>
      <c r="Q3041" s="7" t="n">
        <v>10</v>
      </c>
      <c r="R3041" s="7" t="n">
        <v>6</v>
      </c>
      <c r="S3041" s="7" t="n">
        <v>0.534</v>
      </c>
      <c r="T3041" s="7" t="n">
        <v>3</v>
      </c>
      <c r="U3041" s="7" t="n">
        <v>1</v>
      </c>
      <c r="V3041" s="7" t="n">
        <v>0.4946</v>
      </c>
      <c r="W3041" s="7"/>
    </row>
    <row r="3042" customFormat="false" ht="15" hidden="false" customHeight="false" outlineLevel="0" collapsed="false">
      <c r="A3042" s="7" t="s">
        <v>3157</v>
      </c>
      <c r="B3042" s="7" t="s">
        <v>106</v>
      </c>
      <c r="C3042" s="7" t="n">
        <v>55</v>
      </c>
      <c r="D3042" s="7" t="s">
        <v>102</v>
      </c>
      <c r="E3042" s="7" t="n">
        <v>112</v>
      </c>
      <c r="F3042" s="7" t="n">
        <v>3</v>
      </c>
      <c r="G3042" s="14" t="n">
        <v>1359.63</v>
      </c>
      <c r="H3042" s="14" t="n">
        <v>0</v>
      </c>
      <c r="I3042" s="14" t="n">
        <v>15000</v>
      </c>
      <c r="J3042" s="14" t="n">
        <v>0</v>
      </c>
      <c r="K3042" s="14" t="n">
        <v>0</v>
      </c>
      <c r="L3042" s="14" t="n">
        <v>6860</v>
      </c>
      <c r="M3042" s="14"/>
      <c r="N3042" s="14"/>
      <c r="O3042" s="14" t="n">
        <v>0</v>
      </c>
      <c r="P3042" s="7" t="n">
        <v>0</v>
      </c>
      <c r="Q3042" s="7" t="n">
        <v>9</v>
      </c>
      <c r="R3042" s="7" t="n">
        <v>8</v>
      </c>
      <c r="S3042" s="7" t="n">
        <v>0.842</v>
      </c>
      <c r="T3042" s="7" t="n">
        <v>0</v>
      </c>
      <c r="U3042" s="7" t="n">
        <v>0</v>
      </c>
      <c r="V3042" s="7" t="n">
        <v>0.0598</v>
      </c>
      <c r="W3042" s="7"/>
    </row>
    <row r="3043" customFormat="false" ht="15" hidden="false" customHeight="false" outlineLevel="0" collapsed="false">
      <c r="A3043" s="7" t="s">
        <v>3158</v>
      </c>
      <c r="B3043" s="7" t="s">
        <v>101</v>
      </c>
      <c r="C3043" s="7" t="n">
        <v>40</v>
      </c>
      <c r="D3043" s="7" t="s">
        <v>102</v>
      </c>
      <c r="E3043" s="7" t="n">
        <v>17</v>
      </c>
      <c r="F3043" s="7" t="n">
        <v>1</v>
      </c>
      <c r="G3043" s="14" t="n">
        <v>9490.71</v>
      </c>
      <c r="H3043" s="14" t="n">
        <v>0</v>
      </c>
      <c r="I3043" s="14" t="n">
        <v>0</v>
      </c>
      <c r="J3043" s="14" t="n">
        <v>0</v>
      </c>
      <c r="K3043" s="14" t="n">
        <v>0</v>
      </c>
      <c r="L3043" s="14" t="n">
        <v>0</v>
      </c>
      <c r="M3043" s="14"/>
      <c r="N3043" s="14"/>
      <c r="O3043" s="14" t="n">
        <v>0</v>
      </c>
      <c r="P3043" s="7" t="n">
        <v>3</v>
      </c>
      <c r="Q3043" s="7" t="n">
        <v>30</v>
      </c>
      <c r="R3043" s="7" t="n">
        <v>12</v>
      </c>
      <c r="S3043" s="7" t="n">
        <v>0.779</v>
      </c>
      <c r="T3043" s="7" t="n">
        <v>0</v>
      </c>
      <c r="U3043" s="7" t="n">
        <v>0</v>
      </c>
      <c r="V3043" s="7" t="n">
        <v>0.1069</v>
      </c>
      <c r="W3043" s="7"/>
    </row>
    <row r="3044" customFormat="false" ht="15" hidden="false" customHeight="false" outlineLevel="0" collapsed="false">
      <c r="A3044" s="7" t="s">
        <v>3159</v>
      </c>
      <c r="B3044" s="7" t="s">
        <v>101</v>
      </c>
      <c r="C3044" s="7" t="n">
        <v>42</v>
      </c>
      <c r="D3044" s="7" t="s">
        <v>102</v>
      </c>
      <c r="E3044" s="7" t="n">
        <v>1</v>
      </c>
      <c r="F3044" s="7" t="n">
        <v>3</v>
      </c>
      <c r="G3044" s="14" t="n">
        <v>2320.55</v>
      </c>
      <c r="H3044" s="14" t="n">
        <v>0</v>
      </c>
      <c r="I3044" s="14" t="n">
        <v>24200</v>
      </c>
      <c r="J3044" s="14" t="n">
        <v>0</v>
      </c>
      <c r="K3044" s="14" t="n">
        <v>165800</v>
      </c>
      <c r="L3044" s="14" t="n">
        <v>0</v>
      </c>
      <c r="M3044" s="14"/>
      <c r="N3044" s="14"/>
      <c r="O3044" s="14" t="n">
        <v>0</v>
      </c>
      <c r="P3044" s="7" t="n">
        <v>20</v>
      </c>
      <c r="Q3044" s="7" t="n">
        <v>8</v>
      </c>
      <c r="R3044" s="7" t="n">
        <v>0</v>
      </c>
      <c r="S3044" s="7" t="n">
        <v>0.788</v>
      </c>
      <c r="T3044" s="7" t="n">
        <v>0</v>
      </c>
      <c r="U3044" s="7" t="n">
        <v>0</v>
      </c>
      <c r="V3044" s="7" t="n">
        <v>0.1478</v>
      </c>
      <c r="W3044" s="7"/>
    </row>
    <row r="3045" customFormat="false" ht="15" hidden="false" customHeight="false" outlineLevel="0" collapsed="false">
      <c r="A3045" s="7" t="s">
        <v>3160</v>
      </c>
      <c r="B3045" s="7" t="s">
        <v>108</v>
      </c>
      <c r="C3045" s="7" t="n">
        <v>30</v>
      </c>
      <c r="D3045" s="7" t="s">
        <v>102</v>
      </c>
      <c r="E3045" s="7" t="n">
        <v>43</v>
      </c>
      <c r="F3045" s="7" t="n">
        <v>5</v>
      </c>
      <c r="G3045" s="14" t="n">
        <v>4688.64</v>
      </c>
      <c r="H3045" s="14" t="n">
        <v>18980.51</v>
      </c>
      <c r="I3045" s="14" t="n">
        <v>0</v>
      </c>
      <c r="J3045" s="14" t="n">
        <v>0</v>
      </c>
      <c r="K3045" s="14" t="n">
        <v>192900</v>
      </c>
      <c r="L3045" s="14" t="n">
        <v>0</v>
      </c>
      <c r="M3045" s="14" t="n">
        <v>11500</v>
      </c>
      <c r="N3045" s="14" t="n">
        <v>19.6</v>
      </c>
      <c r="O3045" s="14" t="n">
        <v>416.94</v>
      </c>
      <c r="P3045" s="7" t="n">
        <v>61</v>
      </c>
      <c r="Q3045" s="7" t="n">
        <v>15</v>
      </c>
      <c r="R3045" s="7" t="n">
        <v>10</v>
      </c>
      <c r="S3045" s="7" t="n">
        <v>0.92</v>
      </c>
      <c r="T3045" s="7" t="n">
        <v>0</v>
      </c>
      <c r="U3045" s="7" t="n">
        <v>0</v>
      </c>
      <c r="V3045" s="7" t="n">
        <v>0.0556</v>
      </c>
      <c r="W3045" s="7"/>
    </row>
    <row r="3046" customFormat="false" ht="15" hidden="false" customHeight="false" outlineLevel="0" collapsed="false">
      <c r="A3046" s="7" t="s">
        <v>3161</v>
      </c>
      <c r="B3046" s="7" t="s">
        <v>101</v>
      </c>
      <c r="C3046" s="7" t="n">
        <v>72</v>
      </c>
      <c r="D3046" s="7" t="s">
        <v>104</v>
      </c>
      <c r="E3046" s="7" t="n">
        <v>34</v>
      </c>
      <c r="F3046" s="7" t="n">
        <v>5</v>
      </c>
      <c r="G3046" s="14" t="n">
        <v>12405.65</v>
      </c>
      <c r="H3046" s="14" t="n">
        <v>37443.5</v>
      </c>
      <c r="I3046" s="14" t="n">
        <v>92400</v>
      </c>
      <c r="J3046" s="14" t="n">
        <v>81109.87</v>
      </c>
      <c r="K3046" s="14" t="n">
        <v>0</v>
      </c>
      <c r="L3046" s="14" t="n">
        <v>0</v>
      </c>
      <c r="M3046" s="14" t="n">
        <v>6600</v>
      </c>
      <c r="N3046" s="14" t="n">
        <v>24.9</v>
      </c>
      <c r="O3046" s="14" t="n">
        <v>1851.96</v>
      </c>
      <c r="P3046" s="7" t="n">
        <v>3</v>
      </c>
      <c r="Q3046" s="7" t="n">
        <v>103</v>
      </c>
      <c r="R3046" s="7" t="n">
        <v>0</v>
      </c>
      <c r="S3046" s="7" t="n">
        <v>0.399</v>
      </c>
      <c r="T3046" s="7" t="n">
        <v>0</v>
      </c>
      <c r="U3046" s="7" t="n">
        <v>0</v>
      </c>
      <c r="V3046" s="7" t="n">
        <v>0.0134</v>
      </c>
      <c r="W3046" s="7"/>
    </row>
    <row r="3047" customFormat="false" ht="15" hidden="false" customHeight="false" outlineLevel="0" collapsed="false">
      <c r="A3047" s="7" t="s">
        <v>3162</v>
      </c>
      <c r="B3047" s="7" t="s">
        <v>128</v>
      </c>
      <c r="C3047" s="7" t="n">
        <v>54</v>
      </c>
      <c r="D3047" s="7" t="s">
        <v>102</v>
      </c>
      <c r="E3047" s="7" t="n">
        <v>30</v>
      </c>
      <c r="F3047" s="7" t="n">
        <v>5</v>
      </c>
      <c r="G3047" s="14" t="n">
        <v>2482.9</v>
      </c>
      <c r="H3047" s="14" t="n">
        <v>6679.17</v>
      </c>
      <c r="I3047" s="14" t="n">
        <v>15100</v>
      </c>
      <c r="J3047" s="14" t="n">
        <v>0</v>
      </c>
      <c r="K3047" s="14" t="n">
        <v>0</v>
      </c>
      <c r="L3047" s="14" t="n">
        <v>10900</v>
      </c>
      <c r="M3047" s="14" t="n">
        <v>5600</v>
      </c>
      <c r="N3047" s="14" t="n">
        <v>29.6</v>
      </c>
      <c r="O3047" s="14" t="n">
        <v>64.75</v>
      </c>
      <c r="P3047" s="7" t="n">
        <v>2</v>
      </c>
      <c r="Q3047" s="7" t="n">
        <v>15</v>
      </c>
      <c r="R3047" s="7" t="n">
        <v>13</v>
      </c>
      <c r="S3047" s="7" t="n">
        <v>0.819</v>
      </c>
      <c r="T3047" s="7" t="n">
        <v>0</v>
      </c>
      <c r="U3047" s="7" t="n">
        <v>0</v>
      </c>
      <c r="V3047" s="7" t="n">
        <v>0.0348</v>
      </c>
      <c r="W3047" s="7"/>
    </row>
    <row r="3048" customFormat="false" ht="15" hidden="false" customHeight="false" outlineLevel="0" collapsed="false">
      <c r="A3048" s="7" t="s">
        <v>3163</v>
      </c>
      <c r="B3048" s="7" t="s">
        <v>106</v>
      </c>
      <c r="C3048" s="7" t="n">
        <v>46</v>
      </c>
      <c r="D3048" s="7" t="s">
        <v>104</v>
      </c>
      <c r="E3048" s="7" t="n">
        <v>19</v>
      </c>
      <c r="F3048" s="7" t="n">
        <v>2</v>
      </c>
      <c r="G3048" s="14" t="n">
        <v>3744.98</v>
      </c>
      <c r="H3048" s="14" t="n">
        <v>125741.46</v>
      </c>
      <c r="I3048" s="14" t="n">
        <v>0</v>
      </c>
      <c r="J3048" s="14" t="n">
        <v>0</v>
      </c>
      <c r="K3048" s="14" t="n">
        <v>0</v>
      </c>
      <c r="L3048" s="14" t="n">
        <v>0</v>
      </c>
      <c r="M3048" s="14"/>
      <c r="N3048" s="14"/>
      <c r="O3048" s="14" t="n">
        <v>0</v>
      </c>
      <c r="P3048" s="7" t="n">
        <v>11</v>
      </c>
      <c r="Q3048" s="7" t="n">
        <v>31</v>
      </c>
      <c r="R3048" s="7" t="n">
        <v>0</v>
      </c>
      <c r="S3048" s="7" t="n">
        <v>0.625</v>
      </c>
      <c r="T3048" s="7" t="n">
        <v>0</v>
      </c>
      <c r="U3048" s="7" t="n">
        <v>0</v>
      </c>
      <c r="V3048" s="7" t="n">
        <v>0.043</v>
      </c>
      <c r="W3048" s="7"/>
    </row>
    <row r="3049" customFormat="false" ht="15" hidden="false" customHeight="false" outlineLevel="0" collapsed="false">
      <c r="A3049" s="7" t="s">
        <v>3164</v>
      </c>
      <c r="B3049" s="7" t="s">
        <v>101</v>
      </c>
      <c r="C3049" s="7"/>
      <c r="D3049" s="7" t="s">
        <v>102</v>
      </c>
      <c r="E3049" s="7" t="n">
        <v>199</v>
      </c>
      <c r="F3049" s="7" t="n">
        <v>4</v>
      </c>
      <c r="G3049" s="14" t="n">
        <v>3643.27</v>
      </c>
      <c r="H3049" s="14" t="n">
        <v>5539.77</v>
      </c>
      <c r="I3049" s="14" t="n">
        <v>0</v>
      </c>
      <c r="J3049" s="14" t="n">
        <v>0</v>
      </c>
      <c r="K3049" s="14" t="n">
        <v>0</v>
      </c>
      <c r="L3049" s="14" t="n">
        <v>19500</v>
      </c>
      <c r="M3049" s="14"/>
      <c r="N3049" s="14"/>
      <c r="O3049" s="14" t="n">
        <v>0</v>
      </c>
      <c r="P3049" s="7" t="n">
        <v>6</v>
      </c>
      <c r="Q3049" s="7" t="n">
        <v>26</v>
      </c>
      <c r="R3049" s="7" t="n">
        <v>0</v>
      </c>
      <c r="S3049" s="7" t="n">
        <v>0.557</v>
      </c>
      <c r="T3049" s="7" t="n">
        <v>0</v>
      </c>
      <c r="U3049" s="7" t="n">
        <v>0</v>
      </c>
      <c r="V3049" s="7" t="n">
        <v>0.0494</v>
      </c>
      <c r="W3049" s="7" t="s">
        <v>286</v>
      </c>
    </row>
    <row r="3050" customFormat="false" ht="15" hidden="false" customHeight="false" outlineLevel="0" collapsed="false">
      <c r="A3050" s="7" t="s">
        <v>3165</v>
      </c>
      <c r="B3050" s="7" t="s">
        <v>101</v>
      </c>
      <c r="C3050" s="7" t="n">
        <v>19</v>
      </c>
      <c r="D3050" s="7" t="s">
        <v>104</v>
      </c>
      <c r="E3050" s="7" t="n">
        <v>6</v>
      </c>
      <c r="F3050" s="7" t="n">
        <v>2</v>
      </c>
      <c r="G3050" s="14" t="n">
        <v>1025.18</v>
      </c>
      <c r="H3050" s="14" t="n">
        <v>12915.92</v>
      </c>
      <c r="I3050" s="14" t="n">
        <v>0</v>
      </c>
      <c r="J3050" s="14" t="n">
        <v>0</v>
      </c>
      <c r="K3050" s="14" t="n">
        <v>0</v>
      </c>
      <c r="L3050" s="14" t="n">
        <v>0</v>
      </c>
      <c r="M3050" s="14"/>
      <c r="N3050" s="14"/>
      <c r="O3050" s="14" t="n">
        <v>0</v>
      </c>
      <c r="P3050" s="7" t="n">
        <v>7</v>
      </c>
      <c r="Q3050" s="7" t="n">
        <v>18</v>
      </c>
      <c r="R3050" s="7" t="n">
        <v>6</v>
      </c>
      <c r="S3050" s="7" t="n">
        <v>0.835</v>
      </c>
      <c r="T3050" s="7" t="n">
        <v>0</v>
      </c>
      <c r="U3050" s="7" t="n">
        <v>0</v>
      </c>
      <c r="V3050" s="7" t="n">
        <v>0.0641</v>
      </c>
      <c r="W3050" s="7"/>
    </row>
    <row r="3051" customFormat="false" ht="15" hidden="false" customHeight="false" outlineLevel="0" collapsed="false">
      <c r="A3051" s="7" t="s">
        <v>3166</v>
      </c>
      <c r="B3051" s="7" t="s">
        <v>101</v>
      </c>
      <c r="C3051" s="7" t="n">
        <v>49</v>
      </c>
      <c r="D3051" s="7" t="s">
        <v>104</v>
      </c>
      <c r="E3051" s="7" t="n">
        <v>199</v>
      </c>
      <c r="F3051" s="7" t="n">
        <v>3</v>
      </c>
      <c r="G3051" s="14" t="n">
        <v>4893.07</v>
      </c>
      <c r="H3051" s="14" t="n">
        <v>10460.2</v>
      </c>
      <c r="I3051" s="14" t="n">
        <v>0</v>
      </c>
      <c r="J3051" s="14" t="n">
        <v>0</v>
      </c>
      <c r="K3051" s="14" t="n">
        <v>0</v>
      </c>
      <c r="L3051" s="14" t="n">
        <v>0</v>
      </c>
      <c r="M3051" s="14" t="n">
        <v>14900</v>
      </c>
      <c r="N3051" s="14" t="n">
        <v>44</v>
      </c>
      <c r="O3051" s="14" t="n">
        <v>0</v>
      </c>
      <c r="P3051" s="7" t="n">
        <v>404</v>
      </c>
      <c r="Q3051" s="7" t="n">
        <v>0</v>
      </c>
      <c r="R3051" s="7" t="n">
        <v>0</v>
      </c>
      <c r="S3051" s="7"/>
      <c r="T3051" s="7" t="n">
        <v>0</v>
      </c>
      <c r="U3051" s="7" t="n">
        <v>0</v>
      </c>
      <c r="V3051" s="7" t="n">
        <v>0.1327</v>
      </c>
      <c r="W3051" s="7"/>
    </row>
    <row r="3052" customFormat="false" ht="15" hidden="false" customHeight="false" outlineLevel="0" collapsed="false">
      <c r="A3052" s="7" t="s">
        <v>3167</v>
      </c>
      <c r="B3052" s="7" t="s">
        <v>101</v>
      </c>
      <c r="C3052" s="7" t="n">
        <v>51</v>
      </c>
      <c r="D3052" s="7" t="s">
        <v>102</v>
      </c>
      <c r="E3052" s="7" t="n">
        <v>136</v>
      </c>
      <c r="F3052" s="7" t="n">
        <v>2</v>
      </c>
      <c r="G3052" s="14" t="n">
        <v>964.7</v>
      </c>
      <c r="H3052" s="14" t="n">
        <v>2127.4</v>
      </c>
      <c r="I3052" s="14" t="n">
        <v>0</v>
      </c>
      <c r="J3052" s="14" t="n">
        <v>0</v>
      </c>
      <c r="K3052" s="14" t="n">
        <v>0</v>
      </c>
      <c r="L3052" s="14" t="n">
        <v>0</v>
      </c>
      <c r="M3052" s="14"/>
      <c r="N3052" s="14"/>
      <c r="O3052" s="14" t="n">
        <v>0</v>
      </c>
      <c r="P3052" s="7" t="n">
        <v>5</v>
      </c>
      <c r="Q3052" s="7" t="n">
        <v>14</v>
      </c>
      <c r="R3052" s="7" t="n">
        <v>2</v>
      </c>
      <c r="S3052" s="7" t="n">
        <v>0.67</v>
      </c>
      <c r="T3052" s="7" t="n">
        <v>0</v>
      </c>
      <c r="U3052" s="7" t="n">
        <v>0</v>
      </c>
      <c r="V3052" s="7" t="n">
        <v>0.099</v>
      </c>
      <c r="W3052" s="7"/>
    </row>
    <row r="3053" customFormat="false" ht="15" hidden="false" customHeight="false" outlineLevel="0" collapsed="false">
      <c r="A3053" s="7" t="s">
        <v>3168</v>
      </c>
      <c r="B3053" s="7" t="s">
        <v>101</v>
      </c>
      <c r="C3053" s="7" t="n">
        <v>66</v>
      </c>
      <c r="D3053" s="7" t="s">
        <v>104</v>
      </c>
      <c r="E3053" s="7" t="n">
        <v>321</v>
      </c>
      <c r="F3053" s="7" t="n">
        <v>3</v>
      </c>
      <c r="G3053" s="14" t="n">
        <v>1206.15</v>
      </c>
      <c r="H3053" s="14" t="n">
        <v>4160.34</v>
      </c>
      <c r="I3053" s="14" t="n">
        <v>0</v>
      </c>
      <c r="J3053" s="14" t="n">
        <v>0</v>
      </c>
      <c r="K3053" s="14" t="n">
        <v>0</v>
      </c>
      <c r="L3053" s="14" t="n">
        <v>0</v>
      </c>
      <c r="M3053" s="14" t="n">
        <v>5500</v>
      </c>
      <c r="N3053" s="14" t="n">
        <v>57.1</v>
      </c>
      <c r="O3053" s="14" t="n">
        <v>46.18</v>
      </c>
      <c r="P3053" s="7" t="n">
        <v>25</v>
      </c>
      <c r="Q3053" s="7" t="n">
        <v>15</v>
      </c>
      <c r="R3053" s="7" t="n">
        <v>3</v>
      </c>
      <c r="S3053" s="7" t="n">
        <v>0.431</v>
      </c>
      <c r="T3053" s="7" t="n">
        <v>0</v>
      </c>
      <c r="U3053" s="7" t="n">
        <v>0</v>
      </c>
      <c r="V3053" s="7" t="n">
        <v>0.0298</v>
      </c>
      <c r="W3053" s="7"/>
    </row>
    <row r="3054" customFormat="false" ht="15" hidden="false" customHeight="false" outlineLevel="0" collapsed="false">
      <c r="A3054" s="7" t="s">
        <v>3169</v>
      </c>
      <c r="B3054" s="7" t="s">
        <v>108</v>
      </c>
      <c r="C3054" s="7" t="n">
        <v>36</v>
      </c>
      <c r="D3054" s="7" t="s">
        <v>104</v>
      </c>
      <c r="E3054" s="7" t="n">
        <v>23</v>
      </c>
      <c r="F3054" s="7" t="n">
        <v>2</v>
      </c>
      <c r="G3054" s="14" t="n">
        <v>1732.99</v>
      </c>
      <c r="H3054" s="14" t="n">
        <v>0</v>
      </c>
      <c r="I3054" s="14" t="n">
        <v>0</v>
      </c>
      <c r="J3054" s="14" t="n">
        <v>0</v>
      </c>
      <c r="K3054" s="14" t="n">
        <v>0</v>
      </c>
      <c r="L3054" s="14" t="n">
        <v>9130</v>
      </c>
      <c r="M3054" s="14"/>
      <c r="N3054" s="14"/>
      <c r="O3054" s="14" t="n">
        <v>0</v>
      </c>
      <c r="P3054" s="7" t="n">
        <v>348</v>
      </c>
      <c r="Q3054" s="7" t="n">
        <v>0</v>
      </c>
      <c r="R3054" s="7" t="n">
        <v>0</v>
      </c>
      <c r="S3054" s="7"/>
      <c r="T3054" s="7" t="n">
        <v>0</v>
      </c>
      <c r="U3054" s="7" t="n">
        <v>0</v>
      </c>
      <c r="V3054" s="7" t="n">
        <v>0.1806</v>
      </c>
      <c r="W3054" s="7"/>
    </row>
    <row r="3055" customFormat="false" ht="15" hidden="false" customHeight="false" outlineLevel="0" collapsed="false">
      <c r="A3055" s="7" t="s">
        <v>3170</v>
      </c>
      <c r="B3055" s="7" t="s">
        <v>101</v>
      </c>
      <c r="C3055" s="7" t="n">
        <v>57</v>
      </c>
      <c r="D3055" s="7" t="s">
        <v>102</v>
      </c>
      <c r="E3055" s="7" t="n">
        <v>360</v>
      </c>
      <c r="F3055" s="7" t="n">
        <v>1</v>
      </c>
      <c r="G3055" s="14" t="n">
        <v>4503.6</v>
      </c>
      <c r="H3055" s="14" t="n">
        <v>0</v>
      </c>
      <c r="I3055" s="14" t="n">
        <v>0</v>
      </c>
      <c r="J3055" s="14" t="n">
        <v>0</v>
      </c>
      <c r="K3055" s="14" t="n">
        <v>0</v>
      </c>
      <c r="L3055" s="14" t="n">
        <v>0</v>
      </c>
      <c r="M3055" s="14"/>
      <c r="N3055" s="14"/>
      <c r="O3055" s="14" t="n">
        <v>0</v>
      </c>
      <c r="P3055" s="7" t="n">
        <v>22</v>
      </c>
      <c r="Q3055" s="7" t="n">
        <v>12</v>
      </c>
      <c r="R3055" s="7" t="n">
        <v>2</v>
      </c>
      <c r="S3055" s="7" t="n">
        <v>0.709</v>
      </c>
      <c r="T3055" s="7" t="n">
        <v>0</v>
      </c>
      <c r="U3055" s="7" t="n">
        <v>1</v>
      </c>
      <c r="V3055" s="7" t="n">
        <v>0.1167</v>
      </c>
      <c r="W3055" s="7"/>
    </row>
    <row r="3056" customFormat="false" ht="15" hidden="false" customHeight="false" outlineLevel="0" collapsed="false">
      <c r="A3056" s="7" t="s">
        <v>3171</v>
      </c>
      <c r="B3056" s="7" t="s">
        <v>101</v>
      </c>
      <c r="C3056" s="7" t="n">
        <v>42</v>
      </c>
      <c r="D3056" s="7" t="s">
        <v>102</v>
      </c>
      <c r="E3056" s="7" t="n">
        <v>83</v>
      </c>
      <c r="F3056" s="7" t="n">
        <v>2</v>
      </c>
      <c r="G3056" s="14" t="n">
        <v>1314.53</v>
      </c>
      <c r="H3056" s="14" t="n">
        <v>755.67</v>
      </c>
      <c r="I3056" s="14" t="n">
        <v>0</v>
      </c>
      <c r="J3056" s="14" t="n">
        <v>0</v>
      </c>
      <c r="K3056" s="14" t="n">
        <v>0</v>
      </c>
      <c r="L3056" s="14" t="n">
        <v>0</v>
      </c>
      <c r="M3056" s="14"/>
      <c r="N3056" s="14"/>
      <c r="O3056" s="14" t="n">
        <v>0</v>
      </c>
      <c r="P3056" s="7" t="n">
        <v>8</v>
      </c>
      <c r="Q3056" s="7" t="n">
        <v>52</v>
      </c>
      <c r="R3056" s="7" t="n">
        <v>26</v>
      </c>
      <c r="S3056" s="7" t="n">
        <v>0.574</v>
      </c>
      <c r="T3056" s="7" t="n">
        <v>1</v>
      </c>
      <c r="U3056" s="7" t="n">
        <v>0</v>
      </c>
      <c r="V3056" s="7" t="n">
        <v>0.0758</v>
      </c>
      <c r="W3056" s="7"/>
    </row>
    <row r="3057" customFormat="false" ht="15" hidden="false" customHeight="false" outlineLevel="0" collapsed="false">
      <c r="A3057" s="7" t="s">
        <v>3172</v>
      </c>
      <c r="B3057" s="7" t="s">
        <v>106</v>
      </c>
      <c r="C3057" s="7" t="n">
        <v>64</v>
      </c>
      <c r="D3057" s="7" t="s">
        <v>104</v>
      </c>
      <c r="E3057" s="7" t="n">
        <v>144</v>
      </c>
      <c r="F3057" s="7" t="n">
        <v>4</v>
      </c>
      <c r="G3057" s="14" t="n">
        <v>4471.77</v>
      </c>
      <c r="H3057" s="14" t="n">
        <v>10117.15</v>
      </c>
      <c r="I3057" s="14" t="n">
        <v>0</v>
      </c>
      <c r="J3057" s="14" t="n">
        <v>17448.19</v>
      </c>
      <c r="K3057" s="14" t="n">
        <v>0</v>
      </c>
      <c r="L3057" s="14" t="n">
        <v>0</v>
      </c>
      <c r="M3057" s="14" t="n">
        <v>6500</v>
      </c>
      <c r="N3057" s="14" t="n">
        <v>54.9</v>
      </c>
      <c r="O3057" s="14" t="n">
        <v>976.65</v>
      </c>
      <c r="P3057" s="7" t="n">
        <v>2</v>
      </c>
      <c r="Q3057" s="7" t="n">
        <v>110</v>
      </c>
      <c r="R3057" s="7" t="n">
        <v>11</v>
      </c>
      <c r="S3057" s="7" t="n">
        <v>0.362</v>
      </c>
      <c r="T3057" s="7" t="n">
        <v>1</v>
      </c>
      <c r="U3057" s="7" t="n">
        <v>0</v>
      </c>
      <c r="V3057" s="7" t="n">
        <v>0.0194</v>
      </c>
      <c r="W3057" s="7"/>
    </row>
    <row r="3058" customFormat="false" ht="15" hidden="false" customHeight="false" outlineLevel="0" collapsed="false">
      <c r="A3058" s="7" t="s">
        <v>3173</v>
      </c>
      <c r="B3058" s="7" t="s">
        <v>101</v>
      </c>
      <c r="C3058" s="7" t="n">
        <v>43</v>
      </c>
      <c r="D3058" s="7" t="s">
        <v>102</v>
      </c>
      <c r="E3058" s="7" t="n">
        <v>43</v>
      </c>
      <c r="F3058" s="7" t="n">
        <v>4</v>
      </c>
      <c r="G3058" s="14" t="n">
        <v>7083.18</v>
      </c>
      <c r="H3058" s="14" t="n">
        <v>0</v>
      </c>
      <c r="I3058" s="14" t="n">
        <v>0</v>
      </c>
      <c r="J3058" s="14" t="n">
        <v>0</v>
      </c>
      <c r="K3058" s="14" t="n">
        <v>366600</v>
      </c>
      <c r="L3058" s="14" t="n">
        <v>0</v>
      </c>
      <c r="M3058" s="14" t="n">
        <v>23200</v>
      </c>
      <c r="N3058" s="14" t="n">
        <v>21.8</v>
      </c>
      <c r="O3058" s="14" t="n">
        <v>358.36</v>
      </c>
      <c r="P3058" s="7" t="n">
        <v>24</v>
      </c>
      <c r="Q3058" s="7" t="n">
        <v>19</v>
      </c>
      <c r="R3058" s="7" t="n">
        <v>10</v>
      </c>
      <c r="S3058" s="7" t="n">
        <v>0.851</v>
      </c>
      <c r="T3058" s="7" t="n">
        <v>0</v>
      </c>
      <c r="U3058" s="7" t="n">
        <v>0</v>
      </c>
      <c r="V3058" s="7" t="n">
        <v>0.0642</v>
      </c>
      <c r="W3058" s="7"/>
    </row>
    <row r="3059" customFormat="false" ht="15" hidden="false" customHeight="false" outlineLevel="0" collapsed="false">
      <c r="A3059" s="7" t="s">
        <v>3174</v>
      </c>
      <c r="B3059" s="7" t="s">
        <v>101</v>
      </c>
      <c r="C3059" s="7" t="n">
        <v>40</v>
      </c>
      <c r="D3059" s="7" t="s">
        <v>102</v>
      </c>
      <c r="E3059" s="7" t="n">
        <v>213</v>
      </c>
      <c r="F3059" s="7" t="n">
        <v>3</v>
      </c>
      <c r="G3059" s="14" t="n">
        <v>4037.63</v>
      </c>
      <c r="H3059" s="14" t="n">
        <v>10427.96</v>
      </c>
      <c r="I3059" s="14" t="n">
        <v>0</v>
      </c>
      <c r="J3059" s="14" t="n">
        <v>0</v>
      </c>
      <c r="K3059" s="14" t="n">
        <v>0</v>
      </c>
      <c r="L3059" s="14" t="n">
        <v>0</v>
      </c>
      <c r="M3059" s="14" t="n">
        <v>15100</v>
      </c>
      <c r="N3059" s="14" t="n">
        <v>22.4</v>
      </c>
      <c r="O3059" s="14" t="n">
        <v>397.41</v>
      </c>
      <c r="P3059" s="7" t="n">
        <v>12</v>
      </c>
      <c r="Q3059" s="7" t="n">
        <v>28</v>
      </c>
      <c r="R3059" s="7" t="n">
        <v>0</v>
      </c>
      <c r="S3059" s="7" t="n">
        <v>0.714</v>
      </c>
      <c r="T3059" s="7" t="n">
        <v>0</v>
      </c>
      <c r="U3059" s="7" t="n">
        <v>0</v>
      </c>
      <c r="V3059" s="7" t="n">
        <v>0.047</v>
      </c>
      <c r="W3059" s="7"/>
    </row>
    <row r="3060" customFormat="false" ht="15" hidden="false" customHeight="false" outlineLevel="0" collapsed="false">
      <c r="A3060" s="7" t="s">
        <v>3175</v>
      </c>
      <c r="B3060" s="7" t="s">
        <v>106</v>
      </c>
      <c r="C3060" s="7" t="n">
        <v>37</v>
      </c>
      <c r="D3060" s="7" t="s">
        <v>102</v>
      </c>
      <c r="E3060" s="7" t="n">
        <v>20</v>
      </c>
      <c r="F3060" s="7" t="n">
        <v>2</v>
      </c>
      <c r="G3060" s="14" t="n">
        <v>3884.23</v>
      </c>
      <c r="H3060" s="14" t="n">
        <v>0</v>
      </c>
      <c r="I3060" s="14" t="n">
        <v>0</v>
      </c>
      <c r="J3060" s="14" t="n">
        <v>0</v>
      </c>
      <c r="K3060" s="14" t="n">
        <v>0</v>
      </c>
      <c r="L3060" s="14" t="n">
        <v>10230</v>
      </c>
      <c r="M3060" s="14"/>
      <c r="N3060" s="14"/>
      <c r="O3060" s="14" t="n">
        <v>0</v>
      </c>
      <c r="P3060" s="7" t="n">
        <v>5</v>
      </c>
      <c r="Q3060" s="7" t="n">
        <v>34</v>
      </c>
      <c r="R3060" s="7" t="n">
        <v>0</v>
      </c>
      <c r="S3060" s="7" t="n">
        <v>0.54</v>
      </c>
      <c r="T3060" s="7" t="n">
        <v>0</v>
      </c>
      <c r="U3060" s="7" t="n">
        <v>0</v>
      </c>
      <c r="V3060" s="7" t="n">
        <v>0.0555</v>
      </c>
      <c r="W3060" s="7"/>
    </row>
    <row r="3061" customFormat="false" ht="15" hidden="false" customHeight="false" outlineLevel="0" collapsed="false">
      <c r="A3061" s="7" t="s">
        <v>3176</v>
      </c>
      <c r="B3061" s="7" t="s">
        <v>101</v>
      </c>
      <c r="C3061" s="7" t="n">
        <v>51</v>
      </c>
      <c r="D3061" s="7" t="s">
        <v>104</v>
      </c>
      <c r="E3061" s="7" t="n">
        <v>191</v>
      </c>
      <c r="F3061" s="7" t="n">
        <v>2</v>
      </c>
      <c r="G3061" s="14" t="n">
        <v>2099.4</v>
      </c>
      <c r="H3061" s="14" t="n">
        <v>0</v>
      </c>
      <c r="I3061" s="14" t="n">
        <v>0</v>
      </c>
      <c r="J3061" s="14" t="n">
        <v>0</v>
      </c>
      <c r="K3061" s="14" t="n">
        <v>0</v>
      </c>
      <c r="L3061" s="14" t="n">
        <v>0</v>
      </c>
      <c r="M3061" s="14" t="n">
        <v>11400</v>
      </c>
      <c r="N3061" s="14" t="n">
        <v>38.3</v>
      </c>
      <c r="O3061" s="14" t="n">
        <v>169.06</v>
      </c>
      <c r="P3061" s="7" t="n">
        <v>2</v>
      </c>
      <c r="Q3061" s="7" t="n">
        <v>20</v>
      </c>
      <c r="R3061" s="7" t="n">
        <v>11</v>
      </c>
      <c r="S3061" s="7" t="n">
        <v>0.78</v>
      </c>
      <c r="T3061" s="7" t="n">
        <v>0</v>
      </c>
      <c r="U3061" s="7" t="n">
        <v>0</v>
      </c>
      <c r="V3061" s="7" t="n">
        <v>0.0452</v>
      </c>
      <c r="W3061" s="7"/>
    </row>
    <row r="3062" customFormat="false" ht="15" hidden="false" customHeight="false" outlineLevel="0" collapsed="false">
      <c r="A3062" s="7" t="s">
        <v>3177</v>
      </c>
      <c r="B3062" s="7" t="s">
        <v>101</v>
      </c>
      <c r="C3062" s="7" t="n">
        <v>34</v>
      </c>
      <c r="D3062" s="7" t="s">
        <v>104</v>
      </c>
      <c r="E3062" s="7" t="n">
        <v>60</v>
      </c>
      <c r="F3062" s="7" t="n">
        <v>3</v>
      </c>
      <c r="G3062" s="14" t="n">
        <v>1776.63</v>
      </c>
      <c r="H3062" s="14" t="n">
        <v>0</v>
      </c>
      <c r="I3062" s="14" t="n">
        <v>0</v>
      </c>
      <c r="J3062" s="14" t="n">
        <v>0</v>
      </c>
      <c r="K3062" s="14" t="n">
        <v>85800</v>
      </c>
      <c r="L3062" s="14" t="n">
        <v>0</v>
      </c>
      <c r="M3062" s="14"/>
      <c r="N3062" s="14"/>
      <c r="O3062" s="14" t="n">
        <v>0</v>
      </c>
      <c r="P3062" s="7" t="n">
        <v>9</v>
      </c>
      <c r="Q3062" s="7" t="n">
        <v>26</v>
      </c>
      <c r="R3062" s="7" t="n">
        <v>10</v>
      </c>
      <c r="S3062" s="7" t="n">
        <v>0.569</v>
      </c>
      <c r="T3062" s="7" t="n">
        <v>1</v>
      </c>
      <c r="U3062" s="7" t="n">
        <v>0</v>
      </c>
      <c r="V3062" s="7" t="n">
        <v>0.0489</v>
      </c>
      <c r="W3062" s="7"/>
    </row>
    <row r="3063" customFormat="false" ht="15" hidden="false" customHeight="false" outlineLevel="0" collapsed="false">
      <c r="A3063" s="7" t="s">
        <v>3178</v>
      </c>
      <c r="B3063" s="7" t="s">
        <v>101</v>
      </c>
      <c r="C3063" s="7" t="n">
        <v>51</v>
      </c>
      <c r="D3063" s="7" t="s">
        <v>104</v>
      </c>
      <c r="E3063" s="7" t="n">
        <v>6</v>
      </c>
      <c r="F3063" s="7" t="n">
        <v>6</v>
      </c>
      <c r="G3063" s="14" t="n">
        <v>10622.32</v>
      </c>
      <c r="H3063" s="14" t="n">
        <v>84695.34</v>
      </c>
      <c r="I3063" s="14" t="n">
        <v>0</v>
      </c>
      <c r="J3063" s="14" t="n">
        <v>698813.91</v>
      </c>
      <c r="K3063" s="14" t="n">
        <v>551300</v>
      </c>
      <c r="L3063" s="14" t="n">
        <v>0</v>
      </c>
      <c r="M3063" s="14" t="n">
        <v>16000</v>
      </c>
      <c r="N3063" s="14" t="n">
        <v>28.2</v>
      </c>
      <c r="O3063" s="14" t="n">
        <v>5316.08</v>
      </c>
      <c r="P3063" s="7" t="n">
        <v>36</v>
      </c>
      <c r="Q3063" s="7" t="n">
        <v>94</v>
      </c>
      <c r="R3063" s="7" t="n">
        <v>0</v>
      </c>
      <c r="S3063" s="7" t="n">
        <v>0.456</v>
      </c>
      <c r="T3063" s="7" t="n">
        <v>0</v>
      </c>
      <c r="U3063" s="7" t="n">
        <v>0</v>
      </c>
      <c r="V3063" s="7" t="n">
        <v>0.0289</v>
      </c>
      <c r="W3063" s="7"/>
    </row>
    <row r="3064" customFormat="false" ht="15" hidden="false" customHeight="false" outlineLevel="0" collapsed="false">
      <c r="A3064" s="7" t="s">
        <v>3179</v>
      </c>
      <c r="B3064" s="7" t="s">
        <v>108</v>
      </c>
      <c r="C3064" s="7" t="n">
        <v>63</v>
      </c>
      <c r="D3064" s="7" t="s">
        <v>102</v>
      </c>
      <c r="E3064" s="7" t="n">
        <v>172</v>
      </c>
      <c r="F3064" s="7" t="n">
        <v>4</v>
      </c>
      <c r="G3064" s="14" t="n">
        <v>4004.88</v>
      </c>
      <c r="H3064" s="14" t="n">
        <v>351728.97</v>
      </c>
      <c r="I3064" s="14" t="n">
        <v>0</v>
      </c>
      <c r="J3064" s="14" t="n">
        <v>375089.63</v>
      </c>
      <c r="K3064" s="14" t="n">
        <v>0</v>
      </c>
      <c r="L3064" s="14" t="n">
        <v>0</v>
      </c>
      <c r="M3064" s="14" t="n">
        <v>21400</v>
      </c>
      <c r="N3064" s="14" t="n">
        <v>53.2</v>
      </c>
      <c r="O3064" s="14" t="n">
        <v>511.93</v>
      </c>
      <c r="P3064" s="7" t="n">
        <v>24</v>
      </c>
      <c r="Q3064" s="7" t="n">
        <v>12</v>
      </c>
      <c r="R3064" s="7" t="n">
        <v>3</v>
      </c>
      <c r="S3064" s="7" t="n">
        <v>0.426</v>
      </c>
      <c r="T3064" s="7" t="n">
        <v>0</v>
      </c>
      <c r="U3064" s="7" t="n">
        <v>0</v>
      </c>
      <c r="V3064" s="7" t="n">
        <v>0.1033</v>
      </c>
      <c r="W3064" s="7"/>
    </row>
    <row r="3065" customFormat="false" ht="15" hidden="false" customHeight="false" outlineLevel="0" collapsed="false">
      <c r="A3065" s="7" t="s">
        <v>3180</v>
      </c>
      <c r="B3065" s="7" t="s">
        <v>101</v>
      </c>
      <c r="C3065" s="7" t="n">
        <v>36</v>
      </c>
      <c r="D3065" s="7" t="s">
        <v>102</v>
      </c>
      <c r="E3065" s="7" t="n">
        <v>116</v>
      </c>
      <c r="F3065" s="7" t="n">
        <v>6</v>
      </c>
      <c r="G3065" s="14" t="n">
        <v>2598.06</v>
      </c>
      <c r="H3065" s="14" t="n">
        <v>6797.87</v>
      </c>
      <c r="I3065" s="14" t="n">
        <v>0</v>
      </c>
      <c r="J3065" s="14" t="n">
        <v>0</v>
      </c>
      <c r="K3065" s="14" t="n">
        <v>195500</v>
      </c>
      <c r="L3065" s="14" t="n">
        <v>15340</v>
      </c>
      <c r="M3065" s="14" t="n">
        <v>8400</v>
      </c>
      <c r="N3065" s="14" t="n">
        <v>17.8</v>
      </c>
      <c r="O3065" s="14" t="n">
        <v>120.93</v>
      </c>
      <c r="P3065" s="7" t="n">
        <v>17</v>
      </c>
      <c r="Q3065" s="7" t="n">
        <v>16</v>
      </c>
      <c r="R3065" s="7" t="n">
        <v>18</v>
      </c>
      <c r="S3065" s="7" t="n">
        <v>0.875</v>
      </c>
      <c r="T3065" s="7" t="n">
        <v>1</v>
      </c>
      <c r="U3065" s="7" t="n">
        <v>0</v>
      </c>
      <c r="V3065" s="7" t="n">
        <v>0.0665</v>
      </c>
      <c r="W3065" s="7"/>
    </row>
    <row r="3066" customFormat="false" ht="15" hidden="false" customHeight="false" outlineLevel="0" collapsed="false">
      <c r="A3066" s="7" t="s">
        <v>3181</v>
      </c>
      <c r="B3066" s="7" t="s">
        <v>101</v>
      </c>
      <c r="C3066" s="7" t="n">
        <v>57</v>
      </c>
      <c r="D3066" s="7" t="s">
        <v>102</v>
      </c>
      <c r="E3066" s="7" t="n">
        <v>179</v>
      </c>
      <c r="F3066" s="7" t="n">
        <v>3</v>
      </c>
      <c r="G3066" s="14" t="n">
        <v>1926.98</v>
      </c>
      <c r="H3066" s="14" t="n">
        <v>0</v>
      </c>
      <c r="I3066" s="14" t="n">
        <v>0</v>
      </c>
      <c r="J3066" s="14" t="n">
        <v>0</v>
      </c>
      <c r="K3066" s="14" t="n">
        <v>0</v>
      </c>
      <c r="L3066" s="14" t="n">
        <v>0</v>
      </c>
      <c r="M3066" s="14" t="n">
        <v>6800</v>
      </c>
      <c r="N3066" s="14" t="n">
        <v>48.3</v>
      </c>
      <c r="O3066" s="14" t="n">
        <v>754.27</v>
      </c>
      <c r="P3066" s="7" t="n">
        <v>1</v>
      </c>
      <c r="Q3066" s="7" t="n">
        <v>60</v>
      </c>
      <c r="R3066" s="7" t="n">
        <v>20</v>
      </c>
      <c r="S3066" s="7" t="n">
        <v>0.741</v>
      </c>
      <c r="T3066" s="7" t="n">
        <v>0</v>
      </c>
      <c r="U3066" s="7" t="n">
        <v>0</v>
      </c>
      <c r="V3066" s="7" t="n">
        <v>0.0419</v>
      </c>
      <c r="W3066" s="7"/>
    </row>
    <row r="3067" customFormat="false" ht="15" hidden="false" customHeight="false" outlineLevel="0" collapsed="false">
      <c r="A3067" s="7" t="s">
        <v>3182</v>
      </c>
      <c r="B3067" s="7" t="s">
        <v>101</v>
      </c>
      <c r="C3067" s="7" t="n">
        <v>51</v>
      </c>
      <c r="D3067" s="7" t="s">
        <v>102</v>
      </c>
      <c r="E3067" s="7" t="n">
        <v>160</v>
      </c>
      <c r="F3067" s="7" t="n">
        <v>2</v>
      </c>
      <c r="G3067" s="14" t="n">
        <v>2856.29</v>
      </c>
      <c r="H3067" s="14" t="n">
        <v>0</v>
      </c>
      <c r="I3067" s="14" t="n">
        <v>0</v>
      </c>
      <c r="J3067" s="14" t="n">
        <v>0</v>
      </c>
      <c r="K3067" s="14" t="n">
        <v>0</v>
      </c>
      <c r="L3067" s="14" t="n">
        <v>0</v>
      </c>
      <c r="M3067" s="14" t="n">
        <v>10000</v>
      </c>
      <c r="N3067" s="14" t="n">
        <v>51.5</v>
      </c>
      <c r="O3067" s="14" t="n">
        <v>261.89</v>
      </c>
      <c r="P3067" s="7" t="n">
        <v>21</v>
      </c>
      <c r="Q3067" s="7" t="n">
        <v>12</v>
      </c>
      <c r="R3067" s="7" t="n">
        <v>19</v>
      </c>
      <c r="S3067" s="7" t="n">
        <v>0.852</v>
      </c>
      <c r="T3067" s="7" t="n">
        <v>1</v>
      </c>
      <c r="U3067" s="7" t="n">
        <v>0</v>
      </c>
      <c r="V3067" s="7" t="n">
        <v>0.1243</v>
      </c>
      <c r="W3067" s="7"/>
    </row>
    <row r="3068" customFormat="false" ht="15" hidden="false" customHeight="false" outlineLevel="0" collapsed="false">
      <c r="A3068" s="7" t="s">
        <v>3183</v>
      </c>
      <c r="B3068" s="7" t="s">
        <v>128</v>
      </c>
      <c r="C3068" s="7" t="n">
        <v>50</v>
      </c>
      <c r="D3068" s="7" t="s">
        <v>104</v>
      </c>
      <c r="E3068" s="7" t="n">
        <v>122</v>
      </c>
      <c r="F3068" s="7" t="n">
        <v>4</v>
      </c>
      <c r="G3068" s="14" t="n">
        <v>6508.37</v>
      </c>
      <c r="H3068" s="14" t="n">
        <v>28049.5</v>
      </c>
      <c r="I3068" s="14" t="n">
        <v>0</v>
      </c>
      <c r="J3068" s="14" t="n">
        <v>51828.74</v>
      </c>
      <c r="K3068" s="14" t="n">
        <v>0</v>
      </c>
      <c r="L3068" s="14" t="n">
        <v>0</v>
      </c>
      <c r="M3068" s="14"/>
      <c r="N3068" s="14"/>
      <c r="O3068" s="14" t="n">
        <v>0</v>
      </c>
      <c r="P3068" s="7"/>
      <c r="Q3068" s="7" t="n">
        <v>40</v>
      </c>
      <c r="R3068" s="7" t="n">
        <v>0</v>
      </c>
      <c r="S3068" s="7" t="n">
        <v>0.64</v>
      </c>
      <c r="T3068" s="7" t="n">
        <v>0</v>
      </c>
      <c r="U3068" s="7" t="n">
        <v>0</v>
      </c>
      <c r="V3068" s="7"/>
      <c r="W3068" s="7" t="s">
        <v>931</v>
      </c>
    </row>
    <row r="3069" customFormat="false" ht="15" hidden="false" customHeight="false" outlineLevel="0" collapsed="false">
      <c r="A3069" s="7" t="s">
        <v>3184</v>
      </c>
      <c r="B3069" s="7" t="s">
        <v>106</v>
      </c>
      <c r="C3069" s="7" t="n">
        <v>28</v>
      </c>
      <c r="D3069" s="7" t="s">
        <v>102</v>
      </c>
      <c r="E3069" s="7" t="n">
        <v>50</v>
      </c>
      <c r="F3069" s="7" t="n">
        <v>3</v>
      </c>
      <c r="G3069" s="14" t="n">
        <v>33599.63</v>
      </c>
      <c r="H3069" s="14" t="n">
        <v>99274.4</v>
      </c>
      <c r="I3069" s="14" t="n">
        <v>0</v>
      </c>
      <c r="J3069" s="14" t="n">
        <v>0</v>
      </c>
      <c r="K3069" s="14" t="n">
        <v>0</v>
      </c>
      <c r="L3069" s="14" t="n">
        <v>0</v>
      </c>
      <c r="M3069" s="14"/>
      <c r="N3069" s="14"/>
      <c r="O3069" s="14" t="n">
        <v>0</v>
      </c>
      <c r="P3069" s="7" t="n">
        <v>12</v>
      </c>
      <c r="Q3069" s="7" t="n">
        <v>32</v>
      </c>
      <c r="R3069" s="7" t="n">
        <v>12</v>
      </c>
      <c r="S3069" s="7" t="n">
        <v>0.964</v>
      </c>
      <c r="T3069" s="7" t="n">
        <v>0</v>
      </c>
      <c r="U3069" s="7" t="n">
        <v>0</v>
      </c>
      <c r="V3069" s="7" t="n">
        <v>0.0735</v>
      </c>
      <c r="W3069" s="7"/>
    </row>
    <row r="3070" customFormat="false" ht="15" hidden="false" customHeight="false" outlineLevel="0" collapsed="false">
      <c r="A3070" s="7" t="s">
        <v>3185</v>
      </c>
      <c r="B3070" s="7" t="s">
        <v>106</v>
      </c>
      <c r="C3070" s="7" t="n">
        <v>47</v>
      </c>
      <c r="D3070" s="7" t="s">
        <v>102</v>
      </c>
      <c r="E3070" s="7" t="n">
        <v>72</v>
      </c>
      <c r="F3070" s="7" t="n">
        <v>3</v>
      </c>
      <c r="G3070" s="14" t="n">
        <v>6948.45</v>
      </c>
      <c r="H3070" s="14" t="n">
        <v>3953.96</v>
      </c>
      <c r="I3070" s="14" t="n">
        <v>0</v>
      </c>
      <c r="J3070" s="14" t="n">
        <v>0</v>
      </c>
      <c r="K3070" s="14" t="n">
        <v>0</v>
      </c>
      <c r="L3070" s="14" t="n">
        <v>0</v>
      </c>
      <c r="M3070" s="14"/>
      <c r="N3070" s="14"/>
      <c r="O3070" s="14" t="n">
        <v>0</v>
      </c>
      <c r="P3070" s="7" t="n">
        <v>5</v>
      </c>
      <c r="Q3070" s="7" t="n">
        <v>17</v>
      </c>
      <c r="R3070" s="7" t="n">
        <v>0</v>
      </c>
      <c r="S3070" s="7" t="n">
        <v>0.73</v>
      </c>
      <c r="T3070" s="7" t="n">
        <v>0</v>
      </c>
      <c r="U3070" s="7" t="n">
        <v>0</v>
      </c>
      <c r="V3070" s="7" t="n">
        <v>0.0527</v>
      </c>
      <c r="W3070" s="7"/>
    </row>
    <row r="3071" customFormat="false" ht="15" hidden="false" customHeight="false" outlineLevel="0" collapsed="false">
      <c r="A3071" s="7" t="s">
        <v>3186</v>
      </c>
      <c r="B3071" s="7" t="s">
        <v>128</v>
      </c>
      <c r="C3071" s="7" t="n">
        <v>49</v>
      </c>
      <c r="D3071" s="7" t="s">
        <v>104</v>
      </c>
      <c r="E3071" s="7" t="n">
        <v>43</v>
      </c>
      <c r="F3071" s="7" t="n">
        <v>2</v>
      </c>
      <c r="G3071" s="14" t="n">
        <v>4197.04</v>
      </c>
      <c r="H3071" s="14" t="n">
        <v>0</v>
      </c>
      <c r="I3071" s="14" t="n">
        <v>0</v>
      </c>
      <c r="J3071" s="14" t="n">
        <v>0</v>
      </c>
      <c r="K3071" s="14" t="n">
        <v>0</v>
      </c>
      <c r="L3071" s="14" t="n">
        <v>4710</v>
      </c>
      <c r="M3071" s="14"/>
      <c r="N3071" s="14"/>
      <c r="O3071" s="14" t="n">
        <v>0</v>
      </c>
      <c r="P3071" s="7" t="n">
        <v>2</v>
      </c>
      <c r="Q3071" s="7" t="n">
        <v>30</v>
      </c>
      <c r="R3071" s="7" t="n">
        <v>0</v>
      </c>
      <c r="S3071" s="7" t="n">
        <v>0.517</v>
      </c>
      <c r="T3071" s="7" t="n">
        <v>0</v>
      </c>
      <c r="U3071" s="7" t="n">
        <v>0</v>
      </c>
      <c r="V3071" s="7" t="n">
        <v>0.0408</v>
      </c>
      <c r="W3071" s="7"/>
    </row>
    <row r="3072" customFormat="false" ht="15" hidden="false" customHeight="false" outlineLevel="0" collapsed="false">
      <c r="A3072" s="7" t="s">
        <v>3187</v>
      </c>
      <c r="B3072" s="7" t="s">
        <v>128</v>
      </c>
      <c r="C3072" s="7" t="n">
        <v>58</v>
      </c>
      <c r="D3072" s="7" t="s">
        <v>102</v>
      </c>
      <c r="E3072" s="7" t="n">
        <v>203</v>
      </c>
      <c r="F3072" s="7" t="n">
        <v>4</v>
      </c>
      <c r="G3072" s="14" t="n">
        <v>17698.14</v>
      </c>
      <c r="H3072" s="14" t="n">
        <v>4147.43</v>
      </c>
      <c r="I3072" s="14" t="n">
        <v>60500</v>
      </c>
      <c r="J3072" s="14" t="n">
        <v>0</v>
      </c>
      <c r="K3072" s="14" t="n">
        <v>0</v>
      </c>
      <c r="L3072" s="14" t="n">
        <v>19950</v>
      </c>
      <c r="M3072" s="14"/>
      <c r="N3072" s="14"/>
      <c r="O3072" s="14" t="n">
        <v>0</v>
      </c>
      <c r="P3072" s="7" t="n">
        <v>2</v>
      </c>
      <c r="Q3072" s="7" t="n">
        <v>45</v>
      </c>
      <c r="R3072" s="7" t="n">
        <v>0</v>
      </c>
      <c r="S3072" s="7" t="n">
        <v>0.506</v>
      </c>
      <c r="T3072" s="7" t="n">
        <v>0</v>
      </c>
      <c r="U3072" s="7" t="n">
        <v>0</v>
      </c>
      <c r="V3072" s="7" t="n">
        <v>0.0394</v>
      </c>
      <c r="W3072" s="7"/>
    </row>
    <row r="3073" customFormat="false" ht="15" hidden="false" customHeight="false" outlineLevel="0" collapsed="false">
      <c r="A3073" s="7" t="s">
        <v>3188</v>
      </c>
      <c r="B3073" s="7" t="s">
        <v>108</v>
      </c>
      <c r="C3073" s="7" t="n">
        <v>49</v>
      </c>
      <c r="D3073" s="7" t="s">
        <v>102</v>
      </c>
      <c r="E3073" s="7" t="n">
        <v>123</v>
      </c>
      <c r="F3073" s="7" t="n">
        <v>3</v>
      </c>
      <c r="G3073" s="14" t="n">
        <v>333.34</v>
      </c>
      <c r="H3073" s="14" t="n">
        <v>1923.76</v>
      </c>
      <c r="I3073" s="14" t="n">
        <v>2600</v>
      </c>
      <c r="J3073" s="14" t="n">
        <v>0</v>
      </c>
      <c r="K3073" s="14" t="n">
        <v>0</v>
      </c>
      <c r="L3073" s="14" t="n">
        <v>0</v>
      </c>
      <c r="M3073" s="14"/>
      <c r="N3073" s="14"/>
      <c r="O3073" s="14" t="n">
        <v>0</v>
      </c>
      <c r="P3073" s="7" t="n">
        <v>38</v>
      </c>
      <c r="Q3073" s="7" t="n">
        <v>14</v>
      </c>
      <c r="R3073" s="7" t="n">
        <v>3</v>
      </c>
      <c r="S3073" s="7" t="n">
        <v>0.597</v>
      </c>
      <c r="T3073" s="7" t="n">
        <v>0</v>
      </c>
      <c r="U3073" s="7" t="n">
        <v>0</v>
      </c>
      <c r="V3073" s="7" t="n">
        <v>0.0613</v>
      </c>
      <c r="W3073" s="7"/>
    </row>
    <row r="3074" customFormat="false" ht="15" hidden="false" customHeight="false" outlineLevel="0" collapsed="false">
      <c r="A3074" s="7" t="s">
        <v>3189</v>
      </c>
      <c r="B3074" s="7" t="s">
        <v>108</v>
      </c>
      <c r="C3074" s="7" t="n">
        <v>48</v>
      </c>
      <c r="D3074" s="7" t="s">
        <v>104</v>
      </c>
      <c r="E3074" s="7" t="n">
        <v>250</v>
      </c>
      <c r="F3074" s="7" t="n">
        <v>2</v>
      </c>
      <c r="G3074" s="14" t="n">
        <v>2232.58</v>
      </c>
      <c r="H3074" s="14" t="n">
        <v>9021.56</v>
      </c>
      <c r="I3074" s="14" t="n">
        <v>0</v>
      </c>
      <c r="J3074" s="14" t="n">
        <v>0</v>
      </c>
      <c r="K3074" s="14" t="n">
        <v>0</v>
      </c>
      <c r="L3074" s="14" t="n">
        <v>0</v>
      </c>
      <c r="M3074" s="14"/>
      <c r="N3074" s="14"/>
      <c r="O3074" s="14" t="n">
        <v>0</v>
      </c>
      <c r="P3074" s="7" t="n">
        <v>80</v>
      </c>
      <c r="Q3074" s="7" t="n">
        <v>25</v>
      </c>
      <c r="R3074" s="7" t="n">
        <v>0</v>
      </c>
      <c r="S3074" s="7" t="n">
        <v>0.227</v>
      </c>
      <c r="T3074" s="7" t="n">
        <v>1</v>
      </c>
      <c r="U3074" s="7" t="n">
        <v>0</v>
      </c>
      <c r="V3074" s="7" t="n">
        <v>0.0581</v>
      </c>
      <c r="W3074" s="7"/>
    </row>
    <row r="3075" customFormat="false" ht="15" hidden="false" customHeight="false" outlineLevel="0" collapsed="false">
      <c r="A3075" s="7" t="s">
        <v>3190</v>
      </c>
      <c r="B3075" s="7" t="s">
        <v>128</v>
      </c>
      <c r="C3075" s="7" t="n">
        <v>42</v>
      </c>
      <c r="D3075" s="7" t="s">
        <v>102</v>
      </c>
      <c r="E3075" s="7" t="n">
        <v>68</v>
      </c>
      <c r="F3075" s="7" t="n">
        <v>1</v>
      </c>
      <c r="G3075" s="14" t="n">
        <v>4473.69</v>
      </c>
      <c r="H3075" s="14" t="n">
        <v>0</v>
      </c>
      <c r="I3075" s="14" t="n">
        <v>0</v>
      </c>
      <c r="J3075" s="14" t="n">
        <v>0</v>
      </c>
      <c r="K3075" s="14" t="n">
        <v>0</v>
      </c>
      <c r="L3075" s="14" t="n">
        <v>0</v>
      </c>
      <c r="M3075" s="14"/>
      <c r="N3075" s="14"/>
      <c r="O3075" s="14" t="n">
        <v>0</v>
      </c>
      <c r="P3075" s="7" t="n">
        <v>2</v>
      </c>
      <c r="Q3075" s="7" t="n">
        <v>5</v>
      </c>
      <c r="R3075" s="7" t="n">
        <v>4</v>
      </c>
      <c r="S3075" s="7" t="n">
        <v>0.857</v>
      </c>
      <c r="T3075" s="7" t="n">
        <v>0</v>
      </c>
      <c r="U3075" s="7" t="n">
        <v>1</v>
      </c>
      <c r="V3075" s="7" t="n">
        <v>0.1334</v>
      </c>
      <c r="W3075" s="7"/>
    </row>
    <row r="3076" customFormat="false" ht="15" hidden="false" customHeight="false" outlineLevel="0" collapsed="false">
      <c r="A3076" s="7" t="s">
        <v>3191</v>
      </c>
      <c r="B3076" s="7" t="s">
        <v>108</v>
      </c>
      <c r="C3076" s="7" t="n">
        <v>36</v>
      </c>
      <c r="D3076" s="7" t="s">
        <v>102</v>
      </c>
      <c r="E3076" s="7" t="n">
        <v>93</v>
      </c>
      <c r="F3076" s="7" t="n">
        <v>2</v>
      </c>
      <c r="G3076" s="14" t="n">
        <v>1586.82</v>
      </c>
      <c r="H3076" s="14" t="n">
        <v>0</v>
      </c>
      <c r="I3076" s="14" t="n">
        <v>0</v>
      </c>
      <c r="J3076" s="14" t="n">
        <v>0</v>
      </c>
      <c r="K3076" s="14" t="n">
        <v>14500</v>
      </c>
      <c r="L3076" s="14" t="n">
        <v>0</v>
      </c>
      <c r="M3076" s="14"/>
      <c r="N3076" s="14"/>
      <c r="O3076" s="14" t="n">
        <v>0</v>
      </c>
      <c r="P3076" s="7" t="n">
        <v>15</v>
      </c>
      <c r="Q3076" s="7" t="n">
        <v>12</v>
      </c>
      <c r="R3076" s="7" t="n">
        <v>13</v>
      </c>
      <c r="S3076" s="7" t="n">
        <v>0.967</v>
      </c>
      <c r="T3076" s="7" t="n">
        <v>0</v>
      </c>
      <c r="U3076" s="7" t="n">
        <v>0</v>
      </c>
      <c r="V3076" s="7" t="n">
        <v>0.1054</v>
      </c>
      <c r="W3076" s="7"/>
    </row>
    <row r="3077" customFormat="false" ht="15" hidden="false" customHeight="false" outlineLevel="0" collapsed="false">
      <c r="A3077" s="7" t="s">
        <v>3192</v>
      </c>
      <c r="B3077" s="7" t="s">
        <v>101</v>
      </c>
      <c r="C3077" s="7" t="n">
        <v>53</v>
      </c>
      <c r="D3077" s="7" t="s">
        <v>104</v>
      </c>
      <c r="E3077" s="7" t="n">
        <v>205</v>
      </c>
      <c r="F3077" s="7" t="n">
        <v>3</v>
      </c>
      <c r="G3077" s="14" t="n">
        <v>13014.66</v>
      </c>
      <c r="H3077" s="14" t="n">
        <v>35411.37</v>
      </c>
      <c r="I3077" s="14" t="n">
        <v>0</v>
      </c>
      <c r="J3077" s="14" t="n">
        <v>0</v>
      </c>
      <c r="K3077" s="14" t="n">
        <v>0</v>
      </c>
      <c r="L3077" s="14" t="n">
        <v>0</v>
      </c>
      <c r="M3077" s="14"/>
      <c r="N3077" s="14"/>
      <c r="O3077" s="14" t="n">
        <v>0</v>
      </c>
      <c r="P3077" s="7" t="n">
        <v>10</v>
      </c>
      <c r="Q3077" s="7" t="n">
        <v>96</v>
      </c>
      <c r="R3077" s="7" t="n">
        <v>17</v>
      </c>
      <c r="S3077" s="7" t="n">
        <v>0.696</v>
      </c>
      <c r="T3077" s="7" t="n">
        <v>0</v>
      </c>
      <c r="U3077" s="7" t="n">
        <v>0</v>
      </c>
      <c r="V3077" s="7" t="n">
        <v>0.0142</v>
      </c>
      <c r="W3077" s="7" t="s">
        <v>137</v>
      </c>
    </row>
    <row r="3078" customFormat="false" ht="15" hidden="false" customHeight="false" outlineLevel="0" collapsed="false">
      <c r="A3078" s="7" t="s">
        <v>3193</v>
      </c>
      <c r="B3078" s="7" t="s">
        <v>101</v>
      </c>
      <c r="C3078" s="7" t="n">
        <v>59</v>
      </c>
      <c r="D3078" s="7" t="s">
        <v>102</v>
      </c>
      <c r="E3078" s="7" t="n">
        <v>298</v>
      </c>
      <c r="F3078" s="7" t="n">
        <v>2</v>
      </c>
      <c r="G3078" s="14" t="n">
        <v>733.63</v>
      </c>
      <c r="H3078" s="14" t="n">
        <v>1585.9</v>
      </c>
      <c r="I3078" s="14" t="n">
        <v>0</v>
      </c>
      <c r="J3078" s="14" t="n">
        <v>0</v>
      </c>
      <c r="K3078" s="14" t="n">
        <v>0</v>
      </c>
      <c r="L3078" s="14" t="n">
        <v>0</v>
      </c>
      <c r="M3078" s="14"/>
      <c r="N3078" s="14"/>
      <c r="O3078" s="14" t="n">
        <v>0</v>
      </c>
      <c r="P3078" s="7" t="n">
        <v>2</v>
      </c>
      <c r="Q3078" s="7" t="n">
        <v>7</v>
      </c>
      <c r="R3078" s="7" t="n">
        <v>0</v>
      </c>
      <c r="S3078" s="7" t="n">
        <v>0.41</v>
      </c>
      <c r="T3078" s="7" t="n">
        <v>0</v>
      </c>
      <c r="U3078" s="7" t="n">
        <v>0</v>
      </c>
      <c r="V3078" s="7" t="n">
        <v>0.1095</v>
      </c>
      <c r="W3078" s="7"/>
    </row>
    <row r="3079" customFormat="false" ht="15" hidden="false" customHeight="false" outlineLevel="0" collapsed="false">
      <c r="A3079" s="7" t="s">
        <v>3194</v>
      </c>
      <c r="B3079" s="7" t="s">
        <v>101</v>
      </c>
      <c r="C3079" s="7" t="n">
        <v>43</v>
      </c>
      <c r="D3079" s="7" t="s">
        <v>102</v>
      </c>
      <c r="E3079" s="7" t="n">
        <v>69</v>
      </c>
      <c r="F3079" s="7" t="n">
        <v>3</v>
      </c>
      <c r="G3079" s="14" t="n">
        <v>4742.6</v>
      </c>
      <c r="H3079" s="14" t="n">
        <v>4405.4</v>
      </c>
      <c r="I3079" s="14" t="n">
        <v>0</v>
      </c>
      <c r="J3079" s="14" t="n">
        <v>0</v>
      </c>
      <c r="K3079" s="14" t="n">
        <v>0</v>
      </c>
      <c r="L3079" s="14" t="n">
        <v>0</v>
      </c>
      <c r="M3079" s="14" t="n">
        <v>11000</v>
      </c>
      <c r="N3079" s="14" t="n">
        <v>23.2</v>
      </c>
      <c r="O3079" s="14" t="n">
        <v>984.07</v>
      </c>
      <c r="P3079" s="7" t="n">
        <v>8</v>
      </c>
      <c r="Q3079" s="7" t="n">
        <v>47</v>
      </c>
      <c r="R3079" s="7" t="n">
        <v>13</v>
      </c>
      <c r="S3079" s="7" t="n">
        <v>1</v>
      </c>
      <c r="T3079" s="7" t="n">
        <v>1</v>
      </c>
      <c r="U3079" s="7" t="n">
        <v>0</v>
      </c>
      <c r="V3079" s="7" t="n">
        <v>0.1081</v>
      </c>
      <c r="W3079" s="7"/>
    </row>
    <row r="3080" customFormat="false" ht="15" hidden="false" customHeight="false" outlineLevel="0" collapsed="false">
      <c r="A3080" s="7" t="s">
        <v>3195</v>
      </c>
      <c r="B3080" s="7" t="s">
        <v>101</v>
      </c>
      <c r="C3080" s="7" t="n">
        <v>53</v>
      </c>
      <c r="D3080" s="7" t="s">
        <v>102</v>
      </c>
      <c r="E3080" s="7" t="n">
        <v>187</v>
      </c>
      <c r="F3080" s="7" t="n">
        <v>3</v>
      </c>
      <c r="G3080" s="14" t="n">
        <v>2710.61</v>
      </c>
      <c r="H3080" s="14" t="n">
        <v>0</v>
      </c>
      <c r="I3080" s="14" t="n">
        <v>0</v>
      </c>
      <c r="J3080" s="14" t="n">
        <v>130241.36</v>
      </c>
      <c r="K3080" s="14" t="n">
        <v>0</v>
      </c>
      <c r="L3080" s="14" t="n">
        <v>0</v>
      </c>
      <c r="M3080" s="14" t="n">
        <v>20300</v>
      </c>
      <c r="N3080" s="14" t="n">
        <v>17.7</v>
      </c>
      <c r="O3080" s="14" t="n">
        <v>641.56</v>
      </c>
      <c r="P3080" s="7" t="n">
        <v>1</v>
      </c>
      <c r="Q3080" s="7" t="n">
        <v>22</v>
      </c>
      <c r="R3080" s="7" t="n">
        <v>13</v>
      </c>
      <c r="S3080" s="7" t="n">
        <v>1</v>
      </c>
      <c r="T3080" s="7" t="n">
        <v>0</v>
      </c>
      <c r="U3080" s="7" t="n">
        <v>0</v>
      </c>
      <c r="V3080" s="7" t="n">
        <v>0.0557</v>
      </c>
      <c r="W3080" s="7"/>
    </row>
    <row r="3081" customFormat="false" ht="15" hidden="false" customHeight="false" outlineLevel="0" collapsed="false">
      <c r="A3081" s="7" t="s">
        <v>3196</v>
      </c>
      <c r="B3081" s="7" t="s">
        <v>106</v>
      </c>
      <c r="C3081" s="7" t="n">
        <v>59</v>
      </c>
      <c r="D3081" s="7" t="s">
        <v>104</v>
      </c>
      <c r="E3081" s="7" t="n">
        <v>247</v>
      </c>
      <c r="F3081" s="7" t="n">
        <v>2</v>
      </c>
      <c r="G3081" s="14" t="n">
        <v>10566.89</v>
      </c>
      <c r="H3081" s="14" t="n">
        <v>0</v>
      </c>
      <c r="I3081" s="14" t="n">
        <v>0</v>
      </c>
      <c r="J3081" s="14" t="n">
        <v>0</v>
      </c>
      <c r="K3081" s="14" t="n">
        <v>0</v>
      </c>
      <c r="L3081" s="14" t="n">
        <v>0</v>
      </c>
      <c r="M3081" s="14" t="n">
        <v>13300</v>
      </c>
      <c r="N3081" s="14" t="n">
        <v>62.7</v>
      </c>
      <c r="O3081" s="14" t="n">
        <v>501.58</v>
      </c>
      <c r="P3081" s="7" t="n">
        <v>9</v>
      </c>
      <c r="Q3081" s="7" t="n">
        <v>16</v>
      </c>
      <c r="R3081" s="7" t="n">
        <v>0</v>
      </c>
      <c r="S3081" s="7" t="n">
        <v>0.424</v>
      </c>
      <c r="T3081" s="7" t="n">
        <v>2</v>
      </c>
      <c r="U3081" s="7" t="n">
        <v>0</v>
      </c>
      <c r="V3081" s="7" t="n">
        <v>0.1422</v>
      </c>
      <c r="W3081" s="7"/>
    </row>
    <row r="3082" customFormat="false" ht="15" hidden="false" customHeight="false" outlineLevel="0" collapsed="false">
      <c r="A3082" s="7" t="s">
        <v>3197</v>
      </c>
      <c r="B3082" s="7" t="s">
        <v>101</v>
      </c>
      <c r="C3082" s="7" t="n">
        <v>28</v>
      </c>
      <c r="D3082" s="7" t="s">
        <v>102</v>
      </c>
      <c r="E3082" s="7" t="n">
        <v>43</v>
      </c>
      <c r="F3082" s="7" t="n">
        <v>3</v>
      </c>
      <c r="G3082" s="14" t="n">
        <v>2154.26</v>
      </c>
      <c r="H3082" s="14" t="n">
        <v>53525.98</v>
      </c>
      <c r="I3082" s="14" t="n">
        <v>0</v>
      </c>
      <c r="J3082" s="14" t="n">
        <v>0</v>
      </c>
      <c r="K3082" s="14" t="n">
        <v>0</v>
      </c>
      <c r="L3082" s="14" t="n">
        <v>0</v>
      </c>
      <c r="M3082" s="14"/>
      <c r="N3082" s="14"/>
      <c r="O3082" s="14" t="n">
        <v>0</v>
      </c>
      <c r="P3082" s="7" t="n">
        <v>138</v>
      </c>
      <c r="Q3082" s="7" t="n">
        <v>0</v>
      </c>
      <c r="R3082" s="7" t="n">
        <v>3</v>
      </c>
      <c r="S3082" s="7"/>
      <c r="T3082" s="7" t="n">
        <v>0</v>
      </c>
      <c r="U3082" s="7" t="n">
        <v>0</v>
      </c>
      <c r="V3082" s="7" t="n">
        <v>0.2801</v>
      </c>
      <c r="W3082" s="7"/>
    </row>
    <row r="3083" customFormat="false" ht="15" hidden="false" customHeight="false" outlineLevel="0" collapsed="false">
      <c r="A3083" s="7" t="s">
        <v>3198</v>
      </c>
      <c r="B3083" s="7" t="s">
        <v>106</v>
      </c>
      <c r="C3083" s="7" t="n">
        <v>52</v>
      </c>
      <c r="D3083" s="7" t="s">
        <v>102</v>
      </c>
      <c r="E3083" s="7" t="n">
        <v>18</v>
      </c>
      <c r="F3083" s="7" t="n">
        <v>4</v>
      </c>
      <c r="G3083" s="14" t="n">
        <v>5430.31</v>
      </c>
      <c r="H3083" s="14" t="n">
        <v>0</v>
      </c>
      <c r="I3083" s="14" t="n">
        <v>0</v>
      </c>
      <c r="J3083" s="14" t="n">
        <v>0</v>
      </c>
      <c r="K3083" s="14" t="n">
        <v>229000</v>
      </c>
      <c r="L3083" s="14" t="n">
        <v>26150</v>
      </c>
      <c r="M3083" s="14"/>
      <c r="N3083" s="14"/>
      <c r="O3083" s="14" t="n">
        <v>0</v>
      </c>
      <c r="P3083" s="7" t="n">
        <v>2</v>
      </c>
      <c r="Q3083" s="7" t="n">
        <v>18</v>
      </c>
      <c r="R3083" s="7" t="n">
        <v>0</v>
      </c>
      <c r="S3083" s="7" t="n">
        <v>0.55</v>
      </c>
      <c r="T3083" s="7" t="n">
        <v>0</v>
      </c>
      <c r="U3083" s="7" t="n">
        <v>1</v>
      </c>
      <c r="V3083" s="7" t="n">
        <v>0.0715</v>
      </c>
      <c r="W3083" s="7"/>
    </row>
    <row r="3084" customFormat="false" ht="15" hidden="false" customHeight="false" outlineLevel="0" collapsed="false">
      <c r="A3084" s="7" t="s">
        <v>3199</v>
      </c>
      <c r="B3084" s="7" t="s">
        <v>128</v>
      </c>
      <c r="C3084" s="7" t="n">
        <v>67</v>
      </c>
      <c r="D3084" s="7" t="s">
        <v>102</v>
      </c>
      <c r="E3084" s="7" t="n">
        <v>445</v>
      </c>
      <c r="F3084" s="7" t="n">
        <v>4</v>
      </c>
      <c r="G3084" s="14" t="n">
        <v>243.96</v>
      </c>
      <c r="H3084" s="14" t="n">
        <v>0</v>
      </c>
      <c r="I3084" s="14" t="n">
        <v>0</v>
      </c>
      <c r="J3084" s="14" t="n">
        <v>0</v>
      </c>
      <c r="K3084" s="14" t="n">
        <v>26400</v>
      </c>
      <c r="L3084" s="14" t="n">
        <v>0</v>
      </c>
      <c r="M3084" s="14" t="n">
        <v>2700</v>
      </c>
      <c r="N3084" s="14" t="n">
        <v>8.9</v>
      </c>
      <c r="O3084" s="14" t="n">
        <v>76.99</v>
      </c>
      <c r="P3084" s="7" t="n">
        <v>32</v>
      </c>
      <c r="Q3084" s="7" t="n">
        <v>17</v>
      </c>
      <c r="R3084" s="7" t="n">
        <v>0</v>
      </c>
      <c r="S3084" s="7" t="n">
        <v>0.182</v>
      </c>
      <c r="T3084" s="7" t="n">
        <v>0</v>
      </c>
      <c r="U3084" s="7" t="n">
        <v>0</v>
      </c>
      <c r="V3084" s="7" t="n">
        <v>0.0416</v>
      </c>
      <c r="W3084" s="7"/>
    </row>
    <row r="3085" customFormat="false" ht="15" hidden="false" customHeight="false" outlineLevel="0" collapsed="false">
      <c r="A3085" s="7" t="s">
        <v>3200</v>
      </c>
      <c r="B3085" s="7" t="s">
        <v>108</v>
      </c>
      <c r="C3085" s="7" t="n">
        <v>59</v>
      </c>
      <c r="D3085" s="7" t="s">
        <v>102</v>
      </c>
      <c r="E3085" s="7" t="n">
        <v>318</v>
      </c>
      <c r="F3085" s="7" t="n">
        <v>1</v>
      </c>
      <c r="G3085" s="14" t="n">
        <v>11245.19</v>
      </c>
      <c r="H3085" s="14" t="n">
        <v>0</v>
      </c>
      <c r="I3085" s="14" t="n">
        <v>0</v>
      </c>
      <c r="J3085" s="14" t="n">
        <v>0</v>
      </c>
      <c r="K3085" s="14" t="n">
        <v>0</v>
      </c>
      <c r="L3085" s="14" t="n">
        <v>0</v>
      </c>
      <c r="M3085" s="14"/>
      <c r="N3085" s="14"/>
      <c r="O3085" s="14" t="n">
        <v>0</v>
      </c>
      <c r="P3085" s="7" t="n">
        <v>3</v>
      </c>
      <c r="Q3085" s="7" t="n">
        <v>16</v>
      </c>
      <c r="R3085" s="7" t="n">
        <v>0</v>
      </c>
      <c r="S3085" s="7" t="n">
        <v>0.463</v>
      </c>
      <c r="T3085" s="7" t="n">
        <v>0</v>
      </c>
      <c r="U3085" s="7" t="n">
        <v>0</v>
      </c>
      <c r="V3085" s="7" t="n">
        <v>0.0957</v>
      </c>
      <c r="W3085" s="7"/>
    </row>
    <row r="3086" customFormat="false" ht="15" hidden="false" customHeight="false" outlineLevel="0" collapsed="false">
      <c r="A3086" s="7" t="s">
        <v>3201</v>
      </c>
      <c r="B3086" s="7" t="s">
        <v>108</v>
      </c>
      <c r="C3086" s="7" t="n">
        <v>56</v>
      </c>
      <c r="D3086" s="7" t="s">
        <v>102</v>
      </c>
      <c r="E3086" s="7" t="n">
        <v>240</v>
      </c>
      <c r="F3086" s="7" t="n">
        <v>1</v>
      </c>
      <c r="G3086" s="14" t="n">
        <v>808.03</v>
      </c>
      <c r="H3086" s="14" t="n">
        <v>0</v>
      </c>
      <c r="I3086" s="14" t="n">
        <v>0</v>
      </c>
      <c r="J3086" s="14" t="n">
        <v>0</v>
      </c>
      <c r="K3086" s="14" t="n">
        <v>0</v>
      </c>
      <c r="L3086" s="14" t="n">
        <v>0</v>
      </c>
      <c r="M3086" s="14"/>
      <c r="N3086" s="14"/>
      <c r="O3086" s="14" t="n">
        <v>0</v>
      </c>
      <c r="P3086" s="7" t="n">
        <v>101</v>
      </c>
      <c r="Q3086" s="7" t="n">
        <v>0</v>
      </c>
      <c r="R3086" s="7" t="n">
        <v>0</v>
      </c>
      <c r="S3086" s="7"/>
      <c r="T3086" s="7" t="n">
        <v>0</v>
      </c>
      <c r="U3086" s="7" t="n">
        <v>0</v>
      </c>
      <c r="V3086" s="7" t="n">
        <v>0.3199</v>
      </c>
      <c r="W3086" s="7"/>
    </row>
    <row r="3087" customFormat="false" ht="15" hidden="false" customHeight="false" outlineLevel="0" collapsed="false">
      <c r="A3087" s="7" t="s">
        <v>3202</v>
      </c>
      <c r="B3087" s="7" t="s">
        <v>101</v>
      </c>
      <c r="C3087" s="7" t="n">
        <v>34</v>
      </c>
      <c r="D3087" s="7" t="s">
        <v>102</v>
      </c>
      <c r="E3087" s="7" t="n">
        <v>70</v>
      </c>
      <c r="F3087" s="7" t="n">
        <v>2</v>
      </c>
      <c r="G3087" s="14" t="n">
        <v>3236.45</v>
      </c>
      <c r="H3087" s="14" t="n">
        <v>0</v>
      </c>
      <c r="I3087" s="14" t="n">
        <v>0</v>
      </c>
      <c r="J3087" s="14" t="n">
        <v>0</v>
      </c>
      <c r="K3087" s="14" t="n">
        <v>0</v>
      </c>
      <c r="L3087" s="14" t="n">
        <v>0</v>
      </c>
      <c r="M3087" s="14" t="n">
        <v>10700</v>
      </c>
      <c r="N3087" s="14" t="n">
        <v>44.6</v>
      </c>
      <c r="O3087" s="14" t="n">
        <v>83.24</v>
      </c>
      <c r="P3087" s="7" t="n">
        <v>7</v>
      </c>
      <c r="Q3087" s="7" t="n">
        <v>11</v>
      </c>
      <c r="R3087" s="7" t="n">
        <v>0</v>
      </c>
      <c r="S3087" s="7" t="n">
        <v>0.723</v>
      </c>
      <c r="T3087" s="7" t="n">
        <v>0</v>
      </c>
      <c r="U3087" s="7" t="n">
        <v>0</v>
      </c>
      <c r="V3087" s="7" t="n">
        <v>0.1045</v>
      </c>
      <c r="W3087" s="7"/>
    </row>
    <row r="3088" customFormat="false" ht="15" hidden="false" customHeight="false" outlineLevel="0" collapsed="false">
      <c r="A3088" s="7" t="s">
        <v>3203</v>
      </c>
      <c r="B3088" s="7" t="s">
        <v>106</v>
      </c>
      <c r="C3088" s="7" t="n">
        <v>48</v>
      </c>
      <c r="D3088" s="7" t="s">
        <v>104</v>
      </c>
      <c r="E3088" s="7" t="n">
        <v>48</v>
      </c>
      <c r="F3088" s="7" t="n">
        <v>3</v>
      </c>
      <c r="G3088" s="14" t="n">
        <v>32457.65</v>
      </c>
      <c r="H3088" s="14" t="n">
        <v>10419.43</v>
      </c>
      <c r="I3088" s="14" t="n">
        <v>0</v>
      </c>
      <c r="J3088" s="14" t="n">
        <v>0</v>
      </c>
      <c r="K3088" s="14" t="n">
        <v>0</v>
      </c>
      <c r="L3088" s="14" t="n">
        <v>0</v>
      </c>
      <c r="M3088" s="14" t="n">
        <v>7300</v>
      </c>
      <c r="N3088" s="14" t="n">
        <v>14.1</v>
      </c>
      <c r="O3088" s="14" t="n">
        <v>1312.43</v>
      </c>
      <c r="P3088" s="7" t="n">
        <v>19</v>
      </c>
      <c r="Q3088" s="7" t="n">
        <v>35</v>
      </c>
      <c r="R3088" s="7" t="n">
        <v>10</v>
      </c>
      <c r="S3088" s="7" t="n">
        <v>0.733</v>
      </c>
      <c r="T3088" s="7" t="n">
        <v>0</v>
      </c>
      <c r="U3088" s="7" t="n">
        <v>0</v>
      </c>
      <c r="V3088" s="7" t="n">
        <v>0.02</v>
      </c>
      <c r="W3088" s="7"/>
    </row>
    <row r="3089" customFormat="false" ht="15" hidden="false" customHeight="false" outlineLevel="0" collapsed="false">
      <c r="A3089" s="7" t="s">
        <v>3204</v>
      </c>
      <c r="B3089" s="7" t="s">
        <v>108</v>
      </c>
      <c r="C3089" s="7" t="n">
        <v>51</v>
      </c>
      <c r="D3089" s="7" t="s">
        <v>102</v>
      </c>
      <c r="E3089" s="7" t="n">
        <v>118</v>
      </c>
      <c r="F3089" s="7" t="n">
        <v>3</v>
      </c>
      <c r="G3089" s="14" t="n">
        <v>2085.81</v>
      </c>
      <c r="H3089" s="14" t="n">
        <v>33061.76</v>
      </c>
      <c r="I3089" s="14" t="n">
        <v>0</v>
      </c>
      <c r="J3089" s="14" t="n">
        <v>0</v>
      </c>
      <c r="K3089" s="14" t="n">
        <v>0</v>
      </c>
      <c r="L3089" s="14" t="n">
        <v>0</v>
      </c>
      <c r="M3089" s="14" t="n">
        <v>15400</v>
      </c>
      <c r="N3089" s="14" t="n">
        <v>23.4</v>
      </c>
      <c r="O3089" s="14" t="n">
        <v>680.96</v>
      </c>
      <c r="P3089" s="7" t="n">
        <v>8</v>
      </c>
      <c r="Q3089" s="7" t="n">
        <v>24</v>
      </c>
      <c r="R3089" s="7" t="n">
        <v>0</v>
      </c>
      <c r="S3089" s="7" t="n">
        <v>0.622</v>
      </c>
      <c r="T3089" s="7" t="n">
        <v>0</v>
      </c>
      <c r="U3089" s="7" t="n">
        <v>0</v>
      </c>
      <c r="V3089" s="7" t="n">
        <v>0.1018</v>
      </c>
      <c r="W3089" s="7"/>
    </row>
    <row r="3090" customFormat="false" ht="15" hidden="false" customHeight="false" outlineLevel="0" collapsed="false">
      <c r="A3090" s="7" t="s">
        <v>3205</v>
      </c>
      <c r="B3090" s="7" t="s">
        <v>128</v>
      </c>
      <c r="C3090" s="7" t="n">
        <v>63</v>
      </c>
      <c r="D3090" s="7" t="s">
        <v>104</v>
      </c>
      <c r="E3090" s="7" t="n">
        <v>397</v>
      </c>
      <c r="F3090" s="7" t="n">
        <v>3</v>
      </c>
      <c r="G3090" s="14" t="n">
        <v>21536.86</v>
      </c>
      <c r="H3090" s="14" t="n">
        <v>173496.11</v>
      </c>
      <c r="I3090" s="14" t="n">
        <v>0</v>
      </c>
      <c r="J3090" s="14" t="n">
        <v>0</v>
      </c>
      <c r="K3090" s="14" t="n">
        <v>0</v>
      </c>
      <c r="L3090" s="14" t="n">
        <v>0</v>
      </c>
      <c r="M3090" s="14" t="n">
        <v>25500</v>
      </c>
      <c r="N3090" s="14" t="n">
        <v>21.9</v>
      </c>
      <c r="O3090" s="14" t="n">
        <v>2343.26</v>
      </c>
      <c r="P3090" s="7" t="n">
        <v>10</v>
      </c>
      <c r="Q3090" s="7" t="n">
        <v>104</v>
      </c>
      <c r="R3090" s="7" t="n">
        <v>0</v>
      </c>
      <c r="S3090" s="7" t="n">
        <v>0.255</v>
      </c>
      <c r="T3090" s="7" t="n">
        <v>0</v>
      </c>
      <c r="U3090" s="7" t="n">
        <v>0</v>
      </c>
      <c r="V3090" s="7" t="n">
        <v>0.0197</v>
      </c>
      <c r="W3090" s="7"/>
    </row>
    <row r="3091" customFormat="false" ht="15" hidden="false" customHeight="false" outlineLevel="0" collapsed="false">
      <c r="A3091" s="7" t="s">
        <v>3206</v>
      </c>
      <c r="B3091" s="7" t="s">
        <v>106</v>
      </c>
      <c r="C3091" s="7" t="n">
        <v>67</v>
      </c>
      <c r="D3091" s="7" t="s">
        <v>102</v>
      </c>
      <c r="E3091" s="7" t="n">
        <v>215</v>
      </c>
      <c r="F3091" s="7" t="n">
        <v>4</v>
      </c>
      <c r="G3091" s="14" t="n">
        <v>662.55</v>
      </c>
      <c r="H3091" s="14" t="n">
        <v>8870.07</v>
      </c>
      <c r="I3091" s="14" t="n">
        <v>8800</v>
      </c>
      <c r="J3091" s="14" t="n">
        <v>23907.25</v>
      </c>
      <c r="K3091" s="14" t="n">
        <v>0</v>
      </c>
      <c r="L3091" s="14" t="n">
        <v>0</v>
      </c>
      <c r="M3091" s="14"/>
      <c r="N3091" s="14"/>
      <c r="O3091" s="14" t="n">
        <v>0</v>
      </c>
      <c r="P3091" s="7" t="n">
        <v>23</v>
      </c>
      <c r="Q3091" s="7" t="n">
        <v>18</v>
      </c>
      <c r="R3091" s="7" t="n">
        <v>7</v>
      </c>
      <c r="S3091" s="7" t="n">
        <v>0.291</v>
      </c>
      <c r="T3091" s="7" t="n">
        <v>0</v>
      </c>
      <c r="U3091" s="7" t="n">
        <v>0</v>
      </c>
      <c r="V3091" s="7" t="n">
        <v>0.0515</v>
      </c>
      <c r="W3091" s="7"/>
    </row>
    <row r="3092" customFormat="false" ht="15" hidden="false" customHeight="false" outlineLevel="0" collapsed="false">
      <c r="A3092" s="7" t="s">
        <v>3207</v>
      </c>
      <c r="B3092" s="7" t="s">
        <v>108</v>
      </c>
      <c r="C3092" s="7" t="n">
        <v>45</v>
      </c>
      <c r="D3092" s="7" t="s">
        <v>102</v>
      </c>
      <c r="E3092" s="7" t="n">
        <v>111</v>
      </c>
      <c r="F3092" s="7" t="n">
        <v>3</v>
      </c>
      <c r="G3092" s="14" t="n">
        <v>2654.74</v>
      </c>
      <c r="H3092" s="14" t="n">
        <v>5683.53</v>
      </c>
      <c r="I3092" s="14" t="n">
        <v>0</v>
      </c>
      <c r="J3092" s="14" t="n">
        <v>0</v>
      </c>
      <c r="K3092" s="14" t="n">
        <v>0</v>
      </c>
      <c r="L3092" s="14" t="n">
        <v>21230</v>
      </c>
      <c r="M3092" s="14"/>
      <c r="N3092" s="14"/>
      <c r="O3092" s="14" t="n">
        <v>0</v>
      </c>
      <c r="P3092" s="7" t="n">
        <v>1</v>
      </c>
      <c r="Q3092" s="7" t="n">
        <v>81</v>
      </c>
      <c r="R3092" s="7" t="n">
        <v>17</v>
      </c>
      <c r="S3092" s="7" t="n">
        <v>0.508</v>
      </c>
      <c r="T3092" s="7" t="n">
        <v>1</v>
      </c>
      <c r="U3092" s="7" t="n">
        <v>0</v>
      </c>
      <c r="V3092" s="7" t="n">
        <v>0.0958</v>
      </c>
      <c r="W3092" s="7"/>
    </row>
    <row r="3093" customFormat="false" ht="15" hidden="false" customHeight="false" outlineLevel="0" collapsed="false">
      <c r="A3093" s="7" t="s">
        <v>3208</v>
      </c>
      <c r="B3093" s="7" t="s">
        <v>101</v>
      </c>
      <c r="C3093" s="7" t="n">
        <v>51</v>
      </c>
      <c r="D3093" s="7" t="s">
        <v>102</v>
      </c>
      <c r="E3093" s="7" t="n">
        <v>102</v>
      </c>
      <c r="F3093" s="7" t="n">
        <v>2</v>
      </c>
      <c r="G3093" s="14" t="n">
        <v>3610.2</v>
      </c>
      <c r="H3093" s="14" t="n">
        <v>0</v>
      </c>
      <c r="I3093" s="14" t="n">
        <v>0</v>
      </c>
      <c r="J3093" s="14" t="n">
        <v>0</v>
      </c>
      <c r="K3093" s="14" t="n">
        <v>0</v>
      </c>
      <c r="L3093" s="14" t="n">
        <v>0</v>
      </c>
      <c r="M3093" s="14"/>
      <c r="N3093" s="14"/>
      <c r="O3093" s="14" t="n">
        <v>0</v>
      </c>
      <c r="P3093" s="7" t="n">
        <v>161</v>
      </c>
      <c r="Q3093" s="7" t="n">
        <v>0</v>
      </c>
      <c r="R3093" s="7" t="n">
        <v>0</v>
      </c>
      <c r="S3093" s="7"/>
      <c r="T3093" s="7" t="n">
        <v>0</v>
      </c>
      <c r="U3093" s="7" t="n">
        <v>0</v>
      </c>
      <c r="V3093" s="7" t="n">
        <v>0.4555</v>
      </c>
      <c r="W3093" s="7"/>
    </row>
    <row r="3094" customFormat="false" ht="15" hidden="false" customHeight="false" outlineLevel="0" collapsed="false">
      <c r="A3094" s="7" t="s">
        <v>3209</v>
      </c>
      <c r="B3094" s="7" t="s">
        <v>101</v>
      </c>
      <c r="C3094" s="7" t="n">
        <v>32</v>
      </c>
      <c r="D3094" s="7" t="s">
        <v>102</v>
      </c>
      <c r="E3094" s="7" t="n">
        <v>5</v>
      </c>
      <c r="F3094" s="7" t="n">
        <v>3</v>
      </c>
      <c r="G3094" s="14" t="n">
        <v>2751.22</v>
      </c>
      <c r="H3094" s="14" t="n">
        <v>0</v>
      </c>
      <c r="I3094" s="14" t="n">
        <v>0</v>
      </c>
      <c r="J3094" s="14" t="n">
        <v>0</v>
      </c>
      <c r="K3094" s="14" t="n">
        <v>0</v>
      </c>
      <c r="L3094" s="14" t="n">
        <v>0</v>
      </c>
      <c r="M3094" s="14" t="n">
        <v>14400</v>
      </c>
      <c r="N3094" s="14" t="n">
        <v>34.5</v>
      </c>
      <c r="O3094" s="14" t="n">
        <v>414.38</v>
      </c>
      <c r="P3094" s="7" t="n">
        <v>22</v>
      </c>
      <c r="Q3094" s="7" t="n">
        <v>19</v>
      </c>
      <c r="R3094" s="7" t="n">
        <v>10</v>
      </c>
      <c r="S3094" s="7" t="n">
        <v>0.688</v>
      </c>
      <c r="T3094" s="7" t="n">
        <v>0</v>
      </c>
      <c r="U3094" s="7" t="n">
        <v>0</v>
      </c>
      <c r="V3094" s="7" t="n">
        <v>0.0946</v>
      </c>
      <c r="W3094" s="7"/>
    </row>
    <row r="3095" customFormat="false" ht="15" hidden="false" customHeight="false" outlineLevel="0" collapsed="false">
      <c r="A3095" s="7" t="s">
        <v>3210</v>
      </c>
      <c r="B3095" s="7" t="s">
        <v>108</v>
      </c>
      <c r="C3095" s="7" t="n">
        <v>30</v>
      </c>
      <c r="D3095" s="7" t="s">
        <v>102</v>
      </c>
      <c r="E3095" s="7" t="n">
        <v>78</v>
      </c>
      <c r="F3095" s="7" t="n">
        <v>3</v>
      </c>
      <c r="G3095" s="14" t="n">
        <v>5638.28</v>
      </c>
      <c r="H3095" s="14" t="n">
        <v>26504.63</v>
      </c>
      <c r="I3095" s="14" t="n">
        <v>0</v>
      </c>
      <c r="J3095" s="14" t="n">
        <v>0</v>
      </c>
      <c r="K3095" s="14" t="n">
        <v>0</v>
      </c>
      <c r="L3095" s="14" t="n">
        <v>0</v>
      </c>
      <c r="M3095" s="14" t="n">
        <v>9700</v>
      </c>
      <c r="N3095" s="14" t="n">
        <v>28.9</v>
      </c>
      <c r="O3095" s="14" t="n">
        <v>471.16</v>
      </c>
      <c r="P3095" s="7" t="n">
        <v>13</v>
      </c>
      <c r="Q3095" s="7" t="n">
        <v>18</v>
      </c>
      <c r="R3095" s="7" t="n">
        <v>9</v>
      </c>
      <c r="S3095" s="7" t="n">
        <v>0.908</v>
      </c>
      <c r="T3095" s="7" t="n">
        <v>1</v>
      </c>
      <c r="U3095" s="7" t="n">
        <v>0</v>
      </c>
      <c r="V3095" s="7" t="n">
        <v>0.1061</v>
      </c>
      <c r="W3095" s="7"/>
    </row>
    <row r="3096" customFormat="false" ht="15" hidden="false" customHeight="false" outlineLevel="0" collapsed="false">
      <c r="A3096" s="7" t="s">
        <v>3211</v>
      </c>
      <c r="B3096" s="7" t="s">
        <v>101</v>
      </c>
      <c r="C3096" s="7" t="n">
        <v>76</v>
      </c>
      <c r="D3096" s="7" t="s">
        <v>104</v>
      </c>
      <c r="E3096" s="7" t="n">
        <v>380</v>
      </c>
      <c r="F3096" s="7" t="n">
        <v>4</v>
      </c>
      <c r="G3096" s="14" t="n">
        <v>6162.81</v>
      </c>
      <c r="H3096" s="14" t="n">
        <v>35438.85</v>
      </c>
      <c r="I3096" s="14" t="n">
        <v>30900</v>
      </c>
      <c r="J3096" s="14" t="n">
        <v>0</v>
      </c>
      <c r="K3096" s="14" t="n">
        <v>0</v>
      </c>
      <c r="L3096" s="14" t="n">
        <v>0</v>
      </c>
      <c r="M3096" s="14" t="n">
        <v>8100</v>
      </c>
      <c r="N3096" s="14" t="n">
        <v>37</v>
      </c>
      <c r="O3096" s="14" t="n">
        <v>429.18</v>
      </c>
      <c r="P3096" s="7" t="n">
        <v>0</v>
      </c>
      <c r="Q3096" s="7" t="n">
        <v>29</v>
      </c>
      <c r="R3096" s="7" t="n">
        <v>1</v>
      </c>
      <c r="S3096" s="7" t="n">
        <v>0.256</v>
      </c>
      <c r="T3096" s="7" t="n">
        <v>0</v>
      </c>
      <c r="U3096" s="7" t="n">
        <v>0</v>
      </c>
      <c r="V3096" s="7" t="n">
        <v>0.0256</v>
      </c>
      <c r="W3096" s="7"/>
    </row>
    <row r="3097" customFormat="false" ht="15" hidden="false" customHeight="false" outlineLevel="0" collapsed="false">
      <c r="A3097" s="7" t="s">
        <v>3212</v>
      </c>
      <c r="B3097" s="7" t="s">
        <v>128</v>
      </c>
      <c r="C3097" s="7" t="n">
        <v>43</v>
      </c>
      <c r="D3097" s="7" t="s">
        <v>104</v>
      </c>
      <c r="E3097" s="7" t="n">
        <v>8</v>
      </c>
      <c r="F3097" s="7" t="n">
        <v>3</v>
      </c>
      <c r="G3097" s="14" t="n">
        <v>9598.35</v>
      </c>
      <c r="H3097" s="14" t="n">
        <v>39564.19</v>
      </c>
      <c r="I3097" s="14" t="n">
        <v>0</v>
      </c>
      <c r="J3097" s="14" t="n">
        <v>0</v>
      </c>
      <c r="K3097" s="14" t="n">
        <v>0</v>
      </c>
      <c r="L3097" s="14" t="n">
        <v>21750</v>
      </c>
      <c r="M3097" s="14"/>
      <c r="N3097" s="14"/>
      <c r="O3097" s="14" t="n">
        <v>0</v>
      </c>
      <c r="P3097" s="7" t="n">
        <v>18</v>
      </c>
      <c r="Q3097" s="7" t="n">
        <v>53</v>
      </c>
      <c r="R3097" s="7" t="n">
        <v>20</v>
      </c>
      <c r="S3097" s="7" t="n">
        <v>0.704</v>
      </c>
      <c r="T3097" s="7" t="n">
        <v>0</v>
      </c>
      <c r="U3097" s="7" t="n">
        <v>0</v>
      </c>
      <c r="V3097" s="7" t="n">
        <v>0.0392</v>
      </c>
      <c r="W3097" s="7"/>
    </row>
    <row r="3098" customFormat="false" ht="15" hidden="false" customHeight="false" outlineLevel="0" collapsed="false">
      <c r="A3098" s="7" t="s">
        <v>3213</v>
      </c>
      <c r="B3098" s="7" t="s">
        <v>106</v>
      </c>
      <c r="C3098" s="7" t="n">
        <v>68</v>
      </c>
      <c r="D3098" s="7" t="s">
        <v>102</v>
      </c>
      <c r="E3098" s="7" t="n">
        <v>167</v>
      </c>
      <c r="F3098" s="7" t="n">
        <v>2</v>
      </c>
      <c r="G3098" s="14" t="n">
        <v>4693.09</v>
      </c>
      <c r="H3098" s="14" t="n">
        <v>20508.99</v>
      </c>
      <c r="I3098" s="14" t="n">
        <v>0</v>
      </c>
      <c r="J3098" s="14" t="n">
        <v>0</v>
      </c>
      <c r="K3098" s="14" t="n">
        <v>0</v>
      </c>
      <c r="L3098" s="14" t="n">
        <v>0</v>
      </c>
      <c r="M3098" s="14"/>
      <c r="N3098" s="14"/>
      <c r="O3098" s="14" t="n">
        <v>0</v>
      </c>
      <c r="P3098" s="7" t="n">
        <v>34</v>
      </c>
      <c r="Q3098" s="7" t="n">
        <v>22</v>
      </c>
      <c r="R3098" s="7" t="n">
        <v>0</v>
      </c>
      <c r="S3098" s="7" t="n">
        <v>0.645</v>
      </c>
      <c r="T3098" s="7" t="n">
        <v>0</v>
      </c>
      <c r="U3098" s="7" t="n">
        <v>0</v>
      </c>
      <c r="V3098" s="7" t="n">
        <v>0.081</v>
      </c>
      <c r="W3098" s="7"/>
    </row>
    <row r="3099" customFormat="false" ht="15" hidden="false" customHeight="false" outlineLevel="0" collapsed="false">
      <c r="A3099" s="7" t="s">
        <v>3214</v>
      </c>
      <c r="B3099" s="7" t="s">
        <v>106</v>
      </c>
      <c r="C3099" s="7" t="n">
        <v>41</v>
      </c>
      <c r="D3099" s="7" t="s">
        <v>104</v>
      </c>
      <c r="E3099" s="7" t="n">
        <v>64</v>
      </c>
      <c r="F3099" s="7" t="n">
        <v>5</v>
      </c>
      <c r="G3099" s="14" t="n">
        <v>10609.22</v>
      </c>
      <c r="H3099" s="14" t="n">
        <v>78472.34</v>
      </c>
      <c r="I3099" s="14" t="n">
        <v>0</v>
      </c>
      <c r="J3099" s="14" t="n">
        <v>0</v>
      </c>
      <c r="K3099" s="14" t="n">
        <v>0</v>
      </c>
      <c r="L3099" s="14" t="n">
        <v>13450</v>
      </c>
      <c r="M3099" s="14" t="n">
        <v>25000</v>
      </c>
      <c r="N3099" s="14" t="n">
        <v>38.8</v>
      </c>
      <c r="O3099" s="14" t="n">
        <v>2499.65</v>
      </c>
      <c r="P3099" s="7" t="n">
        <v>4</v>
      </c>
      <c r="Q3099" s="7" t="n">
        <v>55</v>
      </c>
      <c r="R3099" s="7" t="n">
        <v>0</v>
      </c>
      <c r="S3099" s="7" t="n">
        <v>0.725</v>
      </c>
      <c r="T3099" s="7" t="n">
        <v>0</v>
      </c>
      <c r="U3099" s="7" t="n">
        <v>0</v>
      </c>
      <c r="V3099" s="7" t="n">
        <v>0.0089</v>
      </c>
      <c r="W3099" s="7"/>
    </row>
    <row r="3100" customFormat="false" ht="15" hidden="false" customHeight="false" outlineLevel="0" collapsed="false">
      <c r="A3100" s="7" t="s">
        <v>3215</v>
      </c>
      <c r="B3100" s="7" t="s">
        <v>101</v>
      </c>
      <c r="C3100" s="7" t="n">
        <v>46</v>
      </c>
      <c r="D3100" s="7" t="s">
        <v>104</v>
      </c>
      <c r="E3100" s="7" t="n">
        <v>51</v>
      </c>
      <c r="F3100" s="7" t="n">
        <v>4</v>
      </c>
      <c r="G3100" s="14" t="n">
        <v>4605.71</v>
      </c>
      <c r="H3100" s="14" t="n">
        <v>33030.31</v>
      </c>
      <c r="I3100" s="14" t="n">
        <v>0</v>
      </c>
      <c r="J3100" s="14" t="n">
        <v>0</v>
      </c>
      <c r="K3100" s="14" t="n">
        <v>0</v>
      </c>
      <c r="L3100" s="14" t="n">
        <v>14780</v>
      </c>
      <c r="M3100" s="14"/>
      <c r="N3100" s="14"/>
      <c r="O3100" s="14" t="n">
        <v>0</v>
      </c>
      <c r="P3100" s="7" t="n">
        <v>20</v>
      </c>
      <c r="Q3100" s="7" t="n">
        <v>33</v>
      </c>
      <c r="R3100" s="7" t="n">
        <v>11</v>
      </c>
      <c r="S3100" s="7" t="n">
        <v>0.768</v>
      </c>
      <c r="T3100" s="7" t="n">
        <v>0</v>
      </c>
      <c r="U3100" s="7" t="n">
        <v>0</v>
      </c>
      <c r="V3100" s="7" t="n">
        <v>0.0281</v>
      </c>
      <c r="W3100" s="7"/>
    </row>
    <row r="3101" customFormat="false" ht="15" hidden="false" customHeight="false" outlineLevel="0" collapsed="false">
      <c r="A3101" s="7" t="s">
        <v>3216</v>
      </c>
      <c r="B3101" s="7" t="s">
        <v>128</v>
      </c>
      <c r="C3101" s="7" t="n">
        <v>73</v>
      </c>
      <c r="D3101" s="7" t="s">
        <v>104</v>
      </c>
      <c r="E3101" s="7" t="n">
        <v>158</v>
      </c>
      <c r="F3101" s="7" t="n">
        <v>2</v>
      </c>
      <c r="G3101" s="14" t="n">
        <v>12560.7</v>
      </c>
      <c r="H3101" s="14" t="n">
        <v>0</v>
      </c>
      <c r="I3101" s="14" t="n">
        <v>0</v>
      </c>
      <c r="J3101" s="14" t="n">
        <v>0</v>
      </c>
      <c r="K3101" s="14" t="n">
        <v>0</v>
      </c>
      <c r="L3101" s="14" t="n">
        <v>0</v>
      </c>
      <c r="M3101" s="14" t="n">
        <v>6100</v>
      </c>
      <c r="N3101" s="14" t="n">
        <v>11.6</v>
      </c>
      <c r="O3101" s="14" t="n">
        <v>0</v>
      </c>
      <c r="P3101" s="7" t="n">
        <v>288</v>
      </c>
      <c r="Q3101" s="7" t="n">
        <v>0</v>
      </c>
      <c r="R3101" s="7" t="n">
        <v>0</v>
      </c>
      <c r="S3101" s="7"/>
      <c r="T3101" s="7" t="n">
        <v>0</v>
      </c>
      <c r="U3101" s="7" t="n">
        <v>0</v>
      </c>
      <c r="V3101" s="7" t="n">
        <v>0.1925</v>
      </c>
      <c r="W3101" s="7"/>
    </row>
    <row r="3102" customFormat="false" ht="15" hidden="false" customHeight="false" outlineLevel="0" collapsed="false">
      <c r="A3102" s="7" t="s">
        <v>3217</v>
      </c>
      <c r="B3102" s="7" t="s">
        <v>101</v>
      </c>
      <c r="C3102" s="7" t="n">
        <v>52</v>
      </c>
      <c r="D3102" s="7" t="s">
        <v>104</v>
      </c>
      <c r="E3102" s="7" t="n">
        <v>154</v>
      </c>
      <c r="F3102" s="7" t="n">
        <v>4</v>
      </c>
      <c r="G3102" s="14" t="n">
        <v>6554.91</v>
      </c>
      <c r="H3102" s="14" t="n">
        <v>17073.08</v>
      </c>
      <c r="I3102" s="14" t="n">
        <v>110100</v>
      </c>
      <c r="J3102" s="14" t="n">
        <v>0</v>
      </c>
      <c r="K3102" s="14" t="n">
        <v>161000</v>
      </c>
      <c r="L3102" s="14" t="n">
        <v>0</v>
      </c>
      <c r="M3102" s="14"/>
      <c r="N3102" s="14"/>
      <c r="O3102" s="14" t="n">
        <v>0</v>
      </c>
      <c r="P3102" s="7" t="n">
        <v>8</v>
      </c>
      <c r="Q3102" s="7" t="n">
        <v>33</v>
      </c>
      <c r="R3102" s="7" t="n">
        <v>6</v>
      </c>
      <c r="S3102" s="7" t="n">
        <v>0.81</v>
      </c>
      <c r="T3102" s="7" t="n">
        <v>1</v>
      </c>
      <c r="U3102" s="7" t="n">
        <v>0</v>
      </c>
      <c r="V3102" s="7" t="n">
        <v>0.0264</v>
      </c>
      <c r="W3102" s="7"/>
    </row>
    <row r="3103" customFormat="false" ht="15" hidden="false" customHeight="false" outlineLevel="0" collapsed="false">
      <c r="A3103" s="7" t="s">
        <v>3218</v>
      </c>
      <c r="B3103" s="7" t="s">
        <v>106</v>
      </c>
      <c r="C3103" s="7" t="n">
        <v>38</v>
      </c>
      <c r="D3103" s="7" t="s">
        <v>104</v>
      </c>
      <c r="E3103" s="7" t="n">
        <v>100</v>
      </c>
      <c r="F3103" s="7" t="n">
        <v>6</v>
      </c>
      <c r="G3103" s="14" t="n">
        <v>1739.74</v>
      </c>
      <c r="H3103" s="14" t="n">
        <v>5424.37</v>
      </c>
      <c r="I3103" s="14" t="n">
        <v>17600</v>
      </c>
      <c r="J3103" s="14" t="n">
        <v>64624.43</v>
      </c>
      <c r="K3103" s="14" t="n">
        <v>52600</v>
      </c>
      <c r="L3103" s="14" t="n">
        <v>0</v>
      </c>
      <c r="M3103" s="14"/>
      <c r="N3103" s="14"/>
      <c r="O3103" s="14" t="n">
        <v>0</v>
      </c>
      <c r="P3103" s="7" t="n">
        <v>6</v>
      </c>
      <c r="Q3103" s="7" t="n">
        <v>78</v>
      </c>
      <c r="R3103" s="7" t="n">
        <v>14</v>
      </c>
      <c r="S3103" s="7" t="n">
        <v>0.929</v>
      </c>
      <c r="T3103" s="7" t="n">
        <v>0</v>
      </c>
      <c r="U3103" s="7" t="n">
        <v>0</v>
      </c>
      <c r="V3103" s="7" t="n">
        <v>0.0088</v>
      </c>
      <c r="W3103" s="7"/>
    </row>
    <row r="3104" customFormat="false" ht="15" hidden="false" customHeight="false" outlineLevel="0" collapsed="false">
      <c r="A3104" s="7" t="s">
        <v>3219</v>
      </c>
      <c r="B3104" s="7" t="s">
        <v>101</v>
      </c>
      <c r="C3104" s="7" t="n">
        <v>64</v>
      </c>
      <c r="D3104" s="7" t="s">
        <v>102</v>
      </c>
      <c r="E3104" s="7" t="n">
        <v>86</v>
      </c>
      <c r="F3104" s="7" t="n">
        <v>4</v>
      </c>
      <c r="G3104" s="14" t="n">
        <v>9467.75</v>
      </c>
      <c r="H3104" s="14" t="n">
        <v>4877.1</v>
      </c>
      <c r="I3104" s="14" t="n">
        <v>25900</v>
      </c>
      <c r="J3104" s="14" t="n">
        <v>0</v>
      </c>
      <c r="K3104" s="14" t="n">
        <v>0</v>
      </c>
      <c r="L3104" s="14" t="n">
        <v>0</v>
      </c>
      <c r="M3104" s="14"/>
      <c r="N3104" s="14"/>
      <c r="O3104" s="14" t="n">
        <v>0</v>
      </c>
      <c r="P3104" s="7" t="n">
        <v>149</v>
      </c>
      <c r="Q3104" s="7" t="n">
        <v>0</v>
      </c>
      <c r="R3104" s="7" t="n">
        <v>0</v>
      </c>
      <c r="S3104" s="7"/>
      <c r="T3104" s="7" t="n">
        <v>1</v>
      </c>
      <c r="U3104" s="7" t="n">
        <v>0</v>
      </c>
      <c r="V3104" s="7" t="n">
        <v>0.4431</v>
      </c>
      <c r="W3104" s="7"/>
    </row>
    <row r="3105" customFormat="false" ht="15" hidden="false" customHeight="false" outlineLevel="0" collapsed="false">
      <c r="A3105" s="7" t="s">
        <v>3220</v>
      </c>
      <c r="B3105" s="7" t="s">
        <v>101</v>
      </c>
      <c r="C3105" s="7" t="n">
        <v>54</v>
      </c>
      <c r="D3105" s="7" t="s">
        <v>104</v>
      </c>
      <c r="E3105" s="7" t="n">
        <v>82</v>
      </c>
      <c r="F3105" s="7" t="n">
        <v>5</v>
      </c>
      <c r="G3105" s="14" t="n">
        <v>17480.39</v>
      </c>
      <c r="H3105" s="14" t="n">
        <v>105548.42</v>
      </c>
      <c r="I3105" s="14" t="n">
        <v>0</v>
      </c>
      <c r="J3105" s="14" t="n">
        <v>0</v>
      </c>
      <c r="K3105" s="14" t="n">
        <v>0</v>
      </c>
      <c r="L3105" s="14" t="n">
        <v>17210</v>
      </c>
      <c r="M3105" s="14" t="n">
        <v>20800</v>
      </c>
      <c r="N3105" s="14" t="n">
        <v>68.3</v>
      </c>
      <c r="O3105" s="14" t="n">
        <v>356.96</v>
      </c>
      <c r="P3105" s="7" t="n">
        <v>0</v>
      </c>
      <c r="Q3105" s="7" t="n">
        <v>40</v>
      </c>
      <c r="R3105" s="7" t="n">
        <v>0</v>
      </c>
      <c r="S3105" s="7" t="n">
        <v>0.533</v>
      </c>
      <c r="T3105" s="7" t="n">
        <v>1</v>
      </c>
      <c r="U3105" s="7" t="n">
        <v>0</v>
      </c>
      <c r="V3105" s="7" t="n">
        <v>0.0211</v>
      </c>
      <c r="W3105" s="7"/>
    </row>
    <row r="3106" customFormat="false" ht="15" hidden="false" customHeight="false" outlineLevel="0" collapsed="false">
      <c r="A3106" s="7" t="s">
        <v>3221</v>
      </c>
      <c r="B3106" s="7" t="s">
        <v>108</v>
      </c>
      <c r="C3106" s="7" t="n">
        <v>44</v>
      </c>
      <c r="D3106" s="7" t="s">
        <v>102</v>
      </c>
      <c r="E3106" s="7" t="n">
        <v>33</v>
      </c>
      <c r="F3106" s="7" t="n">
        <v>3</v>
      </c>
      <c r="G3106" s="14" t="n">
        <v>2155.69</v>
      </c>
      <c r="H3106" s="14" t="n">
        <v>8550.91</v>
      </c>
      <c r="I3106" s="14" t="n">
        <v>0</v>
      </c>
      <c r="J3106" s="14" t="n">
        <v>0</v>
      </c>
      <c r="K3106" s="14" t="n">
        <v>0</v>
      </c>
      <c r="L3106" s="14" t="n">
        <v>0</v>
      </c>
      <c r="M3106" s="14" t="n">
        <v>8500</v>
      </c>
      <c r="N3106" s="14" t="n">
        <v>8</v>
      </c>
      <c r="O3106" s="14" t="n">
        <v>624.1</v>
      </c>
      <c r="P3106" s="7" t="n">
        <v>0</v>
      </c>
      <c r="Q3106" s="7" t="n">
        <v>49</v>
      </c>
      <c r="R3106" s="7" t="n">
        <v>9</v>
      </c>
      <c r="S3106" s="7" t="n">
        <v>0.371</v>
      </c>
      <c r="T3106" s="7" t="n">
        <v>0</v>
      </c>
      <c r="U3106" s="7" t="n">
        <v>0</v>
      </c>
      <c r="V3106" s="7" t="n">
        <v>0.0477</v>
      </c>
      <c r="W3106" s="7"/>
    </row>
    <row r="3107" customFormat="false" ht="15" hidden="false" customHeight="false" outlineLevel="0" collapsed="false">
      <c r="A3107" s="7" t="s">
        <v>3222</v>
      </c>
      <c r="B3107" s="7" t="s">
        <v>128</v>
      </c>
      <c r="C3107" s="7" t="n">
        <v>60</v>
      </c>
      <c r="D3107" s="7" t="s">
        <v>104</v>
      </c>
      <c r="E3107" s="7" t="n">
        <v>96</v>
      </c>
      <c r="F3107" s="7" t="n">
        <v>4</v>
      </c>
      <c r="G3107" s="14" t="n">
        <v>4084.1</v>
      </c>
      <c r="H3107" s="14" t="n">
        <v>10466.37</v>
      </c>
      <c r="I3107" s="14" t="n">
        <v>0</v>
      </c>
      <c r="J3107" s="14" t="n">
        <v>0</v>
      </c>
      <c r="K3107" s="14" t="n">
        <v>130000</v>
      </c>
      <c r="L3107" s="14" t="n">
        <v>25050</v>
      </c>
      <c r="M3107" s="14"/>
      <c r="N3107" s="14"/>
      <c r="O3107" s="14" t="n">
        <v>0</v>
      </c>
      <c r="P3107" s="7" t="n">
        <v>10</v>
      </c>
      <c r="Q3107" s="7" t="n">
        <v>25</v>
      </c>
      <c r="R3107" s="7" t="n">
        <v>0</v>
      </c>
      <c r="S3107" s="7" t="n">
        <v>0.182</v>
      </c>
      <c r="T3107" s="7" t="n">
        <v>0</v>
      </c>
      <c r="U3107" s="7" t="n">
        <v>0</v>
      </c>
      <c r="V3107" s="7" t="n">
        <v>0.023</v>
      </c>
      <c r="W3107" s="7"/>
    </row>
    <row r="3108" customFormat="false" ht="15" hidden="false" customHeight="false" outlineLevel="0" collapsed="false">
      <c r="A3108" s="7" t="s">
        <v>3223</v>
      </c>
      <c r="B3108" s="7" t="s">
        <v>128</v>
      </c>
      <c r="C3108" s="7" t="n">
        <v>32</v>
      </c>
      <c r="D3108" s="7" t="s">
        <v>104</v>
      </c>
      <c r="E3108" s="7" t="n">
        <v>5</v>
      </c>
      <c r="F3108" s="7" t="n">
        <v>3</v>
      </c>
      <c r="G3108" s="14" t="n">
        <v>2148.8</v>
      </c>
      <c r="H3108" s="14" t="n">
        <v>9854.02</v>
      </c>
      <c r="I3108" s="14" t="n">
        <v>0</v>
      </c>
      <c r="J3108" s="14" t="n">
        <v>0</v>
      </c>
      <c r="K3108" s="14" t="n">
        <v>0</v>
      </c>
      <c r="L3108" s="14" t="n">
        <v>0</v>
      </c>
      <c r="M3108" s="14" t="n">
        <v>9200</v>
      </c>
      <c r="N3108" s="14" t="n">
        <v>50.2</v>
      </c>
      <c r="O3108" s="14" t="n">
        <v>0</v>
      </c>
      <c r="P3108" s="7" t="n">
        <v>403</v>
      </c>
      <c r="Q3108" s="7" t="n">
        <v>0</v>
      </c>
      <c r="R3108" s="7" t="n">
        <v>0</v>
      </c>
      <c r="S3108" s="7"/>
      <c r="T3108" s="7" t="n">
        <v>0</v>
      </c>
      <c r="U3108" s="7" t="n">
        <v>0</v>
      </c>
      <c r="V3108" s="7" t="n">
        <v>0.1451</v>
      </c>
      <c r="W3108" s="7" t="s">
        <v>117</v>
      </c>
    </row>
    <row r="3109" customFormat="false" ht="15" hidden="false" customHeight="false" outlineLevel="0" collapsed="false">
      <c r="A3109" s="7" t="s">
        <v>3224</v>
      </c>
      <c r="B3109" s="7" t="s">
        <v>108</v>
      </c>
      <c r="C3109" s="7" t="n">
        <v>43</v>
      </c>
      <c r="D3109" s="7" t="s">
        <v>104</v>
      </c>
      <c r="E3109" s="7" t="n">
        <v>70</v>
      </c>
      <c r="F3109" s="7" t="n">
        <v>3</v>
      </c>
      <c r="G3109" s="14" t="n">
        <v>8790.61</v>
      </c>
      <c r="H3109" s="14" t="n">
        <v>0</v>
      </c>
      <c r="I3109" s="14" t="n">
        <v>80300</v>
      </c>
      <c r="J3109" s="14" t="n">
        <v>0</v>
      </c>
      <c r="K3109" s="14" t="n">
        <v>132800</v>
      </c>
      <c r="L3109" s="14" t="n">
        <v>0</v>
      </c>
      <c r="M3109" s="14"/>
      <c r="N3109" s="14"/>
      <c r="O3109" s="14" t="n">
        <v>0</v>
      </c>
      <c r="P3109" s="7" t="n">
        <v>14</v>
      </c>
      <c r="Q3109" s="7" t="n">
        <v>74</v>
      </c>
      <c r="R3109" s="7" t="n">
        <v>0</v>
      </c>
      <c r="S3109" s="7" t="n">
        <v>0.423</v>
      </c>
      <c r="T3109" s="7" t="n">
        <v>0</v>
      </c>
      <c r="U3109" s="7" t="n">
        <v>0</v>
      </c>
      <c r="V3109" s="7" t="n">
        <v>0.0296</v>
      </c>
      <c r="W3109" s="7"/>
    </row>
    <row r="3110" customFormat="false" ht="15" hidden="false" customHeight="false" outlineLevel="0" collapsed="false">
      <c r="A3110" s="7" t="s">
        <v>3225</v>
      </c>
      <c r="B3110" s="7" t="s">
        <v>108</v>
      </c>
      <c r="C3110" s="7" t="n">
        <v>42</v>
      </c>
      <c r="D3110" s="7" t="s">
        <v>102</v>
      </c>
      <c r="E3110" s="7" t="n">
        <v>32</v>
      </c>
      <c r="F3110" s="7" t="n">
        <v>1</v>
      </c>
      <c r="G3110" s="14" t="n">
        <v>4177.11</v>
      </c>
      <c r="H3110" s="14" t="n">
        <v>0</v>
      </c>
      <c r="I3110" s="14" t="n">
        <v>0</v>
      </c>
      <c r="J3110" s="14" t="n">
        <v>0</v>
      </c>
      <c r="K3110" s="14" t="n">
        <v>0</v>
      </c>
      <c r="L3110" s="14" t="n">
        <v>0</v>
      </c>
      <c r="M3110" s="14"/>
      <c r="N3110" s="14"/>
      <c r="O3110" s="14" t="n">
        <v>0</v>
      </c>
      <c r="P3110" s="7" t="n">
        <v>34</v>
      </c>
      <c r="Q3110" s="7" t="n">
        <v>22</v>
      </c>
      <c r="R3110" s="7" t="n">
        <v>14</v>
      </c>
      <c r="S3110" s="7" t="n">
        <v>0.731</v>
      </c>
      <c r="T3110" s="7" t="n">
        <v>0</v>
      </c>
      <c r="U3110" s="7" t="n">
        <v>0</v>
      </c>
      <c r="V3110" s="7" t="n">
        <v>0.1025</v>
      </c>
      <c r="W3110" s="7"/>
    </row>
    <row r="3111" customFormat="false" ht="15" hidden="false" customHeight="false" outlineLevel="0" collapsed="false">
      <c r="A3111" s="7" t="s">
        <v>3226</v>
      </c>
      <c r="B3111" s="7" t="s">
        <v>101</v>
      </c>
      <c r="C3111" s="7" t="n">
        <v>33</v>
      </c>
      <c r="D3111" s="7" t="s">
        <v>104</v>
      </c>
      <c r="E3111" s="7" t="n">
        <v>63</v>
      </c>
      <c r="F3111" s="7" t="n">
        <v>2</v>
      </c>
      <c r="G3111" s="14" t="n">
        <v>5350.84</v>
      </c>
      <c r="H3111" s="14" t="n">
        <v>20517.01</v>
      </c>
      <c r="I3111" s="14" t="n">
        <v>0</v>
      </c>
      <c r="J3111" s="14" t="n">
        <v>0</v>
      </c>
      <c r="K3111" s="14" t="n">
        <v>0</v>
      </c>
      <c r="L3111" s="14" t="n">
        <v>0</v>
      </c>
      <c r="M3111" s="14"/>
      <c r="N3111" s="14"/>
      <c r="O3111" s="14" t="n">
        <v>0</v>
      </c>
      <c r="P3111" s="7" t="n">
        <v>166</v>
      </c>
      <c r="Q3111" s="7" t="n">
        <v>0</v>
      </c>
      <c r="R3111" s="7" t="n">
        <v>0</v>
      </c>
      <c r="S3111" s="7"/>
      <c r="T3111" s="7" t="n">
        <v>0</v>
      </c>
      <c r="U3111" s="7" t="n">
        <v>0</v>
      </c>
      <c r="V3111" s="7" t="n">
        <v>0.1843</v>
      </c>
      <c r="W3111" s="7"/>
    </row>
    <row r="3112" customFormat="false" ht="15" hidden="false" customHeight="false" outlineLevel="0" collapsed="false">
      <c r="A3112" s="7" t="s">
        <v>3227</v>
      </c>
      <c r="B3112" s="7" t="s">
        <v>106</v>
      </c>
      <c r="C3112" s="7" t="n">
        <v>40</v>
      </c>
      <c r="D3112" s="7" t="s">
        <v>102</v>
      </c>
      <c r="E3112" s="7" t="n">
        <v>66</v>
      </c>
      <c r="F3112" s="7" t="n">
        <v>1</v>
      </c>
      <c r="G3112" s="14" t="n">
        <v>5165.7</v>
      </c>
      <c r="H3112" s="14" t="n">
        <v>0</v>
      </c>
      <c r="I3112" s="14" t="n">
        <v>0</v>
      </c>
      <c r="J3112" s="14" t="n">
        <v>0</v>
      </c>
      <c r="K3112" s="14" t="n">
        <v>0</v>
      </c>
      <c r="L3112" s="14" t="n">
        <v>0</v>
      </c>
      <c r="M3112" s="14"/>
      <c r="N3112" s="14"/>
      <c r="O3112" s="14" t="n">
        <v>0</v>
      </c>
      <c r="P3112" s="7" t="n">
        <v>14</v>
      </c>
      <c r="Q3112" s="7" t="n">
        <v>12</v>
      </c>
      <c r="R3112" s="7" t="n">
        <v>6</v>
      </c>
      <c r="S3112" s="7" t="n">
        <v>0.166</v>
      </c>
      <c r="T3112" s="7" t="n">
        <v>1</v>
      </c>
      <c r="U3112" s="7" t="n">
        <v>1</v>
      </c>
      <c r="V3112" s="7" t="n">
        <v>0.2516</v>
      </c>
      <c r="W3112" s="7"/>
    </row>
    <row r="3113" customFormat="false" ht="15" hidden="false" customHeight="false" outlineLevel="0" collapsed="false">
      <c r="A3113" s="7" t="s">
        <v>3228</v>
      </c>
      <c r="B3113" s="7" t="s">
        <v>101</v>
      </c>
      <c r="C3113" s="7" t="n">
        <v>47</v>
      </c>
      <c r="D3113" s="7" t="s">
        <v>102</v>
      </c>
      <c r="E3113" s="7" t="n">
        <v>131</v>
      </c>
      <c r="F3113" s="7" t="n">
        <v>3</v>
      </c>
      <c r="G3113" s="14" t="n">
        <v>6735.02</v>
      </c>
      <c r="H3113" s="14" t="n">
        <v>0</v>
      </c>
      <c r="I3113" s="14" t="n">
        <v>0</v>
      </c>
      <c r="J3113" s="14" t="n">
        <v>0</v>
      </c>
      <c r="K3113" s="14" t="n">
        <v>0</v>
      </c>
      <c r="L3113" s="14" t="n">
        <v>0</v>
      </c>
      <c r="M3113" s="14" t="n">
        <v>8000</v>
      </c>
      <c r="N3113" s="14" t="n">
        <v>58.7</v>
      </c>
      <c r="O3113" s="14" t="n">
        <v>246.84</v>
      </c>
      <c r="P3113" s="7" t="n">
        <v>15</v>
      </c>
      <c r="Q3113" s="7" t="n">
        <v>35</v>
      </c>
      <c r="R3113" s="7" t="n">
        <v>0</v>
      </c>
      <c r="S3113" s="7" t="n">
        <v>0.698</v>
      </c>
      <c r="T3113" s="7" t="n">
        <v>0</v>
      </c>
      <c r="U3113" s="7" t="n">
        <v>0</v>
      </c>
      <c r="V3113" s="7" t="n">
        <v>0.0526</v>
      </c>
      <c r="W3113" s="7"/>
    </row>
    <row r="3114" customFormat="false" ht="15" hidden="false" customHeight="false" outlineLevel="0" collapsed="false">
      <c r="A3114" s="7" t="s">
        <v>3229</v>
      </c>
      <c r="B3114" s="7" t="s">
        <v>101</v>
      </c>
      <c r="C3114" s="7" t="n">
        <v>29</v>
      </c>
      <c r="D3114" s="7" t="s">
        <v>102</v>
      </c>
      <c r="E3114" s="7" t="n">
        <v>44</v>
      </c>
      <c r="F3114" s="7" t="n">
        <v>3</v>
      </c>
      <c r="G3114" s="14" t="n">
        <v>4055.85</v>
      </c>
      <c r="H3114" s="14" t="n">
        <v>0</v>
      </c>
      <c r="I3114" s="14" t="n">
        <v>0</v>
      </c>
      <c r="J3114" s="14" t="n">
        <v>0</v>
      </c>
      <c r="K3114" s="14" t="n">
        <v>0</v>
      </c>
      <c r="L3114" s="14" t="n">
        <v>18930</v>
      </c>
      <c r="M3114" s="14" t="n">
        <v>5300</v>
      </c>
      <c r="N3114" s="14" t="n">
        <v>29.7</v>
      </c>
      <c r="O3114" s="14" t="n">
        <v>0</v>
      </c>
      <c r="P3114" s="7" t="n">
        <v>103</v>
      </c>
      <c r="Q3114" s="7" t="n">
        <v>0</v>
      </c>
      <c r="R3114" s="7" t="n">
        <v>8</v>
      </c>
      <c r="S3114" s="7"/>
      <c r="T3114" s="7" t="n">
        <v>0</v>
      </c>
      <c r="U3114" s="7" t="n">
        <v>0</v>
      </c>
      <c r="V3114" s="7" t="n">
        <v>0.2623</v>
      </c>
      <c r="W3114" s="7"/>
    </row>
    <row r="3115" customFormat="false" ht="15" hidden="false" customHeight="false" outlineLevel="0" collapsed="false">
      <c r="A3115" s="7" t="s">
        <v>3230</v>
      </c>
      <c r="B3115" s="7" t="s">
        <v>128</v>
      </c>
      <c r="C3115" s="7" t="n">
        <v>19</v>
      </c>
      <c r="D3115" s="7" t="s">
        <v>104</v>
      </c>
      <c r="E3115" s="7" t="n">
        <v>4</v>
      </c>
      <c r="F3115" s="7" t="n">
        <v>2</v>
      </c>
      <c r="G3115" s="14" t="n">
        <v>13687.91</v>
      </c>
      <c r="H3115" s="14" t="n">
        <v>0</v>
      </c>
      <c r="I3115" s="14" t="n">
        <v>0</v>
      </c>
      <c r="J3115" s="14" t="n">
        <v>0</v>
      </c>
      <c r="K3115" s="14" t="n">
        <v>0</v>
      </c>
      <c r="L3115" s="14" t="n">
        <v>0</v>
      </c>
      <c r="M3115" s="14" t="n">
        <v>8300</v>
      </c>
      <c r="N3115" s="14" t="n">
        <v>36.3</v>
      </c>
      <c r="O3115" s="14" t="n">
        <v>1292.98</v>
      </c>
      <c r="P3115" s="7" t="n">
        <v>1</v>
      </c>
      <c r="Q3115" s="7" t="n">
        <v>76</v>
      </c>
      <c r="R3115" s="7" t="n">
        <v>19</v>
      </c>
      <c r="S3115" s="7" t="n">
        <v>0.861</v>
      </c>
      <c r="T3115" s="7" t="n">
        <v>0</v>
      </c>
      <c r="U3115" s="7" t="n">
        <v>0</v>
      </c>
      <c r="V3115" s="7" t="n">
        <v>0.0237</v>
      </c>
      <c r="W3115" s="7"/>
    </row>
    <row r="3116" customFormat="false" ht="15" hidden="false" customHeight="false" outlineLevel="0" collapsed="false">
      <c r="A3116" s="7" t="s">
        <v>3231</v>
      </c>
      <c r="B3116" s="7" t="s">
        <v>108</v>
      </c>
      <c r="C3116" s="7" t="n">
        <v>40</v>
      </c>
      <c r="D3116" s="7" t="s">
        <v>102</v>
      </c>
      <c r="E3116" s="7" t="n">
        <v>63</v>
      </c>
      <c r="F3116" s="7" t="n">
        <v>2</v>
      </c>
      <c r="G3116" s="14" t="n">
        <v>854.85</v>
      </c>
      <c r="H3116" s="14" t="n">
        <v>0</v>
      </c>
      <c r="I3116" s="14" t="n">
        <v>0</v>
      </c>
      <c r="J3116" s="14" t="n">
        <v>0</v>
      </c>
      <c r="K3116" s="14" t="n">
        <v>0</v>
      </c>
      <c r="L3116" s="14" t="n">
        <v>7160</v>
      </c>
      <c r="M3116" s="14"/>
      <c r="N3116" s="14"/>
      <c r="O3116" s="14" t="n">
        <v>0</v>
      </c>
      <c r="P3116" s="7" t="n">
        <v>7</v>
      </c>
      <c r="Q3116" s="7" t="n">
        <v>15</v>
      </c>
      <c r="R3116" s="7" t="n">
        <v>0</v>
      </c>
      <c r="S3116" s="7" t="n">
        <v>0.641</v>
      </c>
      <c r="T3116" s="7" t="n">
        <v>0</v>
      </c>
      <c r="U3116" s="7" t="n">
        <v>1</v>
      </c>
      <c r="V3116" s="7" t="n">
        <v>0.1092</v>
      </c>
      <c r="W3116" s="7"/>
    </row>
    <row r="3117" customFormat="false" ht="15" hidden="false" customHeight="false" outlineLevel="0" collapsed="false">
      <c r="A3117" s="7" t="s">
        <v>3232</v>
      </c>
      <c r="B3117" s="7" t="s">
        <v>108</v>
      </c>
      <c r="C3117" s="7" t="n">
        <v>35</v>
      </c>
      <c r="D3117" s="7" t="s">
        <v>104</v>
      </c>
      <c r="E3117" s="7" t="n">
        <v>42</v>
      </c>
      <c r="F3117" s="7" t="n">
        <v>4</v>
      </c>
      <c r="G3117" s="14" t="n">
        <v>11644.33</v>
      </c>
      <c r="H3117" s="14" t="n">
        <v>0</v>
      </c>
      <c r="I3117" s="14" t="n">
        <v>0</v>
      </c>
      <c r="J3117" s="14" t="n">
        <v>0</v>
      </c>
      <c r="K3117" s="14" t="n">
        <v>181800</v>
      </c>
      <c r="L3117" s="14" t="n">
        <v>0</v>
      </c>
      <c r="M3117" s="14" t="n">
        <v>18600</v>
      </c>
      <c r="N3117" s="14" t="n">
        <v>51.5</v>
      </c>
      <c r="O3117" s="14" t="n">
        <v>432.77</v>
      </c>
      <c r="P3117" s="7" t="n">
        <v>8</v>
      </c>
      <c r="Q3117" s="7" t="n">
        <v>47</v>
      </c>
      <c r="R3117" s="7" t="n">
        <v>16</v>
      </c>
      <c r="S3117" s="7" t="n">
        <v>0.915</v>
      </c>
      <c r="T3117" s="7" t="n">
        <v>0</v>
      </c>
      <c r="U3117" s="7" t="n">
        <v>0</v>
      </c>
      <c r="V3117" s="7" t="n">
        <v>0.015</v>
      </c>
      <c r="W3117" s="7"/>
    </row>
    <row r="3118" customFormat="false" ht="15" hidden="false" customHeight="false" outlineLevel="0" collapsed="false">
      <c r="A3118" s="7" t="s">
        <v>3233</v>
      </c>
      <c r="B3118" s="7" t="s">
        <v>108</v>
      </c>
      <c r="C3118" s="7" t="n">
        <v>59</v>
      </c>
      <c r="D3118" s="7" t="s">
        <v>104</v>
      </c>
      <c r="E3118" s="7" t="n">
        <v>77</v>
      </c>
      <c r="F3118" s="7" t="n">
        <v>4</v>
      </c>
      <c r="G3118" s="14" t="n">
        <v>5115.52</v>
      </c>
      <c r="H3118" s="14" t="n">
        <v>4179.36</v>
      </c>
      <c r="I3118" s="14" t="n">
        <v>0</v>
      </c>
      <c r="J3118" s="14" t="n">
        <v>0</v>
      </c>
      <c r="K3118" s="14" t="n">
        <v>0</v>
      </c>
      <c r="L3118" s="14" t="n">
        <v>20710</v>
      </c>
      <c r="M3118" s="14" t="n">
        <v>10400</v>
      </c>
      <c r="N3118" s="14" t="n">
        <v>45.2</v>
      </c>
      <c r="O3118" s="14" t="n">
        <v>634.03</v>
      </c>
      <c r="P3118" s="7" t="n">
        <v>8</v>
      </c>
      <c r="Q3118" s="7" t="n">
        <v>57</v>
      </c>
      <c r="R3118" s="7" t="n">
        <v>3</v>
      </c>
      <c r="S3118" s="7" t="n">
        <v>0.1</v>
      </c>
      <c r="T3118" s="7" t="n">
        <v>0</v>
      </c>
      <c r="U3118" s="7" t="n">
        <v>0</v>
      </c>
      <c r="V3118" s="7" t="n">
        <v>0.0203</v>
      </c>
      <c r="W3118" s="7"/>
    </row>
    <row r="3119" customFormat="false" ht="15" hidden="false" customHeight="false" outlineLevel="0" collapsed="false">
      <c r="A3119" s="7" t="s">
        <v>3234</v>
      </c>
      <c r="B3119" s="7" t="s">
        <v>108</v>
      </c>
      <c r="C3119" s="7" t="n">
        <v>32</v>
      </c>
      <c r="D3119" s="7" t="s">
        <v>104</v>
      </c>
      <c r="E3119" s="7" t="n">
        <v>14</v>
      </c>
      <c r="F3119" s="7" t="n">
        <v>2</v>
      </c>
      <c r="G3119" s="14" t="n">
        <v>1219.91</v>
      </c>
      <c r="H3119" s="14" t="n">
        <v>5906.34</v>
      </c>
      <c r="I3119" s="14" t="n">
        <v>0</v>
      </c>
      <c r="J3119" s="14" t="n">
        <v>0</v>
      </c>
      <c r="K3119" s="14" t="n">
        <v>0</v>
      </c>
      <c r="L3119" s="14" t="n">
        <v>0</v>
      </c>
      <c r="M3119" s="14"/>
      <c r="N3119" s="14"/>
      <c r="O3119" s="14" t="n">
        <v>0</v>
      </c>
      <c r="P3119" s="7" t="n">
        <v>28</v>
      </c>
      <c r="Q3119" s="7" t="n">
        <v>11</v>
      </c>
      <c r="R3119" s="7" t="n">
        <v>0</v>
      </c>
      <c r="S3119" s="7" t="n">
        <v>0.69</v>
      </c>
      <c r="T3119" s="7" t="n">
        <v>1</v>
      </c>
      <c r="U3119" s="7" t="n">
        <v>0</v>
      </c>
      <c r="V3119" s="7" t="n">
        <v>0.1106</v>
      </c>
      <c r="W3119" s="7"/>
    </row>
    <row r="3120" customFormat="false" ht="15" hidden="false" customHeight="false" outlineLevel="0" collapsed="false">
      <c r="A3120" s="7" t="s">
        <v>3235</v>
      </c>
      <c r="B3120" s="7" t="s">
        <v>106</v>
      </c>
      <c r="C3120" s="7" t="n">
        <v>19</v>
      </c>
      <c r="D3120" s="7" t="s">
        <v>104</v>
      </c>
      <c r="E3120" s="7" t="n">
        <v>3</v>
      </c>
      <c r="F3120" s="7" t="n">
        <v>3</v>
      </c>
      <c r="G3120" s="14" t="n">
        <v>7241.62</v>
      </c>
      <c r="H3120" s="14" t="n">
        <v>36127.19</v>
      </c>
      <c r="I3120" s="14" t="n">
        <v>0</v>
      </c>
      <c r="J3120" s="14" t="n">
        <v>0</v>
      </c>
      <c r="K3120" s="14" t="n">
        <v>179200</v>
      </c>
      <c r="L3120" s="14" t="n">
        <v>0</v>
      </c>
      <c r="M3120" s="14"/>
      <c r="N3120" s="14"/>
      <c r="O3120" s="14" t="n">
        <v>0</v>
      </c>
      <c r="P3120" s="7" t="n">
        <v>0</v>
      </c>
      <c r="Q3120" s="7" t="n">
        <v>49</v>
      </c>
      <c r="R3120" s="7" t="n">
        <v>14</v>
      </c>
      <c r="S3120" s="7" t="n">
        <v>0.861</v>
      </c>
      <c r="T3120" s="7" t="n">
        <v>0</v>
      </c>
      <c r="U3120" s="7" t="n">
        <v>0</v>
      </c>
      <c r="V3120" s="7" t="n">
        <v>0.0359</v>
      </c>
      <c r="W3120" s="7"/>
    </row>
    <row r="3121" customFormat="false" ht="15" hidden="false" customHeight="false" outlineLevel="0" collapsed="false">
      <c r="A3121" s="7" t="s">
        <v>3236</v>
      </c>
      <c r="B3121" s="7" t="s">
        <v>108</v>
      </c>
      <c r="C3121" s="7" t="n">
        <v>48</v>
      </c>
      <c r="D3121" s="7" t="s">
        <v>104</v>
      </c>
      <c r="E3121" s="7" t="n">
        <v>38</v>
      </c>
      <c r="F3121" s="7" t="n">
        <v>5</v>
      </c>
      <c r="G3121" s="14" t="n">
        <v>27228.61</v>
      </c>
      <c r="H3121" s="14" t="n">
        <v>66524.41</v>
      </c>
      <c r="I3121" s="14" t="n">
        <v>0</v>
      </c>
      <c r="J3121" s="14" t="n">
        <v>0</v>
      </c>
      <c r="K3121" s="14" t="n">
        <v>0</v>
      </c>
      <c r="L3121" s="14" t="n">
        <v>4540</v>
      </c>
      <c r="M3121" s="14" t="n">
        <v>40000</v>
      </c>
      <c r="N3121" s="14" t="n">
        <v>50.9</v>
      </c>
      <c r="O3121" s="14" t="n">
        <v>10718.36</v>
      </c>
      <c r="P3121" s="7" t="n">
        <v>2</v>
      </c>
      <c r="Q3121" s="7" t="n">
        <v>140</v>
      </c>
      <c r="R3121" s="7" t="n">
        <v>22</v>
      </c>
      <c r="S3121" s="7" t="n">
        <v>0.786</v>
      </c>
      <c r="T3121" s="7" t="n">
        <v>0</v>
      </c>
      <c r="U3121" s="7" t="n">
        <v>0</v>
      </c>
      <c r="V3121" s="7" t="n">
        <v>0.009</v>
      </c>
      <c r="W3121" s="7"/>
    </row>
    <row r="3122" customFormat="false" ht="15" hidden="false" customHeight="false" outlineLevel="0" collapsed="false">
      <c r="A3122" s="7" t="s">
        <v>3237</v>
      </c>
      <c r="B3122" s="7" t="s">
        <v>106</v>
      </c>
      <c r="C3122" s="7" t="n">
        <v>70</v>
      </c>
      <c r="D3122" s="7" t="s">
        <v>102</v>
      </c>
      <c r="E3122" s="7" t="n">
        <v>242</v>
      </c>
      <c r="F3122" s="7" t="n">
        <v>1</v>
      </c>
      <c r="G3122" s="14" t="n">
        <v>1769.47</v>
      </c>
      <c r="H3122" s="14" t="n">
        <v>0</v>
      </c>
      <c r="I3122" s="14" t="n">
        <v>0</v>
      </c>
      <c r="J3122" s="14" t="n">
        <v>0</v>
      </c>
      <c r="K3122" s="14" t="n">
        <v>0</v>
      </c>
      <c r="L3122" s="14" t="n">
        <v>0</v>
      </c>
      <c r="M3122" s="14"/>
      <c r="N3122" s="14"/>
      <c r="O3122" s="14" t="n">
        <v>0</v>
      </c>
      <c r="P3122" s="7" t="n">
        <v>17</v>
      </c>
      <c r="Q3122" s="7" t="n">
        <v>6</v>
      </c>
      <c r="R3122" s="7" t="n">
        <v>7</v>
      </c>
      <c r="S3122" s="7" t="n">
        <v>0.415</v>
      </c>
      <c r="T3122" s="7" t="n">
        <v>0</v>
      </c>
      <c r="U3122" s="7" t="n">
        <v>0</v>
      </c>
      <c r="V3122" s="7" t="n">
        <v>0.13</v>
      </c>
      <c r="W3122" s="7"/>
    </row>
    <row r="3123" customFormat="false" ht="15" hidden="false" customHeight="false" outlineLevel="0" collapsed="false">
      <c r="A3123" s="7" t="s">
        <v>3238</v>
      </c>
      <c r="B3123" s="7" t="s">
        <v>101</v>
      </c>
      <c r="C3123" s="7" t="n">
        <v>49</v>
      </c>
      <c r="D3123" s="7" t="s">
        <v>102</v>
      </c>
      <c r="E3123" s="7" t="n">
        <v>53</v>
      </c>
      <c r="F3123" s="7" t="n">
        <v>3</v>
      </c>
      <c r="G3123" s="14" t="n">
        <v>12053.58</v>
      </c>
      <c r="H3123" s="14" t="n">
        <v>101480.01</v>
      </c>
      <c r="I3123" s="14" t="n">
        <v>0</v>
      </c>
      <c r="J3123" s="14" t="n">
        <v>0</v>
      </c>
      <c r="K3123" s="14" t="n">
        <v>0</v>
      </c>
      <c r="L3123" s="14" t="n">
        <v>18230</v>
      </c>
      <c r="M3123" s="14"/>
      <c r="N3123" s="14"/>
      <c r="O3123" s="14" t="n">
        <v>0</v>
      </c>
      <c r="P3123" s="7" t="n">
        <v>13</v>
      </c>
      <c r="Q3123" s="7" t="n">
        <v>30</v>
      </c>
      <c r="R3123" s="7" t="n">
        <v>10</v>
      </c>
      <c r="S3123" s="7" t="n">
        <v>0.754</v>
      </c>
      <c r="T3123" s="7" t="n">
        <v>1</v>
      </c>
      <c r="U3123" s="7" t="n">
        <v>0</v>
      </c>
      <c r="V3123" s="7" t="n">
        <v>0.126</v>
      </c>
      <c r="W3123" s="7"/>
    </row>
    <row r="3124" customFormat="false" ht="15" hidden="false" customHeight="false" outlineLevel="0" collapsed="false">
      <c r="A3124" s="7" t="s">
        <v>3239</v>
      </c>
      <c r="B3124" s="7" t="s">
        <v>101</v>
      </c>
      <c r="C3124" s="7" t="n">
        <v>44</v>
      </c>
      <c r="D3124" s="7" t="s">
        <v>104</v>
      </c>
      <c r="E3124" s="7" t="n">
        <v>9</v>
      </c>
      <c r="F3124" s="7" t="n">
        <v>3</v>
      </c>
      <c r="G3124" s="14" t="n">
        <v>1018.1</v>
      </c>
      <c r="H3124" s="14" t="n">
        <v>8113.58</v>
      </c>
      <c r="I3124" s="14" t="n">
        <v>0</v>
      </c>
      <c r="J3124" s="14" t="n">
        <v>0</v>
      </c>
      <c r="K3124" s="14" t="n">
        <v>0</v>
      </c>
      <c r="L3124" s="14" t="n">
        <v>22780</v>
      </c>
      <c r="M3124" s="14"/>
      <c r="N3124" s="14"/>
      <c r="O3124" s="14" t="n">
        <v>0</v>
      </c>
      <c r="P3124" s="7" t="n">
        <v>5</v>
      </c>
      <c r="Q3124" s="7" t="n">
        <v>35</v>
      </c>
      <c r="R3124" s="7" t="n">
        <v>0</v>
      </c>
      <c r="S3124" s="7" t="n">
        <v>0.595</v>
      </c>
      <c r="T3124" s="7" t="n">
        <v>1</v>
      </c>
      <c r="U3124" s="7" t="n">
        <v>0</v>
      </c>
      <c r="V3124" s="7" t="n">
        <v>0.0446</v>
      </c>
      <c r="W3124" s="7"/>
    </row>
    <row r="3125" customFormat="false" ht="15" hidden="false" customHeight="false" outlineLevel="0" collapsed="false">
      <c r="A3125" s="7" t="s">
        <v>3240</v>
      </c>
      <c r="B3125" s="7" t="s">
        <v>108</v>
      </c>
      <c r="C3125" s="7" t="n">
        <v>50</v>
      </c>
      <c r="D3125" s="7" t="s">
        <v>104</v>
      </c>
      <c r="E3125" s="7" t="n">
        <v>62</v>
      </c>
      <c r="F3125" s="7" t="n">
        <v>4</v>
      </c>
      <c r="G3125" s="14" t="n">
        <v>4461.82</v>
      </c>
      <c r="H3125" s="14" t="n">
        <v>25554.15</v>
      </c>
      <c r="I3125" s="14" t="n">
        <v>27200</v>
      </c>
      <c r="J3125" s="14" t="n">
        <v>0</v>
      </c>
      <c r="K3125" s="14" t="n">
        <v>0</v>
      </c>
      <c r="L3125" s="14" t="n">
        <v>0</v>
      </c>
      <c r="M3125" s="14" t="n">
        <v>10700</v>
      </c>
      <c r="N3125" s="14" t="n">
        <v>28.3</v>
      </c>
      <c r="O3125" s="14" t="n">
        <v>442.16</v>
      </c>
      <c r="P3125" s="7" t="n">
        <v>14</v>
      </c>
      <c r="Q3125" s="7" t="n">
        <v>30</v>
      </c>
      <c r="R3125" s="7" t="n">
        <v>6</v>
      </c>
      <c r="S3125" s="7" t="n">
        <v>0.333</v>
      </c>
      <c r="T3125" s="7" t="n">
        <v>0</v>
      </c>
      <c r="U3125" s="7" t="n">
        <v>0</v>
      </c>
      <c r="V3125" s="7" t="n">
        <v>0.016</v>
      </c>
      <c r="W3125" s="7"/>
    </row>
    <row r="3126" customFormat="false" ht="15" hidden="false" customHeight="false" outlineLevel="0" collapsed="false">
      <c r="A3126" s="7" t="s">
        <v>3241</v>
      </c>
      <c r="B3126" s="7" t="s">
        <v>106</v>
      </c>
      <c r="C3126" s="7" t="n">
        <v>34</v>
      </c>
      <c r="D3126" s="7" t="s">
        <v>102</v>
      </c>
      <c r="E3126" s="7" t="n">
        <v>11</v>
      </c>
      <c r="F3126" s="7" t="n">
        <v>1</v>
      </c>
      <c r="G3126" s="14" t="n">
        <v>5734.77</v>
      </c>
      <c r="H3126" s="14" t="n">
        <v>0</v>
      </c>
      <c r="I3126" s="14" t="n">
        <v>0</v>
      </c>
      <c r="J3126" s="14" t="n">
        <v>0</v>
      </c>
      <c r="K3126" s="14" t="n">
        <v>0</v>
      </c>
      <c r="L3126" s="14" t="n">
        <v>0</v>
      </c>
      <c r="M3126" s="14"/>
      <c r="N3126" s="14"/>
      <c r="O3126" s="14" t="n">
        <v>0</v>
      </c>
      <c r="P3126" s="7" t="n">
        <v>20</v>
      </c>
      <c r="Q3126" s="7" t="n">
        <v>18</v>
      </c>
      <c r="R3126" s="7" t="n">
        <v>9</v>
      </c>
      <c r="S3126" s="7" t="n">
        <v>0.588</v>
      </c>
      <c r="T3126" s="7" t="n">
        <v>0</v>
      </c>
      <c r="U3126" s="7" t="n">
        <v>0</v>
      </c>
      <c r="V3126" s="7" t="n">
        <v>0.1425</v>
      </c>
      <c r="W3126" s="7"/>
    </row>
    <row r="3127" customFormat="false" ht="15" hidden="false" customHeight="false" outlineLevel="0" collapsed="false">
      <c r="A3127" s="7" t="s">
        <v>3242</v>
      </c>
      <c r="B3127" s="7" t="s">
        <v>128</v>
      </c>
      <c r="C3127" s="7" t="n">
        <v>50</v>
      </c>
      <c r="D3127" s="7" t="s">
        <v>104</v>
      </c>
      <c r="E3127" s="7" t="n">
        <v>200</v>
      </c>
      <c r="F3127" s="7" t="n">
        <v>2</v>
      </c>
      <c r="G3127" s="14" t="n">
        <v>2307.75</v>
      </c>
      <c r="H3127" s="14" t="n">
        <v>0</v>
      </c>
      <c r="I3127" s="14" t="n">
        <v>0</v>
      </c>
      <c r="J3127" s="14" t="n">
        <v>0</v>
      </c>
      <c r="K3127" s="14" t="n">
        <v>0</v>
      </c>
      <c r="L3127" s="14" t="n">
        <v>21880</v>
      </c>
      <c r="M3127" s="14"/>
      <c r="N3127" s="14"/>
      <c r="O3127" s="14" t="n">
        <v>0</v>
      </c>
      <c r="P3127" s="7" t="n">
        <v>2</v>
      </c>
      <c r="Q3127" s="7" t="n">
        <v>47</v>
      </c>
      <c r="R3127" s="7" t="n">
        <v>13</v>
      </c>
      <c r="S3127" s="7" t="n">
        <v>0.656</v>
      </c>
      <c r="T3127" s="7" t="n">
        <v>1</v>
      </c>
      <c r="U3127" s="7" t="n">
        <v>0</v>
      </c>
      <c r="V3127" s="7" t="n">
        <v>0.042</v>
      </c>
      <c r="W3127" s="7"/>
    </row>
    <row r="3128" customFormat="false" ht="15" hidden="false" customHeight="false" outlineLevel="0" collapsed="false">
      <c r="A3128" s="7" t="s">
        <v>3243</v>
      </c>
      <c r="B3128" s="7" t="s">
        <v>101</v>
      </c>
      <c r="C3128" s="7" t="n">
        <v>39</v>
      </c>
      <c r="D3128" s="7" t="s">
        <v>104</v>
      </c>
      <c r="E3128" s="7" t="n">
        <v>121</v>
      </c>
      <c r="F3128" s="7" t="n">
        <v>4</v>
      </c>
      <c r="G3128" s="14" t="n">
        <v>26477.61</v>
      </c>
      <c r="H3128" s="14" t="n">
        <v>59868.99</v>
      </c>
      <c r="I3128" s="14" t="n">
        <v>0</v>
      </c>
      <c r="J3128" s="14" t="n">
        <v>0</v>
      </c>
      <c r="K3128" s="14" t="n">
        <v>0</v>
      </c>
      <c r="L3128" s="14" t="n">
        <v>24510</v>
      </c>
      <c r="M3128" s="14" t="n">
        <v>20200</v>
      </c>
      <c r="N3128" s="14" t="n">
        <v>61.4</v>
      </c>
      <c r="O3128" s="14" t="n">
        <v>1130.62</v>
      </c>
      <c r="P3128" s="7" t="n">
        <v>7</v>
      </c>
      <c r="Q3128" s="7" t="n">
        <v>41</v>
      </c>
      <c r="R3128" s="7" t="n">
        <v>0</v>
      </c>
      <c r="S3128" s="7" t="n">
        <v>0.73</v>
      </c>
      <c r="T3128" s="7" t="n">
        <v>0</v>
      </c>
      <c r="U3128" s="7" t="n">
        <v>0</v>
      </c>
      <c r="V3128" s="7" t="n">
        <v>0.0171</v>
      </c>
      <c r="W3128" s="7"/>
    </row>
    <row r="3129" customFormat="false" ht="15" hidden="false" customHeight="false" outlineLevel="0" collapsed="false">
      <c r="A3129" s="7" t="s">
        <v>3244</v>
      </c>
      <c r="B3129" s="7" t="s">
        <v>108</v>
      </c>
      <c r="C3129" s="7" t="n">
        <v>32</v>
      </c>
      <c r="D3129" s="7" t="s">
        <v>104</v>
      </c>
      <c r="E3129" s="7" t="n">
        <v>56</v>
      </c>
      <c r="F3129" s="7" t="n">
        <v>1</v>
      </c>
      <c r="G3129" s="14" t="n">
        <v>16510.96</v>
      </c>
      <c r="H3129" s="14" t="n">
        <v>0</v>
      </c>
      <c r="I3129" s="14" t="n">
        <v>0</v>
      </c>
      <c r="J3129" s="14" t="n">
        <v>0</v>
      </c>
      <c r="K3129" s="14" t="n">
        <v>0</v>
      </c>
      <c r="L3129" s="14" t="n">
        <v>0</v>
      </c>
      <c r="M3129" s="14"/>
      <c r="N3129" s="14"/>
      <c r="O3129" s="14" t="n">
        <v>0</v>
      </c>
      <c r="P3129" s="7" t="n">
        <v>7</v>
      </c>
      <c r="Q3129" s="7" t="n">
        <v>60</v>
      </c>
      <c r="R3129" s="7" t="n">
        <v>10</v>
      </c>
      <c r="S3129" s="7" t="n">
        <v>0.684</v>
      </c>
      <c r="T3129" s="7" t="n">
        <v>0</v>
      </c>
      <c r="U3129" s="7" t="n">
        <v>0</v>
      </c>
      <c r="V3129" s="7" t="n">
        <v>0.0392</v>
      </c>
      <c r="W3129" s="7"/>
    </row>
    <row r="3130" customFormat="false" ht="15" hidden="false" customHeight="false" outlineLevel="0" collapsed="false">
      <c r="A3130" s="7" t="s">
        <v>3245</v>
      </c>
      <c r="B3130" s="7" t="s">
        <v>106</v>
      </c>
      <c r="C3130" s="7" t="n">
        <v>74</v>
      </c>
      <c r="D3130" s="7" t="s">
        <v>104</v>
      </c>
      <c r="E3130" s="7" t="n">
        <v>322</v>
      </c>
      <c r="F3130" s="7" t="n">
        <v>3</v>
      </c>
      <c r="G3130" s="14" t="n">
        <v>2163.45</v>
      </c>
      <c r="H3130" s="14" t="n">
        <v>9047.74</v>
      </c>
      <c r="I3130" s="14" t="n">
        <v>9900</v>
      </c>
      <c r="J3130" s="14" t="n">
        <v>0</v>
      </c>
      <c r="K3130" s="14" t="n">
        <v>0</v>
      </c>
      <c r="L3130" s="14" t="n">
        <v>0</v>
      </c>
      <c r="M3130" s="14"/>
      <c r="N3130" s="14"/>
      <c r="O3130" s="14" t="n">
        <v>0</v>
      </c>
      <c r="P3130" s="7" t="n">
        <v>14</v>
      </c>
      <c r="Q3130" s="7" t="n">
        <v>25</v>
      </c>
      <c r="R3130" s="7" t="n">
        <v>6</v>
      </c>
      <c r="S3130" s="7" t="n">
        <v>0.345</v>
      </c>
      <c r="T3130" s="7" t="n">
        <v>0</v>
      </c>
      <c r="U3130" s="7" t="n">
        <v>0</v>
      </c>
      <c r="V3130" s="7" t="n">
        <v>0.0355</v>
      </c>
      <c r="W3130" s="7"/>
    </row>
    <row r="3131" customFormat="false" ht="15" hidden="false" customHeight="false" outlineLevel="0" collapsed="false">
      <c r="A3131" s="7" t="s">
        <v>3246</v>
      </c>
      <c r="B3131" s="7" t="s">
        <v>128</v>
      </c>
      <c r="C3131" s="7" t="n">
        <v>62</v>
      </c>
      <c r="D3131" s="7" t="s">
        <v>102</v>
      </c>
      <c r="E3131" s="7" t="n">
        <v>261</v>
      </c>
      <c r="F3131" s="7" t="n">
        <v>4</v>
      </c>
      <c r="G3131" s="14" t="n">
        <v>2340.05</v>
      </c>
      <c r="H3131" s="14" t="n">
        <v>2413.38</v>
      </c>
      <c r="I3131" s="14" t="n">
        <v>11600</v>
      </c>
      <c r="J3131" s="14" t="n">
        <v>0</v>
      </c>
      <c r="K3131" s="14" t="n">
        <v>0</v>
      </c>
      <c r="L3131" s="14" t="n">
        <v>0</v>
      </c>
      <c r="M3131" s="14" t="n">
        <v>11800</v>
      </c>
      <c r="N3131" s="14" t="n">
        <v>40.1</v>
      </c>
      <c r="O3131" s="14" t="n">
        <v>326.9</v>
      </c>
      <c r="P3131" s="7" t="n">
        <v>21</v>
      </c>
      <c r="Q3131" s="7" t="n">
        <v>21</v>
      </c>
      <c r="R3131" s="7" t="n">
        <v>0</v>
      </c>
      <c r="S3131" s="7" t="n">
        <v>0.071</v>
      </c>
      <c r="T3131" s="7" t="n">
        <v>1</v>
      </c>
      <c r="U3131" s="7" t="n">
        <v>0</v>
      </c>
      <c r="V3131" s="7" t="n">
        <v>0.1224</v>
      </c>
      <c r="W3131" s="7"/>
    </row>
    <row r="3132" customFormat="false" ht="15" hidden="false" customHeight="false" outlineLevel="0" collapsed="false">
      <c r="A3132" s="7" t="s">
        <v>3247</v>
      </c>
      <c r="B3132" s="7" t="s">
        <v>101</v>
      </c>
      <c r="C3132" s="7" t="n">
        <v>47</v>
      </c>
      <c r="D3132" s="7" t="s">
        <v>102</v>
      </c>
      <c r="E3132" s="7" t="n">
        <v>290</v>
      </c>
      <c r="F3132" s="7" t="n">
        <v>4</v>
      </c>
      <c r="G3132" s="14" t="n">
        <v>3064.69</v>
      </c>
      <c r="H3132" s="14" t="n">
        <v>3627.22</v>
      </c>
      <c r="I3132" s="14" t="n">
        <v>0</v>
      </c>
      <c r="J3132" s="14" t="n">
        <v>0</v>
      </c>
      <c r="K3132" s="14" t="n">
        <v>0</v>
      </c>
      <c r="L3132" s="14" t="n">
        <v>0</v>
      </c>
      <c r="M3132" s="14" t="n">
        <v>5400</v>
      </c>
      <c r="N3132" s="14" t="n">
        <v>72</v>
      </c>
      <c r="O3132" s="14" t="n">
        <v>121.19</v>
      </c>
      <c r="P3132" s="7" t="n">
        <v>31</v>
      </c>
      <c r="Q3132" s="7" t="n">
        <v>14</v>
      </c>
      <c r="R3132" s="7" t="n">
        <v>11</v>
      </c>
      <c r="S3132" s="7" t="n">
        <v>0.639</v>
      </c>
      <c r="T3132" s="7" t="n">
        <v>0</v>
      </c>
      <c r="U3132" s="7" t="n">
        <v>0</v>
      </c>
      <c r="V3132" s="7" t="n">
        <v>0.0551</v>
      </c>
      <c r="W3132" s="7"/>
    </row>
    <row r="3133" customFormat="false" ht="15" hidden="false" customHeight="false" outlineLevel="0" collapsed="false">
      <c r="A3133" s="7" t="s">
        <v>3248</v>
      </c>
      <c r="B3133" s="7" t="s">
        <v>101</v>
      </c>
      <c r="C3133" s="7" t="n">
        <v>48</v>
      </c>
      <c r="D3133" s="7" t="s">
        <v>104</v>
      </c>
      <c r="E3133" s="7" t="n">
        <v>62</v>
      </c>
      <c r="F3133" s="7" t="n">
        <v>4</v>
      </c>
      <c r="G3133" s="14" t="n">
        <v>1733.14</v>
      </c>
      <c r="H3133" s="14" t="n">
        <v>13952.79</v>
      </c>
      <c r="I3133" s="14" t="n">
        <v>47200</v>
      </c>
      <c r="J3133" s="14" t="n">
        <v>0</v>
      </c>
      <c r="K3133" s="14" t="n">
        <v>163000</v>
      </c>
      <c r="L3133" s="14" t="n">
        <v>0</v>
      </c>
      <c r="M3133" s="14"/>
      <c r="N3133" s="14"/>
      <c r="O3133" s="14" t="n">
        <v>0</v>
      </c>
      <c r="P3133" s="7" t="n">
        <v>396</v>
      </c>
      <c r="Q3133" s="7" t="n">
        <v>0</v>
      </c>
      <c r="R3133" s="7" t="n">
        <v>0</v>
      </c>
      <c r="S3133" s="7"/>
      <c r="T3133" s="7" t="n">
        <v>0</v>
      </c>
      <c r="U3133" s="7" t="n">
        <v>0</v>
      </c>
      <c r="V3133" s="7" t="n">
        <v>0.1532</v>
      </c>
      <c r="W3133" s="7"/>
    </row>
    <row r="3134" customFormat="false" ht="15" hidden="false" customHeight="false" outlineLevel="0" collapsed="false">
      <c r="A3134" s="7" t="s">
        <v>3249</v>
      </c>
      <c r="B3134" s="7" t="s">
        <v>106</v>
      </c>
      <c r="C3134" s="7" t="n">
        <v>52</v>
      </c>
      <c r="D3134" s="7" t="s">
        <v>104</v>
      </c>
      <c r="E3134" s="7" t="n">
        <v>194</v>
      </c>
      <c r="F3134" s="7" t="n">
        <v>3</v>
      </c>
      <c r="G3134" s="14" t="n">
        <v>7387.6</v>
      </c>
      <c r="H3134" s="14" t="n">
        <v>0</v>
      </c>
      <c r="I3134" s="14" t="n">
        <v>0</v>
      </c>
      <c r="J3134" s="14" t="n">
        <v>16680.44</v>
      </c>
      <c r="K3134" s="14" t="n">
        <v>0</v>
      </c>
      <c r="L3134" s="14" t="n">
        <v>0</v>
      </c>
      <c r="M3134" s="14" t="n">
        <v>13300</v>
      </c>
      <c r="N3134" s="14" t="n">
        <v>68.9</v>
      </c>
      <c r="O3134" s="14" t="n">
        <v>184.43</v>
      </c>
      <c r="P3134" s="7" t="n">
        <v>5</v>
      </c>
      <c r="Q3134" s="7" t="n">
        <v>25</v>
      </c>
      <c r="R3134" s="7" t="n">
        <v>11</v>
      </c>
      <c r="S3134" s="7" t="n">
        <v>0.939</v>
      </c>
      <c r="T3134" s="7" t="n">
        <v>1</v>
      </c>
      <c r="U3134" s="7" t="n">
        <v>0</v>
      </c>
      <c r="V3134" s="7" t="n">
        <v>0.0614</v>
      </c>
      <c r="W3134" s="7"/>
    </row>
    <row r="3135" customFormat="false" ht="15" hidden="false" customHeight="false" outlineLevel="0" collapsed="false">
      <c r="A3135" s="7" t="s">
        <v>3250</v>
      </c>
      <c r="B3135" s="7" t="s">
        <v>101</v>
      </c>
      <c r="C3135" s="7" t="n">
        <v>56</v>
      </c>
      <c r="D3135" s="7" t="s">
        <v>102</v>
      </c>
      <c r="E3135" s="7" t="n">
        <v>128</v>
      </c>
      <c r="F3135" s="7" t="n">
        <v>2</v>
      </c>
      <c r="G3135" s="14" t="n">
        <v>1368.91</v>
      </c>
      <c r="H3135" s="14" t="n">
        <v>0</v>
      </c>
      <c r="I3135" s="14" t="n">
        <v>2800</v>
      </c>
      <c r="J3135" s="14" t="n">
        <v>0</v>
      </c>
      <c r="K3135" s="14" t="n">
        <v>0</v>
      </c>
      <c r="L3135" s="14" t="n">
        <v>0</v>
      </c>
      <c r="M3135" s="14"/>
      <c r="N3135" s="14"/>
      <c r="O3135" s="14" t="n">
        <v>0</v>
      </c>
      <c r="P3135" s="7" t="n">
        <v>3</v>
      </c>
      <c r="Q3135" s="7" t="n">
        <v>17</v>
      </c>
      <c r="R3135" s="7" t="n">
        <v>0</v>
      </c>
      <c r="S3135" s="7" t="n">
        <v>0.653</v>
      </c>
      <c r="T3135" s="7" t="n">
        <v>0</v>
      </c>
      <c r="U3135" s="7" t="n">
        <v>0</v>
      </c>
      <c r="V3135" s="7" t="n">
        <v>0.0766</v>
      </c>
      <c r="W3135" s="7"/>
    </row>
    <row r="3136" customFormat="false" ht="15" hidden="false" customHeight="false" outlineLevel="0" collapsed="false">
      <c r="A3136" s="7" t="s">
        <v>3251</v>
      </c>
      <c r="B3136" s="7" t="s">
        <v>101</v>
      </c>
      <c r="C3136" s="7" t="n">
        <v>47</v>
      </c>
      <c r="D3136" s="7" t="s">
        <v>104</v>
      </c>
      <c r="E3136" s="7" t="n">
        <v>15</v>
      </c>
      <c r="F3136" s="7" t="n">
        <v>2</v>
      </c>
      <c r="G3136" s="14" t="n">
        <v>17471.74</v>
      </c>
      <c r="H3136" s="14" t="n">
        <v>0</v>
      </c>
      <c r="I3136" s="14" t="n">
        <v>0</v>
      </c>
      <c r="J3136" s="14" t="n">
        <v>0</v>
      </c>
      <c r="K3136" s="14" t="n">
        <v>0</v>
      </c>
      <c r="L3136" s="14" t="n">
        <v>0</v>
      </c>
      <c r="M3136" s="14"/>
      <c r="N3136" s="14" t="n">
        <v>25.9</v>
      </c>
      <c r="O3136" s="14" t="n">
        <v>308.61</v>
      </c>
      <c r="P3136" s="7" t="n">
        <v>5</v>
      </c>
      <c r="Q3136" s="7" t="n">
        <v>25</v>
      </c>
      <c r="R3136" s="7" t="n">
        <v>9</v>
      </c>
      <c r="S3136" s="7" t="n">
        <v>0.86</v>
      </c>
      <c r="T3136" s="7" t="n">
        <v>1</v>
      </c>
      <c r="U3136" s="7" t="n">
        <v>1</v>
      </c>
      <c r="V3136" s="7" t="n">
        <v>0.1106</v>
      </c>
      <c r="W3136" s="7" t="s">
        <v>1055</v>
      </c>
    </row>
    <row r="3137" customFormat="false" ht="15" hidden="false" customHeight="false" outlineLevel="0" collapsed="false">
      <c r="A3137" s="7" t="s">
        <v>3252</v>
      </c>
      <c r="B3137" s="7" t="s">
        <v>101</v>
      </c>
      <c r="C3137" s="7" t="n">
        <v>23</v>
      </c>
      <c r="D3137" s="7" t="s">
        <v>104</v>
      </c>
      <c r="E3137" s="7" t="n">
        <v>2</v>
      </c>
      <c r="F3137" s="7" t="n">
        <v>4</v>
      </c>
      <c r="G3137" s="14" t="n">
        <v>3593.25</v>
      </c>
      <c r="H3137" s="14" t="n">
        <v>19460.4</v>
      </c>
      <c r="I3137" s="14" t="n">
        <v>0</v>
      </c>
      <c r="J3137" s="14" t="n">
        <v>233388.51</v>
      </c>
      <c r="K3137" s="14" t="n">
        <v>0</v>
      </c>
      <c r="L3137" s="14" t="n">
        <v>6440</v>
      </c>
      <c r="M3137" s="14"/>
      <c r="N3137" s="14"/>
      <c r="O3137" s="14" t="n">
        <v>0</v>
      </c>
      <c r="P3137" s="7" t="n">
        <v>17</v>
      </c>
      <c r="Q3137" s="7" t="n">
        <v>41</v>
      </c>
      <c r="R3137" s="7" t="n">
        <v>11</v>
      </c>
      <c r="S3137" s="7" t="n">
        <v>0.577</v>
      </c>
      <c r="T3137" s="7" t="n">
        <v>0</v>
      </c>
      <c r="U3137" s="7" t="n">
        <v>0</v>
      </c>
      <c r="V3137" s="7" t="n">
        <v>0.0327</v>
      </c>
      <c r="W3137" s="7"/>
    </row>
    <row r="3138" customFormat="false" ht="15" hidden="false" customHeight="false" outlineLevel="0" collapsed="false">
      <c r="A3138" s="7" t="s">
        <v>3253</v>
      </c>
      <c r="B3138" s="7" t="s">
        <v>101</v>
      </c>
      <c r="C3138" s="7" t="n">
        <v>46</v>
      </c>
      <c r="D3138" s="7" t="s">
        <v>102</v>
      </c>
      <c r="E3138" s="7" t="n">
        <v>141</v>
      </c>
      <c r="F3138" s="7" t="n">
        <v>3</v>
      </c>
      <c r="G3138" s="14" t="n">
        <v>6662.05</v>
      </c>
      <c r="H3138" s="14" t="n">
        <v>27237.78</v>
      </c>
      <c r="I3138" s="14" t="n">
        <v>0</v>
      </c>
      <c r="J3138" s="14" t="n">
        <v>0</v>
      </c>
      <c r="K3138" s="14" t="n">
        <v>356600</v>
      </c>
      <c r="L3138" s="14" t="n">
        <v>0</v>
      </c>
      <c r="M3138" s="14"/>
      <c r="N3138" s="14"/>
      <c r="O3138" s="14" t="n">
        <v>0</v>
      </c>
      <c r="P3138" s="7" t="n">
        <v>12</v>
      </c>
      <c r="Q3138" s="7" t="n">
        <v>14</v>
      </c>
      <c r="R3138" s="7" t="n">
        <v>4</v>
      </c>
      <c r="S3138" s="7" t="n">
        <v>0.704</v>
      </c>
      <c r="T3138" s="7" t="n">
        <v>0</v>
      </c>
      <c r="U3138" s="7" t="n">
        <v>0</v>
      </c>
      <c r="V3138" s="7" t="n">
        <v>0.1372</v>
      </c>
      <c r="W3138" s="7"/>
    </row>
    <row r="3139" customFormat="false" ht="15" hidden="false" customHeight="false" outlineLevel="0" collapsed="false">
      <c r="A3139" s="7" t="s">
        <v>3254</v>
      </c>
      <c r="B3139" s="7" t="s">
        <v>101</v>
      </c>
      <c r="C3139" s="7" t="n">
        <v>39</v>
      </c>
      <c r="D3139" s="7" t="s">
        <v>104</v>
      </c>
      <c r="E3139" s="7" t="n">
        <v>34</v>
      </c>
      <c r="F3139" s="7" t="n">
        <v>6</v>
      </c>
      <c r="G3139" s="14" t="n">
        <v>2753.34</v>
      </c>
      <c r="H3139" s="14" t="n">
        <v>15902.31</v>
      </c>
      <c r="I3139" s="14" t="n">
        <v>0</v>
      </c>
      <c r="J3139" s="14" t="n">
        <v>0</v>
      </c>
      <c r="K3139" s="14" t="n">
        <v>75700</v>
      </c>
      <c r="L3139" s="14" t="n">
        <v>18690</v>
      </c>
      <c r="M3139" s="14" t="n">
        <v>5200</v>
      </c>
      <c r="N3139" s="14" t="n">
        <v>29.4</v>
      </c>
      <c r="O3139" s="14" t="n">
        <v>676.43</v>
      </c>
      <c r="P3139" s="7" t="n">
        <v>5</v>
      </c>
      <c r="Q3139" s="7" t="n">
        <v>46</v>
      </c>
      <c r="R3139" s="7" t="n">
        <v>0</v>
      </c>
      <c r="S3139" s="7" t="n">
        <v>0.795</v>
      </c>
      <c r="T3139" s="7" t="n">
        <v>0</v>
      </c>
      <c r="U3139" s="7" t="n">
        <v>0</v>
      </c>
      <c r="V3139" s="7" t="n">
        <v>0.0157</v>
      </c>
      <c r="W3139" s="7"/>
    </row>
    <row r="3140" customFormat="false" ht="15" hidden="false" customHeight="false" outlineLevel="0" collapsed="false">
      <c r="A3140" s="7" t="s">
        <v>3255</v>
      </c>
      <c r="B3140" s="7" t="s">
        <v>128</v>
      </c>
      <c r="C3140" s="7" t="n">
        <v>22</v>
      </c>
      <c r="D3140" s="7" t="s">
        <v>102</v>
      </c>
      <c r="E3140" s="7" t="n">
        <v>10</v>
      </c>
      <c r="F3140" s="7" t="n">
        <v>3</v>
      </c>
      <c r="G3140" s="14" t="n">
        <v>4065.04</v>
      </c>
      <c r="H3140" s="14" t="n">
        <v>0</v>
      </c>
      <c r="I3140" s="14" t="n">
        <v>0</v>
      </c>
      <c r="J3140" s="14" t="n">
        <v>160316.44</v>
      </c>
      <c r="K3140" s="14" t="n">
        <v>0</v>
      </c>
      <c r="L3140" s="14" t="n">
        <v>0</v>
      </c>
      <c r="M3140" s="14" t="n">
        <v>21000</v>
      </c>
      <c r="N3140" s="14" t="n">
        <v>25.3</v>
      </c>
      <c r="O3140" s="14" t="n">
        <v>140.49</v>
      </c>
      <c r="P3140" s="7" t="n">
        <v>14</v>
      </c>
      <c r="Q3140" s="7" t="n">
        <v>11</v>
      </c>
      <c r="R3140" s="7" t="n">
        <v>9</v>
      </c>
      <c r="S3140" s="7" t="n">
        <v>0.956</v>
      </c>
      <c r="T3140" s="7" t="n">
        <v>1</v>
      </c>
      <c r="U3140" s="7" t="n">
        <v>0</v>
      </c>
      <c r="V3140" s="7" t="n">
        <v>0.1824</v>
      </c>
      <c r="W3140" s="7"/>
    </row>
    <row r="3141" customFormat="false" ht="15" hidden="false" customHeight="false" outlineLevel="0" collapsed="false">
      <c r="A3141" s="7" t="s">
        <v>3256</v>
      </c>
      <c r="B3141" s="7" t="s">
        <v>101</v>
      </c>
      <c r="C3141" s="7" t="n">
        <v>43</v>
      </c>
      <c r="D3141" s="7" t="s">
        <v>104</v>
      </c>
      <c r="E3141" s="7" t="n">
        <v>151</v>
      </c>
      <c r="F3141" s="7" t="n">
        <v>2</v>
      </c>
      <c r="G3141" s="14" t="n">
        <v>5945.09</v>
      </c>
      <c r="H3141" s="14" t="n">
        <v>0</v>
      </c>
      <c r="I3141" s="14" t="n">
        <v>0</v>
      </c>
      <c r="J3141" s="14" t="n">
        <v>0</v>
      </c>
      <c r="K3141" s="14" t="n">
        <v>0</v>
      </c>
      <c r="L3141" s="14" t="n">
        <v>20510</v>
      </c>
      <c r="M3141" s="14"/>
      <c r="N3141" s="14"/>
      <c r="O3141" s="14" t="n">
        <v>0</v>
      </c>
      <c r="P3141" s="7" t="n">
        <v>3</v>
      </c>
      <c r="Q3141" s="7" t="n">
        <v>59</v>
      </c>
      <c r="R3141" s="7" t="n">
        <v>24</v>
      </c>
      <c r="S3141" s="7" t="n">
        <v>0.903</v>
      </c>
      <c r="T3141" s="7" t="n">
        <v>1</v>
      </c>
      <c r="U3141" s="7" t="n">
        <v>0</v>
      </c>
      <c r="V3141" s="7" t="n">
        <v>0.0661</v>
      </c>
      <c r="W3141" s="7"/>
    </row>
    <row r="3142" customFormat="false" ht="15" hidden="false" customHeight="false" outlineLevel="0" collapsed="false">
      <c r="A3142" s="7" t="s">
        <v>3257</v>
      </c>
      <c r="B3142" s="7" t="s">
        <v>106</v>
      </c>
      <c r="C3142" s="7" t="n">
        <v>53</v>
      </c>
      <c r="D3142" s="7" t="s">
        <v>104</v>
      </c>
      <c r="E3142" s="7" t="n">
        <v>136</v>
      </c>
      <c r="F3142" s="7" t="n">
        <v>2</v>
      </c>
      <c r="G3142" s="14" t="n">
        <v>1606.91</v>
      </c>
      <c r="H3142" s="14" t="n">
        <v>0</v>
      </c>
      <c r="I3142" s="14" t="n">
        <v>0</v>
      </c>
      <c r="J3142" s="14" t="n">
        <v>0</v>
      </c>
      <c r="K3142" s="14" t="n">
        <v>0</v>
      </c>
      <c r="L3142" s="14" t="n">
        <v>0</v>
      </c>
      <c r="M3142" s="14" t="n">
        <v>3700</v>
      </c>
      <c r="N3142" s="14" t="n">
        <v>22.5</v>
      </c>
      <c r="O3142" s="14" t="n">
        <v>64.75</v>
      </c>
      <c r="P3142" s="7" t="n">
        <v>0</v>
      </c>
      <c r="Q3142" s="7" t="n">
        <v>13</v>
      </c>
      <c r="R3142" s="7" t="n">
        <v>7</v>
      </c>
      <c r="S3142" s="7" t="n">
        <v>0.499</v>
      </c>
      <c r="T3142" s="7" t="n">
        <v>0</v>
      </c>
      <c r="U3142" s="7" t="n">
        <v>0</v>
      </c>
      <c r="V3142" s="7" t="n">
        <v>0.0419</v>
      </c>
      <c r="W3142" s="7"/>
    </row>
    <row r="3143" customFormat="false" ht="15" hidden="false" customHeight="false" outlineLevel="0" collapsed="false">
      <c r="A3143" s="7" t="s">
        <v>3258</v>
      </c>
      <c r="B3143" s="7" t="s">
        <v>108</v>
      </c>
      <c r="C3143" s="7" t="n">
        <v>79</v>
      </c>
      <c r="D3143" s="7" t="s">
        <v>104</v>
      </c>
      <c r="E3143" s="7" t="n">
        <v>395</v>
      </c>
      <c r="F3143" s="7" t="n">
        <v>3</v>
      </c>
      <c r="G3143" s="14" t="n">
        <v>5141.65</v>
      </c>
      <c r="H3143" s="14" t="n">
        <v>0</v>
      </c>
      <c r="I3143" s="14" t="n">
        <v>33600</v>
      </c>
      <c r="J3143" s="14" t="n">
        <v>91506.6</v>
      </c>
      <c r="K3143" s="14" t="n">
        <v>0</v>
      </c>
      <c r="L3143" s="14" t="n">
        <v>0</v>
      </c>
      <c r="M3143" s="14"/>
      <c r="N3143" s="14"/>
      <c r="O3143" s="14" t="n">
        <v>0</v>
      </c>
      <c r="P3143" s="7" t="n">
        <v>9</v>
      </c>
      <c r="Q3143" s="7" t="n">
        <v>44</v>
      </c>
      <c r="R3143" s="7" t="n">
        <v>0</v>
      </c>
      <c r="S3143" s="7" t="n">
        <v>0.312</v>
      </c>
      <c r="T3143" s="7" t="n">
        <v>0</v>
      </c>
      <c r="U3143" s="7" t="n">
        <v>0</v>
      </c>
      <c r="V3143" s="7" t="n">
        <v>0.0202</v>
      </c>
      <c r="W3143" s="7"/>
    </row>
    <row r="3144" customFormat="false" ht="15" hidden="false" customHeight="false" outlineLevel="0" collapsed="false">
      <c r="A3144" s="7" t="s">
        <v>3259</v>
      </c>
      <c r="B3144" s="7" t="s">
        <v>106</v>
      </c>
      <c r="C3144" s="7" t="n">
        <v>60</v>
      </c>
      <c r="D3144" s="7" t="s">
        <v>104</v>
      </c>
      <c r="E3144" s="7" t="n">
        <v>276</v>
      </c>
      <c r="F3144" s="7" t="n">
        <v>3</v>
      </c>
      <c r="G3144" s="14" t="n">
        <v>1423.68</v>
      </c>
      <c r="H3144" s="14" t="n">
        <v>2455.87</v>
      </c>
      <c r="I3144" s="14" t="n">
        <v>0</v>
      </c>
      <c r="J3144" s="14" t="n">
        <v>0</v>
      </c>
      <c r="K3144" s="14" t="n">
        <v>0</v>
      </c>
      <c r="L3144" s="14" t="n">
        <v>0</v>
      </c>
      <c r="M3144" s="14"/>
      <c r="N3144" s="14"/>
      <c r="O3144" s="14" t="n">
        <v>0</v>
      </c>
      <c r="P3144" s="7" t="n">
        <v>3</v>
      </c>
      <c r="Q3144" s="7" t="n">
        <v>68</v>
      </c>
      <c r="R3144" s="7" t="n">
        <v>0</v>
      </c>
      <c r="S3144" s="7" t="n">
        <v>0.69</v>
      </c>
      <c r="T3144" s="7" t="n">
        <v>0</v>
      </c>
      <c r="U3144" s="7" t="n">
        <v>0</v>
      </c>
      <c r="V3144" s="7" t="n">
        <v>0.014</v>
      </c>
      <c r="W3144" s="7"/>
    </row>
    <row r="3145" customFormat="false" ht="15" hidden="false" customHeight="false" outlineLevel="0" collapsed="false">
      <c r="A3145" s="7" t="s">
        <v>3260</v>
      </c>
      <c r="B3145" s="7" t="s">
        <v>101</v>
      </c>
      <c r="C3145" s="7" t="n">
        <v>59</v>
      </c>
      <c r="D3145" s="7" t="s">
        <v>102</v>
      </c>
      <c r="E3145" s="7" t="n">
        <v>233</v>
      </c>
      <c r="F3145" s="7" t="n">
        <v>4</v>
      </c>
      <c r="G3145" s="14" t="n">
        <v>3088.78</v>
      </c>
      <c r="H3145" s="14" t="n">
        <v>47555.34</v>
      </c>
      <c r="I3145" s="14" t="n">
        <v>0</v>
      </c>
      <c r="J3145" s="14" t="n">
        <v>27335.25</v>
      </c>
      <c r="K3145" s="14" t="n">
        <v>0</v>
      </c>
      <c r="L3145" s="14" t="n">
        <v>0</v>
      </c>
      <c r="M3145" s="14" t="n">
        <v>9500</v>
      </c>
      <c r="N3145" s="14" t="n">
        <v>16.9</v>
      </c>
      <c r="O3145" s="14" t="n">
        <v>165.52</v>
      </c>
      <c r="P3145" s="7" t="n">
        <v>3</v>
      </c>
      <c r="Q3145" s="7" t="n">
        <v>19</v>
      </c>
      <c r="R3145" s="7" t="n">
        <v>0</v>
      </c>
      <c r="S3145" s="7" t="n">
        <v>0.338</v>
      </c>
      <c r="T3145" s="7" t="n">
        <v>0</v>
      </c>
      <c r="U3145" s="7" t="n">
        <v>0</v>
      </c>
      <c r="V3145" s="7" t="n">
        <v>0.0348</v>
      </c>
      <c r="W3145" s="7"/>
    </row>
    <row r="3146" customFormat="false" ht="15" hidden="false" customHeight="false" outlineLevel="0" collapsed="false">
      <c r="A3146" s="7" t="s">
        <v>3261</v>
      </c>
      <c r="B3146" s="7" t="s">
        <v>101</v>
      </c>
      <c r="C3146" s="7" t="n">
        <v>57</v>
      </c>
      <c r="D3146" s="7" t="s">
        <v>104</v>
      </c>
      <c r="E3146" s="7" t="n">
        <v>234</v>
      </c>
      <c r="F3146" s="7" t="n">
        <v>3</v>
      </c>
      <c r="G3146" s="14" t="n">
        <v>7605.42</v>
      </c>
      <c r="H3146" s="14" t="n">
        <v>53977.52</v>
      </c>
      <c r="I3146" s="14" t="n">
        <v>0</v>
      </c>
      <c r="J3146" s="14" t="n">
        <v>0</v>
      </c>
      <c r="K3146" s="14" t="n">
        <v>0</v>
      </c>
      <c r="L3146" s="14" t="n">
        <v>8770</v>
      </c>
      <c r="M3146" s="14"/>
      <c r="N3146" s="14"/>
      <c r="O3146" s="14" t="n">
        <v>0</v>
      </c>
      <c r="P3146" s="7" t="n">
        <v>7</v>
      </c>
      <c r="Q3146" s="7" t="n">
        <v>76</v>
      </c>
      <c r="R3146" s="7" t="n">
        <v>21</v>
      </c>
      <c r="S3146" s="7" t="n">
        <v>0.885</v>
      </c>
      <c r="T3146" s="7" t="n">
        <v>0</v>
      </c>
      <c r="U3146" s="7" t="n">
        <v>0</v>
      </c>
      <c r="V3146" s="7" t="n">
        <v>0.0132</v>
      </c>
      <c r="W3146" s="7"/>
    </row>
    <row r="3147" customFormat="false" ht="15" hidden="false" customHeight="false" outlineLevel="0" collapsed="false">
      <c r="A3147" s="7" t="s">
        <v>3262</v>
      </c>
      <c r="B3147" s="7" t="s">
        <v>108</v>
      </c>
      <c r="C3147" s="7" t="n">
        <v>33</v>
      </c>
      <c r="D3147" s="7" t="s">
        <v>104</v>
      </c>
      <c r="E3147" s="7" t="n">
        <v>58</v>
      </c>
      <c r="F3147" s="7" t="n">
        <v>3</v>
      </c>
      <c r="G3147" s="14" t="n">
        <v>2502.34</v>
      </c>
      <c r="H3147" s="14" t="n">
        <v>25210.02</v>
      </c>
      <c r="I3147" s="14" t="n">
        <v>0</v>
      </c>
      <c r="J3147" s="14" t="n">
        <v>0</v>
      </c>
      <c r="K3147" s="14" t="n">
        <v>0</v>
      </c>
      <c r="L3147" s="14" t="n">
        <v>0</v>
      </c>
      <c r="M3147" s="14" t="n">
        <v>7700</v>
      </c>
      <c r="N3147" s="14" t="n">
        <v>16.2</v>
      </c>
      <c r="O3147" s="14" t="n">
        <v>431.47</v>
      </c>
      <c r="P3147" s="7" t="n">
        <v>16</v>
      </c>
      <c r="Q3147" s="7" t="n">
        <v>22</v>
      </c>
      <c r="R3147" s="7" t="n">
        <v>6</v>
      </c>
      <c r="S3147" s="7" t="n">
        <v>0.79</v>
      </c>
      <c r="T3147" s="7" t="n">
        <v>0</v>
      </c>
      <c r="U3147" s="7" t="n">
        <v>0</v>
      </c>
      <c r="V3147" s="7" t="n">
        <v>0.0331</v>
      </c>
      <c r="W3147" s="7"/>
    </row>
    <row r="3148" customFormat="false" ht="15" hidden="false" customHeight="false" outlineLevel="0" collapsed="false">
      <c r="A3148" s="7" t="s">
        <v>3263</v>
      </c>
      <c r="B3148" s="7" t="s">
        <v>128</v>
      </c>
      <c r="C3148" s="7" t="n">
        <v>56</v>
      </c>
      <c r="D3148" s="7" t="s">
        <v>102</v>
      </c>
      <c r="E3148" s="7" t="n">
        <v>25</v>
      </c>
      <c r="F3148" s="7" t="n">
        <v>2</v>
      </c>
      <c r="G3148" s="14" t="n">
        <v>10357.06</v>
      </c>
      <c r="H3148" s="14" t="n">
        <v>0</v>
      </c>
      <c r="I3148" s="14" t="n">
        <v>0</v>
      </c>
      <c r="J3148" s="14" t="n">
        <v>0</v>
      </c>
      <c r="K3148" s="14" t="n">
        <v>0</v>
      </c>
      <c r="L3148" s="14" t="n">
        <v>0</v>
      </c>
      <c r="M3148" s="14" t="n">
        <v>8300</v>
      </c>
      <c r="N3148" s="14" t="n">
        <v>50.1</v>
      </c>
      <c r="O3148" s="14" t="n">
        <v>356.55</v>
      </c>
      <c r="P3148" s="7" t="n">
        <v>3</v>
      </c>
      <c r="Q3148" s="7" t="n">
        <v>36</v>
      </c>
      <c r="R3148" s="7" t="n">
        <v>0</v>
      </c>
      <c r="S3148" s="7" t="n">
        <v>0.591</v>
      </c>
      <c r="T3148" s="7" t="n">
        <v>0</v>
      </c>
      <c r="U3148" s="7" t="n">
        <v>0</v>
      </c>
      <c r="V3148" s="7" t="n">
        <v>0.062</v>
      </c>
      <c r="W3148" s="7"/>
    </row>
    <row r="3149" customFormat="false" ht="15" hidden="false" customHeight="false" outlineLevel="0" collapsed="false">
      <c r="A3149" s="7" t="s">
        <v>3264</v>
      </c>
      <c r="B3149" s="7" t="s">
        <v>101</v>
      </c>
      <c r="C3149" s="7" t="n">
        <v>50</v>
      </c>
      <c r="D3149" s="7" t="s">
        <v>104</v>
      </c>
      <c r="E3149" s="7" t="n">
        <v>26</v>
      </c>
      <c r="F3149" s="7" t="n">
        <v>2</v>
      </c>
      <c r="G3149" s="14" t="n">
        <v>8266.29</v>
      </c>
      <c r="H3149" s="14" t="n">
        <v>0</v>
      </c>
      <c r="I3149" s="14" t="n">
        <v>0</v>
      </c>
      <c r="J3149" s="14" t="n">
        <v>0</v>
      </c>
      <c r="K3149" s="14" t="n">
        <v>0</v>
      </c>
      <c r="L3149" s="14" t="n">
        <v>0</v>
      </c>
      <c r="M3149" s="14"/>
      <c r="N3149" s="14"/>
      <c r="O3149" s="14" t="n">
        <v>0</v>
      </c>
      <c r="P3149" s="7" t="n">
        <v>2</v>
      </c>
      <c r="Q3149" s="7" t="n">
        <v>48</v>
      </c>
      <c r="R3149" s="7" t="n">
        <v>15</v>
      </c>
      <c r="S3149" s="7" t="n">
        <v>0.771</v>
      </c>
      <c r="T3149" s="7" t="n">
        <v>0</v>
      </c>
      <c r="U3149" s="7" t="n">
        <v>0</v>
      </c>
      <c r="V3149" s="7" t="n">
        <v>0.0244</v>
      </c>
      <c r="W3149" s="7"/>
    </row>
    <row r="3150" customFormat="false" ht="15" hidden="false" customHeight="false" outlineLevel="0" collapsed="false">
      <c r="A3150" s="7" t="s">
        <v>3265</v>
      </c>
      <c r="B3150" s="7" t="s">
        <v>101</v>
      </c>
      <c r="C3150" s="7" t="n">
        <v>35</v>
      </c>
      <c r="D3150" s="7" t="s">
        <v>102</v>
      </c>
      <c r="E3150" s="7" t="n">
        <v>83</v>
      </c>
      <c r="F3150" s="7" t="n">
        <v>1</v>
      </c>
      <c r="G3150" s="14" t="n">
        <v>3141.84</v>
      </c>
      <c r="H3150" s="14" t="n">
        <v>0</v>
      </c>
      <c r="I3150" s="14" t="n">
        <v>0</v>
      </c>
      <c r="J3150" s="14" t="n">
        <v>0</v>
      </c>
      <c r="K3150" s="14" t="n">
        <v>0</v>
      </c>
      <c r="L3150" s="14" t="n">
        <v>0</v>
      </c>
      <c r="M3150" s="14"/>
      <c r="N3150" s="14"/>
      <c r="O3150" s="14" t="n">
        <v>0</v>
      </c>
      <c r="P3150" s="7" t="n">
        <v>22</v>
      </c>
      <c r="Q3150" s="7" t="n">
        <v>22</v>
      </c>
      <c r="R3150" s="7" t="n">
        <v>16</v>
      </c>
      <c r="S3150" s="7" t="n">
        <v>0.904</v>
      </c>
      <c r="T3150" s="7" t="n">
        <v>0</v>
      </c>
      <c r="U3150" s="7" t="n">
        <v>0</v>
      </c>
      <c r="V3150" s="7" t="n">
        <v>0.0954</v>
      </c>
      <c r="W3150" s="7"/>
    </row>
    <row r="3151" customFormat="false" ht="15" hidden="false" customHeight="false" outlineLevel="0" collapsed="false">
      <c r="A3151" s="7" t="s">
        <v>3266</v>
      </c>
      <c r="B3151" s="7" t="s">
        <v>108</v>
      </c>
      <c r="C3151" s="7" t="n">
        <v>35</v>
      </c>
      <c r="D3151" s="7" t="s">
        <v>104</v>
      </c>
      <c r="E3151" s="7" t="n">
        <v>11</v>
      </c>
      <c r="F3151" s="7" t="n">
        <v>4</v>
      </c>
      <c r="G3151" s="14" t="n">
        <v>3798.74</v>
      </c>
      <c r="H3151" s="14" t="n">
        <v>56214.02</v>
      </c>
      <c r="I3151" s="14" t="n">
        <v>0</v>
      </c>
      <c r="J3151" s="14" t="n">
        <v>0</v>
      </c>
      <c r="K3151" s="14" t="n">
        <v>164200</v>
      </c>
      <c r="L3151" s="14" t="n">
        <v>0</v>
      </c>
      <c r="M3151" s="14" t="n">
        <v>16700</v>
      </c>
      <c r="N3151" s="14" t="n">
        <v>37.3</v>
      </c>
      <c r="O3151" s="14" t="n">
        <v>1743.52</v>
      </c>
      <c r="P3151" s="7" t="n">
        <v>11</v>
      </c>
      <c r="Q3151" s="7" t="n">
        <v>49</v>
      </c>
      <c r="R3151" s="7" t="n">
        <v>0</v>
      </c>
      <c r="S3151" s="7" t="n">
        <v>0.889</v>
      </c>
      <c r="T3151" s="7" t="n">
        <v>1</v>
      </c>
      <c r="U3151" s="7" t="n">
        <v>0</v>
      </c>
      <c r="V3151" s="7" t="n">
        <v>0.0612</v>
      </c>
      <c r="W3151" s="7"/>
    </row>
    <row r="3152" customFormat="false" ht="15" hidden="false" customHeight="false" outlineLevel="0" collapsed="false">
      <c r="A3152" s="7" t="s">
        <v>3267</v>
      </c>
      <c r="B3152" s="7" t="s">
        <v>106</v>
      </c>
      <c r="C3152" s="7" t="n">
        <v>84</v>
      </c>
      <c r="D3152" s="7" t="s">
        <v>104</v>
      </c>
      <c r="E3152" s="7" t="n">
        <v>277</v>
      </c>
      <c r="F3152" s="7" t="n">
        <v>2</v>
      </c>
      <c r="G3152" s="14" t="n">
        <v>2913.42</v>
      </c>
      <c r="H3152" s="14" t="n">
        <v>0</v>
      </c>
      <c r="I3152" s="14" t="n">
        <v>0</v>
      </c>
      <c r="J3152" s="14" t="n">
        <v>0</v>
      </c>
      <c r="K3152" s="14" t="n">
        <v>0</v>
      </c>
      <c r="L3152" s="14" t="n">
        <v>0</v>
      </c>
      <c r="M3152" s="14" t="n">
        <v>9200</v>
      </c>
      <c r="N3152" s="14" t="n">
        <v>37.3</v>
      </c>
      <c r="O3152" s="14" t="n">
        <v>1078.94</v>
      </c>
      <c r="P3152" s="7" t="n">
        <v>47</v>
      </c>
      <c r="Q3152" s="7" t="n">
        <v>56</v>
      </c>
      <c r="R3152" s="7" t="n">
        <v>0</v>
      </c>
      <c r="S3152" s="7" t="n">
        <v>0.218</v>
      </c>
      <c r="T3152" s="7" t="n">
        <v>0</v>
      </c>
      <c r="U3152" s="7" t="n">
        <v>0</v>
      </c>
      <c r="V3152" s="7" t="n">
        <v>0.029</v>
      </c>
      <c r="W3152" s="7"/>
    </row>
    <row r="3153" customFormat="false" ht="15" hidden="false" customHeight="false" outlineLevel="0" collapsed="false">
      <c r="A3153" s="7" t="s">
        <v>3268</v>
      </c>
      <c r="B3153" s="7" t="s">
        <v>108</v>
      </c>
      <c r="C3153" s="7" t="n">
        <v>34</v>
      </c>
      <c r="D3153" s="7" t="s">
        <v>104</v>
      </c>
      <c r="E3153" s="7" t="n">
        <v>44</v>
      </c>
      <c r="F3153" s="7" t="n">
        <v>3</v>
      </c>
      <c r="G3153" s="14" t="n">
        <v>2498.06</v>
      </c>
      <c r="H3153" s="14" t="n">
        <v>13394.83</v>
      </c>
      <c r="I3153" s="14" t="n">
        <v>0</v>
      </c>
      <c r="J3153" s="14" t="n">
        <v>0</v>
      </c>
      <c r="K3153" s="14" t="n">
        <v>0</v>
      </c>
      <c r="L3153" s="14" t="n">
        <v>0</v>
      </c>
      <c r="M3153" s="14"/>
      <c r="N3153" s="14"/>
      <c r="O3153" s="14" t="n">
        <v>0</v>
      </c>
      <c r="P3153" s="7" t="n">
        <v>3</v>
      </c>
      <c r="Q3153" s="7" t="n">
        <v>30</v>
      </c>
      <c r="R3153" s="7" t="n">
        <v>0</v>
      </c>
      <c r="S3153" s="7" t="n">
        <v>0.763</v>
      </c>
      <c r="T3153" s="7" t="n">
        <v>0</v>
      </c>
      <c r="U3153" s="7" t="n">
        <v>0</v>
      </c>
      <c r="V3153" s="7" t="n">
        <v>0.0296</v>
      </c>
      <c r="W3153" s="7"/>
    </row>
    <row r="3154" customFormat="false" ht="15" hidden="false" customHeight="false" outlineLevel="0" collapsed="false">
      <c r="A3154" s="7" t="s">
        <v>3269</v>
      </c>
      <c r="B3154" s="7" t="s">
        <v>101</v>
      </c>
      <c r="C3154" s="7" t="n">
        <v>72</v>
      </c>
      <c r="D3154" s="7" t="s">
        <v>102</v>
      </c>
      <c r="E3154" s="7" t="n">
        <v>111</v>
      </c>
      <c r="F3154" s="7" t="n">
        <v>2</v>
      </c>
      <c r="G3154" s="14" t="n">
        <v>2777.28</v>
      </c>
      <c r="H3154" s="14" t="n">
        <v>0</v>
      </c>
      <c r="I3154" s="14" t="n">
        <v>0</v>
      </c>
      <c r="J3154" s="14" t="n">
        <v>0</v>
      </c>
      <c r="K3154" s="14" t="n">
        <v>0</v>
      </c>
      <c r="L3154" s="14" t="n">
        <v>24730</v>
      </c>
      <c r="M3154" s="14"/>
      <c r="N3154" s="14"/>
      <c r="O3154" s="14" t="n">
        <v>0</v>
      </c>
      <c r="P3154" s="7" t="n">
        <v>7</v>
      </c>
      <c r="Q3154" s="7" t="n">
        <v>31</v>
      </c>
      <c r="R3154" s="7" t="n">
        <v>5</v>
      </c>
      <c r="S3154" s="7" t="n">
        <v>0.462</v>
      </c>
      <c r="T3154" s="7" t="n">
        <v>0</v>
      </c>
      <c r="U3154" s="7" t="n">
        <v>0</v>
      </c>
      <c r="V3154" s="7" t="n">
        <v>0.0671</v>
      </c>
      <c r="W3154" s="7"/>
    </row>
    <row r="3155" customFormat="false" ht="15" hidden="false" customHeight="false" outlineLevel="0" collapsed="false">
      <c r="A3155" s="7" t="s">
        <v>3270</v>
      </c>
      <c r="B3155" s="7" t="s">
        <v>101</v>
      </c>
      <c r="C3155" s="7" t="n">
        <v>39</v>
      </c>
      <c r="D3155" s="7" t="s">
        <v>102</v>
      </c>
      <c r="E3155" s="7" t="n">
        <v>52</v>
      </c>
      <c r="F3155" s="7" t="n">
        <v>3</v>
      </c>
      <c r="G3155" s="14" t="n">
        <v>3598.72</v>
      </c>
      <c r="H3155" s="14" t="n">
        <v>0</v>
      </c>
      <c r="I3155" s="14" t="n">
        <v>0</v>
      </c>
      <c r="J3155" s="14" t="n">
        <v>0</v>
      </c>
      <c r="K3155" s="14" t="n">
        <v>0</v>
      </c>
      <c r="L3155" s="14" t="n">
        <v>12290</v>
      </c>
      <c r="M3155" s="14" t="n">
        <v>5100</v>
      </c>
      <c r="N3155" s="14" t="n">
        <v>16</v>
      </c>
      <c r="O3155" s="14" t="n">
        <v>251.71</v>
      </c>
      <c r="P3155" s="7" t="n">
        <v>3</v>
      </c>
      <c r="Q3155" s="7" t="n">
        <v>20</v>
      </c>
      <c r="R3155" s="7" t="n">
        <v>8</v>
      </c>
      <c r="S3155" s="7" t="n">
        <v>0.961</v>
      </c>
      <c r="T3155" s="7" t="n">
        <v>0</v>
      </c>
      <c r="U3155" s="7" t="n">
        <v>0</v>
      </c>
      <c r="V3155" s="7" t="n">
        <v>0.0755</v>
      </c>
      <c r="W3155" s="7"/>
    </row>
    <row r="3156" customFormat="false" ht="15" hidden="false" customHeight="false" outlineLevel="0" collapsed="false">
      <c r="A3156" s="7" t="s">
        <v>3271</v>
      </c>
      <c r="B3156" s="7" t="s">
        <v>106</v>
      </c>
      <c r="C3156" s="7" t="n">
        <v>44</v>
      </c>
      <c r="D3156" s="7" t="s">
        <v>104</v>
      </c>
      <c r="E3156" s="7" t="n">
        <v>86</v>
      </c>
      <c r="F3156" s="7" t="n">
        <v>3</v>
      </c>
      <c r="G3156" s="14" t="n">
        <v>24136.33</v>
      </c>
      <c r="H3156" s="14" t="n">
        <v>44017.75</v>
      </c>
      <c r="I3156" s="14" t="n">
        <v>0</v>
      </c>
      <c r="J3156" s="14" t="n">
        <v>0</v>
      </c>
      <c r="K3156" s="14" t="n">
        <v>0</v>
      </c>
      <c r="L3156" s="14" t="n">
        <v>0</v>
      </c>
      <c r="M3156" s="14" t="n">
        <v>10400</v>
      </c>
      <c r="N3156" s="14" t="n">
        <v>20.9</v>
      </c>
      <c r="O3156" s="14" t="n">
        <v>559.54</v>
      </c>
      <c r="P3156" s="7" t="n">
        <v>4</v>
      </c>
      <c r="Q3156" s="7" t="n">
        <v>64</v>
      </c>
      <c r="R3156" s="7" t="n">
        <v>21</v>
      </c>
      <c r="S3156" s="7" t="n">
        <v>0.785</v>
      </c>
      <c r="T3156" s="7" t="n">
        <v>1</v>
      </c>
      <c r="U3156" s="7" t="n">
        <v>0</v>
      </c>
      <c r="V3156" s="7" t="n">
        <v>0.0306</v>
      </c>
      <c r="W3156" s="7"/>
    </row>
    <row r="3157" customFormat="false" ht="15" hidden="false" customHeight="false" outlineLevel="0" collapsed="false">
      <c r="A3157" s="7" t="s">
        <v>3272</v>
      </c>
      <c r="B3157" s="7" t="s">
        <v>101</v>
      </c>
      <c r="C3157" s="7" t="n">
        <v>49</v>
      </c>
      <c r="D3157" s="7" t="s">
        <v>104</v>
      </c>
      <c r="E3157" s="7" t="n">
        <v>111</v>
      </c>
      <c r="F3157" s="7" t="n">
        <v>1</v>
      </c>
      <c r="G3157" s="14" t="n">
        <v>26607.15</v>
      </c>
      <c r="H3157" s="14" t="n">
        <v>0</v>
      </c>
      <c r="I3157" s="14" t="n">
        <v>0</v>
      </c>
      <c r="J3157" s="14" t="n">
        <v>0</v>
      </c>
      <c r="K3157" s="14" t="n">
        <v>0</v>
      </c>
      <c r="L3157" s="14" t="n">
        <v>0</v>
      </c>
      <c r="M3157" s="14"/>
      <c r="N3157" s="14"/>
      <c r="O3157" s="14" t="n">
        <v>0</v>
      </c>
      <c r="P3157" s="7" t="n">
        <v>7</v>
      </c>
      <c r="Q3157" s="7" t="n">
        <v>45</v>
      </c>
      <c r="R3157" s="7" t="n">
        <v>11</v>
      </c>
      <c r="S3157" s="7" t="n">
        <v>0.772</v>
      </c>
      <c r="T3157" s="7" t="n">
        <v>0</v>
      </c>
      <c r="U3157" s="7" t="n">
        <v>0</v>
      </c>
      <c r="V3157" s="7" t="n">
        <v>0.0473</v>
      </c>
      <c r="W3157" s="7" t="s">
        <v>435</v>
      </c>
    </row>
    <row r="3158" customFormat="false" ht="15" hidden="false" customHeight="false" outlineLevel="0" collapsed="false">
      <c r="A3158" s="7" t="s">
        <v>3273</v>
      </c>
      <c r="B3158" s="7" t="s">
        <v>101</v>
      </c>
      <c r="C3158" s="7" t="n">
        <v>45</v>
      </c>
      <c r="D3158" s="7" t="s">
        <v>104</v>
      </c>
      <c r="E3158" s="7" t="n">
        <v>74</v>
      </c>
      <c r="F3158" s="7" t="n">
        <v>4</v>
      </c>
      <c r="G3158" s="14" t="n">
        <v>4523.82</v>
      </c>
      <c r="H3158" s="14" t="n">
        <v>87151.56</v>
      </c>
      <c r="I3158" s="14" t="n">
        <v>46400</v>
      </c>
      <c r="J3158" s="14" t="n">
        <v>0</v>
      </c>
      <c r="K3158" s="14" t="n">
        <v>0</v>
      </c>
      <c r="L3158" s="14" t="n">
        <v>0</v>
      </c>
      <c r="M3158" s="14" t="n">
        <v>8300</v>
      </c>
      <c r="N3158" s="14" t="n">
        <v>9.3</v>
      </c>
      <c r="O3158" s="14" t="n">
        <v>586.14</v>
      </c>
      <c r="P3158" s="7" t="n">
        <v>4</v>
      </c>
      <c r="Q3158" s="7" t="n">
        <v>53</v>
      </c>
      <c r="R3158" s="7" t="n">
        <v>0</v>
      </c>
      <c r="S3158" s="7" t="n">
        <v>0.663</v>
      </c>
      <c r="T3158" s="7" t="n">
        <v>0</v>
      </c>
      <c r="U3158" s="7" t="n">
        <v>0</v>
      </c>
      <c r="V3158" s="7" t="n">
        <v>0.0234</v>
      </c>
      <c r="W3158" s="7"/>
    </row>
    <row r="3159" customFormat="false" ht="15" hidden="false" customHeight="false" outlineLevel="0" collapsed="false">
      <c r="A3159" s="7" t="s">
        <v>3274</v>
      </c>
      <c r="B3159" s="7" t="s">
        <v>108</v>
      </c>
      <c r="C3159" s="7" t="n">
        <v>32</v>
      </c>
      <c r="D3159" s="7" t="s">
        <v>104</v>
      </c>
      <c r="E3159" s="7" t="n">
        <v>97</v>
      </c>
      <c r="F3159" s="7" t="n">
        <v>2</v>
      </c>
      <c r="G3159" s="14" t="n">
        <v>6971.48</v>
      </c>
      <c r="H3159" s="14" t="n">
        <v>67292.31</v>
      </c>
      <c r="I3159" s="14" t="n">
        <v>0</v>
      </c>
      <c r="J3159" s="14" t="n">
        <v>0</v>
      </c>
      <c r="K3159" s="14" t="n">
        <v>0</v>
      </c>
      <c r="L3159" s="14" t="n">
        <v>0</v>
      </c>
      <c r="M3159" s="14"/>
      <c r="N3159" s="14"/>
      <c r="O3159" s="14" t="n">
        <v>0</v>
      </c>
      <c r="P3159" s="7" t="n">
        <v>19</v>
      </c>
      <c r="Q3159" s="7" t="n">
        <v>23</v>
      </c>
      <c r="R3159" s="7" t="n">
        <v>0</v>
      </c>
      <c r="S3159" s="7" t="n">
        <v>0.698</v>
      </c>
      <c r="T3159" s="7" t="n">
        <v>0</v>
      </c>
      <c r="U3159" s="7" t="n">
        <v>0</v>
      </c>
      <c r="V3159" s="7" t="n">
        <v>0.0375</v>
      </c>
      <c r="W3159" s="7"/>
    </row>
    <row r="3160" customFormat="false" ht="15" hidden="false" customHeight="false" outlineLevel="0" collapsed="false">
      <c r="A3160" s="7" t="s">
        <v>3275</v>
      </c>
      <c r="B3160" s="7" t="s">
        <v>108</v>
      </c>
      <c r="C3160" s="7" t="n">
        <v>41</v>
      </c>
      <c r="D3160" s="7" t="s">
        <v>102</v>
      </c>
      <c r="E3160" s="7" t="n">
        <v>135</v>
      </c>
      <c r="F3160" s="7" t="n">
        <v>3</v>
      </c>
      <c r="G3160" s="14" t="n">
        <v>4095.77</v>
      </c>
      <c r="H3160" s="14" t="n">
        <v>36898.12</v>
      </c>
      <c r="I3160" s="14" t="n">
        <v>0</v>
      </c>
      <c r="J3160" s="14" t="n">
        <v>0</v>
      </c>
      <c r="K3160" s="14" t="n">
        <v>0</v>
      </c>
      <c r="L3160" s="14" t="n">
        <v>0</v>
      </c>
      <c r="M3160" s="14" t="n">
        <v>22100</v>
      </c>
      <c r="N3160" s="14" t="n">
        <v>28.1</v>
      </c>
      <c r="O3160" s="14" t="n">
        <v>189.57</v>
      </c>
      <c r="P3160" s="7" t="n">
        <v>26</v>
      </c>
      <c r="Q3160" s="7" t="n">
        <v>14</v>
      </c>
      <c r="R3160" s="7" t="n">
        <v>3</v>
      </c>
      <c r="S3160" s="7" t="n">
        <v>0.71</v>
      </c>
      <c r="T3160" s="7" t="n">
        <v>1</v>
      </c>
      <c r="U3160" s="7" t="n">
        <v>1</v>
      </c>
      <c r="V3160" s="7" t="n">
        <v>0.1255</v>
      </c>
      <c r="W3160" s="7"/>
    </row>
    <row r="3161" customFormat="false" ht="15" hidden="false" customHeight="false" outlineLevel="0" collapsed="false">
      <c r="A3161" s="7" t="s">
        <v>3276</v>
      </c>
      <c r="B3161" s="7" t="s">
        <v>106</v>
      </c>
      <c r="C3161" s="7" t="n">
        <v>30</v>
      </c>
      <c r="D3161" s="7" t="s">
        <v>102</v>
      </c>
      <c r="E3161" s="7" t="n">
        <v>42</v>
      </c>
      <c r="F3161" s="7" t="n">
        <v>3</v>
      </c>
      <c r="G3161" s="14" t="n">
        <v>10333.14</v>
      </c>
      <c r="H3161" s="14" t="n">
        <v>47928</v>
      </c>
      <c r="I3161" s="14" t="n">
        <v>0</v>
      </c>
      <c r="J3161" s="14" t="n">
        <v>0</v>
      </c>
      <c r="K3161" s="14" t="n">
        <v>0</v>
      </c>
      <c r="L3161" s="14" t="n">
        <v>0</v>
      </c>
      <c r="M3161" s="14" t="n">
        <v>10500</v>
      </c>
      <c r="N3161" s="14" t="n">
        <v>56.5</v>
      </c>
      <c r="O3161" s="14" t="n">
        <v>0</v>
      </c>
      <c r="P3161" s="7" t="n">
        <v>244</v>
      </c>
      <c r="Q3161" s="7" t="n">
        <v>0</v>
      </c>
      <c r="R3161" s="7" t="n">
        <v>0</v>
      </c>
      <c r="S3161" s="7"/>
      <c r="T3161" s="7" t="n">
        <v>0</v>
      </c>
      <c r="U3161" s="7" t="n">
        <v>0</v>
      </c>
      <c r="V3161" s="7" t="n">
        <v>0.3575</v>
      </c>
      <c r="W3161" s="7"/>
    </row>
    <row r="3162" customFormat="false" ht="15" hidden="false" customHeight="false" outlineLevel="0" collapsed="false">
      <c r="A3162" s="7" t="s">
        <v>3277</v>
      </c>
      <c r="B3162" s="7" t="s">
        <v>106</v>
      </c>
      <c r="C3162" s="7" t="n">
        <v>52</v>
      </c>
      <c r="D3162" s="7" t="s">
        <v>102</v>
      </c>
      <c r="E3162" s="7" t="n">
        <v>76</v>
      </c>
      <c r="F3162" s="7" t="n">
        <v>3</v>
      </c>
      <c r="G3162" s="14" t="n">
        <v>1147.45</v>
      </c>
      <c r="H3162" s="14" t="n">
        <v>0</v>
      </c>
      <c r="I3162" s="14" t="n">
        <v>0</v>
      </c>
      <c r="J3162" s="14" t="n">
        <v>145871.12</v>
      </c>
      <c r="K3162" s="14" t="n">
        <v>0</v>
      </c>
      <c r="L3162" s="14" t="n">
        <v>0</v>
      </c>
      <c r="M3162" s="14" t="n">
        <v>8500</v>
      </c>
      <c r="N3162" s="14" t="n">
        <v>24.3</v>
      </c>
      <c r="O3162" s="14" t="n">
        <v>100.68</v>
      </c>
      <c r="P3162" s="7" t="n">
        <v>85</v>
      </c>
      <c r="Q3162" s="7" t="n">
        <v>12</v>
      </c>
      <c r="R3162" s="7" t="n">
        <v>0</v>
      </c>
      <c r="S3162" s="7" t="n">
        <v>0.659</v>
      </c>
      <c r="T3162" s="7" t="n">
        <v>0</v>
      </c>
      <c r="U3162" s="7" t="n">
        <v>0</v>
      </c>
      <c r="V3162" s="7" t="n">
        <v>0.1117</v>
      </c>
      <c r="W3162" s="7"/>
    </row>
    <row r="3163" customFormat="false" ht="15" hidden="false" customHeight="false" outlineLevel="0" collapsed="false">
      <c r="A3163" s="7" t="s">
        <v>3278</v>
      </c>
      <c r="B3163" s="7" t="s">
        <v>106</v>
      </c>
      <c r="C3163" s="7" t="n">
        <v>39</v>
      </c>
      <c r="D3163" s="7" t="s">
        <v>104</v>
      </c>
      <c r="E3163" s="7" t="n">
        <v>46</v>
      </c>
      <c r="F3163" s="7" t="n">
        <v>3</v>
      </c>
      <c r="G3163" s="14" t="n">
        <v>7579.88</v>
      </c>
      <c r="H3163" s="14" t="n">
        <v>37142.02</v>
      </c>
      <c r="I3163" s="14" t="n">
        <v>0</v>
      </c>
      <c r="J3163" s="14" t="n">
        <v>0</v>
      </c>
      <c r="K3163" s="14" t="n">
        <v>0</v>
      </c>
      <c r="L3163" s="14" t="n">
        <v>0</v>
      </c>
      <c r="M3163" s="14" t="n">
        <v>15700</v>
      </c>
      <c r="N3163" s="14" t="n">
        <v>15.3</v>
      </c>
      <c r="O3163" s="14" t="n">
        <v>267.71</v>
      </c>
      <c r="P3163" s="7" t="n">
        <v>3</v>
      </c>
      <c r="Q3163" s="7" t="n">
        <v>33</v>
      </c>
      <c r="R3163" s="7" t="n">
        <v>14</v>
      </c>
      <c r="S3163" s="7" t="n">
        <v>0.837</v>
      </c>
      <c r="T3163" s="7" t="n">
        <v>0</v>
      </c>
      <c r="U3163" s="7" t="n">
        <v>0</v>
      </c>
      <c r="V3163" s="7" t="n">
        <v>0.0271</v>
      </c>
      <c r="W3163" s="7"/>
    </row>
    <row r="3164" customFormat="false" ht="15" hidden="false" customHeight="false" outlineLevel="0" collapsed="false">
      <c r="A3164" s="7" t="s">
        <v>3279</v>
      </c>
      <c r="B3164" s="7" t="s">
        <v>106</v>
      </c>
      <c r="C3164" s="7" t="n">
        <v>42</v>
      </c>
      <c r="D3164" s="7" t="s">
        <v>104</v>
      </c>
      <c r="E3164" s="7" t="n">
        <v>81</v>
      </c>
      <c r="F3164" s="7" t="n">
        <v>4</v>
      </c>
      <c r="G3164" s="14" t="n">
        <v>2803.22</v>
      </c>
      <c r="H3164" s="14" t="n">
        <v>5200.25</v>
      </c>
      <c r="I3164" s="14" t="n">
        <v>0</v>
      </c>
      <c r="J3164" s="14" t="n">
        <v>0</v>
      </c>
      <c r="K3164" s="14" t="n">
        <v>0</v>
      </c>
      <c r="L3164" s="14" t="n">
        <v>2170</v>
      </c>
      <c r="M3164" s="14"/>
      <c r="N3164" s="14"/>
      <c r="O3164" s="14" t="n">
        <v>0</v>
      </c>
      <c r="P3164" s="7" t="n">
        <v>22</v>
      </c>
      <c r="Q3164" s="7" t="n">
        <v>65</v>
      </c>
      <c r="R3164" s="7" t="n">
        <v>0</v>
      </c>
      <c r="S3164" s="7" t="n">
        <v>0.993</v>
      </c>
      <c r="T3164" s="7" t="n">
        <v>0</v>
      </c>
      <c r="U3164" s="7" t="n">
        <v>0</v>
      </c>
      <c r="V3164" s="7" t="n">
        <v>0.0149</v>
      </c>
      <c r="W3164" s="7"/>
    </row>
    <row r="3165" customFormat="false" ht="15" hidden="false" customHeight="false" outlineLevel="0" collapsed="false">
      <c r="A3165" s="7" t="s">
        <v>3280</v>
      </c>
      <c r="B3165" s="7" t="s">
        <v>108</v>
      </c>
      <c r="C3165" s="7" t="n">
        <v>51</v>
      </c>
      <c r="D3165" s="7" t="s">
        <v>102</v>
      </c>
      <c r="E3165" s="7" t="n">
        <v>329</v>
      </c>
      <c r="F3165" s="7" t="n">
        <v>3</v>
      </c>
      <c r="G3165" s="14" t="n">
        <v>7407.85</v>
      </c>
      <c r="H3165" s="14" t="n">
        <v>50663.01</v>
      </c>
      <c r="I3165" s="14" t="n">
        <v>0</v>
      </c>
      <c r="J3165" s="14" t="n">
        <v>0</v>
      </c>
      <c r="K3165" s="14" t="n">
        <v>129700</v>
      </c>
      <c r="L3165" s="14" t="n">
        <v>0</v>
      </c>
      <c r="M3165" s="14"/>
      <c r="N3165" s="14"/>
      <c r="O3165" s="14" t="n">
        <v>0</v>
      </c>
      <c r="P3165" s="7" t="n">
        <v>3</v>
      </c>
      <c r="Q3165" s="7" t="n">
        <v>20</v>
      </c>
      <c r="R3165" s="7" t="n">
        <v>0</v>
      </c>
      <c r="S3165" s="7" t="n">
        <v>0.462</v>
      </c>
      <c r="T3165" s="7" t="n">
        <v>0</v>
      </c>
      <c r="U3165" s="7" t="n">
        <v>0</v>
      </c>
      <c r="V3165" s="7" t="n">
        <v>0.0757</v>
      </c>
      <c r="W3165" s="7"/>
    </row>
    <row r="3166" customFormat="false" ht="15" hidden="false" customHeight="false" outlineLevel="0" collapsed="false">
      <c r="A3166" s="7" t="s">
        <v>3281</v>
      </c>
      <c r="B3166" s="7" t="s">
        <v>106</v>
      </c>
      <c r="C3166" s="7" t="n">
        <v>45</v>
      </c>
      <c r="D3166" s="7" t="s">
        <v>104</v>
      </c>
      <c r="E3166" s="7" t="n">
        <v>45</v>
      </c>
      <c r="F3166" s="7" t="n">
        <v>2</v>
      </c>
      <c r="G3166" s="14" t="n">
        <v>4941.45</v>
      </c>
      <c r="H3166" s="14" t="n">
        <v>0</v>
      </c>
      <c r="I3166" s="14" t="n">
        <v>0</v>
      </c>
      <c r="J3166" s="14" t="n">
        <v>0</v>
      </c>
      <c r="K3166" s="14" t="n">
        <v>0</v>
      </c>
      <c r="L3166" s="14" t="n">
        <v>0</v>
      </c>
      <c r="M3166" s="14" t="n">
        <v>6400</v>
      </c>
      <c r="N3166" s="14" t="n">
        <v>10.5</v>
      </c>
      <c r="O3166" s="14" t="n">
        <v>789.38</v>
      </c>
      <c r="P3166" s="7" t="n">
        <v>6</v>
      </c>
      <c r="Q3166" s="7" t="n">
        <v>42</v>
      </c>
      <c r="R3166" s="7" t="n">
        <v>22</v>
      </c>
      <c r="S3166" s="7" t="n">
        <v>0.727</v>
      </c>
      <c r="T3166" s="7" t="n">
        <v>1</v>
      </c>
      <c r="U3166" s="7" t="n">
        <v>0</v>
      </c>
      <c r="V3166" s="7" t="n">
        <v>0.0552</v>
      </c>
      <c r="W3166" s="7"/>
    </row>
    <row r="3167" customFormat="false" ht="15" hidden="false" customHeight="false" outlineLevel="0" collapsed="false">
      <c r="A3167" s="7" t="s">
        <v>3282</v>
      </c>
      <c r="B3167" s="7" t="s">
        <v>101</v>
      </c>
      <c r="C3167" s="7" t="n">
        <v>19</v>
      </c>
      <c r="D3167" s="7" t="s">
        <v>102</v>
      </c>
      <c r="E3167" s="7" t="n">
        <v>1</v>
      </c>
      <c r="F3167" s="7" t="n">
        <v>4</v>
      </c>
      <c r="G3167" s="14" t="n">
        <v>5290.49</v>
      </c>
      <c r="H3167" s="14" t="n">
        <v>0</v>
      </c>
      <c r="I3167" s="14" t="n">
        <v>20300</v>
      </c>
      <c r="J3167" s="14" t="n">
        <v>0</v>
      </c>
      <c r="K3167" s="14" t="n">
        <v>134300</v>
      </c>
      <c r="L3167" s="14" t="n">
        <v>0</v>
      </c>
      <c r="M3167" s="14" t="n">
        <v>7100</v>
      </c>
      <c r="N3167" s="14" t="n">
        <v>42.4</v>
      </c>
      <c r="O3167" s="14" t="n">
        <v>0</v>
      </c>
      <c r="P3167" s="7" t="n">
        <v>383</v>
      </c>
      <c r="Q3167" s="7" t="n">
        <v>0</v>
      </c>
      <c r="R3167" s="7" t="n">
        <v>0</v>
      </c>
      <c r="S3167" s="7"/>
      <c r="T3167" s="7" t="n">
        <v>0</v>
      </c>
      <c r="U3167" s="7" t="n">
        <v>1</v>
      </c>
      <c r="V3167" s="7" t="n">
        <v>0.3531</v>
      </c>
      <c r="W3167" s="7"/>
    </row>
    <row r="3168" customFormat="false" ht="15" hidden="false" customHeight="false" outlineLevel="0" collapsed="false">
      <c r="A3168" s="7" t="s">
        <v>3283</v>
      </c>
      <c r="B3168" s="7" t="s">
        <v>101</v>
      </c>
      <c r="C3168" s="7" t="n">
        <v>64</v>
      </c>
      <c r="D3168" s="7" t="s">
        <v>102</v>
      </c>
      <c r="E3168" s="7" t="n">
        <v>121</v>
      </c>
      <c r="F3168" s="7" t="n">
        <v>2</v>
      </c>
      <c r="G3168" s="14" t="n">
        <v>2509.73</v>
      </c>
      <c r="H3168" s="14" t="n">
        <v>14655.13</v>
      </c>
      <c r="I3168" s="14" t="n">
        <v>0</v>
      </c>
      <c r="J3168" s="14" t="n">
        <v>0</v>
      </c>
      <c r="K3168" s="14" t="n">
        <v>0</v>
      </c>
      <c r="L3168" s="14" t="n">
        <v>0</v>
      </c>
      <c r="M3168" s="14"/>
      <c r="N3168" s="14"/>
      <c r="O3168" s="14" t="n">
        <v>0</v>
      </c>
      <c r="P3168" s="7" t="n">
        <v>40</v>
      </c>
      <c r="Q3168" s="7" t="n">
        <v>14</v>
      </c>
      <c r="R3168" s="7" t="n">
        <v>0</v>
      </c>
      <c r="S3168" s="7" t="n">
        <v>0.473</v>
      </c>
      <c r="T3168" s="7" t="n">
        <v>0</v>
      </c>
      <c r="U3168" s="7" t="n">
        <v>1</v>
      </c>
      <c r="V3168" s="7" t="n">
        <v>0.1237</v>
      </c>
      <c r="W3168" s="7"/>
    </row>
    <row r="3169" customFormat="false" ht="15" hidden="false" customHeight="false" outlineLevel="0" collapsed="false">
      <c r="A3169" s="7" t="s">
        <v>3284</v>
      </c>
      <c r="B3169" s="7" t="s">
        <v>101</v>
      </c>
      <c r="C3169" s="7" t="n">
        <v>19</v>
      </c>
      <c r="D3169" s="7" t="s">
        <v>102</v>
      </c>
      <c r="E3169" s="7" t="n">
        <v>2</v>
      </c>
      <c r="F3169" s="7" t="n">
        <v>4</v>
      </c>
      <c r="G3169" s="14" t="n">
        <v>1697.43</v>
      </c>
      <c r="H3169" s="14" t="n">
        <v>2276.24</v>
      </c>
      <c r="I3169" s="14" t="n">
        <v>0</v>
      </c>
      <c r="J3169" s="14" t="n">
        <v>0</v>
      </c>
      <c r="K3169" s="14" t="n">
        <v>27000</v>
      </c>
      <c r="L3169" s="14" t="n">
        <v>25780</v>
      </c>
      <c r="M3169" s="14"/>
      <c r="N3169" s="14"/>
      <c r="O3169" s="14" t="n">
        <v>0</v>
      </c>
      <c r="P3169" s="7" t="n">
        <v>15</v>
      </c>
      <c r="Q3169" s="7" t="n">
        <v>28</v>
      </c>
      <c r="R3169" s="7" t="n">
        <v>28</v>
      </c>
      <c r="S3169" s="7" t="n">
        <v>0.843</v>
      </c>
      <c r="T3169" s="7" t="n">
        <v>0</v>
      </c>
      <c r="U3169" s="7" t="n">
        <v>0</v>
      </c>
      <c r="V3169" s="7" t="n">
        <v>0.0698</v>
      </c>
      <c r="W3169" s="7"/>
    </row>
    <row r="3170" customFormat="false" ht="15" hidden="false" customHeight="false" outlineLevel="0" collapsed="false">
      <c r="A3170" s="7" t="s">
        <v>3285</v>
      </c>
      <c r="B3170" s="7" t="s">
        <v>106</v>
      </c>
      <c r="C3170" s="7" t="n">
        <v>71</v>
      </c>
      <c r="D3170" s="7" t="s">
        <v>104</v>
      </c>
      <c r="E3170" s="7" t="n">
        <v>144</v>
      </c>
      <c r="F3170" s="7" t="n">
        <v>3</v>
      </c>
      <c r="G3170" s="14" t="n">
        <v>5126.92</v>
      </c>
      <c r="H3170" s="14" t="n">
        <v>5498.5</v>
      </c>
      <c r="I3170" s="14" t="n">
        <v>0</v>
      </c>
      <c r="J3170" s="14" t="n">
        <v>0</v>
      </c>
      <c r="K3170" s="14" t="n">
        <v>0</v>
      </c>
      <c r="L3170" s="14" t="n">
        <v>0</v>
      </c>
      <c r="M3170" s="14" t="n">
        <v>7200</v>
      </c>
      <c r="N3170" s="14" t="n">
        <v>16.3</v>
      </c>
      <c r="O3170" s="14" t="n">
        <v>707.16</v>
      </c>
      <c r="P3170" s="7" t="n">
        <v>0</v>
      </c>
      <c r="Q3170" s="7" t="n">
        <v>83</v>
      </c>
      <c r="R3170" s="7" t="n">
        <v>0</v>
      </c>
      <c r="S3170" s="7" t="n">
        <v>0.216</v>
      </c>
      <c r="T3170" s="7" t="n">
        <v>0</v>
      </c>
      <c r="U3170" s="7" t="n">
        <v>0</v>
      </c>
      <c r="V3170" s="7" t="n">
        <v>0.0151</v>
      </c>
      <c r="W3170" s="7"/>
    </row>
    <row r="3171" customFormat="false" ht="15" hidden="false" customHeight="false" outlineLevel="0" collapsed="false">
      <c r="A3171" s="7" t="s">
        <v>3286</v>
      </c>
      <c r="B3171" s="7" t="s">
        <v>108</v>
      </c>
      <c r="C3171" s="7" t="n">
        <v>48</v>
      </c>
      <c r="D3171" s="7" t="s">
        <v>104</v>
      </c>
      <c r="E3171" s="7" t="n">
        <v>59</v>
      </c>
      <c r="F3171" s="7" t="n">
        <v>2</v>
      </c>
      <c r="G3171" s="14" t="n">
        <v>496.06</v>
      </c>
      <c r="H3171" s="14" t="n">
        <v>0</v>
      </c>
      <c r="I3171" s="14" t="n">
        <v>0</v>
      </c>
      <c r="J3171" s="14" t="n">
        <v>0</v>
      </c>
      <c r="K3171" s="14" t="n">
        <v>0</v>
      </c>
      <c r="L3171" s="14" t="n">
        <v>0</v>
      </c>
      <c r="M3171" s="14" t="n">
        <v>1000</v>
      </c>
      <c r="N3171" s="14" t="n">
        <v>12.2</v>
      </c>
      <c r="O3171" s="14" t="n">
        <v>248.29</v>
      </c>
      <c r="P3171" s="7" t="n">
        <v>2</v>
      </c>
      <c r="Q3171" s="7" t="n">
        <v>55</v>
      </c>
      <c r="R3171" s="7" t="n">
        <v>14</v>
      </c>
      <c r="S3171" s="7" t="n">
        <v>0.637</v>
      </c>
      <c r="T3171" s="7" t="n">
        <v>1</v>
      </c>
      <c r="U3171" s="7" t="n">
        <v>0</v>
      </c>
      <c r="V3171" s="7" t="n">
        <v>0.0585</v>
      </c>
      <c r="W3171" s="7"/>
    </row>
    <row r="3172" customFormat="false" ht="15" hidden="false" customHeight="false" outlineLevel="0" collapsed="false">
      <c r="A3172" s="7" t="s">
        <v>3287</v>
      </c>
      <c r="B3172" s="7" t="s">
        <v>101</v>
      </c>
      <c r="C3172" s="7" t="n">
        <v>39</v>
      </c>
      <c r="D3172" s="7" t="s">
        <v>102</v>
      </c>
      <c r="E3172" s="7" t="n">
        <v>164</v>
      </c>
      <c r="F3172" s="7" t="n">
        <v>3</v>
      </c>
      <c r="G3172" s="14" t="n">
        <v>1692.5</v>
      </c>
      <c r="H3172" s="14" t="n">
        <v>4830.79</v>
      </c>
      <c r="I3172" s="14" t="n">
        <v>0</v>
      </c>
      <c r="J3172" s="14" t="n">
        <v>0</v>
      </c>
      <c r="K3172" s="14" t="n">
        <v>0</v>
      </c>
      <c r="L3172" s="14" t="n">
        <v>0</v>
      </c>
      <c r="M3172" s="14"/>
      <c r="N3172" s="14"/>
      <c r="O3172" s="14" t="n">
        <v>0</v>
      </c>
      <c r="P3172" s="7" t="n">
        <v>7</v>
      </c>
      <c r="Q3172" s="7" t="n">
        <v>14</v>
      </c>
      <c r="R3172" s="7" t="n">
        <v>0</v>
      </c>
      <c r="S3172" s="7" t="n">
        <v>0.678</v>
      </c>
      <c r="T3172" s="7" t="n">
        <v>0</v>
      </c>
      <c r="U3172" s="7" t="n">
        <v>0</v>
      </c>
      <c r="V3172" s="7" t="n">
        <v>0.0572</v>
      </c>
      <c r="W3172" s="7"/>
    </row>
    <row r="3173" customFormat="false" ht="15" hidden="false" customHeight="false" outlineLevel="0" collapsed="false">
      <c r="A3173" s="7" t="s">
        <v>3288</v>
      </c>
      <c r="B3173" s="7" t="s">
        <v>101</v>
      </c>
      <c r="C3173" s="7" t="n">
        <v>63</v>
      </c>
      <c r="D3173" s="7" t="s">
        <v>104</v>
      </c>
      <c r="E3173" s="7" t="n">
        <v>452</v>
      </c>
      <c r="F3173" s="7" t="n">
        <v>2</v>
      </c>
      <c r="G3173" s="14" t="n">
        <v>9729.47</v>
      </c>
      <c r="H3173" s="14" t="n">
        <v>123648.66</v>
      </c>
      <c r="I3173" s="14" t="n">
        <v>0</v>
      </c>
      <c r="J3173" s="14" t="n">
        <v>0</v>
      </c>
      <c r="K3173" s="14" t="n">
        <v>0</v>
      </c>
      <c r="L3173" s="14" t="n">
        <v>0</v>
      </c>
      <c r="M3173" s="14"/>
      <c r="N3173" s="14"/>
      <c r="O3173" s="14" t="n">
        <v>0</v>
      </c>
      <c r="P3173" s="7" t="n">
        <v>90</v>
      </c>
      <c r="Q3173" s="7" t="n">
        <v>7</v>
      </c>
      <c r="R3173" s="7" t="n">
        <v>0</v>
      </c>
      <c r="S3173" s="7" t="n">
        <v>0.343</v>
      </c>
      <c r="T3173" s="7" t="n">
        <v>1</v>
      </c>
      <c r="U3173" s="7" t="n">
        <v>0</v>
      </c>
      <c r="V3173" s="7" t="n">
        <v>0.13</v>
      </c>
      <c r="W3173" s="7"/>
    </row>
    <row r="3174" customFormat="false" ht="15" hidden="false" customHeight="false" outlineLevel="0" collapsed="false">
      <c r="A3174" s="7" t="s">
        <v>3289</v>
      </c>
      <c r="B3174" s="7" t="s">
        <v>101</v>
      </c>
      <c r="C3174" s="7" t="n">
        <v>19</v>
      </c>
      <c r="D3174" s="7" t="s">
        <v>104</v>
      </c>
      <c r="E3174" s="7" t="n">
        <v>2</v>
      </c>
      <c r="F3174" s="7" t="n">
        <v>3</v>
      </c>
      <c r="G3174" s="14" t="n">
        <v>2392.6</v>
      </c>
      <c r="H3174" s="14" t="n">
        <v>0</v>
      </c>
      <c r="I3174" s="14" t="n">
        <v>0</v>
      </c>
      <c r="J3174" s="14" t="n">
        <v>0</v>
      </c>
      <c r="K3174" s="14" t="n">
        <v>0</v>
      </c>
      <c r="L3174" s="14" t="n">
        <v>0</v>
      </c>
      <c r="M3174" s="14" t="n">
        <v>1700</v>
      </c>
      <c r="N3174" s="14" t="n">
        <v>2.1</v>
      </c>
      <c r="O3174" s="14" t="n">
        <v>0</v>
      </c>
      <c r="P3174" s="7" t="n">
        <v>109</v>
      </c>
      <c r="Q3174" s="7" t="n">
        <v>0</v>
      </c>
      <c r="R3174" s="7" t="n">
        <v>0</v>
      </c>
      <c r="S3174" s="7"/>
      <c r="T3174" s="7" t="n">
        <v>1</v>
      </c>
      <c r="U3174" s="7" t="n">
        <v>0</v>
      </c>
      <c r="V3174" s="7" t="n">
        <v>0.2181</v>
      </c>
      <c r="W3174" s="7"/>
    </row>
    <row r="3175" customFormat="false" ht="15" hidden="false" customHeight="false" outlineLevel="0" collapsed="false">
      <c r="A3175" s="7" t="s">
        <v>3290</v>
      </c>
      <c r="B3175" s="7" t="s">
        <v>101</v>
      </c>
      <c r="C3175" s="7" t="n">
        <v>27</v>
      </c>
      <c r="D3175" s="7" t="s">
        <v>102</v>
      </c>
      <c r="E3175" s="7" t="n">
        <v>28</v>
      </c>
      <c r="F3175" s="7" t="n">
        <v>3</v>
      </c>
      <c r="G3175" s="14" t="n">
        <v>5493.31</v>
      </c>
      <c r="H3175" s="14" t="n">
        <v>3001.2</v>
      </c>
      <c r="I3175" s="14" t="n">
        <v>0</v>
      </c>
      <c r="J3175" s="14" t="n">
        <v>0</v>
      </c>
      <c r="K3175" s="14" t="n">
        <v>0</v>
      </c>
      <c r="L3175" s="14" t="n">
        <v>13900</v>
      </c>
      <c r="M3175" s="14"/>
      <c r="N3175" s="14"/>
      <c r="O3175" s="14" t="n">
        <v>0</v>
      </c>
      <c r="P3175" s="7" t="n">
        <v>6</v>
      </c>
      <c r="Q3175" s="7" t="n">
        <v>31</v>
      </c>
      <c r="R3175" s="7" t="n">
        <v>19</v>
      </c>
      <c r="S3175" s="7" t="n">
        <v>0.776</v>
      </c>
      <c r="T3175" s="7" t="n">
        <v>0</v>
      </c>
      <c r="U3175" s="7" t="n">
        <v>0</v>
      </c>
      <c r="V3175" s="7" t="n">
        <v>0.0485</v>
      </c>
      <c r="W3175" s="7"/>
    </row>
    <row r="3176" customFormat="false" ht="15" hidden="false" customHeight="false" outlineLevel="0" collapsed="false">
      <c r="A3176" s="7" t="s">
        <v>3291</v>
      </c>
      <c r="B3176" s="7" t="s">
        <v>128</v>
      </c>
      <c r="C3176" s="7" t="n">
        <v>28</v>
      </c>
      <c r="D3176" s="7" t="s">
        <v>104</v>
      </c>
      <c r="E3176" s="7" t="n">
        <v>48</v>
      </c>
      <c r="F3176" s="7" t="n">
        <v>2</v>
      </c>
      <c r="G3176" s="14" t="n">
        <v>314.18</v>
      </c>
      <c r="H3176" s="14" t="n">
        <v>0</v>
      </c>
      <c r="I3176" s="14" t="n">
        <v>0</v>
      </c>
      <c r="J3176" s="14" t="n">
        <v>0</v>
      </c>
      <c r="K3176" s="14" t="n">
        <v>15200</v>
      </c>
      <c r="L3176" s="14" t="n">
        <v>0</v>
      </c>
      <c r="M3176" s="14"/>
      <c r="N3176" s="14"/>
      <c r="O3176" s="14" t="n">
        <v>0</v>
      </c>
      <c r="P3176" s="7" t="n">
        <v>90</v>
      </c>
      <c r="Q3176" s="7" t="n">
        <v>8</v>
      </c>
      <c r="R3176" s="7" t="n">
        <v>2</v>
      </c>
      <c r="S3176" s="7" t="n">
        <v>0.74</v>
      </c>
      <c r="T3176" s="7" t="n">
        <v>0</v>
      </c>
      <c r="U3176" s="7" t="n">
        <v>0</v>
      </c>
      <c r="V3176" s="7" t="n">
        <v>0.0778</v>
      </c>
      <c r="W3176" s="7"/>
    </row>
    <row r="3177" customFormat="false" ht="15" hidden="false" customHeight="false" outlineLevel="0" collapsed="false">
      <c r="A3177" s="7" t="s">
        <v>3292</v>
      </c>
      <c r="B3177" s="7" t="s">
        <v>108</v>
      </c>
      <c r="C3177" s="7" t="n">
        <v>46</v>
      </c>
      <c r="D3177" s="7" t="s">
        <v>104</v>
      </c>
      <c r="E3177" s="7" t="n">
        <v>177</v>
      </c>
      <c r="F3177" s="7" t="n">
        <v>4</v>
      </c>
      <c r="G3177" s="14" t="n">
        <v>1561.59</v>
      </c>
      <c r="H3177" s="14" t="n">
        <v>8856.2</v>
      </c>
      <c r="I3177" s="14" t="n">
        <v>64600</v>
      </c>
      <c r="J3177" s="14" t="n">
        <v>0</v>
      </c>
      <c r="K3177" s="14" t="n">
        <v>233200</v>
      </c>
      <c r="L3177" s="14" t="n">
        <v>0</v>
      </c>
      <c r="M3177" s="14"/>
      <c r="N3177" s="14"/>
      <c r="O3177" s="14" t="n">
        <v>0</v>
      </c>
      <c r="P3177" s="7" t="n">
        <v>9</v>
      </c>
      <c r="Q3177" s="7" t="n">
        <v>7</v>
      </c>
      <c r="R3177" s="7" t="n">
        <v>5</v>
      </c>
      <c r="S3177" s="7" t="n">
        <v>0.486</v>
      </c>
      <c r="T3177" s="7" t="n">
        <v>0</v>
      </c>
      <c r="U3177" s="7" t="n">
        <v>0</v>
      </c>
      <c r="V3177" s="7" t="n">
        <v>0.0291</v>
      </c>
      <c r="W3177" s="7"/>
    </row>
    <row r="3178" customFormat="false" ht="15" hidden="false" customHeight="false" outlineLevel="0" collapsed="false">
      <c r="A3178" s="7" t="s">
        <v>3293</v>
      </c>
      <c r="B3178" s="7" t="s">
        <v>108</v>
      </c>
      <c r="C3178" s="7" t="n">
        <v>35</v>
      </c>
      <c r="D3178" s="7" t="s">
        <v>104</v>
      </c>
      <c r="E3178" s="7" t="n">
        <v>52</v>
      </c>
      <c r="F3178" s="7" t="n">
        <v>2</v>
      </c>
      <c r="G3178" s="14" t="n">
        <v>1832.93</v>
      </c>
      <c r="H3178" s="14" t="n">
        <v>0</v>
      </c>
      <c r="I3178" s="14" t="n">
        <v>0</v>
      </c>
      <c r="J3178" s="14" t="n">
        <v>0</v>
      </c>
      <c r="K3178" s="14" t="n">
        <v>0</v>
      </c>
      <c r="L3178" s="14" t="n">
        <v>0</v>
      </c>
      <c r="M3178" s="14"/>
      <c r="N3178" s="14"/>
      <c r="O3178" s="14" t="n">
        <v>0</v>
      </c>
      <c r="P3178" s="7" t="n">
        <v>4</v>
      </c>
      <c r="Q3178" s="7" t="n">
        <v>62</v>
      </c>
      <c r="R3178" s="7" t="n">
        <v>13</v>
      </c>
      <c r="S3178" s="7" t="n">
        <v>0.733</v>
      </c>
      <c r="T3178" s="7" t="n">
        <v>0</v>
      </c>
      <c r="U3178" s="7" t="n">
        <v>0</v>
      </c>
      <c r="V3178" s="7" t="n">
        <v>0.0126</v>
      </c>
      <c r="W3178" s="7"/>
    </row>
    <row r="3179" customFormat="false" ht="15" hidden="false" customHeight="false" outlineLevel="0" collapsed="false">
      <c r="A3179" s="7" t="s">
        <v>3294</v>
      </c>
      <c r="B3179" s="7" t="s">
        <v>101</v>
      </c>
      <c r="C3179" s="7" t="n">
        <v>46</v>
      </c>
      <c r="D3179" s="7" t="s">
        <v>104</v>
      </c>
      <c r="E3179" s="7" t="n">
        <v>19</v>
      </c>
      <c r="F3179" s="7" t="n">
        <v>4</v>
      </c>
      <c r="G3179" s="14" t="n">
        <v>32566.26</v>
      </c>
      <c r="H3179" s="14" t="n">
        <v>38212.48</v>
      </c>
      <c r="I3179" s="14" t="n">
        <v>0</v>
      </c>
      <c r="J3179" s="14" t="n">
        <v>0</v>
      </c>
      <c r="K3179" s="14" t="n">
        <v>0</v>
      </c>
      <c r="L3179" s="14" t="n">
        <v>24190</v>
      </c>
      <c r="M3179" s="14"/>
      <c r="N3179" s="14"/>
      <c r="O3179" s="14" t="n">
        <v>0</v>
      </c>
      <c r="P3179" s="7" t="n">
        <v>3</v>
      </c>
      <c r="Q3179" s="7" t="n">
        <v>101</v>
      </c>
      <c r="R3179" s="7" t="n">
        <v>25</v>
      </c>
      <c r="S3179" s="7" t="n">
        <v>0.715</v>
      </c>
      <c r="T3179" s="7" t="n">
        <v>1</v>
      </c>
      <c r="U3179" s="7" t="n">
        <v>0</v>
      </c>
      <c r="V3179" s="7" t="n">
        <v>0.031</v>
      </c>
      <c r="W3179" s="7"/>
    </row>
    <row r="3180" customFormat="false" ht="15" hidden="false" customHeight="false" outlineLevel="0" collapsed="false">
      <c r="A3180" s="7" t="s">
        <v>3295</v>
      </c>
      <c r="B3180" s="7" t="s">
        <v>128</v>
      </c>
      <c r="C3180" s="7" t="n">
        <v>46</v>
      </c>
      <c r="D3180" s="7" t="s">
        <v>104</v>
      </c>
      <c r="E3180" s="7" t="n">
        <v>63</v>
      </c>
      <c r="F3180" s="7" t="n">
        <v>4</v>
      </c>
      <c r="G3180" s="14" t="n">
        <v>10183.03</v>
      </c>
      <c r="H3180" s="14" t="n">
        <v>0</v>
      </c>
      <c r="I3180" s="14" t="n">
        <v>304800</v>
      </c>
      <c r="J3180" s="14" t="n">
        <v>0</v>
      </c>
      <c r="K3180" s="14" t="n">
        <v>828200</v>
      </c>
      <c r="L3180" s="14" t="n">
        <v>0</v>
      </c>
      <c r="M3180" s="14" t="n">
        <v>40000</v>
      </c>
      <c r="N3180" s="14" t="n">
        <v>24.1</v>
      </c>
      <c r="O3180" s="14" t="n">
        <v>1406.46</v>
      </c>
      <c r="P3180" s="7" t="n">
        <v>31</v>
      </c>
      <c r="Q3180" s="7" t="n">
        <v>33</v>
      </c>
      <c r="R3180" s="7" t="n">
        <v>0</v>
      </c>
      <c r="S3180" s="7" t="n">
        <v>0.636</v>
      </c>
      <c r="T3180" s="7" t="n">
        <v>1</v>
      </c>
      <c r="U3180" s="7" t="n">
        <v>0</v>
      </c>
      <c r="V3180" s="7" t="n">
        <v>0.0622</v>
      </c>
      <c r="W3180" s="7"/>
    </row>
    <row r="3181" customFormat="false" ht="15" hidden="false" customHeight="false" outlineLevel="0" collapsed="false">
      <c r="A3181" s="7" t="s">
        <v>3296</v>
      </c>
      <c r="B3181" s="7" t="s">
        <v>101</v>
      </c>
      <c r="C3181" s="7" t="n">
        <v>19</v>
      </c>
      <c r="D3181" s="7" t="s">
        <v>104</v>
      </c>
      <c r="E3181" s="7" t="n">
        <v>8</v>
      </c>
      <c r="F3181" s="7" t="n">
        <v>2</v>
      </c>
      <c r="G3181" s="14" t="n">
        <v>2750.23</v>
      </c>
      <c r="H3181" s="14" t="n">
        <v>0</v>
      </c>
      <c r="I3181" s="14" t="n">
        <v>0</v>
      </c>
      <c r="J3181" s="14" t="n">
        <v>0</v>
      </c>
      <c r="K3181" s="14" t="n">
        <v>0</v>
      </c>
      <c r="L3181" s="14" t="n">
        <v>0</v>
      </c>
      <c r="M3181" s="14" t="n">
        <v>9700</v>
      </c>
      <c r="N3181" s="14" t="n">
        <v>37.4</v>
      </c>
      <c r="O3181" s="14" t="n">
        <v>175.28</v>
      </c>
      <c r="P3181" s="7" t="n">
        <v>5</v>
      </c>
      <c r="Q3181" s="7" t="n">
        <v>30</v>
      </c>
      <c r="R3181" s="7" t="n">
        <v>15</v>
      </c>
      <c r="S3181" s="7" t="n">
        <v>0.847</v>
      </c>
      <c r="T3181" s="7" t="n">
        <v>1</v>
      </c>
      <c r="U3181" s="7" t="n">
        <v>0</v>
      </c>
      <c r="V3181" s="7" t="n">
        <v>0.0604</v>
      </c>
      <c r="W3181" s="7"/>
    </row>
    <row r="3182" customFormat="false" ht="15" hidden="false" customHeight="false" outlineLevel="0" collapsed="false">
      <c r="A3182" s="7" t="s">
        <v>3297</v>
      </c>
      <c r="B3182" s="7" t="s">
        <v>108</v>
      </c>
      <c r="C3182" s="7" t="n">
        <v>49</v>
      </c>
      <c r="D3182" s="7" t="s">
        <v>102</v>
      </c>
      <c r="E3182" s="7" t="n">
        <v>117</v>
      </c>
      <c r="F3182" s="7" t="n">
        <v>3</v>
      </c>
      <c r="G3182" s="14" t="n">
        <v>12701.98</v>
      </c>
      <c r="H3182" s="14" t="n">
        <v>526586.37</v>
      </c>
      <c r="I3182" s="14" t="n">
        <v>0</v>
      </c>
      <c r="J3182" s="14" t="n">
        <v>464737.05</v>
      </c>
      <c r="K3182" s="14" t="n">
        <v>0</v>
      </c>
      <c r="L3182" s="14" t="n">
        <v>0</v>
      </c>
      <c r="M3182" s="14"/>
      <c r="N3182" s="14"/>
      <c r="O3182" s="14" t="n">
        <v>0</v>
      </c>
      <c r="P3182" s="7" t="n">
        <v>0</v>
      </c>
      <c r="Q3182" s="7" t="n">
        <v>23</v>
      </c>
      <c r="R3182" s="7" t="n">
        <v>0</v>
      </c>
      <c r="S3182" s="7" t="n">
        <v>0.65</v>
      </c>
      <c r="T3182" s="7" t="n">
        <v>0</v>
      </c>
      <c r="U3182" s="7" t="n">
        <v>1</v>
      </c>
      <c r="V3182" s="7" t="n">
        <v>0.1049</v>
      </c>
      <c r="W3182" s="7"/>
    </row>
    <row r="3183" customFormat="false" ht="15" hidden="false" customHeight="false" outlineLevel="0" collapsed="false">
      <c r="A3183" s="7" t="s">
        <v>3298</v>
      </c>
      <c r="B3183" s="7" t="s">
        <v>128</v>
      </c>
      <c r="C3183" s="7" t="n">
        <v>54</v>
      </c>
      <c r="D3183" s="7" t="s">
        <v>104</v>
      </c>
      <c r="E3183" s="7" t="n">
        <v>100</v>
      </c>
      <c r="F3183" s="7" t="n">
        <v>3</v>
      </c>
      <c r="G3183" s="14" t="n">
        <v>8387.25</v>
      </c>
      <c r="H3183" s="14" t="n">
        <v>78202.54</v>
      </c>
      <c r="I3183" s="14" t="n">
        <v>0</v>
      </c>
      <c r="J3183" s="14" t="n">
        <v>0</v>
      </c>
      <c r="K3183" s="14" t="n">
        <v>269100</v>
      </c>
      <c r="L3183" s="14" t="n">
        <v>0</v>
      </c>
      <c r="M3183" s="14"/>
      <c r="N3183" s="14"/>
      <c r="O3183" s="14" t="n">
        <v>0</v>
      </c>
      <c r="P3183" s="7" t="n">
        <v>7</v>
      </c>
      <c r="Q3183" s="7" t="n">
        <v>152</v>
      </c>
      <c r="R3183" s="7" t="n">
        <v>0</v>
      </c>
      <c r="S3183" s="7" t="n">
        <v>0.522</v>
      </c>
      <c r="T3183" s="7" t="n">
        <v>0</v>
      </c>
      <c r="U3183" s="7" t="n">
        <v>0</v>
      </c>
      <c r="V3183" s="7" t="n">
        <v>0.0112</v>
      </c>
      <c r="W3183" s="7"/>
    </row>
    <row r="3184" customFormat="false" ht="15" hidden="false" customHeight="false" outlineLevel="0" collapsed="false">
      <c r="A3184" s="7" t="s">
        <v>3299</v>
      </c>
      <c r="B3184" s="7" t="s">
        <v>108</v>
      </c>
      <c r="C3184" s="7" t="n">
        <v>61</v>
      </c>
      <c r="D3184" s="7" t="s">
        <v>104</v>
      </c>
      <c r="E3184" s="7" t="n">
        <v>102</v>
      </c>
      <c r="F3184" s="7" t="n">
        <v>3</v>
      </c>
      <c r="G3184" s="14" t="n">
        <v>2235.08</v>
      </c>
      <c r="H3184" s="14" t="n">
        <v>0</v>
      </c>
      <c r="I3184" s="14" t="n">
        <v>11600</v>
      </c>
      <c r="J3184" s="14" t="n">
        <v>0</v>
      </c>
      <c r="K3184" s="14" t="n">
        <v>0</v>
      </c>
      <c r="L3184" s="14" t="n">
        <v>0</v>
      </c>
      <c r="M3184" s="14"/>
      <c r="N3184" s="14"/>
      <c r="O3184" s="14" t="n">
        <v>0</v>
      </c>
      <c r="P3184" s="7" t="n">
        <v>6</v>
      </c>
      <c r="Q3184" s="7" t="n">
        <v>54</v>
      </c>
      <c r="R3184" s="7" t="n">
        <v>10</v>
      </c>
      <c r="S3184" s="7" t="n">
        <v>0.675</v>
      </c>
      <c r="T3184" s="7" t="n">
        <v>0</v>
      </c>
      <c r="U3184" s="7" t="n">
        <v>1</v>
      </c>
      <c r="V3184" s="7" t="n">
        <v>0.0163</v>
      </c>
      <c r="W3184" s="7"/>
    </row>
    <row r="3185" customFormat="false" ht="15" hidden="false" customHeight="false" outlineLevel="0" collapsed="false">
      <c r="A3185" s="7" t="s">
        <v>3300</v>
      </c>
      <c r="B3185" s="7" t="s">
        <v>101</v>
      </c>
      <c r="C3185" s="7" t="n">
        <v>55</v>
      </c>
      <c r="D3185" s="7" t="s">
        <v>104</v>
      </c>
      <c r="E3185" s="7" t="n">
        <v>271</v>
      </c>
      <c r="F3185" s="7" t="n">
        <v>1</v>
      </c>
      <c r="G3185" s="14" t="n">
        <v>1200.96</v>
      </c>
      <c r="H3185" s="14" t="n">
        <v>0</v>
      </c>
      <c r="I3185" s="14" t="n">
        <v>0</v>
      </c>
      <c r="J3185" s="14" t="n">
        <v>0</v>
      </c>
      <c r="K3185" s="14" t="n">
        <v>0</v>
      </c>
      <c r="L3185" s="14" t="n">
        <v>0</v>
      </c>
      <c r="M3185" s="14"/>
      <c r="N3185" s="14"/>
      <c r="O3185" s="14" t="n">
        <v>0</v>
      </c>
      <c r="P3185" s="7" t="n">
        <v>5</v>
      </c>
      <c r="Q3185" s="7" t="n">
        <v>48</v>
      </c>
      <c r="R3185" s="7" t="n">
        <v>22</v>
      </c>
      <c r="S3185" s="7" t="n">
        <v>0.689</v>
      </c>
      <c r="T3185" s="7" t="n">
        <v>0</v>
      </c>
      <c r="U3185" s="7" t="n">
        <v>0</v>
      </c>
      <c r="V3185" s="7" t="n">
        <v>0.026</v>
      </c>
      <c r="W3185" s="7"/>
    </row>
    <row r="3186" customFormat="false" ht="15" hidden="false" customHeight="false" outlineLevel="0" collapsed="false">
      <c r="A3186" s="7" t="s">
        <v>3301</v>
      </c>
      <c r="B3186" s="7" t="s">
        <v>101</v>
      </c>
      <c r="C3186" s="7" t="n">
        <v>58</v>
      </c>
      <c r="D3186" s="7" t="s">
        <v>104</v>
      </c>
      <c r="E3186" s="7" t="n">
        <v>47</v>
      </c>
      <c r="F3186" s="7" t="n">
        <v>4</v>
      </c>
      <c r="G3186" s="14" t="n">
        <v>3716.06</v>
      </c>
      <c r="H3186" s="14" t="n">
        <v>5255.44</v>
      </c>
      <c r="I3186" s="14" t="n">
        <v>0</v>
      </c>
      <c r="J3186" s="14" t="n">
        <v>0</v>
      </c>
      <c r="K3186" s="14" t="n">
        <v>0</v>
      </c>
      <c r="L3186" s="14" t="n">
        <v>15960</v>
      </c>
      <c r="M3186" s="14"/>
      <c r="N3186" s="14"/>
      <c r="O3186" s="14" t="n">
        <v>0</v>
      </c>
      <c r="P3186" s="7" t="n">
        <v>0</v>
      </c>
      <c r="Q3186" s="7" t="n">
        <v>27</v>
      </c>
      <c r="R3186" s="7" t="n">
        <v>8</v>
      </c>
      <c r="S3186" s="7" t="n">
        <v>0.775</v>
      </c>
      <c r="T3186" s="7" t="n">
        <v>0</v>
      </c>
      <c r="U3186" s="7" t="n">
        <v>0</v>
      </c>
      <c r="V3186" s="7" t="n">
        <v>0.0176</v>
      </c>
      <c r="W3186" s="7"/>
    </row>
    <row r="3187" customFormat="false" ht="15" hidden="false" customHeight="false" outlineLevel="0" collapsed="false">
      <c r="A3187" s="7" t="s">
        <v>3302</v>
      </c>
      <c r="B3187" s="7" t="s">
        <v>106</v>
      </c>
      <c r="C3187" s="7" t="n">
        <v>78</v>
      </c>
      <c r="D3187" s="7" t="s">
        <v>104</v>
      </c>
      <c r="E3187" s="7" t="n">
        <v>160</v>
      </c>
      <c r="F3187" s="7" t="n">
        <v>3</v>
      </c>
      <c r="G3187" s="14" t="n">
        <v>4749.26</v>
      </c>
      <c r="H3187" s="14" t="n">
        <v>0</v>
      </c>
      <c r="I3187" s="14" t="n">
        <v>38700</v>
      </c>
      <c r="J3187" s="14" t="n">
        <v>0</v>
      </c>
      <c r="K3187" s="14" t="n">
        <v>0</v>
      </c>
      <c r="L3187" s="14" t="n">
        <v>0</v>
      </c>
      <c r="M3187" s="14" t="n">
        <v>5100</v>
      </c>
      <c r="N3187" s="14" t="n">
        <v>55</v>
      </c>
      <c r="O3187" s="14" t="n">
        <v>0</v>
      </c>
      <c r="P3187" s="7" t="n">
        <v>176</v>
      </c>
      <c r="Q3187" s="7" t="n">
        <v>0</v>
      </c>
      <c r="R3187" s="7" t="n">
        <v>0</v>
      </c>
      <c r="S3187" s="7"/>
      <c r="T3187" s="7" t="n">
        <v>0</v>
      </c>
      <c r="U3187" s="7" t="n">
        <v>0</v>
      </c>
      <c r="V3187" s="7" t="n">
        <v>0.1698</v>
      </c>
      <c r="W3187" s="7"/>
    </row>
    <row r="3188" customFormat="false" ht="15" hidden="false" customHeight="false" outlineLevel="0" collapsed="false">
      <c r="A3188" s="7" t="s">
        <v>3303</v>
      </c>
      <c r="B3188" s="7" t="s">
        <v>106</v>
      </c>
      <c r="C3188" s="7" t="n">
        <v>27</v>
      </c>
      <c r="D3188" s="7" t="s">
        <v>102</v>
      </c>
      <c r="E3188" s="7" t="n">
        <v>85</v>
      </c>
      <c r="F3188" s="7" t="n">
        <v>2</v>
      </c>
      <c r="G3188" s="14" t="n">
        <v>643.25</v>
      </c>
      <c r="H3188" s="14" t="n">
        <v>3308.47</v>
      </c>
      <c r="I3188" s="14" t="n">
        <v>0</v>
      </c>
      <c r="J3188" s="14" t="n">
        <v>0</v>
      </c>
      <c r="K3188" s="14" t="n">
        <v>0</v>
      </c>
      <c r="L3188" s="14" t="n">
        <v>0</v>
      </c>
      <c r="M3188" s="14"/>
      <c r="N3188" s="14"/>
      <c r="O3188" s="14" t="n">
        <v>0</v>
      </c>
      <c r="P3188" s="7" t="n">
        <v>7</v>
      </c>
      <c r="Q3188" s="7" t="n">
        <v>16</v>
      </c>
      <c r="R3188" s="7" t="n">
        <v>6</v>
      </c>
      <c r="S3188" s="7" t="n">
        <v>0.878</v>
      </c>
      <c r="T3188" s="7" t="n">
        <v>0</v>
      </c>
      <c r="U3188" s="7" t="n">
        <v>0</v>
      </c>
      <c r="V3188" s="7" t="n">
        <v>0.0545</v>
      </c>
      <c r="W3188" s="7"/>
    </row>
    <row r="3189" customFormat="false" ht="15" hidden="false" customHeight="false" outlineLevel="0" collapsed="false">
      <c r="A3189" s="7" t="s">
        <v>3304</v>
      </c>
      <c r="B3189" s="7" t="s">
        <v>108</v>
      </c>
      <c r="C3189" s="7" t="n">
        <v>64</v>
      </c>
      <c r="D3189" s="7" t="s">
        <v>102</v>
      </c>
      <c r="E3189" s="7" t="n">
        <v>230</v>
      </c>
      <c r="F3189" s="7" t="n">
        <v>1</v>
      </c>
      <c r="G3189" s="14" t="n">
        <v>1332.55</v>
      </c>
      <c r="H3189" s="14" t="n">
        <v>0</v>
      </c>
      <c r="I3189" s="14" t="n">
        <v>0</v>
      </c>
      <c r="J3189" s="14" t="n">
        <v>0</v>
      </c>
      <c r="K3189" s="14" t="n">
        <v>0</v>
      </c>
      <c r="L3189" s="14" t="n">
        <v>0</v>
      </c>
      <c r="M3189" s="14"/>
      <c r="N3189" s="14"/>
      <c r="O3189" s="14" t="n">
        <v>0</v>
      </c>
      <c r="P3189" s="7" t="n">
        <v>7</v>
      </c>
      <c r="Q3189" s="7" t="n">
        <v>4</v>
      </c>
      <c r="R3189" s="7" t="n">
        <v>0</v>
      </c>
      <c r="S3189" s="7" t="n">
        <v>0.255</v>
      </c>
      <c r="T3189" s="7" t="n">
        <v>0</v>
      </c>
      <c r="U3189" s="7" t="n">
        <v>0</v>
      </c>
      <c r="V3189" s="7" t="n">
        <v>0.1359</v>
      </c>
      <c r="W3189" s="7"/>
    </row>
    <row r="3190" customFormat="false" ht="15" hidden="false" customHeight="false" outlineLevel="0" collapsed="false">
      <c r="A3190" s="7" t="s">
        <v>3305</v>
      </c>
      <c r="B3190" s="7" t="s">
        <v>101</v>
      </c>
      <c r="C3190" s="7" t="n">
        <v>75</v>
      </c>
      <c r="D3190" s="7" t="s">
        <v>102</v>
      </c>
      <c r="E3190" s="7" t="n">
        <v>112</v>
      </c>
      <c r="F3190" s="7" t="n">
        <v>4</v>
      </c>
      <c r="G3190" s="14" t="n">
        <v>2910.89</v>
      </c>
      <c r="H3190" s="14" t="n">
        <v>4338.52</v>
      </c>
      <c r="I3190" s="14" t="n">
        <v>0</v>
      </c>
      <c r="J3190" s="14" t="n">
        <v>0</v>
      </c>
      <c r="K3190" s="14" t="n">
        <v>0</v>
      </c>
      <c r="L3190" s="14" t="n">
        <v>0</v>
      </c>
      <c r="M3190" s="14" t="n">
        <v>8200</v>
      </c>
      <c r="N3190" s="14" t="n">
        <v>25.6</v>
      </c>
      <c r="O3190" s="14" t="n">
        <v>204.38</v>
      </c>
      <c r="P3190" s="7" t="n">
        <v>12</v>
      </c>
      <c r="Q3190" s="7" t="n">
        <v>26</v>
      </c>
      <c r="R3190" s="7" t="n">
        <v>0</v>
      </c>
      <c r="S3190" s="7" t="n">
        <v>0.398</v>
      </c>
      <c r="T3190" s="7" t="n">
        <v>0</v>
      </c>
      <c r="U3190" s="7" t="n">
        <v>0</v>
      </c>
      <c r="V3190" s="7" t="n">
        <v>0.0512</v>
      </c>
      <c r="W3190" s="7"/>
    </row>
    <row r="3191" customFormat="false" ht="15" hidden="false" customHeight="false" outlineLevel="0" collapsed="false">
      <c r="A3191" s="7" t="s">
        <v>3306</v>
      </c>
      <c r="B3191" s="7" t="s">
        <v>106</v>
      </c>
      <c r="C3191" s="7" t="n">
        <v>61</v>
      </c>
      <c r="D3191" s="7" t="s">
        <v>102</v>
      </c>
      <c r="E3191" s="7" t="n">
        <v>244</v>
      </c>
      <c r="F3191" s="7" t="n">
        <v>2</v>
      </c>
      <c r="G3191" s="14" t="n">
        <v>3561.49</v>
      </c>
      <c r="H3191" s="14" t="n">
        <v>2340.61</v>
      </c>
      <c r="I3191" s="14" t="n">
        <v>0</v>
      </c>
      <c r="J3191" s="14" t="n">
        <v>0</v>
      </c>
      <c r="K3191" s="14" t="n">
        <v>0</v>
      </c>
      <c r="L3191" s="14" t="n">
        <v>0</v>
      </c>
      <c r="M3191" s="14"/>
      <c r="N3191" s="14"/>
      <c r="O3191" s="14" t="n">
        <v>0</v>
      </c>
      <c r="P3191" s="7" t="n">
        <v>7</v>
      </c>
      <c r="Q3191" s="7" t="n">
        <v>7</v>
      </c>
      <c r="R3191" s="7" t="n">
        <v>0</v>
      </c>
      <c r="S3191" s="7" t="n">
        <v>0.654</v>
      </c>
      <c r="T3191" s="7" t="n">
        <v>1</v>
      </c>
      <c r="U3191" s="7" t="n">
        <v>1</v>
      </c>
      <c r="V3191" s="7" t="n">
        <v>0.2263</v>
      </c>
      <c r="W3191" s="7"/>
    </row>
    <row r="3192" customFormat="false" ht="15" hidden="false" customHeight="false" outlineLevel="0" collapsed="false">
      <c r="A3192" s="7" t="s">
        <v>3307</v>
      </c>
      <c r="B3192" s="7" t="s">
        <v>128</v>
      </c>
      <c r="C3192" s="7" t="n">
        <v>36</v>
      </c>
      <c r="D3192" s="7" t="s">
        <v>104</v>
      </c>
      <c r="E3192" s="7" t="n">
        <v>105</v>
      </c>
      <c r="F3192" s="7" t="n">
        <v>2</v>
      </c>
      <c r="G3192" s="14" t="n">
        <v>2238.96</v>
      </c>
      <c r="H3192" s="14" t="n">
        <v>4950.34</v>
      </c>
      <c r="I3192" s="14" t="n">
        <v>0</v>
      </c>
      <c r="J3192" s="14" t="n">
        <v>0</v>
      </c>
      <c r="K3192" s="14" t="n">
        <v>0</v>
      </c>
      <c r="L3192" s="14" t="n">
        <v>0</v>
      </c>
      <c r="M3192" s="14"/>
      <c r="N3192" s="14"/>
      <c r="O3192" s="14" t="n">
        <v>0</v>
      </c>
      <c r="P3192" s="7" t="n">
        <v>6</v>
      </c>
      <c r="Q3192" s="7" t="n">
        <v>22</v>
      </c>
      <c r="R3192" s="7" t="n">
        <v>0</v>
      </c>
      <c r="S3192" s="7" t="n">
        <v>0.719</v>
      </c>
      <c r="T3192" s="7" t="n">
        <v>1</v>
      </c>
      <c r="U3192" s="7" t="n">
        <v>1</v>
      </c>
      <c r="V3192" s="7" t="n">
        <v>0.0716</v>
      </c>
      <c r="W3192" s="7"/>
    </row>
    <row r="3193" customFormat="false" ht="15" hidden="false" customHeight="false" outlineLevel="0" collapsed="false">
      <c r="A3193" s="7" t="s">
        <v>3308</v>
      </c>
      <c r="B3193" s="7" t="s">
        <v>101</v>
      </c>
      <c r="C3193" s="7" t="n">
        <v>58</v>
      </c>
      <c r="D3193" s="7" t="s">
        <v>102</v>
      </c>
      <c r="E3193" s="7" t="n">
        <v>188</v>
      </c>
      <c r="F3193" s="7" t="n">
        <v>2</v>
      </c>
      <c r="G3193" s="14" t="n">
        <v>3110.51</v>
      </c>
      <c r="H3193" s="14" t="n">
        <v>2885.61</v>
      </c>
      <c r="I3193" s="14" t="n">
        <v>0</v>
      </c>
      <c r="J3193" s="14" t="n">
        <v>0</v>
      </c>
      <c r="K3193" s="14" t="n">
        <v>0</v>
      </c>
      <c r="L3193" s="14" t="n">
        <v>0</v>
      </c>
      <c r="M3193" s="14"/>
      <c r="N3193" s="14"/>
      <c r="O3193" s="14" t="n">
        <v>0</v>
      </c>
      <c r="P3193" s="7" t="n">
        <v>48</v>
      </c>
      <c r="Q3193" s="7" t="n">
        <v>11</v>
      </c>
      <c r="R3193" s="7" t="n">
        <v>0</v>
      </c>
      <c r="S3193" s="7" t="n">
        <v>0.349</v>
      </c>
      <c r="T3193" s="7" t="n">
        <v>0</v>
      </c>
      <c r="U3193" s="7" t="n">
        <v>0</v>
      </c>
      <c r="V3193" s="7" t="n">
        <v>0.0765</v>
      </c>
      <c r="W3193" s="7"/>
    </row>
    <row r="3194" customFormat="false" ht="15" hidden="false" customHeight="false" outlineLevel="0" collapsed="false">
      <c r="A3194" s="7" t="s">
        <v>3309</v>
      </c>
      <c r="B3194" s="7" t="s">
        <v>101</v>
      </c>
      <c r="C3194" s="7" t="n">
        <v>19</v>
      </c>
      <c r="D3194" s="7" t="s">
        <v>102</v>
      </c>
      <c r="E3194" s="7" t="n">
        <v>1</v>
      </c>
      <c r="F3194" s="7" t="n">
        <v>4</v>
      </c>
      <c r="G3194" s="14" t="n">
        <v>4706.77</v>
      </c>
      <c r="H3194" s="14" t="n">
        <v>54453.68</v>
      </c>
      <c r="I3194" s="14" t="n">
        <v>0</v>
      </c>
      <c r="J3194" s="14" t="n">
        <v>314851.18</v>
      </c>
      <c r="K3194" s="14" t="n">
        <v>0</v>
      </c>
      <c r="L3194" s="14" t="n">
        <v>0</v>
      </c>
      <c r="M3194" s="14" t="n">
        <v>39400</v>
      </c>
      <c r="N3194" s="14" t="n">
        <v>6.3</v>
      </c>
      <c r="O3194" s="14" t="n">
        <v>698.89</v>
      </c>
      <c r="P3194" s="7" t="n">
        <v>13</v>
      </c>
      <c r="Q3194" s="7" t="n">
        <v>28</v>
      </c>
      <c r="R3194" s="7" t="n">
        <v>12</v>
      </c>
      <c r="S3194" s="7" t="n">
        <v>0.89</v>
      </c>
      <c r="T3194" s="7" t="n">
        <v>0</v>
      </c>
      <c r="U3194" s="7" t="n">
        <v>0</v>
      </c>
      <c r="V3194" s="7" t="n">
        <v>0.0666</v>
      </c>
      <c r="W3194" s="7"/>
    </row>
    <row r="3195" customFormat="false" ht="15" hidden="false" customHeight="false" outlineLevel="0" collapsed="false">
      <c r="A3195" s="7" t="s">
        <v>3310</v>
      </c>
      <c r="B3195" s="7" t="s">
        <v>108</v>
      </c>
      <c r="C3195" s="7" t="n">
        <v>44</v>
      </c>
      <c r="D3195" s="7" t="s">
        <v>102</v>
      </c>
      <c r="E3195" s="7" t="n">
        <v>85</v>
      </c>
      <c r="F3195" s="7" t="n">
        <v>3</v>
      </c>
      <c r="G3195" s="14" t="n">
        <v>6014.27</v>
      </c>
      <c r="H3195" s="14" t="n">
        <v>0</v>
      </c>
      <c r="I3195" s="14" t="n">
        <v>0</v>
      </c>
      <c r="J3195" s="14" t="n">
        <v>0</v>
      </c>
      <c r="K3195" s="14" t="n">
        <v>0</v>
      </c>
      <c r="L3195" s="14" t="n">
        <v>0</v>
      </c>
      <c r="M3195" s="14" t="n">
        <v>21300</v>
      </c>
      <c r="N3195" s="14" t="n">
        <v>20.6</v>
      </c>
      <c r="O3195" s="14" t="n">
        <v>769.73</v>
      </c>
      <c r="P3195" s="7" t="n">
        <v>40</v>
      </c>
      <c r="Q3195" s="7" t="n">
        <v>23</v>
      </c>
      <c r="R3195" s="7" t="n">
        <v>0</v>
      </c>
      <c r="S3195" s="7" t="n">
        <v>0.709</v>
      </c>
      <c r="T3195" s="7" t="n">
        <v>0</v>
      </c>
      <c r="U3195" s="7" t="n">
        <v>0</v>
      </c>
      <c r="V3195" s="7" t="n">
        <v>0.0728</v>
      </c>
      <c r="W3195" s="7"/>
    </row>
    <row r="3196" customFormat="false" ht="15" hidden="false" customHeight="false" outlineLevel="0" collapsed="false">
      <c r="A3196" s="7" t="s">
        <v>3311</v>
      </c>
      <c r="B3196" s="7" t="s">
        <v>101</v>
      </c>
      <c r="C3196" s="7" t="n">
        <v>25</v>
      </c>
      <c r="D3196" s="7" t="s">
        <v>104</v>
      </c>
      <c r="E3196" s="7" t="n">
        <v>34</v>
      </c>
      <c r="F3196" s="7" t="n">
        <v>4</v>
      </c>
      <c r="G3196" s="14" t="n">
        <v>2181.61</v>
      </c>
      <c r="H3196" s="14" t="n">
        <v>0</v>
      </c>
      <c r="I3196" s="14" t="n">
        <v>17700</v>
      </c>
      <c r="J3196" s="14" t="n">
        <v>0</v>
      </c>
      <c r="K3196" s="14" t="n">
        <v>47100</v>
      </c>
      <c r="L3196" s="14" t="n">
        <v>0</v>
      </c>
      <c r="M3196" s="14"/>
      <c r="N3196" s="14"/>
      <c r="O3196" s="14" t="n">
        <v>0</v>
      </c>
      <c r="P3196" s="7" t="n">
        <v>1</v>
      </c>
      <c r="Q3196" s="7" t="n">
        <v>150</v>
      </c>
      <c r="R3196" s="7" t="n">
        <v>32</v>
      </c>
      <c r="S3196" s="7" t="n">
        <v>0.841</v>
      </c>
      <c r="T3196" s="7" t="n">
        <v>0</v>
      </c>
      <c r="U3196" s="7" t="n">
        <v>0</v>
      </c>
      <c r="V3196" s="7" t="n">
        <v>0.0139</v>
      </c>
      <c r="W3196" s="7"/>
    </row>
    <row r="3197" customFormat="false" ht="15" hidden="false" customHeight="false" outlineLevel="0" collapsed="false">
      <c r="A3197" s="7" t="s">
        <v>3312</v>
      </c>
      <c r="B3197" s="7" t="s">
        <v>101</v>
      </c>
      <c r="C3197" s="7" t="n">
        <v>38</v>
      </c>
      <c r="D3197" s="7" t="s">
        <v>102</v>
      </c>
      <c r="E3197" s="7"/>
      <c r="F3197" s="7" t="n">
        <v>2</v>
      </c>
      <c r="G3197" s="14" t="n">
        <v>1586.97</v>
      </c>
      <c r="H3197" s="14" t="n">
        <v>55876.09</v>
      </c>
      <c r="I3197" s="14" t="n">
        <v>0</v>
      </c>
      <c r="J3197" s="14" t="n">
        <v>0</v>
      </c>
      <c r="K3197" s="14" t="n">
        <v>0</v>
      </c>
      <c r="L3197" s="14" t="n">
        <v>0</v>
      </c>
      <c r="M3197" s="14"/>
      <c r="N3197" s="14"/>
      <c r="O3197" s="14" t="n">
        <v>0</v>
      </c>
      <c r="P3197" s="7" t="n">
        <v>222</v>
      </c>
      <c r="Q3197" s="7" t="n">
        <v>0</v>
      </c>
      <c r="R3197" s="7" t="n">
        <v>2</v>
      </c>
      <c r="S3197" s="7"/>
      <c r="T3197" s="7" t="n">
        <v>0</v>
      </c>
      <c r="U3197" s="7" t="n">
        <v>0</v>
      </c>
      <c r="V3197" s="7" t="n">
        <v>0.4467</v>
      </c>
      <c r="W3197" s="7" t="s">
        <v>132</v>
      </c>
    </row>
    <row r="3198" customFormat="false" ht="15" hidden="false" customHeight="false" outlineLevel="0" collapsed="false">
      <c r="A3198" s="7" t="s">
        <v>3313</v>
      </c>
      <c r="B3198" s="7" t="s">
        <v>101</v>
      </c>
      <c r="C3198" s="7" t="n">
        <v>33</v>
      </c>
      <c r="D3198" s="7" t="s">
        <v>102</v>
      </c>
      <c r="E3198" s="7" t="n">
        <v>38</v>
      </c>
      <c r="F3198" s="7" t="n">
        <v>4</v>
      </c>
      <c r="G3198" s="14" t="n">
        <v>6733.07</v>
      </c>
      <c r="H3198" s="14" t="n">
        <v>0</v>
      </c>
      <c r="I3198" s="14" t="n">
        <v>67600</v>
      </c>
      <c r="J3198" s="14" t="n">
        <v>0</v>
      </c>
      <c r="K3198" s="14" t="n">
        <v>0</v>
      </c>
      <c r="L3198" s="14" t="n">
        <v>14000</v>
      </c>
      <c r="M3198" s="14" t="n">
        <v>8900</v>
      </c>
      <c r="N3198" s="14" t="n">
        <v>13</v>
      </c>
      <c r="O3198" s="14" t="n">
        <v>340.46</v>
      </c>
      <c r="P3198" s="7" t="n">
        <v>4</v>
      </c>
      <c r="Q3198" s="7" t="n">
        <v>25</v>
      </c>
      <c r="R3198" s="7" t="n">
        <v>17</v>
      </c>
      <c r="S3198" s="7" t="n">
        <v>0.935</v>
      </c>
      <c r="T3198" s="7" t="n">
        <v>1</v>
      </c>
      <c r="U3198" s="7" t="n">
        <v>0</v>
      </c>
      <c r="V3198" s="7" t="n">
        <v>0.072</v>
      </c>
      <c r="W3198" s="7"/>
    </row>
    <row r="3199" customFormat="false" ht="15" hidden="false" customHeight="false" outlineLevel="0" collapsed="false">
      <c r="A3199" s="7" t="s">
        <v>3314</v>
      </c>
      <c r="B3199" s="7" t="s">
        <v>106</v>
      </c>
      <c r="C3199" s="7" t="n">
        <v>57</v>
      </c>
      <c r="D3199" s="7" t="s">
        <v>102</v>
      </c>
      <c r="E3199" s="7" t="n">
        <v>157</v>
      </c>
      <c r="F3199" s="7" t="n">
        <v>3</v>
      </c>
      <c r="G3199" s="14" t="n">
        <v>384.59</v>
      </c>
      <c r="H3199" s="14" t="n">
        <v>0</v>
      </c>
      <c r="I3199" s="14" t="n">
        <v>0</v>
      </c>
      <c r="J3199" s="14" t="n">
        <v>0</v>
      </c>
      <c r="K3199" s="14" t="n">
        <v>10500</v>
      </c>
      <c r="L3199" s="14" t="n">
        <v>0</v>
      </c>
      <c r="M3199" s="14"/>
      <c r="N3199" s="14"/>
      <c r="O3199" s="14" t="n">
        <v>0</v>
      </c>
      <c r="P3199" s="7" t="n">
        <v>2</v>
      </c>
      <c r="Q3199" s="7" t="n">
        <v>17</v>
      </c>
      <c r="R3199" s="7" t="n">
        <v>0</v>
      </c>
      <c r="S3199" s="7" t="n">
        <v>0.47</v>
      </c>
      <c r="T3199" s="7" t="n">
        <v>0</v>
      </c>
      <c r="U3199" s="7" t="n">
        <v>0</v>
      </c>
      <c r="V3199" s="7" t="n">
        <v>0.0511</v>
      </c>
      <c r="W3199" s="7"/>
    </row>
    <row r="3200" customFormat="false" ht="15" hidden="false" customHeight="false" outlineLevel="0" collapsed="false">
      <c r="A3200" s="7" t="s">
        <v>3315</v>
      </c>
      <c r="B3200" s="7" t="s">
        <v>106</v>
      </c>
      <c r="C3200" s="7" t="n">
        <v>42</v>
      </c>
      <c r="D3200" s="7" t="s">
        <v>102</v>
      </c>
      <c r="E3200" s="7" t="n">
        <v>82</v>
      </c>
      <c r="F3200" s="7" t="n">
        <v>1</v>
      </c>
      <c r="G3200" s="14" t="n">
        <v>5377.24</v>
      </c>
      <c r="H3200" s="14" t="n">
        <v>0</v>
      </c>
      <c r="I3200" s="14" t="n">
        <v>0</v>
      </c>
      <c r="J3200" s="14" t="n">
        <v>0</v>
      </c>
      <c r="K3200" s="14" t="n">
        <v>0</v>
      </c>
      <c r="L3200" s="14" t="n">
        <v>0</v>
      </c>
      <c r="M3200" s="14"/>
      <c r="N3200" s="14"/>
      <c r="O3200" s="14" t="n">
        <v>0</v>
      </c>
      <c r="P3200" s="7" t="n">
        <v>142</v>
      </c>
      <c r="Q3200" s="7" t="n">
        <v>0</v>
      </c>
      <c r="R3200" s="7" t="n">
        <v>0</v>
      </c>
      <c r="S3200" s="7"/>
      <c r="T3200" s="7" t="n">
        <v>1</v>
      </c>
      <c r="U3200" s="7" t="n">
        <v>0</v>
      </c>
      <c r="V3200" s="7" t="n">
        <v>0.5932</v>
      </c>
      <c r="W3200" s="7"/>
    </row>
    <row r="3201" customFormat="false" ht="15" hidden="false" customHeight="false" outlineLevel="0" collapsed="false">
      <c r="A3201" s="7" t="s">
        <v>3316</v>
      </c>
      <c r="B3201" s="7" t="s">
        <v>101</v>
      </c>
      <c r="C3201" s="7" t="n">
        <v>23</v>
      </c>
      <c r="D3201" s="7" t="s">
        <v>102</v>
      </c>
      <c r="E3201" s="7" t="n">
        <v>29</v>
      </c>
      <c r="F3201" s="7" t="n">
        <v>1</v>
      </c>
      <c r="G3201" s="14" t="n">
        <v>700.82</v>
      </c>
      <c r="H3201" s="14" t="n">
        <v>0</v>
      </c>
      <c r="I3201" s="14" t="n">
        <v>0</v>
      </c>
      <c r="J3201" s="14" t="n">
        <v>0</v>
      </c>
      <c r="K3201" s="14" t="n">
        <v>0</v>
      </c>
      <c r="L3201" s="14" t="n">
        <v>0</v>
      </c>
      <c r="M3201" s="14"/>
      <c r="N3201" s="14"/>
      <c r="O3201" s="14" t="n">
        <v>0</v>
      </c>
      <c r="P3201" s="7" t="n">
        <v>60</v>
      </c>
      <c r="Q3201" s="7" t="n">
        <v>6</v>
      </c>
      <c r="R3201" s="7" t="n">
        <v>2</v>
      </c>
      <c r="S3201" s="7" t="n">
        <v>0.793</v>
      </c>
      <c r="T3201" s="7" t="n">
        <v>0</v>
      </c>
      <c r="U3201" s="7" t="n">
        <v>0</v>
      </c>
      <c r="V3201" s="7" t="n">
        <v>0.177</v>
      </c>
      <c r="W3201" s="7"/>
    </row>
    <row r="3202" customFormat="false" ht="15" hidden="false" customHeight="false" outlineLevel="0" collapsed="false">
      <c r="A3202" s="7" t="s">
        <v>3317</v>
      </c>
      <c r="B3202" s="7" t="s">
        <v>106</v>
      </c>
      <c r="C3202" s="7" t="n">
        <v>69</v>
      </c>
      <c r="D3202" s="7" t="s">
        <v>104</v>
      </c>
      <c r="E3202" s="7" t="n">
        <v>344</v>
      </c>
      <c r="F3202" s="7" t="n">
        <v>5</v>
      </c>
      <c r="G3202" s="14" t="n">
        <v>6979.43</v>
      </c>
      <c r="H3202" s="14" t="n">
        <v>29606.2</v>
      </c>
      <c r="I3202" s="14" t="n">
        <v>156600</v>
      </c>
      <c r="J3202" s="14" t="n">
        <v>0</v>
      </c>
      <c r="K3202" s="14" t="n">
        <v>0</v>
      </c>
      <c r="L3202" s="14" t="n">
        <v>0</v>
      </c>
      <c r="M3202" s="14" t="n">
        <v>6900</v>
      </c>
      <c r="N3202" s="14" t="n">
        <v>36.9</v>
      </c>
      <c r="O3202" s="14" t="n">
        <v>404.87</v>
      </c>
      <c r="P3202" s="7" t="n">
        <v>0</v>
      </c>
      <c r="Q3202" s="7" t="n">
        <v>45</v>
      </c>
      <c r="R3202" s="7" t="n">
        <v>3</v>
      </c>
      <c r="S3202" s="7" t="n">
        <v>0.389</v>
      </c>
      <c r="T3202" s="7" t="n">
        <v>0</v>
      </c>
      <c r="U3202" s="7" t="n">
        <v>0</v>
      </c>
      <c r="V3202" s="7" t="n">
        <v>0.0108</v>
      </c>
      <c r="W3202" s="7"/>
    </row>
    <row r="3203" customFormat="false" ht="15" hidden="false" customHeight="false" outlineLevel="0" collapsed="false">
      <c r="A3203" s="7" t="s">
        <v>3318</v>
      </c>
      <c r="B3203" s="7" t="s">
        <v>106</v>
      </c>
      <c r="C3203" s="7" t="n">
        <v>71</v>
      </c>
      <c r="D3203" s="7" t="s">
        <v>102</v>
      </c>
      <c r="E3203" s="7" t="n">
        <v>291</v>
      </c>
      <c r="F3203" s="7" t="n">
        <v>2</v>
      </c>
      <c r="G3203" s="14" t="n">
        <v>2316.87</v>
      </c>
      <c r="H3203" s="14" t="n">
        <v>0</v>
      </c>
      <c r="I3203" s="14" t="n">
        <v>0</v>
      </c>
      <c r="J3203" s="14" t="n">
        <v>0</v>
      </c>
      <c r="K3203" s="14" t="n">
        <v>0</v>
      </c>
      <c r="L3203" s="14" t="n">
        <v>11080</v>
      </c>
      <c r="M3203" s="14"/>
      <c r="N3203" s="14"/>
      <c r="O3203" s="14" t="n">
        <v>0</v>
      </c>
      <c r="P3203" s="7" t="n">
        <v>50</v>
      </c>
      <c r="Q3203" s="7" t="n">
        <v>15</v>
      </c>
      <c r="R3203" s="7" t="n">
        <v>0</v>
      </c>
      <c r="S3203" s="7" t="n">
        <v>0.199</v>
      </c>
      <c r="T3203" s="7" t="n">
        <v>1</v>
      </c>
      <c r="U3203" s="7" t="n">
        <v>0</v>
      </c>
      <c r="V3203" s="7" t="n">
        <v>0.2194</v>
      </c>
      <c r="W3203" s="7"/>
    </row>
    <row r="3204" customFormat="false" ht="15" hidden="false" customHeight="false" outlineLevel="0" collapsed="false">
      <c r="A3204" s="7" t="s">
        <v>3319</v>
      </c>
      <c r="B3204" s="7" t="s">
        <v>106</v>
      </c>
      <c r="C3204" s="7" t="n">
        <v>22</v>
      </c>
      <c r="D3204" s="7" t="s">
        <v>104</v>
      </c>
      <c r="E3204" s="7" t="n">
        <v>24</v>
      </c>
      <c r="F3204" s="7" t="n">
        <v>2</v>
      </c>
      <c r="G3204" s="14" t="n">
        <v>932.17</v>
      </c>
      <c r="H3204" s="14" t="n">
        <v>0</v>
      </c>
      <c r="I3204" s="14" t="n">
        <v>0</v>
      </c>
      <c r="J3204" s="14" t="n">
        <v>0</v>
      </c>
      <c r="K3204" s="14" t="n">
        <v>0</v>
      </c>
      <c r="L3204" s="14" t="n">
        <v>17540</v>
      </c>
      <c r="M3204" s="14"/>
      <c r="N3204" s="14"/>
      <c r="O3204" s="14" t="n">
        <v>0</v>
      </c>
      <c r="P3204" s="7" t="n">
        <v>2</v>
      </c>
      <c r="Q3204" s="7" t="n">
        <v>50</v>
      </c>
      <c r="R3204" s="7" t="n">
        <v>11</v>
      </c>
      <c r="S3204" s="7" t="n">
        <v>0.734</v>
      </c>
      <c r="T3204" s="7" t="n">
        <v>0</v>
      </c>
      <c r="U3204" s="7" t="n">
        <v>0</v>
      </c>
      <c r="V3204" s="7" t="n">
        <v>0.0395</v>
      </c>
      <c r="W3204" s="7"/>
    </row>
    <row r="3205" customFormat="false" ht="15" hidden="false" customHeight="false" outlineLevel="0" collapsed="false">
      <c r="A3205" s="7" t="s">
        <v>3320</v>
      </c>
      <c r="B3205" s="7" t="s">
        <v>108</v>
      </c>
      <c r="C3205" s="7" t="n">
        <v>30</v>
      </c>
      <c r="D3205" s="7" t="s">
        <v>104</v>
      </c>
      <c r="E3205" s="7" t="n">
        <v>17</v>
      </c>
      <c r="F3205" s="7" t="n">
        <v>3</v>
      </c>
      <c r="G3205" s="14" t="n">
        <v>343.69</v>
      </c>
      <c r="H3205" s="14" t="n">
        <v>4222.29</v>
      </c>
      <c r="I3205" s="14" t="n">
        <v>0</v>
      </c>
      <c r="J3205" s="14" t="n">
        <v>0</v>
      </c>
      <c r="K3205" s="14" t="n">
        <v>10100</v>
      </c>
      <c r="L3205" s="14" t="n">
        <v>0</v>
      </c>
      <c r="M3205" s="14"/>
      <c r="N3205" s="14"/>
      <c r="O3205" s="14" t="n">
        <v>0</v>
      </c>
      <c r="P3205" s="7" t="n">
        <v>17</v>
      </c>
      <c r="Q3205" s="7" t="n">
        <v>15</v>
      </c>
      <c r="R3205" s="7" t="n">
        <v>2</v>
      </c>
      <c r="S3205" s="7" t="n">
        <v>0.866</v>
      </c>
      <c r="T3205" s="7" t="n">
        <v>1</v>
      </c>
      <c r="U3205" s="7" t="n">
        <v>0</v>
      </c>
      <c r="V3205" s="7" t="n">
        <v>0.0613</v>
      </c>
      <c r="W3205" s="7" t="s">
        <v>137</v>
      </c>
    </row>
    <row r="3206" customFormat="false" ht="15" hidden="false" customHeight="false" outlineLevel="0" collapsed="false">
      <c r="A3206" s="7" t="s">
        <v>3321</v>
      </c>
      <c r="B3206" s="7" t="s">
        <v>108</v>
      </c>
      <c r="C3206" s="7" t="n">
        <v>78</v>
      </c>
      <c r="D3206" s="7" t="s">
        <v>102</v>
      </c>
      <c r="E3206" s="7" t="n">
        <v>78</v>
      </c>
      <c r="F3206" s="7" t="n">
        <v>5</v>
      </c>
      <c r="G3206" s="14" t="n">
        <v>3246.83</v>
      </c>
      <c r="H3206" s="14" t="n">
        <v>8922.74</v>
      </c>
      <c r="I3206" s="14" t="n">
        <v>16100</v>
      </c>
      <c r="J3206" s="14" t="n">
        <v>0</v>
      </c>
      <c r="K3206" s="14" t="n">
        <v>51800</v>
      </c>
      <c r="L3206" s="14" t="n">
        <v>0</v>
      </c>
      <c r="M3206" s="14" t="n">
        <v>3500</v>
      </c>
      <c r="N3206" s="14" t="n">
        <v>24.6</v>
      </c>
      <c r="O3206" s="14" t="n">
        <v>0</v>
      </c>
      <c r="P3206" s="7" t="n">
        <v>187</v>
      </c>
      <c r="Q3206" s="7" t="n">
        <v>0</v>
      </c>
      <c r="R3206" s="7" t="n">
        <v>0</v>
      </c>
      <c r="S3206" s="7"/>
      <c r="T3206" s="7" t="n">
        <v>0</v>
      </c>
      <c r="U3206" s="7" t="n">
        <v>0</v>
      </c>
      <c r="V3206" s="7" t="n">
        <v>0.1815</v>
      </c>
      <c r="W3206" s="7"/>
    </row>
    <row r="3207" customFormat="false" ht="15" hidden="false" customHeight="false" outlineLevel="0" collapsed="false">
      <c r="A3207" s="7" t="s">
        <v>3322</v>
      </c>
      <c r="B3207" s="7" t="s">
        <v>108</v>
      </c>
      <c r="C3207" s="7" t="n">
        <v>40</v>
      </c>
      <c r="D3207" s="7" t="s">
        <v>102</v>
      </c>
      <c r="E3207" s="7" t="n">
        <v>90</v>
      </c>
      <c r="F3207" s="7" t="n">
        <v>4</v>
      </c>
      <c r="G3207" s="14" t="n">
        <v>652.08</v>
      </c>
      <c r="H3207" s="14" t="n">
        <v>2676.74</v>
      </c>
      <c r="I3207" s="14" t="n">
        <v>5800</v>
      </c>
      <c r="J3207" s="14" t="n">
        <v>0</v>
      </c>
      <c r="K3207" s="14" t="n">
        <v>26800</v>
      </c>
      <c r="L3207" s="14" t="n">
        <v>0</v>
      </c>
      <c r="M3207" s="14"/>
      <c r="N3207" s="14"/>
      <c r="O3207" s="14" t="n">
        <v>0</v>
      </c>
      <c r="P3207" s="7" t="n">
        <v>266</v>
      </c>
      <c r="Q3207" s="7" t="n">
        <v>0</v>
      </c>
      <c r="R3207" s="7" t="n">
        <v>0</v>
      </c>
      <c r="S3207" s="7"/>
      <c r="T3207" s="7" t="n">
        <v>0</v>
      </c>
      <c r="U3207" s="7" t="n">
        <v>1</v>
      </c>
      <c r="V3207" s="7" t="n">
        <v>0.1901</v>
      </c>
      <c r="W3207" s="7"/>
    </row>
    <row r="3208" customFormat="false" ht="15" hidden="false" customHeight="false" outlineLevel="0" collapsed="false">
      <c r="A3208" s="7" t="s">
        <v>3323</v>
      </c>
      <c r="B3208" s="7" t="s">
        <v>108</v>
      </c>
      <c r="C3208" s="7" t="n">
        <v>38</v>
      </c>
      <c r="D3208" s="7" t="s">
        <v>104</v>
      </c>
      <c r="E3208" s="7" t="n">
        <v>25</v>
      </c>
      <c r="F3208" s="7" t="n">
        <v>2</v>
      </c>
      <c r="G3208" s="14" t="n">
        <v>4463.4</v>
      </c>
      <c r="H3208" s="14" t="n">
        <v>14267.32</v>
      </c>
      <c r="I3208" s="14" t="n">
        <v>0</v>
      </c>
      <c r="J3208" s="14" t="n">
        <v>0</v>
      </c>
      <c r="K3208" s="14" t="n">
        <v>0</v>
      </c>
      <c r="L3208" s="14" t="n">
        <v>0</v>
      </c>
      <c r="M3208" s="14"/>
      <c r="N3208" s="14"/>
      <c r="O3208" s="14" t="n">
        <v>0</v>
      </c>
      <c r="P3208" s="7" t="n">
        <v>5</v>
      </c>
      <c r="Q3208" s="7" t="n">
        <v>31</v>
      </c>
      <c r="R3208" s="7" t="n">
        <v>8</v>
      </c>
      <c r="S3208" s="7" t="n">
        <v>0.726</v>
      </c>
      <c r="T3208" s="7" t="n">
        <v>0</v>
      </c>
      <c r="U3208" s="7" t="n">
        <v>0</v>
      </c>
      <c r="V3208" s="7" t="n">
        <v>0.0596</v>
      </c>
      <c r="W3208" s="7"/>
    </row>
    <row r="3209" customFormat="false" ht="15" hidden="false" customHeight="false" outlineLevel="0" collapsed="false">
      <c r="A3209" s="7" t="s">
        <v>3324</v>
      </c>
      <c r="B3209" s="7" t="s">
        <v>128</v>
      </c>
      <c r="C3209" s="7" t="n">
        <v>24</v>
      </c>
      <c r="D3209" s="7" t="s">
        <v>102</v>
      </c>
      <c r="E3209" s="7" t="n">
        <v>11</v>
      </c>
      <c r="F3209" s="7" t="n">
        <v>3</v>
      </c>
      <c r="G3209" s="14" t="n">
        <v>5994.72</v>
      </c>
      <c r="H3209" s="14" t="n">
        <v>7340.33</v>
      </c>
      <c r="I3209" s="14" t="n">
        <v>0</v>
      </c>
      <c r="J3209" s="14" t="n">
        <v>0</v>
      </c>
      <c r="K3209" s="14" t="n">
        <v>124200</v>
      </c>
      <c r="L3209" s="14" t="n">
        <v>0</v>
      </c>
      <c r="M3209" s="14"/>
      <c r="N3209" s="14"/>
      <c r="O3209" s="14" t="n">
        <v>0</v>
      </c>
      <c r="P3209" s="7" t="n">
        <v>328</v>
      </c>
      <c r="Q3209" s="7" t="n">
        <v>0</v>
      </c>
      <c r="R3209" s="7" t="n">
        <v>0</v>
      </c>
      <c r="S3209" s="7"/>
      <c r="T3209" s="7" t="n">
        <v>0</v>
      </c>
      <c r="U3209" s="7" t="n">
        <v>0</v>
      </c>
      <c r="V3209" s="7" t="n">
        <v>0.3025</v>
      </c>
      <c r="W3209" s="7"/>
    </row>
    <row r="3210" customFormat="false" ht="15" hidden="false" customHeight="false" outlineLevel="0" collapsed="false">
      <c r="A3210" s="7" t="s">
        <v>3325</v>
      </c>
      <c r="B3210" s="7" t="s">
        <v>108</v>
      </c>
      <c r="C3210" s="7" t="n">
        <v>55</v>
      </c>
      <c r="D3210" s="7" t="s">
        <v>102</v>
      </c>
      <c r="E3210" s="7" t="n">
        <v>24</v>
      </c>
      <c r="F3210" s="7" t="n">
        <v>4</v>
      </c>
      <c r="G3210" s="14" t="n">
        <v>7924.94</v>
      </c>
      <c r="H3210" s="14" t="n">
        <v>63272.5</v>
      </c>
      <c r="I3210" s="14" t="n">
        <v>0</v>
      </c>
      <c r="J3210" s="14" t="n">
        <v>0</v>
      </c>
      <c r="K3210" s="14" t="n">
        <v>285500</v>
      </c>
      <c r="L3210" s="14" t="n">
        <v>0</v>
      </c>
      <c r="M3210" s="14"/>
      <c r="N3210" s="14"/>
      <c r="O3210" s="14" t="n">
        <v>0</v>
      </c>
      <c r="P3210" s="7" t="n">
        <v>7</v>
      </c>
      <c r="Q3210" s="7" t="n">
        <v>25</v>
      </c>
      <c r="R3210" s="7" t="n">
        <v>0</v>
      </c>
      <c r="S3210" s="7" t="n">
        <v>0.664</v>
      </c>
      <c r="T3210" s="7" t="n">
        <v>1</v>
      </c>
      <c r="U3210" s="7" t="n">
        <v>0</v>
      </c>
      <c r="V3210" s="7" t="n">
        <v>0.1276</v>
      </c>
      <c r="W3210" s="7"/>
    </row>
    <row r="3211" customFormat="false" ht="15" hidden="false" customHeight="false" outlineLevel="0" collapsed="false">
      <c r="A3211" s="7" t="s">
        <v>3326</v>
      </c>
      <c r="B3211" s="7" t="s">
        <v>128</v>
      </c>
      <c r="C3211" s="7" t="n">
        <v>36</v>
      </c>
      <c r="D3211" s="7" t="s">
        <v>102</v>
      </c>
      <c r="E3211" s="7" t="n">
        <v>83</v>
      </c>
      <c r="F3211" s="7" t="n">
        <v>2</v>
      </c>
      <c r="G3211" s="14" t="n">
        <v>625.78</v>
      </c>
      <c r="H3211" s="14" t="n">
        <v>0</v>
      </c>
      <c r="I3211" s="14" t="n">
        <v>0</v>
      </c>
      <c r="J3211" s="14" t="n">
        <v>0</v>
      </c>
      <c r="K3211" s="14" t="n">
        <v>0</v>
      </c>
      <c r="L3211" s="14" t="n">
        <v>0</v>
      </c>
      <c r="M3211" s="14"/>
      <c r="N3211" s="14"/>
      <c r="O3211" s="14" t="n">
        <v>0</v>
      </c>
      <c r="P3211" s="7" t="n">
        <v>27</v>
      </c>
      <c r="Q3211" s="7" t="n">
        <v>15</v>
      </c>
      <c r="R3211" s="7" t="n">
        <v>7</v>
      </c>
      <c r="S3211" s="7" t="n">
        <v>0.861</v>
      </c>
      <c r="T3211" s="7" t="n">
        <v>0</v>
      </c>
      <c r="U3211" s="7" t="n">
        <v>0</v>
      </c>
      <c r="V3211" s="7" t="n">
        <v>0.0839</v>
      </c>
      <c r="W3211" s="7"/>
    </row>
    <row r="3212" customFormat="false" ht="15" hidden="false" customHeight="false" outlineLevel="0" collapsed="false">
      <c r="A3212" s="7" t="s">
        <v>3327</v>
      </c>
      <c r="B3212" s="7" t="s">
        <v>101</v>
      </c>
      <c r="C3212" s="7" t="n">
        <v>46</v>
      </c>
      <c r="D3212" s="7" t="s">
        <v>102</v>
      </c>
      <c r="E3212" s="7" t="n">
        <v>60</v>
      </c>
      <c r="F3212" s="7" t="n">
        <v>4</v>
      </c>
      <c r="G3212" s="14" t="n">
        <v>11323.1</v>
      </c>
      <c r="H3212" s="14" t="n">
        <v>17048.25</v>
      </c>
      <c r="I3212" s="14" t="n">
        <v>0</v>
      </c>
      <c r="J3212" s="14" t="n">
        <v>0</v>
      </c>
      <c r="K3212" s="14" t="n">
        <v>402200</v>
      </c>
      <c r="L3212" s="14" t="n">
        <v>0</v>
      </c>
      <c r="M3212" s="14" t="n">
        <v>16100</v>
      </c>
      <c r="N3212" s="14" t="n">
        <v>7.3</v>
      </c>
      <c r="O3212" s="14" t="n">
        <v>1371.81</v>
      </c>
      <c r="P3212" s="7" t="n">
        <v>9</v>
      </c>
      <c r="Q3212" s="7" t="n">
        <v>32</v>
      </c>
      <c r="R3212" s="7" t="n">
        <v>17</v>
      </c>
      <c r="S3212" s="7" t="n">
        <v>0.724</v>
      </c>
      <c r="T3212" s="7" t="n">
        <v>0</v>
      </c>
      <c r="U3212" s="7" t="n">
        <v>0</v>
      </c>
      <c r="V3212" s="7" t="n">
        <v>0.0532</v>
      </c>
      <c r="W3212" s="7"/>
    </row>
    <row r="3213" customFormat="false" ht="15" hidden="false" customHeight="false" outlineLevel="0" collapsed="false">
      <c r="A3213" s="7" t="s">
        <v>3328</v>
      </c>
      <c r="B3213" s="7" t="s">
        <v>128</v>
      </c>
      <c r="C3213" s="7" t="n">
        <v>19</v>
      </c>
      <c r="D3213" s="7" t="s">
        <v>104</v>
      </c>
      <c r="E3213" s="7" t="n">
        <v>5</v>
      </c>
      <c r="F3213" s="7" t="n">
        <v>3</v>
      </c>
      <c r="G3213" s="14" t="n">
        <v>5123.17</v>
      </c>
      <c r="H3213" s="14" t="n">
        <v>13771.49</v>
      </c>
      <c r="I3213" s="14" t="n">
        <v>0</v>
      </c>
      <c r="J3213" s="14" t="n">
        <v>0</v>
      </c>
      <c r="K3213" s="14" t="n">
        <v>0</v>
      </c>
      <c r="L3213" s="14" t="n">
        <v>19580</v>
      </c>
      <c r="M3213" s="14"/>
      <c r="N3213" s="14"/>
      <c r="O3213" s="14" t="n">
        <v>0</v>
      </c>
      <c r="P3213" s="7" t="n">
        <v>8</v>
      </c>
      <c r="Q3213" s="7" t="n">
        <v>29</v>
      </c>
      <c r="R3213" s="7" t="n">
        <v>8</v>
      </c>
      <c r="S3213" s="7" t="n">
        <v>0.965</v>
      </c>
      <c r="T3213" s="7" t="n">
        <v>0</v>
      </c>
      <c r="U3213" s="7" t="n">
        <v>0</v>
      </c>
      <c r="V3213" s="7" t="n">
        <v>0.0413</v>
      </c>
      <c r="W3213" s="7"/>
    </row>
    <row r="3214" customFormat="false" ht="15" hidden="false" customHeight="false" outlineLevel="0" collapsed="false">
      <c r="A3214" s="7" t="s">
        <v>3329</v>
      </c>
      <c r="B3214" s="7" t="s">
        <v>101</v>
      </c>
      <c r="C3214" s="7" t="n">
        <v>24</v>
      </c>
      <c r="D3214" s="7" t="s">
        <v>102</v>
      </c>
      <c r="E3214" s="7" t="n">
        <v>13</v>
      </c>
      <c r="F3214" s="7" t="n">
        <v>5</v>
      </c>
      <c r="G3214" s="14" t="n">
        <v>1012.09</v>
      </c>
      <c r="H3214" s="14" t="n">
        <v>2785.31</v>
      </c>
      <c r="I3214" s="14" t="n">
        <v>5900</v>
      </c>
      <c r="J3214" s="14" t="n">
        <v>3989.84</v>
      </c>
      <c r="K3214" s="14" t="n">
        <v>0</v>
      </c>
      <c r="L3214" s="14" t="n">
        <v>0</v>
      </c>
      <c r="M3214" s="14" t="n">
        <v>3000</v>
      </c>
      <c r="N3214" s="14" t="n">
        <v>55.7</v>
      </c>
      <c r="O3214" s="14" t="n">
        <v>53.68</v>
      </c>
      <c r="P3214" s="7" t="n">
        <v>4</v>
      </c>
      <c r="Q3214" s="7" t="n">
        <v>13</v>
      </c>
      <c r="R3214" s="7" t="n">
        <v>8</v>
      </c>
      <c r="S3214" s="7" t="n">
        <v>0.536</v>
      </c>
      <c r="T3214" s="7" t="n">
        <v>0</v>
      </c>
      <c r="U3214" s="7" t="n">
        <v>0</v>
      </c>
      <c r="V3214" s="7" t="n">
        <v>0.0423</v>
      </c>
      <c r="W3214" s="7"/>
    </row>
    <row r="3215" customFormat="false" ht="15" hidden="false" customHeight="false" outlineLevel="0" collapsed="false">
      <c r="A3215" s="7" t="s">
        <v>3330</v>
      </c>
      <c r="B3215" s="7" t="s">
        <v>108</v>
      </c>
      <c r="C3215" s="7" t="n">
        <v>28</v>
      </c>
      <c r="D3215" s="7" t="s">
        <v>104</v>
      </c>
      <c r="E3215" s="7" t="n">
        <v>90</v>
      </c>
      <c r="F3215" s="7" t="n">
        <v>3</v>
      </c>
      <c r="G3215" s="14" t="n">
        <v>11943.64</v>
      </c>
      <c r="H3215" s="14" t="n">
        <v>88062.23</v>
      </c>
      <c r="I3215" s="14" t="n">
        <v>0</v>
      </c>
      <c r="J3215" s="14" t="n">
        <v>0</v>
      </c>
      <c r="K3215" s="14" t="n">
        <v>146600</v>
      </c>
      <c r="L3215" s="14" t="n">
        <v>0</v>
      </c>
      <c r="M3215" s="14"/>
      <c r="N3215" s="14"/>
      <c r="O3215" s="14" t="n">
        <v>0</v>
      </c>
      <c r="P3215" s="7" t="n">
        <v>8</v>
      </c>
      <c r="Q3215" s="7" t="n">
        <v>28</v>
      </c>
      <c r="R3215" s="7" t="n">
        <v>11</v>
      </c>
      <c r="S3215" s="7" t="n">
        <v>0.743</v>
      </c>
      <c r="T3215" s="7" t="n">
        <v>0</v>
      </c>
      <c r="U3215" s="7" t="n">
        <v>0</v>
      </c>
      <c r="V3215" s="7" t="n">
        <v>0.0219</v>
      </c>
      <c r="W3215" s="7"/>
    </row>
    <row r="3216" customFormat="false" ht="15" hidden="false" customHeight="false" outlineLevel="0" collapsed="false">
      <c r="A3216" s="7" t="s">
        <v>3331</v>
      </c>
      <c r="B3216" s="7" t="s">
        <v>128</v>
      </c>
      <c r="C3216" s="7" t="n">
        <v>50</v>
      </c>
      <c r="D3216" s="7" t="s">
        <v>102</v>
      </c>
      <c r="E3216" s="7" t="n">
        <v>81</v>
      </c>
      <c r="F3216" s="7" t="n">
        <v>3</v>
      </c>
      <c r="G3216" s="14" t="n">
        <v>17675.01</v>
      </c>
      <c r="H3216" s="14" t="n">
        <v>32453.22</v>
      </c>
      <c r="I3216" s="14" t="n">
        <v>0</v>
      </c>
      <c r="J3216" s="14" t="n">
        <v>0</v>
      </c>
      <c r="K3216" s="14" t="n">
        <v>0</v>
      </c>
      <c r="L3216" s="14" t="n">
        <v>0</v>
      </c>
      <c r="M3216" s="14"/>
      <c r="N3216" s="14"/>
      <c r="O3216" s="14" t="n">
        <v>0</v>
      </c>
      <c r="P3216" s="7" t="n">
        <v>10</v>
      </c>
      <c r="Q3216" s="7" t="n">
        <v>59</v>
      </c>
      <c r="R3216" s="7" t="n">
        <v>0</v>
      </c>
      <c r="S3216" s="7" t="n">
        <v>0.602</v>
      </c>
      <c r="T3216" s="7" t="n">
        <v>0</v>
      </c>
      <c r="U3216" s="7" t="n">
        <v>0</v>
      </c>
      <c r="V3216" s="7" t="n">
        <v>0.0509</v>
      </c>
      <c r="W3216" s="7"/>
    </row>
    <row r="3217" customFormat="false" ht="15" hidden="false" customHeight="false" outlineLevel="0" collapsed="false">
      <c r="A3217" s="7" t="s">
        <v>3332</v>
      </c>
      <c r="B3217" s="7" t="s">
        <v>108</v>
      </c>
      <c r="C3217" s="7" t="n">
        <v>60</v>
      </c>
      <c r="D3217" s="7" t="s">
        <v>102</v>
      </c>
      <c r="E3217" s="7" t="n">
        <v>234</v>
      </c>
      <c r="F3217" s="7" t="n">
        <v>5</v>
      </c>
      <c r="G3217" s="14" t="n">
        <v>19625.18</v>
      </c>
      <c r="H3217" s="14" t="n">
        <v>52733.2</v>
      </c>
      <c r="I3217" s="14" t="n">
        <v>0</v>
      </c>
      <c r="J3217" s="14" t="n">
        <v>123970.29</v>
      </c>
      <c r="K3217" s="14" t="n">
        <v>547800</v>
      </c>
      <c r="L3217" s="14" t="n">
        <v>0</v>
      </c>
      <c r="M3217" s="14" t="n">
        <v>29100</v>
      </c>
      <c r="N3217" s="14" t="n">
        <v>4.5</v>
      </c>
      <c r="O3217" s="14" t="n">
        <v>465.64</v>
      </c>
      <c r="P3217" s="7" t="n">
        <v>45</v>
      </c>
      <c r="Q3217" s="7" t="n">
        <v>13</v>
      </c>
      <c r="R3217" s="7" t="n">
        <v>0</v>
      </c>
      <c r="S3217" s="7" t="n">
        <v>0.266</v>
      </c>
      <c r="T3217" s="7" t="n">
        <v>0</v>
      </c>
      <c r="U3217" s="7" t="n">
        <v>0</v>
      </c>
      <c r="V3217" s="7" t="n">
        <v>0.0528</v>
      </c>
      <c r="W3217" s="7"/>
    </row>
    <row r="3218" customFormat="false" ht="15" hidden="false" customHeight="false" outlineLevel="0" collapsed="false">
      <c r="A3218" s="7" t="s">
        <v>3333</v>
      </c>
      <c r="B3218" s="7" t="s">
        <v>101</v>
      </c>
      <c r="C3218" s="7" t="n">
        <v>59</v>
      </c>
      <c r="D3218" s="7" t="s">
        <v>104</v>
      </c>
      <c r="E3218" s="7" t="n">
        <v>40</v>
      </c>
      <c r="F3218" s="7" t="n">
        <v>6</v>
      </c>
      <c r="G3218" s="14" t="n">
        <v>5555.41</v>
      </c>
      <c r="H3218" s="14" t="n">
        <v>21002.43</v>
      </c>
      <c r="I3218" s="14" t="n">
        <v>339100</v>
      </c>
      <c r="J3218" s="14" t="n">
        <v>525776.81</v>
      </c>
      <c r="K3218" s="14" t="n">
        <v>556800</v>
      </c>
      <c r="L3218" s="14" t="n">
        <v>0</v>
      </c>
      <c r="M3218" s="14" t="n">
        <v>28000</v>
      </c>
      <c r="N3218" s="14" t="n">
        <v>27.7</v>
      </c>
      <c r="O3218" s="14" t="n">
        <v>0</v>
      </c>
      <c r="P3218" s="7" t="n">
        <v>332</v>
      </c>
      <c r="Q3218" s="7" t="n">
        <v>0</v>
      </c>
      <c r="R3218" s="7" t="n">
        <v>0</v>
      </c>
      <c r="S3218" s="7"/>
      <c r="T3218" s="7" t="n">
        <v>0</v>
      </c>
      <c r="U3218" s="7" t="n">
        <v>0</v>
      </c>
      <c r="V3218" s="7" t="n">
        <v>0.0969</v>
      </c>
      <c r="W3218" s="7"/>
    </row>
    <row r="3219" customFormat="false" ht="15" hidden="false" customHeight="false" outlineLevel="0" collapsed="false">
      <c r="A3219" s="7" t="s">
        <v>3334</v>
      </c>
      <c r="B3219" s="7" t="s">
        <v>101</v>
      </c>
      <c r="C3219" s="7" t="n">
        <v>39</v>
      </c>
      <c r="D3219" s="7" t="s">
        <v>104</v>
      </c>
      <c r="E3219" s="7" t="n">
        <v>116</v>
      </c>
      <c r="F3219" s="7" t="n">
        <v>4</v>
      </c>
      <c r="G3219" s="14" t="n">
        <v>20676.21</v>
      </c>
      <c r="H3219" s="14" t="n">
        <v>25442</v>
      </c>
      <c r="I3219" s="14" t="n">
        <v>0</v>
      </c>
      <c r="J3219" s="14" t="n">
        <v>0</v>
      </c>
      <c r="K3219" s="14" t="n">
        <v>0</v>
      </c>
      <c r="L3219" s="14" t="n">
        <v>0</v>
      </c>
      <c r="M3219" s="14" t="n">
        <v>17300</v>
      </c>
      <c r="N3219" s="14" t="n">
        <v>26.6</v>
      </c>
      <c r="O3219" s="14" t="n">
        <v>600.42</v>
      </c>
      <c r="P3219" s="7" t="n">
        <v>6</v>
      </c>
      <c r="Q3219" s="7" t="n">
        <v>54</v>
      </c>
      <c r="R3219" s="7" t="n">
        <v>12</v>
      </c>
      <c r="S3219" s="7" t="n">
        <v>0.73</v>
      </c>
      <c r="T3219" s="7" t="n">
        <v>0</v>
      </c>
      <c r="U3219" s="7" t="n">
        <v>0</v>
      </c>
      <c r="V3219" s="7" t="n">
        <v>0.0152</v>
      </c>
      <c r="W3219" s="7"/>
    </row>
    <row r="3220" customFormat="false" ht="15" hidden="false" customHeight="false" outlineLevel="0" collapsed="false">
      <c r="A3220" s="7" t="s">
        <v>3335</v>
      </c>
      <c r="B3220" s="7" t="s">
        <v>108</v>
      </c>
      <c r="C3220" s="7" t="n">
        <v>19</v>
      </c>
      <c r="D3220" s="7" t="s">
        <v>102</v>
      </c>
      <c r="E3220" s="7" t="n">
        <v>4</v>
      </c>
      <c r="F3220" s="7" t="n">
        <v>3</v>
      </c>
      <c r="G3220" s="14" t="n">
        <v>3296.46</v>
      </c>
      <c r="H3220" s="14" t="n">
        <v>19270.5</v>
      </c>
      <c r="I3220" s="14" t="n">
        <v>0</v>
      </c>
      <c r="J3220" s="14" t="n">
        <v>0</v>
      </c>
      <c r="K3220" s="14" t="n">
        <v>0</v>
      </c>
      <c r="L3220" s="14" t="n">
        <v>0</v>
      </c>
      <c r="M3220" s="14" t="n">
        <v>4800</v>
      </c>
      <c r="N3220" s="14" t="n">
        <v>24.7</v>
      </c>
      <c r="O3220" s="14" t="n">
        <v>169.31</v>
      </c>
      <c r="P3220" s="7" t="n">
        <v>8</v>
      </c>
      <c r="Q3220" s="7" t="n">
        <v>35</v>
      </c>
      <c r="R3220" s="7" t="n">
        <v>18</v>
      </c>
      <c r="S3220" s="7" t="n">
        <v>0.811</v>
      </c>
      <c r="T3220" s="7" t="n">
        <v>1</v>
      </c>
      <c r="U3220" s="7" t="n">
        <v>0</v>
      </c>
      <c r="V3220" s="7" t="n">
        <v>0.1448</v>
      </c>
      <c r="W3220" s="7"/>
    </row>
    <row r="3221" customFormat="false" ht="15" hidden="false" customHeight="false" outlineLevel="0" collapsed="false">
      <c r="A3221" s="7" t="s">
        <v>3336</v>
      </c>
      <c r="B3221" s="7" t="s">
        <v>101</v>
      </c>
      <c r="C3221" s="7" t="n">
        <v>37</v>
      </c>
      <c r="D3221" s="7" t="s">
        <v>102</v>
      </c>
      <c r="E3221" s="7" t="n">
        <v>9</v>
      </c>
      <c r="F3221" s="7" t="n">
        <v>4</v>
      </c>
      <c r="G3221" s="14" t="n">
        <v>4544.43</v>
      </c>
      <c r="H3221" s="14" t="n">
        <v>30279.26</v>
      </c>
      <c r="I3221" s="14" t="n">
        <v>80100</v>
      </c>
      <c r="J3221" s="14" t="n">
        <v>0</v>
      </c>
      <c r="K3221" s="14" t="n">
        <v>0</v>
      </c>
      <c r="L3221" s="14" t="n">
        <v>0</v>
      </c>
      <c r="M3221" s="14" t="n">
        <v>15400</v>
      </c>
      <c r="N3221" s="14" t="n">
        <v>32.7</v>
      </c>
      <c r="O3221" s="14" t="n">
        <v>215.61</v>
      </c>
      <c r="P3221" s="7" t="n">
        <v>27</v>
      </c>
      <c r="Q3221" s="7" t="n">
        <v>18</v>
      </c>
      <c r="R3221" s="7" t="n">
        <v>0</v>
      </c>
      <c r="S3221" s="7" t="n">
        <v>0.715</v>
      </c>
      <c r="T3221" s="7" t="n">
        <v>0</v>
      </c>
      <c r="U3221" s="7" t="n">
        <v>0</v>
      </c>
      <c r="V3221" s="7" t="n">
        <v>0.0823</v>
      </c>
      <c r="W3221" s="7"/>
    </row>
    <row r="3222" customFormat="false" ht="15" hidden="false" customHeight="false" outlineLevel="0" collapsed="false">
      <c r="A3222" s="7" t="s">
        <v>3337</v>
      </c>
      <c r="B3222" s="7" t="s">
        <v>101</v>
      </c>
      <c r="C3222" s="7" t="n">
        <v>38</v>
      </c>
      <c r="D3222" s="7" t="s">
        <v>102</v>
      </c>
      <c r="E3222" s="7" t="n">
        <v>184</v>
      </c>
      <c r="F3222" s="7" t="n">
        <v>5</v>
      </c>
      <c r="G3222" s="14" t="n">
        <v>19682.99</v>
      </c>
      <c r="H3222" s="14" t="n">
        <v>34903.9</v>
      </c>
      <c r="I3222" s="14" t="n">
        <v>0</v>
      </c>
      <c r="J3222" s="14" t="n">
        <v>0</v>
      </c>
      <c r="K3222" s="14" t="n">
        <v>150300</v>
      </c>
      <c r="L3222" s="14" t="n">
        <v>0</v>
      </c>
      <c r="M3222" s="14" t="n">
        <v>20400</v>
      </c>
      <c r="N3222" s="14" t="n">
        <v>4.4</v>
      </c>
      <c r="O3222" s="14" t="n">
        <v>869.99</v>
      </c>
      <c r="P3222" s="7" t="n">
        <v>6</v>
      </c>
      <c r="Q3222" s="7" t="n">
        <v>18</v>
      </c>
      <c r="R3222" s="7" t="n">
        <v>13</v>
      </c>
      <c r="S3222" s="7" t="n">
        <v>0.918</v>
      </c>
      <c r="T3222" s="7" t="n">
        <v>0</v>
      </c>
      <c r="U3222" s="7" t="n">
        <v>0</v>
      </c>
      <c r="V3222" s="7" t="n">
        <v>0.0448</v>
      </c>
      <c r="W3222" s="7"/>
    </row>
    <row r="3223" customFormat="false" ht="15" hidden="false" customHeight="false" outlineLevel="0" collapsed="false">
      <c r="A3223" s="7" t="s">
        <v>3338</v>
      </c>
      <c r="B3223" s="7" t="s">
        <v>108</v>
      </c>
      <c r="C3223" s="7" t="n">
        <v>33</v>
      </c>
      <c r="D3223" s="7" t="s">
        <v>102</v>
      </c>
      <c r="E3223" s="7" t="n">
        <v>94</v>
      </c>
      <c r="F3223" s="7" t="n">
        <v>2</v>
      </c>
      <c r="G3223" s="14" t="n">
        <v>3596.39</v>
      </c>
      <c r="H3223" s="14" t="n">
        <v>32155.67</v>
      </c>
      <c r="I3223" s="14" t="n">
        <v>0</v>
      </c>
      <c r="J3223" s="14" t="n">
        <v>0</v>
      </c>
      <c r="K3223" s="14" t="n">
        <v>0</v>
      </c>
      <c r="L3223" s="14" t="n">
        <v>0</v>
      </c>
      <c r="M3223" s="14"/>
      <c r="N3223" s="14"/>
      <c r="O3223" s="14" t="n">
        <v>0</v>
      </c>
      <c r="P3223" s="7" t="n">
        <v>21</v>
      </c>
      <c r="Q3223" s="7" t="n">
        <v>13</v>
      </c>
      <c r="R3223" s="7" t="n">
        <v>9</v>
      </c>
      <c r="S3223" s="7" t="n">
        <v>0.849</v>
      </c>
      <c r="T3223" s="7" t="n">
        <v>0</v>
      </c>
      <c r="U3223" s="7" t="n">
        <v>0</v>
      </c>
      <c r="V3223" s="7" t="n">
        <v>0.1263</v>
      </c>
      <c r="W3223" s="7"/>
    </row>
    <row r="3224" customFormat="false" ht="15" hidden="false" customHeight="false" outlineLevel="0" collapsed="false">
      <c r="A3224" s="7" t="s">
        <v>3339</v>
      </c>
      <c r="B3224" s="7" t="s">
        <v>101</v>
      </c>
      <c r="C3224" s="7" t="n">
        <v>68</v>
      </c>
      <c r="D3224" s="7" t="s">
        <v>102</v>
      </c>
      <c r="E3224" s="7" t="n">
        <v>240</v>
      </c>
      <c r="F3224" s="7" t="n">
        <v>5</v>
      </c>
      <c r="G3224" s="14" t="n">
        <v>2212.05</v>
      </c>
      <c r="H3224" s="14" t="n">
        <v>231959.36</v>
      </c>
      <c r="I3224" s="14" t="n">
        <v>75600</v>
      </c>
      <c r="J3224" s="14" t="n">
        <v>0</v>
      </c>
      <c r="K3224" s="14" t="n">
        <v>252900</v>
      </c>
      <c r="L3224" s="14" t="n">
        <v>0</v>
      </c>
      <c r="M3224" s="14" t="n">
        <v>12900</v>
      </c>
      <c r="N3224" s="14" t="n">
        <v>38.3</v>
      </c>
      <c r="O3224" s="14" t="n">
        <v>0</v>
      </c>
      <c r="P3224" s="7" t="n">
        <v>202</v>
      </c>
      <c r="Q3224" s="7" t="n">
        <v>0</v>
      </c>
      <c r="R3224" s="7" t="n">
        <v>0</v>
      </c>
      <c r="S3224" s="7"/>
      <c r="T3224" s="7" t="n">
        <v>0</v>
      </c>
      <c r="U3224" s="7" t="n">
        <v>1</v>
      </c>
      <c r="V3224" s="7" t="n">
        <v>0.1556</v>
      </c>
      <c r="W3224" s="7"/>
    </row>
    <row r="3225" customFormat="false" ht="15" hidden="false" customHeight="false" outlineLevel="0" collapsed="false">
      <c r="A3225" s="7" t="s">
        <v>3340</v>
      </c>
      <c r="B3225" s="7" t="s">
        <v>106</v>
      </c>
      <c r="C3225" s="7" t="n">
        <v>24</v>
      </c>
      <c r="D3225" s="7" t="s">
        <v>102</v>
      </c>
      <c r="E3225" s="7" t="n">
        <v>3</v>
      </c>
      <c r="F3225" s="7" t="n">
        <v>2</v>
      </c>
      <c r="G3225" s="14" t="n">
        <v>3028.03</v>
      </c>
      <c r="H3225" s="14" t="n">
        <v>0</v>
      </c>
      <c r="I3225" s="14" t="n">
        <v>0</v>
      </c>
      <c r="J3225" s="14" t="n">
        <v>0</v>
      </c>
      <c r="K3225" s="14" t="n">
        <v>0</v>
      </c>
      <c r="L3225" s="14" t="n">
        <v>0</v>
      </c>
      <c r="M3225" s="14"/>
      <c r="N3225" s="14"/>
      <c r="O3225" s="14" t="n">
        <v>0</v>
      </c>
      <c r="P3225" s="7" t="n">
        <v>2</v>
      </c>
      <c r="Q3225" s="7" t="n">
        <v>17</v>
      </c>
      <c r="R3225" s="7" t="n">
        <v>12</v>
      </c>
      <c r="S3225" s="7" t="n">
        <v>0.823</v>
      </c>
      <c r="T3225" s="7" t="n">
        <v>1</v>
      </c>
      <c r="U3225" s="7" t="n">
        <v>0</v>
      </c>
      <c r="V3225" s="7" t="n">
        <v>0.1825</v>
      </c>
      <c r="W3225" s="7"/>
    </row>
    <row r="3226" customFormat="false" ht="15" hidden="false" customHeight="false" outlineLevel="0" collapsed="false">
      <c r="A3226" s="7" t="s">
        <v>3341</v>
      </c>
      <c r="B3226" s="7" t="s">
        <v>101</v>
      </c>
      <c r="C3226" s="7" t="n">
        <v>58</v>
      </c>
      <c r="D3226" s="7" t="s">
        <v>102</v>
      </c>
      <c r="E3226" s="7" t="n">
        <v>111</v>
      </c>
      <c r="F3226" s="7" t="n">
        <v>4</v>
      </c>
      <c r="G3226" s="14" t="n">
        <v>12680.62</v>
      </c>
      <c r="H3226" s="14" t="n">
        <v>6881.17</v>
      </c>
      <c r="I3226" s="14" t="n">
        <v>82700</v>
      </c>
      <c r="J3226" s="14" t="n">
        <v>0</v>
      </c>
      <c r="K3226" s="14" t="n">
        <v>0</v>
      </c>
      <c r="L3226" s="14" t="n">
        <v>0</v>
      </c>
      <c r="M3226" s="14" t="n">
        <v>20100</v>
      </c>
      <c r="N3226" s="14" t="n">
        <v>55.7</v>
      </c>
      <c r="O3226" s="14" t="n">
        <v>635.9</v>
      </c>
      <c r="P3226" s="7" t="n">
        <v>10</v>
      </c>
      <c r="Q3226" s="7" t="n">
        <v>14</v>
      </c>
      <c r="R3226" s="7" t="n">
        <v>7</v>
      </c>
      <c r="S3226" s="7" t="n">
        <v>0.628</v>
      </c>
      <c r="T3226" s="7" t="n">
        <v>1</v>
      </c>
      <c r="U3226" s="7" t="n">
        <v>0</v>
      </c>
      <c r="V3226" s="7" t="n">
        <v>0.1106</v>
      </c>
      <c r="W3226" s="7"/>
    </row>
    <row r="3227" customFormat="false" ht="15" hidden="false" customHeight="false" outlineLevel="0" collapsed="false">
      <c r="A3227" s="7" t="s">
        <v>3342</v>
      </c>
      <c r="B3227" s="7" t="s">
        <v>128</v>
      </c>
      <c r="C3227" s="7" t="n">
        <v>49</v>
      </c>
      <c r="D3227" s="7" t="s">
        <v>104</v>
      </c>
      <c r="E3227" s="7" t="n">
        <v>208</v>
      </c>
      <c r="F3227" s="7" t="n">
        <v>5</v>
      </c>
      <c r="G3227" s="14" t="n">
        <v>17939.76</v>
      </c>
      <c r="H3227" s="14" t="n">
        <v>7368.6</v>
      </c>
      <c r="I3227" s="14" t="n">
        <v>0</v>
      </c>
      <c r="J3227" s="14" t="n">
        <v>0</v>
      </c>
      <c r="K3227" s="14" t="n">
        <v>94400</v>
      </c>
      <c r="L3227" s="14" t="n">
        <v>0</v>
      </c>
      <c r="M3227" s="14" t="n">
        <v>8800</v>
      </c>
      <c r="N3227" s="14" t="n">
        <v>58</v>
      </c>
      <c r="O3227" s="14" t="n">
        <v>559.69</v>
      </c>
      <c r="P3227" s="7" t="n">
        <v>1</v>
      </c>
      <c r="Q3227" s="7" t="n">
        <v>89</v>
      </c>
      <c r="R3227" s="7" t="n">
        <v>15</v>
      </c>
      <c r="S3227" s="7" t="n">
        <v>0.631</v>
      </c>
      <c r="T3227" s="7" t="n">
        <v>0</v>
      </c>
      <c r="U3227" s="7" t="n">
        <v>0</v>
      </c>
      <c r="V3227" s="7" t="n">
        <v>0.0055</v>
      </c>
      <c r="W3227" s="7"/>
    </row>
    <row r="3228" customFormat="false" ht="15" hidden="false" customHeight="false" outlineLevel="0" collapsed="false">
      <c r="A3228" s="7" t="s">
        <v>3343</v>
      </c>
      <c r="B3228" s="7" t="s">
        <v>108</v>
      </c>
      <c r="C3228" s="7" t="n">
        <v>28</v>
      </c>
      <c r="D3228" s="7" t="s">
        <v>102</v>
      </c>
      <c r="E3228" s="7" t="n">
        <v>49</v>
      </c>
      <c r="F3228" s="7" t="n">
        <v>4</v>
      </c>
      <c r="G3228" s="14" t="n">
        <v>2756.53</v>
      </c>
      <c r="H3228" s="14" t="n">
        <v>11078.6</v>
      </c>
      <c r="I3228" s="14" t="n">
        <v>0</v>
      </c>
      <c r="J3228" s="14" t="n">
        <v>45498.29</v>
      </c>
      <c r="K3228" s="14" t="n">
        <v>0</v>
      </c>
      <c r="L3228" s="14" t="n">
        <v>0</v>
      </c>
      <c r="M3228" s="14" t="n">
        <v>8700</v>
      </c>
      <c r="N3228" s="14" t="n">
        <v>18.4</v>
      </c>
      <c r="O3228" s="14" t="n">
        <v>1085.82</v>
      </c>
      <c r="P3228" s="7" t="n">
        <v>0</v>
      </c>
      <c r="Q3228" s="7" t="n">
        <v>38</v>
      </c>
      <c r="R3228" s="7" t="n">
        <v>17</v>
      </c>
      <c r="S3228" s="7" t="n">
        <v>0.779</v>
      </c>
      <c r="T3228" s="7" t="n">
        <v>0</v>
      </c>
      <c r="U3228" s="7" t="n">
        <v>0</v>
      </c>
      <c r="V3228" s="7" t="n">
        <v>0.0385</v>
      </c>
      <c r="W3228" s="7"/>
    </row>
    <row r="3229" customFormat="false" ht="15" hidden="false" customHeight="false" outlineLevel="0" collapsed="false">
      <c r="A3229" s="7" t="s">
        <v>3344</v>
      </c>
      <c r="B3229" s="7" t="s">
        <v>128</v>
      </c>
      <c r="C3229" s="7" t="n">
        <v>31</v>
      </c>
      <c r="D3229" s="7" t="s">
        <v>104</v>
      </c>
      <c r="E3229" s="7" t="n">
        <v>59</v>
      </c>
      <c r="F3229" s="7" t="n">
        <v>3</v>
      </c>
      <c r="G3229" s="14" t="n">
        <v>2923.99</v>
      </c>
      <c r="H3229" s="14" t="n">
        <v>10908.34</v>
      </c>
      <c r="I3229" s="14" t="n">
        <v>0</v>
      </c>
      <c r="J3229" s="14" t="n">
        <v>0</v>
      </c>
      <c r="K3229" s="14" t="n">
        <v>0</v>
      </c>
      <c r="L3229" s="14" t="n">
        <v>0</v>
      </c>
      <c r="M3229" s="14" t="n">
        <v>11200</v>
      </c>
      <c r="N3229" s="14" t="n">
        <v>42.7</v>
      </c>
      <c r="O3229" s="14" t="n">
        <v>1342.1</v>
      </c>
      <c r="P3229" s="7" t="n">
        <v>5</v>
      </c>
      <c r="Q3229" s="7" t="n">
        <v>96</v>
      </c>
      <c r="R3229" s="7" t="n">
        <v>32</v>
      </c>
      <c r="S3229" s="7" t="n">
        <v>0.817</v>
      </c>
      <c r="T3229" s="7" t="n">
        <v>0</v>
      </c>
      <c r="U3229" s="7" t="n">
        <v>0</v>
      </c>
      <c r="V3229" s="7" t="n">
        <v>0.015</v>
      </c>
      <c r="W3229" s="7"/>
    </row>
    <row r="3230" customFormat="false" ht="15" hidden="false" customHeight="false" outlineLevel="0" collapsed="false">
      <c r="A3230" s="7" t="s">
        <v>3345</v>
      </c>
      <c r="B3230" s="7" t="s">
        <v>106</v>
      </c>
      <c r="C3230" s="7" t="n">
        <v>45</v>
      </c>
      <c r="D3230" s="7" t="s">
        <v>102</v>
      </c>
      <c r="E3230" s="7" t="n">
        <v>186</v>
      </c>
      <c r="F3230" s="7" t="n">
        <v>5</v>
      </c>
      <c r="G3230" s="14" t="n">
        <v>6210.26</v>
      </c>
      <c r="H3230" s="14" t="n">
        <v>0</v>
      </c>
      <c r="I3230" s="14" t="n">
        <v>20300</v>
      </c>
      <c r="J3230" s="14" t="n">
        <v>0</v>
      </c>
      <c r="K3230" s="14" t="n">
        <v>165500</v>
      </c>
      <c r="L3230" s="14" t="n">
        <v>17930</v>
      </c>
      <c r="M3230" s="14" t="n">
        <v>8600</v>
      </c>
      <c r="N3230" s="14" t="n">
        <v>40.5</v>
      </c>
      <c r="O3230" s="14" t="n">
        <v>524.31</v>
      </c>
      <c r="P3230" s="7" t="n">
        <v>13</v>
      </c>
      <c r="Q3230" s="7" t="n">
        <v>21</v>
      </c>
      <c r="R3230" s="7" t="n">
        <v>0</v>
      </c>
      <c r="S3230" s="7" t="n">
        <v>0.494</v>
      </c>
      <c r="T3230" s="7" t="n">
        <v>0</v>
      </c>
      <c r="U3230" s="7" t="n">
        <v>1</v>
      </c>
      <c r="V3230" s="7" t="n">
        <v>0.0494</v>
      </c>
      <c r="W3230" s="7"/>
    </row>
    <row r="3231" customFormat="false" ht="15" hidden="false" customHeight="false" outlineLevel="0" collapsed="false">
      <c r="A3231" s="7" t="s">
        <v>3346</v>
      </c>
      <c r="B3231" s="7" t="s">
        <v>108</v>
      </c>
      <c r="C3231" s="7" t="n">
        <v>54</v>
      </c>
      <c r="D3231" s="7" t="s">
        <v>102</v>
      </c>
      <c r="E3231" s="7" t="n">
        <v>188</v>
      </c>
      <c r="F3231" s="7" t="n">
        <v>1</v>
      </c>
      <c r="G3231" s="14" t="n">
        <v>324.38</v>
      </c>
      <c r="H3231" s="14" t="n">
        <v>0</v>
      </c>
      <c r="I3231" s="14" t="n">
        <v>0</v>
      </c>
      <c r="J3231" s="14" t="n">
        <v>0</v>
      </c>
      <c r="K3231" s="14" t="n">
        <v>0</v>
      </c>
      <c r="L3231" s="14" t="n">
        <v>0</v>
      </c>
      <c r="M3231" s="14"/>
      <c r="N3231" s="14"/>
      <c r="O3231" s="14" t="n">
        <v>0</v>
      </c>
      <c r="P3231" s="7" t="n">
        <v>80</v>
      </c>
      <c r="Q3231" s="7" t="n">
        <v>7</v>
      </c>
      <c r="R3231" s="7" t="n">
        <v>3</v>
      </c>
      <c r="S3231" s="7" t="n">
        <v>0.616</v>
      </c>
      <c r="T3231" s="7" t="n">
        <v>0</v>
      </c>
      <c r="U3231" s="7" t="n">
        <v>0</v>
      </c>
      <c r="V3231" s="7" t="n">
        <v>0.1191</v>
      </c>
      <c r="W3231" s="7" t="s">
        <v>137</v>
      </c>
    </row>
    <row r="3232" customFormat="false" ht="15" hidden="false" customHeight="false" outlineLevel="0" collapsed="false">
      <c r="A3232" s="7" t="s">
        <v>3347</v>
      </c>
      <c r="B3232" s="7" t="s">
        <v>101</v>
      </c>
      <c r="C3232" s="7" t="n">
        <v>25</v>
      </c>
      <c r="D3232" s="7" t="s">
        <v>104</v>
      </c>
      <c r="E3232" s="7" t="n">
        <v>5</v>
      </c>
      <c r="F3232" s="7" t="n">
        <v>2</v>
      </c>
      <c r="G3232" s="14" t="n">
        <v>4331.8</v>
      </c>
      <c r="H3232" s="14" t="n">
        <v>0</v>
      </c>
      <c r="I3232" s="14" t="n">
        <v>0</v>
      </c>
      <c r="J3232" s="14" t="n">
        <v>0</v>
      </c>
      <c r="K3232" s="14" t="n">
        <v>0</v>
      </c>
      <c r="L3232" s="14" t="n">
        <v>0</v>
      </c>
      <c r="M3232" s="14" t="n">
        <v>12700</v>
      </c>
      <c r="N3232" s="14" t="n">
        <v>47.8</v>
      </c>
      <c r="O3232" s="14" t="n">
        <v>218.89</v>
      </c>
      <c r="P3232" s="7" t="n">
        <v>4</v>
      </c>
      <c r="Q3232" s="7" t="n">
        <v>39</v>
      </c>
      <c r="R3232" s="7" t="n">
        <v>10</v>
      </c>
      <c r="S3232" s="7" t="n">
        <v>0.704</v>
      </c>
      <c r="T3232" s="7" t="n">
        <v>1</v>
      </c>
      <c r="U3232" s="7" t="n">
        <v>0</v>
      </c>
      <c r="V3232" s="7" t="n">
        <v>0.0582</v>
      </c>
      <c r="W3232" s="7"/>
    </row>
    <row r="3233" customFormat="false" ht="15" hidden="false" customHeight="false" outlineLevel="0" collapsed="false">
      <c r="A3233" s="7" t="s">
        <v>3348</v>
      </c>
      <c r="B3233" s="7" t="s">
        <v>106</v>
      </c>
      <c r="C3233" s="7" t="n">
        <v>40</v>
      </c>
      <c r="D3233" s="7" t="s">
        <v>102</v>
      </c>
      <c r="E3233" s="7" t="n">
        <v>34</v>
      </c>
      <c r="F3233" s="7" t="n">
        <v>1</v>
      </c>
      <c r="G3233" s="14" t="n">
        <v>11379.85</v>
      </c>
      <c r="H3233" s="14" t="n">
        <v>0</v>
      </c>
      <c r="I3233" s="14" t="n">
        <v>0</v>
      </c>
      <c r="J3233" s="14" t="n">
        <v>0</v>
      </c>
      <c r="K3233" s="14" t="n">
        <v>0</v>
      </c>
      <c r="L3233" s="14" t="n">
        <v>0</v>
      </c>
      <c r="M3233" s="14"/>
      <c r="N3233" s="14"/>
      <c r="O3233" s="14" t="n">
        <v>0</v>
      </c>
      <c r="P3233" s="7" t="n">
        <v>5</v>
      </c>
      <c r="Q3233" s="7" t="n">
        <v>24</v>
      </c>
      <c r="R3233" s="7" t="n">
        <v>0</v>
      </c>
      <c r="S3233" s="7" t="n">
        <v>0.863</v>
      </c>
      <c r="T3233" s="7" t="n">
        <v>0</v>
      </c>
      <c r="U3233" s="7" t="n">
        <v>0</v>
      </c>
      <c r="V3233" s="7" t="n">
        <v>0.0693</v>
      </c>
      <c r="W3233" s="7"/>
    </row>
    <row r="3234" customFormat="false" ht="15" hidden="false" customHeight="false" outlineLevel="0" collapsed="false">
      <c r="A3234" s="7" t="s">
        <v>3349</v>
      </c>
      <c r="B3234" s="7" t="s">
        <v>101</v>
      </c>
      <c r="C3234" s="7" t="n">
        <v>31</v>
      </c>
      <c r="D3234" s="7" t="s">
        <v>102</v>
      </c>
      <c r="E3234" s="7" t="n">
        <v>27</v>
      </c>
      <c r="F3234" s="7" t="n">
        <v>2</v>
      </c>
      <c r="G3234" s="14" t="n">
        <v>3822.37</v>
      </c>
      <c r="H3234" s="14" t="n">
        <v>0</v>
      </c>
      <c r="I3234" s="14" t="n">
        <v>0</v>
      </c>
      <c r="J3234" s="14" t="n">
        <v>0</v>
      </c>
      <c r="K3234" s="14" t="n">
        <v>0</v>
      </c>
      <c r="L3234" s="14" t="n">
        <v>0</v>
      </c>
      <c r="M3234" s="14" t="n">
        <v>9300</v>
      </c>
      <c r="N3234" s="14" t="n">
        <v>50.4</v>
      </c>
      <c r="O3234" s="14" t="n">
        <v>471.38</v>
      </c>
      <c r="P3234" s="7" t="n">
        <v>10</v>
      </c>
      <c r="Q3234" s="7" t="n">
        <v>20</v>
      </c>
      <c r="R3234" s="7" t="n">
        <v>15</v>
      </c>
      <c r="S3234" s="7" t="n">
        <v>0.928</v>
      </c>
      <c r="T3234" s="7" t="n">
        <v>0</v>
      </c>
      <c r="U3234" s="7" t="n">
        <v>0</v>
      </c>
      <c r="V3234" s="7" t="n">
        <v>0.1085</v>
      </c>
      <c r="W3234" s="7"/>
    </row>
    <row r="3235" customFormat="false" ht="15" hidden="false" customHeight="false" outlineLevel="0" collapsed="false">
      <c r="A3235" s="7" t="s">
        <v>3350</v>
      </c>
      <c r="B3235" s="7" t="s">
        <v>101</v>
      </c>
      <c r="C3235" s="7" t="n">
        <v>38</v>
      </c>
      <c r="D3235" s="7" t="s">
        <v>102</v>
      </c>
      <c r="E3235" s="7" t="n">
        <v>179</v>
      </c>
      <c r="F3235" s="7" t="n">
        <v>2</v>
      </c>
      <c r="G3235" s="14" t="n">
        <v>4697.97</v>
      </c>
      <c r="H3235" s="14" t="n">
        <v>0</v>
      </c>
      <c r="I3235" s="14" t="n">
        <v>0</v>
      </c>
      <c r="J3235" s="14" t="n">
        <v>0</v>
      </c>
      <c r="K3235" s="14" t="n">
        <v>0</v>
      </c>
      <c r="L3235" s="14" t="n">
        <v>0</v>
      </c>
      <c r="M3235" s="14" t="n">
        <v>5800</v>
      </c>
      <c r="N3235" s="14" t="n">
        <v>40.9</v>
      </c>
      <c r="O3235" s="14" t="n">
        <v>460.2</v>
      </c>
      <c r="P3235" s="7" t="n">
        <v>12</v>
      </c>
      <c r="Q3235" s="7" t="n">
        <v>43</v>
      </c>
      <c r="R3235" s="7" t="n">
        <v>17</v>
      </c>
      <c r="S3235" s="7" t="n">
        <v>0.941</v>
      </c>
      <c r="T3235" s="7" t="n">
        <v>0</v>
      </c>
      <c r="U3235" s="7" t="n">
        <v>0</v>
      </c>
      <c r="V3235" s="7" t="n">
        <v>0.0664</v>
      </c>
      <c r="W3235" s="7"/>
    </row>
    <row r="3236" customFormat="false" ht="15" hidden="false" customHeight="false" outlineLevel="0" collapsed="false">
      <c r="A3236" s="7" t="s">
        <v>3351</v>
      </c>
      <c r="B3236" s="7" t="s">
        <v>108</v>
      </c>
      <c r="C3236" s="7" t="n">
        <v>57</v>
      </c>
      <c r="D3236" s="7" t="s">
        <v>102</v>
      </c>
      <c r="E3236" s="7" t="n">
        <v>150</v>
      </c>
      <c r="F3236" s="7" t="n">
        <v>3</v>
      </c>
      <c r="G3236" s="14" t="n">
        <v>6421.33</v>
      </c>
      <c r="H3236" s="14" t="n">
        <v>39331.67</v>
      </c>
      <c r="I3236" s="14" t="n">
        <v>87000</v>
      </c>
      <c r="J3236" s="14" t="n">
        <v>0</v>
      </c>
      <c r="K3236" s="14" t="n">
        <v>0</v>
      </c>
      <c r="L3236" s="14" t="n">
        <v>0</v>
      </c>
      <c r="M3236" s="14"/>
      <c r="N3236" s="14"/>
      <c r="O3236" s="14" t="n">
        <v>0</v>
      </c>
      <c r="P3236" s="7" t="n">
        <v>0</v>
      </c>
      <c r="Q3236" s="7" t="n">
        <v>47</v>
      </c>
      <c r="R3236" s="7" t="n">
        <v>15</v>
      </c>
      <c r="S3236" s="7" t="n">
        <v>0.591</v>
      </c>
      <c r="T3236" s="7" t="n">
        <v>0</v>
      </c>
      <c r="U3236" s="7" t="n">
        <v>0</v>
      </c>
      <c r="V3236" s="7" t="n">
        <v>0.0403</v>
      </c>
      <c r="W3236" s="7"/>
    </row>
    <row r="3237" customFormat="false" ht="15" hidden="false" customHeight="false" outlineLevel="0" collapsed="false">
      <c r="A3237" s="7" t="s">
        <v>3352</v>
      </c>
      <c r="B3237" s="7" t="s">
        <v>108</v>
      </c>
      <c r="C3237" s="7" t="n">
        <v>43</v>
      </c>
      <c r="D3237" s="7" t="s">
        <v>104</v>
      </c>
      <c r="E3237" s="7" t="n">
        <v>132</v>
      </c>
      <c r="F3237" s="7" t="n">
        <v>1</v>
      </c>
      <c r="G3237" s="14" t="n">
        <v>2118.86</v>
      </c>
      <c r="H3237" s="14" t="n">
        <v>0</v>
      </c>
      <c r="I3237" s="14" t="n">
        <v>0</v>
      </c>
      <c r="J3237" s="14" t="n">
        <v>0</v>
      </c>
      <c r="K3237" s="14" t="n">
        <v>0</v>
      </c>
      <c r="L3237" s="14" t="n">
        <v>0</v>
      </c>
      <c r="M3237" s="14"/>
      <c r="N3237" s="14"/>
      <c r="O3237" s="14" t="n">
        <v>0</v>
      </c>
      <c r="P3237" s="7" t="n">
        <v>1</v>
      </c>
      <c r="Q3237" s="7" t="n">
        <v>24</v>
      </c>
      <c r="R3237" s="7" t="n">
        <v>8</v>
      </c>
      <c r="S3237" s="7" t="n">
        <v>0.658</v>
      </c>
      <c r="T3237" s="7" t="n">
        <v>0</v>
      </c>
      <c r="U3237" s="7" t="n">
        <v>0</v>
      </c>
      <c r="V3237" s="7" t="n">
        <v>0.0318</v>
      </c>
      <c r="W3237" s="7"/>
    </row>
    <row r="3238" customFormat="false" ht="15" hidden="false" customHeight="false" outlineLevel="0" collapsed="false">
      <c r="A3238" s="7" t="s">
        <v>3353</v>
      </c>
      <c r="B3238" s="7" t="s">
        <v>108</v>
      </c>
      <c r="C3238" s="7" t="n">
        <v>38</v>
      </c>
      <c r="D3238" s="7" t="s">
        <v>104</v>
      </c>
      <c r="E3238" s="7" t="n">
        <v>56</v>
      </c>
      <c r="F3238" s="7" t="n">
        <v>5</v>
      </c>
      <c r="G3238" s="14" t="n">
        <v>13616.21</v>
      </c>
      <c r="H3238" s="14" t="n">
        <v>87088.65</v>
      </c>
      <c r="I3238" s="14" t="n">
        <v>224900</v>
      </c>
      <c r="J3238" s="14" t="n">
        <v>0</v>
      </c>
      <c r="K3238" s="14" t="n">
        <v>0</v>
      </c>
      <c r="L3238" s="14" t="n">
        <v>0</v>
      </c>
      <c r="M3238" s="14" t="n">
        <v>12900</v>
      </c>
      <c r="N3238" s="14" t="n">
        <v>22.7</v>
      </c>
      <c r="O3238" s="14" t="n">
        <v>1049.06</v>
      </c>
      <c r="P3238" s="7" t="n">
        <v>12</v>
      </c>
      <c r="Q3238" s="7" t="n">
        <v>33</v>
      </c>
      <c r="R3238" s="7" t="n">
        <v>4</v>
      </c>
      <c r="S3238" s="7" t="n">
        <v>0.936</v>
      </c>
      <c r="T3238" s="7" t="n">
        <v>2</v>
      </c>
      <c r="U3238" s="7" t="n">
        <v>0</v>
      </c>
      <c r="V3238" s="7" t="n">
        <v>0.0517</v>
      </c>
      <c r="W3238" s="7"/>
    </row>
    <row r="3239" customFormat="false" ht="15" hidden="false" customHeight="false" outlineLevel="0" collapsed="false">
      <c r="A3239" s="7" t="s">
        <v>3354</v>
      </c>
      <c r="B3239" s="7" t="s">
        <v>108</v>
      </c>
      <c r="C3239" s="7" t="n">
        <v>21</v>
      </c>
      <c r="D3239" s="7" t="s">
        <v>102</v>
      </c>
      <c r="E3239" s="7" t="n">
        <v>31</v>
      </c>
      <c r="F3239" s="7" t="n">
        <v>2</v>
      </c>
      <c r="G3239" s="14" t="n">
        <v>372.39</v>
      </c>
      <c r="H3239" s="14" t="n">
        <v>2782.82</v>
      </c>
      <c r="I3239" s="14" t="n">
        <v>0</v>
      </c>
      <c r="J3239" s="14" t="n">
        <v>0</v>
      </c>
      <c r="K3239" s="14" t="n">
        <v>0</v>
      </c>
      <c r="L3239" s="14" t="n">
        <v>0</v>
      </c>
      <c r="M3239" s="14"/>
      <c r="N3239" s="14"/>
      <c r="O3239" s="14" t="n">
        <v>0</v>
      </c>
      <c r="P3239" s="7" t="n">
        <v>1</v>
      </c>
      <c r="Q3239" s="7" t="n">
        <v>12</v>
      </c>
      <c r="R3239" s="7" t="n">
        <v>11</v>
      </c>
      <c r="S3239" s="7" t="n">
        <v>0.946</v>
      </c>
      <c r="T3239" s="7" t="n">
        <v>0</v>
      </c>
      <c r="U3239" s="7" t="n">
        <v>0</v>
      </c>
      <c r="V3239" s="7" t="n">
        <v>0.0654</v>
      </c>
      <c r="W3239" s="7"/>
    </row>
    <row r="3240" customFormat="false" ht="15" hidden="false" customHeight="false" outlineLevel="0" collapsed="false">
      <c r="A3240" s="7" t="s">
        <v>3355</v>
      </c>
      <c r="B3240" s="7" t="s">
        <v>108</v>
      </c>
      <c r="C3240" s="7" t="n">
        <v>29</v>
      </c>
      <c r="D3240" s="7" t="s">
        <v>102</v>
      </c>
      <c r="E3240" s="7" t="n">
        <v>46</v>
      </c>
      <c r="F3240" s="7" t="n">
        <v>3</v>
      </c>
      <c r="G3240" s="14" t="n">
        <v>20723.05</v>
      </c>
      <c r="H3240" s="14" t="n">
        <v>226350</v>
      </c>
      <c r="I3240" s="14" t="n">
        <v>0</v>
      </c>
      <c r="J3240" s="14" t="n">
        <v>0</v>
      </c>
      <c r="K3240" s="14" t="n">
        <v>414800</v>
      </c>
      <c r="L3240" s="14" t="n">
        <v>0</v>
      </c>
      <c r="M3240" s="14"/>
      <c r="N3240" s="14"/>
      <c r="O3240" s="14" t="n">
        <v>0</v>
      </c>
      <c r="P3240" s="7" t="n">
        <v>9</v>
      </c>
      <c r="Q3240" s="7" t="n">
        <v>10</v>
      </c>
      <c r="R3240" s="7" t="n">
        <v>6</v>
      </c>
      <c r="S3240" s="7" t="n">
        <v>0.833</v>
      </c>
      <c r="T3240" s="7" t="n">
        <v>0</v>
      </c>
      <c r="U3240" s="7" t="n">
        <v>0</v>
      </c>
      <c r="V3240" s="7" t="n">
        <v>0.1404</v>
      </c>
      <c r="W3240" s="7"/>
    </row>
    <row r="3241" customFormat="false" ht="15" hidden="false" customHeight="false" outlineLevel="0" collapsed="false">
      <c r="A3241" s="7" t="s">
        <v>3356</v>
      </c>
      <c r="B3241" s="7" t="s">
        <v>106</v>
      </c>
      <c r="C3241" s="7" t="n">
        <v>30</v>
      </c>
      <c r="D3241" s="7" t="s">
        <v>104</v>
      </c>
      <c r="E3241" s="7" t="n">
        <v>68</v>
      </c>
      <c r="F3241" s="7" t="n">
        <v>3</v>
      </c>
      <c r="G3241" s="14" t="n">
        <v>2123.31</v>
      </c>
      <c r="H3241" s="14" t="n">
        <v>19886.49</v>
      </c>
      <c r="I3241" s="14" t="n">
        <v>0</v>
      </c>
      <c r="J3241" s="14" t="n">
        <v>0</v>
      </c>
      <c r="K3241" s="14" t="n">
        <v>0</v>
      </c>
      <c r="L3241" s="14" t="n">
        <v>9450</v>
      </c>
      <c r="M3241" s="14"/>
      <c r="N3241" s="14"/>
      <c r="O3241" s="14" t="n">
        <v>0</v>
      </c>
      <c r="P3241" s="7" t="n">
        <v>4</v>
      </c>
      <c r="Q3241" s="7" t="n">
        <v>25</v>
      </c>
      <c r="R3241" s="7" t="n">
        <v>15</v>
      </c>
      <c r="S3241" s="7" t="n">
        <v>0.673</v>
      </c>
      <c r="T3241" s="7" t="n">
        <v>1</v>
      </c>
      <c r="U3241" s="7" t="n">
        <v>0</v>
      </c>
      <c r="V3241" s="7" t="n">
        <v>0.0492</v>
      </c>
      <c r="W3241" s="7"/>
    </row>
    <row r="3242" customFormat="false" ht="15" hidden="false" customHeight="false" outlineLevel="0" collapsed="false">
      <c r="A3242" s="7" t="s">
        <v>3357</v>
      </c>
      <c r="B3242" s="7" t="s">
        <v>108</v>
      </c>
      <c r="C3242" s="7" t="n">
        <v>42</v>
      </c>
      <c r="D3242" s="7" t="s">
        <v>104</v>
      </c>
      <c r="E3242" s="7" t="n">
        <v>113</v>
      </c>
      <c r="F3242" s="7" t="n">
        <v>3</v>
      </c>
      <c r="G3242" s="14" t="n">
        <v>21539.66</v>
      </c>
      <c r="H3242" s="14" t="n">
        <v>0</v>
      </c>
      <c r="I3242" s="14" t="n">
        <v>130700</v>
      </c>
      <c r="J3242" s="14" t="n">
        <v>0</v>
      </c>
      <c r="K3242" s="14" t="n">
        <v>0</v>
      </c>
      <c r="L3242" s="14" t="n">
        <v>0</v>
      </c>
      <c r="M3242" s="14" t="n">
        <v>33100</v>
      </c>
      <c r="N3242" s="14" t="n">
        <v>74.1</v>
      </c>
      <c r="O3242" s="14" t="n">
        <v>4083.74</v>
      </c>
      <c r="P3242" s="7" t="n">
        <v>24</v>
      </c>
      <c r="Q3242" s="7" t="n">
        <v>78</v>
      </c>
      <c r="R3242" s="7" t="n">
        <v>15</v>
      </c>
      <c r="S3242" s="7" t="n">
        <v>0.725</v>
      </c>
      <c r="T3242" s="7" t="n">
        <v>0</v>
      </c>
      <c r="U3242" s="7" t="n">
        <v>0</v>
      </c>
      <c r="V3242" s="7" t="n">
        <v>0.0123</v>
      </c>
      <c r="W3242" s="7"/>
    </row>
    <row r="3243" customFormat="false" ht="15" hidden="false" customHeight="false" outlineLevel="0" collapsed="false">
      <c r="A3243" s="7" t="s">
        <v>3358</v>
      </c>
      <c r="B3243" s="7" t="s">
        <v>101</v>
      </c>
      <c r="C3243" s="7" t="n">
        <v>47</v>
      </c>
      <c r="D3243" s="7" t="s">
        <v>104</v>
      </c>
      <c r="E3243" s="7" t="n">
        <v>77</v>
      </c>
      <c r="F3243" s="7" t="n">
        <v>2</v>
      </c>
      <c r="G3243" s="14" t="n">
        <v>2445.37</v>
      </c>
      <c r="H3243" s="14" t="n">
        <v>0</v>
      </c>
      <c r="I3243" s="14" t="n">
        <v>0</v>
      </c>
      <c r="J3243" s="14" t="n">
        <v>0</v>
      </c>
      <c r="K3243" s="14" t="n">
        <v>0</v>
      </c>
      <c r="L3243" s="14" t="n">
        <v>20840</v>
      </c>
      <c r="M3243" s="14"/>
      <c r="N3243" s="14"/>
      <c r="O3243" s="14" t="n">
        <v>0</v>
      </c>
      <c r="P3243" s="7" t="n">
        <v>158</v>
      </c>
      <c r="Q3243" s="7" t="n">
        <v>0</v>
      </c>
      <c r="R3243" s="7" t="n">
        <v>0</v>
      </c>
      <c r="S3243" s="7"/>
      <c r="T3243" s="7" t="n">
        <v>0</v>
      </c>
      <c r="U3243" s="7" t="n">
        <v>1</v>
      </c>
      <c r="V3243" s="7" t="n">
        <v>0.2681</v>
      </c>
      <c r="W3243" s="7"/>
    </row>
    <row r="3244" customFormat="false" ht="15" hidden="false" customHeight="false" outlineLevel="0" collapsed="false">
      <c r="A3244" s="7" t="s">
        <v>3359</v>
      </c>
      <c r="B3244" s="7" t="s">
        <v>108</v>
      </c>
      <c r="C3244" s="7" t="n">
        <v>58</v>
      </c>
      <c r="D3244" s="7" t="s">
        <v>102</v>
      </c>
      <c r="E3244" s="7" t="n">
        <v>341</v>
      </c>
      <c r="F3244" s="7" t="n">
        <v>4</v>
      </c>
      <c r="G3244" s="14" t="n">
        <v>5775.43</v>
      </c>
      <c r="H3244" s="14" t="n">
        <v>108773.43</v>
      </c>
      <c r="I3244" s="14" t="n">
        <v>0</v>
      </c>
      <c r="J3244" s="14" t="n">
        <v>214125.2</v>
      </c>
      <c r="K3244" s="14" t="n">
        <v>0</v>
      </c>
      <c r="L3244" s="14" t="n">
        <v>0</v>
      </c>
      <c r="M3244" s="14" t="n">
        <v>38900</v>
      </c>
      <c r="N3244" s="14" t="n">
        <v>17.3</v>
      </c>
      <c r="O3244" s="14" t="n">
        <v>0</v>
      </c>
      <c r="P3244" s="7" t="n">
        <v>363</v>
      </c>
      <c r="Q3244" s="7" t="n">
        <v>0</v>
      </c>
      <c r="R3244" s="7" t="n">
        <v>0</v>
      </c>
      <c r="S3244" s="7"/>
      <c r="T3244" s="7" t="n">
        <v>0</v>
      </c>
      <c r="U3244" s="7" t="n">
        <v>1</v>
      </c>
      <c r="V3244" s="7" t="n">
        <v>0.2864</v>
      </c>
      <c r="W3244" s="7"/>
    </row>
    <row r="3245" customFormat="false" ht="15" hidden="false" customHeight="false" outlineLevel="0" collapsed="false">
      <c r="A3245" s="7" t="s">
        <v>3360</v>
      </c>
      <c r="B3245" s="7" t="s">
        <v>106</v>
      </c>
      <c r="C3245" s="7" t="n">
        <v>44</v>
      </c>
      <c r="D3245" s="7" t="s">
        <v>102</v>
      </c>
      <c r="E3245" s="7" t="n">
        <v>258</v>
      </c>
      <c r="F3245" s="7" t="n">
        <v>5</v>
      </c>
      <c r="G3245" s="14" t="n">
        <v>4099.48</v>
      </c>
      <c r="H3245" s="14" t="n">
        <v>47639.03</v>
      </c>
      <c r="I3245" s="14" t="n">
        <v>173000</v>
      </c>
      <c r="J3245" s="14" t="n">
        <v>0</v>
      </c>
      <c r="K3245" s="14" t="n">
        <v>264500</v>
      </c>
      <c r="L3245" s="14" t="n">
        <v>0</v>
      </c>
      <c r="M3245" s="14" t="n">
        <v>26800</v>
      </c>
      <c r="N3245" s="14" t="n">
        <v>33.4</v>
      </c>
      <c r="O3245" s="14" t="n">
        <v>843.22</v>
      </c>
      <c r="P3245" s="7" t="n">
        <v>35</v>
      </c>
      <c r="Q3245" s="7" t="n">
        <v>22</v>
      </c>
      <c r="R3245" s="7" t="n">
        <v>2</v>
      </c>
      <c r="S3245" s="7" t="n">
        <v>0.707</v>
      </c>
      <c r="T3245" s="7" t="n">
        <v>0</v>
      </c>
      <c r="U3245" s="7" t="n">
        <v>0</v>
      </c>
      <c r="V3245" s="7" t="n">
        <v>0.0683</v>
      </c>
      <c r="W3245" s="7"/>
    </row>
    <row r="3246" customFormat="false" ht="15" hidden="false" customHeight="false" outlineLevel="0" collapsed="false">
      <c r="A3246" s="7" t="s">
        <v>3361</v>
      </c>
      <c r="B3246" s="7" t="s">
        <v>101</v>
      </c>
      <c r="C3246" s="7" t="n">
        <v>19</v>
      </c>
      <c r="D3246" s="7" t="s">
        <v>102</v>
      </c>
      <c r="E3246" s="7" t="n">
        <v>1</v>
      </c>
      <c r="F3246" s="7" t="n">
        <v>1</v>
      </c>
      <c r="G3246" s="14" t="n">
        <v>2455.59</v>
      </c>
      <c r="H3246" s="14" t="n">
        <v>0</v>
      </c>
      <c r="I3246" s="14" t="n">
        <v>0</v>
      </c>
      <c r="J3246" s="14" t="n">
        <v>0</v>
      </c>
      <c r="K3246" s="14" t="n">
        <v>0</v>
      </c>
      <c r="L3246" s="14" t="n">
        <v>0</v>
      </c>
      <c r="M3246" s="14"/>
      <c r="N3246" s="14"/>
      <c r="O3246" s="14" t="n">
        <v>0</v>
      </c>
      <c r="P3246" s="7" t="n">
        <v>18</v>
      </c>
      <c r="Q3246" s="7" t="n">
        <v>11</v>
      </c>
      <c r="R3246" s="7" t="n">
        <v>10</v>
      </c>
      <c r="S3246" s="7" t="n">
        <v>0.992</v>
      </c>
      <c r="T3246" s="7" t="n">
        <v>0</v>
      </c>
      <c r="U3246" s="7" t="n">
        <v>0</v>
      </c>
      <c r="V3246" s="7" t="n">
        <v>0.1867</v>
      </c>
      <c r="W3246" s="7"/>
    </row>
    <row r="3247" customFormat="false" ht="15" hidden="false" customHeight="false" outlineLevel="0" collapsed="false">
      <c r="A3247" s="7" t="s">
        <v>3362</v>
      </c>
      <c r="B3247" s="7" t="s">
        <v>106</v>
      </c>
      <c r="C3247" s="7" t="n">
        <v>35</v>
      </c>
      <c r="D3247" s="7" t="s">
        <v>102</v>
      </c>
      <c r="E3247" s="7" t="n">
        <v>34</v>
      </c>
      <c r="F3247" s="7" t="n">
        <v>3</v>
      </c>
      <c r="G3247" s="14" t="n">
        <v>581.17</v>
      </c>
      <c r="H3247" s="14" t="n">
        <v>16251</v>
      </c>
      <c r="I3247" s="14" t="n">
        <v>0</v>
      </c>
      <c r="J3247" s="14" t="n">
        <v>0</v>
      </c>
      <c r="K3247" s="14" t="n">
        <v>0</v>
      </c>
      <c r="L3247" s="14" t="n">
        <v>0</v>
      </c>
      <c r="M3247" s="14" t="n">
        <v>2300</v>
      </c>
      <c r="N3247" s="14" t="n">
        <v>36.5</v>
      </c>
      <c r="O3247" s="14" t="n">
        <v>60.42</v>
      </c>
      <c r="P3247" s="7" t="n">
        <v>6</v>
      </c>
      <c r="Q3247" s="7" t="n">
        <v>21</v>
      </c>
      <c r="R3247" s="7" t="n">
        <v>17</v>
      </c>
      <c r="S3247" s="7" t="n">
        <v>0.737</v>
      </c>
      <c r="T3247" s="7" t="n">
        <v>0</v>
      </c>
      <c r="U3247" s="7" t="n">
        <v>0</v>
      </c>
      <c r="V3247" s="7" t="n">
        <v>0.0431</v>
      </c>
      <c r="W3247" s="7"/>
    </row>
    <row r="3248" customFormat="false" ht="15" hidden="false" customHeight="false" outlineLevel="0" collapsed="false">
      <c r="A3248" s="7" t="s">
        <v>3363</v>
      </c>
      <c r="B3248" s="7" t="s">
        <v>101</v>
      </c>
      <c r="C3248" s="7" t="n">
        <v>29</v>
      </c>
      <c r="D3248" s="7" t="s">
        <v>104</v>
      </c>
      <c r="E3248" s="7" t="n">
        <v>69</v>
      </c>
      <c r="F3248" s="7" t="n">
        <v>2</v>
      </c>
      <c r="G3248" s="14" t="n">
        <v>2843.15</v>
      </c>
      <c r="H3248" s="14" t="n">
        <v>9172.88</v>
      </c>
      <c r="I3248" s="14" t="n">
        <v>0</v>
      </c>
      <c r="J3248" s="14" t="n">
        <v>0</v>
      </c>
      <c r="K3248" s="14" t="n">
        <v>0</v>
      </c>
      <c r="L3248" s="14" t="n">
        <v>0</v>
      </c>
      <c r="M3248" s="14"/>
      <c r="N3248" s="14"/>
      <c r="O3248" s="14" t="n">
        <v>0</v>
      </c>
      <c r="P3248" s="7" t="n">
        <v>5</v>
      </c>
      <c r="Q3248" s="7" t="n">
        <v>15</v>
      </c>
      <c r="R3248" s="7" t="n">
        <v>8</v>
      </c>
      <c r="S3248" s="7" t="n">
        <v>0.681</v>
      </c>
      <c r="T3248" s="7" t="n">
        <v>0</v>
      </c>
      <c r="U3248" s="7" t="n">
        <v>0</v>
      </c>
      <c r="V3248" s="7" t="n">
        <v>0.0384</v>
      </c>
      <c r="W3248" s="7"/>
    </row>
    <row r="3249" customFormat="false" ht="15" hidden="false" customHeight="false" outlineLevel="0" collapsed="false">
      <c r="A3249" s="7" t="s">
        <v>3364</v>
      </c>
      <c r="B3249" s="7" t="s">
        <v>108</v>
      </c>
      <c r="C3249" s="7" t="n">
        <v>48</v>
      </c>
      <c r="D3249" s="7" t="s">
        <v>104</v>
      </c>
      <c r="E3249" s="7" t="n">
        <v>203</v>
      </c>
      <c r="F3249" s="7" t="n">
        <v>7</v>
      </c>
      <c r="G3249" s="14" t="n">
        <v>5614.29</v>
      </c>
      <c r="H3249" s="14" t="n">
        <v>85054.46</v>
      </c>
      <c r="I3249" s="14" t="n">
        <v>352000</v>
      </c>
      <c r="J3249" s="14" t="n">
        <v>706805.76</v>
      </c>
      <c r="K3249" s="14" t="n">
        <v>720700</v>
      </c>
      <c r="L3249" s="14" t="n">
        <v>0</v>
      </c>
      <c r="M3249" s="14" t="n">
        <v>35900</v>
      </c>
      <c r="N3249" s="14" t="n">
        <v>70.9</v>
      </c>
      <c r="O3249" s="14" t="n">
        <v>1922.39</v>
      </c>
      <c r="P3249" s="7" t="n">
        <v>16</v>
      </c>
      <c r="Q3249" s="7" t="n">
        <v>36</v>
      </c>
      <c r="R3249" s="7" t="n">
        <v>6</v>
      </c>
      <c r="S3249" s="7" t="n">
        <v>0.343</v>
      </c>
      <c r="T3249" s="7" t="n">
        <v>1</v>
      </c>
      <c r="U3249" s="7" t="n">
        <v>0</v>
      </c>
      <c r="V3249" s="7" t="n">
        <v>0.0413</v>
      </c>
      <c r="W3249" s="7"/>
    </row>
    <row r="3250" customFormat="false" ht="15" hidden="false" customHeight="false" outlineLevel="0" collapsed="false">
      <c r="A3250" s="7" t="s">
        <v>3365</v>
      </c>
      <c r="B3250" s="7" t="s">
        <v>101</v>
      </c>
      <c r="C3250" s="7" t="n">
        <v>68</v>
      </c>
      <c r="D3250" s="7" t="s">
        <v>102</v>
      </c>
      <c r="E3250" s="7" t="n">
        <v>89</v>
      </c>
      <c r="F3250" s="7" t="n">
        <v>1</v>
      </c>
      <c r="G3250" s="14" t="n">
        <v>3020.67</v>
      </c>
      <c r="H3250" s="14" t="n">
        <v>0</v>
      </c>
      <c r="I3250" s="14" t="n">
        <v>0</v>
      </c>
      <c r="J3250" s="14" t="n">
        <v>0</v>
      </c>
      <c r="K3250" s="14" t="n">
        <v>0</v>
      </c>
      <c r="L3250" s="14" t="n">
        <v>0</v>
      </c>
      <c r="M3250" s="14"/>
      <c r="N3250" s="14"/>
      <c r="O3250" s="14" t="n">
        <v>0</v>
      </c>
      <c r="P3250" s="7" t="n">
        <v>22</v>
      </c>
      <c r="Q3250" s="7" t="n">
        <v>4</v>
      </c>
      <c r="R3250" s="7" t="n">
        <v>3</v>
      </c>
      <c r="S3250" s="7" t="n">
        <v>0.457</v>
      </c>
      <c r="T3250" s="7" t="n">
        <v>1</v>
      </c>
      <c r="U3250" s="7" t="n">
        <v>0</v>
      </c>
      <c r="V3250" s="7" t="n">
        <v>0.3025</v>
      </c>
      <c r="W3250" s="7"/>
    </row>
    <row r="3251" customFormat="false" ht="15" hidden="false" customHeight="false" outlineLevel="0" collapsed="false">
      <c r="A3251" s="7" t="s">
        <v>3366</v>
      </c>
      <c r="B3251" s="7" t="s">
        <v>108</v>
      </c>
      <c r="C3251" s="7" t="n">
        <v>23</v>
      </c>
      <c r="D3251" s="7" t="s">
        <v>104</v>
      </c>
      <c r="E3251" s="7" t="n">
        <v>13</v>
      </c>
      <c r="F3251" s="7" t="n">
        <v>3</v>
      </c>
      <c r="G3251" s="14" t="n">
        <v>12865.04</v>
      </c>
      <c r="H3251" s="14" t="n">
        <v>17293.72</v>
      </c>
      <c r="I3251" s="14" t="n">
        <v>0</v>
      </c>
      <c r="J3251" s="14" t="n">
        <v>0</v>
      </c>
      <c r="K3251" s="14" t="n">
        <v>0</v>
      </c>
      <c r="L3251" s="14" t="n">
        <v>0</v>
      </c>
      <c r="M3251" s="14" t="n">
        <v>8900</v>
      </c>
      <c r="N3251" s="14" t="n">
        <v>44.4</v>
      </c>
      <c r="O3251" s="14" t="n">
        <v>1013.11</v>
      </c>
      <c r="P3251" s="7" t="n">
        <v>7</v>
      </c>
      <c r="Q3251" s="7" t="n">
        <v>64</v>
      </c>
      <c r="R3251" s="7" t="n">
        <v>21</v>
      </c>
      <c r="S3251" s="7" t="n">
        <v>0.99</v>
      </c>
      <c r="T3251" s="7" t="n">
        <v>0</v>
      </c>
      <c r="U3251" s="7" t="n">
        <v>0</v>
      </c>
      <c r="V3251" s="7" t="n">
        <v>0.0262</v>
      </c>
      <c r="W3251" s="7"/>
    </row>
    <row r="3252" customFormat="false" ht="15" hidden="false" customHeight="false" outlineLevel="0" collapsed="false">
      <c r="A3252" s="7" t="s">
        <v>3367</v>
      </c>
      <c r="B3252" s="7" t="s">
        <v>106</v>
      </c>
      <c r="C3252" s="7" t="n">
        <v>35</v>
      </c>
      <c r="D3252" s="7" t="s">
        <v>102</v>
      </c>
      <c r="E3252" s="7" t="n">
        <v>19</v>
      </c>
      <c r="F3252" s="7" t="n">
        <v>3</v>
      </c>
      <c r="G3252" s="14" t="n">
        <v>3261.46</v>
      </c>
      <c r="H3252" s="14" t="n">
        <v>36466.99</v>
      </c>
      <c r="I3252" s="14" t="n">
        <v>0</v>
      </c>
      <c r="J3252" s="14" t="n">
        <v>0</v>
      </c>
      <c r="K3252" s="14" t="n">
        <v>0</v>
      </c>
      <c r="L3252" s="14" t="n">
        <v>0</v>
      </c>
      <c r="M3252" s="14" t="n">
        <v>10800</v>
      </c>
      <c r="N3252" s="14" t="n">
        <v>12.6</v>
      </c>
      <c r="O3252" s="14" t="n">
        <v>536.89</v>
      </c>
      <c r="P3252" s="7" t="n">
        <v>2</v>
      </c>
      <c r="Q3252" s="7" t="n">
        <v>31</v>
      </c>
      <c r="R3252" s="7" t="n">
        <v>13</v>
      </c>
      <c r="S3252" s="7" t="n">
        <v>0.896</v>
      </c>
      <c r="T3252" s="7" t="n">
        <v>0</v>
      </c>
      <c r="U3252" s="7" t="n">
        <v>0</v>
      </c>
      <c r="V3252" s="7" t="n">
        <v>0.0768</v>
      </c>
      <c r="W3252" s="7"/>
    </row>
    <row r="3253" customFormat="false" ht="15" hidden="false" customHeight="false" outlineLevel="0" collapsed="false">
      <c r="A3253" s="7" t="s">
        <v>3368</v>
      </c>
      <c r="B3253" s="7" t="s">
        <v>108</v>
      </c>
      <c r="C3253" s="7" t="n">
        <v>43</v>
      </c>
      <c r="D3253" s="7" t="s">
        <v>102</v>
      </c>
      <c r="E3253" s="7" t="n">
        <v>42</v>
      </c>
      <c r="F3253" s="7" t="n">
        <v>3</v>
      </c>
      <c r="G3253" s="14" t="n">
        <v>1835.96</v>
      </c>
      <c r="H3253" s="14" t="n">
        <v>2421.54</v>
      </c>
      <c r="I3253" s="14" t="n">
        <v>0</v>
      </c>
      <c r="J3253" s="14" t="n">
        <v>0</v>
      </c>
      <c r="K3253" s="14" t="n">
        <v>119900</v>
      </c>
      <c r="L3253" s="14" t="n">
        <v>0</v>
      </c>
      <c r="M3253" s="14"/>
      <c r="N3253" s="14"/>
      <c r="O3253" s="14" t="n">
        <v>0</v>
      </c>
      <c r="P3253" s="7" t="n">
        <v>12</v>
      </c>
      <c r="Q3253" s="7" t="n">
        <v>11</v>
      </c>
      <c r="R3253" s="7" t="n">
        <v>12</v>
      </c>
      <c r="S3253" s="7" t="n">
        <v>0.684</v>
      </c>
      <c r="T3253" s="7" t="n">
        <v>0</v>
      </c>
      <c r="U3253" s="7" t="n">
        <v>0</v>
      </c>
      <c r="V3253" s="7" t="n">
        <v>0.0806</v>
      </c>
      <c r="W3253" s="7"/>
    </row>
    <row r="3254" customFormat="false" ht="15" hidden="false" customHeight="false" outlineLevel="0" collapsed="false">
      <c r="A3254" s="7" t="s">
        <v>3369</v>
      </c>
      <c r="B3254" s="7" t="s">
        <v>108</v>
      </c>
      <c r="C3254" s="7" t="n">
        <v>46</v>
      </c>
      <c r="D3254" s="7" t="s">
        <v>102</v>
      </c>
      <c r="E3254" s="7" t="n">
        <v>155</v>
      </c>
      <c r="F3254" s="7" t="n">
        <v>3</v>
      </c>
      <c r="G3254" s="14" t="n">
        <v>1359.89</v>
      </c>
      <c r="H3254" s="14" t="n">
        <v>3850.16</v>
      </c>
      <c r="I3254" s="14" t="n">
        <v>11700</v>
      </c>
      <c r="J3254" s="14" t="n">
        <v>0</v>
      </c>
      <c r="K3254" s="14" t="n">
        <v>0</v>
      </c>
      <c r="L3254" s="14" t="n">
        <v>0</v>
      </c>
      <c r="M3254" s="14"/>
      <c r="N3254" s="14"/>
      <c r="O3254" s="14" t="n">
        <v>0</v>
      </c>
      <c r="P3254" s="7" t="n">
        <v>2</v>
      </c>
      <c r="Q3254" s="7" t="n">
        <v>33</v>
      </c>
      <c r="R3254" s="7" t="n">
        <v>25</v>
      </c>
      <c r="S3254" s="7" t="n">
        <v>0.731</v>
      </c>
      <c r="T3254" s="7" t="n">
        <v>0</v>
      </c>
      <c r="U3254" s="7" t="n">
        <v>0</v>
      </c>
      <c r="V3254" s="7" t="n">
        <v>0.0326</v>
      </c>
      <c r="W3254" s="7"/>
    </row>
    <row r="3255" customFormat="false" ht="15" hidden="false" customHeight="false" outlineLevel="0" collapsed="false">
      <c r="A3255" s="7" t="s">
        <v>3370</v>
      </c>
      <c r="B3255" s="7" t="s">
        <v>106</v>
      </c>
      <c r="C3255" s="7" t="n">
        <v>53</v>
      </c>
      <c r="D3255" s="7" t="s">
        <v>104</v>
      </c>
      <c r="E3255" s="7"/>
      <c r="F3255" s="7" t="n">
        <v>4</v>
      </c>
      <c r="G3255" s="14" t="n">
        <v>15804.77</v>
      </c>
      <c r="H3255" s="14" t="n">
        <v>378381.58</v>
      </c>
      <c r="I3255" s="14" t="n">
        <v>80400</v>
      </c>
      <c r="J3255" s="14" t="n">
        <v>0</v>
      </c>
      <c r="K3255" s="14" t="n">
        <v>0</v>
      </c>
      <c r="L3255" s="14" t="n">
        <v>0</v>
      </c>
      <c r="M3255" s="14" t="n">
        <v>11000</v>
      </c>
      <c r="N3255" s="14" t="n">
        <v>41.2</v>
      </c>
      <c r="O3255" s="14" t="n">
        <v>2276.02</v>
      </c>
      <c r="P3255" s="7" t="n">
        <v>8</v>
      </c>
      <c r="Q3255" s="7" t="n">
        <v>58</v>
      </c>
      <c r="R3255" s="7" t="n">
        <v>0</v>
      </c>
      <c r="S3255" s="7" t="n">
        <v>0.583</v>
      </c>
      <c r="T3255" s="7" t="n">
        <v>0</v>
      </c>
      <c r="U3255" s="7" t="n">
        <v>0</v>
      </c>
      <c r="V3255" s="7" t="n">
        <v>0.0127</v>
      </c>
      <c r="W3255" s="7" t="s">
        <v>132</v>
      </c>
    </row>
    <row r="3256" customFormat="false" ht="15" hidden="false" customHeight="false" outlineLevel="0" collapsed="false">
      <c r="A3256" s="7" t="s">
        <v>3371</v>
      </c>
      <c r="B3256" s="7" t="s">
        <v>101</v>
      </c>
      <c r="C3256" s="7" t="n">
        <v>55</v>
      </c>
      <c r="D3256" s="7" t="s">
        <v>102</v>
      </c>
      <c r="E3256" s="7" t="n">
        <v>280</v>
      </c>
      <c r="F3256" s="7" t="n">
        <v>2</v>
      </c>
      <c r="G3256" s="14" t="n">
        <v>2748.8</v>
      </c>
      <c r="H3256" s="14" t="n">
        <v>21965.65</v>
      </c>
      <c r="I3256" s="14" t="n">
        <v>0</v>
      </c>
      <c r="J3256" s="14" t="n">
        <v>0</v>
      </c>
      <c r="K3256" s="14" t="n">
        <v>0</v>
      </c>
      <c r="L3256" s="14" t="n">
        <v>0</v>
      </c>
      <c r="M3256" s="14"/>
      <c r="N3256" s="14"/>
      <c r="O3256" s="14" t="n">
        <v>0</v>
      </c>
      <c r="P3256" s="7" t="n">
        <v>8</v>
      </c>
      <c r="Q3256" s="7" t="n">
        <v>22</v>
      </c>
      <c r="R3256" s="7" t="n">
        <v>0</v>
      </c>
      <c r="S3256" s="7" t="n">
        <v>0.658</v>
      </c>
      <c r="T3256" s="7" t="n">
        <v>0</v>
      </c>
      <c r="U3256" s="7" t="n">
        <v>0</v>
      </c>
      <c r="V3256" s="7" t="n">
        <v>0.1052</v>
      </c>
      <c r="W3256" s="7"/>
    </row>
    <row r="3257" customFormat="false" ht="15" hidden="false" customHeight="false" outlineLevel="0" collapsed="false">
      <c r="A3257" s="7" t="s">
        <v>3372</v>
      </c>
      <c r="B3257" s="7" t="s">
        <v>108</v>
      </c>
      <c r="C3257" s="7" t="n">
        <v>46</v>
      </c>
      <c r="D3257" s="7" t="s">
        <v>102</v>
      </c>
      <c r="E3257" s="7" t="n">
        <v>105</v>
      </c>
      <c r="F3257" s="7" t="n">
        <v>2</v>
      </c>
      <c r="G3257" s="14" t="n">
        <v>2522.36</v>
      </c>
      <c r="H3257" s="14" t="n">
        <v>24599.04</v>
      </c>
      <c r="I3257" s="14" t="n">
        <v>0</v>
      </c>
      <c r="J3257" s="14" t="n">
        <v>0</v>
      </c>
      <c r="K3257" s="14" t="n">
        <v>0</v>
      </c>
      <c r="L3257" s="14" t="n">
        <v>0</v>
      </c>
      <c r="M3257" s="14"/>
      <c r="N3257" s="14"/>
      <c r="O3257" s="14" t="n">
        <v>0</v>
      </c>
      <c r="P3257" s="7" t="n">
        <v>11</v>
      </c>
      <c r="Q3257" s="7" t="n">
        <v>28</v>
      </c>
      <c r="R3257" s="7" t="n">
        <v>0</v>
      </c>
      <c r="S3257" s="7" t="n">
        <v>0.451</v>
      </c>
      <c r="T3257" s="7" t="n">
        <v>0</v>
      </c>
      <c r="U3257" s="7" t="n">
        <v>0</v>
      </c>
      <c r="V3257" s="7" t="n">
        <v>0.0765</v>
      </c>
      <c r="W3257" s="7"/>
    </row>
    <row r="3258" customFormat="false" ht="15" hidden="false" customHeight="false" outlineLevel="0" collapsed="false">
      <c r="A3258" s="7" t="s">
        <v>3373</v>
      </c>
      <c r="B3258" s="7" t="s">
        <v>106</v>
      </c>
      <c r="C3258" s="7" t="n">
        <v>60</v>
      </c>
      <c r="D3258" s="7" t="s">
        <v>104</v>
      </c>
      <c r="E3258" s="7" t="n">
        <v>354</v>
      </c>
      <c r="F3258" s="7" t="n">
        <v>3</v>
      </c>
      <c r="G3258" s="14" t="n">
        <v>2843.11</v>
      </c>
      <c r="H3258" s="14" t="n">
        <v>8539.23</v>
      </c>
      <c r="I3258" s="14" t="n">
        <v>23500</v>
      </c>
      <c r="J3258" s="14" t="n">
        <v>0</v>
      </c>
      <c r="K3258" s="14" t="n">
        <v>0</v>
      </c>
      <c r="L3258" s="14" t="n">
        <v>0</v>
      </c>
      <c r="M3258" s="14"/>
      <c r="N3258" s="14"/>
      <c r="O3258" s="14" t="n">
        <v>0</v>
      </c>
      <c r="P3258" s="7" t="n">
        <v>3</v>
      </c>
      <c r="Q3258" s="7" t="n">
        <v>76</v>
      </c>
      <c r="R3258" s="7" t="n">
        <v>0</v>
      </c>
      <c r="S3258" s="7" t="n">
        <v>0.294</v>
      </c>
      <c r="T3258" s="7" t="n">
        <v>0</v>
      </c>
      <c r="U3258" s="7" t="n">
        <v>0</v>
      </c>
      <c r="V3258" s="7" t="n">
        <v>0.0099</v>
      </c>
      <c r="W3258" s="7"/>
    </row>
    <row r="3259" customFormat="false" ht="15" hidden="false" customHeight="false" outlineLevel="0" collapsed="false">
      <c r="A3259" s="7" t="s">
        <v>3374</v>
      </c>
      <c r="B3259" s="7" t="s">
        <v>128</v>
      </c>
      <c r="C3259" s="7" t="n">
        <v>35</v>
      </c>
      <c r="D3259" s="7" t="s">
        <v>102</v>
      </c>
      <c r="E3259" s="7" t="n">
        <v>11</v>
      </c>
      <c r="F3259" s="7" t="n">
        <v>4</v>
      </c>
      <c r="G3259" s="14" t="n">
        <v>3293.3</v>
      </c>
      <c r="H3259" s="14" t="n">
        <v>0</v>
      </c>
      <c r="I3259" s="14" t="n">
        <v>0</v>
      </c>
      <c r="J3259" s="14" t="n">
        <v>71371.53</v>
      </c>
      <c r="K3259" s="14" t="n">
        <v>65500</v>
      </c>
      <c r="L3259" s="14" t="n">
        <v>0</v>
      </c>
      <c r="M3259" s="14" t="n">
        <v>5900</v>
      </c>
      <c r="N3259" s="14" t="n">
        <v>10.2</v>
      </c>
      <c r="O3259" s="14" t="n">
        <v>147.58</v>
      </c>
      <c r="P3259" s="7" t="n">
        <v>3</v>
      </c>
      <c r="Q3259" s="7" t="n">
        <v>15</v>
      </c>
      <c r="R3259" s="7" t="n">
        <v>0</v>
      </c>
      <c r="S3259" s="7" t="n">
        <v>0.624</v>
      </c>
      <c r="T3259" s="7" t="n">
        <v>0</v>
      </c>
      <c r="U3259" s="7" t="n">
        <v>0</v>
      </c>
      <c r="V3259" s="7" t="n">
        <v>0.0892</v>
      </c>
      <c r="W3259" s="7"/>
    </row>
    <row r="3260" customFormat="false" ht="15" hidden="false" customHeight="false" outlineLevel="0" collapsed="false">
      <c r="A3260" s="7" t="s">
        <v>3375</v>
      </c>
      <c r="B3260" s="7" t="s">
        <v>101</v>
      </c>
      <c r="C3260" s="7" t="n">
        <v>19</v>
      </c>
      <c r="D3260" s="7" t="s">
        <v>104</v>
      </c>
      <c r="E3260" s="7" t="n">
        <v>2</v>
      </c>
      <c r="F3260" s="7" t="n">
        <v>4</v>
      </c>
      <c r="G3260" s="14" t="n">
        <v>4688.46</v>
      </c>
      <c r="H3260" s="14" t="n">
        <v>44418.52</v>
      </c>
      <c r="I3260" s="14" t="n">
        <v>0</v>
      </c>
      <c r="J3260" s="14" t="n">
        <v>0</v>
      </c>
      <c r="K3260" s="14" t="n">
        <v>0</v>
      </c>
      <c r="L3260" s="14" t="n">
        <v>0</v>
      </c>
      <c r="M3260" s="14" t="n">
        <v>10100</v>
      </c>
      <c r="N3260" s="14" t="n">
        <v>30.2</v>
      </c>
      <c r="O3260" s="14" t="n">
        <v>988.07</v>
      </c>
      <c r="P3260" s="7" t="n">
        <v>42</v>
      </c>
      <c r="Q3260" s="7" t="n">
        <v>25</v>
      </c>
      <c r="R3260" s="7" t="n">
        <v>13</v>
      </c>
      <c r="S3260" s="7" t="n">
        <v>0.792</v>
      </c>
      <c r="T3260" s="7" t="n">
        <v>0</v>
      </c>
      <c r="U3260" s="7" t="n">
        <v>0</v>
      </c>
      <c r="V3260" s="7" t="n">
        <v>0.0442</v>
      </c>
      <c r="W3260" s="7"/>
    </row>
    <row r="3261" customFormat="false" ht="15" hidden="false" customHeight="false" outlineLevel="0" collapsed="false">
      <c r="A3261" s="7" t="s">
        <v>3376</v>
      </c>
      <c r="B3261" s="7" t="s">
        <v>101</v>
      </c>
      <c r="C3261" s="7" t="n">
        <v>38</v>
      </c>
      <c r="D3261" s="7" t="s">
        <v>102</v>
      </c>
      <c r="E3261" s="7" t="n">
        <v>35</v>
      </c>
      <c r="F3261" s="7" t="n">
        <v>2</v>
      </c>
      <c r="G3261" s="14" t="n">
        <v>1554.85</v>
      </c>
      <c r="H3261" s="14" t="n">
        <v>5541.47</v>
      </c>
      <c r="I3261" s="14" t="n">
        <v>0</v>
      </c>
      <c r="J3261" s="14" t="n">
        <v>0</v>
      </c>
      <c r="K3261" s="14" t="n">
        <v>0</v>
      </c>
      <c r="L3261" s="14" t="n">
        <v>0</v>
      </c>
      <c r="M3261" s="14"/>
      <c r="N3261" s="14"/>
      <c r="O3261" s="14" t="n">
        <v>0</v>
      </c>
      <c r="P3261" s="7" t="n">
        <v>1</v>
      </c>
      <c r="Q3261" s="7" t="n">
        <v>8</v>
      </c>
      <c r="R3261" s="7" t="n">
        <v>10</v>
      </c>
      <c r="S3261" s="7" t="n">
        <v>0.78</v>
      </c>
      <c r="T3261" s="7" t="n">
        <v>0</v>
      </c>
      <c r="U3261" s="7" t="n">
        <v>0</v>
      </c>
      <c r="V3261" s="7" t="n">
        <v>0.1152</v>
      </c>
      <c r="W3261" s="7"/>
    </row>
    <row r="3262" customFormat="false" ht="15" hidden="false" customHeight="false" outlineLevel="0" collapsed="false">
      <c r="A3262" s="7" t="s">
        <v>3377</v>
      </c>
      <c r="B3262" s="7" t="s">
        <v>101</v>
      </c>
      <c r="C3262" s="7" t="n">
        <v>29</v>
      </c>
      <c r="D3262" s="7" t="s">
        <v>102</v>
      </c>
      <c r="E3262" s="7" t="n">
        <v>103</v>
      </c>
      <c r="F3262" s="7" t="n">
        <v>3</v>
      </c>
      <c r="G3262" s="14" t="n">
        <v>2976.89</v>
      </c>
      <c r="H3262" s="14" t="n">
        <v>0</v>
      </c>
      <c r="I3262" s="14" t="n">
        <v>0</v>
      </c>
      <c r="J3262" s="14" t="n">
        <v>0</v>
      </c>
      <c r="K3262" s="14" t="n">
        <v>221600</v>
      </c>
      <c r="L3262" s="14" t="n">
        <v>0</v>
      </c>
      <c r="M3262" s="14"/>
      <c r="N3262" s="14"/>
      <c r="O3262" s="14" t="n">
        <v>0</v>
      </c>
      <c r="P3262" s="7" t="n">
        <v>1</v>
      </c>
      <c r="Q3262" s="7" t="n">
        <v>7</v>
      </c>
      <c r="R3262" s="7" t="n">
        <v>5</v>
      </c>
      <c r="S3262" s="7" t="n">
        <v>0.824</v>
      </c>
      <c r="T3262" s="7" t="n">
        <v>0</v>
      </c>
      <c r="U3262" s="7" t="n">
        <v>1</v>
      </c>
      <c r="V3262" s="7" t="n">
        <v>0.113</v>
      </c>
      <c r="W3262" s="7"/>
    </row>
    <row r="3263" customFormat="false" ht="15" hidden="false" customHeight="false" outlineLevel="0" collapsed="false">
      <c r="A3263" s="7" t="s">
        <v>3378</v>
      </c>
      <c r="B3263" s="7" t="s">
        <v>128</v>
      </c>
      <c r="C3263" s="7" t="n">
        <v>37</v>
      </c>
      <c r="D3263" s="7" t="s">
        <v>104</v>
      </c>
      <c r="E3263" s="7" t="n">
        <v>107</v>
      </c>
      <c r="F3263" s="7" t="n">
        <v>3</v>
      </c>
      <c r="G3263" s="14" t="n">
        <v>9112.02</v>
      </c>
      <c r="H3263" s="14" t="n">
        <v>0</v>
      </c>
      <c r="I3263" s="14" t="n">
        <v>0</v>
      </c>
      <c r="J3263" s="14" t="n">
        <v>0</v>
      </c>
      <c r="K3263" s="14" t="n">
        <v>0</v>
      </c>
      <c r="L3263" s="14" t="n">
        <v>22420</v>
      </c>
      <c r="M3263" s="14" t="n">
        <v>7900</v>
      </c>
      <c r="N3263" s="14" t="n">
        <v>22.1</v>
      </c>
      <c r="O3263" s="14" t="n">
        <v>0</v>
      </c>
      <c r="P3263" s="7" t="n">
        <v>233</v>
      </c>
      <c r="Q3263" s="7" t="n">
        <v>0</v>
      </c>
      <c r="R3263" s="7" t="n">
        <v>0</v>
      </c>
      <c r="S3263" s="7"/>
      <c r="T3263" s="7" t="n">
        <v>0</v>
      </c>
      <c r="U3263" s="7" t="n">
        <v>0</v>
      </c>
      <c r="V3263" s="7" t="n">
        <v>0.1678</v>
      </c>
      <c r="W3263" s="7"/>
    </row>
    <row r="3264" customFormat="false" ht="15" hidden="false" customHeight="false" outlineLevel="0" collapsed="false">
      <c r="A3264" s="7" t="s">
        <v>3379</v>
      </c>
      <c r="B3264" s="7" t="s">
        <v>106</v>
      </c>
      <c r="C3264" s="7" t="n">
        <v>50</v>
      </c>
      <c r="D3264" s="7" t="s">
        <v>102</v>
      </c>
      <c r="E3264" s="7" t="n">
        <v>110</v>
      </c>
      <c r="F3264" s="7" t="n">
        <v>1</v>
      </c>
      <c r="G3264" s="14" t="n">
        <v>1272.47</v>
      </c>
      <c r="H3264" s="14" t="n">
        <v>0</v>
      </c>
      <c r="I3264" s="14" t="n">
        <v>0</v>
      </c>
      <c r="J3264" s="14" t="n">
        <v>0</v>
      </c>
      <c r="K3264" s="14" t="n">
        <v>0</v>
      </c>
      <c r="L3264" s="14" t="n">
        <v>0</v>
      </c>
      <c r="M3264" s="14"/>
      <c r="N3264" s="14"/>
      <c r="O3264" s="14" t="n">
        <v>0</v>
      </c>
      <c r="P3264" s="7" t="n">
        <v>15</v>
      </c>
      <c r="Q3264" s="7" t="n">
        <v>16</v>
      </c>
      <c r="R3264" s="7" t="n">
        <v>0</v>
      </c>
      <c r="S3264" s="7" t="n">
        <v>0.408</v>
      </c>
      <c r="T3264" s="7" t="n">
        <v>0</v>
      </c>
      <c r="U3264" s="7" t="n">
        <v>0</v>
      </c>
      <c r="V3264" s="7" t="n">
        <v>0.1447</v>
      </c>
      <c r="W3264" s="7"/>
    </row>
    <row r="3265" customFormat="false" ht="15" hidden="false" customHeight="false" outlineLevel="0" collapsed="false">
      <c r="A3265" s="7" t="s">
        <v>3380</v>
      </c>
      <c r="B3265" s="7" t="s">
        <v>101</v>
      </c>
      <c r="C3265" s="7" t="n">
        <v>88</v>
      </c>
      <c r="D3265" s="7" t="s">
        <v>102</v>
      </c>
      <c r="E3265" s="7" t="n">
        <v>366</v>
      </c>
      <c r="F3265" s="7" t="n">
        <v>3</v>
      </c>
      <c r="G3265" s="14" t="n">
        <v>7827.18</v>
      </c>
      <c r="H3265" s="14" t="n">
        <v>21436.84</v>
      </c>
      <c r="I3265" s="14" t="n">
        <v>0</v>
      </c>
      <c r="J3265" s="14" t="n">
        <v>256122.17</v>
      </c>
      <c r="K3265" s="14" t="n">
        <v>0</v>
      </c>
      <c r="L3265" s="14" t="n">
        <v>0</v>
      </c>
      <c r="M3265" s="14"/>
      <c r="N3265" s="14"/>
      <c r="O3265" s="14" t="n">
        <v>0</v>
      </c>
      <c r="P3265" s="7" t="n">
        <v>3</v>
      </c>
      <c r="Q3265" s="7" t="n">
        <v>31</v>
      </c>
      <c r="R3265" s="7" t="n">
        <v>0</v>
      </c>
      <c r="S3265" s="7" t="n">
        <v>0.228</v>
      </c>
      <c r="T3265" s="7" t="n">
        <v>0</v>
      </c>
      <c r="U3265" s="7" t="n">
        <v>0</v>
      </c>
      <c r="V3265" s="7" t="n">
        <v>0.0621</v>
      </c>
      <c r="W3265" s="7"/>
    </row>
    <row r="3266" customFormat="false" ht="15" hidden="false" customHeight="false" outlineLevel="0" collapsed="false">
      <c r="A3266" s="7" t="s">
        <v>3381</v>
      </c>
      <c r="B3266" s="7" t="s">
        <v>128</v>
      </c>
      <c r="C3266" s="7" t="n">
        <v>83</v>
      </c>
      <c r="D3266" s="7" t="s">
        <v>104</v>
      </c>
      <c r="E3266" s="7" t="n">
        <v>92</v>
      </c>
      <c r="F3266" s="7" t="n">
        <v>6</v>
      </c>
      <c r="G3266" s="14" t="n">
        <v>2168.85</v>
      </c>
      <c r="H3266" s="14" t="n">
        <v>50450.28</v>
      </c>
      <c r="I3266" s="14" t="n">
        <v>161700</v>
      </c>
      <c r="J3266" s="14" t="n">
        <v>141507.4</v>
      </c>
      <c r="K3266" s="14" t="n">
        <v>225800</v>
      </c>
      <c r="L3266" s="14" t="n">
        <v>0</v>
      </c>
      <c r="M3266" s="14" t="n">
        <v>9200</v>
      </c>
      <c r="N3266" s="14" t="n">
        <v>18.4</v>
      </c>
      <c r="O3266" s="14" t="n">
        <v>605.06</v>
      </c>
      <c r="P3266" s="7" t="n">
        <v>19</v>
      </c>
      <c r="Q3266" s="7" t="n">
        <v>41</v>
      </c>
      <c r="R3266" s="7" t="n">
        <v>0</v>
      </c>
      <c r="S3266" s="7" t="n">
        <v>0.033</v>
      </c>
      <c r="T3266" s="7" t="n">
        <v>1</v>
      </c>
      <c r="U3266" s="7" t="n">
        <v>0</v>
      </c>
      <c r="V3266" s="7" t="n">
        <v>0.0289</v>
      </c>
      <c r="W3266" s="7"/>
    </row>
    <row r="3267" customFormat="false" ht="15" hidden="false" customHeight="false" outlineLevel="0" collapsed="false">
      <c r="A3267" s="7" t="s">
        <v>3382</v>
      </c>
      <c r="B3267" s="7" t="s">
        <v>106</v>
      </c>
      <c r="C3267" s="7" t="n">
        <v>52</v>
      </c>
      <c r="D3267" s="7" t="s">
        <v>104</v>
      </c>
      <c r="E3267" s="7" t="n">
        <v>96</v>
      </c>
      <c r="F3267" s="7" t="n">
        <v>5</v>
      </c>
      <c r="G3267" s="14" t="n">
        <v>12025.29</v>
      </c>
      <c r="H3267" s="14" t="n">
        <v>10200</v>
      </c>
      <c r="I3267" s="14" t="n">
        <v>0</v>
      </c>
      <c r="J3267" s="14" t="n">
        <v>539417.39</v>
      </c>
      <c r="K3267" s="14" t="n">
        <v>152600</v>
      </c>
      <c r="L3267" s="14" t="n">
        <v>0</v>
      </c>
      <c r="M3267" s="14" t="n">
        <v>9100</v>
      </c>
      <c r="N3267" s="14" t="n">
        <v>26.9</v>
      </c>
      <c r="O3267" s="14" t="n">
        <v>3373.87</v>
      </c>
      <c r="P3267" s="7" t="n">
        <v>5</v>
      </c>
      <c r="Q3267" s="7" t="n">
        <v>89</v>
      </c>
      <c r="R3267" s="7" t="n">
        <v>14</v>
      </c>
      <c r="S3267" s="7" t="n">
        <v>0.689</v>
      </c>
      <c r="T3267" s="7" t="n">
        <v>1</v>
      </c>
      <c r="U3267" s="7" t="n">
        <v>0</v>
      </c>
      <c r="V3267" s="7" t="n">
        <v>0.0162</v>
      </c>
      <c r="W3267" s="7"/>
    </row>
    <row r="3268" customFormat="false" ht="15" hidden="false" customHeight="false" outlineLevel="0" collapsed="false">
      <c r="A3268" s="7" t="s">
        <v>3383</v>
      </c>
      <c r="B3268" s="7" t="s">
        <v>128</v>
      </c>
      <c r="C3268" s="7" t="n">
        <v>41</v>
      </c>
      <c r="D3268" s="7" t="s">
        <v>102</v>
      </c>
      <c r="E3268" s="7" t="n">
        <v>142</v>
      </c>
      <c r="F3268" s="7" t="n">
        <v>2</v>
      </c>
      <c r="G3268" s="14" t="n">
        <v>3061.95</v>
      </c>
      <c r="H3268" s="14" t="n">
        <v>128370.05</v>
      </c>
      <c r="I3268" s="14" t="n">
        <v>0</v>
      </c>
      <c r="J3268" s="14" t="n">
        <v>0</v>
      </c>
      <c r="K3268" s="14" t="n">
        <v>0</v>
      </c>
      <c r="L3268" s="14" t="n">
        <v>0</v>
      </c>
      <c r="M3268" s="14"/>
      <c r="N3268" s="14"/>
      <c r="O3268" s="14" t="n">
        <v>0</v>
      </c>
      <c r="P3268" s="7" t="n">
        <v>6</v>
      </c>
      <c r="Q3268" s="7" t="n">
        <v>4</v>
      </c>
      <c r="R3268" s="7" t="n">
        <v>5</v>
      </c>
      <c r="S3268" s="7" t="n">
        <v>0.588</v>
      </c>
      <c r="T3268" s="7" t="n">
        <v>0</v>
      </c>
      <c r="U3268" s="7" t="n">
        <v>1</v>
      </c>
      <c r="V3268" s="7" t="n">
        <v>0.1117</v>
      </c>
      <c r="W3268" s="7"/>
    </row>
    <row r="3269" customFormat="false" ht="15" hidden="false" customHeight="false" outlineLevel="0" collapsed="false">
      <c r="A3269" s="7" t="s">
        <v>3384</v>
      </c>
      <c r="B3269" s="7" t="s">
        <v>101</v>
      </c>
      <c r="C3269" s="7" t="n">
        <v>61</v>
      </c>
      <c r="D3269" s="7" t="s">
        <v>104</v>
      </c>
      <c r="E3269" s="7" t="n">
        <v>182</v>
      </c>
      <c r="F3269" s="7" t="n">
        <v>6</v>
      </c>
      <c r="G3269" s="14" t="n">
        <v>27224.92</v>
      </c>
      <c r="H3269" s="14" t="n">
        <v>219561.46</v>
      </c>
      <c r="I3269" s="14" t="n">
        <v>230900</v>
      </c>
      <c r="J3269" s="14" t="n">
        <v>0</v>
      </c>
      <c r="K3269" s="14" t="n">
        <v>364100</v>
      </c>
      <c r="L3269" s="14" t="n">
        <v>23330</v>
      </c>
      <c r="M3269" s="14"/>
      <c r="N3269" s="14"/>
      <c r="O3269" s="14" t="n">
        <v>0</v>
      </c>
      <c r="P3269" s="7" t="n">
        <v>196</v>
      </c>
      <c r="Q3269" s="7" t="n">
        <v>0</v>
      </c>
      <c r="R3269" s="7" t="n">
        <v>0</v>
      </c>
      <c r="S3269" s="7"/>
      <c r="T3269" s="7" t="n">
        <v>0</v>
      </c>
      <c r="U3269" s="7" t="n">
        <v>0</v>
      </c>
      <c r="V3269" s="7" t="n">
        <v>0.0999</v>
      </c>
      <c r="W3269" s="7"/>
    </row>
    <row r="3270" customFormat="false" ht="15" hidden="false" customHeight="false" outlineLevel="0" collapsed="false">
      <c r="A3270" s="7" t="s">
        <v>3385</v>
      </c>
      <c r="B3270" s="7" t="s">
        <v>106</v>
      </c>
      <c r="C3270" s="7" t="n">
        <v>52</v>
      </c>
      <c r="D3270" s="7" t="s">
        <v>104</v>
      </c>
      <c r="E3270" s="7" t="n">
        <v>135</v>
      </c>
      <c r="F3270" s="7" t="n">
        <v>2</v>
      </c>
      <c r="G3270" s="14" t="n">
        <v>5999.66</v>
      </c>
      <c r="H3270" s="14" t="n">
        <v>0</v>
      </c>
      <c r="I3270" s="14" t="n">
        <v>0</v>
      </c>
      <c r="J3270" s="14" t="n">
        <v>0</v>
      </c>
      <c r="K3270" s="14" t="n">
        <v>0</v>
      </c>
      <c r="L3270" s="14" t="n">
        <v>0</v>
      </c>
      <c r="M3270" s="14" t="n">
        <v>18100</v>
      </c>
      <c r="N3270" s="14" t="n">
        <v>25.8</v>
      </c>
      <c r="O3270" s="14" t="n">
        <v>1655.9</v>
      </c>
      <c r="P3270" s="7" t="n">
        <v>2</v>
      </c>
      <c r="Q3270" s="7" t="n">
        <v>36</v>
      </c>
      <c r="R3270" s="7" t="n">
        <v>17</v>
      </c>
      <c r="S3270" s="7" t="n">
        <v>0.809</v>
      </c>
      <c r="T3270" s="7" t="n">
        <v>0</v>
      </c>
      <c r="U3270" s="7" t="n">
        <v>0</v>
      </c>
      <c r="V3270" s="7" t="n">
        <v>0.0171</v>
      </c>
      <c r="W3270" s="7"/>
    </row>
    <row r="3271" customFormat="false" ht="15" hidden="false" customHeight="false" outlineLevel="0" collapsed="false">
      <c r="A3271" s="7" t="s">
        <v>3386</v>
      </c>
      <c r="B3271" s="7" t="s">
        <v>101</v>
      </c>
      <c r="C3271" s="7" t="n">
        <v>36</v>
      </c>
      <c r="D3271" s="7" t="s">
        <v>102</v>
      </c>
      <c r="E3271" s="7" t="n">
        <v>51</v>
      </c>
      <c r="F3271" s="7" t="n">
        <v>3</v>
      </c>
      <c r="G3271" s="14" t="n">
        <v>8688.41</v>
      </c>
      <c r="H3271" s="14" t="n">
        <v>10150.61</v>
      </c>
      <c r="I3271" s="14" t="n">
        <v>0</v>
      </c>
      <c r="J3271" s="14" t="n">
        <v>0</v>
      </c>
      <c r="K3271" s="14" t="n">
        <v>0</v>
      </c>
      <c r="L3271" s="14" t="n">
        <v>0</v>
      </c>
      <c r="M3271" s="14" t="n">
        <v>20300</v>
      </c>
      <c r="N3271" s="14" t="n">
        <v>45.2</v>
      </c>
      <c r="O3271" s="14" t="n">
        <v>0</v>
      </c>
      <c r="P3271" s="7" t="n">
        <v>378</v>
      </c>
      <c r="Q3271" s="7" t="n">
        <v>0</v>
      </c>
      <c r="R3271" s="7" t="n">
        <v>0</v>
      </c>
      <c r="S3271" s="7"/>
      <c r="T3271" s="7" t="n">
        <v>0</v>
      </c>
      <c r="U3271" s="7" t="n">
        <v>0</v>
      </c>
      <c r="V3271" s="7" t="n">
        <v>0.3346</v>
      </c>
      <c r="W3271" s="7"/>
    </row>
    <row r="3272" customFormat="false" ht="15" hidden="false" customHeight="false" outlineLevel="0" collapsed="false">
      <c r="A3272" s="7" t="s">
        <v>3387</v>
      </c>
      <c r="B3272" s="7" t="s">
        <v>106</v>
      </c>
      <c r="C3272" s="7" t="n">
        <v>52</v>
      </c>
      <c r="D3272" s="7" t="s">
        <v>102</v>
      </c>
      <c r="E3272" s="7" t="n">
        <v>225</v>
      </c>
      <c r="F3272" s="7" t="n">
        <v>3</v>
      </c>
      <c r="G3272" s="14" t="n">
        <v>3290.13</v>
      </c>
      <c r="H3272" s="14" t="n">
        <v>123286.14</v>
      </c>
      <c r="I3272" s="14" t="n">
        <v>0</v>
      </c>
      <c r="J3272" s="14" t="n">
        <v>0</v>
      </c>
      <c r="K3272" s="14" t="n">
        <v>0</v>
      </c>
      <c r="L3272" s="14" t="n">
        <v>4530</v>
      </c>
      <c r="M3272" s="14"/>
      <c r="N3272" s="14"/>
      <c r="O3272" s="14" t="n">
        <v>0</v>
      </c>
      <c r="P3272" s="7" t="n">
        <v>376</v>
      </c>
      <c r="Q3272" s="7" t="n">
        <v>0</v>
      </c>
      <c r="R3272" s="7" t="n">
        <v>0</v>
      </c>
      <c r="S3272" s="7"/>
      <c r="T3272" s="7" t="n">
        <v>1</v>
      </c>
      <c r="U3272" s="7" t="n">
        <v>0</v>
      </c>
      <c r="V3272" s="7" t="n">
        <v>0.4127</v>
      </c>
      <c r="W3272" s="7"/>
    </row>
    <row r="3273" customFormat="false" ht="15" hidden="false" customHeight="false" outlineLevel="0" collapsed="false">
      <c r="A3273" s="7" t="s">
        <v>3388</v>
      </c>
      <c r="B3273" s="7" t="s">
        <v>108</v>
      </c>
      <c r="C3273" s="7" t="n">
        <v>44</v>
      </c>
      <c r="D3273" s="7" t="s">
        <v>104</v>
      </c>
      <c r="E3273" s="7" t="n">
        <v>51</v>
      </c>
      <c r="F3273" s="7" t="n">
        <v>3</v>
      </c>
      <c r="G3273" s="14" t="n">
        <v>17993.71</v>
      </c>
      <c r="H3273" s="14" t="n">
        <v>63566.61</v>
      </c>
      <c r="I3273" s="14" t="n">
        <v>0</v>
      </c>
      <c r="J3273" s="14" t="n">
        <v>0</v>
      </c>
      <c r="K3273" s="14" t="n">
        <v>0</v>
      </c>
      <c r="L3273" s="14" t="n">
        <v>0</v>
      </c>
      <c r="M3273" s="14" t="n">
        <v>24500</v>
      </c>
      <c r="N3273" s="14" t="n">
        <v>67.4</v>
      </c>
      <c r="O3273" s="14" t="n">
        <v>3205.91</v>
      </c>
      <c r="P3273" s="7" t="n">
        <v>1</v>
      </c>
      <c r="Q3273" s="7" t="n">
        <v>175</v>
      </c>
      <c r="R3273" s="7" t="n">
        <v>33</v>
      </c>
      <c r="S3273" s="7" t="n">
        <v>0.749</v>
      </c>
      <c r="T3273" s="7" t="n">
        <v>1</v>
      </c>
      <c r="U3273" s="7" t="n">
        <v>0</v>
      </c>
      <c r="V3273" s="7" t="n">
        <v>0.0402</v>
      </c>
      <c r="W3273" s="7"/>
    </row>
    <row r="3274" customFormat="false" ht="15" hidden="false" customHeight="false" outlineLevel="0" collapsed="false">
      <c r="A3274" s="7" t="s">
        <v>3389</v>
      </c>
      <c r="B3274" s="7" t="s">
        <v>128</v>
      </c>
      <c r="C3274" s="7" t="n">
        <v>48</v>
      </c>
      <c r="D3274" s="7" t="s">
        <v>102</v>
      </c>
      <c r="E3274" s="7" t="n">
        <v>221</v>
      </c>
      <c r="F3274" s="7" t="n">
        <v>3</v>
      </c>
      <c r="G3274" s="14" t="n">
        <v>2059.07</v>
      </c>
      <c r="H3274" s="14" t="n">
        <v>37919.73</v>
      </c>
      <c r="I3274" s="14" t="n">
        <v>0</v>
      </c>
      <c r="J3274" s="14" t="n">
        <v>0</v>
      </c>
      <c r="K3274" s="14" t="n">
        <v>0</v>
      </c>
      <c r="L3274" s="14" t="n">
        <v>0</v>
      </c>
      <c r="M3274" s="14" t="n">
        <v>14600</v>
      </c>
      <c r="N3274" s="14" t="n">
        <v>9.6</v>
      </c>
      <c r="O3274" s="14" t="n">
        <v>371.66</v>
      </c>
      <c r="P3274" s="7" t="n">
        <v>47</v>
      </c>
      <c r="Q3274" s="7" t="n">
        <v>24</v>
      </c>
      <c r="R3274" s="7" t="n">
        <v>0</v>
      </c>
      <c r="S3274" s="7" t="n">
        <v>0.705</v>
      </c>
      <c r="T3274" s="7" t="n">
        <v>0</v>
      </c>
      <c r="U3274" s="7" t="n">
        <v>0</v>
      </c>
      <c r="V3274" s="7" t="n">
        <v>0.0748</v>
      </c>
      <c r="W3274" s="7"/>
    </row>
    <row r="3275" customFormat="false" ht="15" hidden="false" customHeight="false" outlineLevel="0" collapsed="false">
      <c r="A3275" s="7" t="s">
        <v>3390</v>
      </c>
      <c r="B3275" s="7" t="s">
        <v>101</v>
      </c>
      <c r="C3275" s="7" t="n">
        <v>33</v>
      </c>
      <c r="D3275" s="7" t="s">
        <v>102</v>
      </c>
      <c r="E3275" s="7" t="n">
        <v>24</v>
      </c>
      <c r="F3275" s="7" t="n">
        <v>6</v>
      </c>
      <c r="G3275" s="14" t="n">
        <v>5144.16</v>
      </c>
      <c r="H3275" s="14" t="n">
        <v>18027.66</v>
      </c>
      <c r="I3275" s="14" t="n">
        <v>119800</v>
      </c>
      <c r="J3275" s="14" t="n">
        <v>0</v>
      </c>
      <c r="K3275" s="14" t="n">
        <v>176700</v>
      </c>
      <c r="L3275" s="14" t="n">
        <v>16420</v>
      </c>
      <c r="M3275" s="14"/>
      <c r="N3275" s="14"/>
      <c r="O3275" s="14" t="n">
        <v>0</v>
      </c>
      <c r="P3275" s="7" t="n">
        <v>4</v>
      </c>
      <c r="Q3275" s="7" t="n">
        <v>31</v>
      </c>
      <c r="R3275" s="7" t="n">
        <v>11</v>
      </c>
      <c r="S3275" s="7" t="n">
        <v>0.747</v>
      </c>
      <c r="T3275" s="7" t="n">
        <v>1</v>
      </c>
      <c r="U3275" s="7" t="n">
        <v>0</v>
      </c>
      <c r="V3275" s="7" t="n">
        <v>0.0853</v>
      </c>
      <c r="W3275" s="7" t="s">
        <v>117</v>
      </c>
    </row>
    <row r="3276" customFormat="false" ht="15" hidden="false" customHeight="false" outlineLevel="0" collapsed="false">
      <c r="A3276" s="7" t="s">
        <v>3391</v>
      </c>
      <c r="B3276" s="7" t="s">
        <v>101</v>
      </c>
      <c r="C3276" s="7" t="n">
        <v>37</v>
      </c>
      <c r="D3276" s="7" t="s">
        <v>104</v>
      </c>
      <c r="E3276" s="7" t="n">
        <v>89</v>
      </c>
      <c r="F3276" s="7" t="n">
        <v>7</v>
      </c>
      <c r="G3276" s="14" t="n">
        <v>53760.6</v>
      </c>
      <c r="H3276" s="14" t="n">
        <v>344055.27</v>
      </c>
      <c r="I3276" s="14" t="n">
        <v>423400</v>
      </c>
      <c r="J3276" s="14" t="n">
        <v>1045799.57</v>
      </c>
      <c r="K3276" s="14" t="n">
        <v>632500</v>
      </c>
      <c r="L3276" s="14" t="n">
        <v>1750</v>
      </c>
      <c r="M3276" s="14" t="n">
        <v>40000</v>
      </c>
      <c r="N3276" s="14" t="n">
        <v>21.2</v>
      </c>
      <c r="O3276" s="14" t="n">
        <v>4118.33</v>
      </c>
      <c r="P3276" s="7" t="n">
        <v>5</v>
      </c>
      <c r="Q3276" s="7" t="n">
        <v>65</v>
      </c>
      <c r="R3276" s="7" t="n">
        <v>11</v>
      </c>
      <c r="S3276" s="7" t="n">
        <v>0.864</v>
      </c>
      <c r="T3276" s="7" t="n">
        <v>0</v>
      </c>
      <c r="U3276" s="7" t="n">
        <v>0</v>
      </c>
      <c r="V3276" s="7" t="n">
        <v>0.0186</v>
      </c>
      <c r="W3276" s="7"/>
    </row>
    <row r="3277" customFormat="false" ht="15" hidden="false" customHeight="false" outlineLevel="0" collapsed="false">
      <c r="A3277" s="7" t="s">
        <v>3392</v>
      </c>
      <c r="B3277" s="7" t="s">
        <v>108</v>
      </c>
      <c r="C3277" s="7" t="n">
        <v>57</v>
      </c>
      <c r="D3277" s="7" t="s">
        <v>104</v>
      </c>
      <c r="E3277" s="7" t="n">
        <v>35</v>
      </c>
      <c r="F3277" s="7" t="n">
        <v>2</v>
      </c>
      <c r="G3277" s="14" t="n">
        <v>5019.91</v>
      </c>
      <c r="H3277" s="14" t="n">
        <v>0</v>
      </c>
      <c r="I3277" s="14" t="n">
        <v>0</v>
      </c>
      <c r="J3277" s="14" t="n">
        <v>0</v>
      </c>
      <c r="K3277" s="14" t="n">
        <v>0</v>
      </c>
      <c r="L3277" s="14" t="n">
        <v>14740</v>
      </c>
      <c r="M3277" s="14"/>
      <c r="N3277" s="14"/>
      <c r="O3277" s="14" t="n">
        <v>0</v>
      </c>
      <c r="P3277" s="7" t="n">
        <v>4</v>
      </c>
      <c r="Q3277" s="7" t="n">
        <v>38</v>
      </c>
      <c r="R3277" s="7" t="n">
        <v>18</v>
      </c>
      <c r="S3277" s="7" t="n">
        <v>0.779</v>
      </c>
      <c r="T3277" s="7" t="n">
        <v>0</v>
      </c>
      <c r="U3277" s="7" t="n">
        <v>0</v>
      </c>
      <c r="V3277" s="7" t="n">
        <v>0.0288</v>
      </c>
      <c r="W3277" s="7"/>
    </row>
    <row r="3278" customFormat="false" ht="15" hidden="false" customHeight="false" outlineLevel="0" collapsed="false">
      <c r="A3278" s="7" t="s">
        <v>3393</v>
      </c>
      <c r="B3278" s="7" t="s">
        <v>108</v>
      </c>
      <c r="C3278" s="7" t="n">
        <v>45</v>
      </c>
      <c r="D3278" s="7" t="s">
        <v>102</v>
      </c>
      <c r="E3278" s="7" t="n">
        <v>115</v>
      </c>
      <c r="F3278" s="7" t="n">
        <v>3</v>
      </c>
      <c r="G3278" s="14" t="n">
        <v>2775.19</v>
      </c>
      <c r="H3278" s="14" t="n">
        <v>19922.61</v>
      </c>
      <c r="I3278" s="14" t="n">
        <v>0</v>
      </c>
      <c r="J3278" s="14" t="n">
        <v>0</v>
      </c>
      <c r="K3278" s="14" t="n">
        <v>0</v>
      </c>
      <c r="L3278" s="14" t="n">
        <v>0</v>
      </c>
      <c r="M3278" s="14" t="n">
        <v>5700</v>
      </c>
      <c r="N3278" s="14" t="n">
        <v>29.3</v>
      </c>
      <c r="O3278" s="14" t="n">
        <v>868.06</v>
      </c>
      <c r="P3278" s="7" t="n">
        <v>10</v>
      </c>
      <c r="Q3278" s="7" t="n">
        <v>43</v>
      </c>
      <c r="R3278" s="7" t="n">
        <v>12</v>
      </c>
      <c r="S3278" s="7" t="n">
        <v>0.741</v>
      </c>
      <c r="T3278" s="7" t="n">
        <v>1</v>
      </c>
      <c r="U3278" s="7" t="n">
        <v>0</v>
      </c>
      <c r="V3278" s="7" t="n">
        <v>0.0933</v>
      </c>
      <c r="W3278" s="7"/>
    </row>
    <row r="3279" customFormat="false" ht="15" hidden="false" customHeight="false" outlineLevel="0" collapsed="false">
      <c r="A3279" s="7" t="s">
        <v>3394</v>
      </c>
      <c r="B3279" s="7" t="s">
        <v>101</v>
      </c>
      <c r="C3279" s="7" t="n">
        <v>42</v>
      </c>
      <c r="D3279" s="7" t="s">
        <v>104</v>
      </c>
      <c r="E3279" s="7" t="n">
        <v>58</v>
      </c>
      <c r="F3279" s="7" t="n">
        <v>3</v>
      </c>
      <c r="G3279" s="14" t="n">
        <v>11792.53</v>
      </c>
      <c r="H3279" s="14" t="n">
        <v>0</v>
      </c>
      <c r="I3279" s="14" t="n">
        <v>59600</v>
      </c>
      <c r="J3279" s="14" t="n">
        <v>0</v>
      </c>
      <c r="K3279" s="14" t="n">
        <v>0</v>
      </c>
      <c r="L3279" s="14" t="n">
        <v>0</v>
      </c>
      <c r="M3279" s="14" t="n">
        <v>16400</v>
      </c>
      <c r="N3279" s="14" t="n">
        <v>12.3</v>
      </c>
      <c r="O3279" s="14" t="n">
        <v>741.03</v>
      </c>
      <c r="P3279" s="7" t="n">
        <v>4</v>
      </c>
      <c r="Q3279" s="7" t="n">
        <v>48</v>
      </c>
      <c r="R3279" s="7" t="n">
        <v>18</v>
      </c>
      <c r="S3279" s="7" t="n">
        <v>0.835</v>
      </c>
      <c r="T3279" s="7" t="n">
        <v>0</v>
      </c>
      <c r="U3279" s="7" t="n">
        <v>0</v>
      </c>
      <c r="V3279" s="7" t="n">
        <v>0.0178</v>
      </c>
      <c r="W3279" s="7"/>
    </row>
    <row r="3280" customFormat="false" ht="15" hidden="false" customHeight="false" outlineLevel="0" collapsed="false">
      <c r="A3280" s="7" t="s">
        <v>3395</v>
      </c>
      <c r="B3280" s="7" t="s">
        <v>128</v>
      </c>
      <c r="C3280" s="7" t="n">
        <v>58</v>
      </c>
      <c r="D3280" s="7" t="s">
        <v>104</v>
      </c>
      <c r="E3280" s="7" t="n">
        <v>215</v>
      </c>
      <c r="F3280" s="7" t="n">
        <v>3</v>
      </c>
      <c r="G3280" s="14" t="n">
        <v>1310.72</v>
      </c>
      <c r="H3280" s="14" t="n">
        <v>0</v>
      </c>
      <c r="I3280" s="14" t="n">
        <v>14400</v>
      </c>
      <c r="J3280" s="14" t="n">
        <v>0</v>
      </c>
      <c r="K3280" s="14" t="n">
        <v>82500</v>
      </c>
      <c r="L3280" s="14" t="n">
        <v>0</v>
      </c>
      <c r="M3280" s="14"/>
      <c r="N3280" s="14"/>
      <c r="O3280" s="14" t="n">
        <v>0</v>
      </c>
      <c r="P3280" s="7" t="n">
        <v>4</v>
      </c>
      <c r="Q3280" s="7" t="n">
        <v>25</v>
      </c>
      <c r="R3280" s="7" t="n">
        <v>4</v>
      </c>
      <c r="S3280" s="7" t="n">
        <v>0.309</v>
      </c>
      <c r="T3280" s="7" t="n">
        <v>0</v>
      </c>
      <c r="U3280" s="7" t="n">
        <v>0</v>
      </c>
      <c r="V3280" s="7" t="n">
        <v>0.0305</v>
      </c>
      <c r="W3280" s="7"/>
    </row>
    <row r="3281" customFormat="false" ht="15" hidden="false" customHeight="false" outlineLevel="0" collapsed="false">
      <c r="A3281" s="7" t="s">
        <v>3396</v>
      </c>
      <c r="B3281" s="7" t="s">
        <v>106</v>
      </c>
      <c r="C3281" s="7" t="n">
        <v>52</v>
      </c>
      <c r="D3281" s="7" t="s">
        <v>104</v>
      </c>
      <c r="E3281" s="7" t="n">
        <v>198</v>
      </c>
      <c r="F3281" s="7" t="n">
        <v>3</v>
      </c>
      <c r="G3281" s="14" t="n">
        <v>3138.72</v>
      </c>
      <c r="H3281" s="14" t="n">
        <v>0</v>
      </c>
      <c r="I3281" s="14" t="n">
        <v>0</v>
      </c>
      <c r="J3281" s="14" t="n">
        <v>0</v>
      </c>
      <c r="K3281" s="14" t="n">
        <v>0</v>
      </c>
      <c r="L3281" s="14" t="n">
        <v>16670</v>
      </c>
      <c r="M3281" s="14" t="n">
        <v>8800</v>
      </c>
      <c r="N3281" s="14" t="n">
        <v>44.5</v>
      </c>
      <c r="O3281" s="14" t="n">
        <v>0</v>
      </c>
      <c r="P3281" s="7" t="n">
        <v>410</v>
      </c>
      <c r="Q3281" s="7" t="n">
        <v>0</v>
      </c>
      <c r="R3281" s="7" t="n">
        <v>0</v>
      </c>
      <c r="S3281" s="7"/>
      <c r="T3281" s="7" t="n">
        <v>0</v>
      </c>
      <c r="U3281" s="7" t="n">
        <v>0</v>
      </c>
      <c r="V3281" s="7" t="n">
        <v>0.1606</v>
      </c>
      <c r="W3281" s="7"/>
    </row>
    <row r="3282" customFormat="false" ht="15" hidden="false" customHeight="false" outlineLevel="0" collapsed="false">
      <c r="A3282" s="7" t="s">
        <v>3397</v>
      </c>
      <c r="B3282" s="7" t="s">
        <v>101</v>
      </c>
      <c r="C3282" s="7" t="n">
        <v>64</v>
      </c>
      <c r="D3282" s="7" t="s">
        <v>104</v>
      </c>
      <c r="E3282" s="7" t="n">
        <v>183</v>
      </c>
      <c r="F3282" s="7" t="n">
        <v>4</v>
      </c>
      <c r="G3282" s="14" t="n">
        <v>26676.6</v>
      </c>
      <c r="H3282" s="14" t="n">
        <v>25327.06</v>
      </c>
      <c r="I3282" s="14" t="n">
        <v>40300</v>
      </c>
      <c r="J3282" s="14" t="n">
        <v>64108.25</v>
      </c>
      <c r="K3282" s="14" t="n">
        <v>0</v>
      </c>
      <c r="L3282" s="14" t="n">
        <v>0</v>
      </c>
      <c r="M3282" s="14"/>
      <c r="N3282" s="14"/>
      <c r="O3282" s="14" t="n">
        <v>0</v>
      </c>
      <c r="P3282" s="7" t="n">
        <v>9</v>
      </c>
      <c r="Q3282" s="7" t="n">
        <v>21</v>
      </c>
      <c r="R3282" s="7" t="n">
        <v>0</v>
      </c>
      <c r="S3282" s="7" t="n">
        <v>0.454</v>
      </c>
      <c r="T3282" s="7" t="n">
        <v>0</v>
      </c>
      <c r="U3282" s="7" t="n">
        <v>0</v>
      </c>
      <c r="V3282" s="7" t="n">
        <v>0.0267</v>
      </c>
      <c r="W3282" s="7"/>
    </row>
    <row r="3283" customFormat="false" ht="15" hidden="false" customHeight="false" outlineLevel="0" collapsed="false">
      <c r="A3283" s="7" t="s">
        <v>3398</v>
      </c>
      <c r="B3283" s="7" t="s">
        <v>108</v>
      </c>
      <c r="C3283" s="7" t="n">
        <v>52</v>
      </c>
      <c r="D3283" s="7" t="s">
        <v>104</v>
      </c>
      <c r="E3283" s="7" t="n">
        <v>133</v>
      </c>
      <c r="F3283" s="7" t="n">
        <v>3</v>
      </c>
      <c r="G3283" s="14" t="n">
        <v>8314.31</v>
      </c>
      <c r="H3283" s="14" t="n">
        <v>7361.4</v>
      </c>
      <c r="I3283" s="14" t="n">
        <v>0</v>
      </c>
      <c r="J3283" s="14" t="n">
        <v>0</v>
      </c>
      <c r="K3283" s="14" t="n">
        <v>0</v>
      </c>
      <c r="L3283" s="14" t="n">
        <v>0</v>
      </c>
      <c r="M3283" s="14" t="n">
        <v>8900</v>
      </c>
      <c r="N3283" s="14" t="n">
        <v>4.4</v>
      </c>
      <c r="O3283" s="14" t="n">
        <v>1649.87</v>
      </c>
      <c r="P3283" s="7" t="n">
        <v>4</v>
      </c>
      <c r="Q3283" s="7" t="n">
        <v>67</v>
      </c>
      <c r="R3283" s="7" t="n">
        <v>0</v>
      </c>
      <c r="S3283" s="7" t="n">
        <v>0.469</v>
      </c>
      <c r="T3283" s="7" t="n">
        <v>0</v>
      </c>
      <c r="U3283" s="7" t="n">
        <v>0</v>
      </c>
      <c r="V3283" s="7" t="n">
        <v>0.0124</v>
      </c>
      <c r="W3283" s="7"/>
    </row>
    <row r="3284" customFormat="false" ht="15" hidden="false" customHeight="false" outlineLevel="0" collapsed="false">
      <c r="A3284" s="7" t="s">
        <v>3399</v>
      </c>
      <c r="B3284" s="7" t="s">
        <v>101</v>
      </c>
      <c r="C3284" s="7" t="n">
        <v>39</v>
      </c>
      <c r="D3284" s="7" t="s">
        <v>102</v>
      </c>
      <c r="E3284" s="7" t="n">
        <v>78</v>
      </c>
      <c r="F3284" s="7" t="n">
        <v>5</v>
      </c>
      <c r="G3284" s="14" t="n">
        <v>19023.53</v>
      </c>
      <c r="H3284" s="14" t="n">
        <v>1352751.97</v>
      </c>
      <c r="I3284" s="14" t="n">
        <v>0</v>
      </c>
      <c r="J3284" s="14" t="n">
        <v>0</v>
      </c>
      <c r="K3284" s="14" t="n">
        <v>355500</v>
      </c>
      <c r="L3284" s="14" t="n">
        <v>0</v>
      </c>
      <c r="M3284" s="14" t="n">
        <v>40000</v>
      </c>
      <c r="N3284" s="14" t="n">
        <v>23.9</v>
      </c>
      <c r="O3284" s="14" t="n">
        <v>2110.87</v>
      </c>
      <c r="P3284" s="7" t="n">
        <v>9</v>
      </c>
      <c r="Q3284" s="7" t="n">
        <v>17</v>
      </c>
      <c r="R3284" s="7" t="n">
        <v>11</v>
      </c>
      <c r="S3284" s="7" t="n">
        <v>0.681</v>
      </c>
      <c r="T3284" s="7" t="n">
        <v>0</v>
      </c>
      <c r="U3284" s="7" t="n">
        <v>0</v>
      </c>
      <c r="V3284" s="7" t="n">
        <v>0.0586</v>
      </c>
      <c r="W3284" s="7"/>
    </row>
    <row r="3285" customFormat="false" ht="15" hidden="false" customHeight="false" outlineLevel="0" collapsed="false">
      <c r="A3285" s="7" t="s">
        <v>3400</v>
      </c>
      <c r="B3285" s="7" t="s">
        <v>101</v>
      </c>
      <c r="C3285" s="7" t="n">
        <v>36</v>
      </c>
      <c r="D3285" s="7" t="s">
        <v>104</v>
      </c>
      <c r="E3285" s="7" t="n">
        <v>84</v>
      </c>
      <c r="F3285" s="7" t="n">
        <v>1</v>
      </c>
      <c r="G3285" s="14" t="n">
        <v>4169.86</v>
      </c>
      <c r="H3285" s="14" t="n">
        <v>0</v>
      </c>
      <c r="I3285" s="14" t="n">
        <v>0</v>
      </c>
      <c r="J3285" s="14" t="n">
        <v>0</v>
      </c>
      <c r="K3285" s="14" t="n">
        <v>0</v>
      </c>
      <c r="L3285" s="14" t="n">
        <v>0</v>
      </c>
      <c r="M3285" s="14"/>
      <c r="N3285" s="14"/>
      <c r="O3285" s="14" t="n">
        <v>0</v>
      </c>
      <c r="P3285" s="7" t="n">
        <v>23</v>
      </c>
      <c r="Q3285" s="7" t="n">
        <v>39</v>
      </c>
      <c r="R3285" s="7" t="n">
        <v>16</v>
      </c>
      <c r="S3285" s="7" t="n">
        <v>0.877</v>
      </c>
      <c r="T3285" s="7" t="n">
        <v>2</v>
      </c>
      <c r="U3285" s="7" t="n">
        <v>0</v>
      </c>
      <c r="V3285" s="7" t="n">
        <v>0.1103</v>
      </c>
      <c r="W3285" s="7"/>
    </row>
    <row r="3286" customFormat="false" ht="15" hidden="false" customHeight="false" outlineLevel="0" collapsed="false">
      <c r="A3286" s="7" t="s">
        <v>3401</v>
      </c>
      <c r="B3286" s="7" t="s">
        <v>108</v>
      </c>
      <c r="C3286" s="7" t="n">
        <v>81</v>
      </c>
      <c r="D3286" s="7" t="s">
        <v>102</v>
      </c>
      <c r="E3286" s="7" t="n">
        <v>48</v>
      </c>
      <c r="F3286" s="7" t="n">
        <v>2</v>
      </c>
      <c r="G3286" s="14" t="n">
        <v>1057.24</v>
      </c>
      <c r="H3286" s="14" t="n">
        <v>0</v>
      </c>
      <c r="I3286" s="14" t="n">
        <v>0</v>
      </c>
      <c r="J3286" s="14" t="n">
        <v>0</v>
      </c>
      <c r="K3286" s="14" t="n">
        <v>0</v>
      </c>
      <c r="L3286" s="14" t="n">
        <v>0</v>
      </c>
      <c r="M3286" s="14" t="n">
        <v>1700</v>
      </c>
      <c r="N3286" s="14" t="n">
        <v>73.5</v>
      </c>
      <c r="O3286" s="14" t="n">
        <v>123.58</v>
      </c>
      <c r="P3286" s="7" t="n">
        <v>5</v>
      </c>
      <c r="Q3286" s="7" t="n">
        <v>17</v>
      </c>
      <c r="R3286" s="7" t="n">
        <v>0</v>
      </c>
      <c r="S3286" s="7" t="n">
        <v>0.137</v>
      </c>
      <c r="T3286" s="7" t="n">
        <v>0</v>
      </c>
      <c r="U3286" s="7" t="n">
        <v>0</v>
      </c>
      <c r="V3286" s="7" t="n">
        <v>0.1537</v>
      </c>
      <c r="W3286" s="7"/>
    </row>
    <row r="3287" customFormat="false" ht="15" hidden="false" customHeight="false" outlineLevel="0" collapsed="false">
      <c r="A3287" s="7" t="s">
        <v>3402</v>
      </c>
      <c r="B3287" s="7" t="s">
        <v>108</v>
      </c>
      <c r="C3287" s="7" t="n">
        <v>47</v>
      </c>
      <c r="D3287" s="7" t="s">
        <v>104</v>
      </c>
      <c r="E3287" s="7" t="n">
        <v>105</v>
      </c>
      <c r="F3287" s="7" t="n">
        <v>1</v>
      </c>
      <c r="G3287" s="14" t="n">
        <v>2885.31</v>
      </c>
      <c r="H3287" s="14" t="n">
        <v>0</v>
      </c>
      <c r="I3287" s="14" t="n">
        <v>0</v>
      </c>
      <c r="J3287" s="14" t="n">
        <v>0</v>
      </c>
      <c r="K3287" s="14" t="n">
        <v>0</v>
      </c>
      <c r="L3287" s="14" t="n">
        <v>0</v>
      </c>
      <c r="M3287" s="14"/>
      <c r="N3287" s="14"/>
      <c r="O3287" s="14" t="n">
        <v>0</v>
      </c>
      <c r="P3287" s="7" t="n">
        <v>5</v>
      </c>
      <c r="Q3287" s="7" t="n">
        <v>39</v>
      </c>
      <c r="R3287" s="7" t="n">
        <v>14</v>
      </c>
      <c r="S3287" s="7" t="n">
        <v>0.83</v>
      </c>
      <c r="T3287" s="7" t="n">
        <v>0</v>
      </c>
      <c r="U3287" s="7" t="n">
        <v>0</v>
      </c>
      <c r="V3287" s="7" t="n">
        <v>0.0213</v>
      </c>
      <c r="W3287" s="7"/>
    </row>
    <row r="3288" customFormat="false" ht="15" hidden="false" customHeight="false" outlineLevel="0" collapsed="false">
      <c r="A3288" s="7" t="s">
        <v>3403</v>
      </c>
      <c r="B3288" s="7" t="s">
        <v>106</v>
      </c>
      <c r="C3288" s="7" t="n">
        <v>33</v>
      </c>
      <c r="D3288" s="7" t="s">
        <v>102</v>
      </c>
      <c r="E3288" s="7" t="n">
        <v>95</v>
      </c>
      <c r="F3288" s="7" t="n">
        <v>3</v>
      </c>
      <c r="G3288" s="14" t="n">
        <v>3660.71</v>
      </c>
      <c r="H3288" s="14" t="n">
        <v>0</v>
      </c>
      <c r="I3288" s="14" t="n">
        <v>6300</v>
      </c>
      <c r="J3288" s="14" t="n">
        <v>0</v>
      </c>
      <c r="K3288" s="14" t="n">
        <v>91100</v>
      </c>
      <c r="L3288" s="14" t="n">
        <v>0</v>
      </c>
      <c r="M3288" s="14"/>
      <c r="N3288" s="14"/>
      <c r="O3288" s="14" t="n">
        <v>0</v>
      </c>
      <c r="P3288" s="7" t="n">
        <v>30</v>
      </c>
      <c r="Q3288" s="7" t="n">
        <v>11</v>
      </c>
      <c r="R3288" s="7" t="n">
        <v>0</v>
      </c>
      <c r="S3288" s="7" t="n">
        <v>0.706</v>
      </c>
      <c r="T3288" s="7" t="n">
        <v>0</v>
      </c>
      <c r="U3288" s="7" t="n">
        <v>0</v>
      </c>
      <c r="V3288" s="7" t="n">
        <v>0.074</v>
      </c>
      <c r="W3288" s="7"/>
    </row>
    <row r="3289" customFormat="false" ht="15" hidden="false" customHeight="false" outlineLevel="0" collapsed="false">
      <c r="A3289" s="7" t="s">
        <v>3404</v>
      </c>
      <c r="B3289" s="7" t="s">
        <v>108</v>
      </c>
      <c r="C3289" s="7" t="n">
        <v>52</v>
      </c>
      <c r="D3289" s="7" t="s">
        <v>104</v>
      </c>
      <c r="E3289" s="7" t="n">
        <v>29</v>
      </c>
      <c r="F3289" s="7" t="n">
        <v>4</v>
      </c>
      <c r="G3289" s="14" t="n">
        <v>20602.03</v>
      </c>
      <c r="H3289" s="14" t="n">
        <v>47074.5</v>
      </c>
      <c r="I3289" s="14" t="n">
        <v>144500</v>
      </c>
      <c r="J3289" s="14" t="n">
        <v>0</v>
      </c>
      <c r="K3289" s="14" t="n">
        <v>0</v>
      </c>
      <c r="L3289" s="14" t="n">
        <v>0</v>
      </c>
      <c r="M3289" s="14" t="n">
        <v>18300</v>
      </c>
      <c r="N3289" s="14" t="n">
        <v>18.3</v>
      </c>
      <c r="O3289" s="14" t="n">
        <v>2485.68</v>
      </c>
      <c r="P3289" s="7" t="n">
        <v>5</v>
      </c>
      <c r="Q3289" s="7" t="n">
        <v>95</v>
      </c>
      <c r="R3289" s="7" t="n">
        <v>0</v>
      </c>
      <c r="S3289" s="7" t="n">
        <v>0.865</v>
      </c>
      <c r="T3289" s="7" t="n">
        <v>0</v>
      </c>
      <c r="U3289" s="7" t="n">
        <v>0</v>
      </c>
      <c r="V3289" s="7" t="n">
        <v>0.0207</v>
      </c>
      <c r="W3289" s="7"/>
    </row>
    <row r="3290" customFormat="false" ht="15" hidden="false" customHeight="false" outlineLevel="0" collapsed="false">
      <c r="A3290" s="7" t="s">
        <v>3405</v>
      </c>
      <c r="B3290" s="7" t="s">
        <v>108</v>
      </c>
      <c r="C3290" s="7" t="n">
        <v>22</v>
      </c>
      <c r="D3290" s="7" t="s">
        <v>102</v>
      </c>
      <c r="E3290" s="7" t="n">
        <v>11</v>
      </c>
      <c r="F3290" s="7" t="n">
        <v>2</v>
      </c>
      <c r="G3290" s="14" t="n">
        <v>1005.4</v>
      </c>
      <c r="H3290" s="14" t="n">
        <v>0</v>
      </c>
      <c r="I3290" s="14" t="n">
        <v>0</v>
      </c>
      <c r="J3290" s="14" t="n">
        <v>0</v>
      </c>
      <c r="K3290" s="14" t="n">
        <v>0</v>
      </c>
      <c r="L3290" s="14" t="n">
        <v>0</v>
      </c>
      <c r="M3290" s="14" t="n">
        <v>4700</v>
      </c>
      <c r="N3290" s="14" t="n">
        <v>37.4</v>
      </c>
      <c r="O3290" s="14" t="n">
        <v>153.81</v>
      </c>
      <c r="P3290" s="7" t="n">
        <v>36</v>
      </c>
      <c r="Q3290" s="7" t="n">
        <v>24</v>
      </c>
      <c r="R3290" s="7" t="n">
        <v>12</v>
      </c>
      <c r="S3290" s="7" t="n">
        <v>0.7</v>
      </c>
      <c r="T3290" s="7" t="n">
        <v>0</v>
      </c>
      <c r="U3290" s="7" t="n">
        <v>0</v>
      </c>
      <c r="V3290" s="7" t="n">
        <v>0.0725</v>
      </c>
      <c r="W3290" s="7"/>
    </row>
    <row r="3291" customFormat="false" ht="15" hidden="false" customHeight="false" outlineLevel="0" collapsed="false">
      <c r="A3291" s="7" t="s">
        <v>3406</v>
      </c>
      <c r="B3291" s="7" t="s">
        <v>101</v>
      </c>
      <c r="C3291" s="7" t="n">
        <v>42</v>
      </c>
      <c r="D3291" s="7" t="s">
        <v>104</v>
      </c>
      <c r="E3291" s="7" t="n">
        <v>98</v>
      </c>
      <c r="F3291" s="7" t="n">
        <v>6</v>
      </c>
      <c r="G3291" s="14" t="n">
        <v>57039.24</v>
      </c>
      <c r="H3291" s="14" t="n">
        <v>43339.5</v>
      </c>
      <c r="I3291" s="14" t="n">
        <v>281400</v>
      </c>
      <c r="J3291" s="14" t="n">
        <v>1316304.96</v>
      </c>
      <c r="K3291" s="14" t="n">
        <v>747100</v>
      </c>
      <c r="L3291" s="14" t="n">
        <v>0</v>
      </c>
      <c r="M3291" s="14" t="n">
        <v>37400</v>
      </c>
      <c r="N3291" s="14" t="n">
        <v>18.1</v>
      </c>
      <c r="O3291" s="14" t="n">
        <v>4434.59</v>
      </c>
      <c r="P3291" s="7" t="n">
        <v>3</v>
      </c>
      <c r="Q3291" s="7" t="n">
        <v>57</v>
      </c>
      <c r="R3291" s="7" t="n">
        <v>0</v>
      </c>
      <c r="S3291" s="7" t="n">
        <v>0.756</v>
      </c>
      <c r="T3291" s="7" t="n">
        <v>1</v>
      </c>
      <c r="U3291" s="7" t="n">
        <v>0</v>
      </c>
      <c r="V3291" s="7" t="n">
        <v>0.0263</v>
      </c>
      <c r="W3291" s="7"/>
    </row>
    <row r="3292" customFormat="false" ht="15" hidden="false" customHeight="false" outlineLevel="0" collapsed="false">
      <c r="A3292" s="7" t="s">
        <v>3407</v>
      </c>
      <c r="B3292" s="7" t="s">
        <v>128</v>
      </c>
      <c r="C3292" s="7" t="n">
        <v>53</v>
      </c>
      <c r="D3292" s="7" t="s">
        <v>102</v>
      </c>
      <c r="E3292" s="7" t="n">
        <v>49</v>
      </c>
      <c r="F3292" s="7" t="n">
        <v>4</v>
      </c>
      <c r="G3292" s="14" t="n">
        <v>2400.18</v>
      </c>
      <c r="H3292" s="14" t="n">
        <v>0</v>
      </c>
      <c r="I3292" s="14" t="n">
        <v>0</v>
      </c>
      <c r="J3292" s="14" t="n">
        <v>0</v>
      </c>
      <c r="K3292" s="14" t="n">
        <v>149500</v>
      </c>
      <c r="L3292" s="14" t="n">
        <v>0</v>
      </c>
      <c r="M3292" s="14" t="n">
        <v>11300</v>
      </c>
      <c r="N3292" s="14" t="n">
        <v>22.7</v>
      </c>
      <c r="O3292" s="14" t="n">
        <v>124.65</v>
      </c>
      <c r="P3292" s="7" t="n">
        <v>7</v>
      </c>
      <c r="Q3292" s="7" t="n">
        <v>8</v>
      </c>
      <c r="R3292" s="7" t="n">
        <v>2</v>
      </c>
      <c r="S3292" s="7" t="n">
        <v>0.336</v>
      </c>
      <c r="T3292" s="7" t="n">
        <v>0</v>
      </c>
      <c r="U3292" s="7" t="n">
        <v>0</v>
      </c>
      <c r="V3292" s="7" t="n">
        <v>0.1232</v>
      </c>
      <c r="W3292" s="7"/>
    </row>
    <row r="3293" customFormat="false" ht="15" hidden="false" customHeight="false" outlineLevel="0" collapsed="false">
      <c r="A3293" s="7" t="s">
        <v>3408</v>
      </c>
      <c r="B3293" s="7" t="s">
        <v>108</v>
      </c>
      <c r="C3293" s="7" t="n">
        <v>50</v>
      </c>
      <c r="D3293" s="7" t="s">
        <v>104</v>
      </c>
      <c r="E3293" s="7" t="n">
        <v>54</v>
      </c>
      <c r="F3293" s="7" t="n">
        <v>2</v>
      </c>
      <c r="G3293" s="14" t="n">
        <v>5162.91</v>
      </c>
      <c r="H3293" s="14" t="n">
        <v>41727.8</v>
      </c>
      <c r="I3293" s="14" t="n">
        <v>0</v>
      </c>
      <c r="J3293" s="14" t="n">
        <v>0</v>
      </c>
      <c r="K3293" s="14" t="n">
        <v>0</v>
      </c>
      <c r="L3293" s="14" t="n">
        <v>0</v>
      </c>
      <c r="M3293" s="14"/>
      <c r="N3293" s="14"/>
      <c r="O3293" s="14" t="n">
        <v>0</v>
      </c>
      <c r="P3293" s="7" t="n">
        <v>10</v>
      </c>
      <c r="Q3293" s="7" t="n">
        <v>30</v>
      </c>
      <c r="R3293" s="7" t="n">
        <v>4</v>
      </c>
      <c r="S3293" s="7" t="n">
        <v>0.682</v>
      </c>
      <c r="T3293" s="7" t="n">
        <v>0</v>
      </c>
      <c r="U3293" s="7" t="n">
        <v>0</v>
      </c>
      <c r="V3293" s="7" t="n">
        <v>0.0348</v>
      </c>
      <c r="W3293" s="7"/>
    </row>
    <row r="3294" customFormat="false" ht="15" hidden="false" customHeight="false" outlineLevel="0" collapsed="false">
      <c r="A3294" s="7" t="s">
        <v>3409</v>
      </c>
      <c r="B3294" s="7" t="s">
        <v>101</v>
      </c>
      <c r="C3294" s="7" t="n">
        <v>48</v>
      </c>
      <c r="D3294" s="7" t="s">
        <v>104</v>
      </c>
      <c r="E3294" s="7" t="n">
        <v>68</v>
      </c>
      <c r="F3294" s="7" t="n">
        <v>5</v>
      </c>
      <c r="G3294" s="14" t="n">
        <v>2229.18</v>
      </c>
      <c r="H3294" s="14" t="n">
        <v>14504.41</v>
      </c>
      <c r="I3294" s="14" t="n">
        <v>0</v>
      </c>
      <c r="J3294" s="14" t="n">
        <v>0</v>
      </c>
      <c r="K3294" s="14" t="n">
        <v>139400</v>
      </c>
      <c r="L3294" s="14" t="n">
        <v>0</v>
      </c>
      <c r="M3294" s="14" t="n">
        <v>11800</v>
      </c>
      <c r="N3294" s="14" t="n">
        <v>19</v>
      </c>
      <c r="O3294" s="14" t="n">
        <v>834.23</v>
      </c>
      <c r="P3294" s="7" t="n">
        <v>1</v>
      </c>
      <c r="Q3294" s="7" t="n">
        <v>46</v>
      </c>
      <c r="R3294" s="7" t="n">
        <v>8</v>
      </c>
      <c r="S3294" s="7" t="n">
        <v>0.604</v>
      </c>
      <c r="T3294" s="7" t="n">
        <v>0</v>
      </c>
      <c r="U3294" s="7" t="n">
        <v>0</v>
      </c>
      <c r="V3294" s="7" t="n">
        <v>0.0123</v>
      </c>
      <c r="W3294" s="7"/>
    </row>
    <row r="3295" customFormat="false" ht="15" hidden="false" customHeight="false" outlineLevel="0" collapsed="false">
      <c r="A3295" s="7" t="s">
        <v>3410</v>
      </c>
      <c r="B3295" s="7" t="s">
        <v>101</v>
      </c>
      <c r="C3295" s="7" t="n">
        <v>32</v>
      </c>
      <c r="D3295" s="7" t="s">
        <v>104</v>
      </c>
      <c r="E3295" s="7" t="n">
        <v>33</v>
      </c>
      <c r="F3295" s="7" t="n">
        <v>4</v>
      </c>
      <c r="G3295" s="14" t="n">
        <v>13297.85</v>
      </c>
      <c r="H3295" s="14" t="n">
        <v>26945.01</v>
      </c>
      <c r="I3295" s="14" t="n">
        <v>0</v>
      </c>
      <c r="J3295" s="14" t="n">
        <v>222940.8</v>
      </c>
      <c r="K3295" s="14" t="n">
        <v>208800</v>
      </c>
      <c r="L3295" s="14" t="n">
        <v>0</v>
      </c>
      <c r="M3295" s="14"/>
      <c r="N3295" s="14"/>
      <c r="O3295" s="14" t="n">
        <v>0</v>
      </c>
      <c r="P3295" s="7" t="n">
        <v>1</v>
      </c>
      <c r="Q3295" s="7" t="n">
        <v>71</v>
      </c>
      <c r="R3295" s="7" t="n">
        <v>0</v>
      </c>
      <c r="S3295" s="7" t="n">
        <v>0.924</v>
      </c>
      <c r="T3295" s="7" t="n">
        <v>0</v>
      </c>
      <c r="U3295" s="7" t="n">
        <v>0</v>
      </c>
      <c r="V3295" s="7" t="n">
        <v>0.0158</v>
      </c>
      <c r="W3295" s="7"/>
    </row>
    <row r="3296" customFormat="false" ht="15" hidden="false" customHeight="false" outlineLevel="0" collapsed="false">
      <c r="A3296" s="7" t="s">
        <v>3411</v>
      </c>
      <c r="B3296" s="7" t="s">
        <v>106</v>
      </c>
      <c r="C3296" s="7" t="n">
        <v>64</v>
      </c>
      <c r="D3296" s="7" t="s">
        <v>102</v>
      </c>
      <c r="E3296" s="7" t="n">
        <v>162</v>
      </c>
      <c r="F3296" s="7" t="n">
        <v>1</v>
      </c>
      <c r="G3296" s="14" t="n">
        <v>1324.51</v>
      </c>
      <c r="H3296" s="14" t="n">
        <v>0</v>
      </c>
      <c r="I3296" s="14" t="n">
        <v>0</v>
      </c>
      <c r="J3296" s="14" t="n">
        <v>0</v>
      </c>
      <c r="K3296" s="14" t="n">
        <v>0</v>
      </c>
      <c r="L3296" s="14" t="n">
        <v>0</v>
      </c>
      <c r="M3296" s="14"/>
      <c r="N3296" s="14"/>
      <c r="O3296" s="14" t="n">
        <v>0</v>
      </c>
      <c r="P3296" s="7" t="n">
        <v>7</v>
      </c>
      <c r="Q3296" s="7" t="n">
        <v>8</v>
      </c>
      <c r="R3296" s="7" t="n">
        <v>5</v>
      </c>
      <c r="S3296" s="7" t="n">
        <v>0.197</v>
      </c>
      <c r="T3296" s="7" t="n">
        <v>1</v>
      </c>
      <c r="U3296" s="7" t="n">
        <v>0</v>
      </c>
      <c r="V3296" s="7" t="n">
        <v>0.2253</v>
      </c>
      <c r="W3296" s="7"/>
    </row>
    <row r="3297" customFormat="false" ht="15" hidden="false" customHeight="false" outlineLevel="0" collapsed="false">
      <c r="A3297" s="7" t="s">
        <v>3412</v>
      </c>
      <c r="B3297" s="7" t="s">
        <v>108</v>
      </c>
      <c r="C3297" s="7" t="n">
        <v>37</v>
      </c>
      <c r="D3297" s="7" t="s">
        <v>104</v>
      </c>
      <c r="E3297" s="7" t="n">
        <v>60</v>
      </c>
      <c r="F3297" s="7" t="n">
        <v>4</v>
      </c>
      <c r="G3297" s="14" t="n">
        <v>2777.4</v>
      </c>
      <c r="H3297" s="14" t="n">
        <v>4832.72</v>
      </c>
      <c r="I3297" s="14" t="n">
        <v>50500</v>
      </c>
      <c r="J3297" s="14" t="n">
        <v>0</v>
      </c>
      <c r="K3297" s="14" t="n">
        <v>0</v>
      </c>
      <c r="L3297" s="14" t="n">
        <v>0</v>
      </c>
      <c r="M3297" s="14" t="n">
        <v>6800</v>
      </c>
      <c r="N3297" s="14" t="n">
        <v>31.4</v>
      </c>
      <c r="O3297" s="14" t="n">
        <v>500.25</v>
      </c>
      <c r="P3297" s="7" t="n">
        <v>1</v>
      </c>
      <c r="Q3297" s="7" t="n">
        <v>25</v>
      </c>
      <c r="R3297" s="7" t="n">
        <v>13</v>
      </c>
      <c r="S3297" s="7" t="n">
        <v>0.655</v>
      </c>
      <c r="T3297" s="7" t="n">
        <v>0</v>
      </c>
      <c r="U3297" s="7" t="n">
        <v>0</v>
      </c>
      <c r="V3297" s="7" t="n">
        <v>0.019</v>
      </c>
      <c r="W3297" s="7"/>
    </row>
    <row r="3298" customFormat="false" ht="15" hidden="false" customHeight="false" outlineLevel="0" collapsed="false">
      <c r="A3298" s="7" t="s">
        <v>3413</v>
      </c>
      <c r="B3298" s="7" t="s">
        <v>128</v>
      </c>
      <c r="C3298" s="7" t="n">
        <v>42</v>
      </c>
      <c r="D3298" s="7" t="s">
        <v>104</v>
      </c>
      <c r="E3298" s="7" t="n">
        <v>56</v>
      </c>
      <c r="F3298" s="7" t="n">
        <v>2</v>
      </c>
      <c r="G3298" s="14" t="n">
        <v>760.16</v>
      </c>
      <c r="H3298" s="14" t="n">
        <v>938.21</v>
      </c>
      <c r="I3298" s="14" t="n">
        <v>0</v>
      </c>
      <c r="J3298" s="14" t="n">
        <v>0</v>
      </c>
      <c r="K3298" s="14" t="n">
        <v>0</v>
      </c>
      <c r="L3298" s="14" t="n">
        <v>0</v>
      </c>
      <c r="M3298" s="14"/>
      <c r="N3298" s="14"/>
      <c r="O3298" s="14" t="n">
        <v>0</v>
      </c>
      <c r="P3298" s="7" t="n">
        <v>2</v>
      </c>
      <c r="Q3298" s="7" t="n">
        <v>32</v>
      </c>
      <c r="R3298" s="7" t="n">
        <v>16</v>
      </c>
      <c r="S3298" s="7" t="n">
        <v>0.865</v>
      </c>
      <c r="T3298" s="7" t="n">
        <v>1</v>
      </c>
      <c r="U3298" s="7" t="n">
        <v>0</v>
      </c>
      <c r="V3298" s="7" t="n">
        <v>0.0468</v>
      </c>
      <c r="W3298" s="7"/>
    </row>
    <row r="3299" customFormat="false" ht="15" hidden="false" customHeight="false" outlineLevel="0" collapsed="false">
      <c r="A3299" s="7" t="s">
        <v>3414</v>
      </c>
      <c r="B3299" s="7" t="s">
        <v>106</v>
      </c>
      <c r="C3299" s="7" t="n">
        <v>26</v>
      </c>
      <c r="D3299" s="7" t="s">
        <v>104</v>
      </c>
      <c r="E3299" s="7" t="n">
        <v>59</v>
      </c>
      <c r="F3299" s="7" t="n">
        <v>1</v>
      </c>
      <c r="G3299" s="14" t="n">
        <v>2225.4</v>
      </c>
      <c r="H3299" s="14" t="n">
        <v>0</v>
      </c>
      <c r="I3299" s="14" t="n">
        <v>0</v>
      </c>
      <c r="J3299" s="14" t="n">
        <v>0</v>
      </c>
      <c r="K3299" s="14" t="n">
        <v>0</v>
      </c>
      <c r="L3299" s="14" t="n">
        <v>0</v>
      </c>
      <c r="M3299" s="14"/>
      <c r="N3299" s="14"/>
      <c r="O3299" s="14" t="n">
        <v>0</v>
      </c>
      <c r="P3299" s="7" t="n">
        <v>324</v>
      </c>
      <c r="Q3299" s="7" t="n">
        <v>0</v>
      </c>
      <c r="R3299" s="7" t="n">
        <v>0</v>
      </c>
      <c r="S3299" s="7"/>
      <c r="T3299" s="7" t="n">
        <v>0</v>
      </c>
      <c r="U3299" s="7" t="n">
        <v>0</v>
      </c>
      <c r="V3299" s="7" t="n">
        <v>0.2819</v>
      </c>
      <c r="W3299" s="7"/>
    </row>
    <row r="3300" customFormat="false" ht="15" hidden="false" customHeight="false" outlineLevel="0" collapsed="false">
      <c r="A3300" s="7" t="s">
        <v>3415</v>
      </c>
      <c r="B3300" s="7" t="s">
        <v>101</v>
      </c>
      <c r="C3300" s="7" t="n">
        <v>49</v>
      </c>
      <c r="D3300" s="7" t="s">
        <v>104</v>
      </c>
      <c r="E3300" s="7" t="n">
        <v>76</v>
      </c>
      <c r="F3300" s="7" t="n">
        <v>3</v>
      </c>
      <c r="G3300" s="14" t="n">
        <v>5017.21</v>
      </c>
      <c r="H3300" s="14" t="n">
        <v>0</v>
      </c>
      <c r="I3300" s="14" t="n">
        <v>0</v>
      </c>
      <c r="J3300" s="14" t="n">
        <v>0</v>
      </c>
      <c r="K3300" s="14" t="n">
        <v>713700</v>
      </c>
      <c r="L3300" s="14" t="n">
        <v>0</v>
      </c>
      <c r="M3300" s="14" t="n">
        <v>23100</v>
      </c>
      <c r="N3300" s="14" t="n">
        <v>45.9</v>
      </c>
      <c r="O3300" s="14" t="n">
        <v>1815.38</v>
      </c>
      <c r="P3300" s="7" t="n">
        <v>18</v>
      </c>
      <c r="Q3300" s="7" t="n">
        <v>18</v>
      </c>
      <c r="R3300" s="7" t="n">
        <v>12</v>
      </c>
      <c r="S3300" s="7" t="n">
        <v>0.801</v>
      </c>
      <c r="T3300" s="7" t="n">
        <v>0</v>
      </c>
      <c r="U3300" s="7" t="n">
        <v>0</v>
      </c>
      <c r="V3300" s="7" t="n">
        <v>0.0426</v>
      </c>
      <c r="W3300" s="7"/>
    </row>
    <row r="3301" customFormat="false" ht="15" hidden="false" customHeight="false" outlineLevel="0" collapsed="false">
      <c r="A3301" s="7" t="s">
        <v>3416</v>
      </c>
      <c r="B3301" s="7" t="s">
        <v>108</v>
      </c>
      <c r="C3301" s="7" t="n">
        <v>63</v>
      </c>
      <c r="D3301" s="7" t="s">
        <v>102</v>
      </c>
      <c r="E3301" s="7" t="n">
        <v>169</v>
      </c>
      <c r="F3301" s="7" t="n">
        <v>1</v>
      </c>
      <c r="G3301" s="14" t="n">
        <v>2965.03</v>
      </c>
      <c r="H3301" s="14" t="n">
        <v>0</v>
      </c>
      <c r="I3301" s="14" t="n">
        <v>0</v>
      </c>
      <c r="J3301" s="14" t="n">
        <v>0</v>
      </c>
      <c r="K3301" s="14" t="n">
        <v>0</v>
      </c>
      <c r="L3301" s="14" t="n">
        <v>0</v>
      </c>
      <c r="M3301" s="14"/>
      <c r="N3301" s="14"/>
      <c r="O3301" s="14" t="n">
        <v>0</v>
      </c>
      <c r="P3301" s="7" t="n">
        <v>4</v>
      </c>
      <c r="Q3301" s="7" t="n">
        <v>41</v>
      </c>
      <c r="R3301" s="7" t="n">
        <v>10</v>
      </c>
      <c r="S3301" s="7" t="n">
        <v>0.545</v>
      </c>
      <c r="T3301" s="7" t="n">
        <v>0</v>
      </c>
      <c r="U3301" s="7" t="n">
        <v>0</v>
      </c>
      <c r="V3301" s="7" t="n">
        <v>0.0687</v>
      </c>
      <c r="W3301" s="7"/>
    </row>
    <row r="3302" customFormat="false" ht="15" hidden="false" customHeight="false" outlineLevel="0" collapsed="false">
      <c r="A3302" s="7" t="s">
        <v>3417</v>
      </c>
      <c r="B3302" s="7" t="s">
        <v>101</v>
      </c>
      <c r="C3302" s="7" t="n">
        <v>65</v>
      </c>
      <c r="D3302" s="7" t="s">
        <v>104</v>
      </c>
      <c r="E3302" s="7" t="n">
        <v>231</v>
      </c>
      <c r="F3302" s="7" t="n">
        <v>4</v>
      </c>
      <c r="G3302" s="14" t="n">
        <v>1842.25</v>
      </c>
      <c r="H3302" s="14" t="n">
        <v>0</v>
      </c>
      <c r="I3302" s="14" t="n">
        <v>0</v>
      </c>
      <c r="J3302" s="14" t="n">
        <v>119841.31</v>
      </c>
      <c r="K3302" s="14" t="n">
        <v>0</v>
      </c>
      <c r="L3302" s="14" t="n">
        <v>0</v>
      </c>
      <c r="M3302" s="14" t="n">
        <v>10600</v>
      </c>
      <c r="N3302" s="14" t="n">
        <v>63.9</v>
      </c>
      <c r="O3302" s="14" t="n">
        <v>2632.05</v>
      </c>
      <c r="P3302" s="7" t="n">
        <v>9</v>
      </c>
      <c r="Q3302" s="7" t="n">
        <v>48</v>
      </c>
      <c r="R3302" s="7" t="n">
        <v>13</v>
      </c>
      <c r="S3302" s="7" t="n">
        <v>0.45</v>
      </c>
      <c r="T3302" s="7" t="n">
        <v>0</v>
      </c>
      <c r="U3302" s="7" t="n">
        <v>0</v>
      </c>
      <c r="V3302" s="7" t="n">
        <v>0.0161</v>
      </c>
      <c r="W3302" s="7"/>
    </row>
    <row r="3303" customFormat="false" ht="15" hidden="false" customHeight="false" outlineLevel="0" collapsed="false">
      <c r="A3303" s="7" t="s">
        <v>3418</v>
      </c>
      <c r="B3303" s="7" t="s">
        <v>108</v>
      </c>
      <c r="C3303" s="7" t="n">
        <v>53</v>
      </c>
      <c r="D3303" s="7" t="s">
        <v>102</v>
      </c>
      <c r="E3303" s="7" t="n">
        <v>251</v>
      </c>
      <c r="F3303" s="7" t="n">
        <v>2</v>
      </c>
      <c r="G3303" s="14" t="n">
        <v>2401.3</v>
      </c>
      <c r="H3303" s="14" t="n">
        <v>0</v>
      </c>
      <c r="I3303" s="14" t="n">
        <v>0</v>
      </c>
      <c r="J3303" s="14" t="n">
        <v>0</v>
      </c>
      <c r="K3303" s="14" t="n">
        <v>0</v>
      </c>
      <c r="L3303" s="14" t="n">
        <v>4360</v>
      </c>
      <c r="M3303" s="14"/>
      <c r="N3303" s="14"/>
      <c r="O3303" s="14" t="n">
        <v>0</v>
      </c>
      <c r="P3303" s="7" t="n">
        <v>3</v>
      </c>
      <c r="Q3303" s="7" t="n">
        <v>14</v>
      </c>
      <c r="R3303" s="7" t="n">
        <v>10</v>
      </c>
      <c r="S3303" s="7" t="n">
        <v>1</v>
      </c>
      <c r="T3303" s="7" t="n">
        <v>0</v>
      </c>
      <c r="U3303" s="7" t="n">
        <v>0</v>
      </c>
      <c r="V3303" s="7" t="n">
        <v>0.0974</v>
      </c>
      <c r="W3303" s="7"/>
    </row>
    <row r="3304" customFormat="false" ht="15" hidden="false" customHeight="false" outlineLevel="0" collapsed="false">
      <c r="A3304" s="7" t="s">
        <v>3419</v>
      </c>
      <c r="B3304" s="7" t="s">
        <v>128</v>
      </c>
      <c r="C3304" s="7" t="n">
        <v>31</v>
      </c>
      <c r="D3304" s="7" t="s">
        <v>102</v>
      </c>
      <c r="E3304" s="7" t="n">
        <v>61</v>
      </c>
      <c r="F3304" s="7" t="n">
        <v>3</v>
      </c>
      <c r="G3304" s="14" t="n">
        <v>6539.18</v>
      </c>
      <c r="H3304" s="14" t="n">
        <v>10667.52</v>
      </c>
      <c r="I3304" s="14" t="n">
        <v>0</v>
      </c>
      <c r="J3304" s="14" t="n">
        <v>0</v>
      </c>
      <c r="K3304" s="14" t="n">
        <v>0</v>
      </c>
      <c r="L3304" s="14" t="n">
        <v>0</v>
      </c>
      <c r="M3304" s="14" t="n">
        <v>7000</v>
      </c>
      <c r="N3304" s="14" t="n">
        <v>27.7</v>
      </c>
      <c r="O3304" s="14" t="n">
        <v>508.71</v>
      </c>
      <c r="P3304" s="7" t="n">
        <v>1</v>
      </c>
      <c r="Q3304" s="7" t="n">
        <v>27</v>
      </c>
      <c r="R3304" s="7" t="n">
        <v>11</v>
      </c>
      <c r="S3304" s="7" t="n">
        <v>1</v>
      </c>
      <c r="T3304" s="7" t="n">
        <v>1</v>
      </c>
      <c r="U3304" s="7" t="n">
        <v>0</v>
      </c>
      <c r="V3304" s="7" t="n">
        <v>0.1358</v>
      </c>
      <c r="W3304" s="7"/>
    </row>
    <row r="3305" customFormat="false" ht="15" hidden="false" customHeight="false" outlineLevel="0" collapsed="false">
      <c r="A3305" s="7" t="s">
        <v>3420</v>
      </c>
      <c r="B3305" s="7" t="s">
        <v>101</v>
      </c>
      <c r="C3305" s="7" t="n">
        <v>47</v>
      </c>
      <c r="D3305" s="7" t="s">
        <v>102</v>
      </c>
      <c r="E3305" s="7" t="n">
        <v>132</v>
      </c>
      <c r="F3305" s="7" t="n">
        <v>2</v>
      </c>
      <c r="G3305" s="14" t="n">
        <v>1677.88</v>
      </c>
      <c r="H3305" s="14" t="n">
        <v>19694.89</v>
      </c>
      <c r="I3305" s="14" t="n">
        <v>0</v>
      </c>
      <c r="J3305" s="14" t="n">
        <v>0</v>
      </c>
      <c r="K3305" s="14" t="n">
        <v>0</v>
      </c>
      <c r="L3305" s="14" t="n">
        <v>0</v>
      </c>
      <c r="M3305" s="14"/>
      <c r="N3305" s="14"/>
      <c r="O3305" s="14" t="n">
        <v>0</v>
      </c>
      <c r="P3305" s="7" t="n">
        <v>18</v>
      </c>
      <c r="Q3305" s="7" t="n">
        <v>11</v>
      </c>
      <c r="R3305" s="7" t="n">
        <v>6</v>
      </c>
      <c r="S3305" s="7" t="n">
        <v>0.706</v>
      </c>
      <c r="T3305" s="7" t="n">
        <v>0</v>
      </c>
      <c r="U3305" s="7" t="n">
        <v>0</v>
      </c>
      <c r="V3305" s="7" t="n">
        <v>0.1038</v>
      </c>
      <c r="W3305" s="7"/>
    </row>
    <row r="3306" customFormat="false" ht="15" hidden="false" customHeight="false" outlineLevel="0" collapsed="false">
      <c r="A3306" s="7" t="s">
        <v>3421</v>
      </c>
      <c r="B3306" s="7" t="s">
        <v>108</v>
      </c>
      <c r="C3306" s="7" t="n">
        <v>49</v>
      </c>
      <c r="D3306" s="7" t="s">
        <v>102</v>
      </c>
      <c r="E3306" s="7" t="n">
        <v>243</v>
      </c>
      <c r="F3306" s="7" t="n">
        <v>4</v>
      </c>
      <c r="G3306" s="14" t="n">
        <v>12295.43</v>
      </c>
      <c r="H3306" s="14" t="n">
        <v>15483.28</v>
      </c>
      <c r="I3306" s="14" t="n">
        <v>40200</v>
      </c>
      <c r="J3306" s="14" t="n">
        <v>0</v>
      </c>
      <c r="K3306" s="14" t="n">
        <v>333300</v>
      </c>
      <c r="L3306" s="14" t="n">
        <v>0</v>
      </c>
      <c r="M3306" s="14"/>
      <c r="N3306" s="14"/>
      <c r="O3306" s="14" t="n">
        <v>0</v>
      </c>
      <c r="P3306" s="7" t="n">
        <v>217</v>
      </c>
      <c r="Q3306" s="7" t="n">
        <v>0</v>
      </c>
      <c r="R3306" s="7" t="n">
        <v>0</v>
      </c>
      <c r="S3306" s="7"/>
      <c r="T3306" s="7" t="n">
        <v>0</v>
      </c>
      <c r="U3306" s="7" t="n">
        <v>0</v>
      </c>
      <c r="V3306" s="7" t="n">
        <v>0.2238</v>
      </c>
      <c r="W3306" s="7"/>
    </row>
    <row r="3307" customFormat="false" ht="15" hidden="false" customHeight="false" outlineLevel="0" collapsed="false">
      <c r="A3307" s="7" t="s">
        <v>3422</v>
      </c>
      <c r="B3307" s="7" t="s">
        <v>101</v>
      </c>
      <c r="C3307" s="7" t="n">
        <v>46</v>
      </c>
      <c r="D3307" s="7" t="s">
        <v>102</v>
      </c>
      <c r="E3307" s="7" t="n">
        <v>225</v>
      </c>
      <c r="F3307" s="7" t="n">
        <v>3</v>
      </c>
      <c r="G3307" s="14" t="n">
        <v>12766.25</v>
      </c>
      <c r="H3307" s="14" t="n">
        <v>0</v>
      </c>
      <c r="I3307" s="14" t="n">
        <v>0</v>
      </c>
      <c r="J3307" s="14" t="n">
        <v>0</v>
      </c>
      <c r="K3307" s="14" t="n">
        <v>139700</v>
      </c>
      <c r="L3307" s="14" t="n">
        <v>0</v>
      </c>
      <c r="M3307" s="14"/>
      <c r="N3307" s="14"/>
      <c r="O3307" s="14" t="n">
        <v>0</v>
      </c>
      <c r="P3307" s="7" t="n">
        <v>9</v>
      </c>
      <c r="Q3307" s="7" t="n">
        <v>26</v>
      </c>
      <c r="R3307" s="7" t="n">
        <v>0</v>
      </c>
      <c r="S3307" s="7" t="n">
        <v>0.683</v>
      </c>
      <c r="T3307" s="7" t="n">
        <v>0</v>
      </c>
      <c r="U3307" s="7" t="n">
        <v>0</v>
      </c>
      <c r="V3307" s="7" t="n">
        <v>0.0594</v>
      </c>
      <c r="W3307" s="7"/>
    </row>
    <row r="3308" customFormat="false" ht="15" hidden="false" customHeight="false" outlineLevel="0" collapsed="false">
      <c r="A3308" s="7" t="s">
        <v>3423</v>
      </c>
      <c r="B3308" s="7" t="s">
        <v>101</v>
      </c>
      <c r="C3308" s="7" t="n">
        <v>40</v>
      </c>
      <c r="D3308" s="7" t="s">
        <v>104</v>
      </c>
      <c r="E3308" s="7" t="n">
        <v>77</v>
      </c>
      <c r="F3308" s="7" t="n">
        <v>3</v>
      </c>
      <c r="G3308" s="14" t="n">
        <v>4362.86</v>
      </c>
      <c r="H3308" s="14" t="n">
        <v>0</v>
      </c>
      <c r="I3308" s="14" t="n">
        <v>0</v>
      </c>
      <c r="J3308" s="14" t="n">
        <v>0</v>
      </c>
      <c r="K3308" s="14" t="n">
        <v>189700</v>
      </c>
      <c r="L3308" s="14" t="n">
        <v>13170</v>
      </c>
      <c r="M3308" s="14"/>
      <c r="N3308" s="14"/>
      <c r="O3308" s="14" t="n">
        <v>0</v>
      </c>
      <c r="P3308" s="7" t="n">
        <v>19</v>
      </c>
      <c r="Q3308" s="7" t="n">
        <v>47</v>
      </c>
      <c r="R3308" s="7" t="n">
        <v>0</v>
      </c>
      <c r="S3308" s="7" t="n">
        <v>0.556</v>
      </c>
      <c r="T3308" s="7" t="n">
        <v>0</v>
      </c>
      <c r="U3308" s="7" t="n">
        <v>0</v>
      </c>
      <c r="V3308" s="7" t="n">
        <v>0.0325</v>
      </c>
      <c r="W3308" s="7"/>
    </row>
    <row r="3309" customFormat="false" ht="15" hidden="false" customHeight="false" outlineLevel="0" collapsed="false">
      <c r="A3309" s="7" t="s">
        <v>3424</v>
      </c>
      <c r="B3309" s="7" t="s">
        <v>101</v>
      </c>
      <c r="C3309" s="7" t="n">
        <v>45</v>
      </c>
      <c r="D3309" s="7" t="s">
        <v>102</v>
      </c>
      <c r="E3309" s="7" t="n">
        <v>47</v>
      </c>
      <c r="F3309" s="7" t="n">
        <v>3</v>
      </c>
      <c r="G3309" s="14" t="n">
        <v>2846.54</v>
      </c>
      <c r="H3309" s="14" t="n">
        <v>20829.18</v>
      </c>
      <c r="I3309" s="14" t="n">
        <v>0</v>
      </c>
      <c r="J3309" s="14" t="n">
        <v>0</v>
      </c>
      <c r="K3309" s="14" t="n">
        <v>0</v>
      </c>
      <c r="L3309" s="14" t="n">
        <v>0</v>
      </c>
      <c r="M3309" s="14" t="n">
        <v>14000</v>
      </c>
      <c r="N3309" s="14" t="n">
        <v>23.1</v>
      </c>
      <c r="O3309" s="14" t="n">
        <v>400.09</v>
      </c>
      <c r="P3309" s="7" t="n">
        <v>12</v>
      </c>
      <c r="Q3309" s="7" t="n">
        <v>17</v>
      </c>
      <c r="R3309" s="7" t="n">
        <v>17</v>
      </c>
      <c r="S3309" s="7" t="n">
        <v>0.925</v>
      </c>
      <c r="T3309" s="7" t="n">
        <v>0</v>
      </c>
      <c r="U3309" s="7" t="n">
        <v>0</v>
      </c>
      <c r="V3309" s="7" t="n">
        <v>0.1056</v>
      </c>
      <c r="W3309" s="7"/>
    </row>
    <row r="3310" customFormat="false" ht="15" hidden="false" customHeight="false" outlineLevel="0" collapsed="false">
      <c r="A3310" s="7" t="s">
        <v>3425</v>
      </c>
      <c r="B3310" s="7" t="s">
        <v>101</v>
      </c>
      <c r="C3310" s="7" t="n">
        <v>23</v>
      </c>
      <c r="D3310" s="7" t="s">
        <v>104</v>
      </c>
      <c r="E3310" s="7" t="n">
        <v>20</v>
      </c>
      <c r="F3310" s="7" t="n">
        <v>2</v>
      </c>
      <c r="G3310" s="14" t="n">
        <v>1595.23</v>
      </c>
      <c r="H3310" s="14" t="n">
        <v>0</v>
      </c>
      <c r="I3310" s="14" t="n">
        <v>0</v>
      </c>
      <c r="J3310" s="14" t="n">
        <v>0</v>
      </c>
      <c r="K3310" s="14" t="n">
        <v>0</v>
      </c>
      <c r="L3310" s="14" t="n">
        <v>9250</v>
      </c>
      <c r="M3310" s="14"/>
      <c r="N3310" s="14"/>
      <c r="O3310" s="14" t="n">
        <v>0</v>
      </c>
      <c r="P3310" s="7" t="n">
        <v>19</v>
      </c>
      <c r="Q3310" s="7" t="n">
        <v>20</v>
      </c>
      <c r="R3310" s="7" t="n">
        <v>8</v>
      </c>
      <c r="S3310" s="7" t="n">
        <v>0.813</v>
      </c>
      <c r="T3310" s="7" t="n">
        <v>0</v>
      </c>
      <c r="U3310" s="7" t="n">
        <v>0</v>
      </c>
      <c r="V3310" s="7" t="n">
        <v>0.0397</v>
      </c>
      <c r="W3310" s="7"/>
    </row>
    <row r="3311" customFormat="false" ht="15" hidden="false" customHeight="false" outlineLevel="0" collapsed="false">
      <c r="A3311" s="7" t="s">
        <v>3426</v>
      </c>
      <c r="B3311" s="7" t="s">
        <v>106</v>
      </c>
      <c r="C3311" s="7" t="n">
        <v>50</v>
      </c>
      <c r="D3311" s="7" t="s">
        <v>104</v>
      </c>
      <c r="E3311" s="7" t="n">
        <v>159</v>
      </c>
      <c r="F3311" s="7" t="n">
        <v>3</v>
      </c>
      <c r="G3311" s="14" t="n">
        <v>1655.87</v>
      </c>
      <c r="H3311" s="14" t="n">
        <v>5813.68</v>
      </c>
      <c r="I3311" s="14" t="n">
        <v>0</v>
      </c>
      <c r="J3311" s="14" t="n">
        <v>0</v>
      </c>
      <c r="K3311" s="14" t="n">
        <v>137100</v>
      </c>
      <c r="L3311" s="14" t="n">
        <v>0</v>
      </c>
      <c r="M3311" s="14"/>
      <c r="N3311" s="14"/>
      <c r="O3311" s="14" t="n">
        <v>0</v>
      </c>
      <c r="P3311" s="7" t="n">
        <v>76</v>
      </c>
      <c r="Q3311" s="7" t="n">
        <v>8</v>
      </c>
      <c r="R3311" s="7" t="n">
        <v>11</v>
      </c>
      <c r="S3311" s="7" t="n">
        <v>0.757</v>
      </c>
      <c r="T3311" s="7" t="n">
        <v>2</v>
      </c>
      <c r="U3311" s="7" t="n">
        <v>1</v>
      </c>
      <c r="V3311" s="7" t="n">
        <v>0.2125</v>
      </c>
      <c r="W3311" s="7"/>
    </row>
    <row r="3312" customFormat="false" ht="15" hidden="false" customHeight="false" outlineLevel="0" collapsed="false">
      <c r="A3312" s="7" t="s">
        <v>3427</v>
      </c>
      <c r="B3312" s="7" t="s">
        <v>101</v>
      </c>
      <c r="C3312" s="7" t="n">
        <v>35</v>
      </c>
      <c r="D3312" s="7" t="s">
        <v>102</v>
      </c>
      <c r="E3312" s="7" t="n">
        <v>44</v>
      </c>
      <c r="F3312" s="7" t="n">
        <v>3</v>
      </c>
      <c r="G3312" s="14" t="n">
        <v>6469.62</v>
      </c>
      <c r="H3312" s="14" t="n">
        <v>0</v>
      </c>
      <c r="I3312" s="14" t="n">
        <v>0</v>
      </c>
      <c r="J3312" s="14" t="n">
        <v>0</v>
      </c>
      <c r="K3312" s="14" t="n">
        <v>193600</v>
      </c>
      <c r="L3312" s="14" t="n">
        <v>0</v>
      </c>
      <c r="M3312" s="14"/>
      <c r="N3312" s="14"/>
      <c r="O3312" s="14" t="n">
        <v>0</v>
      </c>
      <c r="P3312" s="7" t="n">
        <v>8</v>
      </c>
      <c r="Q3312" s="7" t="n">
        <v>16</v>
      </c>
      <c r="R3312" s="7" t="n">
        <v>10</v>
      </c>
      <c r="S3312" s="7" t="n">
        <v>0.852</v>
      </c>
      <c r="T3312" s="7" t="n">
        <v>0</v>
      </c>
      <c r="U3312" s="7" t="n">
        <v>0</v>
      </c>
      <c r="V3312" s="7" t="n">
        <v>0.1116</v>
      </c>
      <c r="W3312" s="7"/>
    </row>
    <row r="3313" customFormat="false" ht="15" hidden="false" customHeight="false" outlineLevel="0" collapsed="false">
      <c r="A3313" s="7" t="s">
        <v>3428</v>
      </c>
      <c r="B3313" s="7" t="s">
        <v>108</v>
      </c>
      <c r="C3313" s="7" t="n">
        <v>19</v>
      </c>
      <c r="D3313" s="7" t="s">
        <v>102</v>
      </c>
      <c r="E3313" s="7" t="n">
        <v>3</v>
      </c>
      <c r="F3313" s="7" t="n">
        <v>3</v>
      </c>
      <c r="G3313" s="14" t="n">
        <v>260.95</v>
      </c>
      <c r="H3313" s="14" t="n">
        <v>13870.3</v>
      </c>
      <c r="I3313" s="14" t="n">
        <v>0</v>
      </c>
      <c r="J3313" s="14" t="n">
        <v>0</v>
      </c>
      <c r="K3313" s="14" t="n">
        <v>0</v>
      </c>
      <c r="L3313" s="14" t="n">
        <v>0</v>
      </c>
      <c r="M3313" s="14" t="n">
        <v>3300</v>
      </c>
      <c r="N3313" s="14" t="n">
        <v>52.6</v>
      </c>
      <c r="O3313" s="14" t="n">
        <v>0</v>
      </c>
      <c r="P3313" s="7" t="n">
        <v>326</v>
      </c>
      <c r="Q3313" s="7" t="n">
        <v>0</v>
      </c>
      <c r="R3313" s="7" t="n">
        <v>0</v>
      </c>
      <c r="S3313" s="7"/>
      <c r="T3313" s="7" t="n">
        <v>0</v>
      </c>
      <c r="U3313" s="7" t="n">
        <v>1</v>
      </c>
      <c r="V3313" s="7" t="n">
        <v>0.4192</v>
      </c>
      <c r="W3313" s="7"/>
    </row>
    <row r="3314" customFormat="false" ht="15" hidden="false" customHeight="false" outlineLevel="0" collapsed="false">
      <c r="A3314" s="7" t="s">
        <v>3429</v>
      </c>
      <c r="B3314" s="7" t="s">
        <v>108</v>
      </c>
      <c r="C3314" s="7" t="n">
        <v>38</v>
      </c>
      <c r="D3314" s="7" t="s">
        <v>104</v>
      </c>
      <c r="E3314" s="7" t="n">
        <v>97</v>
      </c>
      <c r="F3314" s="7" t="n">
        <v>4</v>
      </c>
      <c r="G3314" s="14" t="n">
        <v>9077.53</v>
      </c>
      <c r="H3314" s="14" t="n">
        <v>5521.57</v>
      </c>
      <c r="I3314" s="14" t="n">
        <v>0</v>
      </c>
      <c r="J3314" s="14" t="n">
        <v>0</v>
      </c>
      <c r="K3314" s="14" t="n">
        <v>0</v>
      </c>
      <c r="L3314" s="14" t="n">
        <v>26620</v>
      </c>
      <c r="M3314" s="14" t="n">
        <v>9600</v>
      </c>
      <c r="N3314" s="14" t="n">
        <v>48.7</v>
      </c>
      <c r="O3314" s="14" t="n">
        <v>249.3</v>
      </c>
      <c r="P3314" s="7" t="n">
        <v>2</v>
      </c>
      <c r="Q3314" s="7" t="n">
        <v>32</v>
      </c>
      <c r="R3314" s="7" t="n">
        <v>14</v>
      </c>
      <c r="S3314" s="7" t="n">
        <v>0.716</v>
      </c>
      <c r="T3314" s="7" t="n">
        <v>0</v>
      </c>
      <c r="U3314" s="7" t="n">
        <v>0</v>
      </c>
      <c r="V3314" s="7" t="n">
        <v>0.0174</v>
      </c>
      <c r="W3314" s="7"/>
    </row>
    <row r="3315" customFormat="false" ht="15" hidden="false" customHeight="false" outlineLevel="0" collapsed="false">
      <c r="A3315" s="7" t="s">
        <v>3430</v>
      </c>
      <c r="B3315" s="7" t="s">
        <v>101</v>
      </c>
      <c r="C3315" s="7" t="n">
        <v>45</v>
      </c>
      <c r="D3315" s="7" t="s">
        <v>104</v>
      </c>
      <c r="E3315" s="7" t="n">
        <v>40</v>
      </c>
      <c r="F3315" s="7" t="n">
        <v>5</v>
      </c>
      <c r="G3315" s="14" t="n">
        <v>11347.21</v>
      </c>
      <c r="H3315" s="14" t="n">
        <v>24614.33</v>
      </c>
      <c r="I3315" s="14" t="n">
        <v>52700</v>
      </c>
      <c r="J3315" s="14" t="n">
        <v>369482.55</v>
      </c>
      <c r="K3315" s="14" t="n">
        <v>0</v>
      </c>
      <c r="L3315" s="14" t="n">
        <v>0</v>
      </c>
      <c r="M3315" s="14" t="n">
        <v>10600</v>
      </c>
      <c r="N3315" s="14" t="n">
        <v>13.2</v>
      </c>
      <c r="O3315" s="14" t="n">
        <v>243.78</v>
      </c>
      <c r="P3315" s="7" t="n">
        <v>39</v>
      </c>
      <c r="Q3315" s="7" t="n">
        <v>27</v>
      </c>
      <c r="R3315" s="7" t="n">
        <v>5</v>
      </c>
      <c r="S3315" s="7" t="n">
        <v>0.485</v>
      </c>
      <c r="T3315" s="7" t="n">
        <v>0</v>
      </c>
      <c r="U3315" s="7" t="n">
        <v>0</v>
      </c>
      <c r="V3315" s="7" t="n">
        <v>0.0182</v>
      </c>
      <c r="W3315" s="7"/>
    </row>
    <row r="3316" customFormat="false" ht="15" hidden="false" customHeight="false" outlineLevel="0" collapsed="false">
      <c r="A3316" s="7" t="s">
        <v>3431</v>
      </c>
      <c r="B3316" s="7" t="s">
        <v>101</v>
      </c>
      <c r="C3316" s="7" t="n">
        <v>37</v>
      </c>
      <c r="D3316" s="7" t="s">
        <v>102</v>
      </c>
      <c r="E3316" s="7" t="n">
        <v>69</v>
      </c>
      <c r="F3316" s="7" t="n">
        <v>4</v>
      </c>
      <c r="G3316" s="14" t="n">
        <v>5564.11</v>
      </c>
      <c r="H3316" s="14" t="n">
        <v>64300.85</v>
      </c>
      <c r="I3316" s="14" t="n">
        <v>52900</v>
      </c>
      <c r="J3316" s="14" t="n">
        <v>0</v>
      </c>
      <c r="K3316" s="14" t="n">
        <v>0</v>
      </c>
      <c r="L3316" s="14" t="n">
        <v>0</v>
      </c>
      <c r="M3316" s="14" t="n">
        <v>22900</v>
      </c>
      <c r="N3316" s="14" t="n">
        <v>21.2</v>
      </c>
      <c r="O3316" s="14" t="n">
        <v>718.62</v>
      </c>
      <c r="P3316" s="7" t="n">
        <v>57</v>
      </c>
      <c r="Q3316" s="7" t="n">
        <v>21</v>
      </c>
      <c r="R3316" s="7" t="n">
        <v>10</v>
      </c>
      <c r="S3316" s="7" t="n">
        <v>0.784</v>
      </c>
      <c r="T3316" s="7" t="n">
        <v>0</v>
      </c>
      <c r="U3316" s="7" t="n">
        <v>0</v>
      </c>
      <c r="V3316" s="7" t="n">
        <v>0.0776</v>
      </c>
      <c r="W3316" s="7"/>
    </row>
    <row r="3317" customFormat="false" ht="15" hidden="false" customHeight="false" outlineLevel="0" collapsed="false">
      <c r="A3317" s="7" t="s">
        <v>3432</v>
      </c>
      <c r="B3317" s="7" t="s">
        <v>101</v>
      </c>
      <c r="C3317" s="7" t="n">
        <v>44</v>
      </c>
      <c r="D3317" s="7" t="s">
        <v>104</v>
      </c>
      <c r="E3317" s="7" t="n">
        <v>57</v>
      </c>
      <c r="F3317" s="7" t="n">
        <v>4</v>
      </c>
      <c r="G3317" s="14" t="n">
        <v>15803.35</v>
      </c>
      <c r="H3317" s="14" t="n">
        <v>0</v>
      </c>
      <c r="I3317" s="14" t="n">
        <v>546000</v>
      </c>
      <c r="J3317" s="14" t="n">
        <v>0</v>
      </c>
      <c r="K3317" s="14" t="n">
        <v>212000</v>
      </c>
      <c r="L3317" s="14" t="n">
        <v>0</v>
      </c>
      <c r="M3317" s="14" t="n">
        <v>28700</v>
      </c>
      <c r="N3317" s="14" t="n">
        <v>17.5</v>
      </c>
      <c r="O3317" s="14" t="n">
        <v>662</v>
      </c>
      <c r="P3317" s="7" t="n">
        <v>9</v>
      </c>
      <c r="Q3317" s="7" t="n">
        <v>23</v>
      </c>
      <c r="R3317" s="7" t="n">
        <v>9</v>
      </c>
      <c r="S3317" s="7" t="n">
        <v>0.879</v>
      </c>
      <c r="T3317" s="7" t="n">
        <v>0</v>
      </c>
      <c r="U3317" s="7" t="n">
        <v>0</v>
      </c>
      <c r="V3317" s="7" t="n">
        <v>0.0298</v>
      </c>
      <c r="W3317" s="7"/>
    </row>
    <row r="3318" customFormat="false" ht="15" hidden="false" customHeight="false" outlineLevel="0" collapsed="false">
      <c r="A3318" s="7" t="s">
        <v>3433</v>
      </c>
      <c r="B3318" s="7" t="s">
        <v>108</v>
      </c>
      <c r="C3318" s="7" t="n">
        <v>33</v>
      </c>
      <c r="D3318" s="7" t="s">
        <v>104</v>
      </c>
      <c r="E3318" s="7" t="n">
        <v>9</v>
      </c>
      <c r="F3318" s="7" t="n">
        <v>2</v>
      </c>
      <c r="G3318" s="14" t="n">
        <v>1351.27</v>
      </c>
      <c r="H3318" s="14" t="n">
        <v>6156.03</v>
      </c>
      <c r="I3318" s="14" t="n">
        <v>0</v>
      </c>
      <c r="J3318" s="14" t="n">
        <v>0</v>
      </c>
      <c r="K3318" s="14" t="n">
        <v>0</v>
      </c>
      <c r="L3318" s="14" t="n">
        <v>0</v>
      </c>
      <c r="M3318" s="14"/>
      <c r="N3318" s="14"/>
      <c r="O3318" s="14" t="n">
        <v>0</v>
      </c>
      <c r="P3318" s="7" t="n">
        <v>9</v>
      </c>
      <c r="Q3318" s="7" t="n">
        <v>28</v>
      </c>
      <c r="R3318" s="7" t="n">
        <v>0</v>
      </c>
      <c r="S3318" s="7" t="n">
        <v>0.725</v>
      </c>
      <c r="T3318" s="7" t="n">
        <v>0</v>
      </c>
      <c r="U3318" s="7" t="n">
        <v>0</v>
      </c>
      <c r="V3318" s="7" t="n">
        <v>0.0289</v>
      </c>
      <c r="W3318" s="7"/>
    </row>
    <row r="3319" customFormat="false" ht="15" hidden="false" customHeight="false" outlineLevel="0" collapsed="false">
      <c r="A3319" s="7" t="s">
        <v>3434</v>
      </c>
      <c r="B3319" s="7" t="s">
        <v>101</v>
      </c>
      <c r="C3319" s="7" t="n">
        <v>53</v>
      </c>
      <c r="D3319" s="7" t="s">
        <v>102</v>
      </c>
      <c r="E3319" s="7" t="n">
        <v>257</v>
      </c>
      <c r="F3319" s="7" t="n">
        <v>2</v>
      </c>
      <c r="G3319" s="14" t="n">
        <v>6855.46</v>
      </c>
      <c r="H3319" s="14" t="n">
        <v>11747.37</v>
      </c>
      <c r="I3319" s="14" t="n">
        <v>0</v>
      </c>
      <c r="J3319" s="14" t="n">
        <v>0</v>
      </c>
      <c r="K3319" s="14" t="n">
        <v>0</v>
      </c>
      <c r="L3319" s="14" t="n">
        <v>0</v>
      </c>
      <c r="M3319" s="14"/>
      <c r="N3319" s="14"/>
      <c r="O3319" s="14" t="n">
        <v>0</v>
      </c>
      <c r="P3319" s="7" t="n">
        <v>0</v>
      </c>
      <c r="Q3319" s="7" t="n">
        <v>15</v>
      </c>
      <c r="R3319" s="7" t="n">
        <v>0</v>
      </c>
      <c r="S3319" s="7" t="n">
        <v>0.275</v>
      </c>
      <c r="T3319" s="7" t="n">
        <v>0</v>
      </c>
      <c r="U3319" s="7" t="n">
        <v>0</v>
      </c>
      <c r="V3319" s="7" t="n">
        <v>0.1128</v>
      </c>
      <c r="W3319" s="7"/>
    </row>
    <row r="3320" customFormat="false" ht="15" hidden="false" customHeight="false" outlineLevel="0" collapsed="false">
      <c r="A3320" s="7" t="s">
        <v>3435</v>
      </c>
      <c r="B3320" s="7" t="s">
        <v>108</v>
      </c>
      <c r="C3320" s="7" t="n">
        <v>52</v>
      </c>
      <c r="D3320" s="7" t="s">
        <v>104</v>
      </c>
      <c r="E3320" s="7" t="n">
        <v>103</v>
      </c>
      <c r="F3320" s="7" t="n">
        <v>4</v>
      </c>
      <c r="G3320" s="14" t="n">
        <v>7227.09</v>
      </c>
      <c r="H3320" s="14" t="n">
        <v>36602.81</v>
      </c>
      <c r="I3320" s="14" t="n">
        <v>0</v>
      </c>
      <c r="J3320" s="14" t="n">
        <v>0</v>
      </c>
      <c r="K3320" s="14" t="n">
        <v>282400</v>
      </c>
      <c r="L3320" s="14" t="n">
        <v>0</v>
      </c>
      <c r="M3320" s="14" t="n">
        <v>20200</v>
      </c>
      <c r="N3320" s="14" t="n">
        <v>47</v>
      </c>
      <c r="O3320" s="14" t="n">
        <v>226.97</v>
      </c>
      <c r="P3320" s="7" t="n">
        <v>11</v>
      </c>
      <c r="Q3320" s="7" t="n">
        <v>24</v>
      </c>
      <c r="R3320" s="7" t="n">
        <v>6</v>
      </c>
      <c r="S3320" s="7" t="n">
        <v>0.614</v>
      </c>
      <c r="T3320" s="7" t="n">
        <v>0</v>
      </c>
      <c r="U3320" s="7" t="n">
        <v>0</v>
      </c>
      <c r="V3320" s="7" t="n">
        <v>0.0321</v>
      </c>
      <c r="W3320" s="7"/>
    </row>
    <row r="3321" customFormat="false" ht="15" hidden="false" customHeight="false" outlineLevel="0" collapsed="false">
      <c r="A3321" s="7" t="s">
        <v>3436</v>
      </c>
      <c r="B3321" s="7" t="s">
        <v>108</v>
      </c>
      <c r="C3321" s="7" t="n">
        <v>59</v>
      </c>
      <c r="D3321" s="7" t="s">
        <v>104</v>
      </c>
      <c r="E3321" s="7" t="n">
        <v>109</v>
      </c>
      <c r="F3321" s="7" t="n">
        <v>4</v>
      </c>
      <c r="G3321" s="14" t="n">
        <v>4185.03</v>
      </c>
      <c r="H3321" s="14" t="n">
        <v>18861.13</v>
      </c>
      <c r="I3321" s="14" t="n">
        <v>0</v>
      </c>
      <c r="J3321" s="14" t="n">
        <v>520356.1</v>
      </c>
      <c r="K3321" s="14" t="n">
        <v>0</v>
      </c>
      <c r="L3321" s="14" t="n">
        <v>0</v>
      </c>
      <c r="M3321" s="14" t="n">
        <v>31600</v>
      </c>
      <c r="N3321" s="14" t="n">
        <v>36.5</v>
      </c>
      <c r="O3321" s="14" t="n">
        <v>0</v>
      </c>
      <c r="P3321" s="7" t="n">
        <v>295</v>
      </c>
      <c r="Q3321" s="7" t="n">
        <v>0</v>
      </c>
      <c r="R3321" s="7" t="n">
        <v>0</v>
      </c>
      <c r="S3321" s="7"/>
      <c r="T3321" s="7" t="n">
        <v>0</v>
      </c>
      <c r="U3321" s="7" t="n">
        <v>0</v>
      </c>
      <c r="V3321" s="7" t="n">
        <v>0.1124</v>
      </c>
      <c r="W3321" s="7"/>
    </row>
    <row r="3322" customFormat="false" ht="15" hidden="false" customHeight="false" outlineLevel="0" collapsed="false">
      <c r="A3322" s="7" t="s">
        <v>3437</v>
      </c>
      <c r="B3322" s="7" t="s">
        <v>101</v>
      </c>
      <c r="C3322" s="7" t="n">
        <v>60</v>
      </c>
      <c r="D3322" s="7" t="s">
        <v>104</v>
      </c>
      <c r="E3322" s="7" t="n">
        <v>90</v>
      </c>
      <c r="F3322" s="7" t="n">
        <v>4</v>
      </c>
      <c r="G3322" s="14" t="n">
        <v>18175.79</v>
      </c>
      <c r="H3322" s="14" t="n">
        <v>22499.33</v>
      </c>
      <c r="I3322" s="14" t="n">
        <v>0</v>
      </c>
      <c r="J3322" s="14" t="n">
        <v>0</v>
      </c>
      <c r="K3322" s="14" t="n">
        <v>567600</v>
      </c>
      <c r="L3322" s="14" t="n">
        <v>0</v>
      </c>
      <c r="M3322" s="14" t="n">
        <v>33400</v>
      </c>
      <c r="N3322" s="14" t="n">
        <v>54.5</v>
      </c>
      <c r="O3322" s="14" t="n">
        <v>2434.01</v>
      </c>
      <c r="P3322" s="7" t="n">
        <v>7</v>
      </c>
      <c r="Q3322" s="7" t="n">
        <v>62</v>
      </c>
      <c r="R3322" s="7" t="n">
        <v>0</v>
      </c>
      <c r="S3322" s="7" t="n">
        <v>0.424</v>
      </c>
      <c r="T3322" s="7" t="n">
        <v>0</v>
      </c>
      <c r="U3322" s="7" t="n">
        <v>0</v>
      </c>
      <c r="V3322" s="7" t="n">
        <v>0.0182</v>
      </c>
      <c r="W3322" s="7" t="s">
        <v>137</v>
      </c>
    </row>
    <row r="3323" customFormat="false" ht="15" hidden="false" customHeight="false" outlineLevel="0" collapsed="false">
      <c r="A3323" s="7" t="s">
        <v>3438</v>
      </c>
      <c r="B3323" s="7" t="s">
        <v>108</v>
      </c>
      <c r="C3323" s="7" t="n">
        <v>43</v>
      </c>
      <c r="D3323" s="7" t="s">
        <v>102</v>
      </c>
      <c r="E3323" s="7" t="n">
        <v>54</v>
      </c>
      <c r="F3323" s="7" t="n">
        <v>3</v>
      </c>
      <c r="G3323" s="14" t="n">
        <v>10730.91</v>
      </c>
      <c r="H3323" s="14" t="n">
        <v>51486.93</v>
      </c>
      <c r="I3323" s="14" t="n">
        <v>0</v>
      </c>
      <c r="J3323" s="14" t="n">
        <v>0</v>
      </c>
      <c r="K3323" s="14" t="n">
        <v>0</v>
      </c>
      <c r="L3323" s="14" t="n">
        <v>0</v>
      </c>
      <c r="M3323" s="14" t="n">
        <v>14500</v>
      </c>
      <c r="N3323" s="14" t="n">
        <v>61.4</v>
      </c>
      <c r="O3323" s="14" t="n">
        <v>385.69</v>
      </c>
      <c r="P3323" s="7" t="n">
        <v>9</v>
      </c>
      <c r="Q3323" s="7" t="n">
        <v>18</v>
      </c>
      <c r="R3323" s="7" t="n">
        <v>4</v>
      </c>
      <c r="S3323" s="7" t="n">
        <v>0.622</v>
      </c>
      <c r="T3323" s="7" t="n">
        <v>0</v>
      </c>
      <c r="U3323" s="7" t="n">
        <v>0</v>
      </c>
      <c r="V3323" s="7" t="n">
        <v>0.1035</v>
      </c>
      <c r="W3323" s="7"/>
    </row>
    <row r="3324" customFormat="false" ht="15" hidden="false" customHeight="false" outlineLevel="0" collapsed="false">
      <c r="A3324" s="7" t="s">
        <v>3439</v>
      </c>
      <c r="B3324" s="7" t="s">
        <v>106</v>
      </c>
      <c r="C3324" s="7" t="n">
        <v>53</v>
      </c>
      <c r="D3324" s="7" t="s">
        <v>102</v>
      </c>
      <c r="E3324" s="7" t="n">
        <v>167</v>
      </c>
      <c r="F3324" s="7" t="n">
        <v>2</v>
      </c>
      <c r="G3324" s="14" t="n">
        <v>4910.96</v>
      </c>
      <c r="H3324" s="14" t="n">
        <v>0</v>
      </c>
      <c r="I3324" s="14" t="n">
        <v>0</v>
      </c>
      <c r="J3324" s="14" t="n">
        <v>0</v>
      </c>
      <c r="K3324" s="14" t="n">
        <v>0</v>
      </c>
      <c r="L3324" s="14" t="n">
        <v>22540</v>
      </c>
      <c r="M3324" s="14"/>
      <c r="N3324" s="14"/>
      <c r="O3324" s="14" t="n">
        <v>0</v>
      </c>
      <c r="P3324" s="7" t="n">
        <v>9</v>
      </c>
      <c r="Q3324" s="7" t="n">
        <v>47</v>
      </c>
      <c r="R3324" s="7" t="n">
        <v>16</v>
      </c>
      <c r="S3324" s="7" t="n">
        <v>0.594</v>
      </c>
      <c r="T3324" s="7" t="n">
        <v>0</v>
      </c>
      <c r="U3324" s="7" t="n">
        <v>0</v>
      </c>
      <c r="V3324" s="7" t="n">
        <v>0.0631</v>
      </c>
      <c r="W3324" s="7"/>
    </row>
    <row r="3325" customFormat="false" ht="15" hidden="false" customHeight="false" outlineLevel="0" collapsed="false">
      <c r="A3325" s="7" t="s">
        <v>3440</v>
      </c>
      <c r="B3325" s="7" t="s">
        <v>106</v>
      </c>
      <c r="C3325" s="7" t="n">
        <v>19</v>
      </c>
      <c r="D3325" s="7" t="s">
        <v>104</v>
      </c>
      <c r="E3325" s="7" t="n">
        <v>3</v>
      </c>
      <c r="F3325" s="7" t="n">
        <v>2</v>
      </c>
      <c r="G3325" s="14" t="n">
        <v>484.56</v>
      </c>
      <c r="H3325" s="14" t="n">
        <v>5041.15</v>
      </c>
      <c r="I3325" s="14" t="n">
        <v>0</v>
      </c>
      <c r="J3325" s="14" t="n">
        <v>0</v>
      </c>
      <c r="K3325" s="14" t="n">
        <v>0</v>
      </c>
      <c r="L3325" s="14" t="n">
        <v>0</v>
      </c>
      <c r="M3325" s="14"/>
      <c r="N3325" s="14"/>
      <c r="O3325" s="14" t="n">
        <v>0</v>
      </c>
      <c r="P3325" s="7" t="n">
        <v>11</v>
      </c>
      <c r="Q3325" s="7" t="n">
        <v>96</v>
      </c>
      <c r="R3325" s="7" t="n">
        <v>36</v>
      </c>
      <c r="S3325" s="7" t="n">
        <v>0.903</v>
      </c>
      <c r="T3325" s="7" t="n">
        <v>0</v>
      </c>
      <c r="U3325" s="7" t="n">
        <v>0</v>
      </c>
      <c r="V3325" s="7" t="n">
        <v>0.0282</v>
      </c>
      <c r="W3325" s="7"/>
    </row>
    <row r="3326" customFormat="false" ht="15" hidden="false" customHeight="false" outlineLevel="0" collapsed="false">
      <c r="A3326" s="7" t="s">
        <v>3441</v>
      </c>
      <c r="B3326" s="7" t="s">
        <v>101</v>
      </c>
      <c r="C3326" s="7" t="n">
        <v>57</v>
      </c>
      <c r="D3326" s="7" t="s">
        <v>104</v>
      </c>
      <c r="E3326" s="7" t="n">
        <v>231</v>
      </c>
      <c r="F3326" s="7" t="n">
        <v>2</v>
      </c>
      <c r="G3326" s="14" t="n">
        <v>6972.06</v>
      </c>
      <c r="H3326" s="14" t="n">
        <v>0</v>
      </c>
      <c r="I3326" s="14" t="n">
        <v>0</v>
      </c>
      <c r="J3326" s="14" t="n">
        <v>0</v>
      </c>
      <c r="K3326" s="14" t="n">
        <v>208800</v>
      </c>
      <c r="L3326" s="14" t="n">
        <v>0</v>
      </c>
      <c r="M3326" s="14"/>
      <c r="N3326" s="14"/>
      <c r="O3326" s="14" t="n">
        <v>0</v>
      </c>
      <c r="P3326" s="7" t="n">
        <v>8</v>
      </c>
      <c r="Q3326" s="7" t="n">
        <v>10</v>
      </c>
      <c r="R3326" s="7" t="n">
        <v>0</v>
      </c>
      <c r="S3326" s="7" t="n">
        <v>0.258</v>
      </c>
      <c r="T3326" s="7" t="n">
        <v>0</v>
      </c>
      <c r="U3326" s="7" t="n">
        <v>1</v>
      </c>
      <c r="V3326" s="7" t="n">
        <v>0.0705</v>
      </c>
      <c r="W3326" s="7"/>
    </row>
    <row r="3327" customFormat="false" ht="15" hidden="false" customHeight="false" outlineLevel="0" collapsed="false">
      <c r="A3327" s="7" t="s">
        <v>3442</v>
      </c>
      <c r="B3327" s="7" t="s">
        <v>106</v>
      </c>
      <c r="C3327" s="7" t="n">
        <v>62</v>
      </c>
      <c r="D3327" s="7" t="s">
        <v>104</v>
      </c>
      <c r="E3327" s="7" t="n">
        <v>6</v>
      </c>
      <c r="F3327" s="7" t="n">
        <v>3</v>
      </c>
      <c r="G3327" s="14" t="n">
        <v>3594.33</v>
      </c>
      <c r="H3327" s="14" t="n">
        <v>2873.7</v>
      </c>
      <c r="I3327" s="14" t="n">
        <v>0</v>
      </c>
      <c r="J3327" s="14" t="n">
        <v>0</v>
      </c>
      <c r="K3327" s="14" t="n">
        <v>0</v>
      </c>
      <c r="L3327" s="14" t="n">
        <v>15700</v>
      </c>
      <c r="M3327" s="14"/>
      <c r="N3327" s="14"/>
      <c r="O3327" s="14" t="n">
        <v>0</v>
      </c>
      <c r="P3327" s="7" t="n">
        <v>1</v>
      </c>
      <c r="Q3327" s="7" t="n">
        <v>96</v>
      </c>
      <c r="R3327" s="7" t="n">
        <v>0</v>
      </c>
      <c r="S3327" s="7" t="n">
        <v>0.538</v>
      </c>
      <c r="T3327" s="7" t="n">
        <v>0</v>
      </c>
      <c r="U3327" s="7" t="n">
        <v>0</v>
      </c>
      <c r="V3327" s="7" t="n">
        <v>0.0301</v>
      </c>
      <c r="W3327" s="7"/>
    </row>
    <row r="3328" customFormat="false" ht="15" hidden="false" customHeight="false" outlineLevel="0" collapsed="false">
      <c r="A3328" s="7" t="s">
        <v>3443</v>
      </c>
      <c r="B3328" s="7" t="s">
        <v>128</v>
      </c>
      <c r="C3328" s="7" t="n">
        <v>23</v>
      </c>
      <c r="D3328" s="7" t="s">
        <v>102</v>
      </c>
      <c r="E3328" s="7" t="n">
        <v>27</v>
      </c>
      <c r="F3328" s="7" t="n">
        <v>2</v>
      </c>
      <c r="G3328" s="14" t="n">
        <v>1324.99</v>
      </c>
      <c r="H3328" s="14" t="n">
        <v>2354.78</v>
      </c>
      <c r="I3328" s="14" t="n">
        <v>0</v>
      </c>
      <c r="J3328" s="14" t="n">
        <v>0</v>
      </c>
      <c r="K3328" s="14" t="n">
        <v>0</v>
      </c>
      <c r="L3328" s="14" t="n">
        <v>0</v>
      </c>
      <c r="M3328" s="14"/>
      <c r="N3328" s="14"/>
      <c r="O3328" s="14" t="n">
        <v>0</v>
      </c>
      <c r="P3328" s="7" t="n">
        <v>4</v>
      </c>
      <c r="Q3328" s="7" t="n">
        <v>50</v>
      </c>
      <c r="R3328" s="7" t="n">
        <v>0</v>
      </c>
      <c r="S3328" s="7" t="n">
        <v>0.822</v>
      </c>
      <c r="T3328" s="7" t="n">
        <v>0</v>
      </c>
      <c r="U3328" s="7" t="n">
        <v>0</v>
      </c>
      <c r="V3328" s="7" t="n">
        <v>0.0762</v>
      </c>
      <c r="W3328" s="7"/>
    </row>
    <row r="3329" customFormat="false" ht="15" hidden="false" customHeight="false" outlineLevel="0" collapsed="false">
      <c r="A3329" s="7" t="s">
        <v>3444</v>
      </c>
      <c r="B3329" s="7" t="s">
        <v>101</v>
      </c>
      <c r="C3329" s="7" t="n">
        <v>40</v>
      </c>
      <c r="D3329" s="7" t="s">
        <v>102</v>
      </c>
      <c r="E3329" s="7" t="n">
        <v>57</v>
      </c>
      <c r="F3329" s="7" t="n">
        <v>2</v>
      </c>
      <c r="G3329" s="14" t="n">
        <v>6271.87</v>
      </c>
      <c r="H3329" s="14" t="n">
        <v>0</v>
      </c>
      <c r="I3329" s="14" t="n">
        <v>0</v>
      </c>
      <c r="J3329" s="14" t="n">
        <v>0</v>
      </c>
      <c r="K3329" s="14" t="n">
        <v>0</v>
      </c>
      <c r="L3329" s="14" t="n">
        <v>0</v>
      </c>
      <c r="M3329" s="14" t="n">
        <v>26700</v>
      </c>
      <c r="N3329" s="14" t="n">
        <v>14.9</v>
      </c>
      <c r="O3329" s="14" t="n">
        <v>0</v>
      </c>
      <c r="P3329" s="7" t="n">
        <v>164</v>
      </c>
      <c r="Q3329" s="7" t="n">
        <v>0</v>
      </c>
      <c r="R3329" s="7" t="n">
        <v>0</v>
      </c>
      <c r="S3329" s="7"/>
      <c r="T3329" s="7" t="n">
        <v>1</v>
      </c>
      <c r="U3329" s="7" t="n">
        <v>0</v>
      </c>
      <c r="V3329" s="7" t="n">
        <v>0.4704</v>
      </c>
      <c r="W3329" s="7"/>
    </row>
    <row r="3330" customFormat="false" ht="15" hidden="false" customHeight="false" outlineLevel="0" collapsed="false">
      <c r="A3330" s="7" t="s">
        <v>3445</v>
      </c>
      <c r="B3330" s="7" t="s">
        <v>101</v>
      </c>
      <c r="C3330" s="7" t="n">
        <v>37</v>
      </c>
      <c r="D3330" s="7" t="s">
        <v>102</v>
      </c>
      <c r="E3330" s="7" t="n">
        <v>52</v>
      </c>
      <c r="F3330" s="7" t="n">
        <v>3</v>
      </c>
      <c r="G3330" s="14" t="n">
        <v>3484.92</v>
      </c>
      <c r="H3330" s="14" t="n">
        <v>35186.91</v>
      </c>
      <c r="I3330" s="14" t="n">
        <v>0</v>
      </c>
      <c r="J3330" s="14" t="n">
        <v>0</v>
      </c>
      <c r="K3330" s="14" t="n">
        <v>274900</v>
      </c>
      <c r="L3330" s="14" t="n">
        <v>0</v>
      </c>
      <c r="M3330" s="14"/>
      <c r="N3330" s="14"/>
      <c r="O3330" s="14" t="n">
        <v>0</v>
      </c>
      <c r="P3330" s="7" t="n">
        <v>11</v>
      </c>
      <c r="Q3330" s="7" t="n">
        <v>17</v>
      </c>
      <c r="R3330" s="7" t="n">
        <v>3</v>
      </c>
      <c r="S3330" s="7" t="n">
        <v>0.648</v>
      </c>
      <c r="T3330" s="7" t="n">
        <v>0</v>
      </c>
      <c r="U3330" s="7" t="n">
        <v>0</v>
      </c>
      <c r="V3330" s="7" t="n">
        <v>0.079</v>
      </c>
      <c r="W3330" s="7"/>
    </row>
    <row r="3331" customFormat="false" ht="15" hidden="false" customHeight="false" outlineLevel="0" collapsed="false">
      <c r="A3331" s="7" t="s">
        <v>3446</v>
      </c>
      <c r="B3331" s="7" t="s">
        <v>101</v>
      </c>
      <c r="C3331" s="7" t="n">
        <v>24</v>
      </c>
      <c r="D3331" s="7" t="s">
        <v>102</v>
      </c>
      <c r="E3331" s="7" t="n">
        <v>31</v>
      </c>
      <c r="F3331" s="7" t="n">
        <v>6</v>
      </c>
      <c r="G3331" s="14" t="n">
        <v>2786.9</v>
      </c>
      <c r="H3331" s="14" t="n">
        <v>18681.75</v>
      </c>
      <c r="I3331" s="14" t="n">
        <v>0</v>
      </c>
      <c r="J3331" s="14" t="n">
        <v>0</v>
      </c>
      <c r="K3331" s="14" t="n">
        <v>225600</v>
      </c>
      <c r="L3331" s="14" t="n">
        <v>11190</v>
      </c>
      <c r="M3331" s="14" t="n">
        <v>14900</v>
      </c>
      <c r="N3331" s="14" t="n">
        <v>7.7</v>
      </c>
      <c r="O3331" s="14" t="n">
        <v>536.27</v>
      </c>
      <c r="P3331" s="7" t="n">
        <v>30</v>
      </c>
      <c r="Q3331" s="7" t="n">
        <v>10</v>
      </c>
      <c r="R3331" s="7" t="n">
        <v>0</v>
      </c>
      <c r="S3331" s="7" t="n">
        <v>0.835</v>
      </c>
      <c r="T3331" s="7" t="n">
        <v>0</v>
      </c>
      <c r="U3331" s="7" t="n">
        <v>0</v>
      </c>
      <c r="V3331" s="7" t="n">
        <v>0.0649</v>
      </c>
      <c r="W3331" s="7"/>
    </row>
    <row r="3332" customFormat="false" ht="15" hidden="false" customHeight="false" outlineLevel="0" collapsed="false">
      <c r="A3332" s="7" t="s">
        <v>3447</v>
      </c>
      <c r="B3332" s="7" t="s">
        <v>108</v>
      </c>
      <c r="C3332" s="7" t="n">
        <v>42</v>
      </c>
      <c r="D3332" s="7" t="s">
        <v>104</v>
      </c>
      <c r="E3332" s="7" t="n">
        <v>96</v>
      </c>
      <c r="F3332" s="7" t="n">
        <v>3</v>
      </c>
      <c r="G3332" s="14" t="n">
        <v>3731.65</v>
      </c>
      <c r="H3332" s="14" t="n">
        <v>23714.14</v>
      </c>
      <c r="I3332" s="14" t="n">
        <v>0</v>
      </c>
      <c r="J3332" s="14" t="n">
        <v>0</v>
      </c>
      <c r="K3332" s="14" t="n">
        <v>203600</v>
      </c>
      <c r="L3332" s="14" t="n">
        <v>0</v>
      </c>
      <c r="M3332" s="14"/>
      <c r="N3332" s="14"/>
      <c r="O3332" s="14" t="n">
        <v>0</v>
      </c>
      <c r="P3332" s="7" t="n">
        <v>1</v>
      </c>
      <c r="Q3332" s="7" t="n">
        <v>40</v>
      </c>
      <c r="R3332" s="7" t="n">
        <v>18</v>
      </c>
      <c r="S3332" s="7" t="n">
        <v>0.82</v>
      </c>
      <c r="T3332" s="7" t="n">
        <v>0</v>
      </c>
      <c r="U3332" s="7" t="n">
        <v>0</v>
      </c>
      <c r="V3332" s="7" t="n">
        <v>0.016</v>
      </c>
      <c r="W3332" s="7"/>
    </row>
    <row r="3333" customFormat="false" ht="15" hidden="false" customHeight="false" outlineLevel="0" collapsed="false">
      <c r="A3333" s="7" t="s">
        <v>3448</v>
      </c>
      <c r="B3333" s="7" t="s">
        <v>106</v>
      </c>
      <c r="C3333" s="7" t="n">
        <v>22</v>
      </c>
      <c r="D3333" s="7" t="s">
        <v>102</v>
      </c>
      <c r="E3333" s="7" t="n">
        <v>3</v>
      </c>
      <c r="F3333" s="7" t="n">
        <v>1</v>
      </c>
      <c r="G3333" s="14" t="n">
        <v>1181.16</v>
      </c>
      <c r="H3333" s="14" t="n">
        <v>0</v>
      </c>
      <c r="I3333" s="14" t="n">
        <v>0</v>
      </c>
      <c r="J3333" s="14" t="n">
        <v>0</v>
      </c>
      <c r="K3333" s="14" t="n">
        <v>0</v>
      </c>
      <c r="L3333" s="14" t="n">
        <v>0</v>
      </c>
      <c r="M3333" s="14"/>
      <c r="N3333" s="14"/>
      <c r="O3333" s="14" t="n">
        <v>0</v>
      </c>
      <c r="P3333" s="7" t="n">
        <v>22</v>
      </c>
      <c r="Q3333" s="7" t="n">
        <v>1</v>
      </c>
      <c r="R3333" s="7" t="n">
        <v>7</v>
      </c>
      <c r="S3333" s="7" t="n">
        <v>0.739</v>
      </c>
      <c r="T3333" s="7" t="n">
        <v>0</v>
      </c>
      <c r="U3333" s="7" t="n">
        <v>0</v>
      </c>
      <c r="V3333" s="7" t="n">
        <v>0.2158</v>
      </c>
      <c r="W3333" s="7"/>
    </row>
    <row r="3334" customFormat="false" ht="15" hidden="false" customHeight="false" outlineLevel="0" collapsed="false">
      <c r="A3334" s="7" t="s">
        <v>3449</v>
      </c>
      <c r="B3334" s="7" t="s">
        <v>101</v>
      </c>
      <c r="C3334" s="7" t="n">
        <v>55</v>
      </c>
      <c r="D3334" s="7" t="s">
        <v>102</v>
      </c>
      <c r="E3334" s="7" t="n">
        <v>56</v>
      </c>
      <c r="F3334" s="7" t="n">
        <v>3</v>
      </c>
      <c r="G3334" s="14" t="n">
        <v>8046.37</v>
      </c>
      <c r="H3334" s="14" t="n">
        <v>0</v>
      </c>
      <c r="I3334" s="14" t="n">
        <v>0</v>
      </c>
      <c r="J3334" s="14" t="n">
        <v>0</v>
      </c>
      <c r="K3334" s="14" t="n">
        <v>0</v>
      </c>
      <c r="L3334" s="14" t="n">
        <v>18610</v>
      </c>
      <c r="M3334" s="14" t="n">
        <v>7600</v>
      </c>
      <c r="N3334" s="14" t="n">
        <v>8.9</v>
      </c>
      <c r="O3334" s="14" t="n">
        <v>411.93</v>
      </c>
      <c r="P3334" s="7" t="n">
        <v>6</v>
      </c>
      <c r="Q3334" s="7" t="n">
        <v>13</v>
      </c>
      <c r="R3334" s="7" t="n">
        <v>5</v>
      </c>
      <c r="S3334" s="7" t="n">
        <v>0.461</v>
      </c>
      <c r="T3334" s="7" t="n">
        <v>0</v>
      </c>
      <c r="U3334" s="7" t="n">
        <v>0</v>
      </c>
      <c r="V3334" s="7" t="n">
        <v>0.0965</v>
      </c>
      <c r="W3334" s="7"/>
    </row>
    <row r="3335" customFormat="false" ht="15" hidden="false" customHeight="false" outlineLevel="0" collapsed="false">
      <c r="A3335" s="7" t="s">
        <v>3450</v>
      </c>
      <c r="B3335" s="7" t="s">
        <v>108</v>
      </c>
      <c r="C3335" s="7" t="n">
        <v>19</v>
      </c>
      <c r="D3335" s="7" t="s">
        <v>102</v>
      </c>
      <c r="E3335" s="7" t="n">
        <v>3</v>
      </c>
      <c r="F3335" s="7" t="n">
        <v>6</v>
      </c>
      <c r="G3335" s="14" t="n">
        <v>6382.23</v>
      </c>
      <c r="H3335" s="14" t="n">
        <v>10024.24</v>
      </c>
      <c r="I3335" s="14" t="n">
        <v>0</v>
      </c>
      <c r="J3335" s="14" t="n">
        <v>0</v>
      </c>
      <c r="K3335" s="14" t="n">
        <v>125600</v>
      </c>
      <c r="L3335" s="14" t="n">
        <v>11800</v>
      </c>
      <c r="M3335" s="14" t="n">
        <v>5000</v>
      </c>
      <c r="N3335" s="14" t="n">
        <v>7.4</v>
      </c>
      <c r="O3335" s="14" t="n">
        <v>52.8</v>
      </c>
      <c r="P3335" s="7" t="n">
        <v>29</v>
      </c>
      <c r="Q3335" s="7" t="n">
        <v>4</v>
      </c>
      <c r="R3335" s="7" t="n">
        <v>6</v>
      </c>
      <c r="S3335" s="7" t="n">
        <v>0.908</v>
      </c>
      <c r="T3335" s="7" t="n">
        <v>0</v>
      </c>
      <c r="U3335" s="7" t="n">
        <v>0</v>
      </c>
      <c r="V3335" s="7" t="n">
        <v>0.092</v>
      </c>
      <c r="W3335" s="7"/>
    </row>
    <row r="3336" customFormat="false" ht="15" hidden="false" customHeight="false" outlineLevel="0" collapsed="false">
      <c r="A3336" s="7" t="s">
        <v>3451</v>
      </c>
      <c r="B3336" s="7" t="s">
        <v>101</v>
      </c>
      <c r="C3336" s="7" t="n">
        <v>37</v>
      </c>
      <c r="D3336" s="7" t="s">
        <v>104</v>
      </c>
      <c r="E3336" s="7" t="n">
        <v>111</v>
      </c>
      <c r="F3336" s="7" t="n">
        <v>2</v>
      </c>
      <c r="G3336" s="14" t="n">
        <v>5040.71</v>
      </c>
      <c r="H3336" s="14" t="n">
        <v>0</v>
      </c>
      <c r="I3336" s="14" t="n">
        <v>0</v>
      </c>
      <c r="J3336" s="14" t="n">
        <v>0</v>
      </c>
      <c r="K3336" s="14" t="n">
        <v>0</v>
      </c>
      <c r="L3336" s="14" t="n">
        <v>0</v>
      </c>
      <c r="M3336" s="14" t="n">
        <v>9500</v>
      </c>
      <c r="N3336" s="14" t="n">
        <v>9</v>
      </c>
      <c r="O3336" s="14" t="n">
        <v>312.61</v>
      </c>
      <c r="P3336" s="7" t="n">
        <v>6</v>
      </c>
      <c r="Q3336" s="7" t="n">
        <v>27</v>
      </c>
      <c r="R3336" s="7" t="n">
        <v>8</v>
      </c>
      <c r="S3336" s="7" t="n">
        <v>0.631</v>
      </c>
      <c r="T3336" s="7" t="n">
        <v>0</v>
      </c>
      <c r="U3336" s="7" t="n">
        <v>0</v>
      </c>
      <c r="V3336" s="7" t="n">
        <v>0.0269</v>
      </c>
      <c r="W3336" s="7"/>
    </row>
    <row r="3337" customFormat="false" ht="15" hidden="false" customHeight="false" outlineLevel="0" collapsed="false">
      <c r="A3337" s="7" t="s">
        <v>3452</v>
      </c>
      <c r="B3337" s="7" t="s">
        <v>106</v>
      </c>
      <c r="C3337" s="7" t="n">
        <v>39</v>
      </c>
      <c r="D3337" s="7" t="s">
        <v>102</v>
      </c>
      <c r="E3337" s="7" t="n">
        <v>99</v>
      </c>
      <c r="F3337" s="7" t="n">
        <v>3</v>
      </c>
      <c r="G3337" s="14" t="n">
        <v>20445.42</v>
      </c>
      <c r="H3337" s="14" t="n">
        <v>27638.78</v>
      </c>
      <c r="I3337" s="14" t="n">
        <v>0</v>
      </c>
      <c r="J3337" s="14" t="n">
        <v>38012.06</v>
      </c>
      <c r="K3337" s="14" t="n">
        <v>0</v>
      </c>
      <c r="L3337" s="14" t="n">
        <v>0</v>
      </c>
      <c r="M3337" s="14"/>
      <c r="N3337" s="14"/>
      <c r="O3337" s="14" t="n">
        <v>0</v>
      </c>
      <c r="P3337" s="7" t="n">
        <v>16</v>
      </c>
      <c r="Q3337" s="7" t="n">
        <v>18</v>
      </c>
      <c r="R3337" s="7" t="n">
        <v>0</v>
      </c>
      <c r="S3337" s="7" t="n">
        <v>0.796</v>
      </c>
      <c r="T3337" s="7" t="n">
        <v>0</v>
      </c>
      <c r="U3337" s="7" t="n">
        <v>0</v>
      </c>
      <c r="V3337" s="7" t="n">
        <v>0.0565</v>
      </c>
      <c r="W3337" s="7"/>
    </row>
    <row r="3338" customFormat="false" ht="15" hidden="false" customHeight="false" outlineLevel="0" collapsed="false">
      <c r="A3338" s="7" t="s">
        <v>3453</v>
      </c>
      <c r="B3338" s="7" t="s">
        <v>108</v>
      </c>
      <c r="C3338" s="7" t="n">
        <v>36</v>
      </c>
      <c r="D3338" s="7" t="s">
        <v>102</v>
      </c>
      <c r="E3338" s="7" t="n">
        <v>36</v>
      </c>
      <c r="F3338" s="7" t="n">
        <v>1</v>
      </c>
      <c r="G3338" s="14" t="n">
        <v>1494.35</v>
      </c>
      <c r="H3338" s="14" t="n">
        <v>0</v>
      </c>
      <c r="I3338" s="14" t="n">
        <v>0</v>
      </c>
      <c r="J3338" s="14" t="n">
        <v>0</v>
      </c>
      <c r="K3338" s="14" t="n">
        <v>0</v>
      </c>
      <c r="L3338" s="14" t="n">
        <v>0</v>
      </c>
      <c r="M3338" s="14"/>
      <c r="N3338" s="14"/>
      <c r="O3338" s="14" t="n">
        <v>0</v>
      </c>
      <c r="P3338" s="7" t="n">
        <v>23</v>
      </c>
      <c r="Q3338" s="7" t="n">
        <v>18</v>
      </c>
      <c r="R3338" s="7" t="n">
        <v>9</v>
      </c>
      <c r="S3338" s="7" t="n">
        <v>0.604</v>
      </c>
      <c r="T3338" s="7" t="n">
        <v>0</v>
      </c>
      <c r="U3338" s="7" t="n">
        <v>0</v>
      </c>
      <c r="V3338" s="7" t="n">
        <v>0.1137</v>
      </c>
      <c r="W3338" s="7"/>
    </row>
    <row r="3339" customFormat="false" ht="15" hidden="false" customHeight="false" outlineLevel="0" collapsed="false">
      <c r="A3339" s="7" t="s">
        <v>3454</v>
      </c>
      <c r="B3339" s="7" t="s">
        <v>108</v>
      </c>
      <c r="C3339" s="7" t="n">
        <v>32</v>
      </c>
      <c r="D3339" s="7" t="s">
        <v>102</v>
      </c>
      <c r="E3339" s="7" t="n">
        <v>47</v>
      </c>
      <c r="F3339" s="7" t="n">
        <v>3</v>
      </c>
      <c r="G3339" s="14" t="n">
        <v>4797.83</v>
      </c>
      <c r="H3339" s="14" t="n">
        <v>26989.99</v>
      </c>
      <c r="I3339" s="14" t="n">
        <v>0</v>
      </c>
      <c r="J3339" s="14" t="n">
        <v>0</v>
      </c>
      <c r="K3339" s="14" t="n">
        <v>0</v>
      </c>
      <c r="L3339" s="14" t="n">
        <v>0</v>
      </c>
      <c r="M3339" s="14" t="n">
        <v>17600</v>
      </c>
      <c r="N3339" s="14" t="n">
        <v>22.9</v>
      </c>
      <c r="O3339" s="14" t="n">
        <v>334.89</v>
      </c>
      <c r="P3339" s="7" t="n">
        <v>2</v>
      </c>
      <c r="Q3339" s="7" t="n">
        <v>24</v>
      </c>
      <c r="R3339" s="7" t="n">
        <v>10</v>
      </c>
      <c r="S3339" s="7" t="n">
        <v>0.736</v>
      </c>
      <c r="T3339" s="7" t="n">
        <v>0</v>
      </c>
      <c r="U3339" s="7" t="n">
        <v>0</v>
      </c>
      <c r="V3339" s="7" t="n">
        <v>0.0802</v>
      </c>
      <c r="W3339" s="7"/>
    </row>
    <row r="3340" customFormat="false" ht="15" hidden="false" customHeight="false" outlineLevel="0" collapsed="false">
      <c r="A3340" s="7" t="s">
        <v>3455</v>
      </c>
      <c r="B3340" s="7" t="s">
        <v>101</v>
      </c>
      <c r="C3340" s="7" t="n">
        <v>53</v>
      </c>
      <c r="D3340" s="7" t="s">
        <v>104</v>
      </c>
      <c r="E3340" s="7" t="n">
        <v>272</v>
      </c>
      <c r="F3340" s="7" t="n">
        <v>3</v>
      </c>
      <c r="G3340" s="14" t="n">
        <v>3063.62</v>
      </c>
      <c r="H3340" s="14" t="n">
        <v>17970.23</v>
      </c>
      <c r="I3340" s="14" t="n">
        <v>0</v>
      </c>
      <c r="J3340" s="14" t="n">
        <v>0</v>
      </c>
      <c r="K3340" s="14" t="n">
        <v>0</v>
      </c>
      <c r="L3340" s="14" t="n">
        <v>16290</v>
      </c>
      <c r="M3340" s="14"/>
      <c r="N3340" s="14"/>
      <c r="O3340" s="14" t="n">
        <v>0</v>
      </c>
      <c r="P3340" s="7" t="n">
        <v>1</v>
      </c>
      <c r="Q3340" s="7" t="n">
        <v>44</v>
      </c>
      <c r="R3340" s="7" t="n">
        <v>12</v>
      </c>
      <c r="S3340" s="7" t="n">
        <v>0.859</v>
      </c>
      <c r="T3340" s="7" t="n">
        <v>0</v>
      </c>
      <c r="U3340" s="7" t="n">
        <v>0</v>
      </c>
      <c r="V3340" s="7" t="n">
        <v>0.0187</v>
      </c>
      <c r="W3340" s="7"/>
    </row>
    <row r="3341" customFormat="false" ht="15" hidden="false" customHeight="false" outlineLevel="0" collapsed="false">
      <c r="A3341" s="7" t="s">
        <v>3456</v>
      </c>
      <c r="B3341" s="7" t="s">
        <v>101</v>
      </c>
      <c r="C3341" s="7" t="n">
        <v>42</v>
      </c>
      <c r="D3341" s="7" t="s">
        <v>102</v>
      </c>
      <c r="E3341" s="7" t="n">
        <v>232</v>
      </c>
      <c r="F3341" s="7" t="n">
        <v>2</v>
      </c>
      <c r="G3341" s="14" t="n">
        <v>1767.32</v>
      </c>
      <c r="H3341" s="14" t="n">
        <v>27244.34</v>
      </c>
      <c r="I3341" s="14" t="n">
        <v>0</v>
      </c>
      <c r="J3341" s="14" t="n">
        <v>0</v>
      </c>
      <c r="K3341" s="14" t="n">
        <v>0</v>
      </c>
      <c r="L3341" s="14" t="n">
        <v>0</v>
      </c>
      <c r="M3341" s="14"/>
      <c r="N3341" s="14"/>
      <c r="O3341" s="14" t="n">
        <v>0</v>
      </c>
      <c r="P3341" s="7" t="n">
        <v>414</v>
      </c>
      <c r="Q3341" s="7" t="n">
        <v>0</v>
      </c>
      <c r="R3341" s="7" t="n">
        <v>0</v>
      </c>
      <c r="S3341" s="7"/>
      <c r="T3341" s="7" t="n">
        <v>0</v>
      </c>
      <c r="U3341" s="7" t="n">
        <v>0</v>
      </c>
      <c r="V3341" s="7" t="n">
        <v>0.2792</v>
      </c>
      <c r="W3341" s="7"/>
    </row>
    <row r="3342" customFormat="false" ht="15" hidden="false" customHeight="false" outlineLevel="0" collapsed="false">
      <c r="A3342" s="7" t="s">
        <v>3457</v>
      </c>
      <c r="B3342" s="7" t="s">
        <v>128</v>
      </c>
      <c r="C3342" s="7" t="n">
        <v>35</v>
      </c>
      <c r="D3342" s="7" t="s">
        <v>104</v>
      </c>
      <c r="E3342" s="7" t="n">
        <v>27</v>
      </c>
      <c r="F3342" s="7" t="n">
        <v>1</v>
      </c>
      <c r="G3342" s="14" t="n">
        <v>1522.62</v>
      </c>
      <c r="H3342" s="14" t="n">
        <v>0</v>
      </c>
      <c r="I3342" s="14" t="n">
        <v>0</v>
      </c>
      <c r="J3342" s="14" t="n">
        <v>0</v>
      </c>
      <c r="K3342" s="14" t="n">
        <v>0</v>
      </c>
      <c r="L3342" s="14" t="n">
        <v>0</v>
      </c>
      <c r="M3342" s="14"/>
      <c r="N3342" s="14"/>
      <c r="O3342" s="14" t="n">
        <v>0</v>
      </c>
      <c r="P3342" s="7" t="n">
        <v>7</v>
      </c>
      <c r="Q3342" s="7" t="n">
        <v>28</v>
      </c>
      <c r="R3342" s="7" t="n">
        <v>17</v>
      </c>
      <c r="S3342" s="7" t="n">
        <v>0.816</v>
      </c>
      <c r="T3342" s="7" t="n">
        <v>1</v>
      </c>
      <c r="U3342" s="7" t="n">
        <v>0</v>
      </c>
      <c r="V3342" s="7" t="n">
        <v>0.0951</v>
      </c>
      <c r="W3342" s="7"/>
    </row>
    <row r="3343" customFormat="false" ht="15" hidden="false" customHeight="false" outlineLevel="0" collapsed="false">
      <c r="A3343" s="7" t="s">
        <v>3458</v>
      </c>
      <c r="B3343" s="7" t="s">
        <v>108</v>
      </c>
      <c r="C3343" s="7" t="n">
        <v>31</v>
      </c>
      <c r="D3343" s="7" t="s">
        <v>102</v>
      </c>
      <c r="E3343" s="7" t="n">
        <v>15</v>
      </c>
      <c r="F3343" s="7" t="n">
        <v>2</v>
      </c>
      <c r="G3343" s="14" t="n">
        <v>6274.25</v>
      </c>
      <c r="H3343" s="14" t="n">
        <v>13048.42</v>
      </c>
      <c r="I3343" s="14" t="n">
        <v>0</v>
      </c>
      <c r="J3343" s="14" t="n">
        <v>0</v>
      </c>
      <c r="K3343" s="14" t="n">
        <v>0</v>
      </c>
      <c r="L3343" s="14" t="n">
        <v>0</v>
      </c>
      <c r="M3343" s="14"/>
      <c r="N3343" s="14"/>
      <c r="O3343" s="14" t="n">
        <v>0</v>
      </c>
      <c r="P3343" s="7" t="n">
        <v>3</v>
      </c>
      <c r="Q3343" s="7" t="n">
        <v>26</v>
      </c>
      <c r="R3343" s="7" t="n">
        <v>7</v>
      </c>
      <c r="S3343" s="7" t="n">
        <v>0.886</v>
      </c>
      <c r="T3343" s="7" t="n">
        <v>0</v>
      </c>
      <c r="U3343" s="7" t="n">
        <v>0</v>
      </c>
      <c r="V3343" s="7" t="n">
        <v>0.1049</v>
      </c>
      <c r="W3343" s="7"/>
    </row>
    <row r="3344" customFormat="false" ht="15" hidden="false" customHeight="false" outlineLevel="0" collapsed="false">
      <c r="A3344" s="7" t="s">
        <v>3459</v>
      </c>
      <c r="B3344" s="7" t="s">
        <v>106</v>
      </c>
      <c r="C3344" s="7" t="n">
        <v>35</v>
      </c>
      <c r="D3344" s="7" t="s">
        <v>104</v>
      </c>
      <c r="E3344" s="7" t="n">
        <v>93</v>
      </c>
      <c r="F3344" s="7" t="n">
        <v>5</v>
      </c>
      <c r="G3344" s="14" t="n">
        <v>11246.45</v>
      </c>
      <c r="H3344" s="14" t="n">
        <v>68940.24</v>
      </c>
      <c r="I3344" s="14" t="n">
        <v>0</v>
      </c>
      <c r="J3344" s="14" t="n">
        <v>0</v>
      </c>
      <c r="K3344" s="14" t="n">
        <v>134300</v>
      </c>
      <c r="L3344" s="14" t="n">
        <v>11850</v>
      </c>
      <c r="M3344" s="14" t="n">
        <v>10400</v>
      </c>
      <c r="N3344" s="14" t="n">
        <v>49.6</v>
      </c>
      <c r="O3344" s="14" t="n">
        <v>669.41</v>
      </c>
      <c r="P3344" s="7" t="n">
        <v>13</v>
      </c>
      <c r="Q3344" s="7" t="n">
        <v>62</v>
      </c>
      <c r="R3344" s="7" t="n">
        <v>15</v>
      </c>
      <c r="S3344" s="7" t="n">
        <v>0.579</v>
      </c>
      <c r="T3344" s="7" t="n">
        <v>0</v>
      </c>
      <c r="U3344" s="7" t="n">
        <v>0</v>
      </c>
      <c r="V3344" s="7" t="n">
        <v>0.014</v>
      </c>
      <c r="W3344" s="7"/>
    </row>
    <row r="3345" customFormat="false" ht="15" hidden="false" customHeight="false" outlineLevel="0" collapsed="false">
      <c r="A3345" s="7" t="s">
        <v>3460</v>
      </c>
      <c r="B3345" s="7" t="s">
        <v>128</v>
      </c>
      <c r="C3345" s="7" t="n">
        <v>76</v>
      </c>
      <c r="D3345" s="7" t="s">
        <v>104</v>
      </c>
      <c r="E3345" s="7" t="n">
        <v>144</v>
      </c>
      <c r="F3345" s="7" t="n">
        <v>5</v>
      </c>
      <c r="G3345" s="14" t="n">
        <v>6032.95</v>
      </c>
      <c r="H3345" s="14" t="n">
        <v>45552.78</v>
      </c>
      <c r="I3345" s="14" t="n">
        <v>31400</v>
      </c>
      <c r="J3345" s="14" t="n">
        <v>35851.49</v>
      </c>
      <c r="K3345" s="14" t="n">
        <v>103500</v>
      </c>
      <c r="L3345" s="14" t="n">
        <v>0</v>
      </c>
      <c r="M3345" s="14"/>
      <c r="N3345" s="14"/>
      <c r="O3345" s="14" t="n">
        <v>0</v>
      </c>
      <c r="P3345" s="7" t="n">
        <v>10</v>
      </c>
      <c r="Q3345" s="7" t="n">
        <v>22</v>
      </c>
      <c r="R3345" s="7" t="n">
        <v>3</v>
      </c>
      <c r="S3345" s="7" t="n">
        <v>0.145</v>
      </c>
      <c r="T3345" s="7" t="n">
        <v>0</v>
      </c>
      <c r="U3345" s="7" t="n">
        <v>0</v>
      </c>
      <c r="V3345" s="7" t="n">
        <v>0.0171</v>
      </c>
      <c r="W3345" s="7"/>
    </row>
    <row r="3346" customFormat="false" ht="15" hidden="false" customHeight="false" outlineLevel="0" collapsed="false">
      <c r="A3346" s="7" t="s">
        <v>3461</v>
      </c>
      <c r="B3346" s="7" t="s">
        <v>101</v>
      </c>
      <c r="C3346" s="7" t="n">
        <v>28</v>
      </c>
      <c r="D3346" s="7" t="s">
        <v>104</v>
      </c>
      <c r="E3346" s="7" t="n">
        <v>43</v>
      </c>
      <c r="F3346" s="7" t="n">
        <v>4</v>
      </c>
      <c r="G3346" s="14" t="n">
        <v>1692.68</v>
      </c>
      <c r="H3346" s="14" t="n">
        <v>0</v>
      </c>
      <c r="I3346" s="14" t="n">
        <v>0</v>
      </c>
      <c r="J3346" s="14" t="n">
        <v>0</v>
      </c>
      <c r="K3346" s="14" t="n">
        <v>79800</v>
      </c>
      <c r="L3346" s="14" t="n">
        <v>7740</v>
      </c>
      <c r="M3346" s="14" t="n">
        <v>4800</v>
      </c>
      <c r="N3346" s="14" t="n">
        <v>18.3</v>
      </c>
      <c r="O3346" s="14" t="n">
        <v>189.52</v>
      </c>
      <c r="P3346" s="7" t="n">
        <v>13</v>
      </c>
      <c r="Q3346" s="7" t="n">
        <v>16</v>
      </c>
      <c r="R3346" s="7" t="n">
        <v>0</v>
      </c>
      <c r="S3346" s="7" t="n">
        <v>0.922</v>
      </c>
      <c r="T3346" s="7" t="n">
        <v>1</v>
      </c>
      <c r="U3346" s="7" t="n">
        <v>0</v>
      </c>
      <c r="V3346" s="7" t="n">
        <v>0.0425</v>
      </c>
      <c r="W3346" s="7"/>
    </row>
    <row r="3347" customFormat="false" ht="15" hidden="false" customHeight="false" outlineLevel="0" collapsed="false">
      <c r="A3347" s="7" t="s">
        <v>3462</v>
      </c>
      <c r="B3347" s="7" t="s">
        <v>108</v>
      </c>
      <c r="C3347" s="7" t="n">
        <v>56</v>
      </c>
      <c r="D3347" s="7" t="s">
        <v>102</v>
      </c>
      <c r="E3347" s="7" t="n">
        <v>79</v>
      </c>
      <c r="F3347" s="7" t="n">
        <v>2</v>
      </c>
      <c r="G3347" s="14" t="n">
        <v>13823.78</v>
      </c>
      <c r="H3347" s="14" t="n">
        <v>376969.19</v>
      </c>
      <c r="I3347" s="14" t="n">
        <v>0</v>
      </c>
      <c r="J3347" s="14" t="n">
        <v>0</v>
      </c>
      <c r="K3347" s="14" t="n">
        <v>0</v>
      </c>
      <c r="L3347" s="14" t="n">
        <v>0</v>
      </c>
      <c r="M3347" s="14"/>
      <c r="N3347" s="14"/>
      <c r="O3347" s="14" t="n">
        <v>0</v>
      </c>
      <c r="P3347" s="7" t="n">
        <v>11</v>
      </c>
      <c r="Q3347" s="7" t="n">
        <v>21</v>
      </c>
      <c r="R3347" s="7" t="n">
        <v>14</v>
      </c>
      <c r="S3347" s="7" t="n">
        <v>0.84</v>
      </c>
      <c r="T3347" s="7" t="n">
        <v>0</v>
      </c>
      <c r="U3347" s="7" t="n">
        <v>0</v>
      </c>
      <c r="V3347" s="7" t="n">
        <v>0.1259</v>
      </c>
      <c r="W3347" s="7"/>
    </row>
    <row r="3348" customFormat="false" ht="15" hidden="false" customHeight="false" outlineLevel="0" collapsed="false">
      <c r="A3348" s="7" t="s">
        <v>3463</v>
      </c>
      <c r="B3348" s="7" t="s">
        <v>106</v>
      </c>
      <c r="C3348" s="7" t="n">
        <v>59</v>
      </c>
      <c r="D3348" s="7" t="s">
        <v>102</v>
      </c>
      <c r="E3348" s="7" t="n">
        <v>46</v>
      </c>
      <c r="F3348" s="7" t="n">
        <v>1</v>
      </c>
      <c r="G3348" s="14" t="n">
        <v>1284.12</v>
      </c>
      <c r="H3348" s="14" t="n">
        <v>0</v>
      </c>
      <c r="I3348" s="14" t="n">
        <v>0</v>
      </c>
      <c r="J3348" s="14" t="n">
        <v>0</v>
      </c>
      <c r="K3348" s="14" t="n">
        <v>0</v>
      </c>
      <c r="L3348" s="14" t="n">
        <v>0</v>
      </c>
      <c r="M3348" s="14"/>
      <c r="N3348" s="14"/>
      <c r="O3348" s="14" t="n">
        <v>0</v>
      </c>
      <c r="P3348" s="7" t="n">
        <v>31</v>
      </c>
      <c r="Q3348" s="7" t="n">
        <v>15</v>
      </c>
      <c r="R3348" s="7" t="n">
        <v>0</v>
      </c>
      <c r="S3348" s="7" t="n">
        <v>0.38</v>
      </c>
      <c r="T3348" s="7" t="n">
        <v>0</v>
      </c>
      <c r="U3348" s="7" t="n">
        <v>0</v>
      </c>
      <c r="V3348" s="7" t="n">
        <v>0.1099</v>
      </c>
      <c r="W3348" s="7"/>
    </row>
    <row r="3349" customFormat="false" ht="15" hidden="false" customHeight="false" outlineLevel="0" collapsed="false">
      <c r="A3349" s="7" t="s">
        <v>3464</v>
      </c>
      <c r="B3349" s="7" t="s">
        <v>101</v>
      </c>
      <c r="C3349" s="7" t="n">
        <v>60</v>
      </c>
      <c r="D3349" s="7" t="s">
        <v>104</v>
      </c>
      <c r="E3349" s="7" t="n">
        <v>74</v>
      </c>
      <c r="F3349" s="7" t="n">
        <v>2</v>
      </c>
      <c r="G3349" s="14" t="n">
        <v>6842.11</v>
      </c>
      <c r="H3349" s="14" t="n">
        <v>7208.05</v>
      </c>
      <c r="I3349" s="14" t="n">
        <v>0</v>
      </c>
      <c r="J3349" s="14" t="n">
        <v>0</v>
      </c>
      <c r="K3349" s="14" t="n">
        <v>0</v>
      </c>
      <c r="L3349" s="14" t="n">
        <v>0</v>
      </c>
      <c r="M3349" s="14"/>
      <c r="N3349" s="14"/>
      <c r="O3349" s="14" t="n">
        <v>0</v>
      </c>
      <c r="P3349" s="7" t="n">
        <v>47</v>
      </c>
      <c r="Q3349" s="7" t="n">
        <v>16</v>
      </c>
      <c r="R3349" s="7" t="n">
        <v>7</v>
      </c>
      <c r="S3349" s="7" t="n">
        <v>0.53</v>
      </c>
      <c r="T3349" s="7" t="n">
        <v>1</v>
      </c>
      <c r="U3349" s="7" t="n">
        <v>0</v>
      </c>
      <c r="V3349" s="7" t="n">
        <v>0.0768</v>
      </c>
      <c r="W3349" s="7"/>
    </row>
    <row r="3350" customFormat="false" ht="15" hidden="false" customHeight="false" outlineLevel="0" collapsed="false">
      <c r="A3350" s="7" t="s">
        <v>3465</v>
      </c>
      <c r="B3350" s="7" t="s">
        <v>101</v>
      </c>
      <c r="C3350" s="7" t="n">
        <v>44</v>
      </c>
      <c r="D3350" s="7" t="s">
        <v>102</v>
      </c>
      <c r="E3350" s="7" t="n">
        <v>75</v>
      </c>
      <c r="F3350" s="7" t="n">
        <v>2</v>
      </c>
      <c r="G3350" s="14" t="n">
        <v>4878.31</v>
      </c>
      <c r="H3350" s="14" t="n">
        <v>0</v>
      </c>
      <c r="I3350" s="14" t="n">
        <v>0</v>
      </c>
      <c r="J3350" s="14" t="n">
        <v>0</v>
      </c>
      <c r="K3350" s="14" t="n">
        <v>0</v>
      </c>
      <c r="L3350" s="14" t="n">
        <v>0</v>
      </c>
      <c r="M3350" s="14" t="n">
        <v>9300</v>
      </c>
      <c r="N3350" s="14" t="n">
        <v>12.8</v>
      </c>
      <c r="O3350" s="14" t="n">
        <v>0</v>
      </c>
      <c r="P3350" s="7" t="n">
        <v>300</v>
      </c>
      <c r="Q3350" s="7" t="n">
        <v>0</v>
      </c>
      <c r="R3350" s="7" t="n">
        <v>0</v>
      </c>
      <c r="S3350" s="7"/>
      <c r="T3350" s="7" t="n">
        <v>0</v>
      </c>
      <c r="U3350" s="7" t="n">
        <v>0</v>
      </c>
      <c r="V3350" s="7" t="n">
        <v>0.3641</v>
      </c>
      <c r="W3350" s="7"/>
    </row>
    <row r="3351" customFormat="false" ht="15" hidden="false" customHeight="false" outlineLevel="0" collapsed="false">
      <c r="A3351" s="7" t="s">
        <v>3466</v>
      </c>
      <c r="B3351" s="7" t="s">
        <v>106</v>
      </c>
      <c r="C3351" s="7" t="n">
        <v>51</v>
      </c>
      <c r="D3351" s="7" t="s">
        <v>104</v>
      </c>
      <c r="E3351" s="7" t="n">
        <v>164</v>
      </c>
      <c r="F3351" s="7" t="n">
        <v>3</v>
      </c>
      <c r="G3351" s="14" t="n">
        <v>10906.21</v>
      </c>
      <c r="H3351" s="14" t="n">
        <v>0</v>
      </c>
      <c r="I3351" s="14" t="n">
        <v>0</v>
      </c>
      <c r="J3351" s="14" t="n">
        <v>0</v>
      </c>
      <c r="K3351" s="14" t="n">
        <v>0</v>
      </c>
      <c r="L3351" s="14" t="n">
        <v>0</v>
      </c>
      <c r="M3351" s="14" t="n">
        <v>27000</v>
      </c>
      <c r="N3351" s="14" t="n">
        <v>23.9</v>
      </c>
      <c r="O3351" s="14" t="n">
        <v>0</v>
      </c>
      <c r="P3351" s="7" t="n">
        <v>324</v>
      </c>
      <c r="Q3351" s="7" t="n">
        <v>0</v>
      </c>
      <c r="R3351" s="7" t="n">
        <v>0</v>
      </c>
      <c r="S3351" s="7"/>
      <c r="T3351" s="7" t="n">
        <v>0</v>
      </c>
      <c r="U3351" s="7" t="n">
        <v>0</v>
      </c>
      <c r="V3351" s="7" t="n">
        <v>0.128</v>
      </c>
      <c r="W3351" s="7"/>
    </row>
    <row r="3352" customFormat="false" ht="15" hidden="false" customHeight="false" outlineLevel="0" collapsed="false">
      <c r="A3352" s="7" t="s">
        <v>3467</v>
      </c>
      <c r="B3352" s="7" t="s">
        <v>101</v>
      </c>
      <c r="C3352" s="7" t="n">
        <v>32</v>
      </c>
      <c r="D3352" s="7" t="s">
        <v>102</v>
      </c>
      <c r="E3352" s="7" t="n">
        <v>14</v>
      </c>
      <c r="F3352" s="7" t="n">
        <v>1</v>
      </c>
      <c r="G3352" s="14" t="n">
        <v>17086.24</v>
      </c>
      <c r="H3352" s="14" t="n">
        <v>0</v>
      </c>
      <c r="I3352" s="14" t="n">
        <v>0</v>
      </c>
      <c r="J3352" s="14" t="n">
        <v>0</v>
      </c>
      <c r="K3352" s="14" t="n">
        <v>0</v>
      </c>
      <c r="L3352" s="14" t="n">
        <v>0</v>
      </c>
      <c r="M3352" s="14"/>
      <c r="N3352" s="14"/>
      <c r="O3352" s="14" t="n">
        <v>0</v>
      </c>
      <c r="P3352" s="7" t="n">
        <v>19</v>
      </c>
      <c r="Q3352" s="7" t="n">
        <v>14</v>
      </c>
      <c r="R3352" s="7" t="n">
        <v>13</v>
      </c>
      <c r="S3352" s="7" t="n">
        <v>0.583</v>
      </c>
      <c r="T3352" s="7" t="n">
        <v>0</v>
      </c>
      <c r="U3352" s="7" t="n">
        <v>0</v>
      </c>
      <c r="V3352" s="7" t="n">
        <v>0.1399</v>
      </c>
      <c r="W3352" s="7"/>
    </row>
    <row r="3353" customFormat="false" ht="15" hidden="false" customHeight="false" outlineLevel="0" collapsed="false">
      <c r="A3353" s="7" t="s">
        <v>3468</v>
      </c>
      <c r="B3353" s="7" t="s">
        <v>108</v>
      </c>
      <c r="C3353" s="7" t="n">
        <v>44</v>
      </c>
      <c r="D3353" s="7" t="s">
        <v>102</v>
      </c>
      <c r="E3353" s="7" t="n">
        <v>235</v>
      </c>
      <c r="F3353" s="7" t="n">
        <v>3</v>
      </c>
      <c r="G3353" s="14" t="n">
        <v>567.35</v>
      </c>
      <c r="H3353" s="14" t="n">
        <v>10432.88</v>
      </c>
      <c r="I3353" s="14" t="n">
        <v>0</v>
      </c>
      <c r="J3353" s="14" t="n">
        <v>0</v>
      </c>
      <c r="K3353" s="14" t="n">
        <v>0</v>
      </c>
      <c r="L3353" s="14" t="n">
        <v>0</v>
      </c>
      <c r="M3353" s="14"/>
      <c r="N3353" s="14"/>
      <c r="O3353" s="14" t="n">
        <v>0</v>
      </c>
      <c r="P3353" s="7" t="n">
        <v>10</v>
      </c>
      <c r="Q3353" s="7" t="n">
        <v>5</v>
      </c>
      <c r="R3353" s="7" t="n">
        <v>0</v>
      </c>
      <c r="S3353" s="7" t="n">
        <v>0.722</v>
      </c>
      <c r="T3353" s="7" t="n">
        <v>0</v>
      </c>
      <c r="U3353" s="7" t="n">
        <v>0</v>
      </c>
      <c r="V3353" s="7" t="n">
        <v>0.1234</v>
      </c>
      <c r="W3353" s="7" t="s">
        <v>137</v>
      </c>
    </row>
    <row r="3354" customFormat="false" ht="15" hidden="false" customHeight="false" outlineLevel="0" collapsed="false">
      <c r="A3354" s="7" t="s">
        <v>3469</v>
      </c>
      <c r="B3354" s="7" t="s">
        <v>108</v>
      </c>
      <c r="C3354" s="7" t="n">
        <v>29</v>
      </c>
      <c r="D3354" s="7" t="s">
        <v>102</v>
      </c>
      <c r="E3354" s="7" t="n">
        <v>45</v>
      </c>
      <c r="F3354" s="7" t="n">
        <v>1</v>
      </c>
      <c r="G3354" s="14" t="n">
        <v>783.81</v>
      </c>
      <c r="H3354" s="14" t="n">
        <v>0</v>
      </c>
      <c r="I3354" s="14" t="n">
        <v>0</v>
      </c>
      <c r="J3354" s="14" t="n">
        <v>0</v>
      </c>
      <c r="K3354" s="14" t="n">
        <v>0</v>
      </c>
      <c r="L3354" s="14" t="n">
        <v>0</v>
      </c>
      <c r="M3354" s="14"/>
      <c r="N3354" s="14"/>
      <c r="O3354" s="14" t="n">
        <v>0</v>
      </c>
      <c r="P3354" s="7" t="n">
        <v>1</v>
      </c>
      <c r="Q3354" s="7" t="n">
        <v>32</v>
      </c>
      <c r="R3354" s="7" t="n">
        <v>8</v>
      </c>
      <c r="S3354" s="7" t="n">
        <v>1</v>
      </c>
      <c r="T3354" s="7" t="n">
        <v>0</v>
      </c>
      <c r="U3354" s="7" t="n">
        <v>0</v>
      </c>
      <c r="V3354" s="7" t="n">
        <v>0.0506</v>
      </c>
      <c r="W3354" s="7"/>
    </row>
    <row r="3355" customFormat="false" ht="15" hidden="false" customHeight="false" outlineLevel="0" collapsed="false">
      <c r="A3355" s="7" t="s">
        <v>3470</v>
      </c>
      <c r="B3355" s="7" t="s">
        <v>108</v>
      </c>
      <c r="C3355" s="7" t="n">
        <v>19</v>
      </c>
      <c r="D3355" s="7" t="s">
        <v>104</v>
      </c>
      <c r="E3355" s="7" t="n">
        <v>1</v>
      </c>
      <c r="F3355" s="7" t="n">
        <v>2</v>
      </c>
      <c r="G3355" s="14" t="n">
        <v>632.75</v>
      </c>
      <c r="H3355" s="14" t="n">
        <v>2890.88</v>
      </c>
      <c r="I3355" s="14" t="n">
        <v>0</v>
      </c>
      <c r="J3355" s="14" t="n">
        <v>0</v>
      </c>
      <c r="K3355" s="14" t="n">
        <v>0</v>
      </c>
      <c r="L3355" s="14" t="n">
        <v>0</v>
      </c>
      <c r="M3355" s="14"/>
      <c r="N3355" s="14"/>
      <c r="O3355" s="14" t="n">
        <v>0</v>
      </c>
      <c r="P3355" s="7" t="n">
        <v>33</v>
      </c>
      <c r="Q3355" s="7" t="n">
        <v>36</v>
      </c>
      <c r="R3355" s="7" t="n">
        <v>16</v>
      </c>
      <c r="S3355" s="7" t="n">
        <v>0.922</v>
      </c>
      <c r="T3355" s="7" t="n">
        <v>1</v>
      </c>
      <c r="U3355" s="7" t="n">
        <v>0</v>
      </c>
      <c r="V3355" s="7" t="n">
        <v>0.0675</v>
      </c>
      <c r="W3355" s="7"/>
    </row>
    <row r="3356" customFormat="false" ht="15" hidden="false" customHeight="false" outlineLevel="0" collapsed="false">
      <c r="A3356" s="7" t="s">
        <v>3471</v>
      </c>
      <c r="B3356" s="7" t="s">
        <v>108</v>
      </c>
      <c r="C3356" s="7" t="n">
        <v>37</v>
      </c>
      <c r="D3356" s="7" t="s">
        <v>104</v>
      </c>
      <c r="E3356" s="7" t="n">
        <v>30</v>
      </c>
      <c r="F3356" s="7" t="n">
        <v>3</v>
      </c>
      <c r="G3356" s="14" t="n">
        <v>11029.21</v>
      </c>
      <c r="H3356" s="14" t="n">
        <v>11936.03</v>
      </c>
      <c r="I3356" s="14" t="n">
        <v>0</v>
      </c>
      <c r="J3356" s="14" t="n">
        <v>0</v>
      </c>
      <c r="K3356" s="14" t="n">
        <v>0</v>
      </c>
      <c r="L3356" s="14" t="n">
        <v>24720</v>
      </c>
      <c r="M3356" s="14"/>
      <c r="N3356" s="14"/>
      <c r="O3356" s="14" t="n">
        <v>0</v>
      </c>
      <c r="P3356" s="7" t="n">
        <v>7</v>
      </c>
      <c r="Q3356" s="7" t="n">
        <v>49</v>
      </c>
      <c r="R3356" s="7" t="n">
        <v>22</v>
      </c>
      <c r="S3356" s="7" t="n">
        <v>0.827</v>
      </c>
      <c r="T3356" s="7" t="n">
        <v>0</v>
      </c>
      <c r="U3356" s="7" t="n">
        <v>0</v>
      </c>
      <c r="V3356" s="7" t="n">
        <v>0.0284</v>
      </c>
      <c r="W3356" s="7"/>
    </row>
    <row r="3357" customFormat="false" ht="15" hidden="false" customHeight="false" outlineLevel="0" collapsed="false">
      <c r="A3357" s="7" t="s">
        <v>3472</v>
      </c>
      <c r="B3357" s="7" t="s">
        <v>108</v>
      </c>
      <c r="C3357" s="7" t="n">
        <v>31</v>
      </c>
      <c r="D3357" s="7" t="s">
        <v>102</v>
      </c>
      <c r="E3357" s="7" t="n">
        <v>9</v>
      </c>
      <c r="F3357" s="7" t="n">
        <v>3</v>
      </c>
      <c r="G3357" s="14" t="n">
        <v>3309.24</v>
      </c>
      <c r="H3357" s="14" t="n">
        <v>0</v>
      </c>
      <c r="I3357" s="14" t="n">
        <v>0</v>
      </c>
      <c r="J3357" s="14" t="n">
        <v>0</v>
      </c>
      <c r="K3357" s="14" t="n">
        <v>0</v>
      </c>
      <c r="L3357" s="14" t="n">
        <v>23350</v>
      </c>
      <c r="M3357" s="14" t="n">
        <v>4200</v>
      </c>
      <c r="N3357" s="14" t="n">
        <v>52.9</v>
      </c>
      <c r="O3357" s="14" t="n">
        <v>165.14</v>
      </c>
      <c r="P3357" s="7" t="n">
        <v>1</v>
      </c>
      <c r="Q3357" s="7" t="n">
        <v>21</v>
      </c>
      <c r="R3357" s="7" t="n">
        <v>10</v>
      </c>
      <c r="S3357" s="7" t="n">
        <v>0.822</v>
      </c>
      <c r="T3357" s="7" t="n">
        <v>0</v>
      </c>
      <c r="U3357" s="7" t="n">
        <v>0</v>
      </c>
      <c r="V3357" s="7" t="n">
        <v>0.0633</v>
      </c>
      <c r="W3357" s="7"/>
    </row>
    <row r="3358" customFormat="false" ht="15" hidden="false" customHeight="false" outlineLevel="0" collapsed="false">
      <c r="A3358" s="7" t="s">
        <v>3473</v>
      </c>
      <c r="B3358" s="7" t="s">
        <v>128</v>
      </c>
      <c r="C3358" s="7" t="n">
        <v>66</v>
      </c>
      <c r="D3358" s="7" t="s">
        <v>102</v>
      </c>
      <c r="E3358" s="7" t="n">
        <v>172</v>
      </c>
      <c r="F3358" s="7" t="n">
        <v>2</v>
      </c>
      <c r="G3358" s="14" t="n">
        <v>6367.05</v>
      </c>
      <c r="H3358" s="14" t="n">
        <v>0</v>
      </c>
      <c r="I3358" s="14" t="n">
        <v>0</v>
      </c>
      <c r="J3358" s="14" t="n">
        <v>0</v>
      </c>
      <c r="K3358" s="14" t="n">
        <v>0</v>
      </c>
      <c r="L3358" s="14" t="n">
        <v>0</v>
      </c>
      <c r="M3358" s="14" t="n">
        <v>8700</v>
      </c>
      <c r="N3358" s="14" t="n">
        <v>23.8</v>
      </c>
      <c r="O3358" s="14" t="n">
        <v>656.27</v>
      </c>
      <c r="P3358" s="7" t="n">
        <v>0</v>
      </c>
      <c r="Q3358" s="7" t="n">
        <v>40</v>
      </c>
      <c r="R3358" s="7" t="n">
        <v>8</v>
      </c>
      <c r="S3358" s="7" t="n">
        <v>0.504</v>
      </c>
      <c r="T3358" s="7" t="n">
        <v>0</v>
      </c>
      <c r="U3358" s="7" t="n">
        <v>0</v>
      </c>
      <c r="V3358" s="7" t="n">
        <v>0.0514</v>
      </c>
      <c r="W3358" s="7"/>
    </row>
    <row r="3359" customFormat="false" ht="15" hidden="false" customHeight="false" outlineLevel="0" collapsed="false">
      <c r="A3359" s="7" t="s">
        <v>3474</v>
      </c>
      <c r="B3359" s="7" t="s">
        <v>108</v>
      </c>
      <c r="C3359" s="7" t="n">
        <v>33</v>
      </c>
      <c r="D3359" s="7" t="s">
        <v>104</v>
      </c>
      <c r="E3359" s="7" t="n">
        <v>61</v>
      </c>
      <c r="F3359" s="7" t="n">
        <v>2</v>
      </c>
      <c r="G3359" s="14" t="n">
        <v>3688.01</v>
      </c>
      <c r="H3359" s="14" t="n">
        <v>0</v>
      </c>
      <c r="I3359" s="14" t="n">
        <v>0</v>
      </c>
      <c r="J3359" s="14" t="n">
        <v>0</v>
      </c>
      <c r="K3359" s="14" t="n">
        <v>0</v>
      </c>
      <c r="L3359" s="14" t="n">
        <v>0</v>
      </c>
      <c r="M3359" s="14" t="n">
        <v>9900</v>
      </c>
      <c r="N3359" s="14" t="n">
        <v>33.4</v>
      </c>
      <c r="O3359" s="14" t="n">
        <v>894.68</v>
      </c>
      <c r="P3359" s="7" t="n">
        <v>12</v>
      </c>
      <c r="Q3359" s="7" t="n">
        <v>43</v>
      </c>
      <c r="R3359" s="7" t="n">
        <v>0</v>
      </c>
      <c r="S3359" s="7" t="n">
        <v>0.839</v>
      </c>
      <c r="T3359" s="7" t="n">
        <v>0</v>
      </c>
      <c r="U3359" s="7" t="n">
        <v>0</v>
      </c>
      <c r="V3359" s="7" t="n">
        <v>0.0397</v>
      </c>
      <c r="W3359" s="7"/>
    </row>
    <row r="3360" customFormat="false" ht="15" hidden="false" customHeight="false" outlineLevel="0" collapsed="false">
      <c r="A3360" s="7" t="s">
        <v>3475</v>
      </c>
      <c r="B3360" s="7" t="s">
        <v>101</v>
      </c>
      <c r="C3360" s="7" t="n">
        <v>59</v>
      </c>
      <c r="D3360" s="7" t="s">
        <v>104</v>
      </c>
      <c r="E3360" s="7" t="n">
        <v>3</v>
      </c>
      <c r="F3360" s="7" t="n">
        <v>3</v>
      </c>
      <c r="G3360" s="14" t="n">
        <v>7261.93</v>
      </c>
      <c r="H3360" s="14" t="n">
        <v>0</v>
      </c>
      <c r="I3360" s="14" t="n">
        <v>63800</v>
      </c>
      <c r="J3360" s="14" t="n">
        <v>0</v>
      </c>
      <c r="K3360" s="14" t="n">
        <v>0</v>
      </c>
      <c r="L3360" s="14" t="n">
        <v>0</v>
      </c>
      <c r="M3360" s="14" t="n">
        <v>14500</v>
      </c>
      <c r="N3360" s="14" t="n">
        <v>12.8</v>
      </c>
      <c r="O3360" s="14" t="n">
        <v>936.84</v>
      </c>
      <c r="P3360" s="7" t="n">
        <v>6</v>
      </c>
      <c r="Q3360" s="7" t="n">
        <v>39</v>
      </c>
      <c r="R3360" s="7" t="n">
        <v>0</v>
      </c>
      <c r="S3360" s="7" t="n">
        <v>0.697</v>
      </c>
      <c r="T3360" s="7" t="n">
        <v>1</v>
      </c>
      <c r="U3360" s="7" t="n">
        <v>0</v>
      </c>
      <c r="V3360" s="7" t="n">
        <v>0.0476</v>
      </c>
      <c r="W3360" s="7"/>
    </row>
    <row r="3361" customFormat="false" ht="15" hidden="false" customHeight="false" outlineLevel="0" collapsed="false">
      <c r="A3361" s="7" t="s">
        <v>3476</v>
      </c>
      <c r="B3361" s="7" t="s">
        <v>106</v>
      </c>
      <c r="C3361" s="7" t="n">
        <v>41</v>
      </c>
      <c r="D3361" s="7" t="s">
        <v>104</v>
      </c>
      <c r="E3361" s="7" t="n">
        <v>62</v>
      </c>
      <c r="F3361" s="7" t="n">
        <v>2</v>
      </c>
      <c r="G3361" s="14" t="n">
        <v>1549.62</v>
      </c>
      <c r="H3361" s="14" t="n">
        <v>11902.89</v>
      </c>
      <c r="I3361" s="14" t="n">
        <v>0</v>
      </c>
      <c r="J3361" s="14" t="n">
        <v>0</v>
      </c>
      <c r="K3361" s="14" t="n">
        <v>0</v>
      </c>
      <c r="L3361" s="14" t="n">
        <v>0</v>
      </c>
      <c r="M3361" s="14"/>
      <c r="N3361" s="14"/>
      <c r="O3361" s="14" t="n">
        <v>0</v>
      </c>
      <c r="P3361" s="7" t="n">
        <v>5</v>
      </c>
      <c r="Q3361" s="7" t="n">
        <v>30</v>
      </c>
      <c r="R3361" s="7" t="n">
        <v>6</v>
      </c>
      <c r="S3361" s="7" t="n">
        <v>0.648</v>
      </c>
      <c r="T3361" s="7" t="n">
        <v>0</v>
      </c>
      <c r="U3361" s="7" t="n">
        <v>0</v>
      </c>
      <c r="V3361" s="7" t="n">
        <v>0.0227</v>
      </c>
      <c r="W3361" s="7"/>
    </row>
    <row r="3362" customFormat="false" ht="15" hidden="false" customHeight="false" outlineLevel="0" collapsed="false">
      <c r="A3362" s="7" t="s">
        <v>3477</v>
      </c>
      <c r="B3362" s="7" t="s">
        <v>101</v>
      </c>
      <c r="C3362" s="7" t="n">
        <v>24</v>
      </c>
      <c r="D3362" s="7" t="s">
        <v>102</v>
      </c>
      <c r="E3362" s="7" t="n">
        <v>24</v>
      </c>
      <c r="F3362" s="7" t="n">
        <v>2</v>
      </c>
      <c r="G3362" s="14" t="n">
        <v>4823.17</v>
      </c>
      <c r="H3362" s="14" t="n">
        <v>0</v>
      </c>
      <c r="I3362" s="14" t="n">
        <v>0</v>
      </c>
      <c r="J3362" s="14" t="n">
        <v>0</v>
      </c>
      <c r="K3362" s="14" t="n">
        <v>0</v>
      </c>
      <c r="L3362" s="14" t="n">
        <v>4200</v>
      </c>
      <c r="M3362" s="14"/>
      <c r="N3362" s="14"/>
      <c r="O3362" s="14" t="n">
        <v>0</v>
      </c>
      <c r="P3362" s="7" t="n">
        <v>28</v>
      </c>
      <c r="Q3362" s="7" t="n">
        <v>15</v>
      </c>
      <c r="R3362" s="7" t="n">
        <v>11</v>
      </c>
      <c r="S3362" s="7" t="n">
        <v>0.82</v>
      </c>
      <c r="T3362" s="7" t="n">
        <v>0</v>
      </c>
      <c r="U3362" s="7" t="n">
        <v>0</v>
      </c>
      <c r="V3362" s="7" t="n">
        <v>0.1481</v>
      </c>
      <c r="W3362" s="7"/>
    </row>
    <row r="3363" customFormat="false" ht="15" hidden="false" customHeight="false" outlineLevel="0" collapsed="false">
      <c r="A3363" s="7" t="s">
        <v>3478</v>
      </c>
      <c r="B3363" s="7" t="s">
        <v>101</v>
      </c>
      <c r="C3363" s="7" t="n">
        <v>42</v>
      </c>
      <c r="D3363" s="7" t="s">
        <v>102</v>
      </c>
      <c r="E3363" s="7" t="n">
        <v>12</v>
      </c>
      <c r="F3363" s="7" t="n">
        <v>2</v>
      </c>
      <c r="G3363" s="14" t="n">
        <v>2116.51</v>
      </c>
      <c r="H3363" s="14" t="n">
        <v>11692.85</v>
      </c>
      <c r="I3363" s="14" t="n">
        <v>0</v>
      </c>
      <c r="J3363" s="14" t="n">
        <v>0</v>
      </c>
      <c r="K3363" s="14" t="n">
        <v>0</v>
      </c>
      <c r="L3363" s="14" t="n">
        <v>0</v>
      </c>
      <c r="M3363" s="14"/>
      <c r="N3363" s="14"/>
      <c r="O3363" s="14" t="n">
        <v>0</v>
      </c>
      <c r="P3363" s="7" t="n">
        <v>4</v>
      </c>
      <c r="Q3363" s="7" t="n">
        <v>17</v>
      </c>
      <c r="R3363" s="7" t="n">
        <v>12</v>
      </c>
      <c r="S3363" s="7" t="n">
        <v>0.783</v>
      </c>
      <c r="T3363" s="7" t="n">
        <v>1</v>
      </c>
      <c r="U3363" s="7" t="n">
        <v>0</v>
      </c>
      <c r="V3363" s="7" t="n">
        <v>0.2006</v>
      </c>
      <c r="W3363" s="7"/>
    </row>
    <row r="3364" customFormat="false" ht="15" hidden="false" customHeight="false" outlineLevel="0" collapsed="false">
      <c r="A3364" s="7" t="s">
        <v>3479</v>
      </c>
      <c r="B3364" s="7" t="s">
        <v>101</v>
      </c>
      <c r="C3364" s="7" t="n">
        <v>34</v>
      </c>
      <c r="D3364" s="7" t="s">
        <v>102</v>
      </c>
      <c r="E3364" s="7" t="n">
        <v>78</v>
      </c>
      <c r="F3364" s="7" t="n">
        <v>2</v>
      </c>
      <c r="G3364" s="14" t="n">
        <v>1707.42</v>
      </c>
      <c r="H3364" s="14" t="n">
        <v>0</v>
      </c>
      <c r="I3364" s="14" t="n">
        <v>0</v>
      </c>
      <c r="J3364" s="14" t="n">
        <v>0</v>
      </c>
      <c r="K3364" s="14" t="n">
        <v>0</v>
      </c>
      <c r="L3364" s="14" t="n">
        <v>18360</v>
      </c>
      <c r="M3364" s="14"/>
      <c r="N3364" s="14"/>
      <c r="O3364" s="14" t="n">
        <v>0</v>
      </c>
      <c r="P3364" s="7" t="n">
        <v>21</v>
      </c>
      <c r="Q3364" s="7" t="n">
        <v>9</v>
      </c>
      <c r="R3364" s="7" t="n">
        <v>12</v>
      </c>
      <c r="S3364" s="7" t="n">
        <v>0.832</v>
      </c>
      <c r="T3364" s="7" t="n">
        <v>0</v>
      </c>
      <c r="U3364" s="7" t="n">
        <v>0</v>
      </c>
      <c r="V3364" s="7" t="n">
        <v>0.1305</v>
      </c>
      <c r="W3364" s="7"/>
    </row>
    <row r="3365" customFormat="false" ht="15" hidden="false" customHeight="false" outlineLevel="0" collapsed="false">
      <c r="A3365" s="7" t="s">
        <v>3480</v>
      </c>
      <c r="B3365" s="7" t="s">
        <v>106</v>
      </c>
      <c r="C3365" s="7" t="n">
        <v>20</v>
      </c>
      <c r="D3365" s="7" t="s">
        <v>102</v>
      </c>
      <c r="E3365" s="7" t="n">
        <v>6</v>
      </c>
      <c r="F3365" s="7" t="n">
        <v>2</v>
      </c>
      <c r="G3365" s="14" t="n">
        <v>584.75</v>
      </c>
      <c r="H3365" s="14" t="n">
        <v>1732.35</v>
      </c>
      <c r="I3365" s="14" t="n">
        <v>0</v>
      </c>
      <c r="J3365" s="14" t="n">
        <v>0</v>
      </c>
      <c r="K3365" s="14" t="n">
        <v>0</v>
      </c>
      <c r="L3365" s="14" t="n">
        <v>0</v>
      </c>
      <c r="M3365" s="14"/>
      <c r="N3365" s="14"/>
      <c r="O3365" s="14" t="n">
        <v>0</v>
      </c>
      <c r="P3365" s="7" t="n">
        <v>8</v>
      </c>
      <c r="Q3365" s="7" t="n">
        <v>33</v>
      </c>
      <c r="R3365" s="7" t="n">
        <v>18</v>
      </c>
      <c r="S3365" s="7" t="n">
        <v>1</v>
      </c>
      <c r="T3365" s="7" t="n">
        <v>0</v>
      </c>
      <c r="U3365" s="7" t="n">
        <v>0</v>
      </c>
      <c r="V3365" s="7" t="n">
        <v>0.0817</v>
      </c>
      <c r="W3365" s="7"/>
    </row>
    <row r="3366" customFormat="false" ht="15" hidden="false" customHeight="false" outlineLevel="0" collapsed="false">
      <c r="A3366" s="7" t="s">
        <v>3481</v>
      </c>
      <c r="B3366" s="7" t="s">
        <v>101</v>
      </c>
      <c r="C3366" s="7" t="n">
        <v>57</v>
      </c>
      <c r="D3366" s="7" t="s">
        <v>102</v>
      </c>
      <c r="E3366" s="7" t="n">
        <v>186</v>
      </c>
      <c r="F3366" s="7" t="n">
        <v>3</v>
      </c>
      <c r="G3366" s="14" t="n">
        <v>6668.49</v>
      </c>
      <c r="H3366" s="14" t="n">
        <v>39146.8</v>
      </c>
      <c r="I3366" s="14" t="n">
        <v>0</v>
      </c>
      <c r="J3366" s="14" t="n">
        <v>0</v>
      </c>
      <c r="K3366" s="14" t="n">
        <v>0</v>
      </c>
      <c r="L3366" s="14" t="n">
        <v>0</v>
      </c>
      <c r="M3366" s="14" t="n">
        <v>15200</v>
      </c>
      <c r="N3366" s="14" t="n">
        <v>83.3</v>
      </c>
      <c r="O3366" s="14" t="n">
        <v>500.87</v>
      </c>
      <c r="P3366" s="7" t="n">
        <v>5</v>
      </c>
      <c r="Q3366" s="7" t="n">
        <v>26</v>
      </c>
      <c r="R3366" s="7" t="n">
        <v>11</v>
      </c>
      <c r="S3366" s="7" t="n">
        <v>0.694</v>
      </c>
      <c r="T3366" s="7" t="n">
        <v>0</v>
      </c>
      <c r="U3366" s="7" t="n">
        <v>0</v>
      </c>
      <c r="V3366" s="7" t="n">
        <v>0.0747</v>
      </c>
      <c r="W3366" s="7" t="s">
        <v>117</v>
      </c>
    </row>
    <row r="3367" customFormat="false" ht="15" hidden="false" customHeight="false" outlineLevel="0" collapsed="false">
      <c r="A3367" s="7" t="s">
        <v>3482</v>
      </c>
      <c r="B3367" s="7" t="s">
        <v>101</v>
      </c>
      <c r="C3367" s="7" t="n">
        <v>58</v>
      </c>
      <c r="D3367" s="7" t="s">
        <v>104</v>
      </c>
      <c r="E3367" s="7" t="n">
        <v>40</v>
      </c>
      <c r="F3367" s="7" t="n">
        <v>2</v>
      </c>
      <c r="G3367" s="14" t="n">
        <v>3065.8</v>
      </c>
      <c r="H3367" s="14" t="n">
        <v>0</v>
      </c>
      <c r="I3367" s="14" t="n">
        <v>0</v>
      </c>
      <c r="J3367" s="14" t="n">
        <v>0</v>
      </c>
      <c r="K3367" s="14" t="n">
        <v>0</v>
      </c>
      <c r="L3367" s="14" t="n">
        <v>0</v>
      </c>
      <c r="M3367" s="14" t="n">
        <v>10000</v>
      </c>
      <c r="N3367" s="14" t="n">
        <v>9.2</v>
      </c>
      <c r="O3367" s="14" t="n">
        <v>1401.64</v>
      </c>
      <c r="P3367" s="7" t="n">
        <v>4</v>
      </c>
      <c r="Q3367" s="7" t="n">
        <v>90</v>
      </c>
      <c r="R3367" s="7" t="n">
        <v>15</v>
      </c>
      <c r="S3367" s="7" t="n">
        <v>0.377</v>
      </c>
      <c r="T3367" s="7" t="n">
        <v>0</v>
      </c>
      <c r="U3367" s="7" t="n">
        <v>0</v>
      </c>
      <c r="V3367" s="7" t="n">
        <v>0.0206</v>
      </c>
      <c r="W3367" s="7"/>
    </row>
    <row r="3368" customFormat="false" ht="15" hidden="false" customHeight="false" outlineLevel="0" collapsed="false">
      <c r="A3368" s="7" t="s">
        <v>3483</v>
      </c>
      <c r="B3368" s="7" t="s">
        <v>108</v>
      </c>
      <c r="C3368" s="7" t="n">
        <v>54</v>
      </c>
      <c r="D3368" s="7" t="s">
        <v>102</v>
      </c>
      <c r="E3368" s="7" t="n">
        <v>173</v>
      </c>
      <c r="F3368" s="7" t="n">
        <v>3</v>
      </c>
      <c r="G3368" s="14" t="n">
        <v>413.36</v>
      </c>
      <c r="H3368" s="14" t="n">
        <v>12849.49</v>
      </c>
      <c r="I3368" s="14" t="n">
        <v>0</v>
      </c>
      <c r="J3368" s="14" t="n">
        <v>0</v>
      </c>
      <c r="K3368" s="14" t="n">
        <v>72200</v>
      </c>
      <c r="L3368" s="14" t="n">
        <v>0</v>
      </c>
      <c r="M3368" s="14"/>
      <c r="N3368" s="14"/>
      <c r="O3368" s="14" t="n">
        <v>0</v>
      </c>
      <c r="P3368" s="7" t="n">
        <v>115</v>
      </c>
      <c r="Q3368" s="7" t="n">
        <v>0</v>
      </c>
      <c r="R3368" s="7" t="n">
        <v>0</v>
      </c>
      <c r="S3368" s="7"/>
      <c r="T3368" s="7" t="n">
        <v>0</v>
      </c>
      <c r="U3368" s="7" t="n">
        <v>0</v>
      </c>
      <c r="V3368" s="7" t="n">
        <v>0.1882</v>
      </c>
      <c r="W3368" s="7"/>
    </row>
    <row r="3369" customFormat="false" ht="15" hidden="false" customHeight="false" outlineLevel="0" collapsed="false">
      <c r="A3369" s="7" t="s">
        <v>3484</v>
      </c>
      <c r="B3369" s="7" t="s">
        <v>101</v>
      </c>
      <c r="C3369" s="7" t="n">
        <v>30</v>
      </c>
      <c r="D3369" s="7" t="s">
        <v>102</v>
      </c>
      <c r="E3369" s="7" t="n">
        <v>55</v>
      </c>
      <c r="F3369" s="7" t="n">
        <v>2</v>
      </c>
      <c r="G3369" s="14" t="n">
        <v>30177.57</v>
      </c>
      <c r="H3369" s="14" t="n">
        <v>25849.53</v>
      </c>
      <c r="I3369" s="14" t="n">
        <v>0</v>
      </c>
      <c r="J3369" s="14" t="n">
        <v>0</v>
      </c>
      <c r="K3369" s="14" t="n">
        <v>0</v>
      </c>
      <c r="L3369" s="14" t="n">
        <v>0</v>
      </c>
      <c r="M3369" s="14"/>
      <c r="N3369" s="14"/>
      <c r="O3369" s="14" t="n">
        <v>0</v>
      </c>
      <c r="P3369" s="7" t="n">
        <v>9</v>
      </c>
      <c r="Q3369" s="7" t="n">
        <v>22</v>
      </c>
      <c r="R3369" s="7" t="n">
        <v>10</v>
      </c>
      <c r="S3369" s="7" t="n">
        <v>0.95</v>
      </c>
      <c r="T3369" s="7" t="n">
        <v>1</v>
      </c>
      <c r="U3369" s="7" t="n">
        <v>0</v>
      </c>
      <c r="V3369" s="7" t="n">
        <v>0.1856</v>
      </c>
      <c r="W3369" s="7"/>
    </row>
    <row r="3370" customFormat="false" ht="15" hidden="false" customHeight="false" outlineLevel="0" collapsed="false">
      <c r="A3370" s="7" t="s">
        <v>3485</v>
      </c>
      <c r="B3370" s="7" t="s">
        <v>101</v>
      </c>
      <c r="C3370" s="7" t="n">
        <v>41</v>
      </c>
      <c r="D3370" s="7" t="s">
        <v>102</v>
      </c>
      <c r="E3370" s="7" t="n">
        <v>173</v>
      </c>
      <c r="F3370" s="7" t="n">
        <v>2</v>
      </c>
      <c r="G3370" s="14" t="n">
        <v>6156.07</v>
      </c>
      <c r="H3370" s="14" t="n">
        <v>18232.87</v>
      </c>
      <c r="I3370" s="14" t="n">
        <v>0</v>
      </c>
      <c r="J3370" s="14" t="n">
        <v>0</v>
      </c>
      <c r="K3370" s="14" t="n">
        <v>0</v>
      </c>
      <c r="L3370" s="14" t="n">
        <v>0</v>
      </c>
      <c r="M3370" s="14"/>
      <c r="N3370" s="14"/>
      <c r="O3370" s="14" t="n">
        <v>0</v>
      </c>
      <c r="P3370" s="7" t="n">
        <v>405</v>
      </c>
      <c r="Q3370" s="7" t="n">
        <v>0</v>
      </c>
      <c r="R3370" s="7" t="n">
        <v>0</v>
      </c>
      <c r="S3370" s="7"/>
      <c r="T3370" s="7" t="n">
        <v>1</v>
      </c>
      <c r="U3370" s="7" t="n">
        <v>1</v>
      </c>
      <c r="V3370" s="7" t="n">
        <v>0.3826</v>
      </c>
      <c r="W3370" s="7"/>
    </row>
    <row r="3371" customFormat="false" ht="15" hidden="false" customHeight="false" outlineLevel="0" collapsed="false">
      <c r="A3371" s="7" t="s">
        <v>3486</v>
      </c>
      <c r="B3371" s="7" t="s">
        <v>108</v>
      </c>
      <c r="C3371" s="7" t="n">
        <v>38</v>
      </c>
      <c r="D3371" s="7" t="s">
        <v>102</v>
      </c>
      <c r="E3371" s="7" t="n">
        <v>14</v>
      </c>
      <c r="F3371" s="7" t="n">
        <v>3</v>
      </c>
      <c r="G3371" s="14" t="n">
        <v>4629.79</v>
      </c>
      <c r="H3371" s="14" t="n">
        <v>5492.68</v>
      </c>
      <c r="I3371" s="14" t="n">
        <v>0</v>
      </c>
      <c r="J3371" s="14" t="n">
        <v>0</v>
      </c>
      <c r="K3371" s="14" t="n">
        <v>104700</v>
      </c>
      <c r="L3371" s="14" t="n">
        <v>0</v>
      </c>
      <c r="M3371" s="14"/>
      <c r="N3371" s="14"/>
      <c r="O3371" s="14" t="n">
        <v>0</v>
      </c>
      <c r="P3371" s="7" t="n">
        <v>10</v>
      </c>
      <c r="Q3371" s="7" t="n">
        <v>25</v>
      </c>
      <c r="R3371" s="7" t="n">
        <v>10</v>
      </c>
      <c r="S3371" s="7" t="n">
        <v>0.685</v>
      </c>
      <c r="T3371" s="7" t="n">
        <v>2</v>
      </c>
      <c r="U3371" s="7" t="n">
        <v>0</v>
      </c>
      <c r="V3371" s="7" t="n">
        <v>0.2118</v>
      </c>
      <c r="W3371" s="7"/>
    </row>
    <row r="3372" customFormat="false" ht="15" hidden="false" customHeight="false" outlineLevel="0" collapsed="false">
      <c r="A3372" s="7" t="s">
        <v>3487</v>
      </c>
      <c r="B3372" s="7" t="s">
        <v>101</v>
      </c>
      <c r="C3372" s="7" t="n">
        <v>19</v>
      </c>
      <c r="D3372" s="7" t="s">
        <v>104</v>
      </c>
      <c r="E3372" s="7" t="n">
        <v>8</v>
      </c>
      <c r="F3372" s="7" t="n">
        <v>1</v>
      </c>
      <c r="G3372" s="14" t="n">
        <v>509.63</v>
      </c>
      <c r="H3372" s="14" t="n">
        <v>0</v>
      </c>
      <c r="I3372" s="14" t="n">
        <v>0</v>
      </c>
      <c r="J3372" s="14" t="n">
        <v>0</v>
      </c>
      <c r="K3372" s="14" t="n">
        <v>0</v>
      </c>
      <c r="L3372" s="14" t="n">
        <v>0</v>
      </c>
      <c r="M3372" s="14"/>
      <c r="N3372" s="14"/>
      <c r="O3372" s="14" t="n">
        <v>0</v>
      </c>
      <c r="P3372" s="7" t="n">
        <v>2</v>
      </c>
      <c r="Q3372" s="7" t="n">
        <v>23</v>
      </c>
      <c r="R3372" s="7" t="n">
        <v>9</v>
      </c>
      <c r="S3372" s="7" t="n">
        <v>0.919</v>
      </c>
      <c r="T3372" s="7" t="n">
        <v>1</v>
      </c>
      <c r="U3372" s="7" t="n">
        <v>0</v>
      </c>
      <c r="V3372" s="7" t="n">
        <v>0.056</v>
      </c>
      <c r="W3372" s="7"/>
    </row>
    <row r="3373" customFormat="false" ht="15" hidden="false" customHeight="false" outlineLevel="0" collapsed="false">
      <c r="A3373" s="7" t="s">
        <v>3488</v>
      </c>
      <c r="B3373" s="7" t="s">
        <v>128</v>
      </c>
      <c r="C3373" s="7" t="n">
        <v>37</v>
      </c>
      <c r="D3373" s="7" t="s">
        <v>104</v>
      </c>
      <c r="E3373" s="7" t="n">
        <v>121</v>
      </c>
      <c r="F3373" s="7" t="n">
        <v>4</v>
      </c>
      <c r="G3373" s="14" t="n">
        <v>2316.97</v>
      </c>
      <c r="H3373" s="14" t="n">
        <v>27171.34</v>
      </c>
      <c r="I3373" s="14" t="n">
        <v>41400</v>
      </c>
      <c r="J3373" s="14" t="n">
        <v>0</v>
      </c>
      <c r="K3373" s="14" t="n">
        <v>121500</v>
      </c>
      <c r="L3373" s="14" t="n">
        <v>0</v>
      </c>
      <c r="M3373" s="14"/>
      <c r="N3373" s="14"/>
      <c r="O3373" s="14" t="n">
        <v>0</v>
      </c>
      <c r="P3373" s="7" t="n">
        <v>0</v>
      </c>
      <c r="Q3373" s="7" t="n">
        <v>28</v>
      </c>
      <c r="R3373" s="7" t="n">
        <v>0</v>
      </c>
      <c r="S3373" s="7" t="n">
        <v>0.706</v>
      </c>
      <c r="T3373" s="7" t="n">
        <v>1</v>
      </c>
      <c r="U3373" s="7" t="n">
        <v>0</v>
      </c>
      <c r="V3373" s="7" t="n">
        <v>0.0198</v>
      </c>
      <c r="W3373" s="7"/>
    </row>
    <row r="3374" customFormat="false" ht="15" hidden="false" customHeight="false" outlineLevel="0" collapsed="false">
      <c r="A3374" s="7" t="s">
        <v>3489</v>
      </c>
      <c r="B3374" s="7" t="s">
        <v>108</v>
      </c>
      <c r="C3374" s="7" t="n">
        <v>41</v>
      </c>
      <c r="D3374" s="7" t="s">
        <v>102</v>
      </c>
      <c r="E3374" s="7" t="n">
        <v>180</v>
      </c>
      <c r="F3374" s="7" t="n">
        <v>5</v>
      </c>
      <c r="G3374" s="14" t="n">
        <v>8492.39</v>
      </c>
      <c r="H3374" s="14" t="n">
        <v>0</v>
      </c>
      <c r="I3374" s="14" t="n">
        <v>0</v>
      </c>
      <c r="J3374" s="14" t="n">
        <v>60470.21</v>
      </c>
      <c r="K3374" s="14" t="n">
        <v>359400</v>
      </c>
      <c r="L3374" s="14" t="n">
        <v>25400</v>
      </c>
      <c r="M3374" s="14" t="n">
        <v>15200</v>
      </c>
      <c r="N3374" s="14" t="n">
        <v>49.1</v>
      </c>
      <c r="O3374" s="14" t="n">
        <v>746.24</v>
      </c>
      <c r="P3374" s="7" t="n">
        <v>8</v>
      </c>
      <c r="Q3374" s="7" t="n">
        <v>27</v>
      </c>
      <c r="R3374" s="7" t="n">
        <v>0</v>
      </c>
      <c r="S3374" s="7" t="n">
        <v>1</v>
      </c>
      <c r="T3374" s="7" t="n">
        <v>1</v>
      </c>
      <c r="U3374" s="7" t="n">
        <v>0</v>
      </c>
      <c r="V3374" s="7" t="n">
        <v>0.1059</v>
      </c>
      <c r="W3374" s="7"/>
    </row>
    <row r="3375" customFormat="false" ht="15" hidden="false" customHeight="false" outlineLevel="0" collapsed="false">
      <c r="A3375" s="7" t="s">
        <v>3490</v>
      </c>
      <c r="B3375" s="7" t="s">
        <v>101</v>
      </c>
      <c r="C3375" s="7" t="n">
        <v>38</v>
      </c>
      <c r="D3375" s="7" t="s">
        <v>102</v>
      </c>
      <c r="E3375" s="7" t="n">
        <v>19</v>
      </c>
      <c r="F3375" s="7" t="n">
        <v>1</v>
      </c>
      <c r="G3375" s="14" t="n">
        <v>1149.67</v>
      </c>
      <c r="H3375" s="14" t="n">
        <v>0</v>
      </c>
      <c r="I3375" s="14" t="n">
        <v>0</v>
      </c>
      <c r="J3375" s="14" t="n">
        <v>0</v>
      </c>
      <c r="K3375" s="14" t="n">
        <v>0</v>
      </c>
      <c r="L3375" s="14" t="n">
        <v>0</v>
      </c>
      <c r="M3375" s="14"/>
      <c r="N3375" s="14"/>
      <c r="O3375" s="14" t="n">
        <v>0</v>
      </c>
      <c r="P3375" s="7" t="n">
        <v>24</v>
      </c>
      <c r="Q3375" s="7" t="n">
        <v>8</v>
      </c>
      <c r="R3375" s="7" t="n">
        <v>0</v>
      </c>
      <c r="S3375" s="7" t="n">
        <v>0.678</v>
      </c>
      <c r="T3375" s="7" t="n">
        <v>0</v>
      </c>
      <c r="U3375" s="7" t="n">
        <v>0</v>
      </c>
      <c r="V3375" s="7" t="n">
        <v>0.162</v>
      </c>
      <c r="W3375" s="7"/>
    </row>
    <row r="3376" customFormat="false" ht="15" hidden="false" customHeight="false" outlineLevel="0" collapsed="false">
      <c r="A3376" s="7" t="s">
        <v>3491</v>
      </c>
      <c r="B3376" s="7" t="s">
        <v>106</v>
      </c>
      <c r="C3376" s="7" t="n">
        <v>41</v>
      </c>
      <c r="D3376" s="7" t="s">
        <v>104</v>
      </c>
      <c r="E3376" s="7" t="n">
        <v>33</v>
      </c>
      <c r="F3376" s="7" t="n">
        <v>4</v>
      </c>
      <c r="G3376" s="14" t="n">
        <v>9232.81</v>
      </c>
      <c r="H3376" s="14" t="n">
        <v>0</v>
      </c>
      <c r="I3376" s="14" t="n">
        <v>37900</v>
      </c>
      <c r="J3376" s="14" t="n">
        <v>0</v>
      </c>
      <c r="K3376" s="14" t="n">
        <v>0</v>
      </c>
      <c r="L3376" s="14" t="n">
        <v>0</v>
      </c>
      <c r="M3376" s="14" t="n">
        <v>8200</v>
      </c>
      <c r="N3376" s="14" t="n">
        <v>15.3</v>
      </c>
      <c r="O3376" s="14" t="n">
        <v>519.23</v>
      </c>
      <c r="P3376" s="7" t="n">
        <v>2</v>
      </c>
      <c r="Q3376" s="7" t="n">
        <v>21</v>
      </c>
      <c r="R3376" s="7" t="n">
        <v>7</v>
      </c>
      <c r="S3376" s="7" t="n">
        <v>0.739</v>
      </c>
      <c r="T3376" s="7" t="n">
        <v>0</v>
      </c>
      <c r="U3376" s="7" t="n">
        <v>0</v>
      </c>
      <c r="V3376" s="7" t="n">
        <v>0.0265</v>
      </c>
      <c r="W3376" s="7"/>
    </row>
    <row r="3377" customFormat="false" ht="15" hidden="false" customHeight="false" outlineLevel="0" collapsed="false">
      <c r="A3377" s="7" t="s">
        <v>3492</v>
      </c>
      <c r="B3377" s="7" t="s">
        <v>106</v>
      </c>
      <c r="C3377" s="7" t="n">
        <v>26</v>
      </c>
      <c r="D3377" s="7" t="s">
        <v>102</v>
      </c>
      <c r="E3377" s="7" t="n">
        <v>41</v>
      </c>
      <c r="F3377" s="7" t="n">
        <v>5</v>
      </c>
      <c r="G3377" s="14" t="n">
        <v>1205.77</v>
      </c>
      <c r="H3377" s="14" t="n">
        <v>2035.31</v>
      </c>
      <c r="I3377" s="14" t="n">
        <v>0</v>
      </c>
      <c r="J3377" s="14" t="n">
        <v>0</v>
      </c>
      <c r="K3377" s="14" t="n">
        <v>0</v>
      </c>
      <c r="L3377" s="14" t="n">
        <v>26560</v>
      </c>
      <c r="M3377" s="14" t="n">
        <v>2600</v>
      </c>
      <c r="N3377" s="14" t="n">
        <v>41.2</v>
      </c>
      <c r="O3377" s="14" t="n">
        <v>10.98</v>
      </c>
      <c r="P3377" s="7" t="n">
        <v>52</v>
      </c>
      <c r="Q3377" s="7" t="n">
        <v>5</v>
      </c>
      <c r="R3377" s="7" t="n">
        <v>11</v>
      </c>
      <c r="S3377" s="7" t="n">
        <v>0.971</v>
      </c>
      <c r="T3377" s="7" t="n">
        <v>0</v>
      </c>
      <c r="U3377" s="7" t="n">
        <v>0</v>
      </c>
      <c r="V3377" s="7" t="n">
        <v>0.0923</v>
      </c>
      <c r="W3377" s="7"/>
    </row>
    <row r="3378" customFormat="false" ht="15" hidden="false" customHeight="false" outlineLevel="0" collapsed="false">
      <c r="A3378" s="7" t="s">
        <v>3493</v>
      </c>
      <c r="B3378" s="7" t="s">
        <v>101</v>
      </c>
      <c r="C3378" s="7" t="n">
        <v>56</v>
      </c>
      <c r="D3378" s="7" t="s">
        <v>102</v>
      </c>
      <c r="E3378" s="7" t="n">
        <v>366</v>
      </c>
      <c r="F3378" s="7" t="n">
        <v>1</v>
      </c>
      <c r="G3378" s="14" t="n">
        <v>2262.95</v>
      </c>
      <c r="H3378" s="14" t="n">
        <v>0</v>
      </c>
      <c r="I3378" s="14" t="n">
        <v>0</v>
      </c>
      <c r="J3378" s="14" t="n">
        <v>0</v>
      </c>
      <c r="K3378" s="14" t="n">
        <v>0</v>
      </c>
      <c r="L3378" s="14" t="n">
        <v>0</v>
      </c>
      <c r="M3378" s="14"/>
      <c r="N3378" s="14"/>
      <c r="O3378" s="14" t="n">
        <v>0</v>
      </c>
      <c r="P3378" s="7" t="n">
        <v>24</v>
      </c>
      <c r="Q3378" s="7" t="n">
        <v>8</v>
      </c>
      <c r="R3378" s="7" t="n">
        <v>8</v>
      </c>
      <c r="S3378" s="7" t="n">
        <v>0.571</v>
      </c>
      <c r="T3378" s="7" t="n">
        <v>0</v>
      </c>
      <c r="U3378" s="7" t="n">
        <v>0</v>
      </c>
      <c r="V3378" s="7" t="n">
        <v>0.1085</v>
      </c>
      <c r="W3378" s="7" t="s">
        <v>435</v>
      </c>
    </row>
    <row r="3379" customFormat="false" ht="15" hidden="false" customHeight="false" outlineLevel="0" collapsed="false">
      <c r="A3379" s="7" t="s">
        <v>3494</v>
      </c>
      <c r="B3379" s="7" t="s">
        <v>108</v>
      </c>
      <c r="C3379" s="7" t="n">
        <v>19</v>
      </c>
      <c r="D3379" s="7" t="s">
        <v>102</v>
      </c>
      <c r="E3379" s="7" t="n">
        <v>5</v>
      </c>
      <c r="F3379" s="7" t="n">
        <v>3</v>
      </c>
      <c r="G3379" s="14" t="n">
        <v>2146.63</v>
      </c>
      <c r="H3379" s="14" t="n">
        <v>364666.37</v>
      </c>
      <c r="I3379" s="14" t="n">
        <v>0</v>
      </c>
      <c r="J3379" s="14" t="n">
        <v>0</v>
      </c>
      <c r="K3379" s="14" t="n">
        <v>0</v>
      </c>
      <c r="L3379" s="14" t="n">
        <v>0</v>
      </c>
      <c r="M3379" s="14" t="n">
        <v>23500</v>
      </c>
      <c r="N3379" s="14" t="n">
        <v>27.1</v>
      </c>
      <c r="O3379" s="14" t="n">
        <v>580.24</v>
      </c>
      <c r="P3379" s="7" t="n">
        <v>0</v>
      </c>
      <c r="Q3379" s="7" t="n">
        <v>23</v>
      </c>
      <c r="R3379" s="7" t="n">
        <v>0</v>
      </c>
      <c r="S3379" s="7" t="n">
        <v>0.684</v>
      </c>
      <c r="T3379" s="7" t="n">
        <v>0</v>
      </c>
      <c r="U3379" s="7" t="n">
        <v>0</v>
      </c>
      <c r="V3379" s="7" t="n">
        <v>0.1164</v>
      </c>
      <c r="W3379" s="7"/>
    </row>
    <row r="3380" customFormat="false" ht="15" hidden="false" customHeight="false" outlineLevel="0" collapsed="false">
      <c r="A3380" s="7" t="s">
        <v>3495</v>
      </c>
      <c r="B3380" s="7" t="s">
        <v>101</v>
      </c>
      <c r="C3380" s="7" t="n">
        <v>40</v>
      </c>
      <c r="D3380" s="7" t="s">
        <v>104</v>
      </c>
      <c r="E3380" s="7" t="n">
        <v>48</v>
      </c>
      <c r="F3380" s="7" t="n">
        <v>4</v>
      </c>
      <c r="G3380" s="14" t="n">
        <v>22784.95</v>
      </c>
      <c r="H3380" s="14" t="n">
        <v>32706.26</v>
      </c>
      <c r="I3380" s="14" t="n">
        <v>0</v>
      </c>
      <c r="J3380" s="14" t="n">
        <v>0</v>
      </c>
      <c r="K3380" s="14" t="n">
        <v>0</v>
      </c>
      <c r="L3380" s="14" t="n">
        <v>0</v>
      </c>
      <c r="M3380" s="14" t="n">
        <v>27900</v>
      </c>
      <c r="N3380" s="14" t="n">
        <v>67.7</v>
      </c>
      <c r="O3380" s="14" t="n">
        <v>2339.81</v>
      </c>
      <c r="P3380" s="7" t="n">
        <v>20</v>
      </c>
      <c r="Q3380" s="7" t="n">
        <v>93</v>
      </c>
      <c r="R3380" s="7" t="n">
        <v>24</v>
      </c>
      <c r="S3380" s="7" t="n">
        <v>0.92</v>
      </c>
      <c r="T3380" s="7" t="n">
        <v>0</v>
      </c>
      <c r="U3380" s="7" t="n">
        <v>0</v>
      </c>
      <c r="V3380" s="7" t="n">
        <v>0.0128</v>
      </c>
      <c r="W3380" s="7"/>
    </row>
    <row r="3381" customFormat="false" ht="15" hidden="false" customHeight="false" outlineLevel="0" collapsed="false">
      <c r="A3381" s="7" t="s">
        <v>3496</v>
      </c>
      <c r="B3381" s="7" t="s">
        <v>128</v>
      </c>
      <c r="C3381" s="7" t="n">
        <v>32</v>
      </c>
      <c r="D3381" s="7" t="s">
        <v>104</v>
      </c>
      <c r="E3381" s="7" t="n">
        <v>33</v>
      </c>
      <c r="F3381" s="7" t="n">
        <v>3</v>
      </c>
      <c r="G3381" s="14" t="n">
        <v>2322.02</v>
      </c>
      <c r="H3381" s="14" t="n">
        <v>5567.13</v>
      </c>
      <c r="I3381" s="14" t="n">
        <v>0</v>
      </c>
      <c r="J3381" s="14" t="n">
        <v>0</v>
      </c>
      <c r="K3381" s="14" t="n">
        <v>0</v>
      </c>
      <c r="L3381" s="14" t="n">
        <v>14000</v>
      </c>
      <c r="M3381" s="14"/>
      <c r="N3381" s="14"/>
      <c r="O3381" s="14" t="n">
        <v>0</v>
      </c>
      <c r="P3381" s="7" t="n">
        <v>1</v>
      </c>
      <c r="Q3381" s="7" t="n">
        <v>42</v>
      </c>
      <c r="R3381" s="7" t="n">
        <v>12</v>
      </c>
      <c r="S3381" s="7" t="n">
        <v>0.737</v>
      </c>
      <c r="T3381" s="7" t="n">
        <v>0</v>
      </c>
      <c r="U3381" s="7" t="n">
        <v>0</v>
      </c>
      <c r="V3381" s="7" t="n">
        <v>0.0217</v>
      </c>
      <c r="W3381" s="7"/>
    </row>
    <row r="3382" customFormat="false" ht="15" hidden="false" customHeight="false" outlineLevel="0" collapsed="false">
      <c r="A3382" s="7" t="s">
        <v>3497</v>
      </c>
      <c r="B3382" s="7" t="s">
        <v>108</v>
      </c>
      <c r="C3382" s="7" t="n">
        <v>57</v>
      </c>
      <c r="D3382" s="7" t="s">
        <v>102</v>
      </c>
      <c r="E3382" s="7" t="n">
        <v>114</v>
      </c>
      <c r="F3382" s="7" t="n">
        <v>2</v>
      </c>
      <c r="G3382" s="14" t="n">
        <v>3634.83</v>
      </c>
      <c r="H3382" s="14" t="n">
        <v>31874.45</v>
      </c>
      <c r="I3382" s="14" t="n">
        <v>0</v>
      </c>
      <c r="J3382" s="14" t="n">
        <v>0</v>
      </c>
      <c r="K3382" s="14" t="n">
        <v>0</v>
      </c>
      <c r="L3382" s="14" t="n">
        <v>0</v>
      </c>
      <c r="M3382" s="14"/>
      <c r="N3382" s="14"/>
      <c r="O3382" s="14" t="n">
        <v>0</v>
      </c>
      <c r="P3382" s="7" t="n">
        <v>18</v>
      </c>
      <c r="Q3382" s="7" t="n">
        <v>15</v>
      </c>
      <c r="R3382" s="7" t="n">
        <v>11</v>
      </c>
      <c r="S3382" s="7" t="n">
        <v>0.542</v>
      </c>
      <c r="T3382" s="7" t="n">
        <v>0</v>
      </c>
      <c r="U3382" s="7" t="n">
        <v>1</v>
      </c>
      <c r="V3382" s="7" t="n">
        <v>0.0815</v>
      </c>
      <c r="W3382" s="7"/>
    </row>
    <row r="3383" customFormat="false" ht="15" hidden="false" customHeight="false" outlineLevel="0" collapsed="false">
      <c r="A3383" s="7" t="s">
        <v>3498</v>
      </c>
      <c r="B3383" s="7" t="s">
        <v>101</v>
      </c>
      <c r="C3383" s="7" t="n">
        <v>41</v>
      </c>
      <c r="D3383" s="7" t="s">
        <v>102</v>
      </c>
      <c r="E3383" s="7" t="n">
        <v>134</v>
      </c>
      <c r="F3383" s="7" t="n">
        <v>3</v>
      </c>
      <c r="G3383" s="14" t="n">
        <v>7291.43</v>
      </c>
      <c r="H3383" s="14" t="n">
        <v>9335.63</v>
      </c>
      <c r="I3383" s="14" t="n">
        <v>0</v>
      </c>
      <c r="J3383" s="14" t="n">
        <v>0</v>
      </c>
      <c r="K3383" s="14" t="n">
        <v>0</v>
      </c>
      <c r="L3383" s="14" t="n">
        <v>0</v>
      </c>
      <c r="M3383" s="14" t="n">
        <v>20000</v>
      </c>
      <c r="N3383" s="14" t="n">
        <v>15.4</v>
      </c>
      <c r="O3383" s="14" t="n">
        <v>6233.54</v>
      </c>
      <c r="P3383" s="7" t="n">
        <v>2</v>
      </c>
      <c r="Q3383" s="7" t="n">
        <v>116</v>
      </c>
      <c r="R3383" s="7" t="n">
        <v>0</v>
      </c>
      <c r="S3383" s="7" t="n">
        <v>0.715</v>
      </c>
      <c r="T3383" s="7" t="n">
        <v>0</v>
      </c>
      <c r="U3383" s="7" t="n">
        <v>0</v>
      </c>
      <c r="V3383" s="7" t="n">
        <v>0.0182</v>
      </c>
      <c r="W3383" s="7"/>
    </row>
    <row r="3384" customFormat="false" ht="15" hidden="false" customHeight="false" outlineLevel="0" collapsed="false">
      <c r="A3384" s="7" t="s">
        <v>3499</v>
      </c>
      <c r="B3384" s="7" t="s">
        <v>106</v>
      </c>
      <c r="C3384" s="7" t="n">
        <v>68</v>
      </c>
      <c r="D3384" s="7" t="s">
        <v>102</v>
      </c>
      <c r="E3384" s="7" t="n">
        <v>197</v>
      </c>
      <c r="F3384" s="7" t="n">
        <v>3</v>
      </c>
      <c r="G3384" s="14" t="n">
        <v>2420.11</v>
      </c>
      <c r="H3384" s="14" t="n">
        <v>10349.46</v>
      </c>
      <c r="I3384" s="14" t="n">
        <v>0</v>
      </c>
      <c r="J3384" s="14" t="n">
        <v>0</v>
      </c>
      <c r="K3384" s="14" t="n">
        <v>0</v>
      </c>
      <c r="L3384" s="14" t="n">
        <v>21450</v>
      </c>
      <c r="M3384" s="14"/>
      <c r="N3384" s="14"/>
      <c r="O3384" s="14" t="n">
        <v>0</v>
      </c>
      <c r="P3384" s="7" t="n">
        <v>12</v>
      </c>
      <c r="Q3384" s="7" t="n">
        <v>12</v>
      </c>
      <c r="R3384" s="7" t="n">
        <v>0</v>
      </c>
      <c r="S3384" s="7" t="n">
        <v>0.449</v>
      </c>
      <c r="T3384" s="7" t="n">
        <v>2</v>
      </c>
      <c r="U3384" s="7" t="n">
        <v>1</v>
      </c>
      <c r="V3384" s="7" t="n">
        <v>0.2366</v>
      </c>
      <c r="W3384" s="7"/>
    </row>
    <row r="3385" customFormat="false" ht="15" hidden="false" customHeight="false" outlineLevel="0" collapsed="false">
      <c r="A3385" s="7" t="s">
        <v>3500</v>
      </c>
      <c r="B3385" s="7" t="s">
        <v>101</v>
      </c>
      <c r="C3385" s="7" t="n">
        <v>45</v>
      </c>
      <c r="D3385" s="7" t="s">
        <v>104</v>
      </c>
      <c r="E3385" s="7" t="n">
        <v>263</v>
      </c>
      <c r="F3385" s="7" t="n">
        <v>4</v>
      </c>
      <c r="G3385" s="14" t="n">
        <v>11356.04</v>
      </c>
      <c r="H3385" s="14" t="n">
        <v>0</v>
      </c>
      <c r="I3385" s="14" t="n">
        <v>154200</v>
      </c>
      <c r="J3385" s="14" t="n">
        <v>0</v>
      </c>
      <c r="K3385" s="14" t="n">
        <v>565300</v>
      </c>
      <c r="L3385" s="14" t="n">
        <v>0</v>
      </c>
      <c r="M3385" s="14" t="n">
        <v>30900</v>
      </c>
      <c r="N3385" s="14" t="n">
        <v>39.7</v>
      </c>
      <c r="O3385" s="14" t="n">
        <v>3353.57</v>
      </c>
      <c r="P3385" s="7" t="n">
        <v>10</v>
      </c>
      <c r="Q3385" s="7" t="n">
        <v>62</v>
      </c>
      <c r="R3385" s="7" t="n">
        <v>9</v>
      </c>
      <c r="S3385" s="7" t="n">
        <v>0.913</v>
      </c>
      <c r="T3385" s="7" t="n">
        <v>0</v>
      </c>
      <c r="U3385" s="7" t="n">
        <v>0</v>
      </c>
      <c r="V3385" s="7" t="n">
        <v>0.0205</v>
      </c>
      <c r="W3385" s="7"/>
    </row>
    <row r="3386" customFormat="false" ht="15" hidden="false" customHeight="false" outlineLevel="0" collapsed="false">
      <c r="A3386" s="7" t="s">
        <v>3501</v>
      </c>
      <c r="B3386" s="7" t="s">
        <v>101</v>
      </c>
      <c r="C3386" s="7" t="n">
        <v>19</v>
      </c>
      <c r="D3386" s="7" t="s">
        <v>104</v>
      </c>
      <c r="E3386" s="7" t="n">
        <v>3</v>
      </c>
      <c r="F3386" s="7" t="n">
        <v>3</v>
      </c>
      <c r="G3386" s="14" t="n">
        <v>5164.69</v>
      </c>
      <c r="H3386" s="14" t="n">
        <v>18264.91</v>
      </c>
      <c r="I3386" s="14" t="n">
        <v>0</v>
      </c>
      <c r="J3386" s="14" t="n">
        <v>87290.91</v>
      </c>
      <c r="K3386" s="14" t="n">
        <v>0</v>
      </c>
      <c r="L3386" s="14" t="n">
        <v>0</v>
      </c>
      <c r="M3386" s="14"/>
      <c r="N3386" s="14"/>
      <c r="O3386" s="14" t="n">
        <v>0</v>
      </c>
      <c r="P3386" s="7" t="n">
        <v>13</v>
      </c>
      <c r="Q3386" s="7" t="n">
        <v>31</v>
      </c>
      <c r="R3386" s="7" t="n">
        <v>11</v>
      </c>
      <c r="S3386" s="7" t="n">
        <v>0.82</v>
      </c>
      <c r="T3386" s="7" t="n">
        <v>0</v>
      </c>
      <c r="U3386" s="7" t="n">
        <v>0</v>
      </c>
      <c r="V3386" s="7" t="n">
        <v>0.0319</v>
      </c>
      <c r="W3386" s="7"/>
    </row>
    <row r="3387" customFormat="false" ht="15" hidden="false" customHeight="false" outlineLevel="0" collapsed="false">
      <c r="A3387" s="7" t="s">
        <v>3502</v>
      </c>
      <c r="B3387" s="7" t="s">
        <v>108</v>
      </c>
      <c r="C3387" s="7" t="n">
        <v>23</v>
      </c>
      <c r="D3387" s="7" t="s">
        <v>104</v>
      </c>
      <c r="E3387" s="7" t="n">
        <v>20</v>
      </c>
      <c r="F3387" s="7" t="n">
        <v>2</v>
      </c>
      <c r="G3387" s="14" t="n">
        <v>1743.8</v>
      </c>
      <c r="H3387" s="14" t="n">
        <v>0</v>
      </c>
      <c r="I3387" s="14" t="n">
        <v>0</v>
      </c>
      <c r="J3387" s="14" t="n">
        <v>0</v>
      </c>
      <c r="K3387" s="14" t="n">
        <v>0</v>
      </c>
      <c r="L3387" s="14" t="n">
        <v>0</v>
      </c>
      <c r="M3387" s="14" t="n">
        <v>3800</v>
      </c>
      <c r="N3387" s="14" t="n">
        <v>63.7</v>
      </c>
      <c r="O3387" s="14" t="n">
        <v>317.63</v>
      </c>
      <c r="P3387" s="7" t="n">
        <v>2</v>
      </c>
      <c r="Q3387" s="7" t="n">
        <v>26</v>
      </c>
      <c r="R3387" s="7" t="n">
        <v>12</v>
      </c>
      <c r="S3387" s="7" t="n">
        <v>0.737</v>
      </c>
      <c r="T3387" s="7" t="n">
        <v>0</v>
      </c>
      <c r="U3387" s="7" t="n">
        <v>0</v>
      </c>
      <c r="V3387" s="7" t="n">
        <v>0.0327</v>
      </c>
      <c r="W3387" s="7"/>
    </row>
    <row r="3388" customFormat="false" ht="15" hidden="false" customHeight="false" outlineLevel="0" collapsed="false">
      <c r="A3388" s="7" t="s">
        <v>3503</v>
      </c>
      <c r="B3388" s="7" t="s">
        <v>108</v>
      </c>
      <c r="C3388" s="7" t="n">
        <v>52</v>
      </c>
      <c r="D3388" s="7" t="s">
        <v>104</v>
      </c>
      <c r="E3388" s="7" t="n">
        <v>133</v>
      </c>
      <c r="F3388" s="7" t="n">
        <v>3</v>
      </c>
      <c r="G3388" s="14" t="n">
        <v>5795.77</v>
      </c>
      <c r="H3388" s="14" t="n">
        <v>36426.59</v>
      </c>
      <c r="I3388" s="14" t="n">
        <v>0</v>
      </c>
      <c r="J3388" s="14" t="n">
        <v>42498.74</v>
      </c>
      <c r="K3388" s="14" t="n">
        <v>0</v>
      </c>
      <c r="L3388" s="14" t="n">
        <v>0</v>
      </c>
      <c r="M3388" s="14"/>
      <c r="N3388" s="14"/>
      <c r="O3388" s="14" t="n">
        <v>0</v>
      </c>
      <c r="P3388" s="7" t="n">
        <v>3</v>
      </c>
      <c r="Q3388" s="7" t="n">
        <v>44</v>
      </c>
      <c r="R3388" s="7" t="n">
        <v>10</v>
      </c>
      <c r="S3388" s="7" t="n">
        <v>0.349</v>
      </c>
      <c r="T3388" s="7" t="n">
        <v>0</v>
      </c>
      <c r="U3388" s="7" t="n">
        <v>0</v>
      </c>
      <c r="V3388" s="7" t="n">
        <v>0.0124</v>
      </c>
      <c r="W3388" s="7"/>
    </row>
    <row r="3389" customFormat="false" ht="15" hidden="false" customHeight="false" outlineLevel="0" collapsed="false">
      <c r="A3389" s="7" t="s">
        <v>3504</v>
      </c>
      <c r="B3389" s="7" t="s">
        <v>101</v>
      </c>
      <c r="C3389" s="7" t="n">
        <v>59</v>
      </c>
      <c r="D3389" s="7" t="s">
        <v>102</v>
      </c>
      <c r="E3389" s="7" t="n">
        <v>94</v>
      </c>
      <c r="F3389" s="7" t="n">
        <v>3</v>
      </c>
      <c r="G3389" s="14" t="n">
        <v>2816.3</v>
      </c>
      <c r="H3389" s="14" t="n">
        <v>20043.92</v>
      </c>
      <c r="I3389" s="14" t="n">
        <v>0</v>
      </c>
      <c r="J3389" s="14" t="n">
        <v>0</v>
      </c>
      <c r="K3389" s="14" t="n">
        <v>0</v>
      </c>
      <c r="L3389" s="14" t="n">
        <v>0</v>
      </c>
      <c r="M3389" s="14" t="n">
        <v>11900</v>
      </c>
      <c r="N3389" s="14" t="n">
        <v>31.3</v>
      </c>
      <c r="O3389" s="14" t="n">
        <v>1579.08</v>
      </c>
      <c r="P3389" s="7" t="n">
        <v>1</v>
      </c>
      <c r="Q3389" s="7" t="n">
        <v>31</v>
      </c>
      <c r="R3389" s="7" t="n">
        <v>10</v>
      </c>
      <c r="S3389" s="7" t="n">
        <v>0.697</v>
      </c>
      <c r="T3389" s="7" t="n">
        <v>0</v>
      </c>
      <c r="U3389" s="7" t="n">
        <v>0</v>
      </c>
      <c r="V3389" s="7" t="n">
        <v>0.0485</v>
      </c>
      <c r="W3389" s="7"/>
    </row>
    <row r="3390" customFormat="false" ht="15" hidden="false" customHeight="false" outlineLevel="0" collapsed="false">
      <c r="A3390" s="7" t="s">
        <v>3505</v>
      </c>
      <c r="B3390" s="7" t="s">
        <v>101</v>
      </c>
      <c r="C3390" s="7" t="n">
        <v>74</v>
      </c>
      <c r="D3390" s="7" t="s">
        <v>104</v>
      </c>
      <c r="E3390" s="7" t="n">
        <v>159</v>
      </c>
      <c r="F3390" s="7" t="n">
        <v>4</v>
      </c>
      <c r="G3390" s="14" t="n">
        <v>10646.34</v>
      </c>
      <c r="H3390" s="14" t="n">
        <v>0</v>
      </c>
      <c r="I3390" s="14" t="n">
        <v>41800</v>
      </c>
      <c r="J3390" s="14" t="n">
        <v>0</v>
      </c>
      <c r="K3390" s="14" t="n">
        <v>0</v>
      </c>
      <c r="L3390" s="14" t="n">
        <v>7810</v>
      </c>
      <c r="M3390" s="14" t="n">
        <v>6200</v>
      </c>
      <c r="N3390" s="14" t="n">
        <v>19.4</v>
      </c>
      <c r="O3390" s="14" t="n">
        <v>289.2</v>
      </c>
      <c r="P3390" s="7" t="n">
        <v>3</v>
      </c>
      <c r="Q3390" s="7" t="n">
        <v>25</v>
      </c>
      <c r="R3390" s="7" t="n">
        <v>0</v>
      </c>
      <c r="S3390" s="7" t="n">
        <v>0.309</v>
      </c>
      <c r="T3390" s="7" t="n">
        <v>0</v>
      </c>
      <c r="U3390" s="7" t="n">
        <v>0</v>
      </c>
      <c r="V3390" s="7" t="n">
        <v>0.0202</v>
      </c>
      <c r="W3390" s="7"/>
    </row>
    <row r="3391" customFormat="false" ht="15" hidden="false" customHeight="false" outlineLevel="0" collapsed="false">
      <c r="A3391" s="7" t="s">
        <v>3506</v>
      </c>
      <c r="B3391" s="7" t="s">
        <v>108</v>
      </c>
      <c r="C3391" s="7" t="n">
        <v>70</v>
      </c>
      <c r="D3391" s="7" t="s">
        <v>102</v>
      </c>
      <c r="E3391" s="7" t="n">
        <v>115</v>
      </c>
      <c r="F3391" s="7" t="n">
        <v>2</v>
      </c>
      <c r="G3391" s="14" t="n">
        <v>2722.1</v>
      </c>
      <c r="H3391" s="14" t="n">
        <v>0</v>
      </c>
      <c r="I3391" s="14" t="n">
        <v>0</v>
      </c>
      <c r="J3391" s="14" t="n">
        <v>0</v>
      </c>
      <c r="K3391" s="14" t="n">
        <v>0</v>
      </c>
      <c r="L3391" s="14" t="n">
        <v>0</v>
      </c>
      <c r="M3391" s="14" t="n">
        <v>7400</v>
      </c>
      <c r="N3391" s="14" t="n">
        <v>22.9</v>
      </c>
      <c r="O3391" s="14" t="n">
        <v>118.45</v>
      </c>
      <c r="P3391" s="7" t="n">
        <v>69</v>
      </c>
      <c r="Q3391" s="7" t="n">
        <v>11</v>
      </c>
      <c r="R3391" s="7" t="n">
        <v>0</v>
      </c>
      <c r="S3391" s="7" t="n">
        <v>0</v>
      </c>
      <c r="T3391" s="7" t="n">
        <v>0</v>
      </c>
      <c r="U3391" s="7" t="n">
        <v>0</v>
      </c>
      <c r="V3391" s="7" t="n">
        <v>0.0958</v>
      </c>
      <c r="W3391" s="7"/>
    </row>
    <row r="3392" customFormat="false" ht="15" hidden="false" customHeight="false" outlineLevel="0" collapsed="false">
      <c r="A3392" s="7" t="s">
        <v>3507</v>
      </c>
      <c r="B3392" s="7" t="s">
        <v>106</v>
      </c>
      <c r="C3392" s="7" t="n">
        <v>48</v>
      </c>
      <c r="D3392" s="7" t="s">
        <v>102</v>
      </c>
      <c r="E3392" s="7" t="n">
        <v>209</v>
      </c>
      <c r="F3392" s="7" t="n">
        <v>4</v>
      </c>
      <c r="G3392" s="14" t="n">
        <v>3610.39</v>
      </c>
      <c r="H3392" s="14" t="n">
        <v>3972.42</v>
      </c>
      <c r="I3392" s="14" t="n">
        <v>0</v>
      </c>
      <c r="J3392" s="14" t="n">
        <v>0</v>
      </c>
      <c r="K3392" s="14" t="n">
        <v>85600</v>
      </c>
      <c r="L3392" s="14" t="n">
        <v>0</v>
      </c>
      <c r="M3392" s="14" t="n">
        <v>7700</v>
      </c>
      <c r="N3392" s="14" t="n">
        <v>29.7</v>
      </c>
      <c r="O3392" s="14" t="n">
        <v>78</v>
      </c>
      <c r="P3392" s="7" t="n">
        <v>23</v>
      </c>
      <c r="Q3392" s="7" t="n">
        <v>6</v>
      </c>
      <c r="R3392" s="7" t="n">
        <v>11</v>
      </c>
      <c r="S3392" s="7" t="n">
        <v>0.842</v>
      </c>
      <c r="T3392" s="7" t="n">
        <v>0</v>
      </c>
      <c r="U3392" s="7" t="n">
        <v>0</v>
      </c>
      <c r="V3392" s="7" t="n">
        <v>0.0705</v>
      </c>
      <c r="W3392" s="7"/>
    </row>
    <row r="3393" customFormat="false" ht="15" hidden="false" customHeight="false" outlineLevel="0" collapsed="false">
      <c r="A3393" s="7" t="s">
        <v>3508</v>
      </c>
      <c r="B3393" s="7" t="s">
        <v>108</v>
      </c>
      <c r="C3393" s="7" t="n">
        <v>54</v>
      </c>
      <c r="D3393" s="7" t="s">
        <v>102</v>
      </c>
      <c r="E3393" s="7" t="n">
        <v>242</v>
      </c>
      <c r="F3393" s="7" t="n">
        <v>4</v>
      </c>
      <c r="G3393" s="14" t="n">
        <v>2922.55</v>
      </c>
      <c r="H3393" s="14" t="n">
        <v>15724.38</v>
      </c>
      <c r="I3393" s="14" t="n">
        <v>0</v>
      </c>
      <c r="J3393" s="14" t="n">
        <v>4062.89</v>
      </c>
      <c r="K3393" s="14" t="n">
        <v>0</v>
      </c>
      <c r="L3393" s="14" t="n">
        <v>0</v>
      </c>
      <c r="M3393" s="14" t="n">
        <v>11600</v>
      </c>
      <c r="N3393" s="14" t="n">
        <v>53.2</v>
      </c>
      <c r="O3393" s="14" t="n">
        <v>184.74</v>
      </c>
      <c r="P3393" s="7" t="n">
        <v>5</v>
      </c>
      <c r="Q3393" s="7" t="n">
        <v>16</v>
      </c>
      <c r="R3393" s="7" t="n">
        <v>0</v>
      </c>
      <c r="S3393" s="7" t="n">
        <v>0.677</v>
      </c>
      <c r="T3393" s="7" t="n">
        <v>0</v>
      </c>
      <c r="U3393" s="7" t="n">
        <v>0</v>
      </c>
      <c r="V3393" s="7" t="n">
        <v>0.0491</v>
      </c>
      <c r="W3393" s="7"/>
    </row>
    <row r="3394" customFormat="false" ht="15" hidden="false" customHeight="false" outlineLevel="0" collapsed="false">
      <c r="A3394" s="7" t="s">
        <v>3509</v>
      </c>
      <c r="B3394" s="7" t="s">
        <v>106</v>
      </c>
      <c r="C3394" s="7" t="n">
        <v>46</v>
      </c>
      <c r="D3394" s="7" t="s">
        <v>102</v>
      </c>
      <c r="E3394" s="7" t="n">
        <v>41</v>
      </c>
      <c r="F3394" s="7" t="n">
        <v>2</v>
      </c>
      <c r="G3394" s="14" t="n">
        <v>891.68</v>
      </c>
      <c r="H3394" s="14" t="n">
        <v>5576.01</v>
      </c>
      <c r="I3394" s="14" t="n">
        <v>0</v>
      </c>
      <c r="J3394" s="14" t="n">
        <v>0</v>
      </c>
      <c r="K3394" s="14" t="n">
        <v>0</v>
      </c>
      <c r="L3394" s="14" t="n">
        <v>0</v>
      </c>
      <c r="M3394" s="14"/>
      <c r="N3394" s="14"/>
      <c r="O3394" s="14" t="n">
        <v>0</v>
      </c>
      <c r="P3394" s="7" t="n">
        <v>5</v>
      </c>
      <c r="Q3394" s="7" t="n">
        <v>25</v>
      </c>
      <c r="R3394" s="7" t="n">
        <v>8</v>
      </c>
      <c r="S3394" s="7" t="n">
        <v>0.312</v>
      </c>
      <c r="T3394" s="7" t="n">
        <v>0</v>
      </c>
      <c r="U3394" s="7" t="n">
        <v>0</v>
      </c>
      <c r="V3394" s="7" t="n">
        <v>0.0875</v>
      </c>
      <c r="W3394" s="7"/>
    </row>
    <row r="3395" customFormat="false" ht="15" hidden="false" customHeight="false" outlineLevel="0" collapsed="false">
      <c r="A3395" s="7" t="s">
        <v>3510</v>
      </c>
      <c r="B3395" s="7" t="s">
        <v>101</v>
      </c>
      <c r="C3395" s="7" t="n">
        <v>73</v>
      </c>
      <c r="D3395" s="7" t="s">
        <v>104</v>
      </c>
      <c r="E3395" s="7" t="n">
        <v>124</v>
      </c>
      <c r="F3395" s="7" t="n">
        <v>4</v>
      </c>
      <c r="G3395" s="14" t="n">
        <v>2706</v>
      </c>
      <c r="H3395" s="14" t="n">
        <v>7947.61</v>
      </c>
      <c r="I3395" s="14" t="n">
        <v>16000</v>
      </c>
      <c r="J3395" s="14" t="n">
        <v>45077.12</v>
      </c>
      <c r="K3395" s="14" t="n">
        <v>0</v>
      </c>
      <c r="L3395" s="14" t="n">
        <v>0</v>
      </c>
      <c r="M3395" s="14"/>
      <c r="N3395" s="14"/>
      <c r="O3395" s="14" t="n">
        <v>0</v>
      </c>
      <c r="P3395" s="7" t="n">
        <v>7</v>
      </c>
      <c r="Q3395" s="7" t="n">
        <v>26</v>
      </c>
      <c r="R3395" s="7" t="n">
        <v>8</v>
      </c>
      <c r="S3395" s="7" t="n">
        <v>0.376</v>
      </c>
      <c r="T3395" s="7" t="n">
        <v>0</v>
      </c>
      <c r="U3395" s="7" t="n">
        <v>0</v>
      </c>
      <c r="V3395" s="7" t="n">
        <v>0.0242</v>
      </c>
      <c r="W3395" s="7"/>
    </row>
    <row r="3396" customFormat="false" ht="15" hidden="false" customHeight="false" outlineLevel="0" collapsed="false">
      <c r="A3396" s="7" t="s">
        <v>3511</v>
      </c>
      <c r="B3396" s="7" t="s">
        <v>108</v>
      </c>
      <c r="C3396" s="7" t="n">
        <v>46</v>
      </c>
      <c r="D3396" s="7" t="s">
        <v>102</v>
      </c>
      <c r="E3396" s="7" t="n">
        <v>118</v>
      </c>
      <c r="F3396" s="7" t="n">
        <v>5</v>
      </c>
      <c r="G3396" s="14" t="n">
        <v>10257.2</v>
      </c>
      <c r="H3396" s="14" t="n">
        <v>29677.17</v>
      </c>
      <c r="I3396" s="14" t="n">
        <v>0</v>
      </c>
      <c r="J3396" s="14" t="n">
        <v>0</v>
      </c>
      <c r="K3396" s="14" t="n">
        <v>0</v>
      </c>
      <c r="L3396" s="14" t="n">
        <v>14290</v>
      </c>
      <c r="M3396" s="14" t="n">
        <v>16300</v>
      </c>
      <c r="N3396" s="14" t="n">
        <v>46.8</v>
      </c>
      <c r="O3396" s="14" t="n">
        <v>116.49</v>
      </c>
      <c r="P3396" s="7" t="n">
        <v>25</v>
      </c>
      <c r="Q3396" s="7" t="n">
        <v>16</v>
      </c>
      <c r="R3396" s="7" t="n">
        <v>12</v>
      </c>
      <c r="S3396" s="7" t="n">
        <v>0.592</v>
      </c>
      <c r="T3396" s="7" t="n">
        <v>1</v>
      </c>
      <c r="U3396" s="7" t="n">
        <v>0</v>
      </c>
      <c r="V3396" s="7" t="n">
        <v>0.1329</v>
      </c>
      <c r="W3396" s="7"/>
    </row>
    <row r="3397" customFormat="false" ht="15" hidden="false" customHeight="false" outlineLevel="0" collapsed="false">
      <c r="A3397" s="7" t="s">
        <v>3512</v>
      </c>
      <c r="B3397" s="7" t="s">
        <v>101</v>
      </c>
      <c r="C3397" s="7" t="n">
        <v>37</v>
      </c>
      <c r="D3397" s="7" t="s">
        <v>104</v>
      </c>
      <c r="E3397" s="7" t="n">
        <v>22</v>
      </c>
      <c r="F3397" s="7" t="n">
        <v>5</v>
      </c>
      <c r="G3397" s="14" t="n">
        <v>13666.79</v>
      </c>
      <c r="H3397" s="14" t="n">
        <v>119164.94</v>
      </c>
      <c r="I3397" s="14" t="n">
        <v>0</v>
      </c>
      <c r="J3397" s="14" t="n">
        <v>664378.78</v>
      </c>
      <c r="K3397" s="14" t="n">
        <v>423000</v>
      </c>
      <c r="L3397" s="14" t="n">
        <v>0</v>
      </c>
      <c r="M3397" s="14" t="n">
        <v>17900</v>
      </c>
      <c r="N3397" s="14" t="n">
        <v>30.1</v>
      </c>
      <c r="O3397" s="14" t="n">
        <v>7927.21</v>
      </c>
      <c r="P3397" s="7" t="n">
        <v>1</v>
      </c>
      <c r="Q3397" s="7" t="n">
        <v>232</v>
      </c>
      <c r="R3397" s="7" t="n">
        <v>0</v>
      </c>
      <c r="S3397" s="7" t="n">
        <v>0.8</v>
      </c>
      <c r="T3397" s="7" t="n">
        <v>2</v>
      </c>
      <c r="U3397" s="7" t="n">
        <v>0</v>
      </c>
      <c r="V3397" s="7" t="n">
        <v>0.0284</v>
      </c>
      <c r="W3397" s="7"/>
    </row>
    <row r="3398" customFormat="false" ht="15" hidden="false" customHeight="false" outlineLevel="0" collapsed="false">
      <c r="A3398" s="7" t="s">
        <v>3513</v>
      </c>
      <c r="B3398" s="7" t="s">
        <v>108</v>
      </c>
      <c r="C3398" s="7" t="n">
        <v>38</v>
      </c>
      <c r="D3398" s="7" t="s">
        <v>102</v>
      </c>
      <c r="E3398" s="7" t="n">
        <v>48</v>
      </c>
      <c r="F3398" s="7" t="n">
        <v>4</v>
      </c>
      <c r="G3398" s="14" t="n">
        <v>2631.02</v>
      </c>
      <c r="H3398" s="14" t="n">
        <v>127485.38</v>
      </c>
      <c r="I3398" s="14" t="n">
        <v>136300</v>
      </c>
      <c r="J3398" s="14" t="n">
        <v>113982.28</v>
      </c>
      <c r="K3398" s="14" t="n">
        <v>0</v>
      </c>
      <c r="L3398" s="14" t="n">
        <v>0</v>
      </c>
      <c r="M3398" s="14"/>
      <c r="N3398" s="14"/>
      <c r="O3398" s="14" t="n">
        <v>0</v>
      </c>
      <c r="P3398" s="7" t="n">
        <v>112</v>
      </c>
      <c r="Q3398" s="7" t="n">
        <v>0</v>
      </c>
      <c r="R3398" s="7" t="n">
        <v>0</v>
      </c>
      <c r="S3398" s="7"/>
      <c r="T3398" s="7" t="n">
        <v>1</v>
      </c>
      <c r="U3398" s="7" t="n">
        <v>0</v>
      </c>
      <c r="V3398" s="7" t="n">
        <v>0.3543</v>
      </c>
      <c r="W3398" s="7"/>
    </row>
    <row r="3399" customFormat="false" ht="15" hidden="false" customHeight="false" outlineLevel="0" collapsed="false">
      <c r="A3399" s="7" t="s">
        <v>3514</v>
      </c>
      <c r="B3399" s="7" t="s">
        <v>101</v>
      </c>
      <c r="C3399" s="7" t="n">
        <v>73</v>
      </c>
      <c r="D3399" s="7" t="s">
        <v>104</v>
      </c>
      <c r="E3399" s="7" t="n">
        <v>139</v>
      </c>
      <c r="F3399" s="7" t="n">
        <v>1</v>
      </c>
      <c r="G3399" s="14" t="n">
        <v>1575.03</v>
      </c>
      <c r="H3399" s="14" t="n">
        <v>0</v>
      </c>
      <c r="I3399" s="14" t="n">
        <v>0</v>
      </c>
      <c r="J3399" s="14" t="n">
        <v>0</v>
      </c>
      <c r="K3399" s="14" t="n">
        <v>0</v>
      </c>
      <c r="L3399" s="14" t="n">
        <v>0</v>
      </c>
      <c r="M3399" s="14"/>
      <c r="N3399" s="14"/>
      <c r="O3399" s="14" t="n">
        <v>0</v>
      </c>
      <c r="P3399" s="7" t="n">
        <v>8</v>
      </c>
      <c r="Q3399" s="7" t="n">
        <v>35</v>
      </c>
      <c r="R3399" s="7" t="n">
        <v>0</v>
      </c>
      <c r="S3399" s="7" t="n">
        <v>0.395</v>
      </c>
      <c r="T3399" s="7" t="n">
        <v>0</v>
      </c>
      <c r="U3399" s="7" t="n">
        <v>0</v>
      </c>
      <c r="V3399" s="7" t="n">
        <v>0.0298</v>
      </c>
      <c r="W3399" s="7"/>
    </row>
    <row r="3400" customFormat="false" ht="15" hidden="false" customHeight="false" outlineLevel="0" collapsed="false">
      <c r="A3400" s="7" t="s">
        <v>3515</v>
      </c>
      <c r="B3400" s="7" t="s">
        <v>101</v>
      </c>
      <c r="C3400" s="7" t="n">
        <v>25</v>
      </c>
      <c r="D3400" s="7" t="s">
        <v>102</v>
      </c>
      <c r="E3400" s="7" t="n">
        <v>34</v>
      </c>
      <c r="F3400" s="7" t="n">
        <v>2</v>
      </c>
      <c r="G3400" s="14" t="n">
        <v>5177.52</v>
      </c>
      <c r="H3400" s="14" t="n">
        <v>0</v>
      </c>
      <c r="I3400" s="14" t="n">
        <v>0</v>
      </c>
      <c r="J3400" s="14" t="n">
        <v>266404.08</v>
      </c>
      <c r="K3400" s="14" t="n">
        <v>0</v>
      </c>
      <c r="L3400" s="14" t="n">
        <v>0</v>
      </c>
      <c r="M3400" s="14"/>
      <c r="N3400" s="14"/>
      <c r="O3400" s="14" t="n">
        <v>0</v>
      </c>
      <c r="P3400" s="7" t="n">
        <v>19</v>
      </c>
      <c r="Q3400" s="7" t="n">
        <v>21</v>
      </c>
      <c r="R3400" s="7" t="n">
        <v>6</v>
      </c>
      <c r="S3400" s="7" t="n">
        <v>0.772</v>
      </c>
      <c r="T3400" s="7" t="n">
        <v>1</v>
      </c>
      <c r="U3400" s="7" t="n">
        <v>1</v>
      </c>
      <c r="V3400" s="7" t="n">
        <v>0.2565</v>
      </c>
      <c r="W3400" s="7"/>
    </row>
    <row r="3401" customFormat="false" ht="15" hidden="false" customHeight="false" outlineLevel="0" collapsed="false">
      <c r="A3401" s="7" t="s">
        <v>3516</v>
      </c>
      <c r="B3401" s="7" t="s">
        <v>108</v>
      </c>
      <c r="C3401" s="7" t="n">
        <v>58</v>
      </c>
      <c r="D3401" s="7" t="s">
        <v>102</v>
      </c>
      <c r="E3401" s="7" t="n">
        <v>180</v>
      </c>
      <c r="F3401" s="7" t="n">
        <v>4</v>
      </c>
      <c r="G3401" s="14" t="n">
        <v>4754.34</v>
      </c>
      <c r="H3401" s="14" t="n">
        <v>18274.09</v>
      </c>
      <c r="I3401" s="14" t="n">
        <v>71200</v>
      </c>
      <c r="J3401" s="14" t="n">
        <v>0</v>
      </c>
      <c r="K3401" s="14" t="n">
        <v>0</v>
      </c>
      <c r="L3401" s="14" t="n">
        <v>0</v>
      </c>
      <c r="M3401" s="14" t="n">
        <v>14000</v>
      </c>
      <c r="N3401" s="14" t="n">
        <v>4.1</v>
      </c>
      <c r="O3401" s="14" t="n">
        <v>122.29</v>
      </c>
      <c r="P3401" s="7" t="n">
        <v>29</v>
      </c>
      <c r="Q3401" s="7" t="n">
        <v>13</v>
      </c>
      <c r="R3401" s="7" t="n">
        <v>9</v>
      </c>
      <c r="S3401" s="7" t="n">
        <v>0.515</v>
      </c>
      <c r="T3401" s="7" t="n">
        <v>0</v>
      </c>
      <c r="U3401" s="7" t="n">
        <v>0</v>
      </c>
      <c r="V3401" s="7" t="n">
        <v>0.0557</v>
      </c>
      <c r="W3401" s="7"/>
    </row>
    <row r="3402" customFormat="false" ht="15" hidden="false" customHeight="false" outlineLevel="0" collapsed="false">
      <c r="A3402" s="7" t="s">
        <v>3517</v>
      </c>
      <c r="B3402" s="7" t="s">
        <v>106</v>
      </c>
      <c r="C3402" s="7" t="n">
        <v>55</v>
      </c>
      <c r="D3402" s="7" t="s">
        <v>104</v>
      </c>
      <c r="E3402" s="7" t="n">
        <v>41</v>
      </c>
      <c r="F3402" s="7" t="n">
        <v>1</v>
      </c>
      <c r="G3402" s="14" t="n">
        <v>2945.13</v>
      </c>
      <c r="H3402" s="14" t="n">
        <v>0</v>
      </c>
      <c r="I3402" s="14" t="n">
        <v>0</v>
      </c>
      <c r="J3402" s="14" t="n">
        <v>0</v>
      </c>
      <c r="K3402" s="14" t="n">
        <v>0</v>
      </c>
      <c r="L3402" s="14" t="n">
        <v>0</v>
      </c>
      <c r="M3402" s="14"/>
      <c r="N3402" s="14"/>
      <c r="O3402" s="14" t="n">
        <v>0</v>
      </c>
      <c r="P3402" s="7" t="n">
        <v>22</v>
      </c>
      <c r="Q3402" s="7" t="n">
        <v>33</v>
      </c>
      <c r="R3402" s="7" t="n">
        <v>9</v>
      </c>
      <c r="S3402" s="7" t="n">
        <v>0.587</v>
      </c>
      <c r="T3402" s="7" t="n">
        <v>1</v>
      </c>
      <c r="U3402" s="7" t="n">
        <v>0</v>
      </c>
      <c r="V3402" s="7" t="n">
        <v>0.0785</v>
      </c>
      <c r="W3402" s="7"/>
    </row>
    <row r="3403" customFormat="false" ht="15" hidden="false" customHeight="false" outlineLevel="0" collapsed="false">
      <c r="A3403" s="7" t="s">
        <v>3518</v>
      </c>
      <c r="B3403" s="7" t="s">
        <v>101</v>
      </c>
      <c r="C3403" s="7" t="n">
        <v>37</v>
      </c>
      <c r="D3403" s="7" t="s">
        <v>104</v>
      </c>
      <c r="E3403" s="7" t="n">
        <v>80</v>
      </c>
      <c r="F3403" s="7" t="n">
        <v>3</v>
      </c>
      <c r="G3403" s="14" t="n">
        <v>5730.94</v>
      </c>
      <c r="H3403" s="14" t="n">
        <v>0</v>
      </c>
      <c r="I3403" s="14" t="n">
        <v>0</v>
      </c>
      <c r="J3403" s="14" t="n">
        <v>0</v>
      </c>
      <c r="K3403" s="14" t="n">
        <v>0</v>
      </c>
      <c r="L3403" s="14" t="n">
        <v>2890</v>
      </c>
      <c r="M3403" s="14" t="n">
        <v>11700</v>
      </c>
      <c r="N3403" s="14" t="n">
        <v>26.9</v>
      </c>
      <c r="O3403" s="14" t="n">
        <v>290.78</v>
      </c>
      <c r="P3403" s="7" t="n">
        <v>27</v>
      </c>
      <c r="Q3403" s="7" t="n">
        <v>34</v>
      </c>
      <c r="R3403" s="7" t="n">
        <v>18</v>
      </c>
      <c r="S3403" s="7" t="n">
        <v>0.822</v>
      </c>
      <c r="T3403" s="7" t="n">
        <v>0</v>
      </c>
      <c r="U3403" s="7" t="n">
        <v>0</v>
      </c>
      <c r="V3403" s="7" t="n">
        <v>0.0256</v>
      </c>
      <c r="W3403" s="7"/>
    </row>
    <row r="3404" customFormat="false" ht="15" hidden="false" customHeight="false" outlineLevel="0" collapsed="false">
      <c r="A3404" s="7" t="s">
        <v>3519</v>
      </c>
      <c r="B3404" s="7" t="s">
        <v>101</v>
      </c>
      <c r="C3404" s="7" t="n">
        <v>59</v>
      </c>
      <c r="D3404" s="7" t="s">
        <v>104</v>
      </c>
      <c r="E3404" s="7" t="n">
        <v>103</v>
      </c>
      <c r="F3404" s="7" t="n">
        <v>3</v>
      </c>
      <c r="G3404" s="14" t="n">
        <v>4276.94</v>
      </c>
      <c r="H3404" s="14" t="n">
        <v>0</v>
      </c>
      <c r="I3404" s="14" t="n">
        <v>0</v>
      </c>
      <c r="J3404" s="14" t="n">
        <v>0</v>
      </c>
      <c r="K3404" s="14" t="n">
        <v>296200</v>
      </c>
      <c r="L3404" s="14" t="n">
        <v>0</v>
      </c>
      <c r="M3404" s="14" t="n">
        <v>23300</v>
      </c>
      <c r="N3404" s="14" t="n">
        <v>27.2</v>
      </c>
      <c r="O3404" s="14" t="n">
        <v>996.08</v>
      </c>
      <c r="P3404" s="7" t="n">
        <v>15</v>
      </c>
      <c r="Q3404" s="7" t="n">
        <v>37</v>
      </c>
      <c r="R3404" s="7" t="n">
        <v>6</v>
      </c>
      <c r="S3404" s="7" t="n">
        <v>0.332</v>
      </c>
      <c r="T3404" s="7" t="n">
        <v>1</v>
      </c>
      <c r="U3404" s="7" t="n">
        <v>0</v>
      </c>
      <c r="V3404" s="7" t="n">
        <v>0.0612</v>
      </c>
      <c r="W3404" s="7"/>
    </row>
    <row r="3405" customFormat="false" ht="15" hidden="false" customHeight="false" outlineLevel="0" collapsed="false">
      <c r="A3405" s="7" t="s">
        <v>3520</v>
      </c>
      <c r="B3405" s="7" t="s">
        <v>101</v>
      </c>
      <c r="C3405" s="7" t="n">
        <v>35</v>
      </c>
      <c r="D3405" s="7" t="s">
        <v>102</v>
      </c>
      <c r="E3405" s="7" t="n">
        <v>54</v>
      </c>
      <c r="F3405" s="7" t="n">
        <v>3</v>
      </c>
      <c r="G3405" s="14" t="n">
        <v>5439.2</v>
      </c>
      <c r="H3405" s="14" t="n">
        <v>45524.56</v>
      </c>
      <c r="I3405" s="14" t="n">
        <v>23800</v>
      </c>
      <c r="J3405" s="14" t="n">
        <v>0</v>
      </c>
      <c r="K3405" s="14" t="n">
        <v>0</v>
      </c>
      <c r="L3405" s="14" t="n">
        <v>0</v>
      </c>
      <c r="M3405" s="14"/>
      <c r="N3405" s="14"/>
      <c r="O3405" s="14" t="n">
        <v>0</v>
      </c>
      <c r="P3405" s="7" t="n">
        <v>1</v>
      </c>
      <c r="Q3405" s="7" t="n">
        <v>4</v>
      </c>
      <c r="R3405" s="7" t="n">
        <v>0</v>
      </c>
      <c r="S3405" s="7" t="n">
        <v>0.767</v>
      </c>
      <c r="T3405" s="7" t="n">
        <v>0</v>
      </c>
      <c r="U3405" s="7" t="n">
        <v>0</v>
      </c>
      <c r="V3405" s="7" t="n">
        <v>0.1342</v>
      </c>
      <c r="W3405" s="7"/>
    </row>
    <row r="3406" customFormat="false" ht="15" hidden="false" customHeight="false" outlineLevel="0" collapsed="false">
      <c r="A3406" s="7" t="s">
        <v>3521</v>
      </c>
      <c r="B3406" s="7" t="s">
        <v>101</v>
      </c>
      <c r="C3406" s="7" t="n">
        <v>49</v>
      </c>
      <c r="D3406" s="7" t="s">
        <v>102</v>
      </c>
      <c r="E3406" s="7" t="n">
        <v>121</v>
      </c>
      <c r="F3406" s="7" t="n">
        <v>4</v>
      </c>
      <c r="G3406" s="14" t="n">
        <v>1306.81</v>
      </c>
      <c r="H3406" s="14" t="n">
        <v>9352.57</v>
      </c>
      <c r="I3406" s="14" t="n">
        <v>0</v>
      </c>
      <c r="J3406" s="14" t="n">
        <v>23683.73</v>
      </c>
      <c r="K3406" s="14" t="n">
        <v>75900</v>
      </c>
      <c r="L3406" s="14" t="n">
        <v>0</v>
      </c>
      <c r="M3406" s="14"/>
      <c r="N3406" s="14"/>
      <c r="O3406" s="14" t="n">
        <v>0</v>
      </c>
      <c r="P3406" s="7" t="n">
        <v>17</v>
      </c>
      <c r="Q3406" s="7" t="n">
        <v>14</v>
      </c>
      <c r="R3406" s="7" t="n">
        <v>0</v>
      </c>
      <c r="S3406" s="7" t="n">
        <v>0.605</v>
      </c>
      <c r="T3406" s="7" t="n">
        <v>0</v>
      </c>
      <c r="U3406" s="7" t="n">
        <v>0</v>
      </c>
      <c r="V3406" s="7" t="n">
        <v>0.0428</v>
      </c>
      <c r="W3406" s="7"/>
    </row>
    <row r="3407" customFormat="false" ht="15" hidden="false" customHeight="false" outlineLevel="0" collapsed="false">
      <c r="A3407" s="7" t="s">
        <v>3522</v>
      </c>
      <c r="B3407" s="7" t="s">
        <v>101</v>
      </c>
      <c r="C3407" s="7" t="n">
        <v>34</v>
      </c>
      <c r="D3407" s="7" t="s">
        <v>102</v>
      </c>
      <c r="E3407" s="7" t="n">
        <v>31</v>
      </c>
      <c r="F3407" s="7" t="n">
        <v>3</v>
      </c>
      <c r="G3407" s="14" t="n">
        <v>3750.61</v>
      </c>
      <c r="H3407" s="14" t="n">
        <v>4776.25</v>
      </c>
      <c r="I3407" s="14" t="n">
        <v>0</v>
      </c>
      <c r="J3407" s="14" t="n">
        <v>0</v>
      </c>
      <c r="K3407" s="14" t="n">
        <v>0</v>
      </c>
      <c r="L3407" s="14" t="n">
        <v>0</v>
      </c>
      <c r="M3407" s="14" t="n">
        <v>7400</v>
      </c>
      <c r="N3407" s="14" t="n">
        <v>11.5</v>
      </c>
      <c r="O3407" s="14" t="n">
        <v>118.86</v>
      </c>
      <c r="P3407" s="7" t="n">
        <v>3</v>
      </c>
      <c r="Q3407" s="7" t="n">
        <v>14</v>
      </c>
      <c r="R3407" s="7" t="n">
        <v>0</v>
      </c>
      <c r="S3407" s="7" t="n">
        <v>0.969</v>
      </c>
      <c r="T3407" s="7" t="n">
        <v>0</v>
      </c>
      <c r="U3407" s="7" t="n">
        <v>0</v>
      </c>
      <c r="V3407" s="7" t="n">
        <v>0.084</v>
      </c>
      <c r="W3407" s="7"/>
    </row>
    <row r="3408" customFormat="false" ht="15" hidden="false" customHeight="false" outlineLevel="0" collapsed="false">
      <c r="A3408" s="7" t="s">
        <v>3523</v>
      </c>
      <c r="B3408" s="7" t="s">
        <v>101</v>
      </c>
      <c r="C3408" s="7" t="n">
        <v>36</v>
      </c>
      <c r="D3408" s="7" t="s">
        <v>102</v>
      </c>
      <c r="E3408" s="7" t="n">
        <v>40</v>
      </c>
      <c r="F3408" s="7" t="n">
        <v>2</v>
      </c>
      <c r="G3408" s="14" t="n">
        <v>6605.65</v>
      </c>
      <c r="H3408" s="14" t="n">
        <v>183623.29</v>
      </c>
      <c r="I3408" s="14" t="n">
        <v>0</v>
      </c>
      <c r="J3408" s="14" t="n">
        <v>0</v>
      </c>
      <c r="K3408" s="14" t="n">
        <v>0</v>
      </c>
      <c r="L3408" s="14" t="n">
        <v>0</v>
      </c>
      <c r="M3408" s="14"/>
      <c r="N3408" s="14"/>
      <c r="O3408" s="14" t="n">
        <v>0</v>
      </c>
      <c r="P3408" s="7" t="n">
        <v>9</v>
      </c>
      <c r="Q3408" s="7" t="n">
        <v>21</v>
      </c>
      <c r="R3408" s="7" t="n">
        <v>10</v>
      </c>
      <c r="S3408" s="7" t="n">
        <v>0.799</v>
      </c>
      <c r="T3408" s="7" t="n">
        <v>1</v>
      </c>
      <c r="U3408" s="7" t="n">
        <v>1</v>
      </c>
      <c r="V3408" s="7" t="n">
        <v>0.1802</v>
      </c>
      <c r="W3408" s="7"/>
    </row>
    <row r="3409" customFormat="false" ht="15" hidden="false" customHeight="false" outlineLevel="0" collapsed="false">
      <c r="A3409" s="7" t="s">
        <v>3524</v>
      </c>
      <c r="B3409" s="7" t="s">
        <v>101</v>
      </c>
      <c r="C3409" s="7" t="n">
        <v>36</v>
      </c>
      <c r="D3409" s="7" t="s">
        <v>102</v>
      </c>
      <c r="E3409" s="7" t="n">
        <v>15</v>
      </c>
      <c r="F3409" s="7" t="n">
        <v>2</v>
      </c>
      <c r="G3409" s="14" t="n">
        <v>802.81</v>
      </c>
      <c r="H3409" s="14" t="n">
        <v>4534.8</v>
      </c>
      <c r="I3409" s="14" t="n">
        <v>0</v>
      </c>
      <c r="J3409" s="14" t="n">
        <v>0</v>
      </c>
      <c r="K3409" s="14" t="n">
        <v>0</v>
      </c>
      <c r="L3409" s="14" t="n">
        <v>0</v>
      </c>
      <c r="M3409" s="14"/>
      <c r="N3409" s="14"/>
      <c r="O3409" s="14" t="n">
        <v>0</v>
      </c>
      <c r="P3409" s="7" t="n">
        <v>8</v>
      </c>
      <c r="Q3409" s="7" t="n">
        <v>15</v>
      </c>
      <c r="R3409" s="7" t="n">
        <v>9</v>
      </c>
      <c r="S3409" s="7" t="n">
        <v>0.902</v>
      </c>
      <c r="T3409" s="7" t="n">
        <v>0</v>
      </c>
      <c r="U3409" s="7" t="n">
        <v>0</v>
      </c>
      <c r="V3409" s="7" t="n">
        <v>0.098</v>
      </c>
      <c r="W3409" s="7"/>
    </row>
    <row r="3410" customFormat="false" ht="15" hidden="false" customHeight="false" outlineLevel="0" collapsed="false">
      <c r="A3410" s="7" t="s">
        <v>3525</v>
      </c>
      <c r="B3410" s="7" t="s">
        <v>106</v>
      </c>
      <c r="C3410" s="7" t="n">
        <v>44</v>
      </c>
      <c r="D3410" s="7" t="s">
        <v>104</v>
      </c>
      <c r="E3410" s="7" t="n">
        <v>136</v>
      </c>
      <c r="F3410" s="7" t="n">
        <v>3</v>
      </c>
      <c r="G3410" s="14" t="n">
        <v>471.13</v>
      </c>
      <c r="H3410" s="14" t="n">
        <v>7076.05</v>
      </c>
      <c r="I3410" s="14" t="n">
        <v>0</v>
      </c>
      <c r="J3410" s="14" t="n">
        <v>49239.77</v>
      </c>
      <c r="K3410" s="14" t="n">
        <v>0</v>
      </c>
      <c r="L3410" s="14" t="n">
        <v>0</v>
      </c>
      <c r="M3410" s="14"/>
      <c r="N3410" s="14"/>
      <c r="O3410" s="14" t="n">
        <v>0</v>
      </c>
      <c r="P3410" s="7" t="n">
        <v>17</v>
      </c>
      <c r="Q3410" s="7" t="n">
        <v>56</v>
      </c>
      <c r="R3410" s="7" t="n">
        <v>11</v>
      </c>
      <c r="S3410" s="7" t="n">
        <v>0.736</v>
      </c>
      <c r="T3410" s="7" t="n">
        <v>0</v>
      </c>
      <c r="U3410" s="7" t="n">
        <v>0</v>
      </c>
      <c r="V3410" s="7" t="n">
        <v>0.0269</v>
      </c>
      <c r="W3410" s="7" t="s">
        <v>117</v>
      </c>
    </row>
    <row r="3411" customFormat="false" ht="15" hidden="false" customHeight="false" outlineLevel="0" collapsed="false">
      <c r="A3411" s="7" t="s">
        <v>3526</v>
      </c>
      <c r="B3411" s="7" t="s">
        <v>108</v>
      </c>
      <c r="C3411" s="7" t="n">
        <v>22</v>
      </c>
      <c r="D3411" s="7" t="s">
        <v>102</v>
      </c>
      <c r="E3411" s="7" t="n">
        <v>38</v>
      </c>
      <c r="F3411" s="7" t="n">
        <v>3</v>
      </c>
      <c r="G3411" s="14" t="n">
        <v>993.45</v>
      </c>
      <c r="H3411" s="14" t="n">
        <v>6305.2</v>
      </c>
      <c r="I3411" s="14" t="n">
        <v>0</v>
      </c>
      <c r="J3411" s="14" t="n">
        <v>0</v>
      </c>
      <c r="K3411" s="14" t="n">
        <v>132300</v>
      </c>
      <c r="L3411" s="14" t="n">
        <v>0</v>
      </c>
      <c r="M3411" s="14"/>
      <c r="N3411" s="14"/>
      <c r="O3411" s="14" t="n">
        <v>0</v>
      </c>
      <c r="P3411" s="7" t="n">
        <v>21</v>
      </c>
      <c r="Q3411" s="7" t="n">
        <v>4</v>
      </c>
      <c r="R3411" s="7" t="n">
        <v>4</v>
      </c>
      <c r="S3411" s="7" t="n">
        <v>0.537</v>
      </c>
      <c r="T3411" s="7" t="n">
        <v>0</v>
      </c>
      <c r="U3411" s="7" t="n">
        <v>0</v>
      </c>
      <c r="V3411" s="7" t="n">
        <v>0.1593</v>
      </c>
      <c r="W3411" s="7"/>
    </row>
    <row r="3412" customFormat="false" ht="15" hidden="false" customHeight="false" outlineLevel="0" collapsed="false">
      <c r="A3412" s="7" t="s">
        <v>3527</v>
      </c>
      <c r="B3412" s="7" t="s">
        <v>101</v>
      </c>
      <c r="C3412" s="7" t="n">
        <v>39</v>
      </c>
      <c r="D3412" s="7" t="s">
        <v>104</v>
      </c>
      <c r="E3412" s="7" t="n">
        <v>110</v>
      </c>
      <c r="F3412" s="7" t="n">
        <v>3</v>
      </c>
      <c r="G3412" s="14" t="n">
        <v>15965.12</v>
      </c>
      <c r="H3412" s="14" t="n">
        <v>106783.69</v>
      </c>
      <c r="I3412" s="14" t="n">
        <v>0</v>
      </c>
      <c r="J3412" s="14" t="n">
        <v>0</v>
      </c>
      <c r="K3412" s="14" t="n">
        <v>0</v>
      </c>
      <c r="L3412" s="14" t="n">
        <v>0</v>
      </c>
      <c r="M3412" s="14" t="n">
        <v>26300</v>
      </c>
      <c r="N3412" s="14" t="n">
        <v>39.8</v>
      </c>
      <c r="O3412" s="14" t="n">
        <v>1838.35</v>
      </c>
      <c r="P3412" s="7" t="n">
        <v>28</v>
      </c>
      <c r="Q3412" s="7" t="n">
        <v>52</v>
      </c>
      <c r="R3412" s="7" t="n">
        <v>22</v>
      </c>
      <c r="S3412" s="7" t="n">
        <v>0.678</v>
      </c>
      <c r="T3412" s="7" t="n">
        <v>0</v>
      </c>
      <c r="U3412" s="7" t="n">
        <v>0</v>
      </c>
      <c r="V3412" s="7" t="n">
        <v>0.0241</v>
      </c>
      <c r="W3412" s="7"/>
    </row>
    <row r="3413" customFormat="false" ht="15" hidden="false" customHeight="false" outlineLevel="0" collapsed="false">
      <c r="A3413" s="7" t="s">
        <v>3528</v>
      </c>
      <c r="B3413" s="7" t="s">
        <v>101</v>
      </c>
      <c r="C3413" s="7" t="n">
        <v>43</v>
      </c>
      <c r="D3413" s="7" t="s">
        <v>102</v>
      </c>
      <c r="E3413" s="7" t="n">
        <v>32</v>
      </c>
      <c r="F3413" s="7" t="n">
        <v>1</v>
      </c>
      <c r="G3413" s="14" t="n">
        <v>7155.54</v>
      </c>
      <c r="H3413" s="14" t="n">
        <v>0</v>
      </c>
      <c r="I3413" s="14" t="n">
        <v>0</v>
      </c>
      <c r="J3413" s="14" t="n">
        <v>0</v>
      </c>
      <c r="K3413" s="14" t="n">
        <v>0</v>
      </c>
      <c r="L3413" s="14" t="n">
        <v>0</v>
      </c>
      <c r="M3413" s="14"/>
      <c r="N3413" s="14"/>
      <c r="O3413" s="14" t="n">
        <v>0</v>
      </c>
      <c r="P3413" s="7" t="n">
        <v>68</v>
      </c>
      <c r="Q3413" s="7" t="n">
        <v>3</v>
      </c>
      <c r="R3413" s="7" t="n">
        <v>10</v>
      </c>
      <c r="S3413" s="7" t="n">
        <v>0.85</v>
      </c>
      <c r="T3413" s="7" t="n">
        <v>0</v>
      </c>
      <c r="U3413" s="7" t="n">
        <v>0</v>
      </c>
      <c r="V3413" s="7" t="n">
        <v>0.2079</v>
      </c>
      <c r="W3413" s="7"/>
    </row>
    <row r="3414" customFormat="false" ht="15" hidden="false" customHeight="false" outlineLevel="0" collapsed="false">
      <c r="A3414" s="7" t="s">
        <v>3529</v>
      </c>
      <c r="B3414" s="7" t="s">
        <v>128</v>
      </c>
      <c r="C3414" s="7" t="n">
        <v>62</v>
      </c>
      <c r="D3414" s="7" t="s">
        <v>102</v>
      </c>
      <c r="E3414" s="7"/>
      <c r="F3414" s="7" t="n">
        <v>2</v>
      </c>
      <c r="G3414" s="14" t="n">
        <v>4978.29</v>
      </c>
      <c r="H3414" s="14" t="n">
        <v>0</v>
      </c>
      <c r="I3414" s="14" t="n">
        <v>0</v>
      </c>
      <c r="J3414" s="14" t="n">
        <v>51897.24</v>
      </c>
      <c r="K3414" s="14" t="n">
        <v>0</v>
      </c>
      <c r="L3414" s="14" t="n">
        <v>0</v>
      </c>
      <c r="M3414" s="14"/>
      <c r="N3414" s="14"/>
      <c r="O3414" s="14" t="n">
        <v>0</v>
      </c>
      <c r="P3414" s="7" t="n">
        <v>5</v>
      </c>
      <c r="Q3414" s="7" t="n">
        <v>19</v>
      </c>
      <c r="R3414" s="7" t="n">
        <v>6</v>
      </c>
      <c r="S3414" s="7" t="n">
        <v>0.277</v>
      </c>
      <c r="T3414" s="7" t="n">
        <v>0</v>
      </c>
      <c r="U3414" s="7" t="n">
        <v>1</v>
      </c>
      <c r="V3414" s="7" t="n">
        <v>0.1188</v>
      </c>
      <c r="W3414" s="7" t="s">
        <v>132</v>
      </c>
    </row>
    <row r="3415" customFormat="false" ht="15" hidden="false" customHeight="false" outlineLevel="0" collapsed="false">
      <c r="A3415" s="7" t="s">
        <v>3530</v>
      </c>
      <c r="B3415" s="7" t="s">
        <v>101</v>
      </c>
      <c r="C3415" s="7" t="n">
        <v>55</v>
      </c>
      <c r="D3415" s="7" t="s">
        <v>104</v>
      </c>
      <c r="E3415" s="7" t="n">
        <v>256</v>
      </c>
      <c r="F3415" s="7" t="n">
        <v>4</v>
      </c>
      <c r="G3415" s="14" t="n">
        <v>9078.56</v>
      </c>
      <c r="H3415" s="14" t="n">
        <v>0</v>
      </c>
      <c r="I3415" s="14" t="n">
        <v>220500</v>
      </c>
      <c r="J3415" s="14" t="n">
        <v>0</v>
      </c>
      <c r="K3415" s="14" t="n">
        <v>407500</v>
      </c>
      <c r="L3415" s="14" t="n">
        <v>0</v>
      </c>
      <c r="M3415" s="14" t="n">
        <v>39800</v>
      </c>
      <c r="N3415" s="14" t="n">
        <v>58.9</v>
      </c>
      <c r="O3415" s="14" t="n">
        <v>5969.78</v>
      </c>
      <c r="P3415" s="7" t="n">
        <v>1</v>
      </c>
      <c r="Q3415" s="7" t="n">
        <v>62</v>
      </c>
      <c r="R3415" s="7" t="n">
        <v>16</v>
      </c>
      <c r="S3415" s="7" t="n">
        <v>0.878</v>
      </c>
      <c r="T3415" s="7" t="n">
        <v>0</v>
      </c>
      <c r="U3415" s="7" t="n">
        <v>0</v>
      </c>
      <c r="V3415" s="7" t="n">
        <v>0.0161</v>
      </c>
      <c r="W3415" s="7"/>
    </row>
    <row r="3416" customFormat="false" ht="15" hidden="false" customHeight="false" outlineLevel="0" collapsed="false">
      <c r="A3416" s="7" t="s">
        <v>3531</v>
      </c>
      <c r="B3416" s="7" t="s">
        <v>101</v>
      </c>
      <c r="C3416" s="7" t="n">
        <v>88</v>
      </c>
      <c r="D3416" s="7" t="s">
        <v>104</v>
      </c>
      <c r="E3416" s="7" t="n">
        <v>436</v>
      </c>
      <c r="F3416" s="7" t="n">
        <v>3</v>
      </c>
      <c r="G3416" s="14" t="n">
        <v>1443.07</v>
      </c>
      <c r="H3416" s="14" t="n">
        <v>0</v>
      </c>
      <c r="I3416" s="14" t="n">
        <v>10300</v>
      </c>
      <c r="J3416" s="14" t="n">
        <v>0</v>
      </c>
      <c r="K3416" s="14" t="n">
        <v>0</v>
      </c>
      <c r="L3416" s="14" t="n">
        <v>25290</v>
      </c>
      <c r="M3416" s="14"/>
      <c r="N3416" s="14"/>
      <c r="O3416" s="14" t="n">
        <v>0</v>
      </c>
      <c r="P3416" s="7" t="n">
        <v>3</v>
      </c>
      <c r="Q3416" s="7" t="n">
        <v>12</v>
      </c>
      <c r="R3416" s="7" t="n">
        <v>2</v>
      </c>
      <c r="S3416" s="7" t="n">
        <v>0.022</v>
      </c>
      <c r="T3416" s="7" t="n">
        <v>0</v>
      </c>
      <c r="U3416" s="7" t="n">
        <v>0</v>
      </c>
      <c r="V3416" s="7" t="n">
        <v>0.0365</v>
      </c>
      <c r="W3416" s="7"/>
    </row>
    <row r="3417" customFormat="false" ht="15" hidden="false" customHeight="false" outlineLevel="0" collapsed="false">
      <c r="A3417" s="7" t="s">
        <v>3532</v>
      </c>
      <c r="B3417" s="7" t="s">
        <v>108</v>
      </c>
      <c r="C3417" s="7" t="n">
        <v>62</v>
      </c>
      <c r="D3417" s="7" t="s">
        <v>102</v>
      </c>
      <c r="E3417" s="7" t="n">
        <v>149</v>
      </c>
      <c r="F3417" s="7" t="n">
        <v>1</v>
      </c>
      <c r="G3417" s="14" t="n">
        <v>742.08</v>
      </c>
      <c r="H3417" s="14" t="n">
        <v>0</v>
      </c>
      <c r="I3417" s="14" t="n">
        <v>0</v>
      </c>
      <c r="J3417" s="14" t="n">
        <v>0</v>
      </c>
      <c r="K3417" s="14" t="n">
        <v>0</v>
      </c>
      <c r="L3417" s="14" t="n">
        <v>0</v>
      </c>
      <c r="M3417" s="14"/>
      <c r="N3417" s="14"/>
      <c r="O3417" s="14" t="n">
        <v>0</v>
      </c>
      <c r="P3417" s="7" t="n">
        <v>397</v>
      </c>
      <c r="Q3417" s="7" t="n">
        <v>0</v>
      </c>
      <c r="R3417" s="7" t="n">
        <v>0</v>
      </c>
      <c r="S3417" s="7"/>
      <c r="T3417" s="7" t="n">
        <v>0</v>
      </c>
      <c r="U3417" s="7" t="n">
        <v>1</v>
      </c>
      <c r="V3417" s="7" t="n">
        <v>0.26</v>
      </c>
      <c r="W3417" s="7"/>
    </row>
    <row r="3418" customFormat="false" ht="15" hidden="false" customHeight="false" outlineLevel="0" collapsed="false">
      <c r="A3418" s="7" t="s">
        <v>3533</v>
      </c>
      <c r="B3418" s="7" t="s">
        <v>101</v>
      </c>
      <c r="C3418" s="7" t="n">
        <v>31</v>
      </c>
      <c r="D3418" s="7" t="s">
        <v>104</v>
      </c>
      <c r="E3418" s="7" t="n">
        <v>50</v>
      </c>
      <c r="F3418" s="7" t="n">
        <v>3</v>
      </c>
      <c r="G3418" s="14" t="n">
        <v>5130.16</v>
      </c>
      <c r="H3418" s="14" t="n">
        <v>4205.26</v>
      </c>
      <c r="I3418" s="14" t="n">
        <v>0</v>
      </c>
      <c r="J3418" s="14" t="n">
        <v>0</v>
      </c>
      <c r="K3418" s="14" t="n">
        <v>0</v>
      </c>
      <c r="L3418" s="14" t="n">
        <v>0</v>
      </c>
      <c r="M3418" s="14" t="n">
        <v>8700</v>
      </c>
      <c r="N3418" s="14" t="n">
        <v>40.5</v>
      </c>
      <c r="O3418" s="14" t="n">
        <v>0</v>
      </c>
      <c r="P3418" s="7" t="n">
        <v>109</v>
      </c>
      <c r="Q3418" s="7" t="n">
        <v>0</v>
      </c>
      <c r="R3418" s="7" t="n">
        <v>3</v>
      </c>
      <c r="S3418" s="7"/>
      <c r="T3418" s="7" t="n">
        <v>0</v>
      </c>
      <c r="U3418" s="7" t="n">
        <v>0</v>
      </c>
      <c r="V3418" s="7" t="n">
        <v>0.1508</v>
      </c>
      <c r="W3418" s="7"/>
    </row>
    <row r="3419" customFormat="false" ht="15" hidden="false" customHeight="false" outlineLevel="0" collapsed="false">
      <c r="A3419" s="7" t="s">
        <v>3534</v>
      </c>
      <c r="B3419" s="7" t="s">
        <v>108</v>
      </c>
      <c r="C3419" s="7" t="n">
        <v>68</v>
      </c>
      <c r="D3419" s="7" t="s">
        <v>104</v>
      </c>
      <c r="E3419" s="7" t="n">
        <v>278</v>
      </c>
      <c r="F3419" s="7" t="n">
        <v>4</v>
      </c>
      <c r="G3419" s="14" t="n">
        <v>3585.28</v>
      </c>
      <c r="H3419" s="14" t="n">
        <v>32239.97</v>
      </c>
      <c r="I3419" s="14" t="n">
        <v>0</v>
      </c>
      <c r="J3419" s="14" t="n">
        <v>0</v>
      </c>
      <c r="K3419" s="14" t="n">
        <v>283200</v>
      </c>
      <c r="L3419" s="14" t="n">
        <v>0</v>
      </c>
      <c r="M3419" s="14" t="n">
        <v>18600</v>
      </c>
      <c r="N3419" s="14" t="n">
        <v>28.1</v>
      </c>
      <c r="O3419" s="14" t="n">
        <v>363.73</v>
      </c>
      <c r="P3419" s="7" t="n">
        <v>23</v>
      </c>
      <c r="Q3419" s="7" t="n">
        <v>38</v>
      </c>
      <c r="R3419" s="7" t="n">
        <v>12</v>
      </c>
      <c r="S3419" s="7" t="n">
        <v>0.334</v>
      </c>
      <c r="T3419" s="7" t="n">
        <v>0</v>
      </c>
      <c r="U3419" s="7" t="n">
        <v>0</v>
      </c>
      <c r="V3419" s="7" t="n">
        <v>0.0146</v>
      </c>
      <c r="W3419" s="7"/>
    </row>
    <row r="3420" customFormat="false" ht="15" hidden="false" customHeight="false" outlineLevel="0" collapsed="false">
      <c r="A3420" s="7" t="s">
        <v>3535</v>
      </c>
      <c r="B3420" s="7" t="s">
        <v>128</v>
      </c>
      <c r="C3420" s="7" t="n">
        <v>22</v>
      </c>
      <c r="D3420" s="7" t="s">
        <v>104</v>
      </c>
      <c r="E3420" s="7" t="n">
        <v>9</v>
      </c>
      <c r="F3420" s="7" t="n">
        <v>2</v>
      </c>
      <c r="G3420" s="14" t="n">
        <v>6941.07</v>
      </c>
      <c r="H3420" s="14" t="n">
        <v>0</v>
      </c>
      <c r="I3420" s="14" t="n">
        <v>0</v>
      </c>
      <c r="J3420" s="14" t="n">
        <v>0</v>
      </c>
      <c r="K3420" s="14" t="n">
        <v>0</v>
      </c>
      <c r="L3420" s="14" t="n">
        <v>0</v>
      </c>
      <c r="M3420" s="14" t="n">
        <v>8400</v>
      </c>
      <c r="N3420" s="14" t="n">
        <v>12.8</v>
      </c>
      <c r="O3420" s="14" t="n">
        <v>694.1</v>
      </c>
      <c r="P3420" s="7" t="n">
        <v>3</v>
      </c>
      <c r="Q3420" s="7" t="n">
        <v>36</v>
      </c>
      <c r="R3420" s="7" t="n">
        <v>14</v>
      </c>
      <c r="S3420" s="7" t="n">
        <v>0.757</v>
      </c>
      <c r="T3420" s="7" t="n">
        <v>0</v>
      </c>
      <c r="U3420" s="7" t="n">
        <v>0</v>
      </c>
      <c r="V3420" s="7" t="n">
        <v>0.0358</v>
      </c>
      <c r="W3420" s="7"/>
    </row>
    <row r="3421" customFormat="false" ht="15" hidden="false" customHeight="false" outlineLevel="0" collapsed="false">
      <c r="A3421" s="7" t="s">
        <v>3536</v>
      </c>
      <c r="B3421" s="7" t="s">
        <v>101</v>
      </c>
      <c r="C3421" s="7" t="n">
        <v>66</v>
      </c>
      <c r="D3421" s="7" t="s">
        <v>102</v>
      </c>
      <c r="E3421" s="7" t="n">
        <v>296</v>
      </c>
      <c r="F3421" s="7" t="n">
        <v>2</v>
      </c>
      <c r="G3421" s="14" t="n">
        <v>7857.89</v>
      </c>
      <c r="H3421" s="14" t="n">
        <v>12095.82</v>
      </c>
      <c r="I3421" s="14" t="n">
        <v>0</v>
      </c>
      <c r="J3421" s="14" t="n">
        <v>0</v>
      </c>
      <c r="K3421" s="14" t="n">
        <v>0</v>
      </c>
      <c r="L3421" s="14" t="n">
        <v>0</v>
      </c>
      <c r="M3421" s="14"/>
      <c r="N3421" s="14"/>
      <c r="O3421" s="14" t="n">
        <v>0</v>
      </c>
      <c r="P3421" s="7" t="n">
        <v>2</v>
      </c>
      <c r="Q3421" s="7" t="n">
        <v>24</v>
      </c>
      <c r="R3421" s="7" t="n">
        <v>7</v>
      </c>
      <c r="S3421" s="7" t="n">
        <v>0.759</v>
      </c>
      <c r="T3421" s="7" t="n">
        <v>0</v>
      </c>
      <c r="U3421" s="7" t="n">
        <v>0</v>
      </c>
      <c r="V3421" s="7" t="n">
        <v>0.0875</v>
      </c>
      <c r="W3421" s="7"/>
    </row>
    <row r="3422" customFormat="false" ht="15" hidden="false" customHeight="false" outlineLevel="0" collapsed="false">
      <c r="A3422" s="7" t="s">
        <v>3537</v>
      </c>
      <c r="B3422" s="7" t="s">
        <v>108</v>
      </c>
      <c r="C3422" s="7" t="n">
        <v>65</v>
      </c>
      <c r="D3422" s="7" t="s">
        <v>104</v>
      </c>
      <c r="E3422" s="7" t="n">
        <v>220</v>
      </c>
      <c r="F3422" s="7" t="n">
        <v>3</v>
      </c>
      <c r="G3422" s="14" t="n">
        <v>4350.3</v>
      </c>
      <c r="H3422" s="14" t="n">
        <v>3112.17</v>
      </c>
      <c r="I3422" s="14" t="n">
        <v>0</v>
      </c>
      <c r="J3422" s="14" t="n">
        <v>0</v>
      </c>
      <c r="K3422" s="14" t="n">
        <v>0</v>
      </c>
      <c r="L3422" s="14" t="n">
        <v>0</v>
      </c>
      <c r="M3422" s="14" t="n">
        <v>7200</v>
      </c>
      <c r="N3422" s="14" t="n">
        <v>38.7</v>
      </c>
      <c r="O3422" s="14" t="n">
        <v>215.15</v>
      </c>
      <c r="P3422" s="7" t="n">
        <v>13</v>
      </c>
      <c r="Q3422" s="7" t="n">
        <v>29</v>
      </c>
      <c r="R3422" s="7" t="n">
        <v>6</v>
      </c>
      <c r="S3422" s="7" t="n">
        <v>0.485</v>
      </c>
      <c r="T3422" s="7" t="n">
        <v>0</v>
      </c>
      <c r="U3422" s="7" t="n">
        <v>0</v>
      </c>
      <c r="V3422" s="7" t="n">
        <v>0.0198</v>
      </c>
      <c r="W3422" s="7"/>
    </row>
    <row r="3423" customFormat="false" ht="15" hidden="false" customHeight="false" outlineLevel="0" collapsed="false">
      <c r="A3423" s="7" t="s">
        <v>3538</v>
      </c>
      <c r="B3423" s="7" t="s">
        <v>101</v>
      </c>
      <c r="C3423" s="7" t="n">
        <v>35</v>
      </c>
      <c r="D3423" s="7" t="s">
        <v>102</v>
      </c>
      <c r="E3423" s="7" t="n">
        <v>34</v>
      </c>
      <c r="F3423" s="7" t="n">
        <v>1</v>
      </c>
      <c r="G3423" s="14" t="n">
        <v>1848.59</v>
      </c>
      <c r="H3423" s="14" t="n">
        <v>0</v>
      </c>
      <c r="I3423" s="14" t="n">
        <v>0</v>
      </c>
      <c r="J3423" s="14" t="n">
        <v>0</v>
      </c>
      <c r="K3423" s="14" t="n">
        <v>0</v>
      </c>
      <c r="L3423" s="14" t="n">
        <v>0</v>
      </c>
      <c r="M3423" s="14"/>
      <c r="N3423" s="14"/>
      <c r="O3423" s="14" t="n">
        <v>0</v>
      </c>
      <c r="P3423" s="7" t="n">
        <v>350</v>
      </c>
      <c r="Q3423" s="7" t="n">
        <v>0</v>
      </c>
      <c r="R3423" s="7" t="n">
        <v>0</v>
      </c>
      <c r="S3423" s="7"/>
      <c r="T3423" s="7" t="n">
        <v>0</v>
      </c>
      <c r="U3423" s="7" t="n">
        <v>1</v>
      </c>
      <c r="V3423" s="7" t="n">
        <v>0.485</v>
      </c>
      <c r="W3423" s="7"/>
    </row>
    <row r="3424" customFormat="false" ht="15" hidden="false" customHeight="false" outlineLevel="0" collapsed="false">
      <c r="A3424" s="7" t="s">
        <v>3539</v>
      </c>
      <c r="B3424" s="7" t="s">
        <v>101</v>
      </c>
      <c r="C3424" s="7" t="n">
        <v>62</v>
      </c>
      <c r="D3424" s="7" t="s">
        <v>102</v>
      </c>
      <c r="E3424" s="7" t="n">
        <v>8</v>
      </c>
      <c r="F3424" s="7" t="n">
        <v>1</v>
      </c>
      <c r="G3424" s="14" t="n">
        <v>6433.09</v>
      </c>
      <c r="H3424" s="14" t="n">
        <v>0</v>
      </c>
      <c r="I3424" s="14" t="n">
        <v>0</v>
      </c>
      <c r="J3424" s="14" t="n">
        <v>0</v>
      </c>
      <c r="K3424" s="14" t="n">
        <v>0</v>
      </c>
      <c r="L3424" s="14" t="n">
        <v>0</v>
      </c>
      <c r="M3424" s="14"/>
      <c r="N3424" s="14"/>
      <c r="O3424" s="14" t="n">
        <v>0</v>
      </c>
      <c r="P3424" s="7" t="n">
        <v>3</v>
      </c>
      <c r="Q3424" s="7" t="n">
        <v>37</v>
      </c>
      <c r="R3424" s="7" t="n">
        <v>0</v>
      </c>
      <c r="S3424" s="7" t="n">
        <v>0.582</v>
      </c>
      <c r="T3424" s="7" t="n">
        <v>0</v>
      </c>
      <c r="U3424" s="7" t="n">
        <v>0</v>
      </c>
      <c r="V3424" s="7" t="n">
        <v>0.096</v>
      </c>
      <c r="W3424" s="7"/>
    </row>
    <row r="3425" customFormat="false" ht="15" hidden="false" customHeight="false" outlineLevel="0" collapsed="false">
      <c r="A3425" s="7" t="s">
        <v>3540</v>
      </c>
      <c r="B3425" s="7" t="s">
        <v>106</v>
      </c>
      <c r="C3425" s="7" t="n">
        <v>80</v>
      </c>
      <c r="D3425" s="7" t="s">
        <v>102</v>
      </c>
      <c r="E3425" s="7" t="n">
        <v>175</v>
      </c>
      <c r="F3425" s="7" t="n">
        <v>3</v>
      </c>
      <c r="G3425" s="14" t="n">
        <v>1738.74</v>
      </c>
      <c r="H3425" s="14" t="n">
        <v>6008.16</v>
      </c>
      <c r="I3425" s="14" t="n">
        <v>23900</v>
      </c>
      <c r="J3425" s="14" t="n">
        <v>0</v>
      </c>
      <c r="K3425" s="14" t="n">
        <v>0</v>
      </c>
      <c r="L3425" s="14" t="n">
        <v>0</v>
      </c>
      <c r="M3425" s="14"/>
      <c r="N3425" s="14"/>
      <c r="O3425" s="14" t="n">
        <v>0</v>
      </c>
      <c r="P3425" s="7" t="n">
        <v>18</v>
      </c>
      <c r="Q3425" s="7" t="n">
        <v>35</v>
      </c>
      <c r="R3425" s="7" t="n">
        <v>0</v>
      </c>
      <c r="S3425" s="7" t="n">
        <v>0.428</v>
      </c>
      <c r="T3425" s="7" t="n">
        <v>2</v>
      </c>
      <c r="U3425" s="7" t="n">
        <v>0</v>
      </c>
      <c r="V3425" s="7" t="n">
        <v>0.1815</v>
      </c>
      <c r="W3425" s="7"/>
    </row>
    <row r="3426" customFormat="false" ht="15" hidden="false" customHeight="false" outlineLevel="0" collapsed="false">
      <c r="A3426" s="7" t="s">
        <v>3541</v>
      </c>
      <c r="B3426" s="7" t="s">
        <v>108</v>
      </c>
      <c r="C3426" s="7" t="n">
        <v>47</v>
      </c>
      <c r="D3426" s="7" t="s">
        <v>104</v>
      </c>
      <c r="E3426" s="7" t="n">
        <v>58</v>
      </c>
      <c r="F3426" s="7" t="n">
        <v>4</v>
      </c>
      <c r="G3426" s="14" t="n">
        <v>1146.31</v>
      </c>
      <c r="H3426" s="14" t="n">
        <v>0</v>
      </c>
      <c r="I3426" s="14" t="n">
        <v>6800</v>
      </c>
      <c r="J3426" s="14" t="n">
        <v>0</v>
      </c>
      <c r="K3426" s="14" t="n">
        <v>0</v>
      </c>
      <c r="L3426" s="14" t="n">
        <v>12960</v>
      </c>
      <c r="M3426" s="14"/>
      <c r="N3426" s="14"/>
      <c r="O3426" s="14" t="n">
        <v>0</v>
      </c>
      <c r="P3426" s="7" t="n">
        <v>1</v>
      </c>
      <c r="Q3426" s="7" t="n">
        <v>93</v>
      </c>
      <c r="R3426" s="7" t="n">
        <v>13</v>
      </c>
      <c r="S3426" s="7" t="n">
        <v>0.532</v>
      </c>
      <c r="T3426" s="7" t="n">
        <v>0</v>
      </c>
      <c r="U3426" s="7" t="n">
        <v>0</v>
      </c>
      <c r="V3426" s="7" t="n">
        <v>0.011</v>
      </c>
      <c r="W3426" s="7"/>
    </row>
    <row r="3427" customFormat="false" ht="15" hidden="false" customHeight="false" outlineLevel="0" collapsed="false">
      <c r="A3427" s="7" t="s">
        <v>3542</v>
      </c>
      <c r="B3427" s="7" t="s">
        <v>101</v>
      </c>
      <c r="C3427" s="7" t="n">
        <v>19</v>
      </c>
      <c r="D3427" s="7" t="s">
        <v>104</v>
      </c>
      <c r="E3427" s="7" t="n">
        <v>10</v>
      </c>
      <c r="F3427" s="7" t="n">
        <v>3</v>
      </c>
      <c r="G3427" s="14" t="n">
        <v>1207.26</v>
      </c>
      <c r="H3427" s="14" t="n">
        <v>15001.26</v>
      </c>
      <c r="I3427" s="14" t="n">
        <v>12900</v>
      </c>
      <c r="J3427" s="14" t="n">
        <v>0</v>
      </c>
      <c r="K3427" s="14" t="n">
        <v>0</v>
      </c>
      <c r="L3427" s="14" t="n">
        <v>0</v>
      </c>
      <c r="M3427" s="14"/>
      <c r="N3427" s="14"/>
      <c r="O3427" s="14" t="n">
        <v>0</v>
      </c>
      <c r="P3427" s="7" t="n">
        <v>11</v>
      </c>
      <c r="Q3427" s="7" t="n">
        <v>104</v>
      </c>
      <c r="R3427" s="7" t="n">
        <v>19</v>
      </c>
      <c r="S3427" s="7" t="n">
        <v>0.922</v>
      </c>
      <c r="T3427" s="7" t="n">
        <v>0</v>
      </c>
      <c r="U3427" s="7" t="n">
        <v>0</v>
      </c>
      <c r="V3427" s="7" t="n">
        <v>0.0189</v>
      </c>
      <c r="W3427" s="7"/>
    </row>
    <row r="3428" customFormat="false" ht="15" hidden="false" customHeight="false" outlineLevel="0" collapsed="false">
      <c r="A3428" s="7" t="s">
        <v>3543</v>
      </c>
      <c r="B3428" s="7" t="s">
        <v>101</v>
      </c>
      <c r="C3428" s="7" t="n">
        <v>45</v>
      </c>
      <c r="D3428" s="7" t="s">
        <v>104</v>
      </c>
      <c r="E3428" s="7" t="n">
        <v>40</v>
      </c>
      <c r="F3428" s="7" t="n">
        <v>5</v>
      </c>
      <c r="G3428" s="14" t="n">
        <v>22022.62</v>
      </c>
      <c r="H3428" s="14" t="n">
        <v>11923.16</v>
      </c>
      <c r="I3428" s="14" t="n">
        <v>0</v>
      </c>
      <c r="J3428" s="14" t="n">
        <v>70072.99</v>
      </c>
      <c r="K3428" s="14" t="n">
        <v>0</v>
      </c>
      <c r="L3428" s="14" t="n">
        <v>21070</v>
      </c>
      <c r="M3428" s="14" t="n">
        <v>10200</v>
      </c>
      <c r="N3428" s="14" t="n">
        <v>48.8</v>
      </c>
      <c r="O3428" s="14" t="n">
        <v>0</v>
      </c>
      <c r="P3428" s="7" t="n">
        <v>228</v>
      </c>
      <c r="Q3428" s="7" t="n">
        <v>0</v>
      </c>
      <c r="R3428" s="7" t="n">
        <v>0</v>
      </c>
      <c r="S3428" s="7"/>
      <c r="T3428" s="7" t="n">
        <v>0</v>
      </c>
      <c r="U3428" s="7" t="n">
        <v>0</v>
      </c>
      <c r="V3428" s="7" t="n">
        <v>0.1267</v>
      </c>
      <c r="W3428" s="7"/>
    </row>
    <row r="3429" customFormat="false" ht="15" hidden="false" customHeight="false" outlineLevel="0" collapsed="false">
      <c r="A3429" s="7" t="s">
        <v>3544</v>
      </c>
      <c r="B3429" s="7" t="s">
        <v>101</v>
      </c>
      <c r="C3429" s="7" t="n">
        <v>65</v>
      </c>
      <c r="D3429" s="7" t="s">
        <v>102</v>
      </c>
      <c r="E3429" s="7" t="n">
        <v>234</v>
      </c>
      <c r="F3429" s="7" t="n">
        <v>3</v>
      </c>
      <c r="G3429" s="14" t="n">
        <v>7140.43</v>
      </c>
      <c r="H3429" s="14" t="n">
        <v>29690.61</v>
      </c>
      <c r="I3429" s="14" t="n">
        <v>0</v>
      </c>
      <c r="J3429" s="14" t="n">
        <v>35618.67</v>
      </c>
      <c r="K3429" s="14" t="n">
        <v>0</v>
      </c>
      <c r="L3429" s="14" t="n">
        <v>0</v>
      </c>
      <c r="M3429" s="14"/>
      <c r="N3429" s="14"/>
      <c r="O3429" s="14" t="n">
        <v>0</v>
      </c>
      <c r="P3429" s="7" t="n">
        <v>95</v>
      </c>
      <c r="Q3429" s="7" t="n">
        <v>0</v>
      </c>
      <c r="R3429" s="7" t="n">
        <v>3</v>
      </c>
      <c r="S3429" s="7"/>
      <c r="T3429" s="7" t="n">
        <v>0</v>
      </c>
      <c r="U3429" s="7" t="n">
        <v>0</v>
      </c>
      <c r="V3429" s="7" t="n">
        <v>0.201</v>
      </c>
      <c r="W3429" s="7"/>
    </row>
    <row r="3430" customFormat="false" ht="15" hidden="false" customHeight="false" outlineLevel="0" collapsed="false">
      <c r="A3430" s="7" t="s">
        <v>3545</v>
      </c>
      <c r="B3430" s="7" t="s">
        <v>128</v>
      </c>
      <c r="C3430" s="7" t="n">
        <v>69</v>
      </c>
      <c r="D3430" s="7" t="s">
        <v>104</v>
      </c>
      <c r="E3430" s="7" t="n">
        <v>318</v>
      </c>
      <c r="F3430" s="7" t="n">
        <v>4</v>
      </c>
      <c r="G3430" s="14" t="n">
        <v>2430.49</v>
      </c>
      <c r="H3430" s="14" t="n">
        <v>22433.3</v>
      </c>
      <c r="I3430" s="14" t="n">
        <v>0</v>
      </c>
      <c r="J3430" s="14" t="n">
        <v>39520.4</v>
      </c>
      <c r="K3430" s="14" t="n">
        <v>0</v>
      </c>
      <c r="L3430" s="14" t="n">
        <v>0</v>
      </c>
      <c r="M3430" s="14" t="n">
        <v>8800</v>
      </c>
      <c r="N3430" s="14" t="n">
        <v>21.7</v>
      </c>
      <c r="O3430" s="14" t="n">
        <v>164.07</v>
      </c>
      <c r="P3430" s="7" t="n">
        <v>8</v>
      </c>
      <c r="Q3430" s="7" t="n">
        <v>25</v>
      </c>
      <c r="R3430" s="7" t="n">
        <v>0</v>
      </c>
      <c r="S3430" s="7" t="n">
        <v>0.23</v>
      </c>
      <c r="T3430" s="7" t="n">
        <v>1</v>
      </c>
      <c r="U3430" s="7" t="n">
        <v>0</v>
      </c>
      <c r="V3430" s="7" t="n">
        <v>0.0598</v>
      </c>
      <c r="W3430" s="7"/>
    </row>
    <row r="3431" customFormat="false" ht="15" hidden="false" customHeight="false" outlineLevel="0" collapsed="false">
      <c r="A3431" s="7" t="s">
        <v>3546</v>
      </c>
      <c r="B3431" s="7" t="s">
        <v>101</v>
      </c>
      <c r="C3431" s="7" t="n">
        <v>49</v>
      </c>
      <c r="D3431" s="7" t="s">
        <v>104</v>
      </c>
      <c r="E3431" s="7" t="n">
        <v>144</v>
      </c>
      <c r="F3431" s="7" t="n">
        <v>3</v>
      </c>
      <c r="G3431" s="14" t="n">
        <v>1278.01</v>
      </c>
      <c r="H3431" s="14" t="n">
        <v>25423.08</v>
      </c>
      <c r="I3431" s="14" t="n">
        <v>68900</v>
      </c>
      <c r="J3431" s="14" t="n">
        <v>0</v>
      </c>
      <c r="K3431" s="14" t="n">
        <v>0</v>
      </c>
      <c r="L3431" s="14" t="n">
        <v>0</v>
      </c>
      <c r="M3431" s="14"/>
      <c r="N3431" s="14"/>
      <c r="O3431" s="14" t="n">
        <v>0</v>
      </c>
      <c r="P3431" s="7" t="n">
        <v>23</v>
      </c>
      <c r="Q3431" s="7" t="n">
        <v>27</v>
      </c>
      <c r="R3431" s="7" t="n">
        <v>12</v>
      </c>
      <c r="S3431" s="7" t="n">
        <v>0.651</v>
      </c>
      <c r="T3431" s="7" t="n">
        <v>0</v>
      </c>
      <c r="U3431" s="7" t="n">
        <v>0</v>
      </c>
      <c r="V3431" s="7" t="n">
        <v>0.0231</v>
      </c>
      <c r="W3431" s="7"/>
    </row>
    <row r="3432" customFormat="false" ht="15" hidden="false" customHeight="false" outlineLevel="0" collapsed="false">
      <c r="A3432" s="7" t="s">
        <v>3547</v>
      </c>
      <c r="B3432" s="7" t="s">
        <v>128</v>
      </c>
      <c r="C3432" s="7" t="n">
        <v>51</v>
      </c>
      <c r="D3432" s="7" t="s">
        <v>104</v>
      </c>
      <c r="E3432" s="7" t="n">
        <v>99</v>
      </c>
      <c r="F3432" s="7" t="n">
        <v>3</v>
      </c>
      <c r="G3432" s="14" t="n">
        <v>11332.54</v>
      </c>
      <c r="H3432" s="14" t="n">
        <v>0</v>
      </c>
      <c r="I3432" s="14" t="n">
        <v>0</v>
      </c>
      <c r="J3432" s="14" t="n">
        <v>109011.34</v>
      </c>
      <c r="K3432" s="14" t="n">
        <v>0</v>
      </c>
      <c r="L3432" s="14" t="n">
        <v>0</v>
      </c>
      <c r="M3432" s="14"/>
      <c r="N3432" s="14"/>
      <c r="O3432" s="14" t="n">
        <v>0</v>
      </c>
      <c r="P3432" s="7" t="n">
        <v>5</v>
      </c>
      <c r="Q3432" s="7" t="n">
        <v>45</v>
      </c>
      <c r="R3432" s="7" t="n">
        <v>5</v>
      </c>
      <c r="S3432" s="7" t="n">
        <v>0.457</v>
      </c>
      <c r="T3432" s="7" t="n">
        <v>0</v>
      </c>
      <c r="U3432" s="7" t="n">
        <v>0</v>
      </c>
      <c r="V3432" s="7" t="n">
        <v>0.0218</v>
      </c>
      <c r="W3432" s="7"/>
    </row>
    <row r="3433" customFormat="false" ht="15" hidden="false" customHeight="false" outlineLevel="0" collapsed="false">
      <c r="A3433" s="7" t="s">
        <v>3548</v>
      </c>
      <c r="B3433" s="7" t="s">
        <v>101</v>
      </c>
      <c r="C3433" s="7" t="n">
        <v>57</v>
      </c>
      <c r="D3433" s="7" t="s">
        <v>104</v>
      </c>
      <c r="E3433" s="7" t="n">
        <v>253</v>
      </c>
      <c r="F3433" s="7" t="n">
        <v>3</v>
      </c>
      <c r="G3433" s="14" t="n">
        <v>8968.8</v>
      </c>
      <c r="H3433" s="14" t="n">
        <v>4422.88</v>
      </c>
      <c r="I3433" s="14" t="n">
        <v>0</v>
      </c>
      <c r="J3433" s="14" t="n">
        <v>0</v>
      </c>
      <c r="K3433" s="14" t="n">
        <v>0</v>
      </c>
      <c r="L3433" s="14" t="n">
        <v>0</v>
      </c>
      <c r="M3433" s="14" t="n">
        <v>9700</v>
      </c>
      <c r="N3433" s="14" t="n">
        <v>24.1</v>
      </c>
      <c r="O3433" s="14" t="n">
        <v>2380.08</v>
      </c>
      <c r="P3433" s="7" t="n">
        <v>2</v>
      </c>
      <c r="Q3433" s="7" t="n">
        <v>97</v>
      </c>
      <c r="R3433" s="7" t="n">
        <v>0</v>
      </c>
      <c r="S3433" s="7" t="n">
        <v>0.203</v>
      </c>
      <c r="T3433" s="7" t="n">
        <v>2</v>
      </c>
      <c r="U3433" s="7" t="n">
        <v>0</v>
      </c>
      <c r="V3433" s="7" t="n">
        <v>0.0624</v>
      </c>
      <c r="W3433" s="7"/>
    </row>
    <row r="3434" customFormat="false" ht="15" hidden="false" customHeight="false" outlineLevel="0" collapsed="false">
      <c r="A3434" s="7" t="s">
        <v>3549</v>
      </c>
      <c r="B3434" s="7" t="s">
        <v>106</v>
      </c>
      <c r="C3434" s="7" t="n">
        <v>41</v>
      </c>
      <c r="D3434" s="7" t="s">
        <v>102</v>
      </c>
      <c r="E3434" s="7" t="n">
        <v>143</v>
      </c>
      <c r="F3434" s="7" t="n">
        <v>2</v>
      </c>
      <c r="G3434" s="14" t="n">
        <v>2963.19</v>
      </c>
      <c r="H3434" s="14" t="n">
        <v>19037</v>
      </c>
      <c r="I3434" s="14" t="n">
        <v>0</v>
      </c>
      <c r="J3434" s="14" t="n">
        <v>0</v>
      </c>
      <c r="K3434" s="14" t="n">
        <v>0</v>
      </c>
      <c r="L3434" s="14" t="n">
        <v>0</v>
      </c>
      <c r="M3434" s="14"/>
      <c r="N3434" s="14"/>
      <c r="O3434" s="14" t="n">
        <v>0</v>
      </c>
      <c r="P3434" s="7" t="n">
        <v>29</v>
      </c>
      <c r="Q3434" s="7" t="n">
        <v>13</v>
      </c>
      <c r="R3434" s="7" t="n">
        <v>0</v>
      </c>
      <c r="S3434" s="7" t="n">
        <v>0.817</v>
      </c>
      <c r="T3434" s="7" t="n">
        <v>1</v>
      </c>
      <c r="U3434" s="7" t="n">
        <v>0</v>
      </c>
      <c r="V3434" s="7" t="n">
        <v>0.1341</v>
      </c>
      <c r="W3434" s="7"/>
    </row>
    <row r="3435" customFormat="false" ht="15" hidden="false" customHeight="false" outlineLevel="0" collapsed="false">
      <c r="A3435" s="7" t="s">
        <v>3550</v>
      </c>
      <c r="B3435" s="7" t="s">
        <v>106</v>
      </c>
      <c r="C3435" s="7" t="n">
        <v>27</v>
      </c>
      <c r="D3435" s="7" t="s">
        <v>104</v>
      </c>
      <c r="E3435" s="7" t="n">
        <v>40</v>
      </c>
      <c r="F3435" s="7" t="n">
        <v>4</v>
      </c>
      <c r="G3435" s="14" t="n">
        <v>3660.23</v>
      </c>
      <c r="H3435" s="14" t="n">
        <v>8099.31</v>
      </c>
      <c r="I3435" s="14" t="n">
        <v>60100</v>
      </c>
      <c r="J3435" s="14" t="n">
        <v>0</v>
      </c>
      <c r="K3435" s="14" t="n">
        <v>0</v>
      </c>
      <c r="L3435" s="14" t="n">
        <v>0</v>
      </c>
      <c r="M3435" s="14" t="n">
        <v>5700</v>
      </c>
      <c r="N3435" s="14" t="n">
        <v>65.7</v>
      </c>
      <c r="O3435" s="14" t="n">
        <v>1916.87</v>
      </c>
      <c r="P3435" s="7" t="n">
        <v>1</v>
      </c>
      <c r="Q3435" s="7" t="n">
        <v>61</v>
      </c>
      <c r="R3435" s="7" t="n">
        <v>21</v>
      </c>
      <c r="S3435" s="7" t="n">
        <v>1</v>
      </c>
      <c r="T3435" s="7" t="n">
        <v>0</v>
      </c>
      <c r="U3435" s="7" t="n">
        <v>0</v>
      </c>
      <c r="V3435" s="7" t="n">
        <v>0.0159</v>
      </c>
      <c r="W3435" s="7"/>
    </row>
    <row r="3436" customFormat="false" ht="15" hidden="false" customHeight="false" outlineLevel="0" collapsed="false">
      <c r="A3436" s="7" t="s">
        <v>3551</v>
      </c>
      <c r="B3436" s="7" t="s">
        <v>106</v>
      </c>
      <c r="C3436" s="7" t="n">
        <v>42</v>
      </c>
      <c r="D3436" s="7" t="s">
        <v>104</v>
      </c>
      <c r="E3436" s="7" t="n">
        <v>13</v>
      </c>
      <c r="F3436" s="7" t="n">
        <v>1</v>
      </c>
      <c r="G3436" s="14" t="n">
        <v>1797.88</v>
      </c>
      <c r="H3436" s="14" t="n">
        <v>0</v>
      </c>
      <c r="I3436" s="14" t="n">
        <v>0</v>
      </c>
      <c r="J3436" s="14" t="n">
        <v>0</v>
      </c>
      <c r="K3436" s="14" t="n">
        <v>0</v>
      </c>
      <c r="L3436" s="14" t="n">
        <v>0</v>
      </c>
      <c r="M3436" s="14"/>
      <c r="N3436" s="14"/>
      <c r="O3436" s="14" t="n">
        <v>0</v>
      </c>
      <c r="P3436" s="7" t="n">
        <v>14</v>
      </c>
      <c r="Q3436" s="7" t="n">
        <v>37</v>
      </c>
      <c r="R3436" s="7" t="n">
        <v>4</v>
      </c>
      <c r="S3436" s="7" t="n">
        <v>0.885</v>
      </c>
      <c r="T3436" s="7" t="n">
        <v>0</v>
      </c>
      <c r="U3436" s="7" t="n">
        <v>0</v>
      </c>
      <c r="V3436" s="7" t="n">
        <v>0.0413</v>
      </c>
      <c r="W3436" s="7"/>
    </row>
    <row r="3437" customFormat="false" ht="15" hidden="false" customHeight="false" outlineLevel="0" collapsed="false">
      <c r="A3437" s="7" t="s">
        <v>3552</v>
      </c>
      <c r="B3437" s="7" t="s">
        <v>108</v>
      </c>
      <c r="C3437" s="7" t="n">
        <v>72</v>
      </c>
      <c r="D3437" s="7" t="s">
        <v>102</v>
      </c>
      <c r="E3437" s="7" t="n">
        <v>326</v>
      </c>
      <c r="F3437" s="7" t="n">
        <v>3</v>
      </c>
      <c r="G3437" s="14" t="n">
        <v>1116.3</v>
      </c>
      <c r="H3437" s="14" t="n">
        <v>8410.36</v>
      </c>
      <c r="I3437" s="14" t="n">
        <v>0</v>
      </c>
      <c r="J3437" s="14" t="n">
        <v>0</v>
      </c>
      <c r="K3437" s="14" t="n">
        <v>0</v>
      </c>
      <c r="L3437" s="14" t="n">
        <v>0</v>
      </c>
      <c r="M3437" s="14" t="n">
        <v>6100</v>
      </c>
      <c r="N3437" s="14" t="n">
        <v>29.2</v>
      </c>
      <c r="O3437" s="14" t="n">
        <v>34.49</v>
      </c>
      <c r="P3437" s="7" t="n">
        <v>11</v>
      </c>
      <c r="Q3437" s="7" t="n">
        <v>10</v>
      </c>
      <c r="R3437" s="7" t="n">
        <v>8</v>
      </c>
      <c r="S3437" s="7" t="n">
        <v>0.485</v>
      </c>
      <c r="T3437" s="7" t="n">
        <v>0</v>
      </c>
      <c r="U3437" s="7" t="n">
        <v>0</v>
      </c>
      <c r="V3437" s="7" t="n">
        <v>0.0522</v>
      </c>
      <c r="W3437" s="7"/>
    </row>
    <row r="3438" customFormat="false" ht="15" hidden="false" customHeight="false" outlineLevel="0" collapsed="false">
      <c r="A3438" s="7" t="s">
        <v>3553</v>
      </c>
      <c r="B3438" s="7" t="s">
        <v>101</v>
      </c>
      <c r="C3438" s="7" t="n">
        <v>44</v>
      </c>
      <c r="D3438" s="7" t="s">
        <v>102</v>
      </c>
      <c r="E3438" s="7" t="n">
        <v>48</v>
      </c>
      <c r="F3438" s="7" t="n">
        <v>4</v>
      </c>
      <c r="G3438" s="14" t="n">
        <v>6762</v>
      </c>
      <c r="H3438" s="14" t="n">
        <v>14523.31</v>
      </c>
      <c r="I3438" s="14" t="n">
        <v>0</v>
      </c>
      <c r="J3438" s="14" t="n">
        <v>210969.93</v>
      </c>
      <c r="K3438" s="14" t="n">
        <v>157100</v>
      </c>
      <c r="L3438" s="14" t="n">
        <v>0</v>
      </c>
      <c r="M3438" s="14"/>
      <c r="N3438" s="14"/>
      <c r="O3438" s="14" t="n">
        <v>0</v>
      </c>
      <c r="P3438" s="7" t="n">
        <v>16</v>
      </c>
      <c r="Q3438" s="7" t="n">
        <v>18</v>
      </c>
      <c r="R3438" s="7" t="n">
        <v>13</v>
      </c>
      <c r="S3438" s="7" t="n">
        <v>0.79</v>
      </c>
      <c r="T3438" s="7" t="n">
        <v>0</v>
      </c>
      <c r="U3438" s="7" t="n">
        <v>0</v>
      </c>
      <c r="V3438" s="7" t="n">
        <v>0.1025</v>
      </c>
      <c r="W3438" s="7"/>
    </row>
    <row r="3439" customFormat="false" ht="15" hidden="false" customHeight="false" outlineLevel="0" collapsed="false">
      <c r="A3439" s="7" t="s">
        <v>3554</v>
      </c>
      <c r="B3439" s="7" t="s">
        <v>108</v>
      </c>
      <c r="C3439" s="7" t="n">
        <v>37</v>
      </c>
      <c r="D3439" s="7" t="s">
        <v>102</v>
      </c>
      <c r="E3439" s="7" t="n">
        <v>47</v>
      </c>
      <c r="F3439" s="7" t="n">
        <v>2</v>
      </c>
      <c r="G3439" s="14" t="n">
        <v>13377.04</v>
      </c>
      <c r="H3439" s="14" t="n">
        <v>75018.45</v>
      </c>
      <c r="I3439" s="14" t="n">
        <v>0</v>
      </c>
      <c r="J3439" s="14" t="n">
        <v>0</v>
      </c>
      <c r="K3439" s="14" t="n">
        <v>0</v>
      </c>
      <c r="L3439" s="14" t="n">
        <v>0</v>
      </c>
      <c r="M3439" s="14"/>
      <c r="N3439" s="14"/>
      <c r="O3439" s="14" t="n">
        <v>0</v>
      </c>
      <c r="P3439" s="7" t="n">
        <v>7</v>
      </c>
      <c r="Q3439" s="7" t="n">
        <v>50</v>
      </c>
      <c r="R3439" s="7" t="n">
        <v>7</v>
      </c>
      <c r="S3439" s="7" t="n">
        <v>0.809</v>
      </c>
      <c r="T3439" s="7" t="n">
        <v>0</v>
      </c>
      <c r="U3439" s="7" t="n">
        <v>0</v>
      </c>
      <c r="V3439" s="7" t="n">
        <v>0.0742</v>
      </c>
      <c r="W3439" s="7"/>
    </row>
    <row r="3440" customFormat="false" ht="15" hidden="false" customHeight="false" outlineLevel="0" collapsed="false">
      <c r="A3440" s="7" t="s">
        <v>3555</v>
      </c>
      <c r="B3440" s="7" t="s">
        <v>128</v>
      </c>
      <c r="C3440" s="7" t="n">
        <v>59</v>
      </c>
      <c r="D3440" s="7" t="s">
        <v>102</v>
      </c>
      <c r="E3440" s="7" t="n">
        <v>45</v>
      </c>
      <c r="F3440" s="7" t="n">
        <v>3</v>
      </c>
      <c r="G3440" s="14" t="n">
        <v>1862.98</v>
      </c>
      <c r="H3440" s="14" t="n">
        <v>0</v>
      </c>
      <c r="I3440" s="14" t="n">
        <v>0</v>
      </c>
      <c r="J3440" s="14" t="n">
        <v>60324.73</v>
      </c>
      <c r="K3440" s="14" t="n">
        <v>0</v>
      </c>
      <c r="L3440" s="14" t="n">
        <v>0</v>
      </c>
      <c r="M3440" s="14" t="n">
        <v>12400</v>
      </c>
      <c r="N3440" s="14" t="n">
        <v>54.8</v>
      </c>
      <c r="O3440" s="14" t="n">
        <v>222.96</v>
      </c>
      <c r="P3440" s="7" t="n">
        <v>6</v>
      </c>
      <c r="Q3440" s="7" t="n">
        <v>14</v>
      </c>
      <c r="R3440" s="7" t="n">
        <v>0</v>
      </c>
      <c r="S3440" s="7" t="n">
        <v>0.65</v>
      </c>
      <c r="T3440" s="7" t="n">
        <v>0</v>
      </c>
      <c r="U3440" s="7" t="n">
        <v>0</v>
      </c>
      <c r="V3440" s="7" t="n">
        <v>0.1169</v>
      </c>
      <c r="W3440" s="7"/>
    </row>
    <row r="3441" customFormat="false" ht="15" hidden="false" customHeight="false" outlineLevel="0" collapsed="false">
      <c r="A3441" s="7" t="s">
        <v>3556</v>
      </c>
      <c r="B3441" s="7" t="s">
        <v>106</v>
      </c>
      <c r="C3441" s="7" t="n">
        <v>44</v>
      </c>
      <c r="D3441" s="7" t="s">
        <v>104</v>
      </c>
      <c r="E3441" s="7" t="n">
        <v>184</v>
      </c>
      <c r="F3441" s="7" t="n">
        <v>3</v>
      </c>
      <c r="G3441" s="14" t="n">
        <v>5468.37</v>
      </c>
      <c r="H3441" s="14" t="n">
        <v>166356.57</v>
      </c>
      <c r="I3441" s="14" t="n">
        <v>0</v>
      </c>
      <c r="J3441" s="14" t="n">
        <v>0</v>
      </c>
      <c r="K3441" s="14" t="n">
        <v>402700</v>
      </c>
      <c r="L3441" s="14" t="n">
        <v>0</v>
      </c>
      <c r="M3441" s="14"/>
      <c r="N3441" s="14"/>
      <c r="O3441" s="14" t="n">
        <v>0</v>
      </c>
      <c r="P3441" s="7" t="n">
        <v>20</v>
      </c>
      <c r="Q3441" s="7" t="n">
        <v>39</v>
      </c>
      <c r="R3441" s="7" t="n">
        <v>7</v>
      </c>
      <c r="S3441" s="7" t="n">
        <v>0.578</v>
      </c>
      <c r="T3441" s="7" t="n">
        <v>0</v>
      </c>
      <c r="U3441" s="7" t="n">
        <v>0</v>
      </c>
      <c r="V3441" s="7" t="n">
        <v>0.0236</v>
      </c>
      <c r="W3441" s="7"/>
    </row>
    <row r="3442" customFormat="false" ht="15" hidden="false" customHeight="false" outlineLevel="0" collapsed="false">
      <c r="A3442" s="7" t="s">
        <v>3557</v>
      </c>
      <c r="B3442" s="7" t="s">
        <v>108</v>
      </c>
      <c r="C3442" s="7" t="n">
        <v>36</v>
      </c>
      <c r="D3442" s="7" t="s">
        <v>102</v>
      </c>
      <c r="E3442" s="7" t="n">
        <v>54</v>
      </c>
      <c r="F3442" s="7" t="n">
        <v>5</v>
      </c>
      <c r="G3442" s="14" t="n">
        <v>1941.59</v>
      </c>
      <c r="H3442" s="14" t="n">
        <v>55377.24</v>
      </c>
      <c r="I3442" s="14" t="n">
        <v>0</v>
      </c>
      <c r="J3442" s="14" t="n">
        <v>0</v>
      </c>
      <c r="K3442" s="14" t="n">
        <v>137100</v>
      </c>
      <c r="L3442" s="14" t="n">
        <v>26720</v>
      </c>
      <c r="M3442" s="14" t="n">
        <v>9400</v>
      </c>
      <c r="N3442" s="14" t="n">
        <v>17.8</v>
      </c>
      <c r="O3442" s="14" t="n">
        <v>335.38</v>
      </c>
      <c r="P3442" s="7" t="n">
        <v>6</v>
      </c>
      <c r="Q3442" s="7" t="n">
        <v>27</v>
      </c>
      <c r="R3442" s="7" t="n">
        <v>18</v>
      </c>
      <c r="S3442" s="7" t="n">
        <v>1</v>
      </c>
      <c r="T3442" s="7" t="n">
        <v>0</v>
      </c>
      <c r="U3442" s="7" t="n">
        <v>0</v>
      </c>
      <c r="V3442" s="7" t="n">
        <v>0.0483</v>
      </c>
      <c r="W3442" s="7"/>
    </row>
    <row r="3443" customFormat="false" ht="15" hidden="false" customHeight="false" outlineLevel="0" collapsed="false">
      <c r="A3443" s="7" t="s">
        <v>3558</v>
      </c>
      <c r="B3443" s="7" t="s">
        <v>101</v>
      </c>
      <c r="C3443" s="7" t="n">
        <v>36</v>
      </c>
      <c r="D3443" s="7" t="s">
        <v>102</v>
      </c>
      <c r="E3443" s="7" t="n">
        <v>175</v>
      </c>
      <c r="F3443" s="7" t="n">
        <v>4</v>
      </c>
      <c r="G3443" s="14" t="n">
        <v>2183.64</v>
      </c>
      <c r="H3443" s="14" t="n">
        <v>11848.97</v>
      </c>
      <c r="I3443" s="14" t="n">
        <v>0</v>
      </c>
      <c r="J3443" s="14" t="n">
        <v>0</v>
      </c>
      <c r="K3443" s="14" t="n">
        <v>0</v>
      </c>
      <c r="L3443" s="14" t="n">
        <v>0</v>
      </c>
      <c r="M3443" s="14" t="n">
        <v>9700</v>
      </c>
      <c r="N3443" s="14" t="n">
        <v>33.9</v>
      </c>
      <c r="O3443" s="14" t="n">
        <v>97.44</v>
      </c>
      <c r="P3443" s="7" t="n">
        <v>26</v>
      </c>
      <c r="Q3443" s="7" t="n">
        <v>9</v>
      </c>
      <c r="R3443" s="7" t="n">
        <v>8</v>
      </c>
      <c r="S3443" s="7" t="n">
        <v>0.877</v>
      </c>
      <c r="T3443" s="7" t="n">
        <v>0</v>
      </c>
      <c r="U3443" s="7" t="n">
        <v>0</v>
      </c>
      <c r="V3443" s="7" t="n">
        <v>0.0747</v>
      </c>
      <c r="W3443" s="7"/>
    </row>
    <row r="3444" customFormat="false" ht="15" hidden="false" customHeight="false" outlineLevel="0" collapsed="false">
      <c r="A3444" s="7" t="s">
        <v>3559</v>
      </c>
      <c r="B3444" s="7" t="s">
        <v>108</v>
      </c>
      <c r="C3444" s="7" t="n">
        <v>59</v>
      </c>
      <c r="D3444" s="7" t="s">
        <v>104</v>
      </c>
      <c r="E3444" s="7" t="n">
        <v>305</v>
      </c>
      <c r="F3444" s="7" t="n">
        <v>4</v>
      </c>
      <c r="G3444" s="14" t="n">
        <v>14847.46</v>
      </c>
      <c r="H3444" s="14" t="n">
        <v>53022.73</v>
      </c>
      <c r="I3444" s="14" t="n">
        <v>0</v>
      </c>
      <c r="J3444" s="14" t="n">
        <v>850017.52</v>
      </c>
      <c r="K3444" s="14" t="n">
        <v>622200</v>
      </c>
      <c r="L3444" s="14" t="n">
        <v>0</v>
      </c>
      <c r="M3444" s="14"/>
      <c r="N3444" s="14"/>
      <c r="O3444" s="14" t="n">
        <v>0</v>
      </c>
      <c r="P3444" s="7" t="n">
        <v>3</v>
      </c>
      <c r="Q3444" s="7" t="n">
        <v>37</v>
      </c>
      <c r="R3444" s="7" t="n">
        <v>0</v>
      </c>
      <c r="S3444" s="7" t="n">
        <v>0.474</v>
      </c>
      <c r="T3444" s="7" t="n">
        <v>0</v>
      </c>
      <c r="U3444" s="7" t="n">
        <v>0</v>
      </c>
      <c r="V3444" s="7" t="n">
        <v>0.019</v>
      </c>
      <c r="W3444" s="7"/>
    </row>
    <row r="3445" customFormat="false" ht="15" hidden="false" customHeight="false" outlineLevel="0" collapsed="false">
      <c r="A3445" s="7" t="s">
        <v>3560</v>
      </c>
      <c r="B3445" s="7" t="s">
        <v>106</v>
      </c>
      <c r="C3445" s="7" t="n">
        <v>62</v>
      </c>
      <c r="D3445" s="7" t="s">
        <v>102</v>
      </c>
      <c r="E3445" s="7" t="n">
        <v>136</v>
      </c>
      <c r="F3445" s="7" t="n">
        <v>4</v>
      </c>
      <c r="G3445" s="14" t="n">
        <v>7552.25</v>
      </c>
      <c r="H3445" s="14" t="n">
        <v>7956.11</v>
      </c>
      <c r="I3445" s="14" t="n">
        <v>0</v>
      </c>
      <c r="J3445" s="14" t="n">
        <v>0</v>
      </c>
      <c r="K3445" s="14" t="n">
        <v>0</v>
      </c>
      <c r="L3445" s="14" t="n">
        <v>3950</v>
      </c>
      <c r="M3445" s="14"/>
      <c r="N3445" s="14"/>
      <c r="O3445" s="14" t="n">
        <v>0</v>
      </c>
      <c r="P3445" s="7" t="n">
        <v>10</v>
      </c>
      <c r="Q3445" s="7" t="n">
        <v>9</v>
      </c>
      <c r="R3445" s="7" t="n">
        <v>5</v>
      </c>
      <c r="S3445" s="7" t="n">
        <v>0.49</v>
      </c>
      <c r="T3445" s="7" t="n">
        <v>0</v>
      </c>
      <c r="U3445" s="7" t="n">
        <v>1</v>
      </c>
      <c r="V3445" s="7" t="n">
        <v>0.0458</v>
      </c>
      <c r="W3445" s="7"/>
    </row>
    <row r="3446" customFormat="false" ht="15" hidden="false" customHeight="false" outlineLevel="0" collapsed="false">
      <c r="A3446" s="7" t="s">
        <v>3561</v>
      </c>
      <c r="B3446" s="7" t="s">
        <v>108</v>
      </c>
      <c r="C3446" s="7" t="n">
        <v>69</v>
      </c>
      <c r="D3446" s="7" t="s">
        <v>102</v>
      </c>
      <c r="E3446" s="7" t="n">
        <v>187</v>
      </c>
      <c r="F3446" s="7" t="n">
        <v>4</v>
      </c>
      <c r="G3446" s="14" t="n">
        <v>2356.11</v>
      </c>
      <c r="H3446" s="14" t="n">
        <v>22971.44</v>
      </c>
      <c r="I3446" s="14" t="n">
        <v>0</v>
      </c>
      <c r="J3446" s="14" t="n">
        <v>0</v>
      </c>
      <c r="K3446" s="14" t="n">
        <v>0</v>
      </c>
      <c r="L3446" s="14" t="n">
        <v>0</v>
      </c>
      <c r="M3446" s="14" t="n">
        <v>5000</v>
      </c>
      <c r="N3446" s="14" t="n">
        <v>43.8</v>
      </c>
      <c r="O3446" s="14" t="n">
        <v>98.56</v>
      </c>
      <c r="P3446" s="7" t="n">
        <v>21</v>
      </c>
      <c r="Q3446" s="7" t="n">
        <v>17</v>
      </c>
      <c r="R3446" s="7" t="n">
        <v>0</v>
      </c>
      <c r="S3446" s="7" t="n">
        <v>0.376</v>
      </c>
      <c r="T3446" s="7" t="n">
        <v>0</v>
      </c>
      <c r="U3446" s="7" t="n">
        <v>0</v>
      </c>
      <c r="V3446" s="7" t="n">
        <v>0.0402</v>
      </c>
      <c r="W3446" s="7" t="s">
        <v>117</v>
      </c>
    </row>
    <row r="3447" customFormat="false" ht="15" hidden="false" customHeight="false" outlineLevel="0" collapsed="false">
      <c r="A3447" s="7" t="s">
        <v>3562</v>
      </c>
      <c r="B3447" s="7" t="s">
        <v>108</v>
      </c>
      <c r="C3447" s="7" t="n">
        <v>41</v>
      </c>
      <c r="D3447" s="7" t="s">
        <v>102</v>
      </c>
      <c r="E3447" s="7" t="n">
        <v>85</v>
      </c>
      <c r="F3447" s="7" t="n">
        <v>2</v>
      </c>
      <c r="G3447" s="14" t="n">
        <v>14987.66</v>
      </c>
      <c r="H3447" s="14" t="n">
        <v>33397.32</v>
      </c>
      <c r="I3447" s="14" t="n">
        <v>0</v>
      </c>
      <c r="J3447" s="14" t="n">
        <v>0</v>
      </c>
      <c r="K3447" s="14" t="n">
        <v>0</v>
      </c>
      <c r="L3447" s="14" t="n">
        <v>0</v>
      </c>
      <c r="M3447" s="14"/>
      <c r="N3447" s="14"/>
      <c r="O3447" s="14" t="n">
        <v>0</v>
      </c>
      <c r="P3447" s="7" t="n">
        <v>11</v>
      </c>
      <c r="Q3447" s="7" t="n">
        <v>21</v>
      </c>
      <c r="R3447" s="7" t="n">
        <v>5</v>
      </c>
      <c r="S3447" s="7" t="n">
        <v>0.926</v>
      </c>
      <c r="T3447" s="7" t="n">
        <v>0</v>
      </c>
      <c r="U3447" s="7" t="n">
        <v>1</v>
      </c>
      <c r="V3447" s="7" t="n">
        <v>0.1252</v>
      </c>
      <c r="W3447" s="7"/>
    </row>
    <row r="3448" customFormat="false" ht="15" hidden="false" customHeight="false" outlineLevel="0" collapsed="false">
      <c r="A3448" s="7" t="s">
        <v>3563</v>
      </c>
      <c r="B3448" s="7" t="s">
        <v>108</v>
      </c>
      <c r="C3448" s="7" t="n">
        <v>40</v>
      </c>
      <c r="D3448" s="7" t="s">
        <v>102</v>
      </c>
      <c r="E3448" s="7" t="n">
        <v>105</v>
      </c>
      <c r="F3448" s="7" t="n">
        <v>3</v>
      </c>
      <c r="G3448" s="14" t="n">
        <v>1735.51</v>
      </c>
      <c r="H3448" s="14" t="n">
        <v>5403.91</v>
      </c>
      <c r="I3448" s="14" t="n">
        <v>0</v>
      </c>
      <c r="J3448" s="14" t="n">
        <v>0</v>
      </c>
      <c r="K3448" s="14" t="n">
        <v>0</v>
      </c>
      <c r="L3448" s="14" t="n">
        <v>0</v>
      </c>
      <c r="M3448" s="14" t="n">
        <v>11700</v>
      </c>
      <c r="N3448" s="14" t="n">
        <v>26.5</v>
      </c>
      <c r="O3448" s="14" t="n">
        <v>212.69</v>
      </c>
      <c r="P3448" s="7" t="n">
        <v>22</v>
      </c>
      <c r="Q3448" s="7" t="n">
        <v>8</v>
      </c>
      <c r="R3448" s="7" t="n">
        <v>10</v>
      </c>
      <c r="S3448" s="7" t="n">
        <v>0.932</v>
      </c>
      <c r="T3448" s="7" t="n">
        <v>0</v>
      </c>
      <c r="U3448" s="7" t="n">
        <v>0</v>
      </c>
      <c r="V3448" s="7" t="n">
        <v>0.0711</v>
      </c>
      <c r="W3448" s="7"/>
    </row>
    <row r="3449" customFormat="false" ht="15" hidden="false" customHeight="false" outlineLevel="0" collapsed="false">
      <c r="A3449" s="7" t="s">
        <v>3564</v>
      </c>
      <c r="B3449" s="7" t="s">
        <v>128</v>
      </c>
      <c r="C3449" s="7" t="n">
        <v>33</v>
      </c>
      <c r="D3449" s="7" t="s">
        <v>104</v>
      </c>
      <c r="E3449" s="7" t="n">
        <v>42</v>
      </c>
      <c r="F3449" s="7" t="n">
        <v>2</v>
      </c>
      <c r="G3449" s="14" t="n">
        <v>2742.84</v>
      </c>
      <c r="H3449" s="14" t="n">
        <v>20400.69</v>
      </c>
      <c r="I3449" s="14" t="n">
        <v>0</v>
      </c>
      <c r="J3449" s="14" t="n">
        <v>0</v>
      </c>
      <c r="K3449" s="14" t="n">
        <v>0</v>
      </c>
      <c r="L3449" s="14" t="n">
        <v>0</v>
      </c>
      <c r="M3449" s="14"/>
      <c r="N3449" s="14"/>
      <c r="O3449" s="14" t="n">
        <v>0</v>
      </c>
      <c r="P3449" s="7" t="n">
        <v>52</v>
      </c>
      <c r="Q3449" s="7" t="n">
        <v>44</v>
      </c>
      <c r="R3449" s="7" t="n">
        <v>0</v>
      </c>
      <c r="S3449" s="7" t="n">
        <v>0.406</v>
      </c>
      <c r="T3449" s="7" t="n">
        <v>0</v>
      </c>
      <c r="U3449" s="7" t="n">
        <v>0</v>
      </c>
      <c r="V3449" s="7" t="n">
        <v>0.0301</v>
      </c>
      <c r="W3449" s="7"/>
    </row>
    <row r="3450" customFormat="false" ht="15" hidden="false" customHeight="false" outlineLevel="0" collapsed="false">
      <c r="A3450" s="7" t="s">
        <v>3565</v>
      </c>
      <c r="B3450" s="7" t="s">
        <v>108</v>
      </c>
      <c r="C3450" s="7" t="n">
        <v>49</v>
      </c>
      <c r="D3450" s="7" t="s">
        <v>102</v>
      </c>
      <c r="E3450" s="7" t="n">
        <v>46</v>
      </c>
      <c r="F3450" s="7" t="n">
        <v>4</v>
      </c>
      <c r="G3450" s="14" t="n">
        <v>12569</v>
      </c>
      <c r="H3450" s="14" t="n">
        <v>0</v>
      </c>
      <c r="I3450" s="14" t="n">
        <v>219600</v>
      </c>
      <c r="J3450" s="14" t="n">
        <v>630354.09</v>
      </c>
      <c r="K3450" s="14" t="n">
        <v>0</v>
      </c>
      <c r="L3450" s="14" t="n">
        <v>0</v>
      </c>
      <c r="M3450" s="14" t="n">
        <v>27600</v>
      </c>
      <c r="N3450" s="14" t="n">
        <v>44</v>
      </c>
      <c r="O3450" s="14" t="n">
        <v>2516.5</v>
      </c>
      <c r="P3450" s="7" t="n">
        <v>3</v>
      </c>
      <c r="Q3450" s="7" t="n">
        <v>38</v>
      </c>
      <c r="R3450" s="7" t="n">
        <v>0</v>
      </c>
      <c r="S3450" s="7" t="n">
        <v>0.622</v>
      </c>
      <c r="T3450" s="7" t="n">
        <v>0</v>
      </c>
      <c r="U3450" s="7" t="n">
        <v>0</v>
      </c>
      <c r="V3450" s="7" t="n">
        <v>0.0712</v>
      </c>
      <c r="W3450" s="7"/>
    </row>
    <row r="3451" customFormat="false" ht="15" hidden="false" customHeight="false" outlineLevel="0" collapsed="false">
      <c r="A3451" s="7" t="s">
        <v>3566</v>
      </c>
      <c r="B3451" s="7" t="s">
        <v>101</v>
      </c>
      <c r="C3451" s="7" t="n">
        <v>80</v>
      </c>
      <c r="D3451" s="7" t="s">
        <v>104</v>
      </c>
      <c r="E3451" s="7" t="n">
        <v>111</v>
      </c>
      <c r="F3451" s="7" t="n">
        <v>3</v>
      </c>
      <c r="G3451" s="14" t="n">
        <v>2319.63</v>
      </c>
      <c r="H3451" s="14" t="n">
        <v>6492</v>
      </c>
      <c r="I3451" s="14" t="n">
        <v>0</v>
      </c>
      <c r="J3451" s="14" t="n">
        <v>0</v>
      </c>
      <c r="K3451" s="14" t="n">
        <v>0</v>
      </c>
      <c r="L3451" s="14" t="n">
        <v>0</v>
      </c>
      <c r="M3451" s="14" t="n">
        <v>10200</v>
      </c>
      <c r="N3451" s="14" t="n">
        <v>41</v>
      </c>
      <c r="O3451" s="14" t="n">
        <v>391.06</v>
      </c>
      <c r="P3451" s="7" t="n">
        <v>7</v>
      </c>
      <c r="Q3451" s="7" t="n">
        <v>33</v>
      </c>
      <c r="R3451" s="7" t="n">
        <v>2</v>
      </c>
      <c r="S3451" s="7" t="n">
        <v>0.173</v>
      </c>
      <c r="T3451" s="7" t="n">
        <v>0</v>
      </c>
      <c r="U3451" s="7" t="n">
        <v>0</v>
      </c>
      <c r="V3451" s="7" t="n">
        <v>0.026</v>
      </c>
      <c r="W3451" s="7"/>
    </row>
    <row r="3452" customFormat="false" ht="15" hidden="false" customHeight="false" outlineLevel="0" collapsed="false">
      <c r="A3452" s="7" t="s">
        <v>3567</v>
      </c>
      <c r="B3452" s="7" t="s">
        <v>108</v>
      </c>
      <c r="C3452" s="7" t="n">
        <v>35</v>
      </c>
      <c r="D3452" s="7" t="s">
        <v>104</v>
      </c>
      <c r="E3452" s="7" t="n">
        <v>91</v>
      </c>
      <c r="F3452" s="7" t="n">
        <v>3</v>
      </c>
      <c r="G3452" s="14" t="n">
        <v>17673.27</v>
      </c>
      <c r="H3452" s="14" t="n">
        <v>0</v>
      </c>
      <c r="I3452" s="14" t="n">
        <v>49500</v>
      </c>
      <c r="J3452" s="14" t="n">
        <v>0</v>
      </c>
      <c r="K3452" s="14" t="n">
        <v>0</v>
      </c>
      <c r="L3452" s="14" t="n">
        <v>8000</v>
      </c>
      <c r="M3452" s="14"/>
      <c r="N3452" s="14"/>
      <c r="O3452" s="14" t="n">
        <v>0</v>
      </c>
      <c r="P3452" s="7" t="n">
        <v>1</v>
      </c>
      <c r="Q3452" s="7" t="n">
        <v>140</v>
      </c>
      <c r="R3452" s="7" t="n">
        <v>22</v>
      </c>
      <c r="S3452" s="7" t="n">
        <v>0.609</v>
      </c>
      <c r="T3452" s="7" t="n">
        <v>0</v>
      </c>
      <c r="U3452" s="7" t="n">
        <v>0</v>
      </c>
      <c r="V3452" s="7" t="n">
        <v>0.0119</v>
      </c>
      <c r="W3452" s="7"/>
    </row>
    <row r="3453" customFormat="false" ht="15" hidden="false" customHeight="false" outlineLevel="0" collapsed="false">
      <c r="A3453" s="7" t="s">
        <v>3568</v>
      </c>
      <c r="B3453" s="7" t="s">
        <v>128</v>
      </c>
      <c r="C3453" s="7" t="n">
        <v>39</v>
      </c>
      <c r="D3453" s="7" t="s">
        <v>102</v>
      </c>
      <c r="E3453" s="7" t="n">
        <v>24</v>
      </c>
      <c r="F3453" s="7" t="n">
        <v>2</v>
      </c>
      <c r="G3453" s="14" t="n">
        <v>1310.58</v>
      </c>
      <c r="H3453" s="14" t="n">
        <v>0</v>
      </c>
      <c r="I3453" s="14" t="n">
        <v>0</v>
      </c>
      <c r="J3453" s="14" t="n">
        <v>0</v>
      </c>
      <c r="K3453" s="14" t="n">
        <v>0</v>
      </c>
      <c r="L3453" s="14" t="n">
        <v>0</v>
      </c>
      <c r="M3453" s="14" t="n">
        <v>5000</v>
      </c>
      <c r="N3453" s="14" t="n">
        <v>12.2</v>
      </c>
      <c r="O3453" s="14" t="n">
        <v>415.56</v>
      </c>
      <c r="P3453" s="7" t="n">
        <v>12</v>
      </c>
      <c r="Q3453" s="7" t="n">
        <v>18</v>
      </c>
      <c r="R3453" s="7" t="n">
        <v>0</v>
      </c>
      <c r="S3453" s="7" t="n">
        <v>0.613</v>
      </c>
      <c r="T3453" s="7" t="n">
        <v>0</v>
      </c>
      <c r="U3453" s="7" t="n">
        <v>0</v>
      </c>
      <c r="V3453" s="7" t="n">
        <v>0.0843</v>
      </c>
      <c r="W3453" s="7"/>
    </row>
    <row r="3454" customFormat="false" ht="15" hidden="false" customHeight="false" outlineLevel="0" collapsed="false">
      <c r="A3454" s="7" t="s">
        <v>3569</v>
      </c>
      <c r="B3454" s="7" t="s">
        <v>106</v>
      </c>
      <c r="C3454" s="7" t="n">
        <v>38</v>
      </c>
      <c r="D3454" s="7" t="s">
        <v>102</v>
      </c>
      <c r="E3454" s="7" t="n">
        <v>18</v>
      </c>
      <c r="F3454" s="7" t="n">
        <v>2</v>
      </c>
      <c r="G3454" s="14" t="n">
        <v>1976.19</v>
      </c>
      <c r="H3454" s="14" t="n">
        <v>2575.87</v>
      </c>
      <c r="I3454" s="14" t="n">
        <v>0</v>
      </c>
      <c r="J3454" s="14" t="n">
        <v>0</v>
      </c>
      <c r="K3454" s="14" t="n">
        <v>0</v>
      </c>
      <c r="L3454" s="14" t="n">
        <v>0</v>
      </c>
      <c r="M3454" s="14"/>
      <c r="N3454" s="14"/>
      <c r="O3454" s="14" t="n">
        <v>0</v>
      </c>
      <c r="P3454" s="7" t="n">
        <v>16</v>
      </c>
      <c r="Q3454" s="7" t="n">
        <v>25</v>
      </c>
      <c r="R3454" s="7" t="n">
        <v>14</v>
      </c>
      <c r="S3454" s="7" t="n">
        <v>0.776</v>
      </c>
      <c r="T3454" s="7" t="n">
        <v>0</v>
      </c>
      <c r="U3454" s="7" t="n">
        <v>0</v>
      </c>
      <c r="V3454" s="7" t="n">
        <v>0.0881</v>
      </c>
      <c r="W3454" s="7"/>
    </row>
    <row r="3455" customFormat="false" ht="15" hidden="false" customHeight="false" outlineLevel="0" collapsed="false">
      <c r="A3455" s="7" t="s">
        <v>3570</v>
      </c>
      <c r="B3455" s="7" t="s">
        <v>108</v>
      </c>
      <c r="C3455" s="7" t="n">
        <v>56</v>
      </c>
      <c r="D3455" s="7" t="s">
        <v>104</v>
      </c>
      <c r="E3455" s="7" t="n">
        <v>157</v>
      </c>
      <c r="F3455" s="7" t="n">
        <v>3</v>
      </c>
      <c r="G3455" s="14" t="n">
        <v>9475.2</v>
      </c>
      <c r="H3455" s="14" t="n">
        <v>39309.15</v>
      </c>
      <c r="I3455" s="14" t="n">
        <v>0</v>
      </c>
      <c r="J3455" s="14" t="n">
        <v>0</v>
      </c>
      <c r="K3455" s="14" t="n">
        <v>0</v>
      </c>
      <c r="L3455" s="14" t="n">
        <v>0</v>
      </c>
      <c r="M3455" s="14" t="n">
        <v>18200</v>
      </c>
      <c r="N3455" s="14" t="n">
        <v>34.8</v>
      </c>
      <c r="O3455" s="14" t="n">
        <v>432.95</v>
      </c>
      <c r="P3455" s="7" t="n">
        <v>5</v>
      </c>
      <c r="Q3455" s="7" t="n">
        <v>27</v>
      </c>
      <c r="R3455" s="7" t="n">
        <v>6</v>
      </c>
      <c r="S3455" s="7" t="n">
        <v>0.779</v>
      </c>
      <c r="T3455" s="7" t="n">
        <v>0</v>
      </c>
      <c r="U3455" s="7" t="n">
        <v>0</v>
      </c>
      <c r="V3455" s="7" t="n">
        <v>0.0192</v>
      </c>
      <c r="W3455" s="7"/>
    </row>
    <row r="3456" customFormat="false" ht="15" hidden="false" customHeight="false" outlineLevel="0" collapsed="false">
      <c r="A3456" s="7" t="s">
        <v>3571</v>
      </c>
      <c r="B3456" s="7" t="s">
        <v>108</v>
      </c>
      <c r="C3456" s="7" t="n">
        <v>35</v>
      </c>
      <c r="D3456" s="7" t="s">
        <v>102</v>
      </c>
      <c r="E3456" s="7" t="n">
        <v>148</v>
      </c>
      <c r="F3456" s="7" t="n">
        <v>2</v>
      </c>
      <c r="G3456" s="14" t="n">
        <v>4942.45</v>
      </c>
      <c r="H3456" s="14" t="n">
        <v>0</v>
      </c>
      <c r="I3456" s="14" t="n">
        <v>67500</v>
      </c>
      <c r="J3456" s="14" t="n">
        <v>0</v>
      </c>
      <c r="K3456" s="14" t="n">
        <v>0</v>
      </c>
      <c r="L3456" s="14" t="n">
        <v>0</v>
      </c>
      <c r="M3456" s="14"/>
      <c r="N3456" s="14"/>
      <c r="O3456" s="14" t="n">
        <v>0</v>
      </c>
      <c r="P3456" s="7" t="n">
        <v>40</v>
      </c>
      <c r="Q3456" s="7" t="n">
        <v>20</v>
      </c>
      <c r="R3456" s="7" t="n">
        <v>0</v>
      </c>
      <c r="S3456" s="7" t="n">
        <v>0.87</v>
      </c>
      <c r="T3456" s="7" t="n">
        <v>0</v>
      </c>
      <c r="U3456" s="7" t="n">
        <v>0</v>
      </c>
      <c r="V3456" s="7" t="n">
        <v>0.0815</v>
      </c>
      <c r="W3456" s="7"/>
    </row>
    <row r="3457" customFormat="false" ht="15" hidden="false" customHeight="false" outlineLevel="0" collapsed="false">
      <c r="A3457" s="7" t="s">
        <v>3572</v>
      </c>
      <c r="B3457" s="7" t="s">
        <v>101</v>
      </c>
      <c r="C3457" s="7" t="n">
        <v>36</v>
      </c>
      <c r="D3457" s="7" t="s">
        <v>104</v>
      </c>
      <c r="E3457" s="7" t="n">
        <v>60</v>
      </c>
      <c r="F3457" s="7" t="n">
        <v>5</v>
      </c>
      <c r="G3457" s="14" t="n">
        <v>11006.1</v>
      </c>
      <c r="H3457" s="14" t="n">
        <v>24274.79</v>
      </c>
      <c r="I3457" s="14" t="n">
        <v>43100</v>
      </c>
      <c r="J3457" s="14" t="n">
        <v>0</v>
      </c>
      <c r="K3457" s="14" t="n">
        <v>0</v>
      </c>
      <c r="L3457" s="14" t="n">
        <v>17050</v>
      </c>
      <c r="M3457" s="14" t="n">
        <v>9000</v>
      </c>
      <c r="N3457" s="14" t="n">
        <v>35.3</v>
      </c>
      <c r="O3457" s="14" t="n">
        <v>876.1</v>
      </c>
      <c r="P3457" s="7" t="n">
        <v>11</v>
      </c>
      <c r="Q3457" s="7" t="n">
        <v>39</v>
      </c>
      <c r="R3457" s="7" t="n">
        <v>15</v>
      </c>
      <c r="S3457" s="7" t="n">
        <v>0.809</v>
      </c>
      <c r="T3457" s="7" t="n">
        <v>0</v>
      </c>
      <c r="U3457" s="7" t="n">
        <v>0</v>
      </c>
      <c r="V3457" s="7" t="n">
        <v>0.0169</v>
      </c>
      <c r="W3457" s="7"/>
    </row>
    <row r="3458" customFormat="false" ht="15" hidden="false" customHeight="false" outlineLevel="0" collapsed="false">
      <c r="A3458" s="7" t="s">
        <v>3573</v>
      </c>
      <c r="B3458" s="7" t="s">
        <v>108</v>
      </c>
      <c r="C3458" s="7" t="n">
        <v>28</v>
      </c>
      <c r="D3458" s="7" t="s">
        <v>102</v>
      </c>
      <c r="E3458" s="7" t="n">
        <v>60</v>
      </c>
      <c r="F3458" s="7" t="n">
        <v>7</v>
      </c>
      <c r="G3458" s="14" t="n">
        <v>2904.95</v>
      </c>
      <c r="H3458" s="14" t="n">
        <v>75563.59</v>
      </c>
      <c r="I3458" s="14" t="n">
        <v>0</v>
      </c>
      <c r="J3458" s="14" t="n">
        <v>66172.9</v>
      </c>
      <c r="K3458" s="14" t="n">
        <v>100000</v>
      </c>
      <c r="L3458" s="14" t="n">
        <v>21940</v>
      </c>
      <c r="M3458" s="14" t="n">
        <v>13100</v>
      </c>
      <c r="N3458" s="14" t="n">
        <v>65.5</v>
      </c>
      <c r="O3458" s="14" t="n">
        <v>515.77</v>
      </c>
      <c r="P3458" s="7" t="n">
        <v>39</v>
      </c>
      <c r="Q3458" s="7" t="n">
        <v>32</v>
      </c>
      <c r="R3458" s="7" t="n">
        <v>11</v>
      </c>
      <c r="S3458" s="7" t="n">
        <v>0.869</v>
      </c>
      <c r="T3458" s="7" t="n">
        <v>1</v>
      </c>
      <c r="U3458" s="7" t="n">
        <v>0</v>
      </c>
      <c r="V3458" s="7" t="n">
        <v>0.1351</v>
      </c>
      <c r="W3458" s="7" t="s">
        <v>137</v>
      </c>
    </row>
    <row r="3459" customFormat="false" ht="15" hidden="false" customHeight="false" outlineLevel="0" collapsed="false">
      <c r="A3459" s="7" t="s">
        <v>3574</v>
      </c>
      <c r="B3459" s="7" t="s">
        <v>106</v>
      </c>
      <c r="C3459" s="7" t="n">
        <v>49</v>
      </c>
      <c r="D3459" s="7" t="s">
        <v>102</v>
      </c>
      <c r="E3459" s="7" t="n">
        <v>75</v>
      </c>
      <c r="F3459" s="7" t="n">
        <v>2</v>
      </c>
      <c r="G3459" s="14" t="n">
        <v>1221.21</v>
      </c>
      <c r="H3459" s="14" t="n">
        <v>0</v>
      </c>
      <c r="I3459" s="14" t="n">
        <v>0</v>
      </c>
      <c r="J3459" s="14" t="n">
        <v>0</v>
      </c>
      <c r="K3459" s="14" t="n">
        <v>0</v>
      </c>
      <c r="L3459" s="14" t="n">
        <v>0</v>
      </c>
      <c r="M3459" s="14" t="n">
        <v>3200</v>
      </c>
      <c r="N3459" s="14" t="n">
        <v>21.5</v>
      </c>
      <c r="O3459" s="14" t="n">
        <v>0</v>
      </c>
      <c r="P3459" s="7" t="n">
        <v>376</v>
      </c>
      <c r="Q3459" s="7" t="n">
        <v>0</v>
      </c>
      <c r="R3459" s="7" t="n">
        <v>0</v>
      </c>
      <c r="S3459" s="7"/>
      <c r="T3459" s="7" t="n">
        <v>1</v>
      </c>
      <c r="U3459" s="7" t="n">
        <v>1</v>
      </c>
      <c r="V3459" s="7" t="n">
        <v>0.3879</v>
      </c>
      <c r="W3459" s="7"/>
    </row>
    <row r="3460" customFormat="false" ht="15" hidden="false" customHeight="false" outlineLevel="0" collapsed="false">
      <c r="A3460" s="7" t="s">
        <v>3575</v>
      </c>
      <c r="B3460" s="7" t="s">
        <v>106</v>
      </c>
      <c r="C3460" s="7" t="n">
        <v>41</v>
      </c>
      <c r="D3460" s="7" t="s">
        <v>102</v>
      </c>
      <c r="E3460" s="7" t="n">
        <v>78</v>
      </c>
      <c r="F3460" s="7" t="n">
        <v>1</v>
      </c>
      <c r="G3460" s="14" t="n">
        <v>4050.73</v>
      </c>
      <c r="H3460" s="14" t="n">
        <v>0</v>
      </c>
      <c r="I3460" s="14" t="n">
        <v>0</v>
      </c>
      <c r="J3460" s="14" t="n">
        <v>0</v>
      </c>
      <c r="K3460" s="14" t="n">
        <v>0</v>
      </c>
      <c r="L3460" s="14" t="n">
        <v>0</v>
      </c>
      <c r="M3460" s="14"/>
      <c r="N3460" s="14"/>
      <c r="O3460" s="14" t="n">
        <v>0</v>
      </c>
      <c r="P3460" s="7" t="n">
        <v>6</v>
      </c>
      <c r="Q3460" s="7" t="n">
        <v>12</v>
      </c>
      <c r="R3460" s="7" t="n">
        <v>0</v>
      </c>
      <c r="S3460" s="7" t="n">
        <v>0.728</v>
      </c>
      <c r="T3460" s="7" t="n">
        <v>0</v>
      </c>
      <c r="U3460" s="7" t="n">
        <v>0</v>
      </c>
      <c r="V3460" s="7" t="n">
        <v>0.1483</v>
      </c>
      <c r="W3460" s="7"/>
    </row>
    <row r="3461" customFormat="false" ht="15" hidden="false" customHeight="false" outlineLevel="0" collapsed="false">
      <c r="A3461" s="7" t="s">
        <v>3576</v>
      </c>
      <c r="B3461" s="7" t="s">
        <v>101</v>
      </c>
      <c r="C3461" s="7" t="n">
        <v>54</v>
      </c>
      <c r="D3461" s="7" t="s">
        <v>104</v>
      </c>
      <c r="E3461" s="7" t="n">
        <v>301</v>
      </c>
      <c r="F3461" s="7" t="n">
        <v>6</v>
      </c>
      <c r="G3461" s="14" t="n">
        <v>7754.26</v>
      </c>
      <c r="H3461" s="14" t="n">
        <v>53747.97</v>
      </c>
      <c r="I3461" s="14" t="n">
        <v>218800</v>
      </c>
      <c r="J3461" s="14" t="n">
        <v>1743265.78</v>
      </c>
      <c r="K3461" s="14" t="n">
        <v>0</v>
      </c>
      <c r="L3461" s="14" t="n">
        <v>0</v>
      </c>
      <c r="M3461" s="14" t="n">
        <v>39200</v>
      </c>
      <c r="N3461" s="14" t="n">
        <v>11.1</v>
      </c>
      <c r="O3461" s="14" t="n">
        <v>1859.73</v>
      </c>
      <c r="P3461" s="7" t="n">
        <v>29</v>
      </c>
      <c r="Q3461" s="7" t="n">
        <v>37</v>
      </c>
      <c r="R3461" s="7" t="n">
        <v>0</v>
      </c>
      <c r="S3461" s="7" t="n">
        <v>0.71</v>
      </c>
      <c r="T3461" s="7" t="n">
        <v>0</v>
      </c>
      <c r="U3461" s="7" t="n">
        <v>0</v>
      </c>
      <c r="V3461" s="7" t="n">
        <v>0.0137</v>
      </c>
      <c r="W3461" s="7"/>
    </row>
    <row r="3462" customFormat="false" ht="15" hidden="false" customHeight="false" outlineLevel="0" collapsed="false">
      <c r="A3462" s="7" t="s">
        <v>3577</v>
      </c>
      <c r="B3462" s="7" t="s">
        <v>106</v>
      </c>
      <c r="C3462" s="7" t="n">
        <v>19</v>
      </c>
      <c r="D3462" s="7" t="s">
        <v>104</v>
      </c>
      <c r="E3462" s="7" t="n">
        <v>2</v>
      </c>
      <c r="F3462" s="7" t="n">
        <v>3</v>
      </c>
      <c r="G3462" s="14" t="n">
        <v>4880.28</v>
      </c>
      <c r="H3462" s="14" t="n">
        <v>0</v>
      </c>
      <c r="I3462" s="14" t="n">
        <v>0</v>
      </c>
      <c r="J3462" s="14" t="n">
        <v>40216.68</v>
      </c>
      <c r="K3462" s="14" t="n">
        <v>0</v>
      </c>
      <c r="L3462" s="14" t="n">
        <v>0</v>
      </c>
      <c r="M3462" s="14" t="n">
        <v>8800</v>
      </c>
      <c r="N3462" s="14" t="n">
        <v>14</v>
      </c>
      <c r="O3462" s="14" t="n">
        <v>1042.26</v>
      </c>
      <c r="P3462" s="7" t="n">
        <v>7</v>
      </c>
      <c r="Q3462" s="7" t="n">
        <v>52</v>
      </c>
      <c r="R3462" s="7" t="n">
        <v>0</v>
      </c>
      <c r="S3462" s="7" t="n">
        <v>0.816</v>
      </c>
      <c r="T3462" s="7" t="n">
        <v>0</v>
      </c>
      <c r="U3462" s="7" t="n">
        <v>0</v>
      </c>
      <c r="V3462" s="7" t="n">
        <v>0.0274</v>
      </c>
      <c r="W3462" s="7"/>
    </row>
    <row r="3463" customFormat="false" ht="15" hidden="false" customHeight="false" outlineLevel="0" collapsed="false">
      <c r="A3463" s="7" t="s">
        <v>3578</v>
      </c>
      <c r="B3463" s="7" t="s">
        <v>128</v>
      </c>
      <c r="C3463" s="7" t="n">
        <v>53</v>
      </c>
      <c r="D3463" s="7" t="s">
        <v>104</v>
      </c>
      <c r="E3463" s="7" t="n">
        <v>80</v>
      </c>
      <c r="F3463" s="7" t="n">
        <v>4</v>
      </c>
      <c r="G3463" s="14" t="n">
        <v>1671.15</v>
      </c>
      <c r="H3463" s="14" t="n">
        <v>14270.47</v>
      </c>
      <c r="I3463" s="14" t="n">
        <v>14900</v>
      </c>
      <c r="J3463" s="14" t="n">
        <v>0</v>
      </c>
      <c r="K3463" s="14" t="n">
        <v>0</v>
      </c>
      <c r="L3463" s="14" t="n">
        <v>25380</v>
      </c>
      <c r="M3463" s="14"/>
      <c r="N3463" s="14"/>
      <c r="O3463" s="14" t="n">
        <v>0</v>
      </c>
      <c r="P3463" s="7" t="n">
        <v>70</v>
      </c>
      <c r="Q3463" s="7" t="n">
        <v>7</v>
      </c>
      <c r="R3463" s="7" t="n">
        <v>0</v>
      </c>
      <c r="S3463" s="7" t="n">
        <v>0.609</v>
      </c>
      <c r="T3463" s="7" t="n">
        <v>0</v>
      </c>
      <c r="U3463" s="7" t="n">
        <v>0</v>
      </c>
      <c r="V3463" s="7" t="n">
        <v>0.0744</v>
      </c>
      <c r="W3463" s="7"/>
    </row>
    <row r="3464" customFormat="false" ht="15" hidden="false" customHeight="false" outlineLevel="0" collapsed="false">
      <c r="A3464" s="7" t="s">
        <v>3579</v>
      </c>
      <c r="B3464" s="7" t="s">
        <v>101</v>
      </c>
      <c r="C3464" s="7" t="n">
        <v>54</v>
      </c>
      <c r="D3464" s="7" t="s">
        <v>102</v>
      </c>
      <c r="E3464" s="7" t="n">
        <v>66</v>
      </c>
      <c r="F3464" s="7" t="n">
        <v>1</v>
      </c>
      <c r="G3464" s="14" t="n">
        <v>3545.07</v>
      </c>
      <c r="H3464" s="14" t="n">
        <v>0</v>
      </c>
      <c r="I3464" s="14" t="n">
        <v>0</v>
      </c>
      <c r="J3464" s="14" t="n">
        <v>0</v>
      </c>
      <c r="K3464" s="14" t="n">
        <v>0</v>
      </c>
      <c r="L3464" s="14" t="n">
        <v>0</v>
      </c>
      <c r="M3464" s="14"/>
      <c r="N3464" s="14"/>
      <c r="O3464" s="14" t="n">
        <v>0</v>
      </c>
      <c r="P3464" s="7" t="n">
        <v>407</v>
      </c>
      <c r="Q3464" s="7" t="n">
        <v>0</v>
      </c>
      <c r="R3464" s="7" t="n">
        <v>0</v>
      </c>
      <c r="S3464" s="7"/>
      <c r="T3464" s="7" t="n">
        <v>1</v>
      </c>
      <c r="U3464" s="7" t="n">
        <v>0</v>
      </c>
      <c r="V3464" s="7" t="n">
        <v>0.5389</v>
      </c>
      <c r="W3464" s="7"/>
    </row>
    <row r="3465" customFormat="false" ht="15" hidden="false" customHeight="false" outlineLevel="0" collapsed="false">
      <c r="A3465" s="7" t="s">
        <v>3580</v>
      </c>
      <c r="B3465" s="7" t="s">
        <v>101</v>
      </c>
      <c r="C3465" s="7" t="n">
        <v>64</v>
      </c>
      <c r="D3465" s="7" t="s">
        <v>104</v>
      </c>
      <c r="E3465" s="7" t="n">
        <v>29</v>
      </c>
      <c r="F3465" s="7" t="n">
        <v>1</v>
      </c>
      <c r="G3465" s="14" t="n">
        <v>1298.83</v>
      </c>
      <c r="H3465" s="14" t="n">
        <v>0</v>
      </c>
      <c r="I3465" s="14" t="n">
        <v>0</v>
      </c>
      <c r="J3465" s="14" t="n">
        <v>0</v>
      </c>
      <c r="K3465" s="14" t="n">
        <v>0</v>
      </c>
      <c r="L3465" s="14" t="n">
        <v>0</v>
      </c>
      <c r="M3465" s="14"/>
      <c r="N3465" s="14"/>
      <c r="O3465" s="14" t="n">
        <v>0</v>
      </c>
      <c r="P3465" s="7" t="n">
        <v>13</v>
      </c>
      <c r="Q3465" s="7" t="n">
        <v>18</v>
      </c>
      <c r="R3465" s="7" t="n">
        <v>9</v>
      </c>
      <c r="S3465" s="7" t="n">
        <v>0.623</v>
      </c>
      <c r="T3465" s="7" t="n">
        <v>0</v>
      </c>
      <c r="U3465" s="7" t="n">
        <v>0</v>
      </c>
      <c r="V3465" s="7" t="n">
        <v>0.056</v>
      </c>
      <c r="W3465" s="7"/>
    </row>
    <row r="3466" customFormat="false" ht="15" hidden="false" customHeight="false" outlineLevel="0" collapsed="false">
      <c r="A3466" s="7" t="s">
        <v>3581</v>
      </c>
      <c r="B3466" s="7" t="s">
        <v>108</v>
      </c>
      <c r="C3466" s="7" t="n">
        <v>26</v>
      </c>
      <c r="D3466" s="7" t="s">
        <v>102</v>
      </c>
      <c r="E3466" s="7" t="n">
        <v>4</v>
      </c>
      <c r="F3466" s="7" t="n">
        <v>1</v>
      </c>
      <c r="G3466" s="14" t="n">
        <v>666.04</v>
      </c>
      <c r="H3466" s="14" t="n">
        <v>0</v>
      </c>
      <c r="I3466" s="14" t="n">
        <v>0</v>
      </c>
      <c r="J3466" s="14" t="n">
        <v>0</v>
      </c>
      <c r="K3466" s="14" t="n">
        <v>0</v>
      </c>
      <c r="L3466" s="14" t="n">
        <v>0</v>
      </c>
      <c r="M3466" s="14"/>
      <c r="N3466" s="14"/>
      <c r="O3466" s="14" t="n">
        <v>0</v>
      </c>
      <c r="P3466" s="7" t="n">
        <v>35</v>
      </c>
      <c r="Q3466" s="7" t="n">
        <v>10</v>
      </c>
      <c r="R3466" s="7" t="n">
        <v>12</v>
      </c>
      <c r="S3466" s="7" t="n">
        <v>0.706</v>
      </c>
      <c r="T3466" s="7" t="n">
        <v>0</v>
      </c>
      <c r="U3466" s="7" t="n">
        <v>0</v>
      </c>
      <c r="V3466" s="7" t="n">
        <v>0.1632</v>
      </c>
      <c r="W3466" s="7"/>
    </row>
    <row r="3467" customFormat="false" ht="15" hidden="false" customHeight="false" outlineLevel="0" collapsed="false">
      <c r="A3467" s="7" t="s">
        <v>3582</v>
      </c>
      <c r="B3467" s="7" t="s">
        <v>128</v>
      </c>
      <c r="C3467" s="7" t="n">
        <v>40</v>
      </c>
      <c r="D3467" s="7" t="s">
        <v>104</v>
      </c>
      <c r="E3467" s="7" t="n">
        <v>34</v>
      </c>
      <c r="F3467" s="7" t="n">
        <v>3</v>
      </c>
      <c r="G3467" s="14" t="n">
        <v>865.13</v>
      </c>
      <c r="H3467" s="14" t="n">
        <v>3383.94</v>
      </c>
      <c r="I3467" s="14" t="n">
        <v>0</v>
      </c>
      <c r="J3467" s="14" t="n">
        <v>0</v>
      </c>
      <c r="K3467" s="14" t="n">
        <v>57500</v>
      </c>
      <c r="L3467" s="14" t="n">
        <v>0</v>
      </c>
      <c r="M3467" s="14"/>
      <c r="N3467" s="14"/>
      <c r="O3467" s="14" t="n">
        <v>0</v>
      </c>
      <c r="P3467" s="7" t="n">
        <v>10</v>
      </c>
      <c r="Q3467" s="7" t="n">
        <v>13</v>
      </c>
      <c r="R3467" s="7" t="n">
        <v>5</v>
      </c>
      <c r="S3467" s="7" t="n">
        <v>0.647</v>
      </c>
      <c r="T3467" s="7" t="n">
        <v>1</v>
      </c>
      <c r="U3467" s="7" t="n">
        <v>0</v>
      </c>
      <c r="V3467" s="7" t="n">
        <v>0.0966</v>
      </c>
      <c r="W3467" s="7"/>
    </row>
    <row r="3468" customFormat="false" ht="15" hidden="false" customHeight="false" outlineLevel="0" collapsed="false">
      <c r="A3468" s="7" t="s">
        <v>3583</v>
      </c>
      <c r="B3468" s="7" t="s">
        <v>108</v>
      </c>
      <c r="C3468" s="7" t="n">
        <v>46</v>
      </c>
      <c r="D3468" s="7" t="s">
        <v>102</v>
      </c>
      <c r="E3468" s="7" t="n">
        <v>210</v>
      </c>
      <c r="F3468" s="7" t="n">
        <v>3</v>
      </c>
      <c r="G3468" s="14" t="n">
        <v>9798.12</v>
      </c>
      <c r="H3468" s="14" t="n">
        <v>49399.89</v>
      </c>
      <c r="I3468" s="14" t="n">
        <v>0</v>
      </c>
      <c r="J3468" s="14" t="n">
        <v>0</v>
      </c>
      <c r="K3468" s="14" t="n">
        <v>0</v>
      </c>
      <c r="L3468" s="14" t="n">
        <v>10910</v>
      </c>
      <c r="M3468" s="14"/>
      <c r="N3468" s="14"/>
      <c r="O3468" s="14" t="n">
        <v>0</v>
      </c>
      <c r="P3468" s="7" t="n">
        <v>0</v>
      </c>
      <c r="Q3468" s="7" t="n">
        <v>26</v>
      </c>
      <c r="R3468" s="7" t="n">
        <v>14</v>
      </c>
      <c r="S3468" s="7" t="n">
        <v>0.509</v>
      </c>
      <c r="T3468" s="7" t="n">
        <v>0</v>
      </c>
      <c r="U3468" s="7" t="n">
        <v>0</v>
      </c>
      <c r="V3468" s="7" t="n">
        <v>0.0505</v>
      </c>
      <c r="W3468" s="7"/>
    </row>
    <row r="3469" customFormat="false" ht="15" hidden="false" customHeight="false" outlineLevel="0" collapsed="false">
      <c r="A3469" s="7" t="s">
        <v>3584</v>
      </c>
      <c r="B3469" s="7" t="s">
        <v>101</v>
      </c>
      <c r="C3469" s="7" t="n">
        <v>72</v>
      </c>
      <c r="D3469" s="7" t="s">
        <v>104</v>
      </c>
      <c r="E3469" s="7" t="n">
        <v>384</v>
      </c>
      <c r="F3469" s="7" t="n">
        <v>4</v>
      </c>
      <c r="G3469" s="14" t="n">
        <v>5329.37</v>
      </c>
      <c r="H3469" s="14" t="n">
        <v>8398.02</v>
      </c>
      <c r="I3469" s="14" t="n">
        <v>45400</v>
      </c>
      <c r="J3469" s="14" t="n">
        <v>0</v>
      </c>
      <c r="K3469" s="14" t="n">
        <v>0</v>
      </c>
      <c r="L3469" s="14" t="n">
        <v>0</v>
      </c>
      <c r="M3469" s="14" t="n">
        <v>9600</v>
      </c>
      <c r="N3469" s="14" t="n">
        <v>11.6</v>
      </c>
      <c r="O3469" s="14" t="n">
        <v>2164.78</v>
      </c>
      <c r="P3469" s="7" t="n">
        <v>4</v>
      </c>
      <c r="Q3469" s="7" t="n">
        <v>103</v>
      </c>
      <c r="R3469" s="7" t="n">
        <v>0</v>
      </c>
      <c r="S3469" s="7" t="n">
        <v>0.202</v>
      </c>
      <c r="T3469" s="7" t="n">
        <v>0</v>
      </c>
      <c r="U3469" s="7" t="n">
        <v>0</v>
      </c>
      <c r="V3469" s="7" t="n">
        <v>0.0061</v>
      </c>
      <c r="W3469" s="7"/>
    </row>
    <row r="3470" customFormat="false" ht="15" hidden="false" customHeight="false" outlineLevel="0" collapsed="false">
      <c r="A3470" s="7" t="s">
        <v>3585</v>
      </c>
      <c r="B3470" s="7" t="s">
        <v>106</v>
      </c>
      <c r="C3470" s="7" t="n">
        <v>49</v>
      </c>
      <c r="D3470" s="7" t="s">
        <v>104</v>
      </c>
      <c r="E3470" s="7" t="n">
        <v>75</v>
      </c>
      <c r="F3470" s="7" t="n">
        <v>2</v>
      </c>
      <c r="G3470" s="14" t="n">
        <v>6125.56</v>
      </c>
      <c r="H3470" s="14" t="n">
        <v>35662.15</v>
      </c>
      <c r="I3470" s="14" t="n">
        <v>0</v>
      </c>
      <c r="J3470" s="14" t="n">
        <v>0</v>
      </c>
      <c r="K3470" s="14" t="n">
        <v>0</v>
      </c>
      <c r="L3470" s="14" t="n">
        <v>0</v>
      </c>
      <c r="M3470" s="14"/>
      <c r="N3470" s="14"/>
      <c r="O3470" s="14" t="n">
        <v>0</v>
      </c>
      <c r="P3470" s="7" t="n">
        <v>4</v>
      </c>
      <c r="Q3470" s="7" t="n">
        <v>35</v>
      </c>
      <c r="R3470" s="7" t="n">
        <v>10</v>
      </c>
      <c r="S3470" s="7" t="n">
        <v>0.389</v>
      </c>
      <c r="T3470" s="7" t="n">
        <v>1</v>
      </c>
      <c r="U3470" s="7" t="n">
        <v>0</v>
      </c>
      <c r="V3470" s="7" t="n">
        <v>0.0516</v>
      </c>
      <c r="W3470" s="7"/>
    </row>
    <row r="3471" customFormat="false" ht="15" hidden="false" customHeight="false" outlineLevel="0" collapsed="false">
      <c r="A3471" s="7" t="s">
        <v>3586</v>
      </c>
      <c r="B3471" s="7" t="s">
        <v>106</v>
      </c>
      <c r="C3471" s="7" t="n">
        <v>61</v>
      </c>
      <c r="D3471" s="7" t="s">
        <v>104</v>
      </c>
      <c r="E3471" s="7" t="n">
        <v>37</v>
      </c>
      <c r="F3471" s="7" t="n">
        <v>4</v>
      </c>
      <c r="G3471" s="14" t="n">
        <v>6866.32</v>
      </c>
      <c r="H3471" s="14" t="n">
        <v>4459.38</v>
      </c>
      <c r="I3471" s="14" t="n">
        <v>0</v>
      </c>
      <c r="J3471" s="14" t="n">
        <v>0</v>
      </c>
      <c r="K3471" s="14" t="n">
        <v>174500</v>
      </c>
      <c r="L3471" s="14" t="n">
        <v>0</v>
      </c>
      <c r="M3471" s="14" t="n">
        <v>8500</v>
      </c>
      <c r="N3471" s="14" t="n">
        <v>49.3</v>
      </c>
      <c r="O3471" s="14" t="n">
        <v>219.2</v>
      </c>
      <c r="P3471" s="7" t="n">
        <v>34</v>
      </c>
      <c r="Q3471" s="7" t="n">
        <v>14</v>
      </c>
      <c r="R3471" s="7" t="n">
        <v>0</v>
      </c>
      <c r="S3471" s="7" t="n">
        <v>0.504</v>
      </c>
      <c r="T3471" s="7" t="n">
        <v>0</v>
      </c>
      <c r="U3471" s="7" t="n">
        <v>0</v>
      </c>
      <c r="V3471" s="7" t="n">
        <v>0.0394</v>
      </c>
      <c r="W3471" s="7"/>
    </row>
    <row r="3472" customFormat="false" ht="15" hidden="false" customHeight="false" outlineLevel="0" collapsed="false">
      <c r="A3472" s="7" t="s">
        <v>3587</v>
      </c>
      <c r="B3472" s="7" t="s">
        <v>128</v>
      </c>
      <c r="C3472" s="7" t="n">
        <v>43</v>
      </c>
      <c r="D3472" s="7" t="s">
        <v>104</v>
      </c>
      <c r="E3472" s="7" t="n">
        <v>238</v>
      </c>
      <c r="F3472" s="7" t="n">
        <v>4</v>
      </c>
      <c r="G3472" s="14" t="n">
        <v>1921.1</v>
      </c>
      <c r="H3472" s="14" t="n">
        <v>47918.93</v>
      </c>
      <c r="I3472" s="14" t="n">
        <v>0</v>
      </c>
      <c r="J3472" s="14" t="n">
        <v>0</v>
      </c>
      <c r="K3472" s="14" t="n">
        <v>227000</v>
      </c>
      <c r="L3472" s="14" t="n">
        <v>0</v>
      </c>
      <c r="M3472" s="14" t="n">
        <v>8900</v>
      </c>
      <c r="N3472" s="14" t="n">
        <v>55.1</v>
      </c>
      <c r="O3472" s="14" t="n">
        <v>0</v>
      </c>
      <c r="P3472" s="7" t="n">
        <v>92</v>
      </c>
      <c r="Q3472" s="7" t="n">
        <v>0</v>
      </c>
      <c r="R3472" s="7" t="n">
        <v>4</v>
      </c>
      <c r="S3472" s="7"/>
      <c r="T3472" s="7" t="n">
        <v>0</v>
      </c>
      <c r="U3472" s="7" t="n">
        <v>0</v>
      </c>
      <c r="V3472" s="7" t="n">
        <v>0.1027</v>
      </c>
      <c r="W3472" s="7"/>
    </row>
    <row r="3473" customFormat="false" ht="15" hidden="false" customHeight="false" outlineLevel="0" collapsed="false">
      <c r="A3473" s="7" t="s">
        <v>3588</v>
      </c>
      <c r="B3473" s="7" t="s">
        <v>101</v>
      </c>
      <c r="C3473" s="7" t="n">
        <v>71</v>
      </c>
      <c r="D3473" s="7" t="s">
        <v>104</v>
      </c>
      <c r="E3473" s="7" t="n">
        <v>79</v>
      </c>
      <c r="F3473" s="7" t="n">
        <v>1</v>
      </c>
      <c r="G3473" s="14" t="n">
        <v>5422.52</v>
      </c>
      <c r="H3473" s="14" t="n">
        <v>0</v>
      </c>
      <c r="I3473" s="14" t="n">
        <v>0</v>
      </c>
      <c r="J3473" s="14" t="n">
        <v>0</v>
      </c>
      <c r="K3473" s="14" t="n">
        <v>0</v>
      </c>
      <c r="L3473" s="14" t="n">
        <v>0</v>
      </c>
      <c r="M3473" s="14"/>
      <c r="N3473" s="14"/>
      <c r="O3473" s="14" t="n">
        <v>0</v>
      </c>
      <c r="P3473" s="7" t="n">
        <v>2</v>
      </c>
      <c r="Q3473" s="7" t="n">
        <v>43</v>
      </c>
      <c r="R3473" s="7" t="n">
        <v>0</v>
      </c>
      <c r="S3473" s="7" t="n">
        <v>0.559</v>
      </c>
      <c r="T3473" s="7" t="n">
        <v>2</v>
      </c>
      <c r="U3473" s="7" t="n">
        <v>1</v>
      </c>
      <c r="V3473" s="7" t="n">
        <v>0.1924</v>
      </c>
      <c r="W3473" s="7"/>
    </row>
    <row r="3474" customFormat="false" ht="15" hidden="false" customHeight="false" outlineLevel="0" collapsed="false">
      <c r="A3474" s="7" t="s">
        <v>3589</v>
      </c>
      <c r="B3474" s="7" t="s">
        <v>106</v>
      </c>
      <c r="C3474" s="7" t="n">
        <v>58</v>
      </c>
      <c r="D3474" s="7" t="s">
        <v>104</v>
      </c>
      <c r="E3474" s="7" t="n">
        <v>166</v>
      </c>
      <c r="F3474" s="7" t="n">
        <v>1</v>
      </c>
      <c r="G3474" s="14" t="n">
        <v>3881.62</v>
      </c>
      <c r="H3474" s="14" t="n">
        <v>0</v>
      </c>
      <c r="I3474" s="14" t="n">
        <v>0</v>
      </c>
      <c r="J3474" s="14" t="n">
        <v>0</v>
      </c>
      <c r="K3474" s="14" t="n">
        <v>0</v>
      </c>
      <c r="L3474" s="14" t="n">
        <v>0</v>
      </c>
      <c r="M3474" s="14"/>
      <c r="N3474" s="14"/>
      <c r="O3474" s="14" t="n">
        <v>0</v>
      </c>
      <c r="P3474" s="7" t="n">
        <v>19</v>
      </c>
      <c r="Q3474" s="7" t="n">
        <v>43</v>
      </c>
      <c r="R3474" s="7" t="n">
        <v>15</v>
      </c>
      <c r="S3474" s="7" t="n">
        <v>0.762</v>
      </c>
      <c r="T3474" s="7" t="n">
        <v>1</v>
      </c>
      <c r="U3474" s="7" t="n">
        <v>0</v>
      </c>
      <c r="V3474" s="7" t="n">
        <v>0.0431</v>
      </c>
      <c r="W3474" s="7"/>
    </row>
    <row r="3475" customFormat="false" ht="15" hidden="false" customHeight="false" outlineLevel="0" collapsed="false">
      <c r="A3475" s="7" t="s">
        <v>3590</v>
      </c>
      <c r="B3475" s="7" t="s">
        <v>108</v>
      </c>
      <c r="C3475" s="7" t="n">
        <v>49</v>
      </c>
      <c r="D3475" s="7" t="s">
        <v>102</v>
      </c>
      <c r="E3475" s="7" t="n">
        <v>55</v>
      </c>
      <c r="F3475" s="7" t="n">
        <v>3</v>
      </c>
      <c r="G3475" s="14" t="n">
        <v>3580.43</v>
      </c>
      <c r="H3475" s="14" t="n">
        <v>0</v>
      </c>
      <c r="I3475" s="14" t="n">
        <v>0</v>
      </c>
      <c r="J3475" s="14" t="n">
        <v>0</v>
      </c>
      <c r="K3475" s="14" t="n">
        <v>0</v>
      </c>
      <c r="L3475" s="14" t="n">
        <v>21720</v>
      </c>
      <c r="M3475" s="14"/>
      <c r="N3475" s="14"/>
      <c r="O3475" s="14" t="n">
        <v>0</v>
      </c>
      <c r="P3475" s="7" t="n">
        <v>22</v>
      </c>
      <c r="Q3475" s="7" t="n">
        <v>19</v>
      </c>
      <c r="R3475" s="7" t="n">
        <v>9</v>
      </c>
      <c r="S3475" s="7" t="n">
        <v>0.888</v>
      </c>
      <c r="T3475" s="7" t="n">
        <v>0</v>
      </c>
      <c r="U3475" s="7" t="n">
        <v>0</v>
      </c>
      <c r="V3475" s="7" t="n">
        <v>0.0711</v>
      </c>
      <c r="W3475" s="7"/>
    </row>
    <row r="3476" customFormat="false" ht="15" hidden="false" customHeight="false" outlineLevel="0" collapsed="false">
      <c r="A3476" s="7" t="s">
        <v>3591</v>
      </c>
      <c r="B3476" s="7" t="s">
        <v>108</v>
      </c>
      <c r="C3476" s="7" t="n">
        <v>28</v>
      </c>
      <c r="D3476" s="7" t="s">
        <v>102</v>
      </c>
      <c r="E3476" s="7" t="n">
        <v>30</v>
      </c>
      <c r="F3476" s="7" t="n">
        <v>2</v>
      </c>
      <c r="G3476" s="14" t="n">
        <v>1329.81</v>
      </c>
      <c r="H3476" s="14" t="n">
        <v>54404.64</v>
      </c>
      <c r="I3476" s="14" t="n">
        <v>0</v>
      </c>
      <c r="J3476" s="14" t="n">
        <v>0</v>
      </c>
      <c r="K3476" s="14" t="n">
        <v>0</v>
      </c>
      <c r="L3476" s="14" t="n">
        <v>0</v>
      </c>
      <c r="M3476" s="14"/>
      <c r="N3476" s="14"/>
      <c r="O3476" s="14" t="n">
        <v>0</v>
      </c>
      <c r="P3476" s="7" t="n">
        <v>39</v>
      </c>
      <c r="Q3476" s="7" t="n">
        <v>12</v>
      </c>
      <c r="R3476" s="7" t="n">
        <v>0</v>
      </c>
      <c r="S3476" s="7" t="n">
        <v>0.841</v>
      </c>
      <c r="T3476" s="7" t="n">
        <v>0</v>
      </c>
      <c r="U3476" s="7" t="n">
        <v>0</v>
      </c>
      <c r="V3476" s="7" t="n">
        <v>0.1188</v>
      </c>
      <c r="W3476" s="7"/>
    </row>
    <row r="3477" customFormat="false" ht="15" hidden="false" customHeight="false" outlineLevel="0" collapsed="false">
      <c r="A3477" s="7" t="s">
        <v>3592</v>
      </c>
      <c r="B3477" s="7" t="s">
        <v>128</v>
      </c>
      <c r="C3477" s="7" t="n">
        <v>22</v>
      </c>
      <c r="D3477" s="7" t="s">
        <v>104</v>
      </c>
      <c r="E3477" s="7" t="n">
        <v>32</v>
      </c>
      <c r="F3477" s="7" t="n">
        <v>2</v>
      </c>
      <c r="G3477" s="14" t="n">
        <v>289.8</v>
      </c>
      <c r="H3477" s="14" t="n">
        <v>0</v>
      </c>
      <c r="I3477" s="14" t="n">
        <v>0</v>
      </c>
      <c r="J3477" s="14" t="n">
        <v>0</v>
      </c>
      <c r="K3477" s="14" t="n">
        <v>0</v>
      </c>
      <c r="L3477" s="14" t="n">
        <v>0</v>
      </c>
      <c r="M3477" s="14"/>
      <c r="N3477" s="14"/>
      <c r="O3477" s="14" t="n">
        <v>0</v>
      </c>
      <c r="P3477" s="7" t="n">
        <v>1</v>
      </c>
      <c r="Q3477" s="7" t="n">
        <v>25</v>
      </c>
      <c r="R3477" s="7" t="n">
        <v>12</v>
      </c>
      <c r="S3477" s="7" t="n">
        <v>0.764</v>
      </c>
      <c r="T3477" s="7" t="n">
        <v>0</v>
      </c>
      <c r="U3477" s="7" t="n">
        <v>0</v>
      </c>
      <c r="V3477" s="7" t="n">
        <v>0.021</v>
      </c>
      <c r="W3477" s="7"/>
    </row>
    <row r="3478" customFormat="false" ht="15" hidden="false" customHeight="false" outlineLevel="0" collapsed="false">
      <c r="A3478" s="7" t="s">
        <v>3593</v>
      </c>
      <c r="B3478" s="7" t="s">
        <v>101</v>
      </c>
      <c r="C3478" s="7" t="n">
        <v>44</v>
      </c>
      <c r="D3478" s="7" t="s">
        <v>104</v>
      </c>
      <c r="E3478" s="7" t="n">
        <v>61</v>
      </c>
      <c r="F3478" s="7" t="n">
        <v>5</v>
      </c>
      <c r="G3478" s="14" t="n">
        <v>16424.46</v>
      </c>
      <c r="H3478" s="14" t="n">
        <v>110025.27</v>
      </c>
      <c r="I3478" s="14" t="n">
        <v>0</v>
      </c>
      <c r="J3478" s="14" t="n">
        <v>1256281.72</v>
      </c>
      <c r="K3478" s="14" t="n">
        <v>548000</v>
      </c>
      <c r="L3478" s="14" t="n">
        <v>22650</v>
      </c>
      <c r="M3478" s="14"/>
      <c r="N3478" s="14"/>
      <c r="O3478" s="14" t="n">
        <v>0</v>
      </c>
      <c r="P3478" s="7" t="n">
        <v>15</v>
      </c>
      <c r="Q3478" s="7" t="n">
        <v>24</v>
      </c>
      <c r="R3478" s="7" t="n">
        <v>0</v>
      </c>
      <c r="S3478" s="7" t="n">
        <v>0.377</v>
      </c>
      <c r="T3478" s="7" t="n">
        <v>0</v>
      </c>
      <c r="U3478" s="7" t="n">
        <v>0</v>
      </c>
      <c r="V3478" s="7" t="n">
        <v>0.0225</v>
      </c>
      <c r="W3478" s="7"/>
    </row>
    <row r="3479" customFormat="false" ht="15" hidden="false" customHeight="false" outlineLevel="0" collapsed="false">
      <c r="A3479" s="7" t="s">
        <v>3594</v>
      </c>
      <c r="B3479" s="7" t="s">
        <v>106</v>
      </c>
      <c r="C3479" s="7" t="n">
        <v>52</v>
      </c>
      <c r="D3479" s="7" t="s">
        <v>104</v>
      </c>
      <c r="E3479" s="7" t="n">
        <v>38</v>
      </c>
      <c r="F3479" s="7" t="n">
        <v>1</v>
      </c>
      <c r="G3479" s="14" t="n">
        <v>3077.43</v>
      </c>
      <c r="H3479" s="14" t="n">
        <v>0</v>
      </c>
      <c r="I3479" s="14" t="n">
        <v>0</v>
      </c>
      <c r="J3479" s="14" t="n">
        <v>0</v>
      </c>
      <c r="K3479" s="14" t="n">
        <v>0</v>
      </c>
      <c r="L3479" s="14" t="n">
        <v>0</v>
      </c>
      <c r="M3479" s="14"/>
      <c r="N3479" s="14"/>
      <c r="O3479" s="14" t="n">
        <v>0</v>
      </c>
      <c r="P3479" s="7" t="n">
        <v>59</v>
      </c>
      <c r="Q3479" s="7" t="n">
        <v>13</v>
      </c>
      <c r="R3479" s="7" t="n">
        <v>8</v>
      </c>
      <c r="S3479" s="7" t="n">
        <v>0.65</v>
      </c>
      <c r="T3479" s="7" t="n">
        <v>1</v>
      </c>
      <c r="U3479" s="7" t="n">
        <v>0</v>
      </c>
      <c r="V3479" s="7" t="n">
        <v>0.1216</v>
      </c>
      <c r="W3479" s="7"/>
    </row>
    <row r="3480" customFormat="false" ht="15" hidden="false" customHeight="false" outlineLevel="0" collapsed="false">
      <c r="A3480" s="7" t="s">
        <v>3595</v>
      </c>
      <c r="B3480" s="7" t="s">
        <v>128</v>
      </c>
      <c r="C3480" s="7" t="n">
        <v>33</v>
      </c>
      <c r="D3480" s="7" t="s">
        <v>102</v>
      </c>
      <c r="E3480" s="7" t="n">
        <v>89</v>
      </c>
      <c r="F3480" s="7" t="n">
        <v>2</v>
      </c>
      <c r="G3480" s="14" t="n">
        <v>2195.29</v>
      </c>
      <c r="H3480" s="14" t="n">
        <v>0</v>
      </c>
      <c r="I3480" s="14" t="n">
        <v>0</v>
      </c>
      <c r="J3480" s="14" t="n">
        <v>0</v>
      </c>
      <c r="K3480" s="14" t="n">
        <v>0</v>
      </c>
      <c r="L3480" s="14" t="n">
        <v>0</v>
      </c>
      <c r="M3480" s="14" t="n">
        <v>8000</v>
      </c>
      <c r="N3480" s="14" t="n">
        <v>28.9</v>
      </c>
      <c r="O3480" s="14" t="n">
        <v>119.76</v>
      </c>
      <c r="P3480" s="7" t="n">
        <v>7</v>
      </c>
      <c r="Q3480" s="7" t="n">
        <v>11</v>
      </c>
      <c r="R3480" s="7" t="n">
        <v>9</v>
      </c>
      <c r="S3480" s="7" t="n">
        <v>0.703</v>
      </c>
      <c r="T3480" s="7" t="n">
        <v>0</v>
      </c>
      <c r="U3480" s="7" t="n">
        <v>0</v>
      </c>
      <c r="V3480" s="7" t="n">
        <v>0.0752</v>
      </c>
      <c r="W3480" s="7"/>
    </row>
    <row r="3481" customFormat="false" ht="15" hidden="false" customHeight="false" outlineLevel="0" collapsed="false">
      <c r="A3481" s="7" t="s">
        <v>3596</v>
      </c>
      <c r="B3481" s="7" t="s">
        <v>106</v>
      </c>
      <c r="C3481" s="7"/>
      <c r="D3481" s="7" t="s">
        <v>102</v>
      </c>
      <c r="E3481" s="7" t="n">
        <v>75</v>
      </c>
      <c r="F3481" s="7" t="n">
        <v>1</v>
      </c>
      <c r="G3481" s="14" t="n">
        <v>1858.86</v>
      </c>
      <c r="H3481" s="14" t="n">
        <v>0</v>
      </c>
      <c r="I3481" s="14" t="n">
        <v>0</v>
      </c>
      <c r="J3481" s="14" t="n">
        <v>0</v>
      </c>
      <c r="K3481" s="14" t="n">
        <v>0</v>
      </c>
      <c r="L3481" s="14" t="n">
        <v>0</v>
      </c>
      <c r="M3481" s="14"/>
      <c r="N3481" s="14"/>
      <c r="O3481" s="14" t="n">
        <v>0</v>
      </c>
      <c r="P3481" s="7" t="n">
        <v>7</v>
      </c>
      <c r="Q3481" s="7" t="n">
        <v>10</v>
      </c>
      <c r="R3481" s="7" t="n">
        <v>13</v>
      </c>
      <c r="S3481" s="7" t="n">
        <v>0.913</v>
      </c>
      <c r="T3481" s="7" t="n">
        <v>0</v>
      </c>
      <c r="U3481" s="7" t="n">
        <v>0</v>
      </c>
      <c r="V3481" s="7" t="n">
        <v>0.1033</v>
      </c>
      <c r="W3481" s="7" t="s">
        <v>286</v>
      </c>
    </row>
    <row r="3482" customFormat="false" ht="15" hidden="false" customHeight="false" outlineLevel="0" collapsed="false">
      <c r="A3482" s="7" t="s">
        <v>3597</v>
      </c>
      <c r="B3482" s="7" t="s">
        <v>106</v>
      </c>
      <c r="C3482" s="7" t="n">
        <v>28</v>
      </c>
      <c r="D3482" s="7" t="s">
        <v>102</v>
      </c>
      <c r="E3482" s="7" t="n">
        <v>57</v>
      </c>
      <c r="F3482" s="7" t="n">
        <v>3</v>
      </c>
      <c r="G3482" s="14" t="n">
        <v>2878.06</v>
      </c>
      <c r="H3482" s="14" t="n">
        <v>0</v>
      </c>
      <c r="I3482" s="14" t="n">
        <v>0</v>
      </c>
      <c r="J3482" s="14" t="n">
        <v>0</v>
      </c>
      <c r="K3482" s="14" t="n">
        <v>0</v>
      </c>
      <c r="L3482" s="14" t="n">
        <v>3950</v>
      </c>
      <c r="M3482" s="14" t="n">
        <v>13500</v>
      </c>
      <c r="N3482" s="14" t="n">
        <v>46.1</v>
      </c>
      <c r="O3482" s="14" t="n">
        <v>281.53</v>
      </c>
      <c r="P3482" s="7" t="n">
        <v>22</v>
      </c>
      <c r="Q3482" s="7" t="n">
        <v>17</v>
      </c>
      <c r="R3482" s="7" t="n">
        <v>6</v>
      </c>
      <c r="S3482" s="7" t="n">
        <v>0.959</v>
      </c>
      <c r="T3482" s="7" t="n">
        <v>0</v>
      </c>
      <c r="U3482" s="7" t="n">
        <v>0</v>
      </c>
      <c r="V3482" s="7" t="n">
        <v>0.0887</v>
      </c>
      <c r="W3482" s="7"/>
    </row>
    <row r="3483" customFormat="false" ht="15" hidden="false" customHeight="false" outlineLevel="0" collapsed="false">
      <c r="A3483" s="7" t="s">
        <v>3598</v>
      </c>
      <c r="B3483" s="7" t="s">
        <v>101</v>
      </c>
      <c r="C3483" s="7" t="n">
        <v>70</v>
      </c>
      <c r="D3483" s="7" t="s">
        <v>102</v>
      </c>
      <c r="E3483" s="7" t="n">
        <v>184</v>
      </c>
      <c r="F3483" s="7" t="n">
        <v>3</v>
      </c>
      <c r="G3483" s="14" t="n">
        <v>1665.22</v>
      </c>
      <c r="H3483" s="14" t="n">
        <v>0</v>
      </c>
      <c r="I3483" s="14" t="n">
        <v>11100</v>
      </c>
      <c r="J3483" s="14" t="n">
        <v>0</v>
      </c>
      <c r="K3483" s="14" t="n">
        <v>0</v>
      </c>
      <c r="L3483" s="14" t="n">
        <v>2610</v>
      </c>
      <c r="M3483" s="14"/>
      <c r="N3483" s="14"/>
      <c r="O3483" s="14" t="n">
        <v>0</v>
      </c>
      <c r="P3483" s="7" t="n">
        <v>2</v>
      </c>
      <c r="Q3483" s="7" t="n">
        <v>27</v>
      </c>
      <c r="R3483" s="7" t="n">
        <v>0</v>
      </c>
      <c r="S3483" s="7" t="n">
        <v>0.452</v>
      </c>
      <c r="T3483" s="7" t="n">
        <v>0</v>
      </c>
      <c r="U3483" s="7" t="n">
        <v>0</v>
      </c>
      <c r="V3483" s="7" t="n">
        <v>0.052</v>
      </c>
      <c r="W3483" s="7"/>
    </row>
    <row r="3484" customFormat="false" ht="15" hidden="false" customHeight="false" outlineLevel="0" collapsed="false">
      <c r="A3484" s="7" t="s">
        <v>3599</v>
      </c>
      <c r="B3484" s="7" t="s">
        <v>108</v>
      </c>
      <c r="C3484" s="7" t="n">
        <v>45</v>
      </c>
      <c r="D3484" s="7" t="s">
        <v>102</v>
      </c>
      <c r="E3484" s="7" t="n">
        <v>93</v>
      </c>
      <c r="F3484" s="7" t="n">
        <v>2</v>
      </c>
      <c r="G3484" s="14" t="n">
        <v>4906.44</v>
      </c>
      <c r="H3484" s="14" t="n">
        <v>20069.68</v>
      </c>
      <c r="I3484" s="14" t="n">
        <v>0</v>
      </c>
      <c r="J3484" s="14" t="n">
        <v>0</v>
      </c>
      <c r="K3484" s="14" t="n">
        <v>0</v>
      </c>
      <c r="L3484" s="14" t="n">
        <v>0</v>
      </c>
      <c r="M3484" s="14"/>
      <c r="N3484" s="14"/>
      <c r="O3484" s="14" t="n">
        <v>0</v>
      </c>
      <c r="P3484" s="7" t="n">
        <v>124</v>
      </c>
      <c r="Q3484" s="7" t="n">
        <v>0</v>
      </c>
      <c r="R3484" s="7" t="n">
        <v>0</v>
      </c>
      <c r="S3484" s="7"/>
      <c r="T3484" s="7" t="n">
        <v>1</v>
      </c>
      <c r="U3484" s="7" t="n">
        <v>0</v>
      </c>
      <c r="V3484" s="7" t="n">
        <v>0.4859</v>
      </c>
      <c r="W3484" s="7"/>
    </row>
    <row r="3485" customFormat="false" ht="15" hidden="false" customHeight="false" outlineLevel="0" collapsed="false">
      <c r="A3485" s="7" t="s">
        <v>3600</v>
      </c>
      <c r="B3485" s="7" t="s">
        <v>101</v>
      </c>
      <c r="C3485" s="7" t="n">
        <v>60</v>
      </c>
      <c r="D3485" s="7" t="s">
        <v>102</v>
      </c>
      <c r="E3485" s="7" t="n">
        <v>234</v>
      </c>
      <c r="F3485" s="7" t="n">
        <v>3</v>
      </c>
      <c r="G3485" s="14" t="n">
        <v>1478.5</v>
      </c>
      <c r="H3485" s="14" t="n">
        <v>3555.07</v>
      </c>
      <c r="I3485" s="14" t="n">
        <v>0</v>
      </c>
      <c r="J3485" s="14" t="n">
        <v>0</v>
      </c>
      <c r="K3485" s="14" t="n">
        <v>0</v>
      </c>
      <c r="L3485" s="14" t="n">
        <v>23450</v>
      </c>
      <c r="M3485" s="14"/>
      <c r="N3485" s="14"/>
      <c r="O3485" s="14" t="n">
        <v>0</v>
      </c>
      <c r="P3485" s="7" t="n">
        <v>379</v>
      </c>
      <c r="Q3485" s="7" t="n">
        <v>0</v>
      </c>
      <c r="R3485" s="7" t="n">
        <v>0</v>
      </c>
      <c r="S3485" s="7"/>
      <c r="T3485" s="7" t="n">
        <v>0</v>
      </c>
      <c r="U3485" s="7" t="n">
        <v>0</v>
      </c>
      <c r="V3485" s="7" t="n">
        <v>0.2613</v>
      </c>
      <c r="W3485" s="7"/>
    </row>
    <row r="3486" customFormat="false" ht="15" hidden="false" customHeight="false" outlineLevel="0" collapsed="false">
      <c r="A3486" s="7" t="s">
        <v>3601</v>
      </c>
      <c r="B3486" s="7" t="s">
        <v>108</v>
      </c>
      <c r="C3486" s="7" t="n">
        <v>19</v>
      </c>
      <c r="D3486" s="7" t="s">
        <v>104</v>
      </c>
      <c r="E3486" s="7" t="n">
        <v>7</v>
      </c>
      <c r="F3486" s="7" t="n">
        <v>3</v>
      </c>
      <c r="G3486" s="14" t="n">
        <v>4381.33</v>
      </c>
      <c r="H3486" s="14" t="n">
        <v>11963.58</v>
      </c>
      <c r="I3486" s="14" t="n">
        <v>0</v>
      </c>
      <c r="J3486" s="14" t="n">
        <v>0</v>
      </c>
      <c r="K3486" s="14" t="n">
        <v>0</v>
      </c>
      <c r="L3486" s="14" t="n">
        <v>0</v>
      </c>
      <c r="M3486" s="14" t="n">
        <v>8100</v>
      </c>
      <c r="N3486" s="14" t="n">
        <v>22.8</v>
      </c>
      <c r="O3486" s="14" t="n">
        <v>261.74</v>
      </c>
      <c r="P3486" s="7" t="n">
        <v>3</v>
      </c>
      <c r="Q3486" s="7" t="n">
        <v>58</v>
      </c>
      <c r="R3486" s="7" t="n">
        <v>20</v>
      </c>
      <c r="S3486" s="7" t="n">
        <v>0.703</v>
      </c>
      <c r="T3486" s="7" t="n">
        <v>0</v>
      </c>
      <c r="U3486" s="7" t="n">
        <v>0</v>
      </c>
      <c r="V3486" s="7" t="n">
        <v>0.0187</v>
      </c>
      <c r="W3486" s="7"/>
    </row>
    <row r="3487" customFormat="false" ht="15" hidden="false" customHeight="false" outlineLevel="0" collapsed="false">
      <c r="A3487" s="7" t="s">
        <v>3602</v>
      </c>
      <c r="B3487" s="7" t="s">
        <v>128</v>
      </c>
      <c r="C3487" s="7" t="n">
        <v>56</v>
      </c>
      <c r="D3487" s="7" t="s">
        <v>102</v>
      </c>
      <c r="E3487" s="7" t="n">
        <v>16</v>
      </c>
      <c r="F3487" s="7" t="n">
        <v>2</v>
      </c>
      <c r="G3487" s="14" t="n">
        <v>3641.95</v>
      </c>
      <c r="H3487" s="14" t="n">
        <v>9129.14</v>
      </c>
      <c r="I3487" s="14" t="n">
        <v>0</v>
      </c>
      <c r="J3487" s="14" t="n">
        <v>0</v>
      </c>
      <c r="K3487" s="14" t="n">
        <v>0</v>
      </c>
      <c r="L3487" s="14" t="n">
        <v>0</v>
      </c>
      <c r="M3487" s="14"/>
      <c r="N3487" s="14"/>
      <c r="O3487" s="14" t="n">
        <v>0</v>
      </c>
      <c r="P3487" s="7" t="n">
        <v>11</v>
      </c>
      <c r="Q3487" s="7" t="n">
        <v>31</v>
      </c>
      <c r="R3487" s="7" t="n">
        <v>7</v>
      </c>
      <c r="S3487" s="7" t="n">
        <v>0.679</v>
      </c>
      <c r="T3487" s="7" t="n">
        <v>0</v>
      </c>
      <c r="U3487" s="7" t="n">
        <v>0</v>
      </c>
      <c r="V3487" s="7" t="n">
        <v>0.0826</v>
      </c>
      <c r="W3487" s="7"/>
    </row>
    <row r="3488" customFormat="false" ht="15" hidden="false" customHeight="false" outlineLevel="0" collapsed="false">
      <c r="A3488" s="7" t="s">
        <v>3603</v>
      </c>
      <c r="B3488" s="7" t="s">
        <v>108</v>
      </c>
      <c r="C3488" s="7" t="n">
        <v>35</v>
      </c>
      <c r="D3488" s="7" t="s">
        <v>104</v>
      </c>
      <c r="E3488" s="7" t="n">
        <v>24</v>
      </c>
      <c r="F3488" s="7" t="n">
        <v>3</v>
      </c>
      <c r="G3488" s="14" t="n">
        <v>5124.17</v>
      </c>
      <c r="H3488" s="14" t="n">
        <v>50842.87</v>
      </c>
      <c r="I3488" s="14" t="n">
        <v>58500</v>
      </c>
      <c r="J3488" s="14" t="n">
        <v>0</v>
      </c>
      <c r="K3488" s="14" t="n">
        <v>0</v>
      </c>
      <c r="L3488" s="14" t="n">
        <v>0</v>
      </c>
      <c r="M3488" s="14"/>
      <c r="N3488" s="14"/>
      <c r="O3488" s="14" t="n">
        <v>0</v>
      </c>
      <c r="P3488" s="7" t="n">
        <v>16</v>
      </c>
      <c r="Q3488" s="7" t="n">
        <v>34</v>
      </c>
      <c r="R3488" s="7" t="n">
        <v>12</v>
      </c>
      <c r="S3488" s="7" t="n">
        <v>0.711</v>
      </c>
      <c r="T3488" s="7" t="n">
        <v>1</v>
      </c>
      <c r="U3488" s="7" t="n">
        <v>0</v>
      </c>
      <c r="V3488" s="7" t="n">
        <v>0.0899</v>
      </c>
      <c r="W3488" s="7"/>
    </row>
    <row r="3489" customFormat="false" ht="15" hidden="false" customHeight="false" outlineLevel="0" collapsed="false">
      <c r="A3489" s="7" t="s">
        <v>3604</v>
      </c>
      <c r="B3489" s="7" t="s">
        <v>101</v>
      </c>
      <c r="C3489" s="7" t="n">
        <v>37</v>
      </c>
      <c r="D3489" s="7" t="s">
        <v>104</v>
      </c>
      <c r="E3489" s="7" t="n">
        <v>92</v>
      </c>
      <c r="F3489" s="7" t="n">
        <v>1</v>
      </c>
      <c r="G3489" s="14" t="n">
        <v>3831.87</v>
      </c>
      <c r="H3489" s="14" t="n">
        <v>0</v>
      </c>
      <c r="I3489" s="14" t="n">
        <v>0</v>
      </c>
      <c r="J3489" s="14" t="n">
        <v>0</v>
      </c>
      <c r="K3489" s="14" t="n">
        <v>0</v>
      </c>
      <c r="L3489" s="14" t="n">
        <v>0</v>
      </c>
      <c r="M3489" s="14"/>
      <c r="N3489" s="14"/>
      <c r="O3489" s="14" t="n">
        <v>0</v>
      </c>
      <c r="P3489" s="7" t="n">
        <v>3</v>
      </c>
      <c r="Q3489" s="7" t="n">
        <v>46</v>
      </c>
      <c r="R3489" s="7" t="n">
        <v>18</v>
      </c>
      <c r="S3489" s="7" t="n">
        <v>0.627</v>
      </c>
      <c r="T3489" s="7" t="n">
        <v>1</v>
      </c>
      <c r="U3489" s="7" t="n">
        <v>0</v>
      </c>
      <c r="V3489" s="7" t="n">
        <v>0.0573</v>
      </c>
      <c r="W3489" s="7"/>
    </row>
    <row r="3490" customFormat="false" ht="15" hidden="false" customHeight="false" outlineLevel="0" collapsed="false">
      <c r="A3490" s="7" t="s">
        <v>3605</v>
      </c>
      <c r="B3490" s="7" t="s">
        <v>128</v>
      </c>
      <c r="C3490" s="7" t="n">
        <v>52</v>
      </c>
      <c r="D3490" s="7" t="s">
        <v>102</v>
      </c>
      <c r="E3490" s="7" t="n">
        <v>33</v>
      </c>
      <c r="F3490" s="7" t="n">
        <v>3</v>
      </c>
      <c r="G3490" s="14" t="n">
        <v>615.5</v>
      </c>
      <c r="H3490" s="14" t="n">
        <v>0</v>
      </c>
      <c r="I3490" s="14" t="n">
        <v>0</v>
      </c>
      <c r="J3490" s="14" t="n">
        <v>0</v>
      </c>
      <c r="K3490" s="14" t="n">
        <v>0</v>
      </c>
      <c r="L3490" s="14" t="n">
        <v>14440</v>
      </c>
      <c r="M3490" s="14" t="n">
        <v>6700</v>
      </c>
      <c r="N3490" s="14" t="n">
        <v>31</v>
      </c>
      <c r="O3490" s="14" t="n">
        <v>127.53</v>
      </c>
      <c r="P3490" s="7" t="n">
        <v>8</v>
      </c>
      <c r="Q3490" s="7" t="n">
        <v>11</v>
      </c>
      <c r="R3490" s="7" t="n">
        <v>8</v>
      </c>
      <c r="S3490" s="7" t="n">
        <v>0.847</v>
      </c>
      <c r="T3490" s="7" t="n">
        <v>0</v>
      </c>
      <c r="U3490" s="7" t="n">
        <v>0</v>
      </c>
      <c r="V3490" s="7" t="n">
        <v>0.1071</v>
      </c>
      <c r="W3490" s="7"/>
    </row>
    <row r="3491" customFormat="false" ht="15" hidden="false" customHeight="false" outlineLevel="0" collapsed="false">
      <c r="A3491" s="7" t="s">
        <v>3606</v>
      </c>
      <c r="B3491" s="7" t="s">
        <v>101</v>
      </c>
      <c r="C3491" s="7" t="n">
        <v>53</v>
      </c>
      <c r="D3491" s="7" t="s">
        <v>102</v>
      </c>
      <c r="E3491" s="7" t="n">
        <v>41</v>
      </c>
      <c r="F3491" s="7" t="n">
        <v>1</v>
      </c>
      <c r="G3491" s="14" t="n">
        <v>3672.66</v>
      </c>
      <c r="H3491" s="14" t="n">
        <v>0</v>
      </c>
      <c r="I3491" s="14" t="n">
        <v>0</v>
      </c>
      <c r="J3491" s="14" t="n">
        <v>0</v>
      </c>
      <c r="K3491" s="14" t="n">
        <v>0</v>
      </c>
      <c r="L3491" s="14" t="n">
        <v>0</v>
      </c>
      <c r="M3491" s="14"/>
      <c r="N3491" s="14"/>
      <c r="O3491" s="14" t="n">
        <v>0</v>
      </c>
      <c r="P3491" s="7" t="n">
        <v>18</v>
      </c>
      <c r="Q3491" s="7" t="n">
        <v>9</v>
      </c>
      <c r="R3491" s="7" t="n">
        <v>6</v>
      </c>
      <c r="S3491" s="7" t="n">
        <v>0.642</v>
      </c>
      <c r="T3491" s="7" t="n">
        <v>0</v>
      </c>
      <c r="U3491" s="7" t="n">
        <v>0</v>
      </c>
      <c r="V3491" s="7" t="n">
        <v>0.1514</v>
      </c>
      <c r="W3491" s="7"/>
    </row>
    <row r="3492" customFormat="false" ht="15" hidden="false" customHeight="false" outlineLevel="0" collapsed="false">
      <c r="A3492" s="7" t="s">
        <v>3607</v>
      </c>
      <c r="B3492" s="7" t="s">
        <v>101</v>
      </c>
      <c r="C3492" s="7" t="n">
        <v>35</v>
      </c>
      <c r="D3492" s="7" t="s">
        <v>104</v>
      </c>
      <c r="E3492" s="7" t="n">
        <v>34</v>
      </c>
      <c r="F3492" s="7" t="n">
        <v>4</v>
      </c>
      <c r="G3492" s="14" t="n">
        <v>650.99</v>
      </c>
      <c r="H3492" s="14" t="n">
        <v>7040.53</v>
      </c>
      <c r="I3492" s="14" t="n">
        <v>11000</v>
      </c>
      <c r="J3492" s="14" t="n">
        <v>0</v>
      </c>
      <c r="K3492" s="14" t="n">
        <v>50100</v>
      </c>
      <c r="L3492" s="14" t="n">
        <v>0</v>
      </c>
      <c r="M3492" s="14"/>
      <c r="N3492" s="14"/>
      <c r="O3492" s="14" t="n">
        <v>0</v>
      </c>
      <c r="P3492" s="7" t="n">
        <v>12</v>
      </c>
      <c r="Q3492" s="7" t="n">
        <v>28</v>
      </c>
      <c r="R3492" s="7" t="n">
        <v>12</v>
      </c>
      <c r="S3492" s="7" t="n">
        <v>0.822</v>
      </c>
      <c r="T3492" s="7" t="n">
        <v>0</v>
      </c>
      <c r="U3492" s="7" t="n">
        <v>0</v>
      </c>
      <c r="V3492" s="7" t="n">
        <v>0.023</v>
      </c>
      <c r="W3492" s="7" t="s">
        <v>117</v>
      </c>
    </row>
    <row r="3493" customFormat="false" ht="15" hidden="false" customHeight="false" outlineLevel="0" collapsed="false">
      <c r="A3493" s="7" t="s">
        <v>3608</v>
      </c>
      <c r="B3493" s="7" t="s">
        <v>108</v>
      </c>
      <c r="C3493" s="7" t="n">
        <v>58</v>
      </c>
      <c r="D3493" s="7" t="s">
        <v>102</v>
      </c>
      <c r="E3493" s="7" t="n">
        <v>41</v>
      </c>
      <c r="F3493" s="7" t="n">
        <v>1</v>
      </c>
      <c r="G3493" s="14" t="n">
        <v>1196.85</v>
      </c>
      <c r="H3493" s="14" t="n">
        <v>0</v>
      </c>
      <c r="I3493" s="14" t="n">
        <v>0</v>
      </c>
      <c r="J3493" s="14" t="n">
        <v>0</v>
      </c>
      <c r="K3493" s="14" t="n">
        <v>0</v>
      </c>
      <c r="L3493" s="14" t="n">
        <v>0</v>
      </c>
      <c r="M3493" s="14"/>
      <c r="N3493" s="14"/>
      <c r="O3493" s="14" t="n">
        <v>0</v>
      </c>
      <c r="P3493" s="7" t="n">
        <v>18</v>
      </c>
      <c r="Q3493" s="7" t="n">
        <v>2</v>
      </c>
      <c r="R3493" s="7" t="n">
        <v>6</v>
      </c>
      <c r="S3493" s="7" t="n">
        <v>0.508</v>
      </c>
      <c r="T3493" s="7" t="n">
        <v>1</v>
      </c>
      <c r="U3493" s="7" t="n">
        <v>0</v>
      </c>
      <c r="V3493" s="7" t="n">
        <v>0.3581</v>
      </c>
      <c r="W3493" s="7"/>
    </row>
    <row r="3494" customFormat="false" ht="15" hidden="false" customHeight="false" outlineLevel="0" collapsed="false">
      <c r="A3494" s="7" t="s">
        <v>3609</v>
      </c>
      <c r="B3494" s="7" t="s">
        <v>106</v>
      </c>
      <c r="C3494" s="7" t="n">
        <v>47</v>
      </c>
      <c r="D3494" s="7" t="s">
        <v>102</v>
      </c>
      <c r="E3494" s="7" t="n">
        <v>36</v>
      </c>
      <c r="F3494" s="7" t="n">
        <v>2</v>
      </c>
      <c r="G3494" s="14" t="n">
        <v>2423.76</v>
      </c>
      <c r="H3494" s="14" t="n">
        <v>0</v>
      </c>
      <c r="I3494" s="14" t="n">
        <v>0</v>
      </c>
      <c r="J3494" s="14" t="n">
        <v>71109.3</v>
      </c>
      <c r="K3494" s="14" t="n">
        <v>0</v>
      </c>
      <c r="L3494" s="14" t="n">
        <v>0</v>
      </c>
      <c r="M3494" s="14"/>
      <c r="N3494" s="14"/>
      <c r="O3494" s="14" t="n">
        <v>0</v>
      </c>
      <c r="P3494" s="7" t="n">
        <v>63</v>
      </c>
      <c r="Q3494" s="7" t="n">
        <v>6</v>
      </c>
      <c r="R3494" s="7" t="n">
        <v>4</v>
      </c>
      <c r="S3494" s="7" t="n">
        <v>0.6</v>
      </c>
      <c r="T3494" s="7" t="n">
        <v>0</v>
      </c>
      <c r="U3494" s="7" t="n">
        <v>0</v>
      </c>
      <c r="V3494" s="7" t="n">
        <v>0.2281</v>
      </c>
      <c r="W3494" s="7"/>
    </row>
    <row r="3495" customFormat="false" ht="15" hidden="false" customHeight="false" outlineLevel="0" collapsed="false">
      <c r="A3495" s="7" t="s">
        <v>3610</v>
      </c>
      <c r="B3495" s="7" t="s">
        <v>106</v>
      </c>
      <c r="C3495" s="7" t="n">
        <v>63</v>
      </c>
      <c r="D3495" s="7" t="s">
        <v>102</v>
      </c>
      <c r="E3495" s="7" t="n">
        <v>75</v>
      </c>
      <c r="F3495" s="7" t="n">
        <v>3</v>
      </c>
      <c r="G3495" s="14" t="n">
        <v>9022.72</v>
      </c>
      <c r="H3495" s="14" t="n">
        <v>48425.42</v>
      </c>
      <c r="I3495" s="14" t="n">
        <v>0</v>
      </c>
      <c r="J3495" s="14" t="n">
        <v>0</v>
      </c>
      <c r="K3495" s="14" t="n">
        <v>0</v>
      </c>
      <c r="L3495" s="14" t="n">
        <v>0</v>
      </c>
      <c r="M3495" s="14" t="n">
        <v>14200</v>
      </c>
      <c r="N3495" s="14" t="n">
        <v>71.5</v>
      </c>
      <c r="O3495" s="14" t="n">
        <v>540.27</v>
      </c>
      <c r="P3495" s="7" t="n">
        <v>2</v>
      </c>
      <c r="Q3495" s="7" t="n">
        <v>12</v>
      </c>
      <c r="R3495" s="7" t="n">
        <v>0</v>
      </c>
      <c r="S3495" s="7" t="n">
        <v>0.308</v>
      </c>
      <c r="T3495" s="7" t="n">
        <v>0</v>
      </c>
      <c r="U3495" s="7" t="n">
        <v>0</v>
      </c>
      <c r="V3495" s="7" t="n">
        <v>0.152</v>
      </c>
      <c r="W3495" s="7"/>
    </row>
    <row r="3496" customFormat="false" ht="15" hidden="false" customHeight="false" outlineLevel="0" collapsed="false">
      <c r="A3496" s="7" t="s">
        <v>3611</v>
      </c>
      <c r="B3496" s="7" t="s">
        <v>106</v>
      </c>
      <c r="C3496" s="7" t="n">
        <v>55</v>
      </c>
      <c r="D3496" s="7" t="s">
        <v>102</v>
      </c>
      <c r="E3496" s="7" t="n">
        <v>188</v>
      </c>
      <c r="F3496" s="7" t="n">
        <v>4</v>
      </c>
      <c r="G3496" s="14" t="n">
        <v>598.27</v>
      </c>
      <c r="H3496" s="14" t="n">
        <v>9587.73</v>
      </c>
      <c r="I3496" s="14" t="n">
        <v>10100</v>
      </c>
      <c r="J3496" s="14" t="n">
        <v>0</v>
      </c>
      <c r="K3496" s="14" t="n">
        <v>0</v>
      </c>
      <c r="L3496" s="14" t="n">
        <v>0</v>
      </c>
      <c r="M3496" s="14" t="n">
        <v>2200</v>
      </c>
      <c r="N3496" s="14" t="n">
        <v>12.4</v>
      </c>
      <c r="O3496" s="14" t="n">
        <v>0</v>
      </c>
      <c r="P3496" s="7" t="n">
        <v>96</v>
      </c>
      <c r="Q3496" s="7" t="n">
        <v>0</v>
      </c>
      <c r="R3496" s="7" t="n">
        <v>5</v>
      </c>
      <c r="S3496" s="7"/>
      <c r="T3496" s="7" t="n">
        <v>0</v>
      </c>
      <c r="U3496" s="7" t="n">
        <v>0</v>
      </c>
      <c r="V3496" s="7" t="n">
        <v>0.1382</v>
      </c>
      <c r="W3496" s="7"/>
    </row>
    <row r="3497" customFormat="false" ht="15" hidden="false" customHeight="false" outlineLevel="0" collapsed="false">
      <c r="A3497" s="7" t="s">
        <v>3612</v>
      </c>
      <c r="B3497" s="7" t="s">
        <v>101</v>
      </c>
      <c r="C3497" s="7" t="n">
        <v>45</v>
      </c>
      <c r="D3497" s="7" t="s">
        <v>104</v>
      </c>
      <c r="E3497" s="7" t="n">
        <v>12</v>
      </c>
      <c r="F3497" s="7" t="n">
        <v>4</v>
      </c>
      <c r="G3497" s="14" t="n">
        <v>1916.81</v>
      </c>
      <c r="H3497" s="14" t="n">
        <v>18604.84</v>
      </c>
      <c r="I3497" s="14" t="n">
        <v>105500</v>
      </c>
      <c r="J3497" s="14" t="n">
        <v>0</v>
      </c>
      <c r="K3497" s="14" t="n">
        <v>0</v>
      </c>
      <c r="L3497" s="14" t="n">
        <v>7130</v>
      </c>
      <c r="M3497" s="14"/>
      <c r="N3497" s="14"/>
      <c r="O3497" s="14" t="n">
        <v>0</v>
      </c>
      <c r="P3497" s="7" t="n">
        <v>5</v>
      </c>
      <c r="Q3497" s="7" t="n">
        <v>50</v>
      </c>
      <c r="R3497" s="7" t="n">
        <v>13</v>
      </c>
      <c r="S3497" s="7" t="n">
        <v>0.63</v>
      </c>
      <c r="T3497" s="7" t="n">
        <v>0</v>
      </c>
      <c r="U3497" s="7" t="n">
        <v>0</v>
      </c>
      <c r="V3497" s="7" t="n">
        <v>0.0244</v>
      </c>
      <c r="W3497" s="7"/>
    </row>
    <row r="3498" customFormat="false" ht="15" hidden="false" customHeight="false" outlineLevel="0" collapsed="false">
      <c r="A3498" s="7" t="s">
        <v>3613</v>
      </c>
      <c r="B3498" s="7" t="s">
        <v>108</v>
      </c>
      <c r="C3498" s="7" t="n">
        <v>58</v>
      </c>
      <c r="D3498" s="7" t="s">
        <v>102</v>
      </c>
      <c r="E3498" s="7" t="n">
        <v>72</v>
      </c>
      <c r="F3498" s="7" t="n">
        <v>3</v>
      </c>
      <c r="G3498" s="14" t="n">
        <v>4492.34</v>
      </c>
      <c r="H3498" s="14" t="n">
        <v>13869.02</v>
      </c>
      <c r="I3498" s="14" t="n">
        <v>0</v>
      </c>
      <c r="J3498" s="14" t="n">
        <v>25034.45</v>
      </c>
      <c r="K3498" s="14" t="n">
        <v>0</v>
      </c>
      <c r="L3498" s="14" t="n">
        <v>0</v>
      </c>
      <c r="M3498" s="14"/>
      <c r="N3498" s="14"/>
      <c r="O3498" s="14" t="n">
        <v>0</v>
      </c>
      <c r="P3498" s="7" t="n">
        <v>44</v>
      </c>
      <c r="Q3498" s="7" t="n">
        <v>25</v>
      </c>
      <c r="R3498" s="7" t="n">
        <v>0</v>
      </c>
      <c r="S3498" s="7" t="n">
        <v>0.741</v>
      </c>
      <c r="T3498" s="7" t="n">
        <v>0</v>
      </c>
      <c r="U3498" s="7" t="n">
        <v>0</v>
      </c>
      <c r="V3498" s="7" t="n">
        <v>0.0985</v>
      </c>
      <c r="W3498" s="7"/>
    </row>
    <row r="3499" customFormat="false" ht="15" hidden="false" customHeight="false" outlineLevel="0" collapsed="false">
      <c r="A3499" s="7" t="s">
        <v>3614</v>
      </c>
      <c r="B3499" s="7" t="s">
        <v>108</v>
      </c>
      <c r="C3499" s="7" t="n">
        <v>19</v>
      </c>
      <c r="D3499" s="7" t="s">
        <v>104</v>
      </c>
      <c r="E3499" s="7" t="n">
        <v>6</v>
      </c>
      <c r="F3499" s="7" t="n">
        <v>4</v>
      </c>
      <c r="G3499" s="14" t="n">
        <v>3944.1</v>
      </c>
      <c r="H3499" s="14" t="n">
        <v>11701.55</v>
      </c>
      <c r="I3499" s="14" t="n">
        <v>0</v>
      </c>
      <c r="J3499" s="14" t="n">
        <v>0</v>
      </c>
      <c r="K3499" s="14" t="n">
        <v>0</v>
      </c>
      <c r="L3499" s="14" t="n">
        <v>0</v>
      </c>
      <c r="M3499" s="14" t="n">
        <v>6500</v>
      </c>
      <c r="N3499" s="14" t="n">
        <v>74.3</v>
      </c>
      <c r="O3499" s="14" t="n">
        <v>254.99</v>
      </c>
      <c r="P3499" s="7" t="n">
        <v>11</v>
      </c>
      <c r="Q3499" s="7" t="n">
        <v>36</v>
      </c>
      <c r="R3499" s="7" t="n">
        <v>14</v>
      </c>
      <c r="S3499" s="7" t="n">
        <v>0.871</v>
      </c>
      <c r="T3499" s="7" t="n">
        <v>0</v>
      </c>
      <c r="U3499" s="7" t="n">
        <v>0</v>
      </c>
      <c r="V3499" s="7" t="n">
        <v>0.0313</v>
      </c>
      <c r="W3499" s="7"/>
    </row>
    <row r="3500" customFormat="false" ht="15" hidden="false" customHeight="false" outlineLevel="0" collapsed="false">
      <c r="A3500" s="7" t="s">
        <v>3615</v>
      </c>
      <c r="B3500" s="7" t="s">
        <v>108</v>
      </c>
      <c r="C3500" s="7" t="n">
        <v>40</v>
      </c>
      <c r="D3500" s="7" t="s">
        <v>104</v>
      </c>
      <c r="E3500" s="7" t="n">
        <v>97</v>
      </c>
      <c r="F3500" s="7" t="n">
        <v>2</v>
      </c>
      <c r="G3500" s="14" t="n">
        <v>4369.59</v>
      </c>
      <c r="H3500" s="14" t="n">
        <v>8946.26</v>
      </c>
      <c r="I3500" s="14" t="n">
        <v>0</v>
      </c>
      <c r="J3500" s="14" t="n">
        <v>0</v>
      </c>
      <c r="K3500" s="14" t="n">
        <v>0</v>
      </c>
      <c r="L3500" s="14" t="n">
        <v>0</v>
      </c>
      <c r="M3500" s="14"/>
      <c r="N3500" s="14"/>
      <c r="O3500" s="14" t="n">
        <v>0</v>
      </c>
      <c r="P3500" s="7" t="n">
        <v>2</v>
      </c>
      <c r="Q3500" s="7" t="n">
        <v>39</v>
      </c>
      <c r="R3500" s="7" t="n">
        <v>0</v>
      </c>
      <c r="S3500" s="7" t="n">
        <v>0.87</v>
      </c>
      <c r="T3500" s="7" t="n">
        <v>0</v>
      </c>
      <c r="U3500" s="7" t="n">
        <v>0</v>
      </c>
      <c r="V3500" s="7" t="n">
        <v>0.0314</v>
      </c>
      <c r="W3500" s="7"/>
    </row>
    <row r="3501" customFormat="false" ht="15" hidden="false" customHeight="false" outlineLevel="0" collapsed="false">
      <c r="A3501" s="7" t="s">
        <v>3616</v>
      </c>
      <c r="B3501" s="7" t="s">
        <v>108</v>
      </c>
      <c r="C3501" s="7" t="n">
        <v>37</v>
      </c>
      <c r="D3501" s="7" t="s">
        <v>104</v>
      </c>
      <c r="E3501" s="7" t="n">
        <v>89</v>
      </c>
      <c r="F3501" s="7" t="n">
        <v>4</v>
      </c>
      <c r="G3501" s="14" t="n">
        <v>1083.01</v>
      </c>
      <c r="H3501" s="14" t="n">
        <v>22110.68</v>
      </c>
      <c r="I3501" s="14" t="n">
        <v>0</v>
      </c>
      <c r="J3501" s="14" t="n">
        <v>0</v>
      </c>
      <c r="K3501" s="14" t="n">
        <v>0</v>
      </c>
      <c r="L3501" s="14" t="n">
        <v>0</v>
      </c>
      <c r="M3501" s="14" t="n">
        <v>3400</v>
      </c>
      <c r="N3501" s="14" t="n">
        <v>10.1</v>
      </c>
      <c r="O3501" s="14" t="n">
        <v>0</v>
      </c>
      <c r="P3501" s="7" t="n">
        <v>164</v>
      </c>
      <c r="Q3501" s="7" t="n">
        <v>0</v>
      </c>
      <c r="R3501" s="7" t="n">
        <v>0</v>
      </c>
      <c r="S3501" s="7"/>
      <c r="T3501" s="7" t="n">
        <v>0</v>
      </c>
      <c r="U3501" s="7" t="n">
        <v>0</v>
      </c>
      <c r="V3501" s="7" t="n">
        <v>0.1089</v>
      </c>
      <c r="W3501" s="7"/>
    </row>
    <row r="3502" customFormat="false" ht="15" hidden="false" customHeight="false" outlineLevel="0" collapsed="false">
      <c r="A3502" s="7" t="s">
        <v>3617</v>
      </c>
      <c r="B3502" s="7" t="s">
        <v>128</v>
      </c>
      <c r="C3502" s="7" t="n">
        <v>41</v>
      </c>
      <c r="D3502" s="7" t="s">
        <v>102</v>
      </c>
      <c r="E3502" s="7" t="n">
        <v>101</v>
      </c>
      <c r="F3502" s="7" t="n">
        <v>2</v>
      </c>
      <c r="G3502" s="14" t="n">
        <v>2975.39</v>
      </c>
      <c r="H3502" s="14" t="n">
        <v>0</v>
      </c>
      <c r="I3502" s="14" t="n">
        <v>0</v>
      </c>
      <c r="J3502" s="14" t="n">
        <v>0</v>
      </c>
      <c r="K3502" s="14" t="n">
        <v>0</v>
      </c>
      <c r="L3502" s="14" t="n">
        <v>0</v>
      </c>
      <c r="M3502" s="14" t="n">
        <v>4500</v>
      </c>
      <c r="N3502" s="14" t="n">
        <v>49.3</v>
      </c>
      <c r="O3502" s="14" t="n">
        <v>251.15</v>
      </c>
      <c r="P3502" s="7" t="n">
        <v>0</v>
      </c>
      <c r="Q3502" s="7" t="n">
        <v>16</v>
      </c>
      <c r="R3502" s="7" t="n">
        <v>0</v>
      </c>
      <c r="S3502" s="7" t="n">
        <v>0.603</v>
      </c>
      <c r="T3502" s="7" t="n">
        <v>0</v>
      </c>
      <c r="U3502" s="7" t="n">
        <v>0</v>
      </c>
      <c r="V3502" s="7" t="n">
        <v>0.1012</v>
      </c>
      <c r="W3502" s="7"/>
    </row>
    <row r="3503" customFormat="false" ht="15" hidden="false" customHeight="false" outlineLevel="0" collapsed="false">
      <c r="A3503" s="7" t="s">
        <v>3618</v>
      </c>
      <c r="B3503" s="7" t="s">
        <v>101</v>
      </c>
      <c r="C3503" s="7" t="n">
        <v>48</v>
      </c>
      <c r="D3503" s="7" t="s">
        <v>102</v>
      </c>
      <c r="E3503" s="7" t="n">
        <v>149</v>
      </c>
      <c r="F3503" s="7" t="n">
        <v>2</v>
      </c>
      <c r="G3503" s="14" t="n">
        <v>15471.44</v>
      </c>
      <c r="H3503" s="14" t="n">
        <v>0</v>
      </c>
      <c r="I3503" s="14" t="n">
        <v>0</v>
      </c>
      <c r="J3503" s="14" t="n">
        <v>0</v>
      </c>
      <c r="K3503" s="14" t="n">
        <v>0</v>
      </c>
      <c r="L3503" s="14" t="n">
        <v>0</v>
      </c>
      <c r="M3503" s="14" t="n">
        <v>17700</v>
      </c>
      <c r="N3503" s="14" t="n">
        <v>26.4</v>
      </c>
      <c r="O3503" s="14" t="n">
        <v>503.73</v>
      </c>
      <c r="P3503" s="7" t="n">
        <v>0</v>
      </c>
      <c r="Q3503" s="7" t="n">
        <v>39</v>
      </c>
      <c r="R3503" s="7" t="n">
        <v>10</v>
      </c>
      <c r="S3503" s="7" t="n">
        <v>0.706</v>
      </c>
      <c r="T3503" s="7" t="n">
        <v>0</v>
      </c>
      <c r="U3503" s="7" t="n">
        <v>0</v>
      </c>
      <c r="V3503" s="7" t="n">
        <v>0.0558</v>
      </c>
      <c r="W3503" s="7"/>
    </row>
    <row r="3504" customFormat="false" ht="15" hidden="false" customHeight="false" outlineLevel="0" collapsed="false">
      <c r="A3504" s="7" t="s">
        <v>3619</v>
      </c>
      <c r="B3504" s="7" t="s">
        <v>106</v>
      </c>
      <c r="C3504" s="7" t="n">
        <v>31</v>
      </c>
      <c r="D3504" s="7" t="s">
        <v>102</v>
      </c>
      <c r="E3504" s="7" t="n">
        <v>101</v>
      </c>
      <c r="F3504" s="7" t="n">
        <v>4</v>
      </c>
      <c r="G3504" s="14" t="n">
        <v>1395.05</v>
      </c>
      <c r="H3504" s="14" t="n">
        <v>4057.62</v>
      </c>
      <c r="I3504" s="14" t="n">
        <v>0</v>
      </c>
      <c r="J3504" s="14" t="n">
        <v>0</v>
      </c>
      <c r="K3504" s="14" t="n">
        <v>106400</v>
      </c>
      <c r="L3504" s="14" t="n">
        <v>0</v>
      </c>
      <c r="M3504" s="14"/>
      <c r="N3504" s="14"/>
      <c r="O3504" s="14" t="n">
        <v>0</v>
      </c>
      <c r="P3504" s="7" t="n">
        <v>32</v>
      </c>
      <c r="Q3504" s="7" t="n">
        <v>8</v>
      </c>
      <c r="R3504" s="7" t="n">
        <v>11</v>
      </c>
      <c r="S3504" s="7" t="n">
        <v>0.935</v>
      </c>
      <c r="T3504" s="7" t="n">
        <v>0</v>
      </c>
      <c r="U3504" s="7" t="n">
        <v>0</v>
      </c>
      <c r="V3504" s="7" t="n">
        <v>0.0721</v>
      </c>
      <c r="W3504" s="7" t="s">
        <v>117</v>
      </c>
    </row>
    <row r="3505" customFormat="false" ht="15" hidden="false" customHeight="false" outlineLevel="0" collapsed="false">
      <c r="A3505" s="7" t="s">
        <v>3620</v>
      </c>
      <c r="B3505" s="7" t="s">
        <v>108</v>
      </c>
      <c r="C3505" s="7" t="n">
        <v>45</v>
      </c>
      <c r="D3505" s="7" t="s">
        <v>102</v>
      </c>
      <c r="E3505" s="7" t="n">
        <v>106</v>
      </c>
      <c r="F3505" s="7" t="n">
        <v>2</v>
      </c>
      <c r="G3505" s="14" t="n">
        <v>1039.67</v>
      </c>
      <c r="H3505" s="14" t="n">
        <v>1634.3</v>
      </c>
      <c r="I3505" s="14" t="n">
        <v>0</v>
      </c>
      <c r="J3505" s="14" t="n">
        <v>0</v>
      </c>
      <c r="K3505" s="14" t="n">
        <v>0</v>
      </c>
      <c r="L3505" s="14" t="n">
        <v>0</v>
      </c>
      <c r="M3505" s="14"/>
      <c r="N3505" s="14"/>
      <c r="O3505" s="14" t="n">
        <v>0</v>
      </c>
      <c r="P3505" s="7" t="n">
        <v>84</v>
      </c>
      <c r="Q3505" s="7" t="n">
        <v>7</v>
      </c>
      <c r="R3505" s="7" t="n">
        <v>2</v>
      </c>
      <c r="S3505" s="7" t="n">
        <v>0.879</v>
      </c>
      <c r="T3505" s="7" t="n">
        <v>0</v>
      </c>
      <c r="U3505" s="7" t="n">
        <v>0</v>
      </c>
      <c r="V3505" s="7" t="n">
        <v>0.1309</v>
      </c>
      <c r="W3505" s="7"/>
    </row>
    <row r="3506" customFormat="false" ht="15" hidden="false" customHeight="false" outlineLevel="0" collapsed="false">
      <c r="A3506" s="7" t="s">
        <v>3621</v>
      </c>
      <c r="B3506" s="7" t="s">
        <v>108</v>
      </c>
      <c r="C3506" s="7" t="n">
        <v>42</v>
      </c>
      <c r="D3506" s="7" t="s">
        <v>104</v>
      </c>
      <c r="E3506" s="7" t="n">
        <v>94</v>
      </c>
      <c r="F3506" s="7" t="n">
        <v>5</v>
      </c>
      <c r="G3506" s="14" t="n">
        <v>7847.06</v>
      </c>
      <c r="H3506" s="14" t="n">
        <v>173996.34</v>
      </c>
      <c r="I3506" s="14" t="n">
        <v>0</v>
      </c>
      <c r="J3506" s="14" t="n">
        <v>0</v>
      </c>
      <c r="K3506" s="14" t="n">
        <v>455000</v>
      </c>
      <c r="L3506" s="14" t="n">
        <v>0</v>
      </c>
      <c r="M3506" s="14" t="n">
        <v>40000</v>
      </c>
      <c r="N3506" s="14" t="n">
        <v>36.6</v>
      </c>
      <c r="O3506" s="14" t="n">
        <v>2556.28</v>
      </c>
      <c r="P3506" s="7" t="n">
        <v>17</v>
      </c>
      <c r="Q3506" s="7" t="n">
        <v>44</v>
      </c>
      <c r="R3506" s="7" t="n">
        <v>6</v>
      </c>
      <c r="S3506" s="7" t="n">
        <v>0.692</v>
      </c>
      <c r="T3506" s="7" t="n">
        <v>0</v>
      </c>
      <c r="U3506" s="7" t="n">
        <v>0</v>
      </c>
      <c r="V3506" s="7" t="n">
        <v>0.015</v>
      </c>
      <c r="W3506" s="7"/>
    </row>
    <row r="3507" customFormat="false" ht="15" hidden="false" customHeight="false" outlineLevel="0" collapsed="false">
      <c r="A3507" s="7" t="s">
        <v>3622</v>
      </c>
      <c r="B3507" s="7" t="s">
        <v>108</v>
      </c>
      <c r="C3507" s="7" t="n">
        <v>33</v>
      </c>
      <c r="D3507" s="7" t="s">
        <v>102</v>
      </c>
      <c r="E3507" s="7" t="n">
        <v>32</v>
      </c>
      <c r="F3507" s="7" t="n">
        <v>5</v>
      </c>
      <c r="G3507" s="14" t="n">
        <v>7715.66</v>
      </c>
      <c r="H3507" s="14" t="n">
        <v>9761</v>
      </c>
      <c r="I3507" s="14" t="n">
        <v>0</v>
      </c>
      <c r="J3507" s="14" t="n">
        <v>0</v>
      </c>
      <c r="K3507" s="14" t="n">
        <v>292900</v>
      </c>
      <c r="L3507" s="14" t="n">
        <v>0</v>
      </c>
      <c r="M3507" s="14" t="n">
        <v>18200</v>
      </c>
      <c r="N3507" s="14" t="n">
        <v>20.6</v>
      </c>
      <c r="O3507" s="14" t="n">
        <v>72.37</v>
      </c>
      <c r="P3507" s="7" t="n">
        <v>59</v>
      </c>
      <c r="Q3507" s="7" t="n">
        <v>13</v>
      </c>
      <c r="R3507" s="7" t="n">
        <v>12</v>
      </c>
      <c r="S3507" s="7" t="n">
        <v>0.754</v>
      </c>
      <c r="T3507" s="7" t="n">
        <v>1</v>
      </c>
      <c r="U3507" s="7" t="n">
        <v>0</v>
      </c>
      <c r="V3507" s="7" t="n">
        <v>0.143</v>
      </c>
      <c r="W3507" s="7"/>
    </row>
    <row r="3508" customFormat="false" ht="15" hidden="false" customHeight="false" outlineLevel="0" collapsed="false">
      <c r="A3508" s="7" t="s">
        <v>3623</v>
      </c>
      <c r="B3508" s="7" t="s">
        <v>101</v>
      </c>
      <c r="C3508" s="7" t="n">
        <v>34</v>
      </c>
      <c r="D3508" s="7" t="s">
        <v>102</v>
      </c>
      <c r="E3508" s="7" t="n">
        <v>63</v>
      </c>
      <c r="F3508" s="7" t="n">
        <v>4</v>
      </c>
      <c r="G3508" s="14" t="n">
        <v>7622.8</v>
      </c>
      <c r="H3508" s="14" t="n">
        <v>50433.89</v>
      </c>
      <c r="I3508" s="14" t="n">
        <v>0</v>
      </c>
      <c r="J3508" s="14" t="n">
        <v>0</v>
      </c>
      <c r="K3508" s="14" t="n">
        <v>0</v>
      </c>
      <c r="L3508" s="14" t="n">
        <v>0</v>
      </c>
      <c r="M3508" s="14" t="n">
        <v>11800</v>
      </c>
      <c r="N3508" s="14" t="n">
        <v>29.7</v>
      </c>
      <c r="O3508" s="14" t="n">
        <v>466.67</v>
      </c>
      <c r="P3508" s="7" t="n">
        <v>6</v>
      </c>
      <c r="Q3508" s="7" t="n">
        <v>24</v>
      </c>
      <c r="R3508" s="7" t="n">
        <v>4</v>
      </c>
      <c r="S3508" s="7" t="n">
        <v>0.885</v>
      </c>
      <c r="T3508" s="7" t="n">
        <v>0</v>
      </c>
      <c r="U3508" s="7" t="n">
        <v>0</v>
      </c>
      <c r="V3508" s="7" t="n">
        <v>0.0515</v>
      </c>
      <c r="W3508" s="7"/>
    </row>
    <row r="3509" customFormat="false" ht="15" hidden="false" customHeight="false" outlineLevel="0" collapsed="false">
      <c r="A3509" s="7" t="s">
        <v>3624</v>
      </c>
      <c r="B3509" s="7" t="s">
        <v>101</v>
      </c>
      <c r="C3509" s="7" t="n">
        <v>47</v>
      </c>
      <c r="D3509" s="7" t="s">
        <v>102</v>
      </c>
      <c r="E3509" s="7" t="n">
        <v>7</v>
      </c>
      <c r="F3509" s="7" t="n">
        <v>2</v>
      </c>
      <c r="G3509" s="14" t="n">
        <v>1220.64</v>
      </c>
      <c r="H3509" s="14" t="n">
        <v>0</v>
      </c>
      <c r="I3509" s="14" t="n">
        <v>0</v>
      </c>
      <c r="J3509" s="14" t="n">
        <v>0</v>
      </c>
      <c r="K3509" s="14" t="n">
        <v>20700</v>
      </c>
      <c r="L3509" s="14" t="n">
        <v>0</v>
      </c>
      <c r="M3509" s="14"/>
      <c r="N3509" s="14"/>
      <c r="O3509" s="14" t="n">
        <v>0</v>
      </c>
      <c r="P3509" s="7" t="n">
        <v>1</v>
      </c>
      <c r="Q3509" s="7" t="n">
        <v>24</v>
      </c>
      <c r="R3509" s="7" t="n">
        <v>6</v>
      </c>
      <c r="S3509" s="7" t="n">
        <v>0.757</v>
      </c>
      <c r="T3509" s="7" t="n">
        <v>1</v>
      </c>
      <c r="U3509" s="7" t="n">
        <v>0</v>
      </c>
      <c r="V3509" s="7" t="n">
        <v>0.1322</v>
      </c>
      <c r="W3509" s="7"/>
    </row>
    <row r="3510" customFormat="false" ht="15" hidden="false" customHeight="false" outlineLevel="0" collapsed="false">
      <c r="A3510" s="7" t="s">
        <v>3625</v>
      </c>
      <c r="B3510" s="7" t="s">
        <v>101</v>
      </c>
      <c r="C3510" s="7" t="n">
        <v>79</v>
      </c>
      <c r="D3510" s="7" t="s">
        <v>104</v>
      </c>
      <c r="E3510" s="7" t="n">
        <v>399</v>
      </c>
      <c r="F3510" s="7" t="n">
        <v>3</v>
      </c>
      <c r="G3510" s="14" t="n">
        <v>2258.64</v>
      </c>
      <c r="H3510" s="14" t="n">
        <v>0</v>
      </c>
      <c r="I3510" s="14" t="n">
        <v>12400</v>
      </c>
      <c r="J3510" s="14" t="n">
        <v>14307.63</v>
      </c>
      <c r="K3510" s="14" t="n">
        <v>0</v>
      </c>
      <c r="L3510" s="14" t="n">
        <v>0</v>
      </c>
      <c r="M3510" s="14"/>
      <c r="N3510" s="14"/>
      <c r="O3510" s="14" t="n">
        <v>0</v>
      </c>
      <c r="P3510" s="7" t="n">
        <v>3</v>
      </c>
      <c r="Q3510" s="7" t="n">
        <v>23</v>
      </c>
      <c r="R3510" s="7" t="n">
        <v>5</v>
      </c>
      <c r="S3510" s="7" t="n">
        <v>0.434</v>
      </c>
      <c r="T3510" s="7" t="n">
        <v>0</v>
      </c>
      <c r="U3510" s="7" t="n">
        <v>0</v>
      </c>
      <c r="V3510" s="7" t="n">
        <v>0.0237</v>
      </c>
      <c r="W3510" s="7"/>
    </row>
    <row r="3511" customFormat="false" ht="15" hidden="false" customHeight="false" outlineLevel="0" collapsed="false">
      <c r="A3511" s="7" t="s">
        <v>3626</v>
      </c>
      <c r="B3511" s="7" t="s">
        <v>106</v>
      </c>
      <c r="C3511" s="7" t="n">
        <v>50</v>
      </c>
      <c r="D3511" s="7" t="s">
        <v>102</v>
      </c>
      <c r="E3511" s="7" t="n">
        <v>269</v>
      </c>
      <c r="F3511" s="7" t="n">
        <v>3</v>
      </c>
      <c r="G3511" s="14" t="n">
        <v>3074.52</v>
      </c>
      <c r="H3511" s="14" t="n">
        <v>23000.81</v>
      </c>
      <c r="I3511" s="14" t="n">
        <v>310300</v>
      </c>
      <c r="J3511" s="14" t="n">
        <v>0</v>
      </c>
      <c r="K3511" s="14" t="n">
        <v>0</v>
      </c>
      <c r="L3511" s="14" t="n">
        <v>0</v>
      </c>
      <c r="M3511" s="14"/>
      <c r="N3511" s="14"/>
      <c r="O3511" s="14" t="n">
        <v>0</v>
      </c>
      <c r="P3511" s="7" t="n">
        <v>8</v>
      </c>
      <c r="Q3511" s="7" t="n">
        <v>10</v>
      </c>
      <c r="R3511" s="7" t="n">
        <v>6</v>
      </c>
      <c r="S3511" s="7" t="n">
        <v>0.816</v>
      </c>
      <c r="T3511" s="7" t="n">
        <v>0</v>
      </c>
      <c r="U3511" s="7" t="n">
        <v>0</v>
      </c>
      <c r="V3511" s="7" t="n">
        <v>0.0989</v>
      </c>
      <c r="W3511" s="7"/>
    </row>
    <row r="3512" customFormat="false" ht="15" hidden="false" customHeight="false" outlineLevel="0" collapsed="false">
      <c r="A3512" s="7" t="s">
        <v>3627</v>
      </c>
      <c r="B3512" s="7" t="s">
        <v>128</v>
      </c>
      <c r="C3512" s="7" t="n">
        <v>34</v>
      </c>
      <c r="D3512" s="7" t="s">
        <v>104</v>
      </c>
      <c r="E3512" s="7" t="n">
        <v>122</v>
      </c>
      <c r="F3512" s="7" t="n">
        <v>3</v>
      </c>
      <c r="G3512" s="14" t="n">
        <v>1212.4</v>
      </c>
      <c r="H3512" s="14" t="n">
        <v>2890.05</v>
      </c>
      <c r="I3512" s="14" t="n">
        <v>0</v>
      </c>
      <c r="J3512" s="14" t="n">
        <v>0</v>
      </c>
      <c r="K3512" s="14" t="n">
        <v>0</v>
      </c>
      <c r="L3512" s="14" t="n">
        <v>25390</v>
      </c>
      <c r="M3512" s="14"/>
      <c r="N3512" s="14"/>
      <c r="O3512" s="14" t="n">
        <v>0</v>
      </c>
      <c r="P3512" s="7" t="n">
        <v>2</v>
      </c>
      <c r="Q3512" s="7" t="n">
        <v>43</v>
      </c>
      <c r="R3512" s="7" t="n">
        <v>0</v>
      </c>
      <c r="S3512" s="7" t="n">
        <v>0.626</v>
      </c>
      <c r="T3512" s="7" t="n">
        <v>0</v>
      </c>
      <c r="U3512" s="7" t="n">
        <v>0</v>
      </c>
      <c r="V3512" s="7" t="n">
        <v>0.0218</v>
      </c>
      <c r="W3512" s="7"/>
    </row>
    <row r="3513" customFormat="false" ht="15" hidden="false" customHeight="false" outlineLevel="0" collapsed="false">
      <c r="A3513" s="7" t="s">
        <v>3628</v>
      </c>
      <c r="B3513" s="7" t="s">
        <v>101</v>
      </c>
      <c r="C3513" s="7" t="n">
        <v>69</v>
      </c>
      <c r="D3513" s="7" t="s">
        <v>102</v>
      </c>
      <c r="E3513" s="7" t="n">
        <v>136</v>
      </c>
      <c r="F3513" s="7" t="n">
        <v>3</v>
      </c>
      <c r="G3513" s="14" t="n">
        <v>7727.52</v>
      </c>
      <c r="H3513" s="14" t="n">
        <v>2804.95</v>
      </c>
      <c r="I3513" s="14" t="n">
        <v>0</v>
      </c>
      <c r="J3513" s="14" t="n">
        <v>0</v>
      </c>
      <c r="K3513" s="14" t="n">
        <v>0</v>
      </c>
      <c r="L3513" s="14" t="n">
        <v>27050</v>
      </c>
      <c r="M3513" s="14"/>
      <c r="N3513" s="14"/>
      <c r="O3513" s="14" t="n">
        <v>0</v>
      </c>
      <c r="P3513" s="7" t="n">
        <v>37</v>
      </c>
      <c r="Q3513" s="7" t="n">
        <v>8</v>
      </c>
      <c r="R3513" s="7" t="n">
        <v>0</v>
      </c>
      <c r="S3513" s="7" t="n">
        <v>0.379</v>
      </c>
      <c r="T3513" s="7" t="n">
        <v>0</v>
      </c>
      <c r="U3513" s="7" t="n">
        <v>1</v>
      </c>
      <c r="V3513" s="7" t="n">
        <v>0.1751</v>
      </c>
      <c r="W3513" s="7"/>
    </row>
    <row r="3514" customFormat="false" ht="15" hidden="false" customHeight="false" outlineLevel="0" collapsed="false">
      <c r="A3514" s="7" t="s">
        <v>3629</v>
      </c>
      <c r="B3514" s="7" t="s">
        <v>106</v>
      </c>
      <c r="C3514" s="7" t="n">
        <v>24</v>
      </c>
      <c r="D3514" s="7" t="s">
        <v>102</v>
      </c>
      <c r="E3514" s="7" t="n">
        <v>25</v>
      </c>
      <c r="F3514" s="7" t="n">
        <v>2</v>
      </c>
      <c r="G3514" s="14" t="n">
        <v>3337.16</v>
      </c>
      <c r="H3514" s="14" t="n">
        <v>84052.36</v>
      </c>
      <c r="I3514" s="14" t="n">
        <v>0</v>
      </c>
      <c r="J3514" s="14" t="n">
        <v>0</v>
      </c>
      <c r="K3514" s="14" t="n">
        <v>0</v>
      </c>
      <c r="L3514" s="14" t="n">
        <v>0</v>
      </c>
      <c r="M3514" s="14"/>
      <c r="N3514" s="14"/>
      <c r="O3514" s="14" t="n">
        <v>0</v>
      </c>
      <c r="P3514" s="7" t="n">
        <v>31</v>
      </c>
      <c r="Q3514" s="7" t="n">
        <v>13</v>
      </c>
      <c r="R3514" s="7" t="n">
        <v>9</v>
      </c>
      <c r="S3514" s="7" t="n">
        <v>0.815</v>
      </c>
      <c r="T3514" s="7" t="n">
        <v>0</v>
      </c>
      <c r="U3514" s="7" t="n">
        <v>0</v>
      </c>
      <c r="V3514" s="7" t="n">
        <v>0.1111</v>
      </c>
      <c r="W3514" s="7"/>
    </row>
    <row r="3515" customFormat="false" ht="15" hidden="false" customHeight="false" outlineLevel="0" collapsed="false">
      <c r="A3515" s="7" t="s">
        <v>3630</v>
      </c>
      <c r="B3515" s="7" t="s">
        <v>101</v>
      </c>
      <c r="C3515" s="7" t="n">
        <v>24</v>
      </c>
      <c r="D3515" s="7" t="s">
        <v>102</v>
      </c>
      <c r="E3515" s="7" t="n">
        <v>55</v>
      </c>
      <c r="F3515" s="7" t="n">
        <v>3</v>
      </c>
      <c r="G3515" s="14" t="n">
        <v>2430.74</v>
      </c>
      <c r="H3515" s="14" t="n">
        <v>9004.69</v>
      </c>
      <c r="I3515" s="14" t="n">
        <v>0</v>
      </c>
      <c r="J3515" s="14" t="n">
        <v>0</v>
      </c>
      <c r="K3515" s="14" t="n">
        <v>0</v>
      </c>
      <c r="L3515" s="14" t="n">
        <v>11830</v>
      </c>
      <c r="M3515" s="14"/>
      <c r="N3515" s="14"/>
      <c r="O3515" s="14" t="n">
        <v>0</v>
      </c>
      <c r="P3515" s="7" t="n">
        <v>3</v>
      </c>
      <c r="Q3515" s="7" t="n">
        <v>17</v>
      </c>
      <c r="R3515" s="7" t="n">
        <v>15</v>
      </c>
      <c r="S3515" s="7" t="n">
        <v>0.894</v>
      </c>
      <c r="T3515" s="7" t="n">
        <v>1</v>
      </c>
      <c r="U3515" s="7" t="n">
        <v>0</v>
      </c>
      <c r="V3515" s="7" t="n">
        <v>0.177</v>
      </c>
      <c r="W3515" s="7"/>
    </row>
    <row r="3516" customFormat="false" ht="15" hidden="false" customHeight="false" outlineLevel="0" collapsed="false">
      <c r="A3516" s="7" t="s">
        <v>3631</v>
      </c>
      <c r="B3516" s="7" t="s">
        <v>101</v>
      </c>
      <c r="C3516" s="7" t="n">
        <v>40</v>
      </c>
      <c r="D3516" s="7" t="s">
        <v>104</v>
      </c>
      <c r="E3516" s="7" t="n">
        <v>67</v>
      </c>
      <c r="F3516" s="7" t="n">
        <v>3</v>
      </c>
      <c r="G3516" s="14" t="n">
        <v>3910.2</v>
      </c>
      <c r="H3516" s="14" t="n">
        <v>22053.02</v>
      </c>
      <c r="I3516" s="14" t="n">
        <v>0</v>
      </c>
      <c r="J3516" s="14" t="n">
        <v>16109.1</v>
      </c>
      <c r="K3516" s="14" t="n">
        <v>0</v>
      </c>
      <c r="L3516" s="14" t="n">
        <v>0</v>
      </c>
      <c r="M3516" s="14"/>
      <c r="N3516" s="14"/>
      <c r="O3516" s="14" t="n">
        <v>0</v>
      </c>
      <c r="P3516" s="7" t="n">
        <v>16</v>
      </c>
      <c r="Q3516" s="7" t="n">
        <v>59</v>
      </c>
      <c r="R3516" s="7" t="n">
        <v>8</v>
      </c>
      <c r="S3516" s="7" t="n">
        <v>0.823</v>
      </c>
      <c r="T3516" s="7" t="n">
        <v>0</v>
      </c>
      <c r="U3516" s="7" t="n">
        <v>0</v>
      </c>
      <c r="V3516" s="7" t="n">
        <v>0.023</v>
      </c>
      <c r="W3516" s="7"/>
    </row>
    <row r="3517" customFormat="false" ht="15" hidden="false" customHeight="false" outlineLevel="0" collapsed="false">
      <c r="A3517" s="7" t="s">
        <v>3632</v>
      </c>
      <c r="B3517" s="7" t="s">
        <v>108</v>
      </c>
      <c r="C3517" s="7" t="n">
        <v>44</v>
      </c>
      <c r="D3517" s="7" t="s">
        <v>102</v>
      </c>
      <c r="E3517" s="7" t="n">
        <v>207</v>
      </c>
      <c r="F3517" s="7" t="n">
        <v>3</v>
      </c>
      <c r="G3517" s="14" t="n">
        <v>7754.61</v>
      </c>
      <c r="H3517" s="14" t="n">
        <v>15715.28</v>
      </c>
      <c r="I3517" s="14" t="n">
        <v>0</v>
      </c>
      <c r="J3517" s="14" t="n">
        <v>0</v>
      </c>
      <c r="K3517" s="14" t="n">
        <v>0</v>
      </c>
      <c r="L3517" s="14" t="n">
        <v>0</v>
      </c>
      <c r="M3517" s="14" t="n">
        <v>10300</v>
      </c>
      <c r="N3517" s="14" t="n">
        <v>52.6</v>
      </c>
      <c r="O3517" s="14" t="n">
        <v>148.53</v>
      </c>
      <c r="P3517" s="7" t="n">
        <v>7</v>
      </c>
      <c r="Q3517" s="7" t="n">
        <v>8</v>
      </c>
      <c r="R3517" s="7" t="n">
        <v>0</v>
      </c>
      <c r="S3517" s="7" t="n">
        <v>0.394</v>
      </c>
      <c r="T3517" s="7" t="n">
        <v>3</v>
      </c>
      <c r="U3517" s="7" t="n">
        <v>0</v>
      </c>
      <c r="V3517" s="7" t="n">
        <v>0.444</v>
      </c>
      <c r="W3517" s="7"/>
    </row>
    <row r="3518" customFormat="false" ht="15" hidden="false" customHeight="false" outlineLevel="0" collapsed="false">
      <c r="A3518" s="7" t="s">
        <v>3633</v>
      </c>
      <c r="B3518" s="7" t="s">
        <v>101</v>
      </c>
      <c r="C3518" s="7" t="n">
        <v>58</v>
      </c>
      <c r="D3518" s="7" t="s">
        <v>102</v>
      </c>
      <c r="E3518" s="7" t="n">
        <v>300</v>
      </c>
      <c r="F3518" s="7" t="n">
        <v>5</v>
      </c>
      <c r="G3518" s="14" t="n">
        <v>6530.13</v>
      </c>
      <c r="H3518" s="14" t="n">
        <v>267818.54</v>
      </c>
      <c r="I3518" s="14" t="n">
        <v>0</v>
      </c>
      <c r="J3518" s="14" t="n">
        <v>0</v>
      </c>
      <c r="K3518" s="14" t="n">
        <v>302400</v>
      </c>
      <c r="L3518" s="14" t="n">
        <v>25690</v>
      </c>
      <c r="M3518" s="14" t="n">
        <v>30000</v>
      </c>
      <c r="N3518" s="14" t="n">
        <v>63.9</v>
      </c>
      <c r="O3518" s="14" t="n">
        <v>999.9</v>
      </c>
      <c r="P3518" s="7" t="n">
        <v>30</v>
      </c>
      <c r="Q3518" s="7" t="n">
        <v>35</v>
      </c>
      <c r="R3518" s="7" t="n">
        <v>0</v>
      </c>
      <c r="S3518" s="7" t="n">
        <v>0.386</v>
      </c>
      <c r="T3518" s="7" t="n">
        <v>0</v>
      </c>
      <c r="U3518" s="7" t="n">
        <v>0</v>
      </c>
      <c r="V3518" s="7" t="n">
        <v>0.0628</v>
      </c>
      <c r="W3518" s="7"/>
    </row>
    <row r="3519" customFormat="false" ht="15" hidden="false" customHeight="false" outlineLevel="0" collapsed="false">
      <c r="A3519" s="7" t="s">
        <v>3634</v>
      </c>
      <c r="B3519" s="7" t="s">
        <v>101</v>
      </c>
      <c r="C3519" s="7" t="n">
        <v>26</v>
      </c>
      <c r="D3519" s="7" t="s">
        <v>102</v>
      </c>
      <c r="E3519" s="7" t="n">
        <v>28</v>
      </c>
      <c r="F3519" s="7" t="n">
        <v>2</v>
      </c>
      <c r="G3519" s="14" t="n">
        <v>3028.89</v>
      </c>
      <c r="H3519" s="14" t="n">
        <v>0</v>
      </c>
      <c r="I3519" s="14" t="n">
        <v>0</v>
      </c>
      <c r="J3519" s="14" t="n">
        <v>0</v>
      </c>
      <c r="K3519" s="14" t="n">
        <v>213600</v>
      </c>
      <c r="L3519" s="14" t="n">
        <v>0</v>
      </c>
      <c r="M3519" s="14"/>
      <c r="N3519" s="14"/>
      <c r="O3519" s="14" t="n">
        <v>0</v>
      </c>
      <c r="P3519" s="7" t="n">
        <v>38</v>
      </c>
      <c r="Q3519" s="7" t="n">
        <v>16</v>
      </c>
      <c r="R3519" s="7" t="n">
        <v>15</v>
      </c>
      <c r="S3519" s="7" t="n">
        <v>1</v>
      </c>
      <c r="T3519" s="7" t="n">
        <v>1</v>
      </c>
      <c r="U3519" s="7" t="n">
        <v>1</v>
      </c>
      <c r="V3519" s="7" t="n">
        <v>0.2101</v>
      </c>
      <c r="W3519" s="7" t="s">
        <v>137</v>
      </c>
    </row>
    <row r="3520" customFormat="false" ht="15" hidden="false" customHeight="false" outlineLevel="0" collapsed="false">
      <c r="A3520" s="7" t="s">
        <v>3635</v>
      </c>
      <c r="B3520" s="7" t="s">
        <v>108</v>
      </c>
      <c r="C3520" s="7" t="n">
        <v>46</v>
      </c>
      <c r="D3520" s="7" t="s">
        <v>104</v>
      </c>
      <c r="E3520" s="7"/>
      <c r="F3520" s="7" t="n">
        <v>3</v>
      </c>
      <c r="G3520" s="14" t="n">
        <v>7019.61</v>
      </c>
      <c r="H3520" s="14" t="n">
        <v>21822.29</v>
      </c>
      <c r="I3520" s="14" t="n">
        <v>0</v>
      </c>
      <c r="J3520" s="14" t="n">
        <v>46909.91</v>
      </c>
      <c r="K3520" s="14" t="n">
        <v>0</v>
      </c>
      <c r="L3520" s="14" t="n">
        <v>0</v>
      </c>
      <c r="M3520" s="14"/>
      <c r="N3520" s="14"/>
      <c r="O3520" s="14" t="n">
        <v>0</v>
      </c>
      <c r="P3520" s="7" t="n">
        <v>5</v>
      </c>
      <c r="Q3520" s="7" t="n">
        <v>34</v>
      </c>
      <c r="R3520" s="7" t="n">
        <v>18</v>
      </c>
      <c r="S3520" s="7" t="n">
        <v>0.885</v>
      </c>
      <c r="T3520" s="7" t="n">
        <v>0</v>
      </c>
      <c r="U3520" s="7" t="n">
        <v>0</v>
      </c>
      <c r="V3520" s="7" t="n">
        <v>0.0175</v>
      </c>
      <c r="W3520" s="7" t="s">
        <v>132</v>
      </c>
    </row>
    <row r="3521" customFormat="false" ht="15" hidden="false" customHeight="false" outlineLevel="0" collapsed="false">
      <c r="A3521" s="7" t="s">
        <v>3636</v>
      </c>
      <c r="B3521" s="7" t="s">
        <v>108</v>
      </c>
      <c r="C3521" s="7" t="n">
        <v>19</v>
      </c>
      <c r="D3521" s="7" t="s">
        <v>104</v>
      </c>
      <c r="E3521" s="7" t="n">
        <v>5</v>
      </c>
      <c r="F3521" s="7" t="n">
        <v>2</v>
      </c>
      <c r="G3521" s="14" t="n">
        <v>8600.23</v>
      </c>
      <c r="H3521" s="14" t="n">
        <v>0</v>
      </c>
      <c r="I3521" s="14" t="n">
        <v>0</v>
      </c>
      <c r="J3521" s="14" t="n">
        <v>0</v>
      </c>
      <c r="K3521" s="14" t="n">
        <v>0</v>
      </c>
      <c r="L3521" s="14" t="n">
        <v>0</v>
      </c>
      <c r="M3521" s="14" t="n">
        <v>9900</v>
      </c>
      <c r="N3521" s="14" t="n">
        <v>23.1</v>
      </c>
      <c r="O3521" s="14" t="n">
        <v>1387</v>
      </c>
      <c r="P3521" s="7" t="n">
        <v>6</v>
      </c>
      <c r="Q3521" s="7" t="n">
        <v>38</v>
      </c>
      <c r="R3521" s="7" t="n">
        <v>21</v>
      </c>
      <c r="S3521" s="7" t="n">
        <v>0.866</v>
      </c>
      <c r="T3521" s="7" t="n">
        <v>0</v>
      </c>
      <c r="U3521" s="7" t="n">
        <v>0</v>
      </c>
      <c r="V3521" s="7" t="n">
        <v>0.0396</v>
      </c>
      <c r="W3521" s="7"/>
    </row>
    <row r="3522" customFormat="false" ht="15" hidden="false" customHeight="false" outlineLevel="0" collapsed="false">
      <c r="A3522" s="7" t="s">
        <v>3637</v>
      </c>
      <c r="B3522" s="7" t="s">
        <v>108</v>
      </c>
      <c r="C3522" s="7" t="n">
        <v>70</v>
      </c>
      <c r="D3522" s="7" t="s">
        <v>102</v>
      </c>
      <c r="E3522" s="7" t="n">
        <v>65</v>
      </c>
      <c r="F3522" s="7" t="n">
        <v>4</v>
      </c>
      <c r="G3522" s="14" t="n">
        <v>1551.28</v>
      </c>
      <c r="H3522" s="14" t="n">
        <v>4174.17</v>
      </c>
      <c r="I3522" s="14" t="n">
        <v>0</v>
      </c>
      <c r="J3522" s="14" t="n">
        <v>0</v>
      </c>
      <c r="K3522" s="14" t="n">
        <v>104800</v>
      </c>
      <c r="L3522" s="14" t="n">
        <v>0</v>
      </c>
      <c r="M3522" s="14" t="n">
        <v>10900</v>
      </c>
      <c r="N3522" s="14" t="n">
        <v>38.3</v>
      </c>
      <c r="O3522" s="14" t="n">
        <v>0</v>
      </c>
      <c r="P3522" s="7" t="n">
        <v>102</v>
      </c>
      <c r="Q3522" s="7" t="n">
        <v>0</v>
      </c>
      <c r="R3522" s="7" t="n">
        <v>0</v>
      </c>
      <c r="S3522" s="7"/>
      <c r="T3522" s="7" t="n">
        <v>0</v>
      </c>
      <c r="U3522" s="7" t="n">
        <v>0</v>
      </c>
      <c r="V3522" s="7" t="n">
        <v>0.2042</v>
      </c>
      <c r="W3522" s="7"/>
    </row>
    <row r="3523" customFormat="false" ht="15" hidden="false" customHeight="false" outlineLevel="0" collapsed="false">
      <c r="A3523" s="7" t="s">
        <v>3638</v>
      </c>
      <c r="B3523" s="7" t="s">
        <v>101</v>
      </c>
      <c r="C3523" s="7" t="n">
        <v>33</v>
      </c>
      <c r="D3523" s="7" t="s">
        <v>102</v>
      </c>
      <c r="E3523" s="7" t="n">
        <v>1</v>
      </c>
      <c r="F3523" s="7" t="n">
        <v>5</v>
      </c>
      <c r="G3523" s="14" t="n">
        <v>1694.03</v>
      </c>
      <c r="H3523" s="14" t="n">
        <v>144849.99</v>
      </c>
      <c r="I3523" s="14" t="n">
        <v>0</v>
      </c>
      <c r="J3523" s="14" t="n">
        <v>35941.99</v>
      </c>
      <c r="K3523" s="14" t="n">
        <v>395000</v>
      </c>
      <c r="L3523" s="14" t="n">
        <v>24830</v>
      </c>
      <c r="M3523" s="14"/>
      <c r="N3523" s="14"/>
      <c r="O3523" s="14" t="n">
        <v>0</v>
      </c>
      <c r="P3523" s="7" t="n">
        <v>5</v>
      </c>
      <c r="Q3523" s="7" t="n">
        <v>18</v>
      </c>
      <c r="R3523" s="7" t="n">
        <v>11</v>
      </c>
      <c r="S3523" s="7" t="n">
        <v>0.866</v>
      </c>
      <c r="T3523" s="7" t="n">
        <v>0</v>
      </c>
      <c r="U3523" s="7" t="n">
        <v>0</v>
      </c>
      <c r="V3523" s="7" t="n">
        <v>0.0933</v>
      </c>
      <c r="W3523" s="7"/>
    </row>
    <row r="3524" customFormat="false" ht="15" hidden="false" customHeight="false" outlineLevel="0" collapsed="false">
      <c r="A3524" s="7" t="s">
        <v>3639</v>
      </c>
      <c r="B3524" s="7" t="s">
        <v>128</v>
      </c>
      <c r="C3524" s="7" t="n">
        <v>37</v>
      </c>
      <c r="D3524" s="7" t="s">
        <v>102</v>
      </c>
      <c r="E3524" s="7" t="n">
        <v>12</v>
      </c>
      <c r="F3524" s="7" t="n">
        <v>2</v>
      </c>
      <c r="G3524" s="14" t="n">
        <v>3520.8</v>
      </c>
      <c r="H3524" s="14" t="n">
        <v>48004.09</v>
      </c>
      <c r="I3524" s="14" t="n">
        <v>0</v>
      </c>
      <c r="J3524" s="14" t="n">
        <v>0</v>
      </c>
      <c r="K3524" s="14" t="n">
        <v>0</v>
      </c>
      <c r="L3524" s="14" t="n">
        <v>0</v>
      </c>
      <c r="M3524" s="14"/>
      <c r="N3524" s="14"/>
      <c r="O3524" s="14" t="n">
        <v>0</v>
      </c>
      <c r="P3524" s="7" t="n">
        <v>6</v>
      </c>
      <c r="Q3524" s="7" t="n">
        <v>13</v>
      </c>
      <c r="R3524" s="7" t="n">
        <v>9</v>
      </c>
      <c r="S3524" s="7" t="n">
        <v>0.687</v>
      </c>
      <c r="T3524" s="7" t="n">
        <v>0</v>
      </c>
      <c r="U3524" s="7" t="n">
        <v>1</v>
      </c>
      <c r="V3524" s="7" t="n">
        <v>0.0845</v>
      </c>
      <c r="W3524" s="7"/>
    </row>
    <row r="3525" customFormat="false" ht="15" hidden="false" customHeight="false" outlineLevel="0" collapsed="false">
      <c r="A3525" s="7" t="s">
        <v>3640</v>
      </c>
      <c r="B3525" s="7" t="s">
        <v>106</v>
      </c>
      <c r="C3525" s="7" t="n">
        <v>60</v>
      </c>
      <c r="D3525" s="7" t="s">
        <v>102</v>
      </c>
      <c r="E3525" s="7" t="n">
        <v>205</v>
      </c>
      <c r="F3525" s="7" t="n">
        <v>4</v>
      </c>
      <c r="G3525" s="14" t="n">
        <v>645.94</v>
      </c>
      <c r="H3525" s="14" t="n">
        <v>1404.99</v>
      </c>
      <c r="I3525" s="14" t="n">
        <v>0</v>
      </c>
      <c r="J3525" s="14" t="n">
        <v>0</v>
      </c>
      <c r="K3525" s="14" t="n">
        <v>0</v>
      </c>
      <c r="L3525" s="14" t="n">
        <v>23360</v>
      </c>
      <c r="M3525" s="14"/>
      <c r="N3525" s="14"/>
      <c r="O3525" s="14" t="n">
        <v>0</v>
      </c>
      <c r="P3525" s="7" t="n">
        <v>1</v>
      </c>
      <c r="Q3525" s="7" t="n">
        <v>8</v>
      </c>
      <c r="R3525" s="7" t="n">
        <v>7</v>
      </c>
      <c r="S3525" s="7" t="n">
        <v>0.764</v>
      </c>
      <c r="T3525" s="7" t="n">
        <v>0</v>
      </c>
      <c r="U3525" s="7" t="n">
        <v>0</v>
      </c>
      <c r="V3525" s="7" t="n">
        <v>0.0545</v>
      </c>
      <c r="W3525" s="7"/>
    </row>
    <row r="3526" customFormat="false" ht="15" hidden="false" customHeight="false" outlineLevel="0" collapsed="false">
      <c r="A3526" s="7" t="s">
        <v>3641</v>
      </c>
      <c r="B3526" s="7" t="s">
        <v>108</v>
      </c>
      <c r="C3526" s="7" t="n">
        <v>39</v>
      </c>
      <c r="D3526" s="7" t="s">
        <v>104</v>
      </c>
      <c r="E3526" s="7" t="n">
        <v>59</v>
      </c>
      <c r="F3526" s="7" t="n">
        <v>5</v>
      </c>
      <c r="G3526" s="14" t="n">
        <v>7074.4</v>
      </c>
      <c r="H3526" s="14" t="n">
        <v>81045.5</v>
      </c>
      <c r="I3526" s="14" t="n">
        <v>0</v>
      </c>
      <c r="J3526" s="14" t="n">
        <v>259184.02</v>
      </c>
      <c r="K3526" s="14" t="n">
        <v>517100</v>
      </c>
      <c r="L3526" s="14" t="n">
        <v>15070</v>
      </c>
      <c r="M3526" s="14"/>
      <c r="N3526" s="14"/>
      <c r="O3526" s="14" t="n">
        <v>0</v>
      </c>
      <c r="P3526" s="7" t="n">
        <v>10</v>
      </c>
      <c r="Q3526" s="7" t="n">
        <v>42</v>
      </c>
      <c r="R3526" s="7" t="n">
        <v>13</v>
      </c>
      <c r="S3526" s="7" t="n">
        <v>0.817</v>
      </c>
      <c r="T3526" s="7" t="n">
        <v>1</v>
      </c>
      <c r="U3526" s="7" t="n">
        <v>0</v>
      </c>
      <c r="V3526" s="7" t="n">
        <v>0.0272</v>
      </c>
      <c r="W3526" s="7"/>
    </row>
    <row r="3527" customFormat="false" ht="15" hidden="false" customHeight="false" outlineLevel="0" collapsed="false">
      <c r="A3527" s="7" t="s">
        <v>3642</v>
      </c>
      <c r="B3527" s="7" t="s">
        <v>101</v>
      </c>
      <c r="C3527" s="7" t="n">
        <v>58</v>
      </c>
      <c r="D3527" s="7" t="s">
        <v>104</v>
      </c>
      <c r="E3527" s="7" t="n">
        <v>259</v>
      </c>
      <c r="F3527" s="7" t="n">
        <v>5</v>
      </c>
      <c r="G3527" s="14" t="n">
        <v>32796.67</v>
      </c>
      <c r="H3527" s="14" t="n">
        <v>67461.49</v>
      </c>
      <c r="I3527" s="14" t="n">
        <v>0</v>
      </c>
      <c r="J3527" s="14" t="n">
        <v>0</v>
      </c>
      <c r="K3527" s="14" t="n">
        <v>655400</v>
      </c>
      <c r="L3527" s="14" t="n">
        <v>0</v>
      </c>
      <c r="M3527" s="14" t="n">
        <v>26700</v>
      </c>
      <c r="N3527" s="14" t="n">
        <v>30.6</v>
      </c>
      <c r="O3527" s="14" t="n">
        <v>6373.82</v>
      </c>
      <c r="P3527" s="7" t="n">
        <v>1</v>
      </c>
      <c r="Q3527" s="7" t="n">
        <v>106</v>
      </c>
      <c r="R3527" s="7" t="n">
        <v>0</v>
      </c>
      <c r="S3527" s="7" t="n">
        <v>0.479</v>
      </c>
      <c r="T3527" s="7" t="n">
        <v>1</v>
      </c>
      <c r="U3527" s="7" t="n">
        <v>0</v>
      </c>
      <c r="V3527" s="7" t="n">
        <v>0.0197</v>
      </c>
      <c r="W3527" s="7"/>
    </row>
    <row r="3528" customFormat="false" ht="15" hidden="false" customHeight="false" outlineLevel="0" collapsed="false">
      <c r="A3528" s="7" t="s">
        <v>3643</v>
      </c>
      <c r="B3528" s="7" t="s">
        <v>108</v>
      </c>
      <c r="C3528" s="7" t="n">
        <v>60</v>
      </c>
      <c r="D3528" s="7" t="s">
        <v>104</v>
      </c>
      <c r="E3528" s="7" t="n">
        <v>135</v>
      </c>
      <c r="F3528" s="7" t="n">
        <v>2</v>
      </c>
      <c r="G3528" s="14" t="n">
        <v>1002.63</v>
      </c>
      <c r="H3528" s="14" t="n">
        <v>9839.71</v>
      </c>
      <c r="I3528" s="14" t="n">
        <v>0</v>
      </c>
      <c r="J3528" s="14" t="n">
        <v>0</v>
      </c>
      <c r="K3528" s="14" t="n">
        <v>0</v>
      </c>
      <c r="L3528" s="14" t="n">
        <v>0</v>
      </c>
      <c r="M3528" s="14"/>
      <c r="N3528" s="14"/>
      <c r="O3528" s="14" t="n">
        <v>0</v>
      </c>
      <c r="P3528" s="7" t="n">
        <v>2</v>
      </c>
      <c r="Q3528" s="7" t="n">
        <v>16</v>
      </c>
      <c r="R3528" s="7" t="n">
        <v>6</v>
      </c>
      <c r="S3528" s="7" t="n">
        <v>0.78</v>
      </c>
      <c r="T3528" s="7" t="n">
        <v>0</v>
      </c>
      <c r="U3528" s="7" t="n">
        <v>1</v>
      </c>
      <c r="V3528" s="7" t="n">
        <v>0.0202</v>
      </c>
      <c r="W3528" s="7"/>
    </row>
    <row r="3529" customFormat="false" ht="15" hidden="false" customHeight="false" outlineLevel="0" collapsed="false">
      <c r="A3529" s="7" t="s">
        <v>3644</v>
      </c>
      <c r="B3529" s="7" t="s">
        <v>108</v>
      </c>
      <c r="C3529" s="7" t="n">
        <v>42</v>
      </c>
      <c r="D3529" s="7" t="s">
        <v>104</v>
      </c>
      <c r="E3529" s="7" t="n">
        <v>3</v>
      </c>
      <c r="F3529" s="7" t="n">
        <v>2</v>
      </c>
      <c r="G3529" s="14" t="n">
        <v>1983.76</v>
      </c>
      <c r="H3529" s="14" t="n">
        <v>8900.99</v>
      </c>
      <c r="I3529" s="14" t="n">
        <v>0</v>
      </c>
      <c r="J3529" s="14" t="n">
        <v>0</v>
      </c>
      <c r="K3529" s="14" t="n">
        <v>0</v>
      </c>
      <c r="L3529" s="14" t="n">
        <v>0</v>
      </c>
      <c r="M3529" s="14"/>
      <c r="N3529" s="14"/>
      <c r="O3529" s="14" t="n">
        <v>0</v>
      </c>
      <c r="P3529" s="7" t="n">
        <v>2</v>
      </c>
      <c r="Q3529" s="7" t="n">
        <v>38</v>
      </c>
      <c r="R3529" s="7" t="n">
        <v>8</v>
      </c>
      <c r="S3529" s="7" t="n">
        <v>0.516</v>
      </c>
      <c r="T3529" s="7" t="n">
        <v>0</v>
      </c>
      <c r="U3529" s="7" t="n">
        <v>0</v>
      </c>
      <c r="V3529" s="7" t="n">
        <v>0.0233</v>
      </c>
      <c r="W3529" s="7"/>
    </row>
    <row r="3530" customFormat="false" ht="15" hidden="false" customHeight="false" outlineLevel="0" collapsed="false">
      <c r="A3530" s="7" t="s">
        <v>3645</v>
      </c>
      <c r="B3530" s="7" t="s">
        <v>106</v>
      </c>
      <c r="C3530" s="7" t="n">
        <v>36</v>
      </c>
      <c r="D3530" s="7" t="s">
        <v>104</v>
      </c>
      <c r="E3530" s="7" t="n">
        <v>76</v>
      </c>
      <c r="F3530" s="7" t="n">
        <v>3</v>
      </c>
      <c r="G3530" s="14" t="n">
        <v>6338.7</v>
      </c>
      <c r="H3530" s="14" t="n">
        <v>10411.48</v>
      </c>
      <c r="I3530" s="14" t="n">
        <v>0</v>
      </c>
      <c r="J3530" s="14" t="n">
        <v>0</v>
      </c>
      <c r="K3530" s="14" t="n">
        <v>0</v>
      </c>
      <c r="L3530" s="14" t="n">
        <v>0</v>
      </c>
      <c r="M3530" s="14" t="n">
        <v>7300</v>
      </c>
      <c r="N3530" s="14" t="n">
        <v>24</v>
      </c>
      <c r="O3530" s="14" t="n">
        <v>872.68</v>
      </c>
      <c r="P3530" s="7" t="n">
        <v>5</v>
      </c>
      <c r="Q3530" s="7" t="n">
        <v>77</v>
      </c>
      <c r="R3530" s="7" t="n">
        <v>0</v>
      </c>
      <c r="S3530" s="7" t="n">
        <v>0.555</v>
      </c>
      <c r="T3530" s="7" t="n">
        <v>0</v>
      </c>
      <c r="U3530" s="7" t="n">
        <v>0</v>
      </c>
      <c r="V3530" s="7" t="n">
        <v>0.0254</v>
      </c>
      <c r="W3530" s="7"/>
    </row>
    <row r="3531" customFormat="false" ht="15" hidden="false" customHeight="false" outlineLevel="0" collapsed="false">
      <c r="A3531" s="7" t="s">
        <v>3646</v>
      </c>
      <c r="B3531" s="7" t="s">
        <v>101</v>
      </c>
      <c r="C3531" s="7" t="n">
        <v>64</v>
      </c>
      <c r="D3531" s="7" t="s">
        <v>104</v>
      </c>
      <c r="E3531" s="7" t="n">
        <v>172</v>
      </c>
      <c r="F3531" s="7" t="n">
        <v>4</v>
      </c>
      <c r="G3531" s="14" t="n">
        <v>3329.19</v>
      </c>
      <c r="H3531" s="14" t="n">
        <v>18745.61</v>
      </c>
      <c r="I3531" s="14" t="n">
        <v>83200</v>
      </c>
      <c r="J3531" s="14" t="n">
        <v>0</v>
      </c>
      <c r="K3531" s="14" t="n">
        <v>0</v>
      </c>
      <c r="L3531" s="14" t="n">
        <v>0</v>
      </c>
      <c r="M3531" s="14" t="n">
        <v>16700</v>
      </c>
      <c r="N3531" s="14" t="n">
        <v>27.9</v>
      </c>
      <c r="O3531" s="14" t="n">
        <v>223.34</v>
      </c>
      <c r="P3531" s="7" t="n">
        <v>1</v>
      </c>
      <c r="Q3531" s="7" t="n">
        <v>16</v>
      </c>
      <c r="R3531" s="7" t="n">
        <v>8</v>
      </c>
      <c r="S3531" s="7" t="n">
        <v>0.562</v>
      </c>
      <c r="T3531" s="7" t="n">
        <v>0</v>
      </c>
      <c r="U3531" s="7" t="n">
        <v>0</v>
      </c>
      <c r="V3531" s="7" t="n">
        <v>0.0159</v>
      </c>
      <c r="W3531" s="7"/>
    </row>
    <row r="3532" customFormat="false" ht="15" hidden="false" customHeight="false" outlineLevel="0" collapsed="false">
      <c r="A3532" s="7" t="s">
        <v>3647</v>
      </c>
      <c r="B3532" s="7" t="s">
        <v>108</v>
      </c>
      <c r="C3532" s="7" t="n">
        <v>43</v>
      </c>
      <c r="D3532" s="7" t="s">
        <v>102</v>
      </c>
      <c r="E3532" s="7" t="n">
        <v>142</v>
      </c>
      <c r="F3532" s="7" t="n">
        <v>2</v>
      </c>
      <c r="G3532" s="14" t="n">
        <v>1807.04</v>
      </c>
      <c r="H3532" s="14" t="n">
        <v>0</v>
      </c>
      <c r="I3532" s="14" t="n">
        <v>0</v>
      </c>
      <c r="J3532" s="14" t="n">
        <v>0</v>
      </c>
      <c r="K3532" s="14" t="n">
        <v>0</v>
      </c>
      <c r="L3532" s="14" t="n">
        <v>0</v>
      </c>
      <c r="M3532" s="14" t="n">
        <v>3500</v>
      </c>
      <c r="N3532" s="14" t="n">
        <v>60.5</v>
      </c>
      <c r="O3532" s="14" t="n">
        <v>553.46</v>
      </c>
      <c r="P3532" s="7" t="n">
        <v>11</v>
      </c>
      <c r="Q3532" s="7" t="n">
        <v>34</v>
      </c>
      <c r="R3532" s="7" t="n">
        <v>9</v>
      </c>
      <c r="S3532" s="7" t="n">
        <v>0.457</v>
      </c>
      <c r="T3532" s="7" t="n">
        <v>0</v>
      </c>
      <c r="U3532" s="7" t="n">
        <v>0</v>
      </c>
      <c r="V3532" s="7" t="n">
        <v>0.0812</v>
      </c>
      <c r="W3532" s="7"/>
    </row>
    <row r="3533" customFormat="false" ht="15" hidden="false" customHeight="false" outlineLevel="0" collapsed="false">
      <c r="A3533" s="7" t="s">
        <v>3648</v>
      </c>
      <c r="B3533" s="7" t="s">
        <v>108</v>
      </c>
      <c r="C3533" s="7" t="n">
        <v>22</v>
      </c>
      <c r="D3533" s="7" t="s">
        <v>102</v>
      </c>
      <c r="E3533" s="7" t="n">
        <v>13</v>
      </c>
      <c r="F3533" s="7" t="n">
        <v>2</v>
      </c>
      <c r="G3533" s="14" t="n">
        <v>2856.49</v>
      </c>
      <c r="H3533" s="14" t="n">
        <v>7557.38</v>
      </c>
      <c r="I3533" s="14" t="n">
        <v>0</v>
      </c>
      <c r="J3533" s="14" t="n">
        <v>0</v>
      </c>
      <c r="K3533" s="14" t="n">
        <v>0</v>
      </c>
      <c r="L3533" s="14" t="n">
        <v>0</v>
      </c>
      <c r="M3533" s="14"/>
      <c r="N3533" s="14"/>
      <c r="O3533" s="14" t="n">
        <v>0</v>
      </c>
      <c r="P3533" s="7" t="n">
        <v>26</v>
      </c>
      <c r="Q3533" s="7" t="n">
        <v>9</v>
      </c>
      <c r="R3533" s="7" t="n">
        <v>0</v>
      </c>
      <c r="S3533" s="7" t="n">
        <v>0.817</v>
      </c>
      <c r="T3533" s="7" t="n">
        <v>0</v>
      </c>
      <c r="U3533" s="7" t="n">
        <v>0</v>
      </c>
      <c r="V3533" s="7" t="n">
        <v>0.142</v>
      </c>
      <c r="W3533" s="7"/>
    </row>
    <row r="3534" customFormat="false" ht="15" hidden="false" customHeight="false" outlineLevel="0" collapsed="false">
      <c r="A3534" s="7" t="s">
        <v>3649</v>
      </c>
      <c r="B3534" s="7" t="s">
        <v>101</v>
      </c>
      <c r="C3534" s="7" t="n">
        <v>55</v>
      </c>
      <c r="D3534" s="7" t="s">
        <v>102</v>
      </c>
      <c r="E3534" s="7" t="n">
        <v>141</v>
      </c>
      <c r="F3534" s="7" t="n">
        <v>2</v>
      </c>
      <c r="G3534" s="14" t="n">
        <v>5681.54</v>
      </c>
      <c r="H3534" s="14" t="n">
        <v>37120.44</v>
      </c>
      <c r="I3534" s="14" t="n">
        <v>0</v>
      </c>
      <c r="J3534" s="14" t="n">
        <v>0</v>
      </c>
      <c r="K3534" s="14" t="n">
        <v>0</v>
      </c>
      <c r="L3534" s="14" t="n">
        <v>0</v>
      </c>
      <c r="M3534" s="14"/>
      <c r="N3534" s="14"/>
      <c r="O3534" s="14" t="n">
        <v>0</v>
      </c>
      <c r="P3534" s="7" t="n">
        <v>20</v>
      </c>
      <c r="Q3534" s="7" t="n">
        <v>11</v>
      </c>
      <c r="R3534" s="7" t="n">
        <v>0</v>
      </c>
      <c r="S3534" s="7" t="n">
        <v>0.479</v>
      </c>
      <c r="T3534" s="7" t="n">
        <v>0</v>
      </c>
      <c r="U3534" s="7" t="n">
        <v>0</v>
      </c>
      <c r="V3534" s="7" t="n">
        <v>0.1251</v>
      </c>
      <c r="W3534" s="7"/>
    </row>
    <row r="3535" customFormat="false" ht="15" hidden="false" customHeight="false" outlineLevel="0" collapsed="false">
      <c r="A3535" s="7" t="s">
        <v>3650</v>
      </c>
      <c r="B3535" s="7" t="s">
        <v>106</v>
      </c>
      <c r="C3535" s="7" t="n">
        <v>40</v>
      </c>
      <c r="D3535" s="7" t="s">
        <v>102</v>
      </c>
      <c r="E3535" s="7" t="n">
        <v>41</v>
      </c>
      <c r="F3535" s="7" t="n">
        <v>3</v>
      </c>
      <c r="G3535" s="14" t="n">
        <v>2538.83</v>
      </c>
      <c r="H3535" s="14" t="n">
        <v>86307.88</v>
      </c>
      <c r="I3535" s="14" t="n">
        <v>73200</v>
      </c>
      <c r="J3535" s="14" t="n">
        <v>0</v>
      </c>
      <c r="K3535" s="14" t="n">
        <v>0</v>
      </c>
      <c r="L3535" s="14" t="n">
        <v>0</v>
      </c>
      <c r="M3535" s="14"/>
      <c r="N3535" s="14"/>
      <c r="O3535" s="14" t="n">
        <v>0</v>
      </c>
      <c r="P3535" s="7" t="n">
        <v>11</v>
      </c>
      <c r="Q3535" s="7" t="n">
        <v>5</v>
      </c>
      <c r="R3535" s="7" t="n">
        <v>9</v>
      </c>
      <c r="S3535" s="7" t="n">
        <v>0.885</v>
      </c>
      <c r="T3535" s="7" t="n">
        <v>0</v>
      </c>
      <c r="U3535" s="7" t="n">
        <v>0</v>
      </c>
      <c r="V3535" s="7" t="n">
        <v>0.1619</v>
      </c>
      <c r="W3535" s="7"/>
    </row>
    <row r="3536" customFormat="false" ht="15" hidden="false" customHeight="false" outlineLevel="0" collapsed="false">
      <c r="A3536" s="7" t="s">
        <v>3651</v>
      </c>
      <c r="B3536" s="7" t="s">
        <v>128</v>
      </c>
      <c r="C3536" s="7" t="n">
        <v>48</v>
      </c>
      <c r="D3536" s="7" t="s">
        <v>102</v>
      </c>
      <c r="E3536" s="7" t="n">
        <v>212</v>
      </c>
      <c r="F3536" s="7" t="n">
        <v>4</v>
      </c>
      <c r="G3536" s="14" t="n">
        <v>9976.85</v>
      </c>
      <c r="H3536" s="14" t="n">
        <v>11555.33</v>
      </c>
      <c r="I3536" s="14" t="n">
        <v>0</v>
      </c>
      <c r="J3536" s="14" t="n">
        <v>0</v>
      </c>
      <c r="K3536" s="14" t="n">
        <v>92300</v>
      </c>
      <c r="L3536" s="14" t="n">
        <v>0</v>
      </c>
      <c r="M3536" s="14"/>
      <c r="N3536" s="14"/>
      <c r="O3536" s="14" t="n">
        <v>0</v>
      </c>
      <c r="P3536" s="7" t="n">
        <v>9</v>
      </c>
      <c r="Q3536" s="7" t="n">
        <v>15</v>
      </c>
      <c r="R3536" s="7" t="n">
        <v>0</v>
      </c>
      <c r="S3536" s="7" t="n">
        <v>0.769</v>
      </c>
      <c r="T3536" s="7" t="n">
        <v>0</v>
      </c>
      <c r="U3536" s="7" t="n">
        <v>0</v>
      </c>
      <c r="V3536" s="7" t="n">
        <v>0.046</v>
      </c>
      <c r="W3536" s="7"/>
    </row>
    <row r="3537" customFormat="false" ht="15" hidden="false" customHeight="false" outlineLevel="0" collapsed="false">
      <c r="A3537" s="7" t="s">
        <v>3652</v>
      </c>
      <c r="B3537" s="7" t="s">
        <v>106</v>
      </c>
      <c r="C3537" s="7" t="n">
        <v>29</v>
      </c>
      <c r="D3537" s="7" t="s">
        <v>102</v>
      </c>
      <c r="E3537" s="7" t="n">
        <v>3</v>
      </c>
      <c r="F3537" s="7" t="n">
        <v>1</v>
      </c>
      <c r="G3537" s="14" t="n">
        <v>345.49</v>
      </c>
      <c r="H3537" s="14" t="n">
        <v>0</v>
      </c>
      <c r="I3537" s="14" t="n">
        <v>0</v>
      </c>
      <c r="J3537" s="14" t="n">
        <v>0</v>
      </c>
      <c r="K3537" s="14" t="n">
        <v>0</v>
      </c>
      <c r="L3537" s="14" t="n">
        <v>0</v>
      </c>
      <c r="M3537" s="14"/>
      <c r="N3537" s="14"/>
      <c r="O3537" s="14" t="n">
        <v>0</v>
      </c>
      <c r="P3537" s="7" t="n">
        <v>15</v>
      </c>
      <c r="Q3537" s="7" t="n">
        <v>20</v>
      </c>
      <c r="R3537" s="7" t="n">
        <v>0</v>
      </c>
      <c r="S3537" s="7" t="n">
        <v>0.798</v>
      </c>
      <c r="T3537" s="7" t="n">
        <v>0</v>
      </c>
      <c r="U3537" s="7" t="n">
        <v>0</v>
      </c>
      <c r="V3537" s="7" t="n">
        <v>0.1288</v>
      </c>
      <c r="W3537" s="7"/>
    </row>
    <row r="3538" customFormat="false" ht="15" hidden="false" customHeight="false" outlineLevel="0" collapsed="false">
      <c r="A3538" s="7" t="s">
        <v>3653</v>
      </c>
      <c r="B3538" s="7" t="s">
        <v>101</v>
      </c>
      <c r="C3538" s="7" t="n">
        <v>46</v>
      </c>
      <c r="D3538" s="7" t="s">
        <v>104</v>
      </c>
      <c r="E3538" s="7" t="n">
        <v>87</v>
      </c>
      <c r="F3538" s="7" t="n">
        <v>2</v>
      </c>
      <c r="G3538" s="14" t="n">
        <v>5526.97</v>
      </c>
      <c r="H3538" s="14" t="n">
        <v>54653.22</v>
      </c>
      <c r="I3538" s="14" t="n">
        <v>0</v>
      </c>
      <c r="J3538" s="14" t="n">
        <v>0</v>
      </c>
      <c r="K3538" s="14" t="n">
        <v>0</v>
      </c>
      <c r="L3538" s="14" t="n">
        <v>0</v>
      </c>
      <c r="M3538" s="14"/>
      <c r="N3538" s="14"/>
      <c r="O3538" s="14" t="n">
        <v>0</v>
      </c>
      <c r="P3538" s="7" t="n">
        <v>21</v>
      </c>
      <c r="Q3538" s="7" t="n">
        <v>9</v>
      </c>
      <c r="R3538" s="7" t="n">
        <v>11</v>
      </c>
      <c r="S3538" s="7" t="n">
        <v>0.927</v>
      </c>
      <c r="T3538" s="7" t="n">
        <v>0</v>
      </c>
      <c r="U3538" s="7" t="n">
        <v>0</v>
      </c>
      <c r="V3538" s="7" t="n">
        <v>0.0591</v>
      </c>
      <c r="W3538" s="7"/>
    </row>
    <row r="3539" customFormat="false" ht="15" hidden="false" customHeight="false" outlineLevel="0" collapsed="false">
      <c r="A3539" s="7" t="s">
        <v>3654</v>
      </c>
      <c r="B3539" s="7" t="s">
        <v>101</v>
      </c>
      <c r="C3539" s="7" t="n">
        <v>67</v>
      </c>
      <c r="D3539" s="7" t="s">
        <v>102</v>
      </c>
      <c r="E3539" s="7" t="n">
        <v>265</v>
      </c>
      <c r="F3539" s="7" t="n">
        <v>4</v>
      </c>
      <c r="G3539" s="14" t="n">
        <v>6136.12</v>
      </c>
      <c r="H3539" s="14" t="n">
        <v>8373.51</v>
      </c>
      <c r="I3539" s="14" t="n">
        <v>47300</v>
      </c>
      <c r="J3539" s="14" t="n">
        <v>46565.23</v>
      </c>
      <c r="K3539" s="14" t="n">
        <v>0</v>
      </c>
      <c r="L3539" s="14" t="n">
        <v>0</v>
      </c>
      <c r="M3539" s="14"/>
      <c r="N3539" s="14"/>
      <c r="O3539" s="14" t="n">
        <v>0</v>
      </c>
      <c r="P3539" s="7" t="n">
        <v>14</v>
      </c>
      <c r="Q3539" s="7" t="n">
        <v>18</v>
      </c>
      <c r="R3539" s="7" t="n">
        <v>0</v>
      </c>
      <c r="S3539" s="7" t="n">
        <v>0.42</v>
      </c>
      <c r="T3539" s="7" t="n">
        <v>1</v>
      </c>
      <c r="U3539" s="7" t="n">
        <v>0</v>
      </c>
      <c r="V3539" s="7" t="n">
        <v>0.0877</v>
      </c>
      <c r="W3539" s="7"/>
    </row>
    <row r="3540" customFormat="false" ht="15" hidden="false" customHeight="false" outlineLevel="0" collapsed="false">
      <c r="A3540" s="7" t="s">
        <v>3655</v>
      </c>
      <c r="B3540" s="7" t="s">
        <v>101</v>
      </c>
      <c r="C3540" s="7" t="n">
        <v>53</v>
      </c>
      <c r="D3540" s="7" t="s">
        <v>104</v>
      </c>
      <c r="E3540" s="7" t="n">
        <v>100</v>
      </c>
      <c r="F3540" s="7" t="n">
        <v>2</v>
      </c>
      <c r="G3540" s="14" t="n">
        <v>3240.23</v>
      </c>
      <c r="H3540" s="14" t="n">
        <v>0</v>
      </c>
      <c r="I3540" s="14" t="n">
        <v>0</v>
      </c>
      <c r="J3540" s="14" t="n">
        <v>0</v>
      </c>
      <c r="K3540" s="14" t="n">
        <v>165700</v>
      </c>
      <c r="L3540" s="14" t="n">
        <v>0</v>
      </c>
      <c r="M3540" s="14"/>
      <c r="N3540" s="14"/>
      <c r="O3540" s="14" t="n">
        <v>0</v>
      </c>
      <c r="P3540" s="7" t="n">
        <v>13</v>
      </c>
      <c r="Q3540" s="7" t="n">
        <v>36</v>
      </c>
      <c r="R3540" s="7" t="n">
        <v>12</v>
      </c>
      <c r="S3540" s="7" t="n">
        <v>0.881</v>
      </c>
      <c r="T3540" s="7" t="n">
        <v>0</v>
      </c>
      <c r="U3540" s="7" t="n">
        <v>0</v>
      </c>
      <c r="V3540" s="7" t="n">
        <v>0.0314</v>
      </c>
      <c r="W3540" s="7"/>
    </row>
    <row r="3541" customFormat="false" ht="15" hidden="false" customHeight="false" outlineLevel="0" collapsed="false">
      <c r="A3541" s="7" t="s">
        <v>3656</v>
      </c>
      <c r="B3541" s="7" t="s">
        <v>106</v>
      </c>
      <c r="C3541" s="7" t="n">
        <v>27</v>
      </c>
      <c r="D3541" s="7" t="s">
        <v>104</v>
      </c>
      <c r="E3541" s="7" t="n">
        <v>34</v>
      </c>
      <c r="F3541" s="7" t="n">
        <v>2</v>
      </c>
      <c r="G3541" s="14" t="n">
        <v>6263.64</v>
      </c>
      <c r="H3541" s="14" t="n">
        <v>46444.54</v>
      </c>
      <c r="I3541" s="14" t="n">
        <v>0</v>
      </c>
      <c r="J3541" s="14" t="n">
        <v>0</v>
      </c>
      <c r="K3541" s="14" t="n">
        <v>0</v>
      </c>
      <c r="L3541" s="14" t="n">
        <v>0</v>
      </c>
      <c r="M3541" s="14"/>
      <c r="N3541" s="14"/>
      <c r="O3541" s="14" t="n">
        <v>0</v>
      </c>
      <c r="P3541" s="7" t="n">
        <v>7</v>
      </c>
      <c r="Q3541" s="7" t="n">
        <v>46</v>
      </c>
      <c r="R3541" s="7" t="n">
        <v>24</v>
      </c>
      <c r="S3541" s="7" t="n">
        <v>0.8</v>
      </c>
      <c r="T3541" s="7" t="n">
        <v>0</v>
      </c>
      <c r="U3541" s="7" t="n">
        <v>0</v>
      </c>
      <c r="V3541" s="7" t="n">
        <v>0.0362</v>
      </c>
      <c r="W3541" s="7"/>
    </row>
    <row r="3542" customFormat="false" ht="15" hidden="false" customHeight="false" outlineLevel="0" collapsed="false">
      <c r="A3542" s="7" t="s">
        <v>3657</v>
      </c>
      <c r="B3542" s="7" t="s">
        <v>101</v>
      </c>
      <c r="C3542" s="7" t="n">
        <v>19</v>
      </c>
      <c r="D3542" s="7" t="s">
        <v>102</v>
      </c>
      <c r="E3542" s="7" t="n">
        <v>9</v>
      </c>
      <c r="F3542" s="7" t="n">
        <v>1</v>
      </c>
      <c r="G3542" s="14" t="n">
        <v>3461.93</v>
      </c>
      <c r="H3542" s="14" t="n">
        <v>0</v>
      </c>
      <c r="I3542" s="14" t="n">
        <v>0</v>
      </c>
      <c r="J3542" s="14" t="n">
        <v>0</v>
      </c>
      <c r="K3542" s="14" t="n">
        <v>0</v>
      </c>
      <c r="L3542" s="14" t="n">
        <v>0</v>
      </c>
      <c r="M3542" s="14"/>
      <c r="N3542" s="14"/>
      <c r="O3542" s="14" t="n">
        <v>0</v>
      </c>
      <c r="P3542" s="7" t="n">
        <v>2</v>
      </c>
      <c r="Q3542" s="7" t="n">
        <v>30</v>
      </c>
      <c r="R3542" s="7" t="n">
        <v>19</v>
      </c>
      <c r="S3542" s="7" t="n">
        <v>0.755</v>
      </c>
      <c r="T3542" s="7" t="n">
        <v>1</v>
      </c>
      <c r="U3542" s="7" t="n">
        <v>1</v>
      </c>
      <c r="V3542" s="7" t="n">
        <v>0.2523</v>
      </c>
      <c r="W3542" s="7"/>
    </row>
    <row r="3543" customFormat="false" ht="15" hidden="false" customHeight="false" outlineLevel="0" collapsed="false">
      <c r="A3543" s="7" t="s">
        <v>3658</v>
      </c>
      <c r="B3543" s="7" t="s">
        <v>106</v>
      </c>
      <c r="C3543" s="7" t="n">
        <v>45</v>
      </c>
      <c r="D3543" s="7" t="s">
        <v>104</v>
      </c>
      <c r="E3543" s="7" t="n">
        <v>137</v>
      </c>
      <c r="F3543" s="7" t="n">
        <v>4</v>
      </c>
      <c r="G3543" s="14" t="n">
        <v>32755.22</v>
      </c>
      <c r="H3543" s="14" t="n">
        <v>82902.9</v>
      </c>
      <c r="I3543" s="14" t="n">
        <v>0</v>
      </c>
      <c r="J3543" s="14" t="n">
        <v>0</v>
      </c>
      <c r="K3543" s="14" t="n">
        <v>407500</v>
      </c>
      <c r="L3543" s="14" t="n">
        <v>0</v>
      </c>
      <c r="M3543" s="14" t="n">
        <v>26600</v>
      </c>
      <c r="N3543" s="14" t="n">
        <v>44.8</v>
      </c>
      <c r="O3543" s="14" t="n">
        <v>1986.2</v>
      </c>
      <c r="P3543" s="7" t="n">
        <v>15</v>
      </c>
      <c r="Q3543" s="7" t="n">
        <v>51</v>
      </c>
      <c r="R3543" s="7" t="n">
        <v>9</v>
      </c>
      <c r="S3543" s="7" t="n">
        <v>0.655</v>
      </c>
      <c r="T3543" s="7" t="n">
        <v>0</v>
      </c>
      <c r="U3543" s="7" t="n">
        <v>0</v>
      </c>
      <c r="V3543" s="7" t="n">
        <v>0.0163</v>
      </c>
      <c r="W3543" s="7"/>
    </row>
    <row r="3544" customFormat="false" ht="15" hidden="false" customHeight="false" outlineLevel="0" collapsed="false">
      <c r="A3544" s="7" t="s">
        <v>3659</v>
      </c>
      <c r="B3544" s="7" t="s">
        <v>108</v>
      </c>
      <c r="C3544" s="7" t="n">
        <v>31</v>
      </c>
      <c r="D3544" s="7" t="s">
        <v>104</v>
      </c>
      <c r="E3544" s="7" t="n">
        <v>90</v>
      </c>
      <c r="F3544" s="7" t="n">
        <v>2</v>
      </c>
      <c r="G3544" s="14" t="n">
        <v>1198.58</v>
      </c>
      <c r="H3544" s="14" t="n">
        <v>5715.28</v>
      </c>
      <c r="I3544" s="14" t="n">
        <v>0</v>
      </c>
      <c r="J3544" s="14" t="n">
        <v>0</v>
      </c>
      <c r="K3544" s="14" t="n">
        <v>0</v>
      </c>
      <c r="L3544" s="14" t="n">
        <v>0</v>
      </c>
      <c r="M3544" s="14"/>
      <c r="N3544" s="14"/>
      <c r="O3544" s="14" t="n">
        <v>0</v>
      </c>
      <c r="P3544" s="7" t="n">
        <v>37</v>
      </c>
      <c r="Q3544" s="7" t="n">
        <v>30</v>
      </c>
      <c r="R3544" s="7" t="n">
        <v>18</v>
      </c>
      <c r="S3544" s="7" t="n">
        <v>0.926</v>
      </c>
      <c r="T3544" s="7" t="n">
        <v>1</v>
      </c>
      <c r="U3544" s="7" t="n">
        <v>0</v>
      </c>
      <c r="V3544" s="7" t="n">
        <v>0.052</v>
      </c>
      <c r="W3544" s="7"/>
    </row>
    <row r="3545" customFormat="false" ht="15" hidden="false" customHeight="false" outlineLevel="0" collapsed="false">
      <c r="A3545" s="7" t="s">
        <v>3660</v>
      </c>
      <c r="B3545" s="7" t="s">
        <v>101</v>
      </c>
      <c r="C3545" s="7" t="n">
        <v>54</v>
      </c>
      <c r="D3545" s="7" t="s">
        <v>102</v>
      </c>
      <c r="E3545" s="7" t="n">
        <v>99</v>
      </c>
      <c r="F3545" s="7" t="n">
        <v>2</v>
      </c>
      <c r="G3545" s="14" t="n">
        <v>4273.42</v>
      </c>
      <c r="H3545" s="14" t="n">
        <v>0</v>
      </c>
      <c r="I3545" s="14" t="n">
        <v>33600</v>
      </c>
      <c r="J3545" s="14" t="n">
        <v>0</v>
      </c>
      <c r="K3545" s="14" t="n">
        <v>0</v>
      </c>
      <c r="L3545" s="14" t="n">
        <v>0</v>
      </c>
      <c r="M3545" s="14"/>
      <c r="N3545" s="14"/>
      <c r="O3545" s="14" t="n">
        <v>0</v>
      </c>
      <c r="P3545" s="7" t="n">
        <v>36</v>
      </c>
      <c r="Q3545" s="7" t="n">
        <v>9</v>
      </c>
      <c r="R3545" s="7" t="n">
        <v>10</v>
      </c>
      <c r="S3545" s="7" t="n">
        <v>0.794</v>
      </c>
      <c r="T3545" s="7" t="n">
        <v>1</v>
      </c>
      <c r="U3545" s="7" t="n">
        <v>0</v>
      </c>
      <c r="V3545" s="7" t="n">
        <v>0.2926</v>
      </c>
      <c r="W3545" s="7"/>
    </row>
    <row r="3546" customFormat="false" ht="15" hidden="false" customHeight="false" outlineLevel="0" collapsed="false">
      <c r="A3546" s="7" t="s">
        <v>3661</v>
      </c>
      <c r="B3546" s="7" t="s">
        <v>106</v>
      </c>
      <c r="C3546" s="7" t="n">
        <v>52</v>
      </c>
      <c r="D3546" s="7" t="s">
        <v>104</v>
      </c>
      <c r="E3546" s="7" t="n">
        <v>67</v>
      </c>
      <c r="F3546" s="7" t="n">
        <v>2</v>
      </c>
      <c r="G3546" s="14" t="n">
        <v>6284.71</v>
      </c>
      <c r="H3546" s="14" t="n">
        <v>0</v>
      </c>
      <c r="I3546" s="14" t="n">
        <v>0</v>
      </c>
      <c r="J3546" s="14" t="n">
        <v>0</v>
      </c>
      <c r="K3546" s="14" t="n">
        <v>0</v>
      </c>
      <c r="L3546" s="14" t="n">
        <v>18440</v>
      </c>
      <c r="M3546" s="14"/>
      <c r="N3546" s="14"/>
      <c r="O3546" s="14" t="n">
        <v>0</v>
      </c>
      <c r="P3546" s="7" t="n">
        <v>9</v>
      </c>
      <c r="Q3546" s="7" t="n">
        <v>28</v>
      </c>
      <c r="R3546" s="7" t="n">
        <v>11</v>
      </c>
      <c r="S3546" s="7" t="n">
        <v>0.756</v>
      </c>
      <c r="T3546" s="7" t="n">
        <v>0</v>
      </c>
      <c r="U3546" s="7" t="n">
        <v>0</v>
      </c>
      <c r="V3546" s="7" t="n">
        <v>0.0318</v>
      </c>
      <c r="W3546" s="7"/>
    </row>
    <row r="3547" customFormat="false" ht="15" hidden="false" customHeight="false" outlineLevel="0" collapsed="false">
      <c r="A3547" s="7" t="s">
        <v>3662</v>
      </c>
      <c r="B3547" s="7" t="s">
        <v>101</v>
      </c>
      <c r="C3547" s="7" t="n">
        <v>72</v>
      </c>
      <c r="D3547" s="7" t="s">
        <v>104</v>
      </c>
      <c r="E3547" s="7" t="n">
        <v>72</v>
      </c>
      <c r="F3547" s="7" t="n">
        <v>3</v>
      </c>
      <c r="G3547" s="14" t="n">
        <v>2871.31</v>
      </c>
      <c r="H3547" s="14" t="n">
        <v>0</v>
      </c>
      <c r="I3547" s="14" t="n">
        <v>0</v>
      </c>
      <c r="J3547" s="14" t="n">
        <v>42127.15</v>
      </c>
      <c r="K3547" s="14" t="n">
        <v>0</v>
      </c>
      <c r="L3547" s="14" t="n">
        <v>14060</v>
      </c>
      <c r="M3547" s="14"/>
      <c r="N3547" s="14"/>
      <c r="O3547" s="14" t="n">
        <v>0</v>
      </c>
      <c r="P3547" s="7" t="n">
        <v>1</v>
      </c>
      <c r="Q3547" s="7" t="n">
        <v>32</v>
      </c>
      <c r="R3547" s="7" t="n">
        <v>3</v>
      </c>
      <c r="S3547" s="7" t="n">
        <v>0.051</v>
      </c>
      <c r="T3547" s="7" t="n">
        <v>2</v>
      </c>
      <c r="U3547" s="7" t="n">
        <v>0</v>
      </c>
      <c r="V3547" s="7" t="n">
        <v>0.1352</v>
      </c>
      <c r="W3547" s="7"/>
    </row>
    <row r="3548" customFormat="false" ht="15" hidden="false" customHeight="false" outlineLevel="0" collapsed="false">
      <c r="A3548" s="7" t="s">
        <v>3663</v>
      </c>
      <c r="B3548" s="7" t="s">
        <v>101</v>
      </c>
      <c r="C3548" s="7" t="n">
        <v>43</v>
      </c>
      <c r="D3548" s="7" t="s">
        <v>102</v>
      </c>
      <c r="E3548" s="7" t="n">
        <v>215</v>
      </c>
      <c r="F3548" s="7" t="n">
        <v>3</v>
      </c>
      <c r="G3548" s="14" t="n">
        <v>2285.92</v>
      </c>
      <c r="H3548" s="14" t="n">
        <v>15899.09</v>
      </c>
      <c r="I3548" s="14" t="n">
        <v>0</v>
      </c>
      <c r="J3548" s="14" t="n">
        <v>0</v>
      </c>
      <c r="K3548" s="14" t="n">
        <v>0</v>
      </c>
      <c r="L3548" s="14" t="n">
        <v>9750</v>
      </c>
      <c r="M3548" s="14"/>
      <c r="N3548" s="14"/>
      <c r="O3548" s="14" t="n">
        <v>0</v>
      </c>
      <c r="P3548" s="7" t="n">
        <v>53</v>
      </c>
      <c r="Q3548" s="7" t="n">
        <v>5</v>
      </c>
      <c r="R3548" s="7" t="n">
        <v>5</v>
      </c>
      <c r="S3548" s="7" t="n">
        <v>0.394</v>
      </c>
      <c r="T3548" s="7" t="n">
        <v>0</v>
      </c>
      <c r="U3548" s="7" t="n">
        <v>0</v>
      </c>
      <c r="V3548" s="7" t="n">
        <v>0.0837</v>
      </c>
      <c r="W3548" s="7"/>
    </row>
    <row r="3549" customFormat="false" ht="15" hidden="false" customHeight="false" outlineLevel="0" collapsed="false">
      <c r="A3549" s="7" t="s">
        <v>3664</v>
      </c>
      <c r="B3549" s="7" t="s">
        <v>128</v>
      </c>
      <c r="C3549" s="7" t="n">
        <v>40</v>
      </c>
      <c r="D3549" s="7" t="s">
        <v>104</v>
      </c>
      <c r="E3549" s="7" t="n">
        <v>1</v>
      </c>
      <c r="F3549" s="7" t="n">
        <v>2</v>
      </c>
      <c r="G3549" s="14" t="n">
        <v>1349.23</v>
      </c>
      <c r="H3549" s="14" t="n">
        <v>0</v>
      </c>
      <c r="I3549" s="14" t="n">
        <v>0</v>
      </c>
      <c r="J3549" s="14" t="n">
        <v>0</v>
      </c>
      <c r="K3549" s="14" t="n">
        <v>0</v>
      </c>
      <c r="L3549" s="14" t="n">
        <v>0</v>
      </c>
      <c r="M3549" s="14" t="n">
        <v>4700</v>
      </c>
      <c r="N3549" s="14" t="n">
        <v>34.4</v>
      </c>
      <c r="O3549" s="14" t="n">
        <v>0</v>
      </c>
      <c r="P3549" s="7" t="n">
        <v>260</v>
      </c>
      <c r="Q3549" s="7" t="n">
        <v>0</v>
      </c>
      <c r="R3549" s="7" t="n">
        <v>0</v>
      </c>
      <c r="S3549" s="7"/>
      <c r="T3549" s="7" t="n">
        <v>0</v>
      </c>
      <c r="U3549" s="7" t="n">
        <v>0</v>
      </c>
      <c r="V3549" s="7" t="n">
        <v>0.1245</v>
      </c>
      <c r="W3549" s="7"/>
    </row>
    <row r="3550" customFormat="false" ht="15" hidden="false" customHeight="false" outlineLevel="0" collapsed="false">
      <c r="A3550" s="7" t="s">
        <v>3665</v>
      </c>
      <c r="B3550" s="7" t="s">
        <v>101</v>
      </c>
      <c r="C3550" s="7" t="n">
        <v>38</v>
      </c>
      <c r="D3550" s="7" t="s">
        <v>102</v>
      </c>
      <c r="E3550" s="7" t="n">
        <v>159</v>
      </c>
      <c r="F3550" s="7" t="n">
        <v>4</v>
      </c>
      <c r="G3550" s="14" t="n">
        <v>7262.11</v>
      </c>
      <c r="H3550" s="14" t="n">
        <v>15544.42</v>
      </c>
      <c r="I3550" s="14" t="n">
        <v>0</v>
      </c>
      <c r="J3550" s="14" t="n">
        <v>0</v>
      </c>
      <c r="K3550" s="14" t="n">
        <v>177400</v>
      </c>
      <c r="L3550" s="14" t="n">
        <v>0</v>
      </c>
      <c r="M3550" s="14" t="n">
        <v>7700</v>
      </c>
      <c r="N3550" s="14" t="n">
        <v>22.4</v>
      </c>
      <c r="O3550" s="14" t="n">
        <v>0</v>
      </c>
      <c r="P3550" s="7" t="n">
        <v>210</v>
      </c>
      <c r="Q3550" s="7" t="n">
        <v>0</v>
      </c>
      <c r="R3550" s="7" t="n">
        <v>0</v>
      </c>
      <c r="S3550" s="7"/>
      <c r="T3550" s="7" t="n">
        <v>0</v>
      </c>
      <c r="U3550" s="7" t="n">
        <v>0</v>
      </c>
      <c r="V3550" s="7" t="n">
        <v>0.1791</v>
      </c>
      <c r="W3550" s="7"/>
    </row>
    <row r="3551" customFormat="false" ht="15" hidden="false" customHeight="false" outlineLevel="0" collapsed="false">
      <c r="A3551" s="7" t="s">
        <v>3666</v>
      </c>
      <c r="B3551" s="7" t="s">
        <v>106</v>
      </c>
      <c r="C3551" s="7" t="n">
        <v>73</v>
      </c>
      <c r="D3551" s="7" t="s">
        <v>102</v>
      </c>
      <c r="E3551" s="7" t="n">
        <v>234</v>
      </c>
      <c r="F3551" s="7" t="n">
        <v>3</v>
      </c>
      <c r="G3551" s="14" t="n">
        <v>1425.9</v>
      </c>
      <c r="H3551" s="14" t="n">
        <v>1120.42</v>
      </c>
      <c r="I3551" s="14" t="n">
        <v>3800</v>
      </c>
      <c r="J3551" s="14" t="n">
        <v>0</v>
      </c>
      <c r="K3551" s="14" t="n">
        <v>0</v>
      </c>
      <c r="L3551" s="14" t="n">
        <v>0</v>
      </c>
      <c r="M3551" s="14"/>
      <c r="N3551" s="14"/>
      <c r="O3551" s="14" t="n">
        <v>0</v>
      </c>
      <c r="P3551" s="7" t="n">
        <v>12</v>
      </c>
      <c r="Q3551" s="7" t="n">
        <v>17</v>
      </c>
      <c r="R3551" s="7" t="n">
        <v>2</v>
      </c>
      <c r="S3551" s="7" t="n">
        <v>0.713</v>
      </c>
      <c r="T3551" s="7" t="n">
        <v>0</v>
      </c>
      <c r="U3551" s="7" t="n">
        <v>0</v>
      </c>
      <c r="V3551" s="7" t="n">
        <v>0.0676</v>
      </c>
      <c r="W3551" s="7"/>
    </row>
    <row r="3552" customFormat="false" ht="15" hidden="false" customHeight="false" outlineLevel="0" collapsed="false">
      <c r="A3552" s="7" t="s">
        <v>3667</v>
      </c>
      <c r="B3552" s="7" t="s">
        <v>106</v>
      </c>
      <c r="C3552" s="7" t="n">
        <v>55</v>
      </c>
      <c r="D3552" s="7" t="s">
        <v>104</v>
      </c>
      <c r="E3552" s="7" t="n">
        <v>230</v>
      </c>
      <c r="F3552" s="7" t="n">
        <v>3</v>
      </c>
      <c r="G3552" s="14" t="n">
        <v>4702.57</v>
      </c>
      <c r="H3552" s="14" t="n">
        <v>0</v>
      </c>
      <c r="I3552" s="14" t="n">
        <v>92000</v>
      </c>
      <c r="J3552" s="14" t="n">
        <v>0</v>
      </c>
      <c r="K3552" s="14" t="n">
        <v>235800</v>
      </c>
      <c r="L3552" s="14" t="n">
        <v>0</v>
      </c>
      <c r="M3552" s="14"/>
      <c r="N3552" s="14"/>
      <c r="O3552" s="14" t="n">
        <v>0</v>
      </c>
      <c r="P3552" s="7" t="n">
        <v>2</v>
      </c>
      <c r="Q3552" s="7" t="n">
        <v>33</v>
      </c>
      <c r="R3552" s="7" t="n">
        <v>0</v>
      </c>
      <c r="S3552" s="7" t="n">
        <v>0.692</v>
      </c>
      <c r="T3552" s="7" t="n">
        <v>0</v>
      </c>
      <c r="U3552" s="7" t="n">
        <v>0</v>
      </c>
      <c r="V3552" s="7" t="n">
        <v>0.0315</v>
      </c>
      <c r="W3552" s="7"/>
    </row>
    <row r="3553" customFormat="false" ht="15" hidden="false" customHeight="false" outlineLevel="0" collapsed="false">
      <c r="A3553" s="7" t="s">
        <v>3668</v>
      </c>
      <c r="B3553" s="7" t="s">
        <v>106</v>
      </c>
      <c r="C3553" s="7" t="n">
        <v>19</v>
      </c>
      <c r="D3553" s="7" t="s">
        <v>104</v>
      </c>
      <c r="E3553" s="7" t="n">
        <v>4</v>
      </c>
      <c r="F3553" s="7" t="n">
        <v>4</v>
      </c>
      <c r="G3553" s="14" t="n">
        <v>451.96</v>
      </c>
      <c r="H3553" s="14" t="n">
        <v>6177.99</v>
      </c>
      <c r="I3553" s="14" t="n">
        <v>0</v>
      </c>
      <c r="J3553" s="14" t="n">
        <v>8514.35</v>
      </c>
      <c r="K3553" s="14" t="n">
        <v>19500</v>
      </c>
      <c r="L3553" s="14" t="n">
        <v>0</v>
      </c>
      <c r="M3553" s="14"/>
      <c r="N3553" s="14"/>
      <c r="O3553" s="14" t="n">
        <v>0</v>
      </c>
      <c r="P3553" s="7" t="n">
        <v>22</v>
      </c>
      <c r="Q3553" s="7" t="n">
        <v>25</v>
      </c>
      <c r="R3553" s="7" t="n">
        <v>9</v>
      </c>
      <c r="S3553" s="7" t="n">
        <v>1</v>
      </c>
      <c r="T3553" s="7" t="n">
        <v>0</v>
      </c>
      <c r="U3553" s="7" t="n">
        <v>0</v>
      </c>
      <c r="V3553" s="7" t="n">
        <v>0.0246</v>
      </c>
      <c r="W3553" s="7"/>
    </row>
    <row r="3554" customFormat="false" ht="15" hidden="false" customHeight="false" outlineLevel="0" collapsed="false">
      <c r="A3554" s="7" t="s">
        <v>3669</v>
      </c>
      <c r="B3554" s="7" t="s">
        <v>106</v>
      </c>
      <c r="C3554" s="7" t="n">
        <v>64</v>
      </c>
      <c r="D3554" s="7" t="s">
        <v>104</v>
      </c>
      <c r="E3554" s="7" t="n">
        <v>93</v>
      </c>
      <c r="F3554" s="7" t="n">
        <v>3</v>
      </c>
      <c r="G3554" s="14" t="n">
        <v>1864.85</v>
      </c>
      <c r="H3554" s="14" t="n">
        <v>5735.75</v>
      </c>
      <c r="I3554" s="14" t="n">
        <v>0</v>
      </c>
      <c r="J3554" s="14" t="n">
        <v>0</v>
      </c>
      <c r="K3554" s="14" t="n">
        <v>0</v>
      </c>
      <c r="L3554" s="14" t="n">
        <v>0</v>
      </c>
      <c r="M3554" s="14" t="n">
        <v>2600</v>
      </c>
      <c r="N3554" s="14" t="n">
        <v>58.7</v>
      </c>
      <c r="O3554" s="14" t="n">
        <v>96.96</v>
      </c>
      <c r="P3554" s="7" t="n">
        <v>34</v>
      </c>
      <c r="Q3554" s="7" t="n">
        <v>22</v>
      </c>
      <c r="R3554" s="7" t="n">
        <v>0</v>
      </c>
      <c r="S3554" s="7" t="n">
        <v>0.561</v>
      </c>
      <c r="T3554" s="7" t="n">
        <v>0</v>
      </c>
      <c r="U3554" s="7" t="n">
        <v>0</v>
      </c>
      <c r="V3554" s="7" t="n">
        <v>0.0301</v>
      </c>
      <c r="W3554" s="7"/>
    </row>
    <row r="3555" customFormat="false" ht="15" hidden="false" customHeight="false" outlineLevel="0" collapsed="false">
      <c r="A3555" s="7" t="s">
        <v>3670</v>
      </c>
      <c r="B3555" s="7" t="s">
        <v>108</v>
      </c>
      <c r="C3555" s="7" t="n">
        <v>61</v>
      </c>
      <c r="D3555" s="7" t="s">
        <v>104</v>
      </c>
      <c r="E3555" s="7" t="n">
        <v>131</v>
      </c>
      <c r="F3555" s="7" t="n">
        <v>3</v>
      </c>
      <c r="G3555" s="14" t="n">
        <v>10659.76</v>
      </c>
      <c r="H3555" s="14" t="n">
        <v>25321.28</v>
      </c>
      <c r="I3555" s="14" t="n">
        <v>0</v>
      </c>
      <c r="J3555" s="14" t="n">
        <v>0</v>
      </c>
      <c r="K3555" s="14" t="n">
        <v>135000</v>
      </c>
      <c r="L3555" s="14" t="n">
        <v>0</v>
      </c>
      <c r="M3555" s="14"/>
      <c r="N3555" s="14"/>
      <c r="O3555" s="14" t="n">
        <v>0</v>
      </c>
      <c r="P3555" s="7" t="n">
        <v>23</v>
      </c>
      <c r="Q3555" s="7" t="n">
        <v>35</v>
      </c>
      <c r="R3555" s="7" t="n">
        <v>0</v>
      </c>
      <c r="S3555" s="7" t="n">
        <v>0.814</v>
      </c>
      <c r="T3555" s="7" t="n">
        <v>1</v>
      </c>
      <c r="U3555" s="7" t="n">
        <v>0</v>
      </c>
      <c r="V3555" s="7" t="n">
        <v>0.06</v>
      </c>
      <c r="W3555" s="7"/>
    </row>
    <row r="3556" customFormat="false" ht="15" hidden="false" customHeight="false" outlineLevel="0" collapsed="false">
      <c r="A3556" s="7" t="s">
        <v>3671</v>
      </c>
      <c r="B3556" s="7" t="s">
        <v>108</v>
      </c>
      <c r="C3556" s="7" t="n">
        <v>54</v>
      </c>
      <c r="D3556" s="7" t="s">
        <v>104</v>
      </c>
      <c r="E3556" s="7" t="n">
        <v>189</v>
      </c>
      <c r="F3556" s="7" t="n">
        <v>2</v>
      </c>
      <c r="G3556" s="14" t="n">
        <v>5780.2</v>
      </c>
      <c r="H3556" s="14" t="n">
        <v>7841.64</v>
      </c>
      <c r="I3556" s="14" t="n">
        <v>0</v>
      </c>
      <c r="J3556" s="14" t="n">
        <v>0</v>
      </c>
      <c r="K3556" s="14" t="n">
        <v>0</v>
      </c>
      <c r="L3556" s="14" t="n">
        <v>0</v>
      </c>
      <c r="M3556" s="14"/>
      <c r="N3556" s="14"/>
      <c r="O3556" s="14" t="n">
        <v>0</v>
      </c>
      <c r="P3556" s="7" t="n">
        <v>4</v>
      </c>
      <c r="Q3556" s="7" t="n">
        <v>30</v>
      </c>
      <c r="R3556" s="7" t="n">
        <v>0</v>
      </c>
      <c r="S3556" s="7" t="n">
        <v>0.721</v>
      </c>
      <c r="T3556" s="7" t="n">
        <v>0</v>
      </c>
      <c r="U3556" s="7" t="n">
        <v>0</v>
      </c>
      <c r="V3556" s="7" t="n">
        <v>0.035</v>
      </c>
      <c r="W3556" s="7"/>
    </row>
    <row r="3557" customFormat="false" ht="15" hidden="false" customHeight="false" outlineLevel="0" collapsed="false">
      <c r="A3557" s="7" t="s">
        <v>3672</v>
      </c>
      <c r="B3557" s="7" t="s">
        <v>108</v>
      </c>
      <c r="C3557" s="7" t="n">
        <v>33</v>
      </c>
      <c r="D3557" s="7" t="s">
        <v>104</v>
      </c>
      <c r="E3557" s="7" t="n">
        <v>87</v>
      </c>
      <c r="F3557" s="7" t="n">
        <v>4</v>
      </c>
      <c r="G3557" s="14" t="n">
        <v>1249.19</v>
      </c>
      <c r="H3557" s="14" t="n">
        <v>239134.2</v>
      </c>
      <c r="I3557" s="14" t="n">
        <v>45500</v>
      </c>
      <c r="J3557" s="14" t="n">
        <v>0</v>
      </c>
      <c r="K3557" s="14" t="n">
        <v>0</v>
      </c>
      <c r="L3557" s="14" t="n">
        <v>0</v>
      </c>
      <c r="M3557" s="14" t="n">
        <v>11800</v>
      </c>
      <c r="N3557" s="14" t="n">
        <v>49.5</v>
      </c>
      <c r="O3557" s="14" t="n">
        <v>273.61</v>
      </c>
      <c r="P3557" s="7" t="n">
        <v>17</v>
      </c>
      <c r="Q3557" s="7" t="n">
        <v>27</v>
      </c>
      <c r="R3557" s="7" t="n">
        <v>7</v>
      </c>
      <c r="S3557" s="7" t="n">
        <v>0.817</v>
      </c>
      <c r="T3557" s="7" t="n">
        <v>0</v>
      </c>
      <c r="U3557" s="7" t="n">
        <v>0</v>
      </c>
      <c r="V3557" s="7" t="n">
        <v>0.0336</v>
      </c>
      <c r="W3557" s="7"/>
    </row>
    <row r="3558" customFormat="false" ht="15" hidden="false" customHeight="false" outlineLevel="0" collapsed="false">
      <c r="A3558" s="7" t="s">
        <v>3673</v>
      </c>
      <c r="B3558" s="7" t="s">
        <v>108</v>
      </c>
      <c r="C3558" s="7" t="n">
        <v>20</v>
      </c>
      <c r="D3558" s="7" t="s">
        <v>102</v>
      </c>
      <c r="E3558" s="7" t="n">
        <v>6</v>
      </c>
      <c r="F3558" s="7" t="n">
        <v>2</v>
      </c>
      <c r="G3558" s="14" t="n">
        <v>2356.72</v>
      </c>
      <c r="H3558" s="14" t="n">
        <v>0</v>
      </c>
      <c r="I3558" s="14" t="n">
        <v>0</v>
      </c>
      <c r="J3558" s="14" t="n">
        <v>0</v>
      </c>
      <c r="K3558" s="14" t="n">
        <v>0</v>
      </c>
      <c r="L3558" s="14" t="n">
        <v>0</v>
      </c>
      <c r="M3558" s="14" t="n">
        <v>4100</v>
      </c>
      <c r="N3558" s="14" t="n">
        <v>40.2</v>
      </c>
      <c r="O3558" s="14" t="n">
        <v>346.44</v>
      </c>
      <c r="P3558" s="7" t="n">
        <v>8</v>
      </c>
      <c r="Q3558" s="7" t="n">
        <v>38</v>
      </c>
      <c r="R3558" s="7" t="n">
        <v>22</v>
      </c>
      <c r="S3558" s="7" t="n">
        <v>0.802</v>
      </c>
      <c r="T3558" s="7" t="n">
        <v>0</v>
      </c>
      <c r="U3558" s="7" t="n">
        <v>0</v>
      </c>
      <c r="V3558" s="7" t="n">
        <v>0.1072</v>
      </c>
      <c r="W3558" s="7"/>
    </row>
    <row r="3559" customFormat="false" ht="15" hidden="false" customHeight="false" outlineLevel="0" collapsed="false">
      <c r="A3559" s="7" t="s">
        <v>3674</v>
      </c>
      <c r="B3559" s="7" t="s">
        <v>101</v>
      </c>
      <c r="C3559" s="7" t="n">
        <v>67</v>
      </c>
      <c r="D3559" s="7" t="s">
        <v>102</v>
      </c>
      <c r="E3559" s="7" t="n">
        <v>67</v>
      </c>
      <c r="F3559" s="7" t="n">
        <v>2</v>
      </c>
      <c r="G3559" s="14" t="n">
        <v>1713.15</v>
      </c>
      <c r="H3559" s="14" t="n">
        <v>0</v>
      </c>
      <c r="I3559" s="14" t="n">
        <v>0</v>
      </c>
      <c r="J3559" s="14" t="n">
        <v>0</v>
      </c>
      <c r="K3559" s="14" t="n">
        <v>0</v>
      </c>
      <c r="L3559" s="14" t="n">
        <v>0</v>
      </c>
      <c r="M3559" s="14" t="n">
        <v>3100</v>
      </c>
      <c r="N3559" s="14" t="n">
        <v>72.8</v>
      </c>
      <c r="O3559" s="14" t="n">
        <v>90.54</v>
      </c>
      <c r="P3559" s="7" t="n">
        <v>8</v>
      </c>
      <c r="Q3559" s="7" t="n">
        <v>11</v>
      </c>
      <c r="R3559" s="7" t="n">
        <v>6</v>
      </c>
      <c r="S3559" s="7" t="n">
        <v>0.553</v>
      </c>
      <c r="T3559" s="7" t="n">
        <v>0</v>
      </c>
      <c r="U3559" s="7" t="n">
        <v>0</v>
      </c>
      <c r="V3559" s="7" t="n">
        <v>0.1314</v>
      </c>
      <c r="W3559" s="7"/>
    </row>
    <row r="3560" customFormat="false" ht="15" hidden="false" customHeight="false" outlineLevel="0" collapsed="false">
      <c r="A3560" s="7" t="s">
        <v>3675</v>
      </c>
      <c r="B3560" s="7" t="s">
        <v>106</v>
      </c>
      <c r="C3560" s="7" t="n">
        <v>45</v>
      </c>
      <c r="D3560" s="7" t="s">
        <v>104</v>
      </c>
      <c r="E3560" s="7" t="n">
        <v>115</v>
      </c>
      <c r="F3560" s="7" t="n">
        <v>3</v>
      </c>
      <c r="G3560" s="14" t="n">
        <v>2982.61</v>
      </c>
      <c r="H3560" s="14" t="n">
        <v>0</v>
      </c>
      <c r="I3560" s="14" t="n">
        <v>0</v>
      </c>
      <c r="J3560" s="14" t="n">
        <v>0</v>
      </c>
      <c r="K3560" s="14" t="n">
        <v>0</v>
      </c>
      <c r="L3560" s="14" t="n">
        <v>12490</v>
      </c>
      <c r="M3560" s="14"/>
      <c r="N3560" s="14"/>
      <c r="O3560" s="14" t="n">
        <v>0</v>
      </c>
      <c r="P3560" s="7" t="n">
        <v>3</v>
      </c>
      <c r="Q3560" s="7" t="n">
        <v>36</v>
      </c>
      <c r="R3560" s="7" t="n">
        <v>10</v>
      </c>
      <c r="S3560" s="7" t="n">
        <v>0.79</v>
      </c>
      <c r="T3560" s="7" t="n">
        <v>0</v>
      </c>
      <c r="U3560" s="7" t="n">
        <v>0</v>
      </c>
      <c r="V3560" s="7" t="n">
        <v>0.0176</v>
      </c>
      <c r="W3560" s="7"/>
    </row>
    <row r="3561" customFormat="false" ht="15" hidden="false" customHeight="false" outlineLevel="0" collapsed="false">
      <c r="A3561" s="7" t="s">
        <v>3676</v>
      </c>
      <c r="B3561" s="7" t="s">
        <v>106</v>
      </c>
      <c r="C3561" s="7" t="n">
        <v>49</v>
      </c>
      <c r="D3561" s="7" t="s">
        <v>104</v>
      </c>
      <c r="E3561" s="7" t="n">
        <v>161</v>
      </c>
      <c r="F3561" s="7" t="n">
        <v>3</v>
      </c>
      <c r="G3561" s="14" t="n">
        <v>930.9</v>
      </c>
      <c r="H3561" s="14" t="n">
        <v>4278.77</v>
      </c>
      <c r="I3561" s="14" t="n">
        <v>0</v>
      </c>
      <c r="J3561" s="14" t="n">
        <v>0</v>
      </c>
      <c r="K3561" s="14" t="n">
        <v>34800</v>
      </c>
      <c r="L3561" s="14" t="n">
        <v>0</v>
      </c>
      <c r="M3561" s="14"/>
      <c r="N3561" s="14"/>
      <c r="O3561" s="14" t="n">
        <v>0</v>
      </c>
      <c r="P3561" s="7" t="n">
        <v>112</v>
      </c>
      <c r="Q3561" s="7" t="n">
        <v>0</v>
      </c>
      <c r="R3561" s="7" t="n">
        <v>0</v>
      </c>
      <c r="S3561" s="7"/>
      <c r="T3561" s="7" t="n">
        <v>0</v>
      </c>
      <c r="U3561" s="7" t="n">
        <v>0</v>
      </c>
      <c r="V3561" s="7" t="n">
        <v>0.1683</v>
      </c>
      <c r="W3561" s="7"/>
    </row>
    <row r="3562" customFormat="false" ht="15" hidden="false" customHeight="false" outlineLevel="0" collapsed="false">
      <c r="A3562" s="7" t="s">
        <v>3677</v>
      </c>
      <c r="B3562" s="7" t="s">
        <v>108</v>
      </c>
      <c r="C3562" s="7" t="n">
        <v>31</v>
      </c>
      <c r="D3562" s="7" t="s">
        <v>102</v>
      </c>
      <c r="E3562" s="7" t="n">
        <v>57</v>
      </c>
      <c r="F3562" s="7" t="n">
        <v>3</v>
      </c>
      <c r="G3562" s="14" t="n">
        <v>3582.07</v>
      </c>
      <c r="H3562" s="14" t="n">
        <v>196412.02</v>
      </c>
      <c r="I3562" s="14" t="n">
        <v>0</v>
      </c>
      <c r="J3562" s="14" t="n">
        <v>0</v>
      </c>
      <c r="K3562" s="14" t="n">
        <v>0</v>
      </c>
      <c r="L3562" s="14" t="n">
        <v>0</v>
      </c>
      <c r="M3562" s="14" t="n">
        <v>18600</v>
      </c>
      <c r="N3562" s="14" t="n">
        <v>42.9</v>
      </c>
      <c r="O3562" s="14" t="n">
        <v>938.24</v>
      </c>
      <c r="P3562" s="7" t="n">
        <v>38</v>
      </c>
      <c r="Q3562" s="7" t="n">
        <v>26</v>
      </c>
      <c r="R3562" s="7" t="n">
        <v>0</v>
      </c>
      <c r="S3562" s="7" t="n">
        <v>0.724</v>
      </c>
      <c r="T3562" s="7" t="n">
        <v>0</v>
      </c>
      <c r="U3562" s="7" t="n">
        <v>0</v>
      </c>
      <c r="V3562" s="7" t="n">
        <v>0.1061</v>
      </c>
      <c r="W3562" s="7"/>
    </row>
    <row r="3563" customFormat="false" ht="15" hidden="false" customHeight="false" outlineLevel="0" collapsed="false">
      <c r="A3563" s="7" t="s">
        <v>3678</v>
      </c>
      <c r="B3563" s="7" t="s">
        <v>101</v>
      </c>
      <c r="C3563" s="7" t="n">
        <v>27</v>
      </c>
      <c r="D3563" s="7" t="s">
        <v>102</v>
      </c>
      <c r="E3563" s="7" t="n">
        <v>19</v>
      </c>
      <c r="F3563" s="7" t="n">
        <v>3</v>
      </c>
      <c r="G3563" s="14" t="n">
        <v>2118.33</v>
      </c>
      <c r="H3563" s="14" t="n">
        <v>2460.71</v>
      </c>
      <c r="I3563" s="14" t="n">
        <v>0</v>
      </c>
      <c r="J3563" s="14" t="n">
        <v>0</v>
      </c>
      <c r="K3563" s="14" t="n">
        <v>0</v>
      </c>
      <c r="L3563" s="14" t="n">
        <v>0</v>
      </c>
      <c r="M3563" s="14"/>
      <c r="N3563" s="14"/>
      <c r="O3563" s="14" t="n">
        <v>0</v>
      </c>
      <c r="P3563" s="7" t="n">
        <v>37</v>
      </c>
      <c r="Q3563" s="7" t="n">
        <v>4</v>
      </c>
      <c r="R3563" s="7" t="n">
        <v>6</v>
      </c>
      <c r="S3563" s="7" t="n">
        <v>0.782</v>
      </c>
      <c r="T3563" s="7" t="n">
        <v>0</v>
      </c>
      <c r="U3563" s="7" t="n">
        <v>0</v>
      </c>
      <c r="V3563" s="7" t="n">
        <v>0.1308</v>
      </c>
      <c r="W3563" s="7" t="s">
        <v>137</v>
      </c>
    </row>
    <row r="3564" customFormat="false" ht="15" hidden="false" customHeight="false" outlineLevel="0" collapsed="false">
      <c r="A3564" s="7" t="s">
        <v>3679</v>
      </c>
      <c r="B3564" s="7" t="s">
        <v>128</v>
      </c>
      <c r="C3564" s="7" t="n">
        <v>36</v>
      </c>
      <c r="D3564" s="7" t="s">
        <v>102</v>
      </c>
      <c r="E3564" s="7" t="n">
        <v>20</v>
      </c>
      <c r="F3564" s="7" t="n">
        <v>3</v>
      </c>
      <c r="G3564" s="14" t="n">
        <v>4880.16</v>
      </c>
      <c r="H3564" s="14" t="n">
        <v>70163.97</v>
      </c>
      <c r="I3564" s="14" t="n">
        <v>0</v>
      </c>
      <c r="J3564" s="14" t="n">
        <v>0</v>
      </c>
      <c r="K3564" s="14" t="n">
        <v>0</v>
      </c>
      <c r="L3564" s="14" t="n">
        <v>0</v>
      </c>
      <c r="M3564" s="14"/>
      <c r="N3564" s="14"/>
      <c r="O3564" s="14" t="n">
        <v>0</v>
      </c>
      <c r="P3564" s="7" t="n">
        <v>323</v>
      </c>
      <c r="Q3564" s="7" t="n">
        <v>0</v>
      </c>
      <c r="R3564" s="7" t="n">
        <v>0</v>
      </c>
      <c r="S3564" s="7"/>
      <c r="T3564" s="7" t="n">
        <v>0</v>
      </c>
      <c r="U3564" s="7" t="n">
        <v>1</v>
      </c>
      <c r="V3564" s="7" t="n">
        <v>0.3828</v>
      </c>
      <c r="W3564" s="7"/>
    </row>
    <row r="3565" customFormat="false" ht="15" hidden="false" customHeight="false" outlineLevel="0" collapsed="false">
      <c r="A3565" s="7" t="s">
        <v>3680</v>
      </c>
      <c r="B3565" s="7" t="s">
        <v>108</v>
      </c>
      <c r="C3565" s="7" t="n">
        <v>27</v>
      </c>
      <c r="D3565" s="7" t="s">
        <v>102</v>
      </c>
      <c r="E3565" s="7" t="n">
        <v>1</v>
      </c>
      <c r="F3565" s="7" t="n">
        <v>1</v>
      </c>
      <c r="G3565" s="14" t="n">
        <v>3978.12</v>
      </c>
      <c r="H3565" s="14" t="n">
        <v>0</v>
      </c>
      <c r="I3565" s="14" t="n">
        <v>0</v>
      </c>
      <c r="J3565" s="14" t="n">
        <v>0</v>
      </c>
      <c r="K3565" s="14" t="n">
        <v>0</v>
      </c>
      <c r="L3565" s="14" t="n">
        <v>0</v>
      </c>
      <c r="M3565" s="14"/>
      <c r="N3565" s="14"/>
      <c r="O3565" s="14" t="n">
        <v>0</v>
      </c>
      <c r="P3565" s="7" t="n">
        <v>290</v>
      </c>
      <c r="Q3565" s="7" t="n">
        <v>0</v>
      </c>
      <c r="R3565" s="7" t="n">
        <v>0</v>
      </c>
      <c r="S3565" s="7"/>
      <c r="T3565" s="7" t="n">
        <v>0</v>
      </c>
      <c r="U3565" s="7" t="n">
        <v>1</v>
      </c>
      <c r="V3565" s="7" t="n">
        <v>0.5401</v>
      </c>
      <c r="W3565" s="7"/>
    </row>
    <row r="3566" customFormat="false" ht="15" hidden="false" customHeight="false" outlineLevel="0" collapsed="false">
      <c r="A3566" s="7" t="s">
        <v>3681</v>
      </c>
      <c r="B3566" s="7" t="s">
        <v>128</v>
      </c>
      <c r="C3566" s="7" t="n">
        <v>60</v>
      </c>
      <c r="D3566" s="7" t="s">
        <v>102</v>
      </c>
      <c r="E3566" s="7" t="n">
        <v>275</v>
      </c>
      <c r="F3566" s="7" t="n">
        <v>2</v>
      </c>
      <c r="G3566" s="14" t="n">
        <v>2607.74</v>
      </c>
      <c r="H3566" s="14" t="n">
        <v>0</v>
      </c>
      <c r="I3566" s="14" t="n">
        <v>0</v>
      </c>
      <c r="J3566" s="14" t="n">
        <v>0</v>
      </c>
      <c r="K3566" s="14" t="n">
        <v>134600</v>
      </c>
      <c r="L3566" s="14" t="n">
        <v>0</v>
      </c>
      <c r="M3566" s="14"/>
      <c r="N3566" s="14"/>
      <c r="O3566" s="14" t="n">
        <v>0</v>
      </c>
      <c r="P3566" s="7" t="n">
        <v>70</v>
      </c>
      <c r="Q3566" s="7" t="n">
        <v>11</v>
      </c>
      <c r="R3566" s="7" t="n">
        <v>0</v>
      </c>
      <c r="S3566" s="7" t="n">
        <v>0.449</v>
      </c>
      <c r="T3566" s="7" t="n">
        <v>0</v>
      </c>
      <c r="U3566" s="7" t="n">
        <v>1</v>
      </c>
      <c r="V3566" s="7" t="n">
        <v>0.1882</v>
      </c>
      <c r="W3566" s="7"/>
    </row>
    <row r="3567" customFormat="false" ht="15" hidden="false" customHeight="false" outlineLevel="0" collapsed="false">
      <c r="A3567" s="7" t="s">
        <v>3682</v>
      </c>
      <c r="B3567" s="7" t="s">
        <v>108</v>
      </c>
      <c r="C3567" s="7" t="n">
        <v>32</v>
      </c>
      <c r="D3567" s="7" t="s">
        <v>104</v>
      </c>
      <c r="E3567" s="7" t="n">
        <v>24</v>
      </c>
      <c r="F3567" s="7" t="n">
        <v>3</v>
      </c>
      <c r="G3567" s="14" t="n">
        <v>14900.88</v>
      </c>
      <c r="H3567" s="14" t="n">
        <v>14552.11</v>
      </c>
      <c r="I3567" s="14" t="n">
        <v>0</v>
      </c>
      <c r="J3567" s="14" t="n">
        <v>0</v>
      </c>
      <c r="K3567" s="14" t="n">
        <v>0</v>
      </c>
      <c r="L3567" s="14" t="n">
        <v>0</v>
      </c>
      <c r="M3567" s="14" t="n">
        <v>7200</v>
      </c>
      <c r="N3567" s="14" t="n">
        <v>16.9</v>
      </c>
      <c r="O3567" s="14" t="n">
        <v>2363.55</v>
      </c>
      <c r="P3567" s="7" t="n">
        <v>15</v>
      </c>
      <c r="Q3567" s="7" t="n">
        <v>123</v>
      </c>
      <c r="R3567" s="7" t="n">
        <v>35</v>
      </c>
      <c r="S3567" s="7" t="n">
        <v>0.83</v>
      </c>
      <c r="T3567" s="7" t="n">
        <v>0</v>
      </c>
      <c r="U3567" s="7" t="n">
        <v>0</v>
      </c>
      <c r="V3567" s="7" t="n">
        <v>0.0235</v>
      </c>
      <c r="W3567" s="7"/>
    </row>
    <row r="3568" customFormat="false" ht="15" hidden="false" customHeight="false" outlineLevel="0" collapsed="false">
      <c r="A3568" s="7" t="s">
        <v>3683</v>
      </c>
      <c r="B3568" s="7" t="s">
        <v>101</v>
      </c>
      <c r="C3568" s="7" t="n">
        <v>33</v>
      </c>
      <c r="D3568" s="7" t="s">
        <v>104</v>
      </c>
      <c r="E3568" s="7" t="n">
        <v>67</v>
      </c>
      <c r="F3568" s="7" t="n">
        <v>4</v>
      </c>
      <c r="G3568" s="14" t="n">
        <v>2212.74</v>
      </c>
      <c r="H3568" s="14" t="n">
        <v>11168.46</v>
      </c>
      <c r="I3568" s="14" t="n">
        <v>0</v>
      </c>
      <c r="J3568" s="14" t="n">
        <v>0</v>
      </c>
      <c r="K3568" s="14" t="n">
        <v>132600</v>
      </c>
      <c r="L3568" s="14" t="n">
        <v>0</v>
      </c>
      <c r="M3568" s="14" t="n">
        <v>6900</v>
      </c>
      <c r="N3568" s="14" t="n">
        <v>22.5</v>
      </c>
      <c r="O3568" s="14" t="n">
        <v>793.79</v>
      </c>
      <c r="P3568" s="7" t="n">
        <v>4</v>
      </c>
      <c r="Q3568" s="7" t="n">
        <v>43</v>
      </c>
      <c r="R3568" s="7" t="n">
        <v>11</v>
      </c>
      <c r="S3568" s="7" t="n">
        <v>0.961</v>
      </c>
      <c r="T3568" s="7" t="n">
        <v>0</v>
      </c>
      <c r="U3568" s="7" t="n">
        <v>0</v>
      </c>
      <c r="V3568" s="7" t="n">
        <v>0.0181</v>
      </c>
      <c r="W3568" s="7"/>
    </row>
    <row r="3569" customFormat="false" ht="15" hidden="false" customHeight="false" outlineLevel="0" collapsed="false">
      <c r="A3569" s="7" t="s">
        <v>3684</v>
      </c>
      <c r="B3569" s="7" t="s">
        <v>128</v>
      </c>
      <c r="C3569" s="7" t="n">
        <v>31</v>
      </c>
      <c r="D3569" s="7" t="s">
        <v>104</v>
      </c>
      <c r="E3569" s="7" t="n">
        <v>47</v>
      </c>
      <c r="F3569" s="7" t="n">
        <v>2</v>
      </c>
      <c r="G3569" s="14" t="n">
        <v>2579.87</v>
      </c>
      <c r="H3569" s="14" t="n">
        <v>0</v>
      </c>
      <c r="I3569" s="14" t="n">
        <v>0</v>
      </c>
      <c r="J3569" s="14" t="n">
        <v>0</v>
      </c>
      <c r="K3569" s="14" t="n">
        <v>0</v>
      </c>
      <c r="L3569" s="14" t="n">
        <v>0</v>
      </c>
      <c r="M3569" s="14" t="n">
        <v>18000</v>
      </c>
      <c r="N3569" s="14" t="n">
        <v>65.1</v>
      </c>
      <c r="O3569" s="14" t="n">
        <v>114.32</v>
      </c>
      <c r="P3569" s="7" t="n">
        <v>9</v>
      </c>
      <c r="Q3569" s="7" t="n">
        <v>14</v>
      </c>
      <c r="R3569" s="7" t="n">
        <v>5</v>
      </c>
      <c r="S3569" s="7" t="n">
        <v>0.82</v>
      </c>
      <c r="T3569" s="7" t="n">
        <v>0</v>
      </c>
      <c r="U3569" s="7" t="n">
        <v>0</v>
      </c>
      <c r="V3569" s="7" t="n">
        <v>0.0575</v>
      </c>
      <c r="W3569" s="7"/>
    </row>
    <row r="3570" customFormat="false" ht="15" hidden="false" customHeight="false" outlineLevel="0" collapsed="false">
      <c r="A3570" s="7" t="s">
        <v>3685</v>
      </c>
      <c r="B3570" s="7" t="s">
        <v>101</v>
      </c>
      <c r="C3570" s="7" t="n">
        <v>69</v>
      </c>
      <c r="D3570" s="7" t="s">
        <v>104</v>
      </c>
      <c r="E3570" s="7" t="n">
        <v>230</v>
      </c>
      <c r="F3570" s="7" t="n">
        <v>4</v>
      </c>
      <c r="G3570" s="14" t="n">
        <v>3323.98</v>
      </c>
      <c r="H3570" s="14" t="n">
        <v>7173.01</v>
      </c>
      <c r="I3570" s="14" t="n">
        <v>13700</v>
      </c>
      <c r="J3570" s="14" t="n">
        <v>0</v>
      </c>
      <c r="K3570" s="14" t="n">
        <v>214900</v>
      </c>
      <c r="L3570" s="14" t="n">
        <v>0</v>
      </c>
      <c r="M3570" s="14"/>
      <c r="N3570" s="14"/>
      <c r="O3570" s="14" t="n">
        <v>0</v>
      </c>
      <c r="P3570" s="7" t="n">
        <v>10</v>
      </c>
      <c r="Q3570" s="7" t="n">
        <v>64</v>
      </c>
      <c r="R3570" s="7" t="n">
        <v>9</v>
      </c>
      <c r="S3570" s="7" t="n">
        <v>0.265</v>
      </c>
      <c r="T3570" s="7" t="n">
        <v>0</v>
      </c>
      <c r="U3570" s="7" t="n">
        <v>0</v>
      </c>
      <c r="V3570" s="7" t="n">
        <v>0.0155</v>
      </c>
      <c r="W3570" s="7"/>
    </row>
    <row r="3571" customFormat="false" ht="15" hidden="false" customHeight="false" outlineLevel="0" collapsed="false">
      <c r="A3571" s="7" t="s">
        <v>3686</v>
      </c>
      <c r="B3571" s="7" t="s">
        <v>108</v>
      </c>
      <c r="C3571" s="7" t="n">
        <v>49</v>
      </c>
      <c r="D3571" s="7" t="s">
        <v>102</v>
      </c>
      <c r="E3571" s="7" t="n">
        <v>60</v>
      </c>
      <c r="F3571" s="7" t="n">
        <v>4</v>
      </c>
      <c r="G3571" s="14" t="n">
        <v>3737.47</v>
      </c>
      <c r="H3571" s="14" t="n">
        <v>6143.38</v>
      </c>
      <c r="I3571" s="14" t="n">
        <v>0</v>
      </c>
      <c r="J3571" s="14" t="n">
        <v>0</v>
      </c>
      <c r="K3571" s="14" t="n">
        <v>146000</v>
      </c>
      <c r="L3571" s="14" t="n">
        <v>8620</v>
      </c>
      <c r="M3571" s="14"/>
      <c r="N3571" s="14"/>
      <c r="O3571" s="14" t="n">
        <v>0</v>
      </c>
      <c r="P3571" s="7" t="n">
        <v>46</v>
      </c>
      <c r="Q3571" s="7" t="n">
        <v>9</v>
      </c>
      <c r="R3571" s="7" t="n">
        <v>4</v>
      </c>
      <c r="S3571" s="7" t="n">
        <v>0.588</v>
      </c>
      <c r="T3571" s="7" t="n">
        <v>2</v>
      </c>
      <c r="U3571" s="7" t="n">
        <v>1</v>
      </c>
      <c r="V3571" s="7" t="n">
        <v>0.3157</v>
      </c>
      <c r="W3571" s="7"/>
    </row>
    <row r="3572" customFormat="false" ht="15" hidden="false" customHeight="false" outlineLevel="0" collapsed="false">
      <c r="A3572" s="7" t="s">
        <v>3687</v>
      </c>
      <c r="B3572" s="7" t="s">
        <v>101</v>
      </c>
      <c r="C3572" s="7" t="n">
        <v>19</v>
      </c>
      <c r="D3572" s="7" t="s">
        <v>102</v>
      </c>
      <c r="E3572" s="7" t="n">
        <v>1</v>
      </c>
      <c r="F3572" s="7" t="n">
        <v>2</v>
      </c>
      <c r="G3572" s="14" t="n">
        <v>1306.08</v>
      </c>
      <c r="H3572" s="14" t="n">
        <v>3196.76</v>
      </c>
      <c r="I3572" s="14" t="n">
        <v>0</v>
      </c>
      <c r="J3572" s="14" t="n">
        <v>0</v>
      </c>
      <c r="K3572" s="14" t="n">
        <v>0</v>
      </c>
      <c r="L3572" s="14" t="n">
        <v>0</v>
      </c>
      <c r="M3572" s="14"/>
      <c r="N3572" s="14"/>
      <c r="O3572" s="14" t="n">
        <v>0</v>
      </c>
      <c r="P3572" s="7" t="n">
        <v>15</v>
      </c>
      <c r="Q3572" s="7" t="n">
        <v>13</v>
      </c>
      <c r="R3572" s="7" t="n">
        <v>17</v>
      </c>
      <c r="S3572" s="7" t="n">
        <v>0.824</v>
      </c>
      <c r="T3572" s="7" t="n">
        <v>2</v>
      </c>
      <c r="U3572" s="7" t="n">
        <v>0</v>
      </c>
      <c r="V3572" s="7" t="n">
        <v>0.3488</v>
      </c>
      <c r="W3572" s="7"/>
    </row>
    <row r="3573" customFormat="false" ht="15" hidden="false" customHeight="false" outlineLevel="0" collapsed="false">
      <c r="A3573" s="7" t="s">
        <v>3688</v>
      </c>
      <c r="B3573" s="7" t="s">
        <v>101</v>
      </c>
      <c r="C3573" s="7" t="n">
        <v>49</v>
      </c>
      <c r="D3573" s="7" t="s">
        <v>104</v>
      </c>
      <c r="E3573" s="7" t="n">
        <v>76</v>
      </c>
      <c r="F3573" s="7" t="n">
        <v>2</v>
      </c>
      <c r="G3573" s="14" t="n">
        <v>336.69</v>
      </c>
      <c r="H3573" s="14" t="n">
        <v>0</v>
      </c>
      <c r="I3573" s="14" t="n">
        <v>0</v>
      </c>
      <c r="J3573" s="14" t="n">
        <v>0</v>
      </c>
      <c r="K3573" s="14" t="n">
        <v>0</v>
      </c>
      <c r="L3573" s="14" t="n">
        <v>4300</v>
      </c>
      <c r="M3573" s="14"/>
      <c r="N3573" s="14"/>
      <c r="O3573" s="14" t="n">
        <v>0</v>
      </c>
      <c r="P3573" s="7" t="n">
        <v>4</v>
      </c>
      <c r="Q3573" s="7" t="n">
        <v>30</v>
      </c>
      <c r="R3573" s="7" t="n">
        <v>6</v>
      </c>
      <c r="S3573" s="7" t="n">
        <v>0.496</v>
      </c>
      <c r="T3573" s="7" t="n">
        <v>0</v>
      </c>
      <c r="U3573" s="7" t="n">
        <v>0</v>
      </c>
      <c r="V3573" s="7" t="n">
        <v>0.0326</v>
      </c>
      <c r="W3573" s="7"/>
    </row>
    <row r="3574" customFormat="false" ht="15" hidden="false" customHeight="false" outlineLevel="0" collapsed="false">
      <c r="A3574" s="7" t="s">
        <v>3689</v>
      </c>
      <c r="B3574" s="7" t="s">
        <v>101</v>
      </c>
      <c r="C3574" s="7" t="n">
        <v>19</v>
      </c>
      <c r="D3574" s="7" t="s">
        <v>102</v>
      </c>
      <c r="E3574" s="7" t="n">
        <v>4</v>
      </c>
      <c r="F3574" s="7" t="n">
        <v>2</v>
      </c>
      <c r="G3574" s="14" t="n">
        <v>4640.1</v>
      </c>
      <c r="H3574" s="14" t="n">
        <v>43666.06</v>
      </c>
      <c r="I3574" s="14" t="n">
        <v>0</v>
      </c>
      <c r="J3574" s="14" t="n">
        <v>0</v>
      </c>
      <c r="K3574" s="14" t="n">
        <v>0</v>
      </c>
      <c r="L3574" s="14" t="n">
        <v>0</v>
      </c>
      <c r="M3574" s="14"/>
      <c r="N3574" s="14"/>
      <c r="O3574" s="14" t="n">
        <v>0</v>
      </c>
      <c r="P3574" s="7" t="n">
        <v>5</v>
      </c>
      <c r="Q3574" s="7" t="n">
        <v>21</v>
      </c>
      <c r="R3574" s="7" t="n">
        <v>21</v>
      </c>
      <c r="S3574" s="7" t="n">
        <v>0.933</v>
      </c>
      <c r="T3574" s="7" t="n">
        <v>2</v>
      </c>
      <c r="U3574" s="7" t="n">
        <v>0</v>
      </c>
      <c r="V3574" s="7" t="n">
        <v>0.3354</v>
      </c>
      <c r="W3574" s="7"/>
    </row>
    <row r="3575" customFormat="false" ht="15" hidden="false" customHeight="false" outlineLevel="0" collapsed="false">
      <c r="A3575" s="7" t="s">
        <v>3690</v>
      </c>
      <c r="B3575" s="7" t="s">
        <v>101</v>
      </c>
      <c r="C3575" s="7" t="n">
        <v>31</v>
      </c>
      <c r="D3575" s="7" t="s">
        <v>104</v>
      </c>
      <c r="E3575" s="7" t="n">
        <v>117</v>
      </c>
      <c r="F3575" s="7" t="n">
        <v>2</v>
      </c>
      <c r="G3575" s="14" t="n">
        <v>4247.83</v>
      </c>
      <c r="H3575" s="14" t="n">
        <v>37638.94</v>
      </c>
      <c r="I3575" s="14" t="n">
        <v>0</v>
      </c>
      <c r="J3575" s="14" t="n">
        <v>0</v>
      </c>
      <c r="K3575" s="14" t="n">
        <v>0</v>
      </c>
      <c r="L3575" s="14" t="n">
        <v>0</v>
      </c>
      <c r="M3575" s="14"/>
      <c r="N3575" s="14"/>
      <c r="O3575" s="14" t="n">
        <v>0</v>
      </c>
      <c r="P3575" s="7" t="n">
        <v>37</v>
      </c>
      <c r="Q3575" s="7" t="n">
        <v>20</v>
      </c>
      <c r="R3575" s="7" t="n">
        <v>12</v>
      </c>
      <c r="S3575" s="7" t="n">
        <v>0.817</v>
      </c>
      <c r="T3575" s="7" t="n">
        <v>0</v>
      </c>
      <c r="U3575" s="7" t="n">
        <v>0</v>
      </c>
      <c r="V3575" s="7" t="n">
        <v>0.0278</v>
      </c>
      <c r="W3575" s="7"/>
    </row>
    <row r="3576" customFormat="false" ht="15" hidden="false" customHeight="false" outlineLevel="0" collapsed="false">
      <c r="A3576" s="7" t="s">
        <v>3691</v>
      </c>
      <c r="B3576" s="7" t="s">
        <v>128</v>
      </c>
      <c r="C3576" s="7" t="n">
        <v>45</v>
      </c>
      <c r="D3576" s="7" t="s">
        <v>104</v>
      </c>
      <c r="E3576" s="7" t="n">
        <v>255</v>
      </c>
      <c r="F3576" s="7" t="n">
        <v>2</v>
      </c>
      <c r="G3576" s="14" t="n">
        <v>745.36</v>
      </c>
      <c r="H3576" s="14" t="n">
        <v>0</v>
      </c>
      <c r="I3576" s="14" t="n">
        <v>0</v>
      </c>
      <c r="J3576" s="14" t="n">
        <v>0</v>
      </c>
      <c r="K3576" s="14" t="n">
        <v>0</v>
      </c>
      <c r="L3576" s="14" t="n">
        <v>0</v>
      </c>
      <c r="M3576" s="14"/>
      <c r="N3576" s="14"/>
      <c r="O3576" s="14" t="n">
        <v>0</v>
      </c>
      <c r="P3576" s="7" t="n">
        <v>1</v>
      </c>
      <c r="Q3576" s="7" t="n">
        <v>35</v>
      </c>
      <c r="R3576" s="7" t="n">
        <v>17</v>
      </c>
      <c r="S3576" s="7" t="n">
        <v>0.607</v>
      </c>
      <c r="T3576" s="7" t="n">
        <v>0</v>
      </c>
      <c r="U3576" s="7" t="n">
        <v>0</v>
      </c>
      <c r="V3576" s="7" t="n">
        <v>0.0178</v>
      </c>
      <c r="W3576" s="7" t="s">
        <v>137</v>
      </c>
    </row>
    <row r="3577" customFormat="false" ht="15" hidden="false" customHeight="false" outlineLevel="0" collapsed="false">
      <c r="A3577" s="7" t="s">
        <v>3692</v>
      </c>
      <c r="B3577" s="7" t="s">
        <v>101</v>
      </c>
      <c r="C3577" s="7" t="n">
        <v>19</v>
      </c>
      <c r="D3577" s="7" t="s">
        <v>102</v>
      </c>
      <c r="E3577" s="7" t="n">
        <v>6</v>
      </c>
      <c r="F3577" s="7" t="n">
        <v>3</v>
      </c>
      <c r="G3577" s="14" t="n">
        <v>1583.25</v>
      </c>
      <c r="H3577" s="14" t="n">
        <v>4058.69</v>
      </c>
      <c r="I3577" s="14" t="n">
        <v>0</v>
      </c>
      <c r="J3577" s="14" t="n">
        <v>0</v>
      </c>
      <c r="K3577" s="14" t="n">
        <v>45900</v>
      </c>
      <c r="L3577" s="14" t="n">
        <v>0</v>
      </c>
      <c r="M3577" s="14"/>
      <c r="N3577" s="14"/>
      <c r="O3577" s="14" t="n">
        <v>0</v>
      </c>
      <c r="P3577" s="7" t="n">
        <v>25</v>
      </c>
      <c r="Q3577" s="7" t="n">
        <v>11</v>
      </c>
      <c r="R3577" s="7" t="n">
        <v>12</v>
      </c>
      <c r="S3577" s="7" t="n">
        <v>0.726</v>
      </c>
      <c r="T3577" s="7" t="n">
        <v>0</v>
      </c>
      <c r="U3577" s="7" t="n">
        <v>0</v>
      </c>
      <c r="V3577" s="7" t="n">
        <v>0.1443</v>
      </c>
      <c r="W3577" s="7"/>
    </row>
    <row r="3578" customFormat="false" ht="15" hidden="false" customHeight="false" outlineLevel="0" collapsed="false">
      <c r="A3578" s="7" t="s">
        <v>3693</v>
      </c>
      <c r="B3578" s="7" t="s">
        <v>101</v>
      </c>
      <c r="C3578" s="7" t="n">
        <v>43</v>
      </c>
      <c r="D3578" s="7" t="s">
        <v>102</v>
      </c>
      <c r="E3578" s="7" t="n">
        <v>40</v>
      </c>
      <c r="F3578" s="7" t="n">
        <v>4</v>
      </c>
      <c r="G3578" s="14" t="n">
        <v>2567.67</v>
      </c>
      <c r="H3578" s="14" t="n">
        <v>3021.07</v>
      </c>
      <c r="I3578" s="14" t="n">
        <v>33600</v>
      </c>
      <c r="J3578" s="14" t="n">
        <v>0</v>
      </c>
      <c r="K3578" s="14" t="n">
        <v>0</v>
      </c>
      <c r="L3578" s="14" t="n">
        <v>0</v>
      </c>
      <c r="M3578" s="14" t="n">
        <v>5200</v>
      </c>
      <c r="N3578" s="14" t="n">
        <v>47.9</v>
      </c>
      <c r="O3578" s="14" t="n">
        <v>166.79</v>
      </c>
      <c r="P3578" s="7" t="n">
        <v>0</v>
      </c>
      <c r="Q3578" s="7" t="n">
        <v>9</v>
      </c>
      <c r="R3578" s="7" t="n">
        <v>12</v>
      </c>
      <c r="S3578" s="7" t="n">
        <v>0.997</v>
      </c>
      <c r="T3578" s="7" t="n">
        <v>1</v>
      </c>
      <c r="U3578" s="7" t="n">
        <v>0</v>
      </c>
      <c r="V3578" s="7" t="n">
        <v>0.2004</v>
      </c>
      <c r="W3578" s="7"/>
    </row>
    <row r="3579" customFormat="false" ht="15" hidden="false" customHeight="false" outlineLevel="0" collapsed="false">
      <c r="A3579" s="7" t="s">
        <v>3694</v>
      </c>
      <c r="B3579" s="7" t="s">
        <v>108</v>
      </c>
      <c r="C3579" s="7" t="n">
        <v>24</v>
      </c>
      <c r="D3579" s="7" t="s">
        <v>104</v>
      </c>
      <c r="E3579" s="7" t="n">
        <v>54</v>
      </c>
      <c r="F3579" s="7" t="n">
        <v>1</v>
      </c>
      <c r="G3579" s="14" t="n">
        <v>9255.76</v>
      </c>
      <c r="H3579" s="14" t="n">
        <v>0</v>
      </c>
      <c r="I3579" s="14" t="n">
        <v>0</v>
      </c>
      <c r="J3579" s="14" t="n">
        <v>0</v>
      </c>
      <c r="K3579" s="14" t="n">
        <v>0</v>
      </c>
      <c r="L3579" s="14" t="n">
        <v>0</v>
      </c>
      <c r="M3579" s="14"/>
      <c r="N3579" s="14"/>
      <c r="O3579" s="14" t="n">
        <v>0</v>
      </c>
      <c r="P3579" s="7" t="n">
        <v>2</v>
      </c>
      <c r="Q3579" s="7" t="n">
        <v>43</v>
      </c>
      <c r="R3579" s="7" t="n">
        <v>22</v>
      </c>
      <c r="S3579" s="7" t="n">
        <v>0.839</v>
      </c>
      <c r="T3579" s="7" t="n">
        <v>0</v>
      </c>
      <c r="U3579" s="7" t="n">
        <v>0</v>
      </c>
      <c r="V3579" s="7" t="n">
        <v>0.0571</v>
      </c>
      <c r="W3579" s="7"/>
    </row>
    <row r="3580" customFormat="false" ht="15" hidden="false" customHeight="false" outlineLevel="0" collapsed="false">
      <c r="A3580" s="7" t="s">
        <v>3695</v>
      </c>
      <c r="B3580" s="7" t="s">
        <v>101</v>
      </c>
      <c r="C3580" s="7" t="n">
        <v>36</v>
      </c>
      <c r="D3580" s="7" t="s">
        <v>104</v>
      </c>
      <c r="E3580" s="7" t="n">
        <v>11</v>
      </c>
      <c r="F3580" s="7" t="n">
        <v>5</v>
      </c>
      <c r="G3580" s="14" t="n">
        <v>24772.88</v>
      </c>
      <c r="H3580" s="14" t="n">
        <v>585952.01</v>
      </c>
      <c r="I3580" s="14" t="n">
        <v>728800</v>
      </c>
      <c r="J3580" s="14" t="n">
        <v>1434381.84</v>
      </c>
      <c r="K3580" s="14" t="n">
        <v>523400</v>
      </c>
      <c r="L3580" s="14" t="n">
        <v>0</v>
      </c>
      <c r="M3580" s="14"/>
      <c r="N3580" s="14"/>
      <c r="O3580" s="14" t="n">
        <v>0</v>
      </c>
      <c r="P3580" s="7" t="n">
        <v>48</v>
      </c>
      <c r="Q3580" s="7" t="n">
        <v>20</v>
      </c>
      <c r="R3580" s="7" t="n">
        <v>5</v>
      </c>
      <c r="S3580" s="7" t="n">
        <v>0.717</v>
      </c>
      <c r="T3580" s="7" t="n">
        <v>0</v>
      </c>
      <c r="U3580" s="7" t="n">
        <v>0</v>
      </c>
      <c r="V3580" s="7" t="n">
        <v>0.0409</v>
      </c>
      <c r="W3580" s="7"/>
    </row>
    <row r="3581" customFormat="false" ht="15" hidden="false" customHeight="false" outlineLevel="0" collapsed="false">
      <c r="A3581" s="7" t="s">
        <v>3696</v>
      </c>
      <c r="B3581" s="7" t="s">
        <v>101</v>
      </c>
      <c r="C3581" s="7" t="n">
        <v>42</v>
      </c>
      <c r="D3581" s="7" t="s">
        <v>102</v>
      </c>
      <c r="E3581" s="7" t="n">
        <v>33</v>
      </c>
      <c r="F3581" s="7" t="n">
        <v>3</v>
      </c>
      <c r="G3581" s="14" t="n">
        <v>5508.88</v>
      </c>
      <c r="H3581" s="14" t="n">
        <v>31566.64</v>
      </c>
      <c r="I3581" s="14" t="n">
        <v>0</v>
      </c>
      <c r="J3581" s="14" t="n">
        <v>0</v>
      </c>
      <c r="K3581" s="14" t="n">
        <v>0</v>
      </c>
      <c r="L3581" s="14" t="n">
        <v>0</v>
      </c>
      <c r="M3581" s="14" t="n">
        <v>11000</v>
      </c>
      <c r="N3581" s="14" t="n">
        <v>10.1</v>
      </c>
      <c r="O3581" s="14" t="n">
        <v>227.43</v>
      </c>
      <c r="P3581" s="7" t="n">
        <v>2</v>
      </c>
      <c r="Q3581" s="7" t="n">
        <v>14</v>
      </c>
      <c r="R3581" s="7" t="n">
        <v>6</v>
      </c>
      <c r="S3581" s="7" t="n">
        <v>0.805</v>
      </c>
      <c r="T3581" s="7" t="n">
        <v>1</v>
      </c>
      <c r="U3581" s="7" t="n">
        <v>1</v>
      </c>
      <c r="V3581" s="7" t="n">
        <v>0.2219</v>
      </c>
      <c r="W3581" s="7"/>
    </row>
    <row r="3582" customFormat="false" ht="15" hidden="false" customHeight="false" outlineLevel="0" collapsed="false">
      <c r="A3582" s="7" t="s">
        <v>3697</v>
      </c>
      <c r="B3582" s="7" t="s">
        <v>128</v>
      </c>
      <c r="C3582" s="7" t="n">
        <v>19</v>
      </c>
      <c r="D3582" s="7" t="s">
        <v>102</v>
      </c>
      <c r="E3582" s="7" t="n">
        <v>1</v>
      </c>
      <c r="F3582" s="7" t="n">
        <v>3</v>
      </c>
      <c r="G3582" s="14" t="n">
        <v>441.04</v>
      </c>
      <c r="H3582" s="14" t="n">
        <v>0</v>
      </c>
      <c r="I3582" s="14" t="n">
        <v>0</v>
      </c>
      <c r="J3582" s="14" t="n">
        <v>0</v>
      </c>
      <c r="K3582" s="14" t="n">
        <v>0</v>
      </c>
      <c r="L3582" s="14" t="n">
        <v>21030</v>
      </c>
      <c r="M3582" s="14" t="n">
        <v>1800</v>
      </c>
      <c r="N3582" s="14" t="n">
        <v>18.9</v>
      </c>
      <c r="O3582" s="14" t="n">
        <v>47.87</v>
      </c>
      <c r="P3582" s="7" t="n">
        <v>9</v>
      </c>
      <c r="Q3582" s="7" t="n">
        <v>19</v>
      </c>
      <c r="R3582" s="7" t="n">
        <v>13</v>
      </c>
      <c r="S3582" s="7" t="n">
        <v>0.833</v>
      </c>
      <c r="T3582" s="7" t="n">
        <v>0</v>
      </c>
      <c r="U3582" s="7" t="n">
        <v>0</v>
      </c>
      <c r="V3582" s="7" t="n">
        <v>0.1</v>
      </c>
      <c r="W3582" s="7"/>
    </row>
    <row r="3583" customFormat="false" ht="15" hidden="false" customHeight="false" outlineLevel="0" collapsed="false">
      <c r="A3583" s="7" t="s">
        <v>3698</v>
      </c>
      <c r="B3583" s="7" t="s">
        <v>101</v>
      </c>
      <c r="C3583" s="7" t="n">
        <v>70</v>
      </c>
      <c r="D3583" s="7" t="s">
        <v>104</v>
      </c>
      <c r="E3583" s="7" t="n">
        <v>181</v>
      </c>
      <c r="F3583" s="7" t="n">
        <v>6</v>
      </c>
      <c r="G3583" s="14" t="n">
        <v>10016.41</v>
      </c>
      <c r="H3583" s="14" t="n">
        <v>73361.92</v>
      </c>
      <c r="I3583" s="14" t="n">
        <v>0</v>
      </c>
      <c r="J3583" s="14" t="n">
        <v>673978.29</v>
      </c>
      <c r="K3583" s="14" t="n">
        <v>0</v>
      </c>
      <c r="L3583" s="14" t="n">
        <v>27960</v>
      </c>
      <c r="M3583" s="14" t="n">
        <v>31500</v>
      </c>
      <c r="N3583" s="14" t="n">
        <v>20.1</v>
      </c>
      <c r="O3583" s="14" t="n">
        <v>1699.04</v>
      </c>
      <c r="P3583" s="7" t="n">
        <v>1</v>
      </c>
      <c r="Q3583" s="7" t="n">
        <v>53</v>
      </c>
      <c r="R3583" s="7" t="n">
        <v>0</v>
      </c>
      <c r="S3583" s="7" t="n">
        <v>0.086</v>
      </c>
      <c r="T3583" s="7" t="n">
        <v>0</v>
      </c>
      <c r="U3583" s="7" t="n">
        <v>0</v>
      </c>
      <c r="V3583" s="7" t="n">
        <v>0.0082</v>
      </c>
      <c r="W3583" s="7"/>
    </row>
    <row r="3584" customFormat="false" ht="15" hidden="false" customHeight="false" outlineLevel="0" collapsed="false">
      <c r="A3584" s="7" t="s">
        <v>3699</v>
      </c>
      <c r="B3584" s="7" t="s">
        <v>101</v>
      </c>
      <c r="C3584" s="7" t="n">
        <v>19</v>
      </c>
      <c r="D3584" s="7" t="s">
        <v>102</v>
      </c>
      <c r="E3584" s="7" t="n">
        <v>4</v>
      </c>
      <c r="F3584" s="7" t="n">
        <v>4</v>
      </c>
      <c r="G3584" s="14" t="n">
        <v>3822.51</v>
      </c>
      <c r="H3584" s="14" t="n">
        <v>3038.87</v>
      </c>
      <c r="I3584" s="14" t="n">
        <v>0</v>
      </c>
      <c r="J3584" s="14" t="n">
        <v>0</v>
      </c>
      <c r="K3584" s="14" t="n">
        <v>0</v>
      </c>
      <c r="L3584" s="14" t="n">
        <v>7870</v>
      </c>
      <c r="M3584" s="14" t="n">
        <v>6900</v>
      </c>
      <c r="N3584" s="14" t="n">
        <v>22.8</v>
      </c>
      <c r="O3584" s="14" t="n">
        <v>189.64</v>
      </c>
      <c r="P3584" s="7" t="n">
        <v>10</v>
      </c>
      <c r="Q3584" s="7" t="n">
        <v>13</v>
      </c>
      <c r="R3584" s="7" t="n">
        <v>11</v>
      </c>
      <c r="S3584" s="7" t="n">
        <v>0.983</v>
      </c>
      <c r="T3584" s="7" t="n">
        <v>0</v>
      </c>
      <c r="U3584" s="7" t="n">
        <v>1</v>
      </c>
      <c r="V3584" s="7" t="n">
        <v>0.1053</v>
      </c>
      <c r="W3584" s="7"/>
    </row>
    <row r="3585" customFormat="false" ht="15" hidden="false" customHeight="false" outlineLevel="0" collapsed="false">
      <c r="A3585" s="7" t="s">
        <v>3700</v>
      </c>
      <c r="B3585" s="7" t="s">
        <v>108</v>
      </c>
      <c r="C3585" s="7" t="n">
        <v>49</v>
      </c>
      <c r="D3585" s="7" t="s">
        <v>104</v>
      </c>
      <c r="E3585" s="7" t="n">
        <v>94</v>
      </c>
      <c r="F3585" s="7" t="n">
        <v>3</v>
      </c>
      <c r="G3585" s="14" t="n">
        <v>13494.95</v>
      </c>
      <c r="H3585" s="14" t="n">
        <v>116241.25</v>
      </c>
      <c r="I3585" s="14" t="n">
        <v>0</v>
      </c>
      <c r="J3585" s="14" t="n">
        <v>0</v>
      </c>
      <c r="K3585" s="14" t="n">
        <v>329600</v>
      </c>
      <c r="L3585" s="14" t="n">
        <v>0</v>
      </c>
      <c r="M3585" s="14"/>
      <c r="N3585" s="14"/>
      <c r="O3585" s="14" t="n">
        <v>0</v>
      </c>
      <c r="P3585" s="7" t="n">
        <v>4</v>
      </c>
      <c r="Q3585" s="7" t="n">
        <v>67</v>
      </c>
      <c r="R3585" s="7" t="n">
        <v>14</v>
      </c>
      <c r="S3585" s="7" t="n">
        <v>0.534</v>
      </c>
      <c r="T3585" s="7" t="n">
        <v>0</v>
      </c>
      <c r="U3585" s="7" t="n">
        <v>0</v>
      </c>
      <c r="V3585" s="7" t="n">
        <v>0.0152</v>
      </c>
      <c r="W3585" s="7"/>
    </row>
    <row r="3586" customFormat="false" ht="15" hidden="false" customHeight="false" outlineLevel="0" collapsed="false">
      <c r="A3586" s="7" t="s">
        <v>3701</v>
      </c>
      <c r="B3586" s="7" t="s">
        <v>101</v>
      </c>
      <c r="C3586" s="7" t="n">
        <v>36</v>
      </c>
      <c r="D3586" s="7" t="s">
        <v>102</v>
      </c>
      <c r="E3586" s="7" t="n">
        <v>70</v>
      </c>
      <c r="F3586" s="7" t="n">
        <v>1</v>
      </c>
      <c r="G3586" s="14" t="n">
        <v>8090.91</v>
      </c>
      <c r="H3586" s="14" t="n">
        <v>0</v>
      </c>
      <c r="I3586" s="14" t="n">
        <v>0</v>
      </c>
      <c r="J3586" s="14" t="n">
        <v>0</v>
      </c>
      <c r="K3586" s="14" t="n">
        <v>0</v>
      </c>
      <c r="L3586" s="14" t="n">
        <v>0</v>
      </c>
      <c r="M3586" s="14"/>
      <c r="N3586" s="14"/>
      <c r="O3586" s="14" t="n">
        <v>0</v>
      </c>
      <c r="P3586" s="7" t="n">
        <v>33</v>
      </c>
      <c r="Q3586" s="7" t="n">
        <v>11</v>
      </c>
      <c r="R3586" s="7" t="n">
        <v>0</v>
      </c>
      <c r="S3586" s="7" t="n">
        <v>0.625</v>
      </c>
      <c r="T3586" s="7" t="n">
        <v>1</v>
      </c>
      <c r="U3586" s="7" t="n">
        <v>0</v>
      </c>
      <c r="V3586" s="7" t="n">
        <v>0.2852</v>
      </c>
      <c r="W3586" s="7"/>
    </row>
    <row r="3587" customFormat="false" ht="15" hidden="false" customHeight="false" outlineLevel="0" collapsed="false">
      <c r="A3587" s="7" t="s">
        <v>3702</v>
      </c>
      <c r="B3587" s="7" t="s">
        <v>101</v>
      </c>
      <c r="C3587" s="7" t="n">
        <v>54</v>
      </c>
      <c r="D3587" s="7" t="s">
        <v>104</v>
      </c>
      <c r="E3587" s="7" t="n">
        <v>100</v>
      </c>
      <c r="F3587" s="7" t="n">
        <v>4</v>
      </c>
      <c r="G3587" s="14" t="n">
        <v>5591.58</v>
      </c>
      <c r="H3587" s="14" t="n">
        <v>3266.24</v>
      </c>
      <c r="I3587" s="14" t="n">
        <v>63300</v>
      </c>
      <c r="J3587" s="14" t="n">
        <v>0</v>
      </c>
      <c r="K3587" s="14" t="n">
        <v>0</v>
      </c>
      <c r="L3587" s="14" t="n">
        <v>0</v>
      </c>
      <c r="M3587" s="14"/>
      <c r="N3587" s="14"/>
      <c r="O3587" s="14" t="n">
        <v>0</v>
      </c>
      <c r="P3587" s="7" t="n">
        <v>5</v>
      </c>
      <c r="Q3587" s="7" t="n">
        <v>49</v>
      </c>
      <c r="R3587" s="7" t="n">
        <v>18</v>
      </c>
      <c r="S3587" s="7" t="n">
        <v>0.702</v>
      </c>
      <c r="T3587" s="7" t="n">
        <v>0</v>
      </c>
      <c r="U3587" s="7" t="n">
        <v>0</v>
      </c>
      <c r="V3587" s="7" t="n">
        <v>0.0111</v>
      </c>
      <c r="W3587" s="7"/>
    </row>
    <row r="3588" customFormat="false" ht="15" hidden="false" customHeight="false" outlineLevel="0" collapsed="false">
      <c r="A3588" s="7" t="s">
        <v>3703</v>
      </c>
      <c r="B3588" s="7" t="s">
        <v>108</v>
      </c>
      <c r="C3588" s="7" t="n">
        <v>64</v>
      </c>
      <c r="D3588" s="7" t="s">
        <v>102</v>
      </c>
      <c r="E3588" s="7" t="n">
        <v>42</v>
      </c>
      <c r="F3588" s="7" t="n">
        <v>4</v>
      </c>
      <c r="G3588" s="14" t="n">
        <v>3553.69</v>
      </c>
      <c r="H3588" s="14" t="n">
        <v>10868.59</v>
      </c>
      <c r="I3588" s="14" t="n">
        <v>0</v>
      </c>
      <c r="J3588" s="14" t="n">
        <v>0</v>
      </c>
      <c r="K3588" s="14" t="n">
        <v>78600</v>
      </c>
      <c r="L3588" s="14" t="n">
        <v>0</v>
      </c>
      <c r="M3588" s="14" t="n">
        <v>9500</v>
      </c>
      <c r="N3588" s="14" t="n">
        <v>38</v>
      </c>
      <c r="O3588" s="14" t="n">
        <v>125.61</v>
      </c>
      <c r="P3588" s="7" t="n">
        <v>55</v>
      </c>
      <c r="Q3588" s="7" t="n">
        <v>14</v>
      </c>
      <c r="R3588" s="7" t="n">
        <v>7</v>
      </c>
      <c r="S3588" s="7" t="n">
        <v>0.512</v>
      </c>
      <c r="T3588" s="7" t="n">
        <v>1</v>
      </c>
      <c r="U3588" s="7" t="n">
        <v>0</v>
      </c>
      <c r="V3588" s="7" t="n">
        <v>0.1819</v>
      </c>
      <c r="W3588" s="7"/>
    </row>
    <row r="3589" customFormat="false" ht="15" hidden="false" customHeight="false" outlineLevel="0" collapsed="false">
      <c r="A3589" s="7" t="s">
        <v>3704</v>
      </c>
      <c r="B3589" s="7" t="s">
        <v>106</v>
      </c>
      <c r="C3589" s="7" t="n">
        <v>48</v>
      </c>
      <c r="D3589" s="7" t="s">
        <v>102</v>
      </c>
      <c r="E3589" s="7" t="n">
        <v>163</v>
      </c>
      <c r="F3589" s="7" t="n">
        <v>5</v>
      </c>
      <c r="G3589" s="14" t="n">
        <v>2521.87</v>
      </c>
      <c r="H3589" s="14" t="n">
        <v>77417.97</v>
      </c>
      <c r="I3589" s="14" t="n">
        <v>96100</v>
      </c>
      <c r="J3589" s="14" t="n">
        <v>0</v>
      </c>
      <c r="K3589" s="14" t="n">
        <v>337500</v>
      </c>
      <c r="L3589" s="14" t="n">
        <v>4100</v>
      </c>
      <c r="M3589" s="14"/>
      <c r="N3589" s="14"/>
      <c r="O3589" s="14" t="n">
        <v>0</v>
      </c>
      <c r="P3589" s="7" t="n">
        <v>16</v>
      </c>
      <c r="Q3589" s="7" t="n">
        <v>17</v>
      </c>
      <c r="R3589" s="7" t="n">
        <v>7</v>
      </c>
      <c r="S3589" s="7" t="n">
        <v>0.523</v>
      </c>
      <c r="T3589" s="7" t="n">
        <v>0</v>
      </c>
      <c r="U3589" s="7" t="n">
        <v>0</v>
      </c>
      <c r="V3589" s="7" t="n">
        <v>0.0511</v>
      </c>
      <c r="W3589" s="7" t="s">
        <v>117</v>
      </c>
    </row>
    <row r="3590" customFormat="false" ht="15" hidden="false" customHeight="false" outlineLevel="0" collapsed="false">
      <c r="A3590" s="7" t="s">
        <v>3705</v>
      </c>
      <c r="B3590" s="7" t="s">
        <v>101</v>
      </c>
      <c r="C3590" s="7" t="n">
        <v>43</v>
      </c>
      <c r="D3590" s="7" t="s">
        <v>102</v>
      </c>
      <c r="E3590" s="7" t="n">
        <v>212</v>
      </c>
      <c r="F3590" s="7" t="n">
        <v>1</v>
      </c>
      <c r="G3590" s="14" t="n">
        <v>6461.33</v>
      </c>
      <c r="H3590" s="14" t="n">
        <v>0</v>
      </c>
      <c r="I3590" s="14" t="n">
        <v>0</v>
      </c>
      <c r="J3590" s="14" t="n">
        <v>0</v>
      </c>
      <c r="K3590" s="14" t="n">
        <v>0</v>
      </c>
      <c r="L3590" s="14" t="n">
        <v>0</v>
      </c>
      <c r="M3590" s="14"/>
      <c r="N3590" s="14"/>
      <c r="O3590" s="14" t="n">
        <v>0</v>
      </c>
      <c r="P3590" s="7" t="n">
        <v>13</v>
      </c>
      <c r="Q3590" s="7" t="n">
        <v>14</v>
      </c>
      <c r="R3590" s="7" t="n">
        <v>7</v>
      </c>
      <c r="S3590" s="7" t="n">
        <v>0.934</v>
      </c>
      <c r="T3590" s="7" t="n">
        <v>0</v>
      </c>
      <c r="U3590" s="7" t="n">
        <v>0</v>
      </c>
      <c r="V3590" s="7" t="n">
        <v>0.077</v>
      </c>
      <c r="W3590" s="7"/>
    </row>
    <row r="3591" customFormat="false" ht="15" hidden="false" customHeight="false" outlineLevel="0" collapsed="false">
      <c r="A3591" s="7" t="s">
        <v>3706</v>
      </c>
      <c r="B3591" s="7" t="s">
        <v>108</v>
      </c>
      <c r="C3591" s="7" t="n">
        <v>48</v>
      </c>
      <c r="D3591" s="7" t="s">
        <v>104</v>
      </c>
      <c r="E3591" s="7" t="n">
        <v>160</v>
      </c>
      <c r="F3591" s="7" t="n">
        <v>4</v>
      </c>
      <c r="G3591" s="14" t="n">
        <v>13300.05</v>
      </c>
      <c r="H3591" s="14" t="n">
        <v>891837.79</v>
      </c>
      <c r="I3591" s="14" t="n">
        <v>0</v>
      </c>
      <c r="J3591" s="14" t="n">
        <v>0</v>
      </c>
      <c r="K3591" s="14" t="n">
        <v>581600</v>
      </c>
      <c r="L3591" s="14" t="n">
        <v>0</v>
      </c>
      <c r="M3591" s="14" t="n">
        <v>38200</v>
      </c>
      <c r="N3591" s="14" t="n">
        <v>23.5</v>
      </c>
      <c r="O3591" s="14" t="n">
        <v>2459.04</v>
      </c>
      <c r="P3591" s="7" t="n">
        <v>6</v>
      </c>
      <c r="Q3591" s="7" t="n">
        <v>90</v>
      </c>
      <c r="R3591" s="7" t="n">
        <v>8</v>
      </c>
      <c r="S3591" s="7" t="n">
        <v>0.555</v>
      </c>
      <c r="T3591" s="7" t="n">
        <v>0</v>
      </c>
      <c r="U3591" s="7" t="n">
        <v>0</v>
      </c>
      <c r="V3591" s="7" t="n">
        <v>0.0075</v>
      </c>
      <c r="W3591" s="7"/>
    </row>
    <row r="3592" customFormat="false" ht="15" hidden="false" customHeight="false" outlineLevel="0" collapsed="false">
      <c r="A3592" s="7" t="s">
        <v>3707</v>
      </c>
      <c r="B3592" s="7" t="s">
        <v>101</v>
      </c>
      <c r="C3592" s="7" t="n">
        <v>46</v>
      </c>
      <c r="D3592" s="7" t="s">
        <v>104</v>
      </c>
      <c r="E3592" s="7" t="n">
        <v>220</v>
      </c>
      <c r="F3592" s="7" t="n">
        <v>5</v>
      </c>
      <c r="G3592" s="14" t="n">
        <v>19753.63</v>
      </c>
      <c r="H3592" s="14" t="n">
        <v>38520.93</v>
      </c>
      <c r="I3592" s="14" t="n">
        <v>0</v>
      </c>
      <c r="J3592" s="14" t="n">
        <v>0</v>
      </c>
      <c r="K3592" s="14" t="n">
        <v>333200</v>
      </c>
      <c r="L3592" s="14" t="n">
        <v>21050</v>
      </c>
      <c r="M3592" s="14" t="n">
        <v>20700</v>
      </c>
      <c r="N3592" s="14" t="n">
        <v>41.9</v>
      </c>
      <c r="O3592" s="14" t="n">
        <v>1788.55</v>
      </c>
      <c r="P3592" s="7" t="n">
        <v>1</v>
      </c>
      <c r="Q3592" s="7" t="n">
        <v>84</v>
      </c>
      <c r="R3592" s="7" t="n">
        <v>21</v>
      </c>
      <c r="S3592" s="7" t="n">
        <v>0.835</v>
      </c>
      <c r="T3592" s="7" t="n">
        <v>0</v>
      </c>
      <c r="U3592" s="7" t="n">
        <v>0</v>
      </c>
      <c r="V3592" s="7" t="n">
        <v>0.0152</v>
      </c>
      <c r="W3592" s="7"/>
    </row>
    <row r="3593" customFormat="false" ht="15" hidden="false" customHeight="false" outlineLevel="0" collapsed="false">
      <c r="A3593" s="7" t="s">
        <v>3708</v>
      </c>
      <c r="B3593" s="7" t="s">
        <v>106</v>
      </c>
      <c r="C3593" s="7" t="n">
        <v>38</v>
      </c>
      <c r="D3593" s="7" t="s">
        <v>102</v>
      </c>
      <c r="E3593" s="7" t="n">
        <v>26</v>
      </c>
      <c r="F3593" s="7" t="n">
        <v>3</v>
      </c>
      <c r="G3593" s="14" t="n">
        <v>3271.41</v>
      </c>
      <c r="H3593" s="14" t="n">
        <v>77014.45</v>
      </c>
      <c r="I3593" s="14" t="n">
        <v>0</v>
      </c>
      <c r="J3593" s="14" t="n">
        <v>0</v>
      </c>
      <c r="K3593" s="14" t="n">
        <v>139500</v>
      </c>
      <c r="L3593" s="14" t="n">
        <v>0</v>
      </c>
      <c r="M3593" s="14"/>
      <c r="N3593" s="14"/>
      <c r="O3593" s="14" t="n">
        <v>0</v>
      </c>
      <c r="P3593" s="7" t="n">
        <v>239</v>
      </c>
      <c r="Q3593" s="7" t="n">
        <v>0</v>
      </c>
      <c r="R3593" s="7" t="n">
        <v>0</v>
      </c>
      <c r="S3593" s="7"/>
      <c r="T3593" s="7" t="n">
        <v>0</v>
      </c>
      <c r="U3593" s="7" t="n">
        <v>1</v>
      </c>
      <c r="V3593" s="7" t="n">
        <v>0.412</v>
      </c>
      <c r="W3593" s="7"/>
    </row>
    <row r="3594" customFormat="false" ht="15" hidden="false" customHeight="false" outlineLevel="0" collapsed="false">
      <c r="A3594" s="7" t="s">
        <v>3709</v>
      </c>
      <c r="B3594" s="7" t="s">
        <v>101</v>
      </c>
      <c r="C3594" s="7" t="n">
        <v>44</v>
      </c>
      <c r="D3594" s="7" t="s">
        <v>102</v>
      </c>
      <c r="E3594" s="7" t="n">
        <v>36</v>
      </c>
      <c r="F3594" s="7" t="n">
        <v>1</v>
      </c>
      <c r="G3594" s="14" t="n">
        <v>10470.18</v>
      </c>
      <c r="H3594" s="14" t="n">
        <v>0</v>
      </c>
      <c r="I3594" s="14" t="n">
        <v>0</v>
      </c>
      <c r="J3594" s="14" t="n">
        <v>0</v>
      </c>
      <c r="K3594" s="14" t="n">
        <v>0</v>
      </c>
      <c r="L3594" s="14" t="n">
        <v>0</v>
      </c>
      <c r="M3594" s="14"/>
      <c r="N3594" s="14"/>
      <c r="O3594" s="14" t="n">
        <v>0</v>
      </c>
      <c r="P3594" s="7" t="n">
        <v>13</v>
      </c>
      <c r="Q3594" s="7" t="n">
        <v>21</v>
      </c>
      <c r="R3594" s="7" t="n">
        <v>0</v>
      </c>
      <c r="S3594" s="7" t="n">
        <v>0.997</v>
      </c>
      <c r="T3594" s="7" t="n">
        <v>0</v>
      </c>
      <c r="U3594" s="7" t="n">
        <v>0</v>
      </c>
      <c r="V3594" s="7" t="n">
        <v>0.112</v>
      </c>
      <c r="W3594" s="7"/>
    </row>
    <row r="3595" customFormat="false" ht="15" hidden="false" customHeight="false" outlineLevel="0" collapsed="false">
      <c r="A3595" s="7" t="s">
        <v>3710</v>
      </c>
      <c r="B3595" s="7" t="s">
        <v>128</v>
      </c>
      <c r="C3595" s="7" t="n">
        <v>30</v>
      </c>
      <c r="D3595" s="7" t="s">
        <v>102</v>
      </c>
      <c r="E3595" s="7" t="n">
        <v>31</v>
      </c>
      <c r="F3595" s="7" t="n">
        <v>1</v>
      </c>
      <c r="G3595" s="14" t="n">
        <v>2316.18</v>
      </c>
      <c r="H3595" s="14" t="n">
        <v>0</v>
      </c>
      <c r="I3595" s="14" t="n">
        <v>0</v>
      </c>
      <c r="J3595" s="14" t="n">
        <v>0</v>
      </c>
      <c r="K3595" s="14" t="n">
        <v>0</v>
      </c>
      <c r="L3595" s="14" t="n">
        <v>0</v>
      </c>
      <c r="M3595" s="14"/>
      <c r="N3595" s="14"/>
      <c r="O3595" s="14" t="n">
        <v>0</v>
      </c>
      <c r="P3595" s="7" t="n">
        <v>286</v>
      </c>
      <c r="Q3595" s="7" t="n">
        <v>0</v>
      </c>
      <c r="R3595" s="7" t="n">
        <v>0</v>
      </c>
      <c r="S3595" s="7"/>
      <c r="T3595" s="7" t="n">
        <v>1</v>
      </c>
      <c r="U3595" s="7" t="n">
        <v>0</v>
      </c>
      <c r="V3595" s="7" t="n">
        <v>0.591</v>
      </c>
      <c r="W3595" s="7"/>
    </row>
    <row r="3596" customFormat="false" ht="15" hidden="false" customHeight="false" outlineLevel="0" collapsed="false">
      <c r="A3596" s="7" t="s">
        <v>3711</v>
      </c>
      <c r="B3596" s="7" t="s">
        <v>108</v>
      </c>
      <c r="C3596" s="7" t="n">
        <v>72</v>
      </c>
      <c r="D3596" s="7" t="s">
        <v>104</v>
      </c>
      <c r="E3596" s="7" t="n">
        <v>62</v>
      </c>
      <c r="F3596" s="7" t="n">
        <v>2</v>
      </c>
      <c r="G3596" s="14" t="n">
        <v>5039.36</v>
      </c>
      <c r="H3596" s="14" t="n">
        <v>0</v>
      </c>
      <c r="I3596" s="14" t="n">
        <v>23800</v>
      </c>
      <c r="J3596" s="14" t="n">
        <v>0</v>
      </c>
      <c r="K3596" s="14" t="n">
        <v>0</v>
      </c>
      <c r="L3596" s="14" t="n">
        <v>0</v>
      </c>
      <c r="M3596" s="14"/>
      <c r="N3596" s="14"/>
      <c r="O3596" s="14" t="n">
        <v>0</v>
      </c>
      <c r="P3596" s="7" t="n">
        <v>6</v>
      </c>
      <c r="Q3596" s="7" t="n">
        <v>54</v>
      </c>
      <c r="R3596" s="7" t="n">
        <v>10</v>
      </c>
      <c r="S3596" s="7" t="n">
        <v>0.45</v>
      </c>
      <c r="T3596" s="7" t="n">
        <v>1</v>
      </c>
      <c r="U3596" s="7" t="n">
        <v>0</v>
      </c>
      <c r="V3596" s="7" t="n">
        <v>0.0532</v>
      </c>
      <c r="W3596" s="7"/>
    </row>
    <row r="3597" customFormat="false" ht="15" hidden="false" customHeight="false" outlineLevel="0" collapsed="false">
      <c r="A3597" s="7" t="s">
        <v>3712</v>
      </c>
      <c r="B3597" s="7" t="s">
        <v>106</v>
      </c>
      <c r="C3597" s="7" t="n">
        <v>29</v>
      </c>
      <c r="D3597" s="7" t="s">
        <v>104</v>
      </c>
      <c r="E3597" s="7" t="n">
        <v>24</v>
      </c>
      <c r="F3597" s="7" t="n">
        <v>3</v>
      </c>
      <c r="G3597" s="14" t="n">
        <v>16851.02</v>
      </c>
      <c r="H3597" s="14" t="n">
        <v>106642.97</v>
      </c>
      <c r="I3597" s="14" t="n">
        <v>0</v>
      </c>
      <c r="J3597" s="14" t="n">
        <v>297090.65</v>
      </c>
      <c r="K3597" s="14" t="n">
        <v>0</v>
      </c>
      <c r="L3597" s="14" t="n">
        <v>0</v>
      </c>
      <c r="M3597" s="14"/>
      <c r="N3597" s="14"/>
      <c r="O3597" s="14" t="n">
        <v>0</v>
      </c>
      <c r="P3597" s="7" t="n">
        <v>2</v>
      </c>
      <c r="Q3597" s="7" t="n">
        <v>115</v>
      </c>
      <c r="R3597" s="7" t="n">
        <v>29</v>
      </c>
      <c r="S3597" s="7" t="n">
        <v>0.643</v>
      </c>
      <c r="T3597" s="7" t="n">
        <v>1</v>
      </c>
      <c r="U3597" s="7" t="n">
        <v>0</v>
      </c>
      <c r="V3597" s="7" t="n">
        <v>0.0382</v>
      </c>
      <c r="W3597" s="7"/>
    </row>
    <row r="3598" customFormat="false" ht="15" hidden="false" customHeight="false" outlineLevel="0" collapsed="false">
      <c r="A3598" s="7" t="s">
        <v>3713</v>
      </c>
      <c r="B3598" s="7" t="s">
        <v>128</v>
      </c>
      <c r="C3598" s="7" t="n">
        <v>53</v>
      </c>
      <c r="D3598" s="7" t="s">
        <v>104</v>
      </c>
      <c r="E3598" s="7" t="n">
        <v>254</v>
      </c>
      <c r="F3598" s="7" t="n">
        <v>2</v>
      </c>
      <c r="G3598" s="14" t="n">
        <v>463.11</v>
      </c>
      <c r="H3598" s="14" t="n">
        <v>0</v>
      </c>
      <c r="I3598" s="14" t="n">
        <v>0</v>
      </c>
      <c r="J3598" s="14" t="n">
        <v>0</v>
      </c>
      <c r="K3598" s="14" t="n">
        <v>34600</v>
      </c>
      <c r="L3598" s="14" t="n">
        <v>0</v>
      </c>
      <c r="M3598" s="14"/>
      <c r="N3598" s="14"/>
      <c r="O3598" s="14" t="n">
        <v>0</v>
      </c>
      <c r="P3598" s="7" t="n">
        <v>143</v>
      </c>
      <c r="Q3598" s="7" t="n">
        <v>0</v>
      </c>
      <c r="R3598" s="7" t="n">
        <v>0</v>
      </c>
      <c r="S3598" s="7"/>
      <c r="T3598" s="7" t="n">
        <v>0</v>
      </c>
      <c r="U3598" s="7" t="n">
        <v>0</v>
      </c>
      <c r="V3598" s="7" t="n">
        <v>0.1276</v>
      </c>
      <c r="W3598" s="7"/>
    </row>
    <row r="3599" customFormat="false" ht="15" hidden="false" customHeight="false" outlineLevel="0" collapsed="false">
      <c r="A3599" s="7" t="s">
        <v>3714</v>
      </c>
      <c r="B3599" s="7" t="s">
        <v>106</v>
      </c>
      <c r="C3599" s="7" t="n">
        <v>56</v>
      </c>
      <c r="D3599" s="7" t="s">
        <v>104</v>
      </c>
      <c r="E3599" s="7" t="n">
        <v>38</v>
      </c>
      <c r="F3599" s="7" t="n">
        <v>3</v>
      </c>
      <c r="G3599" s="14" t="n">
        <v>745.08</v>
      </c>
      <c r="H3599" s="14" t="n">
        <v>1387.62</v>
      </c>
      <c r="I3599" s="14" t="n">
        <v>10200</v>
      </c>
      <c r="J3599" s="14" t="n">
        <v>0</v>
      </c>
      <c r="K3599" s="14" t="n">
        <v>0</v>
      </c>
      <c r="L3599" s="14" t="n">
        <v>0</v>
      </c>
      <c r="M3599" s="14"/>
      <c r="N3599" s="14"/>
      <c r="O3599" s="14" t="n">
        <v>0</v>
      </c>
      <c r="P3599" s="7" t="n">
        <v>343</v>
      </c>
      <c r="Q3599" s="7" t="n">
        <v>0</v>
      </c>
      <c r="R3599" s="7" t="n">
        <v>0</v>
      </c>
      <c r="S3599" s="7"/>
      <c r="T3599" s="7" t="n">
        <v>0</v>
      </c>
      <c r="U3599" s="7" t="n">
        <v>0</v>
      </c>
      <c r="V3599" s="7" t="n">
        <v>0.1344</v>
      </c>
      <c r="W3599" s="7"/>
    </row>
    <row r="3600" customFormat="false" ht="15" hidden="false" customHeight="false" outlineLevel="0" collapsed="false">
      <c r="A3600" s="7" t="s">
        <v>3715</v>
      </c>
      <c r="B3600" s="7" t="s">
        <v>128</v>
      </c>
      <c r="C3600" s="7" t="n">
        <v>55</v>
      </c>
      <c r="D3600" s="7" t="s">
        <v>102</v>
      </c>
      <c r="E3600" s="7" t="n">
        <v>276</v>
      </c>
      <c r="F3600" s="7" t="n">
        <v>4</v>
      </c>
      <c r="G3600" s="14" t="n">
        <v>2563.65</v>
      </c>
      <c r="H3600" s="14" t="n">
        <v>16142</v>
      </c>
      <c r="I3600" s="14" t="n">
        <v>49000</v>
      </c>
      <c r="J3600" s="14" t="n">
        <v>0</v>
      </c>
      <c r="K3600" s="14" t="n">
        <v>0</v>
      </c>
      <c r="L3600" s="14" t="n">
        <v>0</v>
      </c>
      <c r="M3600" s="14"/>
      <c r="N3600" s="14"/>
      <c r="O3600" s="14" t="n">
        <v>0</v>
      </c>
      <c r="P3600" s="7" t="n">
        <v>136</v>
      </c>
      <c r="Q3600" s="7" t="n">
        <v>0</v>
      </c>
      <c r="R3600" s="7" t="n">
        <v>0</v>
      </c>
      <c r="S3600" s="7"/>
      <c r="T3600" s="7" t="n">
        <v>0</v>
      </c>
      <c r="U3600" s="7" t="n">
        <v>0</v>
      </c>
      <c r="V3600" s="7" t="n">
        <v>0.1713</v>
      </c>
      <c r="W3600" s="7"/>
    </row>
    <row r="3601" customFormat="false" ht="15" hidden="false" customHeight="false" outlineLevel="0" collapsed="false">
      <c r="A3601" s="7" t="s">
        <v>3716</v>
      </c>
      <c r="B3601" s="7" t="s">
        <v>108</v>
      </c>
      <c r="C3601" s="7" t="n">
        <v>19</v>
      </c>
      <c r="D3601" s="7" t="s">
        <v>102</v>
      </c>
      <c r="E3601" s="7" t="n">
        <v>2</v>
      </c>
      <c r="F3601" s="7" t="n">
        <v>2</v>
      </c>
      <c r="G3601" s="14" t="n">
        <v>6811.3</v>
      </c>
      <c r="H3601" s="14" t="n">
        <v>9757.47</v>
      </c>
      <c r="I3601" s="14" t="n">
        <v>0</v>
      </c>
      <c r="J3601" s="14" t="n">
        <v>0</v>
      </c>
      <c r="K3601" s="14" t="n">
        <v>0</v>
      </c>
      <c r="L3601" s="14" t="n">
        <v>0</v>
      </c>
      <c r="M3601" s="14"/>
      <c r="N3601" s="14"/>
      <c r="O3601" s="14" t="n">
        <v>0</v>
      </c>
      <c r="P3601" s="7" t="n">
        <v>11</v>
      </c>
      <c r="Q3601" s="7" t="n">
        <v>33</v>
      </c>
      <c r="R3601" s="7" t="n">
        <v>16</v>
      </c>
      <c r="S3601" s="7" t="n">
        <v>0.848</v>
      </c>
      <c r="T3601" s="7" t="n">
        <v>1</v>
      </c>
      <c r="U3601" s="7" t="n">
        <v>1</v>
      </c>
      <c r="V3601" s="7" t="n">
        <v>0.2214</v>
      </c>
      <c r="W3601" s="7"/>
    </row>
    <row r="3602" customFormat="false" ht="15" hidden="false" customHeight="false" outlineLevel="0" collapsed="false">
      <c r="A3602" s="7" t="s">
        <v>3717</v>
      </c>
      <c r="B3602" s="7" t="s">
        <v>106</v>
      </c>
      <c r="C3602" s="7" t="n">
        <v>34</v>
      </c>
      <c r="D3602" s="7" t="s">
        <v>102</v>
      </c>
      <c r="E3602" s="7" t="n">
        <v>67</v>
      </c>
      <c r="F3602" s="7" t="n">
        <v>2</v>
      </c>
      <c r="G3602" s="14" t="n">
        <v>1960.53</v>
      </c>
      <c r="H3602" s="14" t="n">
        <v>0</v>
      </c>
      <c r="I3602" s="14" t="n">
        <v>0</v>
      </c>
      <c r="J3602" s="14" t="n">
        <v>0</v>
      </c>
      <c r="K3602" s="14" t="n">
        <v>0</v>
      </c>
      <c r="L3602" s="14" t="n">
        <v>0</v>
      </c>
      <c r="M3602" s="14" t="n">
        <v>9200</v>
      </c>
      <c r="N3602" s="14" t="n">
        <v>4.4</v>
      </c>
      <c r="O3602" s="14" t="n">
        <v>144.85</v>
      </c>
      <c r="P3602" s="7" t="n">
        <v>8</v>
      </c>
      <c r="Q3602" s="7" t="n">
        <v>14</v>
      </c>
      <c r="R3602" s="7" t="n">
        <v>0</v>
      </c>
      <c r="S3602" s="7" t="n">
        <v>0.647</v>
      </c>
      <c r="T3602" s="7" t="n">
        <v>0</v>
      </c>
      <c r="U3602" s="7" t="n">
        <v>0</v>
      </c>
      <c r="V3602" s="7" t="n">
        <v>0.0923</v>
      </c>
      <c r="W3602" s="7"/>
    </row>
    <row r="3603" customFormat="false" ht="15" hidden="false" customHeight="false" outlineLevel="0" collapsed="false">
      <c r="A3603" s="7" t="s">
        <v>3718</v>
      </c>
      <c r="B3603" s="7" t="s">
        <v>108</v>
      </c>
      <c r="C3603" s="7" t="n">
        <v>41</v>
      </c>
      <c r="D3603" s="7" t="s">
        <v>102</v>
      </c>
      <c r="E3603" s="7" t="n">
        <v>58</v>
      </c>
      <c r="F3603" s="7" t="n">
        <v>2</v>
      </c>
      <c r="G3603" s="14" t="n">
        <v>3449.22</v>
      </c>
      <c r="H3603" s="14" t="n">
        <v>0</v>
      </c>
      <c r="I3603" s="14" t="n">
        <v>0</v>
      </c>
      <c r="J3603" s="14" t="n">
        <v>0</v>
      </c>
      <c r="K3603" s="14" t="n">
        <v>0</v>
      </c>
      <c r="L3603" s="14" t="n">
        <v>0</v>
      </c>
      <c r="M3603" s="14" t="n">
        <v>14000</v>
      </c>
      <c r="N3603" s="14" t="n">
        <v>34.8</v>
      </c>
      <c r="O3603" s="14" t="n">
        <v>563.87</v>
      </c>
      <c r="P3603" s="7" t="n">
        <v>22</v>
      </c>
      <c r="Q3603" s="7" t="n">
        <v>14</v>
      </c>
      <c r="R3603" s="7" t="n">
        <v>2</v>
      </c>
      <c r="S3603" s="7" t="n">
        <v>0.667</v>
      </c>
      <c r="T3603" s="7" t="n">
        <v>0</v>
      </c>
      <c r="U3603" s="7" t="n">
        <v>0</v>
      </c>
      <c r="V3603" s="7" t="n">
        <v>0.1879</v>
      </c>
      <c r="W3603" s="7"/>
    </row>
    <row r="3604" customFormat="false" ht="15" hidden="false" customHeight="false" outlineLevel="0" collapsed="false">
      <c r="A3604" s="7" t="s">
        <v>3719</v>
      </c>
      <c r="B3604" s="7" t="s">
        <v>101</v>
      </c>
      <c r="C3604" s="7" t="n">
        <v>40</v>
      </c>
      <c r="D3604" s="7" t="s">
        <v>104</v>
      </c>
      <c r="E3604" s="7" t="n">
        <v>149</v>
      </c>
      <c r="F3604" s="7" t="n">
        <v>2</v>
      </c>
      <c r="G3604" s="14" t="n">
        <v>17229.2</v>
      </c>
      <c r="H3604" s="14" t="n">
        <v>7630.33</v>
      </c>
      <c r="I3604" s="14" t="n">
        <v>0</v>
      </c>
      <c r="J3604" s="14" t="n">
        <v>0</v>
      </c>
      <c r="K3604" s="14" t="n">
        <v>0</v>
      </c>
      <c r="L3604" s="14" t="n">
        <v>0</v>
      </c>
      <c r="M3604" s="14"/>
      <c r="N3604" s="14"/>
      <c r="O3604" s="14" t="n">
        <v>0</v>
      </c>
      <c r="P3604" s="7" t="n">
        <v>15</v>
      </c>
      <c r="Q3604" s="7" t="n">
        <v>62</v>
      </c>
      <c r="R3604" s="7" t="n">
        <v>14</v>
      </c>
      <c r="S3604" s="7" t="n">
        <v>0.929</v>
      </c>
      <c r="T3604" s="7" t="n">
        <v>0</v>
      </c>
      <c r="U3604" s="7" t="n">
        <v>0</v>
      </c>
      <c r="V3604" s="7" t="n">
        <v>0.0183</v>
      </c>
      <c r="W3604" s="7"/>
    </row>
    <row r="3605" customFormat="false" ht="15" hidden="false" customHeight="false" outlineLevel="0" collapsed="false">
      <c r="A3605" s="7" t="s">
        <v>3720</v>
      </c>
      <c r="B3605" s="7" t="s">
        <v>108</v>
      </c>
      <c r="C3605" s="7" t="n">
        <v>36</v>
      </c>
      <c r="D3605" s="7" t="s">
        <v>102</v>
      </c>
      <c r="E3605" s="7" t="n">
        <v>59</v>
      </c>
      <c r="F3605" s="7" t="n">
        <v>4</v>
      </c>
      <c r="G3605" s="14" t="n">
        <v>12378.16</v>
      </c>
      <c r="H3605" s="14" t="n">
        <v>120201.94</v>
      </c>
      <c r="I3605" s="14" t="n">
        <v>0</v>
      </c>
      <c r="J3605" s="14" t="n">
        <v>0</v>
      </c>
      <c r="K3605" s="14" t="n">
        <v>0</v>
      </c>
      <c r="L3605" s="14" t="n">
        <v>0</v>
      </c>
      <c r="M3605" s="14" t="n">
        <v>14000</v>
      </c>
      <c r="N3605" s="14" t="n">
        <v>6.2</v>
      </c>
      <c r="O3605" s="14" t="n">
        <v>379.79</v>
      </c>
      <c r="P3605" s="7" t="n">
        <v>2</v>
      </c>
      <c r="Q3605" s="7" t="n">
        <v>21</v>
      </c>
      <c r="R3605" s="7" t="n">
        <v>13</v>
      </c>
      <c r="S3605" s="7" t="n">
        <v>0.771</v>
      </c>
      <c r="T3605" s="7" t="n">
        <v>1</v>
      </c>
      <c r="U3605" s="7" t="n">
        <v>0</v>
      </c>
      <c r="V3605" s="7" t="n">
        <v>0.0864</v>
      </c>
      <c r="W3605" s="7"/>
    </row>
    <row r="3606" customFormat="false" ht="15" hidden="false" customHeight="false" outlineLevel="0" collapsed="false">
      <c r="A3606" s="7" t="s">
        <v>3721</v>
      </c>
      <c r="B3606" s="7" t="s">
        <v>108</v>
      </c>
      <c r="C3606" s="7" t="n">
        <v>36</v>
      </c>
      <c r="D3606" s="7" t="s">
        <v>102</v>
      </c>
      <c r="E3606" s="7" t="n">
        <v>6</v>
      </c>
      <c r="F3606" s="7" t="n">
        <v>5</v>
      </c>
      <c r="G3606" s="14" t="n">
        <v>3343.97</v>
      </c>
      <c r="H3606" s="14" t="n">
        <v>114079.5</v>
      </c>
      <c r="I3606" s="14" t="n">
        <v>122500</v>
      </c>
      <c r="J3606" s="14" t="n">
        <v>0</v>
      </c>
      <c r="K3606" s="14" t="n">
        <v>216200</v>
      </c>
      <c r="L3606" s="14" t="n">
        <v>0</v>
      </c>
      <c r="M3606" s="14" t="n">
        <v>19500</v>
      </c>
      <c r="N3606" s="14" t="n">
        <v>25</v>
      </c>
      <c r="O3606" s="14" t="n">
        <v>2587.02</v>
      </c>
      <c r="P3606" s="7" t="n">
        <v>5</v>
      </c>
      <c r="Q3606" s="7" t="n">
        <v>27</v>
      </c>
      <c r="R3606" s="7" t="n">
        <v>0</v>
      </c>
      <c r="S3606" s="7" t="n">
        <v>0.707</v>
      </c>
      <c r="T3606" s="7" t="n">
        <v>1</v>
      </c>
      <c r="U3606" s="7" t="n">
        <v>0</v>
      </c>
      <c r="V3606" s="7" t="n">
        <v>0.1037</v>
      </c>
      <c r="W3606" s="7"/>
    </row>
    <row r="3607" customFormat="false" ht="15" hidden="false" customHeight="false" outlineLevel="0" collapsed="false">
      <c r="A3607" s="7" t="s">
        <v>3722</v>
      </c>
      <c r="B3607" s="7" t="s">
        <v>128</v>
      </c>
      <c r="C3607" s="7" t="n">
        <v>42</v>
      </c>
      <c r="D3607" s="7" t="s">
        <v>102</v>
      </c>
      <c r="E3607" s="7" t="n">
        <v>31</v>
      </c>
      <c r="F3607" s="7" t="n">
        <v>3</v>
      </c>
      <c r="G3607" s="14" t="n">
        <v>3305.41</v>
      </c>
      <c r="H3607" s="14" t="n">
        <v>21048.8</v>
      </c>
      <c r="I3607" s="14" t="n">
        <v>0</v>
      </c>
      <c r="J3607" s="14" t="n">
        <v>0</v>
      </c>
      <c r="K3607" s="14" t="n">
        <v>0</v>
      </c>
      <c r="L3607" s="14" t="n">
        <v>0</v>
      </c>
      <c r="M3607" s="14" t="n">
        <v>8900</v>
      </c>
      <c r="N3607" s="14" t="n">
        <v>50.9</v>
      </c>
      <c r="O3607" s="14" t="n">
        <v>0</v>
      </c>
      <c r="P3607" s="7" t="n">
        <v>284</v>
      </c>
      <c r="Q3607" s="7" t="n">
        <v>0</v>
      </c>
      <c r="R3607" s="7" t="n">
        <v>0</v>
      </c>
      <c r="S3607" s="7"/>
      <c r="T3607" s="7" t="n">
        <v>0</v>
      </c>
      <c r="U3607" s="7" t="n">
        <v>0</v>
      </c>
      <c r="V3607" s="7" t="n">
        <v>0.3068</v>
      </c>
      <c r="W3607" s="7"/>
    </row>
    <row r="3608" customFormat="false" ht="15" hidden="false" customHeight="false" outlineLevel="0" collapsed="false">
      <c r="A3608" s="7" t="s">
        <v>3723</v>
      </c>
      <c r="B3608" s="7" t="s">
        <v>108</v>
      </c>
      <c r="C3608" s="7" t="n">
        <v>43</v>
      </c>
      <c r="D3608" s="7" t="s">
        <v>104</v>
      </c>
      <c r="E3608" s="7" t="n">
        <v>33</v>
      </c>
      <c r="F3608" s="7" t="n">
        <v>3</v>
      </c>
      <c r="G3608" s="14" t="n">
        <v>7967.95</v>
      </c>
      <c r="H3608" s="14" t="n">
        <v>20494.77</v>
      </c>
      <c r="I3608" s="14" t="n">
        <v>0</v>
      </c>
      <c r="J3608" s="14" t="n">
        <v>0</v>
      </c>
      <c r="K3608" s="14" t="n">
        <v>0</v>
      </c>
      <c r="L3608" s="14" t="n">
        <v>0</v>
      </c>
      <c r="M3608" s="14" t="n">
        <v>6500</v>
      </c>
      <c r="N3608" s="14" t="n">
        <v>54.3</v>
      </c>
      <c r="O3608" s="14" t="n">
        <v>191.48</v>
      </c>
      <c r="P3608" s="7" t="n">
        <v>6</v>
      </c>
      <c r="Q3608" s="7" t="n">
        <v>49</v>
      </c>
      <c r="R3608" s="7" t="n">
        <v>9</v>
      </c>
      <c r="S3608" s="7" t="n">
        <v>0.697</v>
      </c>
      <c r="T3608" s="7" t="n">
        <v>0</v>
      </c>
      <c r="U3608" s="7" t="n">
        <v>1</v>
      </c>
      <c r="V3608" s="7" t="n">
        <v>0.0336</v>
      </c>
      <c r="W3608" s="7"/>
    </row>
    <row r="3609" customFormat="false" ht="15" hidden="false" customHeight="false" outlineLevel="0" collapsed="false">
      <c r="A3609" s="7" t="s">
        <v>3724</v>
      </c>
      <c r="B3609" s="7" t="s">
        <v>128</v>
      </c>
      <c r="C3609" s="7" t="n">
        <v>31</v>
      </c>
      <c r="D3609" s="7" t="s">
        <v>102</v>
      </c>
      <c r="E3609" s="7" t="n">
        <v>44</v>
      </c>
      <c r="F3609" s="7" t="n">
        <v>2</v>
      </c>
      <c r="G3609" s="14" t="n">
        <v>562.7</v>
      </c>
      <c r="H3609" s="14" t="n">
        <v>7220.95</v>
      </c>
      <c r="I3609" s="14" t="n">
        <v>0</v>
      </c>
      <c r="J3609" s="14" t="n">
        <v>0</v>
      </c>
      <c r="K3609" s="14" t="n">
        <v>0</v>
      </c>
      <c r="L3609" s="14" t="n">
        <v>0</v>
      </c>
      <c r="M3609" s="14"/>
      <c r="N3609" s="14"/>
      <c r="O3609" s="14" t="n">
        <v>0</v>
      </c>
      <c r="P3609" s="7" t="n">
        <v>30</v>
      </c>
      <c r="Q3609" s="7" t="n">
        <v>9</v>
      </c>
      <c r="R3609" s="7" t="n">
        <v>4</v>
      </c>
      <c r="S3609" s="7" t="n">
        <v>0.761</v>
      </c>
      <c r="T3609" s="7" t="n">
        <v>0</v>
      </c>
      <c r="U3609" s="7" t="n">
        <v>0</v>
      </c>
      <c r="V3609" s="7" t="n">
        <v>0.1132</v>
      </c>
      <c r="W3609" s="7"/>
    </row>
    <row r="3610" customFormat="false" ht="15" hidden="false" customHeight="false" outlineLevel="0" collapsed="false">
      <c r="A3610" s="7" t="s">
        <v>3725</v>
      </c>
      <c r="B3610" s="7" t="s">
        <v>101</v>
      </c>
      <c r="C3610" s="7" t="n">
        <v>62</v>
      </c>
      <c r="D3610" s="7" t="s">
        <v>102</v>
      </c>
      <c r="E3610" s="7" t="n">
        <v>148</v>
      </c>
      <c r="F3610" s="7" t="n">
        <v>3</v>
      </c>
      <c r="G3610" s="14" t="n">
        <v>6288.11</v>
      </c>
      <c r="H3610" s="14" t="n">
        <v>21907.01</v>
      </c>
      <c r="I3610" s="14" t="n">
        <v>0</v>
      </c>
      <c r="J3610" s="14" t="n">
        <v>0</v>
      </c>
      <c r="K3610" s="14" t="n">
        <v>0</v>
      </c>
      <c r="L3610" s="14" t="n">
        <v>0</v>
      </c>
      <c r="M3610" s="14" t="n">
        <v>15400</v>
      </c>
      <c r="N3610" s="14" t="n">
        <v>14.5</v>
      </c>
      <c r="O3610" s="14" t="n">
        <v>398.56</v>
      </c>
      <c r="P3610" s="7" t="n">
        <v>35</v>
      </c>
      <c r="Q3610" s="7" t="n">
        <v>12</v>
      </c>
      <c r="R3610" s="7" t="n">
        <v>7</v>
      </c>
      <c r="S3610" s="7" t="n">
        <v>0.401</v>
      </c>
      <c r="T3610" s="7" t="n">
        <v>0</v>
      </c>
      <c r="U3610" s="7" t="n">
        <v>0</v>
      </c>
      <c r="V3610" s="7" t="n">
        <v>0.0774</v>
      </c>
      <c r="W3610" s="7"/>
    </row>
    <row r="3611" customFormat="false" ht="15" hidden="false" customHeight="false" outlineLevel="0" collapsed="false">
      <c r="A3611" s="7" t="s">
        <v>3726</v>
      </c>
      <c r="B3611" s="7" t="s">
        <v>106</v>
      </c>
      <c r="C3611" s="7" t="n">
        <v>37</v>
      </c>
      <c r="D3611" s="7" t="s">
        <v>102</v>
      </c>
      <c r="E3611" s="7" t="n">
        <v>95</v>
      </c>
      <c r="F3611" s="7" t="n">
        <v>6</v>
      </c>
      <c r="G3611" s="14" t="n">
        <v>4815.47</v>
      </c>
      <c r="H3611" s="14" t="n">
        <v>81802.95</v>
      </c>
      <c r="I3611" s="14" t="n">
        <v>194500</v>
      </c>
      <c r="J3611" s="14" t="n">
        <v>124760.9</v>
      </c>
      <c r="K3611" s="14" t="n">
        <v>202300</v>
      </c>
      <c r="L3611" s="14" t="n">
        <v>0</v>
      </c>
      <c r="M3611" s="14"/>
      <c r="N3611" s="14"/>
      <c r="O3611" s="14" t="n">
        <v>0</v>
      </c>
      <c r="P3611" s="7" t="n">
        <v>4</v>
      </c>
      <c r="Q3611" s="7" t="n">
        <v>27</v>
      </c>
      <c r="R3611" s="7" t="n">
        <v>5</v>
      </c>
      <c r="S3611" s="7" t="n">
        <v>0.361</v>
      </c>
      <c r="T3611" s="7" t="n">
        <v>0</v>
      </c>
      <c r="U3611" s="7" t="n">
        <v>0</v>
      </c>
      <c r="V3611" s="7" t="n">
        <v>0.0425</v>
      </c>
      <c r="W3611" s="7"/>
    </row>
    <row r="3612" customFormat="false" ht="15" hidden="false" customHeight="false" outlineLevel="0" collapsed="false">
      <c r="A3612" s="7" t="s">
        <v>3727</v>
      </c>
      <c r="B3612" s="7" t="s">
        <v>128</v>
      </c>
      <c r="C3612" s="7" t="n">
        <v>51</v>
      </c>
      <c r="D3612" s="7" t="s">
        <v>104</v>
      </c>
      <c r="E3612" s="7" t="n">
        <v>125</v>
      </c>
      <c r="F3612" s="7" t="n">
        <v>5</v>
      </c>
      <c r="G3612" s="14" t="n">
        <v>1582.02</v>
      </c>
      <c r="H3612" s="14" t="n">
        <v>10773.36</v>
      </c>
      <c r="I3612" s="14" t="n">
        <v>0</v>
      </c>
      <c r="J3612" s="14" t="n">
        <v>16707.83</v>
      </c>
      <c r="K3612" s="14" t="n">
        <v>64400</v>
      </c>
      <c r="L3612" s="14" t="n">
        <v>0</v>
      </c>
      <c r="M3612" s="14"/>
      <c r="N3612" s="14"/>
      <c r="O3612" s="14" t="n">
        <v>0</v>
      </c>
      <c r="P3612" s="7" t="n">
        <v>44</v>
      </c>
      <c r="Q3612" s="7" t="n">
        <v>41</v>
      </c>
      <c r="R3612" s="7" t="n">
        <v>9</v>
      </c>
      <c r="S3612" s="7" t="n">
        <v>0.59</v>
      </c>
      <c r="T3612" s="7" t="n">
        <v>0</v>
      </c>
      <c r="U3612" s="7" t="n">
        <v>0</v>
      </c>
      <c r="V3612" s="7" t="n">
        <v>0.0162</v>
      </c>
      <c r="W3612" s="7"/>
    </row>
    <row r="3613" customFormat="false" ht="15" hidden="false" customHeight="false" outlineLevel="0" collapsed="false">
      <c r="A3613" s="7" t="s">
        <v>3728</v>
      </c>
      <c r="B3613" s="7" t="s">
        <v>128</v>
      </c>
      <c r="C3613" s="7" t="n">
        <v>39</v>
      </c>
      <c r="D3613" s="7" t="s">
        <v>102</v>
      </c>
      <c r="E3613" s="7" t="n">
        <v>86</v>
      </c>
      <c r="F3613" s="7" t="n">
        <v>4</v>
      </c>
      <c r="G3613" s="14" t="n">
        <v>1963.54</v>
      </c>
      <c r="H3613" s="14" t="n">
        <v>11577.51</v>
      </c>
      <c r="I3613" s="14" t="n">
        <v>0</v>
      </c>
      <c r="J3613" s="14" t="n">
        <v>18784.63</v>
      </c>
      <c r="K3613" s="14" t="n">
        <v>139100</v>
      </c>
      <c r="L3613" s="14" t="n">
        <v>0</v>
      </c>
      <c r="M3613" s="14"/>
      <c r="N3613" s="14"/>
      <c r="O3613" s="14" t="n">
        <v>0</v>
      </c>
      <c r="P3613" s="7" t="n">
        <v>6</v>
      </c>
      <c r="Q3613" s="7" t="n">
        <v>26</v>
      </c>
      <c r="R3613" s="7" t="n">
        <v>16</v>
      </c>
      <c r="S3613" s="7" t="n">
        <v>0.74</v>
      </c>
      <c r="T3613" s="7" t="n">
        <v>0</v>
      </c>
      <c r="U3613" s="7" t="n">
        <v>0</v>
      </c>
      <c r="V3613" s="7" t="n">
        <v>0.0602</v>
      </c>
      <c r="W3613" s="7"/>
    </row>
    <row r="3614" customFormat="false" ht="15" hidden="false" customHeight="false" outlineLevel="0" collapsed="false">
      <c r="A3614" s="7" t="s">
        <v>3729</v>
      </c>
      <c r="B3614" s="7" t="s">
        <v>101</v>
      </c>
      <c r="C3614" s="7" t="n">
        <v>40</v>
      </c>
      <c r="D3614" s="7" t="s">
        <v>102</v>
      </c>
      <c r="E3614" s="7" t="n">
        <v>99</v>
      </c>
      <c r="F3614" s="7" t="n">
        <v>2</v>
      </c>
      <c r="G3614" s="14" t="n">
        <v>1323.37</v>
      </c>
      <c r="H3614" s="14" t="n">
        <v>16665.74</v>
      </c>
      <c r="I3614" s="14" t="n">
        <v>0</v>
      </c>
      <c r="J3614" s="14" t="n">
        <v>0</v>
      </c>
      <c r="K3614" s="14" t="n">
        <v>0</v>
      </c>
      <c r="L3614" s="14" t="n">
        <v>0</v>
      </c>
      <c r="M3614" s="14"/>
      <c r="N3614" s="14"/>
      <c r="O3614" s="14" t="n">
        <v>0</v>
      </c>
      <c r="P3614" s="7" t="n">
        <v>5</v>
      </c>
      <c r="Q3614" s="7" t="n">
        <v>48</v>
      </c>
      <c r="R3614" s="7" t="n">
        <v>21</v>
      </c>
      <c r="S3614" s="7" t="n">
        <v>0.722</v>
      </c>
      <c r="T3614" s="7" t="n">
        <v>1</v>
      </c>
      <c r="U3614" s="7" t="n">
        <v>0</v>
      </c>
      <c r="V3614" s="7" t="n">
        <v>0.0854</v>
      </c>
      <c r="W3614" s="7"/>
    </row>
    <row r="3615" customFormat="false" ht="15" hidden="false" customHeight="false" outlineLevel="0" collapsed="false">
      <c r="A3615" s="7" t="s">
        <v>3730</v>
      </c>
      <c r="B3615" s="7" t="s">
        <v>101</v>
      </c>
      <c r="C3615" s="7" t="n">
        <v>64</v>
      </c>
      <c r="D3615" s="7" t="s">
        <v>104</v>
      </c>
      <c r="E3615" s="7" t="n">
        <v>90</v>
      </c>
      <c r="F3615" s="7" t="n">
        <v>4</v>
      </c>
      <c r="G3615" s="14" t="n">
        <v>9394.06</v>
      </c>
      <c r="H3615" s="14" t="n">
        <v>14918.92</v>
      </c>
      <c r="I3615" s="14" t="n">
        <v>12200</v>
      </c>
      <c r="J3615" s="14" t="n">
        <v>0</v>
      </c>
      <c r="K3615" s="14" t="n">
        <v>0</v>
      </c>
      <c r="L3615" s="14" t="n">
        <v>0</v>
      </c>
      <c r="M3615" s="14" t="n">
        <v>5000</v>
      </c>
      <c r="N3615" s="14" t="n">
        <v>65.6</v>
      </c>
      <c r="O3615" s="14" t="n">
        <v>716.89</v>
      </c>
      <c r="P3615" s="7" t="n">
        <v>11</v>
      </c>
      <c r="Q3615" s="7" t="n">
        <v>107</v>
      </c>
      <c r="R3615" s="7" t="n">
        <v>0</v>
      </c>
      <c r="S3615" s="7" t="n">
        <v>0.262</v>
      </c>
      <c r="T3615" s="7" t="n">
        <v>0</v>
      </c>
      <c r="U3615" s="7" t="n">
        <v>0</v>
      </c>
      <c r="V3615" s="7" t="n">
        <v>0.0164</v>
      </c>
      <c r="W3615" s="7"/>
    </row>
    <row r="3616" customFormat="false" ht="15" hidden="false" customHeight="false" outlineLevel="0" collapsed="false">
      <c r="A3616" s="7" t="s">
        <v>3731</v>
      </c>
      <c r="B3616" s="7" t="s">
        <v>106</v>
      </c>
      <c r="C3616" s="7" t="n">
        <v>54</v>
      </c>
      <c r="D3616" s="7" t="s">
        <v>102</v>
      </c>
      <c r="E3616" s="7" t="n">
        <v>44</v>
      </c>
      <c r="F3616" s="7" t="n">
        <v>1</v>
      </c>
      <c r="G3616" s="14" t="n">
        <v>3975.14</v>
      </c>
      <c r="H3616" s="14" t="n">
        <v>0</v>
      </c>
      <c r="I3616" s="14" t="n">
        <v>0</v>
      </c>
      <c r="J3616" s="14" t="n">
        <v>0</v>
      </c>
      <c r="K3616" s="14" t="n">
        <v>0</v>
      </c>
      <c r="L3616" s="14" t="n">
        <v>0</v>
      </c>
      <c r="M3616" s="14"/>
      <c r="N3616" s="14"/>
      <c r="O3616" s="14" t="n">
        <v>0</v>
      </c>
      <c r="P3616" s="7" t="n">
        <v>80</v>
      </c>
      <c r="Q3616" s="7" t="n">
        <v>10</v>
      </c>
      <c r="R3616" s="7" t="n">
        <v>7</v>
      </c>
      <c r="S3616" s="7" t="n">
        <v>0.427</v>
      </c>
      <c r="T3616" s="7" t="n">
        <v>1</v>
      </c>
      <c r="U3616" s="7" t="n">
        <v>0</v>
      </c>
      <c r="V3616" s="7" t="n">
        <v>0.2393</v>
      </c>
      <c r="W3616" s="7"/>
    </row>
    <row r="3617" customFormat="false" ht="15" hidden="false" customHeight="false" outlineLevel="0" collapsed="false">
      <c r="A3617" s="7" t="s">
        <v>3732</v>
      </c>
      <c r="B3617" s="7" t="s">
        <v>101</v>
      </c>
      <c r="C3617" s="7" t="n">
        <v>19</v>
      </c>
      <c r="D3617" s="7" t="s">
        <v>102</v>
      </c>
      <c r="E3617" s="7" t="n">
        <v>9</v>
      </c>
      <c r="F3617" s="7" t="n">
        <v>4</v>
      </c>
      <c r="G3617" s="14" t="n">
        <v>11424.58</v>
      </c>
      <c r="H3617" s="14" t="n">
        <v>24632.12</v>
      </c>
      <c r="I3617" s="14" t="n">
        <v>0</v>
      </c>
      <c r="J3617" s="14" t="n">
        <v>0</v>
      </c>
      <c r="K3617" s="14" t="n">
        <v>0</v>
      </c>
      <c r="L3617" s="14" t="n">
        <v>0</v>
      </c>
      <c r="M3617" s="14" t="n">
        <v>13200</v>
      </c>
      <c r="N3617" s="14" t="n">
        <v>9.9</v>
      </c>
      <c r="O3617" s="14" t="n">
        <v>1064.6</v>
      </c>
      <c r="P3617" s="7" t="n">
        <v>1</v>
      </c>
      <c r="Q3617" s="7" t="n">
        <v>65</v>
      </c>
      <c r="R3617" s="7" t="n">
        <v>23</v>
      </c>
      <c r="S3617" s="7" t="n">
        <v>0.661</v>
      </c>
      <c r="T3617" s="7" t="n">
        <v>1</v>
      </c>
      <c r="U3617" s="7" t="n">
        <v>0</v>
      </c>
      <c r="V3617" s="7" t="n">
        <v>0.0749</v>
      </c>
      <c r="W3617" s="7"/>
    </row>
    <row r="3618" customFormat="false" ht="15" hidden="false" customHeight="false" outlineLevel="0" collapsed="false">
      <c r="A3618" s="7" t="s">
        <v>3733</v>
      </c>
      <c r="B3618" s="7" t="s">
        <v>108</v>
      </c>
      <c r="C3618" s="7" t="n">
        <v>47</v>
      </c>
      <c r="D3618" s="7" t="s">
        <v>104</v>
      </c>
      <c r="E3618" s="7" t="n">
        <v>81</v>
      </c>
      <c r="F3618" s="7" t="n">
        <v>3</v>
      </c>
      <c r="G3618" s="14" t="n">
        <v>6810.46</v>
      </c>
      <c r="H3618" s="14" t="n">
        <v>54631.7</v>
      </c>
      <c r="I3618" s="14" t="n">
        <v>27100</v>
      </c>
      <c r="J3618" s="14" t="n">
        <v>0</v>
      </c>
      <c r="K3618" s="14" t="n">
        <v>0</v>
      </c>
      <c r="L3618" s="14" t="n">
        <v>0</v>
      </c>
      <c r="M3618" s="14"/>
      <c r="N3618" s="14"/>
      <c r="O3618" s="14" t="n">
        <v>0</v>
      </c>
      <c r="P3618" s="7" t="n">
        <v>25</v>
      </c>
      <c r="Q3618" s="7" t="n">
        <v>27</v>
      </c>
      <c r="R3618" s="7" t="n">
        <v>11</v>
      </c>
      <c r="S3618" s="7" t="n">
        <v>0.687</v>
      </c>
      <c r="T3618" s="7" t="n">
        <v>0</v>
      </c>
      <c r="U3618" s="7" t="n">
        <v>0</v>
      </c>
      <c r="V3618" s="7" t="n">
        <v>0.0265</v>
      </c>
      <c r="W3618" s="7"/>
    </row>
    <row r="3619" customFormat="false" ht="15" hidden="false" customHeight="false" outlineLevel="0" collapsed="false">
      <c r="A3619" s="7" t="s">
        <v>3734</v>
      </c>
      <c r="B3619" s="7" t="s">
        <v>108</v>
      </c>
      <c r="C3619" s="7" t="n">
        <v>43</v>
      </c>
      <c r="D3619" s="7" t="s">
        <v>102</v>
      </c>
      <c r="E3619" s="7" t="n">
        <v>151</v>
      </c>
      <c r="F3619" s="7" t="n">
        <v>5</v>
      </c>
      <c r="G3619" s="14" t="n">
        <v>4121.13</v>
      </c>
      <c r="H3619" s="14" t="n">
        <v>95870</v>
      </c>
      <c r="I3619" s="14" t="n">
        <v>105600</v>
      </c>
      <c r="J3619" s="14" t="n">
        <v>65285.99</v>
      </c>
      <c r="K3619" s="14" t="n">
        <v>0</v>
      </c>
      <c r="L3619" s="14" t="n">
        <v>0</v>
      </c>
      <c r="M3619" s="14" t="n">
        <v>15300</v>
      </c>
      <c r="N3619" s="14" t="n">
        <v>70.5</v>
      </c>
      <c r="O3619" s="14" t="n">
        <v>269.01</v>
      </c>
      <c r="P3619" s="7" t="n">
        <v>3</v>
      </c>
      <c r="Q3619" s="7" t="n">
        <v>20</v>
      </c>
      <c r="R3619" s="7" t="n">
        <v>0</v>
      </c>
      <c r="S3619" s="7" t="n">
        <v>0.475</v>
      </c>
      <c r="T3619" s="7" t="n">
        <v>1</v>
      </c>
      <c r="U3619" s="7" t="n">
        <v>0</v>
      </c>
      <c r="V3619" s="7" t="n">
        <v>0.101</v>
      </c>
      <c r="W3619" s="7"/>
    </row>
    <row r="3620" customFormat="false" ht="15" hidden="false" customHeight="false" outlineLevel="0" collapsed="false">
      <c r="A3620" s="7" t="s">
        <v>3735</v>
      </c>
      <c r="B3620" s="7" t="s">
        <v>101</v>
      </c>
      <c r="C3620" s="7" t="n">
        <v>42</v>
      </c>
      <c r="D3620" s="7" t="s">
        <v>102</v>
      </c>
      <c r="E3620" s="7" t="n">
        <v>142</v>
      </c>
      <c r="F3620" s="7" t="n">
        <v>1</v>
      </c>
      <c r="G3620" s="14" t="n">
        <v>16486.46</v>
      </c>
      <c r="H3620" s="14" t="n">
        <v>0</v>
      </c>
      <c r="I3620" s="14" t="n">
        <v>0</v>
      </c>
      <c r="J3620" s="14" t="n">
        <v>0</v>
      </c>
      <c r="K3620" s="14" t="n">
        <v>0</v>
      </c>
      <c r="L3620" s="14" t="n">
        <v>0</v>
      </c>
      <c r="M3620" s="14"/>
      <c r="N3620" s="14"/>
      <c r="O3620" s="14" t="n">
        <v>0</v>
      </c>
      <c r="P3620" s="7" t="n">
        <v>178</v>
      </c>
      <c r="Q3620" s="7" t="n">
        <v>0</v>
      </c>
      <c r="R3620" s="7" t="n">
        <v>0</v>
      </c>
      <c r="S3620" s="7"/>
      <c r="T3620" s="7" t="n">
        <v>0</v>
      </c>
      <c r="U3620" s="7" t="n">
        <v>0</v>
      </c>
      <c r="V3620" s="7" t="n">
        <v>0.393</v>
      </c>
      <c r="W3620" s="7"/>
    </row>
    <row r="3621" customFormat="false" ht="15" hidden="false" customHeight="false" outlineLevel="0" collapsed="false">
      <c r="A3621" s="7" t="s">
        <v>3736</v>
      </c>
      <c r="B3621" s="7" t="s">
        <v>101</v>
      </c>
      <c r="C3621" s="7" t="n">
        <v>29</v>
      </c>
      <c r="D3621" s="7" t="s">
        <v>102</v>
      </c>
      <c r="E3621" s="7" t="n">
        <v>19</v>
      </c>
      <c r="F3621" s="7" t="n">
        <v>2</v>
      </c>
      <c r="G3621" s="14" t="n">
        <v>3413.96</v>
      </c>
      <c r="H3621" s="14" t="n">
        <v>0</v>
      </c>
      <c r="I3621" s="14" t="n">
        <v>0</v>
      </c>
      <c r="J3621" s="14" t="n">
        <v>0</v>
      </c>
      <c r="K3621" s="14" t="n">
        <v>171400</v>
      </c>
      <c r="L3621" s="14" t="n">
        <v>0</v>
      </c>
      <c r="M3621" s="14"/>
      <c r="N3621" s="14"/>
      <c r="O3621" s="14" t="n">
        <v>0</v>
      </c>
      <c r="P3621" s="7" t="n">
        <v>396</v>
      </c>
      <c r="Q3621" s="7" t="n">
        <v>0</v>
      </c>
      <c r="R3621" s="7" t="n">
        <v>0</v>
      </c>
      <c r="S3621" s="7"/>
      <c r="T3621" s="7" t="n">
        <v>1</v>
      </c>
      <c r="U3621" s="7" t="n">
        <v>1</v>
      </c>
      <c r="V3621" s="7" t="n">
        <v>0.6324</v>
      </c>
      <c r="W3621" s="7"/>
    </row>
    <row r="3622" customFormat="false" ht="15" hidden="false" customHeight="false" outlineLevel="0" collapsed="false">
      <c r="A3622" s="7" t="s">
        <v>3737</v>
      </c>
      <c r="B3622" s="7" t="s">
        <v>101</v>
      </c>
      <c r="C3622" s="7" t="n">
        <v>41</v>
      </c>
      <c r="D3622" s="7" t="s">
        <v>104</v>
      </c>
      <c r="E3622" s="7" t="n">
        <v>35</v>
      </c>
      <c r="F3622" s="7" t="n">
        <v>4</v>
      </c>
      <c r="G3622" s="14" t="n">
        <v>2163</v>
      </c>
      <c r="H3622" s="14" t="n">
        <v>9617.5</v>
      </c>
      <c r="I3622" s="14" t="n">
        <v>0</v>
      </c>
      <c r="J3622" s="14" t="n">
        <v>77328.55</v>
      </c>
      <c r="K3622" s="14" t="n">
        <v>0</v>
      </c>
      <c r="L3622" s="14" t="n">
        <v>0</v>
      </c>
      <c r="M3622" s="14" t="n">
        <v>9700</v>
      </c>
      <c r="N3622" s="14" t="n">
        <v>33.7</v>
      </c>
      <c r="O3622" s="14" t="n">
        <v>345.44</v>
      </c>
      <c r="P3622" s="7" t="n">
        <v>9</v>
      </c>
      <c r="Q3622" s="7" t="n">
        <v>9</v>
      </c>
      <c r="R3622" s="7" t="n">
        <v>0</v>
      </c>
      <c r="S3622" s="7" t="n">
        <v>0.885</v>
      </c>
      <c r="T3622" s="7" t="n">
        <v>1</v>
      </c>
      <c r="U3622" s="7" t="n">
        <v>0</v>
      </c>
      <c r="V3622" s="7" t="n">
        <v>0.0591</v>
      </c>
      <c r="W3622" s="7"/>
    </row>
    <row r="3623" customFormat="false" ht="15" hidden="false" customHeight="false" outlineLevel="0" collapsed="false">
      <c r="A3623" s="7" t="s">
        <v>3738</v>
      </c>
      <c r="B3623" s="7" t="s">
        <v>108</v>
      </c>
      <c r="C3623" s="7" t="n">
        <v>40</v>
      </c>
      <c r="D3623" s="7" t="s">
        <v>104</v>
      </c>
      <c r="E3623" s="7" t="n">
        <v>26</v>
      </c>
      <c r="F3623" s="7" t="n">
        <v>2</v>
      </c>
      <c r="G3623" s="14" t="n">
        <v>2897.01</v>
      </c>
      <c r="H3623" s="14" t="n">
        <v>0</v>
      </c>
      <c r="I3623" s="14" t="n">
        <v>0</v>
      </c>
      <c r="J3623" s="14" t="n">
        <v>0</v>
      </c>
      <c r="K3623" s="14" t="n">
        <v>100200</v>
      </c>
      <c r="L3623" s="14" t="n">
        <v>0</v>
      </c>
      <c r="M3623" s="14"/>
      <c r="N3623" s="14"/>
      <c r="O3623" s="14" t="n">
        <v>0</v>
      </c>
      <c r="P3623" s="7" t="n">
        <v>3</v>
      </c>
      <c r="Q3623" s="7" t="n">
        <v>47</v>
      </c>
      <c r="R3623" s="7" t="n">
        <v>13</v>
      </c>
      <c r="S3623" s="7" t="n">
        <v>0.589</v>
      </c>
      <c r="T3623" s="7" t="n">
        <v>0</v>
      </c>
      <c r="U3623" s="7" t="n">
        <v>0</v>
      </c>
      <c r="V3623" s="7" t="n">
        <v>0.0313</v>
      </c>
      <c r="W3623" s="7"/>
    </row>
    <row r="3624" customFormat="false" ht="15" hidden="false" customHeight="false" outlineLevel="0" collapsed="false">
      <c r="A3624" s="7" t="s">
        <v>3739</v>
      </c>
      <c r="B3624" s="7" t="s">
        <v>101</v>
      </c>
      <c r="C3624" s="7" t="n">
        <v>32</v>
      </c>
      <c r="D3624" s="7" t="s">
        <v>102</v>
      </c>
      <c r="E3624" s="7" t="n">
        <v>81</v>
      </c>
      <c r="F3624" s="7" t="n">
        <v>1</v>
      </c>
      <c r="G3624" s="14" t="n">
        <v>3488.01</v>
      </c>
      <c r="H3624" s="14" t="n">
        <v>0</v>
      </c>
      <c r="I3624" s="14" t="n">
        <v>0</v>
      </c>
      <c r="J3624" s="14" t="n">
        <v>0</v>
      </c>
      <c r="K3624" s="14" t="n">
        <v>0</v>
      </c>
      <c r="L3624" s="14" t="n">
        <v>0</v>
      </c>
      <c r="M3624" s="14"/>
      <c r="N3624" s="14"/>
      <c r="O3624" s="14" t="n">
        <v>0</v>
      </c>
      <c r="P3624" s="7" t="n">
        <v>13</v>
      </c>
      <c r="Q3624" s="7" t="n">
        <v>23</v>
      </c>
      <c r="R3624" s="7" t="n">
        <v>14</v>
      </c>
      <c r="S3624" s="7" t="n">
        <v>0.85</v>
      </c>
      <c r="T3624" s="7" t="n">
        <v>0</v>
      </c>
      <c r="U3624" s="7" t="n">
        <v>0</v>
      </c>
      <c r="V3624" s="7" t="n">
        <v>0.0916</v>
      </c>
      <c r="W3624" s="7"/>
    </row>
    <row r="3625" customFormat="false" ht="15" hidden="false" customHeight="false" outlineLevel="0" collapsed="false">
      <c r="A3625" s="7" t="s">
        <v>3740</v>
      </c>
      <c r="B3625" s="7" t="s">
        <v>108</v>
      </c>
      <c r="C3625" s="7" t="n">
        <v>39</v>
      </c>
      <c r="D3625" s="7" t="s">
        <v>102</v>
      </c>
      <c r="E3625" s="7" t="n">
        <v>22</v>
      </c>
      <c r="F3625" s="7" t="n">
        <v>4</v>
      </c>
      <c r="G3625" s="14" t="n">
        <v>4966.2</v>
      </c>
      <c r="H3625" s="14" t="n">
        <v>27377.81</v>
      </c>
      <c r="I3625" s="14" t="n">
        <v>0</v>
      </c>
      <c r="J3625" s="14" t="n">
        <v>0</v>
      </c>
      <c r="K3625" s="14" t="n">
        <v>379300</v>
      </c>
      <c r="L3625" s="14" t="n">
        <v>0</v>
      </c>
      <c r="M3625" s="14" t="n">
        <v>18200</v>
      </c>
      <c r="N3625" s="14" t="n">
        <v>2.1</v>
      </c>
      <c r="O3625" s="14" t="n">
        <v>402.21</v>
      </c>
      <c r="P3625" s="7" t="n">
        <v>25</v>
      </c>
      <c r="Q3625" s="7" t="n">
        <v>12</v>
      </c>
      <c r="R3625" s="7" t="n">
        <v>0</v>
      </c>
      <c r="S3625" s="7" t="n">
        <v>0.602</v>
      </c>
      <c r="T3625" s="7" t="n">
        <v>1</v>
      </c>
      <c r="U3625" s="7" t="n">
        <v>0</v>
      </c>
      <c r="V3625" s="7" t="n">
        <v>0.2026</v>
      </c>
      <c r="W3625" s="7"/>
    </row>
    <row r="3626" customFormat="false" ht="15" hidden="false" customHeight="false" outlineLevel="0" collapsed="false">
      <c r="A3626" s="7" t="s">
        <v>3741</v>
      </c>
      <c r="B3626" s="7" t="s">
        <v>101</v>
      </c>
      <c r="C3626" s="7" t="n">
        <v>37</v>
      </c>
      <c r="D3626" s="7" t="s">
        <v>104</v>
      </c>
      <c r="E3626" s="7" t="n">
        <v>172</v>
      </c>
      <c r="F3626" s="7" t="n">
        <v>2</v>
      </c>
      <c r="G3626" s="14" t="n">
        <v>11540.13</v>
      </c>
      <c r="H3626" s="14" t="n">
        <v>93185.77</v>
      </c>
      <c r="I3626" s="14" t="n">
        <v>0</v>
      </c>
      <c r="J3626" s="14" t="n">
        <v>0</v>
      </c>
      <c r="K3626" s="14" t="n">
        <v>0</v>
      </c>
      <c r="L3626" s="14" t="n">
        <v>0</v>
      </c>
      <c r="M3626" s="14"/>
      <c r="N3626" s="14"/>
      <c r="O3626" s="14" t="n">
        <v>0</v>
      </c>
      <c r="P3626" s="7" t="n">
        <v>4</v>
      </c>
      <c r="Q3626" s="7" t="n">
        <v>44</v>
      </c>
      <c r="R3626" s="7" t="n">
        <v>14</v>
      </c>
      <c r="S3626" s="7" t="n">
        <v>0.857</v>
      </c>
      <c r="T3626" s="7" t="n">
        <v>0</v>
      </c>
      <c r="U3626" s="7" t="n">
        <v>0</v>
      </c>
      <c r="V3626" s="7" t="n">
        <v>0.0192</v>
      </c>
      <c r="W3626" s="7"/>
    </row>
    <row r="3627" customFormat="false" ht="15" hidden="false" customHeight="false" outlineLevel="0" collapsed="false">
      <c r="A3627" s="7" t="s">
        <v>3742</v>
      </c>
      <c r="B3627" s="7" t="s">
        <v>101</v>
      </c>
      <c r="C3627" s="7" t="n">
        <v>60</v>
      </c>
      <c r="D3627" s="7" t="s">
        <v>102</v>
      </c>
      <c r="E3627" s="7" t="n">
        <v>114</v>
      </c>
      <c r="F3627" s="7" t="n">
        <v>3</v>
      </c>
      <c r="G3627" s="14" t="n">
        <v>5147.96</v>
      </c>
      <c r="H3627" s="14" t="n">
        <v>0</v>
      </c>
      <c r="I3627" s="14" t="n">
        <v>0</v>
      </c>
      <c r="J3627" s="14" t="n">
        <v>88664.27</v>
      </c>
      <c r="K3627" s="14" t="n">
        <v>147300</v>
      </c>
      <c r="L3627" s="14" t="n">
        <v>0</v>
      </c>
      <c r="M3627" s="14"/>
      <c r="N3627" s="14"/>
      <c r="O3627" s="14" t="n">
        <v>0</v>
      </c>
      <c r="P3627" s="7" t="n">
        <v>24</v>
      </c>
      <c r="Q3627" s="7" t="n">
        <v>11</v>
      </c>
      <c r="R3627" s="7" t="n">
        <v>0</v>
      </c>
      <c r="S3627" s="7" t="n">
        <v>0.546</v>
      </c>
      <c r="T3627" s="7" t="n">
        <v>1</v>
      </c>
      <c r="U3627" s="7" t="n">
        <v>1</v>
      </c>
      <c r="V3627" s="7" t="n">
        <v>0.1648</v>
      </c>
      <c r="W3627" s="7"/>
    </row>
    <row r="3628" customFormat="false" ht="15" hidden="false" customHeight="false" outlineLevel="0" collapsed="false">
      <c r="A3628" s="7" t="s">
        <v>3743</v>
      </c>
      <c r="B3628" s="7" t="s">
        <v>108</v>
      </c>
      <c r="C3628" s="7" t="n">
        <v>45</v>
      </c>
      <c r="D3628" s="7" t="s">
        <v>104</v>
      </c>
      <c r="E3628" s="7" t="n">
        <v>120</v>
      </c>
      <c r="F3628" s="7" t="n">
        <v>4</v>
      </c>
      <c r="G3628" s="14" t="n">
        <v>9593.67</v>
      </c>
      <c r="H3628" s="14" t="n">
        <v>10069.62</v>
      </c>
      <c r="I3628" s="14" t="n">
        <v>0</v>
      </c>
      <c r="J3628" s="14" t="n">
        <v>0</v>
      </c>
      <c r="K3628" s="14" t="n">
        <v>271100</v>
      </c>
      <c r="L3628" s="14" t="n">
        <v>0</v>
      </c>
      <c r="M3628" s="14" t="n">
        <v>28200</v>
      </c>
      <c r="N3628" s="14" t="n">
        <v>66.6</v>
      </c>
      <c r="O3628" s="14" t="n">
        <v>1707.74</v>
      </c>
      <c r="P3628" s="7" t="n">
        <v>1</v>
      </c>
      <c r="Q3628" s="7" t="n">
        <v>52</v>
      </c>
      <c r="R3628" s="7" t="n">
        <v>8</v>
      </c>
      <c r="S3628" s="7" t="n">
        <v>0.509</v>
      </c>
      <c r="T3628" s="7" t="n">
        <v>1</v>
      </c>
      <c r="U3628" s="7" t="n">
        <v>0</v>
      </c>
      <c r="V3628" s="7" t="n">
        <v>0.0325</v>
      </c>
      <c r="W3628" s="7"/>
    </row>
    <row r="3629" customFormat="false" ht="15" hidden="false" customHeight="false" outlineLevel="0" collapsed="false">
      <c r="A3629" s="7" t="s">
        <v>3744</v>
      </c>
      <c r="B3629" s="7" t="s">
        <v>101</v>
      </c>
      <c r="C3629" s="7" t="n">
        <v>36</v>
      </c>
      <c r="D3629" s="7" t="s">
        <v>104</v>
      </c>
      <c r="E3629" s="7" t="n">
        <v>14</v>
      </c>
      <c r="F3629" s="7" t="n">
        <v>1</v>
      </c>
      <c r="G3629" s="14" t="n">
        <v>2764.25</v>
      </c>
      <c r="H3629" s="14" t="n">
        <v>0</v>
      </c>
      <c r="I3629" s="14" t="n">
        <v>0</v>
      </c>
      <c r="J3629" s="14" t="n">
        <v>0</v>
      </c>
      <c r="K3629" s="14" t="n">
        <v>0</v>
      </c>
      <c r="L3629" s="14" t="n">
        <v>0</v>
      </c>
      <c r="M3629" s="14"/>
      <c r="N3629" s="14"/>
      <c r="O3629" s="14" t="n">
        <v>0</v>
      </c>
      <c r="P3629" s="7" t="n">
        <v>17</v>
      </c>
      <c r="Q3629" s="7" t="n">
        <v>23</v>
      </c>
      <c r="R3629" s="7" t="n">
        <v>0</v>
      </c>
      <c r="S3629" s="7" t="n">
        <v>0.708</v>
      </c>
      <c r="T3629" s="7" t="n">
        <v>1</v>
      </c>
      <c r="U3629" s="7" t="n">
        <v>0</v>
      </c>
      <c r="V3629" s="7" t="n">
        <v>0.132</v>
      </c>
      <c r="W3629" s="7"/>
    </row>
    <row r="3630" customFormat="false" ht="15" hidden="false" customHeight="false" outlineLevel="0" collapsed="false">
      <c r="A3630" s="7" t="s">
        <v>3745</v>
      </c>
      <c r="B3630" s="7" t="s">
        <v>101</v>
      </c>
      <c r="C3630" s="7" t="n">
        <v>57</v>
      </c>
      <c r="D3630" s="7" t="s">
        <v>102</v>
      </c>
      <c r="E3630" s="7" t="n">
        <v>71</v>
      </c>
      <c r="F3630" s="7" t="n">
        <v>4</v>
      </c>
      <c r="G3630" s="14" t="n">
        <v>5759.73</v>
      </c>
      <c r="H3630" s="14" t="n">
        <v>8226.94</v>
      </c>
      <c r="I3630" s="14" t="n">
        <v>0</v>
      </c>
      <c r="J3630" s="14" t="n">
        <v>0</v>
      </c>
      <c r="K3630" s="14" t="n">
        <v>270500</v>
      </c>
      <c r="L3630" s="14" t="n">
        <v>0</v>
      </c>
      <c r="M3630" s="14"/>
      <c r="N3630" s="14"/>
      <c r="O3630" s="14" t="n">
        <v>0</v>
      </c>
      <c r="P3630" s="7" t="n">
        <v>20</v>
      </c>
      <c r="Q3630" s="7" t="n">
        <v>7</v>
      </c>
      <c r="R3630" s="7" t="n">
        <v>7</v>
      </c>
      <c r="S3630" s="7" t="n">
        <v>0.816</v>
      </c>
      <c r="T3630" s="7" t="n">
        <v>1</v>
      </c>
      <c r="U3630" s="7" t="n">
        <v>0</v>
      </c>
      <c r="V3630" s="7" t="n">
        <v>0.1686</v>
      </c>
      <c r="W3630" s="7"/>
    </row>
    <row r="3631" customFormat="false" ht="15" hidden="false" customHeight="false" outlineLevel="0" collapsed="false">
      <c r="A3631" s="7" t="s">
        <v>3746</v>
      </c>
      <c r="B3631" s="7" t="s">
        <v>108</v>
      </c>
      <c r="C3631" s="7" t="n">
        <v>88</v>
      </c>
      <c r="D3631" s="7" t="s">
        <v>102</v>
      </c>
      <c r="E3631" s="7" t="n">
        <v>389</v>
      </c>
      <c r="F3631" s="7" t="n">
        <v>1</v>
      </c>
      <c r="G3631" s="14" t="n">
        <v>1653.05</v>
      </c>
      <c r="H3631" s="14" t="n">
        <v>0</v>
      </c>
      <c r="I3631" s="14" t="n">
        <v>0</v>
      </c>
      <c r="J3631" s="14" t="n">
        <v>0</v>
      </c>
      <c r="K3631" s="14" t="n">
        <v>0</v>
      </c>
      <c r="L3631" s="14" t="n">
        <v>0</v>
      </c>
      <c r="M3631" s="14"/>
      <c r="N3631" s="14"/>
      <c r="O3631" s="14" t="n">
        <v>0</v>
      </c>
      <c r="P3631" s="7" t="n">
        <v>15</v>
      </c>
      <c r="Q3631" s="7" t="n">
        <v>22</v>
      </c>
      <c r="R3631" s="7" t="n">
        <v>0</v>
      </c>
      <c r="S3631" s="7" t="n">
        <v>0.315</v>
      </c>
      <c r="T3631" s="7" t="n">
        <v>0</v>
      </c>
      <c r="U3631" s="7" t="n">
        <v>0</v>
      </c>
      <c r="V3631" s="7" t="n">
        <v>0.0949</v>
      </c>
      <c r="W3631" s="7"/>
    </row>
    <row r="3632" customFormat="false" ht="15" hidden="false" customHeight="false" outlineLevel="0" collapsed="false">
      <c r="A3632" s="7" t="s">
        <v>3747</v>
      </c>
      <c r="B3632" s="7" t="s">
        <v>128</v>
      </c>
      <c r="C3632" s="7" t="n">
        <v>69</v>
      </c>
      <c r="D3632" s="7" t="s">
        <v>104</v>
      </c>
      <c r="E3632" s="7" t="n">
        <v>51</v>
      </c>
      <c r="F3632" s="7" t="n">
        <v>2</v>
      </c>
      <c r="G3632" s="14" t="n">
        <v>1270.94</v>
      </c>
      <c r="H3632" s="14" t="n">
        <v>0</v>
      </c>
      <c r="I3632" s="14" t="n">
        <v>0</v>
      </c>
      <c r="J3632" s="14" t="n">
        <v>55988.27</v>
      </c>
      <c r="K3632" s="14" t="n">
        <v>0</v>
      </c>
      <c r="L3632" s="14" t="n">
        <v>0</v>
      </c>
      <c r="M3632" s="14"/>
      <c r="N3632" s="14"/>
      <c r="O3632" s="14" t="n">
        <v>0</v>
      </c>
      <c r="P3632" s="7" t="n">
        <v>4</v>
      </c>
      <c r="Q3632" s="7" t="n">
        <v>21</v>
      </c>
      <c r="R3632" s="7" t="n">
        <v>0</v>
      </c>
      <c r="S3632" s="7" t="n">
        <v>0.405</v>
      </c>
      <c r="T3632" s="7" t="n">
        <v>0</v>
      </c>
      <c r="U3632" s="7" t="n">
        <v>0</v>
      </c>
      <c r="V3632" s="7" t="n">
        <v>0.0349</v>
      </c>
      <c r="W3632" s="7"/>
    </row>
    <row r="3633" customFormat="false" ht="15" hidden="false" customHeight="false" outlineLevel="0" collapsed="false">
      <c r="A3633" s="7" t="s">
        <v>3748</v>
      </c>
      <c r="B3633" s="7" t="s">
        <v>108</v>
      </c>
      <c r="C3633" s="7" t="n">
        <v>36</v>
      </c>
      <c r="D3633" s="7" t="s">
        <v>102</v>
      </c>
      <c r="E3633" s="7" t="n">
        <v>7</v>
      </c>
      <c r="F3633" s="7" t="n">
        <v>4</v>
      </c>
      <c r="G3633" s="14" t="n">
        <v>2085.79</v>
      </c>
      <c r="H3633" s="14" t="n">
        <v>10607.11</v>
      </c>
      <c r="I3633" s="14" t="n">
        <v>0</v>
      </c>
      <c r="J3633" s="14" t="n">
        <v>112819.02</v>
      </c>
      <c r="K3633" s="14" t="n">
        <v>120400</v>
      </c>
      <c r="L3633" s="14" t="n">
        <v>0</v>
      </c>
      <c r="M3633" s="14"/>
      <c r="N3633" s="14"/>
      <c r="O3633" s="14" t="n">
        <v>0</v>
      </c>
      <c r="P3633" s="7" t="n">
        <v>75</v>
      </c>
      <c r="Q3633" s="7" t="n">
        <v>10</v>
      </c>
      <c r="R3633" s="7" t="n">
        <v>0</v>
      </c>
      <c r="S3633" s="7" t="n">
        <v>0.662</v>
      </c>
      <c r="T3633" s="7" t="n">
        <v>1</v>
      </c>
      <c r="U3633" s="7" t="n">
        <v>0</v>
      </c>
      <c r="V3633" s="7" t="n">
        <v>0.2168</v>
      </c>
      <c r="W3633" s="7"/>
    </row>
    <row r="3634" customFormat="false" ht="15" hidden="false" customHeight="false" outlineLevel="0" collapsed="false">
      <c r="A3634" s="7" t="s">
        <v>3749</v>
      </c>
      <c r="B3634" s="7" t="s">
        <v>108</v>
      </c>
      <c r="C3634" s="7" t="n">
        <v>36</v>
      </c>
      <c r="D3634" s="7" t="s">
        <v>102</v>
      </c>
      <c r="E3634" s="7" t="n">
        <v>150</v>
      </c>
      <c r="F3634" s="7" t="n">
        <v>2</v>
      </c>
      <c r="G3634" s="14" t="n">
        <v>2842.64</v>
      </c>
      <c r="H3634" s="14" t="n">
        <v>0</v>
      </c>
      <c r="I3634" s="14" t="n">
        <v>0</v>
      </c>
      <c r="J3634" s="14" t="n">
        <v>0</v>
      </c>
      <c r="K3634" s="14" t="n">
        <v>62300</v>
      </c>
      <c r="L3634" s="14" t="n">
        <v>0</v>
      </c>
      <c r="M3634" s="14"/>
      <c r="N3634" s="14"/>
      <c r="O3634" s="14" t="n">
        <v>0</v>
      </c>
      <c r="P3634" s="7" t="n">
        <v>68</v>
      </c>
      <c r="Q3634" s="7" t="n">
        <v>12</v>
      </c>
      <c r="R3634" s="7" t="n">
        <v>4</v>
      </c>
      <c r="S3634" s="7" t="n">
        <v>0.707</v>
      </c>
      <c r="T3634" s="7" t="n">
        <v>1</v>
      </c>
      <c r="U3634" s="7" t="n">
        <v>1</v>
      </c>
      <c r="V3634" s="7" t="n">
        <v>0.2489</v>
      </c>
      <c r="W3634" s="7"/>
    </row>
    <row r="3635" customFormat="false" ht="15" hidden="false" customHeight="false" outlineLevel="0" collapsed="false">
      <c r="A3635" s="7" t="s">
        <v>3750</v>
      </c>
      <c r="B3635" s="7" t="s">
        <v>128</v>
      </c>
      <c r="C3635" s="7" t="n">
        <v>67</v>
      </c>
      <c r="D3635" s="7" t="s">
        <v>104</v>
      </c>
      <c r="E3635" s="7" t="n">
        <v>134</v>
      </c>
      <c r="F3635" s="7" t="n">
        <v>4</v>
      </c>
      <c r="G3635" s="14" t="n">
        <v>3325.46</v>
      </c>
      <c r="H3635" s="14" t="n">
        <v>85097.33</v>
      </c>
      <c r="I3635" s="14" t="n">
        <v>92000</v>
      </c>
      <c r="J3635" s="14" t="n">
        <v>0</v>
      </c>
      <c r="K3635" s="14" t="n">
        <v>0</v>
      </c>
      <c r="L3635" s="14" t="n">
        <v>0</v>
      </c>
      <c r="M3635" s="14" t="n">
        <v>11400</v>
      </c>
      <c r="N3635" s="14" t="n">
        <v>34.8</v>
      </c>
      <c r="O3635" s="14" t="n">
        <v>2745.2</v>
      </c>
      <c r="P3635" s="7" t="n">
        <v>7</v>
      </c>
      <c r="Q3635" s="7" t="n">
        <v>37</v>
      </c>
      <c r="R3635" s="7" t="n">
        <v>0</v>
      </c>
      <c r="S3635" s="7" t="n">
        <v>0.283</v>
      </c>
      <c r="T3635" s="7" t="n">
        <v>0</v>
      </c>
      <c r="U3635" s="7" t="n">
        <v>0</v>
      </c>
      <c r="V3635" s="7" t="n">
        <v>0.0217</v>
      </c>
      <c r="W3635" s="7"/>
    </row>
    <row r="3636" customFormat="false" ht="15" hidden="false" customHeight="false" outlineLevel="0" collapsed="false">
      <c r="A3636" s="7" t="s">
        <v>3751</v>
      </c>
      <c r="B3636" s="7" t="s">
        <v>101</v>
      </c>
      <c r="C3636" s="7"/>
      <c r="D3636" s="7" t="s">
        <v>104</v>
      </c>
      <c r="E3636" s="7" t="n">
        <v>23</v>
      </c>
      <c r="F3636" s="7" t="n">
        <v>6</v>
      </c>
      <c r="G3636" s="14" t="n">
        <v>3604.44</v>
      </c>
      <c r="H3636" s="14"/>
      <c r="I3636" s="14" t="n">
        <v>172100</v>
      </c>
      <c r="J3636" s="14" t="n">
        <v>192719</v>
      </c>
      <c r="K3636" s="14" t="n">
        <v>209800</v>
      </c>
      <c r="L3636" s="14" t="n">
        <v>0</v>
      </c>
      <c r="M3636" s="14" t="n">
        <v>12600</v>
      </c>
      <c r="N3636" s="14" t="n">
        <v>12.6</v>
      </c>
      <c r="O3636" s="14" t="n">
        <v>2019.24</v>
      </c>
      <c r="P3636" s="7" t="n">
        <v>7</v>
      </c>
      <c r="Q3636" s="7" t="n">
        <v>62</v>
      </c>
      <c r="R3636" s="7" t="n">
        <v>12</v>
      </c>
      <c r="S3636" s="7" t="n">
        <v>0.713</v>
      </c>
      <c r="T3636" s="7" t="n">
        <v>1</v>
      </c>
      <c r="U3636" s="7" t="n">
        <v>0</v>
      </c>
      <c r="V3636" s="7" t="n">
        <v>0.0546</v>
      </c>
      <c r="W3636" s="7" t="s">
        <v>3752</v>
      </c>
    </row>
    <row r="3637" customFormat="false" ht="15" hidden="false" customHeight="false" outlineLevel="0" collapsed="false">
      <c r="A3637" s="7" t="s">
        <v>3753</v>
      </c>
      <c r="B3637" s="7" t="s">
        <v>101</v>
      </c>
      <c r="C3637" s="7" t="n">
        <v>42</v>
      </c>
      <c r="D3637" s="7" t="s">
        <v>104</v>
      </c>
      <c r="E3637" s="7" t="n">
        <v>65</v>
      </c>
      <c r="F3637" s="7" t="n">
        <v>1</v>
      </c>
      <c r="G3637" s="14" t="n">
        <v>2413.34</v>
      </c>
      <c r="H3637" s="14" t="n">
        <v>0</v>
      </c>
      <c r="I3637" s="14" t="n">
        <v>0</v>
      </c>
      <c r="J3637" s="14" t="n">
        <v>0</v>
      </c>
      <c r="K3637" s="14" t="n">
        <v>0</v>
      </c>
      <c r="L3637" s="14" t="n">
        <v>0</v>
      </c>
      <c r="M3637" s="14"/>
      <c r="N3637" s="14"/>
      <c r="O3637" s="14" t="n">
        <v>0</v>
      </c>
      <c r="P3637" s="7" t="n">
        <v>4</v>
      </c>
      <c r="Q3637" s="7" t="n">
        <v>47</v>
      </c>
      <c r="R3637" s="7" t="n">
        <v>14</v>
      </c>
      <c r="S3637" s="7" t="n">
        <v>0.642</v>
      </c>
      <c r="T3637" s="7" t="n">
        <v>0</v>
      </c>
      <c r="U3637" s="7" t="n">
        <v>0</v>
      </c>
      <c r="V3637" s="7" t="n">
        <v>0.0404</v>
      </c>
      <c r="W3637" s="7"/>
    </row>
    <row r="3638" customFormat="false" ht="15" hidden="false" customHeight="false" outlineLevel="0" collapsed="false">
      <c r="A3638" s="7" t="s">
        <v>3754</v>
      </c>
      <c r="B3638" s="7" t="s">
        <v>101</v>
      </c>
      <c r="C3638" s="7" t="n">
        <v>45</v>
      </c>
      <c r="D3638" s="7" t="s">
        <v>102</v>
      </c>
      <c r="E3638" s="7" t="n">
        <v>103</v>
      </c>
      <c r="F3638" s="7" t="n">
        <v>2</v>
      </c>
      <c r="G3638" s="14" t="n">
        <v>9303.95</v>
      </c>
      <c r="H3638" s="14" t="n">
        <v>0</v>
      </c>
      <c r="I3638" s="14" t="n">
        <v>0</v>
      </c>
      <c r="J3638" s="14" t="n">
        <v>0</v>
      </c>
      <c r="K3638" s="14" t="n">
        <v>0</v>
      </c>
      <c r="L3638" s="14" t="n">
        <v>22610</v>
      </c>
      <c r="M3638" s="14"/>
      <c r="N3638" s="14"/>
      <c r="O3638" s="14" t="n">
        <v>0</v>
      </c>
      <c r="P3638" s="7" t="n">
        <v>298</v>
      </c>
      <c r="Q3638" s="7" t="n">
        <v>0</v>
      </c>
      <c r="R3638" s="7" t="n">
        <v>0</v>
      </c>
      <c r="S3638" s="7"/>
      <c r="T3638" s="7" t="n">
        <v>1</v>
      </c>
      <c r="U3638" s="7" t="n">
        <v>1</v>
      </c>
      <c r="V3638" s="7" t="n">
        <v>0.546</v>
      </c>
      <c r="W3638" s="7"/>
    </row>
    <row r="3639" customFormat="false" ht="15" hidden="false" customHeight="false" outlineLevel="0" collapsed="false">
      <c r="A3639" s="7" t="s">
        <v>3755</v>
      </c>
      <c r="B3639" s="7" t="s">
        <v>101</v>
      </c>
      <c r="C3639" s="7" t="n">
        <v>48</v>
      </c>
      <c r="D3639" s="7" t="s">
        <v>104</v>
      </c>
      <c r="E3639" s="7" t="n">
        <v>242</v>
      </c>
      <c r="F3639" s="7" t="n">
        <v>4</v>
      </c>
      <c r="G3639" s="14" t="n">
        <v>24679.36</v>
      </c>
      <c r="H3639" s="14" t="n">
        <v>187004.56</v>
      </c>
      <c r="I3639" s="14" t="n">
        <v>0</v>
      </c>
      <c r="J3639" s="14" t="n">
        <v>0</v>
      </c>
      <c r="K3639" s="14" t="n">
        <v>0</v>
      </c>
      <c r="L3639" s="14" t="n">
        <v>0</v>
      </c>
      <c r="M3639" s="14" t="n">
        <v>25600</v>
      </c>
      <c r="N3639" s="14" t="n">
        <v>15.6</v>
      </c>
      <c r="O3639" s="14" t="n">
        <v>7266.63</v>
      </c>
      <c r="P3639" s="7" t="n">
        <v>11</v>
      </c>
      <c r="Q3639" s="7" t="n">
        <v>64</v>
      </c>
      <c r="R3639" s="7" t="n">
        <v>19</v>
      </c>
      <c r="S3639" s="7" t="n">
        <v>0.64</v>
      </c>
      <c r="T3639" s="7" t="n">
        <v>0</v>
      </c>
      <c r="U3639" s="7" t="n">
        <v>0</v>
      </c>
      <c r="V3639" s="7" t="n">
        <v>0.0151</v>
      </c>
      <c r="W3639" s="7"/>
    </row>
    <row r="3640" customFormat="false" ht="15" hidden="false" customHeight="false" outlineLevel="0" collapsed="false">
      <c r="A3640" s="7" t="s">
        <v>3756</v>
      </c>
      <c r="B3640" s="7" t="s">
        <v>128</v>
      </c>
      <c r="C3640" s="7" t="n">
        <v>54</v>
      </c>
      <c r="D3640" s="7" t="s">
        <v>102</v>
      </c>
      <c r="E3640" s="7" t="n">
        <v>143</v>
      </c>
      <c r="F3640" s="7" t="n">
        <v>2</v>
      </c>
      <c r="G3640" s="14" t="n">
        <v>2126.9</v>
      </c>
      <c r="H3640" s="14" t="n">
        <v>0</v>
      </c>
      <c r="I3640" s="14" t="n">
        <v>15600</v>
      </c>
      <c r="J3640" s="14" t="n">
        <v>0</v>
      </c>
      <c r="K3640" s="14" t="n">
        <v>0</v>
      </c>
      <c r="L3640" s="14" t="n">
        <v>0</v>
      </c>
      <c r="M3640" s="14"/>
      <c r="N3640" s="14"/>
      <c r="O3640" s="14" t="n">
        <v>0</v>
      </c>
      <c r="P3640" s="7" t="n">
        <v>12</v>
      </c>
      <c r="Q3640" s="7" t="n">
        <v>20</v>
      </c>
      <c r="R3640" s="7" t="n">
        <v>7</v>
      </c>
      <c r="S3640" s="7" t="n">
        <v>0.58</v>
      </c>
      <c r="T3640" s="7" t="n">
        <v>0</v>
      </c>
      <c r="U3640" s="7" t="n">
        <v>1</v>
      </c>
      <c r="V3640" s="7" t="n">
        <v>0.0692</v>
      </c>
      <c r="W3640" s="7"/>
    </row>
    <row r="3641" customFormat="false" ht="15" hidden="false" customHeight="false" outlineLevel="0" collapsed="false">
      <c r="A3641" s="7" t="s">
        <v>3757</v>
      </c>
      <c r="B3641" s="7" t="s">
        <v>128</v>
      </c>
      <c r="C3641" s="7" t="n">
        <v>76</v>
      </c>
      <c r="D3641" s="7" t="s">
        <v>102</v>
      </c>
      <c r="E3641" s="7" t="n">
        <v>201</v>
      </c>
      <c r="F3641" s="7" t="n">
        <v>2</v>
      </c>
      <c r="G3641" s="14" t="n">
        <v>2800.22</v>
      </c>
      <c r="H3641" s="14" t="n">
        <v>20165.23</v>
      </c>
      <c r="I3641" s="14" t="n">
        <v>0</v>
      </c>
      <c r="J3641" s="14" t="n">
        <v>0</v>
      </c>
      <c r="K3641" s="14" t="n">
        <v>0</v>
      </c>
      <c r="L3641" s="14" t="n">
        <v>0</v>
      </c>
      <c r="M3641" s="14"/>
      <c r="N3641" s="14"/>
      <c r="O3641" s="14" t="n">
        <v>0</v>
      </c>
      <c r="P3641" s="7" t="n">
        <v>162</v>
      </c>
      <c r="Q3641" s="7" t="n">
        <v>0</v>
      </c>
      <c r="R3641" s="7" t="n">
        <v>0</v>
      </c>
      <c r="S3641" s="7"/>
      <c r="T3641" s="7" t="n">
        <v>0</v>
      </c>
      <c r="U3641" s="7" t="n">
        <v>1</v>
      </c>
      <c r="V3641" s="7" t="n">
        <v>0.2345</v>
      </c>
      <c r="W3641" s="7"/>
    </row>
    <row r="3642" customFormat="false" ht="15" hidden="false" customHeight="false" outlineLevel="0" collapsed="false">
      <c r="A3642" s="7" t="s">
        <v>3758</v>
      </c>
      <c r="B3642" s="7" t="s">
        <v>108</v>
      </c>
      <c r="C3642" s="7" t="n">
        <v>36</v>
      </c>
      <c r="D3642" s="7" t="s">
        <v>104</v>
      </c>
      <c r="E3642" s="7" t="n">
        <v>159</v>
      </c>
      <c r="F3642" s="7" t="n">
        <v>4</v>
      </c>
      <c r="G3642" s="14" t="n">
        <v>12101.33</v>
      </c>
      <c r="H3642" s="14" t="n">
        <v>213701.33</v>
      </c>
      <c r="I3642" s="14" t="n">
        <v>0</v>
      </c>
      <c r="J3642" s="14" t="n">
        <v>0</v>
      </c>
      <c r="K3642" s="14" t="n">
        <v>458600</v>
      </c>
      <c r="L3642" s="14" t="n">
        <v>0</v>
      </c>
      <c r="M3642" s="14"/>
      <c r="N3642" s="14"/>
      <c r="O3642" s="14" t="n">
        <v>0</v>
      </c>
      <c r="P3642" s="7" t="n">
        <v>29</v>
      </c>
      <c r="Q3642" s="7" t="n">
        <v>59</v>
      </c>
      <c r="R3642" s="7" t="n">
        <v>9</v>
      </c>
      <c r="S3642" s="7" t="n">
        <v>0.573</v>
      </c>
      <c r="T3642" s="7" t="n">
        <v>0</v>
      </c>
      <c r="U3642" s="7" t="n">
        <v>0</v>
      </c>
      <c r="V3642" s="7" t="n">
        <v>0.0213</v>
      </c>
      <c r="W3642" s="7"/>
    </row>
    <row r="3643" customFormat="false" ht="15" hidden="false" customHeight="false" outlineLevel="0" collapsed="false">
      <c r="A3643" s="7" t="s">
        <v>3759</v>
      </c>
      <c r="B3643" s="7" t="s">
        <v>101</v>
      </c>
      <c r="C3643" s="7" t="n">
        <v>56</v>
      </c>
      <c r="D3643" s="7" t="s">
        <v>102</v>
      </c>
      <c r="E3643" s="7" t="n">
        <v>87</v>
      </c>
      <c r="F3643" s="7" t="n">
        <v>3</v>
      </c>
      <c r="G3643" s="14" t="n">
        <v>16030.65</v>
      </c>
      <c r="H3643" s="14" t="n">
        <v>5258.79</v>
      </c>
      <c r="I3643" s="14" t="n">
        <v>0</v>
      </c>
      <c r="J3643" s="14" t="n">
        <v>0</v>
      </c>
      <c r="K3643" s="14" t="n">
        <v>226800</v>
      </c>
      <c r="L3643" s="14" t="n">
        <v>0</v>
      </c>
      <c r="M3643" s="14"/>
      <c r="N3643" s="14"/>
      <c r="O3643" s="14" t="n">
        <v>0</v>
      </c>
      <c r="P3643" s="7" t="n">
        <v>15</v>
      </c>
      <c r="Q3643" s="7" t="n">
        <v>25</v>
      </c>
      <c r="R3643" s="7" t="n">
        <v>13</v>
      </c>
      <c r="S3643" s="7" t="n">
        <v>0.774</v>
      </c>
      <c r="T3643" s="7" t="n">
        <v>0</v>
      </c>
      <c r="U3643" s="7" t="n">
        <v>0</v>
      </c>
      <c r="V3643" s="7" t="n">
        <v>0.0673</v>
      </c>
      <c r="W3643" s="7"/>
    </row>
    <row r="3644" customFormat="false" ht="15" hidden="false" customHeight="false" outlineLevel="0" collapsed="false">
      <c r="A3644" s="7" t="s">
        <v>3760</v>
      </c>
      <c r="B3644" s="7" t="s">
        <v>106</v>
      </c>
      <c r="C3644" s="7" t="n">
        <v>39</v>
      </c>
      <c r="D3644" s="7" t="s">
        <v>102</v>
      </c>
      <c r="E3644" s="7" t="n">
        <v>54</v>
      </c>
      <c r="F3644" s="7" t="n">
        <v>1</v>
      </c>
      <c r="G3644" s="14" t="n">
        <v>2646.83</v>
      </c>
      <c r="H3644" s="14" t="n">
        <v>0</v>
      </c>
      <c r="I3644" s="14" t="n">
        <v>0</v>
      </c>
      <c r="J3644" s="14" t="n">
        <v>0</v>
      </c>
      <c r="K3644" s="14" t="n">
        <v>0</v>
      </c>
      <c r="L3644" s="14" t="n">
        <v>0</v>
      </c>
      <c r="M3644" s="14"/>
      <c r="N3644" s="14"/>
      <c r="O3644" s="14" t="n">
        <v>0</v>
      </c>
      <c r="P3644" s="7" t="n">
        <v>5</v>
      </c>
      <c r="Q3644" s="7" t="n">
        <v>13</v>
      </c>
      <c r="R3644" s="7" t="n">
        <v>9</v>
      </c>
      <c r="S3644" s="7" t="n">
        <v>0.679</v>
      </c>
      <c r="T3644" s="7" t="n">
        <v>0</v>
      </c>
      <c r="U3644" s="7" t="n">
        <v>0</v>
      </c>
      <c r="V3644" s="7" t="n">
        <v>0.1115</v>
      </c>
      <c r="W3644" s="7"/>
    </row>
    <row r="3645" customFormat="false" ht="15" hidden="false" customHeight="false" outlineLevel="0" collapsed="false">
      <c r="A3645" s="7" t="s">
        <v>3761</v>
      </c>
      <c r="B3645" s="7" t="s">
        <v>108</v>
      </c>
      <c r="C3645" s="7" t="n">
        <v>45</v>
      </c>
      <c r="D3645" s="7" t="s">
        <v>102</v>
      </c>
      <c r="E3645" s="7" t="n">
        <v>34</v>
      </c>
      <c r="F3645" s="7" t="n">
        <v>3</v>
      </c>
      <c r="G3645" s="14" t="n">
        <v>310.41</v>
      </c>
      <c r="H3645" s="14" t="n">
        <v>1569.15</v>
      </c>
      <c r="I3645" s="14" t="n">
        <v>0</v>
      </c>
      <c r="J3645" s="14" t="n">
        <v>0</v>
      </c>
      <c r="K3645" s="14" t="n">
        <v>0</v>
      </c>
      <c r="L3645" s="14" t="n">
        <v>0</v>
      </c>
      <c r="M3645" s="14"/>
      <c r="N3645" s="14"/>
      <c r="O3645" s="14" t="n">
        <v>0</v>
      </c>
      <c r="P3645" s="7" t="n">
        <v>21</v>
      </c>
      <c r="Q3645" s="7" t="n">
        <v>17</v>
      </c>
      <c r="R3645" s="7" t="n">
        <v>9</v>
      </c>
      <c r="S3645" s="7" t="n">
        <v>0.507</v>
      </c>
      <c r="T3645" s="7" t="n">
        <v>0</v>
      </c>
      <c r="U3645" s="7" t="n">
        <v>0</v>
      </c>
      <c r="V3645" s="7" t="n">
        <v>0.072</v>
      </c>
      <c r="W3645" s="7"/>
    </row>
    <row r="3646" customFormat="false" ht="15" hidden="false" customHeight="false" outlineLevel="0" collapsed="false">
      <c r="A3646" s="7" t="s">
        <v>3762</v>
      </c>
      <c r="B3646" s="7" t="s">
        <v>101</v>
      </c>
      <c r="C3646" s="7" t="n">
        <v>50</v>
      </c>
      <c r="D3646" s="7" t="s">
        <v>102</v>
      </c>
      <c r="E3646" s="7" t="n">
        <v>25</v>
      </c>
      <c r="F3646" s="7" t="n">
        <v>2</v>
      </c>
      <c r="G3646" s="14" t="n">
        <v>3434.89</v>
      </c>
      <c r="H3646" s="14" t="n">
        <v>15704.94</v>
      </c>
      <c r="I3646" s="14" t="n">
        <v>0</v>
      </c>
      <c r="J3646" s="14" t="n">
        <v>0</v>
      </c>
      <c r="K3646" s="14" t="n">
        <v>0</v>
      </c>
      <c r="L3646" s="14" t="n">
        <v>0</v>
      </c>
      <c r="M3646" s="14"/>
      <c r="N3646" s="14"/>
      <c r="O3646" s="14" t="n">
        <v>0</v>
      </c>
      <c r="P3646" s="7" t="n">
        <v>376</v>
      </c>
      <c r="Q3646" s="7" t="n">
        <v>0</v>
      </c>
      <c r="R3646" s="7" t="n">
        <v>0</v>
      </c>
      <c r="S3646" s="7"/>
      <c r="T3646" s="7" t="n">
        <v>0</v>
      </c>
      <c r="U3646" s="7" t="n">
        <v>1</v>
      </c>
      <c r="V3646" s="7" t="n">
        <v>0.4598</v>
      </c>
      <c r="W3646" s="7"/>
    </row>
    <row r="3647" customFormat="false" ht="15" hidden="false" customHeight="false" outlineLevel="0" collapsed="false">
      <c r="A3647" s="7" t="s">
        <v>3763</v>
      </c>
      <c r="B3647" s="7" t="s">
        <v>101</v>
      </c>
      <c r="C3647" s="7" t="n">
        <v>48</v>
      </c>
      <c r="D3647" s="7" t="s">
        <v>104</v>
      </c>
      <c r="E3647" s="7" t="n">
        <v>137</v>
      </c>
      <c r="F3647" s="7" t="n">
        <v>3</v>
      </c>
      <c r="G3647" s="14" t="n">
        <v>3971.81</v>
      </c>
      <c r="H3647" s="14" t="n">
        <v>47114.88</v>
      </c>
      <c r="I3647" s="14" t="n">
        <v>103700</v>
      </c>
      <c r="J3647" s="14" t="n">
        <v>0</v>
      </c>
      <c r="K3647" s="14" t="n">
        <v>0</v>
      </c>
      <c r="L3647" s="14" t="n">
        <v>0</v>
      </c>
      <c r="M3647" s="14"/>
      <c r="N3647" s="14"/>
      <c r="O3647" s="14" t="n">
        <v>0</v>
      </c>
      <c r="P3647" s="7" t="n">
        <v>8</v>
      </c>
      <c r="Q3647" s="7" t="n">
        <v>26</v>
      </c>
      <c r="R3647" s="7" t="n">
        <v>10</v>
      </c>
      <c r="S3647" s="7" t="n">
        <v>0.826</v>
      </c>
      <c r="T3647" s="7" t="n">
        <v>0</v>
      </c>
      <c r="U3647" s="7" t="n">
        <v>0</v>
      </c>
      <c r="V3647" s="7" t="n">
        <v>0.028</v>
      </c>
      <c r="W3647" s="7"/>
    </row>
    <row r="3648" customFormat="false" ht="15" hidden="false" customHeight="false" outlineLevel="0" collapsed="false">
      <c r="A3648" s="7" t="s">
        <v>3764</v>
      </c>
      <c r="B3648" s="7" t="s">
        <v>108</v>
      </c>
      <c r="C3648" s="7" t="n">
        <v>54</v>
      </c>
      <c r="D3648" s="7" t="s">
        <v>104</v>
      </c>
      <c r="E3648" s="7" t="n">
        <v>85</v>
      </c>
      <c r="F3648" s="7" t="n">
        <v>3</v>
      </c>
      <c r="G3648" s="14" t="n">
        <v>2672.2</v>
      </c>
      <c r="H3648" s="14" t="n">
        <v>0</v>
      </c>
      <c r="I3648" s="14" t="n">
        <v>0</v>
      </c>
      <c r="J3648" s="14" t="n">
        <v>0</v>
      </c>
      <c r="K3648" s="14" t="n">
        <v>0</v>
      </c>
      <c r="L3648" s="14" t="n">
        <v>0</v>
      </c>
      <c r="M3648" s="14" t="n">
        <v>6800</v>
      </c>
      <c r="N3648" s="14" t="n">
        <v>9.8</v>
      </c>
      <c r="O3648" s="14" t="n">
        <v>348.2</v>
      </c>
      <c r="P3648" s="7" t="n">
        <v>39</v>
      </c>
      <c r="Q3648" s="7" t="n">
        <v>29</v>
      </c>
      <c r="R3648" s="7" t="n">
        <v>3</v>
      </c>
      <c r="S3648" s="7" t="n">
        <v>0.426</v>
      </c>
      <c r="T3648" s="7" t="n">
        <v>0</v>
      </c>
      <c r="U3648" s="7" t="n">
        <v>0</v>
      </c>
      <c r="V3648" s="7" t="n">
        <v>0.0314</v>
      </c>
      <c r="W3648" s="7"/>
    </row>
    <row r="3649" customFormat="false" ht="15" hidden="false" customHeight="false" outlineLevel="0" collapsed="false">
      <c r="A3649" s="7" t="s">
        <v>3765</v>
      </c>
      <c r="B3649" s="7" t="s">
        <v>128</v>
      </c>
      <c r="C3649" s="7" t="n">
        <v>65</v>
      </c>
      <c r="D3649" s="7" t="s">
        <v>102</v>
      </c>
      <c r="E3649" s="7" t="n">
        <v>115</v>
      </c>
      <c r="F3649" s="7" t="n">
        <v>2</v>
      </c>
      <c r="G3649" s="14" t="n">
        <v>7087.9</v>
      </c>
      <c r="H3649" s="14" t="n">
        <v>67187.38</v>
      </c>
      <c r="I3649" s="14" t="n">
        <v>0</v>
      </c>
      <c r="J3649" s="14" t="n">
        <v>0</v>
      </c>
      <c r="K3649" s="14" t="n">
        <v>0</v>
      </c>
      <c r="L3649" s="14" t="n">
        <v>0</v>
      </c>
      <c r="M3649" s="14"/>
      <c r="N3649" s="14"/>
      <c r="O3649" s="14" t="n">
        <v>0</v>
      </c>
      <c r="P3649" s="7" t="n">
        <v>2</v>
      </c>
      <c r="Q3649" s="7" t="n">
        <v>19</v>
      </c>
      <c r="R3649" s="7" t="n">
        <v>0</v>
      </c>
      <c r="S3649" s="7" t="n">
        <v>0.442</v>
      </c>
      <c r="T3649" s="7" t="n">
        <v>0</v>
      </c>
      <c r="U3649" s="7" t="n">
        <v>0</v>
      </c>
      <c r="V3649" s="7" t="n">
        <v>0.0792</v>
      </c>
      <c r="W3649" s="7"/>
    </row>
    <row r="3650" customFormat="false" ht="15" hidden="false" customHeight="false" outlineLevel="0" collapsed="false">
      <c r="A3650" s="7" t="s">
        <v>3766</v>
      </c>
      <c r="B3650" s="7" t="s">
        <v>101</v>
      </c>
      <c r="C3650" s="7" t="n">
        <v>49</v>
      </c>
      <c r="D3650" s="7" t="s">
        <v>102</v>
      </c>
      <c r="E3650" s="7" t="n">
        <v>3</v>
      </c>
      <c r="F3650" s="7" t="n">
        <v>4</v>
      </c>
      <c r="G3650" s="14" t="n">
        <v>9317.89</v>
      </c>
      <c r="H3650" s="14" t="n">
        <v>0</v>
      </c>
      <c r="I3650" s="14" t="n">
        <v>38000</v>
      </c>
      <c r="J3650" s="14" t="n">
        <v>0</v>
      </c>
      <c r="K3650" s="14" t="n">
        <v>0</v>
      </c>
      <c r="L3650" s="14" t="n">
        <v>0</v>
      </c>
      <c r="M3650" s="14" t="n">
        <v>20200</v>
      </c>
      <c r="N3650" s="14" t="n">
        <v>74.3</v>
      </c>
      <c r="O3650" s="14" t="n">
        <v>540.79</v>
      </c>
      <c r="P3650" s="7" t="n">
        <v>41</v>
      </c>
      <c r="Q3650" s="7" t="n">
        <v>35</v>
      </c>
      <c r="R3650" s="7" t="n">
        <v>18</v>
      </c>
      <c r="S3650" s="7" t="n">
        <v>0.69</v>
      </c>
      <c r="T3650" s="7" t="n">
        <v>0</v>
      </c>
      <c r="U3650" s="7" t="n">
        <v>0</v>
      </c>
      <c r="V3650" s="7" t="n">
        <v>0.0628</v>
      </c>
      <c r="W3650" s="7"/>
    </row>
    <row r="3651" customFormat="false" ht="15" hidden="false" customHeight="false" outlineLevel="0" collapsed="false">
      <c r="A3651" s="7" t="s">
        <v>3767</v>
      </c>
      <c r="B3651" s="7" t="s">
        <v>106</v>
      </c>
      <c r="C3651" s="7" t="n">
        <v>36</v>
      </c>
      <c r="D3651" s="7" t="s">
        <v>102</v>
      </c>
      <c r="E3651" s="7" t="n">
        <v>99</v>
      </c>
      <c r="F3651" s="7" t="n">
        <v>4</v>
      </c>
      <c r="G3651" s="14" t="n">
        <v>1313.84</v>
      </c>
      <c r="H3651" s="14" t="n">
        <v>11175.06</v>
      </c>
      <c r="I3651" s="14" t="n">
        <v>0</v>
      </c>
      <c r="J3651" s="14" t="n">
        <v>0</v>
      </c>
      <c r="K3651" s="14" t="n">
        <v>36200</v>
      </c>
      <c r="L3651" s="14" t="n">
        <v>0</v>
      </c>
      <c r="M3651" s="14" t="n">
        <v>5400</v>
      </c>
      <c r="N3651" s="14" t="n">
        <v>70.6</v>
      </c>
      <c r="O3651" s="14" t="n">
        <v>129.77</v>
      </c>
      <c r="P3651" s="7" t="n">
        <v>29</v>
      </c>
      <c r="Q3651" s="7" t="n">
        <v>17</v>
      </c>
      <c r="R3651" s="7" t="n">
        <v>11</v>
      </c>
      <c r="S3651" s="7" t="n">
        <v>0.98</v>
      </c>
      <c r="T3651" s="7" t="n">
        <v>0</v>
      </c>
      <c r="U3651" s="7" t="n">
        <v>0</v>
      </c>
      <c r="V3651" s="7" t="n">
        <v>0.0474</v>
      </c>
      <c r="W3651" s="7"/>
    </row>
    <row r="3652" customFormat="false" ht="15" hidden="false" customHeight="false" outlineLevel="0" collapsed="false">
      <c r="A3652" s="7" t="s">
        <v>3768</v>
      </c>
      <c r="B3652" s="7" t="s">
        <v>106</v>
      </c>
      <c r="C3652" s="7" t="n">
        <v>29</v>
      </c>
      <c r="D3652" s="7" t="s">
        <v>102</v>
      </c>
      <c r="E3652" s="7" t="n">
        <v>40</v>
      </c>
      <c r="F3652" s="7" t="n">
        <v>5</v>
      </c>
      <c r="G3652" s="14" t="n">
        <v>932.75</v>
      </c>
      <c r="H3652" s="14" t="n">
        <v>9850.49</v>
      </c>
      <c r="I3652" s="14" t="n">
        <v>11800</v>
      </c>
      <c r="J3652" s="14" t="n">
        <v>0</v>
      </c>
      <c r="K3652" s="14" t="n">
        <v>82800</v>
      </c>
      <c r="L3652" s="14" t="n">
        <v>0</v>
      </c>
      <c r="M3652" s="14" t="n">
        <v>7400</v>
      </c>
      <c r="N3652" s="14" t="n">
        <v>62.7</v>
      </c>
      <c r="O3652" s="14" t="n">
        <v>69.1</v>
      </c>
      <c r="P3652" s="7" t="n">
        <v>27</v>
      </c>
      <c r="Q3652" s="7" t="n">
        <v>14</v>
      </c>
      <c r="R3652" s="7" t="n">
        <v>10</v>
      </c>
      <c r="S3652" s="7" t="n">
        <v>0.716</v>
      </c>
      <c r="T3652" s="7" t="n">
        <v>1</v>
      </c>
      <c r="U3652" s="7" t="n">
        <v>0</v>
      </c>
      <c r="V3652" s="7" t="n">
        <v>0.1836</v>
      </c>
      <c r="W3652" s="7"/>
    </row>
    <row r="3653" customFormat="false" ht="15" hidden="false" customHeight="false" outlineLevel="0" collapsed="false">
      <c r="A3653" s="7" t="s">
        <v>3769</v>
      </c>
      <c r="B3653" s="7" t="s">
        <v>106</v>
      </c>
      <c r="C3653" s="7" t="n">
        <v>75</v>
      </c>
      <c r="D3653" s="7" t="s">
        <v>102</v>
      </c>
      <c r="E3653" s="7" t="n">
        <v>100</v>
      </c>
      <c r="F3653" s="7" t="n">
        <v>3</v>
      </c>
      <c r="G3653" s="14" t="n">
        <v>2125.04</v>
      </c>
      <c r="H3653" s="14" t="n">
        <v>18345.71</v>
      </c>
      <c r="I3653" s="14" t="n">
        <v>241700</v>
      </c>
      <c r="J3653" s="14" t="n">
        <v>0</v>
      </c>
      <c r="K3653" s="14" t="n">
        <v>0</v>
      </c>
      <c r="L3653" s="14" t="n">
        <v>0</v>
      </c>
      <c r="M3653" s="14"/>
      <c r="N3653" s="14"/>
      <c r="O3653" s="14" t="n">
        <v>0</v>
      </c>
      <c r="P3653" s="7" t="n">
        <v>2</v>
      </c>
      <c r="Q3653" s="7" t="n">
        <v>16</v>
      </c>
      <c r="R3653" s="7" t="n">
        <v>0</v>
      </c>
      <c r="S3653" s="7" t="n">
        <v>0.199</v>
      </c>
      <c r="T3653" s="7" t="n">
        <v>0</v>
      </c>
      <c r="U3653" s="7" t="n">
        <v>0</v>
      </c>
      <c r="V3653" s="7" t="n">
        <v>0.0719</v>
      </c>
      <c r="W3653" s="7"/>
    </row>
    <row r="3654" customFormat="false" ht="15" hidden="false" customHeight="false" outlineLevel="0" collapsed="false">
      <c r="A3654" s="7" t="s">
        <v>3770</v>
      </c>
      <c r="B3654" s="7" t="s">
        <v>101</v>
      </c>
      <c r="C3654" s="7" t="n">
        <v>44</v>
      </c>
      <c r="D3654" s="7" t="s">
        <v>104</v>
      </c>
      <c r="E3654" s="7" t="n">
        <v>75</v>
      </c>
      <c r="F3654" s="7" t="n">
        <v>3</v>
      </c>
      <c r="G3654" s="14" t="n">
        <v>14222.76</v>
      </c>
      <c r="H3654" s="14" t="n">
        <v>71515.21</v>
      </c>
      <c r="I3654" s="14" t="n">
        <v>0</v>
      </c>
      <c r="J3654" s="14" t="n">
        <v>0</v>
      </c>
      <c r="K3654" s="14" t="n">
        <v>0</v>
      </c>
      <c r="L3654" s="14" t="n">
        <v>0</v>
      </c>
      <c r="M3654" s="14" t="n">
        <v>13800</v>
      </c>
      <c r="N3654" s="14" t="n">
        <v>6.2</v>
      </c>
      <c r="O3654" s="14" t="n">
        <v>1436.47</v>
      </c>
      <c r="P3654" s="7" t="n">
        <v>1</v>
      </c>
      <c r="Q3654" s="7" t="n">
        <v>35</v>
      </c>
      <c r="R3654" s="7" t="n">
        <v>15</v>
      </c>
      <c r="S3654" s="7" t="n">
        <v>0.73</v>
      </c>
      <c r="T3654" s="7" t="n">
        <v>1</v>
      </c>
      <c r="U3654" s="7" t="n">
        <v>0</v>
      </c>
      <c r="V3654" s="7" t="n">
        <v>0.044</v>
      </c>
      <c r="W3654" s="7"/>
    </row>
    <row r="3655" customFormat="false" ht="15" hidden="false" customHeight="false" outlineLevel="0" collapsed="false">
      <c r="A3655" s="7" t="s">
        <v>3771</v>
      </c>
      <c r="B3655" s="7" t="s">
        <v>108</v>
      </c>
      <c r="C3655" s="7" t="n">
        <v>33</v>
      </c>
      <c r="D3655" s="7" t="s">
        <v>104</v>
      </c>
      <c r="E3655" s="7" t="n">
        <v>51</v>
      </c>
      <c r="F3655" s="7" t="n">
        <v>3</v>
      </c>
      <c r="G3655" s="14" t="n">
        <v>5141.48</v>
      </c>
      <c r="H3655" s="14" t="n">
        <v>85252</v>
      </c>
      <c r="I3655" s="14" t="n">
        <v>0</v>
      </c>
      <c r="J3655" s="14" t="n">
        <v>0</v>
      </c>
      <c r="K3655" s="14" t="n">
        <v>0</v>
      </c>
      <c r="L3655" s="14" t="n">
        <v>0</v>
      </c>
      <c r="M3655" s="14" t="n">
        <v>14100</v>
      </c>
      <c r="N3655" s="14" t="n">
        <v>7.9</v>
      </c>
      <c r="O3655" s="14" t="n">
        <v>1009.53</v>
      </c>
      <c r="P3655" s="7" t="n">
        <v>16</v>
      </c>
      <c r="Q3655" s="7" t="n">
        <v>33</v>
      </c>
      <c r="R3655" s="7" t="n">
        <v>16</v>
      </c>
      <c r="S3655" s="7" t="n">
        <v>0.73</v>
      </c>
      <c r="T3655" s="7" t="n">
        <v>0</v>
      </c>
      <c r="U3655" s="7" t="n">
        <v>0</v>
      </c>
      <c r="V3655" s="7" t="n">
        <v>0.0236</v>
      </c>
      <c r="W3655" s="7"/>
    </row>
    <row r="3656" customFormat="false" ht="15" hidden="false" customHeight="false" outlineLevel="0" collapsed="false">
      <c r="A3656" s="7" t="s">
        <v>3772</v>
      </c>
      <c r="B3656" s="7" t="s">
        <v>128</v>
      </c>
      <c r="C3656" s="7" t="n">
        <v>64</v>
      </c>
      <c r="D3656" s="7" t="s">
        <v>102</v>
      </c>
      <c r="E3656" s="7" t="n">
        <v>168</v>
      </c>
      <c r="F3656" s="7" t="n">
        <v>4</v>
      </c>
      <c r="G3656" s="14" t="n">
        <v>1231.79</v>
      </c>
      <c r="H3656" s="14" t="n">
        <v>663.41</v>
      </c>
      <c r="I3656" s="14" t="n">
        <v>0</v>
      </c>
      <c r="J3656" s="14" t="n">
        <v>2456.28</v>
      </c>
      <c r="K3656" s="14" t="n">
        <v>15000</v>
      </c>
      <c r="L3656" s="14" t="n">
        <v>0</v>
      </c>
      <c r="M3656" s="14"/>
      <c r="N3656" s="14"/>
      <c r="O3656" s="14" t="n">
        <v>0</v>
      </c>
      <c r="P3656" s="7" t="n">
        <v>4</v>
      </c>
      <c r="Q3656" s="7" t="n">
        <v>25</v>
      </c>
      <c r="R3656" s="7" t="n">
        <v>0</v>
      </c>
      <c r="S3656" s="7" t="n">
        <v>0.584</v>
      </c>
      <c r="T3656" s="7" t="n">
        <v>0</v>
      </c>
      <c r="U3656" s="7" t="n">
        <v>0</v>
      </c>
      <c r="V3656" s="7" t="n">
        <v>0.0476</v>
      </c>
      <c r="W3656" s="7" t="s">
        <v>117</v>
      </c>
    </row>
    <row r="3657" customFormat="false" ht="15" hidden="false" customHeight="false" outlineLevel="0" collapsed="false">
      <c r="A3657" s="7" t="s">
        <v>3773</v>
      </c>
      <c r="B3657" s="7" t="s">
        <v>101</v>
      </c>
      <c r="C3657" s="7" t="n">
        <v>29</v>
      </c>
      <c r="D3657" s="7" t="s">
        <v>104</v>
      </c>
      <c r="E3657" s="7" t="n">
        <v>35</v>
      </c>
      <c r="F3657" s="7" t="n">
        <v>3</v>
      </c>
      <c r="G3657" s="14" t="n">
        <v>851.17</v>
      </c>
      <c r="H3657" s="14" t="n">
        <v>23987.61</v>
      </c>
      <c r="I3657" s="14" t="n">
        <v>0</v>
      </c>
      <c r="J3657" s="14" t="n">
        <v>0</v>
      </c>
      <c r="K3657" s="14" t="n">
        <v>87100</v>
      </c>
      <c r="L3657" s="14" t="n">
        <v>0</v>
      </c>
      <c r="M3657" s="14"/>
      <c r="N3657" s="14"/>
      <c r="O3657" s="14" t="n">
        <v>0</v>
      </c>
      <c r="P3657" s="7" t="n">
        <v>2</v>
      </c>
      <c r="Q3657" s="7" t="n">
        <v>18</v>
      </c>
      <c r="R3657" s="7" t="n">
        <v>11</v>
      </c>
      <c r="S3657" s="7" t="n">
        <v>0.918</v>
      </c>
      <c r="T3657" s="7" t="n">
        <v>0</v>
      </c>
      <c r="U3657" s="7" t="n">
        <v>0</v>
      </c>
      <c r="V3657" s="7" t="n">
        <v>0.0278</v>
      </c>
      <c r="W3657" s="7"/>
    </row>
    <row r="3658" customFormat="false" ht="15" hidden="false" customHeight="false" outlineLevel="0" collapsed="false">
      <c r="A3658" s="7" t="s">
        <v>3774</v>
      </c>
      <c r="B3658" s="7" t="s">
        <v>106</v>
      </c>
      <c r="C3658" s="7" t="n">
        <v>53</v>
      </c>
      <c r="D3658" s="7" t="s">
        <v>104</v>
      </c>
      <c r="E3658" s="7" t="n">
        <v>231</v>
      </c>
      <c r="F3658" s="7" t="n">
        <v>3</v>
      </c>
      <c r="G3658" s="14" t="n">
        <v>12216.45</v>
      </c>
      <c r="H3658" s="14" t="n">
        <v>92305.86</v>
      </c>
      <c r="I3658" s="14" t="n">
        <v>0</v>
      </c>
      <c r="J3658" s="14" t="n">
        <v>0</v>
      </c>
      <c r="K3658" s="14" t="n">
        <v>0</v>
      </c>
      <c r="L3658" s="14" t="n">
        <v>0</v>
      </c>
      <c r="M3658" s="14" t="n">
        <v>8700</v>
      </c>
      <c r="N3658" s="14" t="n">
        <v>14.3</v>
      </c>
      <c r="O3658" s="14" t="n">
        <v>513.65</v>
      </c>
      <c r="P3658" s="7" t="n">
        <v>1</v>
      </c>
      <c r="Q3658" s="7" t="n">
        <v>35</v>
      </c>
      <c r="R3658" s="7" t="n">
        <v>11</v>
      </c>
      <c r="S3658" s="7" t="n">
        <v>0.496</v>
      </c>
      <c r="T3658" s="7" t="n">
        <v>1</v>
      </c>
      <c r="U3658" s="7" t="n">
        <v>0</v>
      </c>
      <c r="V3658" s="7" t="n">
        <v>0.0317</v>
      </c>
      <c r="W3658" s="7"/>
    </row>
    <row r="3659" customFormat="false" ht="15" hidden="false" customHeight="false" outlineLevel="0" collapsed="false">
      <c r="A3659" s="7" t="s">
        <v>3775</v>
      </c>
      <c r="B3659" s="7" t="s">
        <v>101</v>
      </c>
      <c r="C3659" s="7" t="n">
        <v>38</v>
      </c>
      <c r="D3659" s="7" t="s">
        <v>104</v>
      </c>
      <c r="E3659" s="7" t="n">
        <v>13</v>
      </c>
      <c r="F3659" s="7" t="n">
        <v>3</v>
      </c>
      <c r="G3659" s="14" t="n">
        <v>7188.88</v>
      </c>
      <c r="H3659" s="14" t="n">
        <v>73034.51</v>
      </c>
      <c r="I3659" s="14" t="n">
        <v>0</v>
      </c>
      <c r="J3659" s="14" t="n">
        <v>0</v>
      </c>
      <c r="K3659" s="14" t="n">
        <v>0</v>
      </c>
      <c r="L3659" s="14" t="n">
        <v>0</v>
      </c>
      <c r="M3659" s="14" t="n">
        <v>14100</v>
      </c>
      <c r="N3659" s="14" t="n">
        <v>41.1</v>
      </c>
      <c r="O3659" s="14" t="n">
        <v>2028.39</v>
      </c>
      <c r="P3659" s="7" t="n">
        <v>16</v>
      </c>
      <c r="Q3659" s="7" t="n">
        <v>69</v>
      </c>
      <c r="R3659" s="7" t="n">
        <v>25</v>
      </c>
      <c r="S3659" s="7" t="n">
        <v>0.888</v>
      </c>
      <c r="T3659" s="7" t="n">
        <v>1</v>
      </c>
      <c r="U3659" s="7" t="n">
        <v>0</v>
      </c>
      <c r="V3659" s="7" t="n">
        <v>0.0317</v>
      </c>
      <c r="W3659" s="7" t="s">
        <v>117</v>
      </c>
    </row>
    <row r="3660" customFormat="false" ht="15" hidden="false" customHeight="false" outlineLevel="0" collapsed="false">
      <c r="A3660" s="7" t="s">
        <v>3776</v>
      </c>
      <c r="B3660" s="7" t="s">
        <v>101</v>
      </c>
      <c r="C3660" s="7" t="n">
        <v>39</v>
      </c>
      <c r="D3660" s="7" t="s">
        <v>102</v>
      </c>
      <c r="E3660" s="7" t="n">
        <v>119</v>
      </c>
      <c r="F3660" s="7" t="n">
        <v>2</v>
      </c>
      <c r="G3660" s="14" t="n">
        <v>2095.18</v>
      </c>
      <c r="H3660" s="14" t="n">
        <v>3685.89</v>
      </c>
      <c r="I3660" s="14" t="n">
        <v>0</v>
      </c>
      <c r="J3660" s="14" t="n">
        <v>0</v>
      </c>
      <c r="K3660" s="14" t="n">
        <v>0</v>
      </c>
      <c r="L3660" s="14" t="n">
        <v>0</v>
      </c>
      <c r="M3660" s="14"/>
      <c r="N3660" s="14"/>
      <c r="O3660" s="14" t="n">
        <v>0</v>
      </c>
      <c r="P3660" s="7" t="n">
        <v>142</v>
      </c>
      <c r="Q3660" s="7" t="n">
        <v>0</v>
      </c>
      <c r="R3660" s="7" t="n">
        <v>8</v>
      </c>
      <c r="S3660" s="7"/>
      <c r="T3660" s="7" t="n">
        <v>0</v>
      </c>
      <c r="U3660" s="7" t="n">
        <v>0</v>
      </c>
      <c r="V3660" s="7" t="n">
        <v>0.2804</v>
      </c>
      <c r="W3660" s="7"/>
    </row>
    <row r="3661" customFormat="false" ht="15" hidden="false" customHeight="false" outlineLevel="0" collapsed="false">
      <c r="A3661" s="7" t="s">
        <v>3777</v>
      </c>
      <c r="B3661" s="7" t="s">
        <v>108</v>
      </c>
      <c r="C3661" s="7" t="n">
        <v>41</v>
      </c>
      <c r="D3661" s="7" t="s">
        <v>104</v>
      </c>
      <c r="E3661" s="7" t="n">
        <v>95</v>
      </c>
      <c r="F3661" s="7" t="n">
        <v>2</v>
      </c>
      <c r="G3661" s="14" t="n">
        <v>13340.44</v>
      </c>
      <c r="H3661" s="14" t="n">
        <v>0</v>
      </c>
      <c r="I3661" s="14" t="n">
        <v>0</v>
      </c>
      <c r="J3661" s="14" t="n">
        <v>0</v>
      </c>
      <c r="K3661" s="14" t="n">
        <v>0</v>
      </c>
      <c r="L3661" s="14" t="n">
        <v>0</v>
      </c>
      <c r="M3661" s="14" t="n">
        <v>6800</v>
      </c>
      <c r="N3661" s="14" t="n">
        <v>31.4</v>
      </c>
      <c r="O3661" s="14" t="n">
        <v>550.63</v>
      </c>
      <c r="P3661" s="7" t="n">
        <v>15</v>
      </c>
      <c r="Q3661" s="7" t="n">
        <v>49</v>
      </c>
      <c r="R3661" s="7" t="n">
        <v>9</v>
      </c>
      <c r="S3661" s="7" t="n">
        <v>0.732</v>
      </c>
      <c r="T3661" s="7" t="n">
        <v>1</v>
      </c>
      <c r="U3661" s="7" t="n">
        <v>0</v>
      </c>
      <c r="V3661" s="7" t="n">
        <v>0.0439</v>
      </c>
      <c r="W3661" s="7"/>
    </row>
    <row r="3662" customFormat="false" ht="15" hidden="false" customHeight="false" outlineLevel="0" collapsed="false">
      <c r="A3662" s="7" t="s">
        <v>3778</v>
      </c>
      <c r="B3662" s="7" t="s">
        <v>108</v>
      </c>
      <c r="C3662" s="7" t="n">
        <v>35</v>
      </c>
      <c r="D3662" s="7" t="s">
        <v>102</v>
      </c>
      <c r="E3662" s="7" t="n">
        <v>11</v>
      </c>
      <c r="F3662" s="7" t="n">
        <v>4</v>
      </c>
      <c r="G3662" s="14" t="n">
        <v>5105.45</v>
      </c>
      <c r="H3662" s="14" t="n">
        <v>9400.36</v>
      </c>
      <c r="I3662" s="14" t="n">
        <v>0</v>
      </c>
      <c r="J3662" s="14" t="n">
        <v>0</v>
      </c>
      <c r="K3662" s="14" t="n">
        <v>339200</v>
      </c>
      <c r="L3662" s="14" t="n">
        <v>0</v>
      </c>
      <c r="M3662" s="14" t="n">
        <v>15900</v>
      </c>
      <c r="N3662" s="14" t="n">
        <v>35.5</v>
      </c>
      <c r="O3662" s="14" t="n">
        <v>460.57</v>
      </c>
      <c r="P3662" s="7" t="n">
        <v>10</v>
      </c>
      <c r="Q3662" s="7" t="n">
        <v>36</v>
      </c>
      <c r="R3662" s="7" t="n">
        <v>13</v>
      </c>
      <c r="S3662" s="7" t="n">
        <v>0.833</v>
      </c>
      <c r="T3662" s="7" t="n">
        <v>0</v>
      </c>
      <c r="U3662" s="7" t="n">
        <v>0</v>
      </c>
      <c r="V3662" s="7" t="n">
        <v>0.0556</v>
      </c>
      <c r="W3662" s="7"/>
    </row>
    <row r="3663" customFormat="false" ht="15" hidden="false" customHeight="false" outlineLevel="0" collapsed="false">
      <c r="A3663" s="7" t="s">
        <v>3779</v>
      </c>
      <c r="B3663" s="7" t="s">
        <v>106</v>
      </c>
      <c r="C3663" s="7" t="n">
        <v>42</v>
      </c>
      <c r="D3663" s="7" t="s">
        <v>102</v>
      </c>
      <c r="E3663" s="7" t="n">
        <v>151</v>
      </c>
      <c r="F3663" s="7" t="n">
        <v>3</v>
      </c>
      <c r="G3663" s="14" t="n">
        <v>1263.23</v>
      </c>
      <c r="H3663" s="14" t="n">
        <v>15145.14</v>
      </c>
      <c r="I3663" s="14" t="n">
        <v>0</v>
      </c>
      <c r="J3663" s="14" t="n">
        <v>0</v>
      </c>
      <c r="K3663" s="14" t="n">
        <v>0</v>
      </c>
      <c r="L3663" s="14" t="n">
        <v>0</v>
      </c>
      <c r="M3663" s="14" t="n">
        <v>9000</v>
      </c>
      <c r="N3663" s="14" t="n">
        <v>70.8</v>
      </c>
      <c r="O3663" s="14" t="n">
        <v>80.4</v>
      </c>
      <c r="P3663" s="7" t="n">
        <v>4</v>
      </c>
      <c r="Q3663" s="7" t="n">
        <v>5</v>
      </c>
      <c r="R3663" s="7" t="n">
        <v>4</v>
      </c>
      <c r="S3663" s="7" t="n">
        <v>0.866</v>
      </c>
      <c r="T3663" s="7" t="n">
        <v>1</v>
      </c>
      <c r="U3663" s="7" t="n">
        <v>0</v>
      </c>
      <c r="V3663" s="7" t="n">
        <v>0.2271</v>
      </c>
      <c r="W3663" s="7" t="s">
        <v>117</v>
      </c>
    </row>
    <row r="3664" customFormat="false" ht="15" hidden="false" customHeight="false" outlineLevel="0" collapsed="false">
      <c r="A3664" s="7" t="s">
        <v>3780</v>
      </c>
      <c r="B3664" s="7" t="s">
        <v>101</v>
      </c>
      <c r="C3664" s="7" t="n">
        <v>45</v>
      </c>
      <c r="D3664" s="7" t="s">
        <v>102</v>
      </c>
      <c r="E3664" s="7" t="n">
        <v>209</v>
      </c>
      <c r="F3664" s="7" t="n">
        <v>4</v>
      </c>
      <c r="G3664" s="14" t="n">
        <v>4550.61</v>
      </c>
      <c r="H3664" s="14" t="n">
        <v>0</v>
      </c>
      <c r="I3664" s="14" t="n">
        <v>0</v>
      </c>
      <c r="J3664" s="14" t="n">
        <v>0</v>
      </c>
      <c r="K3664" s="14" t="n">
        <v>112500</v>
      </c>
      <c r="L3664" s="14" t="n">
        <v>0</v>
      </c>
      <c r="M3664" s="14" t="n">
        <v>15900</v>
      </c>
      <c r="N3664" s="14" t="n">
        <v>30.9</v>
      </c>
      <c r="O3664" s="14" t="n">
        <v>286.65</v>
      </c>
      <c r="P3664" s="7" t="n">
        <v>13</v>
      </c>
      <c r="Q3664" s="7" t="n">
        <v>31</v>
      </c>
      <c r="R3664" s="7" t="n">
        <v>12</v>
      </c>
      <c r="S3664" s="7" t="n">
        <v>0.716</v>
      </c>
      <c r="T3664" s="7" t="n">
        <v>0</v>
      </c>
      <c r="U3664" s="7" t="n">
        <v>0</v>
      </c>
      <c r="V3664" s="7" t="n">
        <v>0.0328</v>
      </c>
      <c r="W3664" s="7"/>
    </row>
    <row r="3665" customFormat="false" ht="15" hidden="false" customHeight="false" outlineLevel="0" collapsed="false">
      <c r="A3665" s="7" t="s">
        <v>3781</v>
      </c>
      <c r="B3665" s="7" t="s">
        <v>128</v>
      </c>
      <c r="C3665" s="7" t="n">
        <v>38</v>
      </c>
      <c r="D3665" s="7" t="s">
        <v>104</v>
      </c>
      <c r="E3665" s="7" t="n">
        <v>104</v>
      </c>
      <c r="F3665" s="7" t="n">
        <v>1</v>
      </c>
      <c r="G3665" s="14" t="n">
        <v>449.63</v>
      </c>
      <c r="H3665" s="14" t="n">
        <v>0</v>
      </c>
      <c r="I3665" s="14" t="n">
        <v>0</v>
      </c>
      <c r="J3665" s="14" t="n">
        <v>0</v>
      </c>
      <c r="K3665" s="14" t="n">
        <v>0</v>
      </c>
      <c r="L3665" s="14" t="n">
        <v>0</v>
      </c>
      <c r="M3665" s="14"/>
      <c r="N3665" s="14"/>
      <c r="O3665" s="14" t="n">
        <v>0</v>
      </c>
      <c r="P3665" s="7" t="n">
        <v>10</v>
      </c>
      <c r="Q3665" s="7" t="n">
        <v>28</v>
      </c>
      <c r="R3665" s="7" t="n">
        <v>6</v>
      </c>
      <c r="S3665" s="7" t="n">
        <v>0.861</v>
      </c>
      <c r="T3665" s="7" t="n">
        <v>0</v>
      </c>
      <c r="U3665" s="7" t="n">
        <v>0</v>
      </c>
      <c r="V3665" s="7" t="n">
        <v>0.0235</v>
      </c>
      <c r="W3665" s="7"/>
    </row>
    <row r="3666" customFormat="false" ht="15" hidden="false" customHeight="false" outlineLevel="0" collapsed="false">
      <c r="A3666" s="7" t="s">
        <v>3782</v>
      </c>
      <c r="B3666" s="7" t="s">
        <v>106</v>
      </c>
      <c r="C3666" s="7" t="n">
        <v>50</v>
      </c>
      <c r="D3666" s="7" t="s">
        <v>104</v>
      </c>
      <c r="E3666" s="7" t="n">
        <v>296</v>
      </c>
      <c r="F3666" s="7" t="n">
        <v>5</v>
      </c>
      <c r="G3666" s="14" t="n">
        <v>6422.7</v>
      </c>
      <c r="H3666" s="14" t="n">
        <v>19916.15</v>
      </c>
      <c r="I3666" s="14" t="n">
        <v>0</v>
      </c>
      <c r="J3666" s="14" t="n">
        <v>65950.7</v>
      </c>
      <c r="K3666" s="14" t="n">
        <v>0</v>
      </c>
      <c r="L3666" s="14" t="n">
        <v>26440</v>
      </c>
      <c r="M3666" s="14" t="n">
        <v>17400</v>
      </c>
      <c r="N3666" s="14" t="n">
        <v>9.2</v>
      </c>
      <c r="O3666" s="14" t="n">
        <v>371.45</v>
      </c>
      <c r="P3666" s="7" t="n">
        <v>2</v>
      </c>
      <c r="Q3666" s="7" t="n">
        <v>35</v>
      </c>
      <c r="R3666" s="7" t="n">
        <v>4</v>
      </c>
      <c r="S3666" s="7" t="n">
        <v>0.282</v>
      </c>
      <c r="T3666" s="7" t="n">
        <v>1</v>
      </c>
      <c r="U3666" s="7" t="n">
        <v>1</v>
      </c>
      <c r="V3666" s="7" t="n">
        <v>0.0345</v>
      </c>
      <c r="W3666" s="7"/>
    </row>
    <row r="3667" customFormat="false" ht="15" hidden="false" customHeight="false" outlineLevel="0" collapsed="false">
      <c r="A3667" s="7" t="s">
        <v>3783</v>
      </c>
      <c r="B3667" s="7" t="s">
        <v>108</v>
      </c>
      <c r="C3667" s="7" t="n">
        <v>36</v>
      </c>
      <c r="D3667" s="7" t="s">
        <v>104</v>
      </c>
      <c r="E3667" s="7" t="n">
        <v>27</v>
      </c>
      <c r="F3667" s="7" t="n">
        <v>2</v>
      </c>
      <c r="G3667" s="14" t="n">
        <v>10385.05</v>
      </c>
      <c r="H3667" s="14" t="n">
        <v>6482.46</v>
      </c>
      <c r="I3667" s="14" t="n">
        <v>0</v>
      </c>
      <c r="J3667" s="14" t="n">
        <v>0</v>
      </c>
      <c r="K3667" s="14" t="n">
        <v>0</v>
      </c>
      <c r="L3667" s="14" t="n">
        <v>0</v>
      </c>
      <c r="M3667" s="14"/>
      <c r="N3667" s="14"/>
      <c r="O3667" s="14" t="n">
        <v>0</v>
      </c>
      <c r="P3667" s="7" t="n">
        <v>5</v>
      </c>
      <c r="Q3667" s="7" t="n">
        <v>62</v>
      </c>
      <c r="R3667" s="7" t="n">
        <v>5</v>
      </c>
      <c r="S3667" s="7" t="n">
        <v>0.522</v>
      </c>
      <c r="T3667" s="7" t="n">
        <v>0</v>
      </c>
      <c r="U3667" s="7" t="n">
        <v>0</v>
      </c>
      <c r="V3667" s="7" t="n">
        <v>0.0453</v>
      </c>
      <c r="W3667" s="7"/>
    </row>
    <row r="3668" customFormat="false" ht="15" hidden="false" customHeight="false" outlineLevel="0" collapsed="false">
      <c r="A3668" s="7" t="s">
        <v>3784</v>
      </c>
      <c r="B3668" s="7" t="s">
        <v>106</v>
      </c>
      <c r="C3668" s="7" t="n">
        <v>19</v>
      </c>
      <c r="D3668" s="7" t="s">
        <v>102</v>
      </c>
      <c r="E3668" s="7" t="n">
        <v>4</v>
      </c>
      <c r="F3668" s="7" t="n">
        <v>3</v>
      </c>
      <c r="G3668" s="14" t="n">
        <v>782.11</v>
      </c>
      <c r="H3668" s="14" t="n">
        <v>0</v>
      </c>
      <c r="I3668" s="14" t="n">
        <v>9200</v>
      </c>
      <c r="J3668" s="14" t="n">
        <v>0</v>
      </c>
      <c r="K3668" s="14" t="n">
        <v>0</v>
      </c>
      <c r="L3668" s="14" t="n">
        <v>20950</v>
      </c>
      <c r="M3668" s="14"/>
      <c r="N3668" s="14"/>
      <c r="O3668" s="14" t="n">
        <v>0</v>
      </c>
      <c r="P3668" s="7" t="n">
        <v>0</v>
      </c>
      <c r="Q3668" s="7" t="n">
        <v>18</v>
      </c>
      <c r="R3668" s="7" t="n">
        <v>10</v>
      </c>
      <c r="S3668" s="7" t="n">
        <v>0.85</v>
      </c>
      <c r="T3668" s="7" t="n">
        <v>0</v>
      </c>
      <c r="U3668" s="7" t="n">
        <v>0</v>
      </c>
      <c r="V3668" s="7" t="n">
        <v>0.0956</v>
      </c>
      <c r="W3668" s="7" t="s">
        <v>137</v>
      </c>
    </row>
    <row r="3669" customFormat="false" ht="15" hidden="false" customHeight="false" outlineLevel="0" collapsed="false">
      <c r="A3669" s="7" t="s">
        <v>3785</v>
      </c>
      <c r="B3669" s="7" t="s">
        <v>101</v>
      </c>
      <c r="C3669" s="7" t="n">
        <v>20</v>
      </c>
      <c r="D3669" s="7" t="s">
        <v>104</v>
      </c>
      <c r="E3669" s="7" t="n">
        <v>2</v>
      </c>
      <c r="F3669" s="7" t="n">
        <v>4</v>
      </c>
      <c r="G3669" s="14" t="n">
        <v>6033.48</v>
      </c>
      <c r="H3669" s="14" t="n">
        <v>18556.68</v>
      </c>
      <c r="I3669" s="14" t="n">
        <v>0</v>
      </c>
      <c r="J3669" s="14" t="n">
        <v>0</v>
      </c>
      <c r="K3669" s="14" t="n">
        <v>0</v>
      </c>
      <c r="L3669" s="14" t="n">
        <v>4300</v>
      </c>
      <c r="M3669" s="14" t="n">
        <v>10700</v>
      </c>
      <c r="N3669" s="14" t="n">
        <v>38.4</v>
      </c>
      <c r="O3669" s="14" t="n">
        <v>1019.9</v>
      </c>
      <c r="P3669" s="7" t="n">
        <v>13</v>
      </c>
      <c r="Q3669" s="7" t="n">
        <v>73</v>
      </c>
      <c r="R3669" s="7" t="n">
        <v>16</v>
      </c>
      <c r="S3669" s="7" t="n">
        <v>0.869</v>
      </c>
      <c r="T3669" s="7" t="n">
        <v>0</v>
      </c>
      <c r="U3669" s="7" t="n">
        <v>1</v>
      </c>
      <c r="V3669" s="7" t="n">
        <v>0.0178</v>
      </c>
      <c r="W3669" s="7"/>
    </row>
    <row r="3670" customFormat="false" ht="15" hidden="false" customHeight="false" outlineLevel="0" collapsed="false">
      <c r="A3670" s="7" t="s">
        <v>3786</v>
      </c>
      <c r="B3670" s="7" t="s">
        <v>106</v>
      </c>
      <c r="C3670" s="7" t="n">
        <v>27</v>
      </c>
      <c r="D3670" s="7" t="s">
        <v>104</v>
      </c>
      <c r="E3670" s="7" t="n">
        <v>9</v>
      </c>
      <c r="F3670" s="7" t="n">
        <v>3</v>
      </c>
      <c r="G3670" s="14" t="n">
        <v>828.75</v>
      </c>
      <c r="H3670" s="14" t="n">
        <v>0</v>
      </c>
      <c r="I3670" s="14" t="n">
        <v>0</v>
      </c>
      <c r="J3670" s="14" t="n">
        <v>0</v>
      </c>
      <c r="K3670" s="14" t="n">
        <v>0</v>
      </c>
      <c r="L3670" s="14" t="n">
        <v>0</v>
      </c>
      <c r="M3670" s="14" t="n">
        <v>6400</v>
      </c>
      <c r="N3670" s="14" t="n">
        <v>20.1</v>
      </c>
      <c r="O3670" s="14" t="n">
        <v>78.6</v>
      </c>
      <c r="P3670" s="7" t="n">
        <v>40</v>
      </c>
      <c r="Q3670" s="7" t="n">
        <v>42</v>
      </c>
      <c r="R3670" s="7" t="n">
        <v>13</v>
      </c>
      <c r="S3670" s="7" t="n">
        <v>0.637</v>
      </c>
      <c r="T3670" s="7" t="n">
        <v>1</v>
      </c>
      <c r="U3670" s="7" t="n">
        <v>0</v>
      </c>
      <c r="V3670" s="7" t="n">
        <v>0.0331</v>
      </c>
      <c r="W3670" s="7"/>
    </row>
    <row r="3671" customFormat="false" ht="15" hidden="false" customHeight="false" outlineLevel="0" collapsed="false">
      <c r="A3671" s="7" t="s">
        <v>3787</v>
      </c>
      <c r="B3671" s="7" t="s">
        <v>101</v>
      </c>
      <c r="C3671" s="7" t="n">
        <v>62</v>
      </c>
      <c r="D3671" s="7" t="s">
        <v>102</v>
      </c>
      <c r="E3671" s="7" t="n">
        <v>7</v>
      </c>
      <c r="F3671" s="7" t="n">
        <v>4</v>
      </c>
      <c r="G3671" s="14" t="n">
        <v>4054.17</v>
      </c>
      <c r="H3671" s="14" t="n">
        <v>9264.57</v>
      </c>
      <c r="I3671" s="14" t="n">
        <v>33100</v>
      </c>
      <c r="J3671" s="14" t="n">
        <v>0</v>
      </c>
      <c r="K3671" s="14" t="n">
        <v>361800</v>
      </c>
      <c r="L3671" s="14" t="n">
        <v>0</v>
      </c>
      <c r="M3671" s="14"/>
      <c r="N3671" s="14"/>
      <c r="O3671" s="14" t="n">
        <v>0</v>
      </c>
      <c r="P3671" s="7" t="n">
        <v>5</v>
      </c>
      <c r="Q3671" s="7" t="n">
        <v>20</v>
      </c>
      <c r="R3671" s="7" t="n">
        <v>10</v>
      </c>
      <c r="S3671" s="7" t="n">
        <v>0.417</v>
      </c>
      <c r="T3671" s="7" t="n">
        <v>1</v>
      </c>
      <c r="U3671" s="7" t="n">
        <v>0</v>
      </c>
      <c r="V3671" s="7" t="n">
        <v>0.1273</v>
      </c>
      <c r="W3671" s="7" t="s">
        <v>137</v>
      </c>
    </row>
    <row r="3672" customFormat="false" ht="15" hidden="false" customHeight="false" outlineLevel="0" collapsed="false">
      <c r="A3672" s="7" t="s">
        <v>3788</v>
      </c>
      <c r="B3672" s="7" t="s">
        <v>128</v>
      </c>
      <c r="C3672" s="7" t="n">
        <v>29</v>
      </c>
      <c r="D3672" s="7" t="s">
        <v>104</v>
      </c>
      <c r="E3672" s="7"/>
      <c r="F3672" s="7" t="n">
        <v>3</v>
      </c>
      <c r="G3672" s="14" t="n">
        <v>5538.29</v>
      </c>
      <c r="H3672" s="14" t="n">
        <v>42829.65</v>
      </c>
      <c r="I3672" s="14" t="n">
        <v>0</v>
      </c>
      <c r="J3672" s="14" t="n">
        <v>0</v>
      </c>
      <c r="K3672" s="14" t="n">
        <v>215500</v>
      </c>
      <c r="L3672" s="14" t="n">
        <v>0</v>
      </c>
      <c r="M3672" s="14"/>
      <c r="N3672" s="14"/>
      <c r="O3672" s="14" t="n">
        <v>0</v>
      </c>
      <c r="P3672" s="7" t="n">
        <v>22</v>
      </c>
      <c r="Q3672" s="7" t="n">
        <v>29</v>
      </c>
      <c r="R3672" s="7" t="n">
        <v>7</v>
      </c>
      <c r="S3672" s="7" t="n">
        <v>0.724</v>
      </c>
      <c r="T3672" s="7" t="n">
        <v>0</v>
      </c>
      <c r="U3672" s="7" t="n">
        <v>0</v>
      </c>
      <c r="V3672" s="7" t="n">
        <v>0.0299</v>
      </c>
      <c r="W3672" s="7" t="s">
        <v>132</v>
      </c>
    </row>
    <row r="3673" customFormat="false" ht="15" hidden="false" customHeight="false" outlineLevel="0" collapsed="false">
      <c r="A3673" s="7" t="s">
        <v>3789</v>
      </c>
      <c r="B3673" s="7" t="s">
        <v>106</v>
      </c>
      <c r="C3673" s="7" t="n">
        <v>55</v>
      </c>
      <c r="D3673" s="7" t="s">
        <v>104</v>
      </c>
      <c r="E3673" s="7" t="n">
        <v>260</v>
      </c>
      <c r="F3673" s="7" t="n">
        <v>3</v>
      </c>
      <c r="G3673" s="14" t="n">
        <v>14919.62</v>
      </c>
      <c r="H3673" s="14" t="n">
        <v>0</v>
      </c>
      <c r="I3673" s="14" t="n">
        <v>131200</v>
      </c>
      <c r="J3673" s="14" t="n">
        <v>0</v>
      </c>
      <c r="K3673" s="14" t="n">
        <v>0</v>
      </c>
      <c r="L3673" s="14" t="n">
        <v>0</v>
      </c>
      <c r="M3673" s="14" t="n">
        <v>27200</v>
      </c>
      <c r="N3673" s="14" t="n">
        <v>17.2</v>
      </c>
      <c r="O3673" s="14" t="n">
        <v>1505.46</v>
      </c>
      <c r="P3673" s="7" t="n">
        <v>3</v>
      </c>
      <c r="Q3673" s="7" t="n">
        <v>42</v>
      </c>
      <c r="R3673" s="7" t="n">
        <v>0</v>
      </c>
      <c r="S3673" s="7" t="n">
        <v>0.186</v>
      </c>
      <c r="T3673" s="7" t="n">
        <v>0</v>
      </c>
      <c r="U3673" s="7" t="n">
        <v>0</v>
      </c>
      <c r="V3673" s="7" t="n">
        <v>0.0196</v>
      </c>
      <c r="W3673" s="7"/>
    </row>
    <row r="3674" customFormat="false" ht="15" hidden="false" customHeight="false" outlineLevel="0" collapsed="false">
      <c r="A3674" s="7" t="s">
        <v>3790</v>
      </c>
      <c r="B3674" s="7" t="s">
        <v>128</v>
      </c>
      <c r="C3674" s="7" t="n">
        <v>39</v>
      </c>
      <c r="D3674" s="7" t="s">
        <v>102</v>
      </c>
      <c r="E3674" s="7" t="n">
        <v>177</v>
      </c>
      <c r="F3674" s="7" t="n">
        <v>2</v>
      </c>
      <c r="G3674" s="14" t="n">
        <v>1655.84</v>
      </c>
      <c r="H3674" s="14" t="n">
        <v>25009.11</v>
      </c>
      <c r="I3674" s="14" t="n">
        <v>0</v>
      </c>
      <c r="J3674" s="14" t="n">
        <v>0</v>
      </c>
      <c r="K3674" s="14" t="n">
        <v>0</v>
      </c>
      <c r="L3674" s="14" t="n">
        <v>0</v>
      </c>
      <c r="M3674" s="14"/>
      <c r="N3674" s="14"/>
      <c r="O3674" s="14" t="n">
        <v>0</v>
      </c>
      <c r="P3674" s="7" t="n">
        <v>2</v>
      </c>
      <c r="Q3674" s="7" t="n">
        <v>38</v>
      </c>
      <c r="R3674" s="7" t="n">
        <v>0</v>
      </c>
      <c r="S3674" s="7" t="n">
        <v>0.781</v>
      </c>
      <c r="T3674" s="7" t="n">
        <v>0</v>
      </c>
      <c r="U3674" s="7" t="n">
        <v>0</v>
      </c>
      <c r="V3674" s="7" t="n">
        <v>0.0575</v>
      </c>
      <c r="W3674" s="7"/>
    </row>
    <row r="3675" customFormat="false" ht="15" hidden="false" customHeight="false" outlineLevel="0" collapsed="false">
      <c r="A3675" s="7" t="s">
        <v>3791</v>
      </c>
      <c r="B3675" s="7" t="s">
        <v>101</v>
      </c>
      <c r="C3675" s="7" t="n">
        <v>54</v>
      </c>
      <c r="D3675" s="7" t="s">
        <v>102</v>
      </c>
      <c r="E3675" s="7" t="n">
        <v>175</v>
      </c>
      <c r="F3675" s="7" t="n">
        <v>3</v>
      </c>
      <c r="G3675" s="14" t="n">
        <v>28195.47</v>
      </c>
      <c r="H3675" s="14" t="n">
        <v>93537.86</v>
      </c>
      <c r="I3675" s="14" t="n">
        <v>0</v>
      </c>
      <c r="J3675" s="14" t="n">
        <v>0</v>
      </c>
      <c r="K3675" s="14" t="n">
        <v>0</v>
      </c>
      <c r="L3675" s="14" t="n">
        <v>0</v>
      </c>
      <c r="M3675" s="14" t="n">
        <v>20800</v>
      </c>
      <c r="N3675" s="14" t="n">
        <v>21.9</v>
      </c>
      <c r="O3675" s="14" t="n">
        <v>0</v>
      </c>
      <c r="P3675" s="7" t="n">
        <v>250</v>
      </c>
      <c r="Q3675" s="7" t="n">
        <v>0</v>
      </c>
      <c r="R3675" s="7" t="n">
        <v>0</v>
      </c>
      <c r="S3675" s="7"/>
      <c r="T3675" s="7" t="n">
        <v>0</v>
      </c>
      <c r="U3675" s="7" t="n">
        <v>0</v>
      </c>
      <c r="V3675" s="7" t="n">
        <v>0.3781</v>
      </c>
      <c r="W3675" s="7"/>
    </row>
    <row r="3676" customFormat="false" ht="15" hidden="false" customHeight="false" outlineLevel="0" collapsed="false">
      <c r="A3676" s="7" t="s">
        <v>3792</v>
      </c>
      <c r="B3676" s="7" t="s">
        <v>101</v>
      </c>
      <c r="C3676" s="7" t="n">
        <v>31</v>
      </c>
      <c r="D3676" s="7" t="s">
        <v>102</v>
      </c>
      <c r="E3676" s="7" t="n">
        <v>54</v>
      </c>
      <c r="F3676" s="7" t="n">
        <v>1</v>
      </c>
      <c r="G3676" s="14" t="n">
        <v>1694.07</v>
      </c>
      <c r="H3676" s="14" t="n">
        <v>0</v>
      </c>
      <c r="I3676" s="14" t="n">
        <v>0</v>
      </c>
      <c r="J3676" s="14" t="n">
        <v>0</v>
      </c>
      <c r="K3676" s="14" t="n">
        <v>0</v>
      </c>
      <c r="L3676" s="14" t="n">
        <v>0</v>
      </c>
      <c r="M3676" s="14"/>
      <c r="N3676" s="14"/>
      <c r="O3676" s="14" t="n">
        <v>0</v>
      </c>
      <c r="P3676" s="7" t="n">
        <v>1</v>
      </c>
      <c r="Q3676" s="7" t="n">
        <v>16</v>
      </c>
      <c r="R3676" s="7" t="n">
        <v>6</v>
      </c>
      <c r="S3676" s="7" t="n">
        <v>1</v>
      </c>
      <c r="T3676" s="7" t="n">
        <v>0</v>
      </c>
      <c r="U3676" s="7" t="n">
        <v>1</v>
      </c>
      <c r="V3676" s="7" t="n">
        <v>0.1143</v>
      </c>
      <c r="W3676" s="7"/>
    </row>
    <row r="3677" customFormat="false" ht="15" hidden="false" customHeight="false" outlineLevel="0" collapsed="false">
      <c r="A3677" s="7" t="s">
        <v>3793</v>
      </c>
      <c r="B3677" s="7" t="s">
        <v>106</v>
      </c>
      <c r="C3677" s="7" t="n">
        <v>49</v>
      </c>
      <c r="D3677" s="7" t="s">
        <v>102</v>
      </c>
      <c r="E3677" s="7" t="n">
        <v>169</v>
      </c>
      <c r="F3677" s="7" t="n">
        <v>5</v>
      </c>
      <c r="G3677" s="14" t="n">
        <v>8839.85</v>
      </c>
      <c r="H3677" s="14" t="n">
        <v>22541.91</v>
      </c>
      <c r="I3677" s="14" t="n">
        <v>0</v>
      </c>
      <c r="J3677" s="14" t="n">
        <v>22410.16</v>
      </c>
      <c r="K3677" s="14" t="n">
        <v>0</v>
      </c>
      <c r="L3677" s="14" t="n">
        <v>13250</v>
      </c>
      <c r="M3677" s="14" t="n">
        <v>10000</v>
      </c>
      <c r="N3677" s="14" t="n">
        <v>53.9</v>
      </c>
      <c r="O3677" s="14" t="n">
        <v>333.01</v>
      </c>
      <c r="P3677" s="7" t="n">
        <v>16</v>
      </c>
      <c r="Q3677" s="7" t="n">
        <v>26</v>
      </c>
      <c r="R3677" s="7" t="n">
        <v>0</v>
      </c>
      <c r="S3677" s="7" t="n">
        <v>0.558</v>
      </c>
      <c r="T3677" s="7" t="n">
        <v>2</v>
      </c>
      <c r="U3677" s="7" t="n">
        <v>0</v>
      </c>
      <c r="V3677" s="7" t="n">
        <v>0.1251</v>
      </c>
      <c r="W3677" s="7"/>
    </row>
    <row r="3678" customFormat="false" ht="15" hidden="false" customHeight="false" outlineLevel="0" collapsed="false">
      <c r="A3678" s="7" t="s">
        <v>3794</v>
      </c>
      <c r="B3678" s="7" t="s">
        <v>106</v>
      </c>
      <c r="C3678" s="7" t="n">
        <v>25</v>
      </c>
      <c r="D3678" s="7" t="s">
        <v>102</v>
      </c>
      <c r="E3678" s="7" t="n">
        <v>21</v>
      </c>
      <c r="F3678" s="7" t="n">
        <v>2</v>
      </c>
      <c r="G3678" s="14" t="n">
        <v>171.6</v>
      </c>
      <c r="H3678" s="14" t="n">
        <v>0</v>
      </c>
      <c r="I3678" s="14" t="n">
        <v>0</v>
      </c>
      <c r="J3678" s="14" t="n">
        <v>0</v>
      </c>
      <c r="K3678" s="14" t="n">
        <v>0</v>
      </c>
      <c r="L3678" s="14" t="n">
        <v>26650</v>
      </c>
      <c r="M3678" s="14"/>
      <c r="N3678" s="14"/>
      <c r="O3678" s="14" t="n">
        <v>0</v>
      </c>
      <c r="P3678" s="7" t="n">
        <v>82</v>
      </c>
      <c r="Q3678" s="7" t="n">
        <v>4</v>
      </c>
      <c r="R3678" s="7" t="n">
        <v>0</v>
      </c>
      <c r="S3678" s="7" t="n">
        <v>0.991</v>
      </c>
      <c r="T3678" s="7" t="n">
        <v>0</v>
      </c>
      <c r="U3678" s="7" t="n">
        <v>0</v>
      </c>
      <c r="V3678" s="7" t="n">
        <v>0.2175</v>
      </c>
      <c r="W3678" s="7"/>
    </row>
    <row r="3679" customFormat="false" ht="15" hidden="false" customHeight="false" outlineLevel="0" collapsed="false">
      <c r="A3679" s="7" t="s">
        <v>3795</v>
      </c>
      <c r="B3679" s="7" t="s">
        <v>108</v>
      </c>
      <c r="C3679" s="7" t="n">
        <v>41</v>
      </c>
      <c r="D3679" s="7" t="s">
        <v>104</v>
      </c>
      <c r="E3679" s="7" t="n">
        <v>46</v>
      </c>
      <c r="F3679" s="7" t="n">
        <v>3</v>
      </c>
      <c r="G3679" s="14" t="n">
        <v>2639.92</v>
      </c>
      <c r="H3679" s="14" t="n">
        <v>7364.83</v>
      </c>
      <c r="I3679" s="14" t="n">
        <v>0</v>
      </c>
      <c r="J3679" s="14" t="n">
        <v>0</v>
      </c>
      <c r="K3679" s="14" t="n">
        <v>0</v>
      </c>
      <c r="L3679" s="14" t="n">
        <v>0</v>
      </c>
      <c r="M3679" s="14" t="n">
        <v>3900</v>
      </c>
      <c r="N3679" s="14" t="n">
        <v>22.3</v>
      </c>
      <c r="O3679" s="14" t="n">
        <v>172.48</v>
      </c>
      <c r="P3679" s="7" t="n">
        <v>7</v>
      </c>
      <c r="Q3679" s="7" t="n">
        <v>50</v>
      </c>
      <c r="R3679" s="7" t="n">
        <v>15</v>
      </c>
      <c r="S3679" s="7" t="n">
        <v>0.603</v>
      </c>
      <c r="T3679" s="7" t="n">
        <v>1</v>
      </c>
      <c r="U3679" s="7" t="n">
        <v>0</v>
      </c>
      <c r="V3679" s="7" t="n">
        <v>0.0454</v>
      </c>
      <c r="W3679" s="7"/>
    </row>
    <row r="3680" customFormat="false" ht="15" hidden="false" customHeight="false" outlineLevel="0" collapsed="false">
      <c r="A3680" s="7" t="s">
        <v>3796</v>
      </c>
      <c r="B3680" s="7" t="s">
        <v>101</v>
      </c>
      <c r="C3680" s="7" t="n">
        <v>43</v>
      </c>
      <c r="D3680" s="7" t="s">
        <v>104</v>
      </c>
      <c r="E3680" s="7" t="n">
        <v>86</v>
      </c>
      <c r="F3680" s="7" t="n">
        <v>4</v>
      </c>
      <c r="G3680" s="14" t="n">
        <v>14669.26</v>
      </c>
      <c r="H3680" s="14" t="n">
        <v>47068.29</v>
      </c>
      <c r="I3680" s="14" t="n">
        <v>0</v>
      </c>
      <c r="J3680" s="14" t="n">
        <v>0</v>
      </c>
      <c r="K3680" s="14" t="n">
        <v>0</v>
      </c>
      <c r="L3680" s="14" t="n">
        <v>0</v>
      </c>
      <c r="M3680" s="14" t="n">
        <v>29400</v>
      </c>
      <c r="N3680" s="14" t="n">
        <v>48.1</v>
      </c>
      <c r="O3680" s="14" t="n">
        <v>814.44</v>
      </c>
      <c r="P3680" s="7" t="n">
        <v>1</v>
      </c>
      <c r="Q3680" s="7" t="n">
        <v>31</v>
      </c>
      <c r="R3680" s="7" t="n">
        <v>11</v>
      </c>
      <c r="S3680" s="7" t="n">
        <v>0.744</v>
      </c>
      <c r="T3680" s="7" t="n">
        <v>0</v>
      </c>
      <c r="U3680" s="7" t="n">
        <v>0</v>
      </c>
      <c r="V3680" s="7" t="n">
        <v>0.0164</v>
      </c>
      <c r="W3680" s="7"/>
    </row>
    <row r="3681" customFormat="false" ht="15" hidden="false" customHeight="false" outlineLevel="0" collapsed="false">
      <c r="A3681" s="7" t="s">
        <v>3797</v>
      </c>
      <c r="B3681" s="7" t="s">
        <v>101</v>
      </c>
      <c r="C3681" s="7" t="n">
        <v>50</v>
      </c>
      <c r="D3681" s="7" t="s">
        <v>104</v>
      </c>
      <c r="E3681" s="7" t="n">
        <v>65</v>
      </c>
      <c r="F3681" s="7" t="n">
        <v>4</v>
      </c>
      <c r="G3681" s="14" t="n">
        <v>4099.04</v>
      </c>
      <c r="H3681" s="14" t="n">
        <v>16587.7</v>
      </c>
      <c r="I3681" s="14" t="n">
        <v>0</v>
      </c>
      <c r="J3681" s="14" t="n">
        <v>0</v>
      </c>
      <c r="K3681" s="14" t="n">
        <v>0</v>
      </c>
      <c r="L3681" s="14" t="n">
        <v>4060</v>
      </c>
      <c r="M3681" s="14"/>
      <c r="N3681" s="14"/>
      <c r="O3681" s="14" t="n">
        <v>0</v>
      </c>
      <c r="P3681" s="7" t="n">
        <v>1</v>
      </c>
      <c r="Q3681" s="7" t="n">
        <v>53</v>
      </c>
      <c r="R3681" s="7" t="n">
        <v>11</v>
      </c>
      <c r="S3681" s="7" t="n">
        <v>0.759</v>
      </c>
      <c r="T3681" s="7" t="n">
        <v>0</v>
      </c>
      <c r="U3681" s="7" t="n">
        <v>0</v>
      </c>
      <c r="V3681" s="7" t="n">
        <v>0.0116</v>
      </c>
      <c r="W3681" s="7"/>
    </row>
    <row r="3682" customFormat="false" ht="15" hidden="false" customHeight="false" outlineLevel="0" collapsed="false">
      <c r="A3682" s="7" t="s">
        <v>3798</v>
      </c>
      <c r="B3682" s="7" t="s">
        <v>106</v>
      </c>
      <c r="C3682" s="7" t="n">
        <v>35</v>
      </c>
      <c r="D3682" s="7" t="s">
        <v>104</v>
      </c>
      <c r="E3682" s="7" t="n">
        <v>111</v>
      </c>
      <c r="F3682" s="7" t="n">
        <v>1</v>
      </c>
      <c r="G3682" s="14" t="n">
        <v>3386.47</v>
      </c>
      <c r="H3682" s="14" t="n">
        <v>0</v>
      </c>
      <c r="I3682" s="14" t="n">
        <v>0</v>
      </c>
      <c r="J3682" s="14" t="n">
        <v>0</v>
      </c>
      <c r="K3682" s="14" t="n">
        <v>0</v>
      </c>
      <c r="L3682" s="14" t="n">
        <v>0</v>
      </c>
      <c r="M3682" s="14"/>
      <c r="N3682" s="14"/>
      <c r="O3682" s="14" t="n">
        <v>0</v>
      </c>
      <c r="P3682" s="7" t="n">
        <v>5</v>
      </c>
      <c r="Q3682" s="7" t="n">
        <v>13</v>
      </c>
      <c r="R3682" s="7" t="n">
        <v>6</v>
      </c>
      <c r="S3682" s="7" t="n">
        <v>0.953</v>
      </c>
      <c r="T3682" s="7" t="n">
        <v>0</v>
      </c>
      <c r="U3682" s="7" t="n">
        <v>0</v>
      </c>
      <c r="V3682" s="7" t="n">
        <v>0.0583</v>
      </c>
      <c r="W3682" s="7"/>
    </row>
    <row r="3683" customFormat="false" ht="15" hidden="false" customHeight="false" outlineLevel="0" collapsed="false">
      <c r="A3683" s="7" t="s">
        <v>3799</v>
      </c>
      <c r="B3683" s="7" t="s">
        <v>108</v>
      </c>
      <c r="C3683" s="7" t="n">
        <v>37</v>
      </c>
      <c r="D3683" s="7" t="s">
        <v>104</v>
      </c>
      <c r="E3683" s="7" t="n">
        <v>28</v>
      </c>
      <c r="F3683" s="7" t="n">
        <v>5</v>
      </c>
      <c r="G3683" s="14" t="n">
        <v>7465.01</v>
      </c>
      <c r="H3683" s="14" t="n">
        <v>86771.59</v>
      </c>
      <c r="I3683" s="14" t="n">
        <v>0</v>
      </c>
      <c r="J3683" s="14" t="n">
        <v>224268.33</v>
      </c>
      <c r="K3683" s="14" t="n">
        <v>229800</v>
      </c>
      <c r="L3683" s="14" t="n">
        <v>0</v>
      </c>
      <c r="M3683" s="14" t="n">
        <v>18600</v>
      </c>
      <c r="N3683" s="14" t="n">
        <v>14.2</v>
      </c>
      <c r="O3683" s="14" t="n">
        <v>924.67</v>
      </c>
      <c r="P3683" s="7" t="n">
        <v>37</v>
      </c>
      <c r="Q3683" s="7" t="n">
        <v>19</v>
      </c>
      <c r="R3683" s="7" t="n">
        <v>6</v>
      </c>
      <c r="S3683" s="7" t="n">
        <v>0.661</v>
      </c>
      <c r="T3683" s="7" t="n">
        <v>0</v>
      </c>
      <c r="U3683" s="7" t="n">
        <v>0</v>
      </c>
      <c r="V3683" s="7" t="n">
        <v>0.0288</v>
      </c>
      <c r="W3683" s="7"/>
    </row>
    <row r="3684" customFormat="false" ht="15" hidden="false" customHeight="false" outlineLevel="0" collapsed="false">
      <c r="A3684" s="7" t="s">
        <v>3800</v>
      </c>
      <c r="B3684" s="7" t="s">
        <v>108</v>
      </c>
      <c r="C3684" s="7" t="n">
        <v>50</v>
      </c>
      <c r="D3684" s="7" t="s">
        <v>104</v>
      </c>
      <c r="E3684" s="7" t="n">
        <v>90</v>
      </c>
      <c r="F3684" s="7" t="n">
        <v>1</v>
      </c>
      <c r="G3684" s="14" t="n">
        <v>3952.26</v>
      </c>
      <c r="H3684" s="14" t="n">
        <v>0</v>
      </c>
      <c r="I3684" s="14" t="n">
        <v>0</v>
      </c>
      <c r="J3684" s="14" t="n">
        <v>0</v>
      </c>
      <c r="K3684" s="14" t="n">
        <v>0</v>
      </c>
      <c r="L3684" s="14" t="n">
        <v>0</v>
      </c>
      <c r="M3684" s="14"/>
      <c r="N3684" s="14"/>
      <c r="O3684" s="14" t="n">
        <v>0</v>
      </c>
      <c r="P3684" s="7" t="n">
        <v>171</v>
      </c>
      <c r="Q3684" s="7" t="n">
        <v>0</v>
      </c>
      <c r="R3684" s="7" t="n">
        <v>0</v>
      </c>
      <c r="S3684" s="7"/>
      <c r="T3684" s="7" t="n">
        <v>0</v>
      </c>
      <c r="U3684" s="7" t="n">
        <v>0</v>
      </c>
      <c r="V3684" s="7" t="n">
        <v>0.2136</v>
      </c>
      <c r="W3684" s="7"/>
    </row>
    <row r="3685" customFormat="false" ht="15" hidden="false" customHeight="false" outlineLevel="0" collapsed="false">
      <c r="A3685" s="7" t="s">
        <v>3801</v>
      </c>
      <c r="B3685" s="7" t="s">
        <v>108</v>
      </c>
      <c r="C3685" s="7" t="n">
        <v>26</v>
      </c>
      <c r="D3685" s="7" t="s">
        <v>102</v>
      </c>
      <c r="E3685" s="7" t="n">
        <v>29</v>
      </c>
      <c r="F3685" s="7" t="n">
        <v>1</v>
      </c>
      <c r="G3685" s="14" t="n">
        <v>1569.16</v>
      </c>
      <c r="H3685" s="14" t="n">
        <v>0</v>
      </c>
      <c r="I3685" s="14" t="n">
        <v>0</v>
      </c>
      <c r="J3685" s="14" t="n">
        <v>0</v>
      </c>
      <c r="K3685" s="14" t="n">
        <v>0</v>
      </c>
      <c r="L3685" s="14" t="n">
        <v>0</v>
      </c>
      <c r="M3685" s="14"/>
      <c r="N3685" s="14"/>
      <c r="O3685" s="14" t="n">
        <v>0</v>
      </c>
      <c r="P3685" s="7" t="n">
        <v>2</v>
      </c>
      <c r="Q3685" s="7" t="n">
        <v>20</v>
      </c>
      <c r="R3685" s="7" t="n">
        <v>16</v>
      </c>
      <c r="S3685" s="7" t="n">
        <v>0.958</v>
      </c>
      <c r="T3685" s="7" t="n">
        <v>0</v>
      </c>
      <c r="U3685" s="7" t="n">
        <v>0</v>
      </c>
      <c r="V3685" s="7" t="n">
        <v>0.1059</v>
      </c>
      <c r="W3685" s="7"/>
    </row>
    <row r="3686" customFormat="false" ht="15" hidden="false" customHeight="false" outlineLevel="0" collapsed="false">
      <c r="A3686" s="7" t="s">
        <v>3802</v>
      </c>
      <c r="B3686" s="7" t="s">
        <v>108</v>
      </c>
      <c r="C3686" s="7" t="n">
        <v>58</v>
      </c>
      <c r="D3686" s="7" t="s">
        <v>104</v>
      </c>
      <c r="E3686" s="7" t="n">
        <v>130</v>
      </c>
      <c r="F3686" s="7" t="n">
        <v>3</v>
      </c>
      <c r="G3686" s="14" t="n">
        <v>32185.97</v>
      </c>
      <c r="H3686" s="14" t="n">
        <v>0</v>
      </c>
      <c r="I3686" s="14" t="n">
        <v>477800</v>
      </c>
      <c r="J3686" s="14" t="n">
        <v>0</v>
      </c>
      <c r="K3686" s="14" t="n">
        <v>463100</v>
      </c>
      <c r="L3686" s="14" t="n">
        <v>0</v>
      </c>
      <c r="M3686" s="14"/>
      <c r="N3686" s="14"/>
      <c r="O3686" s="14" t="n">
        <v>0</v>
      </c>
      <c r="P3686" s="7" t="n">
        <v>34</v>
      </c>
      <c r="Q3686" s="7" t="n">
        <v>13</v>
      </c>
      <c r="R3686" s="7" t="n">
        <v>5</v>
      </c>
      <c r="S3686" s="7" t="n">
        <v>0.605</v>
      </c>
      <c r="T3686" s="7" t="n">
        <v>4</v>
      </c>
      <c r="U3686" s="7" t="n">
        <v>0</v>
      </c>
      <c r="V3686" s="7" t="n">
        <v>0.3975</v>
      </c>
      <c r="W3686" s="7"/>
    </row>
    <row r="3687" customFormat="false" ht="15" hidden="false" customHeight="false" outlineLevel="0" collapsed="false">
      <c r="A3687" s="7" t="s">
        <v>3803</v>
      </c>
      <c r="B3687" s="7" t="s">
        <v>101</v>
      </c>
      <c r="C3687" s="7" t="n">
        <v>57</v>
      </c>
      <c r="D3687" s="7" t="s">
        <v>104</v>
      </c>
      <c r="E3687" s="7" t="n">
        <v>119</v>
      </c>
      <c r="F3687" s="7" t="n">
        <v>2</v>
      </c>
      <c r="G3687" s="14" t="n">
        <v>1324.68</v>
      </c>
      <c r="H3687" s="14" t="n">
        <v>0</v>
      </c>
      <c r="I3687" s="14" t="n">
        <v>0</v>
      </c>
      <c r="J3687" s="14" t="n">
        <v>0</v>
      </c>
      <c r="K3687" s="14" t="n">
        <v>0</v>
      </c>
      <c r="L3687" s="14" t="n">
        <v>0</v>
      </c>
      <c r="M3687" s="14" t="n">
        <v>8700</v>
      </c>
      <c r="N3687" s="14" t="n">
        <v>14.5</v>
      </c>
      <c r="O3687" s="14" t="n">
        <v>494.34</v>
      </c>
      <c r="P3687" s="7" t="n">
        <v>15</v>
      </c>
      <c r="Q3687" s="7" t="n">
        <v>39</v>
      </c>
      <c r="R3687" s="7" t="n">
        <v>6</v>
      </c>
      <c r="S3687" s="7" t="n">
        <v>0.686</v>
      </c>
      <c r="T3687" s="7" t="n">
        <v>0</v>
      </c>
      <c r="U3687" s="7" t="n">
        <v>0</v>
      </c>
      <c r="V3687" s="7" t="n">
        <v>0.0223</v>
      </c>
      <c r="W3687" s="7"/>
    </row>
    <row r="3688" customFormat="false" ht="15" hidden="false" customHeight="false" outlineLevel="0" collapsed="false">
      <c r="A3688" s="7" t="s">
        <v>3804</v>
      </c>
      <c r="B3688" s="7" t="s">
        <v>128</v>
      </c>
      <c r="C3688" s="7" t="n">
        <v>28</v>
      </c>
      <c r="D3688" s="7" t="s">
        <v>104</v>
      </c>
      <c r="E3688" s="7" t="n">
        <v>18</v>
      </c>
      <c r="F3688" s="7" t="n">
        <v>4</v>
      </c>
      <c r="G3688" s="14" t="n">
        <v>7292.35</v>
      </c>
      <c r="H3688" s="14" t="n">
        <v>30851.83</v>
      </c>
      <c r="I3688" s="14" t="n">
        <v>20900</v>
      </c>
      <c r="J3688" s="14" t="n">
        <v>0</v>
      </c>
      <c r="K3688" s="14" t="n">
        <v>0</v>
      </c>
      <c r="L3688" s="14" t="n">
        <v>0</v>
      </c>
      <c r="M3688" s="14" t="n">
        <v>8300</v>
      </c>
      <c r="N3688" s="14" t="n">
        <v>8.9</v>
      </c>
      <c r="O3688" s="14" t="n">
        <v>680.01</v>
      </c>
      <c r="P3688" s="7" t="n">
        <v>20</v>
      </c>
      <c r="Q3688" s="7" t="n">
        <v>65</v>
      </c>
      <c r="R3688" s="7" t="n">
        <v>15</v>
      </c>
      <c r="S3688" s="7" t="n">
        <v>0.662</v>
      </c>
      <c r="T3688" s="7" t="n">
        <v>0</v>
      </c>
      <c r="U3688" s="7" t="n">
        <v>0</v>
      </c>
      <c r="V3688" s="7" t="n">
        <v>0.0127</v>
      </c>
      <c r="W3688" s="7"/>
    </row>
    <row r="3689" customFormat="false" ht="15" hidden="false" customHeight="false" outlineLevel="0" collapsed="false">
      <c r="A3689" s="7" t="s">
        <v>3805</v>
      </c>
      <c r="B3689" s="7" t="s">
        <v>108</v>
      </c>
      <c r="C3689" s="7" t="n">
        <v>47</v>
      </c>
      <c r="D3689" s="7" t="s">
        <v>104</v>
      </c>
      <c r="E3689" s="7" t="n">
        <v>113</v>
      </c>
      <c r="F3689" s="7" t="n">
        <v>3</v>
      </c>
      <c r="G3689" s="14" t="n">
        <v>5703.61</v>
      </c>
      <c r="H3689" s="14" t="n">
        <v>25129.3</v>
      </c>
      <c r="I3689" s="14" t="n">
        <v>0</v>
      </c>
      <c r="J3689" s="14" t="n">
        <v>0</v>
      </c>
      <c r="K3689" s="14" t="n">
        <v>0</v>
      </c>
      <c r="L3689" s="14" t="n">
        <v>2840</v>
      </c>
      <c r="M3689" s="14"/>
      <c r="N3689" s="14"/>
      <c r="O3689" s="14" t="n">
        <v>0</v>
      </c>
      <c r="P3689" s="7" t="n">
        <v>5</v>
      </c>
      <c r="Q3689" s="7" t="n">
        <v>30</v>
      </c>
      <c r="R3689" s="7" t="n">
        <v>6</v>
      </c>
      <c r="S3689" s="7" t="n">
        <v>0.734</v>
      </c>
      <c r="T3689" s="7" t="n">
        <v>0</v>
      </c>
      <c r="U3689" s="7" t="n">
        <v>0</v>
      </c>
      <c r="V3689" s="7" t="n">
        <v>0.0209</v>
      </c>
      <c r="W3689" s="7"/>
    </row>
    <row r="3690" customFormat="false" ht="15" hidden="false" customHeight="false" outlineLevel="0" collapsed="false">
      <c r="A3690" s="7" t="s">
        <v>3806</v>
      </c>
      <c r="B3690" s="7" t="s">
        <v>108</v>
      </c>
      <c r="C3690" s="7" t="n">
        <v>28</v>
      </c>
      <c r="D3690" s="7" t="s">
        <v>102</v>
      </c>
      <c r="E3690" s="7" t="n">
        <v>24</v>
      </c>
      <c r="F3690" s="7" t="n">
        <v>2</v>
      </c>
      <c r="G3690" s="14" t="n">
        <v>1041.52</v>
      </c>
      <c r="H3690" s="14" t="n">
        <v>10735.16</v>
      </c>
      <c r="I3690" s="14" t="n">
        <v>0</v>
      </c>
      <c r="J3690" s="14" t="n">
        <v>0</v>
      </c>
      <c r="K3690" s="14" t="n">
        <v>0</v>
      </c>
      <c r="L3690" s="14" t="n">
        <v>0</v>
      </c>
      <c r="M3690" s="14"/>
      <c r="N3690" s="14"/>
      <c r="O3690" s="14" t="n">
        <v>0</v>
      </c>
      <c r="P3690" s="7" t="n">
        <v>5</v>
      </c>
      <c r="Q3690" s="7" t="n">
        <v>8</v>
      </c>
      <c r="R3690" s="7" t="n">
        <v>5</v>
      </c>
      <c r="S3690" s="7" t="n">
        <v>0.718</v>
      </c>
      <c r="T3690" s="7" t="n">
        <v>0</v>
      </c>
      <c r="U3690" s="7" t="n">
        <v>0</v>
      </c>
      <c r="V3690" s="7" t="n">
        <v>0.1037</v>
      </c>
      <c r="W3690" s="7" t="s">
        <v>435</v>
      </c>
    </row>
    <row r="3691" customFormat="false" ht="15" hidden="false" customHeight="false" outlineLevel="0" collapsed="false">
      <c r="A3691" s="7" t="s">
        <v>3807</v>
      </c>
      <c r="B3691" s="7" t="s">
        <v>101</v>
      </c>
      <c r="C3691" s="7" t="n">
        <v>47</v>
      </c>
      <c r="D3691" s="7" t="s">
        <v>104</v>
      </c>
      <c r="E3691" s="7" t="n">
        <v>255</v>
      </c>
      <c r="F3691" s="7" t="n">
        <v>4</v>
      </c>
      <c r="G3691" s="14" t="n">
        <v>1907.17</v>
      </c>
      <c r="H3691" s="14" t="n">
        <v>5870.85</v>
      </c>
      <c r="I3691" s="14" t="n">
        <v>29700</v>
      </c>
      <c r="J3691" s="14" t="n">
        <v>0</v>
      </c>
      <c r="K3691" s="14" t="n">
        <v>77800</v>
      </c>
      <c r="L3691" s="14" t="n">
        <v>0</v>
      </c>
      <c r="M3691" s="14"/>
      <c r="N3691" s="14"/>
      <c r="O3691" s="14" t="n">
        <v>0</v>
      </c>
      <c r="P3691" s="7" t="n">
        <v>3</v>
      </c>
      <c r="Q3691" s="7" t="n">
        <v>35</v>
      </c>
      <c r="R3691" s="7" t="n">
        <v>7</v>
      </c>
      <c r="S3691" s="7" t="n">
        <v>0.768</v>
      </c>
      <c r="T3691" s="7" t="n">
        <v>0</v>
      </c>
      <c r="U3691" s="7" t="n">
        <v>0</v>
      </c>
      <c r="V3691" s="7" t="n">
        <v>0.02</v>
      </c>
      <c r="W3691" s="7"/>
    </row>
    <row r="3692" customFormat="false" ht="15" hidden="false" customHeight="false" outlineLevel="0" collapsed="false">
      <c r="A3692" s="7" t="s">
        <v>3808</v>
      </c>
      <c r="B3692" s="7" t="s">
        <v>101</v>
      </c>
      <c r="C3692" s="7" t="n">
        <v>29</v>
      </c>
      <c r="D3692" s="7" t="s">
        <v>104</v>
      </c>
      <c r="E3692" s="7" t="n">
        <v>84</v>
      </c>
      <c r="F3692" s="7" t="n">
        <v>5</v>
      </c>
      <c r="G3692" s="14" t="n">
        <v>16210.84</v>
      </c>
      <c r="H3692" s="14" t="n">
        <v>14410.23</v>
      </c>
      <c r="I3692" s="14" t="n">
        <v>0</v>
      </c>
      <c r="J3692" s="14" t="n">
        <v>0</v>
      </c>
      <c r="K3692" s="14" t="n">
        <v>150500</v>
      </c>
      <c r="L3692" s="14" t="n">
        <v>0</v>
      </c>
      <c r="M3692" s="14" t="n">
        <v>8000</v>
      </c>
      <c r="N3692" s="14" t="n">
        <v>50.5</v>
      </c>
      <c r="O3692" s="14" t="n">
        <v>938.06</v>
      </c>
      <c r="P3692" s="7" t="n">
        <v>15</v>
      </c>
      <c r="Q3692" s="7" t="n">
        <v>43</v>
      </c>
      <c r="R3692" s="7" t="n">
        <v>17</v>
      </c>
      <c r="S3692" s="7" t="n">
        <v>1</v>
      </c>
      <c r="T3692" s="7" t="n">
        <v>1</v>
      </c>
      <c r="U3692" s="7" t="n">
        <v>0</v>
      </c>
      <c r="V3692" s="7" t="n">
        <v>0.0368</v>
      </c>
      <c r="W3692" s="7"/>
    </row>
    <row r="3693" customFormat="false" ht="15" hidden="false" customHeight="false" outlineLevel="0" collapsed="false">
      <c r="A3693" s="7" t="s">
        <v>3809</v>
      </c>
      <c r="B3693" s="7" t="s">
        <v>128</v>
      </c>
      <c r="C3693" s="7" t="n">
        <v>53</v>
      </c>
      <c r="D3693" s="7" t="s">
        <v>104</v>
      </c>
      <c r="E3693" s="7" t="n">
        <v>146</v>
      </c>
      <c r="F3693" s="7" t="n">
        <v>2</v>
      </c>
      <c r="G3693" s="14" t="n">
        <v>1571.45</v>
      </c>
      <c r="H3693" s="14" t="n">
        <v>0</v>
      </c>
      <c r="I3693" s="14" t="n">
        <v>0</v>
      </c>
      <c r="J3693" s="14" t="n">
        <v>0</v>
      </c>
      <c r="K3693" s="14" t="n">
        <v>0</v>
      </c>
      <c r="L3693" s="14" t="n">
        <v>0</v>
      </c>
      <c r="M3693" s="14" t="n">
        <v>10300</v>
      </c>
      <c r="N3693" s="14" t="n">
        <v>30.6</v>
      </c>
      <c r="O3693" s="14" t="n">
        <v>169.88</v>
      </c>
      <c r="P3693" s="7" t="n">
        <v>29</v>
      </c>
      <c r="Q3693" s="7" t="n">
        <v>23</v>
      </c>
      <c r="R3693" s="7" t="n">
        <v>0</v>
      </c>
      <c r="S3693" s="7" t="n">
        <v>0.717</v>
      </c>
      <c r="T3693" s="7" t="n">
        <v>0</v>
      </c>
      <c r="U3693" s="7" t="n">
        <v>0</v>
      </c>
      <c r="V3693" s="7" t="n">
        <v>0.0238</v>
      </c>
      <c r="W3693" s="7"/>
    </row>
    <row r="3694" customFormat="false" ht="15" hidden="false" customHeight="false" outlineLevel="0" collapsed="false">
      <c r="A3694" s="7" t="s">
        <v>3810</v>
      </c>
      <c r="B3694" s="7" t="s">
        <v>106</v>
      </c>
      <c r="C3694" s="7" t="n">
        <v>49</v>
      </c>
      <c r="D3694" s="7" t="s">
        <v>102</v>
      </c>
      <c r="E3694" s="7" t="n">
        <v>49</v>
      </c>
      <c r="F3694" s="7" t="n">
        <v>3</v>
      </c>
      <c r="G3694" s="14" t="n">
        <v>5382.71</v>
      </c>
      <c r="H3694" s="14" t="n">
        <v>0</v>
      </c>
      <c r="I3694" s="14" t="n">
        <v>0</v>
      </c>
      <c r="J3694" s="14" t="n">
        <v>0</v>
      </c>
      <c r="K3694" s="14" t="n">
        <v>0</v>
      </c>
      <c r="L3694" s="14" t="n">
        <v>22670</v>
      </c>
      <c r="M3694" s="14" t="n">
        <v>14700</v>
      </c>
      <c r="N3694" s="14" t="n">
        <v>49</v>
      </c>
      <c r="O3694" s="14" t="n">
        <v>731.24</v>
      </c>
      <c r="P3694" s="7" t="n">
        <v>0</v>
      </c>
      <c r="Q3694" s="7" t="n">
        <v>19</v>
      </c>
      <c r="R3694" s="7" t="n">
        <v>6</v>
      </c>
      <c r="S3694" s="7" t="n">
        <v>0.696</v>
      </c>
      <c r="T3694" s="7" t="n">
        <v>1</v>
      </c>
      <c r="U3694" s="7" t="n">
        <v>0</v>
      </c>
      <c r="V3694" s="7" t="n">
        <v>0.1698</v>
      </c>
      <c r="W3694" s="7"/>
    </row>
    <row r="3695" customFormat="false" ht="15" hidden="false" customHeight="false" outlineLevel="0" collapsed="false">
      <c r="A3695" s="7" t="s">
        <v>3811</v>
      </c>
      <c r="B3695" s="7" t="s">
        <v>108</v>
      </c>
      <c r="C3695" s="7" t="n">
        <v>26</v>
      </c>
      <c r="D3695" s="7" t="s">
        <v>102</v>
      </c>
      <c r="E3695" s="7" t="n">
        <v>21</v>
      </c>
      <c r="F3695" s="7" t="n">
        <v>2</v>
      </c>
      <c r="G3695" s="14" t="n">
        <v>1272.55</v>
      </c>
      <c r="H3695" s="14" t="n">
        <v>0</v>
      </c>
      <c r="I3695" s="14" t="n">
        <v>0</v>
      </c>
      <c r="J3695" s="14" t="n">
        <v>0</v>
      </c>
      <c r="K3695" s="14" t="n">
        <v>0</v>
      </c>
      <c r="L3695" s="14" t="n">
        <v>0</v>
      </c>
      <c r="M3695" s="14" t="n">
        <v>3400</v>
      </c>
      <c r="N3695" s="14" t="n">
        <v>46.9</v>
      </c>
      <c r="O3695" s="14" t="n">
        <v>39.59</v>
      </c>
      <c r="P3695" s="7" t="n">
        <v>51</v>
      </c>
      <c r="Q3695" s="7" t="n">
        <v>5</v>
      </c>
      <c r="R3695" s="7" t="n">
        <v>3</v>
      </c>
      <c r="S3695" s="7" t="n">
        <v>0.775</v>
      </c>
      <c r="T3695" s="7" t="n">
        <v>0</v>
      </c>
      <c r="U3695" s="7" t="n">
        <v>0</v>
      </c>
      <c r="V3695" s="7" t="n">
        <v>0.2343</v>
      </c>
      <c r="W3695" s="7"/>
    </row>
    <row r="3696" customFormat="false" ht="15" hidden="false" customHeight="false" outlineLevel="0" collapsed="false">
      <c r="A3696" s="7" t="s">
        <v>3812</v>
      </c>
      <c r="B3696" s="7" t="s">
        <v>128</v>
      </c>
      <c r="C3696" s="7" t="n">
        <v>54</v>
      </c>
      <c r="D3696" s="7" t="s">
        <v>104</v>
      </c>
      <c r="E3696" s="7" t="n">
        <v>46</v>
      </c>
      <c r="F3696" s="7" t="n">
        <v>2</v>
      </c>
      <c r="G3696" s="14" t="n">
        <v>4402.41</v>
      </c>
      <c r="H3696" s="14" t="n">
        <v>22769.87</v>
      </c>
      <c r="I3696" s="14" t="n">
        <v>0</v>
      </c>
      <c r="J3696" s="14" t="n">
        <v>0</v>
      </c>
      <c r="K3696" s="14" t="n">
        <v>0</v>
      </c>
      <c r="L3696" s="14" t="n">
        <v>0</v>
      </c>
      <c r="M3696" s="14"/>
      <c r="N3696" s="14"/>
      <c r="O3696" s="14" t="n">
        <v>0</v>
      </c>
      <c r="P3696" s="7" t="n">
        <v>38</v>
      </c>
      <c r="Q3696" s="7" t="n">
        <v>13</v>
      </c>
      <c r="R3696" s="7" t="n">
        <v>6</v>
      </c>
      <c r="S3696" s="7" t="n">
        <v>0.534</v>
      </c>
      <c r="T3696" s="7" t="n">
        <v>0</v>
      </c>
      <c r="U3696" s="7" t="n">
        <v>0</v>
      </c>
      <c r="V3696" s="7" t="n">
        <v>0.0619</v>
      </c>
      <c r="W3696" s="7"/>
    </row>
    <row r="3697" customFormat="false" ht="15" hidden="false" customHeight="false" outlineLevel="0" collapsed="false">
      <c r="A3697" s="7" t="s">
        <v>3813</v>
      </c>
      <c r="B3697" s="7" t="s">
        <v>128</v>
      </c>
      <c r="C3697" s="7" t="n">
        <v>58</v>
      </c>
      <c r="D3697" s="7" t="s">
        <v>102</v>
      </c>
      <c r="E3697" s="7" t="n">
        <v>81</v>
      </c>
      <c r="F3697" s="7" t="n">
        <v>3</v>
      </c>
      <c r="G3697" s="14" t="n">
        <v>3733.07</v>
      </c>
      <c r="H3697" s="14" t="n">
        <v>19934.86</v>
      </c>
      <c r="I3697" s="14" t="n">
        <v>0</v>
      </c>
      <c r="J3697" s="14" t="n">
        <v>89327.1</v>
      </c>
      <c r="K3697" s="14" t="n">
        <v>0</v>
      </c>
      <c r="L3697" s="14" t="n">
        <v>0</v>
      </c>
      <c r="M3697" s="14"/>
      <c r="N3697" s="14"/>
      <c r="O3697" s="14" t="n">
        <v>0</v>
      </c>
      <c r="P3697" s="7" t="n">
        <v>16</v>
      </c>
      <c r="Q3697" s="7" t="n">
        <v>12</v>
      </c>
      <c r="R3697" s="7" t="n">
        <v>0</v>
      </c>
      <c r="S3697" s="7" t="n">
        <v>0.36</v>
      </c>
      <c r="T3697" s="7" t="n">
        <v>1</v>
      </c>
      <c r="U3697" s="7" t="n">
        <v>0</v>
      </c>
      <c r="V3697" s="7" t="n">
        <v>0.1456</v>
      </c>
      <c r="W3697" s="7"/>
    </row>
    <row r="3698" customFormat="false" ht="15" hidden="false" customHeight="false" outlineLevel="0" collapsed="false">
      <c r="A3698" s="7" t="s">
        <v>3814</v>
      </c>
      <c r="B3698" s="7" t="s">
        <v>106</v>
      </c>
      <c r="C3698" s="7" t="n">
        <v>47</v>
      </c>
      <c r="D3698" s="7" t="s">
        <v>102</v>
      </c>
      <c r="E3698" s="7" t="n">
        <v>36</v>
      </c>
      <c r="F3698" s="7" t="n">
        <v>2</v>
      </c>
      <c r="G3698" s="14" t="n">
        <v>3072.49</v>
      </c>
      <c r="H3698" s="14" t="n">
        <v>0</v>
      </c>
      <c r="I3698" s="14" t="n">
        <v>0</v>
      </c>
      <c r="J3698" s="14" t="n">
        <v>0</v>
      </c>
      <c r="K3698" s="14" t="n">
        <v>0</v>
      </c>
      <c r="L3698" s="14" t="n">
        <v>0</v>
      </c>
      <c r="M3698" s="14" t="n">
        <v>7200</v>
      </c>
      <c r="N3698" s="14" t="n">
        <v>50</v>
      </c>
      <c r="O3698" s="14" t="n">
        <v>147.36</v>
      </c>
      <c r="P3698" s="7" t="n">
        <v>0</v>
      </c>
      <c r="Q3698" s="7" t="n">
        <v>17</v>
      </c>
      <c r="R3698" s="7" t="n">
        <v>10</v>
      </c>
      <c r="S3698" s="7" t="n">
        <v>0.838</v>
      </c>
      <c r="T3698" s="7" t="n">
        <v>0</v>
      </c>
      <c r="U3698" s="7" t="n">
        <v>0</v>
      </c>
      <c r="V3698" s="7" t="n">
        <v>0.1158</v>
      </c>
      <c r="W3698" s="7"/>
    </row>
    <row r="3699" customFormat="false" ht="15" hidden="false" customHeight="false" outlineLevel="0" collapsed="false">
      <c r="A3699" s="7" t="s">
        <v>3815</v>
      </c>
      <c r="B3699" s="7" t="s">
        <v>128</v>
      </c>
      <c r="C3699" s="7" t="n">
        <v>47</v>
      </c>
      <c r="D3699" s="7" t="s">
        <v>102</v>
      </c>
      <c r="E3699" s="7" t="n">
        <v>215</v>
      </c>
      <c r="F3699" s="7" t="n">
        <v>4</v>
      </c>
      <c r="G3699" s="14" t="n">
        <v>5187.27</v>
      </c>
      <c r="H3699" s="14" t="n">
        <v>95796.38</v>
      </c>
      <c r="I3699" s="14" t="n">
        <v>0</v>
      </c>
      <c r="J3699" s="14" t="n">
        <v>0</v>
      </c>
      <c r="K3699" s="14" t="n">
        <v>0</v>
      </c>
      <c r="L3699" s="14" t="n">
        <v>4050</v>
      </c>
      <c r="M3699" s="14" t="n">
        <v>14900</v>
      </c>
      <c r="N3699" s="14" t="n">
        <v>68</v>
      </c>
      <c r="O3699" s="14" t="n">
        <v>268.75</v>
      </c>
      <c r="P3699" s="7" t="n">
        <v>13</v>
      </c>
      <c r="Q3699" s="7" t="n">
        <v>13</v>
      </c>
      <c r="R3699" s="7" t="n">
        <v>10</v>
      </c>
      <c r="S3699" s="7" t="n">
        <v>0.803</v>
      </c>
      <c r="T3699" s="7" t="n">
        <v>0</v>
      </c>
      <c r="U3699" s="7" t="n">
        <v>0</v>
      </c>
      <c r="V3699" s="7" t="n">
        <v>0.0688</v>
      </c>
      <c r="W3699" s="7"/>
    </row>
    <row r="3700" customFormat="false" ht="15" hidden="false" customHeight="false" outlineLevel="0" collapsed="false">
      <c r="A3700" s="7" t="s">
        <v>3816</v>
      </c>
      <c r="B3700" s="7" t="s">
        <v>101</v>
      </c>
      <c r="C3700" s="7" t="n">
        <v>28</v>
      </c>
      <c r="D3700" s="7" t="s">
        <v>102</v>
      </c>
      <c r="E3700" s="7" t="n">
        <v>12</v>
      </c>
      <c r="F3700" s="7" t="n">
        <v>2</v>
      </c>
      <c r="G3700" s="14" t="n">
        <v>698.59</v>
      </c>
      <c r="H3700" s="14" t="n">
        <v>284.33</v>
      </c>
      <c r="I3700" s="14" t="n">
        <v>0</v>
      </c>
      <c r="J3700" s="14" t="n">
        <v>0</v>
      </c>
      <c r="K3700" s="14" t="n">
        <v>0</v>
      </c>
      <c r="L3700" s="14" t="n">
        <v>0</v>
      </c>
      <c r="M3700" s="14"/>
      <c r="N3700" s="14"/>
      <c r="O3700" s="14" t="n">
        <v>0</v>
      </c>
      <c r="P3700" s="7" t="n">
        <v>24</v>
      </c>
      <c r="Q3700" s="7" t="n">
        <v>17</v>
      </c>
      <c r="R3700" s="7" t="n">
        <v>16</v>
      </c>
      <c r="S3700" s="7" t="n">
        <v>0.937</v>
      </c>
      <c r="T3700" s="7" t="n">
        <v>0</v>
      </c>
      <c r="U3700" s="7" t="n">
        <v>0</v>
      </c>
      <c r="V3700" s="7" t="n">
        <v>0.0827</v>
      </c>
      <c r="W3700" s="7"/>
    </row>
    <row r="3701" customFormat="false" ht="15" hidden="false" customHeight="false" outlineLevel="0" collapsed="false">
      <c r="A3701" s="7" t="s">
        <v>3817</v>
      </c>
      <c r="B3701" s="7" t="s">
        <v>106</v>
      </c>
      <c r="C3701" s="7" t="n">
        <v>58</v>
      </c>
      <c r="D3701" s="7" t="s">
        <v>102</v>
      </c>
      <c r="E3701" s="7" t="n">
        <v>68</v>
      </c>
      <c r="F3701" s="7" t="n">
        <v>3</v>
      </c>
      <c r="G3701" s="14" t="n">
        <v>911.11</v>
      </c>
      <c r="H3701" s="14" t="n">
        <v>11928.99</v>
      </c>
      <c r="I3701" s="14" t="n">
        <v>63700</v>
      </c>
      <c r="J3701" s="14" t="n">
        <v>0</v>
      </c>
      <c r="K3701" s="14" t="n">
        <v>0</v>
      </c>
      <c r="L3701" s="14" t="n">
        <v>0</v>
      </c>
      <c r="M3701" s="14"/>
      <c r="N3701" s="14"/>
      <c r="O3701" s="14" t="n">
        <v>0</v>
      </c>
      <c r="P3701" s="7" t="n">
        <v>45</v>
      </c>
      <c r="Q3701" s="7" t="n">
        <v>11</v>
      </c>
      <c r="R3701" s="7" t="n">
        <v>0</v>
      </c>
      <c r="S3701" s="7" t="n">
        <v>0.509</v>
      </c>
      <c r="T3701" s="7" t="n">
        <v>0</v>
      </c>
      <c r="U3701" s="7" t="n">
        <v>0</v>
      </c>
      <c r="V3701" s="7" t="n">
        <v>0.1022</v>
      </c>
      <c r="W3701" s="7"/>
    </row>
    <row r="3702" customFormat="false" ht="15" hidden="false" customHeight="false" outlineLevel="0" collapsed="false">
      <c r="A3702" s="7" t="s">
        <v>3818</v>
      </c>
      <c r="B3702" s="7" t="s">
        <v>108</v>
      </c>
      <c r="C3702" s="7" t="n">
        <v>30</v>
      </c>
      <c r="D3702" s="7" t="s">
        <v>104</v>
      </c>
      <c r="E3702" s="7" t="n">
        <v>41</v>
      </c>
      <c r="F3702" s="7" t="n">
        <v>3</v>
      </c>
      <c r="G3702" s="14" t="n">
        <v>6335.99</v>
      </c>
      <c r="H3702" s="14" t="n">
        <v>12973.12</v>
      </c>
      <c r="I3702" s="14" t="n">
        <v>0</v>
      </c>
      <c r="J3702" s="14" t="n">
        <v>0</v>
      </c>
      <c r="K3702" s="14" t="n">
        <v>0</v>
      </c>
      <c r="L3702" s="14" t="n">
        <v>0</v>
      </c>
      <c r="M3702" s="14" t="n">
        <v>7100</v>
      </c>
      <c r="N3702" s="14" t="n">
        <v>33</v>
      </c>
      <c r="O3702" s="14" t="n">
        <v>930.3</v>
      </c>
      <c r="P3702" s="7" t="n">
        <v>4</v>
      </c>
      <c r="Q3702" s="7" t="n">
        <v>58</v>
      </c>
      <c r="R3702" s="7" t="n">
        <v>19</v>
      </c>
      <c r="S3702" s="7" t="n">
        <v>0.918</v>
      </c>
      <c r="T3702" s="7" t="n">
        <v>0</v>
      </c>
      <c r="U3702" s="7" t="n">
        <v>0</v>
      </c>
      <c r="V3702" s="7" t="n">
        <v>0.0177</v>
      </c>
      <c r="W3702" s="7"/>
    </row>
    <row r="3703" customFormat="false" ht="15" hidden="false" customHeight="false" outlineLevel="0" collapsed="false">
      <c r="A3703" s="7" t="s">
        <v>3819</v>
      </c>
      <c r="B3703" s="7" t="s">
        <v>106</v>
      </c>
      <c r="C3703" s="7" t="n">
        <v>19</v>
      </c>
      <c r="D3703" s="7" t="s">
        <v>102</v>
      </c>
      <c r="E3703" s="7" t="n">
        <v>3</v>
      </c>
      <c r="F3703" s="7" t="n">
        <v>3</v>
      </c>
      <c r="G3703" s="14" t="n">
        <v>773.65</v>
      </c>
      <c r="H3703" s="14" t="n">
        <v>658.79</v>
      </c>
      <c r="I3703" s="14" t="n">
        <v>0</v>
      </c>
      <c r="J3703" s="14" t="n">
        <v>0</v>
      </c>
      <c r="K3703" s="14" t="n">
        <v>0</v>
      </c>
      <c r="L3703" s="14" t="n">
        <v>0</v>
      </c>
      <c r="M3703" s="14" t="n">
        <v>1000</v>
      </c>
      <c r="N3703" s="14" t="n">
        <v>31</v>
      </c>
      <c r="O3703" s="14" t="n">
        <v>22.72</v>
      </c>
      <c r="P3703" s="7" t="n">
        <v>15</v>
      </c>
      <c r="Q3703" s="7" t="n">
        <v>14</v>
      </c>
      <c r="R3703" s="7" t="n">
        <v>13</v>
      </c>
      <c r="S3703" s="7" t="n">
        <v>0.879</v>
      </c>
      <c r="T3703" s="7" t="n">
        <v>1</v>
      </c>
      <c r="U3703" s="7" t="n">
        <v>1</v>
      </c>
      <c r="V3703" s="7" t="n">
        <v>0.183</v>
      </c>
      <c r="W3703" s="7"/>
    </row>
    <row r="3704" customFormat="false" ht="15" hidden="false" customHeight="false" outlineLevel="0" collapsed="false">
      <c r="A3704" s="7" t="s">
        <v>3820</v>
      </c>
      <c r="B3704" s="7" t="s">
        <v>101</v>
      </c>
      <c r="C3704" s="7" t="n">
        <v>75</v>
      </c>
      <c r="D3704" s="7" t="s">
        <v>102</v>
      </c>
      <c r="E3704" s="7" t="n">
        <v>218</v>
      </c>
      <c r="F3704" s="7" t="n">
        <v>4</v>
      </c>
      <c r="G3704" s="14" t="n">
        <v>4862.47</v>
      </c>
      <c r="H3704" s="14" t="n">
        <v>62271.76</v>
      </c>
      <c r="I3704" s="14" t="n">
        <v>0</v>
      </c>
      <c r="J3704" s="14" t="n">
        <v>0</v>
      </c>
      <c r="K3704" s="14" t="n">
        <v>0</v>
      </c>
      <c r="L3704" s="14" t="n">
        <v>14040</v>
      </c>
      <c r="M3704" s="14" t="n">
        <v>12300</v>
      </c>
      <c r="N3704" s="14" t="n">
        <v>40.3</v>
      </c>
      <c r="O3704" s="14" t="n">
        <v>78.56</v>
      </c>
      <c r="P3704" s="7" t="n">
        <v>24</v>
      </c>
      <c r="Q3704" s="7" t="n">
        <v>14</v>
      </c>
      <c r="R3704" s="7" t="n">
        <v>0</v>
      </c>
      <c r="S3704" s="7" t="n">
        <v>0.467</v>
      </c>
      <c r="T3704" s="7" t="n">
        <v>1</v>
      </c>
      <c r="U3704" s="7" t="n">
        <v>0</v>
      </c>
      <c r="V3704" s="7" t="n">
        <v>0.1559</v>
      </c>
      <c r="W3704" s="7"/>
    </row>
    <row r="3705" customFormat="false" ht="15" hidden="false" customHeight="false" outlineLevel="0" collapsed="false">
      <c r="A3705" s="7" t="s">
        <v>3821</v>
      </c>
      <c r="B3705" s="7" t="s">
        <v>108</v>
      </c>
      <c r="C3705" s="7" t="n">
        <v>44</v>
      </c>
      <c r="D3705" s="7" t="s">
        <v>104</v>
      </c>
      <c r="E3705" s="7" t="n">
        <v>244</v>
      </c>
      <c r="F3705" s="7" t="n">
        <v>4</v>
      </c>
      <c r="G3705" s="14" t="n">
        <v>3756.67</v>
      </c>
      <c r="H3705" s="14" t="n">
        <v>12395.96</v>
      </c>
      <c r="I3705" s="14" t="n">
        <v>78600</v>
      </c>
      <c r="J3705" s="14" t="n">
        <v>0</v>
      </c>
      <c r="K3705" s="14" t="n">
        <v>66400</v>
      </c>
      <c r="L3705" s="14" t="n">
        <v>0</v>
      </c>
      <c r="M3705" s="14"/>
      <c r="N3705" s="14"/>
      <c r="O3705" s="14" t="n">
        <v>0</v>
      </c>
      <c r="P3705" s="7" t="n">
        <v>14</v>
      </c>
      <c r="Q3705" s="7" t="n">
        <v>24</v>
      </c>
      <c r="R3705" s="7" t="n">
        <v>8</v>
      </c>
      <c r="S3705" s="7" t="n">
        <v>0.862</v>
      </c>
      <c r="T3705" s="7" t="n">
        <v>0</v>
      </c>
      <c r="U3705" s="7" t="n">
        <v>0</v>
      </c>
      <c r="V3705" s="7" t="n">
        <v>0.0156</v>
      </c>
      <c r="W3705" s="7"/>
    </row>
    <row r="3706" customFormat="false" ht="15" hidden="false" customHeight="false" outlineLevel="0" collapsed="false">
      <c r="A3706" s="7" t="s">
        <v>3822</v>
      </c>
      <c r="B3706" s="7" t="s">
        <v>101</v>
      </c>
      <c r="C3706" s="7" t="n">
        <v>73</v>
      </c>
      <c r="D3706" s="7" t="s">
        <v>104</v>
      </c>
      <c r="E3706" s="7" t="n">
        <v>83</v>
      </c>
      <c r="F3706" s="7" t="n">
        <v>1</v>
      </c>
      <c r="G3706" s="14" t="n">
        <v>1687.98</v>
      </c>
      <c r="H3706" s="14" t="n">
        <v>0</v>
      </c>
      <c r="I3706" s="14" t="n">
        <v>0</v>
      </c>
      <c r="J3706" s="14" t="n">
        <v>0</v>
      </c>
      <c r="K3706" s="14" t="n">
        <v>0</v>
      </c>
      <c r="L3706" s="14" t="n">
        <v>0</v>
      </c>
      <c r="M3706" s="14"/>
      <c r="N3706" s="14"/>
      <c r="O3706" s="14" t="n">
        <v>0</v>
      </c>
      <c r="P3706" s="7" t="n">
        <v>24</v>
      </c>
      <c r="Q3706" s="7" t="n">
        <v>35</v>
      </c>
      <c r="R3706" s="7" t="n">
        <v>0</v>
      </c>
      <c r="S3706" s="7" t="n">
        <v>0.365</v>
      </c>
      <c r="T3706" s="7" t="n">
        <v>0</v>
      </c>
      <c r="U3706" s="7" t="n">
        <v>0</v>
      </c>
      <c r="V3706" s="7" t="n">
        <v>0.031</v>
      </c>
      <c r="W3706" s="7"/>
    </row>
    <row r="3707" customFormat="false" ht="15" hidden="false" customHeight="false" outlineLevel="0" collapsed="false">
      <c r="A3707" s="7" t="s">
        <v>3823</v>
      </c>
      <c r="B3707" s="7" t="s">
        <v>108</v>
      </c>
      <c r="C3707" s="7" t="n">
        <v>50</v>
      </c>
      <c r="D3707" s="7" t="s">
        <v>102</v>
      </c>
      <c r="E3707" s="7" t="n">
        <v>114</v>
      </c>
      <c r="F3707" s="7" t="n">
        <v>3</v>
      </c>
      <c r="G3707" s="14" t="n">
        <v>909.94</v>
      </c>
      <c r="H3707" s="14" t="n">
        <v>0</v>
      </c>
      <c r="I3707" s="14" t="n">
        <v>75800</v>
      </c>
      <c r="J3707" s="14" t="n">
        <v>0</v>
      </c>
      <c r="K3707" s="14" t="n">
        <v>261800</v>
      </c>
      <c r="L3707" s="14" t="n">
        <v>0</v>
      </c>
      <c r="M3707" s="14"/>
      <c r="N3707" s="14"/>
      <c r="O3707" s="14" t="n">
        <v>0</v>
      </c>
      <c r="P3707" s="7" t="n">
        <v>42</v>
      </c>
      <c r="Q3707" s="7" t="n">
        <v>7</v>
      </c>
      <c r="R3707" s="7" t="n">
        <v>8</v>
      </c>
      <c r="S3707" s="7" t="n">
        <v>0.669</v>
      </c>
      <c r="T3707" s="7" t="n">
        <v>0</v>
      </c>
      <c r="U3707" s="7" t="n">
        <v>0</v>
      </c>
      <c r="V3707" s="7" t="n">
        <v>0.1132</v>
      </c>
      <c r="W3707" s="7"/>
    </row>
    <row r="3708" customFormat="false" ht="15" hidden="false" customHeight="false" outlineLevel="0" collapsed="false">
      <c r="A3708" s="7" t="s">
        <v>3824</v>
      </c>
      <c r="B3708" s="7" t="s">
        <v>128</v>
      </c>
      <c r="C3708" s="7" t="n">
        <v>41</v>
      </c>
      <c r="D3708" s="7" t="s">
        <v>102</v>
      </c>
      <c r="E3708" s="7" t="n">
        <v>92</v>
      </c>
      <c r="F3708" s="7" t="n">
        <v>3</v>
      </c>
      <c r="G3708" s="14" t="n">
        <v>2924.51</v>
      </c>
      <c r="H3708" s="14" t="n">
        <v>2300.99</v>
      </c>
      <c r="I3708" s="14" t="n">
        <v>0</v>
      </c>
      <c r="J3708" s="14" t="n">
        <v>0</v>
      </c>
      <c r="K3708" s="14" t="n">
        <v>0</v>
      </c>
      <c r="L3708" s="14" t="n">
        <v>0</v>
      </c>
      <c r="M3708" s="14" t="n">
        <v>5000</v>
      </c>
      <c r="N3708" s="14" t="n">
        <v>59.4</v>
      </c>
      <c r="O3708" s="14" t="n">
        <v>313.63</v>
      </c>
      <c r="P3708" s="7" t="n">
        <v>3</v>
      </c>
      <c r="Q3708" s="7" t="n">
        <v>22</v>
      </c>
      <c r="R3708" s="7" t="n">
        <v>10</v>
      </c>
      <c r="S3708" s="7" t="n">
        <v>0.89</v>
      </c>
      <c r="T3708" s="7" t="n">
        <v>0</v>
      </c>
      <c r="U3708" s="7" t="n">
        <v>0</v>
      </c>
      <c r="V3708" s="7" t="n">
        <v>0.0451</v>
      </c>
      <c r="W3708" s="7"/>
    </row>
    <row r="3709" customFormat="false" ht="15" hidden="false" customHeight="false" outlineLevel="0" collapsed="false">
      <c r="A3709" s="7" t="s">
        <v>3825</v>
      </c>
      <c r="B3709" s="7" t="s">
        <v>128</v>
      </c>
      <c r="C3709" s="7" t="n">
        <v>52</v>
      </c>
      <c r="D3709" s="7" t="s">
        <v>102</v>
      </c>
      <c r="E3709" s="7" t="n">
        <v>111</v>
      </c>
      <c r="F3709" s="7" t="n">
        <v>5</v>
      </c>
      <c r="G3709" s="14" t="n">
        <v>4932.07</v>
      </c>
      <c r="H3709" s="14" t="n">
        <v>12935.2</v>
      </c>
      <c r="I3709" s="14" t="n">
        <v>0</v>
      </c>
      <c r="J3709" s="14" t="n">
        <v>691387.82</v>
      </c>
      <c r="K3709" s="14" t="n">
        <v>235600</v>
      </c>
      <c r="L3709" s="14" t="n">
        <v>0</v>
      </c>
      <c r="M3709" s="14" t="n">
        <v>10100</v>
      </c>
      <c r="N3709" s="14" t="n">
        <v>13.6</v>
      </c>
      <c r="O3709" s="14" t="n">
        <v>874.26</v>
      </c>
      <c r="P3709" s="7" t="n">
        <v>12</v>
      </c>
      <c r="Q3709" s="7" t="n">
        <v>21</v>
      </c>
      <c r="R3709" s="7" t="n">
        <v>9</v>
      </c>
      <c r="S3709" s="7" t="n">
        <v>0.58</v>
      </c>
      <c r="T3709" s="7" t="n">
        <v>0</v>
      </c>
      <c r="U3709" s="7" t="n">
        <v>0</v>
      </c>
      <c r="V3709" s="7" t="n">
        <v>0.0853</v>
      </c>
      <c r="W3709" s="7"/>
    </row>
    <row r="3710" customFormat="false" ht="15" hidden="false" customHeight="false" outlineLevel="0" collapsed="false">
      <c r="A3710" s="7" t="s">
        <v>3826</v>
      </c>
      <c r="B3710" s="7" t="s">
        <v>101</v>
      </c>
      <c r="C3710" s="7" t="n">
        <v>37</v>
      </c>
      <c r="D3710" s="7" t="s">
        <v>102</v>
      </c>
      <c r="E3710" s="7" t="n">
        <v>50</v>
      </c>
      <c r="F3710" s="7" t="n">
        <v>2</v>
      </c>
      <c r="G3710" s="14" t="n">
        <v>2875.12</v>
      </c>
      <c r="H3710" s="14" t="n">
        <v>4186.25</v>
      </c>
      <c r="I3710" s="14" t="n">
        <v>0</v>
      </c>
      <c r="J3710" s="14" t="n">
        <v>0</v>
      </c>
      <c r="K3710" s="14" t="n">
        <v>0</v>
      </c>
      <c r="L3710" s="14" t="n">
        <v>0</v>
      </c>
      <c r="M3710" s="14"/>
      <c r="N3710" s="14"/>
      <c r="O3710" s="14" t="n">
        <v>0</v>
      </c>
      <c r="P3710" s="7" t="n">
        <v>3</v>
      </c>
      <c r="Q3710" s="7" t="n">
        <v>15</v>
      </c>
      <c r="R3710" s="7" t="n">
        <v>5</v>
      </c>
      <c r="S3710" s="7" t="n">
        <v>0.817</v>
      </c>
      <c r="T3710" s="7" t="n">
        <v>0</v>
      </c>
      <c r="U3710" s="7" t="n">
        <v>0</v>
      </c>
      <c r="V3710" s="7" t="n">
        <v>0.0886</v>
      </c>
      <c r="W3710" s="7"/>
    </row>
    <row r="3711" customFormat="false" ht="15" hidden="false" customHeight="false" outlineLevel="0" collapsed="false">
      <c r="A3711" s="7" t="s">
        <v>3827</v>
      </c>
      <c r="B3711" s="7" t="s">
        <v>101</v>
      </c>
      <c r="C3711" s="7" t="n">
        <v>25</v>
      </c>
      <c r="D3711" s="7" t="s">
        <v>104</v>
      </c>
      <c r="E3711" s="7" t="n">
        <v>19</v>
      </c>
      <c r="F3711" s="7" t="n">
        <v>3</v>
      </c>
      <c r="G3711" s="14" t="n">
        <v>4922.25</v>
      </c>
      <c r="H3711" s="14" t="n">
        <v>42067.75</v>
      </c>
      <c r="I3711" s="14" t="n">
        <v>0</v>
      </c>
      <c r="J3711" s="14" t="n">
        <v>0</v>
      </c>
      <c r="K3711" s="14" t="n">
        <v>0</v>
      </c>
      <c r="L3711" s="14" t="n">
        <v>23070</v>
      </c>
      <c r="M3711" s="14"/>
      <c r="N3711" s="14"/>
      <c r="O3711" s="14" t="n">
        <v>0</v>
      </c>
      <c r="P3711" s="7" t="n">
        <v>29</v>
      </c>
      <c r="Q3711" s="7" t="n">
        <v>16</v>
      </c>
      <c r="R3711" s="7" t="n">
        <v>0</v>
      </c>
      <c r="S3711" s="7" t="n">
        <v>0.947</v>
      </c>
      <c r="T3711" s="7" t="n">
        <v>0</v>
      </c>
      <c r="U3711" s="7" t="n">
        <v>0</v>
      </c>
      <c r="V3711" s="7" t="n">
        <v>0.0415</v>
      </c>
      <c r="W3711" s="7"/>
    </row>
    <row r="3712" customFormat="false" ht="15" hidden="false" customHeight="false" outlineLevel="0" collapsed="false">
      <c r="A3712" s="7" t="s">
        <v>3828</v>
      </c>
      <c r="B3712" s="7" t="s">
        <v>106</v>
      </c>
      <c r="C3712" s="7" t="n">
        <v>37</v>
      </c>
      <c r="D3712" s="7" t="s">
        <v>104</v>
      </c>
      <c r="E3712" s="7" t="n">
        <v>45</v>
      </c>
      <c r="F3712" s="7" t="n">
        <v>2</v>
      </c>
      <c r="G3712" s="14" t="n">
        <v>4599.5</v>
      </c>
      <c r="H3712" s="14" t="n">
        <v>26224.28</v>
      </c>
      <c r="I3712" s="14" t="n">
        <v>0</v>
      </c>
      <c r="J3712" s="14" t="n">
        <v>0</v>
      </c>
      <c r="K3712" s="14" t="n">
        <v>0</v>
      </c>
      <c r="L3712" s="14" t="n">
        <v>0</v>
      </c>
      <c r="M3712" s="14"/>
      <c r="N3712" s="14"/>
      <c r="O3712" s="14" t="n">
        <v>0</v>
      </c>
      <c r="P3712" s="7" t="n">
        <v>16</v>
      </c>
      <c r="Q3712" s="7" t="n">
        <v>22</v>
      </c>
      <c r="R3712" s="7" t="n">
        <v>0</v>
      </c>
      <c r="S3712" s="7" t="n">
        <v>0.795</v>
      </c>
      <c r="T3712" s="7" t="n">
        <v>0</v>
      </c>
      <c r="U3712" s="7" t="n">
        <v>0</v>
      </c>
      <c r="V3712" s="7" t="n">
        <v>0.0353</v>
      </c>
      <c r="W3712" s="7"/>
    </row>
    <row r="3713" customFormat="false" ht="15" hidden="false" customHeight="false" outlineLevel="0" collapsed="false">
      <c r="A3713" s="7" t="s">
        <v>3829</v>
      </c>
      <c r="B3713" s="7" t="s">
        <v>101</v>
      </c>
      <c r="C3713" s="7" t="n">
        <v>66</v>
      </c>
      <c r="D3713" s="7" t="s">
        <v>102</v>
      </c>
      <c r="E3713" s="7" t="n">
        <v>99</v>
      </c>
      <c r="F3713" s="7" t="n">
        <v>2</v>
      </c>
      <c r="G3713" s="14" t="n">
        <v>1319.04</v>
      </c>
      <c r="H3713" s="14" t="n">
        <v>0</v>
      </c>
      <c r="I3713" s="14" t="n">
        <v>0</v>
      </c>
      <c r="J3713" s="14" t="n">
        <v>0</v>
      </c>
      <c r="K3713" s="14" t="n">
        <v>0</v>
      </c>
      <c r="L3713" s="14" t="n">
        <v>0</v>
      </c>
      <c r="M3713" s="14" t="n">
        <v>4300</v>
      </c>
      <c r="N3713" s="14" t="n">
        <v>43.3</v>
      </c>
      <c r="O3713" s="14" t="n">
        <v>0</v>
      </c>
      <c r="P3713" s="7" t="n">
        <v>397</v>
      </c>
      <c r="Q3713" s="7" t="n">
        <v>0</v>
      </c>
      <c r="R3713" s="7" t="n">
        <v>0</v>
      </c>
      <c r="S3713" s="7"/>
      <c r="T3713" s="7" t="n">
        <v>0</v>
      </c>
      <c r="U3713" s="7" t="n">
        <v>0</v>
      </c>
      <c r="V3713" s="7" t="n">
        <v>0.3889</v>
      </c>
      <c r="W3713" s="7" t="s">
        <v>137</v>
      </c>
    </row>
    <row r="3714" customFormat="false" ht="15" hidden="false" customHeight="false" outlineLevel="0" collapsed="false">
      <c r="A3714" s="7" t="s">
        <v>3830</v>
      </c>
      <c r="B3714" s="7" t="s">
        <v>106</v>
      </c>
      <c r="C3714" s="7" t="n">
        <v>53</v>
      </c>
      <c r="D3714" s="7" t="s">
        <v>104</v>
      </c>
      <c r="E3714" s="7" t="n">
        <v>113</v>
      </c>
      <c r="F3714" s="7" t="n">
        <v>4</v>
      </c>
      <c r="G3714" s="14" t="n">
        <v>3705.61</v>
      </c>
      <c r="H3714" s="14" t="n">
        <v>42893</v>
      </c>
      <c r="I3714" s="14" t="n">
        <v>0</v>
      </c>
      <c r="J3714" s="14" t="n">
        <v>0</v>
      </c>
      <c r="K3714" s="14" t="n">
        <v>212300</v>
      </c>
      <c r="L3714" s="14" t="n">
        <v>0</v>
      </c>
      <c r="M3714" s="14" t="n">
        <v>17600</v>
      </c>
      <c r="N3714" s="14" t="n">
        <v>55.2</v>
      </c>
      <c r="O3714" s="14" t="n">
        <v>713.18</v>
      </c>
      <c r="P3714" s="7" t="n">
        <v>5</v>
      </c>
      <c r="Q3714" s="7" t="n">
        <v>28</v>
      </c>
      <c r="R3714" s="7" t="n">
        <v>7</v>
      </c>
      <c r="S3714" s="7" t="n">
        <v>0.574</v>
      </c>
      <c r="T3714" s="7" t="n">
        <v>0</v>
      </c>
      <c r="U3714" s="7" t="n">
        <v>0</v>
      </c>
      <c r="V3714" s="7" t="n">
        <v>0.0246</v>
      </c>
      <c r="W3714" s="7"/>
    </row>
    <row r="3715" customFormat="false" ht="15" hidden="false" customHeight="false" outlineLevel="0" collapsed="false">
      <c r="A3715" s="7" t="s">
        <v>3831</v>
      </c>
      <c r="B3715" s="7" t="s">
        <v>101</v>
      </c>
      <c r="C3715" s="7" t="n">
        <v>53</v>
      </c>
      <c r="D3715" s="7" t="s">
        <v>102</v>
      </c>
      <c r="E3715" s="7" t="n">
        <v>135</v>
      </c>
      <c r="F3715" s="7" t="n">
        <v>4</v>
      </c>
      <c r="G3715" s="14" t="n">
        <v>3364.59</v>
      </c>
      <c r="H3715" s="14" t="n">
        <v>32003.91</v>
      </c>
      <c r="I3715" s="14" t="n">
        <v>64700</v>
      </c>
      <c r="J3715" s="14" t="n">
        <v>0</v>
      </c>
      <c r="K3715" s="14" t="n">
        <v>517900</v>
      </c>
      <c r="L3715" s="14" t="n">
        <v>0</v>
      </c>
      <c r="M3715" s="14"/>
      <c r="N3715" s="14"/>
      <c r="O3715" s="14" t="n">
        <v>0</v>
      </c>
      <c r="P3715" s="7" t="n">
        <v>168</v>
      </c>
      <c r="Q3715" s="7" t="n">
        <v>0</v>
      </c>
      <c r="R3715" s="7" t="n">
        <v>0</v>
      </c>
      <c r="S3715" s="7"/>
      <c r="T3715" s="7" t="n">
        <v>0</v>
      </c>
      <c r="U3715" s="7" t="n">
        <v>0</v>
      </c>
      <c r="V3715" s="7" t="n">
        <v>0.2726</v>
      </c>
      <c r="W3715" s="7"/>
    </row>
    <row r="3716" customFormat="false" ht="15" hidden="false" customHeight="false" outlineLevel="0" collapsed="false">
      <c r="A3716" s="7" t="s">
        <v>3832</v>
      </c>
      <c r="B3716" s="7" t="s">
        <v>108</v>
      </c>
      <c r="C3716" s="7" t="n">
        <v>69</v>
      </c>
      <c r="D3716" s="7" t="s">
        <v>102</v>
      </c>
      <c r="E3716" s="7" t="n">
        <v>81</v>
      </c>
      <c r="F3716" s="7" t="n">
        <v>4</v>
      </c>
      <c r="G3716" s="14" t="n">
        <v>16425.44</v>
      </c>
      <c r="H3716" s="14" t="n">
        <v>39993.84</v>
      </c>
      <c r="I3716" s="14" t="n">
        <v>0</v>
      </c>
      <c r="J3716" s="14" t="n">
        <v>933585.4</v>
      </c>
      <c r="K3716" s="14" t="n">
        <v>0</v>
      </c>
      <c r="L3716" s="14" t="n">
        <v>0</v>
      </c>
      <c r="M3716" s="14" t="n">
        <v>18000</v>
      </c>
      <c r="N3716" s="14" t="n">
        <v>31.6</v>
      </c>
      <c r="O3716" s="14" t="n">
        <v>0</v>
      </c>
      <c r="P3716" s="7" t="n">
        <v>404</v>
      </c>
      <c r="Q3716" s="7" t="n">
        <v>0</v>
      </c>
      <c r="R3716" s="7" t="n">
        <v>0</v>
      </c>
      <c r="S3716" s="7"/>
      <c r="T3716" s="7" t="n">
        <v>0</v>
      </c>
      <c r="U3716" s="7" t="n">
        <v>1</v>
      </c>
      <c r="V3716" s="7" t="n">
        <v>0.2012</v>
      </c>
      <c r="W3716" s="7"/>
    </row>
    <row r="3717" customFormat="false" ht="15" hidden="false" customHeight="false" outlineLevel="0" collapsed="false">
      <c r="A3717" s="7" t="s">
        <v>3833</v>
      </c>
      <c r="B3717" s="7" t="s">
        <v>108</v>
      </c>
      <c r="C3717" s="7" t="n">
        <v>44</v>
      </c>
      <c r="D3717" s="7" t="s">
        <v>104</v>
      </c>
      <c r="E3717" s="7" t="n">
        <v>206</v>
      </c>
      <c r="F3717" s="7" t="n">
        <v>1</v>
      </c>
      <c r="G3717" s="14" t="n">
        <v>351.43</v>
      </c>
      <c r="H3717" s="14" t="n">
        <v>0</v>
      </c>
      <c r="I3717" s="14" t="n">
        <v>0</v>
      </c>
      <c r="J3717" s="14" t="n">
        <v>0</v>
      </c>
      <c r="K3717" s="14" t="n">
        <v>0</v>
      </c>
      <c r="L3717" s="14" t="n">
        <v>0</v>
      </c>
      <c r="M3717" s="14"/>
      <c r="N3717" s="14"/>
      <c r="O3717" s="14" t="n">
        <v>0</v>
      </c>
      <c r="P3717" s="7" t="n">
        <v>229</v>
      </c>
      <c r="Q3717" s="7" t="n">
        <v>0</v>
      </c>
      <c r="R3717" s="7" t="n">
        <v>0</v>
      </c>
      <c r="S3717" s="7"/>
      <c r="T3717" s="7" t="n">
        <v>1</v>
      </c>
      <c r="U3717" s="7" t="n">
        <v>0</v>
      </c>
      <c r="V3717" s="7" t="n">
        <v>0.2252</v>
      </c>
      <c r="W3717" s="7"/>
    </row>
    <row r="3718" customFormat="false" ht="15" hidden="false" customHeight="false" outlineLevel="0" collapsed="false">
      <c r="A3718" s="7" t="s">
        <v>3834</v>
      </c>
      <c r="B3718" s="7" t="s">
        <v>108</v>
      </c>
      <c r="C3718" s="7" t="n">
        <v>36</v>
      </c>
      <c r="D3718" s="7" t="s">
        <v>102</v>
      </c>
      <c r="E3718" s="7" t="n">
        <v>14</v>
      </c>
      <c r="F3718" s="7" t="n">
        <v>2</v>
      </c>
      <c r="G3718" s="14" t="n">
        <v>3560.62</v>
      </c>
      <c r="H3718" s="14" t="n">
        <v>0</v>
      </c>
      <c r="I3718" s="14" t="n">
        <v>0</v>
      </c>
      <c r="J3718" s="14" t="n">
        <v>0</v>
      </c>
      <c r="K3718" s="14" t="n">
        <v>0</v>
      </c>
      <c r="L3718" s="14" t="n">
        <v>22790</v>
      </c>
      <c r="M3718" s="14"/>
      <c r="N3718" s="14"/>
      <c r="O3718" s="14" t="n">
        <v>0</v>
      </c>
      <c r="P3718" s="7" t="n">
        <v>11</v>
      </c>
      <c r="Q3718" s="7" t="n">
        <v>12</v>
      </c>
      <c r="R3718" s="7" t="n">
        <v>9</v>
      </c>
      <c r="S3718" s="7" t="n">
        <v>0.825</v>
      </c>
      <c r="T3718" s="7" t="n">
        <v>0</v>
      </c>
      <c r="U3718" s="7" t="n">
        <v>1</v>
      </c>
      <c r="V3718" s="7" t="n">
        <v>0.1268</v>
      </c>
      <c r="W3718" s="7"/>
    </row>
    <row r="3719" customFormat="false" ht="15" hidden="false" customHeight="false" outlineLevel="0" collapsed="false">
      <c r="A3719" s="7" t="s">
        <v>3835</v>
      </c>
      <c r="B3719" s="7" t="s">
        <v>108</v>
      </c>
      <c r="C3719" s="7" t="n">
        <v>37</v>
      </c>
      <c r="D3719" s="7" t="s">
        <v>104</v>
      </c>
      <c r="E3719" s="7" t="n">
        <v>34</v>
      </c>
      <c r="F3719" s="7" t="n">
        <v>2</v>
      </c>
      <c r="G3719" s="14" t="n">
        <v>4055.94</v>
      </c>
      <c r="H3719" s="14" t="n">
        <v>49211.61</v>
      </c>
      <c r="I3719" s="14" t="n">
        <v>0</v>
      </c>
      <c r="J3719" s="14" t="n">
        <v>0</v>
      </c>
      <c r="K3719" s="14" t="n">
        <v>0</v>
      </c>
      <c r="L3719" s="14" t="n">
        <v>0</v>
      </c>
      <c r="M3719" s="14"/>
      <c r="N3719" s="14"/>
      <c r="O3719" s="14" t="n">
        <v>0</v>
      </c>
      <c r="P3719" s="7" t="n">
        <v>8</v>
      </c>
      <c r="Q3719" s="7" t="n">
        <v>30</v>
      </c>
      <c r="R3719" s="7" t="n">
        <v>8</v>
      </c>
      <c r="S3719" s="7" t="n">
        <v>0.644</v>
      </c>
      <c r="T3719" s="7" t="n">
        <v>1</v>
      </c>
      <c r="U3719" s="7" t="n">
        <v>0</v>
      </c>
      <c r="V3719" s="7" t="n">
        <v>0.0765</v>
      </c>
      <c r="W3719" s="7"/>
    </row>
    <row r="3720" customFormat="false" ht="15" hidden="false" customHeight="false" outlineLevel="0" collapsed="false">
      <c r="A3720" s="7" t="s">
        <v>3836</v>
      </c>
      <c r="B3720" s="7" t="s">
        <v>108</v>
      </c>
      <c r="C3720" s="7"/>
      <c r="D3720" s="7" t="s">
        <v>104</v>
      </c>
      <c r="E3720" s="7" t="n">
        <v>262</v>
      </c>
      <c r="F3720" s="7" t="n">
        <v>5</v>
      </c>
      <c r="G3720" s="14" t="n">
        <v>7462.75</v>
      </c>
      <c r="H3720" s="14" t="n">
        <v>49128.2</v>
      </c>
      <c r="I3720" s="14" t="n">
        <v>58800</v>
      </c>
      <c r="J3720" s="14" t="n">
        <v>80778.38</v>
      </c>
      <c r="K3720" s="14" t="n">
        <v>0</v>
      </c>
      <c r="L3720" s="14" t="n">
        <v>0</v>
      </c>
      <c r="M3720" s="14" t="n">
        <v>21900</v>
      </c>
      <c r="N3720" s="14" t="n">
        <v>16.7</v>
      </c>
      <c r="O3720" s="14" t="n">
        <v>3526.35</v>
      </c>
      <c r="P3720" s="7" t="n">
        <v>7</v>
      </c>
      <c r="Q3720" s="7" t="n">
        <v>43</v>
      </c>
      <c r="R3720" s="7" t="n">
        <v>0</v>
      </c>
      <c r="S3720" s="7" t="n">
        <v>0.587</v>
      </c>
      <c r="T3720" s="7" t="n">
        <v>0</v>
      </c>
      <c r="U3720" s="7" t="n">
        <v>0</v>
      </c>
      <c r="V3720" s="7" t="n">
        <v>0.0144</v>
      </c>
      <c r="W3720" s="7" t="s">
        <v>286</v>
      </c>
    </row>
    <row r="3721" customFormat="false" ht="15" hidden="false" customHeight="false" outlineLevel="0" collapsed="false">
      <c r="A3721" s="7" t="s">
        <v>3837</v>
      </c>
      <c r="B3721" s="7" t="s">
        <v>101</v>
      </c>
      <c r="C3721" s="7" t="n">
        <v>47</v>
      </c>
      <c r="D3721" s="7" t="s">
        <v>104</v>
      </c>
      <c r="E3721" s="7" t="n">
        <v>82</v>
      </c>
      <c r="F3721" s="7" t="n">
        <v>4</v>
      </c>
      <c r="G3721" s="14" t="n">
        <v>15632.73</v>
      </c>
      <c r="H3721" s="14" t="n">
        <v>64395.79</v>
      </c>
      <c r="I3721" s="14" t="n">
        <v>66800</v>
      </c>
      <c r="J3721" s="14" t="n">
        <v>0</v>
      </c>
      <c r="K3721" s="14" t="n">
        <v>0</v>
      </c>
      <c r="L3721" s="14" t="n">
        <v>2010</v>
      </c>
      <c r="M3721" s="14"/>
      <c r="N3721" s="14"/>
      <c r="O3721" s="14" t="n">
        <v>0</v>
      </c>
      <c r="P3721" s="7" t="n">
        <v>5</v>
      </c>
      <c r="Q3721" s="7" t="n">
        <v>59</v>
      </c>
      <c r="R3721" s="7" t="n">
        <v>15</v>
      </c>
      <c r="S3721" s="7" t="n">
        <v>0.801</v>
      </c>
      <c r="T3721" s="7" t="n">
        <v>1</v>
      </c>
      <c r="U3721" s="7" t="n">
        <v>0</v>
      </c>
      <c r="V3721" s="7" t="n">
        <v>0.0318</v>
      </c>
      <c r="W3721" s="7"/>
    </row>
    <row r="3722" customFormat="false" ht="15" hidden="false" customHeight="false" outlineLevel="0" collapsed="false">
      <c r="A3722" s="7" t="s">
        <v>3838</v>
      </c>
      <c r="B3722" s="7" t="s">
        <v>106</v>
      </c>
      <c r="C3722" s="7" t="n">
        <v>27</v>
      </c>
      <c r="D3722" s="7" t="s">
        <v>104</v>
      </c>
      <c r="E3722" s="7" t="n">
        <v>22</v>
      </c>
      <c r="F3722" s="7" t="n">
        <v>3</v>
      </c>
      <c r="G3722" s="14" t="n">
        <v>8213.87</v>
      </c>
      <c r="H3722" s="14" t="n">
        <v>0</v>
      </c>
      <c r="I3722" s="14" t="n">
        <v>0</v>
      </c>
      <c r="J3722" s="14" t="n">
        <v>0</v>
      </c>
      <c r="K3722" s="14" t="n">
        <v>0</v>
      </c>
      <c r="L3722" s="14" t="n">
        <v>0</v>
      </c>
      <c r="M3722" s="14" t="n">
        <v>11600</v>
      </c>
      <c r="N3722" s="14" t="n">
        <v>41.7</v>
      </c>
      <c r="O3722" s="14" t="n">
        <v>1625.59</v>
      </c>
      <c r="P3722" s="7" t="n">
        <v>13</v>
      </c>
      <c r="Q3722" s="7" t="n">
        <v>36</v>
      </c>
      <c r="R3722" s="7" t="n">
        <v>20</v>
      </c>
      <c r="S3722" s="7" t="n">
        <v>0.808</v>
      </c>
      <c r="T3722" s="7" t="n">
        <v>0</v>
      </c>
      <c r="U3722" s="7" t="n">
        <v>0</v>
      </c>
      <c r="V3722" s="7" t="n">
        <v>0.0514</v>
      </c>
      <c r="W3722" s="7"/>
    </row>
    <row r="3723" customFormat="false" ht="15" hidden="false" customHeight="false" outlineLevel="0" collapsed="false">
      <c r="A3723" s="7" t="s">
        <v>3839</v>
      </c>
      <c r="B3723" s="7" t="s">
        <v>106</v>
      </c>
      <c r="C3723" s="7" t="n">
        <v>50</v>
      </c>
      <c r="D3723" s="7" t="s">
        <v>104</v>
      </c>
      <c r="E3723" s="7" t="n">
        <v>151</v>
      </c>
      <c r="F3723" s="7" t="n">
        <v>1</v>
      </c>
      <c r="G3723" s="14" t="n">
        <v>2446.83</v>
      </c>
      <c r="H3723" s="14" t="n">
        <v>0</v>
      </c>
      <c r="I3723" s="14" t="n">
        <v>0</v>
      </c>
      <c r="J3723" s="14" t="n">
        <v>0</v>
      </c>
      <c r="K3723" s="14" t="n">
        <v>0</v>
      </c>
      <c r="L3723" s="14" t="n">
        <v>0</v>
      </c>
      <c r="M3723" s="14"/>
      <c r="N3723" s="14"/>
      <c r="O3723" s="14" t="n">
        <v>0</v>
      </c>
      <c r="P3723" s="7" t="n">
        <v>30</v>
      </c>
      <c r="Q3723" s="7" t="n">
        <v>25</v>
      </c>
      <c r="R3723" s="7" t="n">
        <v>15</v>
      </c>
      <c r="S3723" s="7" t="n">
        <v>0.892</v>
      </c>
      <c r="T3723" s="7" t="n">
        <v>0</v>
      </c>
      <c r="U3723" s="7" t="n">
        <v>0</v>
      </c>
      <c r="V3723" s="7" t="n">
        <v>0.0282</v>
      </c>
      <c r="W3723" s="7"/>
    </row>
    <row r="3724" customFormat="false" ht="15" hidden="false" customHeight="false" outlineLevel="0" collapsed="false">
      <c r="A3724" s="7" t="s">
        <v>3840</v>
      </c>
      <c r="B3724" s="7" t="s">
        <v>101</v>
      </c>
      <c r="C3724" s="7" t="n">
        <v>57</v>
      </c>
      <c r="D3724" s="7" t="s">
        <v>102</v>
      </c>
      <c r="E3724" s="7" t="n">
        <v>308</v>
      </c>
      <c r="F3724" s="7" t="n">
        <v>2</v>
      </c>
      <c r="G3724" s="14" t="n">
        <v>4329.02</v>
      </c>
      <c r="H3724" s="14" t="n">
        <v>0</v>
      </c>
      <c r="I3724" s="14" t="n">
        <v>0</v>
      </c>
      <c r="J3724" s="14" t="n">
        <v>0</v>
      </c>
      <c r="K3724" s="14" t="n">
        <v>0</v>
      </c>
      <c r="L3724" s="14" t="n">
        <v>0</v>
      </c>
      <c r="M3724" s="14" t="n">
        <v>20300</v>
      </c>
      <c r="N3724" s="14" t="n">
        <v>18.5</v>
      </c>
      <c r="O3724" s="14" t="n">
        <v>546.92</v>
      </c>
      <c r="P3724" s="7" t="n">
        <v>2</v>
      </c>
      <c r="Q3724" s="7" t="n">
        <v>28</v>
      </c>
      <c r="R3724" s="7" t="n">
        <v>7</v>
      </c>
      <c r="S3724" s="7" t="n">
        <v>0.583</v>
      </c>
      <c r="T3724" s="7" t="n">
        <v>0</v>
      </c>
      <c r="U3724" s="7" t="n">
        <v>0</v>
      </c>
      <c r="V3724" s="7" t="n">
        <v>0.0702</v>
      </c>
      <c r="W3724" s="7"/>
    </row>
    <row r="3725" customFormat="false" ht="15" hidden="false" customHeight="false" outlineLevel="0" collapsed="false">
      <c r="A3725" s="7" t="s">
        <v>3841</v>
      </c>
      <c r="B3725" s="7" t="s">
        <v>108</v>
      </c>
      <c r="C3725" s="7" t="n">
        <v>50</v>
      </c>
      <c r="D3725" s="7" t="s">
        <v>104</v>
      </c>
      <c r="E3725" s="7" t="n">
        <v>171</v>
      </c>
      <c r="F3725" s="7" t="n">
        <v>4</v>
      </c>
      <c r="G3725" s="14" t="n">
        <v>2507.32</v>
      </c>
      <c r="H3725" s="14" t="n">
        <v>125078.51</v>
      </c>
      <c r="I3725" s="14" t="n">
        <v>110100</v>
      </c>
      <c r="J3725" s="14" t="n">
        <v>302806.64</v>
      </c>
      <c r="K3725" s="14" t="n">
        <v>0</v>
      </c>
      <c r="L3725" s="14" t="n">
        <v>0</v>
      </c>
      <c r="M3725" s="14"/>
      <c r="N3725" s="14"/>
      <c r="O3725" s="14" t="n">
        <v>0</v>
      </c>
      <c r="P3725" s="7" t="n">
        <v>26</v>
      </c>
      <c r="Q3725" s="7" t="n">
        <v>21</v>
      </c>
      <c r="R3725" s="7" t="n">
        <v>5</v>
      </c>
      <c r="S3725" s="7" t="n">
        <v>0.705</v>
      </c>
      <c r="T3725" s="7" t="n">
        <v>0</v>
      </c>
      <c r="U3725" s="7" t="n">
        <v>0</v>
      </c>
      <c r="V3725" s="7" t="n">
        <v>0.0299</v>
      </c>
      <c r="W3725" s="7"/>
    </row>
    <row r="3726" customFormat="false" ht="15" hidden="false" customHeight="false" outlineLevel="0" collapsed="false">
      <c r="A3726" s="7" t="s">
        <v>3842</v>
      </c>
      <c r="B3726" s="7" t="s">
        <v>101</v>
      </c>
      <c r="C3726" s="7" t="n">
        <v>44</v>
      </c>
      <c r="D3726" s="7" t="s">
        <v>102</v>
      </c>
      <c r="E3726" s="7" t="n">
        <v>14</v>
      </c>
      <c r="F3726" s="7" t="n">
        <v>1</v>
      </c>
      <c r="G3726" s="14" t="n">
        <v>8012.87</v>
      </c>
      <c r="H3726" s="14" t="n">
        <v>0</v>
      </c>
      <c r="I3726" s="14" t="n">
        <v>0</v>
      </c>
      <c r="J3726" s="14" t="n">
        <v>0</v>
      </c>
      <c r="K3726" s="14" t="n">
        <v>0</v>
      </c>
      <c r="L3726" s="14" t="n">
        <v>0</v>
      </c>
      <c r="M3726" s="14"/>
      <c r="N3726" s="14"/>
      <c r="O3726" s="14" t="n">
        <v>0</v>
      </c>
      <c r="P3726" s="7" t="n">
        <v>5</v>
      </c>
      <c r="Q3726" s="7" t="n">
        <v>27</v>
      </c>
      <c r="R3726" s="7" t="n">
        <v>11</v>
      </c>
      <c r="S3726" s="7" t="n">
        <v>0.8</v>
      </c>
      <c r="T3726" s="7" t="n">
        <v>1</v>
      </c>
      <c r="U3726" s="7" t="n">
        <v>0</v>
      </c>
      <c r="V3726" s="7" t="n">
        <v>0.1799</v>
      </c>
      <c r="W3726" s="7"/>
    </row>
    <row r="3727" customFormat="false" ht="15" hidden="false" customHeight="false" outlineLevel="0" collapsed="false">
      <c r="A3727" s="7" t="s">
        <v>3843</v>
      </c>
      <c r="B3727" s="7" t="s">
        <v>101</v>
      </c>
      <c r="C3727" s="7" t="n">
        <v>21</v>
      </c>
      <c r="D3727" s="7" t="s">
        <v>102</v>
      </c>
      <c r="E3727" s="7" t="n">
        <v>5</v>
      </c>
      <c r="F3727" s="7" t="n">
        <v>3</v>
      </c>
      <c r="G3727" s="14" t="n">
        <v>1317.24</v>
      </c>
      <c r="H3727" s="14" t="n">
        <v>1648.68</v>
      </c>
      <c r="I3727" s="14" t="n">
        <v>0</v>
      </c>
      <c r="J3727" s="14" t="n">
        <v>0</v>
      </c>
      <c r="K3727" s="14" t="n">
        <v>0</v>
      </c>
      <c r="L3727" s="14" t="n">
        <v>0</v>
      </c>
      <c r="M3727" s="14" t="n">
        <v>4300</v>
      </c>
      <c r="N3727" s="14" t="n">
        <v>54.4</v>
      </c>
      <c r="O3727" s="14" t="n">
        <v>117.5</v>
      </c>
      <c r="P3727" s="7" t="n">
        <v>10</v>
      </c>
      <c r="Q3727" s="7" t="n">
        <v>20</v>
      </c>
      <c r="R3727" s="7" t="n">
        <v>12</v>
      </c>
      <c r="S3727" s="7" t="n">
        <v>0.945</v>
      </c>
      <c r="T3727" s="7" t="n">
        <v>0</v>
      </c>
      <c r="U3727" s="7" t="n">
        <v>0</v>
      </c>
      <c r="V3727" s="7" t="n">
        <v>0.0609</v>
      </c>
      <c r="W3727" s="7"/>
    </row>
    <row r="3728" customFormat="false" ht="15" hidden="false" customHeight="false" outlineLevel="0" collapsed="false">
      <c r="A3728" s="7" t="s">
        <v>3844</v>
      </c>
      <c r="B3728" s="7" t="s">
        <v>108</v>
      </c>
      <c r="C3728" s="7" t="n">
        <v>60</v>
      </c>
      <c r="D3728" s="7" t="s">
        <v>104</v>
      </c>
      <c r="E3728" s="7" t="n">
        <v>123</v>
      </c>
      <c r="F3728" s="7" t="n">
        <v>5</v>
      </c>
      <c r="G3728" s="14" t="n">
        <v>6430.02</v>
      </c>
      <c r="H3728" s="14" t="n">
        <v>159116.2</v>
      </c>
      <c r="I3728" s="14" t="n">
        <v>204400</v>
      </c>
      <c r="J3728" s="14" t="n">
        <v>1069599.81</v>
      </c>
      <c r="K3728" s="14" t="n">
        <v>402600</v>
      </c>
      <c r="L3728" s="14" t="n">
        <v>0</v>
      </c>
      <c r="M3728" s="14"/>
      <c r="N3728" s="14"/>
      <c r="O3728" s="14" t="n">
        <v>0</v>
      </c>
      <c r="P3728" s="7" t="n">
        <v>225</v>
      </c>
      <c r="Q3728" s="7" t="n">
        <v>0</v>
      </c>
      <c r="R3728" s="7" t="n">
        <v>0</v>
      </c>
      <c r="S3728" s="7"/>
      <c r="T3728" s="7" t="n">
        <v>0</v>
      </c>
      <c r="U3728" s="7" t="n">
        <v>0</v>
      </c>
      <c r="V3728" s="7" t="n">
        <v>0.1056</v>
      </c>
      <c r="W3728" s="7"/>
    </row>
    <row r="3729" customFormat="false" ht="15" hidden="false" customHeight="false" outlineLevel="0" collapsed="false">
      <c r="A3729" s="7" t="s">
        <v>3845</v>
      </c>
      <c r="B3729" s="7" t="s">
        <v>128</v>
      </c>
      <c r="C3729" s="7" t="n">
        <v>37</v>
      </c>
      <c r="D3729" s="7" t="s">
        <v>102</v>
      </c>
      <c r="E3729" s="7" t="n">
        <v>103</v>
      </c>
      <c r="F3729" s="7" t="n">
        <v>3</v>
      </c>
      <c r="G3729" s="14" t="n">
        <v>2350.18</v>
      </c>
      <c r="H3729" s="14" t="n">
        <v>39948.54</v>
      </c>
      <c r="I3729" s="14" t="n">
        <v>0</v>
      </c>
      <c r="J3729" s="14" t="n">
        <v>0</v>
      </c>
      <c r="K3729" s="14" t="n">
        <v>111400</v>
      </c>
      <c r="L3729" s="14" t="n">
        <v>0</v>
      </c>
      <c r="M3729" s="14"/>
      <c r="N3729" s="14"/>
      <c r="O3729" s="14" t="n">
        <v>0</v>
      </c>
      <c r="P3729" s="7" t="n">
        <v>15</v>
      </c>
      <c r="Q3729" s="7" t="n">
        <v>24</v>
      </c>
      <c r="R3729" s="7" t="n">
        <v>18</v>
      </c>
      <c r="S3729" s="7" t="n">
        <v>0.786</v>
      </c>
      <c r="T3729" s="7" t="n">
        <v>0</v>
      </c>
      <c r="U3729" s="7" t="n">
        <v>0</v>
      </c>
      <c r="V3729" s="7" t="n">
        <v>0.0695</v>
      </c>
      <c r="W3729" s="7"/>
    </row>
    <row r="3730" customFormat="false" ht="15" hidden="false" customHeight="false" outlineLevel="0" collapsed="false">
      <c r="A3730" s="7" t="s">
        <v>3846</v>
      </c>
      <c r="B3730" s="7" t="s">
        <v>101</v>
      </c>
      <c r="C3730" s="7" t="n">
        <v>30</v>
      </c>
      <c r="D3730" s="7" t="s">
        <v>102</v>
      </c>
      <c r="E3730" s="7" t="n">
        <v>40</v>
      </c>
      <c r="F3730" s="7" t="n">
        <v>2</v>
      </c>
      <c r="G3730" s="14" t="n">
        <v>4562.8</v>
      </c>
      <c r="H3730" s="14" t="n">
        <v>0</v>
      </c>
      <c r="I3730" s="14" t="n">
        <v>0</v>
      </c>
      <c r="J3730" s="14" t="n">
        <v>0</v>
      </c>
      <c r="K3730" s="14" t="n">
        <v>0</v>
      </c>
      <c r="L3730" s="14" t="n">
        <v>0</v>
      </c>
      <c r="M3730" s="14"/>
      <c r="N3730" s="14"/>
      <c r="O3730" s="14" t="n">
        <v>0</v>
      </c>
      <c r="P3730" s="7" t="n">
        <v>1</v>
      </c>
      <c r="Q3730" s="7" t="n">
        <v>30</v>
      </c>
      <c r="R3730" s="7" t="n">
        <v>0</v>
      </c>
      <c r="S3730" s="7" t="n">
        <v>0.962</v>
      </c>
      <c r="T3730" s="7" t="n">
        <v>1</v>
      </c>
      <c r="U3730" s="7" t="n">
        <v>0</v>
      </c>
      <c r="V3730" s="7" t="n">
        <v>0.1123</v>
      </c>
      <c r="W3730" s="7"/>
    </row>
    <row r="3731" customFormat="false" ht="15" hidden="false" customHeight="false" outlineLevel="0" collapsed="false">
      <c r="A3731" s="7" t="s">
        <v>3847</v>
      </c>
      <c r="B3731" s="7" t="s">
        <v>101</v>
      </c>
      <c r="C3731" s="7" t="n">
        <v>47</v>
      </c>
      <c r="D3731" s="7" t="s">
        <v>104</v>
      </c>
      <c r="E3731" s="7" t="n">
        <v>253</v>
      </c>
      <c r="F3731" s="7" t="n">
        <v>4</v>
      </c>
      <c r="G3731" s="14" t="n">
        <v>3205.3</v>
      </c>
      <c r="H3731" s="14" t="n">
        <v>23614.53</v>
      </c>
      <c r="I3731" s="14" t="n">
        <v>0</v>
      </c>
      <c r="J3731" s="14" t="n">
        <v>90066.51</v>
      </c>
      <c r="K3731" s="14" t="n">
        <v>0</v>
      </c>
      <c r="L3731" s="14" t="n">
        <v>0</v>
      </c>
      <c r="M3731" s="14" t="n">
        <v>14700</v>
      </c>
      <c r="N3731" s="14" t="n">
        <v>19.5</v>
      </c>
      <c r="O3731" s="14" t="n">
        <v>4285.07</v>
      </c>
      <c r="P3731" s="7" t="n">
        <v>2</v>
      </c>
      <c r="Q3731" s="7" t="n">
        <v>83</v>
      </c>
      <c r="R3731" s="7" t="n">
        <v>0</v>
      </c>
      <c r="S3731" s="7" t="n">
        <v>0.646</v>
      </c>
      <c r="T3731" s="7" t="n">
        <v>0</v>
      </c>
      <c r="U3731" s="7" t="n">
        <v>0</v>
      </c>
      <c r="V3731" s="7" t="n">
        <v>0.0167</v>
      </c>
      <c r="W3731" s="7"/>
    </row>
    <row r="3732" customFormat="false" ht="15" hidden="false" customHeight="false" outlineLevel="0" collapsed="false">
      <c r="A3732" s="7" t="s">
        <v>3848</v>
      </c>
      <c r="B3732" s="7" t="s">
        <v>101</v>
      </c>
      <c r="C3732" s="7" t="n">
        <v>38</v>
      </c>
      <c r="D3732" s="7" t="s">
        <v>102</v>
      </c>
      <c r="E3732" s="7" t="n">
        <v>75</v>
      </c>
      <c r="F3732" s="7" t="n">
        <v>1</v>
      </c>
      <c r="G3732" s="14" t="n">
        <v>576.61</v>
      </c>
      <c r="H3732" s="14" t="n">
        <v>0</v>
      </c>
      <c r="I3732" s="14" t="n">
        <v>0</v>
      </c>
      <c r="J3732" s="14" t="n">
        <v>0</v>
      </c>
      <c r="K3732" s="14" t="n">
        <v>0</v>
      </c>
      <c r="L3732" s="14" t="n">
        <v>0</v>
      </c>
      <c r="M3732" s="14"/>
      <c r="N3732" s="14"/>
      <c r="O3732" s="14" t="n">
        <v>0</v>
      </c>
      <c r="P3732" s="7" t="n">
        <v>110</v>
      </c>
      <c r="Q3732" s="7" t="n">
        <v>0</v>
      </c>
      <c r="R3732" s="7" t="n">
        <v>0</v>
      </c>
      <c r="S3732" s="7"/>
      <c r="T3732" s="7" t="n">
        <v>1</v>
      </c>
      <c r="U3732" s="7" t="n">
        <v>0</v>
      </c>
      <c r="V3732" s="7" t="n">
        <v>0.6036</v>
      </c>
      <c r="W3732" s="7"/>
    </row>
    <row r="3733" customFormat="false" ht="15" hidden="false" customHeight="false" outlineLevel="0" collapsed="false">
      <c r="A3733" s="7" t="s">
        <v>3849</v>
      </c>
      <c r="B3733" s="7" t="s">
        <v>128</v>
      </c>
      <c r="C3733" s="7" t="n">
        <v>43</v>
      </c>
      <c r="D3733" s="7" t="s">
        <v>104</v>
      </c>
      <c r="E3733" s="7" t="n">
        <v>126</v>
      </c>
      <c r="F3733" s="7" t="n">
        <v>4</v>
      </c>
      <c r="G3733" s="14" t="n">
        <v>6661.48</v>
      </c>
      <c r="H3733" s="14" t="n">
        <v>0</v>
      </c>
      <c r="I3733" s="14" t="n">
        <v>0</v>
      </c>
      <c r="J3733" s="14" t="n">
        <v>85511.73</v>
      </c>
      <c r="K3733" s="14" t="n">
        <v>90000</v>
      </c>
      <c r="L3733" s="14" t="n">
        <v>0</v>
      </c>
      <c r="M3733" s="14"/>
      <c r="N3733" s="14"/>
      <c r="O3733" s="14" t="n">
        <v>0</v>
      </c>
      <c r="P3733" s="7" t="n">
        <v>4</v>
      </c>
      <c r="Q3733" s="7" t="n">
        <v>29</v>
      </c>
      <c r="R3733" s="7" t="n">
        <v>0</v>
      </c>
      <c r="S3733" s="7" t="n">
        <v>0.321</v>
      </c>
      <c r="T3733" s="7" t="n">
        <v>0</v>
      </c>
      <c r="U3733" s="7" t="n">
        <v>0</v>
      </c>
      <c r="V3733" s="7" t="n">
        <v>0.0261</v>
      </c>
      <c r="W3733" s="7"/>
    </row>
    <row r="3734" customFormat="false" ht="15" hidden="false" customHeight="false" outlineLevel="0" collapsed="false">
      <c r="A3734" s="7" t="s">
        <v>3850</v>
      </c>
      <c r="B3734" s="7" t="s">
        <v>106</v>
      </c>
      <c r="C3734" s="7" t="n">
        <v>47</v>
      </c>
      <c r="D3734" s="7" t="s">
        <v>102</v>
      </c>
      <c r="E3734" s="7" t="n">
        <v>6</v>
      </c>
      <c r="F3734" s="7" t="n">
        <v>1</v>
      </c>
      <c r="G3734" s="14" t="n">
        <v>1173.54</v>
      </c>
      <c r="H3734" s="14" t="n">
        <v>0</v>
      </c>
      <c r="I3734" s="14" t="n">
        <v>0</v>
      </c>
      <c r="J3734" s="14" t="n">
        <v>0</v>
      </c>
      <c r="K3734" s="14" t="n">
        <v>0</v>
      </c>
      <c r="L3734" s="14" t="n">
        <v>0</v>
      </c>
      <c r="M3734" s="14"/>
      <c r="N3734" s="14"/>
      <c r="O3734" s="14" t="n">
        <v>0</v>
      </c>
      <c r="P3734" s="7" t="n">
        <v>1</v>
      </c>
      <c r="Q3734" s="7" t="n">
        <v>17</v>
      </c>
      <c r="R3734" s="7" t="n">
        <v>0</v>
      </c>
      <c r="S3734" s="7" t="n">
        <v>0.718</v>
      </c>
      <c r="T3734" s="7" t="n">
        <v>1</v>
      </c>
      <c r="U3734" s="7" t="n">
        <v>1</v>
      </c>
      <c r="V3734" s="7" t="n">
        <v>0.2655</v>
      </c>
      <c r="W3734" s="7"/>
    </row>
    <row r="3735" customFormat="false" ht="15" hidden="false" customHeight="false" outlineLevel="0" collapsed="false">
      <c r="A3735" s="7" t="s">
        <v>3851</v>
      </c>
      <c r="B3735" s="7" t="s">
        <v>101</v>
      </c>
      <c r="C3735" s="7" t="n">
        <v>19</v>
      </c>
      <c r="D3735" s="7" t="s">
        <v>104</v>
      </c>
      <c r="E3735" s="7" t="n">
        <v>4</v>
      </c>
      <c r="F3735" s="7" t="n">
        <v>1</v>
      </c>
      <c r="G3735" s="14" t="n">
        <v>9646.99</v>
      </c>
      <c r="H3735" s="14" t="n">
        <v>0</v>
      </c>
      <c r="I3735" s="14" t="n">
        <v>0</v>
      </c>
      <c r="J3735" s="14" t="n">
        <v>0</v>
      </c>
      <c r="K3735" s="14" t="n">
        <v>0</v>
      </c>
      <c r="L3735" s="14" t="n">
        <v>0</v>
      </c>
      <c r="M3735" s="14"/>
      <c r="N3735" s="14"/>
      <c r="O3735" s="14" t="n">
        <v>0</v>
      </c>
      <c r="P3735" s="7" t="n">
        <v>2</v>
      </c>
      <c r="Q3735" s="7" t="n">
        <v>60</v>
      </c>
      <c r="R3735" s="7" t="n">
        <v>24</v>
      </c>
      <c r="S3735" s="7" t="n">
        <v>0.982</v>
      </c>
      <c r="T3735" s="7" t="n">
        <v>0</v>
      </c>
      <c r="U3735" s="7" t="n">
        <v>0</v>
      </c>
      <c r="V3735" s="7" t="n">
        <v>0.0642</v>
      </c>
      <c r="W3735" s="7"/>
    </row>
    <row r="3736" customFormat="false" ht="15" hidden="false" customHeight="false" outlineLevel="0" collapsed="false">
      <c r="A3736" s="7" t="s">
        <v>3852</v>
      </c>
      <c r="B3736" s="7" t="s">
        <v>108</v>
      </c>
      <c r="C3736" s="7" t="n">
        <v>42</v>
      </c>
      <c r="D3736" s="7" t="s">
        <v>102</v>
      </c>
      <c r="E3736" s="7" t="n">
        <v>122</v>
      </c>
      <c r="F3736" s="7" t="n">
        <v>3</v>
      </c>
      <c r="G3736" s="14" t="n">
        <v>1249.38</v>
      </c>
      <c r="H3736" s="14" t="n">
        <v>0</v>
      </c>
      <c r="I3736" s="14" t="n">
        <v>71000</v>
      </c>
      <c r="J3736" s="14" t="n">
        <v>0</v>
      </c>
      <c r="K3736" s="14" t="n">
        <v>250900</v>
      </c>
      <c r="L3736" s="14" t="n">
        <v>0</v>
      </c>
      <c r="M3736" s="14"/>
      <c r="N3736" s="14"/>
      <c r="O3736" s="14" t="n">
        <v>0</v>
      </c>
      <c r="P3736" s="7" t="n">
        <v>321</v>
      </c>
      <c r="Q3736" s="7" t="n">
        <v>0</v>
      </c>
      <c r="R3736" s="7" t="n">
        <v>0</v>
      </c>
      <c r="S3736" s="7"/>
      <c r="T3736" s="7" t="n">
        <v>1</v>
      </c>
      <c r="U3736" s="7" t="n">
        <v>1</v>
      </c>
      <c r="V3736" s="7" t="n">
        <v>0.6373</v>
      </c>
      <c r="W3736" s="7"/>
    </row>
    <row r="3737" customFormat="false" ht="15" hidden="false" customHeight="false" outlineLevel="0" collapsed="false">
      <c r="A3737" s="7" t="s">
        <v>3853</v>
      </c>
      <c r="B3737" s="7" t="s">
        <v>108</v>
      </c>
      <c r="C3737" s="7" t="n">
        <v>58</v>
      </c>
      <c r="D3737" s="7" t="s">
        <v>104</v>
      </c>
      <c r="E3737" s="7" t="n">
        <v>232</v>
      </c>
      <c r="F3737" s="7" t="n">
        <v>3</v>
      </c>
      <c r="G3737" s="14" t="n">
        <v>2576.8</v>
      </c>
      <c r="H3737" s="14" t="n">
        <v>4211.01</v>
      </c>
      <c r="I3737" s="14" t="n">
        <v>0</v>
      </c>
      <c r="J3737" s="14" t="n">
        <v>0</v>
      </c>
      <c r="K3737" s="14" t="n">
        <v>0</v>
      </c>
      <c r="L3737" s="14" t="n">
        <v>0</v>
      </c>
      <c r="M3737" s="14" t="n">
        <v>11800</v>
      </c>
      <c r="N3737" s="14" t="n">
        <v>38</v>
      </c>
      <c r="O3737" s="14" t="n">
        <v>452.27</v>
      </c>
      <c r="P3737" s="7" t="n">
        <v>37</v>
      </c>
      <c r="Q3737" s="7" t="n">
        <v>22</v>
      </c>
      <c r="R3737" s="7" t="n">
        <v>7</v>
      </c>
      <c r="S3737" s="7" t="n">
        <v>0.352</v>
      </c>
      <c r="T3737" s="7" t="n">
        <v>1</v>
      </c>
      <c r="U3737" s="7" t="n">
        <v>0</v>
      </c>
      <c r="V3737" s="7" t="n">
        <v>0.0427</v>
      </c>
      <c r="W3737" s="7"/>
    </row>
    <row r="3738" customFormat="false" ht="15" hidden="false" customHeight="false" outlineLevel="0" collapsed="false">
      <c r="A3738" s="7" t="s">
        <v>3854</v>
      </c>
      <c r="B3738" s="7" t="s">
        <v>108</v>
      </c>
      <c r="C3738" s="7" t="n">
        <v>53</v>
      </c>
      <c r="D3738" s="7" t="s">
        <v>104</v>
      </c>
      <c r="E3738" s="7" t="n">
        <v>15</v>
      </c>
      <c r="F3738" s="7" t="n">
        <v>3</v>
      </c>
      <c r="G3738" s="14" t="n">
        <v>1779.21</v>
      </c>
      <c r="H3738" s="14" t="n">
        <v>3779.35</v>
      </c>
      <c r="I3738" s="14" t="n">
        <v>0</v>
      </c>
      <c r="J3738" s="14" t="n">
        <v>0</v>
      </c>
      <c r="K3738" s="14" t="n">
        <v>0</v>
      </c>
      <c r="L3738" s="14" t="n">
        <v>2430</v>
      </c>
      <c r="M3738" s="14"/>
      <c r="N3738" s="14"/>
      <c r="O3738" s="14" t="n">
        <v>0</v>
      </c>
      <c r="P3738" s="7" t="n">
        <v>302</v>
      </c>
      <c r="Q3738" s="7" t="n">
        <v>0</v>
      </c>
      <c r="R3738" s="7" t="n">
        <v>0</v>
      </c>
      <c r="S3738" s="7"/>
      <c r="T3738" s="7" t="n">
        <v>0</v>
      </c>
      <c r="U3738" s="7" t="n">
        <v>0</v>
      </c>
      <c r="V3738" s="7" t="n">
        <v>0.1543</v>
      </c>
      <c r="W3738" s="7"/>
    </row>
    <row r="3739" customFormat="false" ht="15" hidden="false" customHeight="false" outlineLevel="0" collapsed="false">
      <c r="A3739" s="7" t="s">
        <v>3855</v>
      </c>
      <c r="B3739" s="7" t="s">
        <v>108</v>
      </c>
      <c r="C3739" s="7" t="n">
        <v>48</v>
      </c>
      <c r="D3739" s="7" t="s">
        <v>104</v>
      </c>
      <c r="E3739" s="7" t="n">
        <v>204</v>
      </c>
      <c r="F3739" s="7" t="n">
        <v>4</v>
      </c>
      <c r="G3739" s="14" t="n">
        <v>4999.66</v>
      </c>
      <c r="H3739" s="14" t="n">
        <v>94711.74</v>
      </c>
      <c r="I3739" s="14" t="n">
        <v>0</v>
      </c>
      <c r="J3739" s="14" t="n">
        <v>0</v>
      </c>
      <c r="K3739" s="14" t="n">
        <v>300700</v>
      </c>
      <c r="L3739" s="14" t="n">
        <v>22710</v>
      </c>
      <c r="M3739" s="14"/>
      <c r="N3739" s="14"/>
      <c r="O3739" s="14" t="n">
        <v>0</v>
      </c>
      <c r="P3739" s="7" t="n">
        <v>7</v>
      </c>
      <c r="Q3739" s="7" t="n">
        <v>38</v>
      </c>
      <c r="R3739" s="7" t="n">
        <v>0</v>
      </c>
      <c r="S3739" s="7" t="n">
        <v>0.828</v>
      </c>
      <c r="T3739" s="7" t="n">
        <v>0</v>
      </c>
      <c r="U3739" s="7" t="n">
        <v>0</v>
      </c>
      <c r="V3739" s="7" t="n">
        <v>0.0226</v>
      </c>
      <c r="W3739" s="7"/>
    </row>
    <row r="3740" customFormat="false" ht="15" hidden="false" customHeight="false" outlineLevel="0" collapsed="false">
      <c r="A3740" s="7" t="s">
        <v>3856</v>
      </c>
      <c r="B3740" s="7" t="s">
        <v>101</v>
      </c>
      <c r="C3740" s="7" t="n">
        <v>61</v>
      </c>
      <c r="D3740" s="7" t="s">
        <v>104</v>
      </c>
      <c r="E3740" s="7" t="n">
        <v>78</v>
      </c>
      <c r="F3740" s="7" t="n">
        <v>2</v>
      </c>
      <c r="G3740" s="14" t="n">
        <v>1654.83</v>
      </c>
      <c r="H3740" s="14" t="n">
        <v>10010.4</v>
      </c>
      <c r="I3740" s="14" t="n">
        <v>0</v>
      </c>
      <c r="J3740" s="14" t="n">
        <v>0</v>
      </c>
      <c r="K3740" s="14" t="n">
        <v>0</v>
      </c>
      <c r="L3740" s="14" t="n">
        <v>0</v>
      </c>
      <c r="M3740" s="14"/>
      <c r="N3740" s="14"/>
      <c r="O3740" s="14" t="n">
        <v>0</v>
      </c>
      <c r="P3740" s="7" t="n">
        <v>14</v>
      </c>
      <c r="Q3740" s="7" t="n">
        <v>32</v>
      </c>
      <c r="R3740" s="7" t="n">
        <v>0</v>
      </c>
      <c r="S3740" s="7" t="n">
        <v>0.462</v>
      </c>
      <c r="T3740" s="7" t="n">
        <v>0</v>
      </c>
      <c r="U3740" s="7" t="n">
        <v>0</v>
      </c>
      <c r="V3740" s="7" t="n">
        <v>0.0312</v>
      </c>
      <c r="W3740" s="7"/>
    </row>
    <row r="3741" customFormat="false" ht="15" hidden="false" customHeight="false" outlineLevel="0" collapsed="false">
      <c r="A3741" s="7" t="s">
        <v>3857</v>
      </c>
      <c r="B3741" s="7" t="s">
        <v>101</v>
      </c>
      <c r="C3741" s="7" t="n">
        <v>49</v>
      </c>
      <c r="D3741" s="7" t="s">
        <v>102</v>
      </c>
      <c r="E3741" s="7" t="n">
        <v>91</v>
      </c>
      <c r="F3741" s="7" t="n">
        <v>3</v>
      </c>
      <c r="G3741" s="14" t="n">
        <v>12091.9</v>
      </c>
      <c r="H3741" s="14" t="n">
        <v>225324.23</v>
      </c>
      <c r="I3741" s="14" t="n">
        <v>0</v>
      </c>
      <c r="J3741" s="14" t="n">
        <v>159890.96</v>
      </c>
      <c r="K3741" s="14" t="n">
        <v>0</v>
      </c>
      <c r="L3741" s="14" t="n">
        <v>0</v>
      </c>
      <c r="M3741" s="14"/>
      <c r="N3741" s="14"/>
      <c r="O3741" s="14" t="n">
        <v>0</v>
      </c>
      <c r="P3741" s="7" t="n">
        <v>320</v>
      </c>
      <c r="Q3741" s="7" t="n">
        <v>0</v>
      </c>
      <c r="R3741" s="7" t="n">
        <v>0</v>
      </c>
      <c r="S3741" s="7"/>
      <c r="T3741" s="7" t="n">
        <v>0</v>
      </c>
      <c r="U3741" s="7" t="n">
        <v>1</v>
      </c>
      <c r="V3741" s="7" t="n">
        <v>0.3342</v>
      </c>
      <c r="W3741" s="7" t="s">
        <v>117</v>
      </c>
    </row>
    <row r="3742" customFormat="false" ht="15" hidden="false" customHeight="false" outlineLevel="0" collapsed="false">
      <c r="A3742" s="7" t="s">
        <v>3858</v>
      </c>
      <c r="B3742" s="7" t="s">
        <v>101</v>
      </c>
      <c r="C3742" s="7" t="n">
        <v>70</v>
      </c>
      <c r="D3742" s="7" t="s">
        <v>104</v>
      </c>
      <c r="E3742" s="7" t="n">
        <v>66</v>
      </c>
      <c r="F3742" s="7" t="n">
        <v>6</v>
      </c>
      <c r="G3742" s="14" t="n">
        <v>3186.08</v>
      </c>
      <c r="H3742" s="14" t="n">
        <v>46001.45</v>
      </c>
      <c r="I3742" s="14" t="n">
        <v>235700</v>
      </c>
      <c r="J3742" s="14" t="n">
        <v>151888.84</v>
      </c>
      <c r="K3742" s="14" t="n">
        <v>178200</v>
      </c>
      <c r="L3742" s="14" t="n">
        <v>0</v>
      </c>
      <c r="M3742" s="14"/>
      <c r="N3742" s="14"/>
      <c r="O3742" s="14" t="n">
        <v>0</v>
      </c>
      <c r="P3742" s="7" t="n">
        <v>3</v>
      </c>
      <c r="Q3742" s="7" t="n">
        <v>44</v>
      </c>
      <c r="R3742" s="7" t="n">
        <v>0</v>
      </c>
      <c r="S3742" s="7" t="n">
        <v>0.459</v>
      </c>
      <c r="T3742" s="7" t="n">
        <v>1</v>
      </c>
      <c r="U3742" s="7" t="n">
        <v>0</v>
      </c>
      <c r="V3742" s="7" t="n">
        <v>0.0291</v>
      </c>
      <c r="W3742" s="7"/>
    </row>
    <row r="3743" customFormat="false" ht="15" hidden="false" customHeight="false" outlineLevel="0" collapsed="false">
      <c r="A3743" s="7" t="s">
        <v>3859</v>
      </c>
      <c r="B3743" s="7" t="s">
        <v>108</v>
      </c>
      <c r="C3743" s="7" t="n">
        <v>68</v>
      </c>
      <c r="D3743" s="7" t="s">
        <v>102</v>
      </c>
      <c r="E3743" s="7" t="n">
        <v>12</v>
      </c>
      <c r="F3743" s="7" t="n">
        <v>2</v>
      </c>
      <c r="G3743" s="14" t="n">
        <v>1003.38</v>
      </c>
      <c r="H3743" s="14" t="n">
        <v>0</v>
      </c>
      <c r="I3743" s="14" t="n">
        <v>0</v>
      </c>
      <c r="J3743" s="14" t="n">
        <v>0</v>
      </c>
      <c r="K3743" s="14" t="n">
        <v>0</v>
      </c>
      <c r="L3743" s="14" t="n">
        <v>9240</v>
      </c>
      <c r="M3743" s="14"/>
      <c r="N3743" s="14"/>
      <c r="O3743" s="14" t="n">
        <v>0</v>
      </c>
      <c r="P3743" s="7" t="n">
        <v>5</v>
      </c>
      <c r="Q3743" s="7" t="n">
        <v>21</v>
      </c>
      <c r="R3743" s="7" t="n">
        <v>0</v>
      </c>
      <c r="S3743" s="7" t="n">
        <v>0.272</v>
      </c>
      <c r="T3743" s="7" t="n">
        <v>0</v>
      </c>
      <c r="U3743" s="7" t="n">
        <v>0</v>
      </c>
      <c r="V3743" s="7" t="n">
        <v>0.1662</v>
      </c>
      <c r="W3743" s="7"/>
    </row>
    <row r="3744" customFormat="false" ht="15" hidden="false" customHeight="false" outlineLevel="0" collapsed="false">
      <c r="A3744" s="7" t="s">
        <v>3860</v>
      </c>
      <c r="B3744" s="7" t="s">
        <v>108</v>
      </c>
      <c r="C3744" s="7" t="n">
        <v>62</v>
      </c>
      <c r="D3744" s="7" t="s">
        <v>102</v>
      </c>
      <c r="E3744" s="7" t="n">
        <v>92</v>
      </c>
      <c r="F3744" s="7" t="n">
        <v>3</v>
      </c>
      <c r="G3744" s="14" t="n">
        <v>4957.7</v>
      </c>
      <c r="H3744" s="14" t="n">
        <v>18390.39</v>
      </c>
      <c r="I3744" s="14" t="n">
        <v>0</v>
      </c>
      <c r="J3744" s="14" t="n">
        <v>0</v>
      </c>
      <c r="K3744" s="14" t="n">
        <v>0</v>
      </c>
      <c r="L3744" s="14" t="n">
        <v>17920</v>
      </c>
      <c r="M3744" s="14"/>
      <c r="N3744" s="14"/>
      <c r="O3744" s="14" t="n">
        <v>0</v>
      </c>
      <c r="P3744" s="7" t="n">
        <v>62</v>
      </c>
      <c r="Q3744" s="7" t="n">
        <v>8</v>
      </c>
      <c r="R3744" s="7" t="n">
        <v>3</v>
      </c>
      <c r="S3744" s="7" t="n">
        <v>0.588</v>
      </c>
      <c r="T3744" s="7" t="n">
        <v>0</v>
      </c>
      <c r="U3744" s="7" t="n">
        <v>0</v>
      </c>
      <c r="V3744" s="7" t="n">
        <v>0.1097</v>
      </c>
      <c r="W3744" s="7"/>
    </row>
    <row r="3745" customFormat="false" ht="15" hidden="false" customHeight="false" outlineLevel="0" collapsed="false">
      <c r="A3745" s="7" t="s">
        <v>3861</v>
      </c>
      <c r="B3745" s="7" t="s">
        <v>106</v>
      </c>
      <c r="C3745" s="7" t="n">
        <v>75</v>
      </c>
      <c r="D3745" s="7" t="s">
        <v>102</v>
      </c>
      <c r="E3745" s="7" t="n">
        <v>60</v>
      </c>
      <c r="F3745" s="7" t="n">
        <v>3</v>
      </c>
      <c r="G3745" s="14" t="n">
        <v>1751.03</v>
      </c>
      <c r="H3745" s="14" t="n">
        <v>3084.5</v>
      </c>
      <c r="I3745" s="14" t="n">
        <v>0</v>
      </c>
      <c r="J3745" s="14" t="n">
        <v>0</v>
      </c>
      <c r="K3745" s="14" t="n">
        <v>0</v>
      </c>
      <c r="L3745" s="14" t="n">
        <v>0</v>
      </c>
      <c r="M3745" s="14" t="n">
        <v>3500</v>
      </c>
      <c r="N3745" s="14" t="n">
        <v>43</v>
      </c>
      <c r="O3745" s="14" t="n">
        <v>76.13</v>
      </c>
      <c r="P3745" s="7" t="n">
        <v>14</v>
      </c>
      <c r="Q3745" s="7" t="n">
        <v>15</v>
      </c>
      <c r="R3745" s="7" t="n">
        <v>0</v>
      </c>
      <c r="S3745" s="7" t="n">
        <v>0.31</v>
      </c>
      <c r="T3745" s="7" t="n">
        <v>0</v>
      </c>
      <c r="U3745" s="7" t="n">
        <v>0</v>
      </c>
      <c r="V3745" s="7" t="n">
        <v>0.1071</v>
      </c>
      <c r="W3745" s="7"/>
    </row>
    <row r="3746" customFormat="false" ht="15" hidden="false" customHeight="false" outlineLevel="0" collapsed="false">
      <c r="A3746" s="7" t="s">
        <v>3862</v>
      </c>
      <c r="B3746" s="7" t="s">
        <v>106</v>
      </c>
      <c r="C3746" s="7" t="n">
        <v>58</v>
      </c>
      <c r="D3746" s="7" t="s">
        <v>102</v>
      </c>
      <c r="E3746" s="7" t="n">
        <v>135</v>
      </c>
      <c r="F3746" s="7" t="n">
        <v>5</v>
      </c>
      <c r="G3746" s="14" t="n">
        <v>4220.93</v>
      </c>
      <c r="H3746" s="14" t="n">
        <v>28244.9</v>
      </c>
      <c r="I3746" s="14" t="n">
        <v>0</v>
      </c>
      <c r="J3746" s="14" t="n">
        <v>0</v>
      </c>
      <c r="K3746" s="14" t="n">
        <v>139300</v>
      </c>
      <c r="L3746" s="14" t="n">
        <v>0</v>
      </c>
      <c r="M3746" s="14" t="n">
        <v>14200</v>
      </c>
      <c r="N3746" s="14" t="n">
        <v>16.8</v>
      </c>
      <c r="O3746" s="14" t="n">
        <v>234.56</v>
      </c>
      <c r="P3746" s="7" t="n">
        <v>21</v>
      </c>
      <c r="Q3746" s="7" t="n">
        <v>26</v>
      </c>
      <c r="R3746" s="7" t="n">
        <v>4</v>
      </c>
      <c r="S3746" s="7" t="n">
        <v>0.529</v>
      </c>
      <c r="T3746" s="7" t="n">
        <v>0</v>
      </c>
      <c r="U3746" s="7" t="n">
        <v>0</v>
      </c>
      <c r="V3746" s="7" t="n">
        <v>0.0419</v>
      </c>
      <c r="W3746" s="7"/>
    </row>
    <row r="3747" customFormat="false" ht="15" hidden="false" customHeight="false" outlineLevel="0" collapsed="false">
      <c r="A3747" s="7" t="s">
        <v>3863</v>
      </c>
      <c r="B3747" s="7" t="s">
        <v>128</v>
      </c>
      <c r="C3747" s="7" t="n">
        <v>46</v>
      </c>
      <c r="D3747" s="7" t="s">
        <v>102</v>
      </c>
      <c r="E3747" s="7" t="n">
        <v>10</v>
      </c>
      <c r="F3747" s="7" t="n">
        <v>2</v>
      </c>
      <c r="G3747" s="14" t="n">
        <v>648.87</v>
      </c>
      <c r="H3747" s="14" t="n">
        <v>0</v>
      </c>
      <c r="I3747" s="14" t="n">
        <v>0</v>
      </c>
      <c r="J3747" s="14" t="n">
        <v>0</v>
      </c>
      <c r="K3747" s="14" t="n">
        <v>0</v>
      </c>
      <c r="L3747" s="14" t="n">
        <v>0</v>
      </c>
      <c r="M3747" s="14"/>
      <c r="N3747" s="14"/>
      <c r="O3747" s="14" t="n">
        <v>0</v>
      </c>
      <c r="P3747" s="7" t="n">
        <v>2</v>
      </c>
      <c r="Q3747" s="7" t="n">
        <v>41</v>
      </c>
      <c r="R3747" s="7" t="n">
        <v>13</v>
      </c>
      <c r="S3747" s="7" t="n">
        <v>0.77</v>
      </c>
      <c r="T3747" s="7" t="n">
        <v>0</v>
      </c>
      <c r="U3747" s="7" t="n">
        <v>0</v>
      </c>
      <c r="V3747" s="7" t="n">
        <v>0.0591</v>
      </c>
      <c r="W3747" s="7"/>
    </row>
    <row r="3748" customFormat="false" ht="15" hidden="false" customHeight="false" outlineLevel="0" collapsed="false">
      <c r="A3748" s="7" t="s">
        <v>3864</v>
      </c>
      <c r="B3748" s="7" t="s">
        <v>101</v>
      </c>
      <c r="C3748" s="7" t="n">
        <v>65</v>
      </c>
      <c r="D3748" s="7" t="s">
        <v>104</v>
      </c>
      <c r="E3748" s="7" t="n">
        <v>329</v>
      </c>
      <c r="F3748" s="7" t="n">
        <v>4</v>
      </c>
      <c r="G3748" s="14" t="n">
        <v>9395.6</v>
      </c>
      <c r="H3748" s="14" t="n">
        <v>69116.63</v>
      </c>
      <c r="I3748" s="14" t="n">
        <v>0</v>
      </c>
      <c r="J3748" s="14" t="n">
        <v>0</v>
      </c>
      <c r="K3748" s="14" t="n">
        <v>0</v>
      </c>
      <c r="L3748" s="14" t="n">
        <v>0</v>
      </c>
      <c r="M3748" s="14" t="n">
        <v>8200</v>
      </c>
      <c r="N3748" s="14" t="n">
        <v>62.9</v>
      </c>
      <c r="O3748" s="14" t="n">
        <v>846.68</v>
      </c>
      <c r="P3748" s="7" t="n">
        <v>1</v>
      </c>
      <c r="Q3748" s="7" t="n">
        <v>79</v>
      </c>
      <c r="R3748" s="7" t="n">
        <v>0</v>
      </c>
      <c r="S3748" s="7" t="n">
        <v>0.735</v>
      </c>
      <c r="T3748" s="7" t="n">
        <v>1</v>
      </c>
      <c r="U3748" s="7" t="n">
        <v>0</v>
      </c>
      <c r="V3748" s="7" t="n">
        <v>0.0179</v>
      </c>
      <c r="W3748" s="7"/>
    </row>
    <row r="3749" customFormat="false" ht="15" hidden="false" customHeight="false" outlineLevel="0" collapsed="false">
      <c r="A3749" s="7" t="s">
        <v>3865</v>
      </c>
      <c r="B3749" s="7" t="s">
        <v>101</v>
      </c>
      <c r="C3749" s="7" t="n">
        <v>76</v>
      </c>
      <c r="D3749" s="7" t="s">
        <v>104</v>
      </c>
      <c r="E3749" s="7" t="n">
        <v>124</v>
      </c>
      <c r="F3749" s="7" t="n">
        <v>3</v>
      </c>
      <c r="G3749" s="14" t="n">
        <v>3609.36</v>
      </c>
      <c r="H3749" s="14" t="n">
        <v>0</v>
      </c>
      <c r="I3749" s="14" t="n">
        <v>44300</v>
      </c>
      <c r="J3749" s="14" t="n">
        <v>210723.12</v>
      </c>
      <c r="K3749" s="14" t="n">
        <v>0</v>
      </c>
      <c r="L3749" s="14" t="n">
        <v>0</v>
      </c>
      <c r="M3749" s="14"/>
      <c r="N3749" s="14"/>
      <c r="O3749" s="14" t="n">
        <v>0</v>
      </c>
      <c r="P3749" s="7" t="n">
        <v>5</v>
      </c>
      <c r="Q3749" s="7" t="n">
        <v>36</v>
      </c>
      <c r="R3749" s="7" t="n">
        <v>4</v>
      </c>
      <c r="S3749" s="7" t="n">
        <v>0.275</v>
      </c>
      <c r="T3749" s="7" t="n">
        <v>0</v>
      </c>
      <c r="U3749" s="7" t="n">
        <v>0</v>
      </c>
      <c r="V3749" s="7" t="n">
        <v>0.031</v>
      </c>
      <c r="W3749" s="7"/>
    </row>
    <row r="3750" customFormat="false" ht="15" hidden="false" customHeight="false" outlineLevel="0" collapsed="false">
      <c r="A3750" s="7" t="s">
        <v>3866</v>
      </c>
      <c r="B3750" s="7" t="s">
        <v>108</v>
      </c>
      <c r="C3750" s="7" t="n">
        <v>55</v>
      </c>
      <c r="D3750" s="7" t="s">
        <v>102</v>
      </c>
      <c r="E3750" s="7" t="n">
        <v>130</v>
      </c>
      <c r="F3750" s="7" t="n">
        <v>3</v>
      </c>
      <c r="G3750" s="14" t="n">
        <v>2967.89</v>
      </c>
      <c r="H3750" s="14" t="n">
        <v>22264.39</v>
      </c>
      <c r="I3750" s="14" t="n">
        <v>0</v>
      </c>
      <c r="J3750" s="14" t="n">
        <v>0</v>
      </c>
      <c r="K3750" s="14" t="n">
        <v>229800</v>
      </c>
      <c r="L3750" s="14" t="n">
        <v>0</v>
      </c>
      <c r="M3750" s="14"/>
      <c r="N3750" s="14"/>
      <c r="O3750" s="14" t="n">
        <v>0</v>
      </c>
      <c r="P3750" s="7" t="n">
        <v>24</v>
      </c>
      <c r="Q3750" s="7" t="n">
        <v>16</v>
      </c>
      <c r="R3750" s="7" t="n">
        <v>0</v>
      </c>
      <c r="S3750" s="7" t="n">
        <v>0.453</v>
      </c>
      <c r="T3750" s="7" t="n">
        <v>0</v>
      </c>
      <c r="U3750" s="7" t="n">
        <v>0</v>
      </c>
      <c r="V3750" s="7" t="n">
        <v>0.0848</v>
      </c>
      <c r="W3750" s="7"/>
    </row>
    <row r="3751" customFormat="false" ht="15" hidden="false" customHeight="false" outlineLevel="0" collapsed="false">
      <c r="A3751" s="7" t="s">
        <v>3867</v>
      </c>
      <c r="B3751" s="7" t="s">
        <v>106</v>
      </c>
      <c r="C3751" s="7" t="n">
        <v>70</v>
      </c>
      <c r="D3751" s="7" t="s">
        <v>102</v>
      </c>
      <c r="E3751" s="7" t="n">
        <v>167</v>
      </c>
      <c r="F3751" s="7" t="n">
        <v>1</v>
      </c>
      <c r="G3751" s="14" t="n">
        <v>3601.76</v>
      </c>
      <c r="H3751" s="14" t="n">
        <v>0</v>
      </c>
      <c r="I3751" s="14" t="n">
        <v>0</v>
      </c>
      <c r="J3751" s="14" t="n">
        <v>0</v>
      </c>
      <c r="K3751" s="14" t="n">
        <v>0</v>
      </c>
      <c r="L3751" s="14" t="n">
        <v>0</v>
      </c>
      <c r="M3751" s="14"/>
      <c r="N3751" s="14"/>
      <c r="O3751" s="14" t="n">
        <v>0</v>
      </c>
      <c r="P3751" s="7" t="n">
        <v>6</v>
      </c>
      <c r="Q3751" s="7" t="n">
        <v>18</v>
      </c>
      <c r="R3751" s="7" t="n">
        <v>0</v>
      </c>
      <c r="S3751" s="7" t="n">
        <v>0.553</v>
      </c>
      <c r="T3751" s="7" t="n">
        <v>0</v>
      </c>
      <c r="U3751" s="7" t="n">
        <v>0</v>
      </c>
      <c r="V3751" s="7" t="n">
        <v>0.0789</v>
      </c>
      <c r="W3751" s="7"/>
    </row>
    <row r="3752" customFormat="false" ht="15" hidden="false" customHeight="false" outlineLevel="0" collapsed="false">
      <c r="A3752" s="7" t="s">
        <v>3868</v>
      </c>
      <c r="B3752" s="7" t="s">
        <v>128</v>
      </c>
      <c r="C3752" s="7" t="n">
        <v>52</v>
      </c>
      <c r="D3752" s="7" t="s">
        <v>102</v>
      </c>
      <c r="E3752" s="7" t="n">
        <v>81</v>
      </c>
      <c r="F3752" s="7" t="n">
        <v>5</v>
      </c>
      <c r="G3752" s="14" t="n">
        <v>7349.35</v>
      </c>
      <c r="H3752" s="14" t="n">
        <v>0</v>
      </c>
      <c r="I3752" s="14" t="n">
        <v>45200</v>
      </c>
      <c r="J3752" s="14" t="n">
        <v>45652.14</v>
      </c>
      <c r="K3752" s="14" t="n">
        <v>293100</v>
      </c>
      <c r="L3752" s="14" t="n">
        <v>0</v>
      </c>
      <c r="M3752" s="14" t="n">
        <v>13400</v>
      </c>
      <c r="N3752" s="14" t="n">
        <v>52.5</v>
      </c>
      <c r="O3752" s="14" t="n">
        <v>378.11</v>
      </c>
      <c r="P3752" s="7" t="n">
        <v>14</v>
      </c>
      <c r="Q3752" s="7" t="n">
        <v>13</v>
      </c>
      <c r="R3752" s="7" t="n">
        <v>5</v>
      </c>
      <c r="S3752" s="7" t="n">
        <v>0.686</v>
      </c>
      <c r="T3752" s="7" t="n">
        <v>0</v>
      </c>
      <c r="U3752" s="7" t="n">
        <v>0</v>
      </c>
      <c r="V3752" s="7" t="n">
        <v>0.0514</v>
      </c>
      <c r="W3752" s="7"/>
    </row>
    <row r="3753" customFormat="false" ht="15" hidden="false" customHeight="false" outlineLevel="0" collapsed="false">
      <c r="A3753" s="7" t="s">
        <v>3869</v>
      </c>
      <c r="B3753" s="7" t="s">
        <v>108</v>
      </c>
      <c r="C3753" s="7" t="n">
        <v>88</v>
      </c>
      <c r="D3753" s="7" t="s">
        <v>102</v>
      </c>
      <c r="E3753" s="7" t="n">
        <v>271</v>
      </c>
      <c r="F3753" s="7" t="n">
        <v>4</v>
      </c>
      <c r="G3753" s="14" t="n">
        <v>9062.9</v>
      </c>
      <c r="H3753" s="14" t="n">
        <v>70317.36</v>
      </c>
      <c r="I3753" s="14" t="n">
        <v>30500</v>
      </c>
      <c r="J3753" s="14" t="n">
        <v>23225.38</v>
      </c>
      <c r="K3753" s="14" t="n">
        <v>0</v>
      </c>
      <c r="L3753" s="14" t="n">
        <v>0</v>
      </c>
      <c r="M3753" s="14"/>
      <c r="N3753" s="14"/>
      <c r="O3753" s="14" t="n">
        <v>0</v>
      </c>
      <c r="P3753" s="7" t="n">
        <v>7</v>
      </c>
      <c r="Q3753" s="7" t="n">
        <v>19</v>
      </c>
      <c r="R3753" s="7" t="n">
        <v>5</v>
      </c>
      <c r="S3753" s="7" t="n">
        <v>0.313</v>
      </c>
      <c r="T3753" s="7" t="n">
        <v>0</v>
      </c>
      <c r="U3753" s="7" t="n">
        <v>0</v>
      </c>
      <c r="V3753" s="7" t="n">
        <v>0.0634</v>
      </c>
      <c r="W3753" s="7"/>
    </row>
    <row r="3754" customFormat="false" ht="15" hidden="false" customHeight="false" outlineLevel="0" collapsed="false">
      <c r="A3754" s="7" t="s">
        <v>3870</v>
      </c>
      <c r="B3754" s="7" t="s">
        <v>101</v>
      </c>
      <c r="C3754" s="7" t="n">
        <v>51</v>
      </c>
      <c r="D3754" s="7" t="s">
        <v>104</v>
      </c>
      <c r="E3754" s="7" t="n">
        <v>41</v>
      </c>
      <c r="F3754" s="7" t="n">
        <v>2</v>
      </c>
      <c r="G3754" s="14" t="n">
        <v>5658.34</v>
      </c>
      <c r="H3754" s="14" t="n">
        <v>0</v>
      </c>
      <c r="I3754" s="14" t="n">
        <v>0</v>
      </c>
      <c r="J3754" s="14" t="n">
        <v>0</v>
      </c>
      <c r="K3754" s="14" t="n">
        <v>0</v>
      </c>
      <c r="L3754" s="14" t="n">
        <v>0</v>
      </c>
      <c r="M3754" s="14" t="n">
        <v>20800</v>
      </c>
      <c r="N3754" s="14" t="n">
        <v>45.6</v>
      </c>
      <c r="O3754" s="14" t="n">
        <v>287.15</v>
      </c>
      <c r="P3754" s="7" t="n">
        <v>35</v>
      </c>
      <c r="Q3754" s="7" t="n">
        <v>16</v>
      </c>
      <c r="R3754" s="7" t="n">
        <v>0</v>
      </c>
      <c r="S3754" s="7" t="n">
        <v>0.813</v>
      </c>
      <c r="T3754" s="7" t="n">
        <v>0</v>
      </c>
      <c r="U3754" s="7" t="n">
        <v>0</v>
      </c>
      <c r="V3754" s="7" t="n">
        <v>0.0306</v>
      </c>
      <c r="W3754" s="7"/>
    </row>
    <row r="3755" customFormat="false" ht="15" hidden="false" customHeight="false" outlineLevel="0" collapsed="false">
      <c r="A3755" s="7" t="s">
        <v>3871</v>
      </c>
      <c r="B3755" s="7" t="s">
        <v>108</v>
      </c>
      <c r="C3755" s="7" t="n">
        <v>29</v>
      </c>
      <c r="D3755" s="7" t="s">
        <v>102</v>
      </c>
      <c r="E3755" s="7" t="n">
        <v>37</v>
      </c>
      <c r="F3755" s="7" t="n">
        <v>3</v>
      </c>
      <c r="G3755" s="14" t="n">
        <v>5804.98</v>
      </c>
      <c r="H3755" s="14" t="n">
        <v>20007.93</v>
      </c>
      <c r="I3755" s="14" t="n">
        <v>0</v>
      </c>
      <c r="J3755" s="14" t="n">
        <v>0</v>
      </c>
      <c r="K3755" s="14" t="n">
        <v>0</v>
      </c>
      <c r="L3755" s="14" t="n">
        <v>0</v>
      </c>
      <c r="M3755" s="14" t="n">
        <v>7800</v>
      </c>
      <c r="N3755" s="14" t="n">
        <v>54.8</v>
      </c>
      <c r="O3755" s="14" t="n">
        <v>455</v>
      </c>
      <c r="P3755" s="7" t="n">
        <v>38</v>
      </c>
      <c r="Q3755" s="7" t="n">
        <v>20</v>
      </c>
      <c r="R3755" s="7" t="n">
        <v>8</v>
      </c>
      <c r="S3755" s="7" t="n">
        <v>0.913</v>
      </c>
      <c r="T3755" s="7" t="n">
        <v>0</v>
      </c>
      <c r="U3755" s="7" t="n">
        <v>0</v>
      </c>
      <c r="V3755" s="7" t="n">
        <v>0.0998</v>
      </c>
      <c r="W3755" s="7"/>
    </row>
    <row r="3756" customFormat="false" ht="15" hidden="false" customHeight="false" outlineLevel="0" collapsed="false">
      <c r="A3756" s="7" t="s">
        <v>3872</v>
      </c>
      <c r="B3756" s="7" t="s">
        <v>108</v>
      </c>
      <c r="C3756" s="7" t="n">
        <v>40</v>
      </c>
      <c r="D3756" s="7" t="s">
        <v>104</v>
      </c>
      <c r="E3756" s="7" t="n">
        <v>74</v>
      </c>
      <c r="F3756" s="7" t="n">
        <v>4</v>
      </c>
      <c r="G3756" s="14" t="n">
        <v>7526.84</v>
      </c>
      <c r="H3756" s="14" t="n">
        <v>8923.72</v>
      </c>
      <c r="I3756" s="14" t="n">
        <v>0</v>
      </c>
      <c r="J3756" s="14" t="n">
        <v>0</v>
      </c>
      <c r="K3756" s="14" t="n">
        <v>0</v>
      </c>
      <c r="L3756" s="14" t="n">
        <v>10290</v>
      </c>
      <c r="M3756" s="14"/>
      <c r="N3756" s="14"/>
      <c r="O3756" s="14" t="n">
        <v>0</v>
      </c>
      <c r="P3756" s="7" t="n">
        <v>3</v>
      </c>
      <c r="Q3756" s="7" t="n">
        <v>34</v>
      </c>
      <c r="R3756" s="7" t="n">
        <v>10</v>
      </c>
      <c r="S3756" s="7" t="n">
        <v>0.696</v>
      </c>
      <c r="T3756" s="7" t="n">
        <v>0</v>
      </c>
      <c r="U3756" s="7" t="n">
        <v>0</v>
      </c>
      <c r="V3756" s="7" t="n">
        <v>0.017</v>
      </c>
      <c r="W3756" s="7"/>
    </row>
    <row r="3757" customFormat="false" ht="15" hidden="false" customHeight="false" outlineLevel="0" collapsed="false">
      <c r="A3757" s="7" t="s">
        <v>3873</v>
      </c>
      <c r="B3757" s="7" t="s">
        <v>101</v>
      </c>
      <c r="C3757" s="7" t="n">
        <v>64</v>
      </c>
      <c r="D3757" s="7" t="s">
        <v>102</v>
      </c>
      <c r="E3757" s="7" t="n">
        <v>209</v>
      </c>
      <c r="F3757" s="7" t="n">
        <v>4</v>
      </c>
      <c r="G3757" s="14" t="n">
        <v>4137.95</v>
      </c>
      <c r="H3757" s="14" t="n">
        <v>24908.25</v>
      </c>
      <c r="I3757" s="14" t="n">
        <v>166000</v>
      </c>
      <c r="J3757" s="14" t="n">
        <v>0</v>
      </c>
      <c r="K3757" s="14" t="n">
        <v>0</v>
      </c>
      <c r="L3757" s="14" t="n">
        <v>0</v>
      </c>
      <c r="M3757" s="14" t="n">
        <v>10700</v>
      </c>
      <c r="N3757" s="14" t="n">
        <v>18.6</v>
      </c>
      <c r="O3757" s="14" t="n">
        <v>0</v>
      </c>
      <c r="P3757" s="7" t="n">
        <v>119</v>
      </c>
      <c r="Q3757" s="7" t="n">
        <v>0</v>
      </c>
      <c r="R3757" s="7" t="n">
        <v>0</v>
      </c>
      <c r="S3757" s="7"/>
      <c r="T3757" s="7" t="n">
        <v>0</v>
      </c>
      <c r="U3757" s="7" t="n">
        <v>1</v>
      </c>
      <c r="V3757" s="7" t="n">
        <v>0.1864</v>
      </c>
      <c r="W3757" s="7"/>
    </row>
    <row r="3758" customFormat="false" ht="15" hidden="false" customHeight="false" outlineLevel="0" collapsed="false">
      <c r="A3758" s="7" t="s">
        <v>3874</v>
      </c>
      <c r="B3758" s="7" t="s">
        <v>101</v>
      </c>
      <c r="C3758" s="7" t="n">
        <v>31</v>
      </c>
      <c r="D3758" s="7" t="s">
        <v>104</v>
      </c>
      <c r="E3758" s="7" t="n">
        <v>28</v>
      </c>
      <c r="F3758" s="7" t="n">
        <v>3</v>
      </c>
      <c r="G3758" s="14" t="n">
        <v>3987.26</v>
      </c>
      <c r="H3758" s="14" t="n">
        <v>196889.1</v>
      </c>
      <c r="I3758" s="14" t="n">
        <v>0</v>
      </c>
      <c r="J3758" s="14" t="n">
        <v>0</v>
      </c>
      <c r="K3758" s="14" t="n">
        <v>0</v>
      </c>
      <c r="L3758" s="14" t="n">
        <v>0</v>
      </c>
      <c r="M3758" s="14" t="n">
        <v>27700</v>
      </c>
      <c r="N3758" s="14" t="n">
        <v>13.1</v>
      </c>
      <c r="O3758" s="14" t="n">
        <v>1842.76</v>
      </c>
      <c r="P3758" s="7" t="n">
        <v>22</v>
      </c>
      <c r="Q3758" s="7" t="n">
        <v>29</v>
      </c>
      <c r="R3758" s="7" t="n">
        <v>7</v>
      </c>
      <c r="S3758" s="7" t="n">
        <v>0.843</v>
      </c>
      <c r="T3758" s="7" t="n">
        <v>1</v>
      </c>
      <c r="U3758" s="7" t="n">
        <v>0</v>
      </c>
      <c r="V3758" s="7" t="n">
        <v>0.0572</v>
      </c>
      <c r="W3758" s="7"/>
    </row>
    <row r="3759" customFormat="false" ht="15" hidden="false" customHeight="false" outlineLevel="0" collapsed="false">
      <c r="A3759" s="7" t="s">
        <v>3875</v>
      </c>
      <c r="B3759" s="7" t="s">
        <v>128</v>
      </c>
      <c r="C3759" s="7" t="n">
        <v>33</v>
      </c>
      <c r="D3759" s="7" t="s">
        <v>104</v>
      </c>
      <c r="E3759" s="7" t="n">
        <v>118</v>
      </c>
      <c r="F3759" s="7" t="n">
        <v>3</v>
      </c>
      <c r="G3759" s="14" t="n">
        <v>3691.11</v>
      </c>
      <c r="H3759" s="14" t="n">
        <v>52458.26</v>
      </c>
      <c r="I3759" s="14" t="n">
        <v>0</v>
      </c>
      <c r="J3759" s="14" t="n">
        <v>0</v>
      </c>
      <c r="K3759" s="14" t="n">
        <v>0</v>
      </c>
      <c r="L3759" s="14" t="n">
        <v>0</v>
      </c>
      <c r="M3759" s="14" t="n">
        <v>7500</v>
      </c>
      <c r="N3759" s="14" t="n">
        <v>24.1</v>
      </c>
      <c r="O3759" s="14" t="n">
        <v>367.93</v>
      </c>
      <c r="P3759" s="7" t="n">
        <v>4</v>
      </c>
      <c r="Q3759" s="7" t="n">
        <v>20</v>
      </c>
      <c r="R3759" s="7" t="n">
        <v>11</v>
      </c>
      <c r="S3759" s="7" t="n">
        <v>0.774</v>
      </c>
      <c r="T3759" s="7" t="n">
        <v>0</v>
      </c>
      <c r="U3759" s="7" t="n">
        <v>0</v>
      </c>
      <c r="V3759" s="7" t="n">
        <v>0.0269</v>
      </c>
      <c r="W3759" s="7"/>
    </row>
    <row r="3760" customFormat="false" ht="15" hidden="false" customHeight="false" outlineLevel="0" collapsed="false">
      <c r="A3760" s="7" t="s">
        <v>3876</v>
      </c>
      <c r="B3760" s="7" t="s">
        <v>101</v>
      </c>
      <c r="C3760" s="7" t="n">
        <v>47</v>
      </c>
      <c r="D3760" s="7" t="s">
        <v>102</v>
      </c>
      <c r="E3760" s="7" t="n">
        <v>107</v>
      </c>
      <c r="F3760" s="7" t="n">
        <v>3</v>
      </c>
      <c r="G3760" s="14" t="n">
        <v>8885.11</v>
      </c>
      <c r="H3760" s="14" t="n">
        <v>47402.59</v>
      </c>
      <c r="I3760" s="14" t="n">
        <v>0</v>
      </c>
      <c r="J3760" s="14" t="n">
        <v>0</v>
      </c>
      <c r="K3760" s="14" t="n">
        <v>695800</v>
      </c>
      <c r="L3760" s="14" t="n">
        <v>0</v>
      </c>
      <c r="M3760" s="14"/>
      <c r="N3760" s="14"/>
      <c r="O3760" s="14" t="n">
        <v>0</v>
      </c>
      <c r="P3760" s="7" t="n">
        <v>134</v>
      </c>
      <c r="Q3760" s="7" t="n">
        <v>0</v>
      </c>
      <c r="R3760" s="7" t="n">
        <v>0</v>
      </c>
      <c r="S3760" s="7"/>
      <c r="T3760" s="7" t="n">
        <v>1</v>
      </c>
      <c r="U3760" s="7" t="n">
        <v>1</v>
      </c>
      <c r="V3760" s="7" t="n">
        <v>0.4869</v>
      </c>
      <c r="W3760" s="7"/>
    </row>
    <row r="3761" customFormat="false" ht="15" hidden="false" customHeight="false" outlineLevel="0" collapsed="false">
      <c r="A3761" s="7" t="s">
        <v>3877</v>
      </c>
      <c r="B3761" s="7" t="s">
        <v>106</v>
      </c>
      <c r="C3761" s="7" t="n">
        <v>32</v>
      </c>
      <c r="D3761" s="7" t="s">
        <v>104</v>
      </c>
      <c r="E3761" s="7" t="n">
        <v>37</v>
      </c>
      <c r="F3761" s="7" t="n">
        <v>2</v>
      </c>
      <c r="G3761" s="14" t="n">
        <v>2351.82</v>
      </c>
      <c r="H3761" s="14" t="n">
        <v>766.27</v>
      </c>
      <c r="I3761" s="14" t="n">
        <v>0</v>
      </c>
      <c r="J3761" s="14" t="n">
        <v>0</v>
      </c>
      <c r="K3761" s="14" t="n">
        <v>0</v>
      </c>
      <c r="L3761" s="14" t="n">
        <v>0</v>
      </c>
      <c r="M3761" s="14"/>
      <c r="N3761" s="14"/>
      <c r="O3761" s="14" t="n">
        <v>0</v>
      </c>
      <c r="P3761" s="7" t="n">
        <v>11</v>
      </c>
      <c r="Q3761" s="7" t="n">
        <v>33</v>
      </c>
      <c r="R3761" s="7" t="n">
        <v>16</v>
      </c>
      <c r="S3761" s="7" t="n">
        <v>0.871</v>
      </c>
      <c r="T3761" s="7" t="n">
        <v>0</v>
      </c>
      <c r="U3761" s="7" t="n">
        <v>0</v>
      </c>
      <c r="V3761" s="7" t="n">
        <v>0.0374</v>
      </c>
      <c r="W3761" s="7"/>
    </row>
    <row r="3762" customFormat="false" ht="15" hidden="false" customHeight="false" outlineLevel="0" collapsed="false">
      <c r="A3762" s="7" t="s">
        <v>3878</v>
      </c>
      <c r="B3762" s="7" t="s">
        <v>101</v>
      </c>
      <c r="C3762" s="7" t="n">
        <v>43</v>
      </c>
      <c r="D3762" s="7" t="s">
        <v>102</v>
      </c>
      <c r="E3762" s="7" t="n">
        <v>29</v>
      </c>
      <c r="F3762" s="7" t="n">
        <v>2</v>
      </c>
      <c r="G3762" s="14" t="n">
        <v>8104.7</v>
      </c>
      <c r="H3762" s="14" t="n">
        <v>59623.34</v>
      </c>
      <c r="I3762" s="14" t="n">
        <v>0</v>
      </c>
      <c r="J3762" s="14" t="n">
        <v>0</v>
      </c>
      <c r="K3762" s="14" t="n">
        <v>0</v>
      </c>
      <c r="L3762" s="14" t="n">
        <v>0</v>
      </c>
      <c r="M3762" s="14"/>
      <c r="N3762" s="14"/>
      <c r="O3762" s="14" t="n">
        <v>0</v>
      </c>
      <c r="P3762" s="7" t="n">
        <v>68</v>
      </c>
      <c r="Q3762" s="7" t="n">
        <v>5</v>
      </c>
      <c r="R3762" s="7" t="n">
        <v>5</v>
      </c>
      <c r="S3762" s="7" t="n">
        <v>0.875</v>
      </c>
      <c r="T3762" s="7" t="n">
        <v>0</v>
      </c>
      <c r="U3762" s="7" t="n">
        <v>0</v>
      </c>
      <c r="V3762" s="7" t="n">
        <v>0.2083</v>
      </c>
      <c r="W3762" s="7"/>
    </row>
    <row r="3763" customFormat="false" ht="15" hidden="false" customHeight="false" outlineLevel="0" collapsed="false">
      <c r="A3763" s="7" t="s">
        <v>3879</v>
      </c>
      <c r="B3763" s="7" t="s">
        <v>101</v>
      </c>
      <c r="C3763" s="7" t="n">
        <v>51</v>
      </c>
      <c r="D3763" s="7" t="s">
        <v>102</v>
      </c>
      <c r="E3763" s="7" t="n">
        <v>142</v>
      </c>
      <c r="F3763" s="7" t="n">
        <v>3</v>
      </c>
      <c r="G3763" s="14" t="n">
        <v>5278.71</v>
      </c>
      <c r="H3763" s="14" t="n">
        <v>74247.87</v>
      </c>
      <c r="I3763" s="14" t="n">
        <v>0</v>
      </c>
      <c r="J3763" s="14" t="n">
        <v>0</v>
      </c>
      <c r="K3763" s="14" t="n">
        <v>217600</v>
      </c>
      <c r="L3763" s="14" t="n">
        <v>0</v>
      </c>
      <c r="M3763" s="14"/>
      <c r="N3763" s="14"/>
      <c r="O3763" s="14" t="n">
        <v>0</v>
      </c>
      <c r="P3763" s="7" t="n">
        <v>10</v>
      </c>
      <c r="Q3763" s="7" t="n">
        <v>24</v>
      </c>
      <c r="R3763" s="7" t="n">
        <v>10</v>
      </c>
      <c r="S3763" s="7" t="n">
        <v>1</v>
      </c>
      <c r="T3763" s="7" t="n">
        <v>0</v>
      </c>
      <c r="U3763" s="7" t="n">
        <v>0</v>
      </c>
      <c r="V3763" s="7" t="n">
        <v>0.0941</v>
      </c>
      <c r="W3763" s="7"/>
    </row>
    <row r="3764" customFormat="false" ht="15" hidden="false" customHeight="false" outlineLevel="0" collapsed="false">
      <c r="A3764" s="7" t="s">
        <v>3880</v>
      </c>
      <c r="B3764" s="7" t="s">
        <v>108</v>
      </c>
      <c r="C3764" s="7" t="n">
        <v>26</v>
      </c>
      <c r="D3764" s="7" t="s">
        <v>102</v>
      </c>
      <c r="E3764" s="7" t="n">
        <v>51</v>
      </c>
      <c r="F3764" s="7" t="n">
        <v>1</v>
      </c>
      <c r="G3764" s="14" t="n">
        <v>3452.18</v>
      </c>
      <c r="H3764" s="14" t="n">
        <v>0</v>
      </c>
      <c r="I3764" s="14" t="n">
        <v>0</v>
      </c>
      <c r="J3764" s="14" t="n">
        <v>0</v>
      </c>
      <c r="K3764" s="14" t="n">
        <v>0</v>
      </c>
      <c r="L3764" s="14" t="n">
        <v>0</v>
      </c>
      <c r="M3764" s="14"/>
      <c r="N3764" s="14"/>
      <c r="O3764" s="14" t="n">
        <v>0</v>
      </c>
      <c r="P3764" s="7" t="n">
        <v>1</v>
      </c>
      <c r="Q3764" s="7" t="n">
        <v>13</v>
      </c>
      <c r="R3764" s="7" t="n">
        <v>18</v>
      </c>
      <c r="S3764" s="7" t="n">
        <v>0.784</v>
      </c>
      <c r="T3764" s="7" t="n">
        <v>0</v>
      </c>
      <c r="U3764" s="7" t="n">
        <v>0</v>
      </c>
      <c r="V3764" s="7" t="n">
        <v>0.0863</v>
      </c>
      <c r="W3764" s="7"/>
    </row>
    <row r="3765" customFormat="false" ht="15" hidden="false" customHeight="false" outlineLevel="0" collapsed="false">
      <c r="A3765" s="7" t="s">
        <v>3881</v>
      </c>
      <c r="B3765" s="7" t="s">
        <v>128</v>
      </c>
      <c r="C3765" s="7" t="n">
        <v>28</v>
      </c>
      <c r="D3765" s="7" t="s">
        <v>102</v>
      </c>
      <c r="E3765" s="7" t="n">
        <v>36</v>
      </c>
      <c r="F3765" s="7" t="n">
        <v>4</v>
      </c>
      <c r="G3765" s="14" t="n">
        <v>2322.11</v>
      </c>
      <c r="H3765" s="14" t="n">
        <v>4026.58</v>
      </c>
      <c r="I3765" s="14" t="n">
        <v>0</v>
      </c>
      <c r="J3765" s="14" t="n">
        <v>9848.96</v>
      </c>
      <c r="K3765" s="14" t="n">
        <v>0</v>
      </c>
      <c r="L3765" s="14" t="n">
        <v>3630</v>
      </c>
      <c r="M3765" s="14"/>
      <c r="N3765" s="14"/>
      <c r="O3765" s="14" t="n">
        <v>0</v>
      </c>
      <c r="P3765" s="7" t="n">
        <v>372</v>
      </c>
      <c r="Q3765" s="7" t="n">
        <v>0</v>
      </c>
      <c r="R3765" s="7" t="n">
        <v>0</v>
      </c>
      <c r="S3765" s="7"/>
      <c r="T3765" s="7" t="n">
        <v>1</v>
      </c>
      <c r="U3765" s="7" t="n">
        <v>0</v>
      </c>
      <c r="V3765" s="7" t="n">
        <v>0.3417</v>
      </c>
      <c r="W3765" s="7"/>
    </row>
    <row r="3766" customFormat="false" ht="15" hidden="false" customHeight="false" outlineLevel="0" collapsed="false">
      <c r="A3766" s="7" t="s">
        <v>3882</v>
      </c>
      <c r="B3766" s="7" t="s">
        <v>108</v>
      </c>
      <c r="C3766" s="7" t="n">
        <v>50</v>
      </c>
      <c r="D3766" s="7" t="s">
        <v>102</v>
      </c>
      <c r="E3766" s="7" t="n">
        <v>72</v>
      </c>
      <c r="F3766" s="7" t="n">
        <v>4</v>
      </c>
      <c r="G3766" s="14" t="n">
        <v>4605.88</v>
      </c>
      <c r="H3766" s="14" t="n">
        <v>6269.59</v>
      </c>
      <c r="I3766" s="14" t="n">
        <v>9500</v>
      </c>
      <c r="J3766" s="14" t="n">
        <v>0</v>
      </c>
      <c r="K3766" s="14" t="n">
        <v>155300</v>
      </c>
      <c r="L3766" s="14" t="n">
        <v>0</v>
      </c>
      <c r="M3766" s="14"/>
      <c r="N3766" s="14"/>
      <c r="O3766" s="14" t="n">
        <v>0</v>
      </c>
      <c r="P3766" s="7" t="n">
        <v>5</v>
      </c>
      <c r="Q3766" s="7" t="n">
        <v>14</v>
      </c>
      <c r="R3766" s="7" t="n">
        <v>15</v>
      </c>
      <c r="S3766" s="7" t="n">
        <v>0.81</v>
      </c>
      <c r="T3766" s="7" t="n">
        <v>1</v>
      </c>
      <c r="U3766" s="7" t="n">
        <v>0</v>
      </c>
      <c r="V3766" s="7" t="n">
        <v>0.0855</v>
      </c>
      <c r="W3766" s="7"/>
    </row>
    <row r="3767" customFormat="false" ht="15" hidden="false" customHeight="false" outlineLevel="0" collapsed="false">
      <c r="A3767" s="7" t="s">
        <v>3883</v>
      </c>
      <c r="B3767" s="7" t="s">
        <v>108</v>
      </c>
      <c r="C3767" s="7" t="n">
        <v>52</v>
      </c>
      <c r="D3767" s="7" t="s">
        <v>102</v>
      </c>
      <c r="E3767" s="7" t="n">
        <v>153</v>
      </c>
      <c r="F3767" s="7" t="n">
        <v>4</v>
      </c>
      <c r="G3767" s="14" t="n">
        <v>17026.25</v>
      </c>
      <c r="H3767" s="14" t="n">
        <v>169034.48</v>
      </c>
      <c r="I3767" s="14" t="n">
        <v>0</v>
      </c>
      <c r="J3767" s="14" t="n">
        <v>290440.75</v>
      </c>
      <c r="K3767" s="14" t="n">
        <v>0</v>
      </c>
      <c r="L3767" s="14" t="n">
        <v>0</v>
      </c>
      <c r="M3767" s="14"/>
      <c r="N3767" s="14"/>
      <c r="O3767" s="14" t="n">
        <v>0</v>
      </c>
      <c r="P3767" s="7" t="n">
        <v>4</v>
      </c>
      <c r="Q3767" s="7" t="n">
        <v>26</v>
      </c>
      <c r="R3767" s="7" t="n">
        <v>9</v>
      </c>
      <c r="S3767" s="7" t="n">
        <v>0.639</v>
      </c>
      <c r="T3767" s="7" t="n">
        <v>0</v>
      </c>
      <c r="U3767" s="7" t="n">
        <v>0</v>
      </c>
      <c r="V3767" s="7" t="n">
        <v>0.0366</v>
      </c>
      <c r="W3767" s="7"/>
    </row>
    <row r="3768" customFormat="false" ht="15" hidden="false" customHeight="false" outlineLevel="0" collapsed="false">
      <c r="A3768" s="7" t="s">
        <v>3884</v>
      </c>
      <c r="B3768" s="7" t="s">
        <v>101</v>
      </c>
      <c r="C3768" s="7" t="n">
        <v>68</v>
      </c>
      <c r="D3768" s="7" t="s">
        <v>102</v>
      </c>
      <c r="E3768" s="7" t="n">
        <v>82</v>
      </c>
      <c r="F3768" s="7" t="n">
        <v>3</v>
      </c>
      <c r="G3768" s="14" t="n">
        <v>3698.89</v>
      </c>
      <c r="H3768" s="14" t="n">
        <v>27511.92</v>
      </c>
      <c r="I3768" s="14" t="n">
        <v>0</v>
      </c>
      <c r="J3768" s="14" t="n">
        <v>0</v>
      </c>
      <c r="K3768" s="14" t="n">
        <v>99100</v>
      </c>
      <c r="L3768" s="14" t="n">
        <v>0</v>
      </c>
      <c r="M3768" s="14"/>
      <c r="N3768" s="14"/>
      <c r="O3768" s="14" t="n">
        <v>0</v>
      </c>
      <c r="P3768" s="7" t="n">
        <v>5</v>
      </c>
      <c r="Q3768" s="7" t="n">
        <v>23</v>
      </c>
      <c r="R3768" s="7" t="n">
        <v>3</v>
      </c>
      <c r="S3768" s="7" t="n">
        <v>0.325</v>
      </c>
      <c r="T3768" s="7" t="n">
        <v>0</v>
      </c>
      <c r="U3768" s="7" t="n">
        <v>0</v>
      </c>
      <c r="V3768" s="7" t="n">
        <v>0.0889</v>
      </c>
      <c r="W3768" s="7"/>
    </row>
    <row r="3769" customFormat="false" ht="15" hidden="false" customHeight="false" outlineLevel="0" collapsed="false">
      <c r="A3769" s="7" t="s">
        <v>3885</v>
      </c>
      <c r="B3769" s="7" t="s">
        <v>106</v>
      </c>
      <c r="C3769" s="7" t="n">
        <v>28</v>
      </c>
      <c r="D3769" s="7" t="s">
        <v>104</v>
      </c>
      <c r="E3769" s="7" t="n">
        <v>26</v>
      </c>
      <c r="F3769" s="7" t="n">
        <v>2</v>
      </c>
      <c r="G3769" s="14" t="n">
        <v>1417.7</v>
      </c>
      <c r="H3769" s="14" t="n">
        <v>1405.53</v>
      </c>
      <c r="I3769" s="14" t="n">
        <v>0</v>
      </c>
      <c r="J3769" s="14" t="n">
        <v>0</v>
      </c>
      <c r="K3769" s="14" t="n">
        <v>0</v>
      </c>
      <c r="L3769" s="14" t="n">
        <v>0</v>
      </c>
      <c r="M3769" s="14"/>
      <c r="N3769" s="14"/>
      <c r="O3769" s="14" t="n">
        <v>0</v>
      </c>
      <c r="P3769" s="7" t="n">
        <v>2</v>
      </c>
      <c r="Q3769" s="7" t="n">
        <v>44</v>
      </c>
      <c r="R3769" s="7" t="n">
        <v>14</v>
      </c>
      <c r="S3769" s="7" t="n">
        <v>0.862</v>
      </c>
      <c r="T3769" s="7" t="n">
        <v>1</v>
      </c>
      <c r="U3769" s="7" t="n">
        <v>0</v>
      </c>
      <c r="V3769" s="7" t="n">
        <v>0.063</v>
      </c>
      <c r="W3769" s="7"/>
    </row>
    <row r="3770" customFormat="false" ht="15" hidden="false" customHeight="false" outlineLevel="0" collapsed="false">
      <c r="A3770" s="7" t="s">
        <v>3886</v>
      </c>
      <c r="B3770" s="7" t="s">
        <v>108</v>
      </c>
      <c r="C3770" s="7" t="n">
        <v>56</v>
      </c>
      <c r="D3770" s="7" t="s">
        <v>102</v>
      </c>
      <c r="E3770" s="7" t="n">
        <v>135</v>
      </c>
      <c r="F3770" s="7" t="n">
        <v>3</v>
      </c>
      <c r="G3770" s="14" t="n">
        <v>6923.3</v>
      </c>
      <c r="H3770" s="14" t="n">
        <v>8397.02</v>
      </c>
      <c r="I3770" s="14" t="n">
        <v>0</v>
      </c>
      <c r="J3770" s="14" t="n">
        <v>0</v>
      </c>
      <c r="K3770" s="14" t="n">
        <v>187000</v>
      </c>
      <c r="L3770" s="14" t="n">
        <v>0</v>
      </c>
      <c r="M3770" s="14"/>
      <c r="N3770" s="14"/>
      <c r="O3770" s="14" t="n">
        <v>0</v>
      </c>
      <c r="P3770" s="7" t="n">
        <v>16</v>
      </c>
      <c r="Q3770" s="7" t="n">
        <v>21</v>
      </c>
      <c r="R3770" s="7" t="n">
        <v>0</v>
      </c>
      <c r="S3770" s="7" t="n">
        <v>0.562</v>
      </c>
      <c r="T3770" s="7" t="n">
        <v>2</v>
      </c>
      <c r="U3770" s="7" t="n">
        <v>0</v>
      </c>
      <c r="V3770" s="7" t="n">
        <v>0.2292</v>
      </c>
      <c r="W3770" s="7"/>
    </row>
    <row r="3771" customFormat="false" ht="15" hidden="false" customHeight="false" outlineLevel="0" collapsed="false">
      <c r="A3771" s="7" t="s">
        <v>3887</v>
      </c>
      <c r="B3771" s="7" t="s">
        <v>101</v>
      </c>
      <c r="C3771" s="7" t="n">
        <v>32</v>
      </c>
      <c r="D3771" s="7" t="s">
        <v>102</v>
      </c>
      <c r="E3771" s="7"/>
      <c r="F3771" s="7" t="n">
        <v>3</v>
      </c>
      <c r="G3771" s="14" t="n">
        <v>13966.86</v>
      </c>
      <c r="H3771" s="14" t="n">
        <v>8683.74</v>
      </c>
      <c r="I3771" s="14" t="n">
        <v>0</v>
      </c>
      <c r="J3771" s="14" t="n">
        <v>0</v>
      </c>
      <c r="K3771" s="14" t="n">
        <v>262600</v>
      </c>
      <c r="L3771" s="14" t="n">
        <v>0</v>
      </c>
      <c r="M3771" s="14"/>
      <c r="N3771" s="14"/>
      <c r="O3771" s="14" t="n">
        <v>0</v>
      </c>
      <c r="P3771" s="7" t="n">
        <v>29</v>
      </c>
      <c r="Q3771" s="7" t="n">
        <v>51</v>
      </c>
      <c r="R3771" s="7" t="n">
        <v>22</v>
      </c>
      <c r="S3771" s="7" t="n">
        <v>0.75</v>
      </c>
      <c r="T3771" s="7" t="n">
        <v>1</v>
      </c>
      <c r="U3771" s="7" t="n">
        <v>0</v>
      </c>
      <c r="V3771" s="7" t="n">
        <v>0.0928</v>
      </c>
      <c r="W3771" s="7" t="s">
        <v>132</v>
      </c>
    </row>
    <row r="3772" customFormat="false" ht="15" hidden="false" customHeight="false" outlineLevel="0" collapsed="false">
      <c r="A3772" s="7" t="s">
        <v>3888</v>
      </c>
      <c r="B3772" s="7" t="s">
        <v>108</v>
      </c>
      <c r="C3772" s="7" t="n">
        <v>39</v>
      </c>
      <c r="D3772" s="7" t="s">
        <v>102</v>
      </c>
      <c r="E3772" s="7" t="n">
        <v>26</v>
      </c>
      <c r="F3772" s="7" t="n">
        <v>2</v>
      </c>
      <c r="G3772" s="14" t="n">
        <v>1723.98</v>
      </c>
      <c r="H3772" s="14" t="n">
        <v>2092.11</v>
      </c>
      <c r="I3772" s="14" t="n">
        <v>0</v>
      </c>
      <c r="J3772" s="14" t="n">
        <v>0</v>
      </c>
      <c r="K3772" s="14" t="n">
        <v>0</v>
      </c>
      <c r="L3772" s="14" t="n">
        <v>0</v>
      </c>
      <c r="M3772" s="14"/>
      <c r="N3772" s="14"/>
      <c r="O3772" s="14" t="n">
        <v>0</v>
      </c>
      <c r="P3772" s="7" t="n">
        <v>11</v>
      </c>
      <c r="Q3772" s="7" t="n">
        <v>14</v>
      </c>
      <c r="R3772" s="7" t="n">
        <v>6</v>
      </c>
      <c r="S3772" s="7" t="n">
        <v>0.677</v>
      </c>
      <c r="T3772" s="7" t="n">
        <v>0</v>
      </c>
      <c r="U3772" s="7" t="n">
        <v>0</v>
      </c>
      <c r="V3772" s="7" t="n">
        <v>0.0768</v>
      </c>
      <c r="W3772" s="7"/>
    </row>
    <row r="3773" customFormat="false" ht="15" hidden="false" customHeight="false" outlineLevel="0" collapsed="false">
      <c r="A3773" s="7" t="s">
        <v>3889</v>
      </c>
      <c r="B3773" s="7" t="s">
        <v>106</v>
      </c>
      <c r="C3773" s="7" t="n">
        <v>32</v>
      </c>
      <c r="D3773" s="7" t="s">
        <v>102</v>
      </c>
      <c r="E3773" s="7" t="n">
        <v>115</v>
      </c>
      <c r="F3773" s="7" t="n">
        <v>3</v>
      </c>
      <c r="G3773" s="14" t="n">
        <v>1509.22</v>
      </c>
      <c r="H3773" s="14" t="n">
        <v>0</v>
      </c>
      <c r="I3773" s="14" t="n">
        <v>0</v>
      </c>
      <c r="J3773" s="14" t="n">
        <v>0</v>
      </c>
      <c r="K3773" s="14" t="n">
        <v>0</v>
      </c>
      <c r="L3773" s="14" t="n">
        <v>0</v>
      </c>
      <c r="M3773" s="14" t="n">
        <v>14500</v>
      </c>
      <c r="N3773" s="14" t="n">
        <v>38.7</v>
      </c>
      <c r="O3773" s="14" t="n">
        <v>225.24</v>
      </c>
      <c r="P3773" s="7" t="n">
        <v>20</v>
      </c>
      <c r="Q3773" s="7" t="n">
        <v>23</v>
      </c>
      <c r="R3773" s="7" t="n">
        <v>16</v>
      </c>
      <c r="S3773" s="7" t="n">
        <v>0.664</v>
      </c>
      <c r="T3773" s="7" t="n">
        <v>0</v>
      </c>
      <c r="U3773" s="7" t="n">
        <v>0</v>
      </c>
      <c r="V3773" s="7" t="n">
        <v>0.0687</v>
      </c>
      <c r="W3773" s="7"/>
    </row>
    <row r="3774" customFormat="false" ht="15" hidden="false" customHeight="false" outlineLevel="0" collapsed="false">
      <c r="A3774" s="7" t="s">
        <v>3890</v>
      </c>
      <c r="B3774" s="7" t="s">
        <v>106</v>
      </c>
      <c r="C3774" s="7" t="n">
        <v>76</v>
      </c>
      <c r="D3774" s="7" t="s">
        <v>104</v>
      </c>
      <c r="E3774" s="7" t="n">
        <v>194</v>
      </c>
      <c r="F3774" s="7" t="n">
        <v>3</v>
      </c>
      <c r="G3774" s="14" t="n">
        <v>3229.89</v>
      </c>
      <c r="H3774" s="14" t="n">
        <v>0</v>
      </c>
      <c r="I3774" s="14" t="n">
        <v>18600</v>
      </c>
      <c r="J3774" s="14" t="n">
        <v>0</v>
      </c>
      <c r="K3774" s="14" t="n">
        <v>0</v>
      </c>
      <c r="L3774" s="14" t="n">
        <v>2740</v>
      </c>
      <c r="M3774" s="14"/>
      <c r="N3774" s="14"/>
      <c r="O3774" s="14" t="n">
        <v>0</v>
      </c>
      <c r="P3774" s="7" t="n">
        <v>6</v>
      </c>
      <c r="Q3774" s="7" t="n">
        <v>23</v>
      </c>
      <c r="R3774" s="7" t="n">
        <v>0</v>
      </c>
      <c r="S3774" s="7" t="n">
        <v>0.403</v>
      </c>
      <c r="T3774" s="7" t="n">
        <v>0</v>
      </c>
      <c r="U3774" s="7" t="n">
        <v>0</v>
      </c>
      <c r="V3774" s="7" t="n">
        <v>0.0343</v>
      </c>
      <c r="W3774" s="7"/>
    </row>
    <row r="3775" customFormat="false" ht="15" hidden="false" customHeight="false" outlineLevel="0" collapsed="false">
      <c r="A3775" s="7" t="s">
        <v>3891</v>
      </c>
      <c r="B3775" s="7" t="s">
        <v>108</v>
      </c>
      <c r="C3775" s="7" t="n">
        <v>41</v>
      </c>
      <c r="D3775" s="7" t="s">
        <v>102</v>
      </c>
      <c r="E3775" s="7" t="n">
        <v>79</v>
      </c>
      <c r="F3775" s="7" t="n">
        <v>4</v>
      </c>
      <c r="G3775" s="14" t="n">
        <v>922.7</v>
      </c>
      <c r="H3775" s="14" t="n">
        <v>0</v>
      </c>
      <c r="I3775" s="14" t="n">
        <v>0</v>
      </c>
      <c r="J3775" s="14" t="n">
        <v>0</v>
      </c>
      <c r="K3775" s="14" t="n">
        <v>96400</v>
      </c>
      <c r="L3775" s="14" t="n">
        <v>25500</v>
      </c>
      <c r="M3775" s="14"/>
      <c r="N3775" s="14"/>
      <c r="O3775" s="14" t="n">
        <v>0</v>
      </c>
      <c r="P3775" s="7" t="n">
        <v>6</v>
      </c>
      <c r="Q3775" s="7" t="n">
        <v>11</v>
      </c>
      <c r="R3775" s="7" t="n">
        <v>0</v>
      </c>
      <c r="S3775" s="7" t="n">
        <v>0.779</v>
      </c>
      <c r="T3775" s="7" t="n">
        <v>1</v>
      </c>
      <c r="U3775" s="7" t="n">
        <v>0</v>
      </c>
      <c r="V3775" s="7" t="n">
        <v>0.1667</v>
      </c>
      <c r="W3775" s="7"/>
    </row>
    <row r="3776" customFormat="false" ht="15" hidden="false" customHeight="false" outlineLevel="0" collapsed="false">
      <c r="A3776" s="7" t="s">
        <v>3892</v>
      </c>
      <c r="B3776" s="7" t="s">
        <v>108</v>
      </c>
      <c r="C3776" s="7" t="n">
        <v>27</v>
      </c>
      <c r="D3776" s="7" t="s">
        <v>102</v>
      </c>
      <c r="E3776" s="7" t="n">
        <v>28</v>
      </c>
      <c r="F3776" s="7" t="n">
        <v>1</v>
      </c>
      <c r="G3776" s="14" t="n">
        <v>1144.49</v>
      </c>
      <c r="H3776" s="14" t="n">
        <v>0</v>
      </c>
      <c r="I3776" s="14" t="n">
        <v>0</v>
      </c>
      <c r="J3776" s="14" t="n">
        <v>0</v>
      </c>
      <c r="K3776" s="14" t="n">
        <v>0</v>
      </c>
      <c r="L3776" s="14" t="n">
        <v>0</v>
      </c>
      <c r="M3776" s="14"/>
      <c r="N3776" s="14"/>
      <c r="O3776" s="14" t="n">
        <v>0</v>
      </c>
      <c r="P3776" s="7" t="n">
        <v>53</v>
      </c>
      <c r="Q3776" s="7" t="n">
        <v>8</v>
      </c>
      <c r="R3776" s="7" t="n">
        <v>0</v>
      </c>
      <c r="S3776" s="7" t="n">
        <v>1</v>
      </c>
      <c r="T3776" s="7" t="n">
        <v>0</v>
      </c>
      <c r="U3776" s="7" t="n">
        <v>0</v>
      </c>
      <c r="V3776" s="7" t="n">
        <v>0.1313</v>
      </c>
      <c r="W3776" s="7"/>
    </row>
    <row r="3777" customFormat="false" ht="15" hidden="false" customHeight="false" outlineLevel="0" collapsed="false">
      <c r="A3777" s="7" t="s">
        <v>3893</v>
      </c>
      <c r="B3777" s="7" t="s">
        <v>101</v>
      </c>
      <c r="C3777" s="7" t="n">
        <v>39</v>
      </c>
      <c r="D3777" s="7" t="s">
        <v>104</v>
      </c>
      <c r="E3777" s="7" t="n">
        <v>125</v>
      </c>
      <c r="F3777" s="7" t="n">
        <v>4</v>
      </c>
      <c r="G3777" s="14" t="n">
        <v>5226.13</v>
      </c>
      <c r="H3777" s="14" t="n">
        <v>224292.38</v>
      </c>
      <c r="I3777" s="14" t="n">
        <v>307600</v>
      </c>
      <c r="J3777" s="14" t="n">
        <v>0</v>
      </c>
      <c r="K3777" s="14" t="n">
        <v>715100</v>
      </c>
      <c r="L3777" s="14" t="n">
        <v>0</v>
      </c>
      <c r="M3777" s="14"/>
      <c r="N3777" s="14"/>
      <c r="O3777" s="14" t="n">
        <v>0</v>
      </c>
      <c r="P3777" s="7" t="n">
        <v>0</v>
      </c>
      <c r="Q3777" s="7" t="n">
        <v>46</v>
      </c>
      <c r="R3777" s="7" t="n">
        <v>16</v>
      </c>
      <c r="S3777" s="7" t="n">
        <v>0.865</v>
      </c>
      <c r="T3777" s="7" t="n">
        <v>0</v>
      </c>
      <c r="U3777" s="7" t="n">
        <v>0</v>
      </c>
      <c r="V3777" s="7" t="n">
        <v>0.02</v>
      </c>
      <c r="W3777" s="7"/>
    </row>
    <row r="3778" customFormat="false" ht="15" hidden="false" customHeight="false" outlineLevel="0" collapsed="false">
      <c r="A3778" s="7" t="s">
        <v>3894</v>
      </c>
      <c r="B3778" s="7" t="s">
        <v>101</v>
      </c>
      <c r="C3778" s="7" t="n">
        <v>36</v>
      </c>
      <c r="D3778" s="7" t="s">
        <v>102</v>
      </c>
      <c r="E3778" s="7" t="n">
        <v>70</v>
      </c>
      <c r="F3778" s="7" t="n">
        <v>3</v>
      </c>
      <c r="G3778" s="14" t="n">
        <v>5449.21</v>
      </c>
      <c r="H3778" s="14" t="n">
        <v>62566.42</v>
      </c>
      <c r="I3778" s="14" t="n">
        <v>0</v>
      </c>
      <c r="J3778" s="14" t="n">
        <v>0</v>
      </c>
      <c r="K3778" s="14" t="n">
        <v>0</v>
      </c>
      <c r="L3778" s="14" t="n">
        <v>0</v>
      </c>
      <c r="M3778" s="14" t="n">
        <v>5200</v>
      </c>
      <c r="N3778" s="14" t="n">
        <v>18.8</v>
      </c>
      <c r="O3778" s="14" t="n">
        <v>0</v>
      </c>
      <c r="P3778" s="7" t="n">
        <v>392</v>
      </c>
      <c r="Q3778" s="7" t="n">
        <v>0</v>
      </c>
      <c r="R3778" s="7" t="n">
        <v>0</v>
      </c>
      <c r="S3778" s="7"/>
      <c r="T3778" s="7" t="n">
        <v>0</v>
      </c>
      <c r="U3778" s="7" t="n">
        <v>0</v>
      </c>
      <c r="V3778" s="7" t="n">
        <v>0.2281</v>
      </c>
      <c r="W3778" s="7" t="s">
        <v>117</v>
      </c>
    </row>
    <row r="3779" customFormat="false" ht="15" hidden="false" customHeight="false" outlineLevel="0" collapsed="false">
      <c r="A3779" s="7" t="s">
        <v>3895</v>
      </c>
      <c r="B3779" s="7" t="s">
        <v>106</v>
      </c>
      <c r="C3779" s="7" t="n">
        <v>72</v>
      </c>
      <c r="D3779" s="7" t="s">
        <v>104</v>
      </c>
      <c r="E3779" s="7" t="n">
        <v>126</v>
      </c>
      <c r="F3779" s="7" t="n">
        <v>5</v>
      </c>
      <c r="G3779" s="14" t="n">
        <v>1152.07</v>
      </c>
      <c r="H3779" s="14" t="n">
        <v>31459.73</v>
      </c>
      <c r="I3779" s="14" t="n">
        <v>37800</v>
      </c>
      <c r="J3779" s="14" t="n">
        <v>0</v>
      </c>
      <c r="K3779" s="14" t="n">
        <v>0</v>
      </c>
      <c r="L3779" s="14" t="n">
        <v>19310</v>
      </c>
      <c r="M3779" s="14" t="n">
        <v>4400</v>
      </c>
      <c r="N3779" s="14" t="n">
        <v>43.9</v>
      </c>
      <c r="O3779" s="14" t="n">
        <v>291.1</v>
      </c>
      <c r="P3779" s="7" t="n">
        <v>5</v>
      </c>
      <c r="Q3779" s="7" t="n">
        <v>51</v>
      </c>
      <c r="R3779" s="7" t="n">
        <v>4</v>
      </c>
      <c r="S3779" s="7" t="n">
        <v>0.271</v>
      </c>
      <c r="T3779" s="7" t="n">
        <v>0</v>
      </c>
      <c r="U3779" s="7" t="n">
        <v>0</v>
      </c>
      <c r="V3779" s="7" t="n">
        <v>0.0117</v>
      </c>
      <c r="W3779" s="7"/>
    </row>
    <row r="3780" customFormat="false" ht="15" hidden="false" customHeight="false" outlineLevel="0" collapsed="false">
      <c r="A3780" s="7" t="s">
        <v>3896</v>
      </c>
      <c r="B3780" s="7" t="s">
        <v>108</v>
      </c>
      <c r="C3780" s="7" t="n">
        <v>34</v>
      </c>
      <c r="D3780" s="7" t="s">
        <v>102</v>
      </c>
      <c r="E3780" s="7" t="n">
        <v>49</v>
      </c>
      <c r="F3780" s="7" t="n">
        <v>5</v>
      </c>
      <c r="G3780" s="14" t="n">
        <v>13127.45</v>
      </c>
      <c r="H3780" s="14" t="n">
        <v>144502.86</v>
      </c>
      <c r="I3780" s="14" t="n">
        <v>576800</v>
      </c>
      <c r="J3780" s="14" t="n">
        <v>0</v>
      </c>
      <c r="K3780" s="14" t="n">
        <v>0</v>
      </c>
      <c r="L3780" s="14" t="n">
        <v>26890</v>
      </c>
      <c r="M3780" s="14" t="n">
        <v>40000</v>
      </c>
      <c r="N3780" s="14" t="n">
        <v>9</v>
      </c>
      <c r="O3780" s="14" t="n">
        <v>2393.95</v>
      </c>
      <c r="P3780" s="7" t="n">
        <v>30</v>
      </c>
      <c r="Q3780" s="7" t="n">
        <v>30</v>
      </c>
      <c r="R3780" s="7" t="n">
        <v>14</v>
      </c>
      <c r="S3780" s="7" t="n">
        <v>0.951</v>
      </c>
      <c r="T3780" s="7" t="n">
        <v>0</v>
      </c>
      <c r="U3780" s="7" t="n">
        <v>0</v>
      </c>
      <c r="V3780" s="7" t="n">
        <v>0.056</v>
      </c>
      <c r="W3780" s="7"/>
    </row>
    <row r="3781" customFormat="false" ht="15" hidden="false" customHeight="false" outlineLevel="0" collapsed="false">
      <c r="A3781" s="7" t="s">
        <v>3897</v>
      </c>
      <c r="B3781" s="7" t="s">
        <v>108</v>
      </c>
      <c r="C3781" s="7" t="n">
        <v>54</v>
      </c>
      <c r="D3781" s="7" t="s">
        <v>104</v>
      </c>
      <c r="E3781" s="7" t="n">
        <v>42</v>
      </c>
      <c r="F3781" s="7" t="n">
        <v>3</v>
      </c>
      <c r="G3781" s="14" t="n">
        <v>11571.88</v>
      </c>
      <c r="H3781" s="14" t="n">
        <v>0</v>
      </c>
      <c r="I3781" s="14" t="n">
        <v>102600</v>
      </c>
      <c r="J3781" s="14" t="n">
        <v>0</v>
      </c>
      <c r="K3781" s="14" t="n">
        <v>0</v>
      </c>
      <c r="L3781" s="14" t="n">
        <v>0</v>
      </c>
      <c r="M3781" s="14" t="n">
        <v>12100</v>
      </c>
      <c r="N3781" s="14" t="n">
        <v>46.8</v>
      </c>
      <c r="O3781" s="14" t="n">
        <v>713.25</v>
      </c>
      <c r="P3781" s="7" t="n">
        <v>31</v>
      </c>
      <c r="Q3781" s="7" t="n">
        <v>16</v>
      </c>
      <c r="R3781" s="7" t="n">
        <v>0</v>
      </c>
      <c r="S3781" s="7" t="n">
        <v>0.706</v>
      </c>
      <c r="T3781" s="7" t="n">
        <v>0</v>
      </c>
      <c r="U3781" s="7" t="n">
        <v>1</v>
      </c>
      <c r="V3781" s="7" t="n">
        <v>0.0351</v>
      </c>
      <c r="W3781" s="7"/>
    </row>
    <row r="3782" customFormat="false" ht="15" hidden="false" customHeight="false" outlineLevel="0" collapsed="false">
      <c r="A3782" s="7" t="s">
        <v>3898</v>
      </c>
      <c r="B3782" s="7" t="s">
        <v>101</v>
      </c>
      <c r="C3782" s="7" t="n">
        <v>33</v>
      </c>
      <c r="D3782" s="7" t="s">
        <v>102</v>
      </c>
      <c r="E3782" s="7" t="n">
        <v>3</v>
      </c>
      <c r="F3782" s="7" t="n">
        <v>1</v>
      </c>
      <c r="G3782" s="14" t="n">
        <v>1805.73</v>
      </c>
      <c r="H3782" s="14" t="n">
        <v>0</v>
      </c>
      <c r="I3782" s="14" t="n">
        <v>0</v>
      </c>
      <c r="J3782" s="14" t="n">
        <v>0</v>
      </c>
      <c r="K3782" s="14" t="n">
        <v>0</v>
      </c>
      <c r="L3782" s="14" t="n">
        <v>0</v>
      </c>
      <c r="M3782" s="14"/>
      <c r="N3782" s="14"/>
      <c r="O3782" s="14" t="n">
        <v>0</v>
      </c>
      <c r="P3782" s="7" t="n">
        <v>25</v>
      </c>
      <c r="Q3782" s="7" t="n">
        <v>13</v>
      </c>
      <c r="R3782" s="7" t="n">
        <v>5</v>
      </c>
      <c r="S3782" s="7" t="n">
        <v>0.989</v>
      </c>
      <c r="T3782" s="7" t="n">
        <v>1</v>
      </c>
      <c r="U3782" s="7" t="n">
        <v>0</v>
      </c>
      <c r="V3782" s="7" t="n">
        <v>0.2117</v>
      </c>
      <c r="W3782" s="7"/>
    </row>
    <row r="3783" customFormat="false" ht="15" hidden="false" customHeight="false" outlineLevel="0" collapsed="false">
      <c r="A3783" s="7" t="s">
        <v>3899</v>
      </c>
      <c r="B3783" s="7" t="s">
        <v>108</v>
      </c>
      <c r="C3783" s="7" t="n">
        <v>37</v>
      </c>
      <c r="D3783" s="7" t="s">
        <v>104</v>
      </c>
      <c r="E3783" s="7" t="n">
        <v>65</v>
      </c>
      <c r="F3783" s="7" t="n">
        <v>2</v>
      </c>
      <c r="G3783" s="14" t="n">
        <v>5211.29</v>
      </c>
      <c r="H3783" s="14" t="n">
        <v>40414.86</v>
      </c>
      <c r="I3783" s="14" t="n">
        <v>0</v>
      </c>
      <c r="J3783" s="14" t="n">
        <v>0</v>
      </c>
      <c r="K3783" s="14" t="n">
        <v>0</v>
      </c>
      <c r="L3783" s="14" t="n">
        <v>0</v>
      </c>
      <c r="M3783" s="14"/>
      <c r="N3783" s="14"/>
      <c r="O3783" s="14" t="n">
        <v>0</v>
      </c>
      <c r="P3783" s="7" t="n">
        <v>63</v>
      </c>
      <c r="Q3783" s="7" t="n">
        <v>45</v>
      </c>
      <c r="R3783" s="7" t="n">
        <v>0</v>
      </c>
      <c r="S3783" s="7" t="n">
        <v>0.784</v>
      </c>
      <c r="T3783" s="7" t="n">
        <v>0</v>
      </c>
      <c r="U3783" s="7" t="n">
        <v>0</v>
      </c>
      <c r="V3783" s="7" t="n">
        <v>0.0259</v>
      </c>
      <c r="W3783" s="7"/>
    </row>
    <row r="3784" customFormat="false" ht="15" hidden="false" customHeight="false" outlineLevel="0" collapsed="false">
      <c r="A3784" s="7" t="s">
        <v>3900</v>
      </c>
      <c r="B3784" s="7" t="s">
        <v>106</v>
      </c>
      <c r="C3784" s="7" t="n">
        <v>49</v>
      </c>
      <c r="D3784" s="7" t="s">
        <v>104</v>
      </c>
      <c r="E3784" s="7" t="n">
        <v>145</v>
      </c>
      <c r="F3784" s="7" t="n">
        <v>2</v>
      </c>
      <c r="G3784" s="14" t="n">
        <v>3970.3</v>
      </c>
      <c r="H3784" s="14" t="n">
        <v>0</v>
      </c>
      <c r="I3784" s="14" t="n">
        <v>0</v>
      </c>
      <c r="J3784" s="14" t="n">
        <v>0</v>
      </c>
      <c r="K3784" s="14" t="n">
        <v>0</v>
      </c>
      <c r="L3784" s="14" t="n">
        <v>0</v>
      </c>
      <c r="M3784" s="14"/>
      <c r="N3784" s="14"/>
      <c r="O3784" s="14" t="n">
        <v>0</v>
      </c>
      <c r="P3784" s="7" t="n">
        <v>313</v>
      </c>
      <c r="Q3784" s="7" t="n">
        <v>0</v>
      </c>
      <c r="R3784" s="7" t="n">
        <v>0</v>
      </c>
      <c r="S3784" s="7"/>
      <c r="T3784" s="7" t="n">
        <v>0</v>
      </c>
      <c r="U3784" s="7" t="n">
        <v>0</v>
      </c>
      <c r="V3784" s="7" t="n">
        <v>0.1076</v>
      </c>
      <c r="W3784" s="7"/>
    </row>
    <row r="3785" customFormat="false" ht="15" hidden="false" customHeight="false" outlineLevel="0" collapsed="false">
      <c r="A3785" s="7" t="s">
        <v>3901</v>
      </c>
      <c r="B3785" s="7" t="s">
        <v>108</v>
      </c>
      <c r="C3785" s="7" t="n">
        <v>27</v>
      </c>
      <c r="D3785" s="7" t="s">
        <v>104</v>
      </c>
      <c r="E3785" s="7" t="n">
        <v>48</v>
      </c>
      <c r="F3785" s="7" t="n">
        <v>3</v>
      </c>
      <c r="G3785" s="14" t="n">
        <v>6061.3</v>
      </c>
      <c r="H3785" s="14" t="n">
        <v>37776.97</v>
      </c>
      <c r="I3785" s="14" t="n">
        <v>0</v>
      </c>
      <c r="J3785" s="14" t="n">
        <v>0</v>
      </c>
      <c r="K3785" s="14" t="n">
        <v>0</v>
      </c>
      <c r="L3785" s="14" t="n">
        <v>0</v>
      </c>
      <c r="M3785" s="14"/>
      <c r="N3785" s="14"/>
      <c r="O3785" s="14" t="n">
        <v>0</v>
      </c>
      <c r="P3785" s="7" t="n">
        <v>4</v>
      </c>
      <c r="Q3785" s="7" t="n">
        <v>64</v>
      </c>
      <c r="R3785" s="7" t="n">
        <v>19</v>
      </c>
      <c r="S3785" s="7" t="n">
        <v>0.789</v>
      </c>
      <c r="T3785" s="7" t="n">
        <v>0</v>
      </c>
      <c r="U3785" s="7" t="n">
        <v>0</v>
      </c>
      <c r="V3785" s="7" t="n">
        <v>0.0179</v>
      </c>
      <c r="W3785" s="7"/>
    </row>
    <row r="3786" customFormat="false" ht="15" hidden="false" customHeight="false" outlineLevel="0" collapsed="false">
      <c r="A3786" s="7" t="s">
        <v>3902</v>
      </c>
      <c r="B3786" s="7" t="s">
        <v>128</v>
      </c>
      <c r="C3786" s="7" t="n">
        <v>65</v>
      </c>
      <c r="D3786" s="7" t="s">
        <v>104</v>
      </c>
      <c r="E3786" s="7" t="n">
        <v>55</v>
      </c>
      <c r="F3786" s="7" t="n">
        <v>2</v>
      </c>
      <c r="G3786" s="14" t="n">
        <v>767.45</v>
      </c>
      <c r="H3786" s="14" t="n">
        <v>2676.95</v>
      </c>
      <c r="I3786" s="14" t="n">
        <v>0</v>
      </c>
      <c r="J3786" s="14" t="n">
        <v>0</v>
      </c>
      <c r="K3786" s="14" t="n">
        <v>0</v>
      </c>
      <c r="L3786" s="14" t="n">
        <v>0</v>
      </c>
      <c r="M3786" s="14"/>
      <c r="N3786" s="14"/>
      <c r="O3786" s="14" t="n">
        <v>0</v>
      </c>
      <c r="P3786" s="7" t="n">
        <v>28</v>
      </c>
      <c r="Q3786" s="7" t="n">
        <v>31</v>
      </c>
      <c r="R3786" s="7" t="n">
        <v>9</v>
      </c>
      <c r="S3786" s="7" t="n">
        <v>0.444</v>
      </c>
      <c r="T3786" s="7" t="n">
        <v>0</v>
      </c>
      <c r="U3786" s="7" t="n">
        <v>0</v>
      </c>
      <c r="V3786" s="7" t="n">
        <v>0.0252</v>
      </c>
      <c r="W3786" s="7"/>
    </row>
    <row r="3787" customFormat="false" ht="15" hidden="false" customHeight="false" outlineLevel="0" collapsed="false">
      <c r="A3787" s="7" t="s">
        <v>3903</v>
      </c>
      <c r="B3787" s="7" t="s">
        <v>101</v>
      </c>
      <c r="C3787" s="7" t="n">
        <v>53</v>
      </c>
      <c r="D3787" s="7" t="s">
        <v>104</v>
      </c>
      <c r="E3787" s="7" t="n">
        <v>160</v>
      </c>
      <c r="F3787" s="7" t="n">
        <v>2</v>
      </c>
      <c r="G3787" s="14" t="n">
        <v>8550.5</v>
      </c>
      <c r="H3787" s="14" t="n">
        <v>10348.75</v>
      </c>
      <c r="I3787" s="14" t="n">
        <v>0</v>
      </c>
      <c r="J3787" s="14" t="n">
        <v>0</v>
      </c>
      <c r="K3787" s="14" t="n">
        <v>0</v>
      </c>
      <c r="L3787" s="14" t="n">
        <v>0</v>
      </c>
      <c r="M3787" s="14"/>
      <c r="N3787" s="14"/>
      <c r="O3787" s="14" t="n">
        <v>0</v>
      </c>
      <c r="P3787" s="7" t="n">
        <v>19</v>
      </c>
      <c r="Q3787" s="7" t="n">
        <v>65</v>
      </c>
      <c r="R3787" s="7" t="n">
        <v>0</v>
      </c>
      <c r="S3787" s="7" t="n">
        <v>0.675</v>
      </c>
      <c r="T3787" s="7" t="n">
        <v>1</v>
      </c>
      <c r="U3787" s="7" t="n">
        <v>0</v>
      </c>
      <c r="V3787" s="7" t="n">
        <v>0.0563</v>
      </c>
      <c r="W3787" s="7" t="s">
        <v>137</v>
      </c>
    </row>
    <row r="3788" customFormat="false" ht="15" hidden="false" customHeight="false" outlineLevel="0" collapsed="false">
      <c r="A3788" s="7" t="s">
        <v>3904</v>
      </c>
      <c r="B3788" s="7" t="s">
        <v>101</v>
      </c>
      <c r="C3788" s="7" t="n">
        <v>41</v>
      </c>
      <c r="D3788" s="7" t="s">
        <v>104</v>
      </c>
      <c r="E3788" s="7" t="n">
        <v>15</v>
      </c>
      <c r="F3788" s="7" t="n">
        <v>3</v>
      </c>
      <c r="G3788" s="14" t="n">
        <v>11471.79</v>
      </c>
      <c r="H3788" s="14" t="n">
        <v>19248.74</v>
      </c>
      <c r="I3788" s="14" t="n">
        <v>0</v>
      </c>
      <c r="J3788" s="14" t="n">
        <v>0</v>
      </c>
      <c r="K3788" s="14" t="n">
        <v>0</v>
      </c>
      <c r="L3788" s="14" t="n">
        <v>0</v>
      </c>
      <c r="M3788" s="14" t="n">
        <v>12700</v>
      </c>
      <c r="N3788" s="14" t="n">
        <v>44.1</v>
      </c>
      <c r="O3788" s="14" t="n">
        <v>1402.85</v>
      </c>
      <c r="P3788" s="7" t="n">
        <v>7</v>
      </c>
      <c r="Q3788" s="7" t="n">
        <v>46</v>
      </c>
      <c r="R3788" s="7" t="n">
        <v>17</v>
      </c>
      <c r="S3788" s="7" t="n">
        <v>0.944</v>
      </c>
      <c r="T3788" s="7" t="n">
        <v>0</v>
      </c>
      <c r="U3788" s="7" t="n">
        <v>0</v>
      </c>
      <c r="V3788" s="7" t="n">
        <v>0.0321</v>
      </c>
      <c r="W3788" s="7" t="s">
        <v>137</v>
      </c>
    </row>
    <row r="3789" customFormat="false" ht="15" hidden="false" customHeight="false" outlineLevel="0" collapsed="false">
      <c r="A3789" s="7" t="s">
        <v>3905</v>
      </c>
      <c r="B3789" s="7" t="s">
        <v>108</v>
      </c>
      <c r="C3789" s="7" t="n">
        <v>75</v>
      </c>
      <c r="D3789" s="7" t="s">
        <v>102</v>
      </c>
      <c r="E3789" s="7" t="n">
        <v>189</v>
      </c>
      <c r="F3789" s="7" t="n">
        <v>3</v>
      </c>
      <c r="G3789" s="14" t="n">
        <v>602.79</v>
      </c>
      <c r="H3789" s="14" t="n">
        <v>18158.13</v>
      </c>
      <c r="I3789" s="14" t="n">
        <v>22900</v>
      </c>
      <c r="J3789" s="14" t="n">
        <v>0</v>
      </c>
      <c r="K3789" s="14" t="n">
        <v>0</v>
      </c>
      <c r="L3789" s="14" t="n">
        <v>0</v>
      </c>
      <c r="M3789" s="14"/>
      <c r="N3789" s="14"/>
      <c r="O3789" s="14" t="n">
        <v>0</v>
      </c>
      <c r="P3789" s="7" t="n">
        <v>16</v>
      </c>
      <c r="Q3789" s="7" t="n">
        <v>13</v>
      </c>
      <c r="R3789" s="7" t="n">
        <v>0</v>
      </c>
      <c r="S3789" s="7" t="n">
        <v>0.218</v>
      </c>
      <c r="T3789" s="7" t="n">
        <v>0</v>
      </c>
      <c r="U3789" s="7" t="n">
        <v>0</v>
      </c>
      <c r="V3789" s="7" t="n">
        <v>0.0571</v>
      </c>
      <c r="W3789" s="7"/>
    </row>
    <row r="3790" customFormat="false" ht="15" hidden="false" customHeight="false" outlineLevel="0" collapsed="false">
      <c r="A3790" s="7" t="s">
        <v>3906</v>
      </c>
      <c r="B3790" s="7" t="s">
        <v>101</v>
      </c>
      <c r="C3790" s="7" t="n">
        <v>55</v>
      </c>
      <c r="D3790" s="7" t="s">
        <v>102</v>
      </c>
      <c r="E3790" s="7" t="n">
        <v>39</v>
      </c>
      <c r="F3790" s="7" t="n">
        <v>4</v>
      </c>
      <c r="G3790" s="14" t="n">
        <v>13311.21</v>
      </c>
      <c r="H3790" s="14" t="n">
        <v>0</v>
      </c>
      <c r="I3790" s="14" t="n">
        <v>0</v>
      </c>
      <c r="J3790" s="14" t="n">
        <v>45929.56</v>
      </c>
      <c r="K3790" s="14" t="n">
        <v>330900</v>
      </c>
      <c r="L3790" s="14" t="n">
        <v>2540</v>
      </c>
      <c r="M3790" s="14"/>
      <c r="N3790" s="14"/>
      <c r="O3790" s="14" t="n">
        <v>0</v>
      </c>
      <c r="P3790" s="7" t="n">
        <v>20</v>
      </c>
      <c r="Q3790" s="7" t="n">
        <v>34</v>
      </c>
      <c r="R3790" s="7" t="n">
        <v>0</v>
      </c>
      <c r="S3790" s="7" t="n">
        <v>0.266</v>
      </c>
      <c r="T3790" s="7" t="n">
        <v>0</v>
      </c>
      <c r="U3790" s="7" t="n">
        <v>0</v>
      </c>
      <c r="V3790" s="7" t="n">
        <v>0.0842</v>
      </c>
      <c r="W3790" s="7"/>
    </row>
    <row r="3791" customFormat="false" ht="15" hidden="false" customHeight="false" outlineLevel="0" collapsed="false">
      <c r="A3791" s="7" t="s">
        <v>3907</v>
      </c>
      <c r="B3791" s="7" t="s">
        <v>108</v>
      </c>
      <c r="C3791" s="7" t="n">
        <v>19</v>
      </c>
      <c r="D3791" s="7" t="s">
        <v>102</v>
      </c>
      <c r="E3791" s="7" t="n">
        <v>3</v>
      </c>
      <c r="F3791" s="7" t="n">
        <v>4</v>
      </c>
      <c r="G3791" s="14" t="n">
        <v>1489.79</v>
      </c>
      <c r="H3791" s="14" t="n">
        <v>14190.27</v>
      </c>
      <c r="I3791" s="14" t="n">
        <v>0</v>
      </c>
      <c r="J3791" s="14" t="n">
        <v>0</v>
      </c>
      <c r="K3791" s="14" t="n">
        <v>0</v>
      </c>
      <c r="L3791" s="14" t="n">
        <v>0</v>
      </c>
      <c r="M3791" s="14" t="n">
        <v>6200</v>
      </c>
      <c r="N3791" s="14" t="n">
        <v>41.7</v>
      </c>
      <c r="O3791" s="14" t="n">
        <v>253.96</v>
      </c>
      <c r="P3791" s="7" t="n">
        <v>4</v>
      </c>
      <c r="Q3791" s="7" t="n">
        <v>31</v>
      </c>
      <c r="R3791" s="7" t="n">
        <v>13</v>
      </c>
      <c r="S3791" s="7" t="n">
        <v>1</v>
      </c>
      <c r="T3791" s="7" t="n">
        <v>0</v>
      </c>
      <c r="U3791" s="7" t="n">
        <v>0</v>
      </c>
      <c r="V3791" s="7" t="n">
        <v>0.0632</v>
      </c>
      <c r="W3791" s="7"/>
    </row>
    <row r="3792" customFormat="false" ht="15" hidden="false" customHeight="false" outlineLevel="0" collapsed="false">
      <c r="A3792" s="7" t="s">
        <v>3908</v>
      </c>
      <c r="B3792" s="7" t="s">
        <v>101</v>
      </c>
      <c r="C3792" s="7" t="n">
        <v>38</v>
      </c>
      <c r="D3792" s="7" t="s">
        <v>102</v>
      </c>
      <c r="E3792" s="7" t="n">
        <v>147</v>
      </c>
      <c r="F3792" s="7" t="n">
        <v>3</v>
      </c>
      <c r="G3792" s="14" t="n">
        <v>13318.94</v>
      </c>
      <c r="H3792" s="14" t="n">
        <v>0</v>
      </c>
      <c r="I3792" s="14" t="n">
        <v>0</v>
      </c>
      <c r="J3792" s="14" t="n">
        <v>140056.16</v>
      </c>
      <c r="K3792" s="14" t="n">
        <v>241200</v>
      </c>
      <c r="L3792" s="14" t="n">
        <v>0</v>
      </c>
      <c r="M3792" s="14"/>
      <c r="N3792" s="14"/>
      <c r="O3792" s="14" t="n">
        <v>0</v>
      </c>
      <c r="P3792" s="7" t="n">
        <v>13</v>
      </c>
      <c r="Q3792" s="7" t="n">
        <v>14</v>
      </c>
      <c r="R3792" s="7" t="n">
        <v>6</v>
      </c>
      <c r="S3792" s="7" t="n">
        <v>0.686</v>
      </c>
      <c r="T3792" s="7" t="n">
        <v>0</v>
      </c>
      <c r="U3792" s="7" t="n">
        <v>0</v>
      </c>
      <c r="V3792" s="7" t="n">
        <v>0.0792</v>
      </c>
      <c r="W3792" s="7"/>
    </row>
    <row r="3793" customFormat="false" ht="15" hidden="false" customHeight="false" outlineLevel="0" collapsed="false">
      <c r="A3793" s="7" t="s">
        <v>3909</v>
      </c>
      <c r="B3793" s="7" t="s">
        <v>108</v>
      </c>
      <c r="C3793" s="7" t="n">
        <v>69</v>
      </c>
      <c r="D3793" s="7" t="s">
        <v>102</v>
      </c>
      <c r="E3793" s="7" t="n">
        <v>144</v>
      </c>
      <c r="F3793" s="7" t="n">
        <v>2</v>
      </c>
      <c r="G3793" s="14" t="n">
        <v>6185.68</v>
      </c>
      <c r="H3793" s="14" t="n">
        <v>11516.84</v>
      </c>
      <c r="I3793" s="14" t="n">
        <v>0</v>
      </c>
      <c r="J3793" s="14" t="n">
        <v>0</v>
      </c>
      <c r="K3793" s="14" t="n">
        <v>0</v>
      </c>
      <c r="L3793" s="14" t="n">
        <v>0</v>
      </c>
      <c r="M3793" s="14"/>
      <c r="N3793" s="14"/>
      <c r="O3793" s="14" t="n">
        <v>0</v>
      </c>
      <c r="P3793" s="7" t="n">
        <v>2</v>
      </c>
      <c r="Q3793" s="7" t="n">
        <v>22</v>
      </c>
      <c r="R3793" s="7" t="n">
        <v>0</v>
      </c>
      <c r="S3793" s="7" t="n">
        <v>0.129</v>
      </c>
      <c r="T3793" s="7" t="n">
        <v>0</v>
      </c>
      <c r="U3793" s="7" t="n">
        <v>0</v>
      </c>
      <c r="V3793" s="7" t="n">
        <v>0.0713</v>
      </c>
      <c r="W3793" s="7"/>
    </row>
    <row r="3794" customFormat="false" ht="15" hidden="false" customHeight="false" outlineLevel="0" collapsed="false">
      <c r="A3794" s="7" t="s">
        <v>3910</v>
      </c>
      <c r="B3794" s="7" t="s">
        <v>108</v>
      </c>
      <c r="C3794" s="7" t="n">
        <v>56</v>
      </c>
      <c r="D3794" s="7" t="s">
        <v>102</v>
      </c>
      <c r="E3794" s="7" t="n">
        <v>15</v>
      </c>
      <c r="F3794" s="7" t="n">
        <v>3</v>
      </c>
      <c r="G3794" s="14" t="n">
        <v>7055.6</v>
      </c>
      <c r="H3794" s="14" t="n">
        <v>0</v>
      </c>
      <c r="I3794" s="14" t="n">
        <v>0</v>
      </c>
      <c r="J3794" s="14" t="n">
        <v>0</v>
      </c>
      <c r="K3794" s="14" t="n">
        <v>224200</v>
      </c>
      <c r="L3794" s="14" t="n">
        <v>0</v>
      </c>
      <c r="M3794" s="14"/>
      <c r="N3794" s="14"/>
      <c r="O3794" s="14" t="n">
        <v>0</v>
      </c>
      <c r="P3794" s="7" t="n">
        <v>10</v>
      </c>
      <c r="Q3794" s="7" t="n">
        <v>11</v>
      </c>
      <c r="R3794" s="7" t="n">
        <v>0</v>
      </c>
      <c r="S3794" s="7" t="n">
        <v>0.56</v>
      </c>
      <c r="T3794" s="7" t="n">
        <v>0</v>
      </c>
      <c r="U3794" s="7" t="n">
        <v>0</v>
      </c>
      <c r="V3794" s="7" t="n">
        <v>0.1792</v>
      </c>
      <c r="W3794" s="7"/>
    </row>
    <row r="3795" customFormat="false" ht="15" hidden="false" customHeight="false" outlineLevel="0" collapsed="false">
      <c r="A3795" s="7" t="s">
        <v>3911</v>
      </c>
      <c r="B3795" s="7" t="s">
        <v>108</v>
      </c>
      <c r="C3795" s="7" t="n">
        <v>30</v>
      </c>
      <c r="D3795" s="7" t="s">
        <v>104</v>
      </c>
      <c r="E3795" s="7" t="n">
        <v>51</v>
      </c>
      <c r="F3795" s="7" t="n">
        <v>4</v>
      </c>
      <c r="G3795" s="14" t="n">
        <v>47675.24</v>
      </c>
      <c r="H3795" s="14" t="n">
        <v>152398.3</v>
      </c>
      <c r="I3795" s="14" t="n">
        <v>900100</v>
      </c>
      <c r="J3795" s="14" t="n">
        <v>0</v>
      </c>
      <c r="K3795" s="14" t="n">
        <v>0</v>
      </c>
      <c r="L3795" s="14" t="n">
        <v>0</v>
      </c>
      <c r="M3795" s="14" t="n">
        <v>40000</v>
      </c>
      <c r="N3795" s="14" t="n">
        <v>55.7</v>
      </c>
      <c r="O3795" s="14" t="n">
        <v>4043.94</v>
      </c>
      <c r="P3795" s="7" t="n">
        <v>3</v>
      </c>
      <c r="Q3795" s="7" t="n">
        <v>142</v>
      </c>
      <c r="R3795" s="7" t="n">
        <v>24</v>
      </c>
      <c r="S3795" s="7" t="n">
        <v>1</v>
      </c>
      <c r="T3795" s="7" t="n">
        <v>1</v>
      </c>
      <c r="U3795" s="7" t="n">
        <v>0</v>
      </c>
      <c r="V3795" s="7" t="n">
        <v>0.0348</v>
      </c>
      <c r="W3795" s="7"/>
    </row>
    <row r="3796" customFormat="false" ht="15" hidden="false" customHeight="false" outlineLevel="0" collapsed="false">
      <c r="A3796" s="7" t="s">
        <v>3912</v>
      </c>
      <c r="B3796" s="7" t="s">
        <v>106</v>
      </c>
      <c r="C3796" s="7" t="n">
        <v>36</v>
      </c>
      <c r="D3796" s="7" t="s">
        <v>104</v>
      </c>
      <c r="E3796" s="7" t="n">
        <v>3</v>
      </c>
      <c r="F3796" s="7" t="n">
        <v>1</v>
      </c>
      <c r="G3796" s="14" t="n">
        <v>439.73</v>
      </c>
      <c r="H3796" s="14" t="n">
        <v>0</v>
      </c>
      <c r="I3796" s="14" t="n">
        <v>0</v>
      </c>
      <c r="J3796" s="14" t="n">
        <v>0</v>
      </c>
      <c r="K3796" s="14" t="n">
        <v>0</v>
      </c>
      <c r="L3796" s="14" t="n">
        <v>0</v>
      </c>
      <c r="M3796" s="14"/>
      <c r="N3796" s="14"/>
      <c r="O3796" s="14" t="n">
        <v>0</v>
      </c>
      <c r="P3796" s="7" t="n">
        <v>1</v>
      </c>
      <c r="Q3796" s="7" t="n">
        <v>46</v>
      </c>
      <c r="R3796" s="7" t="n">
        <v>0</v>
      </c>
      <c r="S3796" s="7" t="n">
        <v>0.665</v>
      </c>
      <c r="T3796" s="7" t="n">
        <v>1</v>
      </c>
      <c r="U3796" s="7" t="n">
        <v>0</v>
      </c>
      <c r="V3796" s="7" t="n">
        <v>0.0438</v>
      </c>
      <c r="W3796" s="7"/>
    </row>
    <row r="3797" customFormat="false" ht="15" hidden="false" customHeight="false" outlineLevel="0" collapsed="false">
      <c r="A3797" s="7" t="s">
        <v>3913</v>
      </c>
      <c r="B3797" s="7" t="s">
        <v>108</v>
      </c>
      <c r="C3797" s="7" t="n">
        <v>49</v>
      </c>
      <c r="D3797" s="7" t="s">
        <v>102</v>
      </c>
      <c r="E3797" s="7" t="n">
        <v>49</v>
      </c>
      <c r="F3797" s="7" t="n">
        <v>3</v>
      </c>
      <c r="G3797" s="14" t="n">
        <v>2346.54</v>
      </c>
      <c r="H3797" s="14" t="n">
        <v>19278.51</v>
      </c>
      <c r="I3797" s="14" t="n">
        <v>0</v>
      </c>
      <c r="J3797" s="14" t="n">
        <v>0</v>
      </c>
      <c r="K3797" s="14" t="n">
        <v>87600</v>
      </c>
      <c r="L3797" s="14" t="n">
        <v>0</v>
      </c>
      <c r="M3797" s="14"/>
      <c r="N3797" s="14"/>
      <c r="O3797" s="14" t="n">
        <v>0</v>
      </c>
      <c r="P3797" s="7" t="n">
        <v>7</v>
      </c>
      <c r="Q3797" s="7" t="n">
        <v>17</v>
      </c>
      <c r="R3797" s="7" t="n">
        <v>15</v>
      </c>
      <c r="S3797" s="7" t="n">
        <v>0.788</v>
      </c>
      <c r="T3797" s="7" t="n">
        <v>0</v>
      </c>
      <c r="U3797" s="7" t="n">
        <v>0</v>
      </c>
      <c r="V3797" s="7" t="n">
        <v>0.0816</v>
      </c>
      <c r="W3797" s="7"/>
    </row>
    <row r="3798" customFormat="false" ht="15" hidden="false" customHeight="false" outlineLevel="0" collapsed="false">
      <c r="A3798" s="7" t="s">
        <v>3914</v>
      </c>
      <c r="B3798" s="7" t="s">
        <v>128</v>
      </c>
      <c r="C3798" s="7" t="n">
        <v>19</v>
      </c>
      <c r="D3798" s="7" t="s">
        <v>104</v>
      </c>
      <c r="E3798" s="7"/>
      <c r="F3798" s="7" t="n">
        <v>3</v>
      </c>
      <c r="G3798" s="14" t="n">
        <v>1995.68</v>
      </c>
      <c r="H3798" s="14" t="n">
        <v>2765.22</v>
      </c>
      <c r="I3798" s="14" t="n">
        <v>0</v>
      </c>
      <c r="J3798" s="14" t="n">
        <v>0</v>
      </c>
      <c r="K3798" s="14" t="n">
        <v>0</v>
      </c>
      <c r="L3798" s="14" t="n">
        <v>0</v>
      </c>
      <c r="M3798" s="14" t="n">
        <v>2200</v>
      </c>
      <c r="N3798" s="14" t="n">
        <v>10.5</v>
      </c>
      <c r="O3798" s="14" t="n">
        <v>61.08</v>
      </c>
      <c r="P3798" s="7" t="n">
        <v>9</v>
      </c>
      <c r="Q3798" s="7" t="n">
        <v>39</v>
      </c>
      <c r="R3798" s="7" t="n">
        <v>14</v>
      </c>
      <c r="S3798" s="7" t="n">
        <v>0.747</v>
      </c>
      <c r="T3798" s="7" t="n">
        <v>1</v>
      </c>
      <c r="U3798" s="7" t="n">
        <v>0</v>
      </c>
      <c r="V3798" s="7" t="n">
        <v>0.0203</v>
      </c>
      <c r="W3798" s="7" t="s">
        <v>132</v>
      </c>
    </row>
    <row r="3799" customFormat="false" ht="15" hidden="false" customHeight="false" outlineLevel="0" collapsed="false">
      <c r="A3799" s="7" t="s">
        <v>3915</v>
      </c>
      <c r="B3799" s="7" t="s">
        <v>106</v>
      </c>
      <c r="C3799" s="7" t="n">
        <v>65</v>
      </c>
      <c r="D3799" s="7" t="s">
        <v>102</v>
      </c>
      <c r="E3799" s="7" t="n">
        <v>185</v>
      </c>
      <c r="F3799" s="7" t="n">
        <v>1</v>
      </c>
      <c r="G3799" s="14" t="n">
        <v>733.46</v>
      </c>
      <c r="H3799" s="14" t="n">
        <v>0</v>
      </c>
      <c r="I3799" s="14" t="n">
        <v>0</v>
      </c>
      <c r="J3799" s="14" t="n">
        <v>0</v>
      </c>
      <c r="K3799" s="14" t="n">
        <v>0</v>
      </c>
      <c r="L3799" s="14" t="n">
        <v>0</v>
      </c>
      <c r="M3799" s="14"/>
      <c r="N3799" s="14"/>
      <c r="O3799" s="14" t="n">
        <v>0</v>
      </c>
      <c r="P3799" s="7" t="n">
        <v>16</v>
      </c>
      <c r="Q3799" s="7" t="n">
        <v>9</v>
      </c>
      <c r="R3799" s="7" t="n">
        <v>6</v>
      </c>
      <c r="S3799" s="7" t="n">
        <v>0.288</v>
      </c>
      <c r="T3799" s="7" t="n">
        <v>0</v>
      </c>
      <c r="U3799" s="7" t="n">
        <v>0</v>
      </c>
      <c r="V3799" s="7" t="n">
        <v>0.1014</v>
      </c>
      <c r="W3799" s="7"/>
    </row>
    <row r="3800" customFormat="false" ht="15" hidden="false" customHeight="false" outlineLevel="0" collapsed="false">
      <c r="A3800" s="7" t="s">
        <v>3916</v>
      </c>
      <c r="B3800" s="7" t="s">
        <v>101</v>
      </c>
      <c r="C3800" s="7" t="n">
        <v>55</v>
      </c>
      <c r="D3800" s="7" t="s">
        <v>102</v>
      </c>
      <c r="E3800" s="7" t="n">
        <v>280</v>
      </c>
      <c r="F3800" s="7" t="n">
        <v>3</v>
      </c>
      <c r="G3800" s="14" t="n">
        <v>11067.61</v>
      </c>
      <c r="H3800" s="14" t="n">
        <v>37176.94</v>
      </c>
      <c r="I3800" s="14" t="n">
        <v>0</v>
      </c>
      <c r="J3800" s="14" t="n">
        <v>0</v>
      </c>
      <c r="K3800" s="14" t="n">
        <v>0</v>
      </c>
      <c r="L3800" s="14" t="n">
        <v>15750</v>
      </c>
      <c r="M3800" s="14"/>
      <c r="N3800" s="14"/>
      <c r="O3800" s="14" t="n">
        <v>0</v>
      </c>
      <c r="P3800" s="7" t="n">
        <v>3</v>
      </c>
      <c r="Q3800" s="7" t="n">
        <v>39</v>
      </c>
      <c r="R3800" s="7" t="n">
        <v>0</v>
      </c>
      <c r="S3800" s="7" t="n">
        <v>0.648</v>
      </c>
      <c r="T3800" s="7" t="n">
        <v>0</v>
      </c>
      <c r="U3800" s="7" t="n">
        <v>0</v>
      </c>
      <c r="V3800" s="7" t="n">
        <v>0.0398</v>
      </c>
      <c r="W3800" s="7"/>
    </row>
    <row r="3801" customFormat="false" ht="15" hidden="false" customHeight="false" outlineLevel="0" collapsed="false">
      <c r="A3801" s="7" t="s">
        <v>3917</v>
      </c>
      <c r="B3801" s="7" t="s">
        <v>101</v>
      </c>
      <c r="C3801" s="7" t="n">
        <v>61</v>
      </c>
      <c r="D3801" s="7" t="s">
        <v>102</v>
      </c>
      <c r="E3801" s="7" t="n">
        <v>133</v>
      </c>
      <c r="F3801" s="7" t="n">
        <v>6</v>
      </c>
      <c r="G3801" s="14" t="n">
        <v>6889.33</v>
      </c>
      <c r="H3801" s="14" t="n">
        <v>132971.56</v>
      </c>
      <c r="I3801" s="14" t="n">
        <v>0</v>
      </c>
      <c r="J3801" s="14" t="n">
        <v>170517.07</v>
      </c>
      <c r="K3801" s="14" t="n">
        <v>297900</v>
      </c>
      <c r="L3801" s="14" t="n">
        <v>0</v>
      </c>
      <c r="M3801" s="14" t="n">
        <v>19100</v>
      </c>
      <c r="N3801" s="14" t="n">
        <v>13.8</v>
      </c>
      <c r="O3801" s="14" t="n">
        <v>2355.12</v>
      </c>
      <c r="P3801" s="7" t="n">
        <v>17</v>
      </c>
      <c r="Q3801" s="7" t="n">
        <v>33</v>
      </c>
      <c r="R3801" s="7" t="n">
        <v>10</v>
      </c>
      <c r="S3801" s="7" t="n">
        <v>0.51</v>
      </c>
      <c r="T3801" s="7" t="n">
        <v>0</v>
      </c>
      <c r="U3801" s="7" t="n">
        <v>0</v>
      </c>
      <c r="V3801" s="7" t="n">
        <v>0.0278</v>
      </c>
      <c r="W3801" s="7"/>
    </row>
    <row r="3802" customFormat="false" ht="15" hidden="false" customHeight="false" outlineLevel="0" collapsed="false">
      <c r="A3802" s="7" t="s">
        <v>3918</v>
      </c>
      <c r="B3802" s="7" t="s">
        <v>101</v>
      </c>
      <c r="C3802" s="7" t="n">
        <v>49</v>
      </c>
      <c r="D3802" s="7" t="s">
        <v>102</v>
      </c>
      <c r="E3802" s="7" t="n">
        <v>61</v>
      </c>
      <c r="F3802" s="7" t="n">
        <v>2</v>
      </c>
      <c r="G3802" s="14" t="n">
        <v>5319.53</v>
      </c>
      <c r="H3802" s="14" t="n">
        <v>31658.89</v>
      </c>
      <c r="I3802" s="14" t="n">
        <v>0</v>
      </c>
      <c r="J3802" s="14" t="n">
        <v>0</v>
      </c>
      <c r="K3802" s="14" t="n">
        <v>0</v>
      </c>
      <c r="L3802" s="14" t="n">
        <v>0</v>
      </c>
      <c r="M3802" s="14"/>
      <c r="N3802" s="14"/>
      <c r="O3802" s="14" t="n">
        <v>0</v>
      </c>
      <c r="P3802" s="7" t="n">
        <v>7</v>
      </c>
      <c r="Q3802" s="7" t="n">
        <v>19</v>
      </c>
      <c r="R3802" s="7" t="n">
        <v>10</v>
      </c>
      <c r="S3802" s="7" t="n">
        <v>0.831</v>
      </c>
      <c r="T3802" s="7" t="n">
        <v>3</v>
      </c>
      <c r="U3802" s="7" t="n">
        <v>0</v>
      </c>
      <c r="V3802" s="7" t="n">
        <v>0.4087</v>
      </c>
      <c r="W3802" s="7"/>
    </row>
    <row r="3803" customFormat="false" ht="15" hidden="false" customHeight="false" outlineLevel="0" collapsed="false">
      <c r="A3803" s="7" t="s">
        <v>3919</v>
      </c>
      <c r="B3803" s="7" t="s">
        <v>108</v>
      </c>
      <c r="C3803" s="7" t="n">
        <v>63</v>
      </c>
      <c r="D3803" s="7" t="s">
        <v>102</v>
      </c>
      <c r="E3803" s="7" t="n">
        <v>181</v>
      </c>
      <c r="F3803" s="7" t="n">
        <v>2</v>
      </c>
      <c r="G3803" s="14" t="n">
        <v>5196.61</v>
      </c>
      <c r="H3803" s="14" t="n">
        <v>0</v>
      </c>
      <c r="I3803" s="14" t="n">
        <v>0</v>
      </c>
      <c r="J3803" s="14" t="n">
        <v>0</v>
      </c>
      <c r="K3803" s="14" t="n">
        <v>0</v>
      </c>
      <c r="L3803" s="14" t="n">
        <v>0</v>
      </c>
      <c r="M3803" s="14" t="n">
        <v>9100</v>
      </c>
      <c r="N3803" s="14" t="n">
        <v>11.9</v>
      </c>
      <c r="O3803" s="14" t="n">
        <v>479.94</v>
      </c>
      <c r="P3803" s="7" t="n">
        <v>3</v>
      </c>
      <c r="Q3803" s="7" t="n">
        <v>19</v>
      </c>
      <c r="R3803" s="7" t="n">
        <v>0</v>
      </c>
      <c r="S3803" s="7" t="n">
        <v>0.282</v>
      </c>
      <c r="T3803" s="7" t="n">
        <v>0</v>
      </c>
      <c r="U3803" s="7" t="n">
        <v>0</v>
      </c>
      <c r="V3803" s="7" t="n">
        <v>0.0943</v>
      </c>
      <c r="W3803" s="7"/>
    </row>
    <row r="3804" customFormat="false" ht="15" hidden="false" customHeight="false" outlineLevel="0" collapsed="false">
      <c r="A3804" s="7" t="s">
        <v>3920</v>
      </c>
      <c r="B3804" s="7" t="s">
        <v>106</v>
      </c>
      <c r="C3804" s="7" t="n">
        <v>52</v>
      </c>
      <c r="D3804" s="7" t="s">
        <v>104</v>
      </c>
      <c r="E3804" s="7" t="n">
        <v>97</v>
      </c>
      <c r="F3804" s="7" t="n">
        <v>4</v>
      </c>
      <c r="G3804" s="14" t="n">
        <v>8477.56</v>
      </c>
      <c r="H3804" s="14" t="n">
        <v>45189.86</v>
      </c>
      <c r="I3804" s="14" t="n">
        <v>0</v>
      </c>
      <c r="J3804" s="14" t="n">
        <v>0</v>
      </c>
      <c r="K3804" s="14" t="n">
        <v>0</v>
      </c>
      <c r="L3804" s="14" t="n">
        <v>0</v>
      </c>
      <c r="M3804" s="14" t="n">
        <v>14000</v>
      </c>
      <c r="N3804" s="14" t="n">
        <v>30.6</v>
      </c>
      <c r="O3804" s="14" t="n">
        <v>1175.45</v>
      </c>
      <c r="P3804" s="7" t="n">
        <v>1</v>
      </c>
      <c r="Q3804" s="7" t="n">
        <v>36</v>
      </c>
      <c r="R3804" s="7" t="n">
        <v>13</v>
      </c>
      <c r="S3804" s="7" t="n">
        <v>0.914</v>
      </c>
      <c r="T3804" s="7" t="n">
        <v>0</v>
      </c>
      <c r="U3804" s="7" t="n">
        <v>0</v>
      </c>
      <c r="V3804" s="7" t="n">
        <v>0.0245</v>
      </c>
      <c r="W3804" s="7"/>
    </row>
    <row r="3805" customFormat="false" ht="15" hidden="false" customHeight="false" outlineLevel="0" collapsed="false">
      <c r="A3805" s="7" t="s">
        <v>3921</v>
      </c>
      <c r="B3805" s="7" t="s">
        <v>101</v>
      </c>
      <c r="C3805" s="7" t="n">
        <v>19</v>
      </c>
      <c r="D3805" s="7" t="s">
        <v>102</v>
      </c>
      <c r="E3805" s="7" t="n">
        <v>2</v>
      </c>
      <c r="F3805" s="7" t="n">
        <v>4</v>
      </c>
      <c r="G3805" s="14" t="n">
        <v>321.72</v>
      </c>
      <c r="H3805" s="14" t="n">
        <v>678.6</v>
      </c>
      <c r="I3805" s="14" t="n">
        <v>0</v>
      </c>
      <c r="J3805" s="14" t="n">
        <v>0</v>
      </c>
      <c r="K3805" s="14" t="n">
        <v>0</v>
      </c>
      <c r="L3805" s="14" t="n">
        <v>10830</v>
      </c>
      <c r="M3805" s="14"/>
      <c r="N3805" s="14"/>
      <c r="O3805" s="14" t="n">
        <v>0</v>
      </c>
      <c r="P3805" s="7" t="n">
        <v>363</v>
      </c>
      <c r="Q3805" s="7" t="n">
        <v>0</v>
      </c>
      <c r="R3805" s="7" t="n">
        <v>0</v>
      </c>
      <c r="S3805" s="7"/>
      <c r="T3805" s="7" t="n">
        <v>0</v>
      </c>
      <c r="U3805" s="7" t="n">
        <v>0</v>
      </c>
      <c r="V3805" s="7" t="n">
        <v>0.3495</v>
      </c>
      <c r="W3805" s="7"/>
    </row>
    <row r="3806" customFormat="false" ht="15" hidden="false" customHeight="false" outlineLevel="0" collapsed="false">
      <c r="A3806" s="7" t="s">
        <v>3922</v>
      </c>
      <c r="B3806" s="7" t="s">
        <v>108</v>
      </c>
      <c r="C3806" s="7" t="n">
        <v>59</v>
      </c>
      <c r="D3806" s="7" t="s">
        <v>104</v>
      </c>
      <c r="E3806" s="7" t="n">
        <v>323</v>
      </c>
      <c r="F3806" s="7" t="n">
        <v>4</v>
      </c>
      <c r="G3806" s="14" t="n">
        <v>2855.61</v>
      </c>
      <c r="H3806" s="14" t="n">
        <v>62918.12</v>
      </c>
      <c r="I3806" s="14" t="n">
        <v>0</v>
      </c>
      <c r="J3806" s="14" t="n">
        <v>0</v>
      </c>
      <c r="K3806" s="14" t="n">
        <v>152800</v>
      </c>
      <c r="L3806" s="14" t="n">
        <v>0</v>
      </c>
      <c r="M3806" s="14" t="n">
        <v>11600</v>
      </c>
      <c r="N3806" s="14" t="n">
        <v>11.4</v>
      </c>
      <c r="O3806" s="14" t="n">
        <v>1101.91</v>
      </c>
      <c r="P3806" s="7" t="n">
        <v>6</v>
      </c>
      <c r="Q3806" s="7" t="n">
        <v>49</v>
      </c>
      <c r="R3806" s="7" t="n">
        <v>10</v>
      </c>
      <c r="S3806" s="7" t="n">
        <v>0.746</v>
      </c>
      <c r="T3806" s="7" t="n">
        <v>0</v>
      </c>
      <c r="U3806" s="7" t="n">
        <v>0</v>
      </c>
      <c r="V3806" s="7" t="n">
        <v>0.0211</v>
      </c>
      <c r="W3806" s="7"/>
    </row>
    <row r="3807" customFormat="false" ht="15" hidden="false" customHeight="false" outlineLevel="0" collapsed="false">
      <c r="A3807" s="7" t="s">
        <v>3923</v>
      </c>
      <c r="B3807" s="7" t="s">
        <v>106</v>
      </c>
      <c r="C3807" s="7" t="n">
        <v>73</v>
      </c>
      <c r="D3807" s="7" t="s">
        <v>102</v>
      </c>
      <c r="E3807" s="7" t="n">
        <v>102</v>
      </c>
      <c r="F3807" s="7" t="n">
        <v>2</v>
      </c>
      <c r="G3807" s="14" t="n">
        <v>988.29</v>
      </c>
      <c r="H3807" s="14" t="n">
        <v>7529.94</v>
      </c>
      <c r="I3807" s="14" t="n">
        <v>0</v>
      </c>
      <c r="J3807" s="14" t="n">
        <v>0</v>
      </c>
      <c r="K3807" s="14" t="n">
        <v>0</v>
      </c>
      <c r="L3807" s="14" t="n">
        <v>0</v>
      </c>
      <c r="M3807" s="14"/>
      <c r="N3807" s="14"/>
      <c r="O3807" s="14" t="n">
        <v>0</v>
      </c>
      <c r="P3807" s="7" t="n">
        <v>80</v>
      </c>
      <c r="Q3807" s="7" t="n">
        <v>2</v>
      </c>
      <c r="R3807" s="7" t="n">
        <v>0</v>
      </c>
      <c r="S3807" s="7" t="n">
        <v>0.373</v>
      </c>
      <c r="T3807" s="7" t="n">
        <v>0</v>
      </c>
      <c r="U3807" s="7" t="n">
        <v>1</v>
      </c>
      <c r="V3807" s="7" t="n">
        <v>0.1904</v>
      </c>
      <c r="W3807" s="7"/>
    </row>
    <row r="3808" customFormat="false" ht="15" hidden="false" customHeight="false" outlineLevel="0" collapsed="false">
      <c r="A3808" s="7" t="s">
        <v>3924</v>
      </c>
      <c r="B3808" s="7" t="s">
        <v>128</v>
      </c>
      <c r="C3808" s="7" t="n">
        <v>64</v>
      </c>
      <c r="D3808" s="7" t="s">
        <v>104</v>
      </c>
      <c r="E3808" s="7" t="n">
        <v>15</v>
      </c>
      <c r="F3808" s="7" t="n">
        <v>3</v>
      </c>
      <c r="G3808" s="14" t="n">
        <v>5070.55</v>
      </c>
      <c r="H3808" s="14" t="n">
        <v>16583.84</v>
      </c>
      <c r="I3808" s="14" t="n">
        <v>9000</v>
      </c>
      <c r="J3808" s="14" t="n">
        <v>0</v>
      </c>
      <c r="K3808" s="14" t="n">
        <v>0</v>
      </c>
      <c r="L3808" s="14" t="n">
        <v>0</v>
      </c>
      <c r="M3808" s="14"/>
      <c r="N3808" s="14"/>
      <c r="O3808" s="14" t="n">
        <v>0</v>
      </c>
      <c r="P3808" s="7" t="n">
        <v>1</v>
      </c>
      <c r="Q3808" s="7" t="n">
        <v>68</v>
      </c>
      <c r="R3808" s="7" t="n">
        <v>0</v>
      </c>
      <c r="S3808" s="7" t="n">
        <v>0.421</v>
      </c>
      <c r="T3808" s="7" t="n">
        <v>0</v>
      </c>
      <c r="U3808" s="7" t="n">
        <v>0</v>
      </c>
      <c r="V3808" s="7" t="n">
        <v>0.0332</v>
      </c>
      <c r="W3808" s="7"/>
    </row>
    <row r="3809" customFormat="false" ht="15" hidden="false" customHeight="false" outlineLevel="0" collapsed="false">
      <c r="A3809" s="7" t="s">
        <v>3925</v>
      </c>
      <c r="B3809" s="7" t="s">
        <v>108</v>
      </c>
      <c r="C3809" s="7" t="n">
        <v>51</v>
      </c>
      <c r="D3809" s="7" t="s">
        <v>102</v>
      </c>
      <c r="E3809" s="7" t="n">
        <v>255</v>
      </c>
      <c r="F3809" s="7" t="n">
        <v>1</v>
      </c>
      <c r="G3809" s="14" t="n">
        <v>4110.78</v>
      </c>
      <c r="H3809" s="14" t="n">
        <v>0</v>
      </c>
      <c r="I3809" s="14" t="n">
        <v>0</v>
      </c>
      <c r="J3809" s="14" t="n">
        <v>0</v>
      </c>
      <c r="K3809" s="14" t="n">
        <v>0</v>
      </c>
      <c r="L3809" s="14" t="n">
        <v>0</v>
      </c>
      <c r="M3809" s="14"/>
      <c r="N3809" s="14"/>
      <c r="O3809" s="14" t="n">
        <v>0</v>
      </c>
      <c r="P3809" s="7" t="n">
        <v>7</v>
      </c>
      <c r="Q3809" s="7" t="n">
        <v>32</v>
      </c>
      <c r="R3809" s="7" t="n">
        <v>14</v>
      </c>
      <c r="S3809" s="7" t="n">
        <v>0.658</v>
      </c>
      <c r="T3809" s="7" t="n">
        <v>0</v>
      </c>
      <c r="U3809" s="7" t="n">
        <v>0</v>
      </c>
      <c r="V3809" s="7" t="n">
        <v>0.0997</v>
      </c>
      <c r="W3809" s="7"/>
    </row>
    <row r="3810" customFormat="false" ht="15" hidden="false" customHeight="false" outlineLevel="0" collapsed="false">
      <c r="A3810" s="7" t="s">
        <v>3926</v>
      </c>
      <c r="B3810" s="7" t="s">
        <v>108</v>
      </c>
      <c r="C3810" s="7" t="n">
        <v>40</v>
      </c>
      <c r="D3810" s="7" t="s">
        <v>102</v>
      </c>
      <c r="E3810" s="7" t="n">
        <v>47</v>
      </c>
      <c r="F3810" s="7" t="n">
        <v>2</v>
      </c>
      <c r="G3810" s="14" t="n">
        <v>3300.71</v>
      </c>
      <c r="H3810" s="14" t="n">
        <v>33406.69</v>
      </c>
      <c r="I3810" s="14" t="n">
        <v>0</v>
      </c>
      <c r="J3810" s="14" t="n">
        <v>0</v>
      </c>
      <c r="K3810" s="14" t="n">
        <v>0</v>
      </c>
      <c r="L3810" s="14" t="n">
        <v>0</v>
      </c>
      <c r="M3810" s="14"/>
      <c r="N3810" s="14"/>
      <c r="O3810" s="14" t="n">
        <v>0</v>
      </c>
      <c r="P3810" s="7" t="n">
        <v>104</v>
      </c>
      <c r="Q3810" s="7" t="n">
        <v>0</v>
      </c>
      <c r="R3810" s="7" t="n">
        <v>1</v>
      </c>
      <c r="S3810" s="7"/>
      <c r="T3810" s="7" t="n">
        <v>2</v>
      </c>
      <c r="U3810" s="7" t="n">
        <v>0</v>
      </c>
      <c r="V3810" s="7" t="n">
        <v>0.6878</v>
      </c>
      <c r="W3810" s="7"/>
    </row>
    <row r="3811" customFormat="false" ht="15" hidden="false" customHeight="false" outlineLevel="0" collapsed="false">
      <c r="A3811" s="7" t="s">
        <v>3927</v>
      </c>
      <c r="B3811" s="7" t="s">
        <v>108</v>
      </c>
      <c r="C3811" s="7" t="n">
        <v>57</v>
      </c>
      <c r="D3811" s="7" t="s">
        <v>104</v>
      </c>
      <c r="E3811" s="7" t="n">
        <v>177</v>
      </c>
      <c r="F3811" s="7" t="n">
        <v>1</v>
      </c>
      <c r="G3811" s="14" t="n">
        <v>4465.72</v>
      </c>
      <c r="H3811" s="14" t="n">
        <v>0</v>
      </c>
      <c r="I3811" s="14" t="n">
        <v>0</v>
      </c>
      <c r="J3811" s="14" t="n">
        <v>0</v>
      </c>
      <c r="K3811" s="14" t="n">
        <v>0</v>
      </c>
      <c r="L3811" s="14" t="n">
        <v>0</v>
      </c>
      <c r="M3811" s="14"/>
      <c r="N3811" s="14"/>
      <c r="O3811" s="14" t="n">
        <v>0</v>
      </c>
      <c r="P3811" s="7" t="n">
        <v>13</v>
      </c>
      <c r="Q3811" s="7" t="n">
        <v>22</v>
      </c>
      <c r="R3811" s="7" t="n">
        <v>6</v>
      </c>
      <c r="S3811" s="7" t="n">
        <v>0.47</v>
      </c>
      <c r="T3811" s="7" t="n">
        <v>0</v>
      </c>
      <c r="U3811" s="7" t="n">
        <v>0</v>
      </c>
      <c r="V3811" s="7" t="n">
        <v>0.0294</v>
      </c>
      <c r="W3811" s="7"/>
    </row>
    <row r="3812" customFormat="false" ht="15" hidden="false" customHeight="false" outlineLevel="0" collapsed="false">
      <c r="A3812" s="7" t="s">
        <v>3928</v>
      </c>
      <c r="B3812" s="7" t="s">
        <v>106</v>
      </c>
      <c r="C3812" s="7" t="n">
        <v>48</v>
      </c>
      <c r="D3812" s="7" t="s">
        <v>104</v>
      </c>
      <c r="E3812" s="7" t="n">
        <v>4</v>
      </c>
      <c r="F3812" s="7" t="n">
        <v>2</v>
      </c>
      <c r="G3812" s="14" t="n">
        <v>5029.34</v>
      </c>
      <c r="H3812" s="14" t="n">
        <v>25585.69</v>
      </c>
      <c r="I3812" s="14" t="n">
        <v>0</v>
      </c>
      <c r="J3812" s="14" t="n">
        <v>0</v>
      </c>
      <c r="K3812" s="14" t="n">
        <v>0</v>
      </c>
      <c r="L3812" s="14" t="n">
        <v>0</v>
      </c>
      <c r="M3812" s="14"/>
      <c r="N3812" s="14"/>
      <c r="O3812" s="14" t="n">
        <v>0</v>
      </c>
      <c r="P3812" s="7" t="n">
        <v>28</v>
      </c>
      <c r="Q3812" s="7" t="n">
        <v>50</v>
      </c>
      <c r="R3812" s="7" t="n">
        <v>12</v>
      </c>
      <c r="S3812" s="7" t="n">
        <v>0.612</v>
      </c>
      <c r="T3812" s="7" t="n">
        <v>0</v>
      </c>
      <c r="U3812" s="7" t="n">
        <v>0</v>
      </c>
      <c r="V3812" s="7" t="n">
        <v>0.0435</v>
      </c>
      <c r="W3812" s="7"/>
    </row>
    <row r="3813" customFormat="false" ht="15" hidden="false" customHeight="false" outlineLevel="0" collapsed="false">
      <c r="A3813" s="7" t="s">
        <v>3929</v>
      </c>
      <c r="B3813" s="7" t="s">
        <v>101</v>
      </c>
      <c r="C3813" s="7" t="n">
        <v>46</v>
      </c>
      <c r="D3813" s="7" t="s">
        <v>104</v>
      </c>
      <c r="E3813" s="7" t="n">
        <v>37</v>
      </c>
      <c r="F3813" s="7" t="n">
        <v>4</v>
      </c>
      <c r="G3813" s="14" t="n">
        <v>3867.16</v>
      </c>
      <c r="H3813" s="14" t="n">
        <v>20470.67</v>
      </c>
      <c r="I3813" s="14" t="n">
        <v>0</v>
      </c>
      <c r="J3813" s="14" t="n">
        <v>0</v>
      </c>
      <c r="K3813" s="14" t="n">
        <v>0</v>
      </c>
      <c r="L3813" s="14" t="n">
        <v>14660</v>
      </c>
      <c r="M3813" s="14" t="n">
        <v>19900</v>
      </c>
      <c r="N3813" s="14" t="n">
        <v>11.9</v>
      </c>
      <c r="O3813" s="14" t="n">
        <v>1672.9</v>
      </c>
      <c r="P3813" s="7" t="n">
        <v>1</v>
      </c>
      <c r="Q3813" s="7" t="n">
        <v>37</v>
      </c>
      <c r="R3813" s="7" t="n">
        <v>17</v>
      </c>
      <c r="S3813" s="7" t="n">
        <v>0.612</v>
      </c>
      <c r="T3813" s="7" t="n">
        <v>1</v>
      </c>
      <c r="U3813" s="7" t="n">
        <v>0</v>
      </c>
      <c r="V3813" s="7" t="n">
        <v>0.0514</v>
      </c>
      <c r="W3813" s="7"/>
    </row>
    <row r="3814" customFormat="false" ht="15" hidden="false" customHeight="false" outlineLevel="0" collapsed="false">
      <c r="A3814" s="7" t="s">
        <v>3930</v>
      </c>
      <c r="B3814" s="7" t="s">
        <v>101</v>
      </c>
      <c r="C3814" s="7" t="n">
        <v>42</v>
      </c>
      <c r="D3814" s="7" t="s">
        <v>102</v>
      </c>
      <c r="E3814" s="7" t="n">
        <v>111</v>
      </c>
      <c r="F3814" s="7" t="n">
        <v>2</v>
      </c>
      <c r="G3814" s="14" t="n">
        <v>18900.87</v>
      </c>
      <c r="H3814" s="14" t="n">
        <v>41725.31</v>
      </c>
      <c r="I3814" s="14" t="n">
        <v>0</v>
      </c>
      <c r="J3814" s="14" t="n">
        <v>0</v>
      </c>
      <c r="K3814" s="14" t="n">
        <v>0</v>
      </c>
      <c r="L3814" s="14" t="n">
        <v>0</v>
      </c>
      <c r="M3814" s="14"/>
      <c r="N3814" s="14"/>
      <c r="O3814" s="14" t="n">
        <v>0</v>
      </c>
      <c r="P3814" s="7" t="n">
        <v>2</v>
      </c>
      <c r="Q3814" s="7" t="n">
        <v>48</v>
      </c>
      <c r="R3814" s="7" t="n">
        <v>0</v>
      </c>
      <c r="S3814" s="7" t="n">
        <v>0.749</v>
      </c>
      <c r="T3814" s="7" t="n">
        <v>0</v>
      </c>
      <c r="U3814" s="7" t="n">
        <v>0</v>
      </c>
      <c r="V3814" s="7" t="n">
        <v>0.093</v>
      </c>
      <c r="W3814" s="7"/>
    </row>
    <row r="3815" customFormat="false" ht="15" hidden="false" customHeight="false" outlineLevel="0" collapsed="false">
      <c r="A3815" s="7" t="s">
        <v>3931</v>
      </c>
      <c r="B3815" s="7" t="s">
        <v>108</v>
      </c>
      <c r="C3815" s="7" t="n">
        <v>43</v>
      </c>
      <c r="D3815" s="7" t="s">
        <v>104</v>
      </c>
      <c r="E3815" s="7" t="n">
        <v>139</v>
      </c>
      <c r="F3815" s="7" t="n">
        <v>6</v>
      </c>
      <c r="G3815" s="14" t="n">
        <v>8387.56</v>
      </c>
      <c r="H3815" s="14" t="n">
        <v>256301.06</v>
      </c>
      <c r="I3815" s="14" t="n">
        <v>211800</v>
      </c>
      <c r="J3815" s="14" t="n">
        <v>0</v>
      </c>
      <c r="K3815" s="14" t="n">
        <v>208700</v>
      </c>
      <c r="L3815" s="14" t="n">
        <v>11080</v>
      </c>
      <c r="M3815" s="14" t="n">
        <v>27100</v>
      </c>
      <c r="N3815" s="14" t="n">
        <v>74.8</v>
      </c>
      <c r="O3815" s="14" t="n">
        <v>1279.63</v>
      </c>
      <c r="P3815" s="7" t="n">
        <v>24</v>
      </c>
      <c r="Q3815" s="7" t="n">
        <v>42</v>
      </c>
      <c r="R3815" s="7" t="n">
        <v>11</v>
      </c>
      <c r="S3815" s="7" t="n">
        <v>0.754</v>
      </c>
      <c r="T3815" s="7" t="n">
        <v>0</v>
      </c>
      <c r="U3815" s="7" t="n">
        <v>0</v>
      </c>
      <c r="V3815" s="7" t="n">
        <v>0.0129</v>
      </c>
      <c r="W3815" s="7"/>
    </row>
    <row r="3816" customFormat="false" ht="15" hidden="false" customHeight="false" outlineLevel="0" collapsed="false">
      <c r="A3816" s="7" t="s">
        <v>3932</v>
      </c>
      <c r="B3816" s="7" t="s">
        <v>101</v>
      </c>
      <c r="C3816" s="7" t="n">
        <v>32</v>
      </c>
      <c r="D3816" s="7" t="s">
        <v>102</v>
      </c>
      <c r="E3816" s="7" t="n">
        <v>6</v>
      </c>
      <c r="F3816" s="7" t="n">
        <v>4</v>
      </c>
      <c r="G3816" s="14" t="n">
        <v>4055.81</v>
      </c>
      <c r="H3816" s="14" t="n">
        <v>3557.84</v>
      </c>
      <c r="I3816" s="14" t="n">
        <v>0</v>
      </c>
      <c r="J3816" s="14" t="n">
        <v>0</v>
      </c>
      <c r="K3816" s="14" t="n">
        <v>0</v>
      </c>
      <c r="L3816" s="14" t="n">
        <v>18020</v>
      </c>
      <c r="M3816" s="14"/>
      <c r="N3816" s="14"/>
      <c r="O3816" s="14" t="n">
        <v>0</v>
      </c>
      <c r="P3816" s="7" t="n">
        <v>9</v>
      </c>
      <c r="Q3816" s="7" t="n">
        <v>13</v>
      </c>
      <c r="R3816" s="7" t="n">
        <v>10</v>
      </c>
      <c r="S3816" s="7" t="n">
        <v>0.903</v>
      </c>
      <c r="T3816" s="7" t="n">
        <v>0</v>
      </c>
      <c r="U3816" s="7" t="n">
        <v>0</v>
      </c>
      <c r="V3816" s="7" t="n">
        <v>0.0637</v>
      </c>
      <c r="W3816" s="7"/>
    </row>
    <row r="3817" customFormat="false" ht="15" hidden="false" customHeight="false" outlineLevel="0" collapsed="false">
      <c r="A3817" s="7" t="s">
        <v>3933</v>
      </c>
      <c r="B3817" s="7" t="s">
        <v>101</v>
      </c>
      <c r="C3817" s="7" t="n">
        <v>33</v>
      </c>
      <c r="D3817" s="7" t="s">
        <v>104</v>
      </c>
      <c r="E3817" s="7" t="n">
        <v>25</v>
      </c>
      <c r="F3817" s="7" t="n">
        <v>5</v>
      </c>
      <c r="G3817" s="14" t="n">
        <v>18439.14</v>
      </c>
      <c r="H3817" s="14" t="n">
        <v>0</v>
      </c>
      <c r="I3817" s="14" t="n">
        <v>0</v>
      </c>
      <c r="J3817" s="14" t="n">
        <v>0</v>
      </c>
      <c r="K3817" s="14" t="n">
        <v>460700</v>
      </c>
      <c r="L3817" s="14" t="n">
        <v>4010</v>
      </c>
      <c r="M3817" s="14" t="n">
        <v>30800</v>
      </c>
      <c r="N3817" s="14" t="n">
        <v>29.2</v>
      </c>
      <c r="O3817" s="14" t="n">
        <v>3673.27</v>
      </c>
      <c r="P3817" s="7" t="n">
        <v>9</v>
      </c>
      <c r="Q3817" s="7" t="n">
        <v>54</v>
      </c>
      <c r="R3817" s="7" t="n">
        <v>0</v>
      </c>
      <c r="S3817" s="7" t="n">
        <v>0.718</v>
      </c>
      <c r="T3817" s="7" t="n">
        <v>0</v>
      </c>
      <c r="U3817" s="7" t="n">
        <v>0</v>
      </c>
      <c r="V3817" s="7" t="n">
        <v>0.015</v>
      </c>
      <c r="W3817" s="7"/>
    </row>
    <row r="3818" customFormat="false" ht="15" hidden="false" customHeight="false" outlineLevel="0" collapsed="false">
      <c r="A3818" s="7" t="s">
        <v>3934</v>
      </c>
      <c r="B3818" s="7" t="s">
        <v>108</v>
      </c>
      <c r="C3818" s="7" t="n">
        <v>32</v>
      </c>
      <c r="D3818" s="7" t="s">
        <v>104</v>
      </c>
      <c r="E3818" s="7" t="n">
        <v>110</v>
      </c>
      <c r="F3818" s="7" t="n">
        <v>4</v>
      </c>
      <c r="G3818" s="14" t="n">
        <v>9993.5</v>
      </c>
      <c r="H3818" s="14" t="n">
        <v>114168.82</v>
      </c>
      <c r="I3818" s="14" t="n">
        <v>0</v>
      </c>
      <c r="J3818" s="14" t="n">
        <v>0</v>
      </c>
      <c r="K3818" s="14" t="n">
        <v>330300</v>
      </c>
      <c r="L3818" s="14" t="n">
        <v>0</v>
      </c>
      <c r="M3818" s="14" t="n">
        <v>32700</v>
      </c>
      <c r="N3818" s="14" t="n">
        <v>21.1</v>
      </c>
      <c r="O3818" s="14" t="n">
        <v>1179.24</v>
      </c>
      <c r="P3818" s="7" t="n">
        <v>12</v>
      </c>
      <c r="Q3818" s="7" t="n">
        <v>31</v>
      </c>
      <c r="R3818" s="7" t="n">
        <v>5</v>
      </c>
      <c r="S3818" s="7" t="n">
        <v>0.74</v>
      </c>
      <c r="T3818" s="7" t="n">
        <v>1</v>
      </c>
      <c r="U3818" s="7" t="n">
        <v>0</v>
      </c>
      <c r="V3818" s="7" t="n">
        <v>0.0248</v>
      </c>
      <c r="W3818" s="7"/>
    </row>
    <row r="3819" customFormat="false" ht="15" hidden="false" customHeight="false" outlineLevel="0" collapsed="false">
      <c r="A3819" s="7" t="s">
        <v>3935</v>
      </c>
      <c r="B3819" s="7" t="s">
        <v>128</v>
      </c>
      <c r="C3819" s="7" t="n">
        <v>40</v>
      </c>
      <c r="D3819" s="7" t="s">
        <v>102</v>
      </c>
      <c r="E3819" s="7" t="n">
        <v>103</v>
      </c>
      <c r="F3819" s="7" t="n">
        <v>2</v>
      </c>
      <c r="G3819" s="14" t="n">
        <v>1969.25</v>
      </c>
      <c r="H3819" s="14" t="n">
        <v>0</v>
      </c>
      <c r="I3819" s="14" t="n">
        <v>0</v>
      </c>
      <c r="J3819" s="14" t="n">
        <v>0</v>
      </c>
      <c r="K3819" s="14" t="n">
        <v>0</v>
      </c>
      <c r="L3819" s="14" t="n">
        <v>0</v>
      </c>
      <c r="M3819" s="14"/>
      <c r="N3819" s="14"/>
      <c r="O3819" s="14" t="n">
        <v>0</v>
      </c>
      <c r="P3819" s="7" t="n">
        <v>7</v>
      </c>
      <c r="Q3819" s="7" t="n">
        <v>19</v>
      </c>
      <c r="R3819" s="7" t="n">
        <v>11</v>
      </c>
      <c r="S3819" s="7" t="n">
        <v>0.824</v>
      </c>
      <c r="T3819" s="7" t="n">
        <v>0</v>
      </c>
      <c r="U3819" s="7" t="n">
        <v>0</v>
      </c>
      <c r="V3819" s="7" t="n">
        <v>0.0658</v>
      </c>
      <c r="W3819" s="7"/>
    </row>
    <row r="3820" customFormat="false" ht="15" hidden="false" customHeight="false" outlineLevel="0" collapsed="false">
      <c r="A3820" s="7" t="s">
        <v>3936</v>
      </c>
      <c r="B3820" s="7" t="s">
        <v>108</v>
      </c>
      <c r="C3820" s="7" t="n">
        <v>48</v>
      </c>
      <c r="D3820" s="7" t="s">
        <v>104</v>
      </c>
      <c r="E3820" s="7" t="n">
        <v>267</v>
      </c>
      <c r="F3820" s="7" t="n">
        <v>2</v>
      </c>
      <c r="G3820" s="14" t="n">
        <v>5070.37</v>
      </c>
      <c r="H3820" s="14" t="n">
        <v>0</v>
      </c>
      <c r="I3820" s="14" t="n">
        <v>0</v>
      </c>
      <c r="J3820" s="14" t="n">
        <v>0</v>
      </c>
      <c r="K3820" s="14" t="n">
        <v>0</v>
      </c>
      <c r="L3820" s="14" t="n">
        <v>4660</v>
      </c>
      <c r="M3820" s="14"/>
      <c r="N3820" s="14"/>
      <c r="O3820" s="14" t="n">
        <v>0</v>
      </c>
      <c r="P3820" s="7" t="n">
        <v>16</v>
      </c>
      <c r="Q3820" s="7" t="n">
        <v>31</v>
      </c>
      <c r="R3820" s="7" t="n">
        <v>6</v>
      </c>
      <c r="S3820" s="7" t="n">
        <v>0.567</v>
      </c>
      <c r="T3820" s="7" t="n">
        <v>1</v>
      </c>
      <c r="U3820" s="7" t="n">
        <v>0</v>
      </c>
      <c r="V3820" s="7" t="n">
        <v>0.0412</v>
      </c>
      <c r="W3820" s="7"/>
    </row>
    <row r="3821" customFormat="false" ht="15" hidden="false" customHeight="false" outlineLevel="0" collapsed="false">
      <c r="A3821" s="7" t="s">
        <v>3937</v>
      </c>
      <c r="B3821" s="7" t="s">
        <v>101</v>
      </c>
      <c r="C3821" s="7" t="n">
        <v>51</v>
      </c>
      <c r="D3821" s="7" t="s">
        <v>102</v>
      </c>
      <c r="E3821" s="7" t="n">
        <v>84</v>
      </c>
      <c r="F3821" s="7" t="n">
        <v>2</v>
      </c>
      <c r="G3821" s="14" t="n">
        <v>3171.04</v>
      </c>
      <c r="H3821" s="14" t="n">
        <v>0</v>
      </c>
      <c r="I3821" s="14" t="n">
        <v>0</v>
      </c>
      <c r="J3821" s="14" t="n">
        <v>0</v>
      </c>
      <c r="K3821" s="14" t="n">
        <v>0</v>
      </c>
      <c r="L3821" s="14" t="n">
        <v>0</v>
      </c>
      <c r="M3821" s="14" t="n">
        <v>16400</v>
      </c>
      <c r="N3821" s="14" t="n">
        <v>43.6</v>
      </c>
      <c r="O3821" s="14" t="n">
        <v>0</v>
      </c>
      <c r="P3821" s="7" t="n">
        <v>223</v>
      </c>
      <c r="Q3821" s="7" t="n">
        <v>0</v>
      </c>
      <c r="R3821" s="7" t="n">
        <v>0</v>
      </c>
      <c r="S3821" s="7"/>
      <c r="T3821" s="7" t="n">
        <v>0</v>
      </c>
      <c r="U3821" s="7" t="n">
        <v>0</v>
      </c>
      <c r="V3821" s="7" t="n">
        <v>0.4334</v>
      </c>
      <c r="W3821" s="7"/>
    </row>
    <row r="3822" customFormat="false" ht="15" hidden="false" customHeight="false" outlineLevel="0" collapsed="false">
      <c r="A3822" s="7" t="s">
        <v>3938</v>
      </c>
      <c r="B3822" s="7" t="s">
        <v>106</v>
      </c>
      <c r="C3822" s="7" t="n">
        <v>49</v>
      </c>
      <c r="D3822" s="7" t="s">
        <v>104</v>
      </c>
      <c r="E3822" s="7" t="n">
        <v>58</v>
      </c>
      <c r="F3822" s="7" t="n">
        <v>4</v>
      </c>
      <c r="G3822" s="14" t="n">
        <v>36636.53</v>
      </c>
      <c r="H3822" s="14" t="n">
        <v>211366.72</v>
      </c>
      <c r="I3822" s="14" t="n">
        <v>0</v>
      </c>
      <c r="J3822" s="14" t="n">
        <v>1878163.47</v>
      </c>
      <c r="K3822" s="14" t="n">
        <v>661300</v>
      </c>
      <c r="L3822" s="14" t="n">
        <v>0</v>
      </c>
      <c r="M3822" s="14"/>
      <c r="N3822" s="14"/>
      <c r="O3822" s="14" t="n">
        <v>0</v>
      </c>
      <c r="P3822" s="7" t="n">
        <v>9</v>
      </c>
      <c r="Q3822" s="7" t="n">
        <v>72</v>
      </c>
      <c r="R3822" s="7" t="n">
        <v>0</v>
      </c>
      <c r="S3822" s="7" t="n">
        <v>0.526</v>
      </c>
      <c r="T3822" s="7" t="n">
        <v>0</v>
      </c>
      <c r="U3822" s="7" t="n">
        <v>0</v>
      </c>
      <c r="V3822" s="7" t="n">
        <v>0.0329</v>
      </c>
      <c r="W3822" s="7"/>
    </row>
    <row r="3823" customFormat="false" ht="15" hidden="false" customHeight="false" outlineLevel="0" collapsed="false">
      <c r="A3823" s="7" t="s">
        <v>3939</v>
      </c>
      <c r="B3823" s="7" t="s">
        <v>128</v>
      </c>
      <c r="C3823" s="7" t="n">
        <v>32</v>
      </c>
      <c r="D3823" s="7" t="s">
        <v>104</v>
      </c>
      <c r="E3823" s="7" t="n">
        <v>14</v>
      </c>
      <c r="F3823" s="7" t="n">
        <v>1</v>
      </c>
      <c r="G3823" s="14" t="n">
        <v>1270.78</v>
      </c>
      <c r="H3823" s="14" t="n">
        <v>0</v>
      </c>
      <c r="I3823" s="14" t="n">
        <v>0</v>
      </c>
      <c r="J3823" s="14" t="n">
        <v>0</v>
      </c>
      <c r="K3823" s="14" t="n">
        <v>0</v>
      </c>
      <c r="L3823" s="14" t="n">
        <v>0</v>
      </c>
      <c r="M3823" s="14"/>
      <c r="N3823" s="14"/>
      <c r="O3823" s="14" t="n">
        <v>0</v>
      </c>
      <c r="P3823" s="7" t="n">
        <v>5</v>
      </c>
      <c r="Q3823" s="7" t="n">
        <v>31</v>
      </c>
      <c r="R3823" s="7" t="n">
        <v>13</v>
      </c>
      <c r="S3823" s="7" t="n">
        <v>0.729</v>
      </c>
      <c r="T3823" s="7" t="n">
        <v>0</v>
      </c>
      <c r="U3823" s="7" t="n">
        <v>0</v>
      </c>
      <c r="V3823" s="7" t="n">
        <v>0.0398</v>
      </c>
      <c r="W3823" s="7"/>
    </row>
    <row r="3824" customFormat="false" ht="15" hidden="false" customHeight="false" outlineLevel="0" collapsed="false">
      <c r="A3824" s="7" t="s">
        <v>3940</v>
      </c>
      <c r="B3824" s="7" t="s">
        <v>106</v>
      </c>
      <c r="C3824" s="7" t="n">
        <v>19</v>
      </c>
      <c r="D3824" s="7" t="s">
        <v>102</v>
      </c>
      <c r="E3824" s="7" t="n">
        <v>3</v>
      </c>
      <c r="F3824" s="7" t="n">
        <v>3</v>
      </c>
      <c r="G3824" s="14" t="n">
        <v>7460.14</v>
      </c>
      <c r="H3824" s="14" t="n">
        <v>0</v>
      </c>
      <c r="I3824" s="14" t="n">
        <v>0</v>
      </c>
      <c r="J3824" s="14" t="n">
        <v>0</v>
      </c>
      <c r="K3824" s="14" t="n">
        <v>201500</v>
      </c>
      <c r="L3824" s="14" t="n">
        <v>27780</v>
      </c>
      <c r="M3824" s="14"/>
      <c r="N3824" s="14"/>
      <c r="O3824" s="14" t="n">
        <v>0</v>
      </c>
      <c r="P3824" s="7" t="n">
        <v>4</v>
      </c>
      <c r="Q3824" s="7" t="n">
        <v>15</v>
      </c>
      <c r="R3824" s="7" t="n">
        <v>9</v>
      </c>
      <c r="S3824" s="7" t="n">
        <v>0.795</v>
      </c>
      <c r="T3824" s="7" t="n">
        <v>0</v>
      </c>
      <c r="U3824" s="7" t="n">
        <v>0</v>
      </c>
      <c r="V3824" s="7" t="n">
        <v>0.1209</v>
      </c>
      <c r="W3824" s="7"/>
    </row>
    <row r="3825" customFormat="false" ht="15" hidden="false" customHeight="false" outlineLevel="0" collapsed="false">
      <c r="A3825" s="7" t="s">
        <v>3941</v>
      </c>
      <c r="B3825" s="7" t="s">
        <v>101</v>
      </c>
      <c r="C3825" s="7" t="n">
        <v>19</v>
      </c>
      <c r="D3825" s="7" t="s">
        <v>102</v>
      </c>
      <c r="E3825" s="7" t="n">
        <v>7</v>
      </c>
      <c r="F3825" s="7" t="n">
        <v>4</v>
      </c>
      <c r="G3825" s="14" t="n">
        <v>1841.79</v>
      </c>
      <c r="H3825" s="14" t="n">
        <v>1984.48</v>
      </c>
      <c r="I3825" s="14" t="n">
        <v>0</v>
      </c>
      <c r="J3825" s="14" t="n">
        <v>0</v>
      </c>
      <c r="K3825" s="14" t="n">
        <v>0</v>
      </c>
      <c r="L3825" s="14" t="n">
        <v>7720</v>
      </c>
      <c r="M3825" s="14" t="n">
        <v>4300</v>
      </c>
      <c r="N3825" s="14" t="n">
        <v>54.3</v>
      </c>
      <c r="O3825" s="14" t="n">
        <v>64.42</v>
      </c>
      <c r="P3825" s="7" t="n">
        <v>30</v>
      </c>
      <c r="Q3825" s="7" t="n">
        <v>22</v>
      </c>
      <c r="R3825" s="7" t="n">
        <v>0</v>
      </c>
      <c r="S3825" s="7" t="n">
        <v>0.672</v>
      </c>
      <c r="T3825" s="7" t="n">
        <v>0</v>
      </c>
      <c r="U3825" s="7" t="n">
        <v>0</v>
      </c>
      <c r="V3825" s="7" t="n">
        <v>0.0559</v>
      </c>
      <c r="W3825" s="7"/>
    </row>
    <row r="3826" customFormat="false" ht="15" hidden="false" customHeight="false" outlineLevel="0" collapsed="false">
      <c r="A3826" s="7" t="s">
        <v>3942</v>
      </c>
      <c r="B3826" s="7" t="s">
        <v>128</v>
      </c>
      <c r="C3826" s="7" t="n">
        <v>22</v>
      </c>
      <c r="D3826" s="7" t="s">
        <v>104</v>
      </c>
      <c r="E3826" s="7" t="n">
        <v>20</v>
      </c>
      <c r="F3826" s="7" t="n">
        <v>3</v>
      </c>
      <c r="G3826" s="14" t="n">
        <v>218.5</v>
      </c>
      <c r="H3826" s="14" t="n">
        <v>364.15</v>
      </c>
      <c r="I3826" s="14" t="n">
        <v>0</v>
      </c>
      <c r="J3826" s="14" t="n">
        <v>0</v>
      </c>
      <c r="K3826" s="14" t="n">
        <v>0</v>
      </c>
      <c r="L3826" s="14" t="n">
        <v>0</v>
      </c>
      <c r="M3826" s="14"/>
      <c r="N3826" s="14"/>
      <c r="O3826" s="14" t="n">
        <v>0</v>
      </c>
      <c r="P3826" s="7" t="n">
        <v>6</v>
      </c>
      <c r="Q3826" s="7" t="n">
        <v>40</v>
      </c>
      <c r="R3826" s="7" t="n">
        <v>7</v>
      </c>
      <c r="S3826" s="7" t="n">
        <v>0.564</v>
      </c>
      <c r="T3826" s="7" t="n">
        <v>0</v>
      </c>
      <c r="U3826" s="7" t="n">
        <v>0</v>
      </c>
      <c r="V3826" s="7" t="n">
        <v>0.014</v>
      </c>
      <c r="W3826" s="7"/>
    </row>
    <row r="3827" customFormat="false" ht="15" hidden="false" customHeight="false" outlineLevel="0" collapsed="false">
      <c r="A3827" s="7" t="s">
        <v>3943</v>
      </c>
      <c r="B3827" s="7" t="s">
        <v>128</v>
      </c>
      <c r="C3827" s="7" t="n">
        <v>40</v>
      </c>
      <c r="D3827" s="7" t="s">
        <v>104</v>
      </c>
      <c r="E3827" s="7" t="n">
        <v>55</v>
      </c>
      <c r="F3827" s="7" t="n">
        <v>5</v>
      </c>
      <c r="G3827" s="14" t="n">
        <v>3024.58</v>
      </c>
      <c r="H3827" s="14" t="n">
        <v>7364.91</v>
      </c>
      <c r="I3827" s="14" t="n">
        <v>27000</v>
      </c>
      <c r="J3827" s="14" t="n">
        <v>0</v>
      </c>
      <c r="K3827" s="14" t="n">
        <v>95500</v>
      </c>
      <c r="L3827" s="14" t="n">
        <v>0</v>
      </c>
      <c r="M3827" s="14" t="n">
        <v>6000</v>
      </c>
      <c r="N3827" s="14" t="n">
        <v>36.5</v>
      </c>
      <c r="O3827" s="14" t="n">
        <v>184.55</v>
      </c>
      <c r="P3827" s="7" t="n">
        <v>5</v>
      </c>
      <c r="Q3827" s="7" t="n">
        <v>37</v>
      </c>
      <c r="R3827" s="7" t="n">
        <v>16</v>
      </c>
      <c r="S3827" s="7" t="n">
        <v>0.547</v>
      </c>
      <c r="T3827" s="7" t="n">
        <v>0</v>
      </c>
      <c r="U3827" s="7" t="n">
        <v>0</v>
      </c>
      <c r="V3827" s="7" t="n">
        <v>0.0138</v>
      </c>
      <c r="W3827" s="7"/>
    </row>
    <row r="3828" customFormat="false" ht="15" hidden="false" customHeight="false" outlineLevel="0" collapsed="false">
      <c r="A3828" s="7" t="s">
        <v>3944</v>
      </c>
      <c r="B3828" s="7" t="s">
        <v>128</v>
      </c>
      <c r="C3828" s="7" t="n">
        <v>19</v>
      </c>
      <c r="D3828" s="7" t="s">
        <v>102</v>
      </c>
      <c r="E3828" s="7" t="n">
        <v>6</v>
      </c>
      <c r="F3828" s="7" t="n">
        <v>2</v>
      </c>
      <c r="G3828" s="14" t="n">
        <v>253.16</v>
      </c>
      <c r="H3828" s="14" t="n">
        <v>2653.06</v>
      </c>
      <c r="I3828" s="14" t="n">
        <v>0</v>
      </c>
      <c r="J3828" s="14" t="n">
        <v>0</v>
      </c>
      <c r="K3828" s="14" t="n">
        <v>0</v>
      </c>
      <c r="L3828" s="14" t="n">
        <v>0</v>
      </c>
      <c r="M3828" s="14"/>
      <c r="N3828" s="14"/>
      <c r="O3828" s="14" t="n">
        <v>0</v>
      </c>
      <c r="P3828" s="7" t="n">
        <v>3</v>
      </c>
      <c r="Q3828" s="7" t="n">
        <v>7</v>
      </c>
      <c r="R3828" s="7" t="n">
        <v>7</v>
      </c>
      <c r="S3828" s="7" t="n">
        <v>0.835</v>
      </c>
      <c r="T3828" s="7" t="n">
        <v>0</v>
      </c>
      <c r="U3828" s="7" t="n">
        <v>1</v>
      </c>
      <c r="V3828" s="7" t="n">
        <v>0.1409</v>
      </c>
      <c r="W3828" s="7"/>
    </row>
    <row r="3829" customFormat="false" ht="15" hidden="false" customHeight="false" outlineLevel="0" collapsed="false">
      <c r="A3829" s="7" t="s">
        <v>3945</v>
      </c>
      <c r="B3829" s="7" t="s">
        <v>101</v>
      </c>
      <c r="C3829" s="7" t="n">
        <v>43</v>
      </c>
      <c r="D3829" s="7" t="s">
        <v>102</v>
      </c>
      <c r="E3829" s="7" t="n">
        <v>25</v>
      </c>
      <c r="F3829" s="7" t="n">
        <v>4</v>
      </c>
      <c r="G3829" s="14" t="n">
        <v>9824.39</v>
      </c>
      <c r="H3829" s="14" t="n">
        <v>4548.72</v>
      </c>
      <c r="I3829" s="14" t="n">
        <v>0</v>
      </c>
      <c r="J3829" s="14" t="n">
        <v>0</v>
      </c>
      <c r="K3829" s="14" t="n">
        <v>232500</v>
      </c>
      <c r="L3829" s="14" t="n">
        <v>0</v>
      </c>
      <c r="M3829" s="14" t="n">
        <v>16900</v>
      </c>
      <c r="N3829" s="14" t="n">
        <v>55.9</v>
      </c>
      <c r="O3829" s="14" t="n">
        <v>508.58</v>
      </c>
      <c r="P3829" s="7" t="n">
        <v>12</v>
      </c>
      <c r="Q3829" s="7" t="n">
        <v>32</v>
      </c>
      <c r="R3829" s="7" t="n">
        <v>11</v>
      </c>
      <c r="S3829" s="7" t="n">
        <v>0.858</v>
      </c>
      <c r="T3829" s="7" t="n">
        <v>1</v>
      </c>
      <c r="U3829" s="7" t="n">
        <v>0</v>
      </c>
      <c r="V3829" s="7" t="n">
        <v>0.1054</v>
      </c>
      <c r="W3829" s="7"/>
    </row>
    <row r="3830" customFormat="false" ht="15" hidden="false" customHeight="false" outlineLevel="0" collapsed="false">
      <c r="A3830" s="7" t="s">
        <v>3946</v>
      </c>
      <c r="B3830" s="7" t="s">
        <v>101</v>
      </c>
      <c r="C3830" s="7" t="n">
        <v>78</v>
      </c>
      <c r="D3830" s="7" t="s">
        <v>102</v>
      </c>
      <c r="E3830" s="7" t="n">
        <v>326</v>
      </c>
      <c r="F3830" s="7" t="n">
        <v>1</v>
      </c>
      <c r="G3830" s="14" t="n">
        <v>1905.85</v>
      </c>
      <c r="H3830" s="14" t="n">
        <v>0</v>
      </c>
      <c r="I3830" s="14" t="n">
        <v>0</v>
      </c>
      <c r="J3830" s="14" t="n">
        <v>0</v>
      </c>
      <c r="K3830" s="14" t="n">
        <v>0</v>
      </c>
      <c r="L3830" s="14" t="n">
        <v>0</v>
      </c>
      <c r="M3830" s="14"/>
      <c r="N3830" s="14"/>
      <c r="O3830" s="14" t="n">
        <v>0</v>
      </c>
      <c r="P3830" s="7" t="n">
        <v>0</v>
      </c>
      <c r="Q3830" s="7" t="n">
        <v>23</v>
      </c>
      <c r="R3830" s="7" t="n">
        <v>7</v>
      </c>
      <c r="S3830" s="7" t="n">
        <v>0.387</v>
      </c>
      <c r="T3830" s="7" t="n">
        <v>0</v>
      </c>
      <c r="U3830" s="7" t="n">
        <v>0</v>
      </c>
      <c r="V3830" s="7" t="n">
        <v>0.0898</v>
      </c>
      <c r="W3830" s="7"/>
    </row>
    <row r="3831" customFormat="false" ht="15" hidden="false" customHeight="false" outlineLevel="0" collapsed="false">
      <c r="A3831" s="7" t="s">
        <v>3947</v>
      </c>
      <c r="B3831" s="7" t="s">
        <v>101</v>
      </c>
      <c r="C3831" s="7" t="n">
        <v>19</v>
      </c>
      <c r="D3831" s="7" t="s">
        <v>102</v>
      </c>
      <c r="E3831" s="7" t="n">
        <v>1</v>
      </c>
      <c r="F3831" s="7" t="n">
        <v>4</v>
      </c>
      <c r="G3831" s="14" t="n">
        <v>943.76</v>
      </c>
      <c r="H3831" s="14" t="n">
        <v>0</v>
      </c>
      <c r="I3831" s="14" t="n">
        <v>0</v>
      </c>
      <c r="J3831" s="14" t="n">
        <v>31157.51</v>
      </c>
      <c r="K3831" s="14" t="n">
        <v>74300</v>
      </c>
      <c r="L3831" s="14" t="n">
        <v>0</v>
      </c>
      <c r="M3831" s="14" t="n">
        <v>7200</v>
      </c>
      <c r="N3831" s="14" t="n">
        <v>16.1</v>
      </c>
      <c r="O3831" s="14" t="n">
        <v>203.87</v>
      </c>
      <c r="P3831" s="7" t="n">
        <v>5</v>
      </c>
      <c r="Q3831" s="7" t="n">
        <v>22</v>
      </c>
      <c r="R3831" s="7" t="n">
        <v>12</v>
      </c>
      <c r="S3831" s="7" t="n">
        <v>0.939</v>
      </c>
      <c r="T3831" s="7" t="n">
        <v>1</v>
      </c>
      <c r="U3831" s="7" t="n">
        <v>1</v>
      </c>
      <c r="V3831" s="7" t="n">
        <v>0.1342</v>
      </c>
      <c r="W3831" s="7"/>
    </row>
    <row r="3832" customFormat="false" ht="15" hidden="false" customHeight="false" outlineLevel="0" collapsed="false">
      <c r="A3832" s="7" t="s">
        <v>3948</v>
      </c>
      <c r="B3832" s="7" t="s">
        <v>101</v>
      </c>
      <c r="C3832" s="7" t="n">
        <v>35</v>
      </c>
      <c r="D3832" s="7" t="s">
        <v>102</v>
      </c>
      <c r="E3832" s="7" t="n">
        <v>133</v>
      </c>
      <c r="F3832" s="7" t="n">
        <v>1</v>
      </c>
      <c r="G3832" s="14" t="n">
        <v>1721</v>
      </c>
      <c r="H3832" s="14" t="n">
        <v>0</v>
      </c>
      <c r="I3832" s="14" t="n">
        <v>0</v>
      </c>
      <c r="J3832" s="14" t="n">
        <v>0</v>
      </c>
      <c r="K3832" s="14" t="n">
        <v>0</v>
      </c>
      <c r="L3832" s="14" t="n">
        <v>0</v>
      </c>
      <c r="M3832" s="14"/>
      <c r="N3832" s="14"/>
      <c r="O3832" s="14" t="n">
        <v>0</v>
      </c>
      <c r="P3832" s="7" t="n">
        <v>7</v>
      </c>
      <c r="Q3832" s="7" t="n">
        <v>6</v>
      </c>
      <c r="R3832" s="7" t="n">
        <v>9</v>
      </c>
      <c r="S3832" s="7" t="n">
        <v>1</v>
      </c>
      <c r="T3832" s="7" t="n">
        <v>0</v>
      </c>
      <c r="U3832" s="7" t="n">
        <v>0</v>
      </c>
      <c r="V3832" s="7" t="n">
        <v>0.1904</v>
      </c>
      <c r="W3832" s="7"/>
    </row>
    <row r="3833" customFormat="false" ht="15" hidden="false" customHeight="false" outlineLevel="0" collapsed="false">
      <c r="A3833" s="7" t="s">
        <v>3949</v>
      </c>
      <c r="B3833" s="7" t="s">
        <v>128</v>
      </c>
      <c r="C3833" s="7" t="n">
        <v>25</v>
      </c>
      <c r="D3833" s="7" t="s">
        <v>104</v>
      </c>
      <c r="E3833" s="7" t="n">
        <v>35</v>
      </c>
      <c r="F3833" s="7" t="n">
        <v>4</v>
      </c>
      <c r="G3833" s="14" t="n">
        <v>4241.59</v>
      </c>
      <c r="H3833" s="14" t="n">
        <v>32223.22</v>
      </c>
      <c r="I3833" s="14" t="n">
        <v>0</v>
      </c>
      <c r="J3833" s="14" t="n">
        <v>873600</v>
      </c>
      <c r="K3833" s="14" t="n">
        <v>0</v>
      </c>
      <c r="L3833" s="14" t="n">
        <v>0</v>
      </c>
      <c r="M3833" s="14" t="n">
        <v>8500</v>
      </c>
      <c r="N3833" s="14" t="n">
        <v>58.9</v>
      </c>
      <c r="O3833" s="14" t="n">
        <v>260.01</v>
      </c>
      <c r="P3833" s="7" t="n">
        <v>12</v>
      </c>
      <c r="Q3833" s="7" t="n">
        <v>21</v>
      </c>
      <c r="R3833" s="7" t="n">
        <v>8</v>
      </c>
      <c r="S3833" s="7" t="n">
        <v>0.834</v>
      </c>
      <c r="T3833" s="7" t="n">
        <v>1</v>
      </c>
      <c r="U3833" s="7" t="n">
        <v>0</v>
      </c>
      <c r="V3833" s="7" t="n">
        <v>0.0689</v>
      </c>
      <c r="W3833" s="7"/>
    </row>
    <row r="3834" customFormat="false" ht="15" hidden="false" customHeight="false" outlineLevel="0" collapsed="false">
      <c r="A3834" s="7" t="s">
        <v>3950</v>
      </c>
      <c r="B3834" s="7" t="s">
        <v>101</v>
      </c>
      <c r="C3834" s="7" t="n">
        <v>32</v>
      </c>
      <c r="D3834" s="7" t="s">
        <v>102</v>
      </c>
      <c r="E3834" s="7" t="n">
        <v>28</v>
      </c>
      <c r="F3834" s="7" t="n">
        <v>3</v>
      </c>
      <c r="G3834" s="14" t="n">
        <v>1311.81</v>
      </c>
      <c r="H3834" s="14" t="n">
        <v>890.06</v>
      </c>
      <c r="I3834" s="14" t="n">
        <v>0</v>
      </c>
      <c r="J3834" s="14" t="n">
        <v>14481.1</v>
      </c>
      <c r="K3834" s="14" t="n">
        <v>0</v>
      </c>
      <c r="L3834" s="14" t="n">
        <v>0</v>
      </c>
      <c r="M3834" s="14"/>
      <c r="N3834" s="14"/>
      <c r="O3834" s="14" t="n">
        <v>0</v>
      </c>
      <c r="P3834" s="7" t="n">
        <v>51</v>
      </c>
      <c r="Q3834" s="7" t="n">
        <v>6</v>
      </c>
      <c r="R3834" s="7" t="n">
        <v>5</v>
      </c>
      <c r="S3834" s="7" t="n">
        <v>0.945</v>
      </c>
      <c r="T3834" s="7" t="n">
        <v>1</v>
      </c>
      <c r="U3834" s="7" t="n">
        <v>0</v>
      </c>
      <c r="V3834" s="7" t="n">
        <v>0.2284</v>
      </c>
      <c r="W3834" s="7"/>
    </row>
    <row r="3835" customFormat="false" ht="15" hidden="false" customHeight="false" outlineLevel="0" collapsed="false">
      <c r="A3835" s="7" t="s">
        <v>3951</v>
      </c>
      <c r="B3835" s="7" t="s">
        <v>101</v>
      </c>
      <c r="C3835" s="7" t="n">
        <v>58</v>
      </c>
      <c r="D3835" s="7" t="s">
        <v>104</v>
      </c>
      <c r="E3835" s="7" t="n">
        <v>220</v>
      </c>
      <c r="F3835" s="7" t="n">
        <v>3</v>
      </c>
      <c r="G3835" s="14" t="n">
        <v>5202.12</v>
      </c>
      <c r="H3835" s="14" t="n">
        <v>38685.09</v>
      </c>
      <c r="I3835" s="14" t="n">
        <v>0</v>
      </c>
      <c r="J3835" s="14" t="n">
        <v>0</v>
      </c>
      <c r="K3835" s="14" t="n">
        <v>0</v>
      </c>
      <c r="L3835" s="14" t="n">
        <v>0</v>
      </c>
      <c r="M3835" s="14" t="n">
        <v>17300</v>
      </c>
      <c r="N3835" s="14" t="n">
        <v>12.6</v>
      </c>
      <c r="O3835" s="14" t="n">
        <v>1226.25</v>
      </c>
      <c r="P3835" s="7" t="n">
        <v>11</v>
      </c>
      <c r="Q3835" s="7" t="n">
        <v>26</v>
      </c>
      <c r="R3835" s="7" t="n">
        <v>10</v>
      </c>
      <c r="S3835" s="7" t="n">
        <v>0.832</v>
      </c>
      <c r="T3835" s="7" t="n">
        <v>1</v>
      </c>
      <c r="U3835" s="7" t="n">
        <v>0</v>
      </c>
      <c r="V3835" s="7" t="n">
        <v>0.0565</v>
      </c>
      <c r="W3835" s="7"/>
    </row>
    <row r="3836" customFormat="false" ht="15" hidden="false" customHeight="false" outlineLevel="0" collapsed="false">
      <c r="A3836" s="7" t="s">
        <v>3952</v>
      </c>
      <c r="B3836" s="7" t="s">
        <v>108</v>
      </c>
      <c r="C3836" s="7" t="n">
        <v>43</v>
      </c>
      <c r="D3836" s="7" t="s">
        <v>102</v>
      </c>
      <c r="E3836" s="7" t="n">
        <v>17</v>
      </c>
      <c r="F3836" s="7" t="n">
        <v>3</v>
      </c>
      <c r="G3836" s="14" t="n">
        <v>5545.75</v>
      </c>
      <c r="H3836" s="14" t="n">
        <v>12714.08</v>
      </c>
      <c r="I3836" s="14" t="n">
        <v>38700</v>
      </c>
      <c r="J3836" s="14" t="n">
        <v>0</v>
      </c>
      <c r="K3836" s="14" t="n">
        <v>0</v>
      </c>
      <c r="L3836" s="14" t="n">
        <v>0</v>
      </c>
      <c r="M3836" s="14"/>
      <c r="N3836" s="14"/>
      <c r="O3836" s="14" t="n">
        <v>0</v>
      </c>
      <c r="P3836" s="7" t="n">
        <v>3</v>
      </c>
      <c r="Q3836" s="7" t="n">
        <v>24</v>
      </c>
      <c r="R3836" s="7" t="n">
        <v>0</v>
      </c>
      <c r="S3836" s="7" t="n">
        <v>0.576</v>
      </c>
      <c r="T3836" s="7" t="n">
        <v>0</v>
      </c>
      <c r="U3836" s="7" t="n">
        <v>0</v>
      </c>
      <c r="V3836" s="7" t="n">
        <v>0.0735</v>
      </c>
      <c r="W3836" s="7"/>
    </row>
    <row r="3837" customFormat="false" ht="15" hidden="false" customHeight="false" outlineLevel="0" collapsed="false">
      <c r="A3837" s="7" t="s">
        <v>3953</v>
      </c>
      <c r="B3837" s="7" t="s">
        <v>106</v>
      </c>
      <c r="C3837" s="7" t="n">
        <v>54</v>
      </c>
      <c r="D3837" s="7" t="s">
        <v>104</v>
      </c>
      <c r="E3837" s="7" t="n">
        <v>14</v>
      </c>
      <c r="F3837" s="7" t="n">
        <v>5</v>
      </c>
      <c r="G3837" s="14" t="n">
        <v>3005</v>
      </c>
      <c r="H3837" s="14" t="n">
        <v>33723.53</v>
      </c>
      <c r="I3837" s="14" t="n">
        <v>41600</v>
      </c>
      <c r="J3837" s="14" t="n">
        <v>65616.06</v>
      </c>
      <c r="K3837" s="14" t="n">
        <v>0</v>
      </c>
      <c r="L3837" s="14" t="n">
        <v>0</v>
      </c>
      <c r="M3837" s="14" t="n">
        <v>8300</v>
      </c>
      <c r="N3837" s="14" t="n">
        <v>54.8</v>
      </c>
      <c r="O3837" s="14" t="n">
        <v>492.37</v>
      </c>
      <c r="P3837" s="7" t="n">
        <v>3</v>
      </c>
      <c r="Q3837" s="7" t="n">
        <v>44</v>
      </c>
      <c r="R3837" s="7" t="n">
        <v>6</v>
      </c>
      <c r="S3837" s="7" t="n">
        <v>0.658</v>
      </c>
      <c r="T3837" s="7" t="n">
        <v>0</v>
      </c>
      <c r="U3837" s="7" t="n">
        <v>0</v>
      </c>
      <c r="V3837" s="7" t="n">
        <v>0.0181</v>
      </c>
      <c r="W3837" s="7"/>
    </row>
    <row r="3838" customFormat="false" ht="15" hidden="false" customHeight="false" outlineLevel="0" collapsed="false">
      <c r="A3838" s="7" t="s">
        <v>3954</v>
      </c>
      <c r="B3838" s="7" t="s">
        <v>106</v>
      </c>
      <c r="C3838" s="7" t="n">
        <v>67</v>
      </c>
      <c r="D3838" s="7" t="s">
        <v>104</v>
      </c>
      <c r="E3838" s="7" t="n">
        <v>102</v>
      </c>
      <c r="F3838" s="7" t="n">
        <v>2</v>
      </c>
      <c r="G3838" s="14" t="n">
        <v>9682.41</v>
      </c>
      <c r="H3838" s="14" t="n">
        <v>0</v>
      </c>
      <c r="I3838" s="14" t="n">
        <v>0</v>
      </c>
      <c r="J3838" s="14" t="n">
        <v>0</v>
      </c>
      <c r="K3838" s="14" t="n">
        <v>0</v>
      </c>
      <c r="L3838" s="14" t="n">
        <v>0</v>
      </c>
      <c r="M3838" s="14" t="n">
        <v>12000</v>
      </c>
      <c r="N3838" s="14" t="n">
        <v>24.2</v>
      </c>
      <c r="O3838" s="14" t="n">
        <v>2021.97</v>
      </c>
      <c r="P3838" s="7" t="n">
        <v>1</v>
      </c>
      <c r="Q3838" s="7" t="n">
        <v>54</v>
      </c>
      <c r="R3838" s="7" t="n">
        <v>13</v>
      </c>
      <c r="S3838" s="7" t="n">
        <v>0.389</v>
      </c>
      <c r="T3838" s="7" t="n">
        <v>0</v>
      </c>
      <c r="U3838" s="7" t="n">
        <v>1</v>
      </c>
      <c r="V3838" s="7" t="n">
        <v>0.0227</v>
      </c>
      <c r="W3838" s="7"/>
    </row>
    <row r="3839" customFormat="false" ht="15" hidden="false" customHeight="false" outlineLevel="0" collapsed="false">
      <c r="A3839" s="7" t="s">
        <v>3955</v>
      </c>
      <c r="B3839" s="7" t="s">
        <v>108</v>
      </c>
      <c r="C3839" s="7" t="n">
        <v>69</v>
      </c>
      <c r="D3839" s="7" t="s">
        <v>104</v>
      </c>
      <c r="E3839" s="7" t="n">
        <v>174</v>
      </c>
      <c r="F3839" s="7" t="n">
        <v>3</v>
      </c>
      <c r="G3839" s="14" t="n">
        <v>5908.22</v>
      </c>
      <c r="H3839" s="14" t="n">
        <v>34941.59</v>
      </c>
      <c r="I3839" s="14" t="n">
        <v>128800</v>
      </c>
      <c r="J3839" s="14" t="n">
        <v>0</v>
      </c>
      <c r="K3839" s="14" t="n">
        <v>0</v>
      </c>
      <c r="L3839" s="14" t="n">
        <v>0</v>
      </c>
      <c r="M3839" s="14"/>
      <c r="N3839" s="14"/>
      <c r="O3839" s="14" t="n">
        <v>0</v>
      </c>
      <c r="P3839" s="7" t="n">
        <v>40</v>
      </c>
      <c r="Q3839" s="7" t="n">
        <v>21</v>
      </c>
      <c r="R3839" s="7" t="n">
        <v>0</v>
      </c>
      <c r="S3839" s="7" t="n">
        <v>0.213</v>
      </c>
      <c r="T3839" s="7" t="n">
        <v>0</v>
      </c>
      <c r="U3839" s="7" t="n">
        <v>0</v>
      </c>
      <c r="V3839" s="7" t="n">
        <v>0.0329</v>
      </c>
      <c r="W3839" s="7"/>
    </row>
    <row r="3840" customFormat="false" ht="15" hidden="false" customHeight="false" outlineLevel="0" collapsed="false">
      <c r="A3840" s="7" t="s">
        <v>3956</v>
      </c>
      <c r="B3840" s="7" t="s">
        <v>101</v>
      </c>
      <c r="C3840" s="7" t="n">
        <v>68</v>
      </c>
      <c r="D3840" s="7" t="s">
        <v>104</v>
      </c>
      <c r="E3840" s="7" t="n">
        <v>120</v>
      </c>
      <c r="F3840" s="7" t="n">
        <v>3</v>
      </c>
      <c r="G3840" s="14" t="n">
        <v>7460.23</v>
      </c>
      <c r="H3840" s="14" t="n">
        <v>32575.48</v>
      </c>
      <c r="I3840" s="14" t="n">
        <v>77400</v>
      </c>
      <c r="J3840" s="14" t="n">
        <v>0</v>
      </c>
      <c r="K3840" s="14" t="n">
        <v>0</v>
      </c>
      <c r="L3840" s="14" t="n">
        <v>0</v>
      </c>
      <c r="M3840" s="14"/>
      <c r="N3840" s="14"/>
      <c r="O3840" s="14" t="n">
        <v>0</v>
      </c>
      <c r="P3840" s="7" t="n">
        <v>2</v>
      </c>
      <c r="Q3840" s="7" t="n">
        <v>32</v>
      </c>
      <c r="R3840" s="7" t="n">
        <v>0</v>
      </c>
      <c r="S3840" s="7" t="n">
        <v>0.543</v>
      </c>
      <c r="T3840" s="7" t="n">
        <v>0</v>
      </c>
      <c r="U3840" s="7" t="n">
        <v>0</v>
      </c>
      <c r="V3840" s="7" t="n">
        <v>0.0299</v>
      </c>
      <c r="W3840" s="7"/>
    </row>
    <row r="3841" customFormat="false" ht="15" hidden="false" customHeight="false" outlineLevel="0" collapsed="false">
      <c r="A3841" s="7" t="s">
        <v>3957</v>
      </c>
      <c r="B3841" s="7" t="s">
        <v>101</v>
      </c>
      <c r="C3841" s="7" t="n">
        <v>41</v>
      </c>
      <c r="D3841" s="7" t="s">
        <v>102</v>
      </c>
      <c r="E3841" s="7" t="n">
        <v>101</v>
      </c>
      <c r="F3841" s="7" t="n">
        <v>2</v>
      </c>
      <c r="G3841" s="14" t="n">
        <v>2114.52</v>
      </c>
      <c r="H3841" s="14" t="n">
        <v>0</v>
      </c>
      <c r="I3841" s="14" t="n">
        <v>0</v>
      </c>
      <c r="J3841" s="14" t="n">
        <v>0</v>
      </c>
      <c r="K3841" s="14" t="n">
        <v>110500</v>
      </c>
      <c r="L3841" s="14" t="n">
        <v>0</v>
      </c>
      <c r="M3841" s="14"/>
      <c r="N3841" s="14"/>
      <c r="O3841" s="14" t="n">
        <v>0</v>
      </c>
      <c r="P3841" s="7" t="n">
        <v>391</v>
      </c>
      <c r="Q3841" s="7" t="n">
        <v>0</v>
      </c>
      <c r="R3841" s="7" t="n">
        <v>0</v>
      </c>
      <c r="S3841" s="7"/>
      <c r="T3841" s="7" t="n">
        <v>0</v>
      </c>
      <c r="U3841" s="7" t="n">
        <v>1</v>
      </c>
      <c r="V3841" s="7" t="n">
        <v>0.3732</v>
      </c>
      <c r="W3841" s="7"/>
    </row>
    <row r="3842" customFormat="false" ht="15" hidden="false" customHeight="false" outlineLevel="0" collapsed="false">
      <c r="A3842" s="7" t="s">
        <v>3958</v>
      </c>
      <c r="B3842" s="7" t="s">
        <v>101</v>
      </c>
      <c r="C3842" s="7" t="n">
        <v>49</v>
      </c>
      <c r="D3842" s="7" t="s">
        <v>104</v>
      </c>
      <c r="E3842" s="7" t="n">
        <v>84</v>
      </c>
      <c r="F3842" s="7" t="n">
        <v>5</v>
      </c>
      <c r="G3842" s="14" t="n">
        <v>4249.6</v>
      </c>
      <c r="H3842" s="14" t="n">
        <v>32583.93</v>
      </c>
      <c r="I3842" s="14" t="n">
        <v>63800</v>
      </c>
      <c r="J3842" s="14" t="n">
        <v>0</v>
      </c>
      <c r="K3842" s="14" t="n">
        <v>0</v>
      </c>
      <c r="L3842" s="14" t="n">
        <v>0</v>
      </c>
      <c r="M3842" s="14" t="n">
        <v>15700</v>
      </c>
      <c r="N3842" s="14" t="n">
        <v>21.8</v>
      </c>
      <c r="O3842" s="14" t="n">
        <v>692.61</v>
      </c>
      <c r="P3842" s="7" t="n">
        <v>18</v>
      </c>
      <c r="Q3842" s="7" t="n">
        <v>54</v>
      </c>
      <c r="R3842" s="7" t="n">
        <v>0</v>
      </c>
      <c r="S3842" s="7" t="n">
        <v>0.642</v>
      </c>
      <c r="T3842" s="7" t="n">
        <v>2</v>
      </c>
      <c r="U3842" s="7" t="n">
        <v>0</v>
      </c>
      <c r="V3842" s="7" t="n">
        <v>0.0929</v>
      </c>
      <c r="W3842" s="7"/>
    </row>
    <row r="3843" customFormat="false" ht="15" hidden="false" customHeight="false" outlineLevel="0" collapsed="false">
      <c r="A3843" s="7" t="s">
        <v>3959</v>
      </c>
      <c r="B3843" s="7" t="s">
        <v>101</v>
      </c>
      <c r="C3843" s="7" t="n">
        <v>19</v>
      </c>
      <c r="D3843" s="7" t="s">
        <v>104</v>
      </c>
      <c r="E3843" s="7" t="n">
        <v>8</v>
      </c>
      <c r="F3843" s="7" t="n">
        <v>5</v>
      </c>
      <c r="G3843" s="14" t="n">
        <v>4991.83</v>
      </c>
      <c r="H3843" s="14" t="n">
        <v>47522.1</v>
      </c>
      <c r="I3843" s="14" t="n">
        <v>47600</v>
      </c>
      <c r="J3843" s="14" t="n">
        <v>0</v>
      </c>
      <c r="K3843" s="14" t="n">
        <v>349600</v>
      </c>
      <c r="L3843" s="14" t="n">
        <v>0</v>
      </c>
      <c r="M3843" s="14" t="n">
        <v>21200</v>
      </c>
      <c r="N3843" s="14" t="n">
        <v>50.6</v>
      </c>
      <c r="O3843" s="14" t="n">
        <v>696.1</v>
      </c>
      <c r="P3843" s="7" t="n">
        <v>46</v>
      </c>
      <c r="Q3843" s="7" t="n">
        <v>38</v>
      </c>
      <c r="R3843" s="7" t="n">
        <v>14</v>
      </c>
      <c r="S3843" s="7" t="n">
        <v>0.712</v>
      </c>
      <c r="T3843" s="7" t="n">
        <v>0</v>
      </c>
      <c r="U3843" s="7" t="n">
        <v>0</v>
      </c>
      <c r="V3843" s="7" t="n">
        <v>0.0195</v>
      </c>
      <c r="W3843" s="7"/>
    </row>
    <row r="3844" customFormat="false" ht="15" hidden="false" customHeight="false" outlineLevel="0" collapsed="false">
      <c r="A3844" s="7" t="s">
        <v>3960</v>
      </c>
      <c r="B3844" s="7" t="s">
        <v>108</v>
      </c>
      <c r="C3844" s="7" t="n">
        <v>25</v>
      </c>
      <c r="D3844" s="7" t="s">
        <v>104</v>
      </c>
      <c r="E3844" s="7" t="n">
        <v>22</v>
      </c>
      <c r="F3844" s="7" t="n">
        <v>3</v>
      </c>
      <c r="G3844" s="14" t="n">
        <v>2069.66</v>
      </c>
      <c r="H3844" s="14" t="n">
        <v>36300.25</v>
      </c>
      <c r="I3844" s="14" t="n">
        <v>23600</v>
      </c>
      <c r="J3844" s="14" t="n">
        <v>0</v>
      </c>
      <c r="K3844" s="14" t="n">
        <v>0</v>
      </c>
      <c r="L3844" s="14" t="n">
        <v>0</v>
      </c>
      <c r="M3844" s="14"/>
      <c r="N3844" s="14"/>
      <c r="O3844" s="14" t="n">
        <v>0</v>
      </c>
      <c r="P3844" s="7" t="n">
        <v>3</v>
      </c>
      <c r="Q3844" s="7" t="n">
        <v>18</v>
      </c>
      <c r="R3844" s="7" t="n">
        <v>10</v>
      </c>
      <c r="S3844" s="7" t="n">
        <v>0.96</v>
      </c>
      <c r="T3844" s="7" t="n">
        <v>1</v>
      </c>
      <c r="U3844" s="7" t="n">
        <v>0</v>
      </c>
      <c r="V3844" s="7" t="n">
        <v>0.0578</v>
      </c>
      <c r="W3844" s="7"/>
    </row>
    <row r="3845" customFormat="false" ht="15" hidden="false" customHeight="false" outlineLevel="0" collapsed="false">
      <c r="A3845" s="7" t="s">
        <v>3961</v>
      </c>
      <c r="B3845" s="7" t="s">
        <v>108</v>
      </c>
      <c r="C3845" s="7" t="n">
        <v>46</v>
      </c>
      <c r="D3845" s="7" t="s">
        <v>104</v>
      </c>
      <c r="E3845" s="7" t="n">
        <v>161</v>
      </c>
      <c r="F3845" s="7" t="n">
        <v>4</v>
      </c>
      <c r="G3845" s="14" t="n">
        <v>1651.9</v>
      </c>
      <c r="H3845" s="14" t="n">
        <v>10906.23</v>
      </c>
      <c r="I3845" s="14" t="n">
        <v>0</v>
      </c>
      <c r="J3845" s="14" t="n">
        <v>0</v>
      </c>
      <c r="K3845" s="14" t="n">
        <v>39400</v>
      </c>
      <c r="L3845" s="14" t="n">
        <v>23810</v>
      </c>
      <c r="M3845" s="14"/>
      <c r="N3845" s="14"/>
      <c r="O3845" s="14" t="n">
        <v>0</v>
      </c>
      <c r="P3845" s="7" t="n">
        <v>1</v>
      </c>
      <c r="Q3845" s="7" t="n">
        <v>154</v>
      </c>
      <c r="R3845" s="7" t="n">
        <v>34</v>
      </c>
      <c r="S3845" s="7" t="n">
        <v>0.699</v>
      </c>
      <c r="T3845" s="7" t="n">
        <v>0</v>
      </c>
      <c r="U3845" s="7" t="n">
        <v>0</v>
      </c>
      <c r="V3845" s="7" t="n">
        <v>0.0117</v>
      </c>
      <c r="W3845" s="7"/>
    </row>
    <row r="3846" customFormat="false" ht="15" hidden="false" customHeight="false" outlineLevel="0" collapsed="false">
      <c r="A3846" s="7" t="s">
        <v>3962</v>
      </c>
      <c r="B3846" s="7" t="s">
        <v>106</v>
      </c>
      <c r="C3846" s="7" t="n">
        <v>27</v>
      </c>
      <c r="D3846" s="7" t="s">
        <v>102</v>
      </c>
      <c r="E3846" s="7" t="n">
        <v>4</v>
      </c>
      <c r="F3846" s="7" t="n">
        <v>2</v>
      </c>
      <c r="G3846" s="14" t="n">
        <v>1827.26</v>
      </c>
      <c r="H3846" s="14" t="n">
        <v>19378.44</v>
      </c>
      <c r="I3846" s="14" t="n">
        <v>0</v>
      </c>
      <c r="J3846" s="14" t="n">
        <v>0</v>
      </c>
      <c r="K3846" s="14" t="n">
        <v>0</v>
      </c>
      <c r="L3846" s="14" t="n">
        <v>0</v>
      </c>
      <c r="M3846" s="14"/>
      <c r="N3846" s="14"/>
      <c r="O3846" s="14" t="n">
        <v>0</v>
      </c>
      <c r="P3846" s="7" t="n">
        <v>38</v>
      </c>
      <c r="Q3846" s="7" t="n">
        <v>5</v>
      </c>
      <c r="R3846" s="7" t="n">
        <v>12</v>
      </c>
      <c r="S3846" s="7" t="n">
        <v>0.788</v>
      </c>
      <c r="T3846" s="7" t="n">
        <v>1</v>
      </c>
      <c r="U3846" s="7" t="n">
        <v>0</v>
      </c>
      <c r="V3846" s="7" t="n">
        <v>0.2971</v>
      </c>
      <c r="W3846" s="7"/>
    </row>
    <row r="3847" customFormat="false" ht="15" hidden="false" customHeight="false" outlineLevel="0" collapsed="false">
      <c r="A3847" s="7" t="s">
        <v>3963</v>
      </c>
      <c r="B3847" s="7" t="s">
        <v>128</v>
      </c>
      <c r="C3847" s="7" t="n">
        <v>53</v>
      </c>
      <c r="D3847" s="7" t="s">
        <v>104</v>
      </c>
      <c r="E3847" s="7" t="n">
        <v>205</v>
      </c>
      <c r="F3847" s="7" t="n">
        <v>3</v>
      </c>
      <c r="G3847" s="14" t="n">
        <v>793.28</v>
      </c>
      <c r="H3847" s="14" t="n">
        <v>13520.64</v>
      </c>
      <c r="I3847" s="14" t="n">
        <v>0</v>
      </c>
      <c r="J3847" s="14" t="n">
        <v>0</v>
      </c>
      <c r="K3847" s="14" t="n">
        <v>0</v>
      </c>
      <c r="L3847" s="14" t="n">
        <v>0</v>
      </c>
      <c r="M3847" s="14"/>
      <c r="N3847" s="14"/>
      <c r="O3847" s="14" t="n">
        <v>0</v>
      </c>
      <c r="P3847" s="7" t="n">
        <v>4</v>
      </c>
      <c r="Q3847" s="7" t="n">
        <v>32</v>
      </c>
      <c r="R3847" s="7" t="n">
        <v>0</v>
      </c>
      <c r="S3847" s="7" t="n">
        <v>0.334</v>
      </c>
      <c r="T3847" s="7" t="n">
        <v>1</v>
      </c>
      <c r="U3847" s="7" t="n">
        <v>0</v>
      </c>
      <c r="V3847" s="7" t="n">
        <v>0.0381</v>
      </c>
      <c r="W3847" s="7"/>
    </row>
    <row r="3848" customFormat="false" ht="15" hidden="false" customHeight="false" outlineLevel="0" collapsed="false">
      <c r="A3848" s="7" t="s">
        <v>3964</v>
      </c>
      <c r="B3848" s="7" t="s">
        <v>108</v>
      </c>
      <c r="C3848" s="7" t="n">
        <v>42</v>
      </c>
      <c r="D3848" s="7" t="s">
        <v>104</v>
      </c>
      <c r="E3848" s="7" t="n">
        <v>36</v>
      </c>
      <c r="F3848" s="7" t="n">
        <v>3</v>
      </c>
      <c r="G3848" s="14" t="n">
        <v>4232.9</v>
      </c>
      <c r="H3848" s="14" t="n">
        <v>76682.7</v>
      </c>
      <c r="I3848" s="14" t="n">
        <v>302200</v>
      </c>
      <c r="J3848" s="14" t="n">
        <v>0</v>
      </c>
      <c r="K3848" s="14" t="n">
        <v>0</v>
      </c>
      <c r="L3848" s="14" t="n">
        <v>0</v>
      </c>
      <c r="M3848" s="14"/>
      <c r="N3848" s="14"/>
      <c r="O3848" s="14" t="n">
        <v>0</v>
      </c>
      <c r="P3848" s="7" t="n">
        <v>5</v>
      </c>
      <c r="Q3848" s="7" t="n">
        <v>59</v>
      </c>
      <c r="R3848" s="7" t="n">
        <v>12</v>
      </c>
      <c r="S3848" s="7" t="n">
        <v>0.694</v>
      </c>
      <c r="T3848" s="7" t="n">
        <v>0</v>
      </c>
      <c r="U3848" s="7" t="n">
        <v>0</v>
      </c>
      <c r="V3848" s="7" t="n">
        <v>0.0196</v>
      </c>
      <c r="W3848" s="7"/>
    </row>
    <row r="3849" customFormat="false" ht="15" hidden="false" customHeight="false" outlineLevel="0" collapsed="false">
      <c r="A3849" s="7" t="s">
        <v>3965</v>
      </c>
      <c r="B3849" s="7" t="s">
        <v>128</v>
      </c>
      <c r="C3849" s="7" t="n">
        <v>47</v>
      </c>
      <c r="D3849" s="7" t="s">
        <v>104</v>
      </c>
      <c r="E3849" s="7" t="n">
        <v>7</v>
      </c>
      <c r="F3849" s="7" t="n">
        <v>3</v>
      </c>
      <c r="G3849" s="14" t="n">
        <v>5280.24</v>
      </c>
      <c r="H3849" s="14" t="n">
        <v>22508.06</v>
      </c>
      <c r="I3849" s="14" t="n">
        <v>0</v>
      </c>
      <c r="J3849" s="14" t="n">
        <v>0</v>
      </c>
      <c r="K3849" s="14" t="n">
        <v>0</v>
      </c>
      <c r="L3849" s="14" t="n">
        <v>0</v>
      </c>
      <c r="M3849" s="14" t="n">
        <v>16600</v>
      </c>
      <c r="N3849" s="14" t="n">
        <v>4.7</v>
      </c>
      <c r="O3849" s="14" t="n">
        <v>2232.71</v>
      </c>
      <c r="P3849" s="7" t="n">
        <v>16</v>
      </c>
      <c r="Q3849" s="7" t="n">
        <v>42</v>
      </c>
      <c r="R3849" s="7" t="n">
        <v>17</v>
      </c>
      <c r="S3849" s="7" t="n">
        <v>0.666</v>
      </c>
      <c r="T3849" s="7" t="n">
        <v>0</v>
      </c>
      <c r="U3849" s="7" t="n">
        <v>0</v>
      </c>
      <c r="V3849" s="7" t="n">
        <v>0.0357</v>
      </c>
      <c r="W3849" s="7"/>
    </row>
    <row r="3850" customFormat="false" ht="15" hidden="false" customHeight="false" outlineLevel="0" collapsed="false">
      <c r="A3850" s="7" t="s">
        <v>3966</v>
      </c>
      <c r="B3850" s="7" t="s">
        <v>108</v>
      </c>
      <c r="C3850" s="7" t="n">
        <v>25</v>
      </c>
      <c r="D3850" s="7" t="s">
        <v>104</v>
      </c>
      <c r="E3850" s="7" t="n">
        <v>26</v>
      </c>
      <c r="F3850" s="7" t="n">
        <v>2</v>
      </c>
      <c r="G3850" s="14" t="n">
        <v>4963.33</v>
      </c>
      <c r="H3850" s="14" t="n">
        <v>0</v>
      </c>
      <c r="I3850" s="14" t="n">
        <v>0</v>
      </c>
      <c r="J3850" s="14" t="n">
        <v>0</v>
      </c>
      <c r="K3850" s="14" t="n">
        <v>0</v>
      </c>
      <c r="L3850" s="14" t="n">
        <v>0</v>
      </c>
      <c r="M3850" s="14"/>
      <c r="N3850" s="14"/>
      <c r="O3850" s="14" t="n">
        <v>0</v>
      </c>
      <c r="P3850" s="7" t="n">
        <v>4</v>
      </c>
      <c r="Q3850" s="7" t="n">
        <v>37</v>
      </c>
      <c r="R3850" s="7" t="n">
        <v>0</v>
      </c>
      <c r="S3850" s="7" t="n">
        <v>0.748</v>
      </c>
      <c r="T3850" s="7" t="n">
        <v>0</v>
      </c>
      <c r="U3850" s="7" t="n">
        <v>0</v>
      </c>
      <c r="V3850" s="7" t="n">
        <v>0.032</v>
      </c>
      <c r="W3850" s="7"/>
    </row>
    <row r="3851" customFormat="false" ht="15" hidden="false" customHeight="false" outlineLevel="0" collapsed="false">
      <c r="A3851" s="7" t="s">
        <v>3967</v>
      </c>
      <c r="B3851" s="7" t="s">
        <v>106</v>
      </c>
      <c r="C3851" s="7" t="n">
        <v>49</v>
      </c>
      <c r="D3851" s="7" t="s">
        <v>102</v>
      </c>
      <c r="E3851" s="7" t="n">
        <v>166</v>
      </c>
      <c r="F3851" s="7" t="n">
        <v>3</v>
      </c>
      <c r="G3851" s="14" t="n">
        <v>17965.87</v>
      </c>
      <c r="H3851" s="14" t="n">
        <v>0</v>
      </c>
      <c r="I3851" s="14" t="n">
        <v>0</v>
      </c>
      <c r="J3851" s="14" t="n">
        <v>212691.16</v>
      </c>
      <c r="K3851" s="14" t="n">
        <v>0</v>
      </c>
      <c r="L3851" s="14" t="n">
        <v>0</v>
      </c>
      <c r="M3851" s="14" t="n">
        <v>27600</v>
      </c>
      <c r="N3851" s="14" t="n">
        <v>72.9</v>
      </c>
      <c r="O3851" s="14" t="n">
        <v>282.22</v>
      </c>
      <c r="P3851" s="7" t="n">
        <v>23</v>
      </c>
      <c r="Q3851" s="7" t="n">
        <v>12</v>
      </c>
      <c r="R3851" s="7" t="n">
        <v>0</v>
      </c>
      <c r="S3851" s="7" t="n">
        <v>0.745</v>
      </c>
      <c r="T3851" s="7" t="n">
        <v>1</v>
      </c>
      <c r="U3851" s="7" t="n">
        <v>0</v>
      </c>
      <c r="V3851" s="7" t="n">
        <v>0.2215</v>
      </c>
      <c r="W3851" s="7"/>
    </row>
    <row r="3852" customFormat="false" ht="15" hidden="false" customHeight="false" outlineLevel="0" collapsed="false">
      <c r="A3852" s="7" t="s">
        <v>3968</v>
      </c>
      <c r="B3852" s="7" t="s">
        <v>106</v>
      </c>
      <c r="C3852" s="7" t="n">
        <v>73</v>
      </c>
      <c r="D3852" s="7" t="s">
        <v>102</v>
      </c>
      <c r="E3852" s="7" t="n">
        <v>118</v>
      </c>
      <c r="F3852" s="7" t="n">
        <v>4</v>
      </c>
      <c r="G3852" s="14" t="n">
        <v>3008.76</v>
      </c>
      <c r="H3852" s="14" t="n">
        <v>6188.15</v>
      </c>
      <c r="I3852" s="14" t="n">
        <v>0</v>
      </c>
      <c r="J3852" s="14" t="n">
        <v>0</v>
      </c>
      <c r="K3852" s="14" t="n">
        <v>69000</v>
      </c>
      <c r="L3852" s="14" t="n">
        <v>0</v>
      </c>
      <c r="M3852" s="14" t="n">
        <v>6300</v>
      </c>
      <c r="N3852" s="14" t="n">
        <v>24</v>
      </c>
      <c r="O3852" s="14" t="n">
        <v>182.19</v>
      </c>
      <c r="P3852" s="7" t="n">
        <v>38</v>
      </c>
      <c r="Q3852" s="7" t="n">
        <v>16</v>
      </c>
      <c r="R3852" s="7" t="n">
        <v>4</v>
      </c>
      <c r="S3852" s="7" t="n">
        <v>0.168</v>
      </c>
      <c r="T3852" s="7" t="n">
        <v>0</v>
      </c>
      <c r="U3852" s="7" t="n">
        <v>0</v>
      </c>
      <c r="V3852" s="7" t="n">
        <v>0.0675</v>
      </c>
      <c r="W3852" s="7"/>
    </row>
    <row r="3853" customFormat="false" ht="15" hidden="false" customHeight="false" outlineLevel="0" collapsed="false">
      <c r="A3853" s="7" t="s">
        <v>3969</v>
      </c>
      <c r="B3853" s="7" t="s">
        <v>101</v>
      </c>
      <c r="C3853" s="7" t="n">
        <v>62</v>
      </c>
      <c r="D3853" s="7" t="s">
        <v>102</v>
      </c>
      <c r="E3853" s="7" t="n">
        <v>268</v>
      </c>
      <c r="F3853" s="7" t="n">
        <v>2</v>
      </c>
      <c r="G3853" s="14" t="n">
        <v>438.78</v>
      </c>
      <c r="H3853" s="14" t="n">
        <v>348.61</v>
      </c>
      <c r="I3853" s="14" t="n">
        <v>0</v>
      </c>
      <c r="J3853" s="14" t="n">
        <v>0</v>
      </c>
      <c r="K3853" s="14" t="n">
        <v>0</v>
      </c>
      <c r="L3853" s="14" t="n">
        <v>0</v>
      </c>
      <c r="M3853" s="14"/>
      <c r="N3853" s="14"/>
      <c r="O3853" s="14" t="n">
        <v>0</v>
      </c>
      <c r="P3853" s="7" t="n">
        <v>11</v>
      </c>
      <c r="Q3853" s="7" t="n">
        <v>12</v>
      </c>
      <c r="R3853" s="7" t="n">
        <v>3</v>
      </c>
      <c r="S3853" s="7" t="n">
        <v>0.66</v>
      </c>
      <c r="T3853" s="7" t="n">
        <v>0</v>
      </c>
      <c r="U3853" s="7" t="n">
        <v>0</v>
      </c>
      <c r="V3853" s="7" t="n">
        <v>0.0696</v>
      </c>
      <c r="W3853" s="7"/>
    </row>
    <row r="3854" customFormat="false" ht="15" hidden="false" customHeight="false" outlineLevel="0" collapsed="false">
      <c r="A3854" s="7" t="s">
        <v>3970</v>
      </c>
      <c r="B3854" s="7" t="s">
        <v>101</v>
      </c>
      <c r="C3854" s="7" t="n">
        <v>64</v>
      </c>
      <c r="D3854" s="7" t="s">
        <v>102</v>
      </c>
      <c r="E3854" s="7" t="n">
        <v>214</v>
      </c>
      <c r="F3854" s="7" t="n">
        <v>2</v>
      </c>
      <c r="G3854" s="14" t="n">
        <v>963.92</v>
      </c>
      <c r="H3854" s="14" t="n">
        <v>1441.29</v>
      </c>
      <c r="I3854" s="14" t="n">
        <v>0</v>
      </c>
      <c r="J3854" s="14" t="n">
        <v>0</v>
      </c>
      <c r="K3854" s="14" t="n">
        <v>0</v>
      </c>
      <c r="L3854" s="14" t="n">
        <v>0</v>
      </c>
      <c r="M3854" s="14"/>
      <c r="N3854" s="14"/>
      <c r="O3854" s="14" t="n">
        <v>0</v>
      </c>
      <c r="P3854" s="7" t="n">
        <v>16</v>
      </c>
      <c r="Q3854" s="7" t="n">
        <v>10</v>
      </c>
      <c r="R3854" s="7" t="n">
        <v>0</v>
      </c>
      <c r="S3854" s="7" t="n">
        <v>0.292</v>
      </c>
      <c r="T3854" s="7" t="n">
        <v>0</v>
      </c>
      <c r="U3854" s="7" t="n">
        <v>0</v>
      </c>
      <c r="V3854" s="7" t="n">
        <v>0.0847</v>
      </c>
      <c r="W3854" s="7"/>
    </row>
    <row r="3855" customFormat="false" ht="15" hidden="false" customHeight="false" outlineLevel="0" collapsed="false">
      <c r="A3855" s="7" t="s">
        <v>3971</v>
      </c>
      <c r="B3855" s="7" t="s">
        <v>108</v>
      </c>
      <c r="C3855" s="7" t="n">
        <v>54</v>
      </c>
      <c r="D3855" s="7" t="s">
        <v>104</v>
      </c>
      <c r="E3855" s="7" t="n">
        <v>67</v>
      </c>
      <c r="F3855" s="7" t="n">
        <v>3</v>
      </c>
      <c r="G3855" s="14" t="n">
        <v>7166.87</v>
      </c>
      <c r="H3855" s="14" t="n">
        <v>0</v>
      </c>
      <c r="I3855" s="14" t="n">
        <v>0</v>
      </c>
      <c r="J3855" s="14" t="n">
        <v>97025.89</v>
      </c>
      <c r="K3855" s="14" t="n">
        <v>186200</v>
      </c>
      <c r="L3855" s="14" t="n">
        <v>0</v>
      </c>
      <c r="M3855" s="14"/>
      <c r="N3855" s="14"/>
      <c r="O3855" s="14" t="n">
        <v>0</v>
      </c>
      <c r="P3855" s="7" t="n">
        <v>1</v>
      </c>
      <c r="Q3855" s="7" t="n">
        <v>37</v>
      </c>
      <c r="R3855" s="7" t="n">
        <v>0</v>
      </c>
      <c r="S3855" s="7" t="n">
        <v>0.852</v>
      </c>
      <c r="T3855" s="7" t="n">
        <v>1</v>
      </c>
      <c r="U3855" s="7" t="n">
        <v>0</v>
      </c>
      <c r="V3855" s="7" t="n">
        <v>0.0453</v>
      </c>
      <c r="W3855" s="7"/>
    </row>
    <row r="3856" customFormat="false" ht="15" hidden="false" customHeight="false" outlineLevel="0" collapsed="false">
      <c r="A3856" s="7" t="s">
        <v>3972</v>
      </c>
      <c r="B3856" s="7" t="s">
        <v>101</v>
      </c>
      <c r="C3856" s="7" t="n">
        <v>37</v>
      </c>
      <c r="D3856" s="7" t="s">
        <v>104</v>
      </c>
      <c r="E3856" s="7" t="n">
        <v>75</v>
      </c>
      <c r="F3856" s="7" t="n">
        <v>1</v>
      </c>
      <c r="G3856" s="14" t="n">
        <v>14938.43</v>
      </c>
      <c r="H3856" s="14" t="n">
        <v>0</v>
      </c>
      <c r="I3856" s="14" t="n">
        <v>0</v>
      </c>
      <c r="J3856" s="14" t="n">
        <v>0</v>
      </c>
      <c r="K3856" s="14" t="n">
        <v>0</v>
      </c>
      <c r="L3856" s="14" t="n">
        <v>0</v>
      </c>
      <c r="M3856" s="14"/>
      <c r="N3856" s="14"/>
      <c r="O3856" s="14" t="n">
        <v>0</v>
      </c>
      <c r="P3856" s="7" t="n">
        <v>39</v>
      </c>
      <c r="Q3856" s="7" t="n">
        <v>29</v>
      </c>
      <c r="R3856" s="7" t="n">
        <v>4</v>
      </c>
      <c r="S3856" s="7" t="n">
        <v>0.633</v>
      </c>
      <c r="T3856" s="7" t="n">
        <v>0</v>
      </c>
      <c r="U3856" s="7" t="n">
        <v>0</v>
      </c>
      <c r="V3856" s="7" t="n">
        <v>0.0362</v>
      </c>
      <c r="W3856" s="7"/>
    </row>
    <row r="3857" customFormat="false" ht="15" hidden="false" customHeight="false" outlineLevel="0" collapsed="false">
      <c r="A3857" s="7" t="s">
        <v>3973</v>
      </c>
      <c r="B3857" s="7" t="s">
        <v>108</v>
      </c>
      <c r="C3857" s="7" t="n">
        <v>35</v>
      </c>
      <c r="D3857" s="7" t="s">
        <v>104</v>
      </c>
      <c r="E3857" s="7" t="n">
        <v>89</v>
      </c>
      <c r="F3857" s="7" t="n">
        <v>4</v>
      </c>
      <c r="G3857" s="14" t="n">
        <v>2883.87</v>
      </c>
      <c r="H3857" s="14" t="n">
        <v>4642.35</v>
      </c>
      <c r="I3857" s="14" t="n">
        <v>7400</v>
      </c>
      <c r="J3857" s="14" t="n">
        <v>0</v>
      </c>
      <c r="K3857" s="14" t="n">
        <v>0</v>
      </c>
      <c r="L3857" s="14" t="n">
        <v>0</v>
      </c>
      <c r="M3857" s="14"/>
      <c r="N3857" s="14"/>
      <c r="O3857" s="14" t="n">
        <v>0</v>
      </c>
      <c r="P3857" s="7" t="n">
        <v>42</v>
      </c>
      <c r="Q3857" s="7" t="n">
        <v>20</v>
      </c>
      <c r="R3857" s="7" t="n">
        <v>6</v>
      </c>
      <c r="S3857" s="7" t="n">
        <v>0.905</v>
      </c>
      <c r="T3857" s="7" t="n">
        <v>0</v>
      </c>
      <c r="U3857" s="7" t="n">
        <v>0</v>
      </c>
      <c r="V3857" s="7" t="n">
        <v>0.0207</v>
      </c>
      <c r="W3857" s="7"/>
    </row>
    <row r="3858" customFormat="false" ht="15" hidden="false" customHeight="false" outlineLevel="0" collapsed="false">
      <c r="A3858" s="7" t="s">
        <v>3974</v>
      </c>
      <c r="B3858" s="7" t="s">
        <v>106</v>
      </c>
      <c r="C3858" s="7" t="n">
        <v>27</v>
      </c>
      <c r="D3858" s="7" t="s">
        <v>104</v>
      </c>
      <c r="E3858" s="7" t="n">
        <v>43</v>
      </c>
      <c r="F3858" s="7" t="n">
        <v>5</v>
      </c>
      <c r="G3858" s="14" t="n">
        <v>4774.51</v>
      </c>
      <c r="H3858" s="14" t="n">
        <v>5356.6</v>
      </c>
      <c r="I3858" s="14" t="n">
        <v>0</v>
      </c>
      <c r="J3858" s="14" t="n">
        <v>0</v>
      </c>
      <c r="K3858" s="14" t="n">
        <v>68400</v>
      </c>
      <c r="L3858" s="14" t="n">
        <v>18250</v>
      </c>
      <c r="M3858" s="14" t="n">
        <v>10500</v>
      </c>
      <c r="N3858" s="14" t="n">
        <v>43.9</v>
      </c>
      <c r="O3858" s="14" t="n">
        <v>390.96</v>
      </c>
      <c r="P3858" s="7" t="n">
        <v>3</v>
      </c>
      <c r="Q3858" s="7" t="n">
        <v>63</v>
      </c>
      <c r="R3858" s="7" t="n">
        <v>34</v>
      </c>
      <c r="S3858" s="7" t="n">
        <v>0.933</v>
      </c>
      <c r="T3858" s="7" t="n">
        <v>1</v>
      </c>
      <c r="U3858" s="7" t="n">
        <v>0</v>
      </c>
      <c r="V3858" s="7" t="n">
        <v>0.0195</v>
      </c>
      <c r="W3858" s="7"/>
    </row>
    <row r="3859" customFormat="false" ht="15" hidden="false" customHeight="false" outlineLevel="0" collapsed="false">
      <c r="A3859" s="7" t="s">
        <v>3975</v>
      </c>
      <c r="B3859" s="7" t="s">
        <v>128</v>
      </c>
      <c r="C3859" s="7" t="n">
        <v>37</v>
      </c>
      <c r="D3859" s="7" t="s">
        <v>102</v>
      </c>
      <c r="E3859" s="7" t="n">
        <v>103</v>
      </c>
      <c r="F3859" s="7" t="n">
        <v>3</v>
      </c>
      <c r="G3859" s="14" t="n">
        <v>3796.52</v>
      </c>
      <c r="H3859" s="14" t="n">
        <v>177196.4</v>
      </c>
      <c r="I3859" s="14" t="n">
        <v>0</v>
      </c>
      <c r="J3859" s="14" t="n">
        <v>0</v>
      </c>
      <c r="K3859" s="14" t="n">
        <v>0</v>
      </c>
      <c r="L3859" s="14" t="n">
        <v>0</v>
      </c>
      <c r="M3859" s="14" t="n">
        <v>19700</v>
      </c>
      <c r="N3859" s="14" t="n">
        <v>34.9</v>
      </c>
      <c r="O3859" s="14" t="n">
        <v>0</v>
      </c>
      <c r="P3859" s="7" t="n">
        <v>116</v>
      </c>
      <c r="Q3859" s="7" t="n">
        <v>0</v>
      </c>
      <c r="R3859" s="7" t="n">
        <v>0</v>
      </c>
      <c r="S3859" s="7"/>
      <c r="T3859" s="7" t="n">
        <v>0</v>
      </c>
      <c r="U3859" s="7" t="n">
        <v>0</v>
      </c>
      <c r="V3859" s="7" t="n">
        <v>0.3081</v>
      </c>
      <c r="W3859" s="7"/>
    </row>
    <row r="3860" customFormat="false" ht="15" hidden="false" customHeight="false" outlineLevel="0" collapsed="false">
      <c r="A3860" s="7" t="s">
        <v>3976</v>
      </c>
      <c r="B3860" s="7" t="s">
        <v>101</v>
      </c>
      <c r="C3860" s="7" t="n">
        <v>58</v>
      </c>
      <c r="D3860" s="7" t="s">
        <v>102</v>
      </c>
      <c r="E3860" s="7" t="n">
        <v>247</v>
      </c>
      <c r="F3860" s="7" t="n">
        <v>5</v>
      </c>
      <c r="G3860" s="14" t="n">
        <v>26415.46</v>
      </c>
      <c r="H3860" s="14" t="n">
        <v>47523.14</v>
      </c>
      <c r="I3860" s="14" t="n">
        <v>41500</v>
      </c>
      <c r="J3860" s="14" t="n">
        <v>48405.04</v>
      </c>
      <c r="K3860" s="14" t="n">
        <v>0</v>
      </c>
      <c r="L3860" s="14" t="n">
        <v>0</v>
      </c>
      <c r="M3860" s="14"/>
      <c r="N3860" s="14"/>
      <c r="O3860" s="14" t="n">
        <v>0</v>
      </c>
      <c r="P3860" s="7" t="n">
        <v>6</v>
      </c>
      <c r="Q3860" s="7" t="n">
        <v>31</v>
      </c>
      <c r="R3860" s="7" t="n">
        <v>0</v>
      </c>
      <c r="S3860" s="7" t="n">
        <v>0.402</v>
      </c>
      <c r="T3860" s="7" t="n">
        <v>0</v>
      </c>
      <c r="U3860" s="7" t="n">
        <v>0</v>
      </c>
      <c r="V3860" s="7" t="n">
        <v>0.0329</v>
      </c>
      <c r="W3860" s="7" t="s">
        <v>137</v>
      </c>
    </row>
    <row r="3861" customFormat="false" ht="15" hidden="false" customHeight="false" outlineLevel="0" collapsed="false">
      <c r="A3861" s="7" t="s">
        <v>3977</v>
      </c>
      <c r="B3861" s="7" t="s">
        <v>101</v>
      </c>
      <c r="C3861" s="7" t="n">
        <v>51</v>
      </c>
      <c r="D3861" s="7" t="s">
        <v>104</v>
      </c>
      <c r="E3861" s="7" t="n">
        <v>14</v>
      </c>
      <c r="F3861" s="7" t="n">
        <v>5</v>
      </c>
      <c r="G3861" s="14" t="n">
        <v>14008.89</v>
      </c>
      <c r="H3861" s="14" t="n">
        <v>14268.64</v>
      </c>
      <c r="I3861" s="14" t="n">
        <v>0</v>
      </c>
      <c r="J3861" s="14" t="n">
        <v>0</v>
      </c>
      <c r="K3861" s="14" t="n">
        <v>224100</v>
      </c>
      <c r="L3861" s="14" t="n">
        <v>0</v>
      </c>
      <c r="M3861" s="14" t="n">
        <v>9100</v>
      </c>
      <c r="N3861" s="14" t="n">
        <v>29.7</v>
      </c>
      <c r="O3861" s="14" t="n">
        <v>1277.96</v>
      </c>
      <c r="P3861" s="7" t="n">
        <v>10</v>
      </c>
      <c r="Q3861" s="7" t="n">
        <v>60</v>
      </c>
      <c r="R3861" s="7" t="n">
        <v>0</v>
      </c>
      <c r="S3861" s="7" t="n">
        <v>0.683</v>
      </c>
      <c r="T3861" s="7" t="n">
        <v>0</v>
      </c>
      <c r="U3861" s="7" t="n">
        <v>0</v>
      </c>
      <c r="V3861" s="7" t="n">
        <v>0.0191</v>
      </c>
      <c r="W3861" s="7"/>
    </row>
    <row r="3862" customFormat="false" ht="15" hidden="false" customHeight="false" outlineLevel="0" collapsed="false">
      <c r="A3862" s="7" t="s">
        <v>3978</v>
      </c>
      <c r="B3862" s="7" t="s">
        <v>128</v>
      </c>
      <c r="C3862" s="7" t="n">
        <v>65</v>
      </c>
      <c r="D3862" s="7" t="s">
        <v>102</v>
      </c>
      <c r="E3862" s="7" t="n">
        <v>58</v>
      </c>
      <c r="F3862" s="7" t="n">
        <v>3</v>
      </c>
      <c r="G3862" s="14" t="n">
        <v>2295.73</v>
      </c>
      <c r="H3862" s="14" t="n">
        <v>3139.89</v>
      </c>
      <c r="I3862" s="14" t="n">
        <v>0</v>
      </c>
      <c r="J3862" s="14" t="n">
        <v>0</v>
      </c>
      <c r="K3862" s="14" t="n">
        <v>0</v>
      </c>
      <c r="L3862" s="14" t="n">
        <v>0</v>
      </c>
      <c r="M3862" s="14" t="n">
        <v>4200</v>
      </c>
      <c r="N3862" s="14" t="n">
        <v>17.9</v>
      </c>
      <c r="O3862" s="14" t="n">
        <v>79.07</v>
      </c>
      <c r="P3862" s="7" t="n">
        <v>6</v>
      </c>
      <c r="Q3862" s="7" t="n">
        <v>38</v>
      </c>
      <c r="R3862" s="7" t="n">
        <v>0</v>
      </c>
      <c r="S3862" s="7" t="n">
        <v>0.317</v>
      </c>
      <c r="T3862" s="7" t="n">
        <v>0</v>
      </c>
      <c r="U3862" s="7" t="n">
        <v>0</v>
      </c>
      <c r="V3862" s="7" t="n">
        <v>0.0454</v>
      </c>
      <c r="W3862" s="7"/>
    </row>
    <row r="3863" customFormat="false" ht="15" hidden="false" customHeight="false" outlineLevel="0" collapsed="false">
      <c r="A3863" s="7" t="s">
        <v>3979</v>
      </c>
      <c r="B3863" s="7" t="s">
        <v>108</v>
      </c>
      <c r="C3863" s="7" t="n">
        <v>26</v>
      </c>
      <c r="D3863" s="7" t="s">
        <v>104</v>
      </c>
      <c r="E3863" s="7" t="n">
        <v>20</v>
      </c>
      <c r="F3863" s="7" t="n">
        <v>2</v>
      </c>
      <c r="G3863" s="14" t="n">
        <v>3171.25</v>
      </c>
      <c r="H3863" s="14" t="n">
        <v>0</v>
      </c>
      <c r="I3863" s="14" t="n">
        <v>0</v>
      </c>
      <c r="J3863" s="14" t="n">
        <v>0</v>
      </c>
      <c r="K3863" s="14" t="n">
        <v>0</v>
      </c>
      <c r="L3863" s="14" t="n">
        <v>0</v>
      </c>
      <c r="M3863" s="14" t="n">
        <v>8700</v>
      </c>
      <c r="N3863" s="14" t="n">
        <v>18.8</v>
      </c>
      <c r="O3863" s="14" t="n">
        <v>122.13</v>
      </c>
      <c r="P3863" s="7" t="n">
        <v>36</v>
      </c>
      <c r="Q3863" s="7" t="n">
        <v>15</v>
      </c>
      <c r="R3863" s="7" t="n">
        <v>6</v>
      </c>
      <c r="S3863" s="7" t="n">
        <v>0.734</v>
      </c>
      <c r="T3863" s="7" t="n">
        <v>0</v>
      </c>
      <c r="U3863" s="7" t="n">
        <v>0</v>
      </c>
      <c r="V3863" s="7" t="n">
        <v>0.0588</v>
      </c>
      <c r="W3863" s="7"/>
    </row>
    <row r="3864" customFormat="false" ht="15" hidden="false" customHeight="false" outlineLevel="0" collapsed="false">
      <c r="A3864" s="7" t="s">
        <v>3980</v>
      </c>
      <c r="B3864" s="7" t="s">
        <v>128</v>
      </c>
      <c r="C3864" s="7" t="n">
        <v>47</v>
      </c>
      <c r="D3864" s="7" t="s">
        <v>104</v>
      </c>
      <c r="E3864" s="7" t="n">
        <v>109</v>
      </c>
      <c r="F3864" s="7" t="n">
        <v>5</v>
      </c>
      <c r="G3864" s="14" t="n">
        <v>5312.06</v>
      </c>
      <c r="H3864" s="14" t="n">
        <v>0</v>
      </c>
      <c r="I3864" s="14" t="n">
        <v>0</v>
      </c>
      <c r="J3864" s="14" t="n">
        <v>0</v>
      </c>
      <c r="K3864" s="14" t="n">
        <v>137000</v>
      </c>
      <c r="L3864" s="14" t="n">
        <v>27180</v>
      </c>
      <c r="M3864" s="14" t="n">
        <v>15000</v>
      </c>
      <c r="N3864" s="14" t="n">
        <v>36.1</v>
      </c>
      <c r="O3864" s="14" t="n">
        <v>727.6</v>
      </c>
      <c r="P3864" s="7" t="n">
        <v>2</v>
      </c>
      <c r="Q3864" s="7" t="n">
        <v>42</v>
      </c>
      <c r="R3864" s="7" t="n">
        <v>9</v>
      </c>
      <c r="S3864" s="7" t="n">
        <v>0.543</v>
      </c>
      <c r="T3864" s="7" t="n">
        <v>0</v>
      </c>
      <c r="U3864" s="7" t="n">
        <v>0</v>
      </c>
      <c r="V3864" s="7" t="n">
        <v>0.0098</v>
      </c>
      <c r="W3864" s="7"/>
    </row>
    <row r="3865" customFormat="false" ht="15" hidden="false" customHeight="false" outlineLevel="0" collapsed="false">
      <c r="A3865" s="7" t="s">
        <v>3981</v>
      </c>
      <c r="B3865" s="7" t="s">
        <v>101</v>
      </c>
      <c r="C3865" s="7" t="n">
        <v>54</v>
      </c>
      <c r="D3865" s="7" t="s">
        <v>102</v>
      </c>
      <c r="E3865" s="7" t="n">
        <v>88</v>
      </c>
      <c r="F3865" s="7" t="n">
        <v>3</v>
      </c>
      <c r="G3865" s="14" t="n">
        <v>2508.17</v>
      </c>
      <c r="H3865" s="14" t="n">
        <v>0</v>
      </c>
      <c r="I3865" s="14" t="n">
        <v>28000</v>
      </c>
      <c r="J3865" s="14" t="n">
        <v>24048.08</v>
      </c>
      <c r="K3865" s="14" t="n">
        <v>0</v>
      </c>
      <c r="L3865" s="14" t="n">
        <v>0</v>
      </c>
      <c r="M3865" s="14"/>
      <c r="N3865" s="14"/>
      <c r="O3865" s="14" t="n">
        <v>0</v>
      </c>
      <c r="P3865" s="7" t="n">
        <v>21</v>
      </c>
      <c r="Q3865" s="7" t="n">
        <v>12</v>
      </c>
      <c r="R3865" s="7" t="n">
        <v>0</v>
      </c>
      <c r="S3865" s="7" t="n">
        <v>0.725</v>
      </c>
      <c r="T3865" s="7" t="n">
        <v>1</v>
      </c>
      <c r="U3865" s="7" t="n">
        <v>0</v>
      </c>
      <c r="V3865" s="7" t="n">
        <v>0.1272</v>
      </c>
      <c r="W3865" s="7"/>
    </row>
    <row r="3866" customFormat="false" ht="15" hidden="false" customHeight="false" outlineLevel="0" collapsed="false">
      <c r="A3866" s="7" t="s">
        <v>3982</v>
      </c>
      <c r="B3866" s="7" t="s">
        <v>106</v>
      </c>
      <c r="C3866" s="7" t="n">
        <v>33</v>
      </c>
      <c r="D3866" s="7" t="s">
        <v>102</v>
      </c>
      <c r="E3866" s="7" t="n">
        <v>121</v>
      </c>
      <c r="F3866" s="7" t="n">
        <v>4</v>
      </c>
      <c r="G3866" s="14" t="n">
        <v>6496.51</v>
      </c>
      <c r="H3866" s="14" t="n">
        <v>0</v>
      </c>
      <c r="I3866" s="14" t="n">
        <v>0</v>
      </c>
      <c r="J3866" s="14" t="n">
        <v>42837.44</v>
      </c>
      <c r="K3866" s="14" t="n">
        <v>193200</v>
      </c>
      <c r="L3866" s="14" t="n">
        <v>0</v>
      </c>
      <c r="M3866" s="14" t="n">
        <v>16800</v>
      </c>
      <c r="N3866" s="14" t="n">
        <v>21.5</v>
      </c>
      <c r="O3866" s="14" t="n">
        <v>330.7</v>
      </c>
      <c r="P3866" s="7" t="n">
        <v>25</v>
      </c>
      <c r="Q3866" s="7" t="n">
        <v>11</v>
      </c>
      <c r="R3866" s="7" t="n">
        <v>0</v>
      </c>
      <c r="S3866" s="7" t="n">
        <v>0.423</v>
      </c>
      <c r="T3866" s="7" t="n">
        <v>0</v>
      </c>
      <c r="U3866" s="7" t="n">
        <v>0</v>
      </c>
      <c r="V3866" s="7" t="n">
        <v>0.0683</v>
      </c>
      <c r="W3866" s="7"/>
    </row>
    <row r="3867" customFormat="false" ht="15" hidden="false" customHeight="false" outlineLevel="0" collapsed="false">
      <c r="A3867" s="7" t="s">
        <v>3983</v>
      </c>
      <c r="B3867" s="7" t="s">
        <v>101</v>
      </c>
      <c r="C3867" s="7" t="n">
        <v>74</v>
      </c>
      <c r="D3867" s="7" t="s">
        <v>102</v>
      </c>
      <c r="E3867" s="7" t="n">
        <v>389</v>
      </c>
      <c r="F3867" s="7" t="n">
        <v>1</v>
      </c>
      <c r="G3867" s="14" t="n">
        <v>2814.21</v>
      </c>
      <c r="H3867" s="14" t="n">
        <v>0</v>
      </c>
      <c r="I3867" s="14" t="n">
        <v>0</v>
      </c>
      <c r="J3867" s="14" t="n">
        <v>0</v>
      </c>
      <c r="K3867" s="14" t="n">
        <v>0</v>
      </c>
      <c r="L3867" s="14" t="n">
        <v>0</v>
      </c>
      <c r="M3867" s="14"/>
      <c r="N3867" s="14"/>
      <c r="O3867" s="14" t="n">
        <v>0</v>
      </c>
      <c r="P3867" s="7" t="n">
        <v>190</v>
      </c>
      <c r="Q3867" s="7" t="n">
        <v>0</v>
      </c>
      <c r="R3867" s="7" t="n">
        <v>0</v>
      </c>
      <c r="S3867" s="7"/>
      <c r="T3867" s="7" t="n">
        <v>2</v>
      </c>
      <c r="U3867" s="7" t="n">
        <v>1</v>
      </c>
      <c r="V3867" s="7" t="n">
        <v>0.6506</v>
      </c>
      <c r="W3867" s="7"/>
    </row>
    <row r="3868" customFormat="false" ht="15" hidden="false" customHeight="false" outlineLevel="0" collapsed="false">
      <c r="A3868" s="7" t="s">
        <v>3984</v>
      </c>
      <c r="B3868" s="7" t="s">
        <v>108</v>
      </c>
      <c r="C3868" s="7" t="n">
        <v>69</v>
      </c>
      <c r="D3868" s="7" t="s">
        <v>104</v>
      </c>
      <c r="E3868" s="7" t="n">
        <v>88</v>
      </c>
      <c r="F3868" s="7" t="n">
        <v>2</v>
      </c>
      <c r="G3868" s="14" t="n">
        <v>6402.49</v>
      </c>
      <c r="H3868" s="14" t="n">
        <v>0</v>
      </c>
      <c r="I3868" s="14" t="n">
        <v>47100</v>
      </c>
      <c r="J3868" s="14" t="n">
        <v>0</v>
      </c>
      <c r="K3868" s="14" t="n">
        <v>0</v>
      </c>
      <c r="L3868" s="14" t="n">
        <v>0</v>
      </c>
      <c r="M3868" s="14"/>
      <c r="N3868" s="14"/>
      <c r="O3868" s="14" t="n">
        <v>0</v>
      </c>
      <c r="P3868" s="7" t="n">
        <v>17</v>
      </c>
      <c r="Q3868" s="7" t="n">
        <v>51</v>
      </c>
      <c r="R3868" s="7" t="n">
        <v>0</v>
      </c>
      <c r="S3868" s="7" t="n">
        <v>0.422</v>
      </c>
      <c r="T3868" s="7" t="n">
        <v>1</v>
      </c>
      <c r="U3868" s="7" t="n">
        <v>0</v>
      </c>
      <c r="V3868" s="7" t="n">
        <v>0.0691</v>
      </c>
      <c r="W3868" s="7"/>
    </row>
    <row r="3869" customFormat="false" ht="15" hidden="false" customHeight="false" outlineLevel="0" collapsed="false">
      <c r="A3869" s="7" t="s">
        <v>3985</v>
      </c>
      <c r="B3869" s="7" t="s">
        <v>128</v>
      </c>
      <c r="C3869" s="7" t="n">
        <v>75</v>
      </c>
      <c r="D3869" s="7" t="s">
        <v>104</v>
      </c>
      <c r="E3869" s="7" t="n">
        <v>109</v>
      </c>
      <c r="F3869" s="7" t="n">
        <v>4</v>
      </c>
      <c r="G3869" s="14" t="n">
        <v>8944.69</v>
      </c>
      <c r="H3869" s="14" t="n">
        <v>0</v>
      </c>
      <c r="I3869" s="14" t="n">
        <v>533900</v>
      </c>
      <c r="J3869" s="14" t="n">
        <v>1337198.19</v>
      </c>
      <c r="K3869" s="14" t="n">
        <v>0</v>
      </c>
      <c r="L3869" s="14" t="n">
        <v>0</v>
      </c>
      <c r="M3869" s="14" t="n">
        <v>37600</v>
      </c>
      <c r="N3869" s="14" t="n">
        <v>35.2</v>
      </c>
      <c r="O3869" s="14" t="n">
        <v>1159.98</v>
      </c>
      <c r="P3869" s="7" t="n">
        <v>1</v>
      </c>
      <c r="Q3869" s="7" t="n">
        <v>46</v>
      </c>
      <c r="R3869" s="7" t="n">
        <v>0</v>
      </c>
      <c r="S3869" s="7" t="n">
        <v>0.158</v>
      </c>
      <c r="T3869" s="7" t="n">
        <v>1</v>
      </c>
      <c r="U3869" s="7" t="n">
        <v>0</v>
      </c>
      <c r="V3869" s="7" t="n">
        <v>0.0385</v>
      </c>
      <c r="W3869" s="7"/>
    </row>
    <row r="3870" customFormat="false" ht="15" hidden="false" customHeight="false" outlineLevel="0" collapsed="false">
      <c r="A3870" s="7" t="s">
        <v>3986</v>
      </c>
      <c r="B3870" s="7" t="s">
        <v>128</v>
      </c>
      <c r="C3870" s="7" t="n">
        <v>40</v>
      </c>
      <c r="D3870" s="7" t="s">
        <v>104</v>
      </c>
      <c r="E3870" s="7" t="n">
        <v>115</v>
      </c>
      <c r="F3870" s="7" t="n">
        <v>3</v>
      </c>
      <c r="G3870" s="14" t="n">
        <v>956.74</v>
      </c>
      <c r="H3870" s="14" t="n">
        <v>401.62</v>
      </c>
      <c r="I3870" s="14" t="n">
        <v>0</v>
      </c>
      <c r="J3870" s="14" t="n">
        <v>0</v>
      </c>
      <c r="K3870" s="14" t="n">
        <v>0</v>
      </c>
      <c r="L3870" s="14" t="n">
        <v>23440</v>
      </c>
      <c r="M3870" s="14"/>
      <c r="N3870" s="14"/>
      <c r="O3870" s="14" t="n">
        <v>0</v>
      </c>
      <c r="P3870" s="7" t="n">
        <v>6</v>
      </c>
      <c r="Q3870" s="7" t="n">
        <v>77</v>
      </c>
      <c r="R3870" s="7" t="n">
        <v>0</v>
      </c>
      <c r="S3870" s="7" t="n">
        <v>1</v>
      </c>
      <c r="T3870" s="7" t="n">
        <v>0</v>
      </c>
      <c r="U3870" s="7" t="n">
        <v>0</v>
      </c>
      <c r="V3870" s="7" t="n">
        <v>0.009</v>
      </c>
      <c r="W3870" s="7"/>
    </row>
    <row r="3871" customFormat="false" ht="15" hidden="false" customHeight="false" outlineLevel="0" collapsed="false">
      <c r="A3871" s="7" t="s">
        <v>3987</v>
      </c>
      <c r="B3871" s="7" t="s">
        <v>106</v>
      </c>
      <c r="C3871" s="7" t="n">
        <v>42</v>
      </c>
      <c r="D3871" s="7" t="s">
        <v>102</v>
      </c>
      <c r="E3871" s="7" t="n">
        <v>32</v>
      </c>
      <c r="F3871" s="7" t="n">
        <v>2</v>
      </c>
      <c r="G3871" s="14" t="n">
        <v>1464.45</v>
      </c>
      <c r="H3871" s="14" t="n">
        <v>9351.09</v>
      </c>
      <c r="I3871" s="14" t="n">
        <v>0</v>
      </c>
      <c r="J3871" s="14" t="n">
        <v>0</v>
      </c>
      <c r="K3871" s="14" t="n">
        <v>0</v>
      </c>
      <c r="L3871" s="14" t="n">
        <v>0</v>
      </c>
      <c r="M3871" s="14"/>
      <c r="N3871" s="14"/>
      <c r="O3871" s="14" t="n">
        <v>0</v>
      </c>
      <c r="P3871" s="7" t="n">
        <v>322</v>
      </c>
      <c r="Q3871" s="7" t="n">
        <v>0</v>
      </c>
      <c r="R3871" s="7" t="n">
        <v>0</v>
      </c>
      <c r="S3871" s="7"/>
      <c r="T3871" s="7" t="n">
        <v>0</v>
      </c>
      <c r="U3871" s="7" t="n">
        <v>0</v>
      </c>
      <c r="V3871" s="7" t="n">
        <v>0.4302</v>
      </c>
      <c r="W3871" s="7"/>
    </row>
    <row r="3872" customFormat="false" ht="15" hidden="false" customHeight="false" outlineLevel="0" collapsed="false">
      <c r="A3872" s="7" t="s">
        <v>3988</v>
      </c>
      <c r="B3872" s="7" t="s">
        <v>128</v>
      </c>
      <c r="C3872" s="7" t="n">
        <v>39</v>
      </c>
      <c r="D3872" s="7" t="s">
        <v>104</v>
      </c>
      <c r="E3872" s="7" t="n">
        <v>43</v>
      </c>
      <c r="F3872" s="7" t="n">
        <v>4</v>
      </c>
      <c r="G3872" s="14" t="n">
        <v>2737.92</v>
      </c>
      <c r="H3872" s="14" t="n">
        <v>7358.52</v>
      </c>
      <c r="I3872" s="14" t="n">
        <v>0</v>
      </c>
      <c r="J3872" s="14" t="n">
        <v>16933.99</v>
      </c>
      <c r="K3872" s="14" t="n">
        <v>0</v>
      </c>
      <c r="L3872" s="14" t="n">
        <v>0</v>
      </c>
      <c r="M3872" s="14" t="n">
        <v>3600</v>
      </c>
      <c r="N3872" s="14" t="n">
        <v>37</v>
      </c>
      <c r="O3872" s="14" t="n">
        <v>437.72</v>
      </c>
      <c r="P3872" s="7" t="n">
        <v>19</v>
      </c>
      <c r="Q3872" s="7" t="n">
        <v>33</v>
      </c>
      <c r="R3872" s="7" t="n">
        <v>0</v>
      </c>
      <c r="S3872" s="7" t="n">
        <v>0.872</v>
      </c>
      <c r="T3872" s="7" t="n">
        <v>0</v>
      </c>
      <c r="U3872" s="7" t="n">
        <v>0</v>
      </c>
      <c r="V3872" s="7" t="n">
        <v>0.0288</v>
      </c>
      <c r="W3872" s="7"/>
    </row>
    <row r="3873" customFormat="false" ht="15" hidden="false" customHeight="false" outlineLevel="0" collapsed="false">
      <c r="A3873" s="7" t="s">
        <v>3989</v>
      </c>
      <c r="B3873" s="7" t="s">
        <v>101</v>
      </c>
      <c r="C3873" s="7" t="n">
        <v>51</v>
      </c>
      <c r="D3873" s="7" t="s">
        <v>104</v>
      </c>
      <c r="E3873" s="7" t="n">
        <v>21</v>
      </c>
      <c r="F3873" s="7" t="n">
        <v>3</v>
      </c>
      <c r="G3873" s="14" t="n">
        <v>7358.09</v>
      </c>
      <c r="H3873" s="14" t="n">
        <v>0</v>
      </c>
      <c r="I3873" s="14" t="n">
        <v>0</v>
      </c>
      <c r="J3873" s="14" t="n">
        <v>0</v>
      </c>
      <c r="K3873" s="14" t="n">
        <v>293500</v>
      </c>
      <c r="L3873" s="14" t="n">
        <v>0</v>
      </c>
      <c r="M3873" s="14"/>
      <c r="N3873" s="14"/>
      <c r="O3873" s="14" t="n">
        <v>0</v>
      </c>
      <c r="P3873" s="7" t="n">
        <v>3</v>
      </c>
      <c r="Q3873" s="7" t="n">
        <v>53</v>
      </c>
      <c r="R3873" s="7" t="n">
        <v>0</v>
      </c>
      <c r="S3873" s="7" t="n">
        <v>0.711</v>
      </c>
      <c r="T3873" s="7" t="n">
        <v>0</v>
      </c>
      <c r="U3873" s="7" t="n">
        <v>0</v>
      </c>
      <c r="V3873" s="7" t="n">
        <v>0.0365</v>
      </c>
      <c r="W3873" s="7"/>
    </row>
    <row r="3874" customFormat="false" ht="15" hidden="false" customHeight="false" outlineLevel="0" collapsed="false">
      <c r="A3874" s="7" t="s">
        <v>3990</v>
      </c>
      <c r="B3874" s="7" t="s">
        <v>106</v>
      </c>
      <c r="C3874" s="7" t="n">
        <v>45</v>
      </c>
      <c r="D3874" s="7" t="s">
        <v>104</v>
      </c>
      <c r="E3874" s="7" t="n">
        <v>23</v>
      </c>
      <c r="F3874" s="7" t="n">
        <v>3</v>
      </c>
      <c r="G3874" s="14" t="n">
        <v>1400.93</v>
      </c>
      <c r="H3874" s="14" t="n">
        <v>5231.2</v>
      </c>
      <c r="I3874" s="14" t="n">
        <v>21400</v>
      </c>
      <c r="J3874" s="14" t="n">
        <v>0</v>
      </c>
      <c r="K3874" s="14" t="n">
        <v>0</v>
      </c>
      <c r="L3874" s="14" t="n">
        <v>0</v>
      </c>
      <c r="M3874" s="14"/>
      <c r="N3874" s="14"/>
      <c r="O3874" s="14" t="n">
        <v>0</v>
      </c>
      <c r="P3874" s="7" t="n">
        <v>2</v>
      </c>
      <c r="Q3874" s="7" t="n">
        <v>19</v>
      </c>
      <c r="R3874" s="7" t="n">
        <v>4</v>
      </c>
      <c r="S3874" s="7" t="n">
        <v>0.825</v>
      </c>
      <c r="T3874" s="7" t="n">
        <v>0</v>
      </c>
      <c r="U3874" s="7" t="n">
        <v>0</v>
      </c>
      <c r="V3874" s="7" t="n">
        <v>0.0261</v>
      </c>
      <c r="W3874" s="7"/>
    </row>
    <row r="3875" customFormat="false" ht="15" hidden="false" customHeight="false" outlineLevel="0" collapsed="false">
      <c r="A3875" s="7" t="s">
        <v>3991</v>
      </c>
      <c r="B3875" s="7" t="s">
        <v>128</v>
      </c>
      <c r="C3875" s="7" t="n">
        <v>39</v>
      </c>
      <c r="D3875" s="7" t="s">
        <v>102</v>
      </c>
      <c r="E3875" s="7" t="n">
        <v>166</v>
      </c>
      <c r="F3875" s="7" t="n">
        <v>1</v>
      </c>
      <c r="G3875" s="14" t="n">
        <v>641</v>
      </c>
      <c r="H3875" s="14" t="n">
        <v>0</v>
      </c>
      <c r="I3875" s="14" t="n">
        <v>0</v>
      </c>
      <c r="J3875" s="14" t="n">
        <v>0</v>
      </c>
      <c r="K3875" s="14" t="n">
        <v>0</v>
      </c>
      <c r="L3875" s="14" t="n">
        <v>0</v>
      </c>
      <c r="M3875" s="14"/>
      <c r="N3875" s="14"/>
      <c r="O3875" s="14" t="n">
        <v>0</v>
      </c>
      <c r="P3875" s="7" t="n">
        <v>12</v>
      </c>
      <c r="Q3875" s="7" t="n">
        <v>32</v>
      </c>
      <c r="R3875" s="7" t="n">
        <v>0</v>
      </c>
      <c r="S3875" s="7" t="n">
        <v>0.581</v>
      </c>
      <c r="T3875" s="7" t="n">
        <v>0</v>
      </c>
      <c r="U3875" s="7" t="n">
        <v>0</v>
      </c>
      <c r="V3875" s="7" t="n">
        <v>0.0623</v>
      </c>
      <c r="W3875" s="7"/>
    </row>
    <row r="3876" customFormat="false" ht="15" hidden="false" customHeight="false" outlineLevel="0" collapsed="false">
      <c r="A3876" s="7" t="s">
        <v>3992</v>
      </c>
      <c r="B3876" s="7" t="s">
        <v>108</v>
      </c>
      <c r="C3876" s="7" t="n">
        <v>49</v>
      </c>
      <c r="D3876" s="7" t="s">
        <v>104</v>
      </c>
      <c r="E3876" s="7" t="n">
        <v>86</v>
      </c>
      <c r="F3876" s="7" t="n">
        <v>3</v>
      </c>
      <c r="G3876" s="14" t="n">
        <v>913.01</v>
      </c>
      <c r="H3876" s="14" t="n">
        <v>12139.39</v>
      </c>
      <c r="I3876" s="14" t="n">
        <v>0</v>
      </c>
      <c r="J3876" s="14" t="n">
        <v>0</v>
      </c>
      <c r="K3876" s="14" t="n">
        <v>0</v>
      </c>
      <c r="L3876" s="14" t="n">
        <v>0</v>
      </c>
      <c r="M3876" s="14" t="n">
        <v>4300</v>
      </c>
      <c r="N3876" s="14" t="n">
        <v>57.9</v>
      </c>
      <c r="O3876" s="14" t="n">
        <v>167.99</v>
      </c>
      <c r="P3876" s="7" t="n">
        <v>17</v>
      </c>
      <c r="Q3876" s="7" t="n">
        <v>25</v>
      </c>
      <c r="R3876" s="7" t="n">
        <v>3</v>
      </c>
      <c r="S3876" s="7" t="n">
        <v>0.545</v>
      </c>
      <c r="T3876" s="7" t="n">
        <v>1</v>
      </c>
      <c r="U3876" s="7" t="n">
        <v>0</v>
      </c>
      <c r="V3876" s="7" t="n">
        <v>0.0456</v>
      </c>
      <c r="W3876" s="7"/>
    </row>
    <row r="3877" customFormat="false" ht="15" hidden="false" customHeight="false" outlineLevel="0" collapsed="false">
      <c r="A3877" s="7" t="s">
        <v>3993</v>
      </c>
      <c r="B3877" s="7" t="s">
        <v>101</v>
      </c>
      <c r="C3877" s="7" t="n">
        <v>57</v>
      </c>
      <c r="D3877" s="7" t="s">
        <v>104</v>
      </c>
      <c r="E3877" s="7" t="n">
        <v>53</v>
      </c>
      <c r="F3877" s="7" t="n">
        <v>6</v>
      </c>
      <c r="G3877" s="14" t="n">
        <v>6004.61</v>
      </c>
      <c r="H3877" s="14" t="n">
        <v>216671.26</v>
      </c>
      <c r="I3877" s="14" t="n">
        <v>66200</v>
      </c>
      <c r="J3877" s="14" t="n">
        <v>0</v>
      </c>
      <c r="K3877" s="14" t="n">
        <v>407300</v>
      </c>
      <c r="L3877" s="14" t="n">
        <v>0</v>
      </c>
      <c r="M3877" s="14" t="n">
        <v>17400</v>
      </c>
      <c r="N3877" s="14" t="n">
        <v>32.8</v>
      </c>
      <c r="O3877" s="14" t="n">
        <v>1281.87</v>
      </c>
      <c r="P3877" s="7" t="n">
        <v>0</v>
      </c>
      <c r="Q3877" s="7" t="n">
        <v>54</v>
      </c>
      <c r="R3877" s="7" t="n">
        <v>8</v>
      </c>
      <c r="S3877" s="7" t="n">
        <v>0.817</v>
      </c>
      <c r="T3877" s="7" t="n">
        <v>0</v>
      </c>
      <c r="U3877" s="7" t="n">
        <v>0</v>
      </c>
      <c r="V3877" s="7" t="n">
        <v>0.021</v>
      </c>
      <c r="W3877" s="7" t="s">
        <v>117</v>
      </c>
    </row>
    <row r="3878" customFormat="false" ht="15" hidden="false" customHeight="false" outlineLevel="0" collapsed="false">
      <c r="A3878" s="7" t="s">
        <v>3994</v>
      </c>
      <c r="B3878" s="7" t="s">
        <v>108</v>
      </c>
      <c r="C3878" s="7" t="n">
        <v>39</v>
      </c>
      <c r="D3878" s="7" t="s">
        <v>102</v>
      </c>
      <c r="E3878" s="7" t="n">
        <v>42</v>
      </c>
      <c r="F3878" s="7" t="n">
        <v>2</v>
      </c>
      <c r="G3878" s="14" t="n">
        <v>4409.05</v>
      </c>
      <c r="H3878" s="14" t="n">
        <v>0</v>
      </c>
      <c r="I3878" s="14" t="n">
        <v>0</v>
      </c>
      <c r="J3878" s="14" t="n">
        <v>0</v>
      </c>
      <c r="K3878" s="14" t="n">
        <v>0</v>
      </c>
      <c r="L3878" s="14" t="n">
        <v>0</v>
      </c>
      <c r="M3878" s="14"/>
      <c r="N3878" s="14"/>
      <c r="O3878" s="14" t="n">
        <v>0</v>
      </c>
      <c r="P3878" s="7" t="n">
        <v>60</v>
      </c>
      <c r="Q3878" s="7" t="n">
        <v>16</v>
      </c>
      <c r="R3878" s="7" t="n">
        <v>0</v>
      </c>
      <c r="S3878" s="7" t="n">
        <v>0.739</v>
      </c>
      <c r="T3878" s="7" t="n">
        <v>0</v>
      </c>
      <c r="U3878" s="7" t="n">
        <v>1</v>
      </c>
      <c r="V3878" s="7" t="n">
        <v>0.1427</v>
      </c>
      <c r="W3878" s="7"/>
    </row>
    <row r="3879" customFormat="false" ht="15" hidden="false" customHeight="false" outlineLevel="0" collapsed="false">
      <c r="A3879" s="7" t="s">
        <v>3995</v>
      </c>
      <c r="B3879" s="7" t="s">
        <v>108</v>
      </c>
      <c r="C3879" s="7" t="n">
        <v>20</v>
      </c>
      <c r="D3879" s="7" t="s">
        <v>104</v>
      </c>
      <c r="E3879" s="7" t="n">
        <v>8</v>
      </c>
      <c r="F3879" s="7" t="n">
        <v>4</v>
      </c>
      <c r="G3879" s="14" t="n">
        <v>10956.05</v>
      </c>
      <c r="H3879" s="14" t="n">
        <v>9594.72</v>
      </c>
      <c r="I3879" s="14" t="n">
        <v>0</v>
      </c>
      <c r="J3879" s="14" t="n">
        <v>0</v>
      </c>
      <c r="K3879" s="14" t="n">
        <v>0</v>
      </c>
      <c r="L3879" s="14" t="n">
        <v>4040</v>
      </c>
      <c r="M3879" s="14"/>
      <c r="N3879" s="14"/>
      <c r="O3879" s="14" t="n">
        <v>0</v>
      </c>
      <c r="P3879" s="7" t="n">
        <v>6</v>
      </c>
      <c r="Q3879" s="7" t="n">
        <v>42</v>
      </c>
      <c r="R3879" s="7" t="n">
        <v>16</v>
      </c>
      <c r="S3879" s="7" t="n">
        <v>0.89</v>
      </c>
      <c r="T3879" s="7" t="n">
        <v>0</v>
      </c>
      <c r="U3879" s="7" t="n">
        <v>0</v>
      </c>
      <c r="V3879" s="7" t="n">
        <v>0.022</v>
      </c>
      <c r="W3879" s="7"/>
    </row>
    <row r="3880" customFormat="false" ht="15" hidden="false" customHeight="false" outlineLevel="0" collapsed="false">
      <c r="A3880" s="7" t="s">
        <v>3996</v>
      </c>
      <c r="B3880" s="7" t="s">
        <v>106</v>
      </c>
      <c r="C3880" s="7" t="n">
        <v>57</v>
      </c>
      <c r="D3880" s="7" t="s">
        <v>102</v>
      </c>
      <c r="E3880" s="7" t="n">
        <v>219</v>
      </c>
      <c r="F3880" s="7" t="n">
        <v>2</v>
      </c>
      <c r="G3880" s="14" t="n">
        <v>832.98</v>
      </c>
      <c r="H3880" s="14" t="n">
        <v>0</v>
      </c>
      <c r="I3880" s="14" t="n">
        <v>9600</v>
      </c>
      <c r="J3880" s="14" t="n">
        <v>0</v>
      </c>
      <c r="K3880" s="14" t="n">
        <v>0</v>
      </c>
      <c r="L3880" s="14" t="n">
        <v>0</v>
      </c>
      <c r="M3880" s="14"/>
      <c r="N3880" s="14"/>
      <c r="O3880" s="14" t="n">
        <v>0</v>
      </c>
      <c r="P3880" s="7" t="n">
        <v>93</v>
      </c>
      <c r="Q3880" s="7" t="n">
        <v>0</v>
      </c>
      <c r="R3880" s="7" t="n">
        <v>5</v>
      </c>
      <c r="S3880" s="7"/>
      <c r="T3880" s="7" t="n">
        <v>0</v>
      </c>
      <c r="U3880" s="7" t="n">
        <v>0</v>
      </c>
      <c r="V3880" s="7" t="n">
        <v>0.2143</v>
      </c>
      <c r="W3880" s="7"/>
    </row>
    <row r="3881" customFormat="false" ht="15" hidden="false" customHeight="false" outlineLevel="0" collapsed="false">
      <c r="A3881" s="7" t="s">
        <v>3997</v>
      </c>
      <c r="B3881" s="7" t="s">
        <v>101</v>
      </c>
      <c r="C3881" s="7" t="n">
        <v>19</v>
      </c>
      <c r="D3881" s="7" t="s">
        <v>102</v>
      </c>
      <c r="E3881" s="7" t="n">
        <v>1</v>
      </c>
      <c r="F3881" s="7" t="n">
        <v>4</v>
      </c>
      <c r="G3881" s="14" t="n">
        <v>1123.82</v>
      </c>
      <c r="H3881" s="14" t="n">
        <v>500.98</v>
      </c>
      <c r="I3881" s="14" t="n">
        <v>700</v>
      </c>
      <c r="J3881" s="14" t="n">
        <v>0</v>
      </c>
      <c r="K3881" s="14" t="n">
        <v>0</v>
      </c>
      <c r="L3881" s="14" t="n">
        <v>0</v>
      </c>
      <c r="M3881" s="14" t="n">
        <v>1900</v>
      </c>
      <c r="N3881" s="14" t="n">
        <v>3.8</v>
      </c>
      <c r="O3881" s="14" t="n">
        <v>33.7</v>
      </c>
      <c r="P3881" s="7" t="n">
        <v>11</v>
      </c>
      <c r="Q3881" s="7" t="n">
        <v>21</v>
      </c>
      <c r="R3881" s="7" t="n">
        <v>19</v>
      </c>
      <c r="S3881" s="7" t="n">
        <v>0.939</v>
      </c>
      <c r="T3881" s="7" t="n">
        <v>0</v>
      </c>
      <c r="U3881" s="7" t="n">
        <v>0</v>
      </c>
      <c r="V3881" s="7" t="n">
        <v>0.0467</v>
      </c>
      <c r="W3881" s="7"/>
    </row>
    <row r="3882" customFormat="false" ht="15" hidden="false" customHeight="false" outlineLevel="0" collapsed="false">
      <c r="A3882" s="7" t="s">
        <v>3998</v>
      </c>
      <c r="B3882" s="7" t="s">
        <v>106</v>
      </c>
      <c r="C3882" s="7" t="n">
        <v>34</v>
      </c>
      <c r="D3882" s="7" t="s">
        <v>102</v>
      </c>
      <c r="E3882" s="7" t="n">
        <v>90</v>
      </c>
      <c r="F3882" s="7" t="n">
        <v>6</v>
      </c>
      <c r="G3882" s="14" t="n">
        <v>20103.13</v>
      </c>
      <c r="H3882" s="14" t="n">
        <v>153960.93</v>
      </c>
      <c r="I3882" s="14" t="n">
        <v>229300</v>
      </c>
      <c r="J3882" s="14" t="n">
        <v>349234.1</v>
      </c>
      <c r="K3882" s="14" t="n">
        <v>438300</v>
      </c>
      <c r="L3882" s="14" t="n">
        <v>0</v>
      </c>
      <c r="M3882" s="14" t="n">
        <v>15400</v>
      </c>
      <c r="N3882" s="14" t="n">
        <v>38.1</v>
      </c>
      <c r="O3882" s="14" t="n">
        <v>1069.36</v>
      </c>
      <c r="P3882" s="7" t="n">
        <v>2</v>
      </c>
      <c r="Q3882" s="7" t="n">
        <v>22</v>
      </c>
      <c r="R3882" s="7" t="n">
        <v>8</v>
      </c>
      <c r="S3882" s="7" t="n">
        <v>0.852</v>
      </c>
      <c r="T3882" s="7" t="n">
        <v>0</v>
      </c>
      <c r="U3882" s="7" t="n">
        <v>0</v>
      </c>
      <c r="V3882" s="7" t="n">
        <v>0.0386</v>
      </c>
      <c r="W3882" s="7"/>
    </row>
    <row r="3883" customFormat="false" ht="15" hidden="false" customHeight="false" outlineLevel="0" collapsed="false">
      <c r="A3883" s="7" t="s">
        <v>3999</v>
      </c>
      <c r="B3883" s="7" t="s">
        <v>108</v>
      </c>
      <c r="C3883" s="7" t="n">
        <v>37</v>
      </c>
      <c r="D3883" s="7" t="s">
        <v>102</v>
      </c>
      <c r="E3883" s="7" t="n">
        <v>46</v>
      </c>
      <c r="F3883" s="7" t="n">
        <v>3</v>
      </c>
      <c r="G3883" s="14" t="n">
        <v>4061.31</v>
      </c>
      <c r="H3883" s="14" t="n">
        <v>0</v>
      </c>
      <c r="I3883" s="14" t="n">
        <v>0</v>
      </c>
      <c r="J3883" s="14" t="n">
        <v>0</v>
      </c>
      <c r="K3883" s="14" t="n">
        <v>0</v>
      </c>
      <c r="L3883" s="14" t="n">
        <v>0</v>
      </c>
      <c r="M3883" s="14" t="n">
        <v>12100</v>
      </c>
      <c r="N3883" s="14" t="n">
        <v>23.3</v>
      </c>
      <c r="O3883" s="14" t="n">
        <v>332.79</v>
      </c>
      <c r="P3883" s="7" t="n">
        <v>10</v>
      </c>
      <c r="Q3883" s="7" t="n">
        <v>21</v>
      </c>
      <c r="R3883" s="7" t="n">
        <v>18</v>
      </c>
      <c r="S3883" s="7" t="n">
        <v>0.937</v>
      </c>
      <c r="T3883" s="7" t="n">
        <v>0</v>
      </c>
      <c r="U3883" s="7" t="n">
        <v>0</v>
      </c>
      <c r="V3883" s="7" t="n">
        <v>0.1042</v>
      </c>
      <c r="W3883" s="7"/>
    </row>
    <row r="3884" customFormat="false" ht="15" hidden="false" customHeight="false" outlineLevel="0" collapsed="false">
      <c r="A3884" s="7" t="s">
        <v>4000</v>
      </c>
      <c r="B3884" s="7" t="s">
        <v>101</v>
      </c>
      <c r="C3884" s="7" t="n">
        <v>33</v>
      </c>
      <c r="D3884" s="7" t="s">
        <v>104</v>
      </c>
      <c r="E3884" s="7" t="n">
        <v>14</v>
      </c>
      <c r="F3884" s="7" t="n">
        <v>2</v>
      </c>
      <c r="G3884" s="14" t="n">
        <v>745.49</v>
      </c>
      <c r="H3884" s="14" t="n">
        <v>11644.2</v>
      </c>
      <c r="I3884" s="14" t="n">
        <v>0</v>
      </c>
      <c r="J3884" s="14" t="n">
        <v>0</v>
      </c>
      <c r="K3884" s="14" t="n">
        <v>0</v>
      </c>
      <c r="L3884" s="14" t="n">
        <v>0</v>
      </c>
      <c r="M3884" s="14"/>
      <c r="N3884" s="14"/>
      <c r="O3884" s="14" t="n">
        <v>0</v>
      </c>
      <c r="P3884" s="7" t="n">
        <v>18</v>
      </c>
      <c r="Q3884" s="7" t="n">
        <v>14</v>
      </c>
      <c r="R3884" s="7" t="n">
        <v>9</v>
      </c>
      <c r="S3884" s="7" t="n">
        <v>0.916</v>
      </c>
      <c r="T3884" s="7" t="n">
        <v>1</v>
      </c>
      <c r="U3884" s="7" t="n">
        <v>1</v>
      </c>
      <c r="V3884" s="7" t="n">
        <v>0.1106</v>
      </c>
      <c r="W3884" s="7"/>
    </row>
    <row r="3885" customFormat="false" ht="15" hidden="false" customHeight="false" outlineLevel="0" collapsed="false">
      <c r="A3885" s="7" t="s">
        <v>4001</v>
      </c>
      <c r="B3885" s="7" t="s">
        <v>128</v>
      </c>
      <c r="C3885" s="7" t="n">
        <v>39</v>
      </c>
      <c r="D3885" s="7" t="s">
        <v>104</v>
      </c>
      <c r="E3885" s="7" t="n">
        <v>86</v>
      </c>
      <c r="F3885" s="7" t="n">
        <v>2</v>
      </c>
      <c r="G3885" s="14" t="n">
        <v>11290.39</v>
      </c>
      <c r="H3885" s="14" t="n">
        <v>0</v>
      </c>
      <c r="I3885" s="14" t="n">
        <v>0</v>
      </c>
      <c r="J3885" s="14" t="n">
        <v>0</v>
      </c>
      <c r="K3885" s="14" t="n">
        <v>0</v>
      </c>
      <c r="L3885" s="14" t="n">
        <v>0</v>
      </c>
      <c r="M3885" s="14" t="n">
        <v>8200</v>
      </c>
      <c r="N3885" s="14" t="n">
        <v>48.1</v>
      </c>
      <c r="O3885" s="14" t="n">
        <v>621.26</v>
      </c>
      <c r="P3885" s="7" t="n">
        <v>4</v>
      </c>
      <c r="Q3885" s="7" t="n">
        <v>27</v>
      </c>
      <c r="R3885" s="7" t="n">
        <v>0</v>
      </c>
      <c r="S3885" s="7" t="n">
        <v>0.47</v>
      </c>
      <c r="T3885" s="7" t="n">
        <v>0</v>
      </c>
      <c r="U3885" s="7" t="n">
        <v>0</v>
      </c>
      <c r="V3885" s="7" t="n">
        <v>0.0256</v>
      </c>
      <c r="W3885" s="7"/>
    </row>
    <row r="3886" customFormat="false" ht="15" hidden="false" customHeight="false" outlineLevel="0" collapsed="false">
      <c r="A3886" s="7" t="s">
        <v>4002</v>
      </c>
      <c r="B3886" s="7" t="s">
        <v>108</v>
      </c>
      <c r="C3886" s="7" t="n">
        <v>60</v>
      </c>
      <c r="D3886" s="7" t="s">
        <v>102</v>
      </c>
      <c r="E3886" s="7" t="n">
        <v>26</v>
      </c>
      <c r="F3886" s="7" t="n">
        <v>2</v>
      </c>
      <c r="G3886" s="14" t="n">
        <v>6127.15</v>
      </c>
      <c r="H3886" s="14" t="n">
        <v>27182.85</v>
      </c>
      <c r="I3886" s="14" t="n">
        <v>0</v>
      </c>
      <c r="J3886" s="14" t="n">
        <v>0</v>
      </c>
      <c r="K3886" s="14" t="n">
        <v>0</v>
      </c>
      <c r="L3886" s="14" t="n">
        <v>0</v>
      </c>
      <c r="M3886" s="14"/>
      <c r="N3886" s="14"/>
      <c r="O3886" s="14" t="n">
        <v>0</v>
      </c>
      <c r="P3886" s="7" t="n">
        <v>21</v>
      </c>
      <c r="Q3886" s="7" t="n">
        <v>28</v>
      </c>
      <c r="R3886" s="7" t="n">
        <v>0</v>
      </c>
      <c r="S3886" s="7" t="n">
        <v>0.342</v>
      </c>
      <c r="T3886" s="7" t="n">
        <v>0</v>
      </c>
      <c r="U3886" s="7" t="n">
        <v>0</v>
      </c>
      <c r="V3886" s="7" t="n">
        <v>0.125</v>
      </c>
      <c r="W3886" s="7"/>
    </row>
    <row r="3887" customFormat="false" ht="15" hidden="false" customHeight="false" outlineLevel="0" collapsed="false">
      <c r="A3887" s="7" t="s">
        <v>4003</v>
      </c>
      <c r="B3887" s="7" t="s">
        <v>101</v>
      </c>
      <c r="C3887" s="7" t="n">
        <v>43</v>
      </c>
      <c r="D3887" s="7" t="s">
        <v>104</v>
      </c>
      <c r="E3887" s="7" t="n">
        <v>182</v>
      </c>
      <c r="F3887" s="7" t="n">
        <v>2</v>
      </c>
      <c r="G3887" s="14" t="n">
        <v>8613.31</v>
      </c>
      <c r="H3887" s="14" t="n">
        <v>3341.27</v>
      </c>
      <c r="I3887" s="14" t="n">
        <v>0</v>
      </c>
      <c r="J3887" s="14" t="n">
        <v>0</v>
      </c>
      <c r="K3887" s="14" t="n">
        <v>0</v>
      </c>
      <c r="L3887" s="14" t="n">
        <v>0</v>
      </c>
      <c r="M3887" s="14"/>
      <c r="N3887" s="14"/>
      <c r="O3887" s="14" t="n">
        <v>0</v>
      </c>
      <c r="P3887" s="7" t="n">
        <v>1</v>
      </c>
      <c r="Q3887" s="7" t="n">
        <v>31</v>
      </c>
      <c r="R3887" s="7" t="n">
        <v>7</v>
      </c>
      <c r="S3887" s="7" t="n">
        <v>0.791</v>
      </c>
      <c r="T3887" s="7" t="n">
        <v>0</v>
      </c>
      <c r="U3887" s="7" t="n">
        <v>0</v>
      </c>
      <c r="V3887" s="7" t="n">
        <v>0.0233</v>
      </c>
      <c r="W3887" s="7"/>
    </row>
    <row r="3888" customFormat="false" ht="15" hidden="false" customHeight="false" outlineLevel="0" collapsed="false">
      <c r="A3888" s="7" t="s">
        <v>4004</v>
      </c>
      <c r="B3888" s="7" t="s">
        <v>108</v>
      </c>
      <c r="C3888" s="7" t="n">
        <v>42</v>
      </c>
      <c r="D3888" s="7" t="s">
        <v>104</v>
      </c>
      <c r="E3888" s="7" t="n">
        <v>166</v>
      </c>
      <c r="F3888" s="7" t="n">
        <v>3</v>
      </c>
      <c r="G3888" s="14" t="n">
        <v>15709.12</v>
      </c>
      <c r="H3888" s="14" t="n">
        <v>4861.94</v>
      </c>
      <c r="I3888" s="14" t="n">
        <v>0</v>
      </c>
      <c r="J3888" s="14" t="n">
        <v>0</v>
      </c>
      <c r="K3888" s="14" t="n">
        <v>0</v>
      </c>
      <c r="L3888" s="14" t="n">
        <v>20430</v>
      </c>
      <c r="M3888" s="14"/>
      <c r="N3888" s="14"/>
      <c r="O3888" s="14" t="n">
        <v>0</v>
      </c>
      <c r="P3888" s="7" t="n">
        <v>0</v>
      </c>
      <c r="Q3888" s="7" t="n">
        <v>43</v>
      </c>
      <c r="R3888" s="7" t="n">
        <v>6</v>
      </c>
      <c r="S3888" s="7" t="n">
        <v>0.642</v>
      </c>
      <c r="T3888" s="7" t="n">
        <v>0</v>
      </c>
      <c r="U3888" s="7" t="n">
        <v>0</v>
      </c>
      <c r="V3888" s="7" t="n">
        <v>0.0338</v>
      </c>
      <c r="W3888" s="7"/>
    </row>
    <row r="3889" customFormat="false" ht="15" hidden="false" customHeight="false" outlineLevel="0" collapsed="false">
      <c r="A3889" s="7" t="s">
        <v>4005</v>
      </c>
      <c r="B3889" s="7" t="s">
        <v>101</v>
      </c>
      <c r="C3889" s="7" t="n">
        <v>46</v>
      </c>
      <c r="D3889" s="7" t="s">
        <v>102</v>
      </c>
      <c r="E3889" s="7" t="n">
        <v>86</v>
      </c>
      <c r="F3889" s="7" t="n">
        <v>2</v>
      </c>
      <c r="G3889" s="14" t="n">
        <v>4799.07</v>
      </c>
      <c r="H3889" s="14" t="n">
        <v>0</v>
      </c>
      <c r="I3889" s="14" t="n">
        <v>0</v>
      </c>
      <c r="J3889" s="14" t="n">
        <v>0</v>
      </c>
      <c r="K3889" s="14" t="n">
        <v>0</v>
      </c>
      <c r="L3889" s="14" t="n">
        <v>10800</v>
      </c>
      <c r="M3889" s="14"/>
      <c r="N3889" s="14"/>
      <c r="O3889" s="14" t="n">
        <v>0</v>
      </c>
      <c r="P3889" s="7" t="n">
        <v>4</v>
      </c>
      <c r="Q3889" s="7" t="n">
        <v>35</v>
      </c>
      <c r="R3889" s="7" t="n">
        <v>0</v>
      </c>
      <c r="S3889" s="7" t="n">
        <v>0.75</v>
      </c>
      <c r="T3889" s="7" t="n">
        <v>0</v>
      </c>
      <c r="U3889" s="7" t="n">
        <v>0</v>
      </c>
      <c r="V3889" s="7" t="n">
        <v>0.0626</v>
      </c>
      <c r="W3889" s="7"/>
    </row>
    <row r="3890" customFormat="false" ht="15" hidden="false" customHeight="false" outlineLevel="0" collapsed="false">
      <c r="A3890" s="7" t="s">
        <v>4006</v>
      </c>
      <c r="B3890" s="7" t="s">
        <v>106</v>
      </c>
      <c r="C3890" s="7" t="n">
        <v>37</v>
      </c>
      <c r="D3890" s="7" t="s">
        <v>104</v>
      </c>
      <c r="E3890" s="7" t="n">
        <v>6</v>
      </c>
      <c r="F3890" s="7" t="n">
        <v>1</v>
      </c>
      <c r="G3890" s="14" t="n">
        <v>8032.15</v>
      </c>
      <c r="H3890" s="14" t="n">
        <v>0</v>
      </c>
      <c r="I3890" s="14" t="n">
        <v>0</v>
      </c>
      <c r="J3890" s="14" t="n">
        <v>0</v>
      </c>
      <c r="K3890" s="14" t="n">
        <v>0</v>
      </c>
      <c r="L3890" s="14" t="n">
        <v>0</v>
      </c>
      <c r="M3890" s="14"/>
      <c r="N3890" s="14"/>
      <c r="O3890" s="14" t="n">
        <v>0</v>
      </c>
      <c r="P3890" s="7" t="n">
        <v>1</v>
      </c>
      <c r="Q3890" s="7" t="n">
        <v>31</v>
      </c>
      <c r="R3890" s="7" t="n">
        <v>11</v>
      </c>
      <c r="S3890" s="7" t="n">
        <v>0.741</v>
      </c>
      <c r="T3890" s="7" t="n">
        <v>0</v>
      </c>
      <c r="U3890" s="7" t="n">
        <v>0</v>
      </c>
      <c r="V3890" s="7" t="n">
        <v>0.0417</v>
      </c>
      <c r="W3890" s="7"/>
    </row>
    <row r="3891" customFormat="false" ht="15" hidden="false" customHeight="false" outlineLevel="0" collapsed="false">
      <c r="A3891" s="7" t="s">
        <v>4007</v>
      </c>
      <c r="B3891" s="7" t="s">
        <v>108</v>
      </c>
      <c r="C3891" s="7" t="n">
        <v>38</v>
      </c>
      <c r="D3891" s="7" t="s">
        <v>102</v>
      </c>
      <c r="E3891" s="7" t="n">
        <v>81</v>
      </c>
      <c r="F3891" s="7" t="n">
        <v>3</v>
      </c>
      <c r="G3891" s="14" t="n">
        <v>2285.6</v>
      </c>
      <c r="H3891" s="14" t="n">
        <v>19271.5</v>
      </c>
      <c r="I3891" s="14" t="n">
        <v>0</v>
      </c>
      <c r="J3891" s="14" t="n">
        <v>0</v>
      </c>
      <c r="K3891" s="14" t="n">
        <v>229500</v>
      </c>
      <c r="L3891" s="14" t="n">
        <v>0</v>
      </c>
      <c r="M3891" s="14"/>
      <c r="N3891" s="14"/>
      <c r="O3891" s="14" t="n">
        <v>0</v>
      </c>
      <c r="P3891" s="7" t="n">
        <v>2</v>
      </c>
      <c r="Q3891" s="7" t="n">
        <v>22</v>
      </c>
      <c r="R3891" s="7" t="n">
        <v>12</v>
      </c>
      <c r="S3891" s="7" t="n">
        <v>0.465</v>
      </c>
      <c r="T3891" s="7" t="n">
        <v>0</v>
      </c>
      <c r="U3891" s="7" t="n">
        <v>0</v>
      </c>
      <c r="V3891" s="7" t="n">
        <v>0.0756</v>
      </c>
      <c r="W3891" s="7"/>
    </row>
    <row r="3892" customFormat="false" ht="15" hidden="false" customHeight="false" outlineLevel="0" collapsed="false">
      <c r="A3892" s="7" t="s">
        <v>4008</v>
      </c>
      <c r="B3892" s="7" t="s">
        <v>106</v>
      </c>
      <c r="C3892" s="7" t="n">
        <v>59</v>
      </c>
      <c r="D3892" s="7" t="s">
        <v>102</v>
      </c>
      <c r="E3892" s="7" t="n">
        <v>72</v>
      </c>
      <c r="F3892" s="7" t="n">
        <v>2</v>
      </c>
      <c r="G3892" s="14" t="n">
        <v>6849.83</v>
      </c>
      <c r="H3892" s="14" t="n">
        <v>23587.1</v>
      </c>
      <c r="I3892" s="14" t="n">
        <v>0</v>
      </c>
      <c r="J3892" s="14" t="n">
        <v>0</v>
      </c>
      <c r="K3892" s="14" t="n">
        <v>0</v>
      </c>
      <c r="L3892" s="14" t="n">
        <v>0</v>
      </c>
      <c r="M3892" s="14"/>
      <c r="N3892" s="14"/>
      <c r="O3892" s="14" t="n">
        <v>0</v>
      </c>
      <c r="P3892" s="7" t="n">
        <v>1</v>
      </c>
      <c r="Q3892" s="7" t="n">
        <v>18</v>
      </c>
      <c r="R3892" s="7" t="n">
        <v>0</v>
      </c>
      <c r="S3892" s="7" t="n">
        <v>0.438</v>
      </c>
      <c r="T3892" s="7" t="n">
        <v>0</v>
      </c>
      <c r="U3892" s="7" t="n">
        <v>0</v>
      </c>
      <c r="V3892" s="7" t="n">
        <v>0.086</v>
      </c>
      <c r="W3892" s="7"/>
    </row>
    <row r="3893" customFormat="false" ht="15" hidden="false" customHeight="false" outlineLevel="0" collapsed="false">
      <c r="A3893" s="7" t="s">
        <v>4009</v>
      </c>
      <c r="B3893" s="7" t="s">
        <v>101</v>
      </c>
      <c r="C3893" s="7" t="n">
        <v>30</v>
      </c>
      <c r="D3893" s="7" t="s">
        <v>104</v>
      </c>
      <c r="E3893" s="7" t="n">
        <v>70</v>
      </c>
      <c r="F3893" s="7" t="n">
        <v>3</v>
      </c>
      <c r="G3893" s="14" t="n">
        <v>4203</v>
      </c>
      <c r="H3893" s="14" t="n">
        <v>0</v>
      </c>
      <c r="I3893" s="14" t="n">
        <v>0</v>
      </c>
      <c r="J3893" s="14" t="n">
        <v>0</v>
      </c>
      <c r="K3893" s="14" t="n">
        <v>305700</v>
      </c>
      <c r="L3893" s="14" t="n">
        <v>0</v>
      </c>
      <c r="M3893" s="14" t="n">
        <v>7500</v>
      </c>
      <c r="N3893" s="14" t="n">
        <v>13.2</v>
      </c>
      <c r="O3893" s="14" t="n">
        <v>898.1</v>
      </c>
      <c r="P3893" s="7" t="n">
        <v>12</v>
      </c>
      <c r="Q3893" s="7" t="n">
        <v>53</v>
      </c>
      <c r="R3893" s="7" t="n">
        <v>0</v>
      </c>
      <c r="S3893" s="7" t="n">
        <v>0.893</v>
      </c>
      <c r="T3893" s="7" t="n">
        <v>0</v>
      </c>
      <c r="U3893" s="7" t="n">
        <v>0</v>
      </c>
      <c r="V3893" s="7" t="n">
        <v>0.0228</v>
      </c>
      <c r="W3893" s="7"/>
    </row>
    <row r="3894" customFormat="false" ht="15" hidden="false" customHeight="false" outlineLevel="0" collapsed="false">
      <c r="A3894" s="7" t="s">
        <v>4010</v>
      </c>
      <c r="B3894" s="7" t="s">
        <v>128</v>
      </c>
      <c r="C3894" s="7" t="n">
        <v>19</v>
      </c>
      <c r="D3894" s="7" t="s">
        <v>104</v>
      </c>
      <c r="E3894" s="7" t="n">
        <v>5</v>
      </c>
      <c r="F3894" s="7" t="n">
        <v>2</v>
      </c>
      <c r="G3894" s="14" t="n">
        <v>255.07</v>
      </c>
      <c r="H3894" s="14" t="n">
        <v>0</v>
      </c>
      <c r="I3894" s="14" t="n">
        <v>0</v>
      </c>
      <c r="J3894" s="14" t="n">
        <v>0</v>
      </c>
      <c r="K3894" s="14" t="n">
        <v>0</v>
      </c>
      <c r="L3894" s="14" t="n">
        <v>22360</v>
      </c>
      <c r="M3894" s="14"/>
      <c r="N3894" s="14"/>
      <c r="O3894" s="14" t="n">
        <v>0</v>
      </c>
      <c r="P3894" s="7" t="n">
        <v>13</v>
      </c>
      <c r="Q3894" s="7" t="n">
        <v>37</v>
      </c>
      <c r="R3894" s="7" t="n">
        <v>22</v>
      </c>
      <c r="S3894" s="7" t="n">
        <v>0.912</v>
      </c>
      <c r="T3894" s="7" t="n">
        <v>0</v>
      </c>
      <c r="U3894" s="7" t="n">
        <v>0</v>
      </c>
      <c r="V3894" s="7" t="n">
        <v>0.0509</v>
      </c>
      <c r="W3894" s="7"/>
    </row>
    <row r="3895" customFormat="false" ht="15" hidden="false" customHeight="false" outlineLevel="0" collapsed="false">
      <c r="A3895" s="7" t="s">
        <v>4011</v>
      </c>
      <c r="B3895" s="7" t="s">
        <v>106</v>
      </c>
      <c r="C3895" s="7" t="n">
        <v>50</v>
      </c>
      <c r="D3895" s="7" t="s">
        <v>104</v>
      </c>
      <c r="E3895" s="7" t="n">
        <v>69</v>
      </c>
      <c r="F3895" s="7" t="n">
        <v>4</v>
      </c>
      <c r="G3895" s="14" t="n">
        <v>3344.52</v>
      </c>
      <c r="H3895" s="14" t="n">
        <v>20002.35</v>
      </c>
      <c r="I3895" s="14" t="n">
        <v>0</v>
      </c>
      <c r="J3895" s="14" t="n">
        <v>0</v>
      </c>
      <c r="K3895" s="14" t="n">
        <v>113900</v>
      </c>
      <c r="L3895" s="14" t="n">
        <v>0</v>
      </c>
      <c r="M3895" s="14" t="n">
        <v>10000</v>
      </c>
      <c r="N3895" s="14" t="n">
        <v>34.7</v>
      </c>
      <c r="O3895" s="14" t="n">
        <v>327.16</v>
      </c>
      <c r="P3895" s="7" t="n">
        <v>11</v>
      </c>
      <c r="Q3895" s="7" t="n">
        <v>19</v>
      </c>
      <c r="R3895" s="7" t="n">
        <v>0</v>
      </c>
      <c r="S3895" s="7" t="n">
        <v>0.49</v>
      </c>
      <c r="T3895" s="7" t="n">
        <v>0</v>
      </c>
      <c r="U3895" s="7" t="n">
        <v>0</v>
      </c>
      <c r="V3895" s="7" t="n">
        <v>0.0263</v>
      </c>
      <c r="W3895" s="7"/>
    </row>
    <row r="3896" customFormat="false" ht="15" hidden="false" customHeight="false" outlineLevel="0" collapsed="false">
      <c r="A3896" s="7" t="s">
        <v>4012</v>
      </c>
      <c r="B3896" s="7" t="s">
        <v>101</v>
      </c>
      <c r="C3896" s="7" t="n">
        <v>68</v>
      </c>
      <c r="D3896" s="7" t="s">
        <v>102</v>
      </c>
      <c r="E3896" s="7" t="n">
        <v>193</v>
      </c>
      <c r="F3896" s="7" t="n">
        <v>1</v>
      </c>
      <c r="G3896" s="14" t="n">
        <v>1142.34</v>
      </c>
      <c r="H3896" s="14" t="n">
        <v>0</v>
      </c>
      <c r="I3896" s="14" t="n">
        <v>0</v>
      </c>
      <c r="J3896" s="14" t="n">
        <v>0</v>
      </c>
      <c r="K3896" s="14" t="n">
        <v>0</v>
      </c>
      <c r="L3896" s="14" t="n">
        <v>0</v>
      </c>
      <c r="M3896" s="14"/>
      <c r="N3896" s="14"/>
      <c r="O3896" s="14" t="n">
        <v>0</v>
      </c>
      <c r="P3896" s="7" t="n">
        <v>4</v>
      </c>
      <c r="Q3896" s="7" t="n">
        <v>33</v>
      </c>
      <c r="R3896" s="7" t="n">
        <v>0</v>
      </c>
      <c r="S3896" s="7" t="n">
        <v>0.594</v>
      </c>
      <c r="T3896" s="7" t="n">
        <v>1</v>
      </c>
      <c r="U3896" s="7" t="n">
        <v>0</v>
      </c>
      <c r="V3896" s="7" t="n">
        <v>0.1286</v>
      </c>
      <c r="W3896" s="7"/>
    </row>
    <row r="3897" customFormat="false" ht="15" hidden="false" customHeight="false" outlineLevel="0" collapsed="false">
      <c r="A3897" s="7" t="s">
        <v>4013</v>
      </c>
      <c r="B3897" s="7" t="s">
        <v>108</v>
      </c>
      <c r="C3897" s="7" t="n">
        <v>58</v>
      </c>
      <c r="D3897" s="7" t="s">
        <v>102</v>
      </c>
      <c r="E3897" s="7" t="n">
        <v>206</v>
      </c>
      <c r="F3897" s="7" t="n">
        <v>3</v>
      </c>
      <c r="G3897" s="14" t="n">
        <v>14459.85</v>
      </c>
      <c r="H3897" s="14" t="n">
        <v>42020.49</v>
      </c>
      <c r="I3897" s="14" t="n">
        <v>0</v>
      </c>
      <c r="J3897" s="14" t="n">
        <v>0</v>
      </c>
      <c r="K3897" s="14" t="n">
        <v>0</v>
      </c>
      <c r="L3897" s="14" t="n">
        <v>0</v>
      </c>
      <c r="M3897" s="14" t="n">
        <v>9500</v>
      </c>
      <c r="N3897" s="14" t="n">
        <v>8.6</v>
      </c>
      <c r="O3897" s="14" t="n">
        <v>815.99</v>
      </c>
      <c r="P3897" s="7" t="n">
        <v>4</v>
      </c>
      <c r="Q3897" s="7" t="n">
        <v>23</v>
      </c>
      <c r="R3897" s="7" t="n">
        <v>6</v>
      </c>
      <c r="S3897" s="7" t="n">
        <v>0.594</v>
      </c>
      <c r="T3897" s="7" t="n">
        <v>1</v>
      </c>
      <c r="U3897" s="7" t="n">
        <v>0</v>
      </c>
      <c r="V3897" s="7" t="n">
        <v>0.1342</v>
      </c>
      <c r="W3897" s="7"/>
    </row>
    <row r="3898" customFormat="false" ht="15" hidden="false" customHeight="false" outlineLevel="0" collapsed="false">
      <c r="A3898" s="7" t="s">
        <v>4014</v>
      </c>
      <c r="B3898" s="7" t="s">
        <v>101</v>
      </c>
      <c r="C3898" s="7" t="n">
        <v>64</v>
      </c>
      <c r="D3898" s="7" t="s">
        <v>104</v>
      </c>
      <c r="E3898" s="7" t="n">
        <v>64</v>
      </c>
      <c r="F3898" s="7" t="n">
        <v>3</v>
      </c>
      <c r="G3898" s="14" t="n">
        <v>1551.81</v>
      </c>
      <c r="H3898" s="14" t="n">
        <v>0</v>
      </c>
      <c r="I3898" s="14" t="n">
        <v>0</v>
      </c>
      <c r="J3898" s="14" t="n">
        <v>13179</v>
      </c>
      <c r="K3898" s="14" t="n">
        <v>0</v>
      </c>
      <c r="L3898" s="14" t="n">
        <v>0</v>
      </c>
      <c r="M3898" s="14" t="n">
        <v>3900</v>
      </c>
      <c r="N3898" s="14" t="n">
        <v>16.5</v>
      </c>
      <c r="O3898" s="14" t="n">
        <v>207.1</v>
      </c>
      <c r="P3898" s="7" t="n">
        <v>33</v>
      </c>
      <c r="Q3898" s="7" t="n">
        <v>26</v>
      </c>
      <c r="R3898" s="7" t="n">
        <v>7</v>
      </c>
      <c r="S3898" s="7" t="n">
        <v>0.575</v>
      </c>
      <c r="T3898" s="7" t="n">
        <v>1</v>
      </c>
      <c r="U3898" s="7" t="n">
        <v>0</v>
      </c>
      <c r="V3898" s="7" t="n">
        <v>0.0494</v>
      </c>
      <c r="W3898" s="7"/>
    </row>
    <row r="3899" customFormat="false" ht="15" hidden="false" customHeight="false" outlineLevel="0" collapsed="false">
      <c r="A3899" s="7" t="s">
        <v>4015</v>
      </c>
      <c r="B3899" s="7" t="s">
        <v>106</v>
      </c>
      <c r="C3899" s="7" t="n">
        <v>29</v>
      </c>
      <c r="D3899" s="7" t="s">
        <v>104</v>
      </c>
      <c r="E3899" s="7" t="n">
        <v>14</v>
      </c>
      <c r="F3899" s="7" t="n">
        <v>5</v>
      </c>
      <c r="G3899" s="14" t="n">
        <v>13437.92</v>
      </c>
      <c r="H3899" s="14" t="n">
        <v>29446.19</v>
      </c>
      <c r="I3899" s="14" t="n">
        <v>27100</v>
      </c>
      <c r="J3899" s="14" t="n">
        <v>0</v>
      </c>
      <c r="K3899" s="14" t="n">
        <v>0</v>
      </c>
      <c r="L3899" s="14" t="n">
        <v>20400</v>
      </c>
      <c r="M3899" s="14" t="n">
        <v>6400</v>
      </c>
      <c r="N3899" s="14" t="n">
        <v>51.8</v>
      </c>
      <c r="O3899" s="14" t="n">
        <v>1727.18</v>
      </c>
      <c r="P3899" s="7" t="n">
        <v>26</v>
      </c>
      <c r="Q3899" s="7" t="n">
        <v>63</v>
      </c>
      <c r="R3899" s="7" t="n">
        <v>0</v>
      </c>
      <c r="S3899" s="7" t="n">
        <v>1</v>
      </c>
      <c r="T3899" s="7" t="n">
        <v>0</v>
      </c>
      <c r="U3899" s="7" t="n">
        <v>0</v>
      </c>
      <c r="V3899" s="7" t="n">
        <v>0.0191</v>
      </c>
      <c r="W3899" s="7"/>
    </row>
    <row r="3900" customFormat="false" ht="15" hidden="false" customHeight="false" outlineLevel="0" collapsed="false">
      <c r="A3900" s="7" t="s">
        <v>4016</v>
      </c>
      <c r="B3900" s="7" t="s">
        <v>101</v>
      </c>
      <c r="C3900" s="7" t="n">
        <v>41</v>
      </c>
      <c r="D3900" s="7" t="s">
        <v>104</v>
      </c>
      <c r="E3900" s="7" t="n">
        <v>18</v>
      </c>
      <c r="F3900" s="7" t="n">
        <v>5</v>
      </c>
      <c r="G3900" s="14" t="n">
        <v>7112.75</v>
      </c>
      <c r="H3900" s="14" t="n">
        <v>13001.25</v>
      </c>
      <c r="I3900" s="14" t="n">
        <v>0</v>
      </c>
      <c r="J3900" s="14" t="n">
        <v>0</v>
      </c>
      <c r="K3900" s="14" t="n">
        <v>0</v>
      </c>
      <c r="L3900" s="14" t="n">
        <v>25090</v>
      </c>
      <c r="M3900" s="14" t="n">
        <v>10500</v>
      </c>
      <c r="N3900" s="14" t="n">
        <v>36.3</v>
      </c>
      <c r="O3900" s="14" t="n">
        <v>901.93</v>
      </c>
      <c r="P3900" s="7" t="n">
        <v>7</v>
      </c>
      <c r="Q3900" s="7" t="n">
        <v>54</v>
      </c>
      <c r="R3900" s="7" t="n">
        <v>14</v>
      </c>
      <c r="S3900" s="7" t="n">
        <v>0.911</v>
      </c>
      <c r="T3900" s="7" t="n">
        <v>1</v>
      </c>
      <c r="U3900" s="7" t="n">
        <v>0</v>
      </c>
      <c r="V3900" s="7" t="n">
        <v>0.0261</v>
      </c>
      <c r="W3900" s="7"/>
    </row>
    <row r="3901" customFormat="false" ht="15" hidden="false" customHeight="false" outlineLevel="0" collapsed="false">
      <c r="A3901" s="7" t="s">
        <v>4017</v>
      </c>
      <c r="B3901" s="7" t="s">
        <v>108</v>
      </c>
      <c r="C3901" s="7" t="n">
        <v>58</v>
      </c>
      <c r="D3901" s="7" t="s">
        <v>104</v>
      </c>
      <c r="E3901" s="7" t="n">
        <v>46</v>
      </c>
      <c r="F3901" s="7" t="n">
        <v>4</v>
      </c>
      <c r="G3901" s="14" t="n">
        <v>6756.75</v>
      </c>
      <c r="H3901" s="14" t="n">
        <v>8574.85</v>
      </c>
      <c r="I3901" s="14" t="n">
        <v>0</v>
      </c>
      <c r="J3901" s="14" t="n">
        <v>0</v>
      </c>
      <c r="K3901" s="14" t="n">
        <v>0</v>
      </c>
      <c r="L3901" s="14" t="n">
        <v>17390</v>
      </c>
      <c r="M3901" s="14" t="n">
        <v>13500</v>
      </c>
      <c r="N3901" s="14" t="n">
        <v>11.7</v>
      </c>
      <c r="O3901" s="14" t="n">
        <v>681.05</v>
      </c>
      <c r="P3901" s="7" t="n">
        <v>7</v>
      </c>
      <c r="Q3901" s="7" t="n">
        <v>51</v>
      </c>
      <c r="R3901" s="7" t="n">
        <v>7</v>
      </c>
      <c r="S3901" s="7" t="n">
        <v>0.385</v>
      </c>
      <c r="T3901" s="7" t="n">
        <v>0</v>
      </c>
      <c r="U3901" s="7" t="n">
        <v>0</v>
      </c>
      <c r="V3901" s="7" t="n">
        <v>0.0185</v>
      </c>
      <c r="W3901" s="7"/>
    </row>
    <row r="3902" customFormat="false" ht="15" hidden="false" customHeight="false" outlineLevel="0" collapsed="false">
      <c r="A3902" s="7" t="s">
        <v>4018</v>
      </c>
      <c r="B3902" s="7" t="s">
        <v>106</v>
      </c>
      <c r="C3902" s="7" t="n">
        <v>60</v>
      </c>
      <c r="D3902" s="7" t="s">
        <v>102</v>
      </c>
      <c r="E3902" s="7" t="n">
        <v>54</v>
      </c>
      <c r="F3902" s="7" t="n">
        <v>5</v>
      </c>
      <c r="G3902" s="14" t="n">
        <v>33669.4</v>
      </c>
      <c r="H3902" s="14" t="n">
        <v>186213.56</v>
      </c>
      <c r="I3902" s="14" t="n">
        <v>378400</v>
      </c>
      <c r="J3902" s="14" t="n">
        <v>364776.48</v>
      </c>
      <c r="K3902" s="14" t="n">
        <v>0</v>
      </c>
      <c r="L3902" s="14" t="n">
        <v>0</v>
      </c>
      <c r="M3902" s="14" t="n">
        <v>34700</v>
      </c>
      <c r="N3902" s="14" t="n">
        <v>50.1</v>
      </c>
      <c r="O3902" s="14" t="n">
        <v>949.52</v>
      </c>
      <c r="P3902" s="7" t="n">
        <v>9</v>
      </c>
      <c r="Q3902" s="7" t="n">
        <v>39</v>
      </c>
      <c r="R3902" s="7" t="n">
        <v>4</v>
      </c>
      <c r="S3902" s="7" t="n">
        <v>0.395</v>
      </c>
      <c r="T3902" s="7" t="n">
        <v>0</v>
      </c>
      <c r="U3902" s="7" t="n">
        <v>0</v>
      </c>
      <c r="V3902" s="7" t="n">
        <v>0.0438</v>
      </c>
      <c r="W3902" s="7"/>
    </row>
    <row r="3903" customFormat="false" ht="15" hidden="false" customHeight="false" outlineLevel="0" collapsed="false">
      <c r="A3903" s="7" t="s">
        <v>4019</v>
      </c>
      <c r="B3903" s="7" t="s">
        <v>106</v>
      </c>
      <c r="C3903" s="7" t="n">
        <v>61</v>
      </c>
      <c r="D3903" s="7" t="s">
        <v>102</v>
      </c>
      <c r="E3903" s="7" t="n">
        <v>304</v>
      </c>
      <c r="F3903" s="7" t="n">
        <v>4</v>
      </c>
      <c r="G3903" s="14" t="n">
        <v>499.55</v>
      </c>
      <c r="H3903" s="14" t="n">
        <v>938.19</v>
      </c>
      <c r="I3903" s="14" t="n">
        <v>2800</v>
      </c>
      <c r="J3903" s="14" t="n">
        <v>0</v>
      </c>
      <c r="K3903" s="14" t="n">
        <v>0</v>
      </c>
      <c r="L3903" s="14" t="n">
        <v>0</v>
      </c>
      <c r="M3903" s="14"/>
      <c r="N3903" s="14"/>
      <c r="O3903" s="14" t="n">
        <v>0</v>
      </c>
      <c r="P3903" s="7" t="n">
        <v>19</v>
      </c>
      <c r="Q3903" s="7" t="n">
        <v>25</v>
      </c>
      <c r="R3903" s="7" t="n">
        <v>6</v>
      </c>
      <c r="S3903" s="7" t="n">
        <v>0.706</v>
      </c>
      <c r="T3903" s="7" t="n">
        <v>0</v>
      </c>
      <c r="U3903" s="7" t="n">
        <v>0</v>
      </c>
      <c r="V3903" s="7" t="n">
        <v>0.0302</v>
      </c>
      <c r="W3903" s="7"/>
    </row>
    <row r="3904" customFormat="false" ht="15" hidden="false" customHeight="false" outlineLevel="0" collapsed="false">
      <c r="A3904" s="7" t="s">
        <v>4020</v>
      </c>
      <c r="B3904" s="7" t="s">
        <v>128</v>
      </c>
      <c r="C3904" s="7" t="n">
        <v>40</v>
      </c>
      <c r="D3904" s="7" t="s">
        <v>104</v>
      </c>
      <c r="E3904" s="7" t="n">
        <v>86</v>
      </c>
      <c r="F3904" s="7" t="n">
        <v>3</v>
      </c>
      <c r="G3904" s="14" t="n">
        <v>13371.87</v>
      </c>
      <c r="H3904" s="14" t="n">
        <v>9693.31</v>
      </c>
      <c r="I3904" s="14" t="n">
        <v>0</v>
      </c>
      <c r="J3904" s="14" t="n">
        <v>0</v>
      </c>
      <c r="K3904" s="14" t="n">
        <v>0</v>
      </c>
      <c r="L3904" s="14" t="n">
        <v>0</v>
      </c>
      <c r="M3904" s="14" t="n">
        <v>8100</v>
      </c>
      <c r="N3904" s="14" t="n">
        <v>40.9</v>
      </c>
      <c r="O3904" s="14" t="n">
        <v>446.95</v>
      </c>
      <c r="P3904" s="7" t="n">
        <v>12</v>
      </c>
      <c r="Q3904" s="7" t="n">
        <v>29</v>
      </c>
      <c r="R3904" s="7" t="n">
        <v>11</v>
      </c>
      <c r="S3904" s="7" t="n">
        <v>0.57</v>
      </c>
      <c r="T3904" s="7" t="n">
        <v>0</v>
      </c>
      <c r="U3904" s="7" t="n">
        <v>0</v>
      </c>
      <c r="V3904" s="7" t="n">
        <v>0.0232</v>
      </c>
      <c r="W3904" s="7"/>
    </row>
    <row r="3905" customFormat="false" ht="15" hidden="false" customHeight="false" outlineLevel="0" collapsed="false">
      <c r="A3905" s="7" t="s">
        <v>4021</v>
      </c>
      <c r="B3905" s="7" t="s">
        <v>101</v>
      </c>
      <c r="C3905" s="7" t="n">
        <v>19</v>
      </c>
      <c r="D3905" s="7" t="s">
        <v>102</v>
      </c>
      <c r="E3905" s="7" t="n">
        <v>2</v>
      </c>
      <c r="F3905" s="7" t="n">
        <v>2</v>
      </c>
      <c r="G3905" s="14" t="n">
        <v>271.56</v>
      </c>
      <c r="H3905" s="14" t="n">
        <v>0</v>
      </c>
      <c r="I3905" s="14" t="n">
        <v>0</v>
      </c>
      <c r="J3905" s="14" t="n">
        <v>0</v>
      </c>
      <c r="K3905" s="14" t="n">
        <v>0</v>
      </c>
      <c r="L3905" s="14" t="n">
        <v>0</v>
      </c>
      <c r="M3905" s="14" t="n">
        <v>1400</v>
      </c>
      <c r="N3905" s="14" t="n">
        <v>10.4</v>
      </c>
      <c r="O3905" s="14" t="n">
        <v>27.69</v>
      </c>
      <c r="P3905" s="7" t="n">
        <v>6</v>
      </c>
      <c r="Q3905" s="7" t="n">
        <v>18</v>
      </c>
      <c r="R3905" s="7" t="n">
        <v>7</v>
      </c>
      <c r="S3905" s="7" t="n">
        <v>0.876</v>
      </c>
      <c r="T3905" s="7" t="n">
        <v>0</v>
      </c>
      <c r="U3905" s="7" t="n">
        <v>0</v>
      </c>
      <c r="V3905" s="7" t="n">
        <v>0.0789</v>
      </c>
      <c r="W3905" s="7"/>
    </row>
    <row r="3906" customFormat="false" ht="15" hidden="false" customHeight="false" outlineLevel="0" collapsed="false">
      <c r="A3906" s="7" t="s">
        <v>4022</v>
      </c>
      <c r="B3906" s="7" t="s">
        <v>101</v>
      </c>
      <c r="C3906" s="7" t="n">
        <v>63</v>
      </c>
      <c r="D3906" s="7" t="s">
        <v>102</v>
      </c>
      <c r="E3906" s="7" t="n">
        <v>284</v>
      </c>
      <c r="F3906" s="7" t="n">
        <v>2</v>
      </c>
      <c r="G3906" s="14" t="n">
        <v>2389.55</v>
      </c>
      <c r="H3906" s="14" t="n">
        <v>0</v>
      </c>
      <c r="I3906" s="14" t="n">
        <v>0</v>
      </c>
      <c r="J3906" s="14" t="n">
        <v>0</v>
      </c>
      <c r="K3906" s="14" t="n">
        <v>0</v>
      </c>
      <c r="L3906" s="14" t="n">
        <v>0</v>
      </c>
      <c r="M3906" s="14" t="n">
        <v>17500</v>
      </c>
      <c r="N3906" s="14" t="n">
        <v>31.3</v>
      </c>
      <c r="O3906" s="14" t="n">
        <v>637.54</v>
      </c>
      <c r="P3906" s="7" t="n">
        <v>29</v>
      </c>
      <c r="Q3906" s="7" t="n">
        <v>17</v>
      </c>
      <c r="R3906" s="7" t="n">
        <v>4</v>
      </c>
      <c r="S3906" s="7" t="n">
        <v>0.596</v>
      </c>
      <c r="T3906" s="7" t="n">
        <v>0</v>
      </c>
      <c r="U3906" s="7" t="n">
        <v>0</v>
      </c>
      <c r="V3906" s="7" t="n">
        <v>0.0708</v>
      </c>
      <c r="W3906" s="7"/>
    </row>
    <row r="3907" customFormat="false" ht="15" hidden="false" customHeight="false" outlineLevel="0" collapsed="false">
      <c r="A3907" s="7" t="s">
        <v>4023</v>
      </c>
      <c r="B3907" s="7" t="s">
        <v>101</v>
      </c>
      <c r="C3907" s="7" t="n">
        <v>45</v>
      </c>
      <c r="D3907" s="7" t="s">
        <v>102</v>
      </c>
      <c r="E3907" s="7" t="n">
        <v>40</v>
      </c>
      <c r="F3907" s="7" t="n">
        <v>3</v>
      </c>
      <c r="G3907" s="14" t="n">
        <v>3954.37</v>
      </c>
      <c r="H3907" s="14" t="n">
        <v>12493.61</v>
      </c>
      <c r="I3907" s="14" t="n">
        <v>0</v>
      </c>
      <c r="J3907" s="14" t="n">
        <v>0</v>
      </c>
      <c r="K3907" s="14" t="n">
        <v>0</v>
      </c>
      <c r="L3907" s="14" t="n">
        <v>0</v>
      </c>
      <c r="M3907" s="14" t="n">
        <v>2800</v>
      </c>
      <c r="N3907" s="14" t="n">
        <v>37.3</v>
      </c>
      <c r="O3907" s="14" t="n">
        <v>104.88</v>
      </c>
      <c r="P3907" s="7" t="n">
        <v>81</v>
      </c>
      <c r="Q3907" s="7" t="n">
        <v>13</v>
      </c>
      <c r="R3907" s="7" t="n">
        <v>10</v>
      </c>
      <c r="S3907" s="7" t="n">
        <v>0.651</v>
      </c>
      <c r="T3907" s="7" t="n">
        <v>0</v>
      </c>
      <c r="U3907" s="7" t="n">
        <v>0</v>
      </c>
      <c r="V3907" s="7" t="n">
        <v>0.1087</v>
      </c>
      <c r="W3907" s="7" t="s">
        <v>117</v>
      </c>
    </row>
    <row r="3908" customFormat="false" ht="15" hidden="false" customHeight="false" outlineLevel="0" collapsed="false">
      <c r="A3908" s="7" t="s">
        <v>4024</v>
      </c>
      <c r="B3908" s="7" t="s">
        <v>101</v>
      </c>
      <c r="C3908" s="7" t="n">
        <v>19</v>
      </c>
      <c r="D3908" s="7" t="s">
        <v>102</v>
      </c>
      <c r="E3908" s="7" t="n">
        <v>3</v>
      </c>
      <c r="F3908" s="7" t="n">
        <v>4</v>
      </c>
      <c r="G3908" s="14" t="n">
        <v>2041.21</v>
      </c>
      <c r="H3908" s="14" t="n">
        <v>61344.31</v>
      </c>
      <c r="I3908" s="14" t="n">
        <v>0</v>
      </c>
      <c r="J3908" s="14" t="n">
        <v>0</v>
      </c>
      <c r="K3908" s="14" t="n">
        <v>0</v>
      </c>
      <c r="L3908" s="14" t="n">
        <v>9260</v>
      </c>
      <c r="M3908" s="14" t="n">
        <v>5200</v>
      </c>
      <c r="N3908" s="14" t="n">
        <v>29.1</v>
      </c>
      <c r="O3908" s="14" t="n">
        <v>504.84</v>
      </c>
      <c r="P3908" s="7" t="n">
        <v>16</v>
      </c>
      <c r="Q3908" s="7" t="n">
        <v>38</v>
      </c>
      <c r="R3908" s="7" t="n">
        <v>21</v>
      </c>
      <c r="S3908" s="7" t="n">
        <v>1</v>
      </c>
      <c r="T3908" s="7" t="n">
        <v>0</v>
      </c>
      <c r="U3908" s="7" t="n">
        <v>0</v>
      </c>
      <c r="V3908" s="7" t="n">
        <v>0.0622</v>
      </c>
      <c r="W3908" s="7"/>
    </row>
    <row r="3909" customFormat="false" ht="15" hidden="false" customHeight="false" outlineLevel="0" collapsed="false">
      <c r="A3909" s="7" t="s">
        <v>4025</v>
      </c>
      <c r="B3909" s="7" t="s">
        <v>101</v>
      </c>
      <c r="C3909" s="7" t="n">
        <v>31</v>
      </c>
      <c r="D3909" s="7" t="s">
        <v>102</v>
      </c>
      <c r="E3909" s="7" t="n">
        <v>75</v>
      </c>
      <c r="F3909" s="7" t="n">
        <v>3</v>
      </c>
      <c r="G3909" s="14" t="n">
        <v>8853.7</v>
      </c>
      <c r="H3909" s="14" t="n">
        <v>5928.94</v>
      </c>
      <c r="I3909" s="14" t="n">
        <v>0</v>
      </c>
      <c r="J3909" s="14" t="n">
        <v>0</v>
      </c>
      <c r="K3909" s="14" t="n">
        <v>0</v>
      </c>
      <c r="L3909" s="14" t="n">
        <v>0</v>
      </c>
      <c r="M3909" s="14"/>
      <c r="N3909" s="14"/>
      <c r="O3909" s="14" t="n">
        <v>0</v>
      </c>
      <c r="P3909" s="7" t="n">
        <v>15</v>
      </c>
      <c r="Q3909" s="7" t="n">
        <v>28</v>
      </c>
      <c r="R3909" s="7" t="n">
        <v>12</v>
      </c>
      <c r="S3909" s="7" t="n">
        <v>0.835</v>
      </c>
      <c r="T3909" s="7" t="n">
        <v>0</v>
      </c>
      <c r="U3909" s="7" t="n">
        <v>0</v>
      </c>
      <c r="V3909" s="7" t="n">
        <v>0.0438</v>
      </c>
      <c r="W3909" s="7" t="s">
        <v>435</v>
      </c>
    </row>
    <row r="3910" customFormat="false" ht="15" hidden="false" customHeight="false" outlineLevel="0" collapsed="false">
      <c r="A3910" s="7" t="s">
        <v>4026</v>
      </c>
      <c r="B3910" s="7" t="s">
        <v>101</v>
      </c>
      <c r="C3910" s="7" t="n">
        <v>35</v>
      </c>
      <c r="D3910" s="7" t="s">
        <v>102</v>
      </c>
      <c r="E3910" s="7" t="n">
        <v>159</v>
      </c>
      <c r="F3910" s="7" t="n">
        <v>4</v>
      </c>
      <c r="G3910" s="14" t="n">
        <v>6102.81</v>
      </c>
      <c r="H3910" s="14" t="n">
        <v>44851.1</v>
      </c>
      <c r="I3910" s="14" t="n">
        <v>0</v>
      </c>
      <c r="J3910" s="14" t="n">
        <v>0</v>
      </c>
      <c r="K3910" s="14" t="n">
        <v>0</v>
      </c>
      <c r="L3910" s="14" t="n">
        <v>13220</v>
      </c>
      <c r="M3910" s="14" t="n">
        <v>27000</v>
      </c>
      <c r="N3910" s="14" t="n">
        <v>24</v>
      </c>
      <c r="O3910" s="14" t="n">
        <v>358.29</v>
      </c>
      <c r="P3910" s="7" t="n">
        <v>7</v>
      </c>
      <c r="Q3910" s="7" t="n">
        <v>9</v>
      </c>
      <c r="R3910" s="7" t="n">
        <v>0</v>
      </c>
      <c r="S3910" s="7" t="n">
        <v>0.826</v>
      </c>
      <c r="T3910" s="7" t="n">
        <v>2</v>
      </c>
      <c r="U3910" s="7" t="n">
        <v>0</v>
      </c>
      <c r="V3910" s="7" t="n">
        <v>0.2116</v>
      </c>
      <c r="W3910" s="7"/>
    </row>
    <row r="3911" customFormat="false" ht="15" hidden="false" customHeight="false" outlineLevel="0" collapsed="false">
      <c r="A3911" s="7" t="s">
        <v>4027</v>
      </c>
      <c r="B3911" s="7" t="s">
        <v>108</v>
      </c>
      <c r="C3911" s="7" t="n">
        <v>64</v>
      </c>
      <c r="D3911" s="7" t="s">
        <v>102</v>
      </c>
      <c r="E3911" s="7" t="n">
        <v>217</v>
      </c>
      <c r="F3911" s="7" t="n">
        <v>3</v>
      </c>
      <c r="G3911" s="14" t="n">
        <v>9145.63</v>
      </c>
      <c r="H3911" s="14" t="n">
        <v>0</v>
      </c>
      <c r="I3911" s="14" t="n">
        <v>0</v>
      </c>
      <c r="J3911" s="14" t="n">
        <v>0</v>
      </c>
      <c r="K3911" s="14" t="n">
        <v>0</v>
      </c>
      <c r="L3911" s="14" t="n">
        <v>0</v>
      </c>
      <c r="M3911" s="14" t="n">
        <v>8000</v>
      </c>
      <c r="N3911" s="14" t="n">
        <v>35.5</v>
      </c>
      <c r="O3911" s="14" t="n">
        <v>2226.9</v>
      </c>
      <c r="P3911" s="7" t="n">
        <v>16</v>
      </c>
      <c r="Q3911" s="7" t="n">
        <v>136</v>
      </c>
      <c r="R3911" s="7" t="n">
        <v>0</v>
      </c>
      <c r="S3911" s="7" t="n">
        <v>0.276</v>
      </c>
      <c r="T3911" s="7" t="n">
        <v>0</v>
      </c>
      <c r="U3911" s="7" t="n">
        <v>0</v>
      </c>
      <c r="V3911" s="7" t="n">
        <v>0.0315</v>
      </c>
      <c r="W3911" s="7"/>
    </row>
    <row r="3912" customFormat="false" ht="15" hidden="false" customHeight="false" outlineLevel="0" collapsed="false">
      <c r="A3912" s="7" t="s">
        <v>4028</v>
      </c>
      <c r="B3912" s="7" t="s">
        <v>128</v>
      </c>
      <c r="C3912" s="7" t="n">
        <v>50</v>
      </c>
      <c r="D3912" s="7" t="s">
        <v>102</v>
      </c>
      <c r="E3912" s="7" t="n">
        <v>90</v>
      </c>
      <c r="F3912" s="7" t="n">
        <v>3</v>
      </c>
      <c r="G3912" s="14" t="n">
        <v>1734.2</v>
      </c>
      <c r="H3912" s="14" t="n">
        <v>3487.17</v>
      </c>
      <c r="I3912" s="14" t="n">
        <v>0</v>
      </c>
      <c r="J3912" s="14" t="n">
        <v>0</v>
      </c>
      <c r="K3912" s="14" t="n">
        <v>41700</v>
      </c>
      <c r="L3912" s="14" t="n">
        <v>0</v>
      </c>
      <c r="M3912" s="14"/>
      <c r="N3912" s="14"/>
      <c r="O3912" s="14" t="n">
        <v>0</v>
      </c>
      <c r="P3912" s="7" t="n">
        <v>6</v>
      </c>
      <c r="Q3912" s="7" t="n">
        <v>24</v>
      </c>
      <c r="R3912" s="7" t="n">
        <v>0</v>
      </c>
      <c r="S3912" s="7" t="n">
        <v>0.72</v>
      </c>
      <c r="T3912" s="7" t="n">
        <v>1</v>
      </c>
      <c r="U3912" s="7" t="n">
        <v>0</v>
      </c>
      <c r="V3912" s="7" t="n">
        <v>0.1401</v>
      </c>
      <c r="W3912" s="7"/>
    </row>
    <row r="3913" customFormat="false" ht="15" hidden="false" customHeight="false" outlineLevel="0" collapsed="false">
      <c r="A3913" s="7" t="s">
        <v>4029</v>
      </c>
      <c r="B3913" s="7" t="s">
        <v>128</v>
      </c>
      <c r="C3913" s="7" t="n">
        <v>57</v>
      </c>
      <c r="D3913" s="7" t="s">
        <v>102</v>
      </c>
      <c r="E3913" s="7" t="n">
        <v>167</v>
      </c>
      <c r="F3913" s="7" t="n">
        <v>3</v>
      </c>
      <c r="G3913" s="14" t="n">
        <v>1691.6</v>
      </c>
      <c r="H3913" s="14" t="n">
        <v>5989.65</v>
      </c>
      <c r="I3913" s="14" t="n">
        <v>0</v>
      </c>
      <c r="J3913" s="14" t="n">
        <v>0</v>
      </c>
      <c r="K3913" s="14" t="n">
        <v>37200</v>
      </c>
      <c r="L3913" s="14" t="n">
        <v>0</v>
      </c>
      <c r="M3913" s="14"/>
      <c r="N3913" s="14"/>
      <c r="O3913" s="14" t="n">
        <v>0</v>
      </c>
      <c r="P3913" s="7" t="n">
        <v>72</v>
      </c>
      <c r="Q3913" s="7" t="n">
        <v>9</v>
      </c>
      <c r="R3913" s="7" t="n">
        <v>0</v>
      </c>
      <c r="S3913" s="7" t="n">
        <v>0.487</v>
      </c>
      <c r="T3913" s="7" t="n">
        <v>0</v>
      </c>
      <c r="U3913" s="7" t="n">
        <v>0</v>
      </c>
      <c r="V3913" s="7" t="n">
        <v>0.1531</v>
      </c>
      <c r="W3913" s="7"/>
    </row>
    <row r="3914" customFormat="false" ht="15" hidden="false" customHeight="false" outlineLevel="0" collapsed="false">
      <c r="A3914" s="7" t="s">
        <v>4030</v>
      </c>
      <c r="B3914" s="7" t="s">
        <v>106</v>
      </c>
      <c r="C3914" s="7" t="n">
        <v>25</v>
      </c>
      <c r="D3914" s="7" t="s">
        <v>102</v>
      </c>
      <c r="E3914" s="7" t="n">
        <v>25</v>
      </c>
      <c r="F3914" s="7" t="n">
        <v>2</v>
      </c>
      <c r="G3914" s="14" t="n">
        <v>1545.29</v>
      </c>
      <c r="H3914" s="14" t="n">
        <v>7808.7</v>
      </c>
      <c r="I3914" s="14" t="n">
        <v>0</v>
      </c>
      <c r="J3914" s="14" t="n">
        <v>0</v>
      </c>
      <c r="K3914" s="14" t="n">
        <v>0</v>
      </c>
      <c r="L3914" s="14" t="n">
        <v>0</v>
      </c>
      <c r="M3914" s="14"/>
      <c r="N3914" s="14"/>
      <c r="O3914" s="14" t="n">
        <v>0</v>
      </c>
      <c r="P3914" s="7" t="n">
        <v>29</v>
      </c>
      <c r="Q3914" s="7" t="n">
        <v>11</v>
      </c>
      <c r="R3914" s="7" t="n">
        <v>5</v>
      </c>
      <c r="S3914" s="7" t="n">
        <v>0.837</v>
      </c>
      <c r="T3914" s="7" t="n">
        <v>0</v>
      </c>
      <c r="U3914" s="7" t="n">
        <v>0</v>
      </c>
      <c r="V3914" s="7" t="n">
        <v>0.1163</v>
      </c>
      <c r="W3914" s="7"/>
    </row>
    <row r="3915" customFormat="false" ht="15" hidden="false" customHeight="false" outlineLevel="0" collapsed="false">
      <c r="A3915" s="7" t="s">
        <v>4031</v>
      </c>
      <c r="B3915" s="7" t="s">
        <v>106</v>
      </c>
      <c r="C3915" s="7" t="n">
        <v>69</v>
      </c>
      <c r="D3915" s="7" t="s">
        <v>102</v>
      </c>
      <c r="E3915" s="7" t="n">
        <v>369</v>
      </c>
      <c r="F3915" s="7" t="n">
        <v>3</v>
      </c>
      <c r="G3915" s="14" t="n">
        <v>5465.22</v>
      </c>
      <c r="H3915" s="14" t="n">
        <v>25607.75</v>
      </c>
      <c r="I3915" s="14" t="n">
        <v>0</v>
      </c>
      <c r="J3915" s="14" t="n">
        <v>0</v>
      </c>
      <c r="K3915" s="14" t="n">
        <v>0</v>
      </c>
      <c r="L3915" s="14" t="n">
        <v>0</v>
      </c>
      <c r="M3915" s="14" t="n">
        <v>17400</v>
      </c>
      <c r="N3915" s="14" t="n">
        <v>34.7</v>
      </c>
      <c r="O3915" s="14" t="n">
        <v>0</v>
      </c>
      <c r="P3915" s="7" t="n">
        <v>302</v>
      </c>
      <c r="Q3915" s="7" t="n">
        <v>0</v>
      </c>
      <c r="R3915" s="7" t="n">
        <v>0</v>
      </c>
      <c r="S3915" s="7"/>
      <c r="T3915" s="7" t="n">
        <v>2</v>
      </c>
      <c r="U3915" s="7" t="n">
        <v>1</v>
      </c>
      <c r="V3915" s="7" t="n">
        <v>0.538</v>
      </c>
      <c r="W3915" s="7"/>
    </row>
    <row r="3916" customFormat="false" ht="15" hidden="false" customHeight="false" outlineLevel="0" collapsed="false">
      <c r="A3916" s="7" t="s">
        <v>4032</v>
      </c>
      <c r="B3916" s="7" t="s">
        <v>101</v>
      </c>
      <c r="C3916" s="7" t="n">
        <v>29</v>
      </c>
      <c r="D3916" s="7" t="s">
        <v>104</v>
      </c>
      <c r="E3916" s="7" t="n">
        <v>12</v>
      </c>
      <c r="F3916" s="7" t="n">
        <v>2</v>
      </c>
      <c r="G3916" s="14" t="n">
        <v>1911.44</v>
      </c>
      <c r="H3916" s="14" t="n">
        <v>0</v>
      </c>
      <c r="I3916" s="14" t="n">
        <v>0</v>
      </c>
      <c r="J3916" s="14" t="n">
        <v>0</v>
      </c>
      <c r="K3916" s="14" t="n">
        <v>0</v>
      </c>
      <c r="L3916" s="14" t="n">
        <v>0</v>
      </c>
      <c r="M3916" s="14" t="n">
        <v>8600</v>
      </c>
      <c r="N3916" s="14" t="n">
        <v>50.2</v>
      </c>
      <c r="O3916" s="14" t="n">
        <v>0</v>
      </c>
      <c r="P3916" s="7" t="n">
        <v>388</v>
      </c>
      <c r="Q3916" s="7" t="n">
        <v>0</v>
      </c>
      <c r="R3916" s="7" t="n">
        <v>0</v>
      </c>
      <c r="S3916" s="7"/>
      <c r="T3916" s="7" t="n">
        <v>0</v>
      </c>
      <c r="U3916" s="7" t="n">
        <v>0</v>
      </c>
      <c r="V3916" s="7" t="n">
        <v>0.2072</v>
      </c>
      <c r="W3916" s="7"/>
    </row>
    <row r="3917" customFormat="false" ht="15" hidden="false" customHeight="false" outlineLevel="0" collapsed="false">
      <c r="A3917" s="7" t="s">
        <v>4033</v>
      </c>
      <c r="B3917" s="7" t="s">
        <v>101</v>
      </c>
      <c r="C3917" s="7" t="n">
        <v>30</v>
      </c>
      <c r="D3917" s="7" t="s">
        <v>104</v>
      </c>
      <c r="E3917" s="7" t="n">
        <v>58</v>
      </c>
      <c r="F3917" s="7" t="n">
        <v>2</v>
      </c>
      <c r="G3917" s="14" t="n">
        <v>3324.92</v>
      </c>
      <c r="H3917" s="14" t="n">
        <v>0</v>
      </c>
      <c r="I3917" s="14" t="n">
        <v>0</v>
      </c>
      <c r="J3917" s="14" t="n">
        <v>0</v>
      </c>
      <c r="K3917" s="14" t="n">
        <v>397500</v>
      </c>
      <c r="L3917" s="14" t="n">
        <v>0</v>
      </c>
      <c r="M3917" s="14"/>
      <c r="N3917" s="14"/>
      <c r="O3917" s="14" t="n">
        <v>0</v>
      </c>
      <c r="P3917" s="7" t="n">
        <v>17</v>
      </c>
      <c r="Q3917" s="7" t="n">
        <v>23</v>
      </c>
      <c r="R3917" s="7" t="n">
        <v>4</v>
      </c>
      <c r="S3917" s="7" t="n">
        <v>0.904</v>
      </c>
      <c r="T3917" s="7" t="n">
        <v>0</v>
      </c>
      <c r="U3917" s="7" t="n">
        <v>0</v>
      </c>
      <c r="V3917" s="7" t="n">
        <v>0.0503</v>
      </c>
      <c r="W3917" s="7"/>
    </row>
    <row r="3918" customFormat="false" ht="15" hidden="false" customHeight="false" outlineLevel="0" collapsed="false">
      <c r="A3918" s="7" t="s">
        <v>4034</v>
      </c>
      <c r="B3918" s="7" t="s">
        <v>101</v>
      </c>
      <c r="C3918" s="7" t="n">
        <v>23</v>
      </c>
      <c r="D3918" s="7" t="s">
        <v>104</v>
      </c>
      <c r="E3918" s="7" t="n">
        <v>21</v>
      </c>
      <c r="F3918" s="7" t="n">
        <v>1</v>
      </c>
      <c r="G3918" s="14" t="n">
        <v>1570.66</v>
      </c>
      <c r="H3918" s="14" t="n">
        <v>0</v>
      </c>
      <c r="I3918" s="14" t="n">
        <v>0</v>
      </c>
      <c r="J3918" s="14" t="n">
        <v>0</v>
      </c>
      <c r="K3918" s="14" t="n">
        <v>0</v>
      </c>
      <c r="L3918" s="14" t="n">
        <v>0</v>
      </c>
      <c r="M3918" s="14"/>
      <c r="N3918" s="14"/>
      <c r="O3918" s="14" t="n">
        <v>0</v>
      </c>
      <c r="P3918" s="7" t="n">
        <v>19</v>
      </c>
      <c r="Q3918" s="7" t="n">
        <v>81</v>
      </c>
      <c r="R3918" s="7" t="n">
        <v>17</v>
      </c>
      <c r="S3918" s="7" t="n">
        <v>0.835</v>
      </c>
      <c r="T3918" s="7" t="n">
        <v>0</v>
      </c>
      <c r="U3918" s="7" t="n">
        <v>0</v>
      </c>
      <c r="V3918" s="7" t="n">
        <v>0.0245</v>
      </c>
      <c r="W3918" s="7"/>
    </row>
    <row r="3919" customFormat="false" ht="15" hidden="false" customHeight="false" outlineLevel="0" collapsed="false">
      <c r="A3919" s="7" t="s">
        <v>4035</v>
      </c>
      <c r="B3919" s="7" t="s">
        <v>108</v>
      </c>
      <c r="C3919" s="7" t="n">
        <v>62</v>
      </c>
      <c r="D3919" s="7" t="s">
        <v>104</v>
      </c>
      <c r="E3919" s="7" t="n">
        <v>30</v>
      </c>
      <c r="F3919" s="7" t="n">
        <v>2</v>
      </c>
      <c r="G3919" s="14" t="n">
        <v>2327.62</v>
      </c>
      <c r="H3919" s="14" t="n">
        <v>0</v>
      </c>
      <c r="I3919" s="14" t="n">
        <v>0</v>
      </c>
      <c r="J3919" s="14" t="n">
        <v>0</v>
      </c>
      <c r="K3919" s="14" t="n">
        <v>0</v>
      </c>
      <c r="L3919" s="14" t="n">
        <v>22060</v>
      </c>
      <c r="M3919" s="14"/>
      <c r="N3919" s="14"/>
      <c r="O3919" s="14" t="n">
        <v>0</v>
      </c>
      <c r="P3919" s="7" t="n">
        <v>5</v>
      </c>
      <c r="Q3919" s="7" t="n">
        <v>26</v>
      </c>
      <c r="R3919" s="7" t="n">
        <v>11</v>
      </c>
      <c r="S3919" s="7" t="n">
        <v>0.599</v>
      </c>
      <c r="T3919" s="7" t="n">
        <v>2</v>
      </c>
      <c r="U3919" s="7" t="n">
        <v>1</v>
      </c>
      <c r="V3919" s="7" t="n">
        <v>0.1579</v>
      </c>
      <c r="W3919" s="7" t="s">
        <v>435</v>
      </c>
    </row>
    <row r="3920" customFormat="false" ht="15" hidden="false" customHeight="false" outlineLevel="0" collapsed="false">
      <c r="A3920" s="7" t="s">
        <v>4036</v>
      </c>
      <c r="B3920" s="7" t="s">
        <v>106</v>
      </c>
      <c r="C3920" s="7" t="n">
        <v>37</v>
      </c>
      <c r="D3920" s="7" t="s">
        <v>102</v>
      </c>
      <c r="E3920" s="7" t="n">
        <v>100</v>
      </c>
      <c r="F3920" s="7" t="n">
        <v>3</v>
      </c>
      <c r="G3920" s="14" t="n">
        <v>436.86</v>
      </c>
      <c r="H3920" s="14" t="n">
        <v>4163.29</v>
      </c>
      <c r="I3920" s="14" t="n">
        <v>0</v>
      </c>
      <c r="J3920" s="14" t="n">
        <v>0</v>
      </c>
      <c r="K3920" s="14" t="n">
        <v>0</v>
      </c>
      <c r="L3920" s="14" t="n">
        <v>17740</v>
      </c>
      <c r="M3920" s="14"/>
      <c r="N3920" s="14"/>
      <c r="O3920" s="14" t="n">
        <v>0</v>
      </c>
      <c r="P3920" s="7" t="n">
        <v>79</v>
      </c>
      <c r="Q3920" s="7" t="n">
        <v>8</v>
      </c>
      <c r="R3920" s="7" t="n">
        <v>4</v>
      </c>
      <c r="S3920" s="7" t="n">
        <v>0.322</v>
      </c>
      <c r="T3920" s="7" t="n">
        <v>0</v>
      </c>
      <c r="U3920" s="7" t="n">
        <v>1</v>
      </c>
      <c r="V3920" s="7" t="n">
        <v>0.0928</v>
      </c>
      <c r="W3920" s="7"/>
    </row>
    <row r="3921" customFormat="false" ht="15" hidden="false" customHeight="false" outlineLevel="0" collapsed="false">
      <c r="A3921" s="7" t="s">
        <v>4037</v>
      </c>
      <c r="B3921" s="7" t="s">
        <v>108</v>
      </c>
      <c r="C3921" s="7" t="n">
        <v>58</v>
      </c>
      <c r="D3921" s="7" t="s">
        <v>102</v>
      </c>
      <c r="E3921" s="7" t="n">
        <v>309</v>
      </c>
      <c r="F3921" s="7" t="n">
        <v>2</v>
      </c>
      <c r="G3921" s="14" t="n">
        <v>8416.49</v>
      </c>
      <c r="H3921" s="14" t="n">
        <v>0</v>
      </c>
      <c r="I3921" s="14" t="n">
        <v>0</v>
      </c>
      <c r="J3921" s="14" t="n">
        <v>0</v>
      </c>
      <c r="K3921" s="14" t="n">
        <v>0</v>
      </c>
      <c r="L3921" s="14" t="n">
        <v>0</v>
      </c>
      <c r="M3921" s="14"/>
      <c r="N3921" s="14"/>
      <c r="O3921" s="14" t="n">
        <v>0</v>
      </c>
      <c r="P3921" s="7" t="n">
        <v>4</v>
      </c>
      <c r="Q3921" s="7" t="n">
        <v>35</v>
      </c>
      <c r="R3921" s="7" t="n">
        <v>9</v>
      </c>
      <c r="S3921" s="7" t="n">
        <v>0.638</v>
      </c>
      <c r="T3921" s="7" t="n">
        <v>0</v>
      </c>
      <c r="U3921" s="7" t="n">
        <v>0</v>
      </c>
      <c r="V3921" s="7" t="n">
        <v>0.0323</v>
      </c>
      <c r="W3921" s="7"/>
    </row>
    <row r="3922" customFormat="false" ht="15" hidden="false" customHeight="false" outlineLevel="0" collapsed="false">
      <c r="A3922" s="7" t="s">
        <v>4038</v>
      </c>
      <c r="B3922" s="7" t="s">
        <v>101</v>
      </c>
      <c r="C3922" s="7" t="n">
        <v>38</v>
      </c>
      <c r="D3922" s="7" t="s">
        <v>104</v>
      </c>
      <c r="E3922" s="7" t="n">
        <v>30</v>
      </c>
      <c r="F3922" s="7" t="n">
        <v>2</v>
      </c>
      <c r="G3922" s="14" t="n">
        <v>2584.29</v>
      </c>
      <c r="H3922" s="14" t="n">
        <v>0</v>
      </c>
      <c r="I3922" s="14" t="n">
        <v>0</v>
      </c>
      <c r="J3922" s="14" t="n">
        <v>0</v>
      </c>
      <c r="K3922" s="14" t="n">
        <v>0</v>
      </c>
      <c r="L3922" s="14" t="n">
        <v>26210</v>
      </c>
      <c r="M3922" s="14"/>
      <c r="N3922" s="14"/>
      <c r="O3922" s="14" t="n">
        <v>0</v>
      </c>
      <c r="P3922" s="7" t="n">
        <v>22</v>
      </c>
      <c r="Q3922" s="7" t="n">
        <v>22</v>
      </c>
      <c r="R3922" s="7" t="n">
        <v>9</v>
      </c>
      <c r="S3922" s="7" t="n">
        <v>0.644</v>
      </c>
      <c r="T3922" s="7" t="n">
        <v>0</v>
      </c>
      <c r="U3922" s="7" t="n">
        <v>0</v>
      </c>
      <c r="V3922" s="7" t="n">
        <v>0.0471</v>
      </c>
      <c r="W3922" s="7"/>
    </row>
    <row r="3923" customFormat="false" ht="15" hidden="false" customHeight="false" outlineLevel="0" collapsed="false">
      <c r="A3923" s="7" t="s">
        <v>4039</v>
      </c>
      <c r="B3923" s="7" t="s">
        <v>101</v>
      </c>
      <c r="C3923" s="7" t="n">
        <v>33</v>
      </c>
      <c r="D3923" s="7" t="s">
        <v>104</v>
      </c>
      <c r="E3923" s="7" t="n">
        <v>43</v>
      </c>
      <c r="F3923" s="7" t="n">
        <v>3</v>
      </c>
      <c r="G3923" s="14" t="n">
        <v>1728.41</v>
      </c>
      <c r="H3923" s="14" t="n">
        <v>2855.88</v>
      </c>
      <c r="I3923" s="14" t="n">
        <v>0</v>
      </c>
      <c r="J3923" s="14" t="n">
        <v>0</v>
      </c>
      <c r="K3923" s="14" t="n">
        <v>92100</v>
      </c>
      <c r="L3923" s="14" t="n">
        <v>0</v>
      </c>
      <c r="M3923" s="14"/>
      <c r="N3923" s="14"/>
      <c r="O3923" s="14" t="n">
        <v>0</v>
      </c>
      <c r="P3923" s="7" t="n">
        <v>37</v>
      </c>
      <c r="Q3923" s="7" t="n">
        <v>30</v>
      </c>
      <c r="R3923" s="7" t="n">
        <v>18</v>
      </c>
      <c r="S3923" s="7" t="n">
        <v>0.848</v>
      </c>
      <c r="T3923" s="7" t="n">
        <v>1</v>
      </c>
      <c r="U3923" s="7" t="n">
        <v>0</v>
      </c>
      <c r="V3923" s="7" t="n">
        <v>0.0625</v>
      </c>
      <c r="W3923" s="7"/>
    </row>
    <row r="3924" customFormat="false" ht="15" hidden="false" customHeight="false" outlineLevel="0" collapsed="false">
      <c r="A3924" s="7" t="s">
        <v>4040</v>
      </c>
      <c r="B3924" s="7" t="s">
        <v>101</v>
      </c>
      <c r="C3924" s="7" t="n">
        <v>50</v>
      </c>
      <c r="D3924" s="7" t="s">
        <v>102</v>
      </c>
      <c r="E3924" s="7" t="n">
        <v>154</v>
      </c>
      <c r="F3924" s="7" t="n">
        <v>3</v>
      </c>
      <c r="G3924" s="14" t="n">
        <v>1492</v>
      </c>
      <c r="H3924" s="14" t="n">
        <v>8605.72</v>
      </c>
      <c r="I3924" s="14" t="n">
        <v>0</v>
      </c>
      <c r="J3924" s="14" t="n">
        <v>0</v>
      </c>
      <c r="K3924" s="14" t="n">
        <v>0</v>
      </c>
      <c r="L3924" s="14" t="n">
        <v>0</v>
      </c>
      <c r="M3924" s="14"/>
      <c r="N3924" s="14" t="n">
        <v>51.2</v>
      </c>
      <c r="O3924" s="14" t="n">
        <v>56.71</v>
      </c>
      <c r="P3924" s="7" t="n">
        <v>1</v>
      </c>
      <c r="Q3924" s="7" t="n">
        <v>8</v>
      </c>
      <c r="R3924" s="7" t="n">
        <v>6</v>
      </c>
      <c r="S3924" s="7" t="n">
        <v>0.997</v>
      </c>
      <c r="T3924" s="7" t="n">
        <v>0</v>
      </c>
      <c r="U3924" s="7" t="n">
        <v>0</v>
      </c>
      <c r="V3924" s="7" t="n">
        <v>0.0908</v>
      </c>
      <c r="W3924" s="7" t="s">
        <v>1055</v>
      </c>
    </row>
    <row r="3925" customFormat="false" ht="15" hidden="false" customHeight="false" outlineLevel="0" collapsed="false">
      <c r="A3925" s="7" t="s">
        <v>4041</v>
      </c>
      <c r="B3925" s="7" t="s">
        <v>108</v>
      </c>
      <c r="C3925" s="7" t="n">
        <v>39</v>
      </c>
      <c r="D3925" s="7" t="s">
        <v>102</v>
      </c>
      <c r="E3925" s="7" t="n">
        <v>24</v>
      </c>
      <c r="F3925" s="7" t="n">
        <v>5</v>
      </c>
      <c r="G3925" s="14" t="n">
        <v>4223.51</v>
      </c>
      <c r="H3925" s="14" t="n">
        <v>174158.29</v>
      </c>
      <c r="I3925" s="14" t="n">
        <v>206100</v>
      </c>
      <c r="J3925" s="14" t="n">
        <v>295260.87</v>
      </c>
      <c r="K3925" s="14" t="n">
        <v>0</v>
      </c>
      <c r="L3925" s="14" t="n">
        <v>0</v>
      </c>
      <c r="M3925" s="14" t="n">
        <v>20300</v>
      </c>
      <c r="N3925" s="14" t="n">
        <v>11.3</v>
      </c>
      <c r="O3925" s="14" t="n">
        <v>679.7</v>
      </c>
      <c r="P3925" s="7" t="n">
        <v>56</v>
      </c>
      <c r="Q3925" s="7" t="n">
        <v>12</v>
      </c>
      <c r="R3925" s="7" t="n">
        <v>2</v>
      </c>
      <c r="S3925" s="7" t="n">
        <v>0.704</v>
      </c>
      <c r="T3925" s="7" t="n">
        <v>1</v>
      </c>
      <c r="U3925" s="7" t="n">
        <v>0</v>
      </c>
      <c r="V3925" s="7" t="n">
        <v>0.1368</v>
      </c>
      <c r="W3925" s="7"/>
    </row>
    <row r="3926" customFormat="false" ht="15" hidden="false" customHeight="false" outlineLevel="0" collapsed="false">
      <c r="A3926" s="7" t="s">
        <v>4042</v>
      </c>
      <c r="B3926" s="7" t="s">
        <v>101</v>
      </c>
      <c r="C3926" s="7" t="n">
        <v>37</v>
      </c>
      <c r="D3926" s="7" t="s">
        <v>104</v>
      </c>
      <c r="E3926" s="7" t="n">
        <v>147</v>
      </c>
      <c r="F3926" s="7" t="n">
        <v>2</v>
      </c>
      <c r="G3926" s="14" t="n">
        <v>4166.84</v>
      </c>
      <c r="H3926" s="14" t="n">
        <v>0</v>
      </c>
      <c r="I3926" s="14" t="n">
        <v>0</v>
      </c>
      <c r="J3926" s="14" t="n">
        <v>0</v>
      </c>
      <c r="K3926" s="14" t="n">
        <v>0</v>
      </c>
      <c r="L3926" s="14" t="n">
        <v>0</v>
      </c>
      <c r="M3926" s="14" t="n">
        <v>3600</v>
      </c>
      <c r="N3926" s="14" t="n">
        <v>34.5</v>
      </c>
      <c r="O3926" s="14" t="n">
        <v>371.19</v>
      </c>
      <c r="P3926" s="7" t="n">
        <v>12</v>
      </c>
      <c r="Q3926" s="7" t="n">
        <v>35</v>
      </c>
      <c r="R3926" s="7" t="n">
        <v>17</v>
      </c>
      <c r="S3926" s="7" t="n">
        <v>0.902</v>
      </c>
      <c r="T3926" s="7" t="n">
        <v>1</v>
      </c>
      <c r="U3926" s="7" t="n">
        <v>0</v>
      </c>
      <c r="V3926" s="7" t="n">
        <v>0.053</v>
      </c>
      <c r="W3926" s="7"/>
    </row>
    <row r="3927" customFormat="false" ht="15" hidden="false" customHeight="false" outlineLevel="0" collapsed="false">
      <c r="A3927" s="7" t="s">
        <v>4043</v>
      </c>
      <c r="B3927" s="7" t="s">
        <v>108</v>
      </c>
      <c r="C3927" s="7" t="n">
        <v>43</v>
      </c>
      <c r="D3927" s="7" t="s">
        <v>102</v>
      </c>
      <c r="E3927" s="7" t="n">
        <v>15</v>
      </c>
      <c r="F3927" s="7" t="n">
        <v>2</v>
      </c>
      <c r="G3927" s="14" t="n">
        <v>3620.52</v>
      </c>
      <c r="H3927" s="14" t="n">
        <v>0</v>
      </c>
      <c r="I3927" s="14" t="n">
        <v>0</v>
      </c>
      <c r="J3927" s="14" t="n">
        <v>0</v>
      </c>
      <c r="K3927" s="14" t="n">
        <v>0</v>
      </c>
      <c r="L3927" s="14" t="n">
        <v>0</v>
      </c>
      <c r="M3927" s="14" t="n">
        <v>11100</v>
      </c>
      <c r="N3927" s="14" t="n">
        <v>80.6</v>
      </c>
      <c r="O3927" s="14" t="n">
        <v>0</v>
      </c>
      <c r="P3927" s="7" t="n">
        <v>120</v>
      </c>
      <c r="Q3927" s="7" t="n">
        <v>0</v>
      </c>
      <c r="R3927" s="7" t="n">
        <v>0</v>
      </c>
      <c r="S3927" s="7"/>
      <c r="T3927" s="7" t="n">
        <v>0</v>
      </c>
      <c r="U3927" s="7" t="n">
        <v>1</v>
      </c>
      <c r="V3927" s="7" t="n">
        <v>0.41</v>
      </c>
      <c r="W3927" s="7"/>
    </row>
    <row r="3928" customFormat="false" ht="15" hidden="false" customHeight="false" outlineLevel="0" collapsed="false">
      <c r="A3928" s="7" t="s">
        <v>4044</v>
      </c>
      <c r="B3928" s="7" t="s">
        <v>106</v>
      </c>
      <c r="C3928" s="7" t="n">
        <v>59</v>
      </c>
      <c r="D3928" s="7" t="s">
        <v>104</v>
      </c>
      <c r="E3928" s="7"/>
      <c r="F3928" s="7" t="n">
        <v>1</v>
      </c>
      <c r="G3928" s="14" t="n">
        <v>2968.8</v>
      </c>
      <c r="H3928" s="14" t="n">
        <v>0</v>
      </c>
      <c r="I3928" s="14" t="n">
        <v>0</v>
      </c>
      <c r="J3928" s="14" t="n">
        <v>0</v>
      </c>
      <c r="K3928" s="14" t="n">
        <v>0</v>
      </c>
      <c r="L3928" s="14" t="n">
        <v>0</v>
      </c>
      <c r="M3928" s="14"/>
      <c r="N3928" s="14"/>
      <c r="O3928" s="14" t="n">
        <v>0</v>
      </c>
      <c r="P3928" s="7" t="n">
        <v>37</v>
      </c>
      <c r="Q3928" s="7" t="n">
        <v>19</v>
      </c>
      <c r="R3928" s="7" t="n">
        <v>0</v>
      </c>
      <c r="S3928" s="7" t="n">
        <v>0.77</v>
      </c>
      <c r="T3928" s="7" t="n">
        <v>0</v>
      </c>
      <c r="U3928" s="7" t="n">
        <v>0</v>
      </c>
      <c r="V3928" s="7" t="n">
        <v>0.0368</v>
      </c>
      <c r="W3928" s="7" t="s">
        <v>132</v>
      </c>
    </row>
    <row r="3929" customFormat="false" ht="15" hidden="false" customHeight="false" outlineLevel="0" collapsed="false">
      <c r="A3929" s="7" t="s">
        <v>4045</v>
      </c>
      <c r="B3929" s="7" t="s">
        <v>108</v>
      </c>
      <c r="C3929" s="7" t="n">
        <v>56</v>
      </c>
      <c r="D3929" s="7" t="s">
        <v>104</v>
      </c>
      <c r="E3929" s="7" t="n">
        <v>193</v>
      </c>
      <c r="F3929" s="7" t="n">
        <v>4</v>
      </c>
      <c r="G3929" s="14" t="n">
        <v>19804.06</v>
      </c>
      <c r="H3929" s="14" t="n">
        <v>108561.14</v>
      </c>
      <c r="I3929" s="14" t="n">
        <v>0</v>
      </c>
      <c r="J3929" s="14" t="n">
        <v>45460.53</v>
      </c>
      <c r="K3929" s="14" t="n">
        <v>0</v>
      </c>
      <c r="L3929" s="14" t="n">
        <v>0</v>
      </c>
      <c r="M3929" s="14"/>
      <c r="N3929" s="14"/>
      <c r="O3929" s="14" t="n">
        <v>0</v>
      </c>
      <c r="P3929" s="7" t="n">
        <v>2</v>
      </c>
      <c r="Q3929" s="7" t="n">
        <v>40</v>
      </c>
      <c r="R3929" s="7" t="n">
        <v>14</v>
      </c>
      <c r="S3929" s="7" t="n">
        <v>0.756</v>
      </c>
      <c r="T3929" s="7" t="n">
        <v>0</v>
      </c>
      <c r="U3929" s="7" t="n">
        <v>0</v>
      </c>
      <c r="V3929" s="7" t="n">
        <v>0.0147</v>
      </c>
      <c r="W3929" s="7"/>
    </row>
    <row r="3930" customFormat="false" ht="15" hidden="false" customHeight="false" outlineLevel="0" collapsed="false">
      <c r="A3930" s="7" t="s">
        <v>4046</v>
      </c>
      <c r="B3930" s="7" t="s">
        <v>108</v>
      </c>
      <c r="C3930" s="7" t="n">
        <v>47</v>
      </c>
      <c r="D3930" s="7" t="s">
        <v>104</v>
      </c>
      <c r="E3930" s="7" t="n">
        <v>38</v>
      </c>
      <c r="F3930" s="7" t="n">
        <v>2</v>
      </c>
      <c r="G3930" s="14" t="n">
        <v>3138.19</v>
      </c>
      <c r="H3930" s="14" t="n">
        <v>17673.75</v>
      </c>
      <c r="I3930" s="14" t="n">
        <v>0</v>
      </c>
      <c r="J3930" s="14" t="n">
        <v>0</v>
      </c>
      <c r="K3930" s="14" t="n">
        <v>0</v>
      </c>
      <c r="L3930" s="14" t="n">
        <v>0</v>
      </c>
      <c r="M3930" s="14"/>
      <c r="N3930" s="14"/>
      <c r="O3930" s="14" t="n">
        <v>0</v>
      </c>
      <c r="P3930" s="7" t="n">
        <v>4</v>
      </c>
      <c r="Q3930" s="7" t="n">
        <v>29</v>
      </c>
      <c r="R3930" s="7" t="n">
        <v>0</v>
      </c>
      <c r="S3930" s="7" t="n">
        <v>0.69</v>
      </c>
      <c r="T3930" s="7" t="n">
        <v>0</v>
      </c>
      <c r="U3930" s="7" t="n">
        <v>0</v>
      </c>
      <c r="V3930" s="7" t="n">
        <v>0.0337</v>
      </c>
      <c r="W3930" s="7"/>
    </row>
    <row r="3931" customFormat="false" ht="15" hidden="false" customHeight="false" outlineLevel="0" collapsed="false">
      <c r="A3931" s="7" t="s">
        <v>4047</v>
      </c>
      <c r="B3931" s="7" t="s">
        <v>108</v>
      </c>
      <c r="C3931" s="7" t="n">
        <v>51</v>
      </c>
      <c r="D3931" s="7" t="s">
        <v>102</v>
      </c>
      <c r="E3931" s="7" t="n">
        <v>60</v>
      </c>
      <c r="F3931" s="7" t="n">
        <v>5</v>
      </c>
      <c r="G3931" s="14" t="n">
        <v>46001.29</v>
      </c>
      <c r="H3931" s="14" t="n">
        <v>126841.58</v>
      </c>
      <c r="I3931" s="14" t="n">
        <v>229200</v>
      </c>
      <c r="J3931" s="14" t="n">
        <v>0</v>
      </c>
      <c r="K3931" s="14" t="n">
        <v>0</v>
      </c>
      <c r="L3931" s="14" t="n">
        <v>4810</v>
      </c>
      <c r="M3931" s="14" t="n">
        <v>12100</v>
      </c>
      <c r="N3931" s="14" t="n">
        <v>6.8</v>
      </c>
      <c r="O3931" s="14" t="n">
        <v>2645.3</v>
      </c>
      <c r="P3931" s="7" t="n">
        <v>1</v>
      </c>
      <c r="Q3931" s="7" t="n">
        <v>59</v>
      </c>
      <c r="R3931" s="7" t="n">
        <v>20</v>
      </c>
      <c r="S3931" s="7" t="n">
        <v>0.45</v>
      </c>
      <c r="T3931" s="7" t="n">
        <v>0</v>
      </c>
      <c r="U3931" s="7" t="n">
        <v>0</v>
      </c>
      <c r="V3931" s="7" t="n">
        <v>0.0329</v>
      </c>
      <c r="W3931" s="7"/>
    </row>
    <row r="3932" customFormat="false" ht="15" hidden="false" customHeight="false" outlineLevel="0" collapsed="false">
      <c r="A3932" s="7" t="s">
        <v>4048</v>
      </c>
      <c r="B3932" s="7" t="s">
        <v>106</v>
      </c>
      <c r="C3932" s="7" t="n">
        <v>57</v>
      </c>
      <c r="D3932" s="7" t="s">
        <v>104</v>
      </c>
      <c r="E3932" s="7" t="n">
        <v>111</v>
      </c>
      <c r="F3932" s="7" t="n">
        <v>5</v>
      </c>
      <c r="G3932" s="14" t="n">
        <v>6989.02</v>
      </c>
      <c r="H3932" s="14" t="n">
        <v>14107.86</v>
      </c>
      <c r="I3932" s="14" t="n">
        <v>0</v>
      </c>
      <c r="J3932" s="14" t="n">
        <v>0</v>
      </c>
      <c r="K3932" s="14" t="n">
        <v>0</v>
      </c>
      <c r="L3932" s="14" t="n">
        <v>22110</v>
      </c>
      <c r="M3932" s="14" t="n">
        <v>11900</v>
      </c>
      <c r="N3932" s="14" t="n">
        <v>51</v>
      </c>
      <c r="O3932" s="14" t="n">
        <v>513.69</v>
      </c>
      <c r="P3932" s="7" t="n">
        <v>19</v>
      </c>
      <c r="Q3932" s="7" t="n">
        <v>36</v>
      </c>
      <c r="R3932" s="7" t="n">
        <v>0</v>
      </c>
      <c r="S3932" s="7" t="n">
        <v>0.398</v>
      </c>
      <c r="T3932" s="7" t="n">
        <v>0</v>
      </c>
      <c r="U3932" s="7" t="n">
        <v>0</v>
      </c>
      <c r="V3932" s="7" t="n">
        <v>0.0176</v>
      </c>
      <c r="W3932" s="7"/>
    </row>
    <row r="3933" customFormat="false" ht="15" hidden="false" customHeight="false" outlineLevel="0" collapsed="false">
      <c r="A3933" s="7" t="s">
        <v>4049</v>
      </c>
      <c r="B3933" s="7" t="s">
        <v>106</v>
      </c>
      <c r="C3933" s="7" t="n">
        <v>19</v>
      </c>
      <c r="D3933" s="7" t="s">
        <v>102</v>
      </c>
      <c r="E3933" s="7" t="n">
        <v>7</v>
      </c>
      <c r="F3933" s="7" t="n">
        <v>4</v>
      </c>
      <c r="G3933" s="14" t="n">
        <v>14100.89</v>
      </c>
      <c r="H3933" s="14" t="n">
        <v>68148.05</v>
      </c>
      <c r="I3933" s="14" t="n">
        <v>394400</v>
      </c>
      <c r="J3933" s="14" t="n">
        <v>0</v>
      </c>
      <c r="K3933" s="14" t="n">
        <v>435100</v>
      </c>
      <c r="L3933" s="14" t="n">
        <v>0</v>
      </c>
      <c r="M3933" s="14"/>
      <c r="N3933" s="14"/>
      <c r="O3933" s="14" t="n">
        <v>0</v>
      </c>
      <c r="P3933" s="7" t="n">
        <v>70</v>
      </c>
      <c r="Q3933" s="7" t="n">
        <v>5</v>
      </c>
      <c r="R3933" s="7" t="n">
        <v>2</v>
      </c>
      <c r="S3933" s="7" t="n">
        <v>0.758</v>
      </c>
      <c r="T3933" s="7" t="n">
        <v>0</v>
      </c>
      <c r="U3933" s="7" t="n">
        <v>1</v>
      </c>
      <c r="V3933" s="7" t="n">
        <v>0.2205</v>
      </c>
      <c r="W3933" s="7"/>
    </row>
    <row r="3934" customFormat="false" ht="15" hidden="false" customHeight="false" outlineLevel="0" collapsed="false">
      <c r="A3934" s="7" t="s">
        <v>4050</v>
      </c>
      <c r="B3934" s="7" t="s">
        <v>101</v>
      </c>
      <c r="C3934" s="7" t="n">
        <v>53</v>
      </c>
      <c r="D3934" s="7" t="s">
        <v>102</v>
      </c>
      <c r="E3934" s="7" t="n">
        <v>198</v>
      </c>
      <c r="F3934" s="7" t="n">
        <v>3</v>
      </c>
      <c r="G3934" s="14" t="n">
        <v>1840.72</v>
      </c>
      <c r="H3934" s="14" t="n">
        <v>15643.46</v>
      </c>
      <c r="I3934" s="14" t="n">
        <v>0</v>
      </c>
      <c r="J3934" s="14" t="n">
        <v>0</v>
      </c>
      <c r="K3934" s="14" t="n">
        <v>0</v>
      </c>
      <c r="L3934" s="14" t="n">
        <v>0</v>
      </c>
      <c r="M3934" s="14"/>
      <c r="N3934" s="14"/>
      <c r="O3934" s="14" t="n">
        <v>0</v>
      </c>
      <c r="P3934" s="7" t="n">
        <v>5</v>
      </c>
      <c r="Q3934" s="7" t="n">
        <v>33</v>
      </c>
      <c r="R3934" s="7" t="n">
        <v>11</v>
      </c>
      <c r="S3934" s="7" t="n">
        <v>0.607</v>
      </c>
      <c r="T3934" s="7" t="n">
        <v>0</v>
      </c>
      <c r="U3934" s="7" t="n">
        <v>0</v>
      </c>
      <c r="V3934" s="7" t="n">
        <v>0.0436</v>
      </c>
      <c r="W3934" s="7"/>
    </row>
    <row r="3935" customFormat="false" ht="15" hidden="false" customHeight="false" outlineLevel="0" collapsed="false">
      <c r="A3935" s="7" t="s">
        <v>4051</v>
      </c>
      <c r="B3935" s="7" t="s">
        <v>101</v>
      </c>
      <c r="C3935" s="7" t="n">
        <v>36</v>
      </c>
      <c r="D3935" s="7" t="s">
        <v>104</v>
      </c>
      <c r="E3935" s="7" t="n">
        <v>17</v>
      </c>
      <c r="F3935" s="7" t="n">
        <v>2</v>
      </c>
      <c r="G3935" s="14" t="n">
        <v>8827.43</v>
      </c>
      <c r="H3935" s="14" t="n">
        <v>17360.92</v>
      </c>
      <c r="I3935" s="14" t="n">
        <v>0</v>
      </c>
      <c r="J3935" s="14" t="n">
        <v>0</v>
      </c>
      <c r="K3935" s="14" t="n">
        <v>0</v>
      </c>
      <c r="L3935" s="14" t="n">
        <v>0</v>
      </c>
      <c r="M3935" s="14"/>
      <c r="N3935" s="14"/>
      <c r="O3935" s="14" t="n">
        <v>0</v>
      </c>
      <c r="P3935" s="7" t="n">
        <v>0</v>
      </c>
      <c r="Q3935" s="7" t="n">
        <v>41</v>
      </c>
      <c r="R3935" s="7" t="n">
        <v>12</v>
      </c>
      <c r="S3935" s="7" t="n">
        <v>0.951</v>
      </c>
      <c r="T3935" s="7" t="n">
        <v>1</v>
      </c>
      <c r="U3935" s="7" t="n">
        <v>0</v>
      </c>
      <c r="V3935" s="7" t="n">
        <v>0.0636</v>
      </c>
      <c r="W3935" s="7"/>
    </row>
    <row r="3936" customFormat="false" ht="15" hidden="false" customHeight="false" outlineLevel="0" collapsed="false">
      <c r="A3936" s="7" t="s">
        <v>4052</v>
      </c>
      <c r="B3936" s="7" t="s">
        <v>108</v>
      </c>
      <c r="C3936" s="7" t="n">
        <v>42</v>
      </c>
      <c r="D3936" s="7" t="s">
        <v>104</v>
      </c>
      <c r="E3936" s="7" t="n">
        <v>46</v>
      </c>
      <c r="F3936" s="7" t="n">
        <v>4</v>
      </c>
      <c r="G3936" s="14" t="n">
        <v>3813.08</v>
      </c>
      <c r="H3936" s="14" t="n">
        <v>70034.55</v>
      </c>
      <c r="I3936" s="14" t="n">
        <v>0</v>
      </c>
      <c r="J3936" s="14" t="n">
        <v>0</v>
      </c>
      <c r="K3936" s="14" t="n">
        <v>229000</v>
      </c>
      <c r="L3936" s="14" t="n">
        <v>0</v>
      </c>
      <c r="M3936" s="14" t="n">
        <v>7300</v>
      </c>
      <c r="N3936" s="14" t="n">
        <v>63.3</v>
      </c>
      <c r="O3936" s="14" t="n">
        <v>455.33</v>
      </c>
      <c r="P3936" s="7" t="n">
        <v>2</v>
      </c>
      <c r="Q3936" s="7" t="n">
        <v>50</v>
      </c>
      <c r="R3936" s="7" t="n">
        <v>11</v>
      </c>
      <c r="S3936" s="7" t="n">
        <v>0.664</v>
      </c>
      <c r="T3936" s="7" t="n">
        <v>0</v>
      </c>
      <c r="U3936" s="7" t="n">
        <v>0</v>
      </c>
      <c r="V3936" s="7" t="n">
        <v>0.0242</v>
      </c>
      <c r="W3936" s="7"/>
    </row>
    <row r="3937" customFormat="false" ht="15" hidden="false" customHeight="false" outlineLevel="0" collapsed="false">
      <c r="A3937" s="7" t="s">
        <v>4053</v>
      </c>
      <c r="B3937" s="7" t="s">
        <v>108</v>
      </c>
      <c r="C3937" s="7" t="n">
        <v>59</v>
      </c>
      <c r="D3937" s="7" t="s">
        <v>104</v>
      </c>
      <c r="E3937" s="7" t="n">
        <v>298</v>
      </c>
      <c r="F3937" s="7" t="n">
        <v>4</v>
      </c>
      <c r="G3937" s="14" t="n">
        <v>10336.26</v>
      </c>
      <c r="H3937" s="14" t="n">
        <v>30635.2</v>
      </c>
      <c r="I3937" s="14" t="n">
        <v>52700</v>
      </c>
      <c r="J3937" s="14" t="n">
        <v>0</v>
      </c>
      <c r="K3937" s="14" t="n">
        <v>0</v>
      </c>
      <c r="L3937" s="14" t="n">
        <v>0</v>
      </c>
      <c r="M3937" s="14" t="n">
        <v>19200</v>
      </c>
      <c r="N3937" s="14" t="n">
        <v>33.2</v>
      </c>
      <c r="O3937" s="14" t="n">
        <v>1355.69</v>
      </c>
      <c r="P3937" s="7" t="n">
        <v>1</v>
      </c>
      <c r="Q3937" s="7" t="n">
        <v>75</v>
      </c>
      <c r="R3937" s="7" t="n">
        <v>21</v>
      </c>
      <c r="S3937" s="7" t="n">
        <v>0.689</v>
      </c>
      <c r="T3937" s="7" t="n">
        <v>0</v>
      </c>
      <c r="U3937" s="7" t="n">
        <v>0</v>
      </c>
      <c r="V3937" s="7" t="n">
        <v>0.0176</v>
      </c>
      <c r="W3937" s="7"/>
    </row>
    <row r="3938" customFormat="false" ht="15" hidden="false" customHeight="false" outlineLevel="0" collapsed="false">
      <c r="A3938" s="7" t="s">
        <v>4054</v>
      </c>
      <c r="B3938" s="7" t="s">
        <v>108</v>
      </c>
      <c r="C3938" s="7" t="n">
        <v>46</v>
      </c>
      <c r="D3938" s="7" t="s">
        <v>104</v>
      </c>
      <c r="E3938" s="7" t="n">
        <v>91</v>
      </c>
      <c r="F3938" s="7" t="n">
        <v>3</v>
      </c>
      <c r="G3938" s="14" t="n">
        <v>4674.19</v>
      </c>
      <c r="H3938" s="14" t="n">
        <v>0</v>
      </c>
      <c r="I3938" s="14" t="n">
        <v>44300</v>
      </c>
      <c r="J3938" s="14" t="n">
        <v>0</v>
      </c>
      <c r="K3938" s="14" t="n">
        <v>0</v>
      </c>
      <c r="L3938" s="14" t="n">
        <v>0</v>
      </c>
      <c r="M3938" s="14" t="n">
        <v>17800</v>
      </c>
      <c r="N3938" s="14" t="n">
        <v>49.9</v>
      </c>
      <c r="O3938" s="14" t="n">
        <v>623.8</v>
      </c>
      <c r="P3938" s="7" t="n">
        <v>0</v>
      </c>
      <c r="Q3938" s="7" t="n">
        <v>50</v>
      </c>
      <c r="R3938" s="7" t="n">
        <v>9</v>
      </c>
      <c r="S3938" s="7" t="n">
        <v>0.539</v>
      </c>
      <c r="T3938" s="7" t="n">
        <v>2</v>
      </c>
      <c r="U3938" s="7" t="n">
        <v>0</v>
      </c>
      <c r="V3938" s="7" t="n">
        <v>0.1045</v>
      </c>
      <c r="W3938" s="7"/>
    </row>
    <row r="3939" customFormat="false" ht="15" hidden="false" customHeight="false" outlineLevel="0" collapsed="false">
      <c r="A3939" s="7" t="s">
        <v>4055</v>
      </c>
      <c r="B3939" s="7" t="s">
        <v>108</v>
      </c>
      <c r="C3939" s="7" t="n">
        <v>61</v>
      </c>
      <c r="D3939" s="7" t="s">
        <v>104</v>
      </c>
      <c r="E3939" s="7" t="n">
        <v>261</v>
      </c>
      <c r="F3939" s="7" t="n">
        <v>2</v>
      </c>
      <c r="G3939" s="14" t="n">
        <v>10796.56</v>
      </c>
      <c r="H3939" s="14" t="n">
        <v>0</v>
      </c>
      <c r="I3939" s="14" t="n">
        <v>0</v>
      </c>
      <c r="J3939" s="14" t="n">
        <v>0</v>
      </c>
      <c r="K3939" s="14" t="n">
        <v>0</v>
      </c>
      <c r="L3939" s="14" t="n">
        <v>0</v>
      </c>
      <c r="M3939" s="14"/>
      <c r="N3939" s="14"/>
      <c r="O3939" s="14" t="n">
        <v>0</v>
      </c>
      <c r="P3939" s="7" t="n">
        <v>6</v>
      </c>
      <c r="Q3939" s="7" t="n">
        <v>60</v>
      </c>
      <c r="R3939" s="7" t="n">
        <v>0</v>
      </c>
      <c r="S3939" s="7" t="n">
        <v>0.445</v>
      </c>
      <c r="T3939" s="7" t="n">
        <v>0</v>
      </c>
      <c r="U3939" s="7" t="n">
        <v>0</v>
      </c>
      <c r="V3939" s="7" t="n">
        <v>0.0187</v>
      </c>
      <c r="W3939" s="7"/>
    </row>
    <row r="3940" customFormat="false" ht="15" hidden="false" customHeight="false" outlineLevel="0" collapsed="false">
      <c r="A3940" s="7" t="s">
        <v>4056</v>
      </c>
      <c r="B3940" s="7" t="s">
        <v>108</v>
      </c>
      <c r="C3940" s="7" t="n">
        <v>44</v>
      </c>
      <c r="D3940" s="7" t="s">
        <v>102</v>
      </c>
      <c r="E3940" s="7" t="n">
        <v>154</v>
      </c>
      <c r="F3940" s="7" t="n">
        <v>4</v>
      </c>
      <c r="G3940" s="14" t="n">
        <v>2261.8</v>
      </c>
      <c r="H3940" s="14" t="n">
        <v>3226.82</v>
      </c>
      <c r="I3940" s="14" t="n">
        <v>2400</v>
      </c>
      <c r="J3940" s="14" t="n">
        <v>0</v>
      </c>
      <c r="K3940" s="14" t="n">
        <v>0</v>
      </c>
      <c r="L3940" s="14" t="n">
        <v>0</v>
      </c>
      <c r="M3940" s="14" t="n">
        <v>5100</v>
      </c>
      <c r="N3940" s="14" t="n">
        <v>67.2</v>
      </c>
      <c r="O3940" s="14" t="n">
        <v>58.83</v>
      </c>
      <c r="P3940" s="7" t="n">
        <v>7</v>
      </c>
      <c r="Q3940" s="7" t="n">
        <v>14</v>
      </c>
      <c r="R3940" s="7" t="n">
        <v>10</v>
      </c>
      <c r="S3940" s="7" t="n">
        <v>0.635</v>
      </c>
      <c r="T3940" s="7" t="n">
        <v>0</v>
      </c>
      <c r="U3940" s="7" t="n">
        <v>0</v>
      </c>
      <c r="V3940" s="7" t="n">
        <v>0.0486</v>
      </c>
      <c r="W3940" s="7"/>
    </row>
    <row r="3941" customFormat="false" ht="15" hidden="false" customHeight="false" outlineLevel="0" collapsed="false">
      <c r="A3941" s="7" t="s">
        <v>4057</v>
      </c>
      <c r="B3941" s="7" t="s">
        <v>101</v>
      </c>
      <c r="C3941" s="7" t="n">
        <v>44</v>
      </c>
      <c r="D3941" s="7" t="s">
        <v>102</v>
      </c>
      <c r="E3941" s="7" t="n">
        <v>28</v>
      </c>
      <c r="F3941" s="7" t="n">
        <v>2</v>
      </c>
      <c r="G3941" s="14" t="n">
        <v>20377.41</v>
      </c>
      <c r="H3941" s="14" t="n">
        <v>0</v>
      </c>
      <c r="I3941" s="14" t="n">
        <v>0</v>
      </c>
      <c r="J3941" s="14" t="n">
        <v>67199.5</v>
      </c>
      <c r="K3941" s="14" t="n">
        <v>0</v>
      </c>
      <c r="L3941" s="14" t="n">
        <v>0</v>
      </c>
      <c r="M3941" s="14"/>
      <c r="N3941" s="14"/>
      <c r="O3941" s="14" t="n">
        <v>0</v>
      </c>
      <c r="P3941" s="7" t="n">
        <v>11</v>
      </c>
      <c r="Q3941" s="7" t="n">
        <v>55</v>
      </c>
      <c r="R3941" s="7" t="n">
        <v>13</v>
      </c>
      <c r="S3941" s="7" t="n">
        <v>0.766</v>
      </c>
      <c r="T3941" s="7" t="n">
        <v>0</v>
      </c>
      <c r="U3941" s="7" t="n">
        <v>0</v>
      </c>
      <c r="V3941" s="7" t="n">
        <v>0.083</v>
      </c>
      <c r="W3941" s="7"/>
    </row>
    <row r="3942" customFormat="false" ht="15" hidden="false" customHeight="false" outlineLevel="0" collapsed="false">
      <c r="A3942" s="7" t="s">
        <v>4058</v>
      </c>
      <c r="B3942" s="7" t="s">
        <v>101</v>
      </c>
      <c r="C3942" s="7" t="n">
        <v>35</v>
      </c>
      <c r="D3942" s="7" t="s">
        <v>102</v>
      </c>
      <c r="E3942" s="7" t="n">
        <v>109</v>
      </c>
      <c r="F3942" s="7" t="n">
        <v>3</v>
      </c>
      <c r="G3942" s="14" t="n">
        <v>9072.9</v>
      </c>
      <c r="H3942" s="14" t="n">
        <v>30135.33</v>
      </c>
      <c r="I3942" s="14" t="n">
        <v>0</v>
      </c>
      <c r="J3942" s="14" t="n">
        <v>0</v>
      </c>
      <c r="K3942" s="14" t="n">
        <v>0</v>
      </c>
      <c r="L3942" s="14" t="n">
        <v>0</v>
      </c>
      <c r="M3942" s="14"/>
      <c r="N3942" s="14"/>
      <c r="O3942" s="14" t="n">
        <v>0</v>
      </c>
      <c r="P3942" s="7" t="n">
        <v>291</v>
      </c>
      <c r="Q3942" s="7" t="n">
        <v>0</v>
      </c>
      <c r="R3942" s="7" t="n">
        <v>0</v>
      </c>
      <c r="S3942" s="7"/>
      <c r="T3942" s="7" t="n">
        <v>0</v>
      </c>
      <c r="U3942" s="7" t="n">
        <v>0</v>
      </c>
      <c r="V3942" s="7" t="n">
        <v>0.1873</v>
      </c>
      <c r="W3942" s="7"/>
    </row>
    <row r="3943" customFormat="false" ht="15" hidden="false" customHeight="false" outlineLevel="0" collapsed="false">
      <c r="A3943" s="7" t="s">
        <v>4059</v>
      </c>
      <c r="B3943" s="7" t="s">
        <v>108</v>
      </c>
      <c r="C3943" s="7" t="n">
        <v>60</v>
      </c>
      <c r="D3943" s="7" t="s">
        <v>104</v>
      </c>
      <c r="E3943" s="7" t="n">
        <v>171</v>
      </c>
      <c r="F3943" s="7" t="n">
        <v>3</v>
      </c>
      <c r="G3943" s="14" t="n">
        <v>4047.9</v>
      </c>
      <c r="H3943" s="14" t="n">
        <v>10842.85</v>
      </c>
      <c r="I3943" s="14" t="n">
        <v>5900</v>
      </c>
      <c r="J3943" s="14" t="n">
        <v>0</v>
      </c>
      <c r="K3943" s="14" t="n">
        <v>0</v>
      </c>
      <c r="L3943" s="14" t="n">
        <v>0</v>
      </c>
      <c r="M3943" s="14"/>
      <c r="N3943" s="14"/>
      <c r="O3943" s="14" t="n">
        <v>0</v>
      </c>
      <c r="P3943" s="7" t="n">
        <v>1</v>
      </c>
      <c r="Q3943" s="7" t="n">
        <v>71</v>
      </c>
      <c r="R3943" s="7" t="n">
        <v>10</v>
      </c>
      <c r="S3943" s="7" t="n">
        <v>0.447</v>
      </c>
      <c r="T3943" s="7" t="n">
        <v>0</v>
      </c>
      <c r="U3943" s="7" t="n">
        <v>0</v>
      </c>
      <c r="V3943" s="7" t="n">
        <v>0.0169</v>
      </c>
      <c r="W3943" s="7"/>
    </row>
    <row r="3944" customFormat="false" ht="15" hidden="false" customHeight="false" outlineLevel="0" collapsed="false">
      <c r="A3944" s="7" t="s">
        <v>4060</v>
      </c>
      <c r="B3944" s="7" t="s">
        <v>101</v>
      </c>
      <c r="C3944" s="7" t="n">
        <v>33</v>
      </c>
      <c r="D3944" s="7" t="s">
        <v>104</v>
      </c>
      <c r="E3944" s="7" t="n">
        <v>61</v>
      </c>
      <c r="F3944" s="7" t="n">
        <v>1</v>
      </c>
      <c r="G3944" s="14" t="n">
        <v>3548.75</v>
      </c>
      <c r="H3944" s="14" t="n">
        <v>0</v>
      </c>
      <c r="I3944" s="14" t="n">
        <v>0</v>
      </c>
      <c r="J3944" s="14" t="n">
        <v>0</v>
      </c>
      <c r="K3944" s="14" t="n">
        <v>0</v>
      </c>
      <c r="L3944" s="14" t="n">
        <v>0</v>
      </c>
      <c r="M3944" s="14"/>
      <c r="N3944" s="14"/>
      <c r="O3944" s="14" t="n">
        <v>0</v>
      </c>
      <c r="P3944" s="7" t="n">
        <v>232</v>
      </c>
      <c r="Q3944" s="7" t="n">
        <v>0</v>
      </c>
      <c r="R3944" s="7" t="n">
        <v>0</v>
      </c>
      <c r="S3944" s="7"/>
      <c r="T3944" s="7" t="n">
        <v>0</v>
      </c>
      <c r="U3944" s="7" t="n">
        <v>0</v>
      </c>
      <c r="V3944" s="7" t="n">
        <v>0.2011</v>
      </c>
      <c r="W3944" s="7"/>
    </row>
    <row r="3945" customFormat="false" ht="15" hidden="false" customHeight="false" outlineLevel="0" collapsed="false">
      <c r="A3945" s="7" t="s">
        <v>4061</v>
      </c>
      <c r="B3945" s="7" t="s">
        <v>128</v>
      </c>
      <c r="C3945" s="7" t="n">
        <v>40</v>
      </c>
      <c r="D3945" s="7" t="s">
        <v>102</v>
      </c>
      <c r="E3945" s="7" t="n">
        <v>38</v>
      </c>
      <c r="F3945" s="7" t="n">
        <v>6</v>
      </c>
      <c r="G3945" s="14" t="n">
        <v>12641.78</v>
      </c>
      <c r="H3945" s="14" t="n">
        <v>232896.13</v>
      </c>
      <c r="I3945" s="14" t="n">
        <v>108400</v>
      </c>
      <c r="J3945" s="14" t="n">
        <v>441927</v>
      </c>
      <c r="K3945" s="14" t="n">
        <v>422000</v>
      </c>
      <c r="L3945" s="14" t="n">
        <v>0</v>
      </c>
      <c r="M3945" s="14" t="n">
        <v>13000</v>
      </c>
      <c r="N3945" s="14" t="n">
        <v>28.8</v>
      </c>
      <c r="O3945" s="14" t="n">
        <v>243.28</v>
      </c>
      <c r="P3945" s="7" t="n">
        <v>0</v>
      </c>
      <c r="Q3945" s="7" t="n">
        <v>11</v>
      </c>
      <c r="R3945" s="7" t="n">
        <v>0</v>
      </c>
      <c r="S3945" s="7" t="n">
        <v>0.738</v>
      </c>
      <c r="T3945" s="7" t="n">
        <v>0</v>
      </c>
      <c r="U3945" s="7" t="n">
        <v>0</v>
      </c>
      <c r="V3945" s="7" t="n">
        <v>0.0858</v>
      </c>
      <c r="W3945" s="7"/>
    </row>
    <row r="3946" customFormat="false" ht="15" hidden="false" customHeight="false" outlineLevel="0" collapsed="false">
      <c r="A3946" s="7" t="s">
        <v>4062</v>
      </c>
      <c r="B3946" s="7" t="s">
        <v>101</v>
      </c>
      <c r="C3946" s="7" t="n">
        <v>59</v>
      </c>
      <c r="D3946" s="7" t="s">
        <v>104</v>
      </c>
      <c r="E3946" s="7" t="n">
        <v>50</v>
      </c>
      <c r="F3946" s="7" t="n">
        <v>2</v>
      </c>
      <c r="G3946" s="14" t="n">
        <v>6024.81</v>
      </c>
      <c r="H3946" s="14" t="n">
        <v>0</v>
      </c>
      <c r="I3946" s="14" t="n">
        <v>0</v>
      </c>
      <c r="J3946" s="14" t="n">
        <v>0</v>
      </c>
      <c r="K3946" s="14" t="n">
        <v>0</v>
      </c>
      <c r="L3946" s="14" t="n">
        <v>0</v>
      </c>
      <c r="M3946" s="14" t="n">
        <v>7500</v>
      </c>
      <c r="N3946" s="14" t="n">
        <v>9.3</v>
      </c>
      <c r="O3946" s="14" t="n">
        <v>488.2</v>
      </c>
      <c r="P3946" s="7" t="n">
        <v>14</v>
      </c>
      <c r="Q3946" s="7" t="n">
        <v>41</v>
      </c>
      <c r="R3946" s="7" t="n">
        <v>0</v>
      </c>
      <c r="S3946" s="7" t="n">
        <v>0.789</v>
      </c>
      <c r="T3946" s="7" t="n">
        <v>0</v>
      </c>
      <c r="U3946" s="7" t="n">
        <v>0</v>
      </c>
      <c r="V3946" s="7" t="n">
        <v>0.0414</v>
      </c>
      <c r="W3946" s="7"/>
    </row>
    <row r="3947" customFormat="false" ht="15" hidden="false" customHeight="false" outlineLevel="0" collapsed="false">
      <c r="A3947" s="7" t="s">
        <v>4063</v>
      </c>
      <c r="B3947" s="7" t="s">
        <v>108</v>
      </c>
      <c r="C3947" s="7" t="n">
        <v>22</v>
      </c>
      <c r="D3947" s="7" t="s">
        <v>102</v>
      </c>
      <c r="E3947" s="7" t="n">
        <v>14</v>
      </c>
      <c r="F3947" s="7" t="n">
        <v>3</v>
      </c>
      <c r="G3947" s="14" t="n">
        <v>564.44</v>
      </c>
      <c r="H3947" s="14" t="n">
        <v>8434.72</v>
      </c>
      <c r="I3947" s="14" t="n">
        <v>0</v>
      </c>
      <c r="J3947" s="14" t="n">
        <v>0</v>
      </c>
      <c r="K3947" s="14" t="n">
        <v>0</v>
      </c>
      <c r="L3947" s="14" t="n">
        <v>0</v>
      </c>
      <c r="M3947" s="14" t="n">
        <v>3400</v>
      </c>
      <c r="N3947" s="14" t="n">
        <v>41.3</v>
      </c>
      <c r="O3947" s="14" t="n">
        <v>110.2</v>
      </c>
      <c r="P3947" s="7" t="n">
        <v>18</v>
      </c>
      <c r="Q3947" s="7" t="n">
        <v>16</v>
      </c>
      <c r="R3947" s="7" t="n">
        <v>12</v>
      </c>
      <c r="S3947" s="7" t="n">
        <v>0.823</v>
      </c>
      <c r="T3947" s="7" t="n">
        <v>0</v>
      </c>
      <c r="U3947" s="7" t="n">
        <v>1</v>
      </c>
      <c r="V3947" s="7" t="n">
        <v>0.101</v>
      </c>
      <c r="W3947" s="7"/>
    </row>
    <row r="3948" customFormat="false" ht="15" hidden="false" customHeight="false" outlineLevel="0" collapsed="false">
      <c r="A3948" s="7" t="s">
        <v>4064</v>
      </c>
      <c r="B3948" s="7" t="s">
        <v>101</v>
      </c>
      <c r="C3948" s="7" t="n">
        <v>81</v>
      </c>
      <c r="D3948" s="7" t="s">
        <v>104</v>
      </c>
      <c r="E3948" s="7" t="n">
        <v>488</v>
      </c>
      <c r="F3948" s="7" t="n">
        <v>2</v>
      </c>
      <c r="G3948" s="14" t="n">
        <v>7378.47</v>
      </c>
      <c r="H3948" s="14" t="n">
        <v>55072.05</v>
      </c>
      <c r="I3948" s="14" t="n">
        <v>0</v>
      </c>
      <c r="J3948" s="14" t="n">
        <v>0</v>
      </c>
      <c r="K3948" s="14" t="n">
        <v>0</v>
      </c>
      <c r="L3948" s="14" t="n">
        <v>0</v>
      </c>
      <c r="M3948" s="14"/>
      <c r="N3948" s="14"/>
      <c r="O3948" s="14" t="n">
        <v>0</v>
      </c>
      <c r="P3948" s="7" t="n">
        <v>16</v>
      </c>
      <c r="Q3948" s="7" t="n">
        <v>27</v>
      </c>
      <c r="R3948" s="7" t="n">
        <v>0</v>
      </c>
      <c r="S3948" s="7" t="n">
        <v>0.323</v>
      </c>
      <c r="T3948" s="7" t="n">
        <v>0</v>
      </c>
      <c r="U3948" s="7" t="n">
        <v>0</v>
      </c>
      <c r="V3948" s="7" t="n">
        <v>0.0271</v>
      </c>
      <c r="W3948" s="7"/>
    </row>
    <row r="3949" customFormat="false" ht="15" hidden="false" customHeight="false" outlineLevel="0" collapsed="false">
      <c r="A3949" s="7" t="s">
        <v>4065</v>
      </c>
      <c r="B3949" s="7" t="s">
        <v>101</v>
      </c>
      <c r="C3949" s="7" t="n">
        <v>49</v>
      </c>
      <c r="D3949" s="7" t="s">
        <v>102</v>
      </c>
      <c r="E3949" s="7" t="n">
        <v>53</v>
      </c>
      <c r="F3949" s="7" t="n">
        <v>2</v>
      </c>
      <c r="G3949" s="14" t="n">
        <v>17730.01</v>
      </c>
      <c r="H3949" s="14" t="n">
        <v>287184.98</v>
      </c>
      <c r="I3949" s="14" t="n">
        <v>0</v>
      </c>
      <c r="J3949" s="14" t="n">
        <v>0</v>
      </c>
      <c r="K3949" s="14" t="n">
        <v>0</v>
      </c>
      <c r="L3949" s="14" t="n">
        <v>0</v>
      </c>
      <c r="M3949" s="14"/>
      <c r="N3949" s="14"/>
      <c r="O3949" s="14" t="n">
        <v>0</v>
      </c>
      <c r="P3949" s="7" t="n">
        <v>49</v>
      </c>
      <c r="Q3949" s="7" t="n">
        <v>26</v>
      </c>
      <c r="R3949" s="7" t="n">
        <v>5</v>
      </c>
      <c r="S3949" s="7" t="n">
        <v>0.394</v>
      </c>
      <c r="T3949" s="7" t="n">
        <v>0</v>
      </c>
      <c r="U3949" s="7" t="n">
        <v>0</v>
      </c>
      <c r="V3949" s="7" t="n">
        <v>0.1373</v>
      </c>
      <c r="W3949" s="7"/>
    </row>
    <row r="3950" customFormat="false" ht="15" hidden="false" customHeight="false" outlineLevel="0" collapsed="false">
      <c r="A3950" s="7" t="s">
        <v>4066</v>
      </c>
      <c r="B3950" s="7" t="s">
        <v>106</v>
      </c>
      <c r="C3950" s="7" t="n">
        <v>44</v>
      </c>
      <c r="D3950" s="7" t="s">
        <v>104</v>
      </c>
      <c r="E3950" s="7" t="n">
        <v>204</v>
      </c>
      <c r="F3950" s="7" t="n">
        <v>2</v>
      </c>
      <c r="G3950" s="14" t="n">
        <v>767.97</v>
      </c>
      <c r="H3950" s="14" t="n">
        <v>0</v>
      </c>
      <c r="I3950" s="14" t="n">
        <v>0</v>
      </c>
      <c r="J3950" s="14" t="n">
        <v>0</v>
      </c>
      <c r="K3950" s="14" t="n">
        <v>11800</v>
      </c>
      <c r="L3950" s="14" t="n">
        <v>0</v>
      </c>
      <c r="M3950" s="14"/>
      <c r="N3950" s="14"/>
      <c r="O3950" s="14" t="n">
        <v>0</v>
      </c>
      <c r="P3950" s="7" t="n">
        <v>2</v>
      </c>
      <c r="Q3950" s="7" t="n">
        <v>71</v>
      </c>
      <c r="R3950" s="7" t="n">
        <v>0</v>
      </c>
      <c r="S3950" s="7" t="n">
        <v>0.792</v>
      </c>
      <c r="T3950" s="7" t="n">
        <v>0</v>
      </c>
      <c r="U3950" s="7" t="n">
        <v>0</v>
      </c>
      <c r="V3950" s="7" t="n">
        <v>0.0167</v>
      </c>
      <c r="W3950" s="7"/>
    </row>
    <row r="3951" customFormat="false" ht="15" hidden="false" customHeight="false" outlineLevel="0" collapsed="false">
      <c r="A3951" s="7" t="s">
        <v>4067</v>
      </c>
      <c r="B3951" s="7" t="s">
        <v>108</v>
      </c>
      <c r="C3951" s="7" t="n">
        <v>60</v>
      </c>
      <c r="D3951" s="7" t="s">
        <v>104</v>
      </c>
      <c r="E3951" s="7" t="n">
        <v>76</v>
      </c>
      <c r="F3951" s="7" t="n">
        <v>2</v>
      </c>
      <c r="G3951" s="14" t="n">
        <v>5119.97</v>
      </c>
      <c r="H3951" s="14" t="n">
        <v>0</v>
      </c>
      <c r="I3951" s="14" t="n">
        <v>0</v>
      </c>
      <c r="J3951" s="14" t="n">
        <v>0</v>
      </c>
      <c r="K3951" s="14" t="n">
        <v>0</v>
      </c>
      <c r="L3951" s="14" t="n">
        <v>0</v>
      </c>
      <c r="M3951" s="14" t="n">
        <v>10700</v>
      </c>
      <c r="N3951" s="14" t="n">
        <v>31.3</v>
      </c>
      <c r="O3951" s="14" t="n">
        <v>309.35</v>
      </c>
      <c r="P3951" s="7" t="n">
        <v>1</v>
      </c>
      <c r="Q3951" s="7" t="n">
        <v>45</v>
      </c>
      <c r="R3951" s="7" t="n">
        <v>0</v>
      </c>
      <c r="S3951" s="7" t="n">
        <v>0.375</v>
      </c>
      <c r="T3951" s="7" t="n">
        <v>0</v>
      </c>
      <c r="U3951" s="7" t="n">
        <v>0</v>
      </c>
      <c r="V3951" s="7" t="n">
        <v>0.0283</v>
      </c>
      <c r="W3951" s="7"/>
    </row>
    <row r="3952" customFormat="false" ht="15" hidden="false" customHeight="false" outlineLevel="0" collapsed="false">
      <c r="A3952" s="7" t="s">
        <v>4068</v>
      </c>
      <c r="B3952" s="7" t="s">
        <v>101</v>
      </c>
      <c r="C3952" s="7" t="n">
        <v>21</v>
      </c>
      <c r="D3952" s="7" t="s">
        <v>104</v>
      </c>
      <c r="E3952" s="7" t="n">
        <v>14</v>
      </c>
      <c r="F3952" s="7" t="n">
        <v>3</v>
      </c>
      <c r="G3952" s="14" t="n">
        <v>1603.36</v>
      </c>
      <c r="H3952" s="14" t="n">
        <v>5917.64</v>
      </c>
      <c r="I3952" s="14" t="n">
        <v>0</v>
      </c>
      <c r="J3952" s="14" t="n">
        <v>0</v>
      </c>
      <c r="K3952" s="14" t="n">
        <v>0</v>
      </c>
      <c r="L3952" s="14" t="n">
        <v>0</v>
      </c>
      <c r="M3952" s="14"/>
      <c r="N3952" s="14"/>
      <c r="O3952" s="14" t="n">
        <v>0</v>
      </c>
      <c r="P3952" s="7" t="n">
        <v>2</v>
      </c>
      <c r="Q3952" s="7" t="n">
        <v>28</v>
      </c>
      <c r="R3952" s="7" t="n">
        <v>20</v>
      </c>
      <c r="S3952" s="7" t="n">
        <v>1</v>
      </c>
      <c r="T3952" s="7" t="n">
        <v>0</v>
      </c>
      <c r="U3952" s="7" t="n">
        <v>0</v>
      </c>
      <c r="V3952" s="7" t="n">
        <v>0.0241</v>
      </c>
      <c r="W3952" s="7"/>
    </row>
    <row r="3953" customFormat="false" ht="15" hidden="false" customHeight="false" outlineLevel="0" collapsed="false">
      <c r="A3953" s="7" t="s">
        <v>4069</v>
      </c>
      <c r="B3953" s="7" t="s">
        <v>106</v>
      </c>
      <c r="C3953" s="7" t="n">
        <v>88</v>
      </c>
      <c r="D3953" s="7" t="s">
        <v>102</v>
      </c>
      <c r="E3953" s="7" t="n">
        <v>195</v>
      </c>
      <c r="F3953" s="7" t="n">
        <v>2</v>
      </c>
      <c r="G3953" s="14" t="n">
        <v>2624.86</v>
      </c>
      <c r="H3953" s="14" t="n">
        <v>0</v>
      </c>
      <c r="I3953" s="14" t="n">
        <v>6400</v>
      </c>
      <c r="J3953" s="14" t="n">
        <v>0</v>
      </c>
      <c r="K3953" s="14" t="n">
        <v>0</v>
      </c>
      <c r="L3953" s="14" t="n">
        <v>0</v>
      </c>
      <c r="M3953" s="14"/>
      <c r="N3953" s="14"/>
      <c r="O3953" s="14" t="n">
        <v>0</v>
      </c>
      <c r="P3953" s="7" t="n">
        <v>1</v>
      </c>
      <c r="Q3953" s="7" t="n">
        <v>34</v>
      </c>
      <c r="R3953" s="7" t="n">
        <v>0</v>
      </c>
      <c r="S3953" s="7" t="n">
        <v>0.122</v>
      </c>
      <c r="T3953" s="7" t="n">
        <v>0</v>
      </c>
      <c r="U3953" s="7" t="n">
        <v>0</v>
      </c>
      <c r="V3953" s="7" t="n">
        <v>0.0603</v>
      </c>
      <c r="W3953" s="7"/>
    </row>
    <row r="3954" customFormat="false" ht="15" hidden="false" customHeight="false" outlineLevel="0" collapsed="false">
      <c r="A3954" s="7" t="s">
        <v>4070</v>
      </c>
      <c r="B3954" s="7" t="s">
        <v>108</v>
      </c>
      <c r="C3954" s="7" t="n">
        <v>44</v>
      </c>
      <c r="D3954" s="7" t="s">
        <v>102</v>
      </c>
      <c r="E3954" s="7" t="n">
        <v>128</v>
      </c>
      <c r="F3954" s="7" t="n">
        <v>3</v>
      </c>
      <c r="G3954" s="14" t="n">
        <v>1669.41</v>
      </c>
      <c r="H3954" s="14" t="n">
        <v>5121.79</v>
      </c>
      <c r="I3954" s="14" t="n">
        <v>0</v>
      </c>
      <c r="J3954" s="14" t="n">
        <v>0</v>
      </c>
      <c r="K3954" s="14" t="n">
        <v>52300</v>
      </c>
      <c r="L3954" s="14" t="n">
        <v>0</v>
      </c>
      <c r="M3954" s="14"/>
      <c r="N3954" s="14"/>
      <c r="O3954" s="14" t="n">
        <v>0</v>
      </c>
      <c r="P3954" s="7" t="n">
        <v>76</v>
      </c>
      <c r="Q3954" s="7" t="n">
        <v>16</v>
      </c>
      <c r="R3954" s="7" t="n">
        <v>0</v>
      </c>
      <c r="S3954" s="7" t="n">
        <v>0.698</v>
      </c>
      <c r="T3954" s="7" t="n">
        <v>0</v>
      </c>
      <c r="U3954" s="7" t="n">
        <v>1</v>
      </c>
      <c r="V3954" s="7" t="n">
        <v>0.1087</v>
      </c>
      <c r="W3954" s="7"/>
    </row>
    <row r="3955" customFormat="false" ht="15" hidden="false" customHeight="false" outlineLevel="0" collapsed="false">
      <c r="A3955" s="7" t="s">
        <v>4071</v>
      </c>
      <c r="B3955" s="7" t="s">
        <v>101</v>
      </c>
      <c r="C3955" s="7" t="n">
        <v>51</v>
      </c>
      <c r="D3955" s="7" t="s">
        <v>102</v>
      </c>
      <c r="E3955" s="7" t="n">
        <v>239</v>
      </c>
      <c r="F3955" s="7" t="n">
        <v>4</v>
      </c>
      <c r="G3955" s="14" t="n">
        <v>1846.87</v>
      </c>
      <c r="H3955" s="14" t="n">
        <v>6433.86</v>
      </c>
      <c r="I3955" s="14" t="n">
        <v>12500</v>
      </c>
      <c r="J3955" s="14" t="n">
        <v>0</v>
      </c>
      <c r="K3955" s="14" t="n">
        <v>0</v>
      </c>
      <c r="L3955" s="14" t="n">
        <v>0</v>
      </c>
      <c r="M3955" s="14"/>
      <c r="N3955" s="14"/>
      <c r="O3955" s="14" t="n">
        <v>0</v>
      </c>
      <c r="P3955" s="7" t="n">
        <v>35</v>
      </c>
      <c r="Q3955" s="7" t="n">
        <v>32</v>
      </c>
      <c r="R3955" s="7" t="n">
        <v>16</v>
      </c>
      <c r="S3955" s="7" t="n">
        <v>0.827</v>
      </c>
      <c r="T3955" s="7" t="n">
        <v>0</v>
      </c>
      <c r="U3955" s="7" t="n">
        <v>0</v>
      </c>
      <c r="V3955" s="7" t="n">
        <v>0.0333</v>
      </c>
      <c r="W3955" s="7"/>
    </row>
    <row r="3956" customFormat="false" ht="15" hidden="false" customHeight="false" outlineLevel="0" collapsed="false">
      <c r="A3956" s="7" t="s">
        <v>4072</v>
      </c>
      <c r="B3956" s="7" t="s">
        <v>108</v>
      </c>
      <c r="C3956" s="7" t="n">
        <v>60</v>
      </c>
      <c r="D3956" s="7" t="s">
        <v>102</v>
      </c>
      <c r="E3956" s="7" t="n">
        <v>174</v>
      </c>
      <c r="F3956" s="7" t="n">
        <v>5</v>
      </c>
      <c r="G3956" s="14" t="n">
        <v>24081.96</v>
      </c>
      <c r="H3956" s="14" t="n">
        <v>21092.27</v>
      </c>
      <c r="I3956" s="14" t="n">
        <v>130800</v>
      </c>
      <c r="J3956" s="14" t="n">
        <v>0</v>
      </c>
      <c r="K3956" s="14" t="n">
        <v>0</v>
      </c>
      <c r="L3956" s="14" t="n">
        <v>27380</v>
      </c>
      <c r="M3956" s="14" t="n">
        <v>20700</v>
      </c>
      <c r="N3956" s="14" t="n">
        <v>32.8</v>
      </c>
      <c r="O3956" s="14" t="n">
        <v>1522.83</v>
      </c>
      <c r="P3956" s="7" t="n">
        <v>1</v>
      </c>
      <c r="Q3956" s="7" t="n">
        <v>40</v>
      </c>
      <c r="R3956" s="7" t="n">
        <v>3</v>
      </c>
      <c r="S3956" s="7" t="n">
        <v>0.5</v>
      </c>
      <c r="T3956" s="7" t="n">
        <v>0</v>
      </c>
      <c r="U3956" s="7" t="n">
        <v>0</v>
      </c>
      <c r="V3956" s="7" t="n">
        <v>0.0253</v>
      </c>
      <c r="W3956" s="7"/>
    </row>
    <row r="3957" customFormat="false" ht="15" hidden="false" customHeight="false" outlineLevel="0" collapsed="false">
      <c r="A3957" s="7" t="s">
        <v>4073</v>
      </c>
      <c r="B3957" s="7" t="s">
        <v>108</v>
      </c>
      <c r="C3957" s="7" t="n">
        <v>47</v>
      </c>
      <c r="D3957" s="7" t="s">
        <v>104</v>
      </c>
      <c r="E3957" s="7" t="n">
        <v>24</v>
      </c>
      <c r="F3957" s="7" t="n">
        <v>3</v>
      </c>
      <c r="G3957" s="14" t="n">
        <v>309.64</v>
      </c>
      <c r="H3957" s="14" t="n">
        <v>4800.5</v>
      </c>
      <c r="I3957" s="14" t="n">
        <v>0</v>
      </c>
      <c r="J3957" s="14" t="n">
        <v>16502.47</v>
      </c>
      <c r="K3957" s="14" t="n">
        <v>0</v>
      </c>
      <c r="L3957" s="14" t="n">
        <v>0</v>
      </c>
      <c r="M3957" s="14"/>
      <c r="N3957" s="14"/>
      <c r="O3957" s="14" t="n">
        <v>0</v>
      </c>
      <c r="P3957" s="7" t="n">
        <v>6</v>
      </c>
      <c r="Q3957" s="7" t="n">
        <v>34</v>
      </c>
      <c r="R3957" s="7" t="n">
        <v>10</v>
      </c>
      <c r="S3957" s="7" t="n">
        <v>0.548</v>
      </c>
      <c r="T3957" s="7" t="n">
        <v>0</v>
      </c>
      <c r="U3957" s="7" t="n">
        <v>0</v>
      </c>
      <c r="V3957" s="7" t="n">
        <v>0.0279</v>
      </c>
      <c r="W3957" s="7"/>
    </row>
    <row r="3958" customFormat="false" ht="15" hidden="false" customHeight="false" outlineLevel="0" collapsed="false">
      <c r="A3958" s="7" t="s">
        <v>4074</v>
      </c>
      <c r="B3958" s="7" t="s">
        <v>128</v>
      </c>
      <c r="C3958" s="7" t="n">
        <v>46</v>
      </c>
      <c r="D3958" s="7" t="s">
        <v>104</v>
      </c>
      <c r="E3958" s="7" t="n">
        <v>161</v>
      </c>
      <c r="F3958" s="7" t="n">
        <v>3</v>
      </c>
      <c r="G3958" s="14" t="n">
        <v>19568.88</v>
      </c>
      <c r="H3958" s="14" t="n">
        <v>32434.17</v>
      </c>
      <c r="I3958" s="14" t="n">
        <v>0</v>
      </c>
      <c r="J3958" s="14" t="n">
        <v>0</v>
      </c>
      <c r="K3958" s="14" t="n">
        <v>315800</v>
      </c>
      <c r="L3958" s="14" t="n">
        <v>0</v>
      </c>
      <c r="M3958" s="14"/>
      <c r="N3958" s="14"/>
      <c r="O3958" s="14" t="n">
        <v>0</v>
      </c>
      <c r="P3958" s="7" t="n">
        <v>0</v>
      </c>
      <c r="Q3958" s="7" t="n">
        <v>79</v>
      </c>
      <c r="R3958" s="7" t="n">
        <v>0</v>
      </c>
      <c r="S3958" s="7" t="n">
        <v>0.77</v>
      </c>
      <c r="T3958" s="7" t="n">
        <v>0</v>
      </c>
      <c r="U3958" s="7" t="n">
        <v>0</v>
      </c>
      <c r="V3958" s="7" t="n">
        <v>0.0184</v>
      </c>
      <c r="W3958" s="7"/>
    </row>
    <row r="3959" customFormat="false" ht="15" hidden="false" customHeight="false" outlineLevel="0" collapsed="false">
      <c r="A3959" s="7" t="s">
        <v>4075</v>
      </c>
      <c r="B3959" s="7" t="s">
        <v>101</v>
      </c>
      <c r="C3959" s="7" t="n">
        <v>38</v>
      </c>
      <c r="D3959" s="7" t="s">
        <v>102</v>
      </c>
      <c r="E3959" s="7" t="n">
        <v>42</v>
      </c>
      <c r="F3959" s="7" t="n">
        <v>3</v>
      </c>
      <c r="G3959" s="14" t="n">
        <v>4966.77</v>
      </c>
      <c r="H3959" s="14" t="n">
        <v>61570.99</v>
      </c>
      <c r="I3959" s="14" t="n">
        <v>0</v>
      </c>
      <c r="J3959" s="14" t="n">
        <v>0</v>
      </c>
      <c r="K3959" s="14" t="n">
        <v>261700</v>
      </c>
      <c r="L3959" s="14" t="n">
        <v>0</v>
      </c>
      <c r="M3959" s="14"/>
      <c r="N3959" s="14"/>
      <c r="O3959" s="14" t="n">
        <v>0</v>
      </c>
      <c r="P3959" s="7" t="n">
        <v>16</v>
      </c>
      <c r="Q3959" s="7" t="n">
        <v>15</v>
      </c>
      <c r="R3959" s="7" t="n">
        <v>5</v>
      </c>
      <c r="S3959" s="7" t="n">
        <v>0.917</v>
      </c>
      <c r="T3959" s="7" t="n">
        <v>0</v>
      </c>
      <c r="U3959" s="7" t="n">
        <v>0</v>
      </c>
      <c r="V3959" s="7" t="n">
        <v>0.1358</v>
      </c>
      <c r="W3959" s="7"/>
    </row>
    <row r="3960" customFormat="false" ht="15" hidden="false" customHeight="false" outlineLevel="0" collapsed="false">
      <c r="A3960" s="7" t="s">
        <v>4076</v>
      </c>
      <c r="B3960" s="7" t="s">
        <v>101</v>
      </c>
      <c r="C3960" s="7" t="n">
        <v>42</v>
      </c>
      <c r="D3960" s="7" t="s">
        <v>102</v>
      </c>
      <c r="E3960" s="7" t="n">
        <v>84</v>
      </c>
      <c r="F3960" s="7" t="n">
        <v>4</v>
      </c>
      <c r="G3960" s="14" t="n">
        <v>43216.82</v>
      </c>
      <c r="H3960" s="14" t="n">
        <v>340966.74</v>
      </c>
      <c r="I3960" s="14" t="n">
        <v>851500</v>
      </c>
      <c r="J3960" s="14" t="n">
        <v>0</v>
      </c>
      <c r="K3960" s="14" t="n">
        <v>0</v>
      </c>
      <c r="L3960" s="14" t="n">
        <v>0</v>
      </c>
      <c r="M3960" s="14" t="n">
        <v>40000</v>
      </c>
      <c r="N3960" s="14" t="n">
        <v>4</v>
      </c>
      <c r="O3960" s="14" t="n">
        <v>1793.15</v>
      </c>
      <c r="P3960" s="7" t="n">
        <v>8</v>
      </c>
      <c r="Q3960" s="7" t="n">
        <v>40</v>
      </c>
      <c r="R3960" s="7" t="n">
        <v>18</v>
      </c>
      <c r="S3960" s="7" t="n">
        <v>0.856</v>
      </c>
      <c r="T3960" s="7" t="n">
        <v>1</v>
      </c>
      <c r="U3960" s="7" t="n">
        <v>0</v>
      </c>
      <c r="V3960" s="7" t="n">
        <v>0.11</v>
      </c>
      <c r="W3960" s="7"/>
    </row>
    <row r="3961" customFormat="false" ht="15" hidden="false" customHeight="false" outlineLevel="0" collapsed="false">
      <c r="A3961" s="7" t="s">
        <v>4077</v>
      </c>
      <c r="B3961" s="7" t="s">
        <v>108</v>
      </c>
      <c r="C3961" s="7" t="n">
        <v>24</v>
      </c>
      <c r="D3961" s="7" t="s">
        <v>102</v>
      </c>
      <c r="E3961" s="7" t="n">
        <v>13</v>
      </c>
      <c r="F3961" s="7" t="n">
        <v>3</v>
      </c>
      <c r="G3961" s="14" t="n">
        <v>3434.51</v>
      </c>
      <c r="H3961" s="14" t="n">
        <v>64845.22</v>
      </c>
      <c r="I3961" s="14" t="n">
        <v>0</v>
      </c>
      <c r="J3961" s="14" t="n">
        <v>0</v>
      </c>
      <c r="K3961" s="14" t="n">
        <v>0</v>
      </c>
      <c r="L3961" s="14" t="n">
        <v>4880</v>
      </c>
      <c r="M3961" s="14"/>
      <c r="N3961" s="14"/>
      <c r="O3961" s="14" t="n">
        <v>0</v>
      </c>
      <c r="P3961" s="7" t="n">
        <v>1</v>
      </c>
      <c r="Q3961" s="7" t="n">
        <v>9</v>
      </c>
      <c r="R3961" s="7" t="n">
        <v>13</v>
      </c>
      <c r="S3961" s="7" t="n">
        <v>0.904</v>
      </c>
      <c r="T3961" s="7" t="n">
        <v>0</v>
      </c>
      <c r="U3961" s="7" t="n">
        <v>0</v>
      </c>
      <c r="V3961" s="7" t="n">
        <v>0.088</v>
      </c>
      <c r="W3961" s="7"/>
    </row>
    <row r="3962" customFormat="false" ht="15" hidden="false" customHeight="false" outlineLevel="0" collapsed="false">
      <c r="A3962" s="7" t="s">
        <v>4078</v>
      </c>
      <c r="B3962" s="7" t="s">
        <v>106</v>
      </c>
      <c r="C3962" s="7" t="n">
        <v>41</v>
      </c>
      <c r="D3962" s="7" t="s">
        <v>104</v>
      </c>
      <c r="E3962" s="7" t="n">
        <v>84</v>
      </c>
      <c r="F3962" s="7" t="n">
        <v>3</v>
      </c>
      <c r="G3962" s="14" t="n">
        <v>815.49</v>
      </c>
      <c r="H3962" s="14" t="n">
        <v>4519.27</v>
      </c>
      <c r="I3962" s="14" t="n">
        <v>0</v>
      </c>
      <c r="J3962" s="14" t="n">
        <v>0</v>
      </c>
      <c r="K3962" s="14" t="n">
        <v>47300</v>
      </c>
      <c r="L3962" s="14" t="n">
        <v>0</v>
      </c>
      <c r="M3962" s="14"/>
      <c r="N3962" s="14"/>
      <c r="O3962" s="14" t="n">
        <v>0</v>
      </c>
      <c r="P3962" s="7" t="n">
        <v>2</v>
      </c>
      <c r="Q3962" s="7" t="n">
        <v>84</v>
      </c>
      <c r="R3962" s="7" t="n">
        <v>22</v>
      </c>
      <c r="S3962" s="7" t="n">
        <v>0.751</v>
      </c>
      <c r="T3962" s="7" t="n">
        <v>0</v>
      </c>
      <c r="U3962" s="7" t="n">
        <v>0</v>
      </c>
      <c r="V3962" s="7" t="n">
        <v>0.0147</v>
      </c>
      <c r="W3962" s="7"/>
    </row>
    <row r="3963" customFormat="false" ht="15" hidden="false" customHeight="false" outlineLevel="0" collapsed="false">
      <c r="A3963" s="7" t="s">
        <v>4079</v>
      </c>
      <c r="B3963" s="7" t="s">
        <v>108</v>
      </c>
      <c r="C3963" s="7" t="n">
        <v>50</v>
      </c>
      <c r="D3963" s="7" t="s">
        <v>104</v>
      </c>
      <c r="E3963" s="7" t="n">
        <v>122</v>
      </c>
      <c r="F3963" s="7" t="n">
        <v>3</v>
      </c>
      <c r="G3963" s="14" t="n">
        <v>17809.38</v>
      </c>
      <c r="H3963" s="14" t="n">
        <v>61688.09</v>
      </c>
      <c r="I3963" s="14" t="n">
        <v>0</v>
      </c>
      <c r="J3963" s="14" t="n">
        <v>0</v>
      </c>
      <c r="K3963" s="14" t="n">
        <v>0</v>
      </c>
      <c r="L3963" s="14" t="n">
        <v>0</v>
      </c>
      <c r="M3963" s="14" t="n">
        <v>21700</v>
      </c>
      <c r="N3963" s="14" t="n">
        <v>16.2</v>
      </c>
      <c r="O3963" s="14" t="n">
        <v>748.05</v>
      </c>
      <c r="P3963" s="7" t="n">
        <v>4</v>
      </c>
      <c r="Q3963" s="7" t="n">
        <v>43</v>
      </c>
      <c r="R3963" s="7" t="n">
        <v>0</v>
      </c>
      <c r="S3963" s="7" t="n">
        <v>0.608</v>
      </c>
      <c r="T3963" s="7" t="n">
        <v>0</v>
      </c>
      <c r="U3963" s="7" t="n">
        <v>0</v>
      </c>
      <c r="V3963" s="7" t="n">
        <v>0.0197</v>
      </c>
      <c r="W3963" s="7"/>
    </row>
    <row r="3964" customFormat="false" ht="15" hidden="false" customHeight="false" outlineLevel="0" collapsed="false">
      <c r="A3964" s="7" t="s">
        <v>4080</v>
      </c>
      <c r="B3964" s="7" t="s">
        <v>101</v>
      </c>
      <c r="C3964" s="7" t="n">
        <v>46</v>
      </c>
      <c r="D3964" s="7" t="s">
        <v>104</v>
      </c>
      <c r="E3964" s="7" t="n">
        <v>96</v>
      </c>
      <c r="F3964" s="7" t="n">
        <v>2</v>
      </c>
      <c r="G3964" s="14" t="n">
        <v>3287</v>
      </c>
      <c r="H3964" s="14" t="n">
        <v>86845.57</v>
      </c>
      <c r="I3964" s="14" t="n">
        <v>0</v>
      </c>
      <c r="J3964" s="14" t="n">
        <v>0</v>
      </c>
      <c r="K3964" s="14" t="n">
        <v>0</v>
      </c>
      <c r="L3964" s="14" t="n">
        <v>0</v>
      </c>
      <c r="M3964" s="14"/>
      <c r="N3964" s="14"/>
      <c r="O3964" s="14" t="n">
        <v>0</v>
      </c>
      <c r="P3964" s="7" t="n">
        <v>0</v>
      </c>
      <c r="Q3964" s="7" t="n">
        <v>35</v>
      </c>
      <c r="R3964" s="7" t="n">
        <v>10</v>
      </c>
      <c r="S3964" s="7" t="n">
        <v>0.679</v>
      </c>
      <c r="T3964" s="7" t="n">
        <v>0</v>
      </c>
      <c r="U3964" s="7" t="n">
        <v>0</v>
      </c>
      <c r="V3964" s="7" t="n">
        <v>0.0254</v>
      </c>
      <c r="W3964" s="7"/>
    </row>
    <row r="3965" customFormat="false" ht="15" hidden="false" customHeight="false" outlineLevel="0" collapsed="false">
      <c r="A3965" s="7" t="s">
        <v>4081</v>
      </c>
      <c r="B3965" s="7" t="s">
        <v>106</v>
      </c>
      <c r="C3965" s="7" t="n">
        <v>46</v>
      </c>
      <c r="D3965" s="7" t="s">
        <v>104</v>
      </c>
      <c r="E3965" s="7" t="n">
        <v>96</v>
      </c>
      <c r="F3965" s="7" t="n">
        <v>5</v>
      </c>
      <c r="G3965" s="14" t="n">
        <v>13886.07</v>
      </c>
      <c r="H3965" s="14" t="n">
        <v>44801.68</v>
      </c>
      <c r="I3965" s="14" t="n">
        <v>0</v>
      </c>
      <c r="J3965" s="14" t="n">
        <v>1157770.88</v>
      </c>
      <c r="K3965" s="14" t="n">
        <v>257200</v>
      </c>
      <c r="L3965" s="14" t="n">
        <v>0</v>
      </c>
      <c r="M3965" s="14" t="n">
        <v>30700</v>
      </c>
      <c r="N3965" s="14" t="n">
        <v>40.5</v>
      </c>
      <c r="O3965" s="14" t="n">
        <v>1383.31</v>
      </c>
      <c r="P3965" s="7" t="n">
        <v>10</v>
      </c>
      <c r="Q3965" s="7" t="n">
        <v>58</v>
      </c>
      <c r="R3965" s="7" t="n">
        <v>12</v>
      </c>
      <c r="S3965" s="7" t="n">
        <v>0.807</v>
      </c>
      <c r="T3965" s="7" t="n">
        <v>0</v>
      </c>
      <c r="U3965" s="7" t="n">
        <v>0</v>
      </c>
      <c r="V3965" s="7" t="n">
        <v>0.0118</v>
      </c>
      <c r="W3965" s="7"/>
    </row>
    <row r="3966" customFormat="false" ht="15" hidden="false" customHeight="false" outlineLevel="0" collapsed="false">
      <c r="A3966" s="7" t="s">
        <v>4082</v>
      </c>
      <c r="B3966" s="7" t="s">
        <v>108</v>
      </c>
      <c r="C3966" s="7" t="n">
        <v>65</v>
      </c>
      <c r="D3966" s="7" t="s">
        <v>104</v>
      </c>
      <c r="E3966" s="7" t="n">
        <v>411</v>
      </c>
      <c r="F3966" s="7" t="n">
        <v>3</v>
      </c>
      <c r="G3966" s="14" t="n">
        <v>1003.05</v>
      </c>
      <c r="H3966" s="14" t="n">
        <v>11232.59</v>
      </c>
      <c r="I3966" s="14" t="n">
        <v>11500</v>
      </c>
      <c r="J3966" s="14" t="n">
        <v>0</v>
      </c>
      <c r="K3966" s="14" t="n">
        <v>0</v>
      </c>
      <c r="L3966" s="14" t="n">
        <v>0</v>
      </c>
      <c r="M3966" s="14"/>
      <c r="N3966" s="14"/>
      <c r="O3966" s="14" t="n">
        <v>0</v>
      </c>
      <c r="P3966" s="7" t="n">
        <v>251</v>
      </c>
      <c r="Q3966" s="7" t="n">
        <v>0</v>
      </c>
      <c r="R3966" s="7" t="n">
        <v>0</v>
      </c>
      <c r="S3966" s="7"/>
      <c r="T3966" s="7" t="n">
        <v>1</v>
      </c>
      <c r="U3966" s="7" t="n">
        <v>1</v>
      </c>
      <c r="V3966" s="7" t="n">
        <v>0.2209</v>
      </c>
      <c r="W3966" s="7"/>
    </row>
    <row r="3967" customFormat="false" ht="15" hidden="false" customHeight="false" outlineLevel="0" collapsed="false">
      <c r="A3967" s="7" t="s">
        <v>4083</v>
      </c>
      <c r="B3967" s="7" t="s">
        <v>106</v>
      </c>
      <c r="C3967" s="7" t="n">
        <v>41</v>
      </c>
      <c r="D3967" s="7" t="s">
        <v>104</v>
      </c>
      <c r="E3967" s="7" t="n">
        <v>26</v>
      </c>
      <c r="F3967" s="7" t="n">
        <v>2</v>
      </c>
      <c r="G3967" s="14" t="n">
        <v>3407.49</v>
      </c>
      <c r="H3967" s="14" t="n">
        <v>0</v>
      </c>
      <c r="I3967" s="14" t="n">
        <v>0</v>
      </c>
      <c r="J3967" s="14" t="n">
        <v>0</v>
      </c>
      <c r="K3967" s="14" t="n">
        <v>0</v>
      </c>
      <c r="L3967" s="14" t="n">
        <v>0</v>
      </c>
      <c r="M3967" s="14"/>
      <c r="N3967" s="14"/>
      <c r="O3967" s="14" t="n">
        <v>0</v>
      </c>
      <c r="P3967" s="7" t="n">
        <v>20</v>
      </c>
      <c r="Q3967" s="7" t="n">
        <v>10</v>
      </c>
      <c r="R3967" s="7" t="n">
        <v>7</v>
      </c>
      <c r="S3967" s="7" t="n">
        <v>0.842</v>
      </c>
      <c r="T3967" s="7" t="n">
        <v>0</v>
      </c>
      <c r="U3967" s="7" t="n">
        <v>0</v>
      </c>
      <c r="V3967" s="7" t="n">
        <v>0.0446</v>
      </c>
      <c r="W3967" s="7"/>
    </row>
    <row r="3968" customFormat="false" ht="15" hidden="false" customHeight="false" outlineLevel="0" collapsed="false">
      <c r="A3968" s="7" t="s">
        <v>4084</v>
      </c>
      <c r="B3968" s="7" t="s">
        <v>108</v>
      </c>
      <c r="C3968" s="7" t="n">
        <v>32</v>
      </c>
      <c r="D3968" s="7" t="s">
        <v>104</v>
      </c>
      <c r="E3968" s="7" t="n">
        <v>100</v>
      </c>
      <c r="F3968" s="7" t="n">
        <v>2</v>
      </c>
      <c r="G3968" s="14" t="n">
        <v>8986.87</v>
      </c>
      <c r="H3968" s="14" t="n">
        <v>0</v>
      </c>
      <c r="I3968" s="14" t="n">
        <v>0</v>
      </c>
      <c r="J3968" s="14" t="n">
        <v>0</v>
      </c>
      <c r="K3968" s="14" t="n">
        <v>0</v>
      </c>
      <c r="L3968" s="14" t="n">
        <v>23300</v>
      </c>
      <c r="M3968" s="14"/>
      <c r="N3968" s="14"/>
      <c r="O3968" s="14" t="n">
        <v>0</v>
      </c>
      <c r="P3968" s="7" t="n">
        <v>7</v>
      </c>
      <c r="Q3968" s="7" t="n">
        <v>22</v>
      </c>
      <c r="R3968" s="7" t="n">
        <v>13</v>
      </c>
      <c r="S3968" s="7" t="n">
        <v>0.719</v>
      </c>
      <c r="T3968" s="7" t="n">
        <v>0</v>
      </c>
      <c r="U3968" s="7" t="n">
        <v>0</v>
      </c>
      <c r="V3968" s="7" t="n">
        <v>0.0401</v>
      </c>
      <c r="W3968" s="7"/>
    </row>
    <row r="3969" customFormat="false" ht="15" hidden="false" customHeight="false" outlineLevel="0" collapsed="false">
      <c r="A3969" s="7" t="s">
        <v>4085</v>
      </c>
      <c r="B3969" s="7" t="s">
        <v>128</v>
      </c>
      <c r="C3969" s="7" t="n">
        <v>65</v>
      </c>
      <c r="D3969" s="7" t="s">
        <v>102</v>
      </c>
      <c r="E3969" s="7" t="n">
        <v>104</v>
      </c>
      <c r="F3969" s="7" t="n">
        <v>3</v>
      </c>
      <c r="G3969" s="14" t="n">
        <v>1594.72</v>
      </c>
      <c r="H3969" s="14" t="n">
        <v>0</v>
      </c>
      <c r="I3969" s="14" t="n">
        <v>8200</v>
      </c>
      <c r="J3969" s="14" t="n">
        <v>0</v>
      </c>
      <c r="K3969" s="14" t="n">
        <v>0</v>
      </c>
      <c r="L3969" s="14" t="n">
        <v>0</v>
      </c>
      <c r="M3969" s="14"/>
      <c r="N3969" s="14" t="n">
        <v>27.6</v>
      </c>
      <c r="O3969" s="14" t="n">
        <v>91.76</v>
      </c>
      <c r="P3969" s="7" t="n">
        <v>22</v>
      </c>
      <c r="Q3969" s="7" t="n">
        <v>15</v>
      </c>
      <c r="R3969" s="7" t="n">
        <v>0</v>
      </c>
      <c r="S3969" s="7" t="n">
        <v>0.284</v>
      </c>
      <c r="T3969" s="7" t="n">
        <v>0</v>
      </c>
      <c r="U3969" s="7" t="n">
        <v>0</v>
      </c>
      <c r="V3969" s="7" t="n">
        <v>0.0607</v>
      </c>
      <c r="W3969" s="7" t="s">
        <v>1055</v>
      </c>
    </row>
    <row r="3970" customFormat="false" ht="15" hidden="false" customHeight="false" outlineLevel="0" collapsed="false">
      <c r="A3970" s="7" t="s">
        <v>4086</v>
      </c>
      <c r="B3970" s="7" t="s">
        <v>108</v>
      </c>
      <c r="C3970" s="7" t="n">
        <v>77</v>
      </c>
      <c r="D3970" s="7" t="s">
        <v>102</v>
      </c>
      <c r="E3970" s="7" t="n">
        <v>106</v>
      </c>
      <c r="F3970" s="7" t="n">
        <v>2</v>
      </c>
      <c r="G3970" s="14" t="n">
        <v>3228.78</v>
      </c>
      <c r="H3970" s="14" t="n">
        <v>0</v>
      </c>
      <c r="I3970" s="14" t="n">
        <v>51600</v>
      </c>
      <c r="J3970" s="14" t="n">
        <v>0</v>
      </c>
      <c r="K3970" s="14" t="n">
        <v>0</v>
      </c>
      <c r="L3970" s="14" t="n">
        <v>0</v>
      </c>
      <c r="M3970" s="14"/>
      <c r="N3970" s="14"/>
      <c r="O3970" s="14" t="n">
        <v>0</v>
      </c>
      <c r="P3970" s="7" t="n">
        <v>1</v>
      </c>
      <c r="Q3970" s="7" t="n">
        <v>25</v>
      </c>
      <c r="R3970" s="7" t="n">
        <v>0</v>
      </c>
      <c r="S3970" s="7" t="n">
        <v>0.354</v>
      </c>
      <c r="T3970" s="7" t="n">
        <v>3</v>
      </c>
      <c r="U3970" s="7" t="n">
        <v>0</v>
      </c>
      <c r="V3970" s="7" t="n">
        <v>0.4345</v>
      </c>
      <c r="W3970" s="7"/>
    </row>
    <row r="3971" customFormat="false" ht="15" hidden="false" customHeight="false" outlineLevel="0" collapsed="false">
      <c r="A3971" s="7" t="s">
        <v>4087</v>
      </c>
      <c r="B3971" s="7" t="s">
        <v>101</v>
      </c>
      <c r="C3971" s="7" t="n">
        <v>30</v>
      </c>
      <c r="D3971" s="7" t="s">
        <v>102</v>
      </c>
      <c r="E3971" s="7" t="n">
        <v>59</v>
      </c>
      <c r="F3971" s="7" t="n">
        <v>3</v>
      </c>
      <c r="G3971" s="14" t="n">
        <v>5944.36</v>
      </c>
      <c r="H3971" s="14" t="n">
        <v>14661.11</v>
      </c>
      <c r="I3971" s="14" t="n">
        <v>0</v>
      </c>
      <c r="J3971" s="14" t="n">
        <v>54326.99</v>
      </c>
      <c r="K3971" s="14" t="n">
        <v>0</v>
      </c>
      <c r="L3971" s="14" t="n">
        <v>0</v>
      </c>
      <c r="M3971" s="14"/>
      <c r="N3971" s="14"/>
      <c r="O3971" s="14" t="n">
        <v>0</v>
      </c>
      <c r="P3971" s="7" t="n">
        <v>7</v>
      </c>
      <c r="Q3971" s="7" t="n">
        <v>8</v>
      </c>
      <c r="R3971" s="7" t="n">
        <v>4</v>
      </c>
      <c r="S3971" s="7" t="n">
        <v>0.833</v>
      </c>
      <c r="T3971" s="7" t="n">
        <v>1</v>
      </c>
      <c r="U3971" s="7" t="n">
        <v>1</v>
      </c>
      <c r="V3971" s="7" t="n">
        <v>0.163</v>
      </c>
      <c r="W3971" s="7"/>
    </row>
    <row r="3972" customFormat="false" ht="15" hidden="false" customHeight="false" outlineLevel="0" collapsed="false">
      <c r="A3972" s="7" t="s">
        <v>4088</v>
      </c>
      <c r="B3972" s="7" t="s">
        <v>101</v>
      </c>
      <c r="C3972" s="7" t="n">
        <v>48</v>
      </c>
      <c r="D3972" s="7" t="s">
        <v>102</v>
      </c>
      <c r="E3972" s="7" t="n">
        <v>250</v>
      </c>
      <c r="F3972" s="7" t="n">
        <v>3</v>
      </c>
      <c r="G3972" s="14" t="n">
        <v>4259.6</v>
      </c>
      <c r="H3972" s="14" t="n">
        <v>0</v>
      </c>
      <c r="I3972" s="14" t="n">
        <v>0</v>
      </c>
      <c r="J3972" s="14" t="n">
        <v>0</v>
      </c>
      <c r="K3972" s="14" t="n">
        <v>0</v>
      </c>
      <c r="L3972" s="14" t="n">
        <v>0</v>
      </c>
      <c r="M3972" s="14" t="n">
        <v>7500</v>
      </c>
      <c r="N3972" s="14" t="n">
        <v>62.6</v>
      </c>
      <c r="O3972" s="14" t="n">
        <v>323.25</v>
      </c>
      <c r="P3972" s="7" t="n">
        <v>21</v>
      </c>
      <c r="Q3972" s="7" t="n">
        <v>18</v>
      </c>
      <c r="R3972" s="7" t="n">
        <v>8</v>
      </c>
      <c r="S3972" s="7" t="n">
        <v>0.783</v>
      </c>
      <c r="T3972" s="7" t="n">
        <v>0</v>
      </c>
      <c r="U3972" s="7" t="n">
        <v>0</v>
      </c>
      <c r="V3972" s="7" t="n">
        <v>0.0785</v>
      </c>
      <c r="W3972" s="7"/>
    </row>
    <row r="3973" customFormat="false" ht="15" hidden="false" customHeight="false" outlineLevel="0" collapsed="false">
      <c r="A3973" s="7" t="s">
        <v>4089</v>
      </c>
      <c r="B3973" s="7" t="s">
        <v>101</v>
      </c>
      <c r="C3973" s="7" t="n">
        <v>55</v>
      </c>
      <c r="D3973" s="7" t="s">
        <v>102</v>
      </c>
      <c r="E3973" s="7" t="n">
        <v>107</v>
      </c>
      <c r="F3973" s="7" t="n">
        <v>3</v>
      </c>
      <c r="G3973" s="14" t="n">
        <v>10195.36</v>
      </c>
      <c r="H3973" s="14" t="n">
        <v>19904.01</v>
      </c>
      <c r="I3973" s="14" t="n">
        <v>0</v>
      </c>
      <c r="J3973" s="14" t="n">
        <v>59195.45</v>
      </c>
      <c r="K3973" s="14" t="n">
        <v>0</v>
      </c>
      <c r="L3973" s="14" t="n">
        <v>0</v>
      </c>
      <c r="M3973" s="14"/>
      <c r="N3973" s="14"/>
      <c r="O3973" s="14" t="n">
        <v>0</v>
      </c>
      <c r="P3973" s="7" t="n">
        <v>5</v>
      </c>
      <c r="Q3973" s="7" t="n">
        <v>58</v>
      </c>
      <c r="R3973" s="7" t="n">
        <v>0</v>
      </c>
      <c r="S3973" s="7" t="n">
        <v>0.797</v>
      </c>
      <c r="T3973" s="7" t="n">
        <v>0</v>
      </c>
      <c r="U3973" s="7" t="n">
        <v>0</v>
      </c>
      <c r="V3973" s="7" t="n">
        <v>0.0486</v>
      </c>
      <c r="W3973" s="7"/>
    </row>
    <row r="3974" customFormat="false" ht="15" hidden="false" customHeight="false" outlineLevel="0" collapsed="false">
      <c r="A3974" s="7" t="s">
        <v>4090</v>
      </c>
      <c r="B3974" s="7" t="s">
        <v>101</v>
      </c>
      <c r="C3974" s="7" t="n">
        <v>51</v>
      </c>
      <c r="D3974" s="7" t="s">
        <v>102</v>
      </c>
      <c r="E3974" s="7" t="n">
        <v>140</v>
      </c>
      <c r="F3974" s="7" t="n">
        <v>3</v>
      </c>
      <c r="G3974" s="14" t="n">
        <v>6665.74</v>
      </c>
      <c r="H3974" s="14" t="n">
        <v>12082.93</v>
      </c>
      <c r="I3974" s="14" t="n">
        <v>0</v>
      </c>
      <c r="J3974" s="14" t="n">
        <v>0</v>
      </c>
      <c r="K3974" s="14" t="n">
        <v>0</v>
      </c>
      <c r="L3974" s="14" t="n">
        <v>2980</v>
      </c>
      <c r="M3974" s="14"/>
      <c r="N3974" s="14"/>
      <c r="O3974" s="14" t="n">
        <v>0</v>
      </c>
      <c r="P3974" s="7" t="n">
        <v>22</v>
      </c>
      <c r="Q3974" s="7" t="n">
        <v>21</v>
      </c>
      <c r="R3974" s="7" t="n">
        <v>5</v>
      </c>
      <c r="S3974" s="7" t="n">
        <v>0.328</v>
      </c>
      <c r="T3974" s="7" t="n">
        <v>0</v>
      </c>
      <c r="U3974" s="7" t="n">
        <v>1</v>
      </c>
      <c r="V3974" s="7" t="n">
        <v>0.0532</v>
      </c>
      <c r="W3974" s="7"/>
    </row>
    <row r="3975" customFormat="false" ht="15" hidden="false" customHeight="false" outlineLevel="0" collapsed="false">
      <c r="A3975" s="7" t="s">
        <v>4091</v>
      </c>
      <c r="B3975" s="7" t="s">
        <v>108</v>
      </c>
      <c r="C3975" s="7" t="n">
        <v>46</v>
      </c>
      <c r="D3975" s="7" t="s">
        <v>102</v>
      </c>
      <c r="E3975" s="7" t="n">
        <v>78</v>
      </c>
      <c r="F3975" s="7" t="n">
        <v>4</v>
      </c>
      <c r="G3975" s="14" t="n">
        <v>5078.66</v>
      </c>
      <c r="H3975" s="14" t="n">
        <v>0</v>
      </c>
      <c r="I3975" s="14" t="n">
        <v>0</v>
      </c>
      <c r="J3975" s="14" t="n">
        <v>77242.14</v>
      </c>
      <c r="K3975" s="14" t="n">
        <v>329300</v>
      </c>
      <c r="L3975" s="14" t="n">
        <v>0</v>
      </c>
      <c r="M3975" s="14" t="n">
        <v>29100</v>
      </c>
      <c r="N3975" s="14" t="n">
        <v>62.7</v>
      </c>
      <c r="O3975" s="14" t="n">
        <v>418.28</v>
      </c>
      <c r="P3975" s="7" t="n">
        <v>6</v>
      </c>
      <c r="Q3975" s="7" t="n">
        <v>14</v>
      </c>
      <c r="R3975" s="7" t="n">
        <v>0</v>
      </c>
      <c r="S3975" s="7" t="n">
        <v>0.796</v>
      </c>
      <c r="T3975" s="7" t="n">
        <v>0</v>
      </c>
      <c r="U3975" s="7" t="n">
        <v>1</v>
      </c>
      <c r="V3975" s="7" t="n">
        <v>0.0645</v>
      </c>
      <c r="W3975" s="7"/>
    </row>
    <row r="3976" customFormat="false" ht="15" hidden="false" customHeight="false" outlineLevel="0" collapsed="false">
      <c r="A3976" s="7" t="s">
        <v>4092</v>
      </c>
      <c r="B3976" s="7" t="s">
        <v>106</v>
      </c>
      <c r="C3976" s="7" t="n">
        <v>59</v>
      </c>
      <c r="D3976" s="7" t="s">
        <v>104</v>
      </c>
      <c r="E3976" s="7" t="n">
        <v>120</v>
      </c>
      <c r="F3976" s="7" t="n">
        <v>4</v>
      </c>
      <c r="G3976" s="14" t="n">
        <v>12125.53</v>
      </c>
      <c r="H3976" s="14" t="n">
        <v>61423.41</v>
      </c>
      <c r="I3976" s="14" t="n">
        <v>0</v>
      </c>
      <c r="J3976" s="14" t="n">
        <v>0</v>
      </c>
      <c r="K3976" s="14" t="n">
        <v>0</v>
      </c>
      <c r="L3976" s="14" t="n">
        <v>11530</v>
      </c>
      <c r="M3976" s="14" t="n">
        <v>19000</v>
      </c>
      <c r="N3976" s="14" t="n">
        <v>10.6</v>
      </c>
      <c r="O3976" s="14" t="n">
        <v>2930.84</v>
      </c>
      <c r="P3976" s="7" t="n">
        <v>1</v>
      </c>
      <c r="Q3976" s="7" t="n">
        <v>68</v>
      </c>
      <c r="R3976" s="7" t="n">
        <v>0</v>
      </c>
      <c r="S3976" s="7" t="n">
        <v>0.294</v>
      </c>
      <c r="T3976" s="7" t="n">
        <v>0</v>
      </c>
      <c r="U3976" s="7" t="n">
        <v>0</v>
      </c>
      <c r="V3976" s="7" t="n">
        <v>0.0144</v>
      </c>
      <c r="W3976" s="7"/>
    </row>
    <row r="3977" customFormat="false" ht="15" hidden="false" customHeight="false" outlineLevel="0" collapsed="false">
      <c r="A3977" s="7" t="s">
        <v>4093</v>
      </c>
      <c r="B3977" s="7" t="s">
        <v>106</v>
      </c>
      <c r="C3977" s="7" t="n">
        <v>37</v>
      </c>
      <c r="D3977" s="7" t="s">
        <v>104</v>
      </c>
      <c r="E3977" s="7" t="n">
        <v>51</v>
      </c>
      <c r="F3977" s="7" t="n">
        <v>3</v>
      </c>
      <c r="G3977" s="14" t="n">
        <v>1774.46</v>
      </c>
      <c r="H3977" s="14" t="n">
        <v>77067.69</v>
      </c>
      <c r="I3977" s="14" t="n">
        <v>0</v>
      </c>
      <c r="J3977" s="14" t="n">
        <v>0</v>
      </c>
      <c r="K3977" s="14" t="n">
        <v>337700</v>
      </c>
      <c r="L3977" s="14" t="n">
        <v>0</v>
      </c>
      <c r="M3977" s="14"/>
      <c r="N3977" s="14"/>
      <c r="O3977" s="14" t="n">
        <v>0</v>
      </c>
      <c r="P3977" s="7" t="n">
        <v>7</v>
      </c>
      <c r="Q3977" s="7" t="n">
        <v>18</v>
      </c>
      <c r="R3977" s="7" t="n">
        <v>9</v>
      </c>
      <c r="S3977" s="7" t="n">
        <v>0.832</v>
      </c>
      <c r="T3977" s="7" t="n">
        <v>0</v>
      </c>
      <c r="U3977" s="7" t="n">
        <v>0</v>
      </c>
      <c r="V3977" s="7" t="n">
        <v>0.0302</v>
      </c>
      <c r="W3977" s="7"/>
    </row>
    <row r="3978" customFormat="false" ht="15" hidden="false" customHeight="false" outlineLevel="0" collapsed="false">
      <c r="A3978" s="7" t="s">
        <v>4094</v>
      </c>
      <c r="B3978" s="7" t="s">
        <v>128</v>
      </c>
      <c r="C3978" s="7" t="n">
        <v>36</v>
      </c>
      <c r="D3978" s="7" t="s">
        <v>102</v>
      </c>
      <c r="E3978" s="7" t="n">
        <v>104</v>
      </c>
      <c r="F3978" s="7" t="n">
        <v>3</v>
      </c>
      <c r="G3978" s="14" t="n">
        <v>404.26</v>
      </c>
      <c r="H3978" s="14" t="n">
        <v>608.82</v>
      </c>
      <c r="I3978" s="14" t="n">
        <v>0</v>
      </c>
      <c r="J3978" s="14" t="n">
        <v>0</v>
      </c>
      <c r="K3978" s="14" t="n">
        <v>0</v>
      </c>
      <c r="L3978" s="14" t="n">
        <v>7350</v>
      </c>
      <c r="M3978" s="14"/>
      <c r="N3978" s="14"/>
      <c r="O3978" s="14" t="n">
        <v>0</v>
      </c>
      <c r="P3978" s="7" t="n">
        <v>1</v>
      </c>
      <c r="Q3978" s="7" t="n">
        <v>15</v>
      </c>
      <c r="R3978" s="7" t="n">
        <v>13</v>
      </c>
      <c r="S3978" s="7" t="n">
        <v>0.864</v>
      </c>
      <c r="T3978" s="7" t="n">
        <v>0</v>
      </c>
      <c r="U3978" s="7" t="n">
        <v>0</v>
      </c>
      <c r="V3978" s="7" t="n">
        <v>0.0675</v>
      </c>
      <c r="W3978" s="7"/>
    </row>
    <row r="3979" customFormat="false" ht="15" hidden="false" customHeight="false" outlineLevel="0" collapsed="false">
      <c r="A3979" s="7" t="s">
        <v>4095</v>
      </c>
      <c r="B3979" s="7" t="s">
        <v>108</v>
      </c>
      <c r="C3979" s="7" t="n">
        <v>19</v>
      </c>
      <c r="D3979" s="7" t="s">
        <v>104</v>
      </c>
      <c r="E3979" s="7" t="n">
        <v>1</v>
      </c>
      <c r="F3979" s="7" t="n">
        <v>3</v>
      </c>
      <c r="G3979" s="14" t="n">
        <v>1186.22</v>
      </c>
      <c r="H3979" s="14" t="n">
        <v>9703.29</v>
      </c>
      <c r="I3979" s="14" t="n">
        <v>0</v>
      </c>
      <c r="J3979" s="14" t="n">
        <v>0</v>
      </c>
      <c r="K3979" s="14" t="n">
        <v>0</v>
      </c>
      <c r="L3979" s="14" t="n">
        <v>0</v>
      </c>
      <c r="M3979" s="14"/>
      <c r="N3979" s="14"/>
      <c r="O3979" s="14" t="n">
        <v>0</v>
      </c>
      <c r="P3979" s="7" t="n">
        <v>370</v>
      </c>
      <c r="Q3979" s="7" t="n">
        <v>0</v>
      </c>
      <c r="R3979" s="7" t="n">
        <v>0</v>
      </c>
      <c r="S3979" s="7"/>
      <c r="T3979" s="7" t="n">
        <v>0</v>
      </c>
      <c r="U3979" s="7" t="n">
        <v>0</v>
      </c>
      <c r="V3979" s="7" t="n">
        <v>0.1621</v>
      </c>
      <c r="W3979" s="7"/>
    </row>
    <row r="3980" customFormat="false" ht="15" hidden="false" customHeight="false" outlineLevel="0" collapsed="false">
      <c r="A3980" s="7" t="s">
        <v>4096</v>
      </c>
      <c r="B3980" s="7" t="s">
        <v>101</v>
      </c>
      <c r="C3980" s="7" t="n">
        <v>50</v>
      </c>
      <c r="D3980" s="7" t="s">
        <v>102</v>
      </c>
      <c r="E3980" s="7" t="n">
        <v>44</v>
      </c>
      <c r="F3980" s="7" t="n">
        <v>3</v>
      </c>
      <c r="G3980" s="14" t="n">
        <v>699.23</v>
      </c>
      <c r="H3980" s="14" t="n">
        <v>34619.49</v>
      </c>
      <c r="I3980" s="14" t="n">
        <v>0</v>
      </c>
      <c r="J3980" s="14" t="n">
        <v>0</v>
      </c>
      <c r="K3980" s="14" t="n">
        <v>0</v>
      </c>
      <c r="L3980" s="14" t="n">
        <v>0</v>
      </c>
      <c r="M3980" s="14" t="n">
        <v>10600</v>
      </c>
      <c r="N3980" s="14" t="n">
        <v>37.4</v>
      </c>
      <c r="O3980" s="14" t="n">
        <v>129.66</v>
      </c>
      <c r="P3980" s="7" t="n">
        <v>30</v>
      </c>
      <c r="Q3980" s="7" t="n">
        <v>5</v>
      </c>
      <c r="R3980" s="7" t="n">
        <v>2</v>
      </c>
      <c r="S3980" s="7" t="n">
        <v>0.451</v>
      </c>
      <c r="T3980" s="7" t="n">
        <v>0</v>
      </c>
      <c r="U3980" s="7" t="n">
        <v>0</v>
      </c>
      <c r="V3980" s="7" t="n">
        <v>0.1419</v>
      </c>
      <c r="W3980" s="7"/>
    </row>
    <row r="3981" customFormat="false" ht="15" hidden="false" customHeight="false" outlineLevel="0" collapsed="false">
      <c r="A3981" s="7" t="s">
        <v>4097</v>
      </c>
      <c r="B3981" s="7" t="s">
        <v>108</v>
      </c>
      <c r="C3981" s="7" t="n">
        <v>40</v>
      </c>
      <c r="D3981" s="7" t="s">
        <v>104</v>
      </c>
      <c r="E3981" s="7" t="n">
        <v>211</v>
      </c>
      <c r="F3981" s="7" t="n">
        <v>2</v>
      </c>
      <c r="G3981" s="14" t="n">
        <v>1815.42</v>
      </c>
      <c r="H3981" s="14" t="n">
        <v>56462.16</v>
      </c>
      <c r="I3981" s="14" t="n">
        <v>0</v>
      </c>
      <c r="J3981" s="14" t="n">
        <v>0</v>
      </c>
      <c r="K3981" s="14" t="n">
        <v>0</v>
      </c>
      <c r="L3981" s="14" t="n">
        <v>0</v>
      </c>
      <c r="M3981" s="14"/>
      <c r="N3981" s="14"/>
      <c r="O3981" s="14" t="n">
        <v>0</v>
      </c>
      <c r="P3981" s="7" t="n">
        <v>7</v>
      </c>
      <c r="Q3981" s="7" t="n">
        <v>20</v>
      </c>
      <c r="R3981" s="7" t="n">
        <v>6</v>
      </c>
      <c r="S3981" s="7" t="n">
        <v>0.766</v>
      </c>
      <c r="T3981" s="7" t="n">
        <v>0</v>
      </c>
      <c r="U3981" s="7" t="n">
        <v>0</v>
      </c>
      <c r="V3981" s="7" t="n">
        <v>0.0334</v>
      </c>
      <c r="W3981" s="7"/>
    </row>
    <row r="3982" customFormat="false" ht="15" hidden="false" customHeight="false" outlineLevel="0" collapsed="false">
      <c r="A3982" s="7" t="s">
        <v>4098</v>
      </c>
      <c r="B3982" s="7" t="s">
        <v>108</v>
      </c>
      <c r="C3982" s="7" t="n">
        <v>31</v>
      </c>
      <c r="D3982" s="7" t="s">
        <v>104</v>
      </c>
      <c r="E3982" s="7" t="n">
        <v>38</v>
      </c>
      <c r="F3982" s="7" t="n">
        <v>1</v>
      </c>
      <c r="G3982" s="14" t="n">
        <v>8079.4</v>
      </c>
      <c r="H3982" s="14" t="n">
        <v>0</v>
      </c>
      <c r="I3982" s="14" t="n">
        <v>0</v>
      </c>
      <c r="J3982" s="14" t="n">
        <v>0</v>
      </c>
      <c r="K3982" s="14" t="n">
        <v>0</v>
      </c>
      <c r="L3982" s="14" t="n">
        <v>0</v>
      </c>
      <c r="M3982" s="14"/>
      <c r="N3982" s="14"/>
      <c r="O3982" s="14" t="n">
        <v>0</v>
      </c>
      <c r="P3982" s="7" t="n">
        <v>15</v>
      </c>
      <c r="Q3982" s="7" t="n">
        <v>44</v>
      </c>
      <c r="R3982" s="7" t="n">
        <v>21</v>
      </c>
      <c r="S3982" s="7" t="n">
        <v>0.963</v>
      </c>
      <c r="T3982" s="7" t="n">
        <v>0</v>
      </c>
      <c r="U3982" s="7" t="n">
        <v>0</v>
      </c>
      <c r="V3982" s="7" t="n">
        <v>0.0346</v>
      </c>
      <c r="W3982" s="7"/>
    </row>
    <row r="3983" customFormat="false" ht="15" hidden="false" customHeight="false" outlineLevel="0" collapsed="false">
      <c r="A3983" s="7" t="s">
        <v>4099</v>
      </c>
      <c r="B3983" s="7" t="s">
        <v>128</v>
      </c>
      <c r="C3983" s="7" t="n">
        <v>35</v>
      </c>
      <c r="D3983" s="7" t="s">
        <v>102</v>
      </c>
      <c r="E3983" s="7" t="n">
        <v>87</v>
      </c>
      <c r="F3983" s="7" t="n">
        <v>3</v>
      </c>
      <c r="G3983" s="14" t="n">
        <v>1299.41</v>
      </c>
      <c r="H3983" s="14" t="n">
        <v>1525.78</v>
      </c>
      <c r="I3983" s="14" t="n">
        <v>0</v>
      </c>
      <c r="J3983" s="14" t="n">
        <v>0</v>
      </c>
      <c r="K3983" s="14" t="n">
        <v>0</v>
      </c>
      <c r="L3983" s="14" t="n">
        <v>0</v>
      </c>
      <c r="M3983" s="14"/>
      <c r="N3983" s="14"/>
      <c r="O3983" s="14" t="n">
        <v>0</v>
      </c>
      <c r="P3983" s="7" t="n">
        <v>69</v>
      </c>
      <c r="Q3983" s="7" t="n">
        <v>8</v>
      </c>
      <c r="R3983" s="7" t="n">
        <v>0</v>
      </c>
      <c r="S3983" s="7" t="n">
        <v>0.772</v>
      </c>
      <c r="T3983" s="7" t="n">
        <v>0</v>
      </c>
      <c r="U3983" s="7" t="n">
        <v>0</v>
      </c>
      <c r="V3983" s="7" t="n">
        <v>0.0605</v>
      </c>
      <c r="W3983" s="7"/>
    </row>
    <row r="3984" customFormat="false" ht="15" hidden="false" customHeight="false" outlineLevel="0" collapsed="false">
      <c r="A3984" s="7" t="s">
        <v>4100</v>
      </c>
      <c r="B3984" s="7" t="s">
        <v>101</v>
      </c>
      <c r="C3984" s="7" t="n">
        <v>33</v>
      </c>
      <c r="D3984" s="7" t="s">
        <v>104</v>
      </c>
      <c r="E3984" s="7" t="n">
        <v>48</v>
      </c>
      <c r="F3984" s="7" t="n">
        <v>5</v>
      </c>
      <c r="G3984" s="14" t="n">
        <v>10299.01</v>
      </c>
      <c r="H3984" s="14" t="n">
        <v>49227.16</v>
      </c>
      <c r="I3984" s="14" t="n">
        <v>0</v>
      </c>
      <c r="J3984" s="14" t="n">
        <v>0</v>
      </c>
      <c r="K3984" s="14" t="n">
        <v>158600</v>
      </c>
      <c r="L3984" s="14" t="n">
        <v>0</v>
      </c>
      <c r="M3984" s="14" t="n">
        <v>26600</v>
      </c>
      <c r="N3984" s="14" t="n">
        <v>45.8</v>
      </c>
      <c r="O3984" s="14" t="n">
        <v>742.62</v>
      </c>
      <c r="P3984" s="7" t="n">
        <v>14</v>
      </c>
      <c r="Q3984" s="7" t="n">
        <v>30</v>
      </c>
      <c r="R3984" s="7" t="n">
        <v>15</v>
      </c>
      <c r="S3984" s="7" t="n">
        <v>0.947</v>
      </c>
      <c r="T3984" s="7" t="n">
        <v>0</v>
      </c>
      <c r="U3984" s="7" t="n">
        <v>0</v>
      </c>
      <c r="V3984" s="7" t="n">
        <v>0.0338</v>
      </c>
      <c r="W3984" s="7"/>
    </row>
    <row r="3985" customFormat="false" ht="15" hidden="false" customHeight="false" outlineLevel="0" collapsed="false">
      <c r="A3985" s="7" t="s">
        <v>4101</v>
      </c>
      <c r="B3985" s="7" t="s">
        <v>108</v>
      </c>
      <c r="C3985" s="7" t="n">
        <v>43</v>
      </c>
      <c r="D3985" s="7" t="s">
        <v>102</v>
      </c>
      <c r="E3985" s="7" t="n">
        <v>175</v>
      </c>
      <c r="F3985" s="7" t="n">
        <v>1</v>
      </c>
      <c r="G3985" s="14" t="n">
        <v>1328.19</v>
      </c>
      <c r="H3985" s="14" t="n">
        <v>0</v>
      </c>
      <c r="I3985" s="14" t="n">
        <v>0</v>
      </c>
      <c r="J3985" s="14" t="n">
        <v>0</v>
      </c>
      <c r="K3985" s="14" t="n">
        <v>0</v>
      </c>
      <c r="L3985" s="14" t="n">
        <v>0</v>
      </c>
      <c r="M3985" s="14"/>
      <c r="N3985" s="14"/>
      <c r="O3985" s="14" t="n">
        <v>0</v>
      </c>
      <c r="P3985" s="7" t="n">
        <v>398</v>
      </c>
      <c r="Q3985" s="7" t="n">
        <v>0</v>
      </c>
      <c r="R3985" s="7" t="n">
        <v>0</v>
      </c>
      <c r="S3985" s="7"/>
      <c r="T3985" s="7" t="n">
        <v>0</v>
      </c>
      <c r="U3985" s="7" t="n">
        <v>0</v>
      </c>
      <c r="V3985" s="7" t="n">
        <v>0.3612</v>
      </c>
      <c r="W3985" s="7"/>
    </row>
    <row r="3986" customFormat="false" ht="15" hidden="false" customHeight="false" outlineLevel="0" collapsed="false">
      <c r="A3986" s="7" t="s">
        <v>4102</v>
      </c>
      <c r="B3986" s="7" t="s">
        <v>106</v>
      </c>
      <c r="C3986" s="7" t="n">
        <v>61</v>
      </c>
      <c r="D3986" s="7" t="s">
        <v>104</v>
      </c>
      <c r="E3986" s="7" t="n">
        <v>293</v>
      </c>
      <c r="F3986" s="7" t="n">
        <v>4</v>
      </c>
      <c r="G3986" s="14" t="n">
        <v>1472.49</v>
      </c>
      <c r="H3986" s="14" t="n">
        <v>14070.12</v>
      </c>
      <c r="I3986" s="14" t="n">
        <v>0</v>
      </c>
      <c r="J3986" s="14" t="n">
        <v>0</v>
      </c>
      <c r="K3986" s="14" t="n">
        <v>114800</v>
      </c>
      <c r="L3986" s="14" t="n">
        <v>0</v>
      </c>
      <c r="M3986" s="14" t="n">
        <v>2600</v>
      </c>
      <c r="N3986" s="14" t="n">
        <v>36.7</v>
      </c>
      <c r="O3986" s="14" t="n">
        <v>282.07</v>
      </c>
      <c r="P3986" s="7" t="n">
        <v>20</v>
      </c>
      <c r="Q3986" s="7" t="n">
        <v>46</v>
      </c>
      <c r="R3986" s="7" t="n">
        <v>0</v>
      </c>
      <c r="S3986" s="7" t="n">
        <v>0.268</v>
      </c>
      <c r="T3986" s="7" t="n">
        <v>0</v>
      </c>
      <c r="U3986" s="7" t="n">
        <v>0</v>
      </c>
      <c r="V3986" s="7" t="n">
        <v>0.0216</v>
      </c>
      <c r="W3986" s="7"/>
    </row>
    <row r="3987" customFormat="false" ht="15" hidden="false" customHeight="false" outlineLevel="0" collapsed="false">
      <c r="A3987" s="7" t="s">
        <v>4103</v>
      </c>
      <c r="B3987" s="7" t="s">
        <v>101</v>
      </c>
      <c r="C3987" s="7" t="n">
        <v>31</v>
      </c>
      <c r="D3987" s="7" t="s">
        <v>102</v>
      </c>
      <c r="E3987" s="7" t="n">
        <v>18</v>
      </c>
      <c r="F3987" s="7" t="n">
        <v>2</v>
      </c>
      <c r="G3987" s="14" t="n">
        <v>12207.62</v>
      </c>
      <c r="H3987" s="14" t="n">
        <v>0</v>
      </c>
      <c r="I3987" s="14" t="n">
        <v>0</v>
      </c>
      <c r="J3987" s="14" t="n">
        <v>34552.08</v>
      </c>
      <c r="K3987" s="14" t="n">
        <v>0</v>
      </c>
      <c r="L3987" s="14" t="n">
        <v>0</v>
      </c>
      <c r="M3987" s="14"/>
      <c r="N3987" s="14"/>
      <c r="O3987" s="14" t="n">
        <v>0</v>
      </c>
      <c r="P3987" s="7" t="n">
        <v>15</v>
      </c>
      <c r="Q3987" s="7" t="n">
        <v>6</v>
      </c>
      <c r="R3987" s="7" t="n">
        <v>10</v>
      </c>
      <c r="S3987" s="7" t="n">
        <v>0.868</v>
      </c>
      <c r="T3987" s="7" t="n">
        <v>0</v>
      </c>
      <c r="U3987" s="7" t="n">
        <v>0</v>
      </c>
      <c r="V3987" s="7" t="n">
        <v>0.1656</v>
      </c>
      <c r="W3987" s="7"/>
    </row>
    <row r="3988" customFormat="false" ht="15" hidden="false" customHeight="false" outlineLevel="0" collapsed="false">
      <c r="A3988" s="7" t="s">
        <v>4104</v>
      </c>
      <c r="B3988" s="7" t="s">
        <v>101</v>
      </c>
      <c r="C3988" s="7" t="n">
        <v>48</v>
      </c>
      <c r="D3988" s="7" t="s">
        <v>102</v>
      </c>
      <c r="E3988" s="7" t="n">
        <v>8</v>
      </c>
      <c r="F3988" s="7" t="n">
        <v>4</v>
      </c>
      <c r="G3988" s="14" t="n">
        <v>19594.82</v>
      </c>
      <c r="H3988" s="14" t="n">
        <v>77601.5</v>
      </c>
      <c r="I3988" s="14" t="n">
        <v>0</v>
      </c>
      <c r="J3988" s="14" t="n">
        <v>0</v>
      </c>
      <c r="K3988" s="14" t="n">
        <v>0</v>
      </c>
      <c r="L3988" s="14" t="n">
        <v>6560</v>
      </c>
      <c r="M3988" s="14" t="n">
        <v>38600</v>
      </c>
      <c r="N3988" s="14" t="n">
        <v>32.2</v>
      </c>
      <c r="O3988" s="14" t="n">
        <v>1338.43</v>
      </c>
      <c r="P3988" s="7" t="n">
        <v>3</v>
      </c>
      <c r="Q3988" s="7" t="n">
        <v>31</v>
      </c>
      <c r="R3988" s="7" t="n">
        <v>7</v>
      </c>
      <c r="S3988" s="7" t="n">
        <v>0.549</v>
      </c>
      <c r="T3988" s="7" t="n">
        <v>0</v>
      </c>
      <c r="U3988" s="7" t="n">
        <v>0</v>
      </c>
      <c r="V3988" s="7" t="n">
        <v>0.0593</v>
      </c>
      <c r="W3988" s="7"/>
    </row>
    <row r="3989" customFormat="false" ht="15" hidden="false" customHeight="false" outlineLevel="0" collapsed="false">
      <c r="A3989" s="7" t="s">
        <v>4105</v>
      </c>
      <c r="B3989" s="7" t="s">
        <v>128</v>
      </c>
      <c r="C3989" s="7" t="n">
        <v>48</v>
      </c>
      <c r="D3989" s="7" t="s">
        <v>104</v>
      </c>
      <c r="E3989" s="7" t="n">
        <v>175</v>
      </c>
      <c r="F3989" s="7" t="n">
        <v>2</v>
      </c>
      <c r="G3989" s="14" t="n">
        <v>6070</v>
      </c>
      <c r="H3989" s="14" t="n">
        <v>11955.21</v>
      </c>
      <c r="I3989" s="14" t="n">
        <v>0</v>
      </c>
      <c r="J3989" s="14" t="n">
        <v>0</v>
      </c>
      <c r="K3989" s="14" t="n">
        <v>0</v>
      </c>
      <c r="L3989" s="14" t="n">
        <v>0</v>
      </c>
      <c r="M3989" s="14"/>
      <c r="N3989" s="14"/>
      <c r="O3989" s="14" t="n">
        <v>0</v>
      </c>
      <c r="P3989" s="7" t="n">
        <v>22</v>
      </c>
      <c r="Q3989" s="7" t="n">
        <v>21</v>
      </c>
      <c r="R3989" s="7" t="n">
        <v>9</v>
      </c>
      <c r="S3989" s="7" t="n">
        <v>0.776</v>
      </c>
      <c r="T3989" s="7" t="n">
        <v>0</v>
      </c>
      <c r="U3989" s="7" t="n">
        <v>0</v>
      </c>
      <c r="V3989" s="7" t="n">
        <v>0.0413</v>
      </c>
      <c r="W3989" s="7"/>
    </row>
    <row r="3990" customFormat="false" ht="15" hidden="false" customHeight="false" outlineLevel="0" collapsed="false">
      <c r="A3990" s="7" t="s">
        <v>4106</v>
      </c>
      <c r="B3990" s="7" t="s">
        <v>101</v>
      </c>
      <c r="C3990" s="7" t="n">
        <v>60</v>
      </c>
      <c r="D3990" s="7" t="s">
        <v>102</v>
      </c>
      <c r="E3990" s="7" t="n">
        <v>99</v>
      </c>
      <c r="F3990" s="7" t="n">
        <v>4</v>
      </c>
      <c r="G3990" s="14" t="n">
        <v>27775.89</v>
      </c>
      <c r="H3990" s="14" t="n">
        <v>561023.65</v>
      </c>
      <c r="I3990" s="14" t="n">
        <v>294300</v>
      </c>
      <c r="J3990" s="14" t="n">
        <v>0</v>
      </c>
      <c r="K3990" s="14" t="n">
        <v>935500</v>
      </c>
      <c r="L3990" s="14" t="n">
        <v>0</v>
      </c>
      <c r="M3990" s="14"/>
      <c r="N3990" s="14"/>
      <c r="O3990" s="14" t="n">
        <v>0</v>
      </c>
      <c r="P3990" s="7" t="n">
        <v>4</v>
      </c>
      <c r="Q3990" s="7" t="n">
        <v>19</v>
      </c>
      <c r="R3990" s="7" t="n">
        <v>10</v>
      </c>
      <c r="S3990" s="7" t="n">
        <v>0.767</v>
      </c>
      <c r="T3990" s="7" t="n">
        <v>0</v>
      </c>
      <c r="U3990" s="7" t="n">
        <v>0</v>
      </c>
      <c r="V3990" s="7" t="n">
        <v>0.0592</v>
      </c>
      <c r="W3990" s="7"/>
    </row>
    <row r="3991" customFormat="false" ht="15" hidden="false" customHeight="false" outlineLevel="0" collapsed="false">
      <c r="A3991" s="7" t="s">
        <v>4107</v>
      </c>
      <c r="B3991" s="7" t="s">
        <v>106</v>
      </c>
      <c r="C3991" s="7" t="n">
        <v>19</v>
      </c>
      <c r="D3991" s="7" t="s">
        <v>102</v>
      </c>
      <c r="E3991" s="7" t="n">
        <v>7</v>
      </c>
      <c r="F3991" s="7" t="n">
        <v>1</v>
      </c>
      <c r="G3991" s="14" t="n">
        <v>171.3</v>
      </c>
      <c r="H3991" s="14" t="n">
        <v>0</v>
      </c>
      <c r="I3991" s="14" t="n">
        <v>0</v>
      </c>
      <c r="J3991" s="14" t="n">
        <v>0</v>
      </c>
      <c r="K3991" s="14" t="n">
        <v>0</v>
      </c>
      <c r="L3991" s="14" t="n">
        <v>0</v>
      </c>
      <c r="M3991" s="14"/>
      <c r="N3991" s="14"/>
      <c r="O3991" s="14" t="n">
        <v>0</v>
      </c>
      <c r="P3991" s="7" t="n">
        <v>11</v>
      </c>
      <c r="Q3991" s="7" t="n">
        <v>10</v>
      </c>
      <c r="R3991" s="7" t="n">
        <v>8</v>
      </c>
      <c r="S3991" s="7" t="n">
        <v>0.955</v>
      </c>
      <c r="T3991" s="7" t="n">
        <v>1</v>
      </c>
      <c r="U3991" s="7" t="n">
        <v>0</v>
      </c>
      <c r="V3991" s="7" t="n">
        <v>0.2191</v>
      </c>
      <c r="W3991" s="7"/>
    </row>
    <row r="3992" customFormat="false" ht="15" hidden="false" customHeight="false" outlineLevel="0" collapsed="false">
      <c r="A3992" s="7" t="s">
        <v>4108</v>
      </c>
      <c r="B3992" s="7" t="s">
        <v>101</v>
      </c>
      <c r="C3992" s="7" t="n">
        <v>69</v>
      </c>
      <c r="D3992" s="7" t="s">
        <v>102</v>
      </c>
      <c r="E3992" s="7" t="n">
        <v>197</v>
      </c>
      <c r="F3992" s="7" t="n">
        <v>1</v>
      </c>
      <c r="G3992" s="14" t="n">
        <v>4783.13</v>
      </c>
      <c r="H3992" s="14" t="n">
        <v>0</v>
      </c>
      <c r="I3992" s="14" t="n">
        <v>0</v>
      </c>
      <c r="J3992" s="14" t="n">
        <v>0</v>
      </c>
      <c r="K3992" s="14" t="n">
        <v>0</v>
      </c>
      <c r="L3992" s="14" t="n">
        <v>0</v>
      </c>
      <c r="M3992" s="14"/>
      <c r="N3992" s="14"/>
      <c r="O3992" s="14" t="n">
        <v>0</v>
      </c>
      <c r="P3992" s="7" t="n">
        <v>2</v>
      </c>
      <c r="Q3992" s="7" t="n">
        <v>20</v>
      </c>
      <c r="R3992" s="7" t="n">
        <v>0</v>
      </c>
      <c r="S3992" s="7" t="n">
        <v>0.598</v>
      </c>
      <c r="T3992" s="7" t="n">
        <v>0</v>
      </c>
      <c r="U3992" s="7" t="n">
        <v>0</v>
      </c>
      <c r="V3992" s="7" t="n">
        <v>0.0833</v>
      </c>
      <c r="W3992" s="7"/>
    </row>
    <row r="3993" customFormat="false" ht="15" hidden="false" customHeight="false" outlineLevel="0" collapsed="false">
      <c r="A3993" s="7" t="s">
        <v>4109</v>
      </c>
      <c r="B3993" s="7" t="s">
        <v>108</v>
      </c>
      <c r="C3993" s="7" t="n">
        <v>49</v>
      </c>
      <c r="D3993" s="7" t="s">
        <v>104</v>
      </c>
      <c r="E3993" s="7" t="n">
        <v>33</v>
      </c>
      <c r="F3993" s="7" t="n">
        <v>1</v>
      </c>
      <c r="G3993" s="14" t="n">
        <v>7979.47</v>
      </c>
      <c r="H3993" s="14" t="n">
        <v>0</v>
      </c>
      <c r="I3993" s="14" t="n">
        <v>0</v>
      </c>
      <c r="J3993" s="14" t="n">
        <v>0</v>
      </c>
      <c r="K3993" s="14" t="n">
        <v>0</v>
      </c>
      <c r="L3993" s="14" t="n">
        <v>0</v>
      </c>
      <c r="M3993" s="14"/>
      <c r="N3993" s="14"/>
      <c r="O3993" s="14" t="n">
        <v>0</v>
      </c>
      <c r="P3993" s="7" t="n">
        <v>21</v>
      </c>
      <c r="Q3993" s="7" t="n">
        <v>50</v>
      </c>
      <c r="R3993" s="7" t="n">
        <v>17</v>
      </c>
      <c r="S3993" s="7" t="n">
        <v>0.695</v>
      </c>
      <c r="T3993" s="7" t="n">
        <v>0</v>
      </c>
      <c r="U3993" s="7" t="n">
        <v>0</v>
      </c>
      <c r="V3993" s="7" t="n">
        <v>0.0322</v>
      </c>
      <c r="W3993" s="7"/>
    </row>
    <row r="3994" customFormat="false" ht="15" hidden="false" customHeight="false" outlineLevel="0" collapsed="false">
      <c r="A3994" s="7" t="s">
        <v>4110</v>
      </c>
      <c r="B3994" s="7" t="s">
        <v>101</v>
      </c>
      <c r="C3994" s="7" t="n">
        <v>43</v>
      </c>
      <c r="D3994" s="7" t="s">
        <v>104</v>
      </c>
      <c r="E3994" s="7" t="n">
        <v>54</v>
      </c>
      <c r="F3994" s="7" t="n">
        <v>5</v>
      </c>
      <c r="G3994" s="14" t="n">
        <v>19399.21</v>
      </c>
      <c r="H3994" s="14" t="n">
        <v>113465.6</v>
      </c>
      <c r="I3994" s="14" t="n">
        <v>182600</v>
      </c>
      <c r="J3994" s="14" t="n">
        <v>0</v>
      </c>
      <c r="K3994" s="14" t="n">
        <v>604000</v>
      </c>
      <c r="L3994" s="14" t="n">
        <v>0</v>
      </c>
      <c r="M3994" s="14" t="n">
        <v>22400</v>
      </c>
      <c r="N3994" s="14" t="n">
        <v>41.5</v>
      </c>
      <c r="O3994" s="14" t="n">
        <v>2351.6</v>
      </c>
      <c r="P3994" s="7" t="n">
        <v>5</v>
      </c>
      <c r="Q3994" s="7" t="n">
        <v>32</v>
      </c>
      <c r="R3994" s="7" t="n">
        <v>10</v>
      </c>
      <c r="S3994" s="7" t="n">
        <v>0.56</v>
      </c>
      <c r="T3994" s="7" t="n">
        <v>1</v>
      </c>
      <c r="U3994" s="7" t="n">
        <v>0</v>
      </c>
      <c r="V3994" s="7" t="n">
        <v>0.0456</v>
      </c>
      <c r="W3994" s="7"/>
    </row>
    <row r="3995" customFormat="false" ht="15" hidden="false" customHeight="false" outlineLevel="0" collapsed="false">
      <c r="A3995" s="7" t="s">
        <v>4111</v>
      </c>
      <c r="B3995" s="7" t="s">
        <v>101</v>
      </c>
      <c r="C3995" s="7" t="n">
        <v>48</v>
      </c>
      <c r="D3995" s="7" t="s">
        <v>102</v>
      </c>
      <c r="E3995" s="7" t="n">
        <v>157</v>
      </c>
      <c r="F3995" s="7" t="n">
        <v>2</v>
      </c>
      <c r="G3995" s="14" t="n">
        <v>10992.51</v>
      </c>
      <c r="H3995" s="14" t="n">
        <v>17999.67</v>
      </c>
      <c r="I3995" s="14" t="n">
        <v>0</v>
      </c>
      <c r="J3995" s="14" t="n">
        <v>0</v>
      </c>
      <c r="K3995" s="14" t="n">
        <v>0</v>
      </c>
      <c r="L3995" s="14" t="n">
        <v>0</v>
      </c>
      <c r="M3995" s="14"/>
      <c r="N3995" s="14"/>
      <c r="O3995" s="14" t="n">
        <v>0</v>
      </c>
      <c r="P3995" s="7" t="n">
        <v>176</v>
      </c>
      <c r="Q3995" s="7" t="n">
        <v>0</v>
      </c>
      <c r="R3995" s="7" t="n">
        <v>4</v>
      </c>
      <c r="S3995" s="7"/>
      <c r="T3995" s="7" t="n">
        <v>0</v>
      </c>
      <c r="U3995" s="7" t="n">
        <v>0</v>
      </c>
      <c r="V3995" s="7" t="n">
        <v>0.2862</v>
      </c>
      <c r="W3995" s="7"/>
    </row>
    <row r="3996" customFormat="false" ht="15" hidden="false" customHeight="false" outlineLevel="0" collapsed="false">
      <c r="A3996" s="7" t="s">
        <v>4112</v>
      </c>
      <c r="B3996" s="7" t="s">
        <v>128</v>
      </c>
      <c r="C3996" s="7" t="n">
        <v>34</v>
      </c>
      <c r="D3996" s="7" t="s">
        <v>102</v>
      </c>
      <c r="E3996" s="7" t="n">
        <v>12</v>
      </c>
      <c r="F3996" s="7" t="n">
        <v>1</v>
      </c>
      <c r="G3996" s="14" t="n">
        <v>748.93</v>
      </c>
      <c r="H3996" s="14" t="n">
        <v>0</v>
      </c>
      <c r="I3996" s="14" t="n">
        <v>0</v>
      </c>
      <c r="J3996" s="14" t="n">
        <v>0</v>
      </c>
      <c r="K3996" s="14" t="n">
        <v>0</v>
      </c>
      <c r="L3996" s="14" t="n">
        <v>0</v>
      </c>
      <c r="M3996" s="14"/>
      <c r="N3996" s="14"/>
      <c r="O3996" s="14" t="n">
        <v>0</v>
      </c>
      <c r="P3996" s="7" t="n">
        <v>66</v>
      </c>
      <c r="Q3996" s="7" t="n">
        <v>15</v>
      </c>
      <c r="R3996" s="7" t="n">
        <v>0</v>
      </c>
      <c r="S3996" s="7" t="n">
        <v>0.806</v>
      </c>
      <c r="T3996" s="7" t="n">
        <v>1</v>
      </c>
      <c r="U3996" s="7" t="n">
        <v>0</v>
      </c>
      <c r="V3996" s="7" t="n">
        <v>0.2388</v>
      </c>
      <c r="W3996" s="7"/>
    </row>
    <row r="3997" customFormat="false" ht="15" hidden="false" customHeight="false" outlineLevel="0" collapsed="false">
      <c r="A3997" s="7" t="s">
        <v>4113</v>
      </c>
      <c r="B3997" s="7" t="s">
        <v>101</v>
      </c>
      <c r="C3997" s="7" t="n">
        <v>47</v>
      </c>
      <c r="D3997" s="7" t="s">
        <v>102</v>
      </c>
      <c r="E3997" s="7" t="n">
        <v>49</v>
      </c>
      <c r="F3997" s="7" t="n">
        <v>3</v>
      </c>
      <c r="G3997" s="14" t="n">
        <v>10341.36</v>
      </c>
      <c r="H3997" s="14" t="n">
        <v>68613.39</v>
      </c>
      <c r="I3997" s="14" t="n">
        <v>0</v>
      </c>
      <c r="J3997" s="14" t="n">
        <v>0</v>
      </c>
      <c r="K3997" s="14" t="n">
        <v>0</v>
      </c>
      <c r="L3997" s="14" t="n">
        <v>0</v>
      </c>
      <c r="M3997" s="14" t="n">
        <v>13300</v>
      </c>
      <c r="N3997" s="14" t="n">
        <v>29.6</v>
      </c>
      <c r="O3997" s="14" t="n">
        <v>461.5</v>
      </c>
      <c r="P3997" s="7" t="n">
        <v>6</v>
      </c>
      <c r="Q3997" s="7" t="n">
        <v>25</v>
      </c>
      <c r="R3997" s="7" t="n">
        <v>9</v>
      </c>
      <c r="S3997" s="7" t="n">
        <v>0.674</v>
      </c>
      <c r="T3997" s="7" t="n">
        <v>0</v>
      </c>
      <c r="U3997" s="7" t="n">
        <v>0</v>
      </c>
      <c r="V3997" s="7" t="n">
        <v>0.0541</v>
      </c>
      <c r="W3997" s="7"/>
    </row>
    <row r="3998" customFormat="false" ht="15" hidden="false" customHeight="false" outlineLevel="0" collapsed="false">
      <c r="A3998" s="7" t="s">
        <v>4114</v>
      </c>
      <c r="B3998" s="7" t="s">
        <v>128</v>
      </c>
      <c r="C3998" s="7" t="n">
        <v>54</v>
      </c>
      <c r="D3998" s="7" t="s">
        <v>102</v>
      </c>
      <c r="E3998" s="7" t="n">
        <v>138</v>
      </c>
      <c r="F3998" s="7" t="n">
        <v>1</v>
      </c>
      <c r="G3998" s="14" t="n">
        <v>206.75</v>
      </c>
      <c r="H3998" s="14" t="n">
        <v>0</v>
      </c>
      <c r="I3998" s="14" t="n">
        <v>0</v>
      </c>
      <c r="J3998" s="14" t="n">
        <v>0</v>
      </c>
      <c r="K3998" s="14" t="n">
        <v>0</v>
      </c>
      <c r="L3998" s="14" t="n">
        <v>0</v>
      </c>
      <c r="M3998" s="14"/>
      <c r="N3998" s="14"/>
      <c r="O3998" s="14" t="n">
        <v>0</v>
      </c>
      <c r="P3998" s="7" t="n">
        <v>5</v>
      </c>
      <c r="Q3998" s="7" t="n">
        <v>7</v>
      </c>
      <c r="R3998" s="7" t="n">
        <v>6</v>
      </c>
      <c r="S3998" s="7" t="n">
        <v>0.862</v>
      </c>
      <c r="T3998" s="7" t="n">
        <v>0</v>
      </c>
      <c r="U3998" s="7" t="n">
        <v>0</v>
      </c>
      <c r="V3998" s="7" t="n">
        <v>0.1053</v>
      </c>
      <c r="W3998" s="7"/>
    </row>
    <row r="3999" customFormat="false" ht="15" hidden="false" customHeight="false" outlineLevel="0" collapsed="false">
      <c r="A3999" s="7" t="s">
        <v>4115</v>
      </c>
      <c r="B3999" s="7" t="s">
        <v>101</v>
      </c>
      <c r="C3999" s="7" t="n">
        <v>39</v>
      </c>
      <c r="D3999" s="7" t="s">
        <v>102</v>
      </c>
      <c r="E3999" s="7" t="n">
        <v>45</v>
      </c>
      <c r="F3999" s="7" t="n">
        <v>1</v>
      </c>
      <c r="G3999" s="14" t="n">
        <v>109.47</v>
      </c>
      <c r="H3999" s="14" t="n">
        <v>0</v>
      </c>
      <c r="I3999" s="14" t="n">
        <v>0</v>
      </c>
      <c r="J3999" s="14" t="n">
        <v>0</v>
      </c>
      <c r="K3999" s="14" t="n">
        <v>0</v>
      </c>
      <c r="L3999" s="14" t="n">
        <v>0</v>
      </c>
      <c r="M3999" s="14"/>
      <c r="N3999" s="14"/>
      <c r="O3999" s="14" t="n">
        <v>0</v>
      </c>
      <c r="P3999" s="7" t="n">
        <v>191</v>
      </c>
      <c r="Q3999" s="7" t="n">
        <v>0</v>
      </c>
      <c r="R3999" s="7" t="n">
        <v>0</v>
      </c>
      <c r="S3999" s="7"/>
      <c r="T3999" s="7" t="n">
        <v>0</v>
      </c>
      <c r="U3999" s="7" t="n">
        <v>1</v>
      </c>
      <c r="V3999" s="7" t="n">
        <v>0.3126</v>
      </c>
      <c r="W3999" s="7"/>
    </row>
    <row r="4000" customFormat="false" ht="15" hidden="false" customHeight="false" outlineLevel="0" collapsed="false">
      <c r="A4000" s="7" t="s">
        <v>4116</v>
      </c>
      <c r="B4000" s="7" t="s">
        <v>101</v>
      </c>
      <c r="C4000" s="7" t="n">
        <v>48</v>
      </c>
      <c r="D4000" s="7" t="s">
        <v>102</v>
      </c>
      <c r="E4000" s="7" t="n">
        <v>140</v>
      </c>
      <c r="F4000" s="7" t="n">
        <v>4</v>
      </c>
      <c r="G4000" s="14" t="n">
        <v>831.1</v>
      </c>
      <c r="H4000" s="14" t="n">
        <v>0</v>
      </c>
      <c r="I4000" s="14" t="n">
        <v>18300</v>
      </c>
      <c r="J4000" s="14" t="n">
        <v>0</v>
      </c>
      <c r="K4000" s="14" t="n">
        <v>0</v>
      </c>
      <c r="L4000" s="14" t="n">
        <v>3160</v>
      </c>
      <c r="M4000" s="14"/>
      <c r="N4000" s="14"/>
      <c r="O4000" s="14" t="n">
        <v>0</v>
      </c>
      <c r="P4000" s="7" t="n">
        <v>6</v>
      </c>
      <c r="Q4000" s="7" t="n">
        <v>11</v>
      </c>
      <c r="R4000" s="7" t="n">
        <v>8</v>
      </c>
      <c r="S4000" s="7" t="n">
        <v>0.935</v>
      </c>
      <c r="T4000" s="7" t="n">
        <v>0</v>
      </c>
      <c r="U4000" s="7" t="n">
        <v>0</v>
      </c>
      <c r="V4000" s="7" t="n">
        <v>0.0682</v>
      </c>
      <c r="W4000" s="7"/>
    </row>
    <row r="4001" customFormat="false" ht="15" hidden="false" customHeight="false" outlineLevel="0" collapsed="false">
      <c r="A4001" s="7" t="s">
        <v>4117</v>
      </c>
      <c r="B4001" s="7" t="s">
        <v>101</v>
      </c>
      <c r="C4001" s="7" t="n">
        <v>27</v>
      </c>
      <c r="D4001" s="7" t="s">
        <v>104</v>
      </c>
      <c r="E4001" s="7" t="n">
        <v>48</v>
      </c>
      <c r="F4001" s="7" t="n">
        <v>1</v>
      </c>
      <c r="G4001" s="14" t="n">
        <v>4811.82</v>
      </c>
      <c r="H4001" s="14" t="n">
        <v>0</v>
      </c>
      <c r="I4001" s="14" t="n">
        <v>0</v>
      </c>
      <c r="J4001" s="14" t="n">
        <v>0</v>
      </c>
      <c r="K4001" s="14" t="n">
        <v>0</v>
      </c>
      <c r="L4001" s="14" t="n">
        <v>0</v>
      </c>
      <c r="M4001" s="14"/>
      <c r="N4001" s="14"/>
      <c r="O4001" s="14" t="n">
        <v>0</v>
      </c>
      <c r="P4001" s="7" t="n">
        <v>347</v>
      </c>
      <c r="Q4001" s="7" t="n">
        <v>0</v>
      </c>
      <c r="R4001" s="7" t="n">
        <v>0</v>
      </c>
      <c r="S4001" s="7"/>
      <c r="T4001" s="7" t="n">
        <v>0</v>
      </c>
      <c r="U4001" s="7" t="n">
        <v>1</v>
      </c>
      <c r="V4001" s="7" t="n">
        <v>0.1889</v>
      </c>
      <c r="W4001" s="7"/>
    </row>
    <row r="4002" customFormat="false" ht="15" hidden="false" customHeight="false" outlineLevel="0" collapsed="false">
      <c r="A4002" s="7" t="s">
        <v>4118</v>
      </c>
      <c r="B4002" s="7" t="s">
        <v>106</v>
      </c>
      <c r="C4002" s="7" t="n">
        <v>63</v>
      </c>
      <c r="D4002" s="7" t="s">
        <v>104</v>
      </c>
      <c r="E4002" s="7" t="n">
        <v>150</v>
      </c>
      <c r="F4002" s="7" t="n">
        <v>2</v>
      </c>
      <c r="G4002" s="14" t="n">
        <v>2576.1</v>
      </c>
      <c r="H4002" s="14" t="n">
        <v>5189.15</v>
      </c>
      <c r="I4002" s="14" t="n">
        <v>0</v>
      </c>
      <c r="J4002" s="14" t="n">
        <v>0</v>
      </c>
      <c r="K4002" s="14" t="n">
        <v>0</v>
      </c>
      <c r="L4002" s="14" t="n">
        <v>0</v>
      </c>
      <c r="M4002" s="14"/>
      <c r="N4002" s="14"/>
      <c r="O4002" s="14" t="n">
        <v>0</v>
      </c>
      <c r="P4002" s="7" t="n">
        <v>21</v>
      </c>
      <c r="Q4002" s="7" t="n">
        <v>58</v>
      </c>
      <c r="R4002" s="7" t="n">
        <v>0</v>
      </c>
      <c r="S4002" s="7" t="n">
        <v>0.401</v>
      </c>
      <c r="T4002" s="7" t="n">
        <v>0</v>
      </c>
      <c r="U4002" s="7" t="n">
        <v>0</v>
      </c>
      <c r="V4002" s="7" t="n">
        <v>0.0187</v>
      </c>
      <c r="W4002" s="7"/>
    </row>
    <row r="4003" customFormat="false" ht="15" hidden="false" customHeight="false" outlineLevel="0" collapsed="false">
      <c r="A4003" s="7" t="s">
        <v>4119</v>
      </c>
      <c r="B4003" s="7" t="s">
        <v>101</v>
      </c>
      <c r="C4003" s="7" t="n">
        <v>52</v>
      </c>
      <c r="D4003" s="7" t="s">
        <v>102</v>
      </c>
      <c r="E4003" s="7" t="n">
        <v>104</v>
      </c>
      <c r="F4003" s="7" t="n">
        <v>5</v>
      </c>
      <c r="G4003" s="14" t="n">
        <v>3995.38</v>
      </c>
      <c r="H4003" s="14" t="n">
        <v>53981.05</v>
      </c>
      <c r="I4003" s="14" t="n">
        <v>0</v>
      </c>
      <c r="J4003" s="14" t="n">
        <v>286016.85</v>
      </c>
      <c r="K4003" s="14" t="n">
        <v>176600</v>
      </c>
      <c r="L4003" s="14" t="n">
        <v>0</v>
      </c>
      <c r="M4003" s="14" t="n">
        <v>10200</v>
      </c>
      <c r="N4003" s="14" t="n">
        <v>73.9</v>
      </c>
      <c r="O4003" s="14" t="n">
        <v>185.35</v>
      </c>
      <c r="P4003" s="7" t="n">
        <v>44</v>
      </c>
      <c r="Q4003" s="7" t="n">
        <v>23</v>
      </c>
      <c r="R4003" s="7" t="n">
        <v>7</v>
      </c>
      <c r="S4003" s="7" t="n">
        <v>0.611</v>
      </c>
      <c r="T4003" s="7" t="n">
        <v>0</v>
      </c>
      <c r="U4003" s="7" t="n">
        <v>0</v>
      </c>
      <c r="V4003" s="7" t="n">
        <v>0.037</v>
      </c>
      <c r="W4003" s="7"/>
    </row>
    <row r="4004" customFormat="false" ht="15" hidden="false" customHeight="false" outlineLevel="0" collapsed="false">
      <c r="A4004" s="7" t="s">
        <v>4120</v>
      </c>
      <c r="B4004" s="7" t="s">
        <v>101</v>
      </c>
      <c r="C4004" s="7" t="n">
        <v>21</v>
      </c>
      <c r="D4004" s="7" t="s">
        <v>102</v>
      </c>
      <c r="E4004" s="7" t="n">
        <v>5</v>
      </c>
      <c r="F4004" s="7" t="n">
        <v>2</v>
      </c>
      <c r="G4004" s="14" t="n">
        <v>2792.34</v>
      </c>
      <c r="H4004" s="14" t="n">
        <v>9592.7</v>
      </c>
      <c r="I4004" s="14" t="n">
        <v>0</v>
      </c>
      <c r="J4004" s="14" t="n">
        <v>0</v>
      </c>
      <c r="K4004" s="14" t="n">
        <v>0</v>
      </c>
      <c r="L4004" s="14" t="n">
        <v>0</v>
      </c>
      <c r="M4004" s="14"/>
      <c r="N4004" s="14"/>
      <c r="O4004" s="14" t="n">
        <v>0</v>
      </c>
      <c r="P4004" s="7" t="n">
        <v>19</v>
      </c>
      <c r="Q4004" s="7" t="n">
        <v>8</v>
      </c>
      <c r="R4004" s="7" t="n">
        <v>3</v>
      </c>
      <c r="S4004" s="7" t="n">
        <v>0.723</v>
      </c>
      <c r="T4004" s="7" t="n">
        <v>0</v>
      </c>
      <c r="U4004" s="7" t="n">
        <v>0</v>
      </c>
      <c r="V4004" s="7" t="n">
        <v>0.1457</v>
      </c>
      <c r="W400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  <col collapsed="false" customWidth="true" hidden="false" outlineLevel="0" max="19" min="19" style="0" width="22"/>
    <col collapsed="false" customWidth="true" hidden="false" outlineLevel="0" max="20" min="20" style="0" width="13"/>
  </cols>
  <sheetData>
    <row r="1" customFormat="false" ht="17.35" hidden="false" customHeight="false" outlineLevel="0" collapsed="false">
      <c r="A1" s="1" t="s">
        <v>4121</v>
      </c>
    </row>
    <row r="2" customFormat="false" ht="15" hidden="false" customHeight="false" outlineLevel="0" collapsed="false">
      <c r="A2" s="2" t="s">
        <v>4122</v>
      </c>
    </row>
    <row r="4" customFormat="false" ht="23.85" hidden="false" customHeight="false" outlineLevel="0" collapsed="false">
      <c r="A4" s="3" t="s">
        <v>77</v>
      </c>
      <c r="B4" s="3" t="s">
        <v>4123</v>
      </c>
      <c r="C4" s="3" t="s">
        <v>4124</v>
      </c>
      <c r="D4" s="3" t="s">
        <v>4125</v>
      </c>
      <c r="E4" s="3" t="s">
        <v>4126</v>
      </c>
      <c r="F4" s="3" t="s">
        <v>4127</v>
      </c>
      <c r="G4" s="3" t="s">
        <v>4128</v>
      </c>
      <c r="H4" s="3" t="s">
        <v>4129</v>
      </c>
      <c r="I4" s="3" t="s">
        <v>4130</v>
      </c>
      <c r="J4" s="3" t="s">
        <v>4131</v>
      </c>
      <c r="K4" s="3" t="s">
        <v>4132</v>
      </c>
      <c r="L4" s="3" t="s">
        <v>4133</v>
      </c>
      <c r="M4" s="3" t="s">
        <v>4134</v>
      </c>
      <c r="N4" s="3" t="s">
        <v>4135</v>
      </c>
      <c r="O4" s="3" t="s">
        <v>4136</v>
      </c>
      <c r="P4" s="3" t="s">
        <v>4137</v>
      </c>
      <c r="Q4" s="3" t="s">
        <v>4138</v>
      </c>
      <c r="R4" s="3" t="s">
        <v>4139</v>
      </c>
      <c r="S4" s="3" t="s">
        <v>4140</v>
      </c>
      <c r="T4" s="3" t="s">
        <v>4141</v>
      </c>
    </row>
    <row r="5" customFormat="false" ht="15" hidden="false" customHeight="false" outlineLevel="0" collapsed="false">
      <c r="A5" s="15" t="str">
        <f aca="false">Data_Clean!A5</f>
        <v>CX100001</v>
      </c>
      <c r="B5" s="14" t="n">
        <f aca="false">Data_Clean!G5*Assumptions!$B$5</f>
        <v>103.33225</v>
      </c>
      <c r="C5" s="14" t="n">
        <f aca="false">IF(Data_Clean!H5="",0,Data_Clean!H5)*Assumptions!$B$6</f>
        <v>0</v>
      </c>
      <c r="D5" s="14" t="n">
        <f aca="false">Data_Clean!I5*Assumptions!$B$7</f>
        <v>0</v>
      </c>
      <c r="E5" s="14" t="n">
        <f aca="false">Data_Clean!J5*Assumptions!$B$8</f>
        <v>296.585325</v>
      </c>
      <c r="F5" s="14" t="n">
        <f aca="false">Data_Clean!K5*Assumptions!$B$9</f>
        <v>0</v>
      </c>
      <c r="G5" s="14" t="n">
        <f aca="false">Data_Clean!L5*Assumptions!$B$10</f>
        <v>0</v>
      </c>
      <c r="H5" s="14" t="n">
        <f aca="false">IF(OR(Data_Clean!M5="",Data_Clean!N5=""),0,Data_Clean!M5*Data_Clean!N5/100)*Assumptions!$B$13*Assumptions!$B$11</f>
        <v>392.268</v>
      </c>
      <c r="I5" s="14" t="n">
        <f aca="false">Data_Clean!O5*4*Assumptions!$B$12</f>
        <v>11.24688</v>
      </c>
      <c r="J5" s="14" t="n">
        <f aca="false">SUM(B5:I5)</f>
        <v>803.432455</v>
      </c>
      <c r="K5" s="16" t="n">
        <f aca="false">IF(Data_Clean!P5="","",Assumptions!$B$15*0.5^(Data_Clean!P5/Assumptions!$B$20))</f>
        <v>30</v>
      </c>
      <c r="L5" s="16" t="n">
        <f aca="false">Assumptions!$B$16*MIN(1,LN(1+Data_Clean!Q5)/LN(1+Assumptions!$B$21))</f>
        <v>13.7447072997398</v>
      </c>
      <c r="M5" s="16" t="n">
        <f aca="false">Assumptions!$B$17*(0.6*MIN(1,Data_Clean!R5/Assumptions!$B$22)+0.4*IF(Data_Clean!S5="",0,Data_Clean!S5))</f>
        <v>9.288</v>
      </c>
      <c r="N5" s="16" t="n">
        <f aca="false">Assumptions!$B$18*MIN(1,(Data_Clean!F5-1)/Assumptions!$B$23)</f>
        <v>10</v>
      </c>
      <c r="O5" s="16" t="n">
        <f aca="false">Assumptions!$B$19*(0.4*IF(Data_Clean!E5="",0,MIN(1,Data_Clean!E5/12/Assumptions!$B$24))+0.35*IF(Data_Clean!D5="Y",1,0)+0.25*(1-MIN(Data_Clean!T5,3)/3))/IF(Data_Clean!E5="",0.6,1)</f>
        <v>5.9</v>
      </c>
      <c r="P5" s="16" t="n">
        <f aca="false">SUM(K5:O5)/(Assumptions!$D$5-IF(K5="",Assumptions!$B$15,0))*100</f>
        <v>68.9327072997398</v>
      </c>
      <c r="Q5" s="7" t="str">
        <f aca="false">IF(J5&gt;=Assumptions!$B$26,"High",IF(J5&gt;=Assumptions!$B$27,"Mid","Low"))</f>
        <v>Mid</v>
      </c>
      <c r="R5" s="7" t="str">
        <f aca="false">IF(P5&gt;=Assumptions!$B$28,"High",IF(P5&gt;=Assumptions!$B$29,"Mid","Low"))</f>
        <v>Mid</v>
      </c>
      <c r="S5" s="7" t="str">
        <f aca="false">INDEX(Assumptions!$B$33:$B$41,MATCH(Q5&amp;"|"&amp;R5,Assumptions!$A$33:$A$41,0))</f>
        <v>Established Core</v>
      </c>
      <c r="T5" s="7" t="n">
        <f aca="false">IF(ISNUMBER(Data_Clean!V5),J5*Data_Clean!V5,0)</f>
        <v>52.3034528205</v>
      </c>
    </row>
    <row r="6" customFormat="false" ht="15" hidden="false" customHeight="false" outlineLevel="0" collapsed="false">
      <c r="A6" s="15" t="str">
        <f aca="false">Data_Clean!A6</f>
        <v>CX100002</v>
      </c>
      <c r="B6" s="14" t="n">
        <f aca="false">Data_Clean!G6*Assumptions!$B$5</f>
        <v>191.5645</v>
      </c>
      <c r="C6" s="14" t="n">
        <f aca="false">IF(Data_Clean!H6="",0,Data_Clean!H6)*Assumptions!$B$6</f>
        <v>0</v>
      </c>
      <c r="D6" s="14" t="n">
        <f aca="false">Data_Clean!I6*Assumptions!$B$7</f>
        <v>0</v>
      </c>
      <c r="E6" s="14" t="n">
        <f aca="false">Data_Clean!J6*Assumptions!$B$8</f>
        <v>0</v>
      </c>
      <c r="F6" s="14" t="n">
        <f aca="false">Data_Clean!K6*Assumptions!$B$9</f>
        <v>0</v>
      </c>
      <c r="G6" s="14" t="n">
        <f aca="false">Data_Clean!L6*Assumptions!$B$10</f>
        <v>0</v>
      </c>
      <c r="H6" s="14" t="n">
        <f aca="false">IF(OR(Data_Clean!M6="",Data_Clean!N6=""),0,Data_Clean!M6*Data_Clean!N6/100)*Assumptions!$B$13*Assumptions!$B$11</f>
        <v>0</v>
      </c>
      <c r="I6" s="14" t="n">
        <f aca="false">Data_Clean!O6*4*Assumptions!$B$12</f>
        <v>0</v>
      </c>
      <c r="J6" s="14" t="n">
        <f aca="false">SUM(B6:I6)</f>
        <v>191.5645</v>
      </c>
      <c r="K6" s="16" t="n">
        <f aca="false">IF(Data_Clean!P6="","",Assumptions!$B$15*0.5^(Data_Clean!P6/Assumptions!$B$20))</f>
        <v>28.6452481173125</v>
      </c>
      <c r="L6" s="16" t="n">
        <f aca="false">Assumptions!$B$16*MIN(1,LN(1+Data_Clean!Q6)/LN(1+Assumptions!$B$21))</f>
        <v>17.0046519135391</v>
      </c>
      <c r="M6" s="16" t="n">
        <f aca="false">Assumptions!$B$17*(0.6*MIN(1,Data_Clean!R6/Assumptions!$B$22)+0.4*IF(Data_Clean!S6="",0,Data_Clean!S6))</f>
        <v>14.46</v>
      </c>
      <c r="N6" s="16" t="n">
        <f aca="false">Assumptions!$B$18*MIN(1,(Data_Clean!F6-1)/Assumptions!$B$23)</f>
        <v>0</v>
      </c>
      <c r="O6" s="16" t="n">
        <f aca="false">Assumptions!$B$19*(0.4*IF(Data_Clean!E6="",0,MIN(1,Data_Clean!E6/12/Assumptions!$B$24))+0.35*IF(Data_Clean!D6="Y",1,0)+0.25*(1-MIN(Data_Clean!T6,3)/3))/IF(Data_Clean!E6="",0.6,1)</f>
        <v>10.45</v>
      </c>
      <c r="P6" s="16" t="n">
        <f aca="false">SUM(K6:O6)/(Assumptions!$D$5-IF(K6="",Assumptions!$B$15,0))*100</f>
        <v>70.5599000308516</v>
      </c>
      <c r="Q6" s="7" t="str">
        <f aca="false">IF(J6&gt;=Assumptions!$B$26,"High",IF(J6&gt;=Assumptions!$B$27,"Mid","Low"))</f>
        <v>Low</v>
      </c>
      <c r="R6" s="7" t="str">
        <f aca="false">IF(P6&gt;=Assumptions!$B$28,"High",IF(P6&gt;=Assumptions!$B$29,"Mid","Low"))</f>
        <v>High</v>
      </c>
      <c r="S6" s="7" t="str">
        <f aca="false">INDEX(Assumptions!$B$33:$B$41,MATCH(Q6&amp;"|"&amp;R6,Assumptions!$A$33:$A$41,0))</f>
        <v>Engaged Builders</v>
      </c>
      <c r="T6" s="7" t="n">
        <f aca="false">IF(ISNUMBER(Data_Clean!V6),J6*Data_Clean!V6,0)</f>
        <v>10.90002005</v>
      </c>
    </row>
    <row r="7" customFormat="false" ht="15" hidden="false" customHeight="false" outlineLevel="0" collapsed="false">
      <c r="A7" s="15" t="str">
        <f aca="false">Data_Clean!A7</f>
        <v>CX100003</v>
      </c>
      <c r="B7" s="14" t="n">
        <f aca="false">Data_Clean!G7*Assumptions!$B$5</f>
        <v>71.17775</v>
      </c>
      <c r="C7" s="14" t="n">
        <f aca="false">IF(Data_Clean!H7="",0,Data_Clean!H7)*Assumptions!$B$6</f>
        <v>670.5168</v>
      </c>
      <c r="D7" s="14" t="n">
        <f aca="false">Data_Clean!I7*Assumptions!$B$7</f>
        <v>0</v>
      </c>
      <c r="E7" s="14" t="n">
        <f aca="false">Data_Clean!J7*Assumptions!$B$8</f>
        <v>0</v>
      </c>
      <c r="F7" s="14" t="n">
        <f aca="false">Data_Clean!K7*Assumptions!$B$9</f>
        <v>0</v>
      </c>
      <c r="G7" s="14" t="n">
        <f aca="false">Data_Clean!L7*Assumptions!$B$10</f>
        <v>0</v>
      </c>
      <c r="H7" s="14" t="n">
        <f aca="false">IF(OR(Data_Clean!M7="",Data_Clean!N7=""),0,Data_Clean!M7*Data_Clean!N7/100)*Assumptions!$B$13*Assumptions!$B$11</f>
        <v>147.384</v>
      </c>
      <c r="I7" s="14" t="n">
        <f aca="false">Data_Clean!O7*4*Assumptions!$B$12</f>
        <v>44.3112</v>
      </c>
      <c r="J7" s="14" t="n">
        <f aca="false">SUM(B7:I7)</f>
        <v>933.38975</v>
      </c>
      <c r="K7" s="16" t="n">
        <f aca="false">IF(Data_Clean!P7="","",Assumptions!$B$15*0.5^(Data_Clean!P7/Assumptions!$B$20))</f>
        <v>15.7094118423094</v>
      </c>
      <c r="L7" s="16" t="n">
        <f aca="false">Assumptions!$B$16*MIN(1,LN(1+Data_Clean!Q7)/LN(1+Assumptions!$B$21))</f>
        <v>15.5872929926646</v>
      </c>
      <c r="M7" s="16" t="n">
        <f aca="false">Assumptions!$B$17*(0.6*MIN(1,Data_Clean!R7/Assumptions!$B$22)+0.4*IF(Data_Clean!S7="",0,Data_Clean!S7))</f>
        <v>7.41</v>
      </c>
      <c r="N7" s="16" t="n">
        <f aca="false">Assumptions!$B$18*MIN(1,(Data_Clean!F7-1)/Assumptions!$B$23)</f>
        <v>10</v>
      </c>
      <c r="O7" s="16" t="n">
        <f aca="false">Assumptions!$B$19*(0.4*IF(Data_Clean!E7="",0,MIN(1,Data_Clean!E7/12/Assumptions!$B$24))+0.35*IF(Data_Clean!D7="Y",1,0)+0.25*(1-MIN(Data_Clean!T7,3)/3))/IF(Data_Clean!E7="",0.6,1)</f>
        <v>15</v>
      </c>
      <c r="P7" s="16" t="n">
        <f aca="false">SUM(K7:O7)/(Assumptions!$D$5-IF(K7="",Assumptions!$B$15,0))*100</f>
        <v>63.706704834974</v>
      </c>
      <c r="Q7" s="7" t="str">
        <f aca="false">IF(J7&gt;=Assumptions!$B$26,"High",IF(J7&gt;=Assumptions!$B$27,"Mid","Low"))</f>
        <v>Mid</v>
      </c>
      <c r="R7" s="7" t="str">
        <f aca="false">IF(P7&gt;=Assumptions!$B$28,"High",IF(P7&gt;=Assumptions!$B$29,"Mid","Low"))</f>
        <v>Mid</v>
      </c>
      <c r="S7" s="7" t="str">
        <f aca="false">INDEX(Assumptions!$B$33:$B$41,MATCH(Q7&amp;"|"&amp;R7,Assumptions!$A$33:$A$41,0))</f>
        <v>Established Core</v>
      </c>
      <c r="T7" s="7" t="n">
        <f aca="false">IF(ISNUMBER(Data_Clean!V7),J7*Data_Clean!V7,0)</f>
        <v>29.868472</v>
      </c>
    </row>
    <row r="8" customFormat="false" ht="15" hidden="false" customHeight="false" outlineLevel="0" collapsed="false">
      <c r="A8" s="15" t="str">
        <f aca="false">Data_Clean!A8</f>
        <v>CX100004</v>
      </c>
      <c r="B8" s="14" t="n">
        <f aca="false">Data_Clean!G8*Assumptions!$B$5</f>
        <v>424.027</v>
      </c>
      <c r="C8" s="14" t="n">
        <f aca="false">IF(Data_Clean!H8="",0,Data_Clean!H8)*Assumptions!$B$6</f>
        <v>0</v>
      </c>
      <c r="D8" s="14" t="n">
        <f aca="false">Data_Clean!I8*Assumptions!$B$7</f>
        <v>527.2</v>
      </c>
      <c r="E8" s="14" t="n">
        <f aca="false">Data_Clean!J8*Assumptions!$B$8</f>
        <v>0</v>
      </c>
      <c r="F8" s="14" t="n">
        <f aca="false">Data_Clean!K8*Assumptions!$B$9</f>
        <v>0</v>
      </c>
      <c r="G8" s="14" t="n">
        <f aca="false">Data_Clean!L8*Assumptions!$B$10</f>
        <v>0</v>
      </c>
      <c r="H8" s="14" t="n">
        <f aca="false">IF(OR(Data_Clean!M8="",Data_Clean!N8=""),0,Data_Clean!M8*Data_Clean!N8/100)*Assumptions!$B$13*Assumptions!$B$11</f>
        <v>755.436</v>
      </c>
      <c r="I8" s="14" t="n">
        <f aca="false">Data_Clean!O8*4*Assumptions!$B$12</f>
        <v>56.80272</v>
      </c>
      <c r="J8" s="14" t="n">
        <f aca="false">SUM(B8:I8)</f>
        <v>1763.46572</v>
      </c>
      <c r="K8" s="16" t="n">
        <f aca="false">IF(Data_Clean!P8="","",Assumptions!$B$15*0.5^(Data_Clean!P8/Assumptions!$B$20))</f>
        <v>27.3516746567465</v>
      </c>
      <c r="L8" s="16" t="n">
        <f aca="false">Assumptions!$B$16*MIN(1,LN(1+Data_Clean!Q8)/LN(1+Assumptions!$B$21))</f>
        <v>12.4931739410702</v>
      </c>
      <c r="M8" s="16" t="n">
        <f aca="false">Assumptions!$B$17*(0.6*MIN(1,Data_Clean!R8/Assumptions!$B$22)+0.4*IF(Data_Clean!S8="",0,Data_Clean!S8))</f>
        <v>0.018</v>
      </c>
      <c r="N8" s="16" t="n">
        <f aca="false">Assumptions!$B$18*MIN(1,(Data_Clean!F8-1)/Assumptions!$B$23)</f>
        <v>10</v>
      </c>
      <c r="O8" s="16" t="n">
        <f aca="false">Assumptions!$B$19*(0.4*IF(Data_Clean!E8="",0,MIN(1,Data_Clean!E8/12/Assumptions!$B$24))+0.35*IF(Data_Clean!D8="Y",1,0)+0.25*(1-MIN(Data_Clean!T8,3)/3))/IF(Data_Clean!E8="",0.6,1)</f>
        <v>9.75</v>
      </c>
      <c r="P8" s="16" t="n">
        <f aca="false">SUM(K8:O8)/(Assumptions!$D$5-IF(K8="",Assumptions!$B$15,0))*100</f>
        <v>59.6128485978167</v>
      </c>
      <c r="Q8" s="7" t="str">
        <f aca="false">IF(J8&gt;=Assumptions!$B$26,"High",IF(J8&gt;=Assumptions!$B$27,"Mid","Low"))</f>
        <v>High</v>
      </c>
      <c r="R8" s="7" t="str">
        <f aca="false">IF(P8&gt;=Assumptions!$B$28,"High",IF(P8&gt;=Assumptions!$B$29,"Mid","Low"))</f>
        <v>Mid</v>
      </c>
      <c r="S8" s="7" t="str">
        <f aca="false">INDEX(Assumptions!$B$33:$B$41,MATCH(Q8&amp;"|"&amp;R8,Assumptions!$A$33:$A$41,0))</f>
        <v>Established Core</v>
      </c>
      <c r="T8" s="7" t="n">
        <f aca="false">IF(ISNUMBER(Data_Clean!V8),J8*Data_Clean!V8,0)</f>
        <v>141.95899046</v>
      </c>
    </row>
    <row r="9" customFormat="false" ht="15" hidden="false" customHeight="false" outlineLevel="0" collapsed="false">
      <c r="A9" s="15" t="str">
        <f aca="false">Data_Clean!A9</f>
        <v>CX100005</v>
      </c>
      <c r="B9" s="14" t="n">
        <f aca="false">Data_Clean!G9*Assumptions!$B$5</f>
        <v>39.306</v>
      </c>
      <c r="C9" s="14" t="n">
        <f aca="false">IF(Data_Clean!H9="",0,Data_Clean!H9)*Assumptions!$B$6</f>
        <v>286.88508</v>
      </c>
      <c r="D9" s="14" t="n">
        <f aca="false">Data_Clean!I9*Assumptions!$B$7</f>
        <v>116.8</v>
      </c>
      <c r="E9" s="14" t="n">
        <f aca="false">Data_Clean!J9*Assumptions!$B$8</f>
        <v>0</v>
      </c>
      <c r="F9" s="14" t="n">
        <f aca="false">Data_Clean!K9*Assumptions!$B$9</f>
        <v>0</v>
      </c>
      <c r="G9" s="14" t="n">
        <f aca="false">Data_Clean!L9*Assumptions!$B$10</f>
        <v>696.6</v>
      </c>
      <c r="H9" s="14" t="n">
        <f aca="false">IF(OR(Data_Clean!M9="",Data_Clean!N9=""),0,Data_Clean!M9*Data_Clean!N9/100)*Assumptions!$B$13*Assumptions!$B$11</f>
        <v>0</v>
      </c>
      <c r="I9" s="14" t="n">
        <f aca="false">Data_Clean!O9*4*Assumptions!$B$12</f>
        <v>0</v>
      </c>
      <c r="J9" s="14" t="n">
        <f aca="false">SUM(B9:I9)</f>
        <v>1139.59108</v>
      </c>
      <c r="K9" s="16" t="n">
        <f aca="false">IF(Data_Clean!P9="","",Assumptions!$B$15*0.5^(Data_Clean!P9/Assumptions!$B$20))</f>
        <v>28.6452481173125</v>
      </c>
      <c r="L9" s="16" t="n">
        <f aca="false">Assumptions!$B$16*MIN(1,LN(1+Data_Clean!Q9)/LN(1+Assumptions!$B$21))</f>
        <v>14.0427143261215</v>
      </c>
      <c r="M9" s="16" t="n">
        <f aca="false">Assumptions!$B$17*(0.6*MIN(1,Data_Clean!R9/Assumptions!$B$22)+0.4*IF(Data_Clean!S9="",0,Data_Clean!S9))</f>
        <v>9.078</v>
      </c>
      <c r="N9" s="16" t="n">
        <f aca="false">Assumptions!$B$18*MIN(1,(Data_Clean!F9-1)/Assumptions!$B$23)</f>
        <v>20</v>
      </c>
      <c r="O9" s="16" t="n">
        <f aca="false">Assumptions!$B$19*(0.4*IF(Data_Clean!E9="",0,MIN(1,Data_Clean!E9/12/Assumptions!$B$24))+0.35*IF(Data_Clean!D9="Y",1,0)+0.25*(1-MIN(Data_Clean!T9,3)/3))/IF(Data_Clean!E9="",0.6,1)</f>
        <v>15</v>
      </c>
      <c r="P9" s="16" t="n">
        <f aca="false">SUM(K9:O9)/(Assumptions!$D$5-IF(K9="",Assumptions!$B$15,0))*100</f>
        <v>86.765962443434</v>
      </c>
      <c r="Q9" s="7" t="str">
        <f aca="false">IF(J9&gt;=Assumptions!$B$26,"High",IF(J9&gt;=Assumptions!$B$27,"Mid","Low"))</f>
        <v>Mid</v>
      </c>
      <c r="R9" s="7" t="str">
        <f aca="false">IF(P9&gt;=Assumptions!$B$28,"High",IF(P9&gt;=Assumptions!$B$29,"Mid","Low"))</f>
        <v>High</v>
      </c>
      <c r="S9" s="7" t="str">
        <f aca="false">INDEX(Assumptions!$B$33:$B$41,MATCH(Q9&amp;"|"&amp;R9,Assumptions!$A$33:$A$41,0))</f>
        <v>Engaged Builders</v>
      </c>
      <c r="T9" s="7" t="n">
        <f aca="false">IF(ISNUMBER(Data_Clean!V9),J9*Data_Clean!V9,0)</f>
        <v>12.763420096</v>
      </c>
    </row>
    <row r="10" customFormat="false" ht="15" hidden="false" customHeight="false" outlineLevel="0" collapsed="false">
      <c r="A10" s="15" t="str">
        <f aca="false">Data_Clean!A10</f>
        <v>CX100006</v>
      </c>
      <c r="B10" s="14" t="n">
        <f aca="false">Data_Clean!G10*Assumptions!$B$5</f>
        <v>9.09725</v>
      </c>
      <c r="C10" s="14" t="n">
        <f aca="false">IF(Data_Clean!H10="",0,Data_Clean!H10)*Assumptions!$B$6</f>
        <v>0</v>
      </c>
      <c r="D10" s="14" t="n">
        <f aca="false">Data_Clean!I10*Assumptions!$B$7</f>
        <v>0</v>
      </c>
      <c r="E10" s="14" t="n">
        <f aca="false">Data_Clean!J10*Assumptions!$B$8</f>
        <v>0</v>
      </c>
      <c r="F10" s="14" t="n">
        <f aca="false">Data_Clean!K10*Assumptions!$B$9</f>
        <v>0</v>
      </c>
      <c r="G10" s="14" t="n">
        <f aca="false">Data_Clean!L10*Assumptions!$B$10</f>
        <v>0</v>
      </c>
      <c r="H10" s="14" t="n">
        <f aca="false">IF(OR(Data_Clean!M10="",Data_Clean!N10=""),0,Data_Clean!M10*Data_Clean!N10/100)*Assumptions!$B$13*Assumptions!$B$11</f>
        <v>0</v>
      </c>
      <c r="I10" s="14" t="n">
        <f aca="false">Data_Clean!O10*4*Assumptions!$B$12</f>
        <v>0</v>
      </c>
      <c r="J10" s="14" t="n">
        <f aca="false">SUM(B10:I10)</f>
        <v>9.09725</v>
      </c>
      <c r="K10" s="16" t="n">
        <f aca="false">IF(Data_Clean!P10="","",Assumptions!$B$15*0.5^(Data_Clean!P10/Assumptions!$B$20))</f>
        <v>0.0197805167895731</v>
      </c>
      <c r="L10" s="16" t="n">
        <f aca="false">Assumptions!$B$16*MIN(1,LN(1+Data_Clean!Q10)/LN(1+Assumptions!$B$21))</f>
        <v>0</v>
      </c>
      <c r="M10" s="16" t="n">
        <f aca="false">Assumptions!$B$17*(0.6*MIN(1,Data_Clean!R10/Assumptions!$B$22)+0.4*IF(Data_Clean!S10="",0,Data_Clean!S10))</f>
        <v>0</v>
      </c>
      <c r="N10" s="16" t="n">
        <f aca="false">Assumptions!$B$18*MIN(1,(Data_Clean!F10-1)/Assumptions!$B$23)</f>
        <v>5</v>
      </c>
      <c r="O10" s="16" t="n">
        <f aca="false">Assumptions!$B$19*(0.4*IF(Data_Clean!E10="",0,MIN(1,Data_Clean!E10/12/Assumptions!$B$24))+0.35*IF(Data_Clean!D10="Y",1,0)+0.25*(1-MIN(Data_Clean!T10,3)/3))/IF(Data_Clean!E10="",0.6,1)</f>
        <v>15</v>
      </c>
      <c r="P10" s="16" t="n">
        <f aca="false">SUM(K10:O10)/(Assumptions!$D$5-IF(K10="",Assumptions!$B$15,0))*100</f>
        <v>20.0197805167896</v>
      </c>
      <c r="Q10" s="7" t="str">
        <f aca="false">IF(J10&gt;=Assumptions!$B$26,"High",IF(J10&gt;=Assumptions!$B$27,"Mid","Low"))</f>
        <v>Low</v>
      </c>
      <c r="R10" s="7" t="str">
        <f aca="false">IF(P10&gt;=Assumptions!$B$28,"High",IF(P10&gt;=Assumptions!$B$29,"Mid","Low"))</f>
        <v>Low</v>
      </c>
      <c r="S10" s="7" t="str">
        <f aca="false">INDEX(Assumptions!$B$33:$B$41,MATCH(Q10&amp;"|"&amp;R10,Assumptions!$A$33:$A$41,0))</f>
        <v>Dormant &amp; Low Value</v>
      </c>
      <c r="T10" s="7" t="n">
        <f aca="false">IF(ISNUMBER(Data_Clean!V10),J10*Data_Clean!V10,0)</f>
        <v>0.97340575</v>
      </c>
    </row>
    <row r="11" customFormat="false" ht="15" hidden="false" customHeight="false" outlineLevel="0" collapsed="false">
      <c r="A11" s="15" t="str">
        <f aca="false">Data_Clean!A11</f>
        <v>CX100007</v>
      </c>
      <c r="B11" s="14" t="n">
        <f aca="false">Data_Clean!G11*Assumptions!$B$5</f>
        <v>496.3725</v>
      </c>
      <c r="C11" s="14" t="n">
        <f aca="false">IF(Data_Clean!H11="",0,Data_Clean!H11)*Assumptions!$B$6</f>
        <v>172.65708</v>
      </c>
      <c r="D11" s="14" t="n">
        <f aca="false">Data_Clean!I11*Assumptions!$B$7</f>
        <v>0</v>
      </c>
      <c r="E11" s="14" t="n">
        <f aca="false">Data_Clean!J11*Assumptions!$B$8</f>
        <v>0</v>
      </c>
      <c r="F11" s="14" t="n">
        <f aca="false">Data_Clean!K11*Assumptions!$B$9</f>
        <v>1830.4</v>
      </c>
      <c r="G11" s="14" t="n">
        <f aca="false">Data_Clean!L11*Assumptions!$B$10</f>
        <v>0</v>
      </c>
      <c r="H11" s="14" t="n">
        <f aca="false">IF(OR(Data_Clean!M11="",Data_Clean!N11=""),0,Data_Clean!M11*Data_Clean!N11/100)*Assumptions!$B$13*Assumptions!$B$11</f>
        <v>0</v>
      </c>
      <c r="I11" s="14" t="n">
        <f aca="false">Data_Clean!O11*4*Assumptions!$B$12</f>
        <v>0</v>
      </c>
      <c r="J11" s="14" t="n">
        <f aca="false">SUM(B11:I11)</f>
        <v>2499.42958</v>
      </c>
      <c r="K11" s="16" t="n">
        <f aca="false">IF(Data_Clean!P11="","",Assumptions!$B$15*0.5^(Data_Clean!P11/Assumptions!$B$20))</f>
        <v>26.7269615442102</v>
      </c>
      <c r="L11" s="16" t="n">
        <f aca="false">Assumptions!$B$16*MIN(1,LN(1+Data_Clean!Q11)/LN(1+Assumptions!$B$21))</f>
        <v>12.6966447294858</v>
      </c>
      <c r="M11" s="16" t="n">
        <f aca="false">Assumptions!$B$17*(0.6*MIN(1,Data_Clean!R11/Assumptions!$B$22)+0.4*IF(Data_Clean!S11="",0,Data_Clean!S11))</f>
        <v>9.828</v>
      </c>
      <c r="N11" s="16" t="n">
        <f aca="false">Assumptions!$B$18*MIN(1,(Data_Clean!F11-1)/Assumptions!$B$23)</f>
        <v>10</v>
      </c>
      <c r="O11" s="16" t="n">
        <f aca="false">Assumptions!$B$19*(0.4*IF(Data_Clean!E11="",0,MIN(1,Data_Clean!E11/12/Assumptions!$B$24))+0.35*IF(Data_Clean!D11="Y",1,0)+0.25*(1-MIN(Data_Clean!T11,3)/3))/IF(Data_Clean!E11="",0.6,1)</f>
        <v>8.5</v>
      </c>
      <c r="P11" s="16" t="n">
        <f aca="false">SUM(K11:O11)/(Assumptions!$D$5-IF(K11="",Assumptions!$B$15,0))*100</f>
        <v>67.7516062736959</v>
      </c>
      <c r="Q11" s="7" t="str">
        <f aca="false">IF(J11&gt;=Assumptions!$B$26,"High",IF(J11&gt;=Assumptions!$B$27,"Mid","Low"))</f>
        <v>High</v>
      </c>
      <c r="R11" s="7" t="str">
        <f aca="false">IF(P11&gt;=Assumptions!$B$28,"High",IF(P11&gt;=Assumptions!$B$29,"Mid","Low"))</f>
        <v>Mid</v>
      </c>
      <c r="S11" s="7" t="str">
        <f aca="false">INDEX(Assumptions!$B$33:$B$41,MATCH(Q11&amp;"|"&amp;R11,Assumptions!$A$33:$A$41,0))</f>
        <v>Established Core</v>
      </c>
      <c r="T11" s="7" t="n">
        <f aca="false">IF(ISNUMBER(Data_Clean!V11),J11*Data_Clean!V11,0)</f>
        <v>501.385573748</v>
      </c>
    </row>
    <row r="12" customFormat="false" ht="15" hidden="false" customHeight="false" outlineLevel="0" collapsed="false">
      <c r="A12" s="15" t="str">
        <f aca="false">Data_Clean!A12</f>
        <v>CX100008</v>
      </c>
      <c r="B12" s="14" t="n">
        <f aca="false">Data_Clean!G12*Assumptions!$B$5</f>
        <v>114.78425</v>
      </c>
      <c r="C12" s="14" t="n">
        <f aca="false">IF(Data_Clean!H12="",0,Data_Clean!H12)*Assumptions!$B$6</f>
        <v>116.05416</v>
      </c>
      <c r="D12" s="14" t="n">
        <f aca="false">Data_Clean!I12*Assumptions!$B$7</f>
        <v>381.6</v>
      </c>
      <c r="E12" s="14" t="n">
        <f aca="false">Data_Clean!J12*Assumptions!$B$8</f>
        <v>261.077625</v>
      </c>
      <c r="F12" s="14" t="n">
        <f aca="false">Data_Clean!K12*Assumptions!$B$9</f>
        <v>1371.7</v>
      </c>
      <c r="G12" s="14" t="n">
        <f aca="false">Data_Clean!L12*Assumptions!$B$10</f>
        <v>0</v>
      </c>
      <c r="H12" s="14" t="n">
        <f aca="false">IF(OR(Data_Clean!M12="",Data_Clean!N12=""),0,Data_Clean!M12*Data_Clean!N12/100)*Assumptions!$B$13*Assumptions!$B$11</f>
        <v>151.872</v>
      </c>
      <c r="I12" s="14" t="n">
        <f aca="false">Data_Clean!O12*4*Assumptions!$B$12</f>
        <v>37.1136</v>
      </c>
      <c r="J12" s="14" t="n">
        <f aca="false">SUM(B12:I12)</f>
        <v>2434.201635</v>
      </c>
      <c r="K12" s="16" t="n">
        <f aca="false">IF(Data_Clean!P12="","",Assumptions!$B$15*0.5^(Data_Clean!P12/Assumptions!$B$20))</f>
        <v>26.7269615442102</v>
      </c>
      <c r="L12" s="16" t="n">
        <f aca="false">Assumptions!$B$16*MIN(1,LN(1+Data_Clean!Q12)/LN(1+Assumptions!$B$21))</f>
        <v>15.5872929926646</v>
      </c>
      <c r="M12" s="16" t="n">
        <f aca="false">Assumptions!$B$17*(0.6*MIN(1,Data_Clean!R12/Assumptions!$B$22)+0.4*IF(Data_Clean!S12="",0,Data_Clean!S12))</f>
        <v>3.546</v>
      </c>
      <c r="N12" s="16" t="n">
        <f aca="false">Assumptions!$B$18*MIN(1,(Data_Clean!F12-1)/Assumptions!$B$23)</f>
        <v>20</v>
      </c>
      <c r="O12" s="16" t="n">
        <f aca="false">Assumptions!$B$19*(0.4*IF(Data_Clean!E12="",0,MIN(1,Data_Clean!E12/12/Assumptions!$B$24))+0.35*IF(Data_Clean!D12="Y",1,0)+0.25*(1-MIN(Data_Clean!T12,3)/3))/IF(Data_Clean!E12="",0.6,1)</f>
        <v>15</v>
      </c>
      <c r="P12" s="16" t="n">
        <f aca="false">SUM(K12:O12)/(Assumptions!$D$5-IF(K12="",Assumptions!$B$15,0))*100</f>
        <v>80.8602545368748</v>
      </c>
      <c r="Q12" s="7" t="str">
        <f aca="false">IF(J12&gt;=Assumptions!$B$26,"High",IF(J12&gt;=Assumptions!$B$27,"Mid","Low"))</f>
        <v>High</v>
      </c>
      <c r="R12" s="7" t="str">
        <f aca="false">IF(P12&gt;=Assumptions!$B$28,"High",IF(P12&gt;=Assumptions!$B$29,"Mid","Low"))</f>
        <v>High</v>
      </c>
      <c r="S12" s="7" t="str">
        <f aca="false">INDEX(Assumptions!$B$33:$B$41,MATCH(Q12&amp;"|"&amp;R12,Assumptions!$A$33:$A$41,0))</f>
        <v>Premier Advocates</v>
      </c>
      <c r="T12" s="7" t="n">
        <f aca="false">IF(ISNUMBER(Data_Clean!V12),J12*Data_Clean!V12,0)</f>
        <v>32.131461582</v>
      </c>
    </row>
    <row r="13" customFormat="false" ht="15" hidden="false" customHeight="false" outlineLevel="0" collapsed="false">
      <c r="A13" s="15" t="str">
        <f aca="false">Data_Clean!A13</f>
        <v>CX100009</v>
      </c>
      <c r="B13" s="14" t="n">
        <f aca="false">Data_Clean!G13*Assumptions!$B$5</f>
        <v>48.5505</v>
      </c>
      <c r="C13" s="14" t="n">
        <f aca="false">IF(Data_Clean!H13="",0,Data_Clean!H13)*Assumptions!$B$6</f>
        <v>50.2524</v>
      </c>
      <c r="D13" s="14" t="n">
        <f aca="false">Data_Clean!I13*Assumptions!$B$7</f>
        <v>96</v>
      </c>
      <c r="E13" s="14" t="n">
        <f aca="false">Data_Clean!J13*Assumptions!$B$8</f>
        <v>0</v>
      </c>
      <c r="F13" s="14" t="n">
        <f aca="false">Data_Clean!K13*Assumptions!$B$9</f>
        <v>0</v>
      </c>
      <c r="G13" s="14" t="n">
        <f aca="false">Data_Clean!L13*Assumptions!$B$10</f>
        <v>0</v>
      </c>
      <c r="H13" s="14" t="n">
        <f aca="false">IF(OR(Data_Clean!M13="",Data_Clean!N13=""),0,Data_Clean!M13*Data_Clean!N13/100)*Assumptions!$B$13*Assumptions!$B$11</f>
        <v>34.68</v>
      </c>
      <c r="I13" s="14" t="n">
        <f aca="false">Data_Clean!O13*4*Assumptions!$B$12</f>
        <v>10.20528</v>
      </c>
      <c r="J13" s="14" t="n">
        <f aca="false">SUM(B13:I13)</f>
        <v>239.68818</v>
      </c>
      <c r="K13" s="16" t="n">
        <f aca="false">IF(Data_Clean!P13="","",Assumptions!$B$15*0.5^(Data_Clean!P13/Assumptions!$B$20))</f>
        <v>19.7926186615934</v>
      </c>
      <c r="L13" s="16" t="n">
        <f aca="false">Assumptions!$B$16*MIN(1,LN(1+Data_Clean!Q13)/LN(1+Assumptions!$B$21))</f>
        <v>13.8963721559302</v>
      </c>
      <c r="M13" s="16" t="n">
        <f aca="false">Assumptions!$B$17*(0.6*MIN(1,Data_Clean!R13/Assumptions!$B$22)+0.4*IF(Data_Clean!S13="",0,Data_Clean!S13))</f>
        <v>6.15</v>
      </c>
      <c r="N13" s="16" t="n">
        <f aca="false">Assumptions!$B$18*MIN(1,(Data_Clean!F13-1)/Assumptions!$B$23)</f>
        <v>15</v>
      </c>
      <c r="O13" s="16" t="n">
        <f aca="false">Assumptions!$B$19*(0.4*IF(Data_Clean!E13="",0,MIN(1,Data_Clean!E13/12/Assumptions!$B$24))+0.35*IF(Data_Clean!D13="Y",1,0)+0.25*(1-MIN(Data_Clean!T13,3)/3))/IF(Data_Clean!E13="",0.6,1)</f>
        <v>5.35</v>
      </c>
      <c r="P13" s="16" t="n">
        <f aca="false">SUM(K13:O13)/(Assumptions!$D$5-IF(K13="",Assumptions!$B$15,0))*100</f>
        <v>60.1889908175237</v>
      </c>
      <c r="Q13" s="7" t="str">
        <f aca="false">IF(J13&gt;=Assumptions!$B$26,"High",IF(J13&gt;=Assumptions!$B$27,"Mid","Low"))</f>
        <v>Low</v>
      </c>
      <c r="R13" s="7" t="str">
        <f aca="false">IF(P13&gt;=Assumptions!$B$28,"High",IF(P13&gt;=Assumptions!$B$29,"Mid","Low"))</f>
        <v>Mid</v>
      </c>
      <c r="S13" s="7" t="str">
        <f aca="false">INDEX(Assumptions!$B$33:$B$41,MATCH(Q13&amp;"|"&amp;R13,Assumptions!$A$33:$A$41,0))</f>
        <v>Light Touch</v>
      </c>
      <c r="T13" s="7" t="n">
        <f aca="false">IF(ISNUMBER(Data_Clean!V13),J13*Data_Clean!V13,0)</f>
        <v>10.042934742</v>
      </c>
    </row>
    <row r="14" customFormat="false" ht="15" hidden="false" customHeight="false" outlineLevel="0" collapsed="false">
      <c r="A14" s="15" t="str">
        <f aca="false">Data_Clean!A14</f>
        <v>CX100010</v>
      </c>
      <c r="B14" s="14" t="n">
        <f aca="false">Data_Clean!G14*Assumptions!$B$5</f>
        <v>245.276</v>
      </c>
      <c r="C14" s="14" t="n">
        <f aca="false">IF(Data_Clean!H14="",0,Data_Clean!H14)*Assumptions!$B$6</f>
        <v>0</v>
      </c>
      <c r="D14" s="14" t="n">
        <f aca="false">Data_Clean!I14*Assumptions!$B$7</f>
        <v>0</v>
      </c>
      <c r="E14" s="14" t="n">
        <f aca="false">Data_Clean!J14*Assumptions!$B$8</f>
        <v>0</v>
      </c>
      <c r="F14" s="14" t="n">
        <f aca="false">Data_Clean!K14*Assumptions!$B$9</f>
        <v>0</v>
      </c>
      <c r="G14" s="14" t="n">
        <f aca="false">Data_Clean!L14*Assumptions!$B$10</f>
        <v>867.6</v>
      </c>
      <c r="H14" s="14" t="n">
        <f aca="false">IF(OR(Data_Clean!M14="",Data_Clean!N14=""),0,Data_Clean!M14*Data_Clean!N14/100)*Assumptions!$B$13*Assumptions!$B$11</f>
        <v>222.312</v>
      </c>
      <c r="I14" s="14" t="n">
        <f aca="false">Data_Clean!O14*4*Assumptions!$B$12</f>
        <v>22.43424</v>
      </c>
      <c r="J14" s="14" t="n">
        <f aca="false">SUM(B14:I14)</f>
        <v>1357.62224</v>
      </c>
      <c r="K14" s="16" t="n">
        <f aca="false">IF(Data_Clean!P14="","",Assumptions!$B$15*0.5^(Data_Clean!P14/Assumptions!$B$20))</f>
        <v>17.6332185942541</v>
      </c>
      <c r="L14" s="16" t="n">
        <f aca="false">Assumptions!$B$16*MIN(1,LN(1+Data_Clean!Q14)/LN(1+Assumptions!$B$21))</f>
        <v>13.7447072997398</v>
      </c>
      <c r="M14" s="16" t="n">
        <f aca="false">Assumptions!$B$17*(0.6*MIN(1,Data_Clean!R14/Assumptions!$B$22)+0.4*IF(Data_Clean!S14="",0,Data_Clean!S14))</f>
        <v>7.464</v>
      </c>
      <c r="N14" s="16" t="n">
        <f aca="false">Assumptions!$B$18*MIN(1,(Data_Clean!F14-1)/Assumptions!$B$23)</f>
        <v>15</v>
      </c>
      <c r="O14" s="16" t="n">
        <f aca="false">Assumptions!$B$19*(0.4*IF(Data_Clean!E14="",0,MIN(1,Data_Clean!E14/12/Assumptions!$B$24))+0.35*IF(Data_Clean!D14="Y",1,0)+0.25*(1-MIN(Data_Clean!T14,3)/3))/IF(Data_Clean!E14="",0.6,1)</f>
        <v>13.7</v>
      </c>
      <c r="P14" s="16" t="n">
        <f aca="false">SUM(K14:O14)/(Assumptions!$D$5-IF(K14="",Assumptions!$B$15,0))*100</f>
        <v>67.5419258939939</v>
      </c>
      <c r="Q14" s="7" t="str">
        <f aca="false">IF(J14&gt;=Assumptions!$B$26,"High",IF(J14&gt;=Assumptions!$B$27,"Mid","Low"))</f>
        <v>Mid</v>
      </c>
      <c r="R14" s="7" t="str">
        <f aca="false">IF(P14&gt;=Assumptions!$B$28,"High",IF(P14&gt;=Assumptions!$B$29,"Mid","Low"))</f>
        <v>Mid</v>
      </c>
      <c r="S14" s="7" t="str">
        <f aca="false">INDEX(Assumptions!$B$33:$B$41,MATCH(Q14&amp;"|"&amp;R14,Assumptions!$A$33:$A$41,0))</f>
        <v>Established Core</v>
      </c>
      <c r="T14" s="7" t="n">
        <f aca="false">IF(ISNUMBER(Data_Clean!V14),J14*Data_Clean!V14,0)</f>
        <v>26.202109232</v>
      </c>
    </row>
    <row r="15" customFormat="false" ht="15" hidden="false" customHeight="false" outlineLevel="0" collapsed="false">
      <c r="A15" s="15" t="str">
        <f aca="false">Data_Clean!A15</f>
        <v>CX100011</v>
      </c>
      <c r="B15" s="14" t="n">
        <f aca="false">Data_Clean!G15*Assumptions!$B$5</f>
        <v>155.31</v>
      </c>
      <c r="C15" s="14" t="n">
        <f aca="false">IF(Data_Clean!H15="",0,Data_Clean!H15)*Assumptions!$B$6</f>
        <v>716.64732</v>
      </c>
      <c r="D15" s="14" t="n">
        <f aca="false">Data_Clean!I15*Assumptions!$B$7</f>
        <v>0</v>
      </c>
      <c r="E15" s="14" t="n">
        <f aca="false">Data_Clean!J15*Assumptions!$B$8</f>
        <v>0</v>
      </c>
      <c r="F15" s="14" t="n">
        <f aca="false">Data_Clean!K15*Assumptions!$B$9</f>
        <v>2619.1</v>
      </c>
      <c r="G15" s="14" t="n">
        <f aca="false">Data_Clean!L15*Assumptions!$B$10</f>
        <v>0</v>
      </c>
      <c r="H15" s="14" t="n">
        <f aca="false">IF(OR(Data_Clean!M15="",Data_Clean!N15=""),0,Data_Clean!M15*Data_Clean!N15/100)*Assumptions!$B$13*Assumptions!$B$11</f>
        <v>657.12</v>
      </c>
      <c r="I15" s="14" t="n">
        <f aca="false">Data_Clean!O15*4*Assumptions!$B$12</f>
        <v>25.31904</v>
      </c>
      <c r="J15" s="14" t="n">
        <f aca="false">SUM(B15:I15)</f>
        <v>4173.49636</v>
      </c>
      <c r="K15" s="16" t="n">
        <f aca="false">IF(Data_Clean!P15="","",Assumptions!$B$15*0.5^(Data_Clean!P15/Assumptions!$B$20))</f>
        <v>3.83765209498791</v>
      </c>
      <c r="L15" s="16" t="n">
        <f aca="false">Assumptions!$B$16*MIN(1,LN(1+Data_Clean!Q15)/LN(1+Assumptions!$B$21))</f>
        <v>13.0760265116583</v>
      </c>
      <c r="M15" s="16" t="n">
        <f aca="false">Assumptions!$B$17*(0.6*MIN(1,Data_Clean!R15/Assumptions!$B$22)+0.4*IF(Data_Clean!S15="",0,Data_Clean!S15))</f>
        <v>8.112</v>
      </c>
      <c r="N15" s="16" t="n">
        <f aca="false">Assumptions!$B$18*MIN(1,(Data_Clean!F15-1)/Assumptions!$B$23)</f>
        <v>15</v>
      </c>
      <c r="O15" s="16" t="n">
        <f aca="false">Assumptions!$B$19*(0.4*IF(Data_Clean!E15="",0,MIN(1,Data_Clean!E15/12/Assumptions!$B$24))+0.35*IF(Data_Clean!D15="Y",1,0)+0.25*(1-MIN(Data_Clean!T15,3)/3))/IF(Data_Clean!E15="",0.6,1)</f>
        <v>12.25</v>
      </c>
      <c r="P15" s="16" t="n">
        <f aca="false">SUM(K15:O15)/(Assumptions!$D$5-IF(K15="",Assumptions!$B$15,0))*100</f>
        <v>52.2756786066462</v>
      </c>
      <c r="Q15" s="7" t="str">
        <f aca="false">IF(J15&gt;=Assumptions!$B$26,"High",IF(J15&gt;=Assumptions!$B$27,"Mid","Low"))</f>
        <v>High</v>
      </c>
      <c r="R15" s="7" t="str">
        <f aca="false">IF(P15&gt;=Assumptions!$B$28,"High",IF(P15&gt;=Assumptions!$B$29,"Mid","Low"))</f>
        <v>Mid</v>
      </c>
      <c r="S15" s="7" t="str">
        <f aca="false">INDEX(Assumptions!$B$33:$B$41,MATCH(Q15&amp;"|"&amp;R15,Assumptions!$A$33:$A$41,0))</f>
        <v>Established Core</v>
      </c>
      <c r="T15" s="7" t="n">
        <f aca="false">IF(ISNUMBER(Data_Clean!V15),J15*Data_Clean!V15,0)</f>
        <v>122.283443348</v>
      </c>
    </row>
    <row r="16" customFormat="false" ht="15" hidden="false" customHeight="false" outlineLevel="0" collapsed="false">
      <c r="A16" s="15" t="str">
        <f aca="false">Data_Clean!A16</f>
        <v>CX100012</v>
      </c>
      <c r="B16" s="14" t="n">
        <f aca="false">Data_Clean!G16*Assumptions!$B$5</f>
        <v>25.41475</v>
      </c>
      <c r="C16" s="14" t="n">
        <f aca="false">IF(Data_Clean!H16="",0,Data_Clean!H16)*Assumptions!$B$6</f>
        <v>0</v>
      </c>
      <c r="D16" s="14" t="n">
        <f aca="false">Data_Clean!I16*Assumptions!$B$7</f>
        <v>0</v>
      </c>
      <c r="E16" s="14" t="n">
        <f aca="false">Data_Clean!J16*Assumptions!$B$8</f>
        <v>0</v>
      </c>
      <c r="F16" s="14" t="n">
        <f aca="false">Data_Clean!K16*Assumptions!$B$9</f>
        <v>0</v>
      </c>
      <c r="G16" s="14" t="n">
        <f aca="false">Data_Clean!L16*Assumptions!$B$10</f>
        <v>0</v>
      </c>
      <c r="H16" s="14" t="n">
        <f aca="false">IF(OR(Data_Clean!M16="",Data_Clean!N16=""),0,Data_Clean!M16*Data_Clean!N16/100)*Assumptions!$B$13*Assumptions!$B$11</f>
        <v>45.36</v>
      </c>
      <c r="I16" s="14" t="n">
        <f aca="false">Data_Clean!O16*4*Assumptions!$B$12</f>
        <v>1.42512</v>
      </c>
      <c r="J16" s="14" t="n">
        <f aca="false">SUM(B16:I16)</f>
        <v>72.19987</v>
      </c>
      <c r="K16" s="16" t="n">
        <f aca="false">IF(Data_Clean!P16="","",Assumptions!$B$15*0.5^(Data_Clean!P16/Assumptions!$B$20))</f>
        <v>30</v>
      </c>
      <c r="L16" s="16" t="n">
        <f aca="false">Assumptions!$B$16*MIN(1,LN(1+Data_Clean!Q16)/LN(1+Assumptions!$B$21))</f>
        <v>11.8154173628685</v>
      </c>
      <c r="M16" s="16" t="n">
        <f aca="false">Assumptions!$B$17*(0.6*MIN(1,Data_Clean!R16/Assumptions!$B$22)+0.4*IF(Data_Clean!S16="",0,Data_Clean!S16))</f>
        <v>8.268</v>
      </c>
      <c r="N16" s="16" t="n">
        <f aca="false">Assumptions!$B$18*MIN(1,(Data_Clean!F16-1)/Assumptions!$B$23)</f>
        <v>5</v>
      </c>
      <c r="O16" s="16" t="n">
        <f aca="false">Assumptions!$B$19*(0.4*IF(Data_Clean!E16="",0,MIN(1,Data_Clean!E16/12/Assumptions!$B$24))+0.35*IF(Data_Clean!D16="Y",1,0)+0.25*(1-MIN(Data_Clean!T16,3)/3))/IF(Data_Clean!E16="",0.6,1)</f>
        <v>3.9</v>
      </c>
      <c r="P16" s="16" t="n">
        <f aca="false">SUM(K16:O16)/(Assumptions!$D$5-IF(K16="",Assumptions!$B$15,0))*100</f>
        <v>58.9834173628685</v>
      </c>
      <c r="Q16" s="7" t="str">
        <f aca="false">IF(J16&gt;=Assumptions!$B$26,"High",IF(J16&gt;=Assumptions!$B$27,"Mid","Low"))</f>
        <v>Low</v>
      </c>
      <c r="R16" s="7" t="str">
        <f aca="false">IF(P16&gt;=Assumptions!$B$28,"High",IF(P16&gt;=Assumptions!$B$29,"Mid","Low"))</f>
        <v>Mid</v>
      </c>
      <c r="S16" s="7" t="str">
        <f aca="false">INDEX(Assumptions!$B$33:$B$41,MATCH(Q16&amp;"|"&amp;R16,Assumptions!$A$33:$A$41,0))</f>
        <v>Light Touch</v>
      </c>
      <c r="T16" s="7" t="n">
        <f aca="false">IF(ISNUMBER(Data_Clean!V16),J16*Data_Clean!V16,0)</f>
        <v>5.934829314</v>
      </c>
    </row>
    <row r="17" customFormat="false" ht="15" hidden="false" customHeight="false" outlineLevel="0" collapsed="false">
      <c r="A17" s="15" t="str">
        <f aca="false">Data_Clean!A17</f>
        <v>CX100013</v>
      </c>
      <c r="B17" s="14" t="n">
        <f aca="false">Data_Clean!G17*Assumptions!$B$5</f>
        <v>51.43025</v>
      </c>
      <c r="C17" s="14" t="n">
        <f aca="false">IF(Data_Clean!H17="",0,Data_Clean!H17)*Assumptions!$B$6</f>
        <v>233.5224</v>
      </c>
      <c r="D17" s="14" t="n">
        <f aca="false">Data_Clean!I17*Assumptions!$B$7</f>
        <v>0</v>
      </c>
      <c r="E17" s="14" t="n">
        <f aca="false">Data_Clean!J17*Assumptions!$B$8</f>
        <v>144.6978</v>
      </c>
      <c r="F17" s="14" t="n">
        <f aca="false">Data_Clean!K17*Assumptions!$B$9</f>
        <v>0</v>
      </c>
      <c r="G17" s="14" t="n">
        <f aca="false">Data_Clean!L17*Assumptions!$B$10</f>
        <v>0</v>
      </c>
      <c r="H17" s="14" t="n">
        <f aca="false">IF(OR(Data_Clean!M17="",Data_Clean!N17=""),0,Data_Clean!M17*Data_Clean!N17/100)*Assumptions!$B$13*Assumptions!$B$11</f>
        <v>42.636</v>
      </c>
      <c r="I17" s="14" t="n">
        <f aca="false">Data_Clean!O17*4*Assumptions!$B$12</f>
        <v>6.71184</v>
      </c>
      <c r="J17" s="14" t="n">
        <f aca="false">SUM(B17:I17)</f>
        <v>478.99829</v>
      </c>
      <c r="K17" s="16" t="n">
        <f aca="false">IF(Data_Clean!P17="","",Assumptions!$B$15*0.5^(Data_Clean!P17/Assumptions!$B$20))</f>
        <v>23.267171427506</v>
      </c>
      <c r="L17" s="16" t="n">
        <f aca="false">Assumptions!$B$16*MIN(1,LN(1+Data_Clean!Q17)/LN(1+Assumptions!$B$21))</f>
        <v>15.5872929926646</v>
      </c>
      <c r="M17" s="16" t="n">
        <f aca="false">Assumptions!$B$17*(0.6*MIN(1,Data_Clean!R17/Assumptions!$B$22)+0.4*IF(Data_Clean!S17="",0,Data_Clean!S17))</f>
        <v>2.124</v>
      </c>
      <c r="N17" s="16" t="n">
        <f aca="false">Assumptions!$B$18*MIN(1,(Data_Clean!F17-1)/Assumptions!$B$23)</f>
        <v>20</v>
      </c>
      <c r="O17" s="16" t="n">
        <f aca="false">Assumptions!$B$19*(0.4*IF(Data_Clean!E17="",0,MIN(1,Data_Clean!E17/12/Assumptions!$B$24))+0.35*IF(Data_Clean!D17="Y",1,0)+0.25*(1-MIN(Data_Clean!T17,3)/3))/IF(Data_Clean!E17="",0.6,1)</f>
        <v>9.75</v>
      </c>
      <c r="P17" s="16" t="n">
        <f aca="false">SUM(K17:O17)/(Assumptions!$D$5-IF(K17="",Assumptions!$B$15,0))*100</f>
        <v>70.7284644201707</v>
      </c>
      <c r="Q17" s="7" t="str">
        <f aca="false">IF(J17&gt;=Assumptions!$B$26,"High",IF(J17&gt;=Assumptions!$B$27,"Mid","Low"))</f>
        <v>Mid</v>
      </c>
      <c r="R17" s="7" t="str">
        <f aca="false">IF(P17&gt;=Assumptions!$B$28,"High",IF(P17&gt;=Assumptions!$B$29,"Mid","Low"))</f>
        <v>High</v>
      </c>
      <c r="S17" s="7" t="str">
        <f aca="false">INDEX(Assumptions!$B$33:$B$41,MATCH(Q17&amp;"|"&amp;R17,Assumptions!$A$33:$A$41,0))</f>
        <v>Engaged Builders</v>
      </c>
      <c r="T17" s="7" t="n">
        <f aca="false">IF(ISNUMBER(Data_Clean!V17),J17*Data_Clean!V17,0)</f>
        <v>15.615344254</v>
      </c>
    </row>
    <row r="18" customFormat="false" ht="15" hidden="false" customHeight="false" outlineLevel="0" collapsed="false">
      <c r="A18" s="15" t="str">
        <f aca="false">Data_Clean!A18</f>
        <v>CX100014</v>
      </c>
      <c r="B18" s="14" t="n">
        <f aca="false">Data_Clean!G18*Assumptions!$B$5</f>
        <v>661.4585</v>
      </c>
      <c r="C18" s="14" t="n">
        <f aca="false">IF(Data_Clean!H18="",0,Data_Clean!H18)*Assumptions!$B$6</f>
        <v>352.3464</v>
      </c>
      <c r="D18" s="14" t="n">
        <f aca="false">Data_Clean!I18*Assumptions!$B$7</f>
        <v>0</v>
      </c>
      <c r="E18" s="14" t="n">
        <f aca="false">Data_Clean!J18*Assumptions!$B$8</f>
        <v>0</v>
      </c>
      <c r="F18" s="14" t="n">
        <f aca="false">Data_Clean!K18*Assumptions!$B$9</f>
        <v>4884</v>
      </c>
      <c r="G18" s="14" t="n">
        <f aca="false">Data_Clean!L18*Assumptions!$B$10</f>
        <v>0</v>
      </c>
      <c r="H18" s="14" t="n">
        <f aca="false">IF(OR(Data_Clean!M18="",Data_Clean!N18=""),0,Data_Clean!M18*Data_Clean!N18/100)*Assumptions!$B$13*Assumptions!$B$11</f>
        <v>0</v>
      </c>
      <c r="I18" s="14" t="n">
        <f aca="false">Data_Clean!O18*4*Assumptions!$B$12</f>
        <v>0</v>
      </c>
      <c r="J18" s="14" t="n">
        <f aca="false">SUM(B18:I18)</f>
        <v>5897.8049</v>
      </c>
      <c r="K18" s="16" t="n">
        <f aca="false">IF(Data_Clean!P18="","",Assumptions!$B$15*0.5^(Data_Clean!P18/Assumptions!$B$20))</f>
        <v>26.7269615442102</v>
      </c>
      <c r="L18" s="16" t="n">
        <f aca="false">Assumptions!$B$16*MIN(1,LN(1+Data_Clean!Q18)/LN(1+Assumptions!$B$21))</f>
        <v>18.9911417035579</v>
      </c>
      <c r="M18" s="16" t="n">
        <f aca="false">Assumptions!$B$17*(0.6*MIN(1,Data_Clean!R18/Assumptions!$B$22)+0.4*IF(Data_Clean!S18="",0,Data_Clean!S18))</f>
        <v>4.974</v>
      </c>
      <c r="N18" s="16" t="n">
        <f aca="false">Assumptions!$B$18*MIN(1,(Data_Clean!F18-1)/Assumptions!$B$23)</f>
        <v>10</v>
      </c>
      <c r="O18" s="16" t="n">
        <f aca="false">Assumptions!$B$19*(0.4*IF(Data_Clean!E18="",0,MIN(1,Data_Clean!E18/12/Assumptions!$B$24))+0.35*IF(Data_Clean!D18="Y",1,0)+0.25*(1-MIN(Data_Clean!T18,3)/3))/IF(Data_Clean!E18="",0.6,1)</f>
        <v>15</v>
      </c>
      <c r="P18" s="16" t="n">
        <f aca="false">SUM(K18:O18)/(Assumptions!$D$5-IF(K18="",Assumptions!$B$15,0))*100</f>
        <v>75.6921032477681</v>
      </c>
      <c r="Q18" s="7" t="str">
        <f aca="false">IF(J18&gt;=Assumptions!$B$26,"High",IF(J18&gt;=Assumptions!$B$27,"Mid","Low"))</f>
        <v>High</v>
      </c>
      <c r="R18" s="7" t="str">
        <f aca="false">IF(P18&gt;=Assumptions!$B$28,"High",IF(P18&gt;=Assumptions!$B$29,"Mid","Low"))</f>
        <v>High</v>
      </c>
      <c r="S18" s="7" t="str">
        <f aca="false">INDEX(Assumptions!$B$33:$B$41,MATCH(Q18&amp;"|"&amp;R18,Assumptions!$A$33:$A$41,0))</f>
        <v>Premier Advocates</v>
      </c>
      <c r="T18" s="7" t="n">
        <f aca="false">IF(ISNUMBER(Data_Clean!V18),J18*Data_Clean!V18,0)</f>
        <v>179.88304945</v>
      </c>
    </row>
    <row r="19" customFormat="false" ht="15" hidden="false" customHeight="false" outlineLevel="0" collapsed="false">
      <c r="A19" s="15" t="str">
        <f aca="false">Data_Clean!A19</f>
        <v>CX100015</v>
      </c>
      <c r="B19" s="14" t="n">
        <f aca="false">Data_Clean!G19*Assumptions!$B$5</f>
        <v>217.34075</v>
      </c>
      <c r="C19" s="14" t="n">
        <f aca="false">IF(Data_Clean!H19="",0,Data_Clean!H19)*Assumptions!$B$6</f>
        <v>132.61896</v>
      </c>
      <c r="D19" s="14" t="n">
        <f aca="false">Data_Clean!I19*Assumptions!$B$7</f>
        <v>0</v>
      </c>
      <c r="E19" s="14" t="n">
        <f aca="false">Data_Clean!J19*Assumptions!$B$8</f>
        <v>0</v>
      </c>
      <c r="F19" s="14" t="n">
        <f aca="false">Data_Clean!K19*Assumptions!$B$9</f>
        <v>0</v>
      </c>
      <c r="G19" s="14" t="n">
        <f aca="false">Data_Clean!L19*Assumptions!$B$10</f>
        <v>0</v>
      </c>
      <c r="H19" s="14" t="n">
        <f aca="false">IF(OR(Data_Clean!M19="",Data_Clean!N19=""),0,Data_Clean!M19*Data_Clean!N19/100)*Assumptions!$B$13*Assumptions!$B$11</f>
        <v>43.92</v>
      </c>
      <c r="I19" s="14" t="n">
        <f aca="false">Data_Clean!O19*4*Assumptions!$B$12</f>
        <v>17.5656</v>
      </c>
      <c r="J19" s="14" t="n">
        <f aca="false">SUM(B19:I19)</f>
        <v>411.44531</v>
      </c>
      <c r="K19" s="16" t="n">
        <f aca="false">IF(Data_Clean!P19="","",Assumptions!$B$15*0.5^(Data_Clean!P19/Assumptions!$B$20))</f>
        <v>21.7090385616057</v>
      </c>
      <c r="L19" s="16" t="n">
        <f aca="false">Assumptions!$B$16*MIN(1,LN(1+Data_Clean!Q19)/LN(1+Assumptions!$B$21))</f>
        <v>15.383822204249</v>
      </c>
      <c r="M19" s="16" t="n">
        <f aca="false">Assumptions!$B$17*(0.6*MIN(1,Data_Clean!R19/Assumptions!$B$22)+0.4*IF(Data_Clean!S19="",0,Data_Clean!S19))</f>
        <v>6.858</v>
      </c>
      <c r="N19" s="16" t="n">
        <f aca="false">Assumptions!$B$18*MIN(1,(Data_Clean!F19-1)/Assumptions!$B$23)</f>
        <v>10</v>
      </c>
      <c r="O19" s="16" t="n">
        <f aca="false">Assumptions!$B$19*(0.4*IF(Data_Clean!E19="",0,MIN(1,Data_Clean!E19/12/Assumptions!$B$24))+0.35*IF(Data_Clean!D19="Y",1,0)+0.25*(1-MIN(Data_Clean!T19,3)/3))/IF(Data_Clean!E19="",0.6,1)</f>
        <v>13.75</v>
      </c>
      <c r="P19" s="16" t="n">
        <f aca="false">SUM(K19:O19)/(Assumptions!$D$5-IF(K19="",Assumptions!$B$15,0))*100</f>
        <v>67.7008607658547</v>
      </c>
      <c r="Q19" s="7" t="str">
        <f aca="false">IF(J19&gt;=Assumptions!$B$26,"High",IF(J19&gt;=Assumptions!$B$27,"Mid","Low"))</f>
        <v>Mid</v>
      </c>
      <c r="R19" s="7" t="str">
        <f aca="false">IF(P19&gt;=Assumptions!$B$28,"High",IF(P19&gt;=Assumptions!$B$29,"Mid","Low"))</f>
        <v>Mid</v>
      </c>
      <c r="S19" s="7" t="str">
        <f aca="false">INDEX(Assumptions!$B$33:$B$41,MATCH(Q19&amp;"|"&amp;R19,Assumptions!$A$33:$A$41,0))</f>
        <v>Established Core</v>
      </c>
      <c r="T19" s="7" t="n">
        <f aca="false">IF(ISNUMBER(Data_Clean!V19),J19*Data_Clean!V19,0)</f>
        <v>29.541773258</v>
      </c>
    </row>
    <row r="20" customFormat="false" ht="15" hidden="false" customHeight="false" outlineLevel="0" collapsed="false">
      <c r="A20" s="15" t="str">
        <f aca="false">Data_Clean!A20</f>
        <v>CX100016</v>
      </c>
      <c r="B20" s="14" t="n">
        <f aca="false">Data_Clean!G20*Assumptions!$B$5</f>
        <v>229.20575</v>
      </c>
      <c r="C20" s="14" t="n">
        <f aca="false">IF(Data_Clean!H20="",0,Data_Clean!H20)*Assumptions!$B$6</f>
        <v>446.8518</v>
      </c>
      <c r="D20" s="14" t="n">
        <f aca="false">Data_Clean!I20*Assumptions!$B$7</f>
        <v>851.2</v>
      </c>
      <c r="E20" s="14" t="n">
        <f aca="false">Data_Clean!J20*Assumptions!$B$8</f>
        <v>2553.46155</v>
      </c>
      <c r="F20" s="14" t="n">
        <f aca="false">Data_Clean!K20*Assumptions!$B$9</f>
        <v>1821.6</v>
      </c>
      <c r="G20" s="14" t="n">
        <f aca="false">Data_Clean!L20*Assumptions!$B$10</f>
        <v>0</v>
      </c>
      <c r="H20" s="14" t="n">
        <f aca="false">IF(OR(Data_Clean!M20="",Data_Clean!N20=""),0,Data_Clean!M20*Data_Clean!N20/100)*Assumptions!$B$13*Assumptions!$B$11</f>
        <v>163.464</v>
      </c>
      <c r="I20" s="14" t="n">
        <f aca="false">Data_Clean!O20*4*Assumptions!$B$12</f>
        <v>40.35504</v>
      </c>
      <c r="J20" s="14" t="n">
        <f aca="false">SUM(B20:I20)</f>
        <v>6106.13814</v>
      </c>
      <c r="K20" s="16" t="n">
        <f aca="false">IF(Data_Clean!P20="","",Assumptions!$B$15*0.5^(Data_Clean!P20/Assumptions!$B$20))</f>
        <v>22.2164632842985</v>
      </c>
      <c r="L20" s="16" t="n">
        <f aca="false">Assumptions!$B$16*MIN(1,LN(1+Data_Clean!Q20)/LN(1+Assumptions!$B$21))</f>
        <v>13.2535138894499</v>
      </c>
      <c r="M20" s="16" t="n">
        <f aca="false">Assumptions!$B$17*(0.6*MIN(1,Data_Clean!R20/Assumptions!$B$22)+0.4*IF(Data_Clean!S20="",0,Data_Clean!S20))</f>
        <v>10.272</v>
      </c>
      <c r="N20" s="16" t="n">
        <f aca="false">Assumptions!$B$18*MIN(1,(Data_Clean!F20-1)/Assumptions!$B$23)</f>
        <v>20</v>
      </c>
      <c r="O20" s="16" t="n">
        <f aca="false">Assumptions!$B$19*(0.4*IF(Data_Clean!E20="",0,MIN(1,Data_Clean!E20/12/Assumptions!$B$24))+0.35*IF(Data_Clean!D20="Y",1,0)+0.25*(1-MIN(Data_Clean!T20,3)/3))/IF(Data_Clean!E20="",0.6,1)</f>
        <v>13.75</v>
      </c>
      <c r="P20" s="16" t="n">
        <f aca="false">SUM(K20:O20)/(Assumptions!$D$5-IF(K20="",Assumptions!$B$15,0))*100</f>
        <v>79.4919771737484</v>
      </c>
      <c r="Q20" s="7" t="str">
        <f aca="false">IF(J20&gt;=Assumptions!$B$26,"High",IF(J20&gt;=Assumptions!$B$27,"Mid","Low"))</f>
        <v>High</v>
      </c>
      <c r="R20" s="7" t="str">
        <f aca="false">IF(P20&gt;=Assumptions!$B$28,"High",IF(P20&gt;=Assumptions!$B$29,"Mid","Low"))</f>
        <v>High</v>
      </c>
      <c r="S20" s="7" t="str">
        <f aca="false">INDEX(Assumptions!$B$33:$B$41,MATCH(Q20&amp;"|"&amp;R20,Assumptions!$A$33:$A$41,0))</f>
        <v>Premier Advocates</v>
      </c>
      <c r="T20" s="7" t="n">
        <f aca="false">IF(ISNUMBER(Data_Clean!V20),J20*Data_Clean!V20,0)</f>
        <v>221.042200668</v>
      </c>
    </row>
    <row r="21" customFormat="false" ht="15" hidden="false" customHeight="false" outlineLevel="0" collapsed="false">
      <c r="A21" s="15" t="str">
        <f aca="false">Data_Clean!A21</f>
        <v>CX100017</v>
      </c>
      <c r="B21" s="14" t="n">
        <f aca="false">Data_Clean!G21*Assumptions!$B$5</f>
        <v>133.51675</v>
      </c>
      <c r="C21" s="14" t="n">
        <f aca="false">IF(Data_Clean!H21="",0,Data_Clean!H21)*Assumptions!$B$6</f>
        <v>650.43792</v>
      </c>
      <c r="D21" s="14" t="n">
        <f aca="false">Data_Clean!I21*Assumptions!$B$7</f>
        <v>0</v>
      </c>
      <c r="E21" s="14" t="n">
        <f aca="false">Data_Clean!J21*Assumptions!$B$8</f>
        <v>0</v>
      </c>
      <c r="F21" s="14" t="n">
        <f aca="false">Data_Clean!K21*Assumptions!$B$9</f>
        <v>0</v>
      </c>
      <c r="G21" s="14" t="n">
        <f aca="false">Data_Clean!L21*Assumptions!$B$10</f>
        <v>857.7</v>
      </c>
      <c r="H21" s="14" t="n">
        <f aca="false">IF(OR(Data_Clean!M21="",Data_Clean!N21=""),0,Data_Clean!M21*Data_Clean!N21/100)*Assumptions!$B$13*Assumptions!$B$11</f>
        <v>432.18</v>
      </c>
      <c r="I21" s="14" t="n">
        <f aca="false">Data_Clean!O21*4*Assumptions!$B$12</f>
        <v>12.24624</v>
      </c>
      <c r="J21" s="14" t="n">
        <f aca="false">SUM(B21:I21)</f>
        <v>2086.08091</v>
      </c>
      <c r="K21" s="16" t="n">
        <f aca="false">IF(Data_Clean!P21="","",Assumptions!$B$15*0.5^(Data_Clean!P21/Assumptions!$B$20))</f>
        <v>24.3675718906871</v>
      </c>
      <c r="L21" s="16" t="n">
        <f aca="false">Assumptions!$B$16*MIN(1,LN(1+Data_Clean!Q21)/LN(1+Assumptions!$B$21))</f>
        <v>11.8154173628685</v>
      </c>
      <c r="M21" s="16" t="n">
        <f aca="false">Assumptions!$B$17*(0.6*MIN(1,Data_Clean!R21/Assumptions!$B$22)+0.4*IF(Data_Clean!S21="",0,Data_Clean!S21))</f>
        <v>8.082</v>
      </c>
      <c r="N21" s="16" t="n">
        <f aca="false">Assumptions!$B$18*MIN(1,(Data_Clean!F21-1)/Assumptions!$B$23)</f>
        <v>15</v>
      </c>
      <c r="O21" s="16" t="n">
        <f aca="false">Assumptions!$B$19*(0.4*IF(Data_Clean!E21="",0,MIN(1,Data_Clean!E21/12/Assumptions!$B$24))+0.35*IF(Data_Clean!D21="Y",1,0)+0.25*(1-MIN(Data_Clean!T21,3)/3))/IF(Data_Clean!E21="",0.6,1)</f>
        <v>3.8</v>
      </c>
      <c r="P21" s="16" t="n">
        <f aca="false">SUM(K21:O21)/(Assumptions!$D$5-IF(K21="",Assumptions!$B$15,0))*100</f>
        <v>63.0649892535556</v>
      </c>
      <c r="Q21" s="7" t="str">
        <f aca="false">IF(J21&gt;=Assumptions!$B$26,"High",IF(J21&gt;=Assumptions!$B$27,"Mid","Low"))</f>
        <v>High</v>
      </c>
      <c r="R21" s="7" t="str">
        <f aca="false">IF(P21&gt;=Assumptions!$B$28,"High",IF(P21&gt;=Assumptions!$B$29,"Mid","Low"))</f>
        <v>Mid</v>
      </c>
      <c r="S21" s="7" t="str">
        <f aca="false">INDEX(Assumptions!$B$33:$B$41,MATCH(Q21&amp;"|"&amp;R21,Assumptions!$A$33:$A$41,0))</f>
        <v>Established Core</v>
      </c>
      <c r="T21" s="7" t="n">
        <f aca="false">IF(ISNUMBER(Data_Clean!V21),J21*Data_Clean!V21,0)</f>
        <v>133.50917824</v>
      </c>
    </row>
    <row r="22" customFormat="false" ht="15" hidden="false" customHeight="false" outlineLevel="0" collapsed="false">
      <c r="A22" s="15" t="str">
        <f aca="false">Data_Clean!A22</f>
        <v>CX100018</v>
      </c>
      <c r="B22" s="14" t="n">
        <f aca="false">Data_Clean!G22*Assumptions!$B$5</f>
        <v>59.46175</v>
      </c>
      <c r="C22" s="14" t="n">
        <f aca="false">IF(Data_Clean!H22="",0,Data_Clean!H22)*Assumptions!$B$6</f>
        <v>152.46552</v>
      </c>
      <c r="D22" s="14" t="n">
        <f aca="false">Data_Clean!I22*Assumptions!$B$7</f>
        <v>0</v>
      </c>
      <c r="E22" s="14" t="n">
        <f aca="false">Data_Clean!J22*Assumptions!$B$8</f>
        <v>0</v>
      </c>
      <c r="F22" s="14" t="n">
        <f aca="false">Data_Clean!K22*Assumptions!$B$9</f>
        <v>0</v>
      </c>
      <c r="G22" s="14" t="n">
        <f aca="false">Data_Clean!L22*Assumptions!$B$10</f>
        <v>0</v>
      </c>
      <c r="H22" s="14" t="n">
        <f aca="false">IF(OR(Data_Clean!M22="",Data_Clean!N22=""),0,Data_Clean!M22*Data_Clean!N22/100)*Assumptions!$B$13*Assumptions!$B$11</f>
        <v>0</v>
      </c>
      <c r="I22" s="14" t="n">
        <f aca="false">Data_Clean!O22*4*Assumptions!$B$12</f>
        <v>0</v>
      </c>
      <c r="J22" s="14" t="n">
        <f aca="false">SUM(B22:I22)</f>
        <v>211.92727</v>
      </c>
      <c r="K22" s="16" t="n">
        <f aca="false">IF(Data_Clean!P22="","",Assumptions!$B$15*0.5^(Data_Clean!P22/Assumptions!$B$20))</f>
        <v>25.5200148285257</v>
      </c>
      <c r="L22" s="16" t="n">
        <f aca="false">Assumptions!$B$16*MIN(1,LN(1+Data_Clean!Q22)/LN(1+Assumptions!$B$21))</f>
        <v>11.0057238927514</v>
      </c>
      <c r="M22" s="16" t="n">
        <f aca="false">Assumptions!$B$17*(0.6*MIN(1,Data_Clean!R22/Assumptions!$B$22)+0.4*IF(Data_Clean!S22="",0,Data_Clean!S22))</f>
        <v>3.606</v>
      </c>
      <c r="N22" s="16" t="n">
        <f aca="false">Assumptions!$B$18*MIN(1,(Data_Clean!F22-1)/Assumptions!$B$23)</f>
        <v>5</v>
      </c>
      <c r="O22" s="16" t="n">
        <f aca="false">Assumptions!$B$19*(0.4*IF(Data_Clean!E22="",0,MIN(1,Data_Clean!E22/12/Assumptions!$B$24))+0.35*IF(Data_Clean!D22="Y",1,0)+0.25*(1-MIN(Data_Clean!T22,3)/3))/IF(Data_Clean!E22="",0.6,1)</f>
        <v>6.35</v>
      </c>
      <c r="P22" s="16" t="n">
        <f aca="false">SUM(K22:O22)/(Assumptions!$D$5-IF(K22="",Assumptions!$B$15,0))*100</f>
        <v>51.481738721277</v>
      </c>
      <c r="Q22" s="7" t="str">
        <f aca="false">IF(J22&gt;=Assumptions!$B$26,"High",IF(J22&gt;=Assumptions!$B$27,"Mid","Low"))</f>
        <v>Low</v>
      </c>
      <c r="R22" s="7" t="str">
        <f aca="false">IF(P22&gt;=Assumptions!$B$28,"High",IF(P22&gt;=Assumptions!$B$29,"Mid","Low"))</f>
        <v>Mid</v>
      </c>
      <c r="S22" s="7" t="str">
        <f aca="false">INDEX(Assumptions!$B$33:$B$41,MATCH(Q22&amp;"|"&amp;R22,Assumptions!$A$33:$A$41,0))</f>
        <v>Light Touch</v>
      </c>
      <c r="T22" s="7" t="n">
        <f aca="false">IF(ISNUMBER(Data_Clean!V22),J22*Data_Clean!V22,0)</f>
        <v>34.33221774</v>
      </c>
    </row>
    <row r="23" customFormat="false" ht="15" hidden="false" customHeight="false" outlineLevel="0" collapsed="false">
      <c r="A23" s="15" t="str">
        <f aca="false">Data_Clean!A23</f>
        <v>CX100019</v>
      </c>
      <c r="B23" s="14" t="n">
        <f aca="false">Data_Clean!G23*Assumptions!$B$5</f>
        <v>119.55875</v>
      </c>
      <c r="C23" s="14" t="n">
        <f aca="false">IF(Data_Clean!H23="",0,Data_Clean!H23)*Assumptions!$B$6</f>
        <v>0</v>
      </c>
      <c r="D23" s="14" t="n">
        <f aca="false">Data_Clean!I23*Assumptions!$B$7</f>
        <v>0</v>
      </c>
      <c r="E23" s="14" t="n">
        <f aca="false">Data_Clean!J23*Assumptions!$B$8</f>
        <v>0</v>
      </c>
      <c r="F23" s="14" t="n">
        <f aca="false">Data_Clean!K23*Assumptions!$B$9</f>
        <v>0</v>
      </c>
      <c r="G23" s="14" t="n">
        <f aca="false">Data_Clean!L23*Assumptions!$B$10</f>
        <v>0</v>
      </c>
      <c r="H23" s="14" t="n">
        <f aca="false">IF(OR(Data_Clean!M23="",Data_Clean!N23=""),0,Data_Clean!M23*Data_Clean!N23/100)*Assumptions!$B$13*Assumptions!$B$11</f>
        <v>125.172</v>
      </c>
      <c r="I23" s="14" t="n">
        <f aca="false">Data_Clean!O23*4*Assumptions!$B$12</f>
        <v>101.47584</v>
      </c>
      <c r="J23" s="14" t="n">
        <f aca="false">SUM(B23:I23)</f>
        <v>346.20659</v>
      </c>
      <c r="K23" s="16" t="n">
        <f aca="false">IF(Data_Clean!P23="","",Assumptions!$B$15*0.5^(Data_Clean!P23/Assumptions!$B$20))</f>
        <v>27.3516746567465</v>
      </c>
      <c r="L23" s="16" t="n">
        <f aca="false">Assumptions!$B$16*MIN(1,LN(1+Data_Clean!Q23)/LN(1+Assumptions!$B$21))</f>
        <v>15.8750156145389</v>
      </c>
      <c r="M23" s="16" t="n">
        <f aca="false">Assumptions!$B$17*(0.6*MIN(1,Data_Clean!R23/Assumptions!$B$22)+0.4*IF(Data_Clean!S23="",0,Data_Clean!S23))</f>
        <v>6.864</v>
      </c>
      <c r="N23" s="16" t="n">
        <f aca="false">Assumptions!$B$18*MIN(1,(Data_Clean!F23-1)/Assumptions!$B$23)</f>
        <v>5</v>
      </c>
      <c r="O23" s="16" t="n">
        <f aca="false">Assumptions!$B$19*(0.4*IF(Data_Clean!E23="",0,MIN(1,Data_Clean!E23/12/Assumptions!$B$24))+0.35*IF(Data_Clean!D23="Y",1,0)+0.25*(1-MIN(Data_Clean!T23,3)/3))/IF(Data_Clean!E23="",0.6,1)</f>
        <v>10.55</v>
      </c>
      <c r="P23" s="16" t="n">
        <f aca="false">SUM(K23:O23)/(Assumptions!$D$5-IF(K23="",Assumptions!$B$15,0))*100</f>
        <v>65.6406902712854</v>
      </c>
      <c r="Q23" s="7" t="str">
        <f aca="false">IF(J23&gt;=Assumptions!$B$26,"High",IF(J23&gt;=Assumptions!$B$27,"Mid","Low"))</f>
        <v>Low</v>
      </c>
      <c r="R23" s="7" t="str">
        <f aca="false">IF(P23&gt;=Assumptions!$B$28,"High",IF(P23&gt;=Assumptions!$B$29,"Mid","Low"))</f>
        <v>Mid</v>
      </c>
      <c r="S23" s="7" t="str">
        <f aca="false">INDEX(Assumptions!$B$33:$B$41,MATCH(Q23&amp;"|"&amp;R23,Assumptions!$A$33:$A$41,0))</f>
        <v>Light Touch</v>
      </c>
      <c r="T23" s="7" t="n">
        <f aca="false">IF(ISNUMBER(Data_Clean!V23),J23*Data_Clean!V23,0)</f>
        <v>13.15585042</v>
      </c>
    </row>
    <row r="24" customFormat="false" ht="15" hidden="false" customHeight="false" outlineLevel="0" collapsed="false">
      <c r="A24" s="15" t="str">
        <f aca="false">Data_Clean!A24</f>
        <v>CX100020</v>
      </c>
      <c r="B24" s="14" t="n">
        <f aca="false">Data_Clean!G24*Assumptions!$B$5</f>
        <v>156.34075</v>
      </c>
      <c r="C24" s="14" t="n">
        <f aca="false">IF(Data_Clean!H24="",0,Data_Clean!H24)*Assumptions!$B$6</f>
        <v>0</v>
      </c>
      <c r="D24" s="14" t="n">
        <f aca="false">Data_Clean!I24*Assumptions!$B$7</f>
        <v>0</v>
      </c>
      <c r="E24" s="14" t="n">
        <f aca="false">Data_Clean!J24*Assumptions!$B$8</f>
        <v>0</v>
      </c>
      <c r="F24" s="14" t="n">
        <f aca="false">Data_Clean!K24*Assumptions!$B$9</f>
        <v>0</v>
      </c>
      <c r="G24" s="14" t="n">
        <f aca="false">Data_Clean!L24*Assumptions!$B$10</f>
        <v>876.15</v>
      </c>
      <c r="H24" s="14" t="n">
        <f aca="false">IF(OR(Data_Clean!M24="",Data_Clean!N24=""),0,Data_Clean!M24*Data_Clean!N24/100)*Assumptions!$B$13*Assumptions!$B$11</f>
        <v>0</v>
      </c>
      <c r="I24" s="14" t="n">
        <f aca="false">Data_Clean!O24*4*Assumptions!$B$12</f>
        <v>0</v>
      </c>
      <c r="J24" s="14" t="n">
        <f aca="false">SUM(B24:I24)</f>
        <v>1032.49075</v>
      </c>
      <c r="K24" s="16" t="n">
        <f aca="false">IF(Data_Clean!P24="","",Assumptions!$B$15*0.5^(Data_Clean!P24/Assumptions!$B$20))</f>
        <v>4.94815466539835</v>
      </c>
      <c r="L24" s="16" t="n">
        <f aca="false">Assumptions!$B$16*MIN(1,LN(1+Data_Clean!Q24)/LN(1+Assumptions!$B$21))</f>
        <v>11.8154173628685</v>
      </c>
      <c r="M24" s="16" t="n">
        <f aca="false">Assumptions!$B$17*(0.6*MIN(1,Data_Clean!R24/Assumptions!$B$22)+0.4*IF(Data_Clean!S24="",0,Data_Clean!S24))</f>
        <v>5.556</v>
      </c>
      <c r="N24" s="16" t="n">
        <f aca="false">Assumptions!$B$18*MIN(1,(Data_Clean!F24-1)/Assumptions!$B$23)</f>
        <v>5</v>
      </c>
      <c r="O24" s="16" t="n">
        <f aca="false">Assumptions!$B$19*(0.4*IF(Data_Clean!E24="",0,MIN(1,Data_Clean!E24/12/Assumptions!$B$24))+0.35*IF(Data_Clean!D24="Y",1,0)+0.25*(1-MIN(Data_Clean!T24,3)/3))/IF(Data_Clean!E24="",0.6,1)</f>
        <v>6.3</v>
      </c>
      <c r="P24" s="16" t="n">
        <f aca="false">SUM(K24:O24)/(Assumptions!$D$5-IF(K24="",Assumptions!$B$15,0))*100</f>
        <v>33.6195720282669</v>
      </c>
      <c r="Q24" s="7" t="str">
        <f aca="false">IF(J24&gt;=Assumptions!$B$26,"High",IF(J24&gt;=Assumptions!$B$27,"Mid","Low"))</f>
        <v>Mid</v>
      </c>
      <c r="R24" s="7" t="str">
        <f aca="false">IF(P24&gt;=Assumptions!$B$28,"High",IF(P24&gt;=Assumptions!$B$29,"Mid","Low"))</f>
        <v>Low</v>
      </c>
      <c r="S24" s="7" t="str">
        <f aca="false">INDEX(Assumptions!$B$33:$B$41,MATCH(Q24&amp;"|"&amp;R24,Assumptions!$A$33:$A$41,0))</f>
        <v>Light Touch</v>
      </c>
      <c r="T24" s="7" t="n">
        <f aca="false">IF(ISNUMBER(Data_Clean!V24),J24*Data_Clean!V24,0)</f>
        <v>276.707521</v>
      </c>
    </row>
    <row r="25" customFormat="false" ht="15" hidden="false" customHeight="false" outlineLevel="0" collapsed="false">
      <c r="A25" s="15" t="str">
        <f aca="false">Data_Clean!A25</f>
        <v>CX100021</v>
      </c>
      <c r="B25" s="14" t="n">
        <f aca="false">Data_Clean!G25*Assumptions!$B$5</f>
        <v>279.3415</v>
      </c>
      <c r="C25" s="14" t="n">
        <f aca="false">IF(Data_Clean!H25="",0,Data_Clean!H25)*Assumptions!$B$6</f>
        <v>14934.2478</v>
      </c>
      <c r="D25" s="14" t="n">
        <f aca="false">Data_Clean!I25*Assumptions!$B$7</f>
        <v>0</v>
      </c>
      <c r="E25" s="14" t="n">
        <f aca="false">Data_Clean!J25*Assumptions!$B$8</f>
        <v>0</v>
      </c>
      <c r="F25" s="14" t="n">
        <f aca="false">Data_Clean!K25*Assumptions!$B$9</f>
        <v>0</v>
      </c>
      <c r="G25" s="14" t="n">
        <f aca="false">Data_Clean!L25*Assumptions!$B$10</f>
        <v>0</v>
      </c>
      <c r="H25" s="14" t="n">
        <f aca="false">IF(OR(Data_Clean!M25="",Data_Clean!N25=""),0,Data_Clean!M25*Data_Clean!N25/100)*Assumptions!$B$13*Assumptions!$B$11</f>
        <v>0</v>
      </c>
      <c r="I25" s="14" t="n">
        <f aca="false">Data_Clean!O25*4*Assumptions!$B$12</f>
        <v>0</v>
      </c>
      <c r="J25" s="14" t="n">
        <f aca="false">SUM(B25:I25)</f>
        <v>15213.5893</v>
      </c>
      <c r="K25" s="16" t="n">
        <f aca="false">IF(Data_Clean!P25="","",Assumptions!$B$15*0.5^(Data_Clean!P25/Assumptions!$B$20))</f>
        <v>27.3516746567465</v>
      </c>
      <c r="L25" s="16" t="n">
        <f aca="false">Assumptions!$B$16*MIN(1,LN(1+Data_Clean!Q25)/LN(1+Assumptions!$B$21))</f>
        <v>13.5873179074216</v>
      </c>
      <c r="M25" s="16" t="n">
        <f aca="false">Assumptions!$B$17*(0.6*MIN(1,Data_Clean!R25/Assumptions!$B$22)+0.4*IF(Data_Clean!S25="",0,Data_Clean!S25))</f>
        <v>4.89</v>
      </c>
      <c r="N25" s="16" t="n">
        <f aca="false">Assumptions!$B$18*MIN(1,(Data_Clean!F25-1)/Assumptions!$B$23)</f>
        <v>10</v>
      </c>
      <c r="O25" s="16" t="n">
        <f aca="false">Assumptions!$B$19*(0.4*IF(Data_Clean!E25="",0,MIN(1,Data_Clean!E25/12/Assumptions!$B$24))+0.35*IF(Data_Clean!D25="Y",1,0)+0.25*(1-MIN(Data_Clean!T25,3)/3))/IF(Data_Clean!E25="",0.6,1)</f>
        <v>15</v>
      </c>
      <c r="P25" s="16" t="n">
        <f aca="false">SUM(K25:O25)/(Assumptions!$D$5-IF(K25="",Assumptions!$B$15,0))*100</f>
        <v>70.8289925641681</v>
      </c>
      <c r="Q25" s="7" t="str">
        <f aca="false">IF(J25&gt;=Assumptions!$B$26,"High",IF(J25&gt;=Assumptions!$B$27,"Mid","Low"))</f>
        <v>High</v>
      </c>
      <c r="R25" s="7" t="str">
        <f aca="false">IF(P25&gt;=Assumptions!$B$28,"High",IF(P25&gt;=Assumptions!$B$29,"Mid","Low"))</f>
        <v>High</v>
      </c>
      <c r="S25" s="7" t="str">
        <f aca="false">INDEX(Assumptions!$B$33:$B$41,MATCH(Q25&amp;"|"&amp;R25,Assumptions!$A$33:$A$41,0))</f>
        <v>Premier Advocates</v>
      </c>
      <c r="T25" s="7" t="n">
        <f aca="false">IF(ISNUMBER(Data_Clean!V25),J25*Data_Clean!V25,0)</f>
        <v>372.73293785</v>
      </c>
    </row>
    <row r="26" customFormat="false" ht="15" hidden="false" customHeight="false" outlineLevel="0" collapsed="false">
      <c r="A26" s="15" t="str">
        <f aca="false">Data_Clean!A26</f>
        <v>CX100022</v>
      </c>
      <c r="B26" s="14" t="n">
        <f aca="false">Data_Clean!G26*Assumptions!$B$5</f>
        <v>220.31775</v>
      </c>
      <c r="C26" s="14" t="n">
        <f aca="false">IF(Data_Clean!H26="",0,Data_Clean!H26)*Assumptions!$B$6</f>
        <v>1692.91236</v>
      </c>
      <c r="D26" s="14" t="n">
        <f aca="false">Data_Clean!I26*Assumptions!$B$7</f>
        <v>0</v>
      </c>
      <c r="E26" s="14" t="n">
        <f aca="false">Data_Clean!J26*Assumptions!$B$8</f>
        <v>0</v>
      </c>
      <c r="F26" s="14" t="n">
        <f aca="false">Data_Clean!K26*Assumptions!$B$9</f>
        <v>0</v>
      </c>
      <c r="G26" s="14" t="n">
        <f aca="false">Data_Clean!L26*Assumptions!$B$10</f>
        <v>0</v>
      </c>
      <c r="H26" s="14" t="n">
        <f aca="false">IF(OR(Data_Clean!M26="",Data_Clean!N26=""),0,Data_Clean!M26*Data_Clean!N26/100)*Assumptions!$B$13*Assumptions!$B$11</f>
        <v>0</v>
      </c>
      <c r="I26" s="14" t="n">
        <f aca="false">Data_Clean!O26*4*Assumptions!$B$12</f>
        <v>0</v>
      </c>
      <c r="J26" s="14" t="n">
        <f aca="false">SUM(B26:I26)</f>
        <v>1913.23011</v>
      </c>
      <c r="K26" s="16" t="n">
        <f aca="false">IF(Data_Clean!P26="","",Assumptions!$B$15*0.5^(Data_Clean!P26/Assumptions!$B$20))</f>
        <v>11.367874248828</v>
      </c>
      <c r="L26" s="16" t="n">
        <f aca="false">Assumptions!$B$16*MIN(1,LN(1+Data_Clean!Q26)/LN(1+Assumptions!$B$21))</f>
        <v>12.4931739410702</v>
      </c>
      <c r="M26" s="16" t="n">
        <f aca="false">Assumptions!$B$17*(0.6*MIN(1,Data_Clean!R26/Assumptions!$B$22)+0.4*IF(Data_Clean!S26="",0,Data_Clean!S26))</f>
        <v>3.45</v>
      </c>
      <c r="N26" s="16" t="n">
        <f aca="false">Assumptions!$B$18*MIN(1,(Data_Clean!F26-1)/Assumptions!$B$23)</f>
        <v>5</v>
      </c>
      <c r="O26" s="16" t="n">
        <f aca="false">Assumptions!$B$19*(0.4*IF(Data_Clean!E26="",0,MIN(1,Data_Clean!E26/12/Assumptions!$B$24))+0.35*IF(Data_Clean!D26="Y",1,0)+0.25*(1-MIN(Data_Clean!T26,3)/3))/IF(Data_Clean!E26="",0.6,1)</f>
        <v>7.25</v>
      </c>
      <c r="P26" s="16" t="n">
        <f aca="false">SUM(K26:O26)/(Assumptions!$D$5-IF(K26="",Assumptions!$B$15,0))*100</f>
        <v>39.5610481898981</v>
      </c>
      <c r="Q26" s="7" t="str">
        <f aca="false">IF(J26&gt;=Assumptions!$B$26,"High",IF(J26&gt;=Assumptions!$B$27,"Mid","Low"))</f>
        <v>High</v>
      </c>
      <c r="R26" s="7" t="str">
        <f aca="false">IF(P26&gt;=Assumptions!$B$28,"High",IF(P26&gt;=Assumptions!$B$29,"Mid","Low"))</f>
        <v>Low</v>
      </c>
      <c r="S26" s="7" t="str">
        <f aca="false">INDEX(Assumptions!$B$33:$B$41,MATCH(Q26&amp;"|"&amp;R26,Assumptions!$A$33:$A$41,0))</f>
        <v>Affluent Drifters</v>
      </c>
      <c r="T26" s="7" t="n">
        <f aca="false">IF(ISNUMBER(Data_Clean!V26),J26*Data_Clean!V26,0)</f>
        <v>575.690940099</v>
      </c>
    </row>
    <row r="27" customFormat="false" ht="15" hidden="false" customHeight="false" outlineLevel="0" collapsed="false">
      <c r="A27" s="15" t="str">
        <f aca="false">Data_Clean!A27</f>
        <v>CX100023</v>
      </c>
      <c r="B27" s="14" t="n">
        <f aca="false">Data_Clean!G27*Assumptions!$B$5</f>
        <v>140.476</v>
      </c>
      <c r="C27" s="14" t="n">
        <f aca="false">IF(Data_Clean!H27="",0,Data_Clean!H27)*Assumptions!$B$6</f>
        <v>0</v>
      </c>
      <c r="D27" s="14" t="n">
        <f aca="false">Data_Clean!I27*Assumptions!$B$7</f>
        <v>0</v>
      </c>
      <c r="E27" s="14" t="n">
        <f aca="false">Data_Clean!J27*Assumptions!$B$8</f>
        <v>0</v>
      </c>
      <c r="F27" s="14" t="n">
        <f aca="false">Data_Clean!K27*Assumptions!$B$9</f>
        <v>0</v>
      </c>
      <c r="G27" s="14" t="n">
        <f aca="false">Data_Clean!L27*Assumptions!$B$10</f>
        <v>0</v>
      </c>
      <c r="H27" s="14" t="n">
        <f aca="false">IF(OR(Data_Clean!M27="",Data_Clean!N27=""),0,Data_Clean!M27*Data_Clean!N27/100)*Assumptions!$B$13*Assumptions!$B$11</f>
        <v>398.04</v>
      </c>
      <c r="I27" s="14" t="n">
        <f aca="false">Data_Clean!O27*4*Assumptions!$B$12</f>
        <v>5.07888</v>
      </c>
      <c r="J27" s="14" t="n">
        <f aca="false">SUM(B27:I27)</f>
        <v>543.59488</v>
      </c>
      <c r="K27" s="16" t="n">
        <f aca="false">IF(Data_Clean!P27="","",Assumptions!$B$15*0.5^(Data_Clean!P27/Assumptions!$B$20))</f>
        <v>21.7090385616057</v>
      </c>
      <c r="L27" s="16" t="n">
        <f aca="false">Assumptions!$B$16*MIN(1,LN(1+Data_Clean!Q27)/LN(1+Assumptions!$B$21))</f>
        <v>10</v>
      </c>
      <c r="M27" s="16" t="n">
        <f aca="false">Assumptions!$B$17*(0.6*MIN(1,Data_Clean!R27/Assumptions!$B$22)+0.4*IF(Data_Clean!S27="",0,Data_Clean!S27))</f>
        <v>9.246</v>
      </c>
      <c r="N27" s="16" t="n">
        <f aca="false">Assumptions!$B$18*MIN(1,(Data_Clean!F27-1)/Assumptions!$B$23)</f>
        <v>5</v>
      </c>
      <c r="O27" s="16" t="n">
        <f aca="false">Assumptions!$B$19*(0.4*IF(Data_Clean!E27="",0,MIN(1,Data_Clean!E27/12/Assumptions!$B$24))+0.35*IF(Data_Clean!D27="Y",1,0)+0.25*(1-MIN(Data_Clean!T27,3)/3))/IF(Data_Clean!E27="",0.6,1)</f>
        <v>11</v>
      </c>
      <c r="P27" s="16" t="n">
        <f aca="false">SUM(K27:O27)/(Assumptions!$D$5-IF(K27="",Assumptions!$B$15,0))*100</f>
        <v>56.9550385616057</v>
      </c>
      <c r="Q27" s="7" t="str">
        <f aca="false">IF(J27&gt;=Assumptions!$B$26,"High",IF(J27&gt;=Assumptions!$B$27,"Mid","Low"))</f>
        <v>Mid</v>
      </c>
      <c r="R27" s="7" t="str">
        <f aca="false">IF(P27&gt;=Assumptions!$B$28,"High",IF(P27&gt;=Assumptions!$B$29,"Mid","Low"))</f>
        <v>Mid</v>
      </c>
      <c r="S27" s="7" t="str">
        <f aca="false">INDEX(Assumptions!$B$33:$B$41,MATCH(Q27&amp;"|"&amp;R27,Assumptions!$A$33:$A$41,0))</f>
        <v>Established Core</v>
      </c>
      <c r="T27" s="7" t="n">
        <f aca="false">IF(ISNUMBER(Data_Clean!V27),J27*Data_Clean!V27,0)</f>
        <v>28.158214784</v>
      </c>
    </row>
    <row r="28" customFormat="false" ht="15" hidden="false" customHeight="false" outlineLevel="0" collapsed="false">
      <c r="A28" s="15" t="str">
        <f aca="false">Data_Clean!A28</f>
        <v>CX100024</v>
      </c>
      <c r="B28" s="14" t="n">
        <f aca="false">Data_Clean!G28*Assumptions!$B$5</f>
        <v>93.91775</v>
      </c>
      <c r="C28" s="14" t="n">
        <f aca="false">IF(Data_Clean!H28="",0,Data_Clean!H28)*Assumptions!$B$6</f>
        <v>116.3448</v>
      </c>
      <c r="D28" s="14" t="n">
        <f aca="false">Data_Clean!I28*Assumptions!$B$7</f>
        <v>203.2</v>
      </c>
      <c r="E28" s="14" t="n">
        <f aca="false">Data_Clean!J28*Assumptions!$B$8</f>
        <v>0</v>
      </c>
      <c r="F28" s="14" t="n">
        <f aca="false">Data_Clean!K28*Assumptions!$B$9</f>
        <v>0</v>
      </c>
      <c r="G28" s="14" t="n">
        <f aca="false">Data_Clean!L28*Assumptions!$B$10</f>
        <v>0</v>
      </c>
      <c r="H28" s="14" t="n">
        <f aca="false">IF(OR(Data_Clean!M28="",Data_Clean!N28=""),0,Data_Clean!M28*Data_Clean!N28/100)*Assumptions!$B$13*Assumptions!$B$11</f>
        <v>128.304</v>
      </c>
      <c r="I28" s="14" t="n">
        <f aca="false">Data_Clean!O28*4*Assumptions!$B$12</f>
        <v>32.0592</v>
      </c>
      <c r="J28" s="14" t="n">
        <f aca="false">SUM(B28:I28)</f>
        <v>573.82575</v>
      </c>
      <c r="K28" s="16" t="n">
        <f aca="false">IF(Data_Clean!P28="","",Assumptions!$B$15*0.5^(Data_Clean!P28/Assumptions!$B$20))</f>
        <v>27.9909897461042</v>
      </c>
      <c r="L28" s="16" t="n">
        <f aca="false">Assumptions!$B$16*MIN(1,LN(1+Data_Clean!Q28)/LN(1+Assumptions!$B$21))</f>
        <v>15.5872929926646</v>
      </c>
      <c r="M28" s="16" t="n">
        <f aca="false">Assumptions!$B$17*(0.6*MIN(1,Data_Clean!R28/Assumptions!$B$22)+0.4*IF(Data_Clean!S28="",0,Data_Clean!S28))</f>
        <v>2.496</v>
      </c>
      <c r="N28" s="16" t="n">
        <f aca="false">Assumptions!$B$18*MIN(1,(Data_Clean!F28-1)/Assumptions!$B$23)</f>
        <v>15</v>
      </c>
      <c r="O28" s="16" t="n">
        <f aca="false">Assumptions!$B$19*(0.4*IF(Data_Clean!E28="",0,MIN(1,Data_Clean!E28/12/Assumptions!$B$24))+0.35*IF(Data_Clean!D28="Y",1,0)+0.25*(1-MIN(Data_Clean!T28,3)/3))/IF(Data_Clean!E28="",0.6,1)</f>
        <v>15</v>
      </c>
      <c r="P28" s="16" t="n">
        <f aca="false">SUM(K28:O28)/(Assumptions!$D$5-IF(K28="",Assumptions!$B$15,0))*100</f>
        <v>76.0742827387689</v>
      </c>
      <c r="Q28" s="7" t="str">
        <f aca="false">IF(J28&gt;=Assumptions!$B$26,"High",IF(J28&gt;=Assumptions!$B$27,"Mid","Low"))</f>
        <v>Mid</v>
      </c>
      <c r="R28" s="7" t="str">
        <f aca="false">IF(P28&gt;=Assumptions!$B$28,"High",IF(P28&gt;=Assumptions!$B$29,"Mid","Low"))</f>
        <v>High</v>
      </c>
      <c r="S28" s="7" t="str">
        <f aca="false">INDEX(Assumptions!$B$33:$B$41,MATCH(Q28&amp;"|"&amp;R28,Assumptions!$A$33:$A$41,0))</f>
        <v>Engaged Builders</v>
      </c>
      <c r="T28" s="7" t="n">
        <f aca="false">IF(ISNUMBER(Data_Clean!V28),J28*Data_Clean!V28,0)</f>
        <v>12.50940135</v>
      </c>
    </row>
    <row r="29" customFormat="false" ht="15" hidden="false" customHeight="false" outlineLevel="0" collapsed="false">
      <c r="A29" s="15" t="str">
        <f aca="false">Data_Clean!A29</f>
        <v>CX100025</v>
      </c>
      <c r="B29" s="14" t="n">
        <f aca="false">Data_Clean!G29*Assumptions!$B$5</f>
        <v>111.15975</v>
      </c>
      <c r="C29" s="14" t="n">
        <f aca="false">IF(Data_Clean!H29="",0,Data_Clean!H29)*Assumptions!$B$6</f>
        <v>0</v>
      </c>
      <c r="D29" s="14" t="n">
        <f aca="false">Data_Clean!I29*Assumptions!$B$7</f>
        <v>0</v>
      </c>
      <c r="E29" s="14" t="n">
        <f aca="false">Data_Clean!J29*Assumptions!$B$8</f>
        <v>0</v>
      </c>
      <c r="F29" s="14" t="n">
        <f aca="false">Data_Clean!K29*Assumptions!$B$9</f>
        <v>0</v>
      </c>
      <c r="G29" s="14" t="n">
        <f aca="false">Data_Clean!L29*Assumptions!$B$10</f>
        <v>606.15</v>
      </c>
      <c r="H29" s="14" t="n">
        <f aca="false">IF(OR(Data_Clean!M29="",Data_Clean!N29=""),0,Data_Clean!M29*Data_Clean!N29/100)*Assumptions!$B$13*Assumptions!$B$11</f>
        <v>223.74</v>
      </c>
      <c r="I29" s="14" t="n">
        <f aca="false">Data_Clean!O29*4*Assumptions!$B$12</f>
        <v>11.21568</v>
      </c>
      <c r="J29" s="14" t="n">
        <f aca="false">SUM(B29:I29)</f>
        <v>952.26543</v>
      </c>
      <c r="K29" s="16" t="n">
        <f aca="false">IF(Data_Clean!P29="","",Assumptions!$B$15*0.5^(Data_Clean!P29/Assumptions!$B$20))</f>
        <v>27.9909897461042</v>
      </c>
      <c r="L29" s="16" t="n">
        <f aca="false">Assumptions!$B$16*MIN(1,LN(1+Data_Clean!Q29)/LN(1+Assumptions!$B$21))</f>
        <v>13.0760265116583</v>
      </c>
      <c r="M29" s="16" t="n">
        <f aca="false">Assumptions!$B$17*(0.6*MIN(1,Data_Clean!R29/Assumptions!$B$22)+0.4*IF(Data_Clean!S29="",0,Data_Clean!S29))</f>
        <v>8.598</v>
      </c>
      <c r="N29" s="16" t="n">
        <f aca="false">Assumptions!$B$18*MIN(1,(Data_Clean!F29-1)/Assumptions!$B$23)</f>
        <v>10</v>
      </c>
      <c r="O29" s="16" t="n">
        <f aca="false">Assumptions!$B$19*(0.4*IF(Data_Clean!E29="",0,MIN(1,Data_Clean!E29/12/Assumptions!$B$24))+0.35*IF(Data_Clean!D29="Y",1,0)+0.25*(1-MIN(Data_Clean!T29,3)/3))/IF(Data_Clean!E29="",0.6,1)</f>
        <v>15</v>
      </c>
      <c r="P29" s="16" t="n">
        <f aca="false">SUM(K29:O29)/(Assumptions!$D$5-IF(K29="",Assumptions!$B$15,0))*100</f>
        <v>74.6650162577625</v>
      </c>
      <c r="Q29" s="7" t="str">
        <f aca="false">IF(J29&gt;=Assumptions!$B$26,"High",IF(J29&gt;=Assumptions!$B$27,"Mid","Low"))</f>
        <v>Mid</v>
      </c>
      <c r="R29" s="7" t="str">
        <f aca="false">IF(P29&gt;=Assumptions!$B$28,"High",IF(P29&gt;=Assumptions!$B$29,"Mid","Low"))</f>
        <v>High</v>
      </c>
      <c r="S29" s="7" t="str">
        <f aca="false">INDEX(Assumptions!$B$33:$B$41,MATCH(Q29&amp;"|"&amp;R29,Assumptions!$A$33:$A$41,0))</f>
        <v>Engaged Builders</v>
      </c>
      <c r="T29" s="7" t="n">
        <f aca="false">IF(ISNUMBER(Data_Clean!V29),J29*Data_Clean!V29,0)</f>
        <v>25.71116661</v>
      </c>
    </row>
    <row r="30" customFormat="false" ht="15" hidden="false" customHeight="false" outlineLevel="0" collapsed="false">
      <c r="A30" s="15" t="str">
        <f aca="false">Data_Clean!A30</f>
        <v>CX100026</v>
      </c>
      <c r="B30" s="14" t="n">
        <f aca="false">Data_Clean!G30*Assumptions!$B$5</f>
        <v>118.02025</v>
      </c>
      <c r="C30" s="14" t="n">
        <f aca="false">IF(Data_Clean!H30="",0,Data_Clean!H30)*Assumptions!$B$6</f>
        <v>0</v>
      </c>
      <c r="D30" s="14" t="n">
        <f aca="false">Data_Clean!I30*Assumptions!$B$7</f>
        <v>0</v>
      </c>
      <c r="E30" s="14" t="n">
        <f aca="false">Data_Clean!J30*Assumptions!$B$8</f>
        <v>0</v>
      </c>
      <c r="F30" s="14" t="n">
        <f aca="false">Data_Clean!K30*Assumptions!$B$9</f>
        <v>447.7</v>
      </c>
      <c r="G30" s="14" t="n">
        <f aca="false">Data_Clean!L30*Assumptions!$B$10</f>
        <v>928.35</v>
      </c>
      <c r="H30" s="14" t="n">
        <f aca="false">IF(OR(Data_Clean!M30="",Data_Clean!N30=""),0,Data_Clean!M30*Data_Clean!N30/100)*Assumptions!$B$13*Assumptions!$B$11</f>
        <v>36.366</v>
      </c>
      <c r="I30" s="14" t="n">
        <f aca="false">Data_Clean!O30*4*Assumptions!$B$12</f>
        <v>0</v>
      </c>
      <c r="J30" s="14" t="n">
        <f aca="false">SUM(B30:I30)</f>
        <v>1530.43625</v>
      </c>
      <c r="K30" s="16" t="n">
        <f aca="false">IF(Data_Clean!P30="","",Assumptions!$B$15*0.5^(Data_Clean!P30/Assumptions!$B$20))</f>
        <v>0.835217548256568</v>
      </c>
      <c r="L30" s="16" t="n">
        <f aca="false">Assumptions!$B$16*MIN(1,LN(1+Data_Clean!Q30)/LN(1+Assumptions!$B$21))</f>
        <v>0</v>
      </c>
      <c r="M30" s="16" t="n">
        <f aca="false">Assumptions!$B$17*(0.6*MIN(1,Data_Clean!R30/Assumptions!$B$22)+0.4*IF(Data_Clean!S30="",0,Data_Clean!S30))</f>
        <v>0</v>
      </c>
      <c r="N30" s="16" t="n">
        <f aca="false">Assumptions!$B$18*MIN(1,(Data_Clean!F30-1)/Assumptions!$B$23)</f>
        <v>15</v>
      </c>
      <c r="O30" s="16" t="n">
        <f aca="false">Assumptions!$B$19*(0.4*IF(Data_Clean!E30="",0,MIN(1,Data_Clean!E30/12/Assumptions!$B$24))+0.35*IF(Data_Clean!D30="Y",1,0)+0.25*(1-MIN(Data_Clean!T30,3)/3))/IF(Data_Clean!E30="",0.6,1)</f>
        <v>9.65</v>
      </c>
      <c r="P30" s="16" t="n">
        <f aca="false">SUM(K30:O30)/(Assumptions!$D$5-IF(K30="",Assumptions!$B$15,0))*100</f>
        <v>25.4852175482566</v>
      </c>
      <c r="Q30" s="7" t="str">
        <f aca="false">IF(J30&gt;=Assumptions!$B$26,"High",IF(J30&gt;=Assumptions!$B$27,"Mid","Low"))</f>
        <v>High</v>
      </c>
      <c r="R30" s="7" t="str">
        <f aca="false">IF(P30&gt;=Assumptions!$B$28,"High",IF(P30&gt;=Assumptions!$B$29,"Mid","Low"))</f>
        <v>Low</v>
      </c>
      <c r="S30" s="7" t="str">
        <f aca="false">INDEX(Assumptions!$B$33:$B$41,MATCH(Q30&amp;"|"&amp;R30,Assumptions!$A$33:$A$41,0))</f>
        <v>Affluent Drifters</v>
      </c>
      <c r="T30" s="7" t="n">
        <f aca="false">IF(ISNUMBER(Data_Clean!V30),J30*Data_Clean!V30,0)</f>
        <v>412.758656625</v>
      </c>
    </row>
    <row r="31" customFormat="false" ht="15" hidden="false" customHeight="false" outlineLevel="0" collapsed="false">
      <c r="A31" s="15" t="str">
        <f aca="false">Data_Clean!A31</f>
        <v>CX100027</v>
      </c>
      <c r="B31" s="14" t="n">
        <f aca="false">Data_Clean!G31*Assumptions!$B$5</f>
        <v>270.57025</v>
      </c>
      <c r="C31" s="14" t="n">
        <f aca="false">IF(Data_Clean!H31="",0,Data_Clean!H31)*Assumptions!$B$6</f>
        <v>316.0608</v>
      </c>
      <c r="D31" s="14" t="n">
        <f aca="false">Data_Clean!I31*Assumptions!$B$7</f>
        <v>0</v>
      </c>
      <c r="E31" s="14" t="n">
        <f aca="false">Data_Clean!J31*Assumptions!$B$8</f>
        <v>3853.662975</v>
      </c>
      <c r="F31" s="14" t="n">
        <f aca="false">Data_Clean!K31*Assumptions!$B$9</f>
        <v>5232.7</v>
      </c>
      <c r="G31" s="14" t="n">
        <f aca="false">Data_Clean!L31*Assumptions!$B$10</f>
        <v>0</v>
      </c>
      <c r="H31" s="14" t="n">
        <f aca="false">IF(OR(Data_Clean!M31="",Data_Clean!N31=""),0,Data_Clean!M31*Data_Clean!N31/100)*Assumptions!$B$13*Assumptions!$B$11</f>
        <v>0</v>
      </c>
      <c r="I31" s="14" t="n">
        <f aca="false">Data_Clean!O31*4*Assumptions!$B$12</f>
        <v>0</v>
      </c>
      <c r="J31" s="14" t="n">
        <f aca="false">SUM(B31:I31)</f>
        <v>9672.994025</v>
      </c>
      <c r="K31" s="16" t="n">
        <f aca="false">IF(Data_Clean!P31="","",Assumptions!$B$15*0.5^(Data_Clean!P31/Assumptions!$B$20))</f>
        <v>18.8988157484231</v>
      </c>
      <c r="L31" s="16" t="n">
        <f aca="false">Assumptions!$B$16*MIN(1,LN(1+Data_Clean!Q31)/LN(1+Assumptions!$B$21))</f>
        <v>11.2934465146257</v>
      </c>
      <c r="M31" s="16" t="n">
        <f aca="false">Assumptions!$B$17*(0.6*MIN(1,Data_Clean!R31/Assumptions!$B$22)+0.4*IF(Data_Clean!S31="",0,Data_Clean!S31))</f>
        <v>5.766</v>
      </c>
      <c r="N31" s="16" t="n">
        <f aca="false">Assumptions!$B$18*MIN(1,(Data_Clean!F31-1)/Assumptions!$B$23)</f>
        <v>20</v>
      </c>
      <c r="O31" s="16" t="n">
        <f aca="false">Assumptions!$B$19*(0.4*IF(Data_Clean!E31="",0,MIN(1,Data_Clean!E31/12/Assumptions!$B$24))+0.35*IF(Data_Clean!D31="Y",1,0)+0.25*(1-MIN(Data_Clean!T31,3)/3))/IF(Data_Clean!E31="",0.6,1)</f>
        <v>4.3</v>
      </c>
      <c r="P31" s="16" t="n">
        <f aca="false">SUM(K31:O31)/(Assumptions!$D$5-IF(K31="",Assumptions!$B$15,0))*100</f>
        <v>60.2582622630487</v>
      </c>
      <c r="Q31" s="7" t="str">
        <f aca="false">IF(J31&gt;=Assumptions!$B$26,"High",IF(J31&gt;=Assumptions!$B$27,"Mid","Low"))</f>
        <v>High</v>
      </c>
      <c r="R31" s="7" t="str">
        <f aca="false">IF(P31&gt;=Assumptions!$B$28,"High",IF(P31&gt;=Assumptions!$B$29,"Mid","Low"))</f>
        <v>Mid</v>
      </c>
      <c r="S31" s="7" t="str">
        <f aca="false">INDEX(Assumptions!$B$33:$B$41,MATCH(Q31&amp;"|"&amp;R31,Assumptions!$A$33:$A$41,0))</f>
        <v>Established Core</v>
      </c>
      <c r="T31" s="7" t="n">
        <f aca="false">IF(ISNUMBER(Data_Clean!V31),J31*Data_Clean!V31,0)</f>
        <v>2678.4520455225</v>
      </c>
    </row>
    <row r="32" customFormat="false" ht="15" hidden="false" customHeight="false" outlineLevel="0" collapsed="false">
      <c r="A32" s="15" t="str">
        <f aca="false">Data_Clean!A32</f>
        <v>CX100028</v>
      </c>
      <c r="B32" s="14" t="n">
        <f aca="false">Data_Clean!G32*Assumptions!$B$5</f>
        <v>20.497</v>
      </c>
      <c r="C32" s="14" t="n">
        <f aca="false">IF(Data_Clean!H32="",0,Data_Clean!H32)*Assumptions!$B$6</f>
        <v>5.30856</v>
      </c>
      <c r="D32" s="14" t="n">
        <f aca="false">Data_Clean!I32*Assumptions!$B$7</f>
        <v>40.8</v>
      </c>
      <c r="E32" s="14" t="n">
        <f aca="false">Data_Clean!J32*Assumptions!$B$8</f>
        <v>0</v>
      </c>
      <c r="F32" s="14" t="n">
        <f aca="false">Data_Clean!K32*Assumptions!$B$9</f>
        <v>0</v>
      </c>
      <c r="G32" s="14" t="n">
        <f aca="false">Data_Clean!L32*Assumptions!$B$10</f>
        <v>0</v>
      </c>
      <c r="H32" s="14" t="n">
        <f aca="false">IF(OR(Data_Clean!M32="",Data_Clean!N32=""),0,Data_Clean!M32*Data_Clean!N32/100)*Assumptions!$B$13*Assumptions!$B$11</f>
        <v>0</v>
      </c>
      <c r="I32" s="14" t="n">
        <f aca="false">Data_Clean!O32*4*Assumptions!$B$12</f>
        <v>0</v>
      </c>
      <c r="J32" s="14" t="n">
        <f aca="false">SUM(B32:I32)</f>
        <v>66.60556</v>
      </c>
      <c r="K32" s="16" t="n">
        <f aca="false">IF(Data_Clean!P32="","",Assumptions!$B$15*0.5^(Data_Clean!P32/Assumptions!$B$20))</f>
        <v>0.177623035137937</v>
      </c>
      <c r="L32" s="16" t="n">
        <f aca="false">Assumptions!$B$16*MIN(1,LN(1+Data_Clean!Q32)/LN(1+Assumptions!$B$21))</f>
        <v>0</v>
      </c>
      <c r="M32" s="16" t="n">
        <f aca="false">Assumptions!$B$17*(0.6*MIN(1,Data_Clean!R32/Assumptions!$B$22)+0.4*IF(Data_Clean!S32="",0,Data_Clean!S32))</f>
        <v>0</v>
      </c>
      <c r="N32" s="16" t="n">
        <f aca="false">Assumptions!$B$18*MIN(1,(Data_Clean!F32-1)/Assumptions!$B$23)</f>
        <v>15</v>
      </c>
      <c r="O32" s="16" t="n">
        <f aca="false">Assumptions!$B$19*(0.4*IF(Data_Clean!E32="",0,MIN(1,Data_Clean!E32/12/Assumptions!$B$24))+0.35*IF(Data_Clean!D32="Y",1,0)+0.25*(1-MIN(Data_Clean!T32,3)/3))/IF(Data_Clean!E32="",0.6,1)</f>
        <v>9.75</v>
      </c>
      <c r="P32" s="16" t="n">
        <f aca="false">SUM(K32:O32)/(Assumptions!$D$5-IF(K32="",Assumptions!$B$15,0))*100</f>
        <v>24.9276230351379</v>
      </c>
      <c r="Q32" s="7" t="str">
        <f aca="false">IF(J32&gt;=Assumptions!$B$26,"High",IF(J32&gt;=Assumptions!$B$27,"Mid","Low"))</f>
        <v>Low</v>
      </c>
      <c r="R32" s="7" t="str">
        <f aca="false">IF(P32&gt;=Assumptions!$B$28,"High",IF(P32&gt;=Assumptions!$B$29,"Mid","Low"))</f>
        <v>Low</v>
      </c>
      <c r="S32" s="7" t="str">
        <f aca="false">INDEX(Assumptions!$B$33:$B$41,MATCH(Q32&amp;"|"&amp;R32,Assumptions!$A$33:$A$41,0))</f>
        <v>Dormant &amp; Low Value</v>
      </c>
      <c r="T32" s="7" t="n">
        <f aca="false">IF(ISNUMBER(Data_Clean!V32),J32*Data_Clean!V32,0)</f>
        <v>13.014726424</v>
      </c>
    </row>
    <row r="33" customFormat="false" ht="15" hidden="false" customHeight="false" outlineLevel="0" collapsed="false">
      <c r="A33" s="15" t="str">
        <f aca="false">Data_Clean!A33</f>
        <v>CX100029</v>
      </c>
      <c r="B33" s="14" t="n">
        <f aca="false">Data_Clean!G33*Assumptions!$B$5</f>
        <v>215.639</v>
      </c>
      <c r="C33" s="14" t="n">
        <f aca="false">IF(Data_Clean!H33="",0,Data_Clean!H33)*Assumptions!$B$6</f>
        <v>0</v>
      </c>
      <c r="D33" s="14" t="n">
        <f aca="false">Data_Clean!I33*Assumptions!$B$7</f>
        <v>0</v>
      </c>
      <c r="E33" s="14" t="n">
        <f aca="false">Data_Clean!J33*Assumptions!$B$8</f>
        <v>674.300325</v>
      </c>
      <c r="F33" s="14" t="n">
        <f aca="false">Data_Clean!K33*Assumptions!$B$9</f>
        <v>0</v>
      </c>
      <c r="G33" s="14" t="n">
        <f aca="false">Data_Clean!L33*Assumptions!$B$10</f>
        <v>0</v>
      </c>
      <c r="H33" s="14" t="n">
        <f aca="false">IF(OR(Data_Clean!M33="",Data_Clean!N33=""),0,Data_Clean!M33*Data_Clean!N33/100)*Assumptions!$B$13*Assumptions!$B$11</f>
        <v>47.382</v>
      </c>
      <c r="I33" s="14" t="n">
        <f aca="false">Data_Clean!O33*4*Assumptions!$B$12</f>
        <v>2.9688</v>
      </c>
      <c r="J33" s="14" t="n">
        <f aca="false">SUM(B33:I33)</f>
        <v>940.290125</v>
      </c>
      <c r="K33" s="16" t="n">
        <f aca="false">IF(Data_Clean!P33="","",Assumptions!$B$15*0.5^(Data_Clean!P33/Assumptions!$B$20))</f>
        <v>22.735748497656</v>
      </c>
      <c r="L33" s="16" t="n">
        <f aca="false">Assumptions!$B$16*MIN(1,LN(1+Data_Clean!Q33)/LN(1+Assumptions!$B$21))</f>
        <v>8.67194478953664</v>
      </c>
      <c r="M33" s="16" t="n">
        <f aca="false">Assumptions!$B$17*(0.6*MIN(1,Data_Clean!R33/Assumptions!$B$22)+0.4*IF(Data_Clean!S33="",0,Data_Clean!S33))</f>
        <v>7.566</v>
      </c>
      <c r="N33" s="16" t="n">
        <f aca="false">Assumptions!$B$18*MIN(1,(Data_Clean!F33-1)/Assumptions!$B$23)</f>
        <v>10</v>
      </c>
      <c r="O33" s="16" t="n">
        <f aca="false">Assumptions!$B$19*(0.4*IF(Data_Clean!E33="",0,MIN(1,Data_Clean!E33/12/Assumptions!$B$24))+0.35*IF(Data_Clean!D33="Y",1,0)+0.25*(1-MIN(Data_Clean!T33,3)/3))/IF(Data_Clean!E33="",0.6,1)</f>
        <v>3.8</v>
      </c>
      <c r="P33" s="16" t="n">
        <f aca="false">SUM(K33:O33)/(Assumptions!$D$5-IF(K33="",Assumptions!$B$15,0))*100</f>
        <v>52.7736932871926</v>
      </c>
      <c r="Q33" s="7" t="str">
        <f aca="false">IF(J33&gt;=Assumptions!$B$26,"High",IF(J33&gt;=Assumptions!$B$27,"Mid","Low"))</f>
        <v>Mid</v>
      </c>
      <c r="R33" s="7" t="str">
        <f aca="false">IF(P33&gt;=Assumptions!$B$28,"High",IF(P33&gt;=Assumptions!$B$29,"Mid","Low"))</f>
        <v>Mid</v>
      </c>
      <c r="S33" s="7" t="str">
        <f aca="false">INDEX(Assumptions!$B$33:$B$41,MATCH(Q33&amp;"|"&amp;R33,Assumptions!$A$33:$A$41,0))</f>
        <v>Established Core</v>
      </c>
      <c r="T33" s="7" t="n">
        <f aca="false">IF(ISNUMBER(Data_Clean!V33),J33*Data_Clean!V33,0)</f>
        <v>155.147870625</v>
      </c>
    </row>
    <row r="34" customFormat="false" ht="15" hidden="false" customHeight="false" outlineLevel="0" collapsed="false">
      <c r="A34" s="15" t="str">
        <f aca="false">Data_Clean!A34</f>
        <v>CX100030</v>
      </c>
      <c r="B34" s="14" t="n">
        <f aca="false">Data_Clean!G34*Assumptions!$B$5</f>
        <v>20.7025</v>
      </c>
      <c r="C34" s="14" t="n">
        <f aca="false">IF(Data_Clean!H34="",0,Data_Clean!H34)*Assumptions!$B$6</f>
        <v>210.9456</v>
      </c>
      <c r="D34" s="14" t="n">
        <f aca="false">Data_Clean!I34*Assumptions!$B$7</f>
        <v>276</v>
      </c>
      <c r="E34" s="14" t="n">
        <f aca="false">Data_Clean!J34*Assumptions!$B$8</f>
        <v>0</v>
      </c>
      <c r="F34" s="14" t="n">
        <f aca="false">Data_Clean!K34*Assumptions!$B$9</f>
        <v>0</v>
      </c>
      <c r="G34" s="14" t="n">
        <f aca="false">Data_Clean!L34*Assumptions!$B$10</f>
        <v>0</v>
      </c>
      <c r="H34" s="14" t="n">
        <f aca="false">IF(OR(Data_Clean!M34="",Data_Clean!N34=""),0,Data_Clean!M34*Data_Clean!N34/100)*Assumptions!$B$13*Assumptions!$B$11</f>
        <v>190.944</v>
      </c>
      <c r="I34" s="14" t="n">
        <f aca="false">Data_Clean!O34*4*Assumptions!$B$12</f>
        <v>0</v>
      </c>
      <c r="J34" s="14" t="n">
        <f aca="false">SUM(B34:I34)</f>
        <v>698.5921</v>
      </c>
      <c r="K34" s="16" t="n">
        <f aca="false">IF(Data_Clean!P34="","",Assumptions!$B$15*0.5^(Data_Clean!P34/Assumptions!$B$20))</f>
        <v>0.0498437789619642</v>
      </c>
      <c r="L34" s="16" t="n">
        <f aca="false">Assumptions!$B$16*MIN(1,LN(1+Data_Clean!Q34)/LN(1+Assumptions!$B$21))</f>
        <v>0</v>
      </c>
      <c r="M34" s="16" t="n">
        <f aca="false">Assumptions!$B$17*(0.6*MIN(1,Data_Clean!R34/Assumptions!$B$22)+0.4*IF(Data_Clean!S34="",0,Data_Clean!S34))</f>
        <v>0</v>
      </c>
      <c r="N34" s="16" t="n">
        <f aca="false">Assumptions!$B$18*MIN(1,(Data_Clean!F34-1)/Assumptions!$B$23)</f>
        <v>15</v>
      </c>
      <c r="O34" s="16" t="n">
        <f aca="false">Assumptions!$B$19*(0.4*IF(Data_Clean!E34="",0,MIN(1,Data_Clean!E34/12/Assumptions!$B$24))+0.35*IF(Data_Clean!D34="Y",1,0)+0.25*(1-MIN(Data_Clean!T34,3)/3))/IF(Data_Clean!E34="",0.6,1)</f>
        <v>15</v>
      </c>
      <c r="P34" s="16" t="n">
        <f aca="false">SUM(K34:O34)/(Assumptions!$D$5-IF(K34="",Assumptions!$B$15,0))*100</f>
        <v>30.049843778962</v>
      </c>
      <c r="Q34" s="7" t="str">
        <f aca="false">IF(J34&gt;=Assumptions!$B$26,"High",IF(J34&gt;=Assumptions!$B$27,"Mid","Low"))</f>
        <v>Mid</v>
      </c>
      <c r="R34" s="7" t="str">
        <f aca="false">IF(P34&gt;=Assumptions!$B$28,"High",IF(P34&gt;=Assumptions!$B$29,"Mid","Low"))</f>
        <v>Low</v>
      </c>
      <c r="S34" s="7" t="str">
        <f aca="false">INDEX(Assumptions!$B$33:$B$41,MATCH(Q34&amp;"|"&amp;R34,Assumptions!$A$33:$A$41,0))</f>
        <v>Light Touch</v>
      </c>
      <c r="T34" s="7" t="n">
        <f aca="false">IF(ISNUMBER(Data_Clean!V34),J34*Data_Clean!V34,0)</f>
        <v>79.56964019</v>
      </c>
    </row>
    <row r="35" customFormat="false" ht="15" hidden="false" customHeight="false" outlineLevel="0" collapsed="false">
      <c r="A35" s="15" t="str">
        <f aca="false">Data_Clean!A35</f>
        <v>CX100031</v>
      </c>
      <c r="B35" s="14" t="n">
        <f aca="false">Data_Clean!G35*Assumptions!$B$5</f>
        <v>214.53225</v>
      </c>
      <c r="C35" s="14" t="n">
        <f aca="false">IF(Data_Clean!H35="",0,Data_Clean!H35)*Assumptions!$B$6</f>
        <v>93.16176</v>
      </c>
      <c r="D35" s="14" t="n">
        <f aca="false">Data_Clean!I35*Assumptions!$B$7</f>
        <v>0</v>
      </c>
      <c r="E35" s="14" t="n">
        <f aca="false">Data_Clean!J35*Assumptions!$B$8</f>
        <v>912.59505</v>
      </c>
      <c r="F35" s="14" t="n">
        <f aca="false">Data_Clean!K35*Assumptions!$B$9</f>
        <v>2097.7</v>
      </c>
      <c r="G35" s="14" t="n">
        <f aca="false">Data_Clean!L35*Assumptions!$B$10</f>
        <v>0</v>
      </c>
      <c r="H35" s="14" t="n">
        <f aca="false">IF(OR(Data_Clean!M35="",Data_Clean!N35=""),0,Data_Clean!M35*Data_Clean!N35/100)*Assumptions!$B$13*Assumptions!$B$11</f>
        <v>0</v>
      </c>
      <c r="I35" s="14" t="n">
        <f aca="false">Data_Clean!O35*4*Assumptions!$B$12</f>
        <v>0</v>
      </c>
      <c r="J35" s="14" t="n">
        <f aca="false">SUM(B35:I35)</f>
        <v>3317.98906</v>
      </c>
      <c r="K35" s="16" t="n">
        <f aca="false">IF(Data_Clean!P35="","",Assumptions!$B$15*0.5^(Data_Clean!P35/Assumptions!$B$20))</f>
        <v>27.3516746567465</v>
      </c>
      <c r="L35" s="16" t="n">
        <f aca="false">Assumptions!$B$16*MIN(1,LN(1+Data_Clean!Q35)/LN(1+Assumptions!$B$21))</f>
        <v>14.9444347261843</v>
      </c>
      <c r="M35" s="16" t="n">
        <f aca="false">Assumptions!$B$17*(0.6*MIN(1,Data_Clean!R35/Assumptions!$B$22)+0.4*IF(Data_Clean!S35="",0,Data_Clean!S35))</f>
        <v>6.894</v>
      </c>
      <c r="N35" s="16" t="n">
        <f aca="false">Assumptions!$B$18*MIN(1,(Data_Clean!F35-1)/Assumptions!$B$23)</f>
        <v>20</v>
      </c>
      <c r="O35" s="16" t="n">
        <f aca="false">Assumptions!$B$19*(0.4*IF(Data_Clean!E35="",0,MIN(1,Data_Clean!E35/12/Assumptions!$B$24))+0.35*IF(Data_Clean!D35="Y",1,0)+0.25*(1-MIN(Data_Clean!T35,3)/3))/IF(Data_Clean!E35="",0.6,1)</f>
        <v>10.75</v>
      </c>
      <c r="P35" s="16" t="n">
        <f aca="false">SUM(K35:O35)/(Assumptions!$D$5-IF(K35="",Assumptions!$B$15,0))*100</f>
        <v>79.9401093829308</v>
      </c>
      <c r="Q35" s="7" t="str">
        <f aca="false">IF(J35&gt;=Assumptions!$B$26,"High",IF(J35&gt;=Assumptions!$B$27,"Mid","Low"))</f>
        <v>High</v>
      </c>
      <c r="R35" s="7" t="str">
        <f aca="false">IF(P35&gt;=Assumptions!$B$28,"High",IF(P35&gt;=Assumptions!$B$29,"Mid","Low"))</f>
        <v>High</v>
      </c>
      <c r="S35" s="7" t="str">
        <f aca="false">INDEX(Assumptions!$B$33:$B$41,MATCH(Q35&amp;"|"&amp;R35,Assumptions!$A$33:$A$41,0))</f>
        <v>Premier Advocates</v>
      </c>
      <c r="T35" s="7" t="n">
        <f aca="false">IF(ISNUMBER(Data_Clean!V35),J35*Data_Clean!V35,0)</f>
        <v>42.470259968</v>
      </c>
    </row>
    <row r="36" customFormat="false" ht="15" hidden="false" customHeight="false" outlineLevel="0" collapsed="false">
      <c r="A36" s="15" t="str">
        <f aca="false">Data_Clean!A36</f>
        <v>CX100032</v>
      </c>
      <c r="B36" s="14" t="n">
        <f aca="false">Data_Clean!G36*Assumptions!$B$5</f>
        <v>35.412</v>
      </c>
      <c r="C36" s="14" t="n">
        <f aca="false">IF(Data_Clean!H36="",0,Data_Clean!H36)*Assumptions!$B$6</f>
        <v>142.13856</v>
      </c>
      <c r="D36" s="14" t="n">
        <f aca="false">Data_Clean!I36*Assumptions!$B$7</f>
        <v>0</v>
      </c>
      <c r="E36" s="14" t="n">
        <f aca="false">Data_Clean!J36*Assumptions!$B$8</f>
        <v>0</v>
      </c>
      <c r="F36" s="14" t="n">
        <f aca="false">Data_Clean!K36*Assumptions!$B$9</f>
        <v>0</v>
      </c>
      <c r="G36" s="14" t="n">
        <f aca="false">Data_Clean!L36*Assumptions!$B$10</f>
        <v>0</v>
      </c>
      <c r="H36" s="14" t="n">
        <f aca="false">IF(OR(Data_Clean!M36="",Data_Clean!N36=""),0,Data_Clean!M36*Data_Clean!N36/100)*Assumptions!$B$13*Assumptions!$B$11</f>
        <v>0</v>
      </c>
      <c r="I36" s="14" t="n">
        <f aca="false">Data_Clean!O36*4*Assumptions!$B$12</f>
        <v>0</v>
      </c>
      <c r="J36" s="14" t="n">
        <f aca="false">SUM(B36:I36)</f>
        <v>177.55056</v>
      </c>
      <c r="K36" s="16" t="n">
        <f aca="false">IF(Data_Clean!P36="","",Assumptions!$B$15*0.5^(Data_Clean!P36/Assumptions!$B$20))</f>
        <v>26.7269615442102</v>
      </c>
      <c r="L36" s="16" t="n">
        <f aca="false">Assumptions!$B$16*MIN(1,LN(1+Data_Clean!Q36)/LN(1+Assumptions!$B$21))</f>
        <v>15.8750156145389</v>
      </c>
      <c r="M36" s="16" t="n">
        <f aca="false">Assumptions!$B$17*(0.6*MIN(1,Data_Clean!R36/Assumptions!$B$22)+0.4*IF(Data_Clean!S36="",0,Data_Clean!S36))</f>
        <v>9.69</v>
      </c>
      <c r="N36" s="16" t="n">
        <f aca="false">Assumptions!$B$18*MIN(1,(Data_Clean!F36-1)/Assumptions!$B$23)</f>
        <v>5</v>
      </c>
      <c r="O36" s="16" t="n">
        <f aca="false">Assumptions!$B$19*(0.4*IF(Data_Clean!E36="",0,MIN(1,Data_Clean!E36/12/Assumptions!$B$24))+0.35*IF(Data_Clean!D36="Y",1,0)+0.25*(1-MIN(Data_Clean!T36,3)/3))/IF(Data_Clean!E36="",0.6,1)</f>
        <v>15</v>
      </c>
      <c r="P36" s="16" t="n">
        <f aca="false">SUM(K36:O36)/(Assumptions!$D$5-IF(K36="",Assumptions!$B$15,0))*100</f>
        <v>72.2919771587491</v>
      </c>
      <c r="Q36" s="7" t="str">
        <f aca="false">IF(J36&gt;=Assumptions!$B$26,"High",IF(J36&gt;=Assumptions!$B$27,"Mid","Low"))</f>
        <v>Low</v>
      </c>
      <c r="R36" s="7" t="str">
        <f aca="false">IF(P36&gt;=Assumptions!$B$28,"High",IF(P36&gt;=Assumptions!$B$29,"Mid","Low"))</f>
        <v>High</v>
      </c>
      <c r="S36" s="7" t="str">
        <f aca="false">INDEX(Assumptions!$B$33:$B$41,MATCH(Q36&amp;"|"&amp;R36,Assumptions!$A$33:$A$41,0))</f>
        <v>Engaged Builders</v>
      </c>
      <c r="T36" s="7" t="n">
        <f aca="false">IF(ISNUMBER(Data_Clean!V36),J36*Data_Clean!V36,0)</f>
        <v>3.249175248</v>
      </c>
    </row>
    <row r="37" customFormat="false" ht="15" hidden="false" customHeight="false" outlineLevel="0" collapsed="false">
      <c r="A37" s="15" t="str">
        <f aca="false">Data_Clean!A37</f>
        <v>CX100033</v>
      </c>
      <c r="B37" s="14" t="n">
        <f aca="false">Data_Clean!G37*Assumptions!$B$5</f>
        <v>101.91275</v>
      </c>
      <c r="C37" s="14" t="n">
        <f aca="false">IF(Data_Clean!H37="",0,Data_Clean!H37)*Assumptions!$B$6</f>
        <v>525.82848</v>
      </c>
      <c r="D37" s="14" t="n">
        <f aca="false">Data_Clean!I37*Assumptions!$B$7</f>
        <v>0</v>
      </c>
      <c r="E37" s="14" t="n">
        <f aca="false">Data_Clean!J37*Assumptions!$B$8</f>
        <v>0</v>
      </c>
      <c r="F37" s="14" t="n">
        <f aca="false">Data_Clean!K37*Assumptions!$B$9</f>
        <v>0</v>
      </c>
      <c r="G37" s="14" t="n">
        <f aca="false">Data_Clean!L37*Assumptions!$B$10</f>
        <v>0</v>
      </c>
      <c r="H37" s="14" t="n">
        <f aca="false">IF(OR(Data_Clean!M37="",Data_Clean!N37=""),0,Data_Clean!M37*Data_Clean!N37/100)*Assumptions!$B$13*Assumptions!$B$11</f>
        <v>0</v>
      </c>
      <c r="I37" s="14" t="n">
        <f aca="false">Data_Clean!O37*4*Assumptions!$B$12</f>
        <v>0</v>
      </c>
      <c r="J37" s="14" t="n">
        <f aca="false">SUM(B37:I37)</f>
        <v>627.74123</v>
      </c>
      <c r="K37" s="16" t="n">
        <f aca="false">IF(Data_Clean!P37="","",Assumptions!$B$15*0.5^(Data_Clean!P37/Assumptions!$B$20))</f>
        <v>14.3226240586562</v>
      </c>
      <c r="L37" s="16" t="n">
        <f aca="false">Assumptions!$B$16*MIN(1,LN(1+Data_Clean!Q37)/LN(1+Assumptions!$B$21))</f>
        <v>10.6966696442427</v>
      </c>
      <c r="M37" s="16" t="n">
        <f aca="false">Assumptions!$B$17*(0.6*MIN(1,Data_Clean!R37/Assumptions!$B$22)+0.4*IF(Data_Clean!S37="",0,Data_Clean!S37))</f>
        <v>4.242</v>
      </c>
      <c r="N37" s="16" t="n">
        <f aca="false">Assumptions!$B$18*MIN(1,(Data_Clean!F37-1)/Assumptions!$B$23)</f>
        <v>5</v>
      </c>
      <c r="O37" s="16" t="n">
        <f aca="false">Assumptions!$B$19*(0.4*IF(Data_Clean!E37="",0,MIN(1,Data_Clean!E37/12/Assumptions!$B$24))+0.35*IF(Data_Clean!D37="Y",1,0)+0.25*(1-MIN(Data_Clean!T37,3)/3))/IF(Data_Clean!E37="",0.6,1)</f>
        <v>4.5</v>
      </c>
      <c r="P37" s="16" t="n">
        <f aca="false">SUM(K37:O37)/(Assumptions!$D$5-IF(K37="",Assumptions!$B$15,0))*100</f>
        <v>38.7612937028989</v>
      </c>
      <c r="Q37" s="7" t="str">
        <f aca="false">IF(J37&gt;=Assumptions!$B$26,"High",IF(J37&gt;=Assumptions!$B$27,"Mid","Low"))</f>
        <v>Mid</v>
      </c>
      <c r="R37" s="7" t="str">
        <f aca="false">IF(P37&gt;=Assumptions!$B$28,"High",IF(P37&gt;=Assumptions!$B$29,"Mid","Low"))</f>
        <v>Low</v>
      </c>
      <c r="S37" s="7" t="str">
        <f aca="false">INDEX(Assumptions!$B$33:$B$41,MATCH(Q37&amp;"|"&amp;R37,Assumptions!$A$33:$A$41,0))</f>
        <v>Light Touch</v>
      </c>
      <c r="T37" s="7" t="n">
        <f aca="false">IF(ISNUMBER(Data_Clean!V37),J37*Data_Clean!V37,0)</f>
        <v>57.75219316</v>
      </c>
    </row>
    <row r="38" customFormat="false" ht="15" hidden="false" customHeight="false" outlineLevel="0" collapsed="false">
      <c r="A38" s="15" t="str">
        <f aca="false">Data_Clean!A38</f>
        <v>CX100034</v>
      </c>
      <c r="B38" s="14" t="n">
        <f aca="false">Data_Clean!G38*Assumptions!$B$5</f>
        <v>58.62375</v>
      </c>
      <c r="C38" s="14" t="n">
        <f aca="false">IF(Data_Clean!H38="",0,Data_Clean!H38)*Assumptions!$B$6</f>
        <v>395.59956</v>
      </c>
      <c r="D38" s="14" t="n">
        <f aca="false">Data_Clean!I38*Assumptions!$B$7</f>
        <v>964</v>
      </c>
      <c r="E38" s="14" t="n">
        <f aca="false">Data_Clean!J38*Assumptions!$B$8</f>
        <v>0</v>
      </c>
      <c r="F38" s="14" t="n">
        <f aca="false">Data_Clean!K38*Assumptions!$B$9</f>
        <v>977.9</v>
      </c>
      <c r="G38" s="14" t="n">
        <f aca="false">Data_Clean!L38*Assumptions!$B$10</f>
        <v>0</v>
      </c>
      <c r="H38" s="14" t="n">
        <f aca="false">IF(OR(Data_Clean!M38="",Data_Clean!N38=""),0,Data_Clean!M38*Data_Clean!N38/100)*Assumptions!$B$13*Assumptions!$B$11</f>
        <v>308.85</v>
      </c>
      <c r="I38" s="14" t="n">
        <f aca="false">Data_Clean!O38*4*Assumptions!$B$12</f>
        <v>18.95424</v>
      </c>
      <c r="J38" s="14" t="n">
        <f aca="false">SUM(B38:I38)</f>
        <v>2723.92755</v>
      </c>
      <c r="K38" s="16" t="n">
        <f aca="false">IF(Data_Clean!P38="","",Assumptions!$B$15*0.5^(Data_Clean!P38/Assumptions!$B$20))</f>
        <v>18.4671662001737</v>
      </c>
      <c r="L38" s="16" t="n">
        <f aca="false">Assumptions!$B$16*MIN(1,LN(1+Data_Clean!Q38)/LN(1+Assumptions!$B$21))</f>
        <v>12.4931739410702</v>
      </c>
      <c r="M38" s="16" t="n">
        <f aca="false">Assumptions!$B$17*(0.6*MIN(1,Data_Clean!R38/Assumptions!$B$22)+0.4*IF(Data_Clean!S38="",0,Data_Clean!S38))</f>
        <v>10.008</v>
      </c>
      <c r="N38" s="16" t="n">
        <f aca="false">Assumptions!$B$18*MIN(1,(Data_Clean!F38-1)/Assumptions!$B$23)</f>
        <v>20</v>
      </c>
      <c r="O38" s="16" t="n">
        <f aca="false">Assumptions!$B$19*(0.4*IF(Data_Clean!E38="",0,MIN(1,Data_Clean!E38/12/Assumptions!$B$24))+0.35*IF(Data_Clean!D38="Y",1,0)+0.25*(1-MIN(Data_Clean!T38,3)/3))/IF(Data_Clean!E38="",0.6,1)</f>
        <v>4.8</v>
      </c>
      <c r="P38" s="16" t="n">
        <f aca="false">SUM(K38:O38)/(Assumptions!$D$5-IF(K38="",Assumptions!$B$15,0))*100</f>
        <v>65.7683401412439</v>
      </c>
      <c r="Q38" s="7" t="str">
        <f aca="false">IF(J38&gt;=Assumptions!$B$26,"High",IF(J38&gt;=Assumptions!$B$27,"Mid","Low"))</f>
        <v>High</v>
      </c>
      <c r="R38" s="7" t="str">
        <f aca="false">IF(P38&gt;=Assumptions!$B$28,"High",IF(P38&gt;=Assumptions!$B$29,"Mid","Low"))</f>
        <v>Mid</v>
      </c>
      <c r="S38" s="7" t="str">
        <f aca="false">INDEX(Assumptions!$B$33:$B$41,MATCH(Q38&amp;"|"&amp;R38,Assumptions!$A$33:$A$41,0))</f>
        <v>Established Core</v>
      </c>
      <c r="T38" s="7" t="n">
        <f aca="false">IF(ISNUMBER(Data_Clean!V38),J38*Data_Clean!V38,0)</f>
        <v>147.364480455</v>
      </c>
    </row>
    <row r="39" customFormat="false" ht="15" hidden="false" customHeight="false" outlineLevel="0" collapsed="false">
      <c r="A39" s="15" t="str">
        <f aca="false">Data_Clean!A39</f>
        <v>CX100035</v>
      </c>
      <c r="B39" s="14" t="n">
        <f aca="false">Data_Clean!G39*Assumptions!$B$5</f>
        <v>64.7055</v>
      </c>
      <c r="C39" s="14" t="n">
        <f aca="false">IF(Data_Clean!H39="",0,Data_Clean!H39)*Assumptions!$B$6</f>
        <v>42.00984</v>
      </c>
      <c r="D39" s="14" t="n">
        <f aca="false">Data_Clean!I39*Assumptions!$B$7</f>
        <v>0</v>
      </c>
      <c r="E39" s="14" t="n">
        <f aca="false">Data_Clean!J39*Assumptions!$B$8</f>
        <v>0</v>
      </c>
      <c r="F39" s="14" t="n">
        <f aca="false">Data_Clean!K39*Assumptions!$B$9</f>
        <v>0</v>
      </c>
      <c r="G39" s="14" t="n">
        <f aca="false">Data_Clean!L39*Assumptions!$B$10</f>
        <v>1040.4</v>
      </c>
      <c r="H39" s="14" t="n">
        <f aca="false">IF(OR(Data_Clean!M39="",Data_Clean!N39=""),0,Data_Clean!M39*Data_Clean!N39/100)*Assumptions!$B$13*Assumptions!$B$11</f>
        <v>0</v>
      </c>
      <c r="I39" s="14" t="n">
        <f aca="false">Data_Clean!O39*4*Assumptions!$B$12</f>
        <v>0</v>
      </c>
      <c r="J39" s="14" t="n">
        <f aca="false">SUM(B39:I39)</f>
        <v>1147.11534</v>
      </c>
      <c r="K39" s="16" t="n">
        <f aca="false">IF(Data_Clean!P39="","",Assumptions!$B$15*0.5^(Data_Clean!P39/Assumptions!$B$20))</f>
        <v>23.267171427506</v>
      </c>
      <c r="L39" s="16" t="n">
        <f aca="false">Assumptions!$B$16*MIN(1,LN(1+Data_Clean!Q39)/LN(1+Assumptions!$B$21))</f>
        <v>15.9666747748371</v>
      </c>
      <c r="M39" s="16" t="n">
        <f aca="false">Assumptions!$B$17*(0.6*MIN(1,Data_Clean!R39/Assumptions!$B$22)+0.4*IF(Data_Clean!S39="",0,Data_Clean!S39))</f>
        <v>11.538</v>
      </c>
      <c r="N39" s="16" t="n">
        <f aca="false">Assumptions!$B$18*MIN(1,(Data_Clean!F39-1)/Assumptions!$B$23)</f>
        <v>10</v>
      </c>
      <c r="O39" s="16" t="n">
        <f aca="false">Assumptions!$B$19*(0.4*IF(Data_Clean!E39="",0,MIN(1,Data_Clean!E39/12/Assumptions!$B$24))+0.35*IF(Data_Clean!D39="Y",1,0)+0.25*(1-MIN(Data_Clean!T39,3)/3))/IF(Data_Clean!E39="",0.6,1)</f>
        <v>12.55</v>
      </c>
      <c r="P39" s="16" t="n">
        <f aca="false">SUM(K39:O39)/(Assumptions!$D$5-IF(K39="",Assumptions!$B$15,0))*100</f>
        <v>73.3218462023432</v>
      </c>
      <c r="Q39" s="7" t="str">
        <f aca="false">IF(J39&gt;=Assumptions!$B$26,"High",IF(J39&gt;=Assumptions!$B$27,"Mid","Low"))</f>
        <v>Mid</v>
      </c>
      <c r="R39" s="7" t="str">
        <f aca="false">IF(P39&gt;=Assumptions!$B$28,"High",IF(P39&gt;=Assumptions!$B$29,"Mid","Low"))</f>
        <v>High</v>
      </c>
      <c r="S39" s="7" t="str">
        <f aca="false">INDEX(Assumptions!$B$33:$B$41,MATCH(Q39&amp;"|"&amp;R39,Assumptions!$A$33:$A$41,0))</f>
        <v>Engaged Builders</v>
      </c>
      <c r="T39" s="7" t="n">
        <f aca="false">IF(ISNUMBER(Data_Clean!V39),J39*Data_Clean!V39,0)</f>
        <v>22.024614528</v>
      </c>
    </row>
    <row r="40" customFormat="false" ht="15" hidden="false" customHeight="false" outlineLevel="0" collapsed="false">
      <c r="A40" s="15" t="str">
        <f aca="false">Data_Clean!A40</f>
        <v>CX100036</v>
      </c>
      <c r="B40" s="14" t="n">
        <f aca="false">Data_Clean!G40*Assumptions!$B$5</f>
        <v>55.9455</v>
      </c>
      <c r="C40" s="14" t="n">
        <f aca="false">IF(Data_Clean!H40="",0,Data_Clean!H40)*Assumptions!$B$6</f>
        <v>0</v>
      </c>
      <c r="D40" s="14" t="n">
        <f aca="false">Data_Clean!I40*Assumptions!$B$7</f>
        <v>0</v>
      </c>
      <c r="E40" s="14" t="n">
        <f aca="false">Data_Clean!J40*Assumptions!$B$8</f>
        <v>0</v>
      </c>
      <c r="F40" s="14" t="n">
        <f aca="false">Data_Clean!K40*Assumptions!$B$9</f>
        <v>0</v>
      </c>
      <c r="G40" s="14" t="n">
        <f aca="false">Data_Clean!L40*Assumptions!$B$10</f>
        <v>0</v>
      </c>
      <c r="H40" s="14" t="n">
        <f aca="false">IF(OR(Data_Clean!M40="",Data_Clean!N40=""),0,Data_Clean!M40*Data_Clean!N40/100)*Assumptions!$B$13*Assumptions!$B$11</f>
        <v>0</v>
      </c>
      <c r="I40" s="14" t="n">
        <f aca="false">Data_Clean!O40*4*Assumptions!$B$12</f>
        <v>0</v>
      </c>
      <c r="J40" s="14" t="n">
        <f aca="false">SUM(B40:I40)</f>
        <v>55.9455</v>
      </c>
      <c r="K40" s="16" t="n">
        <f aca="false">IF(Data_Clean!P40="","",Assumptions!$B$15*0.5^(Data_Clean!P40/Assumptions!$B$20))</f>
        <v>30</v>
      </c>
      <c r="L40" s="16" t="n">
        <f aca="false">Assumptions!$B$16*MIN(1,LN(1+Data_Clean!Q40)/LN(1+Assumptions!$B$21))</f>
        <v>10.362865626271</v>
      </c>
      <c r="M40" s="16" t="n">
        <f aca="false">Assumptions!$B$17*(0.6*MIN(1,Data_Clean!R40/Assumptions!$B$22)+0.4*IF(Data_Clean!S40="",0,Data_Clean!S40))</f>
        <v>9.75</v>
      </c>
      <c r="N40" s="16" t="n">
        <f aca="false">Assumptions!$B$18*MIN(1,(Data_Clean!F40-1)/Assumptions!$B$23)</f>
        <v>0</v>
      </c>
      <c r="O40" s="16" t="n">
        <f aca="false">Assumptions!$B$19*(0.4*IF(Data_Clean!E40="",0,MIN(1,Data_Clean!E40/12/Assumptions!$B$24))+0.35*IF(Data_Clean!D40="Y",1,0)+0.25*(1-MIN(Data_Clean!T40,3)/3))/IF(Data_Clean!E40="",0.6,1)</f>
        <v>2.6</v>
      </c>
      <c r="P40" s="16" t="n">
        <f aca="false">SUM(K40:O40)/(Assumptions!$D$5-IF(K40="",Assumptions!$B$15,0))*100</f>
        <v>52.712865626271</v>
      </c>
      <c r="Q40" s="7" t="str">
        <f aca="false">IF(J40&gt;=Assumptions!$B$26,"High",IF(J40&gt;=Assumptions!$B$27,"Mid","Low"))</f>
        <v>Low</v>
      </c>
      <c r="R40" s="7" t="str">
        <f aca="false">IF(P40&gt;=Assumptions!$B$28,"High",IF(P40&gt;=Assumptions!$B$29,"Mid","Low"))</f>
        <v>Mid</v>
      </c>
      <c r="S40" s="7" t="str">
        <f aca="false">INDEX(Assumptions!$B$33:$B$41,MATCH(Q40&amp;"|"&amp;R40,Assumptions!$A$33:$A$41,0))</f>
        <v>Light Touch</v>
      </c>
      <c r="T40" s="7" t="n">
        <f aca="false">IF(ISNUMBER(Data_Clean!V40),J40*Data_Clean!V40,0)</f>
        <v>10.45621395</v>
      </c>
    </row>
    <row r="41" customFormat="false" ht="15" hidden="false" customHeight="false" outlineLevel="0" collapsed="false">
      <c r="A41" s="15" t="str">
        <f aca="false">Data_Clean!A41</f>
        <v>CX100037</v>
      </c>
      <c r="B41" s="14" t="n">
        <f aca="false">Data_Clean!G41*Assumptions!$B$5</f>
        <v>53.492</v>
      </c>
      <c r="C41" s="14" t="n">
        <f aca="false">IF(Data_Clean!H41="",0,Data_Clean!H41)*Assumptions!$B$6</f>
        <v>381.05652</v>
      </c>
      <c r="D41" s="14" t="n">
        <f aca="false">Data_Clean!I41*Assumptions!$B$7</f>
        <v>384.8</v>
      </c>
      <c r="E41" s="14" t="n">
        <f aca="false">Data_Clean!J41*Assumptions!$B$8</f>
        <v>0</v>
      </c>
      <c r="F41" s="14" t="n">
        <f aca="false">Data_Clean!K41*Assumptions!$B$9</f>
        <v>0</v>
      </c>
      <c r="G41" s="14" t="n">
        <f aca="false">Data_Clean!L41*Assumptions!$B$10</f>
        <v>0</v>
      </c>
      <c r="H41" s="14" t="n">
        <f aca="false">IF(OR(Data_Clean!M41="",Data_Clean!N41=""),0,Data_Clean!M41*Data_Clean!N41/100)*Assumptions!$B$13*Assumptions!$B$11</f>
        <v>0</v>
      </c>
      <c r="I41" s="14" t="n">
        <f aca="false">Data_Clean!O41*4*Assumptions!$B$12</f>
        <v>0</v>
      </c>
      <c r="J41" s="14" t="n">
        <f aca="false">SUM(B41:I41)</f>
        <v>819.34852</v>
      </c>
      <c r="K41" s="16" t="n">
        <f aca="false">IF(Data_Clean!P41="","",Assumptions!$B$15*0.5^(Data_Clean!P41/Assumptions!$B$20))</f>
        <v>1.32582521472478</v>
      </c>
      <c r="L41" s="16" t="n">
        <f aca="false">Assumptions!$B$16*MIN(1,LN(1+Data_Clean!Q41)/LN(1+Assumptions!$B$21))</f>
        <v>0</v>
      </c>
      <c r="M41" s="16" t="n">
        <f aca="false">Assumptions!$B$17*(0.6*MIN(1,Data_Clean!R41/Assumptions!$B$22)+0.4*IF(Data_Clean!S41="",0,Data_Clean!S41))</f>
        <v>0</v>
      </c>
      <c r="N41" s="16" t="n">
        <f aca="false">Assumptions!$B$18*MIN(1,(Data_Clean!F41-1)/Assumptions!$B$23)</f>
        <v>10</v>
      </c>
      <c r="O41" s="16" t="n">
        <f aca="false">Assumptions!$B$19*(0.4*IF(Data_Clean!E41="",0,MIN(1,Data_Clean!E41/12/Assumptions!$B$24))+0.35*IF(Data_Clean!D41="Y",1,0)+0.25*(1-MIN(Data_Clean!T41,3)/3))/IF(Data_Clean!E41="",0.6,1)</f>
        <v>9.2</v>
      </c>
      <c r="P41" s="16" t="n">
        <f aca="false">SUM(K41:O41)/(Assumptions!$D$5-IF(K41="",Assumptions!$B$15,0))*100</f>
        <v>20.5258252147248</v>
      </c>
      <c r="Q41" s="7" t="str">
        <f aca="false">IF(J41&gt;=Assumptions!$B$26,"High",IF(J41&gt;=Assumptions!$B$27,"Mid","Low"))</f>
        <v>Mid</v>
      </c>
      <c r="R41" s="7" t="str">
        <f aca="false">IF(P41&gt;=Assumptions!$B$28,"High",IF(P41&gt;=Assumptions!$B$29,"Mid","Low"))</f>
        <v>Low</v>
      </c>
      <c r="S41" s="7" t="str">
        <f aca="false">INDEX(Assumptions!$B$33:$B$41,MATCH(Q41&amp;"|"&amp;R41,Assumptions!$A$33:$A$41,0))</f>
        <v>Light Touch</v>
      </c>
      <c r="T41" s="7" t="n">
        <f aca="false">IF(ISNUMBER(Data_Clean!V41),J41*Data_Clean!V41,0)</f>
        <v>251.703865344</v>
      </c>
    </row>
    <row r="42" customFormat="false" ht="15" hidden="false" customHeight="false" outlineLevel="0" collapsed="false">
      <c r="A42" s="15" t="str">
        <f aca="false">Data_Clean!A42</f>
        <v>CX100038</v>
      </c>
      <c r="B42" s="14" t="n">
        <f aca="false">Data_Clean!G42*Assumptions!$B$5</f>
        <v>194.638</v>
      </c>
      <c r="C42" s="14" t="n">
        <f aca="false">IF(Data_Clean!H42="",0,Data_Clean!H42)*Assumptions!$B$6</f>
        <v>0</v>
      </c>
      <c r="D42" s="14" t="n">
        <f aca="false">Data_Clean!I42*Assumptions!$B$7</f>
        <v>0</v>
      </c>
      <c r="E42" s="14" t="n">
        <f aca="false">Data_Clean!J42*Assumptions!$B$8</f>
        <v>0</v>
      </c>
      <c r="F42" s="14" t="n">
        <f aca="false">Data_Clean!K42*Assumptions!$B$9</f>
        <v>0</v>
      </c>
      <c r="G42" s="14" t="n">
        <f aca="false">Data_Clean!L42*Assumptions!$B$10</f>
        <v>628.65</v>
      </c>
      <c r="H42" s="14" t="n">
        <f aca="false">IF(OR(Data_Clean!M42="",Data_Clean!N42=""),0,Data_Clean!M42*Data_Clean!N42/100)*Assumptions!$B$13*Assumptions!$B$11</f>
        <v>236.592</v>
      </c>
      <c r="I42" s="14" t="n">
        <f aca="false">Data_Clean!O42*4*Assumptions!$B$12</f>
        <v>1.1664</v>
      </c>
      <c r="J42" s="14" t="n">
        <f aca="false">SUM(B42:I42)</f>
        <v>1061.0464</v>
      </c>
      <c r="K42" s="16" t="n">
        <f aca="false">IF(Data_Clean!P42="","",Assumptions!$B$15*0.5^(Data_Clean!P42/Assumptions!$B$20))</f>
        <v>4.51134388530794</v>
      </c>
      <c r="L42" s="16" t="n">
        <f aca="false">Assumptions!$B$16*MIN(1,LN(1+Data_Clean!Q42)/LN(1+Assumptions!$B$21))</f>
        <v>8.11507562957249</v>
      </c>
      <c r="M42" s="16" t="n">
        <f aca="false">Assumptions!$B$17*(0.6*MIN(1,Data_Clean!R42/Assumptions!$B$22)+0.4*IF(Data_Clean!S42="",0,Data_Clean!S42))</f>
        <v>7.758</v>
      </c>
      <c r="N42" s="16" t="n">
        <f aca="false">Assumptions!$B$18*MIN(1,(Data_Clean!F42-1)/Assumptions!$B$23)</f>
        <v>10</v>
      </c>
      <c r="O42" s="16" t="n">
        <f aca="false">Assumptions!$B$19*(0.4*IF(Data_Clean!E42="",0,MIN(1,Data_Clean!E42/12/Assumptions!$B$24))+0.35*IF(Data_Clean!D42="Y",1,0)+0.25*(1-MIN(Data_Clean!T42,3)/3))/IF(Data_Clean!E42="",0.6,1)</f>
        <v>6.65</v>
      </c>
      <c r="P42" s="16" t="n">
        <f aca="false">SUM(K42:O42)/(Assumptions!$D$5-IF(K42="",Assumptions!$B$15,0))*100</f>
        <v>37.0344195148804</v>
      </c>
      <c r="Q42" s="7" t="str">
        <f aca="false">IF(J42&gt;=Assumptions!$B$26,"High",IF(J42&gt;=Assumptions!$B$27,"Mid","Low"))</f>
        <v>Mid</v>
      </c>
      <c r="R42" s="7" t="str">
        <f aca="false">IF(P42&gt;=Assumptions!$B$28,"High",IF(P42&gt;=Assumptions!$B$29,"Mid","Low"))</f>
        <v>Low</v>
      </c>
      <c r="S42" s="7" t="str">
        <f aca="false">INDEX(Assumptions!$B$33:$B$41,MATCH(Q42&amp;"|"&amp;R42,Assumptions!$A$33:$A$41,0))</f>
        <v>Light Touch</v>
      </c>
      <c r="T42" s="7" t="n">
        <f aca="false">IF(ISNUMBER(Data_Clean!V42),J42*Data_Clean!V42,0)</f>
        <v>130.40260256</v>
      </c>
    </row>
    <row r="43" customFormat="false" ht="15" hidden="false" customHeight="false" outlineLevel="0" collapsed="false">
      <c r="A43" s="15" t="str">
        <f aca="false">Data_Clean!A43</f>
        <v>CX100039</v>
      </c>
      <c r="B43" s="14" t="n">
        <f aca="false">Data_Clean!G43*Assumptions!$B$5</f>
        <v>71.11775</v>
      </c>
      <c r="C43" s="14" t="n">
        <f aca="false">IF(Data_Clean!H43="",0,Data_Clean!H43)*Assumptions!$B$6</f>
        <v>191.27232</v>
      </c>
      <c r="D43" s="14" t="n">
        <f aca="false">Data_Clean!I43*Assumptions!$B$7</f>
        <v>0</v>
      </c>
      <c r="E43" s="14" t="n">
        <f aca="false">Data_Clean!J43*Assumptions!$B$8</f>
        <v>0</v>
      </c>
      <c r="F43" s="14" t="n">
        <f aca="false">Data_Clean!K43*Assumptions!$B$9</f>
        <v>0</v>
      </c>
      <c r="G43" s="14" t="n">
        <f aca="false">Data_Clean!L43*Assumptions!$B$10</f>
        <v>0</v>
      </c>
      <c r="H43" s="14" t="n">
        <f aca="false">IF(OR(Data_Clean!M43="",Data_Clean!N43=""),0,Data_Clean!M43*Data_Clean!N43/100)*Assumptions!$B$13*Assumptions!$B$11</f>
        <v>91.5</v>
      </c>
      <c r="I43" s="14" t="n">
        <f aca="false">Data_Clean!O43*4*Assumptions!$B$12</f>
        <v>29.31408</v>
      </c>
      <c r="J43" s="14" t="n">
        <f aca="false">SUM(B43:I43)</f>
        <v>383.20415</v>
      </c>
      <c r="K43" s="16" t="n">
        <f aca="false">IF(Data_Clean!P43="","",Assumptions!$B$15*0.5^(Data_Clean!P43/Assumptions!$B$20))</f>
        <v>27.9909897461042</v>
      </c>
      <c r="L43" s="16" t="n">
        <f aca="false">Assumptions!$B$16*MIN(1,LN(1+Data_Clean!Q43)/LN(1+Assumptions!$B$21))</f>
        <v>16.3144030926037</v>
      </c>
      <c r="M43" s="16" t="n">
        <f aca="false">Assumptions!$B$17*(0.6*MIN(1,Data_Clean!R43/Assumptions!$B$22)+0.4*IF(Data_Clean!S43="",0,Data_Clean!S43))</f>
        <v>4.398</v>
      </c>
      <c r="N43" s="16" t="n">
        <f aca="false">Assumptions!$B$18*MIN(1,(Data_Clean!F43-1)/Assumptions!$B$23)</f>
        <v>10</v>
      </c>
      <c r="O43" s="16" t="n">
        <f aca="false">Assumptions!$B$19*(0.4*IF(Data_Clean!E43="",0,MIN(1,Data_Clean!E43/12/Assumptions!$B$24))+0.35*IF(Data_Clean!D43="Y",1,0)+0.25*(1-MIN(Data_Clean!T43,3)/3))/IF(Data_Clean!E43="",0.6,1)</f>
        <v>14.7</v>
      </c>
      <c r="P43" s="16" t="n">
        <f aca="false">SUM(K43:O43)/(Assumptions!$D$5-IF(K43="",Assumptions!$B$15,0))*100</f>
        <v>73.4033928387079</v>
      </c>
      <c r="Q43" s="7" t="str">
        <f aca="false">IF(J43&gt;=Assumptions!$B$26,"High",IF(J43&gt;=Assumptions!$B$27,"Mid","Low"))</f>
        <v>Low</v>
      </c>
      <c r="R43" s="7" t="str">
        <f aca="false">IF(P43&gt;=Assumptions!$B$28,"High",IF(P43&gt;=Assumptions!$B$29,"Mid","Low"))</f>
        <v>High</v>
      </c>
      <c r="S43" s="7" t="str">
        <f aca="false">INDEX(Assumptions!$B$33:$B$41,MATCH(Q43&amp;"|"&amp;R43,Assumptions!$A$33:$A$41,0))</f>
        <v>Engaged Builders</v>
      </c>
      <c r="T43" s="7" t="n">
        <f aca="false">IF(ISNUMBER(Data_Clean!V43),J43*Data_Clean!V43,0)</f>
        <v>3.640439425</v>
      </c>
    </row>
    <row r="44" customFormat="false" ht="15" hidden="false" customHeight="false" outlineLevel="0" collapsed="false">
      <c r="A44" s="15" t="str">
        <f aca="false">Data_Clean!A44</f>
        <v>CX100040</v>
      </c>
      <c r="B44" s="14" t="n">
        <f aca="false">Data_Clean!G44*Assumptions!$B$5</f>
        <v>67.744</v>
      </c>
      <c r="C44" s="14" t="n">
        <f aca="false">IF(Data_Clean!H44="",0,Data_Clean!H44)*Assumptions!$B$6</f>
        <v>25.038</v>
      </c>
      <c r="D44" s="14" t="n">
        <f aca="false">Data_Clean!I44*Assumptions!$B$7</f>
        <v>0</v>
      </c>
      <c r="E44" s="14" t="n">
        <f aca="false">Data_Clean!J44*Assumptions!$B$8</f>
        <v>0</v>
      </c>
      <c r="F44" s="14" t="n">
        <f aca="false">Data_Clean!K44*Assumptions!$B$9</f>
        <v>0</v>
      </c>
      <c r="G44" s="14" t="n">
        <f aca="false">Data_Clean!L44*Assumptions!$B$10</f>
        <v>0</v>
      </c>
      <c r="H44" s="14" t="n">
        <f aca="false">IF(OR(Data_Clean!M44="",Data_Clean!N44=""),0,Data_Clean!M44*Data_Clean!N44/100)*Assumptions!$B$13*Assumptions!$B$11</f>
        <v>8.16</v>
      </c>
      <c r="I44" s="14" t="n">
        <f aca="false">Data_Clean!O44*4*Assumptions!$B$12</f>
        <v>47.10624</v>
      </c>
      <c r="J44" s="14" t="n">
        <f aca="false">SUM(B44:I44)</f>
        <v>148.04824</v>
      </c>
      <c r="K44" s="16" t="n">
        <f aca="false">IF(Data_Clean!P44="","",Assumptions!$B$15*0.5^(Data_Clean!P44/Assumptions!$B$20))</f>
        <v>26.7269615442102</v>
      </c>
      <c r="L44" s="16" t="n">
        <f aca="false">Assumptions!$B$16*MIN(1,LN(1+Data_Clean!Q44)/LN(1+Assumptions!$B$21))</f>
        <v>16.3144030926037</v>
      </c>
      <c r="M44" s="16" t="n">
        <f aca="false">Assumptions!$B$17*(0.6*MIN(1,Data_Clean!R44/Assumptions!$B$22)+0.4*IF(Data_Clean!S44="",0,Data_Clean!S44))</f>
        <v>9.42</v>
      </c>
      <c r="N44" s="16" t="n">
        <f aca="false">Assumptions!$B$18*MIN(1,(Data_Clean!F44-1)/Assumptions!$B$23)</f>
        <v>10</v>
      </c>
      <c r="O44" s="16" t="n">
        <f aca="false">Assumptions!$B$19*(0.4*IF(Data_Clean!E44="",0,MIN(1,Data_Clean!E44/12/Assumptions!$B$24))+0.35*IF(Data_Clean!D44="Y",1,0)+0.25*(1-MIN(Data_Clean!T44,3)/3))/IF(Data_Clean!E44="",0.6,1)</f>
        <v>11.35</v>
      </c>
      <c r="P44" s="16" t="n">
        <f aca="false">SUM(K44:O44)/(Assumptions!$D$5-IF(K44="",Assumptions!$B$15,0))*100</f>
        <v>73.8113646368139</v>
      </c>
      <c r="Q44" s="7" t="str">
        <f aca="false">IF(J44&gt;=Assumptions!$B$26,"High",IF(J44&gt;=Assumptions!$B$27,"Mid","Low"))</f>
        <v>Low</v>
      </c>
      <c r="R44" s="7" t="str">
        <f aca="false">IF(P44&gt;=Assumptions!$B$28,"High",IF(P44&gt;=Assumptions!$B$29,"Mid","Low"))</f>
        <v>High</v>
      </c>
      <c r="S44" s="7" t="str">
        <f aca="false">INDEX(Assumptions!$B$33:$B$41,MATCH(Q44&amp;"|"&amp;R44,Assumptions!$A$33:$A$41,0))</f>
        <v>Engaged Builders</v>
      </c>
      <c r="T44" s="7" t="n">
        <f aca="false">IF(ISNUMBER(Data_Clean!V44),J44*Data_Clean!V44,0)</f>
        <v>3.641986704</v>
      </c>
    </row>
    <row r="45" customFormat="false" ht="15" hidden="false" customHeight="false" outlineLevel="0" collapsed="false">
      <c r="A45" s="15" t="str">
        <f aca="false">Data_Clean!A45</f>
        <v>CX100041</v>
      </c>
      <c r="B45" s="14" t="n">
        <f aca="false">Data_Clean!G45*Assumptions!$B$5</f>
        <v>53.0815</v>
      </c>
      <c r="C45" s="14" t="n">
        <f aca="false">IF(Data_Clean!H45="",0,Data_Clean!H45)*Assumptions!$B$6</f>
        <v>0</v>
      </c>
      <c r="D45" s="14" t="n">
        <f aca="false">Data_Clean!I45*Assumptions!$B$7</f>
        <v>0</v>
      </c>
      <c r="E45" s="14" t="n">
        <f aca="false">Data_Clean!J45*Assumptions!$B$8</f>
        <v>0</v>
      </c>
      <c r="F45" s="14" t="n">
        <f aca="false">Data_Clean!K45*Assumptions!$B$9</f>
        <v>0</v>
      </c>
      <c r="G45" s="14" t="n">
        <f aca="false">Data_Clean!L45*Assumptions!$B$10</f>
        <v>0</v>
      </c>
      <c r="H45" s="14" t="n">
        <f aca="false">IF(OR(Data_Clean!M45="",Data_Clean!N45=""),0,Data_Clean!M45*Data_Clean!N45/100)*Assumptions!$B$13*Assumptions!$B$11</f>
        <v>0</v>
      </c>
      <c r="I45" s="14" t="n">
        <f aca="false">Data_Clean!O45*4*Assumptions!$B$12</f>
        <v>0</v>
      </c>
      <c r="J45" s="14" t="n">
        <f aca="false">SUM(B45:I45)</f>
        <v>53.0815</v>
      </c>
      <c r="K45" s="16" t="n">
        <f aca="false">IF(Data_Clean!P45="","",Assumptions!$B$15*0.5^(Data_Clean!P45/Assumptions!$B$20))</f>
        <v>24.9371368842836</v>
      </c>
      <c r="L45" s="16" t="n">
        <f aca="false">Assumptions!$B$16*MIN(1,LN(1+Data_Clean!Q45)/LN(1+Assumptions!$B$21))</f>
        <v>11.2934465146257</v>
      </c>
      <c r="M45" s="16" t="n">
        <f aca="false">Assumptions!$B$17*(0.6*MIN(1,Data_Clean!R45/Assumptions!$B$22)+0.4*IF(Data_Clean!S45="",0,Data_Clean!S45))</f>
        <v>1.926</v>
      </c>
      <c r="N45" s="16" t="n">
        <f aca="false">Assumptions!$B$18*MIN(1,(Data_Clean!F45-1)/Assumptions!$B$23)</f>
        <v>0</v>
      </c>
      <c r="O45" s="16" t="n">
        <f aca="false">Assumptions!$B$19*(0.4*IF(Data_Clean!E45="",0,MIN(1,Data_Clean!E45/12/Assumptions!$B$24))+0.35*IF(Data_Clean!D45="Y",1,0)+0.25*(1-MIN(Data_Clean!T45,3)/3))/IF(Data_Clean!E45="",0.6,1)</f>
        <v>12.2</v>
      </c>
      <c r="P45" s="16" t="n">
        <f aca="false">SUM(K45:O45)/(Assumptions!$D$5-IF(K45="",Assumptions!$B$15,0))*100</f>
        <v>50.3565833989093</v>
      </c>
      <c r="Q45" s="7" t="str">
        <f aca="false">IF(J45&gt;=Assumptions!$B$26,"High",IF(J45&gt;=Assumptions!$B$27,"Mid","Low"))</f>
        <v>Low</v>
      </c>
      <c r="R45" s="7" t="str">
        <f aca="false">IF(P45&gt;=Assumptions!$B$28,"High",IF(P45&gt;=Assumptions!$B$29,"Mid","Low"))</f>
        <v>Mid</v>
      </c>
      <c r="S45" s="7" t="str">
        <f aca="false">INDEX(Assumptions!$B$33:$B$41,MATCH(Q45&amp;"|"&amp;R45,Assumptions!$A$33:$A$41,0))</f>
        <v>Light Touch</v>
      </c>
      <c r="T45" s="7" t="n">
        <f aca="false">IF(ISNUMBER(Data_Clean!V45),J45*Data_Clean!V45,0)</f>
        <v>2.99910475</v>
      </c>
    </row>
    <row r="46" customFormat="false" ht="15" hidden="false" customHeight="false" outlineLevel="0" collapsed="false">
      <c r="A46" s="15" t="str">
        <f aca="false">Data_Clean!A46</f>
        <v>CX100042</v>
      </c>
      <c r="B46" s="14" t="n">
        <f aca="false">Data_Clean!G46*Assumptions!$B$5</f>
        <v>18.13475</v>
      </c>
      <c r="C46" s="14" t="n">
        <f aca="false">IF(Data_Clean!H46="",0,Data_Clean!H46)*Assumptions!$B$6</f>
        <v>0</v>
      </c>
      <c r="D46" s="14" t="n">
        <f aca="false">Data_Clean!I46*Assumptions!$B$7</f>
        <v>0</v>
      </c>
      <c r="E46" s="14" t="n">
        <f aca="false">Data_Clean!J46*Assumptions!$B$8</f>
        <v>0</v>
      </c>
      <c r="F46" s="14" t="n">
        <f aca="false">Data_Clean!K46*Assumptions!$B$9</f>
        <v>0</v>
      </c>
      <c r="G46" s="14" t="n">
        <f aca="false">Data_Clean!L46*Assumptions!$B$10</f>
        <v>1152.9</v>
      </c>
      <c r="H46" s="14" t="n">
        <f aca="false">IF(OR(Data_Clean!M46="",Data_Clean!N46=""),0,Data_Clean!M46*Data_Clean!N46/100)*Assumptions!$B$13*Assumptions!$B$11</f>
        <v>84.27</v>
      </c>
      <c r="I46" s="14" t="n">
        <f aca="false">Data_Clean!O46*4*Assumptions!$B$12</f>
        <v>1.55568</v>
      </c>
      <c r="J46" s="14" t="n">
        <f aca="false">SUM(B46:I46)</f>
        <v>1256.86043</v>
      </c>
      <c r="K46" s="16" t="n">
        <f aca="false">IF(Data_Clean!P46="","",Assumptions!$B$15*0.5^(Data_Clean!P46/Assumptions!$B$20))</f>
        <v>22.735748497656</v>
      </c>
      <c r="L46" s="16" t="n">
        <f aca="false">Assumptions!$B$16*MIN(1,LN(1+Data_Clean!Q46)/LN(1+Assumptions!$B$21))</f>
        <v>11.5625930527155</v>
      </c>
      <c r="M46" s="16" t="n">
        <f aca="false">Assumptions!$B$17*(0.6*MIN(1,Data_Clean!R46/Assumptions!$B$22)+0.4*IF(Data_Clean!S46="",0,Data_Clean!S46))</f>
        <v>1.884</v>
      </c>
      <c r="N46" s="16" t="n">
        <f aca="false">Assumptions!$B$18*MIN(1,(Data_Clean!F46-1)/Assumptions!$B$23)</f>
        <v>10</v>
      </c>
      <c r="O46" s="16" t="n">
        <f aca="false">Assumptions!$B$19*(0.4*IF(Data_Clean!E46="",0,MIN(1,Data_Clean!E46/12/Assumptions!$B$24))+0.35*IF(Data_Clean!D46="Y",1,0)+0.25*(1-MIN(Data_Clean!T46,3)/3))/IF(Data_Clean!E46="",0.6,1)</f>
        <v>9.75</v>
      </c>
      <c r="P46" s="16" t="n">
        <f aca="false">SUM(K46:O46)/(Assumptions!$D$5-IF(K46="",Assumptions!$B$15,0))*100</f>
        <v>55.9323415503715</v>
      </c>
      <c r="Q46" s="7" t="str">
        <f aca="false">IF(J46&gt;=Assumptions!$B$26,"High",IF(J46&gt;=Assumptions!$B$27,"Mid","Low"))</f>
        <v>Mid</v>
      </c>
      <c r="R46" s="7" t="str">
        <f aca="false">IF(P46&gt;=Assumptions!$B$28,"High",IF(P46&gt;=Assumptions!$B$29,"Mid","Low"))</f>
        <v>Mid</v>
      </c>
      <c r="S46" s="7" t="str">
        <f aca="false">INDEX(Assumptions!$B$33:$B$41,MATCH(Q46&amp;"|"&amp;R46,Assumptions!$A$33:$A$41,0))</f>
        <v>Established Core</v>
      </c>
      <c r="T46" s="7" t="n">
        <f aca="false">IF(ISNUMBER(Data_Clean!V46),J46*Data_Clean!V46,0)</f>
        <v>72.89790494</v>
      </c>
    </row>
    <row r="47" customFormat="false" ht="15" hidden="false" customHeight="false" outlineLevel="0" collapsed="false">
      <c r="A47" s="15" t="str">
        <f aca="false">Data_Clean!A47</f>
        <v>CX100043</v>
      </c>
      <c r="B47" s="14" t="n">
        <f aca="false">Data_Clean!G47*Assumptions!$B$5</f>
        <v>59.77575</v>
      </c>
      <c r="C47" s="14" t="n">
        <f aca="false">IF(Data_Clean!H47="",0,Data_Clean!H47)*Assumptions!$B$6</f>
        <v>52.218</v>
      </c>
      <c r="D47" s="14" t="n">
        <f aca="false">Data_Clean!I47*Assumptions!$B$7</f>
        <v>0</v>
      </c>
      <c r="E47" s="14" t="n">
        <f aca="false">Data_Clean!J47*Assumptions!$B$8</f>
        <v>0</v>
      </c>
      <c r="F47" s="14" t="n">
        <f aca="false">Data_Clean!K47*Assumptions!$B$9</f>
        <v>0</v>
      </c>
      <c r="G47" s="14" t="n">
        <f aca="false">Data_Clean!L47*Assumptions!$B$10</f>
        <v>0</v>
      </c>
      <c r="H47" s="14" t="n">
        <f aca="false">IF(OR(Data_Clean!M47="",Data_Clean!N47=""),0,Data_Clean!M47*Data_Clean!N47/100)*Assumptions!$B$13*Assumptions!$B$11</f>
        <v>674.37</v>
      </c>
      <c r="I47" s="14" t="n">
        <f aca="false">Data_Clean!O47*4*Assumptions!$B$12</f>
        <v>17.01216</v>
      </c>
      <c r="J47" s="14" t="n">
        <f aca="false">SUM(B47:I47)</f>
        <v>803.37591</v>
      </c>
      <c r="K47" s="16" t="n">
        <f aca="false">IF(Data_Clean!P47="","",Assumptions!$B$15*0.5^(Data_Clean!P47/Assumptions!$B$20))</f>
        <v>21.2132034355964</v>
      </c>
      <c r="L47" s="16" t="n">
        <f aca="false">Assumptions!$B$16*MIN(1,LN(1+Data_Clean!Q47)/LN(1+Assumptions!$B$21))</f>
        <v>12.2792642888455</v>
      </c>
      <c r="M47" s="16" t="n">
        <f aca="false">Assumptions!$B$17*(0.6*MIN(1,Data_Clean!R47/Assumptions!$B$22)+0.4*IF(Data_Clean!S47="",0,Data_Clean!S47))</f>
        <v>5.43</v>
      </c>
      <c r="N47" s="16" t="n">
        <f aca="false">Assumptions!$B$18*MIN(1,(Data_Clean!F47-1)/Assumptions!$B$23)</f>
        <v>10</v>
      </c>
      <c r="O47" s="16" t="n">
        <f aca="false">Assumptions!$B$19*(0.4*IF(Data_Clean!E47="",0,MIN(1,Data_Clean!E47/12/Assumptions!$B$24))+0.35*IF(Data_Clean!D47="Y",1,0)+0.25*(1-MIN(Data_Clean!T47,3)/3))/IF(Data_Clean!E47="",0.6,1)</f>
        <v>7.55</v>
      </c>
      <c r="P47" s="16" t="n">
        <f aca="false">SUM(K47:O47)/(Assumptions!$D$5-IF(K47="",Assumptions!$B$15,0))*100</f>
        <v>56.4724677244419</v>
      </c>
      <c r="Q47" s="7" t="str">
        <f aca="false">IF(J47&gt;=Assumptions!$B$26,"High",IF(J47&gt;=Assumptions!$B$27,"Mid","Low"))</f>
        <v>Mid</v>
      </c>
      <c r="R47" s="7" t="str">
        <f aca="false">IF(P47&gt;=Assumptions!$B$28,"High",IF(P47&gt;=Assumptions!$B$29,"Mid","Low"))</f>
        <v>Mid</v>
      </c>
      <c r="S47" s="7" t="str">
        <f aca="false">INDEX(Assumptions!$B$33:$B$41,MATCH(Q47&amp;"|"&amp;R47,Assumptions!$A$33:$A$41,0))</f>
        <v>Established Core</v>
      </c>
      <c r="T47" s="7" t="n">
        <f aca="false">IF(ISNUMBER(Data_Clean!V47),J47*Data_Clean!V47,0)</f>
        <v>76.883074587</v>
      </c>
    </row>
    <row r="48" customFormat="false" ht="15" hidden="false" customHeight="false" outlineLevel="0" collapsed="false">
      <c r="A48" s="15" t="str">
        <f aca="false">Data_Clean!A48</f>
        <v>CX100044</v>
      </c>
      <c r="B48" s="14" t="n">
        <f aca="false">Data_Clean!G48*Assumptions!$B$5</f>
        <v>32.9835</v>
      </c>
      <c r="C48" s="14" t="n">
        <f aca="false">IF(Data_Clean!H48="",0,Data_Clean!H48)*Assumptions!$B$6</f>
        <v>142.17264</v>
      </c>
      <c r="D48" s="14" t="n">
        <f aca="false">Data_Clean!I48*Assumptions!$B$7</f>
        <v>0</v>
      </c>
      <c r="E48" s="14" t="n">
        <f aca="false">Data_Clean!J48*Assumptions!$B$8</f>
        <v>0</v>
      </c>
      <c r="F48" s="14" t="n">
        <f aca="false">Data_Clean!K48*Assumptions!$B$9</f>
        <v>0</v>
      </c>
      <c r="G48" s="14" t="n">
        <f aca="false">Data_Clean!L48*Assumptions!$B$10</f>
        <v>661.5</v>
      </c>
      <c r="H48" s="14" t="n">
        <f aca="false">IF(OR(Data_Clean!M48="",Data_Clean!N48=""),0,Data_Clean!M48*Data_Clean!N48/100)*Assumptions!$B$13*Assumptions!$B$11</f>
        <v>144.102</v>
      </c>
      <c r="I48" s="14" t="n">
        <f aca="false">Data_Clean!O48*4*Assumptions!$B$12</f>
        <v>7.01424</v>
      </c>
      <c r="J48" s="14" t="n">
        <f aca="false">SUM(B48:I48)</f>
        <v>987.77238</v>
      </c>
      <c r="K48" s="16" t="n">
        <f aca="false">IF(Data_Clean!P48="","",Assumptions!$B$15*0.5^(Data_Clean!P48/Assumptions!$B$20))</f>
        <v>16.8369307246406</v>
      </c>
      <c r="L48" s="16" t="n">
        <f aca="false">Assumptions!$B$16*MIN(1,LN(1+Data_Clean!Q48)/LN(1+Assumptions!$B$21))</f>
        <v>14.4532413158944</v>
      </c>
      <c r="M48" s="16" t="n">
        <f aca="false">Assumptions!$B$17*(0.6*MIN(1,Data_Clean!R48/Assumptions!$B$22)+0.4*IF(Data_Clean!S48="",0,Data_Clean!S48))</f>
        <v>15</v>
      </c>
      <c r="N48" s="16" t="n">
        <f aca="false">Assumptions!$B$18*MIN(1,(Data_Clean!F48-1)/Assumptions!$B$23)</f>
        <v>15</v>
      </c>
      <c r="O48" s="16" t="n">
        <f aca="false">Assumptions!$B$19*(0.4*IF(Data_Clean!E48="",0,MIN(1,Data_Clean!E48/12/Assumptions!$B$24))+0.35*IF(Data_Clean!D48="Y",1,0)+0.25*(1-MIN(Data_Clean!T48,3)/3))/IF(Data_Clean!E48="",0.6,1)</f>
        <v>3.6</v>
      </c>
      <c r="P48" s="16" t="n">
        <f aca="false">SUM(K48:O48)/(Assumptions!$D$5-IF(K48="",Assumptions!$B$15,0))*100</f>
        <v>64.890172040535</v>
      </c>
      <c r="Q48" s="7" t="str">
        <f aca="false">IF(J48&gt;=Assumptions!$B$26,"High",IF(J48&gt;=Assumptions!$B$27,"Mid","Low"))</f>
        <v>Mid</v>
      </c>
      <c r="R48" s="7" t="str">
        <f aca="false">IF(P48&gt;=Assumptions!$B$28,"High",IF(P48&gt;=Assumptions!$B$29,"Mid","Low"))</f>
        <v>Mid</v>
      </c>
      <c r="S48" s="7" t="str">
        <f aca="false">INDEX(Assumptions!$B$33:$B$41,MATCH(Q48&amp;"|"&amp;R48,Assumptions!$A$33:$A$41,0))</f>
        <v>Established Core</v>
      </c>
      <c r="T48" s="7" t="n">
        <f aca="false">IF(ISNUMBER(Data_Clean!V48),J48*Data_Clean!V48,0)</f>
        <v>112.309719606</v>
      </c>
    </row>
    <row r="49" customFormat="false" ht="15" hidden="false" customHeight="false" outlineLevel="0" collapsed="false">
      <c r="A49" s="15" t="str">
        <f aca="false">Data_Clean!A49</f>
        <v>CX100045</v>
      </c>
      <c r="B49" s="14" t="n">
        <f aca="false">Data_Clean!G49*Assumptions!$B$5</f>
        <v>9.7125</v>
      </c>
      <c r="C49" s="14" t="n">
        <f aca="false">IF(Data_Clean!H49="",0,Data_Clean!H49)*Assumptions!$B$6</f>
        <v>0</v>
      </c>
      <c r="D49" s="14" t="n">
        <f aca="false">Data_Clean!I49*Assumptions!$B$7</f>
        <v>0</v>
      </c>
      <c r="E49" s="14" t="n">
        <f aca="false">Data_Clean!J49*Assumptions!$B$8</f>
        <v>0</v>
      </c>
      <c r="F49" s="14" t="n">
        <f aca="false">Data_Clean!K49*Assumptions!$B$9</f>
        <v>0</v>
      </c>
      <c r="G49" s="14" t="n">
        <f aca="false">Data_Clean!L49*Assumptions!$B$10</f>
        <v>0</v>
      </c>
      <c r="H49" s="14" t="n">
        <f aca="false">IF(OR(Data_Clean!M49="",Data_Clean!N49=""),0,Data_Clean!M49*Data_Clean!N49/100)*Assumptions!$B$13*Assumptions!$B$11</f>
        <v>0</v>
      </c>
      <c r="I49" s="14" t="n">
        <f aca="false">Data_Clean!O49*4*Assumptions!$B$12</f>
        <v>0</v>
      </c>
      <c r="J49" s="14" t="n">
        <f aca="false">SUM(B49:I49)</f>
        <v>9.7125</v>
      </c>
      <c r="K49" s="16" t="n">
        <f aca="false">IF(Data_Clean!P49="","",Assumptions!$B$15*0.5^(Data_Clean!P49/Assumptions!$B$20))</f>
        <v>15.3506083799516</v>
      </c>
      <c r="L49" s="16" t="n">
        <f aca="false">Assumptions!$B$16*MIN(1,LN(1+Data_Clean!Q49)/LN(1+Assumptions!$B$21))</f>
        <v>14.4532413158944</v>
      </c>
      <c r="M49" s="16" t="n">
        <f aca="false">Assumptions!$B$17*(0.6*MIN(1,Data_Clean!R49/Assumptions!$B$22)+0.4*IF(Data_Clean!S49="",0,Data_Clean!S49))</f>
        <v>12.186</v>
      </c>
      <c r="N49" s="16" t="n">
        <f aca="false">Assumptions!$B$18*MIN(1,(Data_Clean!F49-1)/Assumptions!$B$23)</f>
        <v>0</v>
      </c>
      <c r="O49" s="16" t="n">
        <f aca="false">Assumptions!$B$19*(0.4*IF(Data_Clean!E49="",0,MIN(1,Data_Clean!E49/12/Assumptions!$B$24))+0.35*IF(Data_Clean!D49="Y",1,0)+0.25*(1-MIN(Data_Clean!T49,3)/3))/IF(Data_Clean!E49="",0.6,1)</f>
        <v>4</v>
      </c>
      <c r="P49" s="16" t="n">
        <f aca="false">SUM(K49:O49)/(Assumptions!$D$5-IF(K49="",Assumptions!$B$15,0))*100</f>
        <v>45.989849695846</v>
      </c>
      <c r="Q49" s="7" t="str">
        <f aca="false">IF(J49&gt;=Assumptions!$B$26,"High",IF(J49&gt;=Assumptions!$B$27,"Mid","Low"))</f>
        <v>Low</v>
      </c>
      <c r="R49" s="7" t="str">
        <f aca="false">IF(P49&gt;=Assumptions!$B$28,"High",IF(P49&gt;=Assumptions!$B$29,"Mid","Low"))</f>
        <v>Low</v>
      </c>
      <c r="S49" s="7" t="str">
        <f aca="false">INDEX(Assumptions!$B$33:$B$41,MATCH(Q49&amp;"|"&amp;R49,Assumptions!$A$33:$A$41,0))</f>
        <v>Dormant &amp; Low Value</v>
      </c>
      <c r="T49" s="7" t="n">
        <f aca="false">IF(ISNUMBER(Data_Clean!V49),J49*Data_Clean!V49,0)</f>
        <v>0.64491</v>
      </c>
    </row>
    <row r="50" customFormat="false" ht="15" hidden="false" customHeight="false" outlineLevel="0" collapsed="false">
      <c r="A50" s="15" t="str">
        <f aca="false">Data_Clean!A50</f>
        <v>CX100046</v>
      </c>
      <c r="B50" s="14" t="n">
        <f aca="false">Data_Clean!G50*Assumptions!$B$5</f>
        <v>74.5565</v>
      </c>
      <c r="C50" s="14" t="n">
        <f aca="false">IF(Data_Clean!H50="",0,Data_Clean!H50)*Assumptions!$B$6</f>
        <v>0</v>
      </c>
      <c r="D50" s="14" t="n">
        <f aca="false">Data_Clean!I50*Assumptions!$B$7</f>
        <v>0</v>
      </c>
      <c r="E50" s="14" t="n">
        <f aca="false">Data_Clean!J50*Assumptions!$B$8</f>
        <v>0</v>
      </c>
      <c r="F50" s="14" t="n">
        <f aca="false">Data_Clean!K50*Assumptions!$B$9</f>
        <v>0</v>
      </c>
      <c r="G50" s="14" t="n">
        <f aca="false">Data_Clean!L50*Assumptions!$B$10</f>
        <v>0</v>
      </c>
      <c r="H50" s="14" t="n">
        <f aca="false">IF(OR(Data_Clean!M50="",Data_Clean!N50=""),0,Data_Clean!M50*Data_Clean!N50/100)*Assumptions!$B$13*Assumptions!$B$11</f>
        <v>243.504</v>
      </c>
      <c r="I50" s="14" t="n">
        <f aca="false">Data_Clean!O50*4*Assumptions!$B$12</f>
        <v>25.71936</v>
      </c>
      <c r="J50" s="14" t="n">
        <f aca="false">SUM(B50:I50)</f>
        <v>343.77986</v>
      </c>
      <c r="K50" s="16" t="n">
        <f aca="false">IF(Data_Clean!P50="","",Assumptions!$B$15*0.5^(Data_Clean!P50/Assumptions!$B$20))</f>
        <v>27.3516746567465</v>
      </c>
      <c r="L50" s="16" t="n">
        <f aca="false">Assumptions!$B$16*MIN(1,LN(1+Data_Clean!Q50)/LN(1+Assumptions!$B$21))</f>
        <v>15.4867983970398</v>
      </c>
      <c r="M50" s="16" t="n">
        <f aca="false">Assumptions!$B$17*(0.6*MIN(1,Data_Clean!R50/Assumptions!$B$22)+0.4*IF(Data_Clean!S50="",0,Data_Clean!S50))</f>
        <v>12.09</v>
      </c>
      <c r="N50" s="16" t="n">
        <f aca="false">Assumptions!$B$18*MIN(1,(Data_Clean!F50-1)/Assumptions!$B$23)</f>
        <v>10</v>
      </c>
      <c r="O50" s="16" t="n">
        <f aca="false">Assumptions!$B$19*(0.4*IF(Data_Clean!E50="",0,MIN(1,Data_Clean!E50/12/Assumptions!$B$24))+0.35*IF(Data_Clean!D50="Y",1,0)+0.25*(1-MIN(Data_Clean!T50,3)/3))/IF(Data_Clean!E50="",0.6,1)</f>
        <v>10.7</v>
      </c>
      <c r="P50" s="16" t="n">
        <f aca="false">SUM(K50:O50)/(Assumptions!$D$5-IF(K50="",Assumptions!$B$15,0))*100</f>
        <v>75.6284730537863</v>
      </c>
      <c r="Q50" s="7" t="str">
        <f aca="false">IF(J50&gt;=Assumptions!$B$26,"High",IF(J50&gt;=Assumptions!$B$27,"Mid","Low"))</f>
        <v>Low</v>
      </c>
      <c r="R50" s="7" t="str">
        <f aca="false">IF(P50&gt;=Assumptions!$B$28,"High",IF(P50&gt;=Assumptions!$B$29,"Mid","Low"))</f>
        <v>High</v>
      </c>
      <c r="S50" s="7" t="str">
        <f aca="false">INDEX(Assumptions!$B$33:$B$41,MATCH(Q50&amp;"|"&amp;R50,Assumptions!$A$33:$A$41,0))</f>
        <v>Engaged Builders</v>
      </c>
      <c r="T50" s="7" t="n">
        <f aca="false">IF(ISNUMBER(Data_Clean!V50),J50*Data_Clean!V50,0)</f>
        <v>9.96961594</v>
      </c>
    </row>
    <row r="51" customFormat="false" ht="15" hidden="false" customHeight="false" outlineLevel="0" collapsed="false">
      <c r="A51" s="15" t="str">
        <f aca="false">Data_Clean!A51</f>
        <v>CX100047</v>
      </c>
      <c r="B51" s="14" t="n">
        <f aca="false">Data_Clean!G51*Assumptions!$B$5</f>
        <v>14.90275</v>
      </c>
      <c r="C51" s="14" t="n">
        <f aca="false">IF(Data_Clean!H51="",0,Data_Clean!H51)*Assumptions!$B$6</f>
        <v>12.96048</v>
      </c>
      <c r="D51" s="14" t="n">
        <f aca="false">Data_Clean!I51*Assumptions!$B$7</f>
        <v>0</v>
      </c>
      <c r="E51" s="14" t="n">
        <f aca="false">Data_Clean!J51*Assumptions!$B$8</f>
        <v>0</v>
      </c>
      <c r="F51" s="14" t="n">
        <f aca="false">Data_Clean!K51*Assumptions!$B$9</f>
        <v>0</v>
      </c>
      <c r="G51" s="14" t="n">
        <f aca="false">Data_Clean!L51*Assumptions!$B$10</f>
        <v>0</v>
      </c>
      <c r="H51" s="14" t="n">
        <f aca="false">IF(OR(Data_Clean!M51="",Data_Clean!N51=""),0,Data_Clean!M51*Data_Clean!N51/100)*Assumptions!$B$13*Assumptions!$B$11</f>
        <v>0</v>
      </c>
      <c r="I51" s="14" t="n">
        <f aca="false">Data_Clean!O51*4*Assumptions!$B$12</f>
        <v>0</v>
      </c>
      <c r="J51" s="14" t="n">
        <f aca="false">SUM(B51:I51)</f>
        <v>27.86323</v>
      </c>
      <c r="K51" s="16" t="n">
        <f aca="false">IF(Data_Clean!P51="","",Assumptions!$B$15*0.5^(Data_Clean!P51/Assumptions!$B$20))</f>
        <v>26.7269615442102</v>
      </c>
      <c r="L51" s="16" t="n">
        <f aca="false">Assumptions!$B$16*MIN(1,LN(1+Data_Clean!Q51)/LN(1+Assumptions!$B$21))</f>
        <v>13.7447072997398</v>
      </c>
      <c r="M51" s="16" t="n">
        <f aca="false">Assumptions!$B$17*(0.6*MIN(1,Data_Clean!R51/Assumptions!$B$22)+0.4*IF(Data_Clean!S51="",0,Data_Clean!S51))</f>
        <v>6.72</v>
      </c>
      <c r="N51" s="16" t="n">
        <f aca="false">Assumptions!$B$18*MIN(1,(Data_Clean!F51-1)/Assumptions!$B$23)</f>
        <v>5</v>
      </c>
      <c r="O51" s="16" t="n">
        <f aca="false">Assumptions!$B$19*(0.4*IF(Data_Clean!E51="",0,MIN(1,Data_Clean!E51/12/Assumptions!$B$24))+0.35*IF(Data_Clean!D51="Y",1,0)+0.25*(1-MIN(Data_Clean!T51,3)/3))/IF(Data_Clean!E51="",0.6,1)</f>
        <v>9.55</v>
      </c>
      <c r="P51" s="16" t="n">
        <f aca="false">SUM(K51:O51)/(Assumptions!$D$5-IF(K51="",Assumptions!$B$15,0))*100</f>
        <v>61.74166884395</v>
      </c>
      <c r="Q51" s="7" t="str">
        <f aca="false">IF(J51&gt;=Assumptions!$B$26,"High",IF(J51&gt;=Assumptions!$B$27,"Mid","Low"))</f>
        <v>Low</v>
      </c>
      <c r="R51" s="7" t="str">
        <f aca="false">IF(P51&gt;=Assumptions!$B$28,"High",IF(P51&gt;=Assumptions!$B$29,"Mid","Low"))</f>
        <v>Mid</v>
      </c>
      <c r="S51" s="7" t="str">
        <f aca="false">INDEX(Assumptions!$B$33:$B$41,MATCH(Q51&amp;"|"&amp;R51,Assumptions!$A$33:$A$41,0))</f>
        <v>Light Touch</v>
      </c>
      <c r="T51" s="7" t="n">
        <f aca="false">IF(ISNUMBER(Data_Clean!V51),J51*Data_Clean!V51,0)</f>
        <v>1.64393057</v>
      </c>
    </row>
    <row r="52" customFormat="false" ht="15" hidden="false" customHeight="false" outlineLevel="0" collapsed="false">
      <c r="A52" s="15" t="str">
        <f aca="false">Data_Clean!A52</f>
        <v>CX100048</v>
      </c>
      <c r="B52" s="14" t="n">
        <f aca="false">Data_Clean!G52*Assumptions!$B$5</f>
        <v>119.578</v>
      </c>
      <c r="C52" s="14" t="n">
        <f aca="false">IF(Data_Clean!H52="",0,Data_Clean!H52)*Assumptions!$B$6</f>
        <v>732.97572</v>
      </c>
      <c r="D52" s="14" t="n">
        <f aca="false">Data_Clean!I52*Assumptions!$B$7</f>
        <v>0</v>
      </c>
      <c r="E52" s="14" t="n">
        <f aca="false">Data_Clean!J52*Assumptions!$B$8</f>
        <v>0</v>
      </c>
      <c r="F52" s="14" t="n">
        <f aca="false">Data_Clean!K52*Assumptions!$B$9</f>
        <v>0</v>
      </c>
      <c r="G52" s="14" t="n">
        <f aca="false">Data_Clean!L52*Assumptions!$B$10</f>
        <v>0</v>
      </c>
      <c r="H52" s="14" t="n">
        <f aca="false">IF(OR(Data_Clean!M52="",Data_Clean!N52=""),0,Data_Clean!M52*Data_Clean!N52/100)*Assumptions!$B$13*Assumptions!$B$11</f>
        <v>0</v>
      </c>
      <c r="I52" s="14" t="n">
        <f aca="false">Data_Clean!O52*4*Assumptions!$B$12</f>
        <v>0</v>
      </c>
      <c r="J52" s="14" t="n">
        <f aca="false">SUM(B52:I52)</f>
        <v>852.55372</v>
      </c>
      <c r="K52" s="16" t="n">
        <f aca="false">IF(Data_Clean!P52="","",Assumptions!$B$15*0.5^(Data_Clean!P52/Assumptions!$B$20))</f>
        <v>28.6452481173125</v>
      </c>
      <c r="L52" s="16" t="n">
        <f aca="false">Assumptions!$B$16*MIN(1,LN(1+Data_Clean!Q52)/LN(1+Assumptions!$B$21))</f>
        <v>15.5872929926646</v>
      </c>
      <c r="M52" s="16" t="n">
        <f aca="false">Assumptions!$B$17*(0.6*MIN(1,Data_Clean!R52/Assumptions!$B$22)+0.4*IF(Data_Clean!S52="",0,Data_Clean!S52))</f>
        <v>3.432</v>
      </c>
      <c r="N52" s="16" t="n">
        <f aca="false">Assumptions!$B$18*MIN(1,(Data_Clean!F52-1)/Assumptions!$B$23)</f>
        <v>10</v>
      </c>
      <c r="O52" s="16" t="n">
        <f aca="false">Assumptions!$B$19*(0.4*IF(Data_Clean!E52="",0,MIN(1,Data_Clean!E52/12/Assumptions!$B$24))+0.35*IF(Data_Clean!D52="Y",1,0)+0.25*(1-MIN(Data_Clean!T52,3)/3))/IF(Data_Clean!E52="",0.6,1)</f>
        <v>15</v>
      </c>
      <c r="P52" s="16" t="n">
        <f aca="false">SUM(K52:O52)/(Assumptions!$D$5-IF(K52="",Assumptions!$B$15,0))*100</f>
        <v>72.6645411099771</v>
      </c>
      <c r="Q52" s="7" t="str">
        <f aca="false">IF(J52&gt;=Assumptions!$B$26,"High",IF(J52&gt;=Assumptions!$B$27,"Mid","Low"))</f>
        <v>Mid</v>
      </c>
      <c r="R52" s="7" t="str">
        <f aca="false">IF(P52&gt;=Assumptions!$B$28,"High",IF(P52&gt;=Assumptions!$B$29,"Mid","Low"))</f>
        <v>High</v>
      </c>
      <c r="S52" s="7" t="str">
        <f aca="false">INDEX(Assumptions!$B$33:$B$41,MATCH(Q52&amp;"|"&amp;R52,Assumptions!$A$33:$A$41,0))</f>
        <v>Engaged Builders</v>
      </c>
      <c r="T52" s="7" t="n">
        <f aca="false">IF(ISNUMBER(Data_Clean!V52),J52*Data_Clean!V52,0)</f>
        <v>20.631800024</v>
      </c>
    </row>
    <row r="53" customFormat="false" ht="15" hidden="false" customHeight="false" outlineLevel="0" collapsed="false">
      <c r="A53" s="15" t="str">
        <f aca="false">Data_Clean!A53</f>
        <v>CX100049</v>
      </c>
      <c r="B53" s="14" t="n">
        <f aca="false">Data_Clean!G53*Assumptions!$B$5</f>
        <v>3.074</v>
      </c>
      <c r="C53" s="14" t="n">
        <f aca="false">IF(Data_Clean!H53="",0,Data_Clean!H53)*Assumptions!$B$6</f>
        <v>0</v>
      </c>
      <c r="D53" s="14" t="n">
        <f aca="false">Data_Clean!I53*Assumptions!$B$7</f>
        <v>0</v>
      </c>
      <c r="E53" s="14" t="n">
        <f aca="false">Data_Clean!J53*Assumptions!$B$8</f>
        <v>0</v>
      </c>
      <c r="F53" s="14" t="n">
        <f aca="false">Data_Clean!K53*Assumptions!$B$9</f>
        <v>0</v>
      </c>
      <c r="G53" s="14" t="n">
        <f aca="false">Data_Clean!L53*Assumptions!$B$10</f>
        <v>0</v>
      </c>
      <c r="H53" s="14" t="n">
        <f aca="false">IF(OR(Data_Clean!M53="",Data_Clean!N53=""),0,Data_Clean!M53*Data_Clean!N53/100)*Assumptions!$B$13*Assumptions!$B$11</f>
        <v>0</v>
      </c>
      <c r="I53" s="14" t="n">
        <f aca="false">Data_Clean!O53*4*Assumptions!$B$12</f>
        <v>0</v>
      </c>
      <c r="J53" s="14" t="n">
        <f aca="false">SUM(B53:I53)</f>
        <v>3.074</v>
      </c>
      <c r="K53" s="16" t="n">
        <f aca="false">IF(Data_Clean!P53="","",Assumptions!$B$15*0.5^(Data_Clean!P53/Assumptions!$B$20))</f>
        <v>28.6452481173125</v>
      </c>
      <c r="L53" s="16" t="n">
        <f aca="false">Assumptions!$B$16*MIN(1,LN(1+Data_Clean!Q53)/LN(1+Assumptions!$B$21))</f>
        <v>11.8154173628685</v>
      </c>
      <c r="M53" s="16" t="n">
        <f aca="false">Assumptions!$B$17*(0.6*MIN(1,Data_Clean!R53/Assumptions!$B$22)+0.4*IF(Data_Clean!S53="",0,Data_Clean!S53))</f>
        <v>2.736</v>
      </c>
      <c r="N53" s="16" t="n">
        <f aca="false">Assumptions!$B$18*MIN(1,(Data_Clean!F53-1)/Assumptions!$B$23)</f>
        <v>5</v>
      </c>
      <c r="O53" s="16" t="n">
        <f aca="false">Assumptions!$B$19*(0.4*IF(Data_Clean!E53="",0,MIN(1,Data_Clean!E53/12/Assumptions!$B$24))+0.35*IF(Data_Clean!D53="Y",1,0)+0.25*(1-MIN(Data_Clean!T53,3)/3))/IF(Data_Clean!E53="",0.6,1)</f>
        <v>4.25</v>
      </c>
      <c r="P53" s="16" t="n">
        <f aca="false">SUM(K53:O53)/(Assumptions!$D$5-IF(K53="",Assumptions!$B$15,0))*100</f>
        <v>52.446665480181</v>
      </c>
      <c r="Q53" s="7" t="str">
        <f aca="false">IF(J53&gt;=Assumptions!$B$26,"High",IF(J53&gt;=Assumptions!$B$27,"Mid","Low"))</f>
        <v>Low</v>
      </c>
      <c r="R53" s="7" t="str">
        <f aca="false">IF(P53&gt;=Assumptions!$B$28,"High",IF(P53&gt;=Assumptions!$B$29,"Mid","Low"))</f>
        <v>Mid</v>
      </c>
      <c r="S53" s="7" t="str">
        <f aca="false">INDEX(Assumptions!$B$33:$B$41,MATCH(Q53&amp;"|"&amp;R53,Assumptions!$A$33:$A$41,0))</f>
        <v>Light Touch</v>
      </c>
      <c r="T53" s="7" t="n">
        <f aca="false">IF(ISNUMBER(Data_Clean!V53),J53*Data_Clean!V53,0)</f>
        <v>0.247457</v>
      </c>
    </row>
    <row r="54" customFormat="false" ht="15" hidden="false" customHeight="false" outlineLevel="0" collapsed="false">
      <c r="A54" s="15" t="str">
        <f aca="false">Data_Clean!A54</f>
        <v>CX100050</v>
      </c>
      <c r="B54" s="14" t="n">
        <f aca="false">Data_Clean!G54*Assumptions!$B$5</f>
        <v>8.424</v>
      </c>
      <c r="C54" s="14" t="n">
        <f aca="false">IF(Data_Clean!H54="",0,Data_Clean!H54)*Assumptions!$B$6</f>
        <v>0</v>
      </c>
      <c r="D54" s="14" t="n">
        <f aca="false">Data_Clean!I54*Assumptions!$B$7</f>
        <v>0</v>
      </c>
      <c r="E54" s="14" t="n">
        <f aca="false">Data_Clean!J54*Assumptions!$B$8</f>
        <v>0</v>
      </c>
      <c r="F54" s="14" t="n">
        <f aca="false">Data_Clean!K54*Assumptions!$B$9</f>
        <v>0</v>
      </c>
      <c r="G54" s="14" t="n">
        <f aca="false">Data_Clean!L54*Assumptions!$B$10</f>
        <v>0</v>
      </c>
      <c r="H54" s="14" t="n">
        <f aca="false">IF(OR(Data_Clean!M54="",Data_Clean!N54=""),0,Data_Clean!M54*Data_Clean!N54/100)*Assumptions!$B$13*Assumptions!$B$11</f>
        <v>0</v>
      </c>
      <c r="I54" s="14" t="n">
        <f aca="false">Data_Clean!O54*4*Assumptions!$B$12</f>
        <v>0</v>
      </c>
      <c r="J54" s="14" t="n">
        <f aca="false">SUM(B54:I54)</f>
        <v>8.424</v>
      </c>
      <c r="K54" s="16" t="n">
        <f aca="false">IF(Data_Clean!P54="","",Assumptions!$B$15*0.5^(Data_Clean!P54/Assumptions!$B$20))</f>
        <v>27.3516746567465</v>
      </c>
      <c r="L54" s="16" t="n">
        <f aca="false">Assumptions!$B$16*MIN(1,LN(1+Data_Clean!Q54)/LN(1+Assumptions!$B$21))</f>
        <v>11.0057238927514</v>
      </c>
      <c r="M54" s="16" t="n">
        <f aca="false">Assumptions!$B$17*(0.6*MIN(1,Data_Clean!R54/Assumptions!$B$22)+0.4*IF(Data_Clean!S54="",0,Data_Clean!S54))</f>
        <v>12.222</v>
      </c>
      <c r="N54" s="16" t="n">
        <f aca="false">Assumptions!$B$18*MIN(1,(Data_Clean!F54-1)/Assumptions!$B$23)</f>
        <v>5</v>
      </c>
      <c r="O54" s="16" t="n">
        <f aca="false">Assumptions!$B$19*(0.4*IF(Data_Clean!E54="",0,MIN(1,Data_Clean!E54/12/Assumptions!$B$24))+0.35*IF(Data_Clean!D54="Y",1,0)+0.25*(1-MIN(Data_Clean!T54,3)/3))/IF(Data_Clean!E54="",0.6,1)</f>
        <v>4.2</v>
      </c>
      <c r="P54" s="16" t="n">
        <f aca="false">SUM(K54:O54)/(Assumptions!$D$5-IF(K54="",Assumptions!$B$15,0))*100</f>
        <v>59.7793985494979</v>
      </c>
      <c r="Q54" s="7" t="str">
        <f aca="false">IF(J54&gt;=Assumptions!$B$26,"High",IF(J54&gt;=Assumptions!$B$27,"Mid","Low"))</f>
        <v>Low</v>
      </c>
      <c r="R54" s="7" t="str">
        <f aca="false">IF(P54&gt;=Assumptions!$B$28,"High",IF(P54&gt;=Assumptions!$B$29,"Mid","Low"))</f>
        <v>Mid</v>
      </c>
      <c r="S54" s="7" t="str">
        <f aca="false">INDEX(Assumptions!$B$33:$B$41,MATCH(Q54&amp;"|"&amp;R54,Assumptions!$A$33:$A$41,0))</f>
        <v>Light Touch</v>
      </c>
      <c r="T54" s="7" t="n">
        <f aca="false">IF(ISNUMBER(Data_Clean!V54),J54*Data_Clean!V54,0)</f>
        <v>0.8373456</v>
      </c>
    </row>
    <row r="55" customFormat="false" ht="15" hidden="false" customHeight="false" outlineLevel="0" collapsed="false">
      <c r="A55" s="15" t="str">
        <f aca="false">Data_Clean!A55</f>
        <v>CX100051</v>
      </c>
      <c r="B55" s="14" t="n">
        <f aca="false">Data_Clean!G55*Assumptions!$B$5</f>
        <v>91.521</v>
      </c>
      <c r="C55" s="14" t="n">
        <f aca="false">IF(Data_Clean!H55="",0,Data_Clean!H55)*Assumptions!$B$6</f>
        <v>223.29768</v>
      </c>
      <c r="D55" s="14" t="n">
        <f aca="false">Data_Clean!I55*Assumptions!$B$7</f>
        <v>0</v>
      </c>
      <c r="E55" s="14" t="n">
        <f aca="false">Data_Clean!J55*Assumptions!$B$8</f>
        <v>209.932125</v>
      </c>
      <c r="F55" s="14" t="n">
        <f aca="false">Data_Clean!K55*Assumptions!$B$9</f>
        <v>0</v>
      </c>
      <c r="G55" s="14" t="n">
        <f aca="false">Data_Clean!L55*Assumptions!$B$10</f>
        <v>0</v>
      </c>
      <c r="H55" s="14" t="n">
        <f aca="false">IF(OR(Data_Clean!M55="",Data_Clean!N55=""),0,Data_Clean!M55*Data_Clean!N55/100)*Assumptions!$B$13*Assumptions!$B$11</f>
        <v>0</v>
      </c>
      <c r="I55" s="14" t="n">
        <f aca="false">Data_Clean!O55*4*Assumptions!$B$12</f>
        <v>0</v>
      </c>
      <c r="J55" s="14" t="n">
        <f aca="false">SUM(B55:I55)</f>
        <v>524.750805</v>
      </c>
      <c r="K55" s="16" t="n">
        <f aca="false">IF(Data_Clean!P55="","",Assumptions!$B$15*0.5^(Data_Clean!P55/Assumptions!$B$20))</f>
        <v>24.9371368842836</v>
      </c>
      <c r="L55" s="16" t="n">
        <f aca="false">Assumptions!$B$16*MIN(1,LN(1+Data_Clean!Q55)/LN(1+Assumptions!$B$21))</f>
        <v>11.8154173628685</v>
      </c>
      <c r="M55" s="16" t="n">
        <f aca="false">Assumptions!$B$17*(0.6*MIN(1,Data_Clean!R55/Assumptions!$B$22)+0.4*IF(Data_Clean!S55="",0,Data_Clean!S55))</f>
        <v>7.488</v>
      </c>
      <c r="N55" s="16" t="n">
        <f aca="false">Assumptions!$B$18*MIN(1,(Data_Clean!F55-1)/Assumptions!$B$23)</f>
        <v>10</v>
      </c>
      <c r="O55" s="16" t="n">
        <f aca="false">Assumptions!$B$19*(0.4*IF(Data_Clean!E55="",0,MIN(1,Data_Clean!E55/12/Assumptions!$B$24))+0.35*IF(Data_Clean!D55="Y",1,0)+0.25*(1-MIN(Data_Clean!T55,3)/3))/IF(Data_Clean!E55="",0.6,1)</f>
        <v>11.1</v>
      </c>
      <c r="P55" s="16" t="n">
        <f aca="false">SUM(K55:O55)/(Assumptions!$D$5-IF(K55="",Assumptions!$B$15,0))*100</f>
        <v>65.3405542471521</v>
      </c>
      <c r="Q55" s="7" t="str">
        <f aca="false">IF(J55&gt;=Assumptions!$B$26,"High",IF(J55&gt;=Assumptions!$B$27,"Mid","Low"))</f>
        <v>Mid</v>
      </c>
      <c r="R55" s="7" t="str">
        <f aca="false">IF(P55&gt;=Assumptions!$B$28,"High",IF(P55&gt;=Assumptions!$B$29,"Mid","Low"))</f>
        <v>Mid</v>
      </c>
      <c r="S55" s="7" t="str">
        <f aca="false">INDEX(Assumptions!$B$33:$B$41,MATCH(Q55&amp;"|"&amp;R55,Assumptions!$A$33:$A$41,0))</f>
        <v>Established Core</v>
      </c>
      <c r="T55" s="7" t="n">
        <f aca="false">IF(ISNUMBER(Data_Clean!V55),J55*Data_Clean!V55,0)</f>
        <v>25.18803864</v>
      </c>
    </row>
    <row r="56" customFormat="false" ht="15" hidden="false" customHeight="false" outlineLevel="0" collapsed="false">
      <c r="A56" s="15" t="str">
        <f aca="false">Data_Clean!A56</f>
        <v>CX100052</v>
      </c>
      <c r="B56" s="14" t="n">
        <f aca="false">Data_Clean!G56*Assumptions!$B$5</f>
        <v>195.564</v>
      </c>
      <c r="C56" s="14" t="n">
        <f aca="false">IF(Data_Clean!H56="",0,Data_Clean!H56)*Assumptions!$B$6</f>
        <v>492.05028</v>
      </c>
      <c r="D56" s="14" t="n">
        <f aca="false">Data_Clean!I56*Assumptions!$B$7</f>
        <v>0</v>
      </c>
      <c r="E56" s="14" t="n">
        <f aca="false">Data_Clean!J56*Assumptions!$B$8</f>
        <v>0</v>
      </c>
      <c r="F56" s="14" t="n">
        <f aca="false">Data_Clean!K56*Assumptions!$B$9</f>
        <v>0</v>
      </c>
      <c r="G56" s="14" t="n">
        <f aca="false">Data_Clean!L56*Assumptions!$B$10</f>
        <v>0</v>
      </c>
      <c r="H56" s="14" t="n">
        <f aca="false">IF(OR(Data_Clean!M56="",Data_Clean!N56=""),0,Data_Clean!M56*Data_Clean!N56/100)*Assumptions!$B$13*Assumptions!$B$11</f>
        <v>0</v>
      </c>
      <c r="I56" s="14" t="n">
        <f aca="false">Data_Clean!O56*4*Assumptions!$B$12</f>
        <v>0</v>
      </c>
      <c r="J56" s="14" t="n">
        <f aca="false">SUM(B56:I56)</f>
        <v>687.61428</v>
      </c>
      <c r="K56" s="16" t="n">
        <f aca="false">IF(Data_Clean!P56="","",Assumptions!$B$15*0.5^(Data_Clean!P56/Assumptions!$B$20))</f>
        <v>26.7269615442102</v>
      </c>
      <c r="L56" s="16" t="n">
        <f aca="false">Assumptions!$B$16*MIN(1,LN(1+Data_Clean!Q56)/LN(1+Assumptions!$B$21))</f>
        <v>16.3144030926037</v>
      </c>
      <c r="M56" s="16" t="n">
        <f aca="false">Assumptions!$B$17*(0.6*MIN(1,Data_Clean!R56/Assumptions!$B$22)+0.4*IF(Data_Clean!S56="",0,Data_Clean!S56))</f>
        <v>13.836</v>
      </c>
      <c r="N56" s="16" t="n">
        <f aca="false">Assumptions!$B$18*MIN(1,(Data_Clean!F56-1)/Assumptions!$B$23)</f>
        <v>5</v>
      </c>
      <c r="O56" s="16" t="n">
        <f aca="false">Assumptions!$B$19*(0.4*IF(Data_Clean!E56="",0,MIN(1,Data_Clean!E56/12/Assumptions!$B$24))+0.35*IF(Data_Clean!D56="Y",1,0)+0.25*(1-MIN(Data_Clean!T56,3)/3))/IF(Data_Clean!E56="",0.6,1)</f>
        <v>10.55</v>
      </c>
      <c r="P56" s="16" t="n">
        <f aca="false">SUM(K56:O56)/(Assumptions!$D$5-IF(K56="",Assumptions!$B$15,0))*100</f>
        <v>72.4273646368139</v>
      </c>
      <c r="Q56" s="7" t="str">
        <f aca="false">IF(J56&gt;=Assumptions!$B$26,"High",IF(J56&gt;=Assumptions!$B$27,"Mid","Low"))</f>
        <v>Mid</v>
      </c>
      <c r="R56" s="7" t="str">
        <f aca="false">IF(P56&gt;=Assumptions!$B$28,"High",IF(P56&gt;=Assumptions!$B$29,"Mid","Low"))</f>
        <v>High</v>
      </c>
      <c r="S56" s="7" t="str">
        <f aca="false">INDEX(Assumptions!$B$33:$B$41,MATCH(Q56&amp;"|"&amp;R56,Assumptions!$A$33:$A$41,0))</f>
        <v>Engaged Builders</v>
      </c>
      <c r="T56" s="7" t="n">
        <f aca="false">IF(ISNUMBER(Data_Clean!V56),J56*Data_Clean!V56,0)</f>
        <v>27.710855484</v>
      </c>
    </row>
    <row r="57" customFormat="false" ht="15" hidden="false" customHeight="false" outlineLevel="0" collapsed="false">
      <c r="A57" s="15" t="str">
        <f aca="false">Data_Clean!A57</f>
        <v>CX100053</v>
      </c>
      <c r="B57" s="14" t="n">
        <f aca="false">Data_Clean!G57*Assumptions!$B$5</f>
        <v>53.7105</v>
      </c>
      <c r="C57" s="14" t="n">
        <f aca="false">IF(Data_Clean!H57="",0,Data_Clean!H57)*Assumptions!$B$6</f>
        <v>112.27824</v>
      </c>
      <c r="D57" s="14" t="n">
        <f aca="false">Data_Clean!I57*Assumptions!$B$7</f>
        <v>0</v>
      </c>
      <c r="E57" s="14" t="n">
        <f aca="false">Data_Clean!J57*Assumptions!$B$8</f>
        <v>0</v>
      </c>
      <c r="F57" s="14" t="n">
        <f aca="false">Data_Clean!K57*Assumptions!$B$9</f>
        <v>0</v>
      </c>
      <c r="G57" s="14" t="n">
        <f aca="false">Data_Clean!L57*Assumptions!$B$10</f>
        <v>0</v>
      </c>
      <c r="H57" s="14" t="n">
        <f aca="false">IF(OR(Data_Clean!M57="",Data_Clean!N57=""),0,Data_Clean!M57*Data_Clean!N57/100)*Assumptions!$B$13*Assumptions!$B$11</f>
        <v>0</v>
      </c>
      <c r="I57" s="14" t="n">
        <f aca="false">Data_Clean!O57*4*Assumptions!$B$12</f>
        <v>0</v>
      </c>
      <c r="J57" s="14" t="n">
        <f aca="false">SUM(B57:I57)</f>
        <v>165.98874</v>
      </c>
      <c r="K57" s="16" t="n">
        <f aca="false">IF(Data_Clean!P57="","",Assumptions!$B$15*0.5^(Data_Clean!P57/Assumptions!$B$20))</f>
        <v>18.0453755412318</v>
      </c>
      <c r="L57" s="16" t="n">
        <f aca="false">Assumptions!$B$16*MIN(1,LN(1+Data_Clean!Q57)/LN(1+Assumptions!$B$21))</f>
        <v>8.11507562957249</v>
      </c>
      <c r="M57" s="16" t="n">
        <f aca="false">Assumptions!$B$17*(0.6*MIN(1,Data_Clean!R57/Assumptions!$B$22)+0.4*IF(Data_Clean!S57="",0,Data_Clean!S57))</f>
        <v>5.928</v>
      </c>
      <c r="N57" s="16" t="n">
        <f aca="false">Assumptions!$B$18*MIN(1,(Data_Clean!F57-1)/Assumptions!$B$23)</f>
        <v>10</v>
      </c>
      <c r="O57" s="16" t="n">
        <f aca="false">Assumptions!$B$19*(0.4*IF(Data_Clean!E57="",0,MIN(1,Data_Clean!E57/12/Assumptions!$B$24))+0.35*IF(Data_Clean!D57="Y",1,0)+0.25*(1-MIN(Data_Clean!T57,3)/3))/IF(Data_Clean!E57="",0.6,1)</f>
        <v>8.5</v>
      </c>
      <c r="P57" s="16" t="n">
        <f aca="false">SUM(K57:O57)/(Assumptions!$D$5-IF(K57="",Assumptions!$B$15,0))*100</f>
        <v>50.5884511708042</v>
      </c>
      <c r="Q57" s="7" t="str">
        <f aca="false">IF(J57&gt;=Assumptions!$B$26,"High",IF(J57&gt;=Assumptions!$B$27,"Mid","Low"))</f>
        <v>Low</v>
      </c>
      <c r="R57" s="7" t="str">
        <f aca="false">IF(P57&gt;=Assumptions!$B$28,"High",IF(P57&gt;=Assumptions!$B$29,"Mid","Low"))</f>
        <v>Mid</v>
      </c>
      <c r="S57" s="7" t="str">
        <f aca="false">INDEX(Assumptions!$B$33:$B$41,MATCH(Q57&amp;"|"&amp;R57,Assumptions!$A$33:$A$41,0))</f>
        <v>Light Touch</v>
      </c>
      <c r="T57" s="7" t="n">
        <f aca="false">IF(ISNUMBER(Data_Clean!V57),J57*Data_Clean!V57,0)</f>
        <v>33.230945748</v>
      </c>
    </row>
    <row r="58" customFormat="false" ht="15" hidden="false" customHeight="false" outlineLevel="0" collapsed="false">
      <c r="A58" s="15" t="str">
        <f aca="false">Data_Clean!A58</f>
        <v>CX100054</v>
      </c>
      <c r="B58" s="14" t="n">
        <f aca="false">Data_Clean!G58*Assumptions!$B$5</f>
        <v>67.49075</v>
      </c>
      <c r="C58" s="14" t="n">
        <f aca="false">IF(Data_Clean!H58="",0,Data_Clean!H58)*Assumptions!$B$6</f>
        <v>116.88336</v>
      </c>
      <c r="D58" s="14" t="n">
        <f aca="false">Data_Clean!I58*Assumptions!$B$7</f>
        <v>0</v>
      </c>
      <c r="E58" s="14" t="n">
        <f aca="false">Data_Clean!J58*Assumptions!$B$8</f>
        <v>0</v>
      </c>
      <c r="F58" s="14" t="n">
        <f aca="false">Data_Clean!K58*Assumptions!$B$9</f>
        <v>0</v>
      </c>
      <c r="G58" s="14" t="n">
        <f aca="false">Data_Clean!L58*Assumptions!$B$10</f>
        <v>0</v>
      </c>
      <c r="H58" s="14" t="n">
        <f aca="false">IF(OR(Data_Clean!M58="",Data_Clean!N58=""),0,Data_Clean!M58*Data_Clean!N58/100)*Assumptions!$B$13*Assumptions!$B$11</f>
        <v>0</v>
      </c>
      <c r="I58" s="14" t="n">
        <f aca="false">Data_Clean!O58*4*Assumptions!$B$12</f>
        <v>0</v>
      </c>
      <c r="J58" s="14" t="n">
        <f aca="false">SUM(B58:I58)</f>
        <v>184.37411</v>
      </c>
      <c r="K58" s="16" t="n">
        <f aca="false">IF(Data_Clean!P58="","",Assumptions!$B$15*0.5^(Data_Clean!P58/Assumptions!$B$20))</f>
        <v>18.0453755412318</v>
      </c>
      <c r="L58" s="16" t="n">
        <f aca="false">Assumptions!$B$16*MIN(1,LN(1+Data_Clean!Q58)/LN(1+Assumptions!$B$21))</f>
        <v>8.67194478953664</v>
      </c>
      <c r="M58" s="16" t="n">
        <f aca="false">Assumptions!$B$17*(0.6*MIN(1,Data_Clean!R58/Assumptions!$B$22)+0.4*IF(Data_Clean!S58="",0,Data_Clean!S58))</f>
        <v>6.996</v>
      </c>
      <c r="N58" s="16" t="n">
        <f aca="false">Assumptions!$B$18*MIN(1,(Data_Clean!F58-1)/Assumptions!$B$23)</f>
        <v>5</v>
      </c>
      <c r="O58" s="16" t="n">
        <f aca="false">Assumptions!$B$19*(0.4*IF(Data_Clean!E58="",0,MIN(1,Data_Clean!E58/12/Assumptions!$B$24))+0.35*IF(Data_Clean!D58="Y",1,0)+0.25*(1-MIN(Data_Clean!T58,3)/3))/IF(Data_Clean!E58="",0.6,1)</f>
        <v>4.55</v>
      </c>
      <c r="P58" s="16" t="n">
        <f aca="false">SUM(K58:O58)/(Assumptions!$D$5-IF(K58="",Assumptions!$B$15,0))*100</f>
        <v>43.2633203307684</v>
      </c>
      <c r="Q58" s="7" t="str">
        <f aca="false">IF(J58&gt;=Assumptions!$B$26,"High",IF(J58&gt;=Assumptions!$B$27,"Mid","Low"))</f>
        <v>Low</v>
      </c>
      <c r="R58" s="7" t="str">
        <f aca="false">IF(P58&gt;=Assumptions!$B$28,"High",IF(P58&gt;=Assumptions!$B$29,"Mid","Low"))</f>
        <v>Low</v>
      </c>
      <c r="S58" s="7" t="str">
        <f aca="false">INDEX(Assumptions!$B$33:$B$41,MATCH(Q58&amp;"|"&amp;R58,Assumptions!$A$33:$A$41,0))</f>
        <v>Dormant &amp; Low Value</v>
      </c>
      <c r="T58" s="7" t="n">
        <f aca="false">IF(ISNUMBER(Data_Clean!V58),J58*Data_Clean!V58,0)</f>
        <v>35.989826272</v>
      </c>
    </row>
    <row r="59" customFormat="false" ht="15" hidden="false" customHeight="false" outlineLevel="0" collapsed="false">
      <c r="A59" s="15" t="str">
        <f aca="false">Data_Clean!A59</f>
        <v>CX100055</v>
      </c>
      <c r="B59" s="14" t="n">
        <f aca="false">Data_Clean!G59*Assumptions!$B$5</f>
        <v>389.1335</v>
      </c>
      <c r="C59" s="14" t="n">
        <f aca="false">IF(Data_Clean!H59="",0,Data_Clean!H59)*Assumptions!$B$6</f>
        <v>684.08784</v>
      </c>
      <c r="D59" s="14" t="n">
        <f aca="false">Data_Clean!I59*Assumptions!$B$7</f>
        <v>0</v>
      </c>
      <c r="E59" s="14" t="n">
        <f aca="false">Data_Clean!J59*Assumptions!$B$8</f>
        <v>0</v>
      </c>
      <c r="F59" s="14" t="n">
        <f aca="false">Data_Clean!K59*Assumptions!$B$9</f>
        <v>0</v>
      </c>
      <c r="G59" s="14" t="n">
        <f aca="false">Data_Clean!L59*Assumptions!$B$10</f>
        <v>0</v>
      </c>
      <c r="H59" s="14" t="n">
        <f aca="false">IF(OR(Data_Clean!M59="",Data_Clean!N59=""),0,Data_Clean!M59*Data_Clean!N59/100)*Assumptions!$B$13*Assumptions!$B$11</f>
        <v>0</v>
      </c>
      <c r="I59" s="14" t="n">
        <f aca="false">Data_Clean!O59*4*Assumptions!$B$12</f>
        <v>0</v>
      </c>
      <c r="J59" s="14" t="n">
        <f aca="false">SUM(B59:I59)</f>
        <v>1073.22134</v>
      </c>
      <c r="K59" s="16" t="n">
        <f aca="false">IF(Data_Clean!P59="","",Assumptions!$B$15*0.5^(Data_Clean!P59/Assumptions!$B$20))</f>
        <v>17.2304753249555</v>
      </c>
      <c r="L59" s="16" t="n">
        <f aca="false">Assumptions!$B$16*MIN(1,LN(1+Data_Clean!Q59)/LN(1+Assumptions!$B$21))</f>
        <v>16.230151259145</v>
      </c>
      <c r="M59" s="16" t="n">
        <f aca="false">Assumptions!$B$17*(0.6*MIN(1,Data_Clean!R59/Assumptions!$B$22)+0.4*IF(Data_Clean!S59="",0,Data_Clean!S59))</f>
        <v>4.866</v>
      </c>
      <c r="N59" s="16" t="n">
        <f aca="false">Assumptions!$B$18*MIN(1,(Data_Clean!F59-1)/Assumptions!$B$23)</f>
        <v>10</v>
      </c>
      <c r="O59" s="16" t="n">
        <f aca="false">Assumptions!$B$19*(0.4*IF(Data_Clean!E59="",0,MIN(1,Data_Clean!E59/12/Assumptions!$B$24))+0.35*IF(Data_Clean!D59="Y",1,0)+0.25*(1-MIN(Data_Clean!T59,3)/3))/IF(Data_Clean!E59="",0.6,1)</f>
        <v>10.6</v>
      </c>
      <c r="P59" s="16" t="n">
        <f aca="false">SUM(K59:O59)/(Assumptions!$D$5-IF(K59="",Assumptions!$B$15,0))*100</f>
        <v>58.9266265841005</v>
      </c>
      <c r="Q59" s="7" t="str">
        <f aca="false">IF(J59&gt;=Assumptions!$B$26,"High",IF(J59&gt;=Assumptions!$B$27,"Mid","Low"))</f>
        <v>Mid</v>
      </c>
      <c r="R59" s="7" t="str">
        <f aca="false">IF(P59&gt;=Assumptions!$B$28,"High",IF(P59&gt;=Assumptions!$B$29,"Mid","Low"))</f>
        <v>Mid</v>
      </c>
      <c r="S59" s="7" t="str">
        <f aca="false">INDEX(Assumptions!$B$33:$B$41,MATCH(Q59&amp;"|"&amp;R59,Assumptions!$A$33:$A$41,0))</f>
        <v>Established Core</v>
      </c>
      <c r="T59" s="7" t="n">
        <f aca="false">IF(ISNUMBER(Data_Clean!V59),J59*Data_Clean!V59,0)</f>
        <v>44.53868561</v>
      </c>
    </row>
    <row r="60" customFormat="false" ht="15" hidden="false" customHeight="false" outlineLevel="0" collapsed="false">
      <c r="A60" s="15" t="str">
        <f aca="false">Data_Clean!A60</f>
        <v>CX100056</v>
      </c>
      <c r="B60" s="14" t="n">
        <f aca="false">Data_Clean!G60*Assumptions!$B$5</f>
        <v>222.92975</v>
      </c>
      <c r="C60" s="14" t="n">
        <f aca="false">IF(Data_Clean!H60="",0,Data_Clean!H60)*Assumptions!$B$6</f>
        <v>0</v>
      </c>
      <c r="D60" s="14" t="n">
        <f aca="false">Data_Clean!I60*Assumptions!$B$7</f>
        <v>0</v>
      </c>
      <c r="E60" s="14" t="n">
        <f aca="false">Data_Clean!J60*Assumptions!$B$8</f>
        <v>1431.6306</v>
      </c>
      <c r="F60" s="14" t="n">
        <f aca="false">Data_Clean!K60*Assumptions!$B$9</f>
        <v>0</v>
      </c>
      <c r="G60" s="14" t="n">
        <f aca="false">Data_Clean!L60*Assumptions!$B$10</f>
        <v>0</v>
      </c>
      <c r="H60" s="14" t="n">
        <f aca="false">IF(OR(Data_Clean!M60="",Data_Clean!N60=""),0,Data_Clean!M60*Data_Clean!N60/100)*Assumptions!$B$13*Assumptions!$B$11</f>
        <v>0</v>
      </c>
      <c r="I60" s="14" t="n">
        <f aca="false">Data_Clean!O60*4*Assumptions!$B$12</f>
        <v>0</v>
      </c>
      <c r="J60" s="14" t="n">
        <f aca="false">SUM(B60:I60)</f>
        <v>1654.56035</v>
      </c>
      <c r="K60" s="16" t="n">
        <f aca="false">IF(Data_Clean!P60="","",Assumptions!$B$15*0.5^(Data_Clean!P60/Assumptions!$B$20))</f>
        <v>29.3147990530274</v>
      </c>
      <c r="L60" s="16" t="n">
        <f aca="false">Assumptions!$B$16*MIN(1,LN(1+Data_Clean!Q60)/LN(1+Assumptions!$B$21))</f>
        <v>20</v>
      </c>
      <c r="M60" s="16" t="n">
        <f aca="false">Assumptions!$B$17*(0.6*MIN(1,Data_Clean!R60/Assumptions!$B$22)+0.4*IF(Data_Clean!S60="",0,Data_Clean!S60))</f>
        <v>13.392</v>
      </c>
      <c r="N60" s="16" t="n">
        <f aca="false">Assumptions!$B$18*MIN(1,(Data_Clean!F60-1)/Assumptions!$B$23)</f>
        <v>5</v>
      </c>
      <c r="O60" s="16" t="n">
        <f aca="false">Assumptions!$B$19*(0.4*IF(Data_Clean!E60="",0,MIN(1,Data_Clean!E60/12/Assumptions!$B$24))+0.35*IF(Data_Clean!D60="Y",1,0)+0.25*(1-MIN(Data_Clean!T60,3)/3))/IF(Data_Clean!E60="",0.6,1)</f>
        <v>10.55</v>
      </c>
      <c r="P60" s="16" t="n">
        <f aca="false">SUM(K60:O60)/(Assumptions!$D$5-IF(K60="",Assumptions!$B$15,0))*100</f>
        <v>78.2567990530274</v>
      </c>
      <c r="Q60" s="7" t="str">
        <f aca="false">IF(J60&gt;=Assumptions!$B$26,"High",IF(J60&gt;=Assumptions!$B$27,"Mid","Low"))</f>
        <v>High</v>
      </c>
      <c r="R60" s="7" t="str">
        <f aca="false">IF(P60&gt;=Assumptions!$B$28,"High",IF(P60&gt;=Assumptions!$B$29,"Mid","Low"))</f>
        <v>High</v>
      </c>
      <c r="S60" s="7" t="str">
        <f aca="false">INDEX(Assumptions!$B$33:$B$41,MATCH(Q60&amp;"|"&amp;R60,Assumptions!$A$33:$A$41,0))</f>
        <v>Premier Advocates</v>
      </c>
      <c r="T60" s="7" t="n">
        <f aca="false">IF(ISNUMBER(Data_Clean!V60),J60*Data_Clean!V60,0)</f>
        <v>38.05488805</v>
      </c>
    </row>
    <row r="61" customFormat="false" ht="15" hidden="false" customHeight="false" outlineLevel="0" collapsed="false">
      <c r="A61" s="15" t="str">
        <f aca="false">Data_Clean!A61</f>
        <v>CX100057</v>
      </c>
      <c r="B61" s="14" t="n">
        <f aca="false">Data_Clean!G61*Assumptions!$B$5</f>
        <v>98.30375</v>
      </c>
      <c r="C61" s="14" t="n">
        <f aca="false">IF(Data_Clean!H61="",0,Data_Clean!H61)*Assumptions!$B$6</f>
        <v>52.5762</v>
      </c>
      <c r="D61" s="14" t="n">
        <f aca="false">Data_Clean!I61*Assumptions!$B$7</f>
        <v>0</v>
      </c>
      <c r="E61" s="14" t="n">
        <f aca="false">Data_Clean!J61*Assumptions!$B$8</f>
        <v>0</v>
      </c>
      <c r="F61" s="14" t="n">
        <f aca="false">Data_Clean!K61*Assumptions!$B$9</f>
        <v>0</v>
      </c>
      <c r="G61" s="14" t="n">
        <f aca="false">Data_Clean!L61*Assumptions!$B$10</f>
        <v>0</v>
      </c>
      <c r="H61" s="14" t="n">
        <f aca="false">IF(OR(Data_Clean!M61="",Data_Clean!N61=""),0,Data_Clean!M61*Data_Clean!N61/100)*Assumptions!$B$13*Assumptions!$B$11</f>
        <v>97.86</v>
      </c>
      <c r="I61" s="14" t="n">
        <f aca="false">Data_Clean!O61*4*Assumptions!$B$12</f>
        <v>7.2144</v>
      </c>
      <c r="J61" s="14" t="n">
        <f aca="false">SUM(B61:I61)</f>
        <v>255.95435</v>
      </c>
      <c r="K61" s="16" t="n">
        <f aca="false">IF(Data_Clean!P61="","",Assumptions!$B$15*0.5^(Data_Clean!P61/Assumptions!$B$20))</f>
        <v>28.6452481173125</v>
      </c>
      <c r="L61" s="16" t="n">
        <f aca="false">Assumptions!$B$16*MIN(1,LN(1+Data_Clean!Q61)/LN(1+Assumptions!$B$21))</f>
        <v>14.7060656260474</v>
      </c>
      <c r="M61" s="16" t="n">
        <f aca="false">Assumptions!$B$17*(0.6*MIN(1,Data_Clean!R61/Assumptions!$B$22)+0.4*IF(Data_Clean!S61="",0,Data_Clean!S61))</f>
        <v>7.686</v>
      </c>
      <c r="N61" s="16" t="n">
        <f aca="false">Assumptions!$B$18*MIN(1,(Data_Clean!F61-1)/Assumptions!$B$23)</f>
        <v>10</v>
      </c>
      <c r="O61" s="16" t="n">
        <f aca="false">Assumptions!$B$19*(0.4*IF(Data_Clean!E61="",0,MIN(1,Data_Clean!E61/12/Assumptions!$B$24))+0.35*IF(Data_Clean!D61="Y",1,0)+0.25*(1-MIN(Data_Clean!T61,3)/3))/IF(Data_Clean!E61="",0.6,1)</f>
        <v>12.55</v>
      </c>
      <c r="P61" s="16" t="n">
        <f aca="false">SUM(K61:O61)/(Assumptions!$D$5-IF(K61="",Assumptions!$B$15,0))*100</f>
        <v>73.5873137433599</v>
      </c>
      <c r="Q61" s="7" t="str">
        <f aca="false">IF(J61&gt;=Assumptions!$B$26,"High",IF(J61&gt;=Assumptions!$B$27,"Mid","Low"))</f>
        <v>Low</v>
      </c>
      <c r="R61" s="7" t="str">
        <f aca="false">IF(P61&gt;=Assumptions!$B$28,"High",IF(P61&gt;=Assumptions!$B$29,"Mid","Low"))</f>
        <v>High</v>
      </c>
      <c r="S61" s="7" t="str">
        <f aca="false">INDEX(Assumptions!$B$33:$B$41,MATCH(Q61&amp;"|"&amp;R61,Assumptions!$A$33:$A$41,0))</f>
        <v>Engaged Builders</v>
      </c>
      <c r="T61" s="7" t="n">
        <f aca="false">IF(ISNUMBER(Data_Clean!V61),J61*Data_Clean!V61,0)</f>
        <v>6.014927225</v>
      </c>
    </row>
    <row r="62" customFormat="false" ht="15" hidden="false" customHeight="false" outlineLevel="0" collapsed="false">
      <c r="A62" s="15" t="str">
        <f aca="false">Data_Clean!A62</f>
        <v>CX100058</v>
      </c>
      <c r="B62" s="14" t="n">
        <f aca="false">Data_Clean!G62*Assumptions!$B$5</f>
        <v>98.53975</v>
      </c>
      <c r="C62" s="14" t="n">
        <f aca="false">IF(Data_Clean!H62="",0,Data_Clean!H62)*Assumptions!$B$6</f>
        <v>101.47248</v>
      </c>
      <c r="D62" s="14" t="n">
        <f aca="false">Data_Clean!I62*Assumptions!$B$7</f>
        <v>0</v>
      </c>
      <c r="E62" s="14" t="n">
        <f aca="false">Data_Clean!J62*Assumptions!$B$8</f>
        <v>0</v>
      </c>
      <c r="F62" s="14" t="n">
        <f aca="false">Data_Clean!K62*Assumptions!$B$9</f>
        <v>0</v>
      </c>
      <c r="G62" s="14" t="n">
        <f aca="false">Data_Clean!L62*Assumptions!$B$10</f>
        <v>0</v>
      </c>
      <c r="H62" s="14" t="n">
        <f aca="false">IF(OR(Data_Clean!M62="",Data_Clean!N62=""),0,Data_Clean!M62*Data_Clean!N62/100)*Assumptions!$B$13*Assumptions!$B$11</f>
        <v>0</v>
      </c>
      <c r="I62" s="14" t="n">
        <f aca="false">Data_Clean!O62*4*Assumptions!$B$12</f>
        <v>0</v>
      </c>
      <c r="J62" s="14" t="n">
        <f aca="false">SUM(B62:I62)</f>
        <v>200.01223</v>
      </c>
      <c r="K62" s="16" t="n">
        <f aca="false">IF(Data_Clean!P62="","",Assumptions!$B$15*0.5^(Data_Clean!P62/Assumptions!$B$20))</f>
        <v>25.5200148285257</v>
      </c>
      <c r="L62" s="16" t="n">
        <f aca="false">Assumptions!$B$16*MIN(1,LN(1+Data_Clean!Q62)/LN(1+Assumptions!$B$21))</f>
        <v>15.1699125520244</v>
      </c>
      <c r="M62" s="16" t="n">
        <f aca="false">Assumptions!$B$17*(0.6*MIN(1,Data_Clean!R62/Assumptions!$B$22)+0.4*IF(Data_Clean!S62="",0,Data_Clean!S62))</f>
        <v>10.368</v>
      </c>
      <c r="N62" s="16" t="n">
        <f aca="false">Assumptions!$B$18*MIN(1,(Data_Clean!F62-1)/Assumptions!$B$23)</f>
        <v>5</v>
      </c>
      <c r="O62" s="16" t="n">
        <f aca="false">Assumptions!$B$19*(0.4*IF(Data_Clean!E62="",0,MIN(1,Data_Clean!E62/12/Assumptions!$B$24))+0.35*IF(Data_Clean!D62="Y",1,0)+0.25*(1-MIN(Data_Clean!T62,3)/3))/IF(Data_Clean!E62="",0.6,1)</f>
        <v>6.85</v>
      </c>
      <c r="P62" s="16" t="n">
        <f aca="false">SUM(K62:O62)/(Assumptions!$D$5-IF(K62="",Assumptions!$B$15,0))*100</f>
        <v>62.90792738055</v>
      </c>
      <c r="Q62" s="7" t="str">
        <f aca="false">IF(J62&gt;=Assumptions!$B$26,"High",IF(J62&gt;=Assumptions!$B$27,"Mid","Low"))</f>
        <v>Low</v>
      </c>
      <c r="R62" s="7" t="str">
        <f aca="false">IF(P62&gt;=Assumptions!$B$28,"High",IF(P62&gt;=Assumptions!$B$29,"Mid","Low"))</f>
        <v>Mid</v>
      </c>
      <c r="S62" s="7" t="str">
        <f aca="false">INDEX(Assumptions!$B$33:$B$41,MATCH(Q62&amp;"|"&amp;R62,Assumptions!$A$33:$A$41,0))</f>
        <v>Light Touch</v>
      </c>
      <c r="T62" s="7" t="n">
        <f aca="false">IF(ISNUMBER(Data_Clean!V62),J62*Data_Clean!V62,0)</f>
        <v>12.900788835</v>
      </c>
    </row>
    <row r="63" customFormat="false" ht="15" hidden="false" customHeight="false" outlineLevel="0" collapsed="false">
      <c r="A63" s="15" t="str">
        <f aca="false">Data_Clean!A63</f>
        <v>CX100059</v>
      </c>
      <c r="B63" s="14" t="n">
        <f aca="false">Data_Clean!G63*Assumptions!$B$5</f>
        <v>189.74275</v>
      </c>
      <c r="C63" s="14" t="n">
        <f aca="false">IF(Data_Clean!H63="",0,Data_Clean!H63)*Assumptions!$B$6</f>
        <v>540.49764</v>
      </c>
      <c r="D63" s="14" t="n">
        <f aca="false">Data_Clean!I63*Assumptions!$B$7</f>
        <v>0</v>
      </c>
      <c r="E63" s="14" t="n">
        <f aca="false">Data_Clean!J63*Assumptions!$B$8</f>
        <v>325.964625</v>
      </c>
      <c r="F63" s="14" t="n">
        <f aca="false">Data_Clean!K63*Assumptions!$B$9</f>
        <v>2431</v>
      </c>
      <c r="G63" s="14" t="n">
        <f aca="false">Data_Clean!L63*Assumptions!$B$10</f>
        <v>0</v>
      </c>
      <c r="H63" s="14" t="n">
        <f aca="false">IF(OR(Data_Clean!M63="",Data_Clean!N63=""),0,Data_Clean!M63*Data_Clean!N63/100)*Assumptions!$B$13*Assumptions!$B$11</f>
        <v>389.994</v>
      </c>
      <c r="I63" s="14" t="n">
        <f aca="false">Data_Clean!O63*4*Assumptions!$B$12</f>
        <v>0</v>
      </c>
      <c r="J63" s="14" t="n">
        <f aca="false">SUM(B63:I63)</f>
        <v>3877.199015</v>
      </c>
      <c r="K63" s="16" t="n">
        <f aca="false">IF(Data_Clean!P63="","",Assumptions!$B$15*0.5^(Data_Clean!P63/Assumptions!$B$20))</f>
        <v>0.00652513709575444</v>
      </c>
      <c r="L63" s="16" t="n">
        <f aca="false">Assumptions!$B$16*MIN(1,LN(1+Data_Clean!Q63)/LN(1+Assumptions!$B$21))</f>
        <v>0</v>
      </c>
      <c r="M63" s="16" t="n">
        <f aca="false">Assumptions!$B$17*(0.6*MIN(1,Data_Clean!R63/Assumptions!$B$22)+0.4*IF(Data_Clean!S63="",0,Data_Clean!S63))</f>
        <v>0</v>
      </c>
      <c r="N63" s="16" t="n">
        <f aca="false">Assumptions!$B$18*MIN(1,(Data_Clean!F63-1)/Assumptions!$B$23)</f>
        <v>20</v>
      </c>
      <c r="O63" s="16" t="n">
        <f aca="false">Assumptions!$B$19*(0.4*IF(Data_Clean!E63="",0,MIN(1,Data_Clean!E63/12/Assumptions!$B$24))+0.35*IF(Data_Clean!D63="Y",1,0)+0.25*(1-MIN(Data_Clean!T63,3)/3))/IF(Data_Clean!E63="",0.6,1)</f>
        <v>9.75</v>
      </c>
      <c r="P63" s="16" t="n">
        <f aca="false">SUM(K63:O63)/(Assumptions!$D$5-IF(K63="",Assumptions!$B$15,0))*100</f>
        <v>29.7565251370958</v>
      </c>
      <c r="Q63" s="7" t="str">
        <f aca="false">IF(J63&gt;=Assumptions!$B$26,"High",IF(J63&gt;=Assumptions!$B$27,"Mid","Low"))</f>
        <v>High</v>
      </c>
      <c r="R63" s="7" t="str">
        <f aca="false">IF(P63&gt;=Assumptions!$B$28,"High",IF(P63&gt;=Assumptions!$B$29,"Mid","Low"))</f>
        <v>Low</v>
      </c>
      <c r="S63" s="7" t="str">
        <f aca="false">INDEX(Assumptions!$B$33:$B$41,MATCH(Q63&amp;"|"&amp;R63,Assumptions!$A$33:$A$41,0))</f>
        <v>Affluent Drifters</v>
      </c>
      <c r="T63" s="7" t="n">
        <f aca="false">IF(ISNUMBER(Data_Clean!V63),J63*Data_Clean!V63,0)</f>
        <v>1117.0210362215</v>
      </c>
    </row>
    <row r="64" customFormat="false" ht="15" hidden="false" customHeight="false" outlineLevel="0" collapsed="false">
      <c r="A64" s="15" t="str">
        <f aca="false">Data_Clean!A64</f>
        <v>CX100060</v>
      </c>
      <c r="B64" s="14" t="n">
        <f aca="false">Data_Clean!G64*Assumptions!$B$5</f>
        <v>36.15425</v>
      </c>
      <c r="C64" s="14" t="n">
        <f aca="false">IF(Data_Clean!H64="",0,Data_Clean!H64)*Assumptions!$B$6</f>
        <v>0</v>
      </c>
      <c r="D64" s="14" t="n">
        <f aca="false">Data_Clean!I64*Assumptions!$B$7</f>
        <v>0</v>
      </c>
      <c r="E64" s="14" t="n">
        <f aca="false">Data_Clean!J64*Assumptions!$B$8</f>
        <v>0</v>
      </c>
      <c r="F64" s="14" t="n">
        <f aca="false">Data_Clean!K64*Assumptions!$B$9</f>
        <v>0</v>
      </c>
      <c r="G64" s="14" t="n">
        <f aca="false">Data_Clean!L64*Assumptions!$B$10</f>
        <v>0</v>
      </c>
      <c r="H64" s="14" t="n">
        <f aca="false">IF(OR(Data_Clean!M64="",Data_Clean!N64=""),0,Data_Clean!M64*Data_Clean!N64/100)*Assumptions!$B$13*Assumptions!$B$11</f>
        <v>53.184</v>
      </c>
      <c r="I64" s="14" t="n">
        <f aca="false">Data_Clean!O64*4*Assumptions!$B$12</f>
        <v>0</v>
      </c>
      <c r="J64" s="14" t="n">
        <f aca="false">SUM(B64:I64)</f>
        <v>89.33825</v>
      </c>
      <c r="K64" s="16" t="n">
        <f aca="false">IF(Data_Clean!P64="","",Assumptions!$B$15*0.5^(Data_Clean!P64/Assumptions!$B$20))</f>
        <v>0.0139869375572815</v>
      </c>
      <c r="L64" s="16" t="n">
        <f aca="false">Assumptions!$B$16*MIN(1,LN(1+Data_Clean!Q64)/LN(1+Assumptions!$B$21))</f>
        <v>0</v>
      </c>
      <c r="M64" s="16" t="n">
        <f aca="false">Assumptions!$B$17*(0.6*MIN(1,Data_Clean!R64/Assumptions!$B$22)+0.4*IF(Data_Clean!S64="",0,Data_Clean!S64))</f>
        <v>0</v>
      </c>
      <c r="N64" s="16" t="n">
        <f aca="false">Assumptions!$B$18*MIN(1,(Data_Clean!F64-1)/Assumptions!$B$23)</f>
        <v>5</v>
      </c>
      <c r="O64" s="16" t="n">
        <f aca="false">Assumptions!$B$19*(0.4*IF(Data_Clean!E64="",0,MIN(1,Data_Clean!E64/12/Assumptions!$B$24))+0.35*IF(Data_Clean!D64="Y",1,0)+0.25*(1-MIN(Data_Clean!T64,3)/3))/IF(Data_Clean!E64="",0.6,1)</f>
        <v>9.75</v>
      </c>
      <c r="P64" s="16" t="n">
        <f aca="false">SUM(K64:O64)/(Assumptions!$D$5-IF(K64="",Assumptions!$B$15,0))*100</f>
        <v>14.7639869375573</v>
      </c>
      <c r="Q64" s="7" t="str">
        <f aca="false">IF(J64&gt;=Assumptions!$B$26,"High",IF(J64&gt;=Assumptions!$B$27,"Mid","Low"))</f>
        <v>Low</v>
      </c>
      <c r="R64" s="7" t="str">
        <f aca="false">IF(P64&gt;=Assumptions!$B$28,"High",IF(P64&gt;=Assumptions!$B$29,"Mid","Low"))</f>
        <v>Low</v>
      </c>
      <c r="S64" s="7" t="str">
        <f aca="false">INDEX(Assumptions!$B$33:$B$41,MATCH(Q64&amp;"|"&amp;R64,Assumptions!$A$33:$A$41,0))</f>
        <v>Dormant &amp; Low Value</v>
      </c>
      <c r="T64" s="7" t="n">
        <f aca="false">IF(ISNUMBER(Data_Clean!V64),J64*Data_Clean!V64,0)</f>
        <v>27.53404865</v>
      </c>
    </row>
    <row r="65" customFormat="false" ht="15" hidden="false" customHeight="false" outlineLevel="0" collapsed="false">
      <c r="A65" s="15" t="str">
        <f aca="false">Data_Clean!A65</f>
        <v>CX100061</v>
      </c>
      <c r="B65" s="14" t="n">
        <f aca="false">Data_Clean!G65*Assumptions!$B$5</f>
        <v>830.98025</v>
      </c>
      <c r="C65" s="14" t="n">
        <f aca="false">IF(Data_Clean!H65="",0,Data_Clean!H65)*Assumptions!$B$6</f>
        <v>5979.59868</v>
      </c>
      <c r="D65" s="14" t="n">
        <f aca="false">Data_Clean!I65*Assumptions!$B$7</f>
        <v>0</v>
      </c>
      <c r="E65" s="14" t="n">
        <f aca="false">Data_Clean!J65*Assumptions!$B$8</f>
        <v>0</v>
      </c>
      <c r="F65" s="14" t="n">
        <f aca="false">Data_Clean!K65*Assumptions!$B$9</f>
        <v>6375.6</v>
      </c>
      <c r="G65" s="14" t="n">
        <f aca="false">Data_Clean!L65*Assumptions!$B$10</f>
        <v>0</v>
      </c>
      <c r="H65" s="14" t="n">
        <f aca="false">IF(OR(Data_Clean!M65="",Data_Clean!N65=""),0,Data_Clean!M65*Data_Clean!N65/100)*Assumptions!$B$13*Assumptions!$B$11</f>
        <v>448.872</v>
      </c>
      <c r="I65" s="14" t="n">
        <f aca="false">Data_Clean!O65*4*Assumptions!$B$12</f>
        <v>826.81056</v>
      </c>
      <c r="J65" s="14" t="n">
        <f aca="false">SUM(B65:I65)</f>
        <v>14461.86149</v>
      </c>
      <c r="K65" s="16" t="n">
        <f aca="false">IF(Data_Clean!P65="","",Assumptions!$B$15*0.5^(Data_Clean!P65/Assumptions!$B$20))</f>
        <v>23.811015779523</v>
      </c>
      <c r="L65" s="16" t="n">
        <f aca="false">Assumptions!$B$16*MIN(1,LN(1+Data_Clean!Q65)/LN(1+Assumptions!$B$21))</f>
        <v>19.2876347259606</v>
      </c>
      <c r="M65" s="16" t="n">
        <f aca="false">Assumptions!$B$17*(0.6*MIN(1,Data_Clean!R65/Assumptions!$B$22)+0.4*IF(Data_Clean!S65="",0,Data_Clean!S65))</f>
        <v>6.732</v>
      </c>
      <c r="N65" s="16" t="n">
        <f aca="false">Assumptions!$B$18*MIN(1,(Data_Clean!F65-1)/Assumptions!$B$23)</f>
        <v>15</v>
      </c>
      <c r="O65" s="16" t="n">
        <f aca="false">Assumptions!$B$19*(0.4*IF(Data_Clean!E65="",0,MIN(1,Data_Clean!E65/12/Assumptions!$B$24))+0.35*IF(Data_Clean!D65="Y",1,0)+0.25*(1-MIN(Data_Clean!T65,3)/3))/IF(Data_Clean!E65="",0.6,1)</f>
        <v>13.75</v>
      </c>
      <c r="P65" s="16" t="n">
        <f aca="false">SUM(K65:O65)/(Assumptions!$D$5-IF(K65="",Assumptions!$B$15,0))*100</f>
        <v>78.5806505054836</v>
      </c>
      <c r="Q65" s="7" t="str">
        <f aca="false">IF(J65&gt;=Assumptions!$B$26,"High",IF(J65&gt;=Assumptions!$B$27,"Mid","Low"))</f>
        <v>High</v>
      </c>
      <c r="R65" s="7" t="str">
        <f aca="false">IF(P65&gt;=Assumptions!$B$28,"High",IF(P65&gt;=Assumptions!$B$29,"Mid","Low"))</f>
        <v>High</v>
      </c>
      <c r="S65" s="7" t="str">
        <f aca="false">INDEX(Assumptions!$B$33:$B$41,MATCH(Q65&amp;"|"&amp;R65,Assumptions!$A$33:$A$41,0))</f>
        <v>Premier Advocates</v>
      </c>
      <c r="T65" s="7" t="n">
        <f aca="false">IF(ISNUMBER(Data_Clean!V65),J65*Data_Clean!V65,0)</f>
        <v>439.640589296</v>
      </c>
    </row>
    <row r="66" customFormat="false" ht="15" hidden="false" customHeight="false" outlineLevel="0" collapsed="false">
      <c r="A66" s="15" t="str">
        <f aca="false">Data_Clean!A66</f>
        <v>CX100062</v>
      </c>
      <c r="B66" s="14" t="n">
        <f aca="false">Data_Clean!G66*Assumptions!$B$5</f>
        <v>48.21075</v>
      </c>
      <c r="C66" s="14" t="n">
        <f aca="false">IF(Data_Clean!H66="",0,Data_Clean!H66)*Assumptions!$B$6</f>
        <v>0</v>
      </c>
      <c r="D66" s="14" t="n">
        <f aca="false">Data_Clean!I66*Assumptions!$B$7</f>
        <v>0</v>
      </c>
      <c r="E66" s="14" t="n">
        <f aca="false">Data_Clean!J66*Assumptions!$B$8</f>
        <v>0</v>
      </c>
      <c r="F66" s="14" t="n">
        <f aca="false">Data_Clean!K66*Assumptions!$B$9</f>
        <v>0</v>
      </c>
      <c r="G66" s="14" t="n">
        <f aca="false">Data_Clean!L66*Assumptions!$B$10</f>
        <v>0</v>
      </c>
      <c r="H66" s="14" t="n">
        <f aca="false">IF(OR(Data_Clean!M66="",Data_Clean!N66=""),0,Data_Clean!M66*Data_Clean!N66/100)*Assumptions!$B$13*Assumptions!$B$11</f>
        <v>0</v>
      </c>
      <c r="I66" s="14" t="n">
        <f aca="false">Data_Clean!O66*4*Assumptions!$B$12</f>
        <v>0</v>
      </c>
      <c r="J66" s="14" t="n">
        <f aca="false">SUM(B66:I66)</f>
        <v>48.21075</v>
      </c>
      <c r="K66" s="16" t="n">
        <f aca="false">IF(Data_Clean!P66="","",Assumptions!$B$15*0.5^(Data_Clean!P66/Assumptions!$B$20))</f>
        <v>26.7269615442102</v>
      </c>
      <c r="L66" s="16" t="n">
        <f aca="false">Assumptions!$B$16*MIN(1,LN(1+Data_Clean!Q66)/LN(1+Assumptions!$B$21))</f>
        <v>12.8906482631789</v>
      </c>
      <c r="M66" s="16" t="n">
        <f aca="false">Assumptions!$B$17*(0.6*MIN(1,Data_Clean!R66/Assumptions!$B$22)+0.4*IF(Data_Clean!S66="",0,Data_Clean!S66))</f>
        <v>8.49</v>
      </c>
      <c r="N66" s="16" t="n">
        <f aca="false">Assumptions!$B$18*MIN(1,(Data_Clean!F66-1)/Assumptions!$B$23)</f>
        <v>0</v>
      </c>
      <c r="O66" s="16" t="n">
        <f aca="false">Assumptions!$B$19*(0.4*IF(Data_Clean!E66="",0,MIN(1,Data_Clean!E66/12/Assumptions!$B$24))+0.35*IF(Data_Clean!D66="Y",1,0)+0.25*(1-MIN(Data_Clean!T66,3)/3))/IF(Data_Clean!E66="",0.6,1)</f>
        <v>11</v>
      </c>
      <c r="P66" s="16" t="n">
        <f aca="false">SUM(K66:O66)/(Assumptions!$D$5-IF(K66="",Assumptions!$B$15,0))*100</f>
        <v>59.1076098073891</v>
      </c>
      <c r="Q66" s="7" t="str">
        <f aca="false">IF(J66&gt;=Assumptions!$B$26,"High",IF(J66&gt;=Assumptions!$B$27,"Mid","Low"))</f>
        <v>Low</v>
      </c>
      <c r="R66" s="7" t="str">
        <f aca="false">IF(P66&gt;=Assumptions!$B$28,"High",IF(P66&gt;=Assumptions!$B$29,"Mid","Low"))</f>
        <v>Mid</v>
      </c>
      <c r="S66" s="7" t="str">
        <f aca="false">INDEX(Assumptions!$B$33:$B$41,MATCH(Q66&amp;"|"&amp;R66,Assumptions!$A$33:$A$41,0))</f>
        <v>Light Touch</v>
      </c>
      <c r="T66" s="7" t="n">
        <f aca="false">IF(ISNUMBER(Data_Clean!V66),J66*Data_Clean!V66,0)</f>
        <v>3.234941325</v>
      </c>
    </row>
    <row r="67" customFormat="false" ht="15" hidden="false" customHeight="false" outlineLevel="0" collapsed="false">
      <c r="A67" s="15" t="str">
        <f aca="false">Data_Clean!A67</f>
        <v>CX100063</v>
      </c>
      <c r="B67" s="14" t="n">
        <f aca="false">Data_Clean!G67*Assumptions!$B$5</f>
        <v>163.464</v>
      </c>
      <c r="C67" s="14" t="n">
        <f aca="false">IF(Data_Clean!H67="",0,Data_Clean!H67)*Assumptions!$B$6</f>
        <v>413.04204</v>
      </c>
      <c r="D67" s="14" t="n">
        <f aca="false">Data_Clean!I67*Assumptions!$B$7</f>
        <v>792.8</v>
      </c>
      <c r="E67" s="14" t="n">
        <f aca="false">Data_Clean!J67*Assumptions!$B$8</f>
        <v>0</v>
      </c>
      <c r="F67" s="14" t="n">
        <f aca="false">Data_Clean!K67*Assumptions!$B$9</f>
        <v>0</v>
      </c>
      <c r="G67" s="14" t="n">
        <f aca="false">Data_Clean!L67*Assumptions!$B$10</f>
        <v>0</v>
      </c>
      <c r="H67" s="14" t="n">
        <f aca="false">IF(OR(Data_Clean!M67="",Data_Clean!N67=""),0,Data_Clean!M67*Data_Clean!N67/100)*Assumptions!$B$13*Assumptions!$B$11</f>
        <v>182.118</v>
      </c>
      <c r="I67" s="14" t="n">
        <f aca="false">Data_Clean!O67*4*Assumptions!$B$12</f>
        <v>19.55472</v>
      </c>
      <c r="J67" s="14" t="n">
        <f aca="false">SUM(B67:I67)</f>
        <v>1570.97876</v>
      </c>
      <c r="K67" s="16" t="n">
        <f aca="false">IF(Data_Clean!P67="","",Assumptions!$B$15*0.5^(Data_Clean!P67/Assumptions!$B$20))</f>
        <v>7.5</v>
      </c>
      <c r="L67" s="16" t="n">
        <f aca="false">Assumptions!$B$16*MIN(1,LN(1+Data_Clean!Q67)/LN(1+Assumptions!$B$21))</f>
        <v>15.4867983970398</v>
      </c>
      <c r="M67" s="16" t="n">
        <f aca="false">Assumptions!$B$17*(0.6*MIN(1,Data_Clean!R67/Assumptions!$B$22)+0.4*IF(Data_Clean!S67="",0,Data_Clean!S67))</f>
        <v>1.758</v>
      </c>
      <c r="N67" s="16" t="n">
        <f aca="false">Assumptions!$B$18*MIN(1,(Data_Clean!F67-1)/Assumptions!$B$23)</f>
        <v>15</v>
      </c>
      <c r="O67" s="16" t="n">
        <f aca="false">Assumptions!$B$19*(0.4*IF(Data_Clean!E67="",0,MIN(1,Data_Clean!E67/12/Assumptions!$B$24))+0.35*IF(Data_Clean!D67="Y",1,0)+0.25*(1-MIN(Data_Clean!T67,3)/3))/IF(Data_Clean!E67="",0.6,1)</f>
        <v>10.95</v>
      </c>
      <c r="P67" s="16" t="n">
        <f aca="false">SUM(K67:O67)/(Assumptions!$D$5-IF(K67="",Assumptions!$B$15,0))*100</f>
        <v>50.6947983970398</v>
      </c>
      <c r="Q67" s="7" t="str">
        <f aca="false">IF(J67&gt;=Assumptions!$B$26,"High",IF(J67&gt;=Assumptions!$B$27,"Mid","Low"))</f>
        <v>High</v>
      </c>
      <c r="R67" s="7" t="str">
        <f aca="false">IF(P67&gt;=Assumptions!$B$28,"High",IF(P67&gt;=Assumptions!$B$29,"Mid","Low"))</f>
        <v>Mid</v>
      </c>
      <c r="S67" s="7" t="str">
        <f aca="false">INDEX(Assumptions!$B$33:$B$41,MATCH(Q67&amp;"|"&amp;R67,Assumptions!$A$33:$A$41,0))</f>
        <v>Established Core</v>
      </c>
      <c r="T67" s="7" t="n">
        <f aca="false">IF(ISNUMBER(Data_Clean!V67),J67*Data_Clean!V67,0)</f>
        <v>81.533797644</v>
      </c>
    </row>
    <row r="68" customFormat="false" ht="15" hidden="false" customHeight="false" outlineLevel="0" collapsed="false">
      <c r="A68" s="15" t="str">
        <f aca="false">Data_Clean!A68</f>
        <v>CX100064</v>
      </c>
      <c r="B68" s="14" t="n">
        <f aca="false">Data_Clean!G68*Assumptions!$B$5</f>
        <v>255.54275</v>
      </c>
      <c r="C68" s="14" t="n">
        <f aca="false">IF(Data_Clean!H68="",0,Data_Clean!H68)*Assumptions!$B$6</f>
        <v>342.51024</v>
      </c>
      <c r="D68" s="14" t="n">
        <f aca="false">Data_Clean!I68*Assumptions!$B$7</f>
        <v>0</v>
      </c>
      <c r="E68" s="14" t="n">
        <f aca="false">Data_Clean!J68*Assumptions!$B$8</f>
        <v>0</v>
      </c>
      <c r="F68" s="14" t="n">
        <f aca="false">Data_Clean!K68*Assumptions!$B$9</f>
        <v>0</v>
      </c>
      <c r="G68" s="14" t="n">
        <f aca="false">Data_Clean!L68*Assumptions!$B$10</f>
        <v>0</v>
      </c>
      <c r="H68" s="14" t="n">
        <f aca="false">IF(OR(Data_Clean!M68="",Data_Clean!N68=""),0,Data_Clean!M68*Data_Clean!N68/100)*Assumptions!$B$13*Assumptions!$B$11</f>
        <v>0</v>
      </c>
      <c r="I68" s="14" t="n">
        <f aca="false">Data_Clean!O68*4*Assumptions!$B$12</f>
        <v>0</v>
      </c>
      <c r="J68" s="14" t="n">
        <f aca="false">SUM(B68:I68)</f>
        <v>598.05299</v>
      </c>
      <c r="K68" s="16" t="n">
        <f aca="false">IF(Data_Clean!P68="","",Assumptions!$B$15*0.5^(Data_Clean!P68/Assumptions!$B$20))</f>
        <v>21.7090385616057</v>
      </c>
      <c r="L68" s="16" t="n">
        <f aca="false">Assumptions!$B$16*MIN(1,LN(1+Data_Clean!Q68)/LN(1+Assumptions!$B$21))</f>
        <v>14.7060656260474</v>
      </c>
      <c r="M68" s="16" t="n">
        <f aca="false">Assumptions!$B$17*(0.6*MIN(1,Data_Clean!R68/Assumptions!$B$22)+0.4*IF(Data_Clean!S68="",0,Data_Clean!S68))</f>
        <v>11.406</v>
      </c>
      <c r="N68" s="16" t="n">
        <f aca="false">Assumptions!$B$18*MIN(1,(Data_Clean!F68-1)/Assumptions!$B$23)</f>
        <v>5</v>
      </c>
      <c r="O68" s="16" t="n">
        <f aca="false">Assumptions!$B$19*(0.4*IF(Data_Clean!E68="",0,MIN(1,Data_Clean!E68/12/Assumptions!$B$24))+0.35*IF(Data_Clean!D68="Y",1,0)+0.25*(1-MIN(Data_Clean!T68,3)/3))/IF(Data_Clean!E68="",0.6,1)</f>
        <v>6.35</v>
      </c>
      <c r="P68" s="16" t="n">
        <f aca="false">SUM(K68:O68)/(Assumptions!$D$5-IF(K68="",Assumptions!$B$15,0))*100</f>
        <v>59.171104187653</v>
      </c>
      <c r="Q68" s="7" t="str">
        <f aca="false">IF(J68&gt;=Assumptions!$B$26,"High",IF(J68&gt;=Assumptions!$B$27,"Mid","Low"))</f>
        <v>Mid</v>
      </c>
      <c r="R68" s="7" t="str">
        <f aca="false">IF(P68&gt;=Assumptions!$B$28,"High",IF(P68&gt;=Assumptions!$B$29,"Mid","Low"))</f>
        <v>Mid</v>
      </c>
      <c r="S68" s="7" t="str">
        <f aca="false">INDEX(Assumptions!$B$33:$B$41,MATCH(Q68&amp;"|"&amp;R68,Assumptions!$A$33:$A$41,0))</f>
        <v>Established Core</v>
      </c>
      <c r="T68" s="7" t="n">
        <f aca="false">IF(ISNUMBER(Data_Clean!V68),J68*Data_Clean!V68,0)</f>
        <v>49.458982273</v>
      </c>
    </row>
    <row r="69" customFormat="false" ht="15" hidden="false" customHeight="false" outlineLevel="0" collapsed="false">
      <c r="A69" s="15" t="str">
        <f aca="false">Data_Clean!A69</f>
        <v>CX100065</v>
      </c>
      <c r="B69" s="14" t="n">
        <f aca="false">Data_Clean!G69*Assumptions!$B$5</f>
        <v>106.48675</v>
      </c>
      <c r="C69" s="14" t="n">
        <f aca="false">IF(Data_Clean!H69="",0,Data_Clean!H69)*Assumptions!$B$6</f>
        <v>285.28596</v>
      </c>
      <c r="D69" s="14" t="n">
        <f aca="false">Data_Clean!I69*Assumptions!$B$7</f>
        <v>0</v>
      </c>
      <c r="E69" s="14" t="n">
        <f aca="false">Data_Clean!J69*Assumptions!$B$8</f>
        <v>0</v>
      </c>
      <c r="F69" s="14" t="n">
        <f aca="false">Data_Clean!K69*Assumptions!$B$9</f>
        <v>0</v>
      </c>
      <c r="G69" s="14" t="n">
        <f aca="false">Data_Clean!L69*Assumptions!$B$10</f>
        <v>0</v>
      </c>
      <c r="H69" s="14" t="n">
        <f aca="false">IF(OR(Data_Clean!M69="",Data_Clean!N69=""),0,Data_Clean!M69*Data_Clean!N69/100)*Assumptions!$B$13*Assumptions!$B$11</f>
        <v>0</v>
      </c>
      <c r="I69" s="14" t="n">
        <f aca="false">Data_Clean!O69*4*Assumptions!$B$12</f>
        <v>0</v>
      </c>
      <c r="J69" s="14" t="n">
        <f aca="false">SUM(B69:I69)</f>
        <v>391.77271</v>
      </c>
      <c r="K69" s="16" t="n">
        <f aca="false">IF(Data_Clean!P69="","",Assumptions!$B$15*0.5^(Data_Clean!P69/Assumptions!$B$20))</f>
        <v>24.3675718906871</v>
      </c>
      <c r="L69" s="16" t="n">
        <f aca="false">Assumptions!$B$16*MIN(1,LN(1+Data_Clean!Q69)/LN(1+Assumptions!$B$21))</f>
        <v>15.7812965263578</v>
      </c>
      <c r="M69" s="16" t="n">
        <f aca="false">Assumptions!$B$17*(0.6*MIN(1,Data_Clean!R69/Assumptions!$B$22)+0.4*IF(Data_Clean!S69="",0,Data_Clean!S69))</f>
        <v>4.314</v>
      </c>
      <c r="N69" s="16" t="n">
        <f aca="false">Assumptions!$B$18*MIN(1,(Data_Clean!F69-1)/Assumptions!$B$23)</f>
        <v>5</v>
      </c>
      <c r="O69" s="16" t="n">
        <f aca="false">Assumptions!$B$19*(0.4*IF(Data_Clean!E69="",0,MIN(1,Data_Clean!E69/12/Assumptions!$B$24))+0.35*IF(Data_Clean!D69="Y",1,0)+0.25*(1-MIN(Data_Clean!T69,3)/3))/IF(Data_Clean!E69="",0.6,1)</f>
        <v>7.95</v>
      </c>
      <c r="P69" s="16" t="n">
        <f aca="false">SUM(K69:O69)/(Assumptions!$D$5-IF(K69="",Assumptions!$B$15,0))*100</f>
        <v>57.4128684170448</v>
      </c>
      <c r="Q69" s="7" t="str">
        <f aca="false">IF(J69&gt;=Assumptions!$B$26,"High",IF(J69&gt;=Assumptions!$B$27,"Mid","Low"))</f>
        <v>Low</v>
      </c>
      <c r="R69" s="7" t="str">
        <f aca="false">IF(P69&gt;=Assumptions!$B$28,"High",IF(P69&gt;=Assumptions!$B$29,"Mid","Low"))</f>
        <v>Mid</v>
      </c>
      <c r="S69" s="7" t="str">
        <f aca="false">INDEX(Assumptions!$B$33:$B$41,MATCH(Q69&amp;"|"&amp;R69,Assumptions!$A$33:$A$41,0))</f>
        <v>Light Touch</v>
      </c>
      <c r="T69" s="7" t="n">
        <f aca="false">IF(ISNUMBER(Data_Clean!V69),J69*Data_Clean!V69,0)</f>
        <v>24.720858001</v>
      </c>
    </row>
    <row r="70" customFormat="false" ht="15" hidden="false" customHeight="false" outlineLevel="0" collapsed="false">
      <c r="A70" s="15" t="str">
        <f aca="false">Data_Clean!A70</f>
        <v>CX100066</v>
      </c>
      <c r="B70" s="14" t="n">
        <f aca="false">Data_Clean!G70*Assumptions!$B$5</f>
        <v>10.37975</v>
      </c>
      <c r="C70" s="14" t="n">
        <f aca="false">IF(Data_Clean!H70="",0,Data_Clean!H70)*Assumptions!$B$6</f>
        <v>47.44308</v>
      </c>
      <c r="D70" s="14" t="n">
        <f aca="false">Data_Clean!I70*Assumptions!$B$7</f>
        <v>27.2</v>
      </c>
      <c r="E70" s="14" t="n">
        <f aca="false">Data_Clean!J70*Assumptions!$B$8</f>
        <v>0</v>
      </c>
      <c r="F70" s="14" t="n">
        <f aca="false">Data_Clean!K70*Assumptions!$B$9</f>
        <v>0</v>
      </c>
      <c r="G70" s="14" t="n">
        <f aca="false">Data_Clean!L70*Assumptions!$B$10</f>
        <v>624.15</v>
      </c>
      <c r="H70" s="14" t="n">
        <f aca="false">IF(OR(Data_Clean!M70="",Data_Clean!N70=""),0,Data_Clean!M70*Data_Clean!N70/100)*Assumptions!$B$13*Assumptions!$B$11</f>
        <v>0</v>
      </c>
      <c r="I70" s="14" t="n">
        <f aca="false">Data_Clean!O70*4*Assumptions!$B$12</f>
        <v>0</v>
      </c>
      <c r="J70" s="14" t="n">
        <f aca="false">SUM(B70:I70)</f>
        <v>709.17283</v>
      </c>
      <c r="K70" s="16" t="n">
        <f aca="false">IF(Data_Clean!P70="","",Assumptions!$B$15*0.5^(Data_Clean!P70/Assumptions!$B$20))</f>
        <v>27.3516746567465</v>
      </c>
      <c r="L70" s="16" t="n">
        <f aca="false">Assumptions!$B$16*MIN(1,LN(1+Data_Clean!Q70)/LN(1+Assumptions!$B$21))</f>
        <v>13.2535138894499</v>
      </c>
      <c r="M70" s="16" t="n">
        <f aca="false">Assumptions!$B$17*(0.6*MIN(1,Data_Clean!R70/Assumptions!$B$22)+0.4*IF(Data_Clean!S70="",0,Data_Clean!S70))</f>
        <v>9.186</v>
      </c>
      <c r="N70" s="16" t="n">
        <f aca="false">Assumptions!$B$18*MIN(1,(Data_Clean!F70-1)/Assumptions!$B$23)</f>
        <v>15</v>
      </c>
      <c r="O70" s="16" t="n">
        <f aca="false">Assumptions!$B$19*(0.4*IF(Data_Clean!E70="",0,MIN(1,Data_Clean!E70/12/Assumptions!$B$24))+0.35*IF(Data_Clean!D70="Y",1,0)+0.25*(1-MIN(Data_Clean!T70,3)/3))/IF(Data_Clean!E70="",0.6,1)</f>
        <v>10.15</v>
      </c>
      <c r="P70" s="16" t="n">
        <f aca="false">SUM(K70:O70)/(Assumptions!$D$5-IF(K70="",Assumptions!$B$15,0))*100</f>
        <v>74.9411885461964</v>
      </c>
      <c r="Q70" s="7" t="str">
        <f aca="false">IF(J70&gt;=Assumptions!$B$26,"High",IF(J70&gt;=Assumptions!$B$27,"Mid","Low"))</f>
        <v>Mid</v>
      </c>
      <c r="R70" s="7" t="str">
        <f aca="false">IF(P70&gt;=Assumptions!$B$28,"High",IF(P70&gt;=Assumptions!$B$29,"Mid","Low"))</f>
        <v>High</v>
      </c>
      <c r="S70" s="7" t="str">
        <f aca="false">INDEX(Assumptions!$B$33:$B$41,MATCH(Q70&amp;"|"&amp;R70,Assumptions!$A$33:$A$41,0))</f>
        <v>Engaged Builders</v>
      </c>
      <c r="T70" s="7" t="n">
        <f aca="false">IF(ISNUMBER(Data_Clean!V70),J70*Data_Clean!V70,0)</f>
        <v>20.424177504</v>
      </c>
    </row>
    <row r="71" customFormat="false" ht="15" hidden="false" customHeight="false" outlineLevel="0" collapsed="false">
      <c r="A71" s="15" t="str">
        <f aca="false">Data_Clean!A71</f>
        <v>CX100067</v>
      </c>
      <c r="B71" s="14" t="n">
        <f aca="false">Data_Clean!G71*Assumptions!$B$5</f>
        <v>147.433</v>
      </c>
      <c r="C71" s="14" t="n">
        <f aca="false">IF(Data_Clean!H71="",0,Data_Clean!H71)*Assumptions!$B$6</f>
        <v>272.37396</v>
      </c>
      <c r="D71" s="14" t="n">
        <f aca="false">Data_Clean!I71*Assumptions!$B$7</f>
        <v>0</v>
      </c>
      <c r="E71" s="14" t="n">
        <f aca="false">Data_Clean!J71*Assumptions!$B$8</f>
        <v>0</v>
      </c>
      <c r="F71" s="14" t="n">
        <f aca="false">Data_Clean!K71*Assumptions!$B$9</f>
        <v>0</v>
      </c>
      <c r="G71" s="14" t="n">
        <f aca="false">Data_Clean!L71*Assumptions!$B$10</f>
        <v>693.45</v>
      </c>
      <c r="H71" s="14" t="n">
        <f aca="false">IF(OR(Data_Clean!M71="",Data_Clean!N71=""),0,Data_Clean!M71*Data_Clean!N71/100)*Assumptions!$B$13*Assumptions!$B$11</f>
        <v>0</v>
      </c>
      <c r="I71" s="14" t="n">
        <f aca="false">Data_Clean!O71*4*Assumptions!$B$12</f>
        <v>0</v>
      </c>
      <c r="J71" s="14" t="n">
        <f aca="false">SUM(B71:I71)</f>
        <v>1113.25696</v>
      </c>
      <c r="K71" s="16" t="n">
        <f aca="false">IF(Data_Clean!P71="","",Assumptions!$B$15*0.5^(Data_Clean!P71/Assumptions!$B$20))</f>
        <v>27.9909897461042</v>
      </c>
      <c r="L71" s="16" t="n">
        <f aca="false">Assumptions!$B$16*MIN(1,LN(1+Data_Clean!Q71)/LN(1+Assumptions!$B$21))</f>
        <v>16.5574033136099</v>
      </c>
      <c r="M71" s="16" t="n">
        <f aca="false">Assumptions!$B$17*(0.6*MIN(1,Data_Clean!R71/Assumptions!$B$22)+0.4*IF(Data_Clean!S71="",0,Data_Clean!S71))</f>
        <v>2.694</v>
      </c>
      <c r="N71" s="16" t="n">
        <f aca="false">Assumptions!$B$18*MIN(1,(Data_Clean!F71-1)/Assumptions!$B$23)</f>
        <v>10</v>
      </c>
      <c r="O71" s="16" t="n">
        <f aca="false">Assumptions!$B$19*(0.4*IF(Data_Clean!E71="",0,MIN(1,Data_Clean!E71/12/Assumptions!$B$24))+0.35*IF(Data_Clean!D71="Y",1,0)+0.25*(1-MIN(Data_Clean!T71,3)/3))/IF(Data_Clean!E71="",0.6,1)</f>
        <v>10.8</v>
      </c>
      <c r="P71" s="16" t="n">
        <f aca="false">SUM(K71:O71)/(Assumptions!$D$5-IF(K71="",Assumptions!$B$15,0))*100</f>
        <v>68.0423930597141</v>
      </c>
      <c r="Q71" s="7" t="str">
        <f aca="false">IF(J71&gt;=Assumptions!$B$26,"High",IF(J71&gt;=Assumptions!$B$27,"Mid","Low"))</f>
        <v>Mid</v>
      </c>
      <c r="R71" s="7" t="str">
        <f aca="false">IF(P71&gt;=Assumptions!$B$28,"High",IF(P71&gt;=Assumptions!$B$29,"Mid","Low"))</f>
        <v>Mid</v>
      </c>
      <c r="S71" s="7" t="str">
        <f aca="false">INDEX(Assumptions!$B$33:$B$41,MATCH(Q71&amp;"|"&amp;R71,Assumptions!$A$33:$A$41,0))</f>
        <v>Established Core</v>
      </c>
      <c r="T71" s="7" t="n">
        <f aca="false">IF(ISNUMBER(Data_Clean!V71),J71*Data_Clean!V71,0)</f>
        <v>20.261276672</v>
      </c>
    </row>
    <row r="72" customFormat="false" ht="15" hidden="false" customHeight="false" outlineLevel="0" collapsed="false">
      <c r="A72" s="15" t="str">
        <f aca="false">Data_Clean!A72</f>
        <v>CX100068</v>
      </c>
      <c r="B72" s="14" t="n">
        <f aca="false">Data_Clean!G72*Assumptions!$B$5</f>
        <v>4.05375</v>
      </c>
      <c r="C72" s="14" t="n">
        <f aca="false">IF(Data_Clean!H72="",0,Data_Clean!H72)*Assumptions!$B$6</f>
        <v>0</v>
      </c>
      <c r="D72" s="14" t="n">
        <f aca="false">Data_Clean!I72*Assumptions!$B$7</f>
        <v>0</v>
      </c>
      <c r="E72" s="14" t="n">
        <f aca="false">Data_Clean!J72*Assumptions!$B$8</f>
        <v>0</v>
      </c>
      <c r="F72" s="14" t="n">
        <f aca="false">Data_Clean!K72*Assumptions!$B$9</f>
        <v>0</v>
      </c>
      <c r="G72" s="14" t="n">
        <f aca="false">Data_Clean!L72*Assumptions!$B$10</f>
        <v>0</v>
      </c>
      <c r="H72" s="14" t="n">
        <f aca="false">IF(OR(Data_Clean!M72="",Data_Clean!N72=""),0,Data_Clean!M72*Data_Clean!N72/100)*Assumptions!$B$13*Assumptions!$B$11</f>
        <v>18.96</v>
      </c>
      <c r="I72" s="14" t="n">
        <f aca="false">Data_Clean!O72*4*Assumptions!$B$12</f>
        <v>0</v>
      </c>
      <c r="J72" s="14" t="n">
        <f aca="false">SUM(B72:I72)</f>
        <v>23.01375</v>
      </c>
      <c r="K72" s="16" t="n">
        <f aca="false">IF(Data_Clean!P72="","",Assumptions!$B$15*0.5^(Data_Clean!P72/Assumptions!$B$20))</f>
        <v>0.00215249250418141</v>
      </c>
      <c r="L72" s="16" t="n">
        <f aca="false">Assumptions!$B$16*MIN(1,LN(1+Data_Clean!Q72)/LN(1+Assumptions!$B$21))</f>
        <v>0</v>
      </c>
      <c r="M72" s="16" t="n">
        <f aca="false">Assumptions!$B$17*(0.6*MIN(1,Data_Clean!R72/Assumptions!$B$22)+0.4*IF(Data_Clean!S72="",0,Data_Clean!S72))</f>
        <v>0</v>
      </c>
      <c r="N72" s="16" t="n">
        <f aca="false">Assumptions!$B$18*MIN(1,(Data_Clean!F72-1)/Assumptions!$B$23)</f>
        <v>5</v>
      </c>
      <c r="O72" s="16" t="n">
        <f aca="false">Assumptions!$B$19*(0.4*IF(Data_Clean!E72="",0,MIN(1,Data_Clean!E72/12/Assumptions!$B$24))+0.35*IF(Data_Clean!D72="Y",1,0)+0.25*(1-MIN(Data_Clean!T72,3)/3))/IF(Data_Clean!E72="",0.6,1)</f>
        <v>3.9</v>
      </c>
      <c r="P72" s="16" t="n">
        <f aca="false">SUM(K72:O72)/(Assumptions!$D$5-IF(K72="",Assumptions!$B$15,0))*100</f>
        <v>8.90215249250418</v>
      </c>
      <c r="Q72" s="7" t="str">
        <f aca="false">IF(J72&gt;=Assumptions!$B$26,"High",IF(J72&gt;=Assumptions!$B$27,"Mid","Low"))</f>
        <v>Low</v>
      </c>
      <c r="R72" s="7" t="str">
        <f aca="false">IF(P72&gt;=Assumptions!$B$28,"High",IF(P72&gt;=Assumptions!$B$29,"Mid","Low"))</f>
        <v>Low</v>
      </c>
      <c r="S72" s="7" t="str">
        <f aca="false">INDEX(Assumptions!$B$33:$B$41,MATCH(Q72&amp;"|"&amp;R72,Assumptions!$A$33:$A$41,0))</f>
        <v>Dormant &amp; Low Value</v>
      </c>
      <c r="T72" s="7" t="n">
        <f aca="false">IF(ISNUMBER(Data_Clean!V72),J72*Data_Clean!V72,0)</f>
        <v>7.693496625</v>
      </c>
    </row>
    <row r="73" customFormat="false" ht="15" hidden="false" customHeight="false" outlineLevel="0" collapsed="false">
      <c r="A73" s="15" t="str">
        <f aca="false">Data_Clean!A73</f>
        <v>CX100069</v>
      </c>
      <c r="B73" s="14" t="n">
        <f aca="false">Data_Clean!G73*Assumptions!$B$5</f>
        <v>305.70075</v>
      </c>
      <c r="C73" s="14" t="n">
        <f aca="false">IF(Data_Clean!H73="",0,Data_Clean!H73)*Assumptions!$B$6</f>
        <v>0</v>
      </c>
      <c r="D73" s="14" t="n">
        <f aca="false">Data_Clean!I73*Assumptions!$B$7</f>
        <v>0</v>
      </c>
      <c r="E73" s="14" t="n">
        <f aca="false">Data_Clean!J73*Assumptions!$B$8</f>
        <v>0</v>
      </c>
      <c r="F73" s="14" t="n">
        <f aca="false">Data_Clean!K73*Assumptions!$B$9</f>
        <v>0</v>
      </c>
      <c r="G73" s="14" t="n">
        <f aca="false">Data_Clean!L73*Assumptions!$B$10</f>
        <v>0</v>
      </c>
      <c r="H73" s="14" t="n">
        <f aca="false">IF(OR(Data_Clean!M73="",Data_Clean!N73=""),0,Data_Clean!M73*Data_Clean!N73/100)*Assumptions!$B$13*Assumptions!$B$11</f>
        <v>126.48</v>
      </c>
      <c r="I73" s="14" t="n">
        <f aca="false">Data_Clean!O73*4*Assumptions!$B$12</f>
        <v>17.14512</v>
      </c>
      <c r="J73" s="14" t="n">
        <f aca="false">SUM(B73:I73)</f>
        <v>449.32587</v>
      </c>
      <c r="K73" s="16" t="n">
        <f aca="false">IF(Data_Clean!P73="","",Assumptions!$B$15*0.5^(Data_Clean!P73/Assumptions!$B$20))</f>
        <v>11.1082316421492</v>
      </c>
      <c r="L73" s="16" t="n">
        <f aca="false">Assumptions!$B$16*MIN(1,LN(1+Data_Clean!Q73)/LN(1+Assumptions!$B$21))</f>
        <v>12.2792642888455</v>
      </c>
      <c r="M73" s="16" t="n">
        <f aca="false">Assumptions!$B$17*(0.6*MIN(1,Data_Clean!R73/Assumptions!$B$22)+0.4*IF(Data_Clean!S73="",0,Data_Clean!S73))</f>
        <v>5.22</v>
      </c>
      <c r="N73" s="16" t="n">
        <f aca="false">Assumptions!$B$18*MIN(1,(Data_Clean!F73-1)/Assumptions!$B$23)</f>
        <v>10</v>
      </c>
      <c r="O73" s="16" t="n">
        <f aca="false">Assumptions!$B$19*(0.4*IF(Data_Clean!E73="",0,MIN(1,Data_Clean!E73/12/Assumptions!$B$24))+0.35*IF(Data_Clean!D73="Y",1,0)+0.25*(1-MIN(Data_Clean!T73,3)/3))/IF(Data_Clean!E73="",0.6,1)</f>
        <v>5.35</v>
      </c>
      <c r="P73" s="16" t="n">
        <f aca="false">SUM(K73:O73)/(Assumptions!$D$5-IF(K73="",Assumptions!$B$15,0))*100</f>
        <v>43.9574959309947</v>
      </c>
      <c r="Q73" s="7" t="str">
        <f aca="false">IF(J73&gt;=Assumptions!$B$26,"High",IF(J73&gt;=Assumptions!$B$27,"Mid","Low"))</f>
        <v>Mid</v>
      </c>
      <c r="R73" s="7" t="str">
        <f aca="false">IF(P73&gt;=Assumptions!$B$28,"High",IF(P73&gt;=Assumptions!$B$29,"Mid","Low"))</f>
        <v>Low</v>
      </c>
      <c r="S73" s="7" t="str">
        <f aca="false">INDEX(Assumptions!$B$33:$B$41,MATCH(Q73&amp;"|"&amp;R73,Assumptions!$A$33:$A$41,0))</f>
        <v>Light Touch</v>
      </c>
      <c r="T73" s="7" t="n">
        <f aca="false">IF(ISNUMBER(Data_Clean!V73),J73*Data_Clean!V73,0)</f>
        <v>83.305016298</v>
      </c>
    </row>
    <row r="74" customFormat="false" ht="15" hidden="false" customHeight="false" outlineLevel="0" collapsed="false">
      <c r="A74" s="15" t="str">
        <f aca="false">Data_Clean!A74</f>
        <v>CX100070</v>
      </c>
      <c r="B74" s="14" t="n">
        <f aca="false">Data_Clean!G74*Assumptions!$B$5</f>
        <v>93.4265</v>
      </c>
      <c r="C74" s="14" t="n">
        <f aca="false">IF(Data_Clean!H74="",0,Data_Clean!H74)*Assumptions!$B$6</f>
        <v>60.45876</v>
      </c>
      <c r="D74" s="14" t="n">
        <f aca="false">Data_Clean!I74*Assumptions!$B$7</f>
        <v>0</v>
      </c>
      <c r="E74" s="14" t="n">
        <f aca="false">Data_Clean!J74*Assumptions!$B$8</f>
        <v>0</v>
      </c>
      <c r="F74" s="14" t="n">
        <f aca="false">Data_Clean!K74*Assumptions!$B$9</f>
        <v>0</v>
      </c>
      <c r="G74" s="14" t="n">
        <f aca="false">Data_Clean!L74*Assumptions!$B$10</f>
        <v>0</v>
      </c>
      <c r="H74" s="14" t="n">
        <f aca="false">IF(OR(Data_Clean!M74="",Data_Clean!N74=""),0,Data_Clean!M74*Data_Clean!N74/100)*Assumptions!$B$13*Assumptions!$B$11</f>
        <v>0</v>
      </c>
      <c r="I74" s="14" t="n">
        <f aca="false">Data_Clean!O74*4*Assumptions!$B$12</f>
        <v>0</v>
      </c>
      <c r="J74" s="14" t="n">
        <f aca="false">SUM(B74:I74)</f>
        <v>153.88526</v>
      </c>
      <c r="K74" s="16" t="n">
        <f aca="false">IF(Data_Clean!P74="","",Assumptions!$B$15*0.5^(Data_Clean!P74/Assumptions!$B$20))</f>
        <v>18.0453755412318</v>
      </c>
      <c r="L74" s="16" t="n">
        <f aca="false">Assumptions!$B$16*MIN(1,LN(1+Data_Clean!Q74)/LN(1+Assumptions!$B$21))</f>
        <v>12.0537864630054</v>
      </c>
      <c r="M74" s="16" t="n">
        <f aca="false">Assumptions!$B$17*(0.6*MIN(1,Data_Clean!R74/Assumptions!$B$22)+0.4*IF(Data_Clean!S74="",0,Data_Clean!S74))</f>
        <v>8.046</v>
      </c>
      <c r="N74" s="16" t="n">
        <f aca="false">Assumptions!$B$18*MIN(1,(Data_Clean!F74-1)/Assumptions!$B$23)</f>
        <v>10</v>
      </c>
      <c r="O74" s="16" t="n">
        <f aca="false">Assumptions!$B$19*(0.4*IF(Data_Clean!E74="",0,MIN(1,Data_Clean!E74/12/Assumptions!$B$24))+0.35*IF(Data_Clean!D74="Y",1,0)+0.25*(1-MIN(Data_Clean!T74,3)/3))/IF(Data_Clean!E74="",0.6,1)</f>
        <v>3.2</v>
      </c>
      <c r="P74" s="16" t="n">
        <f aca="false">SUM(K74:O74)/(Assumptions!$D$5-IF(K74="",Assumptions!$B$15,0))*100</f>
        <v>51.3451620042372</v>
      </c>
      <c r="Q74" s="7" t="str">
        <f aca="false">IF(J74&gt;=Assumptions!$B$26,"High",IF(J74&gt;=Assumptions!$B$27,"Mid","Low"))</f>
        <v>Low</v>
      </c>
      <c r="R74" s="7" t="str">
        <f aca="false">IF(P74&gt;=Assumptions!$B$28,"High",IF(P74&gt;=Assumptions!$B$29,"Mid","Low"))</f>
        <v>Mid</v>
      </c>
      <c r="S74" s="7" t="str">
        <f aca="false">INDEX(Assumptions!$B$33:$B$41,MATCH(Q74&amp;"|"&amp;R74,Assumptions!$A$33:$A$41,0))</f>
        <v>Light Touch</v>
      </c>
      <c r="T74" s="7" t="n">
        <f aca="false">IF(ISNUMBER(Data_Clean!V74),J74*Data_Clean!V74,0)</f>
        <v>27.376187754</v>
      </c>
    </row>
    <row r="75" customFormat="false" ht="15" hidden="false" customHeight="false" outlineLevel="0" collapsed="false">
      <c r="A75" s="15" t="str">
        <f aca="false">Data_Clean!A75</f>
        <v>CX100071</v>
      </c>
      <c r="B75" s="14" t="n">
        <f aca="false">Data_Clean!G75*Assumptions!$B$5</f>
        <v>286.96325</v>
      </c>
      <c r="C75" s="14" t="n">
        <f aca="false">IF(Data_Clean!H75="",0,Data_Clean!H75)*Assumptions!$B$6</f>
        <v>0</v>
      </c>
      <c r="D75" s="14" t="n">
        <f aca="false">Data_Clean!I75*Assumptions!$B$7</f>
        <v>0</v>
      </c>
      <c r="E75" s="14" t="n">
        <f aca="false">Data_Clean!J75*Assumptions!$B$8</f>
        <v>0</v>
      </c>
      <c r="F75" s="14" t="n">
        <f aca="false">Data_Clean!K75*Assumptions!$B$9</f>
        <v>0</v>
      </c>
      <c r="G75" s="14" t="n">
        <f aca="false">Data_Clean!L75*Assumptions!$B$10</f>
        <v>0</v>
      </c>
      <c r="H75" s="14" t="n">
        <f aca="false">IF(OR(Data_Clean!M75="",Data_Clean!N75=""),0,Data_Clean!M75*Data_Clean!N75/100)*Assumptions!$B$13*Assumptions!$B$11</f>
        <v>0</v>
      </c>
      <c r="I75" s="14" t="n">
        <f aca="false">Data_Clean!O75*4*Assumptions!$B$12</f>
        <v>0</v>
      </c>
      <c r="J75" s="14" t="n">
        <f aca="false">SUM(B75:I75)</f>
        <v>286.96325</v>
      </c>
      <c r="K75" s="16" t="n">
        <f aca="false">IF(Data_Clean!P75="","",Assumptions!$B$15*0.5^(Data_Clean!P75/Assumptions!$B$20))</f>
        <v>26.1165168988837</v>
      </c>
      <c r="L75" s="16" t="n">
        <f aca="false">Assumptions!$B$16*MIN(1,LN(1+Data_Clean!Q75)/LN(1+Assumptions!$B$21))</f>
        <v>14.9444347261843</v>
      </c>
      <c r="M75" s="16" t="n">
        <f aca="false">Assumptions!$B$17*(0.6*MIN(1,Data_Clean!R75/Assumptions!$B$22)+0.4*IF(Data_Clean!S75="",0,Data_Clean!S75))</f>
        <v>10.95</v>
      </c>
      <c r="N75" s="16" t="n">
        <f aca="false">Assumptions!$B$18*MIN(1,(Data_Clean!F75-1)/Assumptions!$B$23)</f>
        <v>5</v>
      </c>
      <c r="O75" s="16" t="n">
        <f aca="false">Assumptions!$B$19*(0.4*IF(Data_Clean!E75="",0,MIN(1,Data_Clean!E75/12/Assumptions!$B$24))+0.35*IF(Data_Clean!D75="Y",1,0)+0.25*(1-MIN(Data_Clean!T75,3)/3))/IF(Data_Clean!E75="",0.6,1)</f>
        <v>13.05</v>
      </c>
      <c r="P75" s="16" t="n">
        <f aca="false">SUM(K75:O75)/(Assumptions!$D$5-IF(K75="",Assumptions!$B$15,0))*100</f>
        <v>70.060951625068</v>
      </c>
      <c r="Q75" s="7" t="str">
        <f aca="false">IF(J75&gt;=Assumptions!$B$26,"High",IF(J75&gt;=Assumptions!$B$27,"Mid","Low"))</f>
        <v>Low</v>
      </c>
      <c r="R75" s="7" t="str">
        <f aca="false">IF(P75&gt;=Assumptions!$B$28,"High",IF(P75&gt;=Assumptions!$B$29,"Mid","Low"))</f>
        <v>High</v>
      </c>
      <c r="S75" s="7" t="str">
        <f aca="false">INDEX(Assumptions!$B$33:$B$41,MATCH(Q75&amp;"|"&amp;R75,Assumptions!$A$33:$A$41,0))</f>
        <v>Engaged Builders</v>
      </c>
      <c r="T75" s="7" t="n">
        <f aca="false">IF(ISNUMBER(Data_Clean!V75),J75*Data_Clean!V75,0)</f>
        <v>6.227102525</v>
      </c>
    </row>
    <row r="76" customFormat="false" ht="15" hidden="false" customHeight="false" outlineLevel="0" collapsed="false">
      <c r="A76" s="15" t="str">
        <f aca="false">Data_Clean!A76</f>
        <v>CX100072</v>
      </c>
      <c r="B76" s="14" t="n">
        <f aca="false">Data_Clean!G76*Assumptions!$B$5</f>
        <v>127.12725</v>
      </c>
      <c r="C76" s="14" t="n">
        <f aca="false">IF(Data_Clean!H76="",0,Data_Clean!H76)*Assumptions!$B$6</f>
        <v>0</v>
      </c>
      <c r="D76" s="14" t="n">
        <f aca="false">Data_Clean!I76*Assumptions!$B$7</f>
        <v>0</v>
      </c>
      <c r="E76" s="14" t="n">
        <f aca="false">Data_Clean!J76*Assumptions!$B$8</f>
        <v>0</v>
      </c>
      <c r="F76" s="14" t="n">
        <f aca="false">Data_Clean!K76*Assumptions!$B$9</f>
        <v>0</v>
      </c>
      <c r="G76" s="14" t="n">
        <f aca="false">Data_Clean!L76*Assumptions!$B$10</f>
        <v>0</v>
      </c>
      <c r="H76" s="14" t="n">
        <f aca="false">IF(OR(Data_Clean!M76="",Data_Clean!N76=""),0,Data_Clean!M76*Data_Clean!N76/100)*Assumptions!$B$13*Assumptions!$B$11</f>
        <v>0</v>
      </c>
      <c r="I76" s="14" t="n">
        <f aca="false">Data_Clean!O76*4*Assumptions!$B$12</f>
        <v>0</v>
      </c>
      <c r="J76" s="14" t="n">
        <f aca="false">SUM(B76:I76)</f>
        <v>127.12725</v>
      </c>
      <c r="K76" s="16" t="n">
        <f aca="false">IF(Data_Clean!P76="","",Assumptions!$B$15*0.5^(Data_Clean!P76/Assumptions!$B$20))</f>
        <v>11.9055078897615</v>
      </c>
      <c r="L76" s="16" t="n">
        <f aca="false">Assumptions!$B$16*MIN(1,LN(1+Data_Clean!Q76)/LN(1+Assumptions!$B$21))</f>
        <v>12.4931739410702</v>
      </c>
      <c r="M76" s="16" t="n">
        <f aca="false">Assumptions!$B$17*(0.6*MIN(1,Data_Clean!R76/Assumptions!$B$22)+0.4*IF(Data_Clean!S76="",0,Data_Clean!S76))</f>
        <v>6.768</v>
      </c>
      <c r="N76" s="16" t="n">
        <f aca="false">Assumptions!$B$18*MIN(1,(Data_Clean!F76-1)/Assumptions!$B$23)</f>
        <v>0</v>
      </c>
      <c r="O76" s="16" t="n">
        <f aca="false">Assumptions!$B$19*(0.4*IF(Data_Clean!E76="",0,MIN(1,Data_Clean!E76/12/Assumptions!$B$24))+0.35*IF(Data_Clean!D76="Y",1,0)+0.25*(1-MIN(Data_Clean!T76,3)/3))/IF(Data_Clean!E76="",0.6,1)</f>
        <v>4.7</v>
      </c>
      <c r="P76" s="16" t="n">
        <f aca="false">SUM(K76:O76)/(Assumptions!$D$5-IF(K76="",Assumptions!$B$15,0))*100</f>
        <v>35.8666818308317</v>
      </c>
      <c r="Q76" s="7" t="str">
        <f aca="false">IF(J76&gt;=Assumptions!$B$26,"High",IF(J76&gt;=Assumptions!$B$27,"Mid","Low"))</f>
        <v>Low</v>
      </c>
      <c r="R76" s="7" t="str">
        <f aca="false">IF(P76&gt;=Assumptions!$B$28,"High",IF(P76&gt;=Assumptions!$B$29,"Mid","Low"))</f>
        <v>Low</v>
      </c>
      <c r="S76" s="7" t="str">
        <f aca="false">INDEX(Assumptions!$B$33:$B$41,MATCH(Q76&amp;"|"&amp;R76,Assumptions!$A$33:$A$41,0))</f>
        <v>Dormant &amp; Low Value</v>
      </c>
      <c r="T76" s="7" t="n">
        <f aca="false">IF(ISNUMBER(Data_Clean!V76),J76*Data_Clean!V76,0)</f>
        <v>19.24706565</v>
      </c>
    </row>
    <row r="77" customFormat="false" ht="15" hidden="false" customHeight="false" outlineLevel="0" collapsed="false">
      <c r="A77" s="15" t="str">
        <f aca="false">Data_Clean!A77</f>
        <v>CX100073</v>
      </c>
      <c r="B77" s="14" t="n">
        <f aca="false">Data_Clean!G77*Assumptions!$B$5</f>
        <v>55.74375</v>
      </c>
      <c r="C77" s="14" t="n">
        <f aca="false">IF(Data_Clean!H77="",0,Data_Clean!H77)*Assumptions!$B$6</f>
        <v>241.86768</v>
      </c>
      <c r="D77" s="14" t="n">
        <f aca="false">Data_Clean!I77*Assumptions!$B$7</f>
        <v>0</v>
      </c>
      <c r="E77" s="14" t="n">
        <f aca="false">Data_Clean!J77*Assumptions!$B$8</f>
        <v>418.6236</v>
      </c>
      <c r="F77" s="14" t="n">
        <f aca="false">Data_Clean!K77*Assumptions!$B$9</f>
        <v>0</v>
      </c>
      <c r="G77" s="14" t="n">
        <f aca="false">Data_Clean!L77*Assumptions!$B$10</f>
        <v>0</v>
      </c>
      <c r="H77" s="14" t="n">
        <f aca="false">IF(OR(Data_Clean!M77="",Data_Clean!N77=""),0,Data_Clean!M77*Data_Clean!N77/100)*Assumptions!$B$13*Assumptions!$B$11</f>
        <v>0</v>
      </c>
      <c r="I77" s="14" t="n">
        <f aca="false">Data_Clean!O77*4*Assumptions!$B$12</f>
        <v>0</v>
      </c>
      <c r="J77" s="14" t="n">
        <f aca="false">SUM(B77:I77)</f>
        <v>716.23503</v>
      </c>
      <c r="K77" s="16" t="n">
        <f aca="false">IF(Data_Clean!P77="","",Assumptions!$B$15*0.5^(Data_Clean!P77/Assumptions!$B$20))</f>
        <v>24.3675718906871</v>
      </c>
      <c r="L77" s="16" t="n">
        <f aca="false">Assumptions!$B$16*MIN(1,LN(1+Data_Clean!Q77)/LN(1+Assumptions!$B$21))</f>
        <v>15.1699125520244</v>
      </c>
      <c r="M77" s="16" t="n">
        <f aca="false">Assumptions!$B$17*(0.6*MIN(1,Data_Clean!R77/Assumptions!$B$22)+0.4*IF(Data_Clean!S77="",0,Data_Clean!S77))</f>
        <v>2.556</v>
      </c>
      <c r="N77" s="16" t="n">
        <f aca="false">Assumptions!$B$18*MIN(1,(Data_Clean!F77-1)/Assumptions!$B$23)</f>
        <v>10</v>
      </c>
      <c r="O77" s="16" t="n">
        <f aca="false">Assumptions!$B$19*(0.4*IF(Data_Clean!E77="",0,MIN(1,Data_Clean!E77/12/Assumptions!$B$24))+0.35*IF(Data_Clean!D77="Y",1,0)+0.25*(1-MIN(Data_Clean!T77,3)/3))/IF(Data_Clean!E77="",0.6,1)</f>
        <v>15</v>
      </c>
      <c r="P77" s="16" t="n">
        <f aca="false">SUM(K77:O77)/(Assumptions!$D$5-IF(K77="",Assumptions!$B$15,0))*100</f>
        <v>67.0934844427114</v>
      </c>
      <c r="Q77" s="7" t="str">
        <f aca="false">IF(J77&gt;=Assumptions!$B$26,"High",IF(J77&gt;=Assumptions!$B$27,"Mid","Low"))</f>
        <v>Mid</v>
      </c>
      <c r="R77" s="7" t="str">
        <f aca="false">IF(P77&gt;=Assumptions!$B$28,"High",IF(P77&gt;=Assumptions!$B$29,"Mid","Low"))</f>
        <v>Mid</v>
      </c>
      <c r="S77" s="7" t="str">
        <f aca="false">INDEX(Assumptions!$B$33:$B$41,MATCH(Q77&amp;"|"&amp;R77,Assumptions!$A$33:$A$41,0))</f>
        <v>Established Core</v>
      </c>
      <c r="T77" s="7" t="n">
        <f aca="false">IF(ISNUMBER(Data_Clean!V77),J77*Data_Clean!V77,0)</f>
        <v>12.390866019</v>
      </c>
    </row>
    <row r="78" customFormat="false" ht="15" hidden="false" customHeight="false" outlineLevel="0" collapsed="false">
      <c r="A78" s="15" t="str">
        <f aca="false">Data_Clean!A78</f>
        <v>CX100074</v>
      </c>
      <c r="B78" s="14" t="n">
        <f aca="false">Data_Clean!G78*Assumptions!$B$5</f>
        <v>216.11325</v>
      </c>
      <c r="C78" s="14" t="n">
        <f aca="false">IF(Data_Clean!H78="",0,Data_Clean!H78)*Assumptions!$B$6</f>
        <v>226.96824</v>
      </c>
      <c r="D78" s="14" t="n">
        <f aca="false">Data_Clean!I78*Assumptions!$B$7</f>
        <v>0</v>
      </c>
      <c r="E78" s="14" t="n">
        <f aca="false">Data_Clean!J78*Assumptions!$B$8</f>
        <v>0</v>
      </c>
      <c r="F78" s="14" t="n">
        <f aca="false">Data_Clean!K78*Assumptions!$B$9</f>
        <v>4125</v>
      </c>
      <c r="G78" s="14" t="n">
        <f aca="false">Data_Clean!L78*Assumptions!$B$10</f>
        <v>0</v>
      </c>
      <c r="H78" s="14" t="n">
        <f aca="false">IF(OR(Data_Clean!M78="",Data_Clean!N78=""),0,Data_Clean!M78*Data_Clean!N78/100)*Assumptions!$B$13*Assumptions!$B$11</f>
        <v>420.84</v>
      </c>
      <c r="I78" s="14" t="n">
        <f aca="false">Data_Clean!O78*4*Assumptions!$B$12</f>
        <v>33.43584</v>
      </c>
      <c r="J78" s="14" t="n">
        <f aca="false">SUM(B78:I78)</f>
        <v>5022.35733</v>
      </c>
      <c r="K78" s="16" t="n">
        <f aca="false">IF(Data_Clean!P78="","",Assumptions!$B$15*0.5^(Data_Clean!P78/Assumptions!$B$20))</f>
        <v>27.3516746567465</v>
      </c>
      <c r="L78" s="16" t="n">
        <f aca="false">Assumptions!$B$16*MIN(1,LN(1+Data_Clean!Q78)/LN(1+Assumptions!$B$21))</f>
        <v>12.2792642888455</v>
      </c>
      <c r="M78" s="16" t="n">
        <f aca="false">Assumptions!$B$17*(0.6*MIN(1,Data_Clean!R78/Assumptions!$B$22)+0.4*IF(Data_Clean!S78="",0,Data_Clean!S78))</f>
        <v>8.664</v>
      </c>
      <c r="N78" s="16" t="n">
        <f aca="false">Assumptions!$B$18*MIN(1,(Data_Clean!F78-1)/Assumptions!$B$23)</f>
        <v>20</v>
      </c>
      <c r="O78" s="16" t="n">
        <f aca="false">Assumptions!$B$19*(0.4*IF(Data_Clean!E78="",0,MIN(1,Data_Clean!E78/12/Assumptions!$B$24))+0.35*IF(Data_Clean!D78="Y",1,0)+0.25*(1-MIN(Data_Clean!T78,3)/3))/IF(Data_Clean!E78="",0.6,1)</f>
        <v>7.7</v>
      </c>
      <c r="P78" s="16" t="n">
        <f aca="false">SUM(K78:O78)/(Assumptions!$D$5-IF(K78="",Assumptions!$B$15,0))*100</f>
        <v>75.994938945592</v>
      </c>
      <c r="Q78" s="7" t="str">
        <f aca="false">IF(J78&gt;=Assumptions!$B$26,"High",IF(J78&gt;=Assumptions!$B$27,"Mid","Low"))</f>
        <v>High</v>
      </c>
      <c r="R78" s="7" t="str">
        <f aca="false">IF(P78&gt;=Assumptions!$B$28,"High",IF(P78&gt;=Assumptions!$B$29,"Mid","Low"))</f>
        <v>High</v>
      </c>
      <c r="S78" s="7" t="str">
        <f aca="false">INDEX(Assumptions!$B$33:$B$41,MATCH(Q78&amp;"|"&amp;R78,Assumptions!$A$33:$A$41,0))</f>
        <v>Premier Advocates</v>
      </c>
      <c r="T78" s="7" t="n">
        <f aca="false">IF(ISNUMBER(Data_Clean!V78),J78*Data_Clean!V78,0)</f>
        <v>770.429614422</v>
      </c>
    </row>
    <row r="79" customFormat="false" ht="15" hidden="false" customHeight="false" outlineLevel="0" collapsed="false">
      <c r="A79" s="15" t="str">
        <f aca="false">Data_Clean!A79</f>
        <v>CX100075</v>
      </c>
      <c r="B79" s="14" t="n">
        <f aca="false">Data_Clean!G79*Assumptions!$B$5</f>
        <v>315.31175</v>
      </c>
      <c r="C79" s="14" t="n">
        <f aca="false">IF(Data_Clean!H79="",0,Data_Clean!H79)*Assumptions!$B$6</f>
        <v>397.22256</v>
      </c>
      <c r="D79" s="14" t="n">
        <f aca="false">Data_Clean!I79*Assumptions!$B$7</f>
        <v>152.8</v>
      </c>
      <c r="E79" s="14" t="n">
        <f aca="false">Data_Clean!J79*Assumptions!$B$8</f>
        <v>0</v>
      </c>
      <c r="F79" s="14" t="n">
        <f aca="false">Data_Clean!K79*Assumptions!$B$9</f>
        <v>3154.8</v>
      </c>
      <c r="G79" s="14" t="n">
        <f aca="false">Data_Clean!L79*Assumptions!$B$10</f>
        <v>608.85</v>
      </c>
      <c r="H79" s="14" t="n">
        <f aca="false">IF(OR(Data_Clean!M79="",Data_Clean!N79=""),0,Data_Clean!M79*Data_Clean!N79/100)*Assumptions!$B$13*Assumptions!$B$11</f>
        <v>490.2</v>
      </c>
      <c r="I79" s="14" t="n">
        <f aca="false">Data_Clean!O79*4*Assumptions!$B$12</f>
        <v>74.27232</v>
      </c>
      <c r="J79" s="14" t="n">
        <f aca="false">SUM(B79:I79)</f>
        <v>5193.45663</v>
      </c>
      <c r="K79" s="16" t="n">
        <f aca="false">IF(Data_Clean!P79="","",Assumptions!$B$15*0.5^(Data_Clean!P79/Assumptions!$B$20))</f>
        <v>27.3516746567465</v>
      </c>
      <c r="L79" s="16" t="n">
        <f aca="false">Assumptions!$B$16*MIN(1,LN(1+Data_Clean!Q79)/LN(1+Assumptions!$B$21))</f>
        <v>15.6854227887284</v>
      </c>
      <c r="M79" s="16" t="n">
        <f aca="false">Assumptions!$B$17*(0.6*MIN(1,Data_Clean!R79/Assumptions!$B$22)+0.4*IF(Data_Clean!S79="",0,Data_Clean!S79))</f>
        <v>14.538</v>
      </c>
      <c r="N79" s="16" t="n">
        <f aca="false">Assumptions!$B$18*MIN(1,(Data_Clean!F79-1)/Assumptions!$B$23)</f>
        <v>20</v>
      </c>
      <c r="O79" s="16" t="n">
        <f aca="false">Assumptions!$B$19*(0.4*IF(Data_Clean!E79="",0,MIN(1,Data_Clean!E79/12/Assumptions!$B$24))+0.35*IF(Data_Clean!D79="Y",1,0)+0.25*(1-MIN(Data_Clean!T79,3)/3))/IF(Data_Clean!E79="",0.6,1)</f>
        <v>5.65</v>
      </c>
      <c r="P79" s="16" t="n">
        <f aca="false">SUM(K79:O79)/(Assumptions!$D$5-IF(K79="",Assumptions!$B$15,0))*100</f>
        <v>83.2250974454749</v>
      </c>
      <c r="Q79" s="7" t="str">
        <f aca="false">IF(J79&gt;=Assumptions!$B$26,"High",IF(J79&gt;=Assumptions!$B$27,"Mid","Low"))</f>
        <v>High</v>
      </c>
      <c r="R79" s="7" t="str">
        <f aca="false">IF(P79&gt;=Assumptions!$B$28,"High",IF(P79&gt;=Assumptions!$B$29,"Mid","Low"))</f>
        <v>High</v>
      </c>
      <c r="S79" s="7" t="str">
        <f aca="false">INDEX(Assumptions!$B$33:$B$41,MATCH(Q79&amp;"|"&amp;R79,Assumptions!$A$33:$A$41,0))</f>
        <v>Premier Advocates</v>
      </c>
      <c r="T79" s="7" t="n">
        <f aca="false">IF(ISNUMBER(Data_Clean!V79),J79*Data_Clean!V79,0)</f>
        <v>231.628165698</v>
      </c>
    </row>
    <row r="80" customFormat="false" ht="15" hidden="false" customHeight="false" outlineLevel="0" collapsed="false">
      <c r="A80" s="15" t="str">
        <f aca="false">Data_Clean!A80</f>
        <v>CX100076</v>
      </c>
      <c r="B80" s="14" t="n">
        <f aca="false">Data_Clean!G80*Assumptions!$B$5</f>
        <v>106.953</v>
      </c>
      <c r="C80" s="14" t="n">
        <f aca="false">IF(Data_Clean!H80="",0,Data_Clean!H80)*Assumptions!$B$6</f>
        <v>135.38232</v>
      </c>
      <c r="D80" s="14" t="n">
        <f aca="false">Data_Clean!I80*Assumptions!$B$7</f>
        <v>0</v>
      </c>
      <c r="E80" s="14" t="n">
        <f aca="false">Data_Clean!J80*Assumptions!$B$8</f>
        <v>0</v>
      </c>
      <c r="F80" s="14" t="n">
        <f aca="false">Data_Clean!K80*Assumptions!$B$9</f>
        <v>0</v>
      </c>
      <c r="G80" s="14" t="n">
        <f aca="false">Data_Clean!L80*Assumptions!$B$10</f>
        <v>0</v>
      </c>
      <c r="H80" s="14" t="n">
        <f aca="false">IF(OR(Data_Clean!M80="",Data_Clean!N80=""),0,Data_Clean!M80*Data_Clean!N80/100)*Assumptions!$B$13*Assumptions!$B$11</f>
        <v>0</v>
      </c>
      <c r="I80" s="14" t="n">
        <f aca="false">Data_Clean!O80*4*Assumptions!$B$12</f>
        <v>0</v>
      </c>
      <c r="J80" s="14" t="n">
        <f aca="false">SUM(B80:I80)</f>
        <v>242.33532</v>
      </c>
      <c r="K80" s="16" t="n">
        <f aca="false">IF(Data_Clean!P80="","",Assumptions!$B$15*0.5^(Data_Clean!P80/Assumptions!$B$20))</f>
        <v>26.7269615442102</v>
      </c>
      <c r="L80" s="16" t="n">
        <f aca="false">Assumptions!$B$16*MIN(1,LN(1+Data_Clean!Q80)/LN(1+Assumptions!$B$21))</f>
        <v>14.1840947778045</v>
      </c>
      <c r="M80" s="16" t="n">
        <f aca="false">Assumptions!$B$17*(0.6*MIN(1,Data_Clean!R80/Assumptions!$B$22)+0.4*IF(Data_Clean!S80="",0,Data_Clean!S80))</f>
        <v>8.52</v>
      </c>
      <c r="N80" s="16" t="n">
        <f aca="false">Assumptions!$B$18*MIN(1,(Data_Clean!F80-1)/Assumptions!$B$23)</f>
        <v>5</v>
      </c>
      <c r="O80" s="16" t="n">
        <f aca="false">Assumptions!$B$19*(0.4*IF(Data_Clean!E80="",0,MIN(1,Data_Clean!E80/12/Assumptions!$B$24))+0.35*IF(Data_Clean!D80="Y",1,0)+0.25*(1-MIN(Data_Clean!T80,3)/3))/IF(Data_Clean!E80="",0.6,1)</f>
        <v>9.75</v>
      </c>
      <c r="P80" s="16" t="n">
        <f aca="false">SUM(K80:O80)/(Assumptions!$D$5-IF(K80="",Assumptions!$B$15,0))*100</f>
        <v>64.1810563220147</v>
      </c>
      <c r="Q80" s="7" t="str">
        <f aca="false">IF(J80&gt;=Assumptions!$B$26,"High",IF(J80&gt;=Assumptions!$B$27,"Mid","Low"))</f>
        <v>Low</v>
      </c>
      <c r="R80" s="7" t="str">
        <f aca="false">IF(P80&gt;=Assumptions!$B$28,"High",IF(P80&gt;=Assumptions!$B$29,"Mid","Low"))</f>
        <v>Mid</v>
      </c>
      <c r="S80" s="7" t="str">
        <f aca="false">INDEX(Assumptions!$B$33:$B$41,MATCH(Q80&amp;"|"&amp;R80,Assumptions!$A$33:$A$41,0))</f>
        <v>Light Touch</v>
      </c>
      <c r="T80" s="7" t="n">
        <f aca="false">IF(ISNUMBER(Data_Clean!V80),J80*Data_Clean!V80,0)</f>
        <v>15.242891628</v>
      </c>
    </row>
    <row r="81" customFormat="false" ht="15" hidden="false" customHeight="false" outlineLevel="0" collapsed="false">
      <c r="A81" s="15" t="str">
        <f aca="false">Data_Clean!A81</f>
        <v>CX100077</v>
      </c>
      <c r="B81" s="14" t="n">
        <f aca="false">Data_Clean!G81*Assumptions!$B$5</f>
        <v>149.03775</v>
      </c>
      <c r="C81" s="14" t="n">
        <f aca="false">IF(Data_Clean!H81="",0,Data_Clean!H81)*Assumptions!$B$6</f>
        <v>0</v>
      </c>
      <c r="D81" s="14" t="n">
        <f aca="false">Data_Clean!I81*Assumptions!$B$7</f>
        <v>0</v>
      </c>
      <c r="E81" s="14" t="n">
        <f aca="false">Data_Clean!J81*Assumptions!$B$8</f>
        <v>0</v>
      </c>
      <c r="F81" s="14" t="n">
        <f aca="false">Data_Clean!K81*Assumptions!$B$9</f>
        <v>0</v>
      </c>
      <c r="G81" s="14" t="n">
        <f aca="false">Data_Clean!L81*Assumptions!$B$10</f>
        <v>83.25</v>
      </c>
      <c r="H81" s="14" t="n">
        <f aca="false">IF(OR(Data_Clean!M81="",Data_Clean!N81=""),0,Data_Clean!M81*Data_Clean!N81/100)*Assumptions!$B$13*Assumptions!$B$11</f>
        <v>196.08</v>
      </c>
      <c r="I81" s="14" t="n">
        <f aca="false">Data_Clean!O81*4*Assumptions!$B$12</f>
        <v>25.00704</v>
      </c>
      <c r="J81" s="14" t="n">
        <f aca="false">SUM(B81:I81)</f>
        <v>453.37479</v>
      </c>
      <c r="K81" s="16" t="n">
        <f aca="false">IF(Data_Clean!P81="","",Assumptions!$B$15*0.5^(Data_Clean!P81/Assumptions!$B$20))</f>
        <v>28.6452481173125</v>
      </c>
      <c r="L81" s="16" t="n">
        <f aca="false">Assumptions!$B$16*MIN(1,LN(1+Data_Clean!Q81)/LN(1+Assumptions!$B$21))</f>
        <v>13.0760265116583</v>
      </c>
      <c r="M81" s="16" t="n">
        <f aca="false">Assumptions!$B$17*(0.6*MIN(1,Data_Clean!R81/Assumptions!$B$22)+0.4*IF(Data_Clean!S81="",0,Data_Clean!S81))</f>
        <v>9.72</v>
      </c>
      <c r="N81" s="16" t="n">
        <f aca="false">Assumptions!$B$18*MIN(1,(Data_Clean!F81-1)/Assumptions!$B$23)</f>
        <v>10</v>
      </c>
      <c r="O81" s="16" t="n">
        <f aca="false">Assumptions!$B$19*(0.4*IF(Data_Clean!E81="",0,MIN(1,Data_Clean!E81/12/Assumptions!$B$24))+0.35*IF(Data_Clean!D81="Y",1,0)+0.25*(1-MIN(Data_Clean!T81,3)/3))/IF(Data_Clean!E81="",0.6,1)</f>
        <v>5.85</v>
      </c>
      <c r="P81" s="16" t="n">
        <f aca="false">SUM(K81:O81)/(Assumptions!$D$5-IF(K81="",Assumptions!$B$15,0))*100</f>
        <v>67.2912746289707</v>
      </c>
      <c r="Q81" s="7" t="str">
        <f aca="false">IF(J81&gt;=Assumptions!$B$26,"High",IF(J81&gt;=Assumptions!$B$27,"Mid","Low"))</f>
        <v>Mid</v>
      </c>
      <c r="R81" s="7" t="str">
        <f aca="false">IF(P81&gt;=Assumptions!$B$28,"High",IF(P81&gt;=Assumptions!$B$29,"Mid","Low"))</f>
        <v>Mid</v>
      </c>
      <c r="S81" s="7" t="str">
        <f aca="false">INDEX(Assumptions!$B$33:$B$41,MATCH(Q81&amp;"|"&amp;R81,Assumptions!$A$33:$A$41,0))</f>
        <v>Established Core</v>
      </c>
      <c r="T81" s="7" t="n">
        <f aca="false">IF(ISNUMBER(Data_Clean!V81),J81*Data_Clean!V81,0)</f>
        <v>25.026288408</v>
      </c>
    </row>
    <row r="82" customFormat="false" ht="15" hidden="false" customHeight="false" outlineLevel="0" collapsed="false">
      <c r="A82" s="15" t="str">
        <f aca="false">Data_Clean!A82</f>
        <v>CX100078</v>
      </c>
      <c r="B82" s="14" t="n">
        <f aca="false">Data_Clean!G82*Assumptions!$B$5</f>
        <v>338.924</v>
      </c>
      <c r="C82" s="14" t="n">
        <f aca="false">IF(Data_Clean!H82="",0,Data_Clean!H82)*Assumptions!$B$6</f>
        <v>0</v>
      </c>
      <c r="D82" s="14" t="n">
        <f aca="false">Data_Clean!I82*Assumptions!$B$7</f>
        <v>0</v>
      </c>
      <c r="E82" s="14" t="n">
        <f aca="false">Data_Clean!J82*Assumptions!$B$8</f>
        <v>0</v>
      </c>
      <c r="F82" s="14" t="n">
        <f aca="false">Data_Clean!K82*Assumptions!$B$9</f>
        <v>2245.1</v>
      </c>
      <c r="G82" s="14" t="n">
        <f aca="false">Data_Clean!L82*Assumptions!$B$10</f>
        <v>0</v>
      </c>
      <c r="H82" s="14" t="n">
        <f aca="false">IF(OR(Data_Clean!M82="",Data_Clean!N82=""),0,Data_Clean!M82*Data_Clean!N82/100)*Assumptions!$B$13*Assumptions!$B$11</f>
        <v>0</v>
      </c>
      <c r="I82" s="14" t="n">
        <f aca="false">Data_Clean!O82*4*Assumptions!$B$12</f>
        <v>0</v>
      </c>
      <c r="J82" s="14" t="n">
        <f aca="false">SUM(B82:I82)</f>
        <v>2584.024</v>
      </c>
      <c r="K82" s="16" t="n">
        <f aca="false">IF(Data_Clean!P82="","",Assumptions!$B$15*0.5^(Data_Clean!P82/Assumptions!$B$20))</f>
        <v>27.9909897461042</v>
      </c>
      <c r="L82" s="16" t="n">
        <f aca="false">Assumptions!$B$16*MIN(1,LN(1+Data_Clean!Q82)/LN(1+Assumptions!$B$21))</f>
        <v>11.8154173628685</v>
      </c>
      <c r="M82" s="16" t="n">
        <f aca="false">Assumptions!$B$17*(0.6*MIN(1,Data_Clean!R82/Assumptions!$B$22)+0.4*IF(Data_Clean!S82="",0,Data_Clean!S82))</f>
        <v>9.438</v>
      </c>
      <c r="N82" s="16" t="n">
        <f aca="false">Assumptions!$B$18*MIN(1,(Data_Clean!F82-1)/Assumptions!$B$23)</f>
        <v>5</v>
      </c>
      <c r="O82" s="16" t="n">
        <f aca="false">Assumptions!$B$19*(0.4*IF(Data_Clean!E82="",0,MIN(1,Data_Clean!E82/12/Assumptions!$B$24))+0.35*IF(Data_Clean!D82="Y",1,0)+0.25*(1-MIN(Data_Clean!T82,3)/3))/IF(Data_Clean!E82="",0.6,1)</f>
        <v>12.4</v>
      </c>
      <c r="P82" s="16" t="n">
        <f aca="false">SUM(K82:O82)/(Assumptions!$D$5-IF(K82="",Assumptions!$B$15,0))*100</f>
        <v>66.6444071089727</v>
      </c>
      <c r="Q82" s="7" t="str">
        <f aca="false">IF(J82&gt;=Assumptions!$B$26,"High",IF(J82&gt;=Assumptions!$B$27,"Mid","Low"))</f>
        <v>High</v>
      </c>
      <c r="R82" s="7" t="str">
        <f aca="false">IF(P82&gt;=Assumptions!$B$28,"High",IF(P82&gt;=Assumptions!$B$29,"Mid","Low"))</f>
        <v>Mid</v>
      </c>
      <c r="S82" s="7" t="str">
        <f aca="false">INDEX(Assumptions!$B$33:$B$41,MATCH(Q82&amp;"|"&amp;R82,Assumptions!$A$33:$A$41,0))</f>
        <v>Established Core</v>
      </c>
      <c r="T82" s="7" t="n">
        <f aca="false">IF(ISNUMBER(Data_Clean!V82),J82*Data_Clean!V82,0)</f>
        <v>107.7538008</v>
      </c>
    </row>
    <row r="83" customFormat="false" ht="15" hidden="false" customHeight="false" outlineLevel="0" collapsed="false">
      <c r="A83" s="15" t="str">
        <f aca="false">Data_Clean!A83</f>
        <v>CX100079</v>
      </c>
      <c r="B83" s="14" t="n">
        <f aca="false">Data_Clean!G83*Assumptions!$B$5</f>
        <v>161.3945</v>
      </c>
      <c r="C83" s="14" t="n">
        <f aca="false">IF(Data_Clean!H83="",0,Data_Clean!H83)*Assumptions!$B$6</f>
        <v>1766.78088</v>
      </c>
      <c r="D83" s="14" t="n">
        <f aca="false">Data_Clean!I83*Assumptions!$B$7</f>
        <v>1748.8</v>
      </c>
      <c r="E83" s="14" t="n">
        <f aca="false">Data_Clean!J83*Assumptions!$B$8</f>
        <v>17154</v>
      </c>
      <c r="F83" s="14" t="n">
        <f aca="false">Data_Clean!K83*Assumptions!$B$9</f>
        <v>0</v>
      </c>
      <c r="G83" s="14" t="n">
        <f aca="false">Data_Clean!L83*Assumptions!$B$10</f>
        <v>0</v>
      </c>
      <c r="H83" s="14" t="n">
        <f aca="false">IF(OR(Data_Clean!M83="",Data_Clean!N83=""),0,Data_Clean!M83*Data_Clean!N83/100)*Assumptions!$B$13*Assumptions!$B$11</f>
        <v>1034.4</v>
      </c>
      <c r="I83" s="14" t="n">
        <f aca="false">Data_Clean!O83*4*Assumptions!$B$12</f>
        <v>0</v>
      </c>
      <c r="J83" s="14" t="n">
        <f aca="false">SUM(B83:I83)</f>
        <v>21865.37538</v>
      </c>
      <c r="K83" s="16" t="n">
        <f aca="false">IF(Data_Clean!P83="","",Assumptions!$B$15*0.5^(Data_Clean!P83/Assumptions!$B$20))</f>
        <v>2.59108664993958</v>
      </c>
      <c r="L83" s="16" t="n">
        <f aca="false">Assumptions!$B$16*MIN(1,LN(1+Data_Clean!Q83)/LN(1+Assumptions!$B$21))</f>
        <v>0</v>
      </c>
      <c r="M83" s="16" t="n">
        <f aca="false">Assumptions!$B$17*(0.6*MIN(1,Data_Clean!R83/Assumptions!$B$22)+0.4*IF(Data_Clean!S83="",0,Data_Clean!S83))</f>
        <v>1.35</v>
      </c>
      <c r="N83" s="16" t="n">
        <f aca="false">Assumptions!$B$18*MIN(1,(Data_Clean!F83-1)/Assumptions!$B$23)</f>
        <v>20</v>
      </c>
      <c r="O83" s="16" t="n">
        <f aca="false">Assumptions!$B$19*(0.4*IF(Data_Clean!E83="",0,MIN(1,Data_Clean!E83/12/Assumptions!$B$24))+0.35*IF(Data_Clean!D83="Y",1,0)+0.25*(1-MIN(Data_Clean!T83,3)/3))/IF(Data_Clean!E83="",0.6,1)</f>
        <v>9.75</v>
      </c>
      <c r="P83" s="16" t="n">
        <f aca="false">SUM(K83:O83)/(Assumptions!$D$5-IF(K83="",Assumptions!$B$15,0))*100</f>
        <v>33.6910866499396</v>
      </c>
      <c r="Q83" s="7" t="str">
        <f aca="false">IF(J83&gt;=Assumptions!$B$26,"High",IF(J83&gt;=Assumptions!$B$27,"Mid","Low"))</f>
        <v>High</v>
      </c>
      <c r="R83" s="7" t="str">
        <f aca="false">IF(P83&gt;=Assumptions!$B$28,"High",IF(P83&gt;=Assumptions!$B$29,"Mid","Low"))</f>
        <v>Low</v>
      </c>
      <c r="S83" s="7" t="str">
        <f aca="false">INDEX(Assumptions!$B$33:$B$41,MATCH(Q83&amp;"|"&amp;R83,Assumptions!$A$33:$A$41,0))</f>
        <v>Affluent Drifters</v>
      </c>
      <c r="T83" s="7" t="n">
        <f aca="false">IF(ISNUMBER(Data_Clean!V83),J83*Data_Clean!V83,0)</f>
        <v>3150.800592258</v>
      </c>
    </row>
    <row r="84" customFormat="false" ht="15" hidden="false" customHeight="false" outlineLevel="0" collapsed="false">
      <c r="A84" s="15" t="str">
        <f aca="false">Data_Clean!A84</f>
        <v>CX100080</v>
      </c>
      <c r="B84" s="14" t="n">
        <f aca="false">Data_Clean!G84*Assumptions!$B$5</f>
        <v>165.3475</v>
      </c>
      <c r="C84" s="14" t="n">
        <f aca="false">IF(Data_Clean!H84="",0,Data_Clean!H84)*Assumptions!$B$6</f>
        <v>0</v>
      </c>
      <c r="D84" s="14" t="n">
        <f aca="false">Data_Clean!I84*Assumptions!$B$7</f>
        <v>0</v>
      </c>
      <c r="E84" s="14" t="n">
        <f aca="false">Data_Clean!J84*Assumptions!$B$8</f>
        <v>0</v>
      </c>
      <c r="F84" s="14" t="n">
        <f aca="false">Data_Clean!K84*Assumptions!$B$9</f>
        <v>1129.7</v>
      </c>
      <c r="G84" s="14" t="n">
        <f aca="false">Data_Clean!L84*Assumptions!$B$10</f>
        <v>0</v>
      </c>
      <c r="H84" s="14" t="n">
        <f aca="false">IF(OR(Data_Clean!M84="",Data_Clean!N84=""),0,Data_Clean!M84*Data_Clean!N84/100)*Assumptions!$B$13*Assumptions!$B$11</f>
        <v>327.222</v>
      </c>
      <c r="I84" s="14" t="n">
        <f aca="false">Data_Clean!O84*4*Assumptions!$B$12</f>
        <v>44.19312</v>
      </c>
      <c r="J84" s="14" t="n">
        <f aca="false">SUM(B84:I84)</f>
        <v>1666.46262</v>
      </c>
      <c r="K84" s="16" t="n">
        <f aca="false">IF(Data_Clean!P84="","",Assumptions!$B$15*0.5^(Data_Clean!P84/Assumptions!$B$20))</f>
        <v>23.811015779523</v>
      </c>
      <c r="L84" s="16" t="n">
        <f aca="false">Assumptions!$B$16*MIN(1,LN(1+Data_Clean!Q84)/LN(1+Assumptions!$B$21))</f>
        <v>17.1436755841963</v>
      </c>
      <c r="M84" s="16" t="n">
        <f aca="false">Assumptions!$B$17*(0.6*MIN(1,Data_Clean!R84/Assumptions!$B$22)+0.4*IF(Data_Clean!S84="",0,Data_Clean!S84))</f>
        <v>8.16</v>
      </c>
      <c r="N84" s="16" t="n">
        <f aca="false">Assumptions!$B$18*MIN(1,(Data_Clean!F84-1)/Assumptions!$B$23)</f>
        <v>10</v>
      </c>
      <c r="O84" s="16" t="n">
        <f aca="false">Assumptions!$B$19*(0.4*IF(Data_Clean!E84="",0,MIN(1,Data_Clean!E84/12/Assumptions!$B$24))+0.35*IF(Data_Clean!D84="Y",1,0)+0.25*(1-MIN(Data_Clean!T84,3)/3))/IF(Data_Clean!E84="",0.6,1)</f>
        <v>9.25</v>
      </c>
      <c r="P84" s="16" t="n">
        <f aca="false">SUM(K84:O84)/(Assumptions!$D$5-IF(K84="",Assumptions!$B$15,0))*100</f>
        <v>68.3646913637193</v>
      </c>
      <c r="Q84" s="7" t="str">
        <f aca="false">IF(J84&gt;=Assumptions!$B$26,"High",IF(J84&gt;=Assumptions!$B$27,"Mid","Low"))</f>
        <v>High</v>
      </c>
      <c r="R84" s="7" t="str">
        <f aca="false">IF(P84&gt;=Assumptions!$B$28,"High",IF(P84&gt;=Assumptions!$B$29,"Mid","Low"))</f>
        <v>Mid</v>
      </c>
      <c r="S84" s="7" t="str">
        <f aca="false">INDEX(Assumptions!$B$33:$B$41,MATCH(Q84&amp;"|"&amp;R84,Assumptions!$A$33:$A$41,0))</f>
        <v>Established Core</v>
      </c>
      <c r="T84" s="7" t="n">
        <f aca="false">IF(ISNUMBER(Data_Clean!V84),J84*Data_Clean!V84,0)</f>
        <v>66.491858538</v>
      </c>
    </row>
    <row r="85" customFormat="false" ht="15" hidden="false" customHeight="false" outlineLevel="0" collapsed="false">
      <c r="A85" s="15" t="str">
        <f aca="false">Data_Clean!A85</f>
        <v>CX100081</v>
      </c>
      <c r="B85" s="14" t="n">
        <f aca="false">Data_Clean!G85*Assumptions!$B$5</f>
        <v>41.809</v>
      </c>
      <c r="C85" s="14" t="n">
        <f aca="false">IF(Data_Clean!H85="",0,Data_Clean!H85)*Assumptions!$B$6</f>
        <v>0</v>
      </c>
      <c r="D85" s="14" t="n">
        <f aca="false">Data_Clean!I85*Assumptions!$B$7</f>
        <v>0</v>
      </c>
      <c r="E85" s="14" t="n">
        <f aca="false">Data_Clean!J85*Assumptions!$B$8</f>
        <v>0</v>
      </c>
      <c r="F85" s="14" t="n">
        <f aca="false">Data_Clean!K85*Assumptions!$B$9</f>
        <v>1755.6</v>
      </c>
      <c r="G85" s="14" t="n">
        <f aca="false">Data_Clean!L85*Assumptions!$B$10</f>
        <v>0</v>
      </c>
      <c r="H85" s="14" t="n">
        <f aca="false">IF(OR(Data_Clean!M85="",Data_Clean!N85=""),0,Data_Clean!M85*Data_Clean!N85/100)*Assumptions!$B$13*Assumptions!$B$11</f>
        <v>0</v>
      </c>
      <c r="I85" s="14" t="n">
        <f aca="false">Data_Clean!O85*4*Assumptions!$B$12</f>
        <v>0</v>
      </c>
      <c r="J85" s="14" t="n">
        <f aca="false">SUM(B85:I85)</f>
        <v>1797.409</v>
      </c>
      <c r="K85" s="16" t="n">
        <f aca="false">IF(Data_Clean!P85="","",Assumptions!$B$15*0.5^(Data_Clean!P85/Assumptions!$B$20))</f>
        <v>0.398750231695714</v>
      </c>
      <c r="L85" s="16" t="n">
        <f aca="false">Assumptions!$B$16*MIN(1,LN(1+Data_Clean!Q85)/LN(1+Assumptions!$B$21))</f>
        <v>0</v>
      </c>
      <c r="M85" s="16" t="n">
        <f aca="false">Assumptions!$B$17*(0.6*MIN(1,Data_Clean!R85/Assumptions!$B$22)+0.4*IF(Data_Clean!S85="",0,Data_Clean!S85))</f>
        <v>0</v>
      </c>
      <c r="N85" s="16" t="n">
        <f aca="false">Assumptions!$B$18*MIN(1,(Data_Clean!F85-1)/Assumptions!$B$23)</f>
        <v>10</v>
      </c>
      <c r="O85" s="16" t="n">
        <f aca="false">Assumptions!$B$19*(0.4*IF(Data_Clean!E85="",0,MIN(1,Data_Clean!E85/12/Assumptions!$B$24))+0.35*IF(Data_Clean!D85="Y",1,0)+0.25*(1-MIN(Data_Clean!T85,3)/3))/IF(Data_Clean!E85="",0.6,1)</f>
        <v>7.25</v>
      </c>
      <c r="P85" s="16" t="n">
        <f aca="false">SUM(K85:O85)/(Assumptions!$D$5-IF(K85="",Assumptions!$B$15,0))*100</f>
        <v>17.6487502316957</v>
      </c>
      <c r="Q85" s="7" t="str">
        <f aca="false">IF(J85&gt;=Assumptions!$B$26,"High",IF(J85&gt;=Assumptions!$B$27,"Mid","Low"))</f>
        <v>High</v>
      </c>
      <c r="R85" s="7" t="str">
        <f aca="false">IF(P85&gt;=Assumptions!$B$28,"High",IF(P85&gt;=Assumptions!$B$29,"Mid","Low"))</f>
        <v>Low</v>
      </c>
      <c r="S85" s="7" t="str">
        <f aca="false">INDEX(Assumptions!$B$33:$B$41,MATCH(Q85&amp;"|"&amp;R85,Assumptions!$A$33:$A$41,0))</f>
        <v>Affluent Drifters</v>
      </c>
      <c r="T85" s="7" t="n">
        <f aca="false">IF(ISNUMBER(Data_Clean!V85),J85*Data_Clean!V85,0)</f>
        <v>1062.0889781</v>
      </c>
    </row>
    <row r="86" customFormat="false" ht="15" hidden="false" customHeight="false" outlineLevel="0" collapsed="false">
      <c r="A86" s="15" t="str">
        <f aca="false">Data_Clean!A86</f>
        <v>CX100082</v>
      </c>
      <c r="B86" s="14" t="n">
        <f aca="false">Data_Clean!G86*Assumptions!$B$5</f>
        <v>65.07675</v>
      </c>
      <c r="C86" s="14" t="n">
        <f aca="false">IF(Data_Clean!H86="",0,Data_Clean!H86)*Assumptions!$B$6</f>
        <v>263.08392</v>
      </c>
      <c r="D86" s="14" t="n">
        <f aca="false">Data_Clean!I86*Assumptions!$B$7</f>
        <v>407.2</v>
      </c>
      <c r="E86" s="14" t="n">
        <f aca="false">Data_Clean!J86*Assumptions!$B$8</f>
        <v>1207.1655</v>
      </c>
      <c r="F86" s="14" t="n">
        <f aca="false">Data_Clean!K86*Assumptions!$B$9</f>
        <v>0</v>
      </c>
      <c r="G86" s="14" t="n">
        <f aca="false">Data_Clean!L86*Assumptions!$B$10</f>
        <v>0</v>
      </c>
      <c r="H86" s="14" t="n">
        <f aca="false">IF(OR(Data_Clean!M86="",Data_Clean!N86=""),0,Data_Clean!M86*Data_Clean!N86/100)*Assumptions!$B$13*Assumptions!$B$11</f>
        <v>63.612</v>
      </c>
      <c r="I86" s="14" t="n">
        <f aca="false">Data_Clean!O86*4*Assumptions!$B$12</f>
        <v>25.72608</v>
      </c>
      <c r="J86" s="14" t="n">
        <f aca="false">SUM(B86:I86)</f>
        <v>2031.86425</v>
      </c>
      <c r="K86" s="16" t="n">
        <f aca="false">IF(Data_Clean!P86="","",Assumptions!$B$15*0.5^(Data_Clean!P86/Assumptions!$B$20))</f>
        <v>26.1165168988837</v>
      </c>
      <c r="L86" s="16" t="n">
        <f aca="false">Assumptions!$B$16*MIN(1,LN(1+Data_Clean!Q86)/LN(1+Assumptions!$B$21))</f>
        <v>15.0586973234667</v>
      </c>
      <c r="M86" s="16" t="n">
        <f aca="false">Assumptions!$B$17*(0.6*MIN(1,Data_Clean!R86/Assumptions!$B$22)+0.4*IF(Data_Clean!S86="",0,Data_Clean!S86))</f>
        <v>8.046</v>
      </c>
      <c r="N86" s="16" t="n">
        <f aca="false">Assumptions!$B$18*MIN(1,(Data_Clean!F86-1)/Assumptions!$B$23)</f>
        <v>20</v>
      </c>
      <c r="O86" s="16" t="n">
        <f aca="false">Assumptions!$B$19*(0.4*IF(Data_Clean!E86="",0,MIN(1,Data_Clean!E86/12/Assumptions!$B$24))+0.35*IF(Data_Clean!D86="Y",1,0)+0.25*(1-MIN(Data_Clean!T86,3)/3))/IF(Data_Clean!E86="",0.6,1)</f>
        <v>13.75</v>
      </c>
      <c r="P86" s="16" t="n">
        <f aca="false">SUM(K86:O86)/(Assumptions!$D$5-IF(K86="",Assumptions!$B$15,0))*100</f>
        <v>82.9712142223504</v>
      </c>
      <c r="Q86" s="7" t="str">
        <f aca="false">IF(J86&gt;=Assumptions!$B$26,"High",IF(J86&gt;=Assumptions!$B$27,"Mid","Low"))</f>
        <v>High</v>
      </c>
      <c r="R86" s="7" t="str">
        <f aca="false">IF(P86&gt;=Assumptions!$B$28,"High",IF(P86&gt;=Assumptions!$B$29,"Mid","Low"))</f>
        <v>High</v>
      </c>
      <c r="S86" s="7" t="str">
        <f aca="false">INDEX(Assumptions!$B$33:$B$41,MATCH(Q86&amp;"|"&amp;R86,Assumptions!$A$33:$A$41,0))</f>
        <v>Premier Advocates</v>
      </c>
      <c r="T86" s="7" t="n">
        <f aca="false">IF(ISNUMBER(Data_Clean!V86),J86*Data_Clean!V86,0)</f>
        <v>42.872335675</v>
      </c>
    </row>
    <row r="87" customFormat="false" ht="15" hidden="false" customHeight="false" outlineLevel="0" collapsed="false">
      <c r="A87" s="15" t="str">
        <f aca="false">Data_Clean!A87</f>
        <v>CX100083</v>
      </c>
      <c r="B87" s="14" t="n">
        <f aca="false">Data_Clean!G87*Assumptions!$B$5</f>
        <v>62.05625</v>
      </c>
      <c r="C87" s="14" t="n">
        <f aca="false">IF(Data_Clean!H87="",0,Data_Clean!H87)*Assumptions!$B$6</f>
        <v>666.47172</v>
      </c>
      <c r="D87" s="14" t="n">
        <f aca="false">Data_Clean!I87*Assumptions!$B$7</f>
        <v>185.6</v>
      </c>
      <c r="E87" s="14" t="n">
        <f aca="false">Data_Clean!J87*Assumptions!$B$8</f>
        <v>0</v>
      </c>
      <c r="F87" s="14" t="n">
        <f aca="false">Data_Clean!K87*Assumptions!$B$9</f>
        <v>0</v>
      </c>
      <c r="G87" s="14" t="n">
        <f aca="false">Data_Clean!L87*Assumptions!$B$10</f>
        <v>0</v>
      </c>
      <c r="H87" s="14" t="n">
        <f aca="false">IF(OR(Data_Clean!M87="",Data_Clean!N87=""),0,Data_Clean!M87*Data_Clean!N87/100)*Assumptions!$B$13*Assumptions!$B$11</f>
        <v>46.62</v>
      </c>
      <c r="I87" s="14" t="n">
        <f aca="false">Data_Clean!O87*4*Assumptions!$B$12</f>
        <v>32.0448</v>
      </c>
      <c r="J87" s="14" t="n">
        <f aca="false">SUM(B87:I87)</f>
        <v>992.79277</v>
      </c>
      <c r="K87" s="16" t="n">
        <f aca="false">IF(Data_Clean!P87="","",Assumptions!$B$15*0.5^(Data_Clean!P87/Assumptions!$B$20))</f>
        <v>27.9909897461042</v>
      </c>
      <c r="L87" s="16" t="n">
        <f aca="false">Assumptions!$B$16*MIN(1,LN(1+Data_Clean!Q87)/LN(1+Assumptions!$B$21))</f>
        <v>13.4237548294248</v>
      </c>
      <c r="M87" s="16" t="n">
        <f aca="false">Assumptions!$B$17*(0.6*MIN(1,Data_Clean!R87/Assumptions!$B$22)+0.4*IF(Data_Clean!S87="",0,Data_Clean!S87))</f>
        <v>0.804</v>
      </c>
      <c r="N87" s="16" t="n">
        <f aca="false">Assumptions!$B$18*MIN(1,(Data_Clean!F87-1)/Assumptions!$B$23)</f>
        <v>15</v>
      </c>
      <c r="O87" s="16" t="n">
        <f aca="false">Assumptions!$B$19*(0.4*IF(Data_Clean!E87="",0,MIN(1,Data_Clean!E87/12/Assumptions!$B$24))+0.35*IF(Data_Clean!D87="Y",1,0)+0.25*(1-MIN(Data_Clean!T87,3)/3))/IF(Data_Clean!E87="",0.6,1)</f>
        <v>9.75</v>
      </c>
      <c r="P87" s="16" t="n">
        <f aca="false">SUM(K87:O87)/(Assumptions!$D$5-IF(K87="",Assumptions!$B$15,0))*100</f>
        <v>66.968744575529</v>
      </c>
      <c r="Q87" s="7" t="str">
        <f aca="false">IF(J87&gt;=Assumptions!$B$26,"High",IF(J87&gt;=Assumptions!$B$27,"Mid","Low"))</f>
        <v>Mid</v>
      </c>
      <c r="R87" s="7" t="str">
        <f aca="false">IF(P87&gt;=Assumptions!$B$28,"High",IF(P87&gt;=Assumptions!$B$29,"Mid","Low"))</f>
        <v>Mid</v>
      </c>
      <c r="S87" s="7" t="str">
        <f aca="false">INDEX(Assumptions!$B$33:$B$41,MATCH(Q87&amp;"|"&amp;R87,Assumptions!$A$33:$A$41,0))</f>
        <v>Established Core</v>
      </c>
      <c r="T87" s="7" t="n">
        <f aca="false">IF(ISNUMBER(Data_Clean!V87),J87*Data_Clean!V87,0)</f>
        <v>63.141620172</v>
      </c>
    </row>
    <row r="88" customFormat="false" ht="15" hidden="false" customHeight="false" outlineLevel="0" collapsed="false">
      <c r="A88" s="15" t="str">
        <f aca="false">Data_Clean!A88</f>
        <v>CX100084</v>
      </c>
      <c r="B88" s="14" t="n">
        <f aca="false">Data_Clean!G88*Assumptions!$B$5</f>
        <v>133.0775</v>
      </c>
      <c r="C88" s="14" t="n">
        <f aca="false">IF(Data_Clean!H88="",0,Data_Clean!H88)*Assumptions!$B$6</f>
        <v>1009.71804</v>
      </c>
      <c r="D88" s="14" t="n">
        <f aca="false">Data_Clean!I88*Assumptions!$B$7</f>
        <v>972.8</v>
      </c>
      <c r="E88" s="14" t="n">
        <f aca="false">Data_Clean!J88*Assumptions!$B$8</f>
        <v>0</v>
      </c>
      <c r="F88" s="14" t="n">
        <f aca="false">Data_Clean!K88*Assumptions!$B$9</f>
        <v>0</v>
      </c>
      <c r="G88" s="14" t="n">
        <f aca="false">Data_Clean!L88*Assumptions!$B$10</f>
        <v>0</v>
      </c>
      <c r="H88" s="14" t="n">
        <f aca="false">IF(OR(Data_Clean!M88="",Data_Clean!N88=""),0,Data_Clean!M88*Data_Clean!N88/100)*Assumptions!$B$13*Assumptions!$B$11</f>
        <v>514.026</v>
      </c>
      <c r="I88" s="14" t="n">
        <f aca="false">Data_Clean!O88*4*Assumptions!$B$12</f>
        <v>52.24416</v>
      </c>
      <c r="J88" s="14" t="n">
        <f aca="false">SUM(B88:I88)</f>
        <v>2681.8657</v>
      </c>
      <c r="K88" s="16" t="n">
        <f aca="false">IF(Data_Clean!P88="","",Assumptions!$B$15*0.5^(Data_Clean!P88/Assumptions!$B$20))</f>
        <v>30</v>
      </c>
      <c r="L88" s="16" t="n">
        <f aca="false">Assumptions!$B$16*MIN(1,LN(1+Data_Clean!Q88)/LN(1+Assumptions!$B$21))</f>
        <v>15.1699125520244</v>
      </c>
      <c r="M88" s="16" t="n">
        <f aca="false">Assumptions!$B$17*(0.6*MIN(1,Data_Clean!R88/Assumptions!$B$22)+0.4*IF(Data_Clean!S88="",0,Data_Clean!S88))</f>
        <v>8.976</v>
      </c>
      <c r="N88" s="16" t="n">
        <f aca="false">Assumptions!$B$18*MIN(1,(Data_Clean!F88-1)/Assumptions!$B$23)</f>
        <v>15</v>
      </c>
      <c r="O88" s="16" t="n">
        <f aca="false">Assumptions!$B$19*(0.4*IF(Data_Clean!E88="",0,MIN(1,Data_Clean!E88/12/Assumptions!$B$24))+0.35*IF(Data_Clean!D88="Y",1,0)+0.25*(1-MIN(Data_Clean!T88,3)/3))/IF(Data_Clean!E88="",0.6,1)</f>
        <v>7.15</v>
      </c>
      <c r="P88" s="16" t="n">
        <f aca="false">SUM(K88:O88)/(Assumptions!$D$5-IF(K88="",Assumptions!$B$15,0))*100</f>
        <v>76.2959125520244</v>
      </c>
      <c r="Q88" s="7" t="str">
        <f aca="false">IF(J88&gt;=Assumptions!$B$26,"High",IF(J88&gt;=Assumptions!$B$27,"Mid","Low"))</f>
        <v>High</v>
      </c>
      <c r="R88" s="7" t="str">
        <f aca="false">IF(P88&gt;=Assumptions!$B$28,"High",IF(P88&gt;=Assumptions!$B$29,"Mid","Low"))</f>
        <v>High</v>
      </c>
      <c r="S88" s="7" t="str">
        <f aca="false">INDEX(Assumptions!$B$33:$B$41,MATCH(Q88&amp;"|"&amp;R88,Assumptions!$A$33:$A$41,0))</f>
        <v>Premier Advocates</v>
      </c>
      <c r="T88" s="7" t="n">
        <f aca="false">IF(ISNUMBER(Data_Clean!V88),J88*Data_Clean!V88,0)</f>
        <v>285.61869705</v>
      </c>
    </row>
    <row r="89" customFormat="false" ht="15" hidden="false" customHeight="false" outlineLevel="0" collapsed="false">
      <c r="A89" s="15" t="str">
        <f aca="false">Data_Clean!A89</f>
        <v>CX100085</v>
      </c>
      <c r="B89" s="14" t="n">
        <f aca="false">Data_Clean!G89*Assumptions!$B$5</f>
        <v>184.76975</v>
      </c>
      <c r="C89" s="14" t="n">
        <f aca="false">IF(Data_Clean!H89="",0,Data_Clean!H89)*Assumptions!$B$6</f>
        <v>0</v>
      </c>
      <c r="D89" s="14" t="n">
        <f aca="false">Data_Clean!I89*Assumptions!$B$7</f>
        <v>0</v>
      </c>
      <c r="E89" s="14" t="n">
        <f aca="false">Data_Clean!J89*Assumptions!$B$8</f>
        <v>0</v>
      </c>
      <c r="F89" s="14" t="n">
        <f aca="false">Data_Clean!K89*Assumptions!$B$9</f>
        <v>1844.7</v>
      </c>
      <c r="G89" s="14" t="n">
        <f aca="false">Data_Clean!L89*Assumptions!$B$10</f>
        <v>80.1</v>
      </c>
      <c r="H89" s="14" t="n">
        <f aca="false">IF(OR(Data_Clean!M89="",Data_Clean!N89=""),0,Data_Clean!M89*Data_Clean!N89/100)*Assumptions!$B$13*Assumptions!$B$11</f>
        <v>0</v>
      </c>
      <c r="I89" s="14" t="n">
        <f aca="false">Data_Clean!O89*4*Assumptions!$B$12</f>
        <v>0</v>
      </c>
      <c r="J89" s="14" t="n">
        <f aca="false">SUM(B89:I89)</f>
        <v>2109.56975</v>
      </c>
      <c r="K89" s="16" t="n">
        <f aca="false">IF(Data_Clean!P89="","",Assumptions!$B$15*0.5^(Data_Clean!P89/Assumptions!$B$20))</f>
        <v>6.52912922472093</v>
      </c>
      <c r="L89" s="16" t="n">
        <f aca="false">Assumptions!$B$16*MIN(1,LN(1+Data_Clean!Q89)/LN(1+Assumptions!$B$21))</f>
        <v>13.4237548294248</v>
      </c>
      <c r="M89" s="16" t="n">
        <f aca="false">Assumptions!$B$17*(0.6*MIN(1,Data_Clean!R89/Assumptions!$B$22)+0.4*IF(Data_Clean!S89="",0,Data_Clean!S89))</f>
        <v>7.95</v>
      </c>
      <c r="N89" s="16" t="n">
        <f aca="false">Assumptions!$B$18*MIN(1,(Data_Clean!F89-1)/Assumptions!$B$23)</f>
        <v>10</v>
      </c>
      <c r="O89" s="16" t="n">
        <f aca="false">Assumptions!$B$19*(0.4*IF(Data_Clean!E89="",0,MIN(1,Data_Clean!E89/12/Assumptions!$B$24))+0.35*IF(Data_Clean!D89="Y",1,0)+0.25*(1-MIN(Data_Clean!T89,3)/3))/IF(Data_Clean!E89="",0.6,1)</f>
        <v>10.85</v>
      </c>
      <c r="P89" s="16" t="n">
        <f aca="false">SUM(K89:O89)/(Assumptions!$D$5-IF(K89="",Assumptions!$B$15,0))*100</f>
        <v>48.7528840541457</v>
      </c>
      <c r="Q89" s="7" t="str">
        <f aca="false">IF(J89&gt;=Assumptions!$B$26,"High",IF(J89&gt;=Assumptions!$B$27,"Mid","Low"))</f>
        <v>High</v>
      </c>
      <c r="R89" s="7" t="str">
        <f aca="false">IF(P89&gt;=Assumptions!$B$28,"High",IF(P89&gt;=Assumptions!$B$29,"Mid","Low"))</f>
        <v>Low</v>
      </c>
      <c r="S89" s="7" t="str">
        <f aca="false">INDEX(Assumptions!$B$33:$B$41,MATCH(Q89&amp;"|"&amp;R89,Assumptions!$A$33:$A$41,0))</f>
        <v>Affluent Drifters</v>
      </c>
      <c r="T89" s="7" t="n">
        <f aca="false">IF(ISNUMBER(Data_Clean!V89),J89*Data_Clean!V89,0)</f>
        <v>217.918555175</v>
      </c>
    </row>
    <row r="90" customFormat="false" ht="15" hidden="false" customHeight="false" outlineLevel="0" collapsed="false">
      <c r="A90" s="15" t="str">
        <f aca="false">Data_Clean!A90</f>
        <v>CX100086</v>
      </c>
      <c r="B90" s="14" t="n">
        <f aca="false">Data_Clean!G90*Assumptions!$B$5</f>
        <v>146.8695</v>
      </c>
      <c r="C90" s="14" t="n">
        <f aca="false">IF(Data_Clean!H90="",0,Data_Clean!H90)*Assumptions!$B$6</f>
        <v>0</v>
      </c>
      <c r="D90" s="14" t="n">
        <f aca="false">Data_Clean!I90*Assumptions!$B$7</f>
        <v>747.2</v>
      </c>
      <c r="E90" s="14" t="n">
        <f aca="false">Data_Clean!J90*Assumptions!$B$8</f>
        <v>0</v>
      </c>
      <c r="F90" s="14" t="n">
        <f aca="false">Data_Clean!K90*Assumptions!$B$9</f>
        <v>0</v>
      </c>
      <c r="G90" s="14" t="n">
        <f aca="false">Data_Clean!L90*Assumptions!$B$10</f>
        <v>0</v>
      </c>
      <c r="H90" s="14" t="n">
        <f aca="false">IF(OR(Data_Clean!M90="",Data_Clean!N90=""),0,Data_Clean!M90*Data_Clean!N90/100)*Assumptions!$B$13*Assumptions!$B$11</f>
        <v>73.08</v>
      </c>
      <c r="I90" s="14" t="n">
        <f aca="false">Data_Clean!O90*4*Assumptions!$B$12</f>
        <v>39.0096</v>
      </c>
      <c r="J90" s="14" t="n">
        <f aca="false">SUM(B90:I90)</f>
        <v>1006.1591</v>
      </c>
      <c r="K90" s="16" t="n">
        <f aca="false">IF(Data_Clean!P90="","",Assumptions!$B$15*0.5^(Data_Clean!P90/Assumptions!$B$20))</f>
        <v>29.3147990530274</v>
      </c>
      <c r="L90" s="16" t="n">
        <f aca="false">Assumptions!$B$16*MIN(1,LN(1+Data_Clean!Q90)/LN(1+Assumptions!$B$21))</f>
        <v>18.5760710519073</v>
      </c>
      <c r="M90" s="16" t="n">
        <f aca="false">Assumptions!$B$17*(0.6*MIN(1,Data_Clean!R90/Assumptions!$B$22)+0.4*IF(Data_Clean!S90="",0,Data_Clean!S90))</f>
        <v>13.53</v>
      </c>
      <c r="N90" s="16" t="n">
        <f aca="false">Assumptions!$B$18*MIN(1,(Data_Clean!F90-1)/Assumptions!$B$23)</f>
        <v>10</v>
      </c>
      <c r="O90" s="16" t="n">
        <f aca="false">Assumptions!$B$19*(0.4*IF(Data_Clean!E90="",0,MIN(1,Data_Clean!E90/12/Assumptions!$B$24))+0.35*IF(Data_Clean!D90="Y",1,0)+0.25*(1-MIN(Data_Clean!T90,3)/3))/IF(Data_Clean!E90="",0.6,1)</f>
        <v>13.2</v>
      </c>
      <c r="P90" s="16" t="n">
        <f aca="false">SUM(K90:O90)/(Assumptions!$D$5-IF(K90="",Assumptions!$B$15,0))*100</f>
        <v>84.6208701049346</v>
      </c>
      <c r="Q90" s="7" t="str">
        <f aca="false">IF(J90&gt;=Assumptions!$B$26,"High",IF(J90&gt;=Assumptions!$B$27,"Mid","Low"))</f>
        <v>Mid</v>
      </c>
      <c r="R90" s="7" t="str">
        <f aca="false">IF(P90&gt;=Assumptions!$B$28,"High",IF(P90&gt;=Assumptions!$B$29,"Mid","Low"))</f>
        <v>High</v>
      </c>
      <c r="S90" s="7" t="str">
        <f aca="false">INDEX(Assumptions!$B$33:$B$41,MATCH(Q90&amp;"|"&amp;R90,Assumptions!$A$33:$A$41,0))</f>
        <v>Engaged Builders</v>
      </c>
      <c r="T90" s="7" t="n">
        <f aca="false">IF(ISNUMBER(Data_Clean!V90),J90*Data_Clean!V90,0)</f>
        <v>20.42502973</v>
      </c>
    </row>
    <row r="91" customFormat="false" ht="15" hidden="false" customHeight="false" outlineLevel="0" collapsed="false">
      <c r="A91" s="15" t="str">
        <f aca="false">Data_Clean!A91</f>
        <v>CX100087</v>
      </c>
      <c r="B91" s="14" t="n">
        <f aca="false">Data_Clean!G91*Assumptions!$B$5</f>
        <v>257.8925</v>
      </c>
      <c r="C91" s="14" t="n">
        <f aca="false">IF(Data_Clean!H91="",0,Data_Clean!H91)*Assumptions!$B$6</f>
        <v>160.80048</v>
      </c>
      <c r="D91" s="14" t="n">
        <f aca="false">Data_Clean!I91*Assumptions!$B$7</f>
        <v>0</v>
      </c>
      <c r="E91" s="14" t="n">
        <f aca="false">Data_Clean!J91*Assumptions!$B$8</f>
        <v>0</v>
      </c>
      <c r="F91" s="14" t="n">
        <f aca="false">Data_Clean!K91*Assumptions!$B$9</f>
        <v>0</v>
      </c>
      <c r="G91" s="14" t="n">
        <f aca="false">Data_Clean!L91*Assumptions!$B$10</f>
        <v>0</v>
      </c>
      <c r="H91" s="14" t="n">
        <f aca="false">IF(OR(Data_Clean!M91="",Data_Clean!N91=""),0,Data_Clean!M91*Data_Clean!N91/100)*Assumptions!$B$13*Assumptions!$B$11</f>
        <v>0</v>
      </c>
      <c r="I91" s="14" t="n">
        <f aca="false">Data_Clean!O91*4*Assumptions!$B$12</f>
        <v>0</v>
      </c>
      <c r="J91" s="14" t="n">
        <f aca="false">SUM(B91:I91)</f>
        <v>418.69298</v>
      </c>
      <c r="K91" s="16" t="n">
        <f aca="false">IF(Data_Clean!P91="","",Assumptions!$B$15*0.5^(Data_Clean!P91/Assumptions!$B$20))</f>
        <v>26.1165168988837</v>
      </c>
      <c r="L91" s="16" t="n">
        <f aca="false">Assumptions!$B$16*MIN(1,LN(1+Data_Clean!Q91)/LN(1+Assumptions!$B$21))</f>
        <v>18.2220128711786</v>
      </c>
      <c r="M91" s="16" t="n">
        <f aca="false">Assumptions!$B$17*(0.6*MIN(1,Data_Clean!R91/Assumptions!$B$22)+0.4*IF(Data_Clean!S91="",0,Data_Clean!S91))</f>
        <v>7.458</v>
      </c>
      <c r="N91" s="16" t="n">
        <f aca="false">Assumptions!$B$18*MIN(1,(Data_Clean!F91-1)/Assumptions!$B$23)</f>
        <v>5</v>
      </c>
      <c r="O91" s="16" t="n">
        <f aca="false">Assumptions!$B$19*(0.4*IF(Data_Clean!E91="",0,MIN(1,Data_Clean!E91/12/Assumptions!$B$24))+0.35*IF(Data_Clean!D91="Y",1,0)+0.25*(1-MIN(Data_Clean!T91,3)/3))/IF(Data_Clean!E91="",0.6,1)</f>
        <v>13.65</v>
      </c>
      <c r="P91" s="16" t="n">
        <f aca="false">SUM(K91:O91)/(Assumptions!$D$5-IF(K91="",Assumptions!$B$15,0))*100</f>
        <v>70.4465297700623</v>
      </c>
      <c r="Q91" s="7" t="str">
        <f aca="false">IF(J91&gt;=Assumptions!$B$26,"High",IF(J91&gt;=Assumptions!$B$27,"Mid","Low"))</f>
        <v>Mid</v>
      </c>
      <c r="R91" s="7" t="str">
        <f aca="false">IF(P91&gt;=Assumptions!$B$28,"High",IF(P91&gt;=Assumptions!$B$29,"Mid","Low"))</f>
        <v>High</v>
      </c>
      <c r="S91" s="7" t="str">
        <f aca="false">INDEX(Assumptions!$B$33:$B$41,MATCH(Q91&amp;"|"&amp;R91,Assumptions!$A$33:$A$41,0))</f>
        <v>Engaged Builders</v>
      </c>
      <c r="T91" s="7" t="n">
        <f aca="false">IF(ISNUMBER(Data_Clean!V91),J91*Data_Clean!V91,0)</f>
        <v>10.006762222</v>
      </c>
    </row>
    <row r="92" customFormat="false" ht="15" hidden="false" customHeight="false" outlineLevel="0" collapsed="false">
      <c r="A92" s="15" t="str">
        <f aca="false">Data_Clean!A92</f>
        <v>CX100088</v>
      </c>
      <c r="B92" s="14" t="n">
        <f aca="false">Data_Clean!G92*Assumptions!$B$5</f>
        <v>98.99275</v>
      </c>
      <c r="C92" s="14" t="n">
        <f aca="false">IF(Data_Clean!H92="",0,Data_Clean!H92)*Assumptions!$B$6</f>
        <v>185.31156</v>
      </c>
      <c r="D92" s="14" t="n">
        <f aca="false">Data_Clean!I92*Assumptions!$B$7</f>
        <v>0</v>
      </c>
      <c r="E92" s="14" t="n">
        <f aca="false">Data_Clean!J92*Assumptions!$B$8</f>
        <v>0</v>
      </c>
      <c r="F92" s="14" t="n">
        <f aca="false">Data_Clean!K92*Assumptions!$B$9</f>
        <v>0</v>
      </c>
      <c r="G92" s="14" t="n">
        <f aca="false">Data_Clean!L92*Assumptions!$B$10</f>
        <v>0</v>
      </c>
      <c r="H92" s="14" t="n">
        <f aca="false">IF(OR(Data_Clean!M92="",Data_Clean!N92=""),0,Data_Clean!M92*Data_Clean!N92/100)*Assumptions!$B$13*Assumptions!$B$11</f>
        <v>290.754</v>
      </c>
      <c r="I92" s="14" t="n">
        <f aca="false">Data_Clean!O92*4*Assumptions!$B$12</f>
        <v>0</v>
      </c>
      <c r="J92" s="14" t="n">
        <f aca="false">SUM(B92:I92)</f>
        <v>575.05831</v>
      </c>
      <c r="K92" s="16" t="n">
        <f aca="false">IF(Data_Clean!P92="","",Assumptions!$B$15*0.5^(Data_Clean!P92/Assumptions!$B$20))</f>
        <v>0.302196166040526</v>
      </c>
      <c r="L92" s="16" t="n">
        <f aca="false">Assumptions!$B$16*MIN(1,LN(1+Data_Clean!Q92)/LN(1+Assumptions!$B$21))</f>
        <v>0</v>
      </c>
      <c r="M92" s="16" t="n">
        <f aca="false">Assumptions!$B$17*(0.6*MIN(1,Data_Clean!R92/Assumptions!$B$22)+0.4*IF(Data_Clean!S92="",0,Data_Clean!S92))</f>
        <v>0</v>
      </c>
      <c r="N92" s="16" t="n">
        <f aca="false">Assumptions!$B$18*MIN(1,(Data_Clean!F92-1)/Assumptions!$B$23)</f>
        <v>10</v>
      </c>
      <c r="O92" s="16" t="n">
        <f aca="false">Assumptions!$B$19*(0.4*IF(Data_Clean!E92="",0,MIN(1,Data_Clean!E92/12/Assumptions!$B$24))+0.35*IF(Data_Clean!D92="Y",1,0)+0.25*(1-MIN(Data_Clean!T92,3)/3))/IF(Data_Clean!E92="",0.6,1)</f>
        <v>3.8</v>
      </c>
      <c r="P92" s="16" t="n">
        <f aca="false">SUM(K92:O92)/(Assumptions!$D$5-IF(K92="",Assumptions!$B$15,0))*100</f>
        <v>14.1021961660405</v>
      </c>
      <c r="Q92" s="7" t="str">
        <f aca="false">IF(J92&gt;=Assumptions!$B$26,"High",IF(J92&gt;=Assumptions!$B$27,"Mid","Low"))</f>
        <v>Mid</v>
      </c>
      <c r="R92" s="7" t="str">
        <f aca="false">IF(P92&gt;=Assumptions!$B$28,"High",IF(P92&gt;=Assumptions!$B$29,"Mid","Low"))</f>
        <v>Low</v>
      </c>
      <c r="S92" s="7" t="str">
        <f aca="false">INDEX(Assumptions!$B$33:$B$41,MATCH(Q92&amp;"|"&amp;R92,Assumptions!$A$33:$A$41,0))</f>
        <v>Light Touch</v>
      </c>
      <c r="T92" s="7" t="n">
        <f aca="false">IF(ISNUMBER(Data_Clean!V92),J92*Data_Clean!V92,0)</f>
        <v>167.054439055</v>
      </c>
    </row>
    <row r="93" customFormat="false" ht="15" hidden="false" customHeight="false" outlineLevel="0" collapsed="false">
      <c r="A93" s="15" t="str">
        <f aca="false">Data_Clean!A93</f>
        <v>CX100089</v>
      </c>
      <c r="B93" s="14" t="n">
        <f aca="false">Data_Clean!G93*Assumptions!$B$5</f>
        <v>213.7435</v>
      </c>
      <c r="C93" s="14" t="n">
        <f aca="false">IF(Data_Clean!H93="",0,Data_Clean!H93)*Assumptions!$B$6</f>
        <v>81.9882</v>
      </c>
      <c r="D93" s="14" t="n">
        <f aca="false">Data_Clean!I93*Assumptions!$B$7</f>
        <v>426.4</v>
      </c>
      <c r="E93" s="14" t="n">
        <f aca="false">Data_Clean!J93*Assumptions!$B$8</f>
        <v>0</v>
      </c>
      <c r="F93" s="14" t="n">
        <f aca="false">Data_Clean!K93*Assumptions!$B$9</f>
        <v>0</v>
      </c>
      <c r="G93" s="14" t="n">
        <f aca="false">Data_Clean!L93*Assumptions!$B$10</f>
        <v>0</v>
      </c>
      <c r="H93" s="14" t="n">
        <f aca="false">IF(OR(Data_Clean!M93="",Data_Clean!N93=""),0,Data_Clean!M93*Data_Clean!N93/100)*Assumptions!$B$13*Assumptions!$B$11</f>
        <v>0</v>
      </c>
      <c r="I93" s="14" t="n">
        <f aca="false">Data_Clean!O93*4*Assumptions!$B$12</f>
        <v>0</v>
      </c>
      <c r="J93" s="14" t="n">
        <f aca="false">SUM(B93:I93)</f>
        <v>722.1317</v>
      </c>
      <c r="K93" s="16" t="n">
        <f aca="false">IF(Data_Clean!P93="","",Assumptions!$B$15*0.5^(Data_Clean!P93/Assumptions!$B$20))</f>
        <v>23.267171427506</v>
      </c>
      <c r="L93" s="16" t="n">
        <f aca="false">Assumptions!$B$16*MIN(1,LN(1+Data_Clean!Q93)/LN(1+Assumptions!$B$21))</f>
        <v>13.2535138894499</v>
      </c>
      <c r="M93" s="16" t="n">
        <f aca="false">Assumptions!$B$17*(0.6*MIN(1,Data_Clean!R93/Assumptions!$B$22)+0.4*IF(Data_Clean!S93="",0,Data_Clean!S93))</f>
        <v>4.248</v>
      </c>
      <c r="N93" s="16" t="n">
        <f aca="false">Assumptions!$B$18*MIN(1,(Data_Clean!F93-1)/Assumptions!$B$23)</f>
        <v>15</v>
      </c>
      <c r="O93" s="16" t="n">
        <f aca="false">Assumptions!$B$19*(0.4*IF(Data_Clean!E93="",0,MIN(1,Data_Clean!E93/12/Assumptions!$B$24))+0.35*IF(Data_Clean!D93="Y",1,0)+0.25*(1-MIN(Data_Clean!T93,3)/3))/IF(Data_Clean!E93="",0.6,1)</f>
        <v>9.05</v>
      </c>
      <c r="P93" s="16" t="n">
        <f aca="false">SUM(K93:O93)/(Assumptions!$D$5-IF(K93="",Assumptions!$B$15,0))*100</f>
        <v>64.8186853169559</v>
      </c>
      <c r="Q93" s="7" t="str">
        <f aca="false">IF(J93&gt;=Assumptions!$B$26,"High",IF(J93&gt;=Assumptions!$B$27,"Mid","Low"))</f>
        <v>Mid</v>
      </c>
      <c r="R93" s="7" t="str">
        <f aca="false">IF(P93&gt;=Assumptions!$B$28,"High",IF(P93&gt;=Assumptions!$B$29,"Mid","Low"))</f>
        <v>Mid</v>
      </c>
      <c r="S93" s="7" t="str">
        <f aca="false">INDEX(Assumptions!$B$33:$B$41,MATCH(Q93&amp;"|"&amp;R93,Assumptions!$A$33:$A$41,0))</f>
        <v>Established Core</v>
      </c>
      <c r="T93" s="7" t="n">
        <f aca="false">IF(ISNUMBER(Data_Clean!V93),J93*Data_Clean!V93,0)</f>
        <v>33.79576356</v>
      </c>
    </row>
    <row r="94" customFormat="false" ht="15" hidden="false" customHeight="false" outlineLevel="0" collapsed="false">
      <c r="A94" s="15" t="str">
        <f aca="false">Data_Clean!A94</f>
        <v>CX100090</v>
      </c>
      <c r="B94" s="14" t="n">
        <f aca="false">Data_Clean!G94*Assumptions!$B$5</f>
        <v>26.21475</v>
      </c>
      <c r="C94" s="14" t="n">
        <f aca="false">IF(Data_Clean!H94="",0,Data_Clean!H94)*Assumptions!$B$6</f>
        <v>0</v>
      </c>
      <c r="D94" s="14" t="n">
        <f aca="false">Data_Clean!I94*Assumptions!$B$7</f>
        <v>0</v>
      </c>
      <c r="E94" s="14" t="n">
        <f aca="false">Data_Clean!J94*Assumptions!$B$8</f>
        <v>0</v>
      </c>
      <c r="F94" s="14" t="n">
        <f aca="false">Data_Clean!K94*Assumptions!$B$9</f>
        <v>0</v>
      </c>
      <c r="G94" s="14" t="n">
        <f aca="false">Data_Clean!L94*Assumptions!$B$10</f>
        <v>793.35</v>
      </c>
      <c r="H94" s="14" t="n">
        <f aca="false">IF(OR(Data_Clean!M94="",Data_Clean!N94=""),0,Data_Clean!M94*Data_Clean!N94/100)*Assumptions!$B$13*Assumptions!$B$11</f>
        <v>0</v>
      </c>
      <c r="I94" s="14" t="n">
        <f aca="false">Data_Clean!O94*4*Assumptions!$B$12</f>
        <v>0</v>
      </c>
      <c r="J94" s="14" t="n">
        <f aca="false">SUM(B94:I94)</f>
        <v>819.56475</v>
      </c>
      <c r="K94" s="16" t="n">
        <f aca="false">IF(Data_Clean!P94="","",Assumptions!$B$15*0.5^(Data_Clean!P94/Assumptions!$B$20))</f>
        <v>28.6452481173125</v>
      </c>
      <c r="L94" s="16" t="n">
        <f aca="false">Assumptions!$B$16*MIN(1,LN(1+Data_Clean!Q94)/LN(1+Assumptions!$B$21))</f>
        <v>14.0427143261215</v>
      </c>
      <c r="M94" s="16" t="n">
        <f aca="false">Assumptions!$B$17*(0.6*MIN(1,Data_Clean!R94/Assumptions!$B$22)+0.4*IF(Data_Clean!S94="",0,Data_Clean!S94))</f>
        <v>5.412</v>
      </c>
      <c r="N94" s="16" t="n">
        <f aca="false">Assumptions!$B$18*MIN(1,(Data_Clean!F94-1)/Assumptions!$B$23)</f>
        <v>5</v>
      </c>
      <c r="O94" s="16" t="n">
        <f aca="false">Assumptions!$B$19*(0.4*IF(Data_Clean!E94="",0,MIN(1,Data_Clean!E94/12/Assumptions!$B$24))+0.35*IF(Data_Clean!D94="Y",1,0)+0.25*(1-MIN(Data_Clean!T94,3)/3))/IF(Data_Clean!E94="",0.6,1)</f>
        <v>9.2</v>
      </c>
      <c r="P94" s="16" t="n">
        <f aca="false">SUM(K94:O94)/(Assumptions!$D$5-IF(K94="",Assumptions!$B$15,0))*100</f>
        <v>62.299962443434</v>
      </c>
      <c r="Q94" s="7" t="str">
        <f aca="false">IF(J94&gt;=Assumptions!$B$26,"High",IF(J94&gt;=Assumptions!$B$27,"Mid","Low"))</f>
        <v>Mid</v>
      </c>
      <c r="R94" s="7" t="str">
        <f aca="false">IF(P94&gt;=Assumptions!$B$28,"High",IF(P94&gt;=Assumptions!$B$29,"Mid","Low"))</f>
        <v>Mid</v>
      </c>
      <c r="S94" s="7" t="str">
        <f aca="false">INDEX(Assumptions!$B$33:$B$41,MATCH(Q94&amp;"|"&amp;R94,Assumptions!$A$33:$A$41,0))</f>
        <v>Established Core</v>
      </c>
      <c r="T94" s="7" t="n">
        <f aca="false">IF(ISNUMBER(Data_Clean!V94),J94*Data_Clean!V94,0)</f>
        <v>38.765412675</v>
      </c>
    </row>
    <row r="95" customFormat="false" ht="15" hidden="false" customHeight="false" outlineLevel="0" collapsed="false">
      <c r="A95" s="15" t="str">
        <f aca="false">Data_Clean!A95</f>
        <v>CX100091</v>
      </c>
      <c r="B95" s="14" t="n">
        <f aca="false">Data_Clean!G95*Assumptions!$B$5</f>
        <v>116.0135</v>
      </c>
      <c r="C95" s="14" t="n">
        <f aca="false">IF(Data_Clean!H95="",0,Data_Clean!H95)*Assumptions!$B$6</f>
        <v>144.52728</v>
      </c>
      <c r="D95" s="14" t="n">
        <f aca="false">Data_Clean!I95*Assumptions!$B$7</f>
        <v>0</v>
      </c>
      <c r="E95" s="14" t="n">
        <f aca="false">Data_Clean!J95*Assumptions!$B$8</f>
        <v>587.302725</v>
      </c>
      <c r="F95" s="14" t="n">
        <f aca="false">Data_Clean!K95*Assumptions!$B$9</f>
        <v>0</v>
      </c>
      <c r="G95" s="14" t="n">
        <f aca="false">Data_Clean!L95*Assumptions!$B$10</f>
        <v>395.1</v>
      </c>
      <c r="H95" s="14" t="n">
        <f aca="false">IF(OR(Data_Clean!M95="",Data_Clean!N95=""),0,Data_Clean!M95*Data_Clean!N95/100)*Assumptions!$B$13*Assumptions!$B$11</f>
        <v>321.048</v>
      </c>
      <c r="I95" s="14" t="n">
        <f aca="false">Data_Clean!O95*4*Assumptions!$B$12</f>
        <v>11.1048</v>
      </c>
      <c r="J95" s="14" t="n">
        <f aca="false">SUM(B95:I95)</f>
        <v>1575.096305</v>
      </c>
      <c r="K95" s="16" t="n">
        <f aca="false">IF(Data_Clean!P95="","",Assumptions!$B$15*0.5^(Data_Clean!P95/Assumptions!$B$20))</f>
        <v>27.9909897461042</v>
      </c>
      <c r="L95" s="16" t="n">
        <f aca="false">Assumptions!$B$16*MIN(1,LN(1+Data_Clean!Q95)/LN(1+Assumptions!$B$21))</f>
        <v>14.4532413158944</v>
      </c>
      <c r="M95" s="16" t="n">
        <f aca="false">Assumptions!$B$17*(0.6*MIN(1,Data_Clean!R95/Assumptions!$B$22)+0.4*IF(Data_Clean!S95="",0,Data_Clean!S95))</f>
        <v>8.268</v>
      </c>
      <c r="N95" s="16" t="n">
        <f aca="false">Assumptions!$B$18*MIN(1,(Data_Clean!F95-1)/Assumptions!$B$23)</f>
        <v>20</v>
      </c>
      <c r="O95" s="16" t="n">
        <f aca="false">Assumptions!$B$19*(0.4*IF(Data_Clean!E95="",0,MIN(1,Data_Clean!E95/12/Assumptions!$B$24))+0.35*IF(Data_Clean!D95="Y",1,0)+0.25*(1-MIN(Data_Clean!T95,3)/3))/IF(Data_Clean!E95="",0.6,1)</f>
        <v>9.2</v>
      </c>
      <c r="P95" s="16" t="n">
        <f aca="false">SUM(K95:O95)/(Assumptions!$D$5-IF(K95="",Assumptions!$B$15,0))*100</f>
        <v>79.9122310619986</v>
      </c>
      <c r="Q95" s="7" t="str">
        <f aca="false">IF(J95&gt;=Assumptions!$B$26,"High",IF(J95&gt;=Assumptions!$B$27,"Mid","Low"))</f>
        <v>High</v>
      </c>
      <c r="R95" s="7" t="str">
        <f aca="false">IF(P95&gt;=Assumptions!$B$28,"High",IF(P95&gt;=Assumptions!$B$29,"Mid","Low"))</f>
        <v>High</v>
      </c>
      <c r="S95" s="7" t="str">
        <f aca="false">INDEX(Assumptions!$B$33:$B$41,MATCH(Q95&amp;"|"&amp;R95,Assumptions!$A$33:$A$41,0))</f>
        <v>Premier Advocates</v>
      </c>
      <c r="T95" s="7" t="n">
        <f aca="false">IF(ISNUMBER(Data_Clean!V95),J95*Data_Clean!V95,0)</f>
        <v>34.337099449</v>
      </c>
    </row>
    <row r="96" customFormat="false" ht="15" hidden="false" customHeight="false" outlineLevel="0" collapsed="false">
      <c r="A96" s="15" t="str">
        <f aca="false">Data_Clean!A96</f>
        <v>CX100092</v>
      </c>
      <c r="B96" s="14" t="n">
        <f aca="false">Data_Clean!G96*Assumptions!$B$5</f>
        <v>567.0525</v>
      </c>
      <c r="C96" s="14" t="n">
        <f aca="false">IF(Data_Clean!H96="",0,Data_Clean!H96)*Assumptions!$B$6</f>
        <v>5756.26056</v>
      </c>
      <c r="D96" s="14" t="n">
        <f aca="false">Data_Clean!I96*Assumptions!$B$7</f>
        <v>0</v>
      </c>
      <c r="E96" s="14" t="n">
        <f aca="false">Data_Clean!J96*Assumptions!$B$8</f>
        <v>0</v>
      </c>
      <c r="F96" s="14" t="n">
        <f aca="false">Data_Clean!K96*Assumptions!$B$9</f>
        <v>0</v>
      </c>
      <c r="G96" s="14" t="n">
        <f aca="false">Data_Clean!L96*Assumptions!$B$10</f>
        <v>0</v>
      </c>
      <c r="H96" s="14" t="n">
        <f aca="false">IF(OR(Data_Clean!M96="",Data_Clean!N96=""),0,Data_Clean!M96*Data_Clean!N96/100)*Assumptions!$B$13*Assumptions!$B$11</f>
        <v>158.61</v>
      </c>
      <c r="I96" s="14" t="n">
        <f aca="false">Data_Clean!O96*4*Assumptions!$B$12</f>
        <v>251.88384</v>
      </c>
      <c r="J96" s="14" t="n">
        <f aca="false">SUM(B96:I96)</f>
        <v>6733.8069</v>
      </c>
      <c r="K96" s="16" t="n">
        <f aca="false">IF(Data_Clean!P96="","",Assumptions!$B$15*0.5^(Data_Clean!P96/Assumptions!$B$20))</f>
        <v>26.1165168988837</v>
      </c>
      <c r="L96" s="16" t="n">
        <f aca="false">Assumptions!$B$16*MIN(1,LN(1+Data_Clean!Q96)/LN(1+Assumptions!$B$21))</f>
        <v>18.5760710519073</v>
      </c>
      <c r="M96" s="16" t="n">
        <f aca="false">Assumptions!$B$17*(0.6*MIN(1,Data_Clean!R96/Assumptions!$B$22)+0.4*IF(Data_Clean!S96="",0,Data_Clean!S96))</f>
        <v>9.774</v>
      </c>
      <c r="N96" s="16" t="n">
        <f aca="false">Assumptions!$B$18*MIN(1,(Data_Clean!F96-1)/Assumptions!$B$23)</f>
        <v>10</v>
      </c>
      <c r="O96" s="16" t="n">
        <f aca="false">Assumptions!$B$19*(0.4*IF(Data_Clean!E96="",0,MIN(1,Data_Clean!E96/12/Assumptions!$B$24))+0.35*IF(Data_Clean!D96="Y",1,0)+0.25*(1-MIN(Data_Clean!T96,3)/3))/IF(Data_Clean!E96="",0.6,1)</f>
        <v>11.45</v>
      </c>
      <c r="P96" s="16" t="n">
        <f aca="false">SUM(K96:O96)/(Assumptions!$D$5-IF(K96="",Assumptions!$B$15,0))*100</f>
        <v>75.916587950791</v>
      </c>
      <c r="Q96" s="7" t="str">
        <f aca="false">IF(J96&gt;=Assumptions!$B$26,"High",IF(J96&gt;=Assumptions!$B$27,"Mid","Low"))</f>
        <v>High</v>
      </c>
      <c r="R96" s="7" t="str">
        <f aca="false">IF(P96&gt;=Assumptions!$B$28,"High",IF(P96&gt;=Assumptions!$B$29,"Mid","Low"))</f>
        <v>High</v>
      </c>
      <c r="S96" s="7" t="str">
        <f aca="false">INDEX(Assumptions!$B$33:$B$41,MATCH(Q96&amp;"|"&amp;R96,Assumptions!$A$33:$A$41,0))</f>
        <v>Premier Advocates</v>
      </c>
      <c r="T96" s="7" t="n">
        <f aca="false">IF(ISNUMBER(Data_Clean!V96),J96*Data_Clean!V96,0)</f>
        <v>368.33923743</v>
      </c>
    </row>
    <row r="97" customFormat="false" ht="15" hidden="false" customHeight="false" outlineLevel="0" collapsed="false">
      <c r="A97" s="15" t="str">
        <f aca="false">Data_Clean!A97</f>
        <v>CX100093</v>
      </c>
      <c r="B97" s="14" t="n">
        <f aca="false">Data_Clean!G97*Assumptions!$B$5</f>
        <v>32.00625</v>
      </c>
      <c r="C97" s="14" t="n">
        <f aca="false">IF(Data_Clean!H97="",0,Data_Clean!H97)*Assumptions!$B$6</f>
        <v>102.53196</v>
      </c>
      <c r="D97" s="14" t="n">
        <f aca="false">Data_Clean!I97*Assumptions!$B$7</f>
        <v>0</v>
      </c>
      <c r="E97" s="14" t="n">
        <f aca="false">Data_Clean!J97*Assumptions!$B$8</f>
        <v>91.397925</v>
      </c>
      <c r="F97" s="14" t="n">
        <f aca="false">Data_Clean!K97*Assumptions!$B$9</f>
        <v>226.6</v>
      </c>
      <c r="G97" s="14" t="n">
        <f aca="false">Data_Clean!L97*Assumptions!$B$10</f>
        <v>0</v>
      </c>
      <c r="H97" s="14" t="n">
        <f aca="false">IF(OR(Data_Clean!M97="",Data_Clean!N97=""),0,Data_Clean!M97*Data_Clean!N97/100)*Assumptions!$B$13*Assumptions!$B$11</f>
        <v>0</v>
      </c>
      <c r="I97" s="14" t="n">
        <f aca="false">Data_Clean!O97*4*Assumptions!$B$12</f>
        <v>0</v>
      </c>
      <c r="J97" s="14" t="n">
        <f aca="false">SUM(B97:I97)</f>
        <v>452.536135</v>
      </c>
      <c r="K97" s="16" t="n">
        <f aca="false">IF(Data_Clean!P97="","",Assumptions!$B$15*0.5^(Data_Clean!P97/Assumptions!$B$20))</f>
        <v>0.00699346877864075</v>
      </c>
      <c r="L97" s="16" t="n">
        <f aca="false">Assumptions!$B$16*MIN(1,LN(1+Data_Clean!Q97)/LN(1+Assumptions!$B$21))</f>
        <v>0</v>
      </c>
      <c r="M97" s="16" t="n">
        <f aca="false">Assumptions!$B$17*(0.6*MIN(1,Data_Clean!R97/Assumptions!$B$22)+0.4*IF(Data_Clean!S97="",0,Data_Clean!S97))</f>
        <v>0</v>
      </c>
      <c r="N97" s="16" t="n">
        <f aca="false">Assumptions!$B$18*MIN(1,(Data_Clean!F97-1)/Assumptions!$B$23)</f>
        <v>20</v>
      </c>
      <c r="O97" s="16" t="n">
        <f aca="false">Assumptions!$B$19*(0.4*IF(Data_Clean!E97="",0,MIN(1,Data_Clean!E97/12/Assumptions!$B$24))+0.35*IF(Data_Clean!D97="Y",1,0)+0.25*(1-MIN(Data_Clean!T97,3)/3))/IF(Data_Clean!E97="",0.6,1)</f>
        <v>15</v>
      </c>
      <c r="P97" s="16" t="n">
        <f aca="false">SUM(K97:O97)/(Assumptions!$D$5-IF(K97="",Assumptions!$B$15,0))*100</f>
        <v>35.0069934687786</v>
      </c>
      <c r="Q97" s="7" t="str">
        <f aca="false">IF(J97&gt;=Assumptions!$B$26,"High",IF(J97&gt;=Assumptions!$B$27,"Mid","Low"))</f>
        <v>Mid</v>
      </c>
      <c r="R97" s="7" t="str">
        <f aca="false">IF(P97&gt;=Assumptions!$B$28,"High",IF(P97&gt;=Assumptions!$B$29,"Mid","Low"))</f>
        <v>Low</v>
      </c>
      <c r="S97" s="7" t="str">
        <f aca="false">INDEX(Assumptions!$B$33:$B$41,MATCH(Q97&amp;"|"&amp;R97,Assumptions!$A$33:$A$41,0))</f>
        <v>Light Touch</v>
      </c>
      <c r="T97" s="7" t="n">
        <f aca="false">IF(ISNUMBER(Data_Clean!V97),J97*Data_Clean!V97,0)</f>
        <v>34.573760714</v>
      </c>
    </row>
    <row r="98" customFormat="false" ht="15" hidden="false" customHeight="false" outlineLevel="0" collapsed="false">
      <c r="A98" s="15" t="str">
        <f aca="false">Data_Clean!A98</f>
        <v>CX100094</v>
      </c>
      <c r="B98" s="14" t="n">
        <f aca="false">Data_Clean!G98*Assumptions!$B$5</f>
        <v>400.809</v>
      </c>
      <c r="C98" s="14" t="n">
        <f aca="false">IF(Data_Clean!H98="",0,Data_Clean!H98)*Assumptions!$B$6</f>
        <v>0</v>
      </c>
      <c r="D98" s="14" t="n">
        <f aca="false">Data_Clean!I98*Assumptions!$B$7</f>
        <v>0</v>
      </c>
      <c r="E98" s="14" t="n">
        <f aca="false">Data_Clean!J98*Assumptions!$B$8</f>
        <v>0</v>
      </c>
      <c r="F98" s="14" t="n">
        <f aca="false">Data_Clean!K98*Assumptions!$B$9</f>
        <v>0</v>
      </c>
      <c r="G98" s="14" t="n">
        <f aca="false">Data_Clean!L98*Assumptions!$B$10</f>
        <v>0</v>
      </c>
      <c r="H98" s="14" t="n">
        <f aca="false">IF(OR(Data_Clean!M98="",Data_Clean!N98=""),0,Data_Clean!M98*Data_Clean!N98/100)*Assumptions!$B$13*Assumptions!$B$11</f>
        <v>0</v>
      </c>
      <c r="I98" s="14" t="n">
        <f aca="false">Data_Clean!O98*4*Assumptions!$B$12</f>
        <v>0</v>
      </c>
      <c r="J98" s="14" t="n">
        <f aca="false">SUM(B98:I98)</f>
        <v>400.809</v>
      </c>
      <c r="K98" s="16" t="n">
        <f aca="false">IF(Data_Clean!P98="","",Assumptions!$B$15*0.5^(Data_Clean!P98/Assumptions!$B$20))</f>
        <v>13.9954948730521</v>
      </c>
      <c r="L98" s="16" t="n">
        <f aca="false">Assumptions!$B$16*MIN(1,LN(1+Data_Clean!Q98)/LN(1+Assumptions!$B$21))</f>
        <v>11.0057238927514</v>
      </c>
      <c r="M98" s="16" t="n">
        <f aca="false">Assumptions!$B$17*(0.6*MIN(1,Data_Clean!R98/Assumptions!$B$22)+0.4*IF(Data_Clean!S98="",0,Data_Clean!S98))</f>
        <v>9.408</v>
      </c>
      <c r="N98" s="16" t="n">
        <f aca="false">Assumptions!$B$18*MIN(1,(Data_Clean!F98-1)/Assumptions!$B$23)</f>
        <v>0</v>
      </c>
      <c r="O98" s="16" t="n">
        <f aca="false">Assumptions!$B$19*(0.4*IF(Data_Clean!E98="",0,MIN(1,Data_Clean!E98/12/Assumptions!$B$24))+0.35*IF(Data_Clean!D98="Y",1,0)+0.25*(1-MIN(Data_Clean!T98,3)/3))/IF(Data_Clean!E98="",0.6,1)</f>
        <v>10.55</v>
      </c>
      <c r="P98" s="16" t="n">
        <f aca="false">SUM(K98:O98)/(Assumptions!$D$5-IF(K98="",Assumptions!$B$15,0))*100</f>
        <v>44.9592187658035</v>
      </c>
      <c r="Q98" s="7" t="str">
        <f aca="false">IF(J98&gt;=Assumptions!$B$26,"High",IF(J98&gt;=Assumptions!$B$27,"Mid","Low"))</f>
        <v>Mid</v>
      </c>
      <c r="R98" s="7" t="str">
        <f aca="false">IF(P98&gt;=Assumptions!$B$28,"High",IF(P98&gt;=Assumptions!$B$29,"Mid","Low"))</f>
        <v>Low</v>
      </c>
      <c r="S98" s="7" t="str">
        <f aca="false">INDEX(Assumptions!$B$33:$B$41,MATCH(Q98&amp;"|"&amp;R98,Assumptions!$A$33:$A$41,0))</f>
        <v>Light Touch</v>
      </c>
      <c r="T98" s="7" t="n">
        <f aca="false">IF(ISNUMBER(Data_Clean!V98),J98*Data_Clean!V98,0)</f>
        <v>27.3752547</v>
      </c>
    </row>
    <row r="99" customFormat="false" ht="15" hidden="false" customHeight="false" outlineLevel="0" collapsed="false">
      <c r="A99" s="15" t="str">
        <f aca="false">Data_Clean!A99</f>
        <v>CX100095</v>
      </c>
      <c r="B99" s="14" t="n">
        <f aca="false">Data_Clean!G99*Assumptions!$B$5</f>
        <v>40.42875</v>
      </c>
      <c r="C99" s="14" t="n">
        <f aca="false">IF(Data_Clean!H99="",0,Data_Clean!H99)*Assumptions!$B$6</f>
        <v>0</v>
      </c>
      <c r="D99" s="14" t="n">
        <f aca="false">Data_Clean!I99*Assumptions!$B$7</f>
        <v>221.6</v>
      </c>
      <c r="E99" s="14" t="n">
        <f aca="false">Data_Clean!J99*Assumptions!$B$8</f>
        <v>0</v>
      </c>
      <c r="F99" s="14" t="n">
        <f aca="false">Data_Clean!K99*Assumptions!$B$9</f>
        <v>0</v>
      </c>
      <c r="G99" s="14" t="n">
        <f aca="false">Data_Clean!L99*Assumptions!$B$10</f>
        <v>0</v>
      </c>
      <c r="H99" s="14" t="n">
        <f aca="false">IF(OR(Data_Clean!M99="",Data_Clean!N99=""),0,Data_Clean!M99*Data_Clean!N99/100)*Assumptions!$B$13*Assumptions!$B$11</f>
        <v>0</v>
      </c>
      <c r="I99" s="14" t="n">
        <f aca="false">Data_Clean!O99*4*Assumptions!$B$12</f>
        <v>0</v>
      </c>
      <c r="J99" s="14" t="n">
        <f aca="false">SUM(B99:I99)</f>
        <v>262.02875</v>
      </c>
      <c r="K99" s="16" t="n">
        <f aca="false">IF(Data_Clean!P99="","",Assumptions!$B$15*0.5^(Data_Clean!P99/Assumptions!$B$20))</f>
        <v>16.0766019380444</v>
      </c>
      <c r="L99" s="16" t="n">
        <f aca="false">Assumptions!$B$16*MIN(1,LN(1+Data_Clean!Q99)/LN(1+Assumptions!$B$21))</f>
        <v>11.2934465146257</v>
      </c>
      <c r="M99" s="16" t="n">
        <f aca="false">Assumptions!$B$17*(0.6*MIN(1,Data_Clean!R99/Assumptions!$B$22)+0.4*IF(Data_Clean!S99="",0,Data_Clean!S99))</f>
        <v>4.974</v>
      </c>
      <c r="N99" s="16" t="n">
        <f aca="false">Assumptions!$B$18*MIN(1,(Data_Clean!F99-1)/Assumptions!$B$23)</f>
        <v>5</v>
      </c>
      <c r="O99" s="16" t="n">
        <f aca="false">Assumptions!$B$19*(0.4*IF(Data_Clean!E99="",0,MIN(1,Data_Clean!E99/12/Assumptions!$B$24))+0.35*IF(Data_Clean!D99="Y",1,0)+0.25*(1-MIN(Data_Clean!T99,3)/3))/IF(Data_Clean!E99="",0.6,1)</f>
        <v>9.4</v>
      </c>
      <c r="P99" s="16" t="n">
        <f aca="false">SUM(K99:O99)/(Assumptions!$D$5-IF(K99="",Assumptions!$B$15,0))*100</f>
        <v>46.7440484526701</v>
      </c>
      <c r="Q99" s="7" t="str">
        <f aca="false">IF(J99&gt;=Assumptions!$B$26,"High",IF(J99&gt;=Assumptions!$B$27,"Mid","Low"))</f>
        <v>Low</v>
      </c>
      <c r="R99" s="7" t="str">
        <f aca="false">IF(P99&gt;=Assumptions!$B$28,"High",IF(P99&gt;=Assumptions!$B$29,"Mid","Low"))</f>
        <v>Low</v>
      </c>
      <c r="S99" s="7" t="str">
        <f aca="false">INDEX(Assumptions!$B$33:$B$41,MATCH(Q99&amp;"|"&amp;R99,Assumptions!$A$33:$A$41,0))</f>
        <v>Dormant &amp; Low Value</v>
      </c>
      <c r="T99" s="7" t="n">
        <f aca="false">IF(ISNUMBER(Data_Clean!V99),J99*Data_Clean!V99,0)</f>
        <v>33.749303</v>
      </c>
    </row>
    <row r="100" customFormat="false" ht="15" hidden="false" customHeight="false" outlineLevel="0" collapsed="false">
      <c r="A100" s="15" t="str">
        <f aca="false">Data_Clean!A100</f>
        <v>CX100096</v>
      </c>
      <c r="B100" s="14" t="n">
        <f aca="false">Data_Clean!G100*Assumptions!$B$5</f>
        <v>32.537</v>
      </c>
      <c r="C100" s="14" t="n">
        <f aca="false">IF(Data_Clean!H100="",0,Data_Clean!H100)*Assumptions!$B$6</f>
        <v>86.73756</v>
      </c>
      <c r="D100" s="14" t="n">
        <f aca="false">Data_Clean!I100*Assumptions!$B$7</f>
        <v>0</v>
      </c>
      <c r="E100" s="14" t="n">
        <f aca="false">Data_Clean!J100*Assumptions!$B$8</f>
        <v>0</v>
      </c>
      <c r="F100" s="14" t="n">
        <f aca="false">Data_Clean!K100*Assumptions!$B$9</f>
        <v>0</v>
      </c>
      <c r="G100" s="14" t="n">
        <f aca="false">Data_Clean!L100*Assumptions!$B$10</f>
        <v>956.25</v>
      </c>
      <c r="H100" s="14" t="n">
        <f aca="false">IF(OR(Data_Clean!M100="",Data_Clean!N100=""),0,Data_Clean!M100*Data_Clean!N100/100)*Assumptions!$B$13*Assumptions!$B$11</f>
        <v>34.41</v>
      </c>
      <c r="I100" s="14" t="n">
        <f aca="false">Data_Clean!O100*4*Assumptions!$B$12</f>
        <v>15.55344</v>
      </c>
      <c r="J100" s="14" t="n">
        <f aca="false">SUM(B100:I100)</f>
        <v>1125.488</v>
      </c>
      <c r="K100" s="16" t="n">
        <f aca="false">IF(Data_Clean!P100="","",Assumptions!$B$15*0.5^(Data_Clean!P100/Assumptions!$B$20))</f>
        <v>23.267171427506</v>
      </c>
      <c r="L100" s="16" t="n">
        <f aca="false">Assumptions!$B$16*MIN(1,LN(1+Data_Clean!Q100)/LN(1+Assumptions!$B$21))</f>
        <v>16.8608333887587</v>
      </c>
      <c r="M100" s="16" t="n">
        <f aca="false">Assumptions!$B$17*(0.6*MIN(1,Data_Clean!R100/Assumptions!$B$22)+0.4*IF(Data_Clean!S100="",0,Data_Clean!S100))</f>
        <v>13.284</v>
      </c>
      <c r="N100" s="16" t="n">
        <f aca="false">Assumptions!$B$18*MIN(1,(Data_Clean!F100-1)/Assumptions!$B$23)</f>
        <v>20</v>
      </c>
      <c r="O100" s="16" t="n">
        <f aca="false">Assumptions!$B$19*(0.4*IF(Data_Clean!E100="",0,MIN(1,Data_Clean!E100/12/Assumptions!$B$24))+0.35*IF(Data_Clean!D100="Y",1,0)+0.25*(1-MIN(Data_Clean!T100,3)/3))/IF(Data_Clean!E100="",0.6,1)</f>
        <v>8.25</v>
      </c>
      <c r="P100" s="16" t="n">
        <f aca="false">SUM(K100:O100)/(Assumptions!$D$5-IF(K100="",Assumptions!$B$15,0))*100</f>
        <v>81.6620048162648</v>
      </c>
      <c r="Q100" s="7" t="str">
        <f aca="false">IF(J100&gt;=Assumptions!$B$26,"High",IF(J100&gt;=Assumptions!$B$27,"Mid","Low"))</f>
        <v>Mid</v>
      </c>
      <c r="R100" s="7" t="str">
        <f aca="false">IF(P100&gt;=Assumptions!$B$28,"High",IF(P100&gt;=Assumptions!$B$29,"Mid","Low"))</f>
        <v>High</v>
      </c>
      <c r="S100" s="7" t="str">
        <f aca="false">INDEX(Assumptions!$B$33:$B$41,MATCH(Q100&amp;"|"&amp;R100,Assumptions!$A$33:$A$41,0))</f>
        <v>Engaged Builders</v>
      </c>
      <c r="T100" s="7" t="n">
        <f aca="false">IF(ISNUMBER(Data_Clean!V100),J100*Data_Clean!V100,0)</f>
        <v>30.1630784</v>
      </c>
    </row>
    <row r="101" customFormat="false" ht="15" hidden="false" customHeight="false" outlineLevel="0" collapsed="false">
      <c r="A101" s="15" t="str">
        <f aca="false">Data_Clean!A101</f>
        <v>CX100097</v>
      </c>
      <c r="B101" s="14" t="n">
        <f aca="false">Data_Clean!G101*Assumptions!$B$5</f>
        <v>201.835</v>
      </c>
      <c r="C101" s="14" t="n">
        <f aca="false">IF(Data_Clean!H101="",0,Data_Clean!H101)*Assumptions!$B$6</f>
        <v>137.15652</v>
      </c>
      <c r="D101" s="14" t="n">
        <f aca="false">Data_Clean!I101*Assumptions!$B$7</f>
        <v>0</v>
      </c>
      <c r="E101" s="14" t="n">
        <f aca="false">Data_Clean!J101*Assumptions!$B$8</f>
        <v>0</v>
      </c>
      <c r="F101" s="14" t="n">
        <f aca="false">Data_Clean!K101*Assumptions!$B$9</f>
        <v>0</v>
      </c>
      <c r="G101" s="14" t="n">
        <f aca="false">Data_Clean!L101*Assumptions!$B$10</f>
        <v>0</v>
      </c>
      <c r="H101" s="14" t="n">
        <f aca="false">IF(OR(Data_Clean!M101="",Data_Clean!N101=""),0,Data_Clean!M101*Data_Clean!N101/100)*Assumptions!$B$13*Assumptions!$B$11</f>
        <v>220.818</v>
      </c>
      <c r="I101" s="14" t="n">
        <f aca="false">Data_Clean!O101*4*Assumptions!$B$12</f>
        <v>100.24032</v>
      </c>
      <c r="J101" s="14" t="n">
        <f aca="false">SUM(B101:I101)</f>
        <v>660.04984</v>
      </c>
      <c r="K101" s="16" t="n">
        <f aca="false">IF(Data_Clean!P101="","",Assumptions!$B$15*0.5^(Data_Clean!P101/Assumptions!$B$20))</f>
        <v>24.9371368842836</v>
      </c>
      <c r="L101" s="16" t="n">
        <f aca="false">Assumptions!$B$16*MIN(1,LN(1+Data_Clean!Q101)/LN(1+Assumptions!$B$21))</f>
        <v>18.2744704674279</v>
      </c>
      <c r="M101" s="16" t="n">
        <f aca="false">Assumptions!$B$17*(0.6*MIN(1,Data_Clean!R101/Assumptions!$B$22)+0.4*IF(Data_Clean!S101="",0,Data_Clean!S101))</f>
        <v>14.262</v>
      </c>
      <c r="N101" s="16" t="n">
        <f aca="false">Assumptions!$B$18*MIN(1,(Data_Clean!F101-1)/Assumptions!$B$23)</f>
        <v>10</v>
      </c>
      <c r="O101" s="16" t="n">
        <f aca="false">Assumptions!$B$19*(0.4*IF(Data_Clean!E101="",0,MIN(1,Data_Clean!E101/12/Assumptions!$B$24))+0.35*IF(Data_Clean!D101="Y",1,0)+0.25*(1-MIN(Data_Clean!T101,3)/3))/IF(Data_Clean!E101="",0.6,1)</f>
        <v>14.35</v>
      </c>
      <c r="P101" s="16" t="n">
        <f aca="false">SUM(K101:O101)/(Assumptions!$D$5-IF(K101="",Assumptions!$B$15,0))*100</f>
        <v>81.8236073517115</v>
      </c>
      <c r="Q101" s="7" t="str">
        <f aca="false">IF(J101&gt;=Assumptions!$B$26,"High",IF(J101&gt;=Assumptions!$B$27,"Mid","Low"))</f>
        <v>Mid</v>
      </c>
      <c r="R101" s="7" t="str">
        <f aca="false">IF(P101&gt;=Assumptions!$B$28,"High",IF(P101&gt;=Assumptions!$B$29,"Mid","Low"))</f>
        <v>High</v>
      </c>
      <c r="S101" s="7" t="str">
        <f aca="false">INDEX(Assumptions!$B$33:$B$41,MATCH(Q101&amp;"|"&amp;R101,Assumptions!$A$33:$A$41,0))</f>
        <v>Engaged Builders</v>
      </c>
      <c r="T101" s="7" t="n">
        <f aca="false">IF(ISNUMBER(Data_Clean!V101),J101*Data_Clean!V101,0)</f>
        <v>19.8014952</v>
      </c>
    </row>
    <row r="102" customFormat="false" ht="15" hidden="false" customHeight="false" outlineLevel="0" collapsed="false">
      <c r="A102" s="15" t="str">
        <f aca="false">Data_Clean!A102</f>
        <v>CX100098</v>
      </c>
      <c r="B102" s="14" t="n">
        <f aca="false">Data_Clean!G102*Assumptions!$B$5</f>
        <v>319.77275</v>
      </c>
      <c r="C102" s="14" t="n">
        <f aca="false">IF(Data_Clean!H102="",0,Data_Clean!H102)*Assumptions!$B$6</f>
        <v>319.26636</v>
      </c>
      <c r="D102" s="14" t="n">
        <f aca="false">Data_Clean!I102*Assumptions!$B$7</f>
        <v>1065.6</v>
      </c>
      <c r="E102" s="14" t="n">
        <f aca="false">Data_Clean!J102*Assumptions!$B$8</f>
        <v>1497.22455</v>
      </c>
      <c r="F102" s="14" t="n">
        <f aca="false">Data_Clean!K102*Assumptions!$B$9</f>
        <v>0</v>
      </c>
      <c r="G102" s="14" t="n">
        <f aca="false">Data_Clean!L102*Assumptions!$B$10</f>
        <v>0</v>
      </c>
      <c r="H102" s="14" t="n">
        <f aca="false">IF(OR(Data_Clean!M102="",Data_Clean!N102=""),0,Data_Clean!M102*Data_Clean!N102/100)*Assumptions!$B$13*Assumptions!$B$11</f>
        <v>0</v>
      </c>
      <c r="I102" s="14" t="n">
        <f aca="false">Data_Clean!O102*4*Assumptions!$B$12</f>
        <v>0</v>
      </c>
      <c r="J102" s="14" t="n">
        <f aca="false">SUM(B102:I102)</f>
        <v>3201.86366</v>
      </c>
      <c r="K102" s="16" t="n">
        <f aca="false">IF(Data_Clean!P102="","",Assumptions!$B$15*0.5^(Data_Clean!P102/Assumptions!$B$20))</f>
        <v>28.6452481173125</v>
      </c>
      <c r="L102" s="16" t="n">
        <f aca="false">Assumptions!$B$16*MIN(1,LN(1+Data_Clean!Q102)/LN(1+Assumptions!$B$21))</f>
        <v>14.5815690999133</v>
      </c>
      <c r="M102" s="16" t="n">
        <f aca="false">Assumptions!$B$17*(0.6*MIN(1,Data_Clean!R102/Assumptions!$B$22)+0.4*IF(Data_Clean!S102="",0,Data_Clean!S102))</f>
        <v>3.924</v>
      </c>
      <c r="N102" s="16" t="n">
        <f aca="false">Assumptions!$B$18*MIN(1,(Data_Clean!F102-1)/Assumptions!$B$23)</f>
        <v>15</v>
      </c>
      <c r="O102" s="16" t="n">
        <f aca="false">Assumptions!$B$19*(0.4*IF(Data_Clean!E102="",0,MIN(1,Data_Clean!E102/12/Assumptions!$B$24))+0.35*IF(Data_Clean!D102="Y",1,0)+0.25*(1-MIN(Data_Clean!T102,3)/3))/IF(Data_Clean!E102="",0.6,1)</f>
        <v>8.5</v>
      </c>
      <c r="P102" s="16" t="n">
        <f aca="false">SUM(K102:O102)/(Assumptions!$D$5-IF(K102="",Assumptions!$B$15,0))*100</f>
        <v>70.6508172172258</v>
      </c>
      <c r="Q102" s="7" t="str">
        <f aca="false">IF(J102&gt;=Assumptions!$B$26,"High",IF(J102&gt;=Assumptions!$B$27,"Mid","Low"))</f>
        <v>High</v>
      </c>
      <c r="R102" s="7" t="str">
        <f aca="false">IF(P102&gt;=Assumptions!$B$28,"High",IF(P102&gt;=Assumptions!$B$29,"Mid","Low"))</f>
        <v>High</v>
      </c>
      <c r="S102" s="7" t="str">
        <f aca="false">INDEX(Assumptions!$B$33:$B$41,MATCH(Q102&amp;"|"&amp;R102,Assumptions!$A$33:$A$41,0))</f>
        <v>Premier Advocates</v>
      </c>
      <c r="T102" s="7" t="n">
        <f aca="false">IF(ISNUMBER(Data_Clean!V102),J102*Data_Clean!V102,0)</f>
        <v>152.08852385</v>
      </c>
    </row>
    <row r="103" customFormat="false" ht="15" hidden="false" customHeight="false" outlineLevel="0" collapsed="false">
      <c r="A103" s="15" t="str">
        <f aca="false">Data_Clean!A103</f>
        <v>CX100099</v>
      </c>
      <c r="B103" s="14" t="n">
        <f aca="false">Data_Clean!G103*Assumptions!$B$5</f>
        <v>123.57375</v>
      </c>
      <c r="C103" s="14" t="n">
        <f aca="false">IF(Data_Clean!H103="",0,Data_Clean!H103)*Assumptions!$B$6</f>
        <v>229.074</v>
      </c>
      <c r="D103" s="14" t="n">
        <f aca="false">Data_Clean!I103*Assumptions!$B$7</f>
        <v>0</v>
      </c>
      <c r="E103" s="14" t="n">
        <f aca="false">Data_Clean!J103*Assumptions!$B$8</f>
        <v>0</v>
      </c>
      <c r="F103" s="14" t="n">
        <f aca="false">Data_Clean!K103*Assumptions!$B$9</f>
        <v>0</v>
      </c>
      <c r="G103" s="14" t="n">
        <f aca="false">Data_Clean!L103*Assumptions!$B$10</f>
        <v>0</v>
      </c>
      <c r="H103" s="14" t="n">
        <f aca="false">IF(OR(Data_Clean!M103="",Data_Clean!N103=""),0,Data_Clean!M103*Data_Clean!N103/100)*Assumptions!$B$13*Assumptions!$B$11</f>
        <v>421.074</v>
      </c>
      <c r="I103" s="14" t="n">
        <f aca="false">Data_Clean!O103*4*Assumptions!$B$12</f>
        <v>14.12016</v>
      </c>
      <c r="J103" s="14" t="n">
        <f aca="false">SUM(B103:I103)</f>
        <v>787.84191</v>
      </c>
      <c r="K103" s="16" t="n">
        <f aca="false">IF(Data_Clean!P103="","",Assumptions!$B$15*0.5^(Data_Clean!P103/Assumptions!$B$20))</f>
        <v>22.2164632842985</v>
      </c>
      <c r="L103" s="16" t="n">
        <f aca="false">Assumptions!$B$16*MIN(1,LN(1+Data_Clean!Q103)/LN(1+Assumptions!$B$21))</f>
        <v>9.60252567789128</v>
      </c>
      <c r="M103" s="16" t="n">
        <f aca="false">Assumptions!$B$17*(0.6*MIN(1,Data_Clean!R103/Assumptions!$B$22)+0.4*IF(Data_Clean!S103="",0,Data_Clean!S103))</f>
        <v>5.34</v>
      </c>
      <c r="N103" s="16" t="n">
        <f aca="false">Assumptions!$B$18*MIN(1,(Data_Clean!F103-1)/Assumptions!$B$23)</f>
        <v>10</v>
      </c>
      <c r="O103" s="16" t="n">
        <f aca="false">Assumptions!$B$19*(0.4*IF(Data_Clean!E103="",0,MIN(1,Data_Clean!E103/12/Assumptions!$B$24))+0.35*IF(Data_Clean!D103="Y",1,0)+0.25*(1-MIN(Data_Clean!T103,3)/3))/IF(Data_Clean!E103="",0.6,1)</f>
        <v>4.4</v>
      </c>
      <c r="P103" s="16" t="n">
        <f aca="false">SUM(K103:O103)/(Assumptions!$D$5-IF(K103="",Assumptions!$B$15,0))*100</f>
        <v>51.5589889621897</v>
      </c>
      <c r="Q103" s="7" t="str">
        <f aca="false">IF(J103&gt;=Assumptions!$B$26,"High",IF(J103&gt;=Assumptions!$B$27,"Mid","Low"))</f>
        <v>Mid</v>
      </c>
      <c r="R103" s="7" t="str">
        <f aca="false">IF(P103&gt;=Assumptions!$B$28,"High",IF(P103&gt;=Assumptions!$B$29,"Mid","Low"))</f>
        <v>Mid</v>
      </c>
      <c r="S103" s="7" t="str">
        <f aca="false">INDEX(Assumptions!$B$33:$B$41,MATCH(Q103&amp;"|"&amp;R103,Assumptions!$A$33:$A$41,0))</f>
        <v>Established Core</v>
      </c>
      <c r="T103" s="7" t="n">
        <f aca="false">IF(ISNUMBER(Data_Clean!V103),J103*Data_Clean!V103,0)</f>
        <v>114.946134669</v>
      </c>
    </row>
    <row r="104" customFormat="false" ht="15" hidden="false" customHeight="false" outlineLevel="0" collapsed="false">
      <c r="A104" s="15" t="str">
        <f aca="false">Data_Clean!A104</f>
        <v>CX100100</v>
      </c>
      <c r="B104" s="14" t="n">
        <f aca="false">Data_Clean!G104*Assumptions!$B$5</f>
        <v>7.26625</v>
      </c>
      <c r="C104" s="14" t="n">
        <f aca="false">IF(Data_Clean!H104="",0,Data_Clean!H104)*Assumptions!$B$6</f>
        <v>0</v>
      </c>
      <c r="D104" s="14" t="n">
        <f aca="false">Data_Clean!I104*Assumptions!$B$7</f>
        <v>0</v>
      </c>
      <c r="E104" s="14" t="n">
        <f aca="false">Data_Clean!J104*Assumptions!$B$8</f>
        <v>0</v>
      </c>
      <c r="F104" s="14" t="n">
        <f aca="false">Data_Clean!K104*Assumptions!$B$9</f>
        <v>0</v>
      </c>
      <c r="G104" s="14" t="n">
        <f aca="false">Data_Clean!L104*Assumptions!$B$10</f>
        <v>0</v>
      </c>
      <c r="H104" s="14" t="n">
        <f aca="false">IF(OR(Data_Clean!M104="",Data_Clean!N104=""),0,Data_Clean!M104*Data_Clean!N104/100)*Assumptions!$B$13*Assumptions!$B$11</f>
        <v>0</v>
      </c>
      <c r="I104" s="14" t="n">
        <f aca="false">Data_Clean!O104*4*Assumptions!$B$12</f>
        <v>0</v>
      </c>
      <c r="J104" s="14" t="n">
        <f aca="false">SUM(B104:I104)</f>
        <v>7.26625</v>
      </c>
      <c r="K104" s="16" t="n">
        <f aca="false">IF(Data_Clean!P104="","",Assumptions!$B$15*0.5^(Data_Clean!P104/Assumptions!$B$20))</f>
        <v>0.0172199400334513</v>
      </c>
      <c r="L104" s="16" t="n">
        <f aca="false">Assumptions!$B$16*MIN(1,LN(1+Data_Clean!Q104)/LN(1+Assumptions!$B$21))</f>
        <v>0</v>
      </c>
      <c r="M104" s="16" t="n">
        <f aca="false">Assumptions!$B$17*(0.6*MIN(1,Data_Clean!R104/Assumptions!$B$22)+0.4*IF(Data_Clean!S104="",0,Data_Clean!S104))</f>
        <v>0</v>
      </c>
      <c r="N104" s="16" t="n">
        <f aca="false">Assumptions!$B$18*MIN(1,(Data_Clean!F104-1)/Assumptions!$B$23)</f>
        <v>0</v>
      </c>
      <c r="O104" s="16" t="n">
        <f aca="false">Assumptions!$B$19*(0.4*IF(Data_Clean!E104="",0,MIN(1,Data_Clean!E104/12/Assumptions!$B$24))+0.35*IF(Data_Clean!D104="Y",1,0)+0.25*(1-MIN(Data_Clean!T104,3)/3))/IF(Data_Clean!E104="",0.6,1)</f>
        <v>6.85</v>
      </c>
      <c r="P104" s="16" t="n">
        <f aca="false">SUM(K104:O104)/(Assumptions!$D$5-IF(K104="",Assumptions!$B$15,0))*100</f>
        <v>6.86721994003345</v>
      </c>
      <c r="Q104" s="7" t="str">
        <f aca="false">IF(J104&gt;=Assumptions!$B$26,"High",IF(J104&gt;=Assumptions!$B$27,"Mid","Low"))</f>
        <v>Low</v>
      </c>
      <c r="R104" s="7" t="str">
        <f aca="false">IF(P104&gt;=Assumptions!$B$28,"High",IF(P104&gt;=Assumptions!$B$29,"Mid","Low"))</f>
        <v>Low</v>
      </c>
      <c r="S104" s="7" t="str">
        <f aca="false">INDEX(Assumptions!$B$33:$B$41,MATCH(Q104&amp;"|"&amp;R104,Assumptions!$A$33:$A$41,0))</f>
        <v>Dormant &amp; Low Value</v>
      </c>
      <c r="T104" s="7" t="n">
        <f aca="false">IF(ISNUMBER(Data_Clean!V104),J104*Data_Clean!V104,0)</f>
        <v>2.76844125</v>
      </c>
    </row>
    <row r="105" customFormat="false" ht="15" hidden="false" customHeight="false" outlineLevel="0" collapsed="false">
      <c r="A105" s="15" t="str">
        <f aca="false">Data_Clean!A105</f>
        <v>CX100101</v>
      </c>
      <c r="B105" s="14" t="n">
        <f aca="false">Data_Clean!G105*Assumptions!$B$5</f>
        <v>31.225</v>
      </c>
      <c r="C105" s="14" t="n">
        <f aca="false">IF(Data_Clean!H105="",0,Data_Clean!H105)*Assumptions!$B$6</f>
        <v>0</v>
      </c>
      <c r="D105" s="14" t="n">
        <f aca="false">Data_Clean!I105*Assumptions!$B$7</f>
        <v>0</v>
      </c>
      <c r="E105" s="14" t="n">
        <f aca="false">Data_Clean!J105*Assumptions!$B$8</f>
        <v>0</v>
      </c>
      <c r="F105" s="14" t="n">
        <f aca="false">Data_Clean!K105*Assumptions!$B$9</f>
        <v>1410.2</v>
      </c>
      <c r="G105" s="14" t="n">
        <f aca="false">Data_Clean!L105*Assumptions!$B$10</f>
        <v>0</v>
      </c>
      <c r="H105" s="14" t="n">
        <f aca="false">IF(OR(Data_Clean!M105="",Data_Clean!N105=""),0,Data_Clean!M105*Data_Clean!N105/100)*Assumptions!$B$13*Assumptions!$B$11</f>
        <v>122.148</v>
      </c>
      <c r="I105" s="14" t="n">
        <f aca="false">Data_Clean!O105*4*Assumptions!$B$12</f>
        <v>8.87136</v>
      </c>
      <c r="J105" s="14" t="n">
        <f aca="false">SUM(B105:I105)</f>
        <v>1572.44436</v>
      </c>
      <c r="K105" s="16" t="n">
        <f aca="false">IF(Data_Clean!P105="","",Assumptions!$B$15*0.5^(Data_Clean!P105/Assumptions!$B$20))</f>
        <v>26.7269615442102</v>
      </c>
      <c r="L105" s="16" t="n">
        <f aca="false">Assumptions!$B$16*MIN(1,LN(1+Data_Clean!Q105)/LN(1+Assumptions!$B$21))</f>
        <v>11.2934465146257</v>
      </c>
      <c r="M105" s="16" t="n">
        <f aca="false">Assumptions!$B$17*(0.6*MIN(1,Data_Clean!R105/Assumptions!$B$22)+0.4*IF(Data_Clean!S105="",0,Data_Clean!S105))</f>
        <v>6.174</v>
      </c>
      <c r="N105" s="16" t="n">
        <f aca="false">Assumptions!$B$18*MIN(1,(Data_Clean!F105-1)/Assumptions!$B$23)</f>
        <v>10</v>
      </c>
      <c r="O105" s="16" t="n">
        <f aca="false">Assumptions!$B$19*(0.4*IF(Data_Clean!E105="",0,MIN(1,Data_Clean!E105/12/Assumptions!$B$24))+0.35*IF(Data_Clean!D105="Y",1,0)+0.25*(1-MIN(Data_Clean!T105,3)/3))/IF(Data_Clean!E105="",0.6,1)</f>
        <v>5.65</v>
      </c>
      <c r="P105" s="16" t="n">
        <f aca="false">SUM(K105:O105)/(Assumptions!$D$5-IF(K105="",Assumptions!$B$15,0))*100</f>
        <v>59.8444080588358</v>
      </c>
      <c r="Q105" s="7" t="str">
        <f aca="false">IF(J105&gt;=Assumptions!$B$26,"High",IF(J105&gt;=Assumptions!$B$27,"Mid","Low"))</f>
        <v>High</v>
      </c>
      <c r="R105" s="7" t="str">
        <f aca="false">IF(P105&gt;=Assumptions!$B$28,"High",IF(P105&gt;=Assumptions!$B$29,"Mid","Low"))</f>
        <v>Mid</v>
      </c>
      <c r="S105" s="7" t="str">
        <f aca="false">INDEX(Assumptions!$B$33:$B$41,MATCH(Q105&amp;"|"&amp;R105,Assumptions!$A$33:$A$41,0))</f>
        <v>Established Core</v>
      </c>
      <c r="T105" s="7" t="n">
        <f aca="false">IF(ISNUMBER(Data_Clean!V105),J105*Data_Clean!V105,0)</f>
        <v>150.95465856</v>
      </c>
    </row>
    <row r="106" customFormat="false" ht="15" hidden="false" customHeight="false" outlineLevel="0" collapsed="false">
      <c r="A106" s="15" t="str">
        <f aca="false">Data_Clean!A106</f>
        <v>CX100102</v>
      </c>
      <c r="B106" s="14" t="n">
        <f aca="false">Data_Clean!G106*Assumptions!$B$5</f>
        <v>202.8785</v>
      </c>
      <c r="C106" s="14" t="n">
        <f aca="false">IF(Data_Clean!H106="",0,Data_Clean!H106)*Assumptions!$B$6</f>
        <v>394.07232</v>
      </c>
      <c r="D106" s="14" t="n">
        <f aca="false">Data_Clean!I106*Assumptions!$B$7</f>
        <v>0</v>
      </c>
      <c r="E106" s="14" t="n">
        <f aca="false">Data_Clean!J106*Assumptions!$B$8</f>
        <v>0</v>
      </c>
      <c r="F106" s="14" t="n">
        <f aca="false">Data_Clean!K106*Assumptions!$B$9</f>
        <v>0</v>
      </c>
      <c r="G106" s="14" t="n">
        <f aca="false">Data_Clean!L106*Assumptions!$B$10</f>
        <v>598.05</v>
      </c>
      <c r="H106" s="14" t="n">
        <f aca="false">IF(OR(Data_Clean!M106="",Data_Clean!N106=""),0,Data_Clean!M106*Data_Clean!N106/100)*Assumptions!$B$13*Assumptions!$B$11</f>
        <v>0</v>
      </c>
      <c r="I106" s="14" t="n">
        <f aca="false">Data_Clean!O106*4*Assumptions!$B$12</f>
        <v>0</v>
      </c>
      <c r="J106" s="14" t="n">
        <f aca="false">SUM(B106:I106)</f>
        <v>1195.00082</v>
      </c>
      <c r="K106" s="16" t="n">
        <f aca="false">IF(Data_Clean!P106="","",Assumptions!$B$15*0.5^(Data_Clean!P106/Assumptions!$B$20))</f>
        <v>24.3675718906871</v>
      </c>
      <c r="L106" s="16" t="n">
        <f aca="false">Assumptions!$B$16*MIN(1,LN(1+Data_Clean!Q106)/LN(1+Assumptions!$B$21))</f>
        <v>12.4931739410702</v>
      </c>
      <c r="M106" s="16" t="n">
        <f aca="false">Assumptions!$B$17*(0.6*MIN(1,Data_Clean!R106/Assumptions!$B$22)+0.4*IF(Data_Clean!S106="",0,Data_Clean!S106))</f>
        <v>5.316</v>
      </c>
      <c r="N106" s="16" t="n">
        <f aca="false">Assumptions!$B$18*MIN(1,(Data_Clean!F106-1)/Assumptions!$B$23)</f>
        <v>10</v>
      </c>
      <c r="O106" s="16" t="n">
        <f aca="false">Assumptions!$B$19*(0.4*IF(Data_Clean!E106="",0,MIN(1,Data_Clean!E106/12/Assumptions!$B$24))+0.35*IF(Data_Clean!D106="Y",1,0)+0.25*(1-MIN(Data_Clean!T106,3)/3))/IF(Data_Clean!E106="",0.6,1)</f>
        <v>6.75</v>
      </c>
      <c r="P106" s="16" t="n">
        <f aca="false">SUM(K106:O106)/(Assumptions!$D$5-IF(K106="",Assumptions!$B$15,0))*100</f>
        <v>58.9267458317572</v>
      </c>
      <c r="Q106" s="7" t="str">
        <f aca="false">IF(J106&gt;=Assumptions!$B$26,"High",IF(J106&gt;=Assumptions!$B$27,"Mid","Low"))</f>
        <v>Mid</v>
      </c>
      <c r="R106" s="7" t="str">
        <f aca="false">IF(P106&gt;=Assumptions!$B$28,"High",IF(P106&gt;=Assumptions!$B$29,"Mid","Low"))</f>
        <v>Mid</v>
      </c>
      <c r="S106" s="7" t="str">
        <f aca="false">INDEX(Assumptions!$B$33:$B$41,MATCH(Q106&amp;"|"&amp;R106,Assumptions!$A$33:$A$41,0))</f>
        <v>Established Core</v>
      </c>
      <c r="T106" s="7" t="n">
        <f aca="false">IF(ISNUMBER(Data_Clean!V106),J106*Data_Clean!V106,0)</f>
        <v>178.174622262</v>
      </c>
    </row>
    <row r="107" customFormat="false" ht="15" hidden="false" customHeight="false" outlineLevel="0" collapsed="false">
      <c r="A107" s="15" t="str">
        <f aca="false">Data_Clean!A107</f>
        <v>CX100103</v>
      </c>
      <c r="B107" s="14" t="n">
        <f aca="false">Data_Clean!G107*Assumptions!$B$5</f>
        <v>142.3565</v>
      </c>
      <c r="C107" s="14" t="n">
        <f aca="false">IF(Data_Clean!H107="",0,Data_Clean!H107)*Assumptions!$B$6</f>
        <v>1548.3654</v>
      </c>
      <c r="D107" s="14" t="n">
        <f aca="false">Data_Clean!I107*Assumptions!$B$7</f>
        <v>0</v>
      </c>
      <c r="E107" s="14" t="n">
        <f aca="false">Data_Clean!J107*Assumptions!$B$8</f>
        <v>693.5049</v>
      </c>
      <c r="F107" s="14" t="n">
        <f aca="false">Data_Clean!K107*Assumptions!$B$9</f>
        <v>0</v>
      </c>
      <c r="G107" s="14" t="n">
        <f aca="false">Data_Clean!L107*Assumptions!$B$10</f>
        <v>0</v>
      </c>
      <c r="H107" s="14" t="n">
        <f aca="false">IF(OR(Data_Clean!M107="",Data_Clean!N107=""),0,Data_Clean!M107*Data_Clean!N107/100)*Assumptions!$B$13*Assumptions!$B$11</f>
        <v>0</v>
      </c>
      <c r="I107" s="14" t="n">
        <f aca="false">Data_Clean!O107*4*Assumptions!$B$12</f>
        <v>0</v>
      </c>
      <c r="J107" s="14" t="n">
        <f aca="false">SUM(B107:I107)</f>
        <v>2384.2268</v>
      </c>
      <c r="K107" s="16" t="n">
        <f aca="false">IF(Data_Clean!P107="","",Assumptions!$B$15*0.5^(Data_Clean!P107/Assumptions!$B$20))</f>
        <v>18.0453755412318</v>
      </c>
      <c r="L107" s="16" t="n">
        <f aca="false">Assumptions!$B$16*MIN(1,LN(1+Data_Clean!Q107)/LN(1+Assumptions!$B$21))</f>
        <v>15.383822204249</v>
      </c>
      <c r="M107" s="16" t="n">
        <f aca="false">Assumptions!$B$17*(0.6*MIN(1,Data_Clean!R107/Assumptions!$B$22)+0.4*IF(Data_Clean!S107="",0,Data_Clean!S107))</f>
        <v>8.802</v>
      </c>
      <c r="N107" s="16" t="n">
        <f aca="false">Assumptions!$B$18*MIN(1,(Data_Clean!F107-1)/Assumptions!$B$23)</f>
        <v>10</v>
      </c>
      <c r="O107" s="16" t="n">
        <f aca="false">Assumptions!$B$19*(0.4*IF(Data_Clean!E107="",0,MIN(1,Data_Clean!E107/12/Assumptions!$B$24))+0.35*IF(Data_Clean!D107="Y",1,0)+0.25*(1-MIN(Data_Clean!T107,3)/3))/IF(Data_Clean!E107="",0.6,1)</f>
        <v>15</v>
      </c>
      <c r="P107" s="16" t="n">
        <f aca="false">SUM(K107:O107)/(Assumptions!$D$5-IF(K107="",Assumptions!$B$15,0))*100</f>
        <v>67.2311977454808</v>
      </c>
      <c r="Q107" s="7" t="str">
        <f aca="false">IF(J107&gt;=Assumptions!$B$26,"High",IF(J107&gt;=Assumptions!$B$27,"Mid","Low"))</f>
        <v>High</v>
      </c>
      <c r="R107" s="7" t="str">
        <f aca="false">IF(P107&gt;=Assumptions!$B$28,"High",IF(P107&gt;=Assumptions!$B$29,"Mid","Low"))</f>
        <v>Mid</v>
      </c>
      <c r="S107" s="7" t="str">
        <f aca="false">INDEX(Assumptions!$B$33:$B$41,MATCH(Q107&amp;"|"&amp;R107,Assumptions!$A$33:$A$41,0))</f>
        <v>Established Core</v>
      </c>
      <c r="T107" s="7" t="n">
        <f aca="false">IF(ISNUMBER(Data_Clean!V107),J107*Data_Clean!V107,0)</f>
        <v>41.723969</v>
      </c>
    </row>
    <row r="108" customFormat="false" ht="15" hidden="false" customHeight="false" outlineLevel="0" collapsed="false">
      <c r="A108" s="15" t="str">
        <f aca="false">Data_Clean!A108</f>
        <v>CX100104</v>
      </c>
      <c r="B108" s="14" t="n">
        <f aca="false">Data_Clean!G108*Assumptions!$B$5</f>
        <v>17.01575</v>
      </c>
      <c r="C108" s="14" t="n">
        <f aca="false">IF(Data_Clean!H108="",0,Data_Clean!H108)*Assumptions!$B$6</f>
        <v>25.24488</v>
      </c>
      <c r="D108" s="14" t="n">
        <f aca="false">Data_Clean!I108*Assumptions!$B$7</f>
        <v>0</v>
      </c>
      <c r="E108" s="14" t="n">
        <f aca="false">Data_Clean!J108*Assumptions!$B$8</f>
        <v>0</v>
      </c>
      <c r="F108" s="14" t="n">
        <f aca="false">Data_Clean!K108*Assumptions!$B$9</f>
        <v>0</v>
      </c>
      <c r="G108" s="14" t="n">
        <f aca="false">Data_Clean!L108*Assumptions!$B$10</f>
        <v>0</v>
      </c>
      <c r="H108" s="14" t="n">
        <f aca="false">IF(OR(Data_Clean!M108="",Data_Clean!N108=""),0,Data_Clean!M108*Data_Clean!N108/100)*Assumptions!$B$13*Assumptions!$B$11</f>
        <v>0</v>
      </c>
      <c r="I108" s="14" t="n">
        <f aca="false">Data_Clean!O108*4*Assumptions!$B$12</f>
        <v>0</v>
      </c>
      <c r="J108" s="14" t="n">
        <f aca="false">SUM(B108:I108)</f>
        <v>42.26063</v>
      </c>
      <c r="K108" s="16" t="n">
        <f aca="false">IF(Data_Clean!P108="","",Assumptions!$B$15*0.5^(Data_Clean!P108/Assumptions!$B$20))</f>
        <v>29.3147990530274</v>
      </c>
      <c r="L108" s="16" t="n">
        <f aca="false">Assumptions!$B$16*MIN(1,LN(1+Data_Clean!Q108)/LN(1+Assumptions!$B$21))</f>
        <v>11.2934465146257</v>
      </c>
      <c r="M108" s="16" t="n">
        <f aca="false">Assumptions!$B$17*(0.6*MIN(1,Data_Clean!R108/Assumptions!$B$22)+0.4*IF(Data_Clean!S108="",0,Data_Clean!S108))</f>
        <v>1.824</v>
      </c>
      <c r="N108" s="16" t="n">
        <f aca="false">Assumptions!$B$18*MIN(1,(Data_Clean!F108-1)/Assumptions!$B$23)</f>
        <v>10</v>
      </c>
      <c r="O108" s="16" t="n">
        <f aca="false">Assumptions!$B$19*(0.4*IF(Data_Clean!E108="",0,MIN(1,Data_Clean!E108/12/Assumptions!$B$24))+0.35*IF(Data_Clean!D108="Y",1,0)+0.25*(1-MIN(Data_Clean!T108,3)/3))/IF(Data_Clean!E108="",0.6,1)</f>
        <v>8.5</v>
      </c>
      <c r="P108" s="16" t="n">
        <f aca="false">SUM(K108:O108)/(Assumptions!$D$5-IF(K108="",Assumptions!$B$15,0))*100</f>
        <v>60.932245567653</v>
      </c>
      <c r="Q108" s="7" t="str">
        <f aca="false">IF(J108&gt;=Assumptions!$B$26,"High",IF(J108&gt;=Assumptions!$B$27,"Mid","Low"))</f>
        <v>Low</v>
      </c>
      <c r="R108" s="7" t="str">
        <f aca="false">IF(P108&gt;=Assumptions!$B$28,"High",IF(P108&gt;=Assumptions!$B$29,"Mid","Low"))</f>
        <v>Mid</v>
      </c>
      <c r="S108" s="7" t="str">
        <f aca="false">INDEX(Assumptions!$B$33:$B$41,MATCH(Q108&amp;"|"&amp;R108,Assumptions!$A$33:$A$41,0))</f>
        <v>Light Touch</v>
      </c>
      <c r="T108" s="7" t="n">
        <f aca="false">IF(ISNUMBER(Data_Clean!V108),J108*Data_Clean!V108,0)</f>
        <v>4.881102765</v>
      </c>
    </row>
    <row r="109" customFormat="false" ht="15" hidden="false" customHeight="false" outlineLevel="0" collapsed="false">
      <c r="A109" s="15" t="str">
        <f aca="false">Data_Clean!A109</f>
        <v>CX100105</v>
      </c>
      <c r="B109" s="14" t="n">
        <f aca="false">Data_Clean!G109*Assumptions!$B$5</f>
        <v>29.8525</v>
      </c>
      <c r="C109" s="14" t="n">
        <f aca="false">IF(Data_Clean!H109="",0,Data_Clean!H109)*Assumptions!$B$6</f>
        <v>62.05572</v>
      </c>
      <c r="D109" s="14" t="n">
        <f aca="false">Data_Clean!I109*Assumptions!$B$7</f>
        <v>119.2</v>
      </c>
      <c r="E109" s="14" t="n">
        <f aca="false">Data_Clean!J109*Assumptions!$B$8</f>
        <v>0</v>
      </c>
      <c r="F109" s="14" t="n">
        <f aca="false">Data_Clean!K109*Assumptions!$B$9</f>
        <v>0</v>
      </c>
      <c r="G109" s="14" t="n">
        <f aca="false">Data_Clean!L109*Assumptions!$B$10</f>
        <v>0</v>
      </c>
      <c r="H109" s="14" t="n">
        <f aca="false">IF(OR(Data_Clean!M109="",Data_Clean!N109=""),0,Data_Clean!M109*Data_Clean!N109/100)*Assumptions!$B$13*Assumptions!$B$11</f>
        <v>0</v>
      </c>
      <c r="I109" s="14" t="n">
        <f aca="false">Data_Clean!O109*4*Assumptions!$B$12</f>
        <v>0</v>
      </c>
      <c r="J109" s="14" t="n">
        <f aca="false">SUM(B109:I109)</f>
        <v>211.10822</v>
      </c>
      <c r="K109" s="16" t="n">
        <f aca="false">IF(Data_Clean!P109="","",Assumptions!$B$15*0.5^(Data_Clean!P109/Assumptions!$B$20))</f>
        <v>23.811015779523</v>
      </c>
      <c r="L109" s="16" t="n">
        <f aca="false">Assumptions!$B$16*MIN(1,LN(1+Data_Clean!Q109)/LN(1+Assumptions!$B$21))</f>
        <v>16.7870204191091</v>
      </c>
      <c r="M109" s="16" t="n">
        <f aca="false">Assumptions!$B$17*(0.6*MIN(1,Data_Clean!R109/Assumptions!$B$22)+0.4*IF(Data_Clean!S109="",0,Data_Clean!S109))</f>
        <v>1.272</v>
      </c>
      <c r="N109" s="16" t="n">
        <f aca="false">Assumptions!$B$18*MIN(1,(Data_Clean!F109-1)/Assumptions!$B$23)</f>
        <v>15</v>
      </c>
      <c r="O109" s="16" t="n">
        <f aca="false">Assumptions!$B$19*(0.4*IF(Data_Clean!E109="",0,MIN(1,Data_Clean!E109/12/Assumptions!$B$24))+0.35*IF(Data_Clean!D109="Y",1,0)+0.25*(1-MIN(Data_Clean!T109,3)/3))/IF(Data_Clean!E109="",0.6,1)</f>
        <v>11.35</v>
      </c>
      <c r="P109" s="16" t="n">
        <f aca="false">SUM(K109:O109)/(Assumptions!$D$5-IF(K109="",Assumptions!$B$15,0))*100</f>
        <v>68.2200361986321</v>
      </c>
      <c r="Q109" s="7" t="str">
        <f aca="false">IF(J109&gt;=Assumptions!$B$26,"High",IF(J109&gt;=Assumptions!$B$27,"Mid","Low"))</f>
        <v>Low</v>
      </c>
      <c r="R109" s="7" t="str">
        <f aca="false">IF(P109&gt;=Assumptions!$B$28,"High",IF(P109&gt;=Assumptions!$B$29,"Mid","Low"))</f>
        <v>Mid</v>
      </c>
      <c r="S109" s="7" t="str">
        <f aca="false">INDEX(Assumptions!$B$33:$B$41,MATCH(Q109&amp;"|"&amp;R109,Assumptions!$A$33:$A$41,0))</f>
        <v>Light Touch</v>
      </c>
      <c r="T109" s="7" t="n">
        <f aca="false">IF(ISNUMBER(Data_Clean!V109),J109*Data_Clean!V109,0)</f>
        <v>4.64438084</v>
      </c>
    </row>
    <row r="110" customFormat="false" ht="15" hidden="false" customHeight="false" outlineLevel="0" collapsed="false">
      <c r="A110" s="15" t="str">
        <f aca="false">Data_Clean!A110</f>
        <v>CX100106</v>
      </c>
      <c r="B110" s="14" t="n">
        <f aca="false">Data_Clean!G110*Assumptions!$B$5</f>
        <v>269.2025</v>
      </c>
      <c r="C110" s="14" t="n">
        <f aca="false">IF(Data_Clean!H110="",0,Data_Clean!H110)*Assumptions!$B$6</f>
        <v>0</v>
      </c>
      <c r="D110" s="14" t="n">
        <f aca="false">Data_Clean!I110*Assumptions!$B$7</f>
        <v>0</v>
      </c>
      <c r="E110" s="14" t="n">
        <f aca="false">Data_Clean!J110*Assumptions!$B$8</f>
        <v>0</v>
      </c>
      <c r="F110" s="14" t="n">
        <f aca="false">Data_Clean!K110*Assumptions!$B$9</f>
        <v>0</v>
      </c>
      <c r="G110" s="14" t="n">
        <f aca="false">Data_Clean!L110*Assumptions!$B$10</f>
        <v>0</v>
      </c>
      <c r="H110" s="14" t="n">
        <f aca="false">IF(OR(Data_Clean!M110="",Data_Clean!N110=""),0,Data_Clean!M110*Data_Clean!N110/100)*Assumptions!$B$13*Assumptions!$B$11</f>
        <v>0</v>
      </c>
      <c r="I110" s="14" t="n">
        <f aca="false">Data_Clean!O110*4*Assumptions!$B$12</f>
        <v>0</v>
      </c>
      <c r="J110" s="14" t="n">
        <f aca="false">SUM(B110:I110)</f>
        <v>269.2025</v>
      </c>
      <c r="K110" s="16" t="n">
        <f aca="false">IF(Data_Clean!P110="","",Assumptions!$B$15*0.5^(Data_Clean!P110/Assumptions!$B$20))</f>
        <v>29.3147990530274</v>
      </c>
      <c r="L110" s="16" t="n">
        <f aca="false">Assumptions!$B$16*MIN(1,LN(1+Data_Clean!Q110)/LN(1+Assumptions!$B$21))</f>
        <v>10.362865626271</v>
      </c>
      <c r="M110" s="16" t="n">
        <f aca="false">Assumptions!$B$17*(0.6*MIN(1,Data_Clean!R110/Assumptions!$B$22)+0.4*IF(Data_Clean!S110="",0,Data_Clean!S110))</f>
        <v>6.468</v>
      </c>
      <c r="N110" s="16" t="n">
        <f aca="false">Assumptions!$B$18*MIN(1,(Data_Clean!F110-1)/Assumptions!$B$23)</f>
        <v>0</v>
      </c>
      <c r="O110" s="16" t="n">
        <f aca="false">Assumptions!$B$19*(0.4*IF(Data_Clean!E110="",0,MIN(1,Data_Clean!E110/12/Assumptions!$B$24))+0.35*IF(Data_Clean!D110="Y",1,0)+0.25*(1-MIN(Data_Clean!T110,3)/3))/IF(Data_Clean!E110="",0.6,1)</f>
        <v>2.6</v>
      </c>
      <c r="P110" s="16" t="n">
        <f aca="false">SUM(K110:O110)/(Assumptions!$D$5-IF(K110="",Assumptions!$B$15,0))*100</f>
        <v>48.7456646792984</v>
      </c>
      <c r="Q110" s="7" t="str">
        <f aca="false">IF(J110&gt;=Assumptions!$B$26,"High",IF(J110&gt;=Assumptions!$B$27,"Mid","Low"))</f>
        <v>Low</v>
      </c>
      <c r="R110" s="7" t="str">
        <f aca="false">IF(P110&gt;=Assumptions!$B$28,"High",IF(P110&gt;=Assumptions!$B$29,"Mid","Low"))</f>
        <v>Low</v>
      </c>
      <c r="S110" s="7" t="str">
        <f aca="false">INDEX(Assumptions!$B$33:$B$41,MATCH(Q110&amp;"|"&amp;R110,Assumptions!$A$33:$A$41,0))</f>
        <v>Dormant &amp; Low Value</v>
      </c>
      <c r="T110" s="7" t="n">
        <f aca="false">IF(ISNUMBER(Data_Clean!V110),J110*Data_Clean!V110,0)</f>
        <v>110.803749</v>
      </c>
    </row>
    <row r="111" customFormat="false" ht="15" hidden="false" customHeight="false" outlineLevel="0" collapsed="false">
      <c r="A111" s="15" t="str">
        <f aca="false">Data_Clean!A111</f>
        <v>CX100107</v>
      </c>
      <c r="B111" s="14" t="n">
        <f aca="false">Data_Clean!G111*Assumptions!$B$5</f>
        <v>105.35825</v>
      </c>
      <c r="C111" s="14" t="n">
        <f aca="false">IF(Data_Clean!H111="",0,Data_Clean!H111)*Assumptions!$B$6</f>
        <v>47.45724</v>
      </c>
      <c r="D111" s="14" t="n">
        <f aca="false">Data_Clean!I111*Assumptions!$B$7</f>
        <v>0</v>
      </c>
      <c r="E111" s="14" t="n">
        <f aca="false">Data_Clean!J111*Assumptions!$B$8</f>
        <v>0</v>
      </c>
      <c r="F111" s="14" t="n">
        <f aca="false">Data_Clean!K111*Assumptions!$B$9</f>
        <v>0</v>
      </c>
      <c r="G111" s="14" t="n">
        <f aca="false">Data_Clean!L111*Assumptions!$B$10</f>
        <v>0</v>
      </c>
      <c r="H111" s="14" t="n">
        <f aca="false">IF(OR(Data_Clean!M111="",Data_Clean!N111=""),0,Data_Clean!M111*Data_Clean!N111/100)*Assumptions!$B$13*Assumptions!$B$11</f>
        <v>0</v>
      </c>
      <c r="I111" s="14" t="n">
        <f aca="false">Data_Clean!O111*4*Assumptions!$B$12</f>
        <v>0</v>
      </c>
      <c r="J111" s="14" t="n">
        <f aca="false">SUM(B111:I111)</f>
        <v>152.81549</v>
      </c>
      <c r="K111" s="16" t="n">
        <f aca="false">IF(Data_Clean!P111="","",Assumptions!$B$15*0.5^(Data_Clean!P111/Assumptions!$B$20))</f>
        <v>27.3516746567465</v>
      </c>
      <c r="L111" s="16" t="n">
        <f aca="false">Assumptions!$B$16*MIN(1,LN(1+Data_Clean!Q111)/LN(1+Assumptions!$B$21))</f>
        <v>12.6966447294858</v>
      </c>
      <c r="M111" s="16" t="n">
        <f aca="false">Assumptions!$B$17*(0.6*MIN(1,Data_Clean!R111/Assumptions!$B$22)+0.4*IF(Data_Clean!S111="",0,Data_Clean!S111))</f>
        <v>7.236</v>
      </c>
      <c r="N111" s="16" t="n">
        <f aca="false">Assumptions!$B$18*MIN(1,(Data_Clean!F111-1)/Assumptions!$B$23)</f>
        <v>5</v>
      </c>
      <c r="O111" s="16" t="n">
        <f aca="false">Assumptions!$B$19*(0.4*IF(Data_Clean!E111="",0,MIN(1,Data_Clean!E111/12/Assumptions!$B$24))+0.35*IF(Data_Clean!D111="Y",1,0)+0.25*(1-MIN(Data_Clean!T111,3)/3))/IF(Data_Clean!E111="",0.6,1)</f>
        <v>9.75</v>
      </c>
      <c r="P111" s="16" t="n">
        <f aca="false">SUM(K111:O111)/(Assumptions!$D$5-IF(K111="",Assumptions!$B$15,0))*100</f>
        <v>62.0343193862323</v>
      </c>
      <c r="Q111" s="7" t="str">
        <f aca="false">IF(J111&gt;=Assumptions!$B$26,"High",IF(J111&gt;=Assumptions!$B$27,"Mid","Low"))</f>
        <v>Low</v>
      </c>
      <c r="R111" s="7" t="str">
        <f aca="false">IF(P111&gt;=Assumptions!$B$28,"High",IF(P111&gt;=Assumptions!$B$29,"Mid","Low"))</f>
        <v>Mid</v>
      </c>
      <c r="S111" s="7" t="str">
        <f aca="false">INDEX(Assumptions!$B$33:$B$41,MATCH(Q111&amp;"|"&amp;R111,Assumptions!$A$33:$A$41,0))</f>
        <v>Light Touch</v>
      </c>
      <c r="T111" s="7" t="n">
        <f aca="false">IF(ISNUMBER(Data_Clean!V111),J111*Data_Clean!V111,0)</f>
        <v>11.262501613</v>
      </c>
    </row>
    <row r="112" customFormat="false" ht="15" hidden="false" customHeight="false" outlineLevel="0" collapsed="false">
      <c r="A112" s="15" t="str">
        <f aca="false">Data_Clean!A112</f>
        <v>CX100108</v>
      </c>
      <c r="B112" s="14" t="n">
        <f aca="false">Data_Clean!G112*Assumptions!$B$5</f>
        <v>146.82875</v>
      </c>
      <c r="C112" s="14" t="n">
        <f aca="false">IF(Data_Clean!H112="",0,Data_Clean!H112)*Assumptions!$B$6</f>
        <v>0</v>
      </c>
      <c r="D112" s="14" t="n">
        <f aca="false">Data_Clean!I112*Assumptions!$B$7</f>
        <v>0</v>
      </c>
      <c r="E112" s="14" t="n">
        <f aca="false">Data_Clean!J112*Assumptions!$B$8</f>
        <v>0</v>
      </c>
      <c r="F112" s="14" t="n">
        <f aca="false">Data_Clean!K112*Assumptions!$B$9</f>
        <v>0</v>
      </c>
      <c r="G112" s="14" t="n">
        <f aca="false">Data_Clean!L112*Assumptions!$B$10</f>
        <v>0</v>
      </c>
      <c r="H112" s="14" t="n">
        <f aca="false">IF(OR(Data_Clean!M112="",Data_Clean!N112=""),0,Data_Clean!M112*Data_Clean!N112/100)*Assumptions!$B$13*Assumptions!$B$11</f>
        <v>0</v>
      </c>
      <c r="I112" s="14" t="n">
        <f aca="false">Data_Clean!O112*4*Assumptions!$B$12</f>
        <v>0</v>
      </c>
      <c r="J112" s="14" t="n">
        <f aca="false">SUM(B112:I112)</f>
        <v>146.82875</v>
      </c>
      <c r="K112" s="16" t="n">
        <f aca="false">IF(Data_Clean!P112="","",Assumptions!$B$15*0.5^(Data_Clean!P112/Assumptions!$B$20))</f>
        <v>24.9371368842836</v>
      </c>
      <c r="L112" s="16" t="n">
        <f aca="false">Assumptions!$B$16*MIN(1,LN(1+Data_Clean!Q112)/LN(1+Assumptions!$B$21))</f>
        <v>12.8906482631789</v>
      </c>
      <c r="M112" s="16" t="n">
        <f aca="false">Assumptions!$B$17*(0.6*MIN(1,Data_Clean!R112/Assumptions!$B$22)+0.4*IF(Data_Clean!S112="",0,Data_Clean!S112))</f>
        <v>9.378</v>
      </c>
      <c r="N112" s="16" t="n">
        <f aca="false">Assumptions!$B$18*MIN(1,(Data_Clean!F112-1)/Assumptions!$B$23)</f>
        <v>0</v>
      </c>
      <c r="O112" s="16" t="n">
        <f aca="false">Assumptions!$B$19*(0.4*IF(Data_Clean!E112="",0,MIN(1,Data_Clean!E112/12/Assumptions!$B$24))+0.35*IF(Data_Clean!D112="Y",1,0)+0.25*(1-MIN(Data_Clean!T112,3)/3))/IF(Data_Clean!E112="",0.6,1)</f>
        <v>9.35</v>
      </c>
      <c r="P112" s="16" t="n">
        <f aca="false">SUM(K112:O112)/(Assumptions!$D$5-IF(K112="",Assumptions!$B$15,0))*100</f>
        <v>56.5557851474625</v>
      </c>
      <c r="Q112" s="7" t="str">
        <f aca="false">IF(J112&gt;=Assumptions!$B$26,"High",IF(J112&gt;=Assumptions!$B$27,"Mid","Low"))</f>
        <v>Low</v>
      </c>
      <c r="R112" s="7" t="str">
        <f aca="false">IF(P112&gt;=Assumptions!$B$28,"High",IF(P112&gt;=Assumptions!$B$29,"Mid","Low"))</f>
        <v>Mid</v>
      </c>
      <c r="S112" s="7" t="str">
        <f aca="false">INDEX(Assumptions!$B$33:$B$41,MATCH(Q112&amp;"|"&amp;R112,Assumptions!$A$33:$A$41,0))</f>
        <v>Light Touch</v>
      </c>
      <c r="T112" s="7" t="n">
        <f aca="false">IF(ISNUMBER(Data_Clean!V112),J112*Data_Clean!V112,0)</f>
        <v>12.0399575</v>
      </c>
    </row>
    <row r="113" customFormat="false" ht="15" hidden="false" customHeight="false" outlineLevel="0" collapsed="false">
      <c r="A113" s="15" t="str">
        <f aca="false">Data_Clean!A113</f>
        <v>CX100109</v>
      </c>
      <c r="B113" s="14" t="n">
        <f aca="false">Data_Clean!G113*Assumptions!$B$5</f>
        <v>25.675</v>
      </c>
      <c r="C113" s="14" t="n">
        <f aca="false">IF(Data_Clean!H113="",0,Data_Clean!H113)*Assumptions!$B$6</f>
        <v>29.4834</v>
      </c>
      <c r="D113" s="14" t="n">
        <f aca="false">Data_Clean!I113*Assumptions!$B$7</f>
        <v>0</v>
      </c>
      <c r="E113" s="14" t="n">
        <f aca="false">Data_Clean!J113*Assumptions!$B$8</f>
        <v>58.676025</v>
      </c>
      <c r="F113" s="14" t="n">
        <f aca="false">Data_Clean!K113*Assumptions!$B$9</f>
        <v>0</v>
      </c>
      <c r="G113" s="14" t="n">
        <f aca="false">Data_Clean!L113*Assumptions!$B$10</f>
        <v>997.2</v>
      </c>
      <c r="H113" s="14" t="n">
        <f aca="false">IF(OR(Data_Clean!M113="",Data_Clean!N113=""),0,Data_Clean!M113*Data_Clean!N113/100)*Assumptions!$B$13*Assumptions!$B$11</f>
        <v>0</v>
      </c>
      <c r="I113" s="14" t="n">
        <f aca="false">Data_Clean!O113*4*Assumptions!$B$12</f>
        <v>0</v>
      </c>
      <c r="J113" s="14" t="n">
        <f aca="false">SUM(B113:I113)</f>
        <v>1111.034425</v>
      </c>
      <c r="K113" s="16" t="n">
        <f aca="false">IF(Data_Clean!P113="","",Assumptions!$B$15*0.5^(Data_Clean!P113/Assumptions!$B$20))</f>
        <v>2.65165042944955</v>
      </c>
      <c r="L113" s="16" t="n">
        <f aca="false">Assumptions!$B$16*MIN(1,LN(1+Data_Clean!Q113)/LN(1+Assumptions!$B$21))</f>
        <v>0</v>
      </c>
      <c r="M113" s="16" t="n">
        <f aca="false">Assumptions!$B$17*(0.6*MIN(1,Data_Clean!R113/Assumptions!$B$22)+0.4*IF(Data_Clean!S113="",0,Data_Clean!S113))</f>
        <v>0</v>
      </c>
      <c r="N113" s="16" t="n">
        <f aca="false">Assumptions!$B$18*MIN(1,(Data_Clean!F113-1)/Assumptions!$B$23)</f>
        <v>15</v>
      </c>
      <c r="O113" s="16" t="n">
        <f aca="false">Assumptions!$B$19*(0.4*IF(Data_Clean!E113="",0,MIN(1,Data_Clean!E113/12/Assumptions!$B$24))+0.35*IF(Data_Clean!D113="Y",1,0)+0.25*(1-MIN(Data_Clean!T113,3)/3))/IF(Data_Clean!E113="",0.6,1)</f>
        <v>9.75</v>
      </c>
      <c r="P113" s="16" t="n">
        <f aca="false">SUM(K113:O113)/(Assumptions!$D$5-IF(K113="",Assumptions!$B$15,0))*100</f>
        <v>27.4016504294496</v>
      </c>
      <c r="Q113" s="7" t="str">
        <f aca="false">IF(J113&gt;=Assumptions!$B$26,"High",IF(J113&gt;=Assumptions!$B$27,"Mid","Low"))</f>
        <v>Mid</v>
      </c>
      <c r="R113" s="7" t="str">
        <f aca="false">IF(P113&gt;=Assumptions!$B$28,"High",IF(P113&gt;=Assumptions!$B$29,"Mid","Low"))</f>
        <v>Low</v>
      </c>
      <c r="S113" s="7" t="str">
        <f aca="false">INDEX(Assumptions!$B$33:$B$41,MATCH(Q113&amp;"|"&amp;R113,Assumptions!$A$33:$A$41,0))</f>
        <v>Light Touch</v>
      </c>
      <c r="T113" s="7" t="n">
        <f aca="false">IF(ISNUMBER(Data_Clean!V113),J113*Data_Clean!V113,0)</f>
        <v>234.9837808875</v>
      </c>
    </row>
    <row r="114" customFormat="false" ht="15" hidden="false" customHeight="false" outlineLevel="0" collapsed="false">
      <c r="A114" s="15" t="str">
        <f aca="false">Data_Clean!A114</f>
        <v>CX100110</v>
      </c>
      <c r="B114" s="14" t="n">
        <f aca="false">Data_Clean!G114*Assumptions!$B$5</f>
        <v>186.22775</v>
      </c>
      <c r="C114" s="14" t="n">
        <f aca="false">IF(Data_Clean!H114="",0,Data_Clean!H114)*Assumptions!$B$6</f>
        <v>605.75928</v>
      </c>
      <c r="D114" s="14" t="n">
        <f aca="false">Data_Clean!I114*Assumptions!$B$7</f>
        <v>0</v>
      </c>
      <c r="E114" s="14" t="n">
        <f aca="false">Data_Clean!J114*Assumptions!$B$8</f>
        <v>668.19075</v>
      </c>
      <c r="F114" s="14" t="n">
        <f aca="false">Data_Clean!K114*Assumptions!$B$9</f>
        <v>0</v>
      </c>
      <c r="G114" s="14" t="n">
        <f aca="false">Data_Clean!L114*Assumptions!$B$10</f>
        <v>0</v>
      </c>
      <c r="H114" s="14" t="n">
        <f aca="false">IF(OR(Data_Clean!M114="",Data_Clean!N114=""),0,Data_Clean!M114*Data_Clean!N114/100)*Assumptions!$B$13*Assumptions!$B$11</f>
        <v>0</v>
      </c>
      <c r="I114" s="14" t="n">
        <f aca="false">Data_Clean!O114*4*Assumptions!$B$12</f>
        <v>0</v>
      </c>
      <c r="J114" s="14" t="n">
        <f aca="false">SUM(B114:I114)</f>
        <v>1460.17778</v>
      </c>
      <c r="K114" s="16" t="n">
        <f aca="false">IF(Data_Clean!P114="","",Assumptions!$B$15*0.5^(Data_Clean!P114/Assumptions!$B$20))</f>
        <v>0.647771662484895</v>
      </c>
      <c r="L114" s="16" t="n">
        <f aca="false">Assumptions!$B$16*MIN(1,LN(1+Data_Clean!Q114)/LN(1+Assumptions!$B$21))</f>
        <v>0</v>
      </c>
      <c r="M114" s="16" t="n">
        <f aca="false">Assumptions!$B$17*(0.6*MIN(1,Data_Clean!R114/Assumptions!$B$22)+0.4*IF(Data_Clean!S114="",0,Data_Clean!S114))</f>
        <v>0</v>
      </c>
      <c r="N114" s="16" t="n">
        <f aca="false">Assumptions!$B$18*MIN(1,(Data_Clean!F114-1)/Assumptions!$B$23)</f>
        <v>10</v>
      </c>
      <c r="O114" s="16" t="n">
        <f aca="false">Assumptions!$B$19*(0.4*IF(Data_Clean!E114="",0,MIN(1,Data_Clean!E114/12/Assumptions!$B$24))+0.35*IF(Data_Clean!D114="Y",1,0)+0.25*(1-MIN(Data_Clean!T114,3)/3))/IF(Data_Clean!E114="",0.6,1)</f>
        <v>4.05</v>
      </c>
      <c r="P114" s="16" t="n">
        <f aca="false">SUM(K114:O114)/(Assumptions!$D$5-IF(K114="",Assumptions!$B$15,0))*100</f>
        <v>14.6977716624849</v>
      </c>
      <c r="Q114" s="7" t="str">
        <f aca="false">IF(J114&gt;=Assumptions!$B$26,"High",IF(J114&gt;=Assumptions!$B$27,"Mid","Low"))</f>
        <v>Mid</v>
      </c>
      <c r="R114" s="7" t="str">
        <f aca="false">IF(P114&gt;=Assumptions!$B$28,"High",IF(P114&gt;=Assumptions!$B$29,"Mid","Low"))</f>
        <v>Low</v>
      </c>
      <c r="S114" s="7" t="str">
        <f aca="false">INDEX(Assumptions!$B$33:$B$41,MATCH(Q114&amp;"|"&amp;R114,Assumptions!$A$33:$A$41,0))</f>
        <v>Light Touch</v>
      </c>
      <c r="T114" s="7" t="n">
        <f aca="false">IF(ISNUMBER(Data_Clean!V114),J114*Data_Clean!V114,0)</f>
        <v>604.805636476</v>
      </c>
    </row>
    <row r="115" customFormat="false" ht="15" hidden="false" customHeight="false" outlineLevel="0" collapsed="false">
      <c r="A115" s="15" t="str">
        <f aca="false">Data_Clean!A115</f>
        <v>CX100111</v>
      </c>
      <c r="B115" s="14" t="n">
        <f aca="false">Data_Clean!G115*Assumptions!$B$5</f>
        <v>48.81475</v>
      </c>
      <c r="C115" s="14" t="n">
        <f aca="false">IF(Data_Clean!H115="",0,Data_Clean!H115)*Assumptions!$B$6</f>
        <v>137.84604</v>
      </c>
      <c r="D115" s="14" t="n">
        <f aca="false">Data_Clean!I115*Assumptions!$B$7</f>
        <v>0</v>
      </c>
      <c r="E115" s="14" t="n">
        <f aca="false">Data_Clean!J115*Assumptions!$B$8</f>
        <v>0</v>
      </c>
      <c r="F115" s="14" t="n">
        <f aca="false">Data_Clean!K115*Assumptions!$B$9</f>
        <v>0</v>
      </c>
      <c r="G115" s="14" t="n">
        <f aca="false">Data_Clean!L115*Assumptions!$B$10</f>
        <v>0</v>
      </c>
      <c r="H115" s="14" t="n">
        <f aca="false">IF(OR(Data_Clean!M115="",Data_Clean!N115=""),0,Data_Clean!M115*Data_Clean!N115/100)*Assumptions!$B$13*Assumptions!$B$11</f>
        <v>0</v>
      </c>
      <c r="I115" s="14" t="n">
        <f aca="false">Data_Clean!O115*4*Assumptions!$B$12</f>
        <v>0</v>
      </c>
      <c r="J115" s="14" t="n">
        <f aca="false">SUM(B115:I115)</f>
        <v>186.66079</v>
      </c>
      <c r="K115" s="16" t="n">
        <f aca="false">IF(Data_Clean!P115="","",Assumptions!$B$15*0.5^(Data_Clean!P115/Assumptions!$B$20))</f>
        <v>28.6452481173125</v>
      </c>
      <c r="L115" s="16" t="n">
        <f aca="false">Assumptions!$B$16*MIN(1,LN(1+Data_Clean!Q115)/LN(1+Assumptions!$B$21))</f>
        <v>14.4532413158944</v>
      </c>
      <c r="M115" s="16" t="n">
        <f aca="false">Assumptions!$B$17*(0.6*MIN(1,Data_Clean!R115/Assumptions!$B$22)+0.4*IF(Data_Clean!S115="",0,Data_Clean!S115))</f>
        <v>13.74</v>
      </c>
      <c r="N115" s="16" t="n">
        <f aca="false">Assumptions!$B$18*MIN(1,(Data_Clean!F115-1)/Assumptions!$B$23)</f>
        <v>5</v>
      </c>
      <c r="O115" s="16" t="n">
        <f aca="false">Assumptions!$B$19*(0.4*IF(Data_Clean!E115="",0,MIN(1,Data_Clean!E115/12/Assumptions!$B$24))+0.35*IF(Data_Clean!D115="Y",1,0)+0.25*(1-MIN(Data_Clean!T115,3)/3))/IF(Data_Clean!E115="",0.6,1)</f>
        <v>9.75</v>
      </c>
      <c r="P115" s="16" t="n">
        <f aca="false">SUM(K115:O115)/(Assumptions!$D$5-IF(K115="",Assumptions!$B$15,0))*100</f>
        <v>71.5884894332069</v>
      </c>
      <c r="Q115" s="7" t="str">
        <f aca="false">IF(J115&gt;=Assumptions!$B$26,"High",IF(J115&gt;=Assumptions!$B$27,"Mid","Low"))</f>
        <v>Low</v>
      </c>
      <c r="R115" s="7" t="str">
        <f aca="false">IF(P115&gt;=Assumptions!$B$28,"High",IF(P115&gt;=Assumptions!$B$29,"Mid","Low"))</f>
        <v>High</v>
      </c>
      <c r="S115" s="7" t="str">
        <f aca="false">INDEX(Assumptions!$B$33:$B$41,MATCH(Q115&amp;"|"&amp;R115,Assumptions!$A$33:$A$41,0))</f>
        <v>Engaged Builders</v>
      </c>
      <c r="T115" s="7" t="n">
        <f aca="false">IF(ISNUMBER(Data_Clean!V115),J115*Data_Clean!V115,0)</f>
        <v>17.340787391</v>
      </c>
    </row>
    <row r="116" customFormat="false" ht="15" hidden="false" customHeight="false" outlineLevel="0" collapsed="false">
      <c r="A116" s="15" t="str">
        <f aca="false">Data_Clean!A116</f>
        <v>CX100112</v>
      </c>
      <c r="B116" s="14" t="n">
        <f aca="false">Data_Clean!G116*Assumptions!$B$5</f>
        <v>78.09725</v>
      </c>
      <c r="C116" s="14" t="n">
        <f aca="false">IF(Data_Clean!H116="",0,Data_Clean!H116)*Assumptions!$B$6</f>
        <v>427.28724</v>
      </c>
      <c r="D116" s="14" t="n">
        <f aca="false">Data_Clean!I116*Assumptions!$B$7</f>
        <v>0</v>
      </c>
      <c r="E116" s="14" t="n">
        <f aca="false">Data_Clean!J116*Assumptions!$B$8</f>
        <v>0</v>
      </c>
      <c r="F116" s="14" t="n">
        <f aca="false">Data_Clean!K116*Assumptions!$B$9</f>
        <v>3873.1</v>
      </c>
      <c r="G116" s="14" t="n">
        <f aca="false">Data_Clean!L116*Assumptions!$B$10</f>
        <v>0</v>
      </c>
      <c r="H116" s="14" t="n">
        <f aca="false">IF(OR(Data_Clean!M116="",Data_Clean!N116=""),0,Data_Clean!M116*Data_Clean!N116/100)*Assumptions!$B$13*Assumptions!$B$11</f>
        <v>0</v>
      </c>
      <c r="I116" s="14" t="n">
        <f aca="false">Data_Clean!O116*4*Assumptions!$B$12</f>
        <v>0</v>
      </c>
      <c r="J116" s="14" t="n">
        <f aca="false">SUM(B116:I116)</f>
        <v>4378.48449</v>
      </c>
      <c r="K116" s="16" t="n">
        <f aca="false">IF(Data_Clean!P116="","",Assumptions!$B$15*0.5^(Data_Clean!P116/Assumptions!$B$20))</f>
        <v>0.9375</v>
      </c>
      <c r="L116" s="16" t="n">
        <f aca="false">Assumptions!$B$16*MIN(1,LN(1+Data_Clean!Q116)/LN(1+Assumptions!$B$21))</f>
        <v>0</v>
      </c>
      <c r="M116" s="16" t="n">
        <f aca="false">Assumptions!$B$17*(0.6*MIN(1,Data_Clean!R116/Assumptions!$B$22)+0.4*IF(Data_Clean!S116="",0,Data_Clean!S116))</f>
        <v>0</v>
      </c>
      <c r="N116" s="16" t="n">
        <f aca="false">Assumptions!$B$18*MIN(1,(Data_Clean!F116-1)/Assumptions!$B$23)</f>
        <v>10</v>
      </c>
      <c r="O116" s="16" t="n">
        <f aca="false">Assumptions!$B$19*(0.4*IF(Data_Clean!E116="",0,MIN(1,Data_Clean!E116/12/Assumptions!$B$24))+0.35*IF(Data_Clean!D116="Y",1,0)+0.25*(1-MIN(Data_Clean!T116,3)/3))/IF(Data_Clean!E116="",0.6,1)</f>
        <v>9.4</v>
      </c>
      <c r="P116" s="16" t="n">
        <f aca="false">SUM(K116:O116)/(Assumptions!$D$5-IF(K116="",Assumptions!$B$15,0))*100</f>
        <v>20.3375</v>
      </c>
      <c r="Q116" s="7" t="str">
        <f aca="false">IF(J116&gt;=Assumptions!$B$26,"High",IF(J116&gt;=Assumptions!$B$27,"Mid","Low"))</f>
        <v>High</v>
      </c>
      <c r="R116" s="7" t="str">
        <f aca="false">IF(P116&gt;=Assumptions!$B$28,"High",IF(P116&gt;=Assumptions!$B$29,"Mid","Low"))</f>
        <v>Low</v>
      </c>
      <c r="S116" s="7" t="str">
        <f aca="false">INDEX(Assumptions!$B$33:$B$41,MATCH(Q116&amp;"|"&amp;R116,Assumptions!$A$33:$A$41,0))</f>
        <v>Affluent Drifters</v>
      </c>
      <c r="T116" s="7" t="n">
        <f aca="false">IF(ISNUMBER(Data_Clean!V116),J116*Data_Clean!V116,0)</f>
        <v>796.446328731</v>
      </c>
    </row>
    <row r="117" customFormat="false" ht="15" hidden="false" customHeight="false" outlineLevel="0" collapsed="false">
      <c r="A117" s="15" t="str">
        <f aca="false">Data_Clean!A117</f>
        <v>CX100113</v>
      </c>
      <c r="B117" s="14" t="n">
        <f aca="false">Data_Clean!G117*Assumptions!$B$5</f>
        <v>53.16675</v>
      </c>
      <c r="C117" s="14" t="n">
        <f aca="false">IF(Data_Clean!H117="",0,Data_Clean!H117)*Assumptions!$B$6</f>
        <v>0</v>
      </c>
      <c r="D117" s="14" t="n">
        <f aca="false">Data_Clean!I117*Assumptions!$B$7</f>
        <v>0</v>
      </c>
      <c r="E117" s="14" t="n">
        <f aca="false">Data_Clean!J117*Assumptions!$B$8</f>
        <v>0</v>
      </c>
      <c r="F117" s="14" t="n">
        <f aca="false">Data_Clean!K117*Assumptions!$B$9</f>
        <v>0</v>
      </c>
      <c r="G117" s="14" t="n">
        <f aca="false">Data_Clean!L117*Assumptions!$B$10</f>
        <v>0</v>
      </c>
      <c r="H117" s="14" t="n">
        <f aca="false">IF(OR(Data_Clean!M117="",Data_Clean!N117=""),0,Data_Clean!M117*Data_Clean!N117/100)*Assumptions!$B$13*Assumptions!$B$11</f>
        <v>237.402</v>
      </c>
      <c r="I117" s="14" t="n">
        <f aca="false">Data_Clean!O117*4*Assumptions!$B$12</f>
        <v>13.01232</v>
      </c>
      <c r="J117" s="14" t="n">
        <f aca="false">SUM(B117:I117)</f>
        <v>303.58107</v>
      </c>
      <c r="K117" s="16" t="n">
        <f aca="false">IF(Data_Clean!P117="","",Assumptions!$B$15*0.5^(Data_Clean!P117/Assumptions!$B$20))</f>
        <v>21.7090385616057</v>
      </c>
      <c r="L117" s="16" t="n">
        <f aca="false">Assumptions!$B$16*MIN(1,LN(1+Data_Clean!Q117)/LN(1+Assumptions!$B$21))</f>
        <v>14.7060656260474</v>
      </c>
      <c r="M117" s="16" t="n">
        <f aca="false">Assumptions!$B$17*(0.6*MIN(1,Data_Clean!R117/Assumptions!$B$22)+0.4*IF(Data_Clean!S117="",0,Data_Clean!S117))</f>
        <v>13.164</v>
      </c>
      <c r="N117" s="16" t="n">
        <f aca="false">Assumptions!$B$18*MIN(1,(Data_Clean!F117-1)/Assumptions!$B$23)</f>
        <v>5</v>
      </c>
      <c r="O117" s="16" t="n">
        <f aca="false">Assumptions!$B$19*(0.4*IF(Data_Clean!E117="",0,MIN(1,Data_Clean!E117/12/Assumptions!$B$24))+0.35*IF(Data_Clean!D117="Y",1,0)+0.25*(1-MIN(Data_Clean!T117,3)/3))/IF(Data_Clean!E117="",0.6,1)</f>
        <v>9.5</v>
      </c>
      <c r="P117" s="16" t="n">
        <f aca="false">SUM(K117:O117)/(Assumptions!$D$5-IF(K117="",Assumptions!$B$15,0))*100</f>
        <v>64.0791041876531</v>
      </c>
      <c r="Q117" s="7" t="str">
        <f aca="false">IF(J117&gt;=Assumptions!$B$26,"High",IF(J117&gt;=Assumptions!$B$27,"Mid","Low"))</f>
        <v>Low</v>
      </c>
      <c r="R117" s="7" t="str">
        <f aca="false">IF(P117&gt;=Assumptions!$B$28,"High",IF(P117&gt;=Assumptions!$B$29,"Mid","Low"))</f>
        <v>Mid</v>
      </c>
      <c r="S117" s="7" t="str">
        <f aca="false">INDEX(Assumptions!$B$33:$B$41,MATCH(Q117&amp;"|"&amp;R117,Assumptions!$A$33:$A$41,0))</f>
        <v>Light Touch</v>
      </c>
      <c r="T117" s="7" t="n">
        <f aca="false">IF(ISNUMBER(Data_Clean!V117),J117*Data_Clean!V117,0)</f>
        <v>14.177235969</v>
      </c>
    </row>
    <row r="118" customFormat="false" ht="15" hidden="false" customHeight="false" outlineLevel="0" collapsed="false">
      <c r="A118" s="15" t="str">
        <f aca="false">Data_Clean!A118</f>
        <v>CX100114</v>
      </c>
      <c r="B118" s="14" t="n">
        <f aca="false">Data_Clean!G118*Assumptions!$B$5</f>
        <v>32.90775</v>
      </c>
      <c r="C118" s="14" t="n">
        <f aca="false">IF(Data_Clean!H118="",0,Data_Clean!H118)*Assumptions!$B$6</f>
        <v>0</v>
      </c>
      <c r="D118" s="14" t="n">
        <f aca="false">Data_Clean!I118*Assumptions!$B$7</f>
        <v>0</v>
      </c>
      <c r="E118" s="14" t="n">
        <f aca="false">Data_Clean!J118*Assumptions!$B$8</f>
        <v>60.4236</v>
      </c>
      <c r="F118" s="14" t="n">
        <f aca="false">Data_Clean!K118*Assumptions!$B$9</f>
        <v>0</v>
      </c>
      <c r="G118" s="14" t="n">
        <f aca="false">Data_Clean!L118*Assumptions!$B$10</f>
        <v>0</v>
      </c>
      <c r="H118" s="14" t="n">
        <f aca="false">IF(OR(Data_Clean!M118="",Data_Clean!N118=""),0,Data_Clean!M118*Data_Clean!N118/100)*Assumptions!$B$13*Assumptions!$B$11</f>
        <v>0</v>
      </c>
      <c r="I118" s="14" t="n">
        <f aca="false">Data_Clean!O118*4*Assumptions!$B$12</f>
        <v>0</v>
      </c>
      <c r="J118" s="14" t="n">
        <f aca="false">SUM(B118:I118)</f>
        <v>93.33135</v>
      </c>
      <c r="K118" s="16" t="n">
        <f aca="false">IF(Data_Clean!P118="","",Assumptions!$B$15*0.5^(Data_Clean!P118/Assumptions!$B$20))</f>
        <v>11.367874248828</v>
      </c>
      <c r="L118" s="16" t="n">
        <f aca="false">Assumptions!$B$16*MIN(1,LN(1+Data_Clean!Q118)/LN(1+Assumptions!$B$21))</f>
        <v>8.11507562957249</v>
      </c>
      <c r="M118" s="16" t="n">
        <f aca="false">Assumptions!$B$17*(0.6*MIN(1,Data_Clean!R118/Assumptions!$B$22)+0.4*IF(Data_Clean!S118="",0,Data_Clean!S118))</f>
        <v>8.298</v>
      </c>
      <c r="N118" s="16" t="n">
        <f aca="false">Assumptions!$B$18*MIN(1,(Data_Clean!F118-1)/Assumptions!$B$23)</f>
        <v>5</v>
      </c>
      <c r="O118" s="16" t="n">
        <f aca="false">Assumptions!$B$19*(0.4*IF(Data_Clean!E118="",0,MIN(1,Data_Clean!E118/12/Assumptions!$B$24))+0.35*IF(Data_Clean!D118="Y",1,0)+0.25*(1-MIN(Data_Clean!T118,3)/3))/IF(Data_Clean!E118="",0.6,1)</f>
        <v>6</v>
      </c>
      <c r="P118" s="16" t="n">
        <f aca="false">SUM(K118:O118)/(Assumptions!$D$5-IF(K118="",Assumptions!$B$15,0))*100</f>
        <v>38.7809498784005</v>
      </c>
      <c r="Q118" s="7" t="str">
        <f aca="false">IF(J118&gt;=Assumptions!$B$26,"High",IF(J118&gt;=Assumptions!$B$27,"Mid","Low"))</f>
        <v>Low</v>
      </c>
      <c r="R118" s="7" t="str">
        <f aca="false">IF(P118&gt;=Assumptions!$B$28,"High",IF(P118&gt;=Assumptions!$B$29,"Mid","Low"))</f>
        <v>Low</v>
      </c>
      <c r="S118" s="7" t="str">
        <f aca="false">INDEX(Assumptions!$B$33:$B$41,MATCH(Q118&amp;"|"&amp;R118,Assumptions!$A$33:$A$41,0))</f>
        <v>Dormant &amp; Low Value</v>
      </c>
      <c r="T118" s="7" t="n">
        <f aca="false">IF(ISNUMBER(Data_Clean!V118),J118*Data_Clean!V118,0)</f>
        <v>16.59431403</v>
      </c>
    </row>
    <row r="119" customFormat="false" ht="15" hidden="false" customHeight="false" outlineLevel="0" collapsed="false">
      <c r="A119" s="15" t="str">
        <f aca="false">Data_Clean!A119</f>
        <v>CX100115</v>
      </c>
      <c r="B119" s="14" t="n">
        <f aca="false">Data_Clean!G119*Assumptions!$B$5</f>
        <v>168.984</v>
      </c>
      <c r="C119" s="14" t="n">
        <f aca="false">IF(Data_Clean!H119="",0,Data_Clean!H119)*Assumptions!$B$6</f>
        <v>622.593</v>
      </c>
      <c r="D119" s="14" t="n">
        <f aca="false">Data_Clean!I119*Assumptions!$B$7</f>
        <v>0</v>
      </c>
      <c r="E119" s="14" t="n">
        <f aca="false">Data_Clean!J119*Assumptions!$B$8</f>
        <v>1344.6852</v>
      </c>
      <c r="F119" s="14" t="n">
        <f aca="false">Data_Clean!K119*Assumptions!$B$9</f>
        <v>4274.6</v>
      </c>
      <c r="G119" s="14" t="n">
        <f aca="false">Data_Clean!L119*Assumptions!$B$10</f>
        <v>0</v>
      </c>
      <c r="H119" s="14" t="n">
        <f aca="false">IF(OR(Data_Clean!M119="",Data_Clean!N119=""),0,Data_Clean!M119*Data_Clean!N119/100)*Assumptions!$B$13*Assumptions!$B$11</f>
        <v>0</v>
      </c>
      <c r="I119" s="14" t="n">
        <f aca="false">Data_Clean!O119*4*Assumptions!$B$12</f>
        <v>0</v>
      </c>
      <c r="J119" s="14" t="n">
        <f aca="false">SUM(B119:I119)</f>
        <v>6410.8622</v>
      </c>
      <c r="K119" s="16" t="n">
        <f aca="false">IF(Data_Clean!P119="","",Assumptions!$B$15*0.5^(Data_Clean!P119/Assumptions!$B$20))</f>
        <v>26.7269615442102</v>
      </c>
      <c r="L119" s="16" t="n">
        <f aca="false">Assumptions!$B$16*MIN(1,LN(1+Data_Clean!Q119)/LN(1+Assumptions!$B$21))</f>
        <v>18.1688870073348</v>
      </c>
      <c r="M119" s="16" t="n">
        <f aca="false">Assumptions!$B$17*(0.6*MIN(1,Data_Clean!R119/Assumptions!$B$22)+0.4*IF(Data_Clean!S119="",0,Data_Clean!S119))</f>
        <v>4.494</v>
      </c>
      <c r="N119" s="16" t="n">
        <f aca="false">Assumptions!$B$18*MIN(1,(Data_Clean!F119-1)/Assumptions!$B$23)</f>
        <v>20</v>
      </c>
      <c r="O119" s="16" t="n">
        <f aca="false">Assumptions!$B$19*(0.4*IF(Data_Clean!E119="",0,MIN(1,Data_Clean!E119/12/Assumptions!$B$24))+0.35*IF(Data_Clean!D119="Y",1,0)+0.25*(1-MIN(Data_Clean!T119,3)/3))/IF(Data_Clean!E119="",0.6,1)</f>
        <v>15</v>
      </c>
      <c r="P119" s="16" t="n">
        <f aca="false">SUM(K119:O119)/(Assumptions!$D$5-IF(K119="",Assumptions!$B$15,0))*100</f>
        <v>84.389848551545</v>
      </c>
      <c r="Q119" s="7" t="str">
        <f aca="false">IF(J119&gt;=Assumptions!$B$26,"High",IF(J119&gt;=Assumptions!$B$27,"Mid","Low"))</f>
        <v>High</v>
      </c>
      <c r="R119" s="7" t="str">
        <f aca="false">IF(P119&gt;=Assumptions!$B$28,"High",IF(P119&gt;=Assumptions!$B$29,"Mid","Low"))</f>
        <v>High</v>
      </c>
      <c r="S119" s="7" t="str">
        <f aca="false">INDEX(Assumptions!$B$33:$B$41,MATCH(Q119&amp;"|"&amp;R119,Assumptions!$A$33:$A$41,0))</f>
        <v>Premier Advocates</v>
      </c>
      <c r="T119" s="7" t="n">
        <f aca="false">IF(ISNUMBER(Data_Clean!V119),J119*Data_Clean!V119,0)</f>
        <v>53.21015626</v>
      </c>
    </row>
    <row r="120" customFormat="false" ht="15" hidden="false" customHeight="false" outlineLevel="0" collapsed="false">
      <c r="A120" s="15" t="str">
        <f aca="false">Data_Clean!A120</f>
        <v>CX100116</v>
      </c>
      <c r="B120" s="14" t="n">
        <f aca="false">Data_Clean!G120*Assumptions!$B$5</f>
        <v>129.4565</v>
      </c>
      <c r="C120" s="14" t="n">
        <f aca="false">IF(Data_Clean!H120="",0,Data_Clean!H120)*Assumptions!$B$6</f>
        <v>402.45276</v>
      </c>
      <c r="D120" s="14" t="n">
        <f aca="false">Data_Clean!I120*Assumptions!$B$7</f>
        <v>0</v>
      </c>
      <c r="E120" s="14" t="n">
        <f aca="false">Data_Clean!J120*Assumptions!$B$8</f>
        <v>0</v>
      </c>
      <c r="F120" s="14" t="n">
        <f aca="false">Data_Clean!K120*Assumptions!$B$9</f>
        <v>0</v>
      </c>
      <c r="G120" s="14" t="n">
        <f aca="false">Data_Clean!L120*Assumptions!$B$10</f>
        <v>0</v>
      </c>
      <c r="H120" s="14" t="n">
        <f aca="false">IF(OR(Data_Clean!M120="",Data_Clean!N120=""),0,Data_Clean!M120*Data_Clean!N120/100)*Assumptions!$B$13*Assumptions!$B$11</f>
        <v>157.14</v>
      </c>
      <c r="I120" s="14" t="n">
        <f aca="false">Data_Clean!O120*4*Assumptions!$B$12</f>
        <v>67.61808</v>
      </c>
      <c r="J120" s="14" t="n">
        <f aca="false">SUM(B120:I120)</f>
        <v>756.66734</v>
      </c>
      <c r="K120" s="16" t="n">
        <f aca="false">IF(Data_Clean!P120="","",Assumptions!$B$15*0.5^(Data_Clean!P120/Assumptions!$B$20))</f>
        <v>28.6452481173125</v>
      </c>
      <c r="L120" s="16" t="n">
        <f aca="false">Assumptions!$B$16*MIN(1,LN(1+Data_Clean!Q120)/LN(1+Assumptions!$B$21))</f>
        <v>12.8906482631789</v>
      </c>
      <c r="M120" s="16" t="n">
        <f aca="false">Assumptions!$B$17*(0.6*MIN(1,Data_Clean!R120/Assumptions!$B$22)+0.4*IF(Data_Clean!S120="",0,Data_Clean!S120))</f>
        <v>9.756</v>
      </c>
      <c r="N120" s="16" t="n">
        <f aca="false">Assumptions!$B$18*MIN(1,(Data_Clean!F120-1)/Assumptions!$B$23)</f>
        <v>10</v>
      </c>
      <c r="O120" s="16" t="n">
        <f aca="false">Assumptions!$B$19*(0.4*IF(Data_Clean!E120="",0,MIN(1,Data_Clean!E120/12/Assumptions!$B$24))+0.35*IF(Data_Clean!D120="Y",1,0)+0.25*(1-MIN(Data_Clean!T120,3)/3))/IF(Data_Clean!E120="",0.6,1)</f>
        <v>3.95</v>
      </c>
      <c r="P120" s="16" t="n">
        <f aca="false">SUM(K120:O120)/(Assumptions!$D$5-IF(K120="",Assumptions!$B$15,0))*100</f>
        <v>65.2418963804914</v>
      </c>
      <c r="Q120" s="7" t="str">
        <f aca="false">IF(J120&gt;=Assumptions!$B$26,"High",IF(J120&gt;=Assumptions!$B$27,"Mid","Low"))</f>
        <v>Mid</v>
      </c>
      <c r="R120" s="7" t="str">
        <f aca="false">IF(P120&gt;=Assumptions!$B$28,"High",IF(P120&gt;=Assumptions!$B$29,"Mid","Low"))</f>
        <v>Mid</v>
      </c>
      <c r="S120" s="7" t="str">
        <f aca="false">INDEX(Assumptions!$B$33:$B$41,MATCH(Q120&amp;"|"&amp;R120,Assumptions!$A$33:$A$41,0))</f>
        <v>Established Core</v>
      </c>
      <c r="T120" s="7" t="n">
        <f aca="false">IF(ISNUMBER(Data_Clean!V120),J120*Data_Clean!V120,0)</f>
        <v>53.874714608</v>
      </c>
    </row>
    <row r="121" customFormat="false" ht="15" hidden="false" customHeight="false" outlineLevel="0" collapsed="false">
      <c r="A121" s="15" t="str">
        <f aca="false">Data_Clean!A121</f>
        <v>CX100117</v>
      </c>
      <c r="B121" s="14" t="n">
        <f aca="false">Data_Clean!G121*Assumptions!$B$5</f>
        <v>70.32575</v>
      </c>
      <c r="C121" s="14" t="n">
        <f aca="false">IF(Data_Clean!H121="",0,Data_Clean!H121)*Assumptions!$B$6</f>
        <v>0</v>
      </c>
      <c r="D121" s="14" t="n">
        <f aca="false">Data_Clean!I121*Assumptions!$B$7</f>
        <v>148</v>
      </c>
      <c r="E121" s="14" t="n">
        <f aca="false">Data_Clean!J121*Assumptions!$B$8</f>
        <v>0</v>
      </c>
      <c r="F121" s="14" t="n">
        <f aca="false">Data_Clean!K121*Assumptions!$B$9</f>
        <v>0</v>
      </c>
      <c r="G121" s="14" t="n">
        <f aca="false">Data_Clean!L121*Assumptions!$B$10</f>
        <v>0</v>
      </c>
      <c r="H121" s="14" t="n">
        <f aca="false">IF(OR(Data_Clean!M121="",Data_Clean!N121=""),0,Data_Clean!M121*Data_Clean!N121/100)*Assumptions!$B$13*Assumptions!$B$11</f>
        <v>122.04</v>
      </c>
      <c r="I121" s="14" t="n">
        <f aca="false">Data_Clean!O121*4*Assumptions!$B$12</f>
        <v>21.16224</v>
      </c>
      <c r="J121" s="14" t="n">
        <f aca="false">SUM(B121:I121)</f>
        <v>361.52799</v>
      </c>
      <c r="K121" s="16" t="n">
        <f aca="false">IF(Data_Clean!P121="","",Assumptions!$B$15*0.5^(Data_Clean!P121/Assumptions!$B$20))</f>
        <v>27.3516746567465</v>
      </c>
      <c r="L121" s="16" t="n">
        <f aca="false">Assumptions!$B$16*MIN(1,LN(1+Data_Clean!Q121)/LN(1+Assumptions!$B$21))</f>
        <v>18.2220128711786</v>
      </c>
      <c r="M121" s="16" t="n">
        <f aca="false">Assumptions!$B$17*(0.6*MIN(1,Data_Clean!R121/Assumptions!$B$22)+0.4*IF(Data_Clean!S121="",0,Data_Clean!S121))</f>
        <v>13.242</v>
      </c>
      <c r="N121" s="16" t="n">
        <f aca="false">Assumptions!$B$18*MIN(1,(Data_Clean!F121-1)/Assumptions!$B$23)</f>
        <v>15</v>
      </c>
      <c r="O121" s="16" t="n">
        <f aca="false">Assumptions!$B$19*(0.4*IF(Data_Clean!E121="",0,MIN(1,Data_Clean!E121/12/Assumptions!$B$24))+0.35*IF(Data_Clean!D121="Y",1,0)+0.25*(1-MIN(Data_Clean!T121,3)/3))/IF(Data_Clean!E121="",0.6,1)</f>
        <v>12</v>
      </c>
      <c r="P121" s="16" t="n">
        <f aca="false">SUM(K121:O121)/(Assumptions!$D$5-IF(K121="",Assumptions!$B$15,0))*100</f>
        <v>85.8156875279251</v>
      </c>
      <c r="Q121" s="7" t="str">
        <f aca="false">IF(J121&gt;=Assumptions!$B$26,"High",IF(J121&gt;=Assumptions!$B$27,"Mid","Low"))</f>
        <v>Low</v>
      </c>
      <c r="R121" s="7" t="str">
        <f aca="false">IF(P121&gt;=Assumptions!$B$28,"High",IF(P121&gt;=Assumptions!$B$29,"Mid","Low"))</f>
        <v>High</v>
      </c>
      <c r="S121" s="7" t="str">
        <f aca="false">INDEX(Assumptions!$B$33:$B$41,MATCH(Q121&amp;"|"&amp;R121,Assumptions!$A$33:$A$41,0))</f>
        <v>Engaged Builders</v>
      </c>
      <c r="T121" s="7" t="n">
        <f aca="false">IF(ISNUMBER(Data_Clean!V121),J121*Data_Clean!V121,0)</f>
        <v>4.374488679</v>
      </c>
    </row>
    <row r="122" customFormat="false" ht="15" hidden="false" customHeight="false" outlineLevel="0" collapsed="false">
      <c r="A122" s="15" t="str">
        <f aca="false">Data_Clean!A122</f>
        <v>CX100118</v>
      </c>
      <c r="B122" s="14" t="n">
        <f aca="false">Data_Clean!G122*Assumptions!$B$5</f>
        <v>234.41875</v>
      </c>
      <c r="C122" s="14" t="n">
        <f aca="false">IF(Data_Clean!H122="",0,Data_Clean!H122)*Assumptions!$B$6</f>
        <v>1414.57152</v>
      </c>
      <c r="D122" s="14" t="n">
        <f aca="false">Data_Clean!I122*Assumptions!$B$7</f>
        <v>0</v>
      </c>
      <c r="E122" s="14" t="n">
        <f aca="false">Data_Clean!J122*Assumptions!$B$8</f>
        <v>1244.466975</v>
      </c>
      <c r="F122" s="14" t="n">
        <f aca="false">Data_Clean!K122*Assumptions!$B$9</f>
        <v>3462.8</v>
      </c>
      <c r="G122" s="14" t="n">
        <f aca="false">Data_Clean!L122*Assumptions!$B$10</f>
        <v>0</v>
      </c>
      <c r="H122" s="14" t="n">
        <f aca="false">IF(OR(Data_Clean!M122="",Data_Clean!N122=""),0,Data_Clean!M122*Data_Clean!N122/100)*Assumptions!$B$13*Assumptions!$B$11</f>
        <v>147.6</v>
      </c>
      <c r="I122" s="14" t="n">
        <f aca="false">Data_Clean!O122*4*Assumptions!$B$12</f>
        <v>109.16352</v>
      </c>
      <c r="J122" s="14" t="n">
        <f aca="false">SUM(B122:I122)</f>
        <v>6613.020765</v>
      </c>
      <c r="K122" s="16" t="n">
        <f aca="false">IF(Data_Clean!P122="","",Assumptions!$B$15*0.5^(Data_Clean!P122/Assumptions!$B$20))</f>
        <v>23.267171427506</v>
      </c>
      <c r="L122" s="16" t="n">
        <f aca="false">Assumptions!$B$16*MIN(1,LN(1+Data_Clean!Q122)/LN(1+Assumptions!$B$21))</f>
        <v>14.9444347261843</v>
      </c>
      <c r="M122" s="16" t="n">
        <f aca="false">Assumptions!$B$17*(0.6*MIN(1,Data_Clean!R122/Assumptions!$B$22)+0.4*IF(Data_Clean!S122="",0,Data_Clean!S122))</f>
        <v>8.154</v>
      </c>
      <c r="N122" s="16" t="n">
        <f aca="false">Assumptions!$B$18*MIN(1,(Data_Clean!F122-1)/Assumptions!$B$23)</f>
        <v>20</v>
      </c>
      <c r="O122" s="16" t="n">
        <f aca="false">Assumptions!$B$19*(0.4*IF(Data_Clean!E122="",0,MIN(1,Data_Clean!E122/12/Assumptions!$B$24))+0.35*IF(Data_Clean!D122="Y",1,0)+0.25*(1-MIN(Data_Clean!T122,3)/3))/IF(Data_Clean!E122="",0.6,1)</f>
        <v>12.5</v>
      </c>
      <c r="P122" s="16" t="n">
        <f aca="false">SUM(K122:O122)/(Assumptions!$D$5-IF(K122="",Assumptions!$B$15,0))*100</f>
        <v>78.8656061536903</v>
      </c>
      <c r="Q122" s="7" t="str">
        <f aca="false">IF(J122&gt;=Assumptions!$B$26,"High",IF(J122&gt;=Assumptions!$B$27,"Mid","Low"))</f>
        <v>High</v>
      </c>
      <c r="R122" s="7" t="str">
        <f aca="false">IF(P122&gt;=Assumptions!$B$28,"High",IF(P122&gt;=Assumptions!$B$29,"Mid","Low"))</f>
        <v>High</v>
      </c>
      <c r="S122" s="7" t="str">
        <f aca="false">INDEX(Assumptions!$B$33:$B$41,MATCH(Q122&amp;"|"&amp;R122,Assumptions!$A$33:$A$41,0))</f>
        <v>Premier Advocates</v>
      </c>
      <c r="T122" s="7" t="n">
        <f aca="false">IF(ISNUMBER(Data_Clean!V122),J122*Data_Clean!V122,0)</f>
        <v>234.100935081</v>
      </c>
    </row>
    <row r="123" customFormat="false" ht="15" hidden="false" customHeight="false" outlineLevel="0" collapsed="false">
      <c r="A123" s="15" t="str">
        <f aca="false">Data_Clean!A123</f>
        <v>CX100119</v>
      </c>
      <c r="B123" s="14" t="n">
        <f aca="false">Data_Clean!G123*Assumptions!$B$5</f>
        <v>155.5585</v>
      </c>
      <c r="C123" s="14" t="n">
        <f aca="false">IF(Data_Clean!H123="",0,Data_Clean!H123)*Assumptions!$B$6</f>
        <v>0</v>
      </c>
      <c r="D123" s="14" t="n">
        <f aca="false">Data_Clean!I123*Assumptions!$B$7</f>
        <v>497.6</v>
      </c>
      <c r="E123" s="14" t="n">
        <f aca="false">Data_Clean!J123*Assumptions!$B$8</f>
        <v>0</v>
      </c>
      <c r="F123" s="14" t="n">
        <f aca="false">Data_Clean!K123*Assumptions!$B$9</f>
        <v>0</v>
      </c>
      <c r="G123" s="14" t="n">
        <f aca="false">Data_Clean!L123*Assumptions!$B$10</f>
        <v>884.25</v>
      </c>
      <c r="H123" s="14" t="n">
        <f aca="false">IF(OR(Data_Clean!M123="",Data_Clean!N123=""),0,Data_Clean!M123*Data_Clean!N123/100)*Assumptions!$B$13*Assumptions!$B$11</f>
        <v>0</v>
      </c>
      <c r="I123" s="14" t="n">
        <f aca="false">Data_Clean!O123*4*Assumptions!$B$12</f>
        <v>0</v>
      </c>
      <c r="J123" s="14" t="n">
        <f aca="false">SUM(B123:I123)</f>
        <v>1537.4085</v>
      </c>
      <c r="K123" s="16" t="n">
        <f aca="false">IF(Data_Clean!P123="","",Assumptions!$B$15*0.5^(Data_Clean!P123/Assumptions!$B$20))</f>
        <v>24.3675718906871</v>
      </c>
      <c r="L123" s="16" t="n">
        <f aca="false">Assumptions!$B$16*MIN(1,LN(1+Data_Clean!Q123)/LN(1+Assumptions!$B$21))</f>
        <v>11.5625930527155</v>
      </c>
      <c r="M123" s="16" t="n">
        <f aca="false">Assumptions!$B$17*(0.6*MIN(1,Data_Clean!R123/Assumptions!$B$22)+0.4*IF(Data_Clean!S123="",0,Data_Clean!S123))</f>
        <v>6.486</v>
      </c>
      <c r="N123" s="16" t="n">
        <f aca="false">Assumptions!$B$18*MIN(1,(Data_Clean!F123-1)/Assumptions!$B$23)</f>
        <v>15</v>
      </c>
      <c r="O123" s="16" t="n">
        <f aca="false">Assumptions!$B$19*(0.4*IF(Data_Clean!E123="",0,MIN(1,Data_Clean!E123/12/Assumptions!$B$24))+0.35*IF(Data_Clean!D123="Y",1,0)+0.25*(1-MIN(Data_Clean!T123,3)/3))/IF(Data_Clean!E123="",0.6,1)</f>
        <v>9.75</v>
      </c>
      <c r="P123" s="16" t="n">
        <f aca="false">SUM(K123:O123)/(Assumptions!$D$5-IF(K123="",Assumptions!$B$15,0))*100</f>
        <v>67.1661649434026</v>
      </c>
      <c r="Q123" s="7" t="str">
        <f aca="false">IF(J123&gt;=Assumptions!$B$26,"High",IF(J123&gt;=Assumptions!$B$27,"Mid","Low"))</f>
        <v>High</v>
      </c>
      <c r="R123" s="7" t="str">
        <f aca="false">IF(P123&gt;=Assumptions!$B$28,"High",IF(P123&gt;=Assumptions!$B$29,"Mid","Low"))</f>
        <v>Mid</v>
      </c>
      <c r="S123" s="7" t="str">
        <f aca="false">INDEX(Assumptions!$B$33:$B$41,MATCH(Q123&amp;"|"&amp;R123,Assumptions!$A$33:$A$41,0))</f>
        <v>Established Core</v>
      </c>
      <c r="T123" s="7" t="n">
        <f aca="false">IF(ISNUMBER(Data_Clean!V123),J123*Data_Clean!V123,0)</f>
        <v>97.4716989</v>
      </c>
    </row>
    <row r="124" customFormat="false" ht="15" hidden="false" customHeight="false" outlineLevel="0" collapsed="false">
      <c r="A124" s="15" t="str">
        <f aca="false">Data_Clean!A124</f>
        <v>CX100120</v>
      </c>
      <c r="B124" s="14" t="n">
        <f aca="false">Data_Clean!G124*Assumptions!$B$5</f>
        <v>101.433</v>
      </c>
      <c r="C124" s="14" t="n">
        <f aca="false">IF(Data_Clean!H124="",0,Data_Clean!H124)*Assumptions!$B$6</f>
        <v>294.40956</v>
      </c>
      <c r="D124" s="14" t="n">
        <f aca="false">Data_Clean!I124*Assumptions!$B$7</f>
        <v>0</v>
      </c>
      <c r="E124" s="14" t="n">
        <f aca="false">Data_Clean!J124*Assumptions!$B$8</f>
        <v>0</v>
      </c>
      <c r="F124" s="14" t="n">
        <f aca="false">Data_Clean!K124*Assumptions!$B$9</f>
        <v>1316.7</v>
      </c>
      <c r="G124" s="14" t="n">
        <f aca="false">Data_Clean!L124*Assumptions!$B$10</f>
        <v>598.5</v>
      </c>
      <c r="H124" s="14" t="n">
        <f aca="false">IF(OR(Data_Clean!M124="",Data_Clean!N124=""),0,Data_Clean!M124*Data_Clean!N124/100)*Assumptions!$B$13*Assumptions!$B$11</f>
        <v>247.752</v>
      </c>
      <c r="I124" s="14" t="n">
        <f aca="false">Data_Clean!O124*4*Assumptions!$B$12</f>
        <v>21.83424</v>
      </c>
      <c r="J124" s="14" t="n">
        <f aca="false">SUM(B124:I124)</f>
        <v>2580.6288</v>
      </c>
      <c r="K124" s="16" t="n">
        <f aca="false">IF(Data_Clean!P124="","",Assumptions!$B$15*0.5^(Data_Clean!P124/Assumptions!$B$20))</f>
        <v>29.3147990530274</v>
      </c>
      <c r="L124" s="16" t="n">
        <f aca="false">Assumptions!$B$16*MIN(1,LN(1+Data_Clean!Q124)/LN(1+Assumptions!$B$21))</f>
        <v>15.7812965263578</v>
      </c>
      <c r="M124" s="16" t="n">
        <f aca="false">Assumptions!$B$17*(0.6*MIN(1,Data_Clean!R124/Assumptions!$B$22)+0.4*IF(Data_Clean!S124="",0,Data_Clean!S124))</f>
        <v>10.122</v>
      </c>
      <c r="N124" s="16" t="n">
        <f aca="false">Assumptions!$B$18*MIN(1,(Data_Clean!F124-1)/Assumptions!$B$23)</f>
        <v>20</v>
      </c>
      <c r="O124" s="16" t="n">
        <f aca="false">Assumptions!$B$19*(0.4*IF(Data_Clean!E124="",0,MIN(1,Data_Clean!E124/12/Assumptions!$B$24))+0.35*IF(Data_Clean!D124="Y",1,0)+0.25*(1-MIN(Data_Clean!T124,3)/3))/IF(Data_Clean!E124="",0.6,1)</f>
        <v>13.05</v>
      </c>
      <c r="P124" s="16" t="n">
        <f aca="false">SUM(K124:O124)/(Assumptions!$D$5-IF(K124="",Assumptions!$B$15,0))*100</f>
        <v>88.2680955793851</v>
      </c>
      <c r="Q124" s="7" t="str">
        <f aca="false">IF(J124&gt;=Assumptions!$B$26,"High",IF(J124&gt;=Assumptions!$B$27,"Mid","Low"))</f>
        <v>High</v>
      </c>
      <c r="R124" s="7" t="str">
        <f aca="false">IF(P124&gt;=Assumptions!$B$28,"High",IF(P124&gt;=Assumptions!$B$29,"Mid","Low"))</f>
        <v>High</v>
      </c>
      <c r="S124" s="7" t="str">
        <f aca="false">INDEX(Assumptions!$B$33:$B$41,MATCH(Q124&amp;"|"&amp;R124,Assumptions!$A$33:$A$41,0))</f>
        <v>Premier Advocates</v>
      </c>
      <c r="T124" s="7" t="n">
        <f aca="false">IF(ISNUMBER(Data_Clean!V124),J124*Data_Clean!V124,0)</f>
        <v>58.58027376</v>
      </c>
    </row>
    <row r="125" customFormat="false" ht="15" hidden="false" customHeight="false" outlineLevel="0" collapsed="false">
      <c r="A125" s="15" t="str">
        <f aca="false">Data_Clean!A125</f>
        <v>CX100121</v>
      </c>
      <c r="B125" s="14" t="n">
        <f aca="false">Data_Clean!G125*Assumptions!$B$5</f>
        <v>238.56975</v>
      </c>
      <c r="C125" s="14" t="n">
        <f aca="false">IF(Data_Clean!H125="",0,Data_Clean!H125)*Assumptions!$B$6</f>
        <v>0</v>
      </c>
      <c r="D125" s="14" t="n">
        <f aca="false">Data_Clean!I125*Assumptions!$B$7</f>
        <v>0</v>
      </c>
      <c r="E125" s="14" t="n">
        <f aca="false">Data_Clean!J125*Assumptions!$B$8</f>
        <v>0</v>
      </c>
      <c r="F125" s="14" t="n">
        <f aca="false">Data_Clean!K125*Assumptions!$B$9</f>
        <v>0</v>
      </c>
      <c r="G125" s="14" t="n">
        <f aca="false">Data_Clean!L125*Assumptions!$B$10</f>
        <v>0</v>
      </c>
      <c r="H125" s="14" t="n">
        <f aca="false">IF(OR(Data_Clean!M125="",Data_Clean!N125=""),0,Data_Clean!M125*Data_Clean!N125/100)*Assumptions!$B$13*Assumptions!$B$11</f>
        <v>205.128</v>
      </c>
      <c r="I125" s="14" t="n">
        <f aca="false">Data_Clean!O125*4*Assumptions!$B$12</f>
        <v>25.02672</v>
      </c>
      <c r="J125" s="14" t="n">
        <f aca="false">SUM(B125:I125)</f>
        <v>468.72447</v>
      </c>
      <c r="K125" s="16" t="n">
        <f aca="false">IF(Data_Clean!P125="","",Assumptions!$B$15*0.5^(Data_Clean!P125/Assumptions!$B$20))</f>
        <v>26.7269615442102</v>
      </c>
      <c r="L125" s="16" t="n">
        <f aca="false">Assumptions!$B$16*MIN(1,LN(1+Data_Clean!Q125)/LN(1+Assumptions!$B$21))</f>
        <v>13.8963721559302</v>
      </c>
      <c r="M125" s="16" t="n">
        <f aca="false">Assumptions!$B$17*(0.6*MIN(1,Data_Clean!R125/Assumptions!$B$22)+0.4*IF(Data_Clean!S125="",0,Data_Clean!S125))</f>
        <v>2.394</v>
      </c>
      <c r="N125" s="16" t="n">
        <f aca="false">Assumptions!$B$18*MIN(1,(Data_Clean!F125-1)/Assumptions!$B$23)</f>
        <v>5</v>
      </c>
      <c r="O125" s="16" t="n">
        <f aca="false">Assumptions!$B$19*(0.4*IF(Data_Clean!E125="",0,MIN(1,Data_Clean!E125/12/Assumptions!$B$24))+0.35*IF(Data_Clean!D125="Y",1,0)+0.25*(1-MIN(Data_Clean!T125,3)/3))/IF(Data_Clean!E125="",0.6,1)</f>
        <v>15</v>
      </c>
      <c r="P125" s="16" t="n">
        <f aca="false">SUM(K125:O125)/(Assumptions!$D$5-IF(K125="",Assumptions!$B$15,0))*100</f>
        <v>63.0173337001404</v>
      </c>
      <c r="Q125" s="7" t="str">
        <f aca="false">IF(J125&gt;=Assumptions!$B$26,"High",IF(J125&gt;=Assumptions!$B$27,"Mid","Low"))</f>
        <v>Mid</v>
      </c>
      <c r="R125" s="7" t="str">
        <f aca="false">IF(P125&gt;=Assumptions!$B$28,"High",IF(P125&gt;=Assumptions!$B$29,"Mid","Low"))</f>
        <v>Mid</v>
      </c>
      <c r="S125" s="7" t="str">
        <f aca="false">INDEX(Assumptions!$B$33:$B$41,MATCH(Q125&amp;"|"&amp;R125,Assumptions!$A$33:$A$41,0))</f>
        <v>Established Core</v>
      </c>
      <c r="T125" s="7" t="n">
        <f aca="false">IF(ISNUMBER(Data_Clean!V125),J125*Data_Clean!V125,0)</f>
        <v>18.233381883</v>
      </c>
    </row>
    <row r="126" customFormat="false" ht="15" hidden="false" customHeight="false" outlineLevel="0" collapsed="false">
      <c r="A126" s="15" t="str">
        <f aca="false">Data_Clean!A126</f>
        <v>CX100122</v>
      </c>
      <c r="B126" s="14" t="n">
        <f aca="false">Data_Clean!G126*Assumptions!$B$5</f>
        <v>142.6975</v>
      </c>
      <c r="C126" s="14" t="n">
        <f aca="false">IF(Data_Clean!H126="",0,Data_Clean!H126)*Assumptions!$B$6</f>
        <v>491.56044</v>
      </c>
      <c r="D126" s="14" t="n">
        <f aca="false">Data_Clean!I126*Assumptions!$B$7</f>
        <v>0</v>
      </c>
      <c r="E126" s="14" t="n">
        <f aca="false">Data_Clean!J126*Assumptions!$B$8</f>
        <v>0</v>
      </c>
      <c r="F126" s="14" t="n">
        <f aca="false">Data_Clean!K126*Assumptions!$B$9</f>
        <v>0</v>
      </c>
      <c r="G126" s="14" t="n">
        <f aca="false">Data_Clean!L126*Assumptions!$B$10</f>
        <v>0</v>
      </c>
      <c r="H126" s="14" t="n">
        <f aca="false">IF(OR(Data_Clean!M126="",Data_Clean!N126=""),0,Data_Clean!M126*Data_Clean!N126/100)*Assumptions!$B$13*Assumptions!$B$11</f>
        <v>284.76</v>
      </c>
      <c r="I126" s="14" t="n">
        <f aca="false">Data_Clean!O126*4*Assumptions!$B$12</f>
        <v>1.1448</v>
      </c>
      <c r="J126" s="14" t="n">
        <f aca="false">SUM(B126:I126)</f>
        <v>920.16274</v>
      </c>
      <c r="K126" s="16" t="n">
        <f aca="false">IF(Data_Clean!P126="","",Assumptions!$B$15*0.5^(Data_Clean!P126/Assumptions!$B$20))</f>
        <v>4.20923268116015</v>
      </c>
      <c r="L126" s="16" t="n">
        <f aca="false">Assumptions!$B$16*MIN(1,LN(1+Data_Clean!Q126)/LN(1+Assumptions!$B$21))</f>
        <v>4.58156909991326</v>
      </c>
      <c r="M126" s="16" t="n">
        <f aca="false">Assumptions!$B$17*(0.6*MIN(1,Data_Clean!R126/Assumptions!$B$22)+0.4*IF(Data_Clean!S126="",0,Data_Clean!S126))</f>
        <v>10.482</v>
      </c>
      <c r="N126" s="16" t="n">
        <f aca="false">Assumptions!$B$18*MIN(1,(Data_Clean!F126-1)/Assumptions!$B$23)</f>
        <v>10</v>
      </c>
      <c r="O126" s="16" t="n">
        <f aca="false">Assumptions!$B$19*(0.4*IF(Data_Clean!E126="",0,MIN(1,Data_Clean!E126/12/Assumptions!$B$24))+0.35*IF(Data_Clean!D126="Y",1,0)+0.25*(1-MIN(Data_Clean!T126,3)/3))/IF(Data_Clean!E126="",0.6,1)</f>
        <v>5.2</v>
      </c>
      <c r="P126" s="16" t="n">
        <f aca="false">SUM(K126:O126)/(Assumptions!$D$5-IF(K126="",Assumptions!$B$15,0))*100</f>
        <v>34.4728017810734</v>
      </c>
      <c r="Q126" s="7" t="str">
        <f aca="false">IF(J126&gt;=Assumptions!$B$26,"High",IF(J126&gt;=Assumptions!$B$27,"Mid","Low"))</f>
        <v>Mid</v>
      </c>
      <c r="R126" s="7" t="str">
        <f aca="false">IF(P126&gt;=Assumptions!$B$28,"High",IF(P126&gt;=Assumptions!$B$29,"Mid","Low"))</f>
        <v>Low</v>
      </c>
      <c r="S126" s="7" t="str">
        <f aca="false">INDEX(Assumptions!$B$33:$B$41,MATCH(Q126&amp;"|"&amp;R126,Assumptions!$A$33:$A$41,0))</f>
        <v>Light Touch</v>
      </c>
      <c r="T126" s="7" t="n">
        <f aca="false">IF(ISNUMBER(Data_Clean!V126),J126*Data_Clean!V126,0)</f>
        <v>225.163822478</v>
      </c>
    </row>
    <row r="127" customFormat="false" ht="15" hidden="false" customHeight="false" outlineLevel="0" collapsed="false">
      <c r="A127" s="15" t="str">
        <f aca="false">Data_Clean!A127</f>
        <v>CX100123</v>
      </c>
      <c r="B127" s="14" t="n">
        <f aca="false">Data_Clean!G127*Assumptions!$B$5</f>
        <v>175.87375</v>
      </c>
      <c r="C127" s="14" t="n">
        <f aca="false">IF(Data_Clean!H127="",0,Data_Clean!H127)*Assumptions!$B$6</f>
        <v>2463.15516</v>
      </c>
      <c r="D127" s="14" t="n">
        <f aca="false">Data_Clean!I127*Assumptions!$B$7</f>
        <v>0</v>
      </c>
      <c r="E127" s="14" t="n">
        <f aca="false">Data_Clean!J127*Assumptions!$B$8</f>
        <v>3634.207875</v>
      </c>
      <c r="F127" s="14" t="n">
        <f aca="false">Data_Clean!K127*Assumptions!$B$9</f>
        <v>6612.1</v>
      </c>
      <c r="G127" s="14" t="n">
        <f aca="false">Data_Clean!L127*Assumptions!$B$10</f>
        <v>1075.5</v>
      </c>
      <c r="H127" s="14" t="n">
        <f aca="false">IF(OR(Data_Clean!M127="",Data_Clean!N127=""),0,Data_Clean!M127*Data_Clean!N127/100)*Assumptions!$B$13*Assumptions!$B$11</f>
        <v>900.756</v>
      </c>
      <c r="I127" s="14" t="n">
        <f aca="false">Data_Clean!O127*4*Assumptions!$B$12</f>
        <v>133.15632</v>
      </c>
      <c r="J127" s="14" t="n">
        <f aca="false">SUM(B127:I127)</f>
        <v>14994.749105</v>
      </c>
      <c r="K127" s="16" t="n">
        <f aca="false">IF(Data_Clean!P127="","",Assumptions!$B$15*0.5^(Data_Clean!P127/Assumptions!$B$20))</f>
        <v>30</v>
      </c>
      <c r="L127" s="16" t="n">
        <f aca="false">Assumptions!$B$16*MIN(1,LN(1+Data_Clean!Q127)/LN(1+Assumptions!$B$21))</f>
        <v>17.6575956115715</v>
      </c>
      <c r="M127" s="16" t="n">
        <f aca="false">Assumptions!$B$17*(0.6*MIN(1,Data_Clean!R127/Assumptions!$B$22)+0.4*IF(Data_Clean!S127="",0,Data_Clean!S127))</f>
        <v>4.278</v>
      </c>
      <c r="N127" s="16" t="n">
        <f aca="false">Assumptions!$B$18*MIN(1,(Data_Clean!F127-1)/Assumptions!$B$23)</f>
        <v>20</v>
      </c>
      <c r="O127" s="16" t="n">
        <f aca="false">Assumptions!$B$19*(0.4*IF(Data_Clean!E127="",0,MIN(1,Data_Clean!E127/12/Assumptions!$B$24))+0.35*IF(Data_Clean!D127="Y",1,0)+0.25*(1-MIN(Data_Clean!T127,3)/3))/IF(Data_Clean!E127="",0.6,1)</f>
        <v>12.85</v>
      </c>
      <c r="P127" s="16" t="n">
        <f aca="false">SUM(K127:O127)/(Assumptions!$D$5-IF(K127="",Assumptions!$B$15,0))*100</f>
        <v>84.7855956115715</v>
      </c>
      <c r="Q127" s="7" t="str">
        <f aca="false">IF(J127&gt;=Assumptions!$B$26,"High",IF(J127&gt;=Assumptions!$B$27,"Mid","Low"))</f>
        <v>High</v>
      </c>
      <c r="R127" s="7" t="str">
        <f aca="false">IF(P127&gt;=Assumptions!$B$28,"High",IF(P127&gt;=Assumptions!$B$29,"Mid","Low"))</f>
        <v>High</v>
      </c>
      <c r="S127" s="7" t="str">
        <f aca="false">INDEX(Assumptions!$B$33:$B$41,MATCH(Q127&amp;"|"&amp;R127,Assumptions!$A$33:$A$41,0))</f>
        <v>Premier Advocates</v>
      </c>
      <c r="T127" s="7" t="n">
        <f aca="false">IF(ISNUMBER(Data_Clean!V127),J127*Data_Clean!V127,0)</f>
        <v>421.3524498505</v>
      </c>
    </row>
    <row r="128" customFormat="false" ht="15" hidden="false" customHeight="false" outlineLevel="0" collapsed="false">
      <c r="A128" s="15" t="str">
        <f aca="false">Data_Clean!A128</f>
        <v>CX100124</v>
      </c>
      <c r="B128" s="14" t="n">
        <f aca="false">Data_Clean!G128*Assumptions!$B$5</f>
        <v>192.412</v>
      </c>
      <c r="C128" s="14" t="n">
        <f aca="false">IF(Data_Clean!H128="",0,Data_Clean!H128)*Assumptions!$B$6</f>
        <v>184.4376</v>
      </c>
      <c r="D128" s="14" t="n">
        <f aca="false">Data_Clean!I128*Assumptions!$B$7</f>
        <v>0</v>
      </c>
      <c r="E128" s="14" t="n">
        <f aca="false">Data_Clean!J128*Assumptions!$B$8</f>
        <v>0</v>
      </c>
      <c r="F128" s="14" t="n">
        <f aca="false">Data_Clean!K128*Assumptions!$B$9</f>
        <v>0</v>
      </c>
      <c r="G128" s="14" t="n">
        <f aca="false">Data_Clean!L128*Assumptions!$B$10</f>
        <v>0</v>
      </c>
      <c r="H128" s="14" t="n">
        <f aca="false">IF(OR(Data_Clean!M128="",Data_Clean!N128=""),0,Data_Clean!M128*Data_Clean!N128/100)*Assumptions!$B$13*Assumptions!$B$11</f>
        <v>0</v>
      </c>
      <c r="I128" s="14" t="n">
        <f aca="false">Data_Clean!O128*4*Assumptions!$B$12</f>
        <v>0</v>
      </c>
      <c r="J128" s="14" t="n">
        <f aca="false">SUM(B128:I128)</f>
        <v>376.8496</v>
      </c>
      <c r="K128" s="16" t="n">
        <f aca="false">IF(Data_Clean!P128="","",Assumptions!$B$15*0.5^(Data_Clean!P128/Assumptions!$B$20))</f>
        <v>27.3516746567465</v>
      </c>
      <c r="L128" s="16" t="n">
        <f aca="false">Assumptions!$B$16*MIN(1,LN(1+Data_Clean!Q128)/LN(1+Assumptions!$B$21))</f>
        <v>17.7767558299855</v>
      </c>
      <c r="M128" s="16" t="n">
        <f aca="false">Assumptions!$B$17*(0.6*MIN(1,Data_Clean!R128/Assumptions!$B$22)+0.4*IF(Data_Clean!S128="",0,Data_Clean!S128))</f>
        <v>13.686</v>
      </c>
      <c r="N128" s="16" t="n">
        <f aca="false">Assumptions!$B$18*MIN(1,(Data_Clean!F128-1)/Assumptions!$B$23)</f>
        <v>5</v>
      </c>
      <c r="O128" s="16" t="n">
        <f aca="false">Assumptions!$B$19*(0.4*IF(Data_Clean!E128="",0,MIN(1,Data_Clean!E128/12/Assumptions!$B$24))+0.35*IF(Data_Clean!D128="Y",1,0)+0.25*(1-MIN(Data_Clean!T128,3)/3))/IF(Data_Clean!E128="",0.6,1)</f>
        <v>10.9</v>
      </c>
      <c r="P128" s="16" t="n">
        <f aca="false">SUM(K128:O128)/(Assumptions!$D$5-IF(K128="",Assumptions!$B$15,0))*100</f>
        <v>74.714430486732</v>
      </c>
      <c r="Q128" s="7" t="str">
        <f aca="false">IF(J128&gt;=Assumptions!$B$26,"High",IF(J128&gt;=Assumptions!$B$27,"Mid","Low"))</f>
        <v>Low</v>
      </c>
      <c r="R128" s="7" t="str">
        <f aca="false">IF(P128&gt;=Assumptions!$B$28,"High",IF(P128&gt;=Assumptions!$B$29,"Mid","Low"))</f>
        <v>High</v>
      </c>
      <c r="S128" s="7" t="str">
        <f aca="false">INDEX(Assumptions!$B$33:$B$41,MATCH(Q128&amp;"|"&amp;R128,Assumptions!$A$33:$A$41,0))</f>
        <v>Engaged Builders</v>
      </c>
      <c r="T128" s="7" t="n">
        <f aca="false">IF(ISNUMBER(Data_Clean!V128),J128*Data_Clean!V128,0)</f>
        <v>7.31088224</v>
      </c>
    </row>
    <row r="129" customFormat="false" ht="15" hidden="false" customHeight="false" outlineLevel="0" collapsed="false">
      <c r="A129" s="15" t="str">
        <f aca="false">Data_Clean!A129</f>
        <v>CX100125</v>
      </c>
      <c r="B129" s="14" t="n">
        <f aca="false">Data_Clean!G129*Assumptions!$B$5</f>
        <v>214.7605</v>
      </c>
      <c r="C129" s="14" t="n">
        <f aca="false">IF(Data_Clean!H129="",0,Data_Clean!H129)*Assumptions!$B$6</f>
        <v>170.56092</v>
      </c>
      <c r="D129" s="14" t="n">
        <f aca="false">Data_Clean!I129*Assumptions!$B$7</f>
        <v>0</v>
      </c>
      <c r="E129" s="14" t="n">
        <f aca="false">Data_Clean!J129*Assumptions!$B$8</f>
        <v>58.15605</v>
      </c>
      <c r="F129" s="14" t="n">
        <f aca="false">Data_Clean!K129*Assumptions!$B$9</f>
        <v>2332</v>
      </c>
      <c r="G129" s="14" t="n">
        <f aca="false">Data_Clean!L129*Assumptions!$B$10</f>
        <v>655.65</v>
      </c>
      <c r="H129" s="14" t="n">
        <f aca="false">IF(OR(Data_Clean!M129="",Data_Clean!N129=""),0,Data_Clean!M129*Data_Clean!N129/100)*Assumptions!$B$13*Assumptions!$B$11</f>
        <v>269.28</v>
      </c>
      <c r="I129" s="14" t="n">
        <f aca="false">Data_Clean!O129*4*Assumptions!$B$12</f>
        <v>65.71584</v>
      </c>
      <c r="J129" s="14" t="n">
        <f aca="false">SUM(B129:I129)</f>
        <v>3766.12331</v>
      </c>
      <c r="K129" s="16" t="n">
        <f aca="false">IF(Data_Clean!P129="","",Assumptions!$B$15*0.5^(Data_Clean!P129/Assumptions!$B$20))</f>
        <v>29.3147990530274</v>
      </c>
      <c r="L129" s="16" t="n">
        <f aca="false">Assumptions!$B$16*MIN(1,LN(1+Data_Clean!Q129)/LN(1+Assumptions!$B$21))</f>
        <v>16.7870204191091</v>
      </c>
      <c r="M129" s="16" t="n">
        <f aca="false">Assumptions!$B$17*(0.6*MIN(1,Data_Clean!R129/Assumptions!$B$22)+0.4*IF(Data_Clean!S129="",0,Data_Clean!S129))</f>
        <v>3.384</v>
      </c>
      <c r="N129" s="16" t="n">
        <f aca="false">Assumptions!$B$18*MIN(1,(Data_Clean!F129-1)/Assumptions!$B$23)</f>
        <v>20</v>
      </c>
      <c r="O129" s="16" t="n">
        <f aca="false">Assumptions!$B$19*(0.4*IF(Data_Clean!E129="",0,MIN(1,Data_Clean!E129/12/Assumptions!$B$24))+0.35*IF(Data_Clean!D129="Y",1,0)+0.25*(1-MIN(Data_Clean!T129,3)/3))/IF(Data_Clean!E129="",0.6,1)</f>
        <v>12.25</v>
      </c>
      <c r="P129" s="16" t="n">
        <f aca="false">SUM(K129:O129)/(Assumptions!$D$5-IF(K129="",Assumptions!$B$15,0))*100</f>
        <v>81.7358194721365</v>
      </c>
      <c r="Q129" s="7" t="str">
        <f aca="false">IF(J129&gt;=Assumptions!$B$26,"High",IF(J129&gt;=Assumptions!$B$27,"Mid","Low"))</f>
        <v>High</v>
      </c>
      <c r="R129" s="7" t="str">
        <f aca="false">IF(P129&gt;=Assumptions!$B$28,"High",IF(P129&gt;=Assumptions!$B$29,"Mid","Low"))</f>
        <v>High</v>
      </c>
      <c r="S129" s="7" t="str">
        <f aca="false">INDEX(Assumptions!$B$33:$B$41,MATCH(Q129&amp;"|"&amp;R129,Assumptions!$A$33:$A$41,0))</f>
        <v>Premier Advocates</v>
      </c>
      <c r="T129" s="7" t="n">
        <f aca="false">IF(ISNUMBER(Data_Clean!V129),J129*Data_Clean!V129,0)</f>
        <v>48.206378368</v>
      </c>
    </row>
    <row r="130" customFormat="false" ht="15" hidden="false" customHeight="false" outlineLevel="0" collapsed="false">
      <c r="A130" s="15" t="str">
        <f aca="false">Data_Clean!A130</f>
        <v>CX100126</v>
      </c>
      <c r="B130" s="14" t="n">
        <f aca="false">Data_Clean!G130*Assumptions!$B$5</f>
        <v>66.633</v>
      </c>
      <c r="C130" s="14" t="n">
        <f aca="false">IF(Data_Clean!H130="",0,Data_Clean!H130)*Assumptions!$B$6</f>
        <v>0</v>
      </c>
      <c r="D130" s="14" t="n">
        <f aca="false">Data_Clean!I130*Assumptions!$B$7</f>
        <v>0</v>
      </c>
      <c r="E130" s="14" t="n">
        <f aca="false">Data_Clean!J130*Assumptions!$B$8</f>
        <v>0</v>
      </c>
      <c r="F130" s="14" t="n">
        <f aca="false">Data_Clean!K130*Assumptions!$B$9</f>
        <v>0</v>
      </c>
      <c r="G130" s="14" t="n">
        <f aca="false">Data_Clean!L130*Assumptions!$B$10</f>
        <v>0</v>
      </c>
      <c r="H130" s="14" t="n">
        <f aca="false">IF(OR(Data_Clean!M130="",Data_Clean!N130=""),0,Data_Clean!M130*Data_Clean!N130/100)*Assumptions!$B$13*Assumptions!$B$11</f>
        <v>0</v>
      </c>
      <c r="I130" s="14" t="n">
        <f aca="false">Data_Clean!O130*4*Assumptions!$B$12</f>
        <v>0</v>
      </c>
      <c r="J130" s="14" t="n">
        <f aca="false">SUM(B130:I130)</f>
        <v>66.633</v>
      </c>
      <c r="K130" s="16" t="n">
        <f aca="false">IF(Data_Clean!P130="","",Assumptions!$B$15*0.5^(Data_Clean!P130/Assumptions!$B$20))</f>
        <v>19.3405546265937</v>
      </c>
      <c r="L130" s="16" t="n">
        <f aca="false">Assumptions!$B$16*MIN(1,LN(1+Data_Clean!Q130)/LN(1+Assumptions!$B$21))</f>
        <v>9.16313819982653</v>
      </c>
      <c r="M130" s="16" t="n">
        <f aca="false">Assumptions!$B$17*(0.6*MIN(1,Data_Clean!R130/Assumptions!$B$22)+0.4*IF(Data_Clean!S130="",0,Data_Clean!S130))</f>
        <v>4.71</v>
      </c>
      <c r="N130" s="16" t="n">
        <f aca="false">Assumptions!$B$18*MIN(1,(Data_Clean!F130-1)/Assumptions!$B$23)</f>
        <v>0</v>
      </c>
      <c r="O130" s="16" t="n">
        <f aca="false">Assumptions!$B$19*(0.4*IF(Data_Clean!E130="",0,MIN(1,Data_Clean!E130/12/Assumptions!$B$24))+0.35*IF(Data_Clean!D130="Y",1,0)+0.25*(1-MIN(Data_Clean!T130,3)/3))/IF(Data_Clean!E130="",0.6,1)</f>
        <v>9.75</v>
      </c>
      <c r="P130" s="16" t="n">
        <f aca="false">SUM(K130:O130)/(Assumptions!$D$5-IF(K130="",Assumptions!$B$15,0))*100</f>
        <v>42.9636928264202</v>
      </c>
      <c r="Q130" s="7" t="str">
        <f aca="false">IF(J130&gt;=Assumptions!$B$26,"High",IF(J130&gt;=Assumptions!$B$27,"Mid","Low"))</f>
        <v>Low</v>
      </c>
      <c r="R130" s="7" t="str">
        <f aca="false">IF(P130&gt;=Assumptions!$B$28,"High",IF(P130&gt;=Assumptions!$B$29,"Mid","Low"))</f>
        <v>Low</v>
      </c>
      <c r="S130" s="7" t="str">
        <f aca="false">INDEX(Assumptions!$B$33:$B$41,MATCH(Q130&amp;"|"&amp;R130,Assumptions!$A$33:$A$41,0))</f>
        <v>Dormant &amp; Low Value</v>
      </c>
      <c r="T130" s="7" t="n">
        <f aca="false">IF(ISNUMBER(Data_Clean!V130),J130*Data_Clean!V130,0)</f>
        <v>6.6566367</v>
      </c>
    </row>
    <row r="131" customFormat="false" ht="15" hidden="false" customHeight="false" outlineLevel="0" collapsed="false">
      <c r="A131" s="15" t="str">
        <f aca="false">Data_Clean!A131</f>
        <v>CX100127</v>
      </c>
      <c r="B131" s="14" t="n">
        <f aca="false">Data_Clean!G131*Assumptions!$B$5</f>
        <v>104.1635</v>
      </c>
      <c r="C131" s="14" t="n">
        <f aca="false">IF(Data_Clean!H131="",0,Data_Clean!H131)*Assumptions!$B$6</f>
        <v>149.16456</v>
      </c>
      <c r="D131" s="14" t="n">
        <f aca="false">Data_Clean!I131*Assumptions!$B$7</f>
        <v>0</v>
      </c>
      <c r="E131" s="14" t="n">
        <f aca="false">Data_Clean!J131*Assumptions!$B$8</f>
        <v>0</v>
      </c>
      <c r="F131" s="14" t="n">
        <f aca="false">Data_Clean!K131*Assumptions!$B$9</f>
        <v>0</v>
      </c>
      <c r="G131" s="14" t="n">
        <f aca="false">Data_Clean!L131*Assumptions!$B$10</f>
        <v>612.45</v>
      </c>
      <c r="H131" s="14" t="n">
        <f aca="false">IF(OR(Data_Clean!M131="",Data_Clean!N131=""),0,Data_Clean!M131*Data_Clean!N131/100)*Assumptions!$B$13*Assumptions!$B$11</f>
        <v>173.43</v>
      </c>
      <c r="I131" s="14" t="n">
        <f aca="false">Data_Clean!O131*4*Assumptions!$B$12</f>
        <v>93.8568</v>
      </c>
      <c r="J131" s="14" t="n">
        <f aca="false">SUM(B131:I131)</f>
        <v>1133.06486</v>
      </c>
      <c r="K131" s="16" t="n">
        <f aca="false">IF(Data_Clean!P131="","",Assumptions!$B$15*0.5^(Data_Clean!P131/Assumptions!$B$20))</f>
        <v>23.811015779523</v>
      </c>
      <c r="L131" s="16" t="n">
        <f aca="false">Assumptions!$B$16*MIN(1,LN(1+Data_Clean!Q131)/LN(1+Assumptions!$B$21))</f>
        <v>18.9470108799536</v>
      </c>
      <c r="M131" s="16" t="n">
        <f aca="false">Assumptions!$B$17*(0.6*MIN(1,Data_Clean!R131/Assumptions!$B$22)+0.4*IF(Data_Clean!S131="",0,Data_Clean!S131))</f>
        <v>5.124</v>
      </c>
      <c r="N131" s="16" t="n">
        <f aca="false">Assumptions!$B$18*MIN(1,(Data_Clean!F131-1)/Assumptions!$B$23)</f>
        <v>15</v>
      </c>
      <c r="O131" s="16" t="n">
        <f aca="false">Assumptions!$B$19*(0.4*IF(Data_Clean!E131="",0,MIN(1,Data_Clean!E131/12/Assumptions!$B$24))+0.35*IF(Data_Clean!D131="Y",1,0)+0.25*(1-MIN(Data_Clean!T131,3)/3))/IF(Data_Clean!E131="",0.6,1)</f>
        <v>10.8</v>
      </c>
      <c r="P131" s="16" t="n">
        <f aca="false">SUM(K131:O131)/(Assumptions!$D$5-IF(K131="",Assumptions!$B$15,0))*100</f>
        <v>73.6820266594766</v>
      </c>
      <c r="Q131" s="7" t="str">
        <f aca="false">IF(J131&gt;=Assumptions!$B$26,"High",IF(J131&gt;=Assumptions!$B$27,"Mid","Low"))</f>
        <v>Mid</v>
      </c>
      <c r="R131" s="7" t="str">
        <f aca="false">IF(P131&gt;=Assumptions!$B$28,"High",IF(P131&gt;=Assumptions!$B$29,"Mid","Low"))</f>
        <v>High</v>
      </c>
      <c r="S131" s="7" t="str">
        <f aca="false">INDEX(Assumptions!$B$33:$B$41,MATCH(Q131&amp;"|"&amp;R131,Assumptions!$A$33:$A$41,0))</f>
        <v>Engaged Builders</v>
      </c>
      <c r="T131" s="7" t="n">
        <f aca="false">IF(ISNUMBER(Data_Clean!V131),J131*Data_Clean!V131,0)</f>
        <v>29.799605818</v>
      </c>
    </row>
    <row r="132" customFormat="false" ht="15" hidden="false" customHeight="false" outlineLevel="0" collapsed="false">
      <c r="A132" s="15" t="str">
        <f aca="false">Data_Clean!A132</f>
        <v>CX100128</v>
      </c>
      <c r="B132" s="14" t="n">
        <f aca="false">Data_Clean!G132*Assumptions!$B$5</f>
        <v>80.2905</v>
      </c>
      <c r="C132" s="14" t="n">
        <f aca="false">IF(Data_Clean!H132="",0,Data_Clean!H132)*Assumptions!$B$6</f>
        <v>0</v>
      </c>
      <c r="D132" s="14" t="n">
        <f aca="false">Data_Clean!I132*Assumptions!$B$7</f>
        <v>0</v>
      </c>
      <c r="E132" s="14" t="n">
        <f aca="false">Data_Clean!J132*Assumptions!$B$8</f>
        <v>0</v>
      </c>
      <c r="F132" s="14" t="n">
        <f aca="false">Data_Clean!K132*Assumptions!$B$9</f>
        <v>0</v>
      </c>
      <c r="G132" s="14" t="n">
        <f aca="false">Data_Clean!L132*Assumptions!$B$10</f>
        <v>0</v>
      </c>
      <c r="H132" s="14" t="n">
        <f aca="false">IF(OR(Data_Clean!M132="",Data_Clean!N132=""),0,Data_Clean!M132*Data_Clean!N132/100)*Assumptions!$B$13*Assumptions!$B$11</f>
        <v>0</v>
      </c>
      <c r="I132" s="14" t="n">
        <f aca="false">Data_Clean!O132*4*Assumptions!$B$12</f>
        <v>0</v>
      </c>
      <c r="J132" s="14" t="n">
        <f aca="false">SUM(B132:I132)</f>
        <v>80.2905</v>
      </c>
      <c r="K132" s="16" t="n">
        <f aca="false">IF(Data_Clean!P132="","",Assumptions!$B$15*0.5^(Data_Clean!P132/Assumptions!$B$20))</f>
        <v>17.2304753249555</v>
      </c>
      <c r="L132" s="16" t="n">
        <f aca="false">Assumptions!$B$16*MIN(1,LN(1+Data_Clean!Q132)/LN(1+Assumptions!$B$21))</f>
        <v>14.0427143261215</v>
      </c>
      <c r="M132" s="16" t="n">
        <f aca="false">Assumptions!$B$17*(0.6*MIN(1,Data_Clean!R132/Assumptions!$B$22)+0.4*IF(Data_Clean!S132="",0,Data_Clean!S132))</f>
        <v>2.412</v>
      </c>
      <c r="N132" s="16" t="n">
        <f aca="false">Assumptions!$B$18*MIN(1,(Data_Clean!F132-1)/Assumptions!$B$23)</f>
        <v>5</v>
      </c>
      <c r="O132" s="16" t="n">
        <f aca="false">Assumptions!$B$19*(0.4*IF(Data_Clean!E132="",0,MIN(1,Data_Clean!E132/12/Assumptions!$B$24))+0.35*IF(Data_Clean!D132="Y",1,0)+0.25*(1-MIN(Data_Clean!T132,3)/3))/IF(Data_Clean!E132="",0.6,1)</f>
        <v>10.25</v>
      </c>
      <c r="P132" s="16" t="n">
        <f aca="false">SUM(K132:O132)/(Assumptions!$D$5-IF(K132="",Assumptions!$B$15,0))*100</f>
        <v>48.935189651077</v>
      </c>
      <c r="Q132" s="7" t="str">
        <f aca="false">IF(J132&gt;=Assumptions!$B$26,"High",IF(J132&gt;=Assumptions!$B$27,"Mid","Low"))</f>
        <v>Low</v>
      </c>
      <c r="R132" s="7" t="str">
        <f aca="false">IF(P132&gt;=Assumptions!$B$28,"High",IF(P132&gt;=Assumptions!$B$29,"Mid","Low"))</f>
        <v>Low</v>
      </c>
      <c r="S132" s="7" t="str">
        <f aca="false">INDEX(Assumptions!$B$33:$B$41,MATCH(Q132&amp;"|"&amp;R132,Assumptions!$A$33:$A$41,0))</f>
        <v>Dormant &amp; Low Value</v>
      </c>
      <c r="T132" s="7" t="n">
        <f aca="false">IF(ISNUMBER(Data_Clean!V132),J132*Data_Clean!V132,0)</f>
        <v>4.44006465</v>
      </c>
    </row>
    <row r="133" customFormat="false" ht="15" hidden="false" customHeight="false" outlineLevel="0" collapsed="false">
      <c r="A133" s="15" t="str">
        <f aca="false">Data_Clean!A133</f>
        <v>CX100129</v>
      </c>
      <c r="B133" s="14" t="n">
        <f aca="false">Data_Clean!G133*Assumptions!$B$5</f>
        <v>66.56825</v>
      </c>
      <c r="C133" s="14" t="n">
        <f aca="false">IF(Data_Clean!H133="",0,Data_Clean!H133)*Assumptions!$B$6</f>
        <v>0</v>
      </c>
      <c r="D133" s="14" t="n">
        <f aca="false">Data_Clean!I133*Assumptions!$B$7</f>
        <v>0</v>
      </c>
      <c r="E133" s="14" t="n">
        <f aca="false">Data_Clean!J133*Assumptions!$B$8</f>
        <v>0</v>
      </c>
      <c r="F133" s="14" t="n">
        <f aca="false">Data_Clean!K133*Assumptions!$B$9</f>
        <v>0</v>
      </c>
      <c r="G133" s="14" t="n">
        <f aca="false">Data_Clean!L133*Assumptions!$B$10</f>
        <v>0</v>
      </c>
      <c r="H133" s="14" t="n">
        <f aca="false">IF(OR(Data_Clean!M133="",Data_Clean!N133=""),0,Data_Clean!M133*Data_Clean!N133/100)*Assumptions!$B$13*Assumptions!$B$11</f>
        <v>95.94</v>
      </c>
      <c r="I133" s="14" t="n">
        <f aca="false">Data_Clean!O133*4*Assumptions!$B$12</f>
        <v>11.94816</v>
      </c>
      <c r="J133" s="14" t="n">
        <f aca="false">SUM(B133:I133)</f>
        <v>174.45641</v>
      </c>
      <c r="K133" s="16" t="n">
        <f aca="false">IF(Data_Clean!P133="","",Assumptions!$B$15*0.5^(Data_Clean!P133/Assumptions!$B$20))</f>
        <v>6.83791866418663</v>
      </c>
      <c r="L133" s="16" t="n">
        <f aca="false">Assumptions!$B$16*MIN(1,LN(1+Data_Clean!Q133)/LN(1+Assumptions!$B$21))</f>
        <v>11.5625930527155</v>
      </c>
      <c r="M133" s="16" t="n">
        <f aca="false">Assumptions!$B$17*(0.6*MIN(1,Data_Clean!R133/Assumptions!$B$22)+0.4*IF(Data_Clean!S133="",0,Data_Clean!S133))</f>
        <v>1.71</v>
      </c>
      <c r="N133" s="16" t="n">
        <f aca="false">Assumptions!$B$18*MIN(1,(Data_Clean!F133-1)/Assumptions!$B$23)</f>
        <v>5</v>
      </c>
      <c r="O133" s="16" t="n">
        <f aca="false">Assumptions!$B$19*(0.4*IF(Data_Clean!E133="",0,MIN(1,Data_Clean!E133/12/Assumptions!$B$24))+0.35*IF(Data_Clean!D133="Y",1,0)+0.25*(1-MIN(Data_Clean!T133,3)/3))/IF(Data_Clean!E133="",0.6,1)</f>
        <v>9.75</v>
      </c>
      <c r="P133" s="16" t="n">
        <f aca="false">SUM(K133:O133)/(Assumptions!$D$5-IF(K133="",Assumptions!$B$15,0))*100</f>
        <v>34.8605117169021</v>
      </c>
      <c r="Q133" s="7" t="str">
        <f aca="false">IF(J133&gt;=Assumptions!$B$26,"High",IF(J133&gt;=Assumptions!$B$27,"Mid","Low"))</f>
        <v>Low</v>
      </c>
      <c r="R133" s="7" t="str">
        <f aca="false">IF(P133&gt;=Assumptions!$B$28,"High",IF(P133&gt;=Assumptions!$B$29,"Mid","Low"))</f>
        <v>Low</v>
      </c>
      <c r="S133" s="7" t="str">
        <f aca="false">INDEX(Assumptions!$B$33:$B$41,MATCH(Q133&amp;"|"&amp;R133,Assumptions!$A$33:$A$41,0))</f>
        <v>Dormant &amp; Low Value</v>
      </c>
      <c r="T133" s="7" t="n">
        <f aca="false">IF(ISNUMBER(Data_Clean!V133),J133*Data_Clean!V133,0)</f>
        <v>19.905476381</v>
      </c>
    </row>
    <row r="134" customFormat="false" ht="15" hidden="false" customHeight="false" outlineLevel="0" collapsed="false">
      <c r="A134" s="15" t="str">
        <f aca="false">Data_Clean!A134</f>
        <v>CX100130</v>
      </c>
      <c r="B134" s="14" t="n">
        <f aca="false">Data_Clean!G134*Assumptions!$B$5</f>
        <v>208.93175</v>
      </c>
      <c r="C134" s="14" t="n">
        <f aca="false">IF(Data_Clean!H134="",0,Data_Clean!H134)*Assumptions!$B$6</f>
        <v>75.27756</v>
      </c>
      <c r="D134" s="14" t="n">
        <f aca="false">Data_Clean!I134*Assumptions!$B$7</f>
        <v>0</v>
      </c>
      <c r="E134" s="14" t="n">
        <f aca="false">Data_Clean!J134*Assumptions!$B$8</f>
        <v>0</v>
      </c>
      <c r="F134" s="14" t="n">
        <f aca="false">Data_Clean!K134*Assumptions!$B$9</f>
        <v>0</v>
      </c>
      <c r="G134" s="14" t="n">
        <f aca="false">Data_Clean!L134*Assumptions!$B$10</f>
        <v>0</v>
      </c>
      <c r="H134" s="14" t="n">
        <f aca="false">IF(OR(Data_Clean!M134="",Data_Clean!N134=""),0,Data_Clean!M134*Data_Clean!N134/100)*Assumptions!$B$13*Assumptions!$B$11</f>
        <v>665.712</v>
      </c>
      <c r="I134" s="14" t="n">
        <f aca="false">Data_Clean!O134*4*Assumptions!$B$12</f>
        <v>77.53104</v>
      </c>
      <c r="J134" s="14" t="n">
        <f aca="false">SUM(B134:I134)</f>
        <v>1027.45235</v>
      </c>
      <c r="K134" s="16" t="n">
        <f aca="false">IF(Data_Clean!P134="","",Assumptions!$B$15*0.5^(Data_Clean!P134/Assumptions!$B$20))</f>
        <v>27.3516746567465</v>
      </c>
      <c r="L134" s="16" t="n">
        <f aca="false">Assumptions!$B$16*MIN(1,LN(1+Data_Clean!Q134)/LN(1+Assumptions!$B$21))</f>
        <v>15.6854227887284</v>
      </c>
      <c r="M134" s="16" t="n">
        <f aca="false">Assumptions!$B$17*(0.6*MIN(1,Data_Clean!R134/Assumptions!$B$22)+0.4*IF(Data_Clean!S134="",0,Data_Clean!S134))</f>
        <v>0.402</v>
      </c>
      <c r="N134" s="16" t="n">
        <f aca="false">Assumptions!$B$18*MIN(1,(Data_Clean!F134-1)/Assumptions!$B$23)</f>
        <v>10</v>
      </c>
      <c r="O134" s="16" t="n">
        <f aca="false">Assumptions!$B$19*(0.4*IF(Data_Clean!E134="",0,MIN(1,Data_Clean!E134/12/Assumptions!$B$24))+0.35*IF(Data_Clean!D134="Y",1,0)+0.25*(1-MIN(Data_Clean!T134,3)/3))/IF(Data_Clean!E134="",0.6,1)</f>
        <v>15</v>
      </c>
      <c r="P134" s="16" t="n">
        <f aca="false">SUM(K134:O134)/(Assumptions!$D$5-IF(K134="",Assumptions!$B$15,0))*100</f>
        <v>68.4390974454749</v>
      </c>
      <c r="Q134" s="7" t="str">
        <f aca="false">IF(J134&gt;=Assumptions!$B$26,"High",IF(J134&gt;=Assumptions!$B$27,"Mid","Low"))</f>
        <v>Mid</v>
      </c>
      <c r="R134" s="7" t="str">
        <f aca="false">IF(P134&gt;=Assumptions!$B$28,"High",IF(P134&gt;=Assumptions!$B$29,"Mid","Low"))</f>
        <v>Mid</v>
      </c>
      <c r="S134" s="7" t="str">
        <f aca="false">INDEX(Assumptions!$B$33:$B$41,MATCH(Q134&amp;"|"&amp;R134,Assumptions!$A$33:$A$41,0))</f>
        <v>Established Core</v>
      </c>
      <c r="T134" s="7" t="n">
        <f aca="false">IF(ISNUMBER(Data_Clean!V134),J134*Data_Clean!V134,0)</f>
        <v>19.213358945</v>
      </c>
    </row>
    <row r="135" customFormat="false" ht="15" hidden="false" customHeight="false" outlineLevel="0" collapsed="false">
      <c r="A135" s="15" t="str">
        <f aca="false">Data_Clean!A135</f>
        <v>CX100131</v>
      </c>
      <c r="B135" s="14" t="n">
        <f aca="false">Data_Clean!G135*Assumptions!$B$5</f>
        <v>97.30675</v>
      </c>
      <c r="C135" s="14" t="n">
        <f aca="false">IF(Data_Clean!H135="",0,Data_Clean!H135)*Assumptions!$B$6</f>
        <v>407.86644</v>
      </c>
      <c r="D135" s="14" t="n">
        <f aca="false">Data_Clean!I135*Assumptions!$B$7</f>
        <v>0</v>
      </c>
      <c r="E135" s="14" t="n">
        <f aca="false">Data_Clean!J135*Assumptions!$B$8</f>
        <v>3572.353875</v>
      </c>
      <c r="F135" s="14" t="n">
        <f aca="false">Data_Clean!K135*Assumptions!$B$9</f>
        <v>0</v>
      </c>
      <c r="G135" s="14" t="n">
        <f aca="false">Data_Clean!L135*Assumptions!$B$10</f>
        <v>0</v>
      </c>
      <c r="H135" s="14" t="n">
        <f aca="false">IF(OR(Data_Clean!M135="",Data_Clean!N135=""),0,Data_Clean!M135*Data_Clean!N135/100)*Assumptions!$B$13*Assumptions!$B$11</f>
        <v>331.2</v>
      </c>
      <c r="I135" s="14" t="n">
        <f aca="false">Data_Clean!O135*4*Assumptions!$B$12</f>
        <v>25.78944</v>
      </c>
      <c r="J135" s="14" t="n">
        <f aca="false">SUM(B135:I135)</f>
        <v>4434.516505</v>
      </c>
      <c r="K135" s="16" t="n">
        <f aca="false">IF(Data_Clean!P135="","",Assumptions!$B$15*0.5^(Data_Clean!P135/Assumptions!$B$20))</f>
        <v>19.3405546265937</v>
      </c>
      <c r="L135" s="16" t="n">
        <f aca="false">Assumptions!$B$16*MIN(1,LN(1+Data_Clean!Q135)/LN(1+Assumptions!$B$21))</f>
        <v>13.2535138894499</v>
      </c>
      <c r="M135" s="16" t="n">
        <f aca="false">Assumptions!$B$17*(0.6*MIN(1,Data_Clean!R135/Assumptions!$B$22)+0.4*IF(Data_Clean!S135="",0,Data_Clean!S135))</f>
        <v>2.778</v>
      </c>
      <c r="N135" s="16" t="n">
        <f aca="false">Assumptions!$B$18*MIN(1,(Data_Clean!F135-1)/Assumptions!$B$23)</f>
        <v>15</v>
      </c>
      <c r="O135" s="16" t="n">
        <f aca="false">Assumptions!$B$19*(0.4*IF(Data_Clean!E135="",0,MIN(1,Data_Clean!E135/12/Assumptions!$B$24))+0.35*IF(Data_Clean!D135="Y",1,0)+0.25*(1-MIN(Data_Clean!T135,3)/3))/IF(Data_Clean!E135="",0.6,1)</f>
        <v>5.4</v>
      </c>
      <c r="P135" s="16" t="n">
        <f aca="false">SUM(K135:O135)/(Assumptions!$D$5-IF(K135="",Assumptions!$B$15,0))*100</f>
        <v>55.7720685160436</v>
      </c>
      <c r="Q135" s="7" t="str">
        <f aca="false">IF(J135&gt;=Assumptions!$B$26,"High",IF(J135&gt;=Assumptions!$B$27,"Mid","Low"))</f>
        <v>High</v>
      </c>
      <c r="R135" s="7" t="str">
        <f aca="false">IF(P135&gt;=Assumptions!$B$28,"High",IF(P135&gt;=Assumptions!$B$29,"Mid","Low"))</f>
        <v>Mid</v>
      </c>
      <c r="S135" s="7" t="str">
        <f aca="false">INDEX(Assumptions!$B$33:$B$41,MATCH(Q135&amp;"|"&amp;R135,Assumptions!$A$33:$A$41,0))</f>
        <v>Established Core</v>
      </c>
      <c r="T135" s="7" t="n">
        <f aca="false">IF(ISNUMBER(Data_Clean!V135),J135*Data_Clean!V135,0)</f>
        <v>863.843815174</v>
      </c>
    </row>
    <row r="136" customFormat="false" ht="15" hidden="false" customHeight="false" outlineLevel="0" collapsed="false">
      <c r="A136" s="15" t="str">
        <f aca="false">Data_Clean!A136</f>
        <v>CX100132</v>
      </c>
      <c r="B136" s="14" t="n">
        <f aca="false">Data_Clean!G136*Assumptions!$B$5</f>
        <v>27.23975</v>
      </c>
      <c r="C136" s="14" t="n">
        <f aca="false">IF(Data_Clean!H136="",0,Data_Clean!H136)*Assumptions!$B$6</f>
        <v>128.37108</v>
      </c>
      <c r="D136" s="14" t="n">
        <f aca="false">Data_Clean!I136*Assumptions!$B$7</f>
        <v>0</v>
      </c>
      <c r="E136" s="14" t="n">
        <f aca="false">Data_Clean!J136*Assumptions!$B$8</f>
        <v>0</v>
      </c>
      <c r="F136" s="14" t="n">
        <f aca="false">Data_Clean!K136*Assumptions!$B$9</f>
        <v>0</v>
      </c>
      <c r="G136" s="14" t="n">
        <f aca="false">Data_Clean!L136*Assumptions!$B$10</f>
        <v>0</v>
      </c>
      <c r="H136" s="14" t="n">
        <f aca="false">IF(OR(Data_Clean!M136="",Data_Clean!N136=""),0,Data_Clean!M136*Data_Clean!N136/100)*Assumptions!$B$13*Assumptions!$B$11</f>
        <v>0</v>
      </c>
      <c r="I136" s="14" t="n">
        <f aca="false">Data_Clean!O136*4*Assumptions!$B$12</f>
        <v>0</v>
      </c>
      <c r="J136" s="14" t="n">
        <f aca="false">SUM(B136:I136)</f>
        <v>155.61083</v>
      </c>
      <c r="K136" s="16" t="n">
        <f aca="false">IF(Data_Clean!P136="","",Assumptions!$B$15*0.5^(Data_Clean!P136/Assumptions!$B$20))</f>
        <v>26.7269615442102</v>
      </c>
      <c r="L136" s="16" t="n">
        <f aca="false">Assumptions!$B$16*MIN(1,LN(1+Data_Clean!Q136)/LN(1+Assumptions!$B$21))</f>
        <v>19.7879039263707</v>
      </c>
      <c r="M136" s="16" t="n">
        <f aca="false">Assumptions!$B$17*(0.6*MIN(1,Data_Clean!R136/Assumptions!$B$22)+0.4*IF(Data_Clean!S136="",0,Data_Clean!S136))</f>
        <v>13.956</v>
      </c>
      <c r="N136" s="16" t="n">
        <f aca="false">Assumptions!$B$18*MIN(1,(Data_Clean!F136-1)/Assumptions!$B$23)</f>
        <v>5</v>
      </c>
      <c r="O136" s="16" t="n">
        <f aca="false">Assumptions!$B$19*(0.4*IF(Data_Clean!E136="",0,MIN(1,Data_Clean!E136/12/Assumptions!$B$24))+0.35*IF(Data_Clean!D136="Y",1,0)+0.25*(1-MIN(Data_Clean!T136,3)/3))/IF(Data_Clean!E136="",0.6,1)</f>
        <v>11.5</v>
      </c>
      <c r="P136" s="16" t="n">
        <f aca="false">SUM(K136:O136)/(Assumptions!$D$5-IF(K136="",Assumptions!$B$15,0))*100</f>
        <v>76.9708654705808</v>
      </c>
      <c r="Q136" s="7" t="str">
        <f aca="false">IF(J136&gt;=Assumptions!$B$26,"High",IF(J136&gt;=Assumptions!$B$27,"Mid","Low"))</f>
        <v>Low</v>
      </c>
      <c r="R136" s="7" t="str">
        <f aca="false">IF(P136&gt;=Assumptions!$B$28,"High",IF(P136&gt;=Assumptions!$B$29,"Mid","Low"))</f>
        <v>High</v>
      </c>
      <c r="S136" s="7" t="str">
        <f aca="false">INDEX(Assumptions!$B$33:$B$41,MATCH(Q136&amp;"|"&amp;R136,Assumptions!$A$33:$A$41,0))</f>
        <v>Engaged Builders</v>
      </c>
      <c r="T136" s="7" t="n">
        <f aca="false">IF(ISNUMBER(Data_Clean!V136),J136*Data_Clean!V136,0)</f>
        <v>2.878800355</v>
      </c>
    </row>
    <row r="137" customFormat="false" ht="15" hidden="false" customHeight="false" outlineLevel="0" collapsed="false">
      <c r="A137" s="15" t="str">
        <f aca="false">Data_Clean!A137</f>
        <v>CX100133</v>
      </c>
      <c r="B137" s="14" t="n">
        <f aca="false">Data_Clean!G137*Assumptions!$B$5</f>
        <v>31.8085</v>
      </c>
      <c r="C137" s="14" t="n">
        <f aca="false">IF(Data_Clean!H137="",0,Data_Clean!H137)*Assumptions!$B$6</f>
        <v>0</v>
      </c>
      <c r="D137" s="14" t="n">
        <f aca="false">Data_Clean!I137*Assumptions!$B$7</f>
        <v>0</v>
      </c>
      <c r="E137" s="14" t="n">
        <f aca="false">Data_Clean!J137*Assumptions!$B$8</f>
        <v>0</v>
      </c>
      <c r="F137" s="14" t="n">
        <f aca="false">Data_Clean!K137*Assumptions!$B$9</f>
        <v>0</v>
      </c>
      <c r="G137" s="14" t="n">
        <f aca="false">Data_Clean!L137*Assumptions!$B$10</f>
        <v>0</v>
      </c>
      <c r="H137" s="14" t="n">
        <f aca="false">IF(OR(Data_Clean!M137="",Data_Clean!N137=""),0,Data_Clean!M137*Data_Clean!N137/100)*Assumptions!$B$13*Assumptions!$B$11</f>
        <v>0</v>
      </c>
      <c r="I137" s="14" t="n">
        <f aca="false">Data_Clean!O137*4*Assumptions!$B$12</f>
        <v>0</v>
      </c>
      <c r="J137" s="14" t="n">
        <f aca="false">SUM(B137:I137)</f>
        <v>31.8085</v>
      </c>
      <c r="K137" s="16" t="n">
        <f aca="false">IF(Data_Clean!P137="","",Assumptions!$B$15*0.5^(Data_Clean!P137/Assumptions!$B$20))</f>
        <v>20.7286931995166</v>
      </c>
      <c r="L137" s="16" t="n">
        <f aca="false">Assumptions!$B$16*MIN(1,LN(1+Data_Clean!Q137)/LN(1+Assumptions!$B$21))</f>
        <v>13.0760265116583</v>
      </c>
      <c r="M137" s="16" t="n">
        <f aca="false">Assumptions!$B$17*(0.6*MIN(1,Data_Clean!R137/Assumptions!$B$22)+0.4*IF(Data_Clean!S137="",0,Data_Clean!S137))</f>
        <v>9.288</v>
      </c>
      <c r="N137" s="16" t="n">
        <f aca="false">Assumptions!$B$18*MIN(1,(Data_Clean!F137-1)/Assumptions!$B$23)</f>
        <v>0</v>
      </c>
      <c r="O137" s="16" t="n">
        <f aca="false">Assumptions!$B$19*(0.4*IF(Data_Clean!E137="",0,MIN(1,Data_Clean!E137/12/Assumptions!$B$24))+0.35*IF(Data_Clean!D137="Y",1,0)+0.25*(1-MIN(Data_Clean!T137,3)/3))/IF(Data_Clean!E137="",0.6,1)</f>
        <v>3.9</v>
      </c>
      <c r="P137" s="16" t="n">
        <f aca="false">SUM(K137:O137)/(Assumptions!$D$5-IF(K137="",Assumptions!$B$15,0))*100</f>
        <v>46.9927197111749</v>
      </c>
      <c r="Q137" s="7" t="str">
        <f aca="false">IF(J137&gt;=Assumptions!$B$26,"High",IF(J137&gt;=Assumptions!$B$27,"Mid","Low"))</f>
        <v>Low</v>
      </c>
      <c r="R137" s="7" t="str">
        <f aca="false">IF(P137&gt;=Assumptions!$B$28,"High",IF(P137&gt;=Assumptions!$B$29,"Mid","Low"))</f>
        <v>Low</v>
      </c>
      <c r="S137" s="7" t="str">
        <f aca="false">INDEX(Assumptions!$B$33:$B$41,MATCH(Q137&amp;"|"&amp;R137,Assumptions!$A$33:$A$41,0))</f>
        <v>Dormant &amp; Low Value</v>
      </c>
      <c r="T137" s="7" t="n">
        <f aca="false">IF(ISNUMBER(Data_Clean!V137),J137*Data_Clean!V137,0)</f>
        <v>3.39396695</v>
      </c>
    </row>
    <row r="138" customFormat="false" ht="15" hidden="false" customHeight="false" outlineLevel="0" collapsed="false">
      <c r="A138" s="15" t="str">
        <f aca="false">Data_Clean!A138</f>
        <v>CX100134</v>
      </c>
      <c r="B138" s="14" t="n">
        <f aca="false">Data_Clean!G138*Assumptions!$B$5</f>
        <v>116.61925</v>
      </c>
      <c r="C138" s="14" t="n">
        <f aca="false">IF(Data_Clean!H138="",0,Data_Clean!H138)*Assumptions!$B$6</f>
        <v>0</v>
      </c>
      <c r="D138" s="14" t="n">
        <f aca="false">Data_Clean!I138*Assumptions!$B$7</f>
        <v>0</v>
      </c>
      <c r="E138" s="14" t="n">
        <f aca="false">Data_Clean!J138*Assumptions!$B$8</f>
        <v>0</v>
      </c>
      <c r="F138" s="14" t="n">
        <f aca="false">Data_Clean!K138*Assumptions!$B$9</f>
        <v>2740.1</v>
      </c>
      <c r="G138" s="14" t="n">
        <f aca="false">Data_Clean!L138*Assumptions!$B$10</f>
        <v>0</v>
      </c>
      <c r="H138" s="14" t="n">
        <f aca="false">IF(OR(Data_Clean!M138="",Data_Clean!N138=""),0,Data_Clean!M138*Data_Clean!N138/100)*Assumptions!$B$13*Assumptions!$B$11</f>
        <v>731.268</v>
      </c>
      <c r="I138" s="14" t="n">
        <f aca="false">Data_Clean!O138*4*Assumptions!$B$12</f>
        <v>0</v>
      </c>
      <c r="J138" s="14" t="n">
        <f aca="false">SUM(B138:I138)</f>
        <v>3587.98725</v>
      </c>
      <c r="K138" s="16" t="n">
        <f aca="false">IF(Data_Clean!P138="","",Assumptions!$B$15*0.5^(Data_Clean!P138/Assumptions!$B$20))</f>
        <v>0.0116264725485952</v>
      </c>
      <c r="L138" s="16" t="n">
        <f aca="false">Assumptions!$B$16*MIN(1,LN(1+Data_Clean!Q138)/LN(1+Assumptions!$B$21))</f>
        <v>0</v>
      </c>
      <c r="M138" s="16" t="n">
        <f aca="false">Assumptions!$B$17*(0.6*MIN(1,Data_Clean!R138/Assumptions!$B$22)+0.4*IF(Data_Clean!S138="",0,Data_Clean!S138))</f>
        <v>0</v>
      </c>
      <c r="N138" s="16" t="n">
        <f aca="false">Assumptions!$B$18*MIN(1,(Data_Clean!F138-1)/Assumptions!$B$23)</f>
        <v>10</v>
      </c>
      <c r="O138" s="16" t="n">
        <f aca="false">Assumptions!$B$19*(0.4*IF(Data_Clean!E138="",0,MIN(1,Data_Clean!E138/12/Assumptions!$B$24))+0.35*IF(Data_Clean!D138="Y",1,0)+0.25*(1-MIN(Data_Clean!T138,3)/3))/IF(Data_Clean!E138="",0.6,1)</f>
        <v>9.7</v>
      </c>
      <c r="P138" s="16" t="n">
        <f aca="false">SUM(K138:O138)/(Assumptions!$D$5-IF(K138="",Assumptions!$B$15,0))*100</f>
        <v>19.7116264725486</v>
      </c>
      <c r="Q138" s="7" t="str">
        <f aca="false">IF(J138&gt;=Assumptions!$B$26,"High",IF(J138&gt;=Assumptions!$B$27,"Mid","Low"))</f>
        <v>High</v>
      </c>
      <c r="R138" s="7" t="str">
        <f aca="false">IF(P138&gt;=Assumptions!$B$28,"High",IF(P138&gt;=Assumptions!$B$29,"Mid","Low"))</f>
        <v>Low</v>
      </c>
      <c r="S138" s="7" t="str">
        <f aca="false">INDEX(Assumptions!$B$33:$B$41,MATCH(Q138&amp;"|"&amp;R138,Assumptions!$A$33:$A$41,0))</f>
        <v>Affluent Drifters</v>
      </c>
      <c r="T138" s="7" t="n">
        <f aca="false">IF(ISNUMBER(Data_Clean!V138),J138*Data_Clean!V138,0)</f>
        <v>1177.57741545</v>
      </c>
    </row>
    <row r="139" customFormat="false" ht="15" hidden="false" customHeight="false" outlineLevel="0" collapsed="false">
      <c r="A139" s="15" t="str">
        <f aca="false">Data_Clean!A139</f>
        <v>CX100135</v>
      </c>
      <c r="B139" s="14" t="n">
        <f aca="false">Data_Clean!G139*Assumptions!$B$5</f>
        <v>57.8385</v>
      </c>
      <c r="C139" s="14" t="n">
        <f aca="false">IF(Data_Clean!H139="",0,Data_Clean!H139)*Assumptions!$B$6</f>
        <v>0</v>
      </c>
      <c r="D139" s="14" t="n">
        <f aca="false">Data_Clean!I139*Assumptions!$B$7</f>
        <v>0</v>
      </c>
      <c r="E139" s="14" t="n">
        <f aca="false">Data_Clean!J139*Assumptions!$B$8</f>
        <v>0</v>
      </c>
      <c r="F139" s="14" t="n">
        <f aca="false">Data_Clean!K139*Assumptions!$B$9</f>
        <v>498.3</v>
      </c>
      <c r="G139" s="14" t="n">
        <f aca="false">Data_Clean!L139*Assumptions!$B$10</f>
        <v>0</v>
      </c>
      <c r="H139" s="14" t="n">
        <f aca="false">IF(OR(Data_Clean!M139="",Data_Clean!N139=""),0,Data_Clean!M139*Data_Clean!N139/100)*Assumptions!$B$13*Assumptions!$B$11</f>
        <v>101.016</v>
      </c>
      <c r="I139" s="14" t="n">
        <f aca="false">Data_Clean!O139*4*Assumptions!$B$12</f>
        <v>20.88576</v>
      </c>
      <c r="J139" s="14" t="n">
        <f aca="false">SUM(B139:I139)</f>
        <v>678.04026</v>
      </c>
      <c r="K139" s="16" t="n">
        <f aca="false">IF(Data_Clean!P139="","",Assumptions!$B$15*0.5^(Data_Clean!P139/Assumptions!$B$20))</f>
        <v>28.6452481173125</v>
      </c>
      <c r="L139" s="16" t="n">
        <f aca="false">Assumptions!$B$16*MIN(1,LN(1+Data_Clean!Q139)/LN(1+Assumptions!$B$21))</f>
        <v>15.5872929926646</v>
      </c>
      <c r="M139" s="16" t="n">
        <f aca="false">Assumptions!$B$17*(0.6*MIN(1,Data_Clean!R139/Assumptions!$B$22)+0.4*IF(Data_Clean!S139="",0,Data_Clean!S139))</f>
        <v>10.29</v>
      </c>
      <c r="N139" s="16" t="n">
        <f aca="false">Assumptions!$B$18*MIN(1,(Data_Clean!F139-1)/Assumptions!$B$23)</f>
        <v>15</v>
      </c>
      <c r="O139" s="16" t="n">
        <f aca="false">Assumptions!$B$19*(0.4*IF(Data_Clean!E139="",0,MIN(1,Data_Clean!E139/12/Assumptions!$B$24))+0.35*IF(Data_Clean!D139="Y",1,0)+0.25*(1-MIN(Data_Clean!T139,3)/3))/IF(Data_Clean!E139="",0.6,1)</f>
        <v>6.8</v>
      </c>
      <c r="P139" s="16" t="n">
        <f aca="false">SUM(K139:O139)/(Assumptions!$D$5-IF(K139="",Assumptions!$B$15,0))*100</f>
        <v>76.3225411099771</v>
      </c>
      <c r="Q139" s="7" t="str">
        <f aca="false">IF(J139&gt;=Assumptions!$B$26,"High",IF(J139&gt;=Assumptions!$B$27,"Mid","Low"))</f>
        <v>Mid</v>
      </c>
      <c r="R139" s="7" t="str">
        <f aca="false">IF(P139&gt;=Assumptions!$B$28,"High",IF(P139&gt;=Assumptions!$B$29,"Mid","Low"))</f>
        <v>High</v>
      </c>
      <c r="S139" s="7" t="str">
        <f aca="false">INDEX(Assumptions!$B$33:$B$41,MATCH(Q139&amp;"|"&amp;R139,Assumptions!$A$33:$A$41,0))</f>
        <v>Engaged Builders</v>
      </c>
      <c r="T139" s="7" t="n">
        <f aca="false">IF(ISNUMBER(Data_Clean!V139),J139*Data_Clean!V139,0)</f>
        <v>21.765092346</v>
      </c>
    </row>
    <row r="140" customFormat="false" ht="15" hidden="false" customHeight="false" outlineLevel="0" collapsed="false">
      <c r="A140" s="15" t="str">
        <f aca="false">Data_Clean!A140</f>
        <v>CX100136</v>
      </c>
      <c r="B140" s="14" t="n">
        <f aca="false">Data_Clean!G140*Assumptions!$B$5</f>
        <v>166.389</v>
      </c>
      <c r="C140" s="14" t="n">
        <f aca="false">IF(Data_Clean!H140="",0,Data_Clean!H140)*Assumptions!$B$6</f>
        <v>0</v>
      </c>
      <c r="D140" s="14" t="n">
        <f aca="false">Data_Clean!I140*Assumptions!$B$7</f>
        <v>472.8</v>
      </c>
      <c r="E140" s="14" t="n">
        <f aca="false">Data_Clean!J140*Assumptions!$B$8</f>
        <v>0</v>
      </c>
      <c r="F140" s="14" t="n">
        <f aca="false">Data_Clean!K140*Assumptions!$B$9</f>
        <v>0</v>
      </c>
      <c r="G140" s="14" t="n">
        <f aca="false">Data_Clean!L140*Assumptions!$B$10</f>
        <v>0</v>
      </c>
      <c r="H140" s="14" t="n">
        <f aca="false">IF(OR(Data_Clean!M140="",Data_Clean!N140=""),0,Data_Clean!M140*Data_Clean!N140/100)*Assumptions!$B$13*Assumptions!$B$11</f>
        <v>488.7</v>
      </c>
      <c r="I140" s="14" t="n">
        <f aca="false">Data_Clean!O140*4*Assumptions!$B$12</f>
        <v>42.99648</v>
      </c>
      <c r="J140" s="14" t="n">
        <f aca="false">SUM(B140:I140)</f>
        <v>1170.88548</v>
      </c>
      <c r="K140" s="16" t="n">
        <f aca="false">IF(Data_Clean!P140="","",Assumptions!$B$15*0.5^(Data_Clean!P140/Assumptions!$B$20))</f>
        <v>27.3516746567465</v>
      </c>
      <c r="L140" s="16" t="n">
        <f aca="false">Assumptions!$B$16*MIN(1,LN(1+Data_Clean!Q140)/LN(1+Assumptions!$B$21))</f>
        <v>12.4931739410702</v>
      </c>
      <c r="M140" s="16" t="n">
        <f aca="false">Assumptions!$B$17*(0.6*MIN(1,Data_Clean!R140/Assumptions!$B$22)+0.4*IF(Data_Clean!S140="",0,Data_Clean!S140))</f>
        <v>10.5</v>
      </c>
      <c r="N140" s="16" t="n">
        <f aca="false">Assumptions!$B$18*MIN(1,(Data_Clean!F140-1)/Assumptions!$B$23)</f>
        <v>10</v>
      </c>
      <c r="O140" s="16" t="n">
        <f aca="false">Assumptions!$B$19*(0.4*IF(Data_Clean!E140="",0,MIN(1,Data_Clean!E140/12/Assumptions!$B$24))+0.35*IF(Data_Clean!D140="Y",1,0)+0.25*(1-MIN(Data_Clean!T140,3)/3))/IF(Data_Clean!E140="",0.6,1)</f>
        <v>4.85</v>
      </c>
      <c r="P140" s="16" t="n">
        <f aca="false">SUM(K140:O140)/(Assumptions!$D$5-IF(K140="",Assumptions!$B$15,0))*100</f>
        <v>65.1948485978167</v>
      </c>
      <c r="Q140" s="7" t="str">
        <f aca="false">IF(J140&gt;=Assumptions!$B$26,"High",IF(J140&gt;=Assumptions!$B$27,"Mid","Low"))</f>
        <v>Mid</v>
      </c>
      <c r="R140" s="7" t="str">
        <f aca="false">IF(P140&gt;=Assumptions!$B$28,"High",IF(P140&gt;=Assumptions!$B$29,"Mid","Low"))</f>
        <v>Mid</v>
      </c>
      <c r="S140" s="7" t="str">
        <f aca="false">INDEX(Assumptions!$B$33:$B$41,MATCH(Q140&amp;"|"&amp;R140,Assumptions!$A$33:$A$41,0))</f>
        <v>Established Core</v>
      </c>
      <c r="T140" s="7" t="n">
        <f aca="false">IF(ISNUMBER(Data_Clean!V140),J140*Data_Clean!V140,0)</f>
        <v>137.696132448</v>
      </c>
    </row>
    <row r="141" customFormat="false" ht="15" hidden="false" customHeight="false" outlineLevel="0" collapsed="false">
      <c r="A141" s="15" t="str">
        <f aca="false">Data_Clean!A141</f>
        <v>CX100137</v>
      </c>
      <c r="B141" s="14" t="n">
        <f aca="false">Data_Clean!G141*Assumptions!$B$5</f>
        <v>20.884</v>
      </c>
      <c r="C141" s="14" t="n">
        <f aca="false">IF(Data_Clean!H141="",0,Data_Clean!H141)*Assumptions!$B$6</f>
        <v>0</v>
      </c>
      <c r="D141" s="14" t="n">
        <f aca="false">Data_Clean!I141*Assumptions!$B$7</f>
        <v>0</v>
      </c>
      <c r="E141" s="14" t="n">
        <f aca="false">Data_Clean!J141*Assumptions!$B$8</f>
        <v>0</v>
      </c>
      <c r="F141" s="14" t="n">
        <f aca="false">Data_Clean!K141*Assumptions!$B$9</f>
        <v>0</v>
      </c>
      <c r="G141" s="14" t="n">
        <f aca="false">Data_Clean!L141*Assumptions!$B$10</f>
        <v>0</v>
      </c>
      <c r="H141" s="14" t="n">
        <f aca="false">IF(OR(Data_Clean!M141="",Data_Clean!N141=""),0,Data_Clean!M141*Data_Clean!N141/100)*Assumptions!$B$13*Assumptions!$B$11</f>
        <v>0</v>
      </c>
      <c r="I141" s="14" t="n">
        <f aca="false">Data_Clean!O141*4*Assumptions!$B$12</f>
        <v>0</v>
      </c>
      <c r="J141" s="14" t="n">
        <f aca="false">SUM(B141:I141)</f>
        <v>20.884</v>
      </c>
      <c r="K141" s="16" t="n">
        <f aca="false">IF(Data_Clean!P141="","",Assumptions!$B$15*0.5^(Data_Clean!P141/Assumptions!$B$20))</f>
        <v>0.816141153090116</v>
      </c>
      <c r="L141" s="16" t="n">
        <f aca="false">Assumptions!$B$16*MIN(1,LN(1+Data_Clean!Q141)/LN(1+Assumptions!$B$21))</f>
        <v>0</v>
      </c>
      <c r="M141" s="16" t="n">
        <f aca="false">Assumptions!$B$17*(0.6*MIN(1,Data_Clean!R141/Assumptions!$B$22)+0.4*IF(Data_Clean!S141="",0,Data_Clean!S141))</f>
        <v>0</v>
      </c>
      <c r="N141" s="16" t="n">
        <f aca="false">Assumptions!$B$18*MIN(1,(Data_Clean!F141-1)/Assumptions!$B$23)</f>
        <v>0</v>
      </c>
      <c r="O141" s="16" t="n">
        <f aca="false">Assumptions!$B$19*(0.4*IF(Data_Clean!E141="",0,MIN(1,Data_Clean!E141/12/Assumptions!$B$24))+0.35*IF(Data_Clean!D141="Y",1,0)+0.25*(1-MIN(Data_Clean!T141,3)/3))/IF(Data_Clean!E141="",0.6,1)</f>
        <v>6.65</v>
      </c>
      <c r="P141" s="16" t="n">
        <f aca="false">SUM(K141:O141)/(Assumptions!$D$5-IF(K141="",Assumptions!$B$15,0))*100</f>
        <v>7.46614115309012</v>
      </c>
      <c r="Q141" s="7" t="str">
        <f aca="false">IF(J141&gt;=Assumptions!$B$26,"High",IF(J141&gt;=Assumptions!$B$27,"Mid","Low"))</f>
        <v>Low</v>
      </c>
      <c r="R141" s="7" t="str">
        <f aca="false">IF(P141&gt;=Assumptions!$B$28,"High",IF(P141&gt;=Assumptions!$B$29,"Mid","Low"))</f>
        <v>Low</v>
      </c>
      <c r="S141" s="7" t="str">
        <f aca="false">INDEX(Assumptions!$B$33:$B$41,MATCH(Q141&amp;"|"&amp;R141,Assumptions!$A$33:$A$41,0))</f>
        <v>Dormant &amp; Low Value</v>
      </c>
      <c r="T141" s="7" t="n">
        <f aca="false">IF(ISNUMBER(Data_Clean!V141),J141*Data_Clean!V141,0)</f>
        <v>7.0880296</v>
      </c>
    </row>
    <row r="142" customFormat="false" ht="15" hidden="false" customHeight="false" outlineLevel="0" collapsed="false">
      <c r="A142" s="15" t="str">
        <f aca="false">Data_Clean!A142</f>
        <v>CX100138</v>
      </c>
      <c r="B142" s="14" t="n">
        <f aca="false">Data_Clean!G142*Assumptions!$B$5</f>
        <v>43.618</v>
      </c>
      <c r="C142" s="14" t="n">
        <f aca="false">IF(Data_Clean!H142="",0,Data_Clean!H142)*Assumptions!$B$6</f>
        <v>139.22268</v>
      </c>
      <c r="D142" s="14" t="n">
        <f aca="false">Data_Clean!I142*Assumptions!$B$7</f>
        <v>144.8</v>
      </c>
      <c r="E142" s="14" t="n">
        <f aca="false">Data_Clean!J142*Assumptions!$B$8</f>
        <v>0</v>
      </c>
      <c r="F142" s="14" t="n">
        <f aca="false">Data_Clean!K142*Assumptions!$B$9</f>
        <v>577.5</v>
      </c>
      <c r="G142" s="14" t="n">
        <f aca="false">Data_Clean!L142*Assumptions!$B$10</f>
        <v>0</v>
      </c>
      <c r="H142" s="14" t="n">
        <f aca="false">IF(OR(Data_Clean!M142="",Data_Clean!N142=""),0,Data_Clean!M142*Data_Clean!N142/100)*Assumptions!$B$13*Assumptions!$B$11</f>
        <v>120.324</v>
      </c>
      <c r="I142" s="14" t="n">
        <f aca="false">Data_Clean!O142*4*Assumptions!$B$12</f>
        <v>13.45824</v>
      </c>
      <c r="J142" s="14" t="n">
        <f aca="false">SUM(B142:I142)</f>
        <v>1038.92292</v>
      </c>
      <c r="K142" s="16" t="n">
        <f aca="false">IF(Data_Clean!P142="","",Assumptions!$B$15*0.5^(Data_Clean!P142/Assumptions!$B$20))</f>
        <v>27.9909897461042</v>
      </c>
      <c r="L142" s="16" t="n">
        <f aca="false">Assumptions!$B$16*MIN(1,LN(1+Data_Clean!Q142)/LN(1+Assumptions!$B$21))</f>
        <v>15.4867983970398</v>
      </c>
      <c r="M142" s="16" t="n">
        <f aca="false">Assumptions!$B$17*(0.6*MIN(1,Data_Clean!R142/Assumptions!$B$22)+0.4*IF(Data_Clean!S142="",0,Data_Clean!S142))</f>
        <v>8.028</v>
      </c>
      <c r="N142" s="16" t="n">
        <f aca="false">Assumptions!$B$18*MIN(1,(Data_Clean!F142-1)/Assumptions!$B$23)</f>
        <v>20</v>
      </c>
      <c r="O142" s="16" t="n">
        <f aca="false">Assumptions!$B$19*(0.4*IF(Data_Clean!E142="",0,MIN(1,Data_Clean!E142/12/Assumptions!$B$24))+0.35*IF(Data_Clean!D142="Y",1,0)+0.25*(1-MIN(Data_Clean!T142,3)/3))/IF(Data_Clean!E142="",0.6,1)</f>
        <v>10.95</v>
      </c>
      <c r="P142" s="16" t="n">
        <f aca="false">SUM(K142:O142)/(Assumptions!$D$5-IF(K142="",Assumptions!$B$15,0))*100</f>
        <v>82.455788143144</v>
      </c>
      <c r="Q142" s="7" t="str">
        <f aca="false">IF(J142&gt;=Assumptions!$B$26,"High",IF(J142&gt;=Assumptions!$B$27,"Mid","Low"))</f>
        <v>Mid</v>
      </c>
      <c r="R142" s="7" t="str">
        <f aca="false">IF(P142&gt;=Assumptions!$B$28,"High",IF(P142&gt;=Assumptions!$B$29,"Mid","Low"))</f>
        <v>High</v>
      </c>
      <c r="S142" s="7" t="str">
        <f aca="false">INDEX(Assumptions!$B$33:$B$41,MATCH(Q142&amp;"|"&amp;R142,Assumptions!$A$33:$A$41,0))</f>
        <v>Engaged Builders</v>
      </c>
      <c r="T142" s="7" t="n">
        <f aca="false">IF(ISNUMBER(Data_Clean!V142),J142*Data_Clean!V142,0)</f>
        <v>16.207197552</v>
      </c>
    </row>
    <row r="143" customFormat="false" ht="15" hidden="false" customHeight="false" outlineLevel="0" collapsed="false">
      <c r="A143" s="15" t="str">
        <f aca="false">Data_Clean!A143</f>
        <v>CX100139</v>
      </c>
      <c r="B143" s="14" t="n">
        <f aca="false">Data_Clean!G143*Assumptions!$B$5</f>
        <v>237.18625</v>
      </c>
      <c r="C143" s="14" t="n">
        <f aca="false">IF(Data_Clean!H143="",0,Data_Clean!H143)*Assumptions!$B$6</f>
        <v>35.96988</v>
      </c>
      <c r="D143" s="14" t="n">
        <f aca="false">Data_Clean!I143*Assumptions!$B$7</f>
        <v>0</v>
      </c>
      <c r="E143" s="14" t="n">
        <f aca="false">Data_Clean!J143*Assumptions!$B$8</f>
        <v>0</v>
      </c>
      <c r="F143" s="14" t="n">
        <f aca="false">Data_Clean!K143*Assumptions!$B$9</f>
        <v>0</v>
      </c>
      <c r="G143" s="14" t="n">
        <f aca="false">Data_Clean!L143*Assumptions!$B$10</f>
        <v>0</v>
      </c>
      <c r="H143" s="14" t="n">
        <f aca="false">IF(OR(Data_Clean!M143="",Data_Clean!N143=""),0,Data_Clean!M143*Data_Clean!N143/100)*Assumptions!$B$13*Assumptions!$B$11</f>
        <v>0</v>
      </c>
      <c r="I143" s="14" t="n">
        <f aca="false">Data_Clean!O143*4*Assumptions!$B$12</f>
        <v>0</v>
      </c>
      <c r="J143" s="14" t="n">
        <f aca="false">SUM(B143:I143)</f>
        <v>273.15613</v>
      </c>
      <c r="K143" s="16" t="n">
        <f aca="false">IF(Data_Clean!P143="","",Assumptions!$B$15*0.5^(Data_Clean!P143/Assumptions!$B$20))</f>
        <v>27.3516746567465</v>
      </c>
      <c r="L143" s="16" t="n">
        <f aca="false">Assumptions!$B$16*MIN(1,LN(1+Data_Clean!Q143)/LN(1+Assumptions!$B$21))</f>
        <v>14.4532413158944</v>
      </c>
      <c r="M143" s="16" t="n">
        <f aca="false">Assumptions!$B$17*(0.6*MIN(1,Data_Clean!R143/Assumptions!$B$22)+0.4*IF(Data_Clean!S143="",0,Data_Clean!S143))</f>
        <v>10.692</v>
      </c>
      <c r="N143" s="16" t="n">
        <f aca="false">Assumptions!$B$18*MIN(1,(Data_Clean!F143-1)/Assumptions!$B$23)</f>
        <v>5</v>
      </c>
      <c r="O143" s="16" t="n">
        <f aca="false">Assumptions!$B$19*(0.4*IF(Data_Clean!E143="",0,MIN(1,Data_Clean!E143/12/Assumptions!$B$24))+0.35*IF(Data_Clean!D143="Y",1,0)+0.25*(1-MIN(Data_Clean!T143,3)/3))/IF(Data_Clean!E143="",0.6,1)</f>
        <v>5.65</v>
      </c>
      <c r="P143" s="16" t="n">
        <f aca="false">SUM(K143:O143)/(Assumptions!$D$5-IF(K143="",Assumptions!$B$15,0))*100</f>
        <v>63.1469159726409</v>
      </c>
      <c r="Q143" s="7" t="str">
        <f aca="false">IF(J143&gt;=Assumptions!$B$26,"High",IF(J143&gt;=Assumptions!$B$27,"Mid","Low"))</f>
        <v>Low</v>
      </c>
      <c r="R143" s="7" t="str">
        <f aca="false">IF(P143&gt;=Assumptions!$B$28,"High",IF(P143&gt;=Assumptions!$B$29,"Mid","Low"))</f>
        <v>Mid</v>
      </c>
      <c r="S143" s="7" t="str">
        <f aca="false">INDEX(Assumptions!$B$33:$B$41,MATCH(Q143&amp;"|"&amp;R143,Assumptions!$A$33:$A$41,0))</f>
        <v>Light Touch</v>
      </c>
      <c r="T143" s="7" t="n">
        <f aca="false">IF(ISNUMBER(Data_Clean!V143),J143*Data_Clean!V143,0)</f>
        <v>20.896443945</v>
      </c>
    </row>
    <row r="144" customFormat="false" ht="15" hidden="false" customHeight="false" outlineLevel="0" collapsed="false">
      <c r="A144" s="15" t="str">
        <f aca="false">Data_Clean!A144</f>
        <v>CX100140</v>
      </c>
      <c r="B144" s="14" t="n">
        <f aca="false">Data_Clean!G144*Assumptions!$B$5</f>
        <v>186.142</v>
      </c>
      <c r="C144" s="14" t="n">
        <f aca="false">IF(Data_Clean!H144="",0,Data_Clean!H144)*Assumptions!$B$6</f>
        <v>673.46352</v>
      </c>
      <c r="D144" s="14" t="n">
        <f aca="false">Data_Clean!I144*Assumptions!$B$7</f>
        <v>0</v>
      </c>
      <c r="E144" s="14" t="n">
        <f aca="false">Data_Clean!J144*Assumptions!$B$8</f>
        <v>0</v>
      </c>
      <c r="F144" s="14" t="n">
        <f aca="false">Data_Clean!K144*Assumptions!$B$9</f>
        <v>0</v>
      </c>
      <c r="G144" s="14" t="n">
        <f aca="false">Data_Clean!L144*Assumptions!$B$10</f>
        <v>0</v>
      </c>
      <c r="H144" s="14" t="n">
        <f aca="false">IF(OR(Data_Clean!M144="",Data_Clean!N144=""),0,Data_Clean!M144*Data_Clean!N144/100)*Assumptions!$B$13*Assumptions!$B$11</f>
        <v>0</v>
      </c>
      <c r="I144" s="14" t="n">
        <f aca="false">Data_Clean!O144*4*Assumptions!$B$12</f>
        <v>0</v>
      </c>
      <c r="J144" s="14" t="n">
        <f aca="false">SUM(B144:I144)</f>
        <v>859.60552</v>
      </c>
      <c r="K144" s="16" t="n">
        <f aca="false">IF(Data_Clean!P144="","",Assumptions!$B$15*0.5^(Data_Clean!P144/Assumptions!$B$20))</f>
        <v>29.3147990530274</v>
      </c>
      <c r="L144" s="16" t="n">
        <f aca="false">Assumptions!$B$16*MIN(1,LN(1+Data_Clean!Q144)/LN(1+Assumptions!$B$21))</f>
        <v>13.8963721559302</v>
      </c>
      <c r="M144" s="16" t="n">
        <f aca="false">Assumptions!$B$17*(0.6*MIN(1,Data_Clean!R144/Assumptions!$B$22)+0.4*IF(Data_Clean!S144="",0,Data_Clean!S144))</f>
        <v>5.922</v>
      </c>
      <c r="N144" s="16" t="n">
        <f aca="false">Assumptions!$B$18*MIN(1,(Data_Clean!F144-1)/Assumptions!$B$23)</f>
        <v>5</v>
      </c>
      <c r="O144" s="16" t="n">
        <f aca="false">Assumptions!$B$19*(0.4*IF(Data_Clean!E144="",0,MIN(1,Data_Clean!E144/12/Assumptions!$B$24))+0.35*IF(Data_Clean!D144="Y",1,0)+0.25*(1-MIN(Data_Clean!T144,3)/3))/IF(Data_Clean!E144="",0.6,1)</f>
        <v>4.7</v>
      </c>
      <c r="P144" s="16" t="n">
        <f aca="false">SUM(K144:O144)/(Assumptions!$D$5-IF(K144="",Assumptions!$B$15,0))*100</f>
        <v>58.8331712089576</v>
      </c>
      <c r="Q144" s="7" t="str">
        <f aca="false">IF(J144&gt;=Assumptions!$B$26,"High",IF(J144&gt;=Assumptions!$B$27,"Mid","Low"))</f>
        <v>Mid</v>
      </c>
      <c r="R144" s="7" t="str">
        <f aca="false">IF(P144&gt;=Assumptions!$B$28,"High",IF(P144&gt;=Assumptions!$B$29,"Mid","Low"))</f>
        <v>Mid</v>
      </c>
      <c r="S144" s="7" t="str">
        <f aca="false">INDEX(Assumptions!$B$33:$B$41,MATCH(Q144&amp;"|"&amp;R144,Assumptions!$A$33:$A$41,0))</f>
        <v>Established Core</v>
      </c>
      <c r="T144" s="7" t="n">
        <f aca="false">IF(ISNUMBER(Data_Clean!V144),J144*Data_Clean!V144,0)</f>
        <v>86.734196968</v>
      </c>
    </row>
    <row r="145" customFormat="false" ht="15" hidden="false" customHeight="false" outlineLevel="0" collapsed="false">
      <c r="A145" s="15" t="str">
        <f aca="false">Data_Clean!A145</f>
        <v>CX100141</v>
      </c>
      <c r="B145" s="14" t="n">
        <f aca="false">Data_Clean!G145*Assumptions!$B$5</f>
        <v>96.953</v>
      </c>
      <c r="C145" s="14" t="n">
        <f aca="false">IF(Data_Clean!H145="",0,Data_Clean!H145)*Assumptions!$B$6</f>
        <v>0</v>
      </c>
      <c r="D145" s="14" t="n">
        <f aca="false">Data_Clean!I145*Assumptions!$B$7</f>
        <v>279.2</v>
      </c>
      <c r="E145" s="14" t="n">
        <f aca="false">Data_Clean!J145*Assumptions!$B$8</f>
        <v>0</v>
      </c>
      <c r="F145" s="14" t="n">
        <f aca="false">Data_Clean!K145*Assumptions!$B$9</f>
        <v>0</v>
      </c>
      <c r="G145" s="14" t="n">
        <f aca="false">Data_Clean!L145*Assumptions!$B$10</f>
        <v>0</v>
      </c>
      <c r="H145" s="14" t="n">
        <f aca="false">IF(OR(Data_Clean!M145="",Data_Clean!N145=""),0,Data_Clean!M145*Data_Clean!N145/100)*Assumptions!$B$13*Assumptions!$B$11</f>
        <v>0</v>
      </c>
      <c r="I145" s="14" t="n">
        <f aca="false">Data_Clean!O145*4*Assumptions!$B$12</f>
        <v>0</v>
      </c>
      <c r="J145" s="14" t="n">
        <f aca="false">SUM(B145:I145)</f>
        <v>376.153</v>
      </c>
      <c r="K145" s="16" t="n">
        <f aca="false">IF(Data_Clean!P145="","",Assumptions!$B$15*0.5^(Data_Clean!P145/Assumptions!$B$20))</f>
        <v>2.20415232428177</v>
      </c>
      <c r="L145" s="16" t="n">
        <f aca="false">Assumptions!$B$16*MIN(1,LN(1+Data_Clean!Q145)/LN(1+Assumptions!$B$21))</f>
        <v>0</v>
      </c>
      <c r="M145" s="16" t="n">
        <f aca="false">Assumptions!$B$17*(0.6*MIN(1,Data_Clean!R145/Assumptions!$B$22)+0.4*IF(Data_Clean!S145="",0,Data_Clean!S145))</f>
        <v>0</v>
      </c>
      <c r="N145" s="16" t="n">
        <f aca="false">Assumptions!$B$18*MIN(1,(Data_Clean!F145-1)/Assumptions!$B$23)</f>
        <v>5</v>
      </c>
      <c r="O145" s="16" t="n">
        <f aca="false">Assumptions!$B$19*(0.4*IF(Data_Clean!E145="",0,MIN(1,Data_Clean!E145/12/Assumptions!$B$24))+0.35*IF(Data_Clean!D145="Y",1,0)+0.25*(1-MIN(Data_Clean!T145,3)/3))/IF(Data_Clean!E145="",0.6,1)</f>
        <v>4.55</v>
      </c>
      <c r="P145" s="16" t="n">
        <f aca="false">SUM(K145:O145)/(Assumptions!$D$5-IF(K145="",Assumptions!$B$15,0))*100</f>
        <v>11.7541523242818</v>
      </c>
      <c r="Q145" s="7" t="str">
        <f aca="false">IF(J145&gt;=Assumptions!$B$26,"High",IF(J145&gt;=Assumptions!$B$27,"Mid","Low"))</f>
        <v>Low</v>
      </c>
      <c r="R145" s="7" t="str">
        <f aca="false">IF(P145&gt;=Assumptions!$B$28,"High",IF(P145&gt;=Assumptions!$B$29,"Mid","Low"))</f>
        <v>Low</v>
      </c>
      <c r="S145" s="7" t="str">
        <f aca="false">INDEX(Assumptions!$B$33:$B$41,MATCH(Q145&amp;"|"&amp;R145,Assumptions!$A$33:$A$41,0))</f>
        <v>Dormant &amp; Low Value</v>
      </c>
      <c r="T145" s="7" t="n">
        <f aca="false">IF(ISNUMBER(Data_Clean!V145),J145*Data_Clean!V145,0)</f>
        <v>159.4136414</v>
      </c>
    </row>
    <row r="146" customFormat="false" ht="15" hidden="false" customHeight="false" outlineLevel="0" collapsed="false">
      <c r="A146" s="15" t="str">
        <f aca="false">Data_Clean!A146</f>
        <v>CX100142</v>
      </c>
      <c r="B146" s="14" t="n">
        <f aca="false">Data_Clean!G146*Assumptions!$B$5</f>
        <v>281.4175</v>
      </c>
      <c r="C146" s="14" t="n">
        <f aca="false">IF(Data_Clean!H146="",0,Data_Clean!H146)*Assumptions!$B$6</f>
        <v>0</v>
      </c>
      <c r="D146" s="14" t="n">
        <f aca="false">Data_Clean!I146*Assumptions!$B$7</f>
        <v>0</v>
      </c>
      <c r="E146" s="14" t="n">
        <f aca="false">Data_Clean!J146*Assumptions!$B$8</f>
        <v>0</v>
      </c>
      <c r="F146" s="14" t="n">
        <f aca="false">Data_Clean!K146*Assumptions!$B$9</f>
        <v>0</v>
      </c>
      <c r="G146" s="14" t="n">
        <f aca="false">Data_Clean!L146*Assumptions!$B$10</f>
        <v>1068.75</v>
      </c>
      <c r="H146" s="14" t="n">
        <f aca="false">IF(OR(Data_Clean!M146="",Data_Clean!N146=""),0,Data_Clean!M146*Data_Clean!N146/100)*Assumptions!$B$13*Assumptions!$B$11</f>
        <v>141.912</v>
      </c>
      <c r="I146" s="14" t="n">
        <f aca="false">Data_Clean!O146*4*Assumptions!$B$12</f>
        <v>17.72976</v>
      </c>
      <c r="J146" s="14" t="n">
        <f aca="false">SUM(B146:I146)</f>
        <v>1509.80926</v>
      </c>
      <c r="K146" s="16" t="n">
        <f aca="false">IF(Data_Clean!P146="","",Assumptions!$B$15*0.5^(Data_Clean!P146/Assumptions!$B$20))</f>
        <v>13.0582584494419</v>
      </c>
      <c r="L146" s="16" t="n">
        <f aca="false">Assumptions!$B$16*MIN(1,LN(1+Data_Clean!Q146)/LN(1+Assumptions!$B$21))</f>
        <v>12.4931739410702</v>
      </c>
      <c r="M146" s="16" t="n">
        <f aca="false">Assumptions!$B$17*(0.6*MIN(1,Data_Clean!R146/Assumptions!$B$22)+0.4*IF(Data_Clean!S146="",0,Data_Clean!S146))</f>
        <v>3.54</v>
      </c>
      <c r="N146" s="16" t="n">
        <f aca="false">Assumptions!$B$18*MIN(1,(Data_Clean!F146-1)/Assumptions!$B$23)</f>
        <v>10</v>
      </c>
      <c r="O146" s="16" t="n">
        <f aca="false">Assumptions!$B$19*(0.4*IF(Data_Clean!E146="",0,MIN(1,Data_Clean!E146/12/Assumptions!$B$24))+0.35*IF(Data_Clean!D146="Y",1,0)+0.25*(1-MIN(Data_Clean!T146,3)/3))/IF(Data_Clean!E146="",0.6,1)</f>
        <v>9.4</v>
      </c>
      <c r="P146" s="16" t="n">
        <f aca="false">SUM(K146:O146)/(Assumptions!$D$5-IF(K146="",Assumptions!$B$15,0))*100</f>
        <v>48.491432390512</v>
      </c>
      <c r="Q146" s="7" t="str">
        <f aca="false">IF(J146&gt;=Assumptions!$B$26,"High",IF(J146&gt;=Assumptions!$B$27,"Mid","Low"))</f>
        <v>High</v>
      </c>
      <c r="R146" s="7" t="str">
        <f aca="false">IF(P146&gt;=Assumptions!$B$28,"High",IF(P146&gt;=Assumptions!$B$29,"Mid","Low"))</f>
        <v>Low</v>
      </c>
      <c r="S146" s="7" t="str">
        <f aca="false">INDEX(Assumptions!$B$33:$B$41,MATCH(Q146&amp;"|"&amp;R146,Assumptions!$A$33:$A$41,0))</f>
        <v>Affluent Drifters</v>
      </c>
      <c r="T146" s="7" t="n">
        <f aca="false">IF(ISNUMBER(Data_Clean!V146),J146*Data_Clean!V146,0)</f>
        <v>93.155231342</v>
      </c>
    </row>
    <row r="147" customFormat="false" ht="15" hidden="false" customHeight="false" outlineLevel="0" collapsed="false">
      <c r="A147" s="15" t="str">
        <f aca="false">Data_Clean!A147</f>
        <v>CX100143</v>
      </c>
      <c r="B147" s="14" t="n">
        <f aca="false">Data_Clean!G147*Assumptions!$B$5</f>
        <v>98.9735</v>
      </c>
      <c r="C147" s="14" t="n">
        <f aca="false">IF(Data_Clean!H147="",0,Data_Clean!H147)*Assumptions!$B$6</f>
        <v>0</v>
      </c>
      <c r="D147" s="14" t="n">
        <f aca="false">Data_Clean!I147*Assumptions!$B$7</f>
        <v>0</v>
      </c>
      <c r="E147" s="14" t="n">
        <f aca="false">Data_Clean!J147*Assumptions!$B$8</f>
        <v>0</v>
      </c>
      <c r="F147" s="14" t="n">
        <f aca="false">Data_Clean!K147*Assumptions!$B$9</f>
        <v>0</v>
      </c>
      <c r="G147" s="14" t="n">
        <f aca="false">Data_Clean!L147*Assumptions!$B$10</f>
        <v>0</v>
      </c>
      <c r="H147" s="14" t="n">
        <f aca="false">IF(OR(Data_Clean!M147="",Data_Clean!N147=""),0,Data_Clean!M147*Data_Clean!N147/100)*Assumptions!$B$13*Assumptions!$B$11</f>
        <v>0</v>
      </c>
      <c r="I147" s="14" t="n">
        <f aca="false">Data_Clean!O147*4*Assumptions!$B$12</f>
        <v>0</v>
      </c>
      <c r="J147" s="14" t="n">
        <f aca="false">SUM(B147:I147)</f>
        <v>98.9735</v>
      </c>
      <c r="K147" s="16" t="n">
        <f aca="false">IF(Data_Clean!P147="","",Assumptions!$B$15*0.5^(Data_Clean!P147/Assumptions!$B$20))</f>
        <v>26.1165168988837</v>
      </c>
      <c r="L147" s="16" t="n">
        <f aca="false">Assumptions!$B$16*MIN(1,LN(1+Data_Clean!Q147)/LN(1+Assumptions!$B$21))</f>
        <v>18.857323038016</v>
      </c>
      <c r="M147" s="16" t="n">
        <f aca="false">Assumptions!$B$17*(0.6*MIN(1,Data_Clean!R147/Assumptions!$B$22)+0.4*IF(Data_Clean!S147="",0,Data_Clean!S147))</f>
        <v>13.386</v>
      </c>
      <c r="N147" s="16" t="n">
        <f aca="false">Assumptions!$B$18*MIN(1,(Data_Clean!F147-1)/Assumptions!$B$23)</f>
        <v>5</v>
      </c>
      <c r="O147" s="16" t="n">
        <f aca="false">Assumptions!$B$19*(0.4*IF(Data_Clean!E147="",0,MIN(1,Data_Clean!E147/12/Assumptions!$B$24))+0.35*IF(Data_Clean!D147="Y",1,0)+0.25*(1-MIN(Data_Clean!T147,3)/3))/IF(Data_Clean!E147="",0.6,1)</f>
        <v>12.35</v>
      </c>
      <c r="P147" s="16" t="n">
        <f aca="false">SUM(K147:O147)/(Assumptions!$D$5-IF(K147="",Assumptions!$B$15,0))*100</f>
        <v>75.7098399368997</v>
      </c>
      <c r="Q147" s="7" t="str">
        <f aca="false">IF(J147&gt;=Assumptions!$B$26,"High",IF(J147&gt;=Assumptions!$B$27,"Mid","Low"))</f>
        <v>Low</v>
      </c>
      <c r="R147" s="7" t="str">
        <f aca="false">IF(P147&gt;=Assumptions!$B$28,"High",IF(P147&gt;=Assumptions!$B$29,"Mid","Low"))</f>
        <v>High</v>
      </c>
      <c r="S147" s="7" t="str">
        <f aca="false">INDEX(Assumptions!$B$33:$B$41,MATCH(Q147&amp;"|"&amp;R147,Assumptions!$A$33:$A$41,0))</f>
        <v>Engaged Builders</v>
      </c>
      <c r="T147" s="7" t="n">
        <f aca="false">IF(ISNUMBER(Data_Clean!V147),J147*Data_Clean!V147,0)</f>
        <v>1.9002912</v>
      </c>
    </row>
    <row r="148" customFormat="false" ht="15" hidden="false" customHeight="false" outlineLevel="0" collapsed="false">
      <c r="A148" s="15" t="str">
        <f aca="false">Data_Clean!A148</f>
        <v>CX100144</v>
      </c>
      <c r="B148" s="14" t="n">
        <f aca="false">Data_Clean!G148*Assumptions!$B$5</f>
        <v>109.594</v>
      </c>
      <c r="C148" s="14" t="n">
        <f aca="false">IF(Data_Clean!H148="",0,Data_Clean!H148)*Assumptions!$B$6</f>
        <v>141.52068</v>
      </c>
      <c r="D148" s="14" t="n">
        <f aca="false">Data_Clean!I148*Assumptions!$B$7</f>
        <v>398.4</v>
      </c>
      <c r="E148" s="14" t="n">
        <f aca="false">Data_Clean!J148*Assumptions!$B$8</f>
        <v>0</v>
      </c>
      <c r="F148" s="14" t="n">
        <f aca="false">Data_Clean!K148*Assumptions!$B$9</f>
        <v>1072.5</v>
      </c>
      <c r="G148" s="14" t="n">
        <f aca="false">Data_Clean!L148*Assumptions!$B$10</f>
        <v>0</v>
      </c>
      <c r="H148" s="14" t="n">
        <f aca="false">IF(OR(Data_Clean!M148="",Data_Clean!N148=""),0,Data_Clean!M148*Data_Clean!N148/100)*Assumptions!$B$13*Assumptions!$B$11</f>
        <v>0</v>
      </c>
      <c r="I148" s="14" t="n">
        <f aca="false">Data_Clean!O148*4*Assumptions!$B$12</f>
        <v>0</v>
      </c>
      <c r="J148" s="14" t="n">
        <f aca="false">SUM(B148:I148)</f>
        <v>1722.01468</v>
      </c>
      <c r="K148" s="16" t="n">
        <f aca="false">IF(Data_Clean!P148="","",Assumptions!$B$15*0.5^(Data_Clean!P148/Assumptions!$B$20))</f>
        <v>26.1165168988837</v>
      </c>
      <c r="L148" s="16" t="n">
        <f aca="false">Assumptions!$B$16*MIN(1,LN(1+Data_Clean!Q148)/LN(1+Assumptions!$B$21))</f>
        <v>15.8750156145389</v>
      </c>
      <c r="M148" s="16" t="n">
        <f aca="false">Assumptions!$B$17*(0.6*MIN(1,Data_Clean!R148/Assumptions!$B$22)+0.4*IF(Data_Clean!S148="",0,Data_Clean!S148))</f>
        <v>11.46</v>
      </c>
      <c r="N148" s="16" t="n">
        <f aca="false">Assumptions!$B$18*MIN(1,(Data_Clean!F148-1)/Assumptions!$B$23)</f>
        <v>20</v>
      </c>
      <c r="O148" s="16" t="n">
        <f aca="false">Assumptions!$B$19*(0.4*IF(Data_Clean!E148="",0,MIN(1,Data_Clean!E148/12/Assumptions!$B$24))+0.35*IF(Data_Clean!D148="Y",1,0)+0.25*(1-MIN(Data_Clean!T148,3)/3))/IF(Data_Clean!E148="",0.6,1)</f>
        <v>12.65</v>
      </c>
      <c r="P148" s="16" t="n">
        <f aca="false">SUM(K148:O148)/(Assumptions!$D$5-IF(K148="",Assumptions!$B$15,0))*100</f>
        <v>86.1015325134227</v>
      </c>
      <c r="Q148" s="7" t="str">
        <f aca="false">IF(J148&gt;=Assumptions!$B$26,"High",IF(J148&gt;=Assumptions!$B$27,"Mid","Low"))</f>
        <v>High</v>
      </c>
      <c r="R148" s="7" t="str">
        <f aca="false">IF(P148&gt;=Assumptions!$B$28,"High",IF(P148&gt;=Assumptions!$B$29,"Mid","Low"))</f>
        <v>High</v>
      </c>
      <c r="S148" s="7" t="str">
        <f aca="false">INDEX(Assumptions!$B$33:$B$41,MATCH(Q148&amp;"|"&amp;R148,Assumptions!$A$33:$A$41,0))</f>
        <v>Premier Advocates</v>
      </c>
      <c r="T148" s="7" t="n">
        <f aca="false">IF(ISNUMBER(Data_Clean!V148),J148*Data_Clean!V148,0)</f>
        <v>38.917531768</v>
      </c>
    </row>
    <row r="149" customFormat="false" ht="15" hidden="false" customHeight="false" outlineLevel="0" collapsed="false">
      <c r="A149" s="15" t="str">
        <f aca="false">Data_Clean!A149</f>
        <v>CX100145</v>
      </c>
      <c r="B149" s="14" t="n">
        <f aca="false">Data_Clean!G149*Assumptions!$B$5</f>
        <v>116.274</v>
      </c>
      <c r="C149" s="14" t="n">
        <f aca="false">IF(Data_Clean!H149="",0,Data_Clean!H149)*Assumptions!$B$6</f>
        <v>0</v>
      </c>
      <c r="D149" s="14" t="n">
        <f aca="false">Data_Clean!I149*Assumptions!$B$7</f>
        <v>0</v>
      </c>
      <c r="E149" s="14" t="n">
        <f aca="false">Data_Clean!J149*Assumptions!$B$8</f>
        <v>0</v>
      </c>
      <c r="F149" s="14" t="n">
        <f aca="false">Data_Clean!K149*Assumptions!$B$9</f>
        <v>0</v>
      </c>
      <c r="G149" s="14" t="n">
        <f aca="false">Data_Clean!L149*Assumptions!$B$10</f>
        <v>0</v>
      </c>
      <c r="H149" s="14" t="n">
        <f aca="false">IF(OR(Data_Clean!M149="",Data_Clean!N149=""),0,Data_Clean!M149*Data_Clean!N149/100)*Assumptions!$B$13*Assumptions!$B$11</f>
        <v>0</v>
      </c>
      <c r="I149" s="14" t="n">
        <f aca="false">Data_Clean!O149*4*Assumptions!$B$12</f>
        <v>0</v>
      </c>
      <c r="J149" s="14" t="n">
        <f aca="false">SUM(B149:I149)</f>
        <v>116.274</v>
      </c>
      <c r="K149" s="16" t="n">
        <f aca="false">IF(Data_Clean!P149="","",Assumptions!$B$15*0.5^(Data_Clean!P149/Assumptions!$B$20))</f>
        <v>24.3675718906871</v>
      </c>
      <c r="L149" s="16" t="n">
        <f aca="false">Assumptions!$B$16*MIN(1,LN(1+Data_Clean!Q149)/LN(1+Assumptions!$B$21))</f>
        <v>9.60252567789128</v>
      </c>
      <c r="M149" s="16" t="n">
        <f aca="false">Assumptions!$B$17*(0.6*MIN(1,Data_Clean!R149/Assumptions!$B$22)+0.4*IF(Data_Clean!S149="",0,Data_Clean!S149))</f>
        <v>4.128</v>
      </c>
      <c r="N149" s="16" t="n">
        <f aca="false">Assumptions!$B$18*MIN(1,(Data_Clean!F149-1)/Assumptions!$B$23)</f>
        <v>0</v>
      </c>
      <c r="O149" s="16" t="n">
        <f aca="false">Assumptions!$B$19*(0.4*IF(Data_Clean!E149="",0,MIN(1,Data_Clean!E149/12/Assumptions!$B$24))+0.35*IF(Data_Clean!D149="Y",1,0)+0.25*(1-MIN(Data_Clean!T149,3)/3))/IF(Data_Clean!E149="",0.6,1)</f>
        <v>9.75</v>
      </c>
      <c r="P149" s="16" t="n">
        <f aca="false">SUM(K149:O149)/(Assumptions!$D$5-IF(K149="",Assumptions!$B$15,0))*100</f>
        <v>47.8480975685783</v>
      </c>
      <c r="Q149" s="7" t="str">
        <f aca="false">IF(J149&gt;=Assumptions!$B$26,"High",IF(J149&gt;=Assumptions!$B$27,"Mid","Low"))</f>
        <v>Low</v>
      </c>
      <c r="R149" s="7" t="str">
        <f aca="false">IF(P149&gt;=Assumptions!$B$28,"High",IF(P149&gt;=Assumptions!$B$29,"Mid","Low"))</f>
        <v>Low</v>
      </c>
      <c r="S149" s="7" t="str">
        <f aca="false">INDEX(Assumptions!$B$33:$B$41,MATCH(Q149&amp;"|"&amp;R149,Assumptions!$A$33:$A$41,0))</f>
        <v>Dormant &amp; Low Value</v>
      </c>
      <c r="T149" s="7" t="n">
        <f aca="false">IF(ISNUMBER(Data_Clean!V149),J149*Data_Clean!V149,0)</f>
        <v>12.8599044</v>
      </c>
    </row>
    <row r="150" customFormat="false" ht="15" hidden="false" customHeight="false" outlineLevel="0" collapsed="false">
      <c r="A150" s="15" t="str">
        <f aca="false">Data_Clean!A150</f>
        <v>CX100146</v>
      </c>
      <c r="B150" s="14" t="n">
        <f aca="false">Data_Clean!G150*Assumptions!$B$5</f>
        <v>75.62525</v>
      </c>
      <c r="C150" s="14" t="n">
        <f aca="false">IF(Data_Clean!H150="",0,Data_Clean!H150)*Assumptions!$B$6</f>
        <v>0</v>
      </c>
      <c r="D150" s="14" t="n">
        <f aca="false">Data_Clean!I150*Assumptions!$B$7</f>
        <v>0</v>
      </c>
      <c r="E150" s="14" t="n">
        <f aca="false">Data_Clean!J150*Assumptions!$B$8</f>
        <v>0</v>
      </c>
      <c r="F150" s="14" t="n">
        <f aca="false">Data_Clean!K150*Assumptions!$B$9</f>
        <v>0</v>
      </c>
      <c r="G150" s="14" t="n">
        <f aca="false">Data_Clean!L150*Assumptions!$B$10</f>
        <v>309.6</v>
      </c>
      <c r="H150" s="14" t="n">
        <f aca="false">IF(OR(Data_Clean!M150="",Data_Clean!N150=""),0,Data_Clean!M150*Data_Clean!N150/100)*Assumptions!$B$13*Assumptions!$B$11</f>
        <v>500.112</v>
      </c>
      <c r="I150" s="14" t="n">
        <f aca="false">Data_Clean!O150*4*Assumptions!$B$12</f>
        <v>4.46064</v>
      </c>
      <c r="J150" s="14" t="n">
        <f aca="false">SUM(B150:I150)</f>
        <v>889.79789</v>
      </c>
      <c r="K150" s="16" t="n">
        <f aca="false">IF(Data_Clean!P150="","",Assumptions!$B$15*0.5^(Data_Clean!P150/Assumptions!$B$20))</f>
        <v>21.2132034355964</v>
      </c>
      <c r="L150" s="16" t="n">
        <f aca="false">Assumptions!$B$16*MIN(1,LN(1+Data_Clean!Q150)/LN(1+Assumptions!$B$21))</f>
        <v>12.0537864630054</v>
      </c>
      <c r="M150" s="16" t="n">
        <f aca="false">Assumptions!$B$17*(0.6*MIN(1,Data_Clean!R150/Assumptions!$B$22)+0.4*IF(Data_Clean!S150="",0,Data_Clean!S150))</f>
        <v>9</v>
      </c>
      <c r="N150" s="16" t="n">
        <f aca="false">Assumptions!$B$18*MIN(1,(Data_Clean!F150-1)/Assumptions!$B$23)</f>
        <v>10</v>
      </c>
      <c r="O150" s="16" t="n">
        <f aca="false">Assumptions!$B$19*(0.4*IF(Data_Clean!E150="",0,MIN(1,Data_Clean!E150/12/Assumptions!$B$24))+0.35*IF(Data_Clean!D150="Y",1,0)+0.25*(1-MIN(Data_Clean!T150,3)/3))/IF(Data_Clean!E150="",0.6,1)</f>
        <v>7.3</v>
      </c>
      <c r="P150" s="16" t="n">
        <f aca="false">SUM(K150:O150)/(Assumptions!$D$5-IF(K150="",Assumptions!$B$15,0))*100</f>
        <v>59.5669898986018</v>
      </c>
      <c r="Q150" s="7" t="str">
        <f aca="false">IF(J150&gt;=Assumptions!$B$26,"High",IF(J150&gt;=Assumptions!$B$27,"Mid","Low"))</f>
        <v>Mid</v>
      </c>
      <c r="R150" s="7" t="str">
        <f aca="false">IF(P150&gt;=Assumptions!$B$28,"High",IF(P150&gt;=Assumptions!$B$29,"Mid","Low"))</f>
        <v>Mid</v>
      </c>
      <c r="S150" s="7" t="str">
        <f aca="false">INDEX(Assumptions!$B$33:$B$41,MATCH(Q150&amp;"|"&amp;R150,Assumptions!$A$33:$A$41,0))</f>
        <v>Established Core</v>
      </c>
      <c r="T150" s="7" t="n">
        <f aca="false">IF(ISNUMBER(Data_Clean!V150),J150*Data_Clean!V150,0)</f>
        <v>108.466362791</v>
      </c>
    </row>
    <row r="151" customFormat="false" ht="15" hidden="false" customHeight="false" outlineLevel="0" collapsed="false">
      <c r="A151" s="15" t="str">
        <f aca="false">Data_Clean!A151</f>
        <v>CX100147</v>
      </c>
      <c r="B151" s="14" t="n">
        <f aca="false">Data_Clean!G151*Assumptions!$B$5</f>
        <v>129.1065</v>
      </c>
      <c r="C151" s="14" t="n">
        <f aca="false">IF(Data_Clean!H151="",0,Data_Clean!H151)*Assumptions!$B$6</f>
        <v>476.87292</v>
      </c>
      <c r="D151" s="14" t="n">
        <f aca="false">Data_Clean!I151*Assumptions!$B$7</f>
        <v>317.6</v>
      </c>
      <c r="E151" s="14" t="n">
        <f aca="false">Data_Clean!J151*Assumptions!$B$8</f>
        <v>0</v>
      </c>
      <c r="F151" s="14" t="n">
        <f aca="false">Data_Clean!K151*Assumptions!$B$9</f>
        <v>0</v>
      </c>
      <c r="G151" s="14" t="n">
        <f aca="false">Data_Clean!L151*Assumptions!$B$10</f>
        <v>0</v>
      </c>
      <c r="H151" s="14" t="n">
        <f aca="false">IF(OR(Data_Clean!M151="",Data_Clean!N151=""),0,Data_Clean!M151*Data_Clean!N151/100)*Assumptions!$B$13*Assumptions!$B$11</f>
        <v>0</v>
      </c>
      <c r="I151" s="14" t="n">
        <f aca="false">Data_Clean!O151*4*Assumptions!$B$12</f>
        <v>64.97616</v>
      </c>
      <c r="J151" s="14" t="n">
        <f aca="false">SUM(B151:I151)</f>
        <v>988.55558</v>
      </c>
      <c r="K151" s="16" t="n">
        <f aca="false">IF(Data_Clean!P151="","",Assumptions!$B$15*0.5^(Data_Clean!P151/Assumptions!$B$20))</f>
        <v>29.3147990530274</v>
      </c>
      <c r="L151" s="16" t="n">
        <f aca="false">Assumptions!$B$16*MIN(1,LN(1+Data_Clean!Q151)/LN(1+Assumptions!$B$21))</f>
        <v>18.4779412558435</v>
      </c>
      <c r="M151" s="16" t="n">
        <f aca="false">Assumptions!$B$17*(0.6*MIN(1,Data_Clean!R151/Assumptions!$B$22)+0.4*IF(Data_Clean!S151="",0,Data_Clean!S151))</f>
        <v>3.102</v>
      </c>
      <c r="N151" s="16" t="n">
        <f aca="false">Assumptions!$B$18*MIN(1,(Data_Clean!F151-1)/Assumptions!$B$23)</f>
        <v>15</v>
      </c>
      <c r="O151" s="16" t="n">
        <f aca="false">Assumptions!$B$19*(0.4*IF(Data_Clean!E151="",0,MIN(1,Data_Clean!E151/12/Assumptions!$B$24))+0.35*IF(Data_Clean!D151="Y",1,0)+0.25*(1-MIN(Data_Clean!T151,3)/3))/IF(Data_Clean!E151="",0.6,1)</f>
        <v>15</v>
      </c>
      <c r="P151" s="16" t="n">
        <f aca="false">SUM(K151:O151)/(Assumptions!$D$5-IF(K151="",Assumptions!$B$15,0))*100</f>
        <v>80.8947403088709</v>
      </c>
      <c r="Q151" s="7" t="str">
        <f aca="false">IF(J151&gt;=Assumptions!$B$26,"High",IF(J151&gt;=Assumptions!$B$27,"Mid","Low"))</f>
        <v>Mid</v>
      </c>
      <c r="R151" s="7" t="str">
        <f aca="false">IF(P151&gt;=Assumptions!$B$28,"High",IF(P151&gt;=Assumptions!$B$29,"Mid","Low"))</f>
        <v>High</v>
      </c>
      <c r="S151" s="7" t="str">
        <f aca="false">INDEX(Assumptions!$B$33:$B$41,MATCH(Q151&amp;"|"&amp;R151,Assumptions!$A$33:$A$41,0))</f>
        <v>Engaged Builders</v>
      </c>
      <c r="T151" s="7" t="n">
        <f aca="false">IF(ISNUMBER(Data_Clean!V151),J151*Data_Clean!V151,0)</f>
        <v>15.026044816</v>
      </c>
    </row>
    <row r="152" customFormat="false" ht="15" hidden="false" customHeight="false" outlineLevel="0" collapsed="false">
      <c r="A152" s="15" t="str">
        <f aca="false">Data_Clean!A152</f>
        <v>CX100148</v>
      </c>
      <c r="B152" s="14" t="n">
        <f aca="false">Data_Clean!G152*Assumptions!$B$5</f>
        <v>130.97875</v>
      </c>
      <c r="C152" s="14" t="n">
        <f aca="false">IF(Data_Clean!H152="",0,Data_Clean!H152)*Assumptions!$B$6</f>
        <v>302.06964</v>
      </c>
      <c r="D152" s="14" t="n">
        <f aca="false">Data_Clean!I152*Assumptions!$B$7</f>
        <v>0</v>
      </c>
      <c r="E152" s="14" t="n">
        <f aca="false">Data_Clean!J152*Assumptions!$B$8</f>
        <v>0</v>
      </c>
      <c r="F152" s="14" t="n">
        <f aca="false">Data_Clean!K152*Assumptions!$B$9</f>
        <v>0</v>
      </c>
      <c r="G152" s="14" t="n">
        <f aca="false">Data_Clean!L152*Assumptions!$B$10</f>
        <v>0</v>
      </c>
      <c r="H152" s="14" t="n">
        <f aca="false">IF(OR(Data_Clean!M152="",Data_Clean!N152=""),0,Data_Clean!M152*Data_Clean!N152/100)*Assumptions!$B$13*Assumptions!$B$11</f>
        <v>166.656</v>
      </c>
      <c r="I152" s="14" t="n">
        <f aca="false">Data_Clean!O152*4*Assumptions!$B$12</f>
        <v>40.87008</v>
      </c>
      <c r="J152" s="14" t="n">
        <f aca="false">SUM(B152:I152)</f>
        <v>640.57447</v>
      </c>
      <c r="K152" s="16" t="n">
        <f aca="false">IF(Data_Clean!P152="","",Assumptions!$B$15*0.5^(Data_Clean!P152/Assumptions!$B$20))</f>
        <v>27.9909897461042</v>
      </c>
      <c r="L152" s="16" t="n">
        <f aca="false">Assumptions!$B$16*MIN(1,LN(1+Data_Clean!Q152)/LN(1+Assumptions!$B$21))</f>
        <v>15.6854227887284</v>
      </c>
      <c r="M152" s="16" t="n">
        <f aca="false">Assumptions!$B$17*(0.6*MIN(1,Data_Clean!R152/Assumptions!$B$22)+0.4*IF(Data_Clean!S152="",0,Data_Clean!S152))</f>
        <v>8.01</v>
      </c>
      <c r="N152" s="16" t="n">
        <f aca="false">Assumptions!$B$18*MIN(1,(Data_Clean!F152-1)/Assumptions!$B$23)</f>
        <v>10</v>
      </c>
      <c r="O152" s="16" t="n">
        <f aca="false">Assumptions!$B$19*(0.4*IF(Data_Clean!E152="",0,MIN(1,Data_Clean!E152/12/Assumptions!$B$24))+0.35*IF(Data_Clean!D152="Y",1,0)+0.25*(1-MIN(Data_Clean!T152,3)/3))/IF(Data_Clean!E152="",0.6,1)</f>
        <v>15</v>
      </c>
      <c r="P152" s="16" t="n">
        <f aca="false">SUM(K152:O152)/(Assumptions!$D$5-IF(K152="",Assumptions!$B$15,0))*100</f>
        <v>76.6864125348326</v>
      </c>
      <c r="Q152" s="7" t="str">
        <f aca="false">IF(J152&gt;=Assumptions!$B$26,"High",IF(J152&gt;=Assumptions!$B$27,"Mid","Low"))</f>
        <v>Mid</v>
      </c>
      <c r="R152" s="7" t="str">
        <f aca="false">IF(P152&gt;=Assumptions!$B$28,"High",IF(P152&gt;=Assumptions!$B$29,"Mid","Low"))</f>
        <v>High</v>
      </c>
      <c r="S152" s="7" t="str">
        <f aca="false">INDEX(Assumptions!$B$33:$B$41,MATCH(Q152&amp;"|"&amp;R152,Assumptions!$A$33:$A$41,0))</f>
        <v>Engaged Builders</v>
      </c>
      <c r="T152" s="7" t="n">
        <f aca="false">IF(ISNUMBER(Data_Clean!V152),J152*Data_Clean!V152,0)</f>
        <v>9.736731944</v>
      </c>
    </row>
    <row r="153" customFormat="false" ht="15" hidden="false" customHeight="false" outlineLevel="0" collapsed="false">
      <c r="A153" s="15" t="str">
        <f aca="false">Data_Clean!A153</f>
        <v>CX100149</v>
      </c>
      <c r="B153" s="14" t="n">
        <f aca="false">Data_Clean!G153*Assumptions!$B$5</f>
        <v>30.30675</v>
      </c>
      <c r="C153" s="14" t="n">
        <f aca="false">IF(Data_Clean!H153="",0,Data_Clean!H153)*Assumptions!$B$6</f>
        <v>110.23152</v>
      </c>
      <c r="D153" s="14" t="n">
        <f aca="false">Data_Clean!I153*Assumptions!$B$7</f>
        <v>0</v>
      </c>
      <c r="E153" s="14" t="n">
        <f aca="false">Data_Clean!J153*Assumptions!$B$8</f>
        <v>0</v>
      </c>
      <c r="F153" s="14" t="n">
        <f aca="false">Data_Clean!K153*Assumptions!$B$9</f>
        <v>1201.2</v>
      </c>
      <c r="G153" s="14" t="n">
        <f aca="false">Data_Clean!L153*Assumptions!$B$10</f>
        <v>1221.75</v>
      </c>
      <c r="H153" s="14" t="n">
        <f aca="false">IF(OR(Data_Clean!M153="",Data_Clean!N153=""),0,Data_Clean!M153*Data_Clean!N153/100)*Assumptions!$B$13*Assumptions!$B$11</f>
        <v>145.404</v>
      </c>
      <c r="I153" s="14" t="n">
        <f aca="false">Data_Clean!O153*4*Assumptions!$B$12</f>
        <v>0</v>
      </c>
      <c r="J153" s="14" t="n">
        <f aca="false">SUM(B153:I153)</f>
        <v>2708.89227</v>
      </c>
      <c r="K153" s="16" t="n">
        <f aca="false">IF(Data_Clean!P153="","",Assumptions!$B$15*0.5^(Data_Clean!P153/Assumptions!$B$20))</f>
        <v>0.0546699018478598</v>
      </c>
      <c r="L153" s="16" t="n">
        <f aca="false">Assumptions!$B$16*MIN(1,LN(1+Data_Clean!Q153)/LN(1+Assumptions!$B$21))</f>
        <v>0</v>
      </c>
      <c r="M153" s="16" t="n">
        <f aca="false">Assumptions!$B$17*(0.6*MIN(1,Data_Clean!R153/Assumptions!$B$22)+0.4*IF(Data_Clean!S153="",0,Data_Clean!S153))</f>
        <v>0</v>
      </c>
      <c r="N153" s="16" t="n">
        <f aca="false">Assumptions!$B$18*MIN(1,(Data_Clean!F153-1)/Assumptions!$B$23)</f>
        <v>20</v>
      </c>
      <c r="O153" s="16" t="n">
        <f aca="false">Assumptions!$B$19*(0.4*IF(Data_Clean!E153="",0,MIN(1,Data_Clean!E153/12/Assumptions!$B$24))+0.35*IF(Data_Clean!D153="Y",1,0)+0.25*(1-MIN(Data_Clean!T153,3)/3))/IF(Data_Clean!E153="",0.6,1)</f>
        <v>9.75</v>
      </c>
      <c r="P153" s="16" t="n">
        <f aca="false">SUM(K153:O153)/(Assumptions!$D$5-IF(K153="",Assumptions!$B$15,0))*100</f>
        <v>29.8046699018479</v>
      </c>
      <c r="Q153" s="7" t="str">
        <f aca="false">IF(J153&gt;=Assumptions!$B$26,"High",IF(J153&gt;=Assumptions!$B$27,"Mid","Low"))</f>
        <v>High</v>
      </c>
      <c r="R153" s="7" t="str">
        <f aca="false">IF(P153&gt;=Assumptions!$B$28,"High",IF(P153&gt;=Assumptions!$B$29,"Mid","Low"))</f>
        <v>Low</v>
      </c>
      <c r="S153" s="7" t="str">
        <f aca="false">INDEX(Assumptions!$B$33:$B$41,MATCH(Q153&amp;"|"&amp;R153,Assumptions!$A$33:$A$41,0))</f>
        <v>Affluent Drifters</v>
      </c>
      <c r="T153" s="7" t="n">
        <f aca="false">IF(ISNUMBER(Data_Clean!V153),J153*Data_Clean!V153,0)</f>
        <v>558.302696847</v>
      </c>
    </row>
    <row r="154" customFormat="false" ht="15" hidden="false" customHeight="false" outlineLevel="0" collapsed="false">
      <c r="A154" s="15" t="str">
        <f aca="false">Data_Clean!A154</f>
        <v>CX100150</v>
      </c>
      <c r="B154" s="14" t="n">
        <f aca="false">Data_Clean!G154*Assumptions!$B$5</f>
        <v>268.13825</v>
      </c>
      <c r="C154" s="14" t="n">
        <f aca="false">IF(Data_Clean!H154="",0,Data_Clean!H154)*Assumptions!$B$6</f>
        <v>144.72192</v>
      </c>
      <c r="D154" s="14" t="n">
        <f aca="false">Data_Clean!I154*Assumptions!$B$7</f>
        <v>0</v>
      </c>
      <c r="E154" s="14" t="n">
        <f aca="false">Data_Clean!J154*Assumptions!$B$8</f>
        <v>0</v>
      </c>
      <c r="F154" s="14" t="n">
        <f aca="false">Data_Clean!K154*Assumptions!$B$9</f>
        <v>1576.3</v>
      </c>
      <c r="G154" s="14" t="n">
        <f aca="false">Data_Clean!L154*Assumptions!$B$10</f>
        <v>0</v>
      </c>
      <c r="H154" s="14" t="n">
        <f aca="false">IF(OR(Data_Clean!M154="",Data_Clean!N154=""),0,Data_Clean!M154*Data_Clean!N154/100)*Assumptions!$B$13*Assumptions!$B$11</f>
        <v>0</v>
      </c>
      <c r="I154" s="14" t="n">
        <f aca="false">Data_Clean!O154*4*Assumptions!$B$12</f>
        <v>0</v>
      </c>
      <c r="J154" s="14" t="n">
        <f aca="false">SUM(B154:I154)</f>
        <v>1989.16017</v>
      </c>
      <c r="K154" s="16" t="n">
        <f aca="false">IF(Data_Clean!P154="","",Assumptions!$B$15*0.5^(Data_Clean!P154/Assumptions!$B$20))</f>
        <v>22.2164632842985</v>
      </c>
      <c r="L154" s="16" t="n">
        <f aca="false">Assumptions!$B$16*MIN(1,LN(1+Data_Clean!Q154)/LN(1+Assumptions!$B$21))</f>
        <v>12.2792642888455</v>
      </c>
      <c r="M154" s="16" t="n">
        <f aca="false">Assumptions!$B$17*(0.6*MIN(1,Data_Clean!R154/Assumptions!$B$22)+0.4*IF(Data_Clean!S154="",0,Data_Clean!S154))</f>
        <v>8.82</v>
      </c>
      <c r="N154" s="16" t="n">
        <f aca="false">Assumptions!$B$18*MIN(1,(Data_Clean!F154-1)/Assumptions!$B$23)</f>
        <v>10</v>
      </c>
      <c r="O154" s="16" t="n">
        <f aca="false">Assumptions!$B$19*(0.4*IF(Data_Clean!E154="",0,MIN(1,Data_Clean!E154/12/Assumptions!$B$24))+0.35*IF(Data_Clean!D154="Y",1,0)+0.25*(1-MIN(Data_Clean!T154,3)/3))/IF(Data_Clean!E154="",0.6,1)</f>
        <v>10.5</v>
      </c>
      <c r="P154" s="16" t="n">
        <f aca="false">SUM(K154:O154)/(Assumptions!$D$5-IF(K154="",Assumptions!$B$15,0))*100</f>
        <v>63.8157275731439</v>
      </c>
      <c r="Q154" s="7" t="str">
        <f aca="false">IF(J154&gt;=Assumptions!$B$26,"High",IF(J154&gt;=Assumptions!$B$27,"Mid","Low"))</f>
        <v>High</v>
      </c>
      <c r="R154" s="7" t="str">
        <f aca="false">IF(P154&gt;=Assumptions!$B$28,"High",IF(P154&gt;=Assumptions!$B$29,"Mid","Low"))</f>
        <v>Mid</v>
      </c>
      <c r="S154" s="7" t="str">
        <f aca="false">INDEX(Assumptions!$B$33:$B$41,MATCH(Q154&amp;"|"&amp;R154,Assumptions!$A$33:$A$41,0))</f>
        <v>Established Core</v>
      </c>
      <c r="T154" s="7" t="n">
        <f aca="false">IF(ISNUMBER(Data_Clean!V154),J154*Data_Clean!V154,0)</f>
        <v>197.125772847</v>
      </c>
    </row>
    <row r="155" customFormat="false" ht="15" hidden="false" customHeight="false" outlineLevel="0" collapsed="false">
      <c r="A155" s="15" t="str">
        <f aca="false">Data_Clean!A155</f>
        <v>CX100151</v>
      </c>
      <c r="B155" s="14" t="n">
        <f aca="false">Data_Clean!G155*Assumptions!$B$5</f>
        <v>56.155</v>
      </c>
      <c r="C155" s="14" t="n">
        <f aca="false">IF(Data_Clean!H155="",0,Data_Clean!H155)*Assumptions!$B$6</f>
        <v>0</v>
      </c>
      <c r="D155" s="14" t="n">
        <f aca="false">Data_Clean!I155*Assumptions!$B$7</f>
        <v>0</v>
      </c>
      <c r="E155" s="14" t="n">
        <f aca="false">Data_Clean!J155*Assumptions!$B$8</f>
        <v>0</v>
      </c>
      <c r="F155" s="14" t="n">
        <f aca="false">Data_Clean!K155*Assumptions!$B$9</f>
        <v>0</v>
      </c>
      <c r="G155" s="14" t="n">
        <f aca="false">Data_Clean!L155*Assumptions!$B$10</f>
        <v>730.8</v>
      </c>
      <c r="H155" s="14" t="n">
        <f aca="false">IF(OR(Data_Clean!M155="",Data_Clean!N155=""),0,Data_Clean!M155*Data_Clean!N155/100)*Assumptions!$B$13*Assumptions!$B$11</f>
        <v>0</v>
      </c>
      <c r="I155" s="14" t="n">
        <f aca="false">Data_Clean!O155*4*Assumptions!$B$12</f>
        <v>0</v>
      </c>
      <c r="J155" s="14" t="n">
        <f aca="false">SUM(B155:I155)</f>
        <v>786.955</v>
      </c>
      <c r="K155" s="16" t="n">
        <f aca="false">IF(Data_Clean!P155="","",Assumptions!$B$15*0.5^(Data_Clean!P155/Assumptions!$B$20))</f>
        <v>23.811015779523</v>
      </c>
      <c r="L155" s="16" t="n">
        <f aca="false">Assumptions!$B$16*MIN(1,LN(1+Data_Clean!Q155)/LN(1+Assumptions!$B$21))</f>
        <v>11.0057238927514</v>
      </c>
      <c r="M155" s="16" t="n">
        <f aca="false">Assumptions!$B$17*(0.6*MIN(1,Data_Clean!R155/Assumptions!$B$22)+0.4*IF(Data_Clean!S155="",0,Data_Clean!S155))</f>
        <v>7.53</v>
      </c>
      <c r="N155" s="16" t="n">
        <f aca="false">Assumptions!$B$18*MIN(1,(Data_Clean!F155-1)/Assumptions!$B$23)</f>
        <v>5</v>
      </c>
      <c r="O155" s="16" t="n">
        <f aca="false">Assumptions!$B$19*(0.4*IF(Data_Clean!E155="",0,MIN(1,Data_Clean!E155/12/Assumptions!$B$24))+0.35*IF(Data_Clean!D155="Y",1,0)+0.25*(1-MIN(Data_Clean!T155,3)/3))/IF(Data_Clean!E155="",0.6,1)</f>
        <v>8.5</v>
      </c>
      <c r="P155" s="16" t="n">
        <f aca="false">SUM(K155:O155)/(Assumptions!$D$5-IF(K155="",Assumptions!$B$15,0))*100</f>
        <v>55.8467396722744</v>
      </c>
      <c r="Q155" s="7" t="str">
        <f aca="false">IF(J155&gt;=Assumptions!$B$26,"High",IF(J155&gt;=Assumptions!$B$27,"Mid","Low"))</f>
        <v>Mid</v>
      </c>
      <c r="R155" s="7" t="str">
        <f aca="false">IF(P155&gt;=Assumptions!$B$28,"High",IF(P155&gt;=Assumptions!$B$29,"Mid","Low"))</f>
        <v>Mid</v>
      </c>
      <c r="S155" s="7" t="str">
        <f aca="false">INDEX(Assumptions!$B$33:$B$41,MATCH(Q155&amp;"|"&amp;R155,Assumptions!$A$33:$A$41,0))</f>
        <v>Established Core</v>
      </c>
      <c r="T155" s="7" t="n">
        <f aca="false">IF(ISNUMBER(Data_Clean!V155),J155*Data_Clean!V155,0)</f>
        <v>161.0896885</v>
      </c>
    </row>
    <row r="156" customFormat="false" ht="15" hidden="false" customHeight="false" outlineLevel="0" collapsed="false">
      <c r="A156" s="15" t="str">
        <f aca="false">Data_Clean!A156</f>
        <v>CX100152</v>
      </c>
      <c r="B156" s="14" t="n">
        <f aca="false">Data_Clean!G156*Assumptions!$B$5</f>
        <v>517.64375</v>
      </c>
      <c r="C156" s="14" t="n">
        <f aca="false">IF(Data_Clean!H156="",0,Data_Clean!H156)*Assumptions!$B$6</f>
        <v>1780.7418</v>
      </c>
      <c r="D156" s="14" t="n">
        <f aca="false">Data_Clean!I156*Assumptions!$B$7</f>
        <v>3143.2</v>
      </c>
      <c r="E156" s="14" t="n">
        <f aca="false">Data_Clean!J156*Assumptions!$B$8</f>
        <v>4819.713225</v>
      </c>
      <c r="F156" s="14" t="n">
        <f aca="false">Data_Clean!K156*Assumptions!$B$9</f>
        <v>5539.6</v>
      </c>
      <c r="G156" s="14" t="n">
        <f aca="false">Data_Clean!L156*Assumptions!$B$10</f>
        <v>0</v>
      </c>
      <c r="H156" s="14" t="n">
        <f aca="false">IF(OR(Data_Clean!M156="",Data_Clean!N156=""),0,Data_Clean!M156*Data_Clean!N156/100)*Assumptions!$B$13*Assumptions!$B$11</f>
        <v>88.608</v>
      </c>
      <c r="I156" s="14" t="n">
        <f aca="false">Data_Clean!O156*4*Assumptions!$B$12</f>
        <v>259.59552</v>
      </c>
      <c r="J156" s="14" t="n">
        <f aca="false">SUM(B156:I156)</f>
        <v>16149.102295</v>
      </c>
      <c r="K156" s="16" t="n">
        <f aca="false">IF(Data_Clean!P156="","",Assumptions!$B$15*0.5^(Data_Clean!P156/Assumptions!$B$20))</f>
        <v>21.7090385616057</v>
      </c>
      <c r="L156" s="16" t="n">
        <f aca="false">Assumptions!$B$16*MIN(1,LN(1+Data_Clean!Q156)/LN(1+Assumptions!$B$21))</f>
        <v>18.9911417035579</v>
      </c>
      <c r="M156" s="16" t="n">
        <f aca="false">Assumptions!$B$17*(0.6*MIN(1,Data_Clean!R156/Assumptions!$B$22)+0.4*IF(Data_Clean!S156="",0,Data_Clean!S156))</f>
        <v>2.454</v>
      </c>
      <c r="N156" s="16" t="n">
        <f aca="false">Assumptions!$B$18*MIN(1,(Data_Clean!F156-1)/Assumptions!$B$23)</f>
        <v>20</v>
      </c>
      <c r="O156" s="16" t="n">
        <f aca="false">Assumptions!$B$19*(0.4*IF(Data_Clean!E156="",0,MIN(1,Data_Clean!E156/12/Assumptions!$B$24))+0.35*IF(Data_Clean!D156="Y",1,0)+0.25*(1-MIN(Data_Clean!T156,3)/3))/IF(Data_Clean!E156="",0.6,1)</f>
        <v>15</v>
      </c>
      <c r="P156" s="16" t="n">
        <f aca="false">SUM(K156:O156)/(Assumptions!$D$5-IF(K156="",Assumptions!$B$15,0))*100</f>
        <v>78.1541802651636</v>
      </c>
      <c r="Q156" s="7" t="str">
        <f aca="false">IF(J156&gt;=Assumptions!$B$26,"High",IF(J156&gt;=Assumptions!$B$27,"Mid","Low"))</f>
        <v>High</v>
      </c>
      <c r="R156" s="7" t="str">
        <f aca="false">IF(P156&gt;=Assumptions!$B$28,"High",IF(P156&gt;=Assumptions!$B$29,"Mid","Low"))</f>
        <v>High</v>
      </c>
      <c r="S156" s="7" t="str">
        <f aca="false">INDEX(Assumptions!$B$33:$B$41,MATCH(Q156&amp;"|"&amp;R156,Assumptions!$A$33:$A$41,0))</f>
        <v>Premier Advocates</v>
      </c>
      <c r="T156" s="7" t="n">
        <f aca="false">IF(ISNUMBER(Data_Clean!V156),J156*Data_Clean!V156,0)</f>
        <v>261.615457179</v>
      </c>
    </row>
    <row r="157" customFormat="false" ht="15" hidden="false" customHeight="false" outlineLevel="0" collapsed="false">
      <c r="A157" s="15" t="str">
        <f aca="false">Data_Clean!A157</f>
        <v>CX100153</v>
      </c>
      <c r="B157" s="14" t="n">
        <f aca="false">Data_Clean!G157*Assumptions!$B$5</f>
        <v>48.37275</v>
      </c>
      <c r="C157" s="14" t="n">
        <f aca="false">IF(Data_Clean!H157="",0,Data_Clean!H157)*Assumptions!$B$6</f>
        <v>0</v>
      </c>
      <c r="D157" s="14" t="n">
        <f aca="false">Data_Clean!I157*Assumptions!$B$7</f>
        <v>0</v>
      </c>
      <c r="E157" s="14" t="n">
        <f aca="false">Data_Clean!J157*Assumptions!$B$8</f>
        <v>0</v>
      </c>
      <c r="F157" s="14" t="n">
        <f aca="false">Data_Clean!K157*Assumptions!$B$9</f>
        <v>0</v>
      </c>
      <c r="G157" s="14" t="n">
        <f aca="false">Data_Clean!L157*Assumptions!$B$10</f>
        <v>0</v>
      </c>
      <c r="H157" s="14" t="n">
        <f aca="false">IF(OR(Data_Clean!M157="",Data_Clean!N157=""),0,Data_Clean!M157*Data_Clean!N157/100)*Assumptions!$B$13*Assumptions!$B$11</f>
        <v>0</v>
      </c>
      <c r="I157" s="14" t="n">
        <f aca="false">Data_Clean!O157*4*Assumptions!$B$12</f>
        <v>0</v>
      </c>
      <c r="J157" s="14" t="n">
        <f aca="false">SUM(B157:I157)</f>
        <v>48.37275</v>
      </c>
      <c r="K157" s="16" t="n">
        <f aca="false">IF(Data_Clean!P157="","",Assumptions!$B$15*0.5^(Data_Clean!P157/Assumptions!$B$20))</f>
        <v>0.00271197061575909</v>
      </c>
      <c r="L157" s="16" t="n">
        <f aca="false">Assumptions!$B$16*MIN(1,LN(1+Data_Clean!Q157)/LN(1+Assumptions!$B$21))</f>
        <v>0</v>
      </c>
      <c r="M157" s="16" t="n">
        <f aca="false">Assumptions!$B$17*(0.6*MIN(1,Data_Clean!R157/Assumptions!$B$22)+0.4*IF(Data_Clean!S157="",0,Data_Clean!S157))</f>
        <v>0</v>
      </c>
      <c r="N157" s="16" t="n">
        <f aca="false">Assumptions!$B$18*MIN(1,(Data_Clean!F157-1)/Assumptions!$B$23)</f>
        <v>0</v>
      </c>
      <c r="O157" s="16" t="n">
        <f aca="false">Assumptions!$B$19*(0.4*IF(Data_Clean!E157="",0,MIN(1,Data_Clean!E157/12/Assumptions!$B$24))+0.35*IF(Data_Clean!D157="Y",1,0)+0.25*(1-MIN(Data_Clean!T157,3)/3))/IF(Data_Clean!E157="",0.6,1)</f>
        <v>6.9</v>
      </c>
      <c r="P157" s="16" t="n">
        <f aca="false">SUM(K157:O157)/(Assumptions!$D$5-IF(K157="",Assumptions!$B$15,0))*100</f>
        <v>6.90271197061576</v>
      </c>
      <c r="Q157" s="7" t="str">
        <f aca="false">IF(J157&gt;=Assumptions!$B$26,"High",IF(J157&gt;=Assumptions!$B$27,"Mid","Low"))</f>
        <v>Low</v>
      </c>
      <c r="R157" s="7" t="str">
        <f aca="false">IF(P157&gt;=Assumptions!$B$28,"High",IF(P157&gt;=Assumptions!$B$29,"Mid","Low"))</f>
        <v>Low</v>
      </c>
      <c r="S157" s="7" t="str">
        <f aca="false">INDEX(Assumptions!$B$33:$B$41,MATCH(Q157&amp;"|"&amp;R157,Assumptions!$A$33:$A$41,0))</f>
        <v>Dormant &amp; Low Value</v>
      </c>
      <c r="T157" s="7" t="n">
        <f aca="false">IF(ISNUMBER(Data_Clean!V157),J157*Data_Clean!V157,0)</f>
        <v>20.505208725</v>
      </c>
    </row>
    <row r="158" customFormat="false" ht="15" hidden="false" customHeight="false" outlineLevel="0" collapsed="false">
      <c r="A158" s="15" t="str">
        <f aca="false">Data_Clean!A158</f>
        <v>CX100154</v>
      </c>
      <c r="B158" s="14" t="n">
        <f aca="false">Data_Clean!G158*Assumptions!$B$5</f>
        <v>79.536</v>
      </c>
      <c r="C158" s="14" t="n">
        <f aca="false">IF(Data_Clean!H158="",0,Data_Clean!H158)*Assumptions!$B$6</f>
        <v>67.5192</v>
      </c>
      <c r="D158" s="14" t="n">
        <f aca="false">Data_Clean!I158*Assumptions!$B$7</f>
        <v>0</v>
      </c>
      <c r="E158" s="14" t="n">
        <f aca="false">Data_Clean!J158*Assumptions!$B$8</f>
        <v>0</v>
      </c>
      <c r="F158" s="14" t="n">
        <f aca="false">Data_Clean!K158*Assumptions!$B$9</f>
        <v>0</v>
      </c>
      <c r="G158" s="14" t="n">
        <f aca="false">Data_Clean!L158*Assumptions!$B$10</f>
        <v>0</v>
      </c>
      <c r="H158" s="14" t="n">
        <f aca="false">IF(OR(Data_Clean!M158="",Data_Clean!N158=""),0,Data_Clean!M158*Data_Clean!N158/100)*Assumptions!$B$13*Assumptions!$B$11</f>
        <v>0</v>
      </c>
      <c r="I158" s="14" t="n">
        <f aca="false">Data_Clean!O158*4*Assumptions!$B$12</f>
        <v>0</v>
      </c>
      <c r="J158" s="14" t="n">
        <f aca="false">SUM(B158:I158)</f>
        <v>147.0552</v>
      </c>
      <c r="K158" s="16" t="n">
        <f aca="false">IF(Data_Clean!P158="","",Assumptions!$B$15*0.5^(Data_Clean!P158/Assumptions!$B$20))</f>
        <v>28.6452481173125</v>
      </c>
      <c r="L158" s="16" t="n">
        <f aca="false">Assumptions!$B$16*MIN(1,LN(1+Data_Clean!Q158)/LN(1+Assumptions!$B$21))</f>
        <v>13.8963721559302</v>
      </c>
      <c r="M158" s="16" t="n">
        <f aca="false">Assumptions!$B$17*(0.6*MIN(1,Data_Clean!R158/Assumptions!$B$22)+0.4*IF(Data_Clean!S158="",0,Data_Clean!S158))</f>
        <v>8.43</v>
      </c>
      <c r="N158" s="16" t="n">
        <f aca="false">Assumptions!$B$18*MIN(1,(Data_Clean!F158-1)/Assumptions!$B$23)</f>
        <v>5</v>
      </c>
      <c r="O158" s="16" t="n">
        <f aca="false">Assumptions!$B$19*(0.4*IF(Data_Clean!E158="",0,MIN(1,Data_Clean!E158/12/Assumptions!$B$24))+0.35*IF(Data_Clean!D158="Y",1,0)+0.25*(1-MIN(Data_Clean!T158,3)/3))/IF(Data_Clean!E158="",0.6,1)</f>
        <v>11.15</v>
      </c>
      <c r="P158" s="16" t="n">
        <f aca="false">SUM(K158:O158)/(Assumptions!$D$5-IF(K158="",Assumptions!$B$15,0))*100</f>
        <v>67.1216202732427</v>
      </c>
      <c r="Q158" s="7" t="str">
        <f aca="false">IF(J158&gt;=Assumptions!$B$26,"High",IF(J158&gt;=Assumptions!$B$27,"Mid","Low"))</f>
        <v>Low</v>
      </c>
      <c r="R158" s="7" t="str">
        <f aca="false">IF(P158&gt;=Assumptions!$B$28,"High",IF(P158&gt;=Assumptions!$B$29,"Mid","Low"))</f>
        <v>Mid</v>
      </c>
      <c r="S158" s="7" t="str">
        <f aca="false">INDEX(Assumptions!$B$33:$B$41,MATCH(Q158&amp;"|"&amp;R158,Assumptions!$A$33:$A$41,0))</f>
        <v>Light Touch</v>
      </c>
      <c r="T158" s="7" t="n">
        <f aca="false">IF(ISNUMBER(Data_Clean!V158),J158*Data_Clean!V158,0)</f>
        <v>3.63226344</v>
      </c>
    </row>
    <row r="159" customFormat="false" ht="15" hidden="false" customHeight="false" outlineLevel="0" collapsed="false">
      <c r="A159" s="15" t="str">
        <f aca="false">Data_Clean!A159</f>
        <v>CX100155</v>
      </c>
      <c r="B159" s="14" t="n">
        <f aca="false">Data_Clean!G159*Assumptions!$B$5</f>
        <v>34.045</v>
      </c>
      <c r="C159" s="14" t="n">
        <f aca="false">IF(Data_Clean!H159="",0,Data_Clean!H159)*Assumptions!$B$6</f>
        <v>124.60956</v>
      </c>
      <c r="D159" s="14" t="n">
        <f aca="false">Data_Clean!I159*Assumptions!$B$7</f>
        <v>0</v>
      </c>
      <c r="E159" s="14" t="n">
        <f aca="false">Data_Clean!J159*Assumptions!$B$8</f>
        <v>945.1047</v>
      </c>
      <c r="F159" s="14" t="n">
        <f aca="false">Data_Clean!K159*Assumptions!$B$9</f>
        <v>784.3</v>
      </c>
      <c r="G159" s="14" t="n">
        <f aca="false">Data_Clean!L159*Assumptions!$B$10</f>
        <v>0</v>
      </c>
      <c r="H159" s="14" t="n">
        <f aca="false">IF(OR(Data_Clean!M159="",Data_Clean!N159=""),0,Data_Clean!M159*Data_Clean!N159/100)*Assumptions!$B$13*Assumptions!$B$11</f>
        <v>0</v>
      </c>
      <c r="I159" s="14" t="n">
        <f aca="false">Data_Clean!O159*4*Assumptions!$B$12</f>
        <v>0</v>
      </c>
      <c r="J159" s="14" t="n">
        <f aca="false">SUM(B159:I159)</f>
        <v>1888.05926</v>
      </c>
      <c r="K159" s="16" t="n">
        <f aca="false">IF(Data_Clean!P159="","",Assumptions!$B$15*0.5^(Data_Clean!P159/Assumptions!$B$20))</f>
        <v>21.7090385616057</v>
      </c>
      <c r="L159" s="16" t="n">
        <f aca="false">Assumptions!$B$16*MIN(1,LN(1+Data_Clean!Q159)/LN(1+Assumptions!$B$21))</f>
        <v>14.1840947778045</v>
      </c>
      <c r="M159" s="16" t="n">
        <f aca="false">Assumptions!$B$17*(0.6*MIN(1,Data_Clean!R159/Assumptions!$B$22)+0.4*IF(Data_Clean!S159="",0,Data_Clean!S159))</f>
        <v>2.328</v>
      </c>
      <c r="N159" s="16" t="n">
        <f aca="false">Assumptions!$B$18*MIN(1,(Data_Clean!F159-1)/Assumptions!$B$23)</f>
        <v>15</v>
      </c>
      <c r="O159" s="16" t="n">
        <f aca="false">Assumptions!$B$19*(0.4*IF(Data_Clean!E159="",0,MIN(1,Data_Clean!E159/12/Assumptions!$B$24))+0.35*IF(Data_Clean!D159="Y",1,0)+0.25*(1-MIN(Data_Clean!T159,3)/3))/IF(Data_Clean!E159="",0.6,1)</f>
        <v>15</v>
      </c>
      <c r="P159" s="16" t="n">
        <f aca="false">SUM(K159:O159)/(Assumptions!$D$5-IF(K159="",Assumptions!$B$15,0))*100</f>
        <v>68.2211333394102</v>
      </c>
      <c r="Q159" s="7" t="str">
        <f aca="false">IF(J159&gt;=Assumptions!$B$26,"High",IF(J159&gt;=Assumptions!$B$27,"Mid","Low"))</f>
        <v>High</v>
      </c>
      <c r="R159" s="7" t="str">
        <f aca="false">IF(P159&gt;=Assumptions!$B$28,"High",IF(P159&gt;=Assumptions!$B$29,"Mid","Low"))</f>
        <v>Mid</v>
      </c>
      <c r="S159" s="7" t="str">
        <f aca="false">INDEX(Assumptions!$B$33:$B$41,MATCH(Q159&amp;"|"&amp;R159,Assumptions!$A$33:$A$41,0))</f>
        <v>Established Core</v>
      </c>
      <c r="T159" s="7" t="n">
        <f aca="false">IF(ISNUMBER(Data_Clean!V159),J159*Data_Clean!V159,0)</f>
        <v>41.53730372</v>
      </c>
    </row>
    <row r="160" customFormat="false" ht="15" hidden="false" customHeight="false" outlineLevel="0" collapsed="false">
      <c r="A160" s="15" t="str">
        <f aca="false">Data_Clean!A160</f>
        <v>CX100156</v>
      </c>
      <c r="B160" s="14" t="n">
        <f aca="false">Data_Clean!G160*Assumptions!$B$5</f>
        <v>507.4315</v>
      </c>
      <c r="C160" s="14" t="n">
        <f aca="false">IF(Data_Clean!H160="",0,Data_Clean!H160)*Assumptions!$B$6</f>
        <v>2467.158</v>
      </c>
      <c r="D160" s="14" t="n">
        <f aca="false">Data_Clean!I160*Assumptions!$B$7</f>
        <v>0</v>
      </c>
      <c r="E160" s="14" t="n">
        <f aca="false">Data_Clean!J160*Assumptions!$B$8</f>
        <v>0</v>
      </c>
      <c r="F160" s="14" t="n">
        <f aca="false">Data_Clean!K160*Assumptions!$B$9</f>
        <v>0</v>
      </c>
      <c r="G160" s="14" t="n">
        <f aca="false">Data_Clean!L160*Assumptions!$B$10</f>
        <v>0</v>
      </c>
      <c r="H160" s="14" t="n">
        <f aca="false">IF(OR(Data_Clean!M160="",Data_Clean!N160=""),0,Data_Clean!M160*Data_Clean!N160/100)*Assumptions!$B$13*Assumptions!$B$11</f>
        <v>358.668</v>
      </c>
      <c r="I160" s="14" t="n">
        <f aca="false">Data_Clean!O160*4*Assumptions!$B$12</f>
        <v>54.28224</v>
      </c>
      <c r="J160" s="14" t="n">
        <f aca="false">SUM(B160:I160)</f>
        <v>3387.53974</v>
      </c>
      <c r="K160" s="16" t="n">
        <f aca="false">IF(Data_Clean!P160="","",Assumptions!$B$15*0.5^(Data_Clean!P160/Assumptions!$B$20))</f>
        <v>25.5200148285257</v>
      </c>
      <c r="L160" s="16" t="n">
        <f aca="false">Assumptions!$B$16*MIN(1,LN(1+Data_Clean!Q160)/LN(1+Assumptions!$B$21))</f>
        <v>12.2792642888455</v>
      </c>
      <c r="M160" s="16" t="n">
        <f aca="false">Assumptions!$B$17*(0.6*MIN(1,Data_Clean!R160/Assumptions!$B$22)+0.4*IF(Data_Clean!S160="",0,Data_Clean!S160))</f>
        <v>4.812</v>
      </c>
      <c r="N160" s="16" t="n">
        <f aca="false">Assumptions!$B$18*MIN(1,(Data_Clean!F160-1)/Assumptions!$B$23)</f>
        <v>10</v>
      </c>
      <c r="O160" s="16" t="n">
        <f aca="false">Assumptions!$B$19*(0.4*IF(Data_Clean!E160="",0,MIN(1,Data_Clean!E160/12/Assumptions!$B$24))+0.35*IF(Data_Clean!D160="Y",1,0)+0.25*(1-MIN(Data_Clean!T160,3)/3))/IF(Data_Clean!E160="",0.6,1)</f>
        <v>14.2</v>
      </c>
      <c r="P160" s="16" t="n">
        <f aca="false">SUM(K160:O160)/(Assumptions!$D$5-IF(K160="",Assumptions!$B$15,0))*100</f>
        <v>66.8112791173711</v>
      </c>
      <c r="Q160" s="7" t="str">
        <f aca="false">IF(J160&gt;=Assumptions!$B$26,"High",IF(J160&gt;=Assumptions!$B$27,"Mid","Low"))</f>
        <v>High</v>
      </c>
      <c r="R160" s="7" t="str">
        <f aca="false">IF(P160&gt;=Assumptions!$B$28,"High",IF(P160&gt;=Assumptions!$B$29,"Mid","Low"))</f>
        <v>Mid</v>
      </c>
      <c r="S160" s="7" t="str">
        <f aca="false">INDEX(Assumptions!$B$33:$B$41,MATCH(Q160&amp;"|"&amp;R160,Assumptions!$A$33:$A$41,0))</f>
        <v>Established Core</v>
      </c>
      <c r="T160" s="7" t="n">
        <f aca="false">IF(ISNUMBER(Data_Clean!V160),J160*Data_Clean!V160,0)</f>
        <v>103.658716044</v>
      </c>
    </row>
    <row r="161" customFormat="false" ht="15" hidden="false" customHeight="false" outlineLevel="0" collapsed="false">
      <c r="A161" s="15" t="str">
        <f aca="false">Data_Clean!A161</f>
        <v>CX100157</v>
      </c>
      <c r="B161" s="14" t="n">
        <f aca="false">Data_Clean!G161*Assumptions!$B$5</f>
        <v>94.02625</v>
      </c>
      <c r="C161" s="14" t="n">
        <f aca="false">IF(Data_Clean!H161="",0,Data_Clean!H161)*Assumptions!$B$6</f>
        <v>140.15076</v>
      </c>
      <c r="D161" s="14" t="n">
        <f aca="false">Data_Clean!I161*Assumptions!$B$7</f>
        <v>0</v>
      </c>
      <c r="E161" s="14" t="n">
        <f aca="false">Data_Clean!J161*Assumptions!$B$8</f>
        <v>0</v>
      </c>
      <c r="F161" s="14" t="n">
        <f aca="false">Data_Clean!K161*Assumptions!$B$9</f>
        <v>1644.5</v>
      </c>
      <c r="G161" s="14" t="n">
        <f aca="false">Data_Clean!L161*Assumptions!$B$10</f>
        <v>0</v>
      </c>
      <c r="H161" s="14" t="n">
        <f aca="false">IF(OR(Data_Clean!M161="",Data_Clean!N161=""),0,Data_Clean!M161*Data_Clean!N161/100)*Assumptions!$B$13*Assumptions!$B$11</f>
        <v>0</v>
      </c>
      <c r="I161" s="14" t="n">
        <f aca="false">Data_Clean!O161*4*Assumptions!$B$12</f>
        <v>0</v>
      </c>
      <c r="J161" s="14" t="n">
        <f aca="false">SUM(B161:I161)</f>
        <v>1878.67701</v>
      </c>
      <c r="K161" s="16" t="n">
        <f aca="false">IF(Data_Clean!P161="","",Assumptions!$B$15*0.5^(Data_Clean!P161/Assumptions!$B$20))</f>
        <v>22.735748497656</v>
      </c>
      <c r="L161" s="16" t="n">
        <f aca="false">Assumptions!$B$16*MIN(1,LN(1+Data_Clean!Q161)/LN(1+Assumptions!$B$21))</f>
        <v>10.6966696442427</v>
      </c>
      <c r="M161" s="16" t="n">
        <f aca="false">Assumptions!$B$17*(0.6*MIN(1,Data_Clean!R161/Assumptions!$B$22)+0.4*IF(Data_Clean!S161="",0,Data_Clean!S161))</f>
        <v>11.556</v>
      </c>
      <c r="N161" s="16" t="n">
        <f aca="false">Assumptions!$B$18*MIN(1,(Data_Clean!F161-1)/Assumptions!$B$23)</f>
        <v>15</v>
      </c>
      <c r="O161" s="16" t="n">
        <f aca="false">Assumptions!$B$19*(0.4*IF(Data_Clean!E161="",0,MIN(1,Data_Clean!E161/12/Assumptions!$B$24))+0.35*IF(Data_Clean!D161="Y",1,0)+0.25*(1-MIN(Data_Clean!T161,3)/3))/IF(Data_Clean!E161="",0.6,1)</f>
        <v>6.85</v>
      </c>
      <c r="P161" s="16" t="n">
        <f aca="false">SUM(K161:O161)/(Assumptions!$D$5-IF(K161="",Assumptions!$B$15,0))*100</f>
        <v>66.8384181418987</v>
      </c>
      <c r="Q161" s="7" t="str">
        <f aca="false">IF(J161&gt;=Assumptions!$B$26,"High",IF(J161&gt;=Assumptions!$B$27,"Mid","Low"))</f>
        <v>High</v>
      </c>
      <c r="R161" s="7" t="str">
        <f aca="false">IF(P161&gt;=Assumptions!$B$28,"High",IF(P161&gt;=Assumptions!$B$29,"Mid","Low"))</f>
        <v>Mid</v>
      </c>
      <c r="S161" s="7" t="str">
        <f aca="false">INDEX(Assumptions!$B$33:$B$41,MATCH(Q161&amp;"|"&amp;R161,Assumptions!$A$33:$A$41,0))</f>
        <v>Established Core</v>
      </c>
      <c r="T161" s="7" t="n">
        <f aca="false">IF(ISNUMBER(Data_Clean!V161),J161*Data_Clean!V161,0)</f>
        <v>122.677608753</v>
      </c>
    </row>
    <row r="162" customFormat="false" ht="15" hidden="false" customHeight="false" outlineLevel="0" collapsed="false">
      <c r="A162" s="15" t="str">
        <f aca="false">Data_Clean!A162</f>
        <v>CX100158</v>
      </c>
      <c r="B162" s="14" t="n">
        <f aca="false">Data_Clean!G162*Assumptions!$B$5</f>
        <v>46.38575</v>
      </c>
      <c r="C162" s="14" t="n">
        <f aca="false">IF(Data_Clean!H162="",0,Data_Clean!H162)*Assumptions!$B$6</f>
        <v>63.75036</v>
      </c>
      <c r="D162" s="14" t="n">
        <f aca="false">Data_Clean!I162*Assumptions!$B$7</f>
        <v>0</v>
      </c>
      <c r="E162" s="14" t="n">
        <f aca="false">Data_Clean!J162*Assumptions!$B$8</f>
        <v>0</v>
      </c>
      <c r="F162" s="14" t="n">
        <f aca="false">Data_Clean!K162*Assumptions!$B$9</f>
        <v>0</v>
      </c>
      <c r="G162" s="14" t="n">
        <f aca="false">Data_Clean!L162*Assumptions!$B$10</f>
        <v>0</v>
      </c>
      <c r="H162" s="14" t="n">
        <f aca="false">IF(OR(Data_Clean!M162="",Data_Clean!N162=""),0,Data_Clean!M162*Data_Clean!N162/100)*Assumptions!$B$13*Assumptions!$B$11</f>
        <v>0</v>
      </c>
      <c r="I162" s="14" t="n">
        <f aca="false">Data_Clean!O162*4*Assumptions!$B$12</f>
        <v>0</v>
      </c>
      <c r="J162" s="14" t="n">
        <f aca="false">SUM(B162:I162)</f>
        <v>110.13611</v>
      </c>
      <c r="K162" s="16" t="n">
        <f aca="false">IF(Data_Clean!P162="","",Assumptions!$B$15*0.5^(Data_Clean!P162/Assumptions!$B$20))</f>
        <v>0.0414320379601493</v>
      </c>
      <c r="L162" s="16" t="n">
        <f aca="false">Assumptions!$B$16*MIN(1,LN(1+Data_Clean!Q162)/LN(1+Assumptions!$B$21))</f>
        <v>0</v>
      </c>
      <c r="M162" s="16" t="n">
        <f aca="false">Assumptions!$B$17*(0.6*MIN(1,Data_Clean!R162/Assumptions!$B$22)+0.4*IF(Data_Clean!S162="",0,Data_Clean!S162))</f>
        <v>0</v>
      </c>
      <c r="N162" s="16" t="n">
        <f aca="false">Assumptions!$B$18*MIN(1,(Data_Clean!F162-1)/Assumptions!$B$23)</f>
        <v>5</v>
      </c>
      <c r="O162" s="16" t="n">
        <f aca="false">Assumptions!$B$19*(0.4*IF(Data_Clean!E162="",0,MIN(1,Data_Clean!E162/12/Assumptions!$B$24))+0.35*IF(Data_Clean!D162="Y",1,0)+0.25*(1-MIN(Data_Clean!T162,3)/3))/IF(Data_Clean!E162="",0.6,1)</f>
        <v>3.9</v>
      </c>
      <c r="P162" s="16" t="n">
        <f aca="false">SUM(K162:O162)/(Assumptions!$D$5-IF(K162="",Assumptions!$B$15,0))*100</f>
        <v>8.94143203796015</v>
      </c>
      <c r="Q162" s="7" t="str">
        <f aca="false">IF(J162&gt;=Assumptions!$B$26,"High",IF(J162&gt;=Assumptions!$B$27,"Mid","Low"))</f>
        <v>Low</v>
      </c>
      <c r="R162" s="7" t="str">
        <f aca="false">IF(P162&gt;=Assumptions!$B$28,"High",IF(P162&gt;=Assumptions!$B$29,"Mid","Low"))</f>
        <v>Low</v>
      </c>
      <c r="S162" s="7" t="str">
        <f aca="false">INDEX(Assumptions!$B$33:$B$41,MATCH(Q162&amp;"|"&amp;R162,Assumptions!$A$33:$A$41,0))</f>
        <v>Dormant &amp; Low Value</v>
      </c>
      <c r="T162" s="7" t="n">
        <f aca="false">IF(ISNUMBER(Data_Clean!V162),J162*Data_Clean!V162,0)</f>
        <v>48.57002451</v>
      </c>
    </row>
    <row r="163" customFormat="false" ht="15" hidden="false" customHeight="false" outlineLevel="0" collapsed="false">
      <c r="A163" s="15" t="str">
        <f aca="false">Data_Clean!A163</f>
        <v>CX100159</v>
      </c>
      <c r="B163" s="14" t="n">
        <f aca="false">Data_Clean!G163*Assumptions!$B$5</f>
        <v>83.89325</v>
      </c>
      <c r="C163" s="14" t="n">
        <f aca="false">IF(Data_Clean!H163="",0,Data_Clean!H163)*Assumptions!$B$6</f>
        <v>0</v>
      </c>
      <c r="D163" s="14" t="n">
        <f aca="false">Data_Clean!I163*Assumptions!$B$7</f>
        <v>0</v>
      </c>
      <c r="E163" s="14" t="n">
        <f aca="false">Data_Clean!J163*Assumptions!$B$8</f>
        <v>0</v>
      </c>
      <c r="F163" s="14" t="n">
        <f aca="false">Data_Clean!K163*Assumptions!$B$9</f>
        <v>0</v>
      </c>
      <c r="G163" s="14" t="n">
        <f aca="false">Data_Clean!L163*Assumptions!$B$10</f>
        <v>0</v>
      </c>
      <c r="H163" s="14" t="n">
        <f aca="false">IF(OR(Data_Clean!M163="",Data_Clean!N163=""),0,Data_Clean!M163*Data_Clean!N163/100)*Assumptions!$B$13*Assumptions!$B$11</f>
        <v>102.582</v>
      </c>
      <c r="I163" s="14" t="n">
        <f aca="false">Data_Clean!O163*4*Assumptions!$B$12</f>
        <v>10.05168</v>
      </c>
      <c r="J163" s="14" t="n">
        <f aca="false">SUM(B163:I163)</f>
        <v>196.52693</v>
      </c>
      <c r="K163" s="16" t="n">
        <f aca="false">IF(Data_Clean!P163="","",Assumptions!$B$15*0.5^(Data_Clean!P163/Assumptions!$B$20))</f>
        <v>20.7286931995166</v>
      </c>
      <c r="L163" s="16" t="n">
        <f aca="false">Assumptions!$B$16*MIN(1,LN(1+Data_Clean!Q163)/LN(1+Assumptions!$B$21))</f>
        <v>11.0057238927514</v>
      </c>
      <c r="M163" s="16" t="n">
        <f aca="false">Assumptions!$B$17*(0.6*MIN(1,Data_Clean!R163/Assumptions!$B$22)+0.4*IF(Data_Clean!S163="",0,Data_Clean!S163))</f>
        <v>8.694</v>
      </c>
      <c r="N163" s="16" t="n">
        <f aca="false">Assumptions!$B$18*MIN(1,(Data_Clean!F163-1)/Assumptions!$B$23)</f>
        <v>5</v>
      </c>
      <c r="O163" s="16" t="n">
        <f aca="false">Assumptions!$B$19*(0.4*IF(Data_Clean!E163="",0,MIN(1,Data_Clean!E163/12/Assumptions!$B$24))+0.35*IF(Data_Clean!D163="Y",1,0)+0.25*(1-MIN(Data_Clean!T163,3)/3))/IF(Data_Clean!E163="",0.6,1)</f>
        <v>12.65</v>
      </c>
      <c r="P163" s="16" t="n">
        <f aca="false">SUM(K163:O163)/(Assumptions!$D$5-IF(K163="",Assumptions!$B$15,0))*100</f>
        <v>58.078417092268</v>
      </c>
      <c r="Q163" s="7" t="str">
        <f aca="false">IF(J163&gt;=Assumptions!$B$26,"High",IF(J163&gt;=Assumptions!$B$27,"Mid","Low"))</f>
        <v>Low</v>
      </c>
      <c r="R163" s="7" t="str">
        <f aca="false">IF(P163&gt;=Assumptions!$B$28,"High",IF(P163&gt;=Assumptions!$B$29,"Mid","Low"))</f>
        <v>Mid</v>
      </c>
      <c r="S163" s="7" t="str">
        <f aca="false">INDEX(Assumptions!$B$33:$B$41,MATCH(Q163&amp;"|"&amp;R163,Assumptions!$A$33:$A$41,0))</f>
        <v>Light Touch</v>
      </c>
      <c r="T163" s="7" t="n">
        <f aca="false">IF(ISNUMBER(Data_Clean!V163),J163*Data_Clean!V163,0)</f>
        <v>7.998646051</v>
      </c>
    </row>
    <row r="164" customFormat="false" ht="15" hidden="false" customHeight="false" outlineLevel="0" collapsed="false">
      <c r="A164" s="15" t="str">
        <f aca="false">Data_Clean!A164</f>
        <v>CX100160</v>
      </c>
      <c r="B164" s="14" t="n">
        <f aca="false">Data_Clean!G164*Assumptions!$B$5</f>
        <v>140.476</v>
      </c>
      <c r="C164" s="14" t="n">
        <f aca="false">IF(Data_Clean!H164="",0,Data_Clean!H164)*Assumptions!$B$6</f>
        <v>0</v>
      </c>
      <c r="D164" s="14" t="n">
        <f aca="false">Data_Clean!I164*Assumptions!$B$7</f>
        <v>516</v>
      </c>
      <c r="E164" s="14" t="n">
        <f aca="false">Data_Clean!J164*Assumptions!$B$8</f>
        <v>0</v>
      </c>
      <c r="F164" s="14" t="n">
        <f aca="false">Data_Clean!K164*Assumptions!$B$9</f>
        <v>2358.4</v>
      </c>
      <c r="G164" s="14" t="n">
        <f aca="false">Data_Clean!L164*Assumptions!$B$10</f>
        <v>524.25</v>
      </c>
      <c r="H164" s="14" t="n">
        <f aca="false">IF(OR(Data_Clean!M164="",Data_Clean!N164=""),0,Data_Clean!M164*Data_Clean!N164/100)*Assumptions!$B$13*Assumptions!$B$11</f>
        <v>0</v>
      </c>
      <c r="I164" s="14" t="n">
        <f aca="false">Data_Clean!O164*4*Assumptions!$B$12</f>
        <v>0</v>
      </c>
      <c r="J164" s="14" t="n">
        <f aca="false">SUM(B164:I164)</f>
        <v>3539.126</v>
      </c>
      <c r="K164" s="16" t="n">
        <f aca="false">IF(Data_Clean!P164="","",Assumptions!$B$15*0.5^(Data_Clean!P164/Assumptions!$B$20))</f>
        <v>0.204035288272529</v>
      </c>
      <c r="L164" s="16" t="n">
        <f aca="false">Assumptions!$B$16*MIN(1,LN(1+Data_Clean!Q164)/LN(1+Assumptions!$B$21))</f>
        <v>0</v>
      </c>
      <c r="M164" s="16" t="n">
        <f aca="false">Assumptions!$B$17*(0.6*MIN(1,Data_Clean!R164/Assumptions!$B$22)+0.4*IF(Data_Clean!S164="",0,Data_Clean!S164))</f>
        <v>0</v>
      </c>
      <c r="N164" s="16" t="n">
        <f aca="false">Assumptions!$B$18*MIN(1,(Data_Clean!F164-1)/Assumptions!$B$23)</f>
        <v>15</v>
      </c>
      <c r="O164" s="16" t="n">
        <f aca="false">Assumptions!$B$19*(0.4*IF(Data_Clean!E164="",0,MIN(1,Data_Clean!E164/12/Assumptions!$B$24))+0.35*IF(Data_Clean!D164="Y",1,0)+0.25*(1-MIN(Data_Clean!T164,3)/3))/IF(Data_Clean!E164="",0.6,1)</f>
        <v>4.35</v>
      </c>
      <c r="P164" s="16" t="n">
        <f aca="false">SUM(K164:O164)/(Assumptions!$D$5-IF(K164="",Assumptions!$B$15,0))*100</f>
        <v>19.5540352882725</v>
      </c>
      <c r="Q164" s="7" t="str">
        <f aca="false">IF(J164&gt;=Assumptions!$B$26,"High",IF(J164&gt;=Assumptions!$B$27,"Mid","Low"))</f>
        <v>High</v>
      </c>
      <c r="R164" s="7" t="str">
        <f aca="false">IF(P164&gt;=Assumptions!$B$28,"High",IF(P164&gt;=Assumptions!$B$29,"Mid","Low"))</f>
        <v>Low</v>
      </c>
      <c r="S164" s="7" t="str">
        <f aca="false">INDEX(Assumptions!$B$33:$B$41,MATCH(Q164&amp;"|"&amp;R164,Assumptions!$A$33:$A$41,0))</f>
        <v>Affluent Drifters</v>
      </c>
      <c r="T164" s="7" t="n">
        <f aca="false">IF(ISNUMBER(Data_Clean!V164),J164*Data_Clean!V164,0)</f>
        <v>1651.002279</v>
      </c>
    </row>
    <row r="165" customFormat="false" ht="15" hidden="false" customHeight="false" outlineLevel="0" collapsed="false">
      <c r="A165" s="15" t="str">
        <f aca="false">Data_Clean!A165</f>
        <v>CX100161</v>
      </c>
      <c r="B165" s="14" t="n">
        <f aca="false">Data_Clean!G165*Assumptions!$B$5</f>
        <v>218.8165</v>
      </c>
      <c r="C165" s="14" t="n">
        <f aca="false">IF(Data_Clean!H165="",0,Data_Clean!H165)*Assumptions!$B$6</f>
        <v>0</v>
      </c>
      <c r="D165" s="14" t="n">
        <f aca="false">Data_Clean!I165*Assumptions!$B$7</f>
        <v>2065.6</v>
      </c>
      <c r="E165" s="14" t="n">
        <f aca="false">Data_Clean!J165*Assumptions!$B$8</f>
        <v>4586.05845</v>
      </c>
      <c r="F165" s="14" t="n">
        <f aca="false">Data_Clean!K165*Assumptions!$B$9</f>
        <v>4435.2</v>
      </c>
      <c r="G165" s="14" t="n">
        <f aca="false">Data_Clean!L165*Assumptions!$B$10</f>
        <v>0</v>
      </c>
      <c r="H165" s="14" t="n">
        <f aca="false">IF(OR(Data_Clean!M165="",Data_Clean!N165=""),0,Data_Clean!M165*Data_Clean!N165/100)*Assumptions!$B$13*Assumptions!$B$11</f>
        <v>1016.76</v>
      </c>
      <c r="I165" s="14" t="n">
        <f aca="false">Data_Clean!O165*4*Assumptions!$B$12</f>
        <v>33.41376</v>
      </c>
      <c r="J165" s="14" t="n">
        <f aca="false">SUM(B165:I165)</f>
        <v>12355.84871</v>
      </c>
      <c r="K165" s="16" t="n">
        <f aca="false">IF(Data_Clean!P165="","",Assumptions!$B$15*0.5^(Data_Clean!P165/Assumptions!$B$20))</f>
        <v>23.267171427506</v>
      </c>
      <c r="L165" s="16" t="n">
        <f aca="false">Assumptions!$B$16*MIN(1,LN(1+Data_Clean!Q165)/LN(1+Assumptions!$B$21))</f>
        <v>14.4532413158944</v>
      </c>
      <c r="M165" s="16" t="n">
        <f aca="false">Assumptions!$B$17*(0.6*MIN(1,Data_Clean!R165/Assumptions!$B$22)+0.4*IF(Data_Clean!S165="",0,Data_Clean!S165))</f>
        <v>9.636</v>
      </c>
      <c r="N165" s="16" t="n">
        <f aca="false">Assumptions!$B$18*MIN(1,(Data_Clean!F165-1)/Assumptions!$B$23)</f>
        <v>20</v>
      </c>
      <c r="O165" s="16" t="n">
        <f aca="false">Assumptions!$B$19*(0.4*IF(Data_Clean!E165="",0,MIN(1,Data_Clean!E165/12/Assumptions!$B$24))+0.35*IF(Data_Clean!D165="Y",1,0)+0.25*(1-MIN(Data_Clean!T165,3)/3))/IF(Data_Clean!E165="",0.6,1)</f>
        <v>7.85</v>
      </c>
      <c r="P165" s="16" t="n">
        <f aca="false">SUM(K165:O165)/(Assumptions!$D$5-IF(K165="",Assumptions!$B$15,0))*100</f>
        <v>75.2064127434004</v>
      </c>
      <c r="Q165" s="7" t="str">
        <f aca="false">IF(J165&gt;=Assumptions!$B$26,"High",IF(J165&gt;=Assumptions!$B$27,"Mid","Low"))</f>
        <v>High</v>
      </c>
      <c r="R165" s="7" t="str">
        <f aca="false">IF(P165&gt;=Assumptions!$B$28,"High",IF(P165&gt;=Assumptions!$B$29,"Mid","Low"))</f>
        <v>High</v>
      </c>
      <c r="S165" s="7" t="str">
        <f aca="false">INDEX(Assumptions!$B$33:$B$41,MATCH(Q165&amp;"|"&amp;R165,Assumptions!$A$33:$A$41,0))</f>
        <v>Premier Advocates</v>
      </c>
      <c r="T165" s="7" t="n">
        <f aca="false">IF(ISNUMBER(Data_Clean!V165),J165*Data_Clean!V165,0)</f>
        <v>609.143341403</v>
      </c>
    </row>
    <row r="166" customFormat="false" ht="15" hidden="false" customHeight="false" outlineLevel="0" collapsed="false">
      <c r="A166" s="15" t="str">
        <f aca="false">Data_Clean!A166</f>
        <v>CX100162</v>
      </c>
      <c r="B166" s="14" t="n">
        <f aca="false">Data_Clean!G166*Assumptions!$B$5</f>
        <v>43.81075</v>
      </c>
      <c r="C166" s="14" t="n">
        <f aca="false">IF(Data_Clean!H166="",0,Data_Clean!H166)*Assumptions!$B$6</f>
        <v>949.43904</v>
      </c>
      <c r="D166" s="14" t="n">
        <f aca="false">Data_Clean!I166*Assumptions!$B$7</f>
        <v>0</v>
      </c>
      <c r="E166" s="14" t="n">
        <f aca="false">Data_Clean!J166*Assumptions!$B$8</f>
        <v>0</v>
      </c>
      <c r="F166" s="14" t="n">
        <f aca="false">Data_Clean!K166*Assumptions!$B$9</f>
        <v>0</v>
      </c>
      <c r="G166" s="14" t="n">
        <f aca="false">Data_Clean!L166*Assumptions!$B$10</f>
        <v>0</v>
      </c>
      <c r="H166" s="14" t="n">
        <f aca="false">IF(OR(Data_Clean!M166="",Data_Clean!N166=""),0,Data_Clean!M166*Data_Clean!N166/100)*Assumptions!$B$13*Assumptions!$B$11</f>
        <v>0</v>
      </c>
      <c r="I166" s="14" t="n">
        <f aca="false">Data_Clean!O166*4*Assumptions!$B$12</f>
        <v>0</v>
      </c>
      <c r="J166" s="14" t="n">
        <f aca="false">SUM(B166:I166)</f>
        <v>993.24979</v>
      </c>
      <c r="K166" s="16" t="n">
        <f aca="false">IF(Data_Clean!P166="","",Assumptions!$B$15*0.5^(Data_Clean!P166/Assumptions!$B$20))</f>
        <v>16.4523746954194</v>
      </c>
      <c r="L166" s="16" t="n">
        <f aca="false">Assumptions!$B$16*MIN(1,LN(1+Data_Clean!Q166)/LN(1+Assumptions!$B$21))</f>
        <v>14.320838960067</v>
      </c>
      <c r="M166" s="16" t="n">
        <f aca="false">Assumptions!$B$17*(0.6*MIN(1,Data_Clean!R166/Assumptions!$B$22)+0.4*IF(Data_Clean!S166="",0,Data_Clean!S166))</f>
        <v>10.266</v>
      </c>
      <c r="N166" s="16" t="n">
        <f aca="false">Assumptions!$B$18*MIN(1,(Data_Clean!F166-1)/Assumptions!$B$23)</f>
        <v>5</v>
      </c>
      <c r="O166" s="16" t="n">
        <f aca="false">Assumptions!$B$19*(0.4*IF(Data_Clean!E166="",0,MIN(1,Data_Clean!E166/12/Assumptions!$B$24))+0.35*IF(Data_Clean!D166="Y",1,0)+0.25*(1-MIN(Data_Clean!T166,3)/3))/IF(Data_Clean!E166="",0.6,1)</f>
        <v>10.4</v>
      </c>
      <c r="P166" s="16" t="n">
        <f aca="false">SUM(K166:O166)/(Assumptions!$D$5-IF(K166="",Assumptions!$B$15,0))*100</f>
        <v>56.4392136554864</v>
      </c>
      <c r="Q166" s="7" t="str">
        <f aca="false">IF(J166&gt;=Assumptions!$B$26,"High",IF(J166&gt;=Assumptions!$B$27,"Mid","Low"))</f>
        <v>Mid</v>
      </c>
      <c r="R166" s="7" t="str">
        <f aca="false">IF(P166&gt;=Assumptions!$B$28,"High",IF(P166&gt;=Assumptions!$B$29,"Mid","Low"))</f>
        <v>Mid</v>
      </c>
      <c r="S166" s="7" t="str">
        <f aca="false">INDEX(Assumptions!$B$33:$B$41,MATCH(Q166&amp;"|"&amp;R166,Assumptions!$A$33:$A$41,0))</f>
        <v>Established Core</v>
      </c>
      <c r="T166" s="7" t="n">
        <f aca="false">IF(ISNUMBER(Data_Clean!V166),J166*Data_Clean!V166,0)</f>
        <v>51.351014143</v>
      </c>
    </row>
    <row r="167" customFormat="false" ht="15" hidden="false" customHeight="false" outlineLevel="0" collapsed="false">
      <c r="A167" s="15" t="str">
        <f aca="false">Data_Clean!A167</f>
        <v>CX100163</v>
      </c>
      <c r="B167" s="14" t="n">
        <f aca="false">Data_Clean!G167*Assumptions!$B$5</f>
        <v>8.69875</v>
      </c>
      <c r="C167" s="14" t="n">
        <f aca="false">IF(Data_Clean!H167="",0,Data_Clean!H167)*Assumptions!$B$6</f>
        <v>0</v>
      </c>
      <c r="D167" s="14" t="n">
        <f aca="false">Data_Clean!I167*Assumptions!$B$7</f>
        <v>0</v>
      </c>
      <c r="E167" s="14" t="n">
        <f aca="false">Data_Clean!J167*Assumptions!$B$8</f>
        <v>0</v>
      </c>
      <c r="F167" s="14" t="n">
        <f aca="false">Data_Clean!K167*Assumptions!$B$9</f>
        <v>0</v>
      </c>
      <c r="G167" s="14" t="n">
        <f aca="false">Data_Clean!L167*Assumptions!$B$10</f>
        <v>0</v>
      </c>
      <c r="H167" s="14" t="n">
        <f aca="false">IF(OR(Data_Clean!M167="",Data_Clean!N167=""),0,Data_Clean!M167*Data_Clean!N167/100)*Assumptions!$B$13*Assumptions!$B$11</f>
        <v>0</v>
      </c>
      <c r="I167" s="14" t="n">
        <f aca="false">Data_Clean!O167*4*Assumptions!$B$12</f>
        <v>0</v>
      </c>
      <c r="J167" s="14" t="n">
        <f aca="false">SUM(B167:I167)</f>
        <v>8.69875</v>
      </c>
      <c r="K167" s="16" t="n">
        <f aca="false">IF(Data_Clean!P167="","",Assumptions!$B$15*0.5^(Data_Clean!P167/Assumptions!$B$20))</f>
        <v>7.67530418997581</v>
      </c>
      <c r="L167" s="16" t="n">
        <f aca="false">Assumptions!$B$16*MIN(1,LN(1+Data_Clean!Q167)/LN(1+Assumptions!$B$21))</f>
        <v>10.6966696442427</v>
      </c>
      <c r="M167" s="16" t="n">
        <f aca="false">Assumptions!$B$17*(0.6*MIN(1,Data_Clean!R167/Assumptions!$B$22)+0.4*IF(Data_Clean!S167="",0,Data_Clean!S167))</f>
        <v>2.034</v>
      </c>
      <c r="N167" s="16" t="n">
        <f aca="false">Assumptions!$B$18*MIN(1,(Data_Clean!F167-1)/Assumptions!$B$23)</f>
        <v>5</v>
      </c>
      <c r="O167" s="16" t="n">
        <f aca="false">Assumptions!$B$19*(0.4*IF(Data_Clean!E167="",0,MIN(1,Data_Clean!E167/12/Assumptions!$B$24))+0.35*IF(Data_Clean!D167="Y",1,0)+0.25*(1-MIN(Data_Clean!T167,3)/3))/IF(Data_Clean!E167="",0.6,1)</f>
        <v>5.5</v>
      </c>
      <c r="P167" s="16" t="n">
        <f aca="false">SUM(K167:O167)/(Assumptions!$D$5-IF(K167="",Assumptions!$B$15,0))*100</f>
        <v>30.9059738342185</v>
      </c>
      <c r="Q167" s="7" t="str">
        <f aca="false">IF(J167&gt;=Assumptions!$B$26,"High",IF(J167&gt;=Assumptions!$B$27,"Mid","Low"))</f>
        <v>Low</v>
      </c>
      <c r="R167" s="7" t="str">
        <f aca="false">IF(P167&gt;=Assumptions!$B$28,"High",IF(P167&gt;=Assumptions!$B$29,"Mid","Low"))</f>
        <v>Low</v>
      </c>
      <c r="S167" s="7" t="str">
        <f aca="false">INDEX(Assumptions!$B$33:$B$41,MATCH(Q167&amp;"|"&amp;R167,Assumptions!$A$33:$A$41,0))</f>
        <v>Dormant &amp; Low Value</v>
      </c>
      <c r="T167" s="7" t="n">
        <f aca="false">IF(ISNUMBER(Data_Clean!V167),J167*Data_Clean!V167,0)</f>
        <v>1.66842025</v>
      </c>
    </row>
    <row r="168" customFormat="false" ht="15" hidden="false" customHeight="false" outlineLevel="0" collapsed="false">
      <c r="A168" s="15" t="str">
        <f aca="false">Data_Clean!A168</f>
        <v>CX100164</v>
      </c>
      <c r="B168" s="14" t="n">
        <f aca="false">Data_Clean!G168*Assumptions!$B$5</f>
        <v>8.24025</v>
      </c>
      <c r="C168" s="14" t="n">
        <f aca="false">IF(Data_Clean!H168="",0,Data_Clean!H168)*Assumptions!$B$6</f>
        <v>0</v>
      </c>
      <c r="D168" s="14" t="n">
        <f aca="false">Data_Clean!I168*Assumptions!$B$7</f>
        <v>0</v>
      </c>
      <c r="E168" s="14" t="n">
        <f aca="false">Data_Clean!J168*Assumptions!$B$8</f>
        <v>0</v>
      </c>
      <c r="F168" s="14" t="n">
        <f aca="false">Data_Clean!K168*Assumptions!$B$9</f>
        <v>0</v>
      </c>
      <c r="G168" s="14" t="n">
        <f aca="false">Data_Clean!L168*Assumptions!$B$10</f>
        <v>1183.95</v>
      </c>
      <c r="H168" s="14" t="n">
        <f aca="false">IF(OR(Data_Clean!M168="",Data_Clean!N168=""),0,Data_Clean!M168*Data_Clean!N168/100)*Assumptions!$B$13*Assumptions!$B$11</f>
        <v>33.6</v>
      </c>
      <c r="I168" s="14" t="n">
        <f aca="false">Data_Clean!O168*4*Assumptions!$B$12</f>
        <v>8.65776</v>
      </c>
      <c r="J168" s="14" t="n">
        <f aca="false">SUM(B168:I168)</f>
        <v>1234.44801</v>
      </c>
      <c r="K168" s="16" t="n">
        <f aca="false">IF(Data_Clean!P168="","",Assumptions!$B$15*0.5^(Data_Clean!P168/Assumptions!$B$20))</f>
        <v>27.3516746567465</v>
      </c>
      <c r="L168" s="16" t="n">
        <f aca="false">Assumptions!$B$16*MIN(1,LN(1+Data_Clean!Q168)/LN(1+Assumptions!$B$21))</f>
        <v>17.8350829893632</v>
      </c>
      <c r="M168" s="16" t="n">
        <f aca="false">Assumptions!$B$17*(0.6*MIN(1,Data_Clean!R168/Assumptions!$B$22)+0.4*IF(Data_Clean!S168="",0,Data_Clean!S168))</f>
        <v>13.554</v>
      </c>
      <c r="N168" s="16" t="n">
        <f aca="false">Assumptions!$B$18*MIN(1,(Data_Clean!F168-1)/Assumptions!$B$23)</f>
        <v>10</v>
      </c>
      <c r="O168" s="16" t="n">
        <f aca="false">Assumptions!$B$19*(0.4*IF(Data_Clean!E168="",0,MIN(1,Data_Clean!E168/12/Assumptions!$B$24))+0.35*IF(Data_Clean!D168="Y",1,0)+0.25*(1-MIN(Data_Clean!T168,3)/3))/IF(Data_Clean!E168="",0.6,1)</f>
        <v>9.1</v>
      </c>
      <c r="P168" s="16" t="n">
        <f aca="false">SUM(K168:O168)/(Assumptions!$D$5-IF(K168="",Assumptions!$B$15,0))*100</f>
        <v>77.8407576461097</v>
      </c>
      <c r="Q168" s="7" t="str">
        <f aca="false">IF(J168&gt;=Assumptions!$B$26,"High",IF(J168&gt;=Assumptions!$B$27,"Mid","Low"))</f>
        <v>Mid</v>
      </c>
      <c r="R168" s="7" t="str">
        <f aca="false">IF(P168&gt;=Assumptions!$B$28,"High",IF(P168&gt;=Assumptions!$B$29,"Mid","Low"))</f>
        <v>High</v>
      </c>
      <c r="S168" s="7" t="str">
        <f aca="false">INDEX(Assumptions!$B$33:$B$41,MATCH(Q168&amp;"|"&amp;R168,Assumptions!$A$33:$A$41,0))</f>
        <v>Engaged Builders</v>
      </c>
      <c r="T168" s="7" t="n">
        <f aca="false">IF(ISNUMBER(Data_Clean!V168),J168*Data_Clean!V168,0)</f>
        <v>26.417187414</v>
      </c>
    </row>
    <row r="169" customFormat="false" ht="15" hidden="false" customHeight="false" outlineLevel="0" collapsed="false">
      <c r="A169" s="15" t="str">
        <f aca="false">Data_Clean!A169</f>
        <v>CX100165</v>
      </c>
      <c r="B169" s="14" t="n">
        <f aca="false">Data_Clean!G169*Assumptions!$B$5</f>
        <v>182.9485</v>
      </c>
      <c r="C169" s="14" t="n">
        <f aca="false">IF(Data_Clean!H169="",0,Data_Clean!H169)*Assumptions!$B$6</f>
        <v>1343.64216</v>
      </c>
      <c r="D169" s="14" t="n">
        <f aca="false">Data_Clean!I169*Assumptions!$B$7</f>
        <v>1675.2</v>
      </c>
      <c r="E169" s="14" t="n">
        <f aca="false">Data_Clean!J169*Assumptions!$B$8</f>
        <v>0</v>
      </c>
      <c r="F169" s="14" t="n">
        <f aca="false">Data_Clean!K169*Assumptions!$B$9</f>
        <v>2598.2</v>
      </c>
      <c r="G169" s="14" t="n">
        <f aca="false">Data_Clean!L169*Assumptions!$B$10</f>
        <v>0</v>
      </c>
      <c r="H169" s="14" t="n">
        <f aca="false">IF(OR(Data_Clean!M169="",Data_Clean!N169=""),0,Data_Clean!M169*Data_Clean!N169/100)*Assumptions!$B$13*Assumptions!$B$11</f>
        <v>0</v>
      </c>
      <c r="I169" s="14" t="n">
        <f aca="false">Data_Clean!O169*4*Assumptions!$B$12</f>
        <v>0</v>
      </c>
      <c r="J169" s="14" t="n">
        <f aca="false">SUM(B169:I169)</f>
        <v>5799.99066</v>
      </c>
      <c r="K169" s="16" t="n">
        <f aca="false">IF(Data_Clean!P169="","",Assumptions!$B$15*0.5^(Data_Clean!P169/Assumptions!$B$20))</f>
        <v>5.81679285687651</v>
      </c>
      <c r="L169" s="16" t="n">
        <f aca="false">Assumptions!$B$16*MIN(1,LN(1+Data_Clean!Q169)/LN(1+Assumptions!$B$21))</f>
        <v>12.0537864630054</v>
      </c>
      <c r="M169" s="16" t="n">
        <f aca="false">Assumptions!$B$17*(0.6*MIN(1,Data_Clean!R169/Assumptions!$B$22)+0.4*IF(Data_Clean!S169="",0,Data_Clean!S169))</f>
        <v>2.358</v>
      </c>
      <c r="N169" s="16" t="n">
        <f aca="false">Assumptions!$B$18*MIN(1,(Data_Clean!F169-1)/Assumptions!$B$23)</f>
        <v>15</v>
      </c>
      <c r="O169" s="16" t="n">
        <f aca="false">Assumptions!$B$19*(0.4*IF(Data_Clean!E169="",0,MIN(1,Data_Clean!E169/12/Assumptions!$B$24))+0.35*IF(Data_Clean!D169="Y",1,0)+0.25*(1-MIN(Data_Clean!T169,3)/3))/IF(Data_Clean!E169="",0.6,1)</f>
        <v>9.75</v>
      </c>
      <c r="P169" s="16" t="n">
        <f aca="false">SUM(K169:O169)/(Assumptions!$D$5-IF(K169="",Assumptions!$B$15,0))*100</f>
        <v>44.9785793198819</v>
      </c>
      <c r="Q169" s="7" t="str">
        <f aca="false">IF(J169&gt;=Assumptions!$B$26,"High",IF(J169&gt;=Assumptions!$B$27,"Mid","Low"))</f>
        <v>High</v>
      </c>
      <c r="R169" s="7" t="str">
        <f aca="false">IF(P169&gt;=Assumptions!$B$28,"High",IF(P169&gt;=Assumptions!$B$29,"Mid","Low"))</f>
        <v>Low</v>
      </c>
      <c r="S169" s="7" t="str">
        <f aca="false">INDEX(Assumptions!$B$33:$B$41,MATCH(Q169&amp;"|"&amp;R169,Assumptions!$A$33:$A$41,0))</f>
        <v>Affluent Drifters</v>
      </c>
      <c r="T169" s="7" t="n">
        <f aca="false">IF(ISNUMBER(Data_Clean!V169),J169*Data_Clean!V169,0)</f>
        <v>517.939165938</v>
      </c>
    </row>
    <row r="170" customFormat="false" ht="15" hidden="false" customHeight="false" outlineLevel="0" collapsed="false">
      <c r="A170" s="15" t="str">
        <f aca="false">Data_Clean!A170</f>
        <v>CX100166</v>
      </c>
      <c r="B170" s="14" t="n">
        <f aca="false">Data_Clean!G170*Assumptions!$B$5</f>
        <v>63.69525</v>
      </c>
      <c r="C170" s="14" t="n">
        <f aca="false">IF(Data_Clean!H170="",0,Data_Clean!H170)*Assumptions!$B$6</f>
        <v>0</v>
      </c>
      <c r="D170" s="14" t="n">
        <f aca="false">Data_Clean!I170*Assumptions!$B$7</f>
        <v>1344</v>
      </c>
      <c r="E170" s="14" t="n">
        <f aca="false">Data_Clean!J170*Assumptions!$B$8</f>
        <v>0</v>
      </c>
      <c r="F170" s="14" t="n">
        <f aca="false">Data_Clean!K170*Assumptions!$B$9</f>
        <v>0</v>
      </c>
      <c r="G170" s="14" t="n">
        <f aca="false">Data_Clean!L170*Assumptions!$B$10</f>
        <v>0</v>
      </c>
      <c r="H170" s="14" t="n">
        <f aca="false">IF(OR(Data_Clean!M170="",Data_Clean!N170=""),0,Data_Clean!M170*Data_Clean!N170/100)*Assumptions!$B$13*Assumptions!$B$11</f>
        <v>0</v>
      </c>
      <c r="I170" s="14" t="n">
        <f aca="false">Data_Clean!O170*4*Assumptions!$B$12</f>
        <v>0</v>
      </c>
      <c r="J170" s="14" t="n">
        <f aca="false">SUM(B170:I170)</f>
        <v>1407.69525</v>
      </c>
      <c r="K170" s="16" t="n">
        <f aca="false">IF(Data_Clean!P170="","",Assumptions!$B$15*0.5^(Data_Clean!P170/Assumptions!$B$20))</f>
        <v>13.3634807721051</v>
      </c>
      <c r="L170" s="16" t="n">
        <f aca="false">Assumptions!$B$16*MIN(1,LN(1+Data_Clean!Q170)/LN(1+Assumptions!$B$21))</f>
        <v>9.16313819982653</v>
      </c>
      <c r="M170" s="16" t="n">
        <f aca="false">Assumptions!$B$17*(0.6*MIN(1,Data_Clean!R170/Assumptions!$B$22)+0.4*IF(Data_Clean!S170="",0,Data_Clean!S170))</f>
        <v>2.454</v>
      </c>
      <c r="N170" s="16" t="n">
        <f aca="false">Assumptions!$B$18*MIN(1,(Data_Clean!F170-1)/Assumptions!$B$23)</f>
        <v>5</v>
      </c>
      <c r="O170" s="16" t="n">
        <f aca="false">Assumptions!$B$19*(0.4*IF(Data_Clean!E170="",0,MIN(1,Data_Clean!E170/12/Assumptions!$B$24))+0.35*IF(Data_Clean!D170="Y",1,0)+0.25*(1-MIN(Data_Clean!T170,3)/3))/IF(Data_Clean!E170="",0.6,1)</f>
        <v>9.75</v>
      </c>
      <c r="P170" s="16" t="n">
        <f aca="false">SUM(K170:O170)/(Assumptions!$D$5-IF(K170="",Assumptions!$B$15,0))*100</f>
        <v>39.7306189719316</v>
      </c>
      <c r="Q170" s="7" t="str">
        <f aca="false">IF(J170&gt;=Assumptions!$B$26,"High",IF(J170&gt;=Assumptions!$B$27,"Mid","Low"))</f>
        <v>Mid</v>
      </c>
      <c r="R170" s="7" t="str">
        <f aca="false">IF(P170&gt;=Assumptions!$B$28,"High",IF(P170&gt;=Assumptions!$B$29,"Mid","Low"))</f>
        <v>Low</v>
      </c>
      <c r="S170" s="7" t="str">
        <f aca="false">INDEX(Assumptions!$B$33:$B$41,MATCH(Q170&amp;"|"&amp;R170,Assumptions!$A$33:$A$41,0))</f>
        <v>Light Touch</v>
      </c>
      <c r="T170" s="7" t="n">
        <f aca="false">IF(ISNUMBER(Data_Clean!V170),J170*Data_Clean!V170,0)</f>
        <v>182.296534875</v>
      </c>
    </row>
    <row r="171" customFormat="false" ht="15" hidden="false" customHeight="false" outlineLevel="0" collapsed="false">
      <c r="A171" s="15" t="str">
        <f aca="false">Data_Clean!A171</f>
        <v>CX100167</v>
      </c>
      <c r="B171" s="14" t="n">
        <f aca="false">Data_Clean!G171*Assumptions!$B$5</f>
        <v>78.349</v>
      </c>
      <c r="C171" s="14" t="n">
        <f aca="false">IF(Data_Clean!H171="",0,Data_Clean!H171)*Assumptions!$B$6</f>
        <v>107.51052</v>
      </c>
      <c r="D171" s="14" t="n">
        <f aca="false">Data_Clean!I171*Assumptions!$B$7</f>
        <v>0</v>
      </c>
      <c r="E171" s="14" t="n">
        <f aca="false">Data_Clean!J171*Assumptions!$B$8</f>
        <v>0</v>
      </c>
      <c r="F171" s="14" t="n">
        <f aca="false">Data_Clean!K171*Assumptions!$B$9</f>
        <v>0</v>
      </c>
      <c r="G171" s="14" t="n">
        <f aca="false">Data_Clean!L171*Assumptions!$B$10</f>
        <v>0</v>
      </c>
      <c r="H171" s="14" t="n">
        <f aca="false">IF(OR(Data_Clean!M171="",Data_Clean!N171=""),0,Data_Clean!M171*Data_Clean!N171/100)*Assumptions!$B$13*Assumptions!$B$11</f>
        <v>37.044</v>
      </c>
      <c r="I171" s="14" t="n">
        <f aca="false">Data_Clean!O171*4*Assumptions!$B$12</f>
        <v>17.70384</v>
      </c>
      <c r="J171" s="14" t="n">
        <f aca="false">SUM(B171:I171)</f>
        <v>240.60736</v>
      </c>
      <c r="K171" s="16" t="n">
        <f aca="false">IF(Data_Clean!P171="","",Assumptions!$B$15*0.5^(Data_Clean!P171/Assumptions!$B$20))</f>
        <v>29.3147990530274</v>
      </c>
      <c r="L171" s="16" t="n">
        <f aca="false">Assumptions!$B$16*MIN(1,LN(1+Data_Clean!Q171)/LN(1+Assumptions!$B$21))</f>
        <v>11.8154173628685</v>
      </c>
      <c r="M171" s="16" t="n">
        <f aca="false">Assumptions!$B$17*(0.6*MIN(1,Data_Clean!R171/Assumptions!$B$22)+0.4*IF(Data_Clean!S171="",0,Data_Clean!S171))</f>
        <v>3.288</v>
      </c>
      <c r="N171" s="16" t="n">
        <f aca="false">Assumptions!$B$18*MIN(1,(Data_Clean!F171-1)/Assumptions!$B$23)</f>
        <v>15</v>
      </c>
      <c r="O171" s="16" t="n">
        <f aca="false">Assumptions!$B$19*(0.4*IF(Data_Clean!E171="",0,MIN(1,Data_Clean!E171/12/Assumptions!$B$24))+0.35*IF(Data_Clean!D171="Y",1,0)+0.25*(1-MIN(Data_Clean!T171,3)/3))/IF(Data_Clean!E171="",0.6,1)</f>
        <v>9.75</v>
      </c>
      <c r="P171" s="16" t="n">
        <f aca="false">SUM(K171:O171)/(Assumptions!$D$5-IF(K171="",Assumptions!$B$15,0))*100</f>
        <v>69.1682164158959</v>
      </c>
      <c r="Q171" s="7" t="str">
        <f aca="false">IF(J171&gt;=Assumptions!$B$26,"High",IF(J171&gt;=Assumptions!$B$27,"Mid","Low"))</f>
        <v>Low</v>
      </c>
      <c r="R171" s="7" t="str">
        <f aca="false">IF(P171&gt;=Assumptions!$B$28,"High",IF(P171&gt;=Assumptions!$B$29,"Mid","Low"))</f>
        <v>Mid</v>
      </c>
      <c r="S171" s="7" t="str">
        <f aca="false">INDEX(Assumptions!$B$33:$B$41,MATCH(Q171&amp;"|"&amp;R171,Assumptions!$A$33:$A$41,0))</f>
        <v>Light Touch</v>
      </c>
      <c r="T171" s="7" t="n">
        <f aca="false">IF(ISNUMBER(Data_Clean!V171),J171*Data_Clean!V171,0)</f>
        <v>8.156589504</v>
      </c>
    </row>
    <row r="172" customFormat="false" ht="15" hidden="false" customHeight="false" outlineLevel="0" collapsed="false">
      <c r="A172" s="15" t="str">
        <f aca="false">Data_Clean!A172</f>
        <v>CX100168</v>
      </c>
      <c r="B172" s="14" t="n">
        <f aca="false">Data_Clean!G172*Assumptions!$B$5</f>
        <v>86.28825</v>
      </c>
      <c r="C172" s="14" t="n">
        <f aca="false">IF(Data_Clean!H172="",0,Data_Clean!H172)*Assumptions!$B$6</f>
        <v>0</v>
      </c>
      <c r="D172" s="14" t="n">
        <f aca="false">Data_Clean!I172*Assumptions!$B$7</f>
        <v>2671.2</v>
      </c>
      <c r="E172" s="14" t="n">
        <f aca="false">Data_Clean!J172*Assumptions!$B$8</f>
        <v>0</v>
      </c>
      <c r="F172" s="14" t="n">
        <f aca="false">Data_Clean!K172*Assumptions!$B$9</f>
        <v>0</v>
      </c>
      <c r="G172" s="14" t="n">
        <f aca="false">Data_Clean!L172*Assumptions!$B$10</f>
        <v>0</v>
      </c>
      <c r="H172" s="14" t="n">
        <f aca="false">IF(OR(Data_Clean!M172="",Data_Clean!N172=""),0,Data_Clean!M172*Data_Clean!N172/100)*Assumptions!$B$13*Assumptions!$B$11</f>
        <v>0</v>
      </c>
      <c r="I172" s="14" t="n">
        <f aca="false">Data_Clean!O172*4*Assumptions!$B$12</f>
        <v>0</v>
      </c>
      <c r="J172" s="14" t="n">
        <f aca="false">SUM(B172:I172)</f>
        <v>2757.48825</v>
      </c>
      <c r="K172" s="16" t="n">
        <f aca="false">IF(Data_Clean!P172="","",Assumptions!$B$15*0.5^(Data_Clean!P172/Assumptions!$B$20))</f>
        <v>23.267171427506</v>
      </c>
      <c r="L172" s="16" t="n">
        <f aca="false">Assumptions!$B$16*MIN(1,LN(1+Data_Clean!Q172)/LN(1+Assumptions!$B$21))</f>
        <v>14.320838960067</v>
      </c>
      <c r="M172" s="16" t="n">
        <f aca="false">Assumptions!$B$17*(0.6*MIN(1,Data_Clean!R172/Assumptions!$B$22)+0.4*IF(Data_Clean!S172="",0,Data_Clean!S172))</f>
        <v>8.946</v>
      </c>
      <c r="N172" s="16" t="n">
        <f aca="false">Assumptions!$B$18*MIN(1,(Data_Clean!F172-1)/Assumptions!$B$23)</f>
        <v>5</v>
      </c>
      <c r="O172" s="16" t="n">
        <f aca="false">Assumptions!$B$19*(0.4*IF(Data_Clean!E172="",0,MIN(1,Data_Clean!E172/12/Assumptions!$B$24))+0.35*IF(Data_Clean!D172="Y",1,0)+0.25*(1-MIN(Data_Clean!T172,3)/3))/IF(Data_Clean!E172="",0.6,1)</f>
        <v>13.55</v>
      </c>
      <c r="P172" s="16" t="n">
        <f aca="false">SUM(K172:O172)/(Assumptions!$D$5-IF(K172="",Assumptions!$B$15,0))*100</f>
        <v>65.084010387573</v>
      </c>
      <c r="Q172" s="7" t="str">
        <f aca="false">IF(J172&gt;=Assumptions!$B$26,"High",IF(J172&gt;=Assumptions!$B$27,"Mid","Low"))</f>
        <v>High</v>
      </c>
      <c r="R172" s="7" t="str">
        <f aca="false">IF(P172&gt;=Assumptions!$B$28,"High",IF(P172&gt;=Assumptions!$B$29,"Mid","Low"))</f>
        <v>Mid</v>
      </c>
      <c r="S172" s="7" t="str">
        <f aca="false">INDEX(Assumptions!$B$33:$B$41,MATCH(Q172&amp;"|"&amp;R172,Assumptions!$A$33:$A$41,0))</f>
        <v>Established Core</v>
      </c>
      <c r="T172" s="7" t="n">
        <f aca="false">IF(ISNUMBER(Data_Clean!V172),J172*Data_Clean!V172,0)</f>
        <v>126.29296185</v>
      </c>
    </row>
    <row r="173" customFormat="false" ht="15" hidden="false" customHeight="false" outlineLevel="0" collapsed="false">
      <c r="A173" s="15" t="str">
        <f aca="false">Data_Clean!A173</f>
        <v>CX100169</v>
      </c>
      <c r="B173" s="14" t="n">
        <f aca="false">Data_Clean!G173*Assumptions!$B$5</f>
        <v>84.3125</v>
      </c>
      <c r="C173" s="14" t="n">
        <f aca="false">IF(Data_Clean!H173="",0,Data_Clean!H173)*Assumptions!$B$6</f>
        <v>47.79216</v>
      </c>
      <c r="D173" s="14" t="n">
        <f aca="false">Data_Clean!I173*Assumptions!$B$7</f>
        <v>0</v>
      </c>
      <c r="E173" s="14" t="n">
        <f aca="false">Data_Clean!J173*Assumptions!$B$8</f>
        <v>0</v>
      </c>
      <c r="F173" s="14" t="n">
        <f aca="false">Data_Clean!K173*Assumptions!$B$9</f>
        <v>0</v>
      </c>
      <c r="G173" s="14" t="n">
        <f aca="false">Data_Clean!L173*Assumptions!$B$10</f>
        <v>0</v>
      </c>
      <c r="H173" s="14" t="n">
        <f aca="false">IF(OR(Data_Clean!M173="",Data_Clean!N173=""),0,Data_Clean!M173*Data_Clean!N173/100)*Assumptions!$B$13*Assumptions!$B$11</f>
        <v>0</v>
      </c>
      <c r="I173" s="14" t="n">
        <f aca="false">Data_Clean!O173*4*Assumptions!$B$12</f>
        <v>0</v>
      </c>
      <c r="J173" s="14" t="n">
        <f aca="false">SUM(B173:I173)</f>
        <v>132.10466</v>
      </c>
      <c r="K173" s="16" t="n">
        <f aca="false">IF(Data_Clean!P173="","",Assumptions!$B$15*0.5^(Data_Clean!P173/Assumptions!$B$20))</f>
        <v>26.7269615442102</v>
      </c>
      <c r="L173" s="16" t="n">
        <f aca="false">Assumptions!$B$16*MIN(1,LN(1+Data_Clean!Q173)/LN(1+Assumptions!$B$21))</f>
        <v>13.4237548294248</v>
      </c>
      <c r="M173" s="16" t="n">
        <f aca="false">Assumptions!$B$17*(0.6*MIN(1,Data_Clean!R173/Assumptions!$B$22)+0.4*IF(Data_Clean!S173="",0,Data_Clean!S173))</f>
        <v>8.694</v>
      </c>
      <c r="N173" s="16" t="n">
        <f aca="false">Assumptions!$B$18*MIN(1,(Data_Clean!F173-1)/Assumptions!$B$23)</f>
        <v>5</v>
      </c>
      <c r="O173" s="16" t="n">
        <f aca="false">Assumptions!$B$19*(0.4*IF(Data_Clean!E173="",0,MIN(1,Data_Clean!E173/12/Assumptions!$B$24))+0.35*IF(Data_Clean!D173="Y",1,0)+0.25*(1-MIN(Data_Clean!T173,3)/3))/IF(Data_Clean!E173="",0.6,1)</f>
        <v>12</v>
      </c>
      <c r="P173" s="16" t="n">
        <f aca="false">SUM(K173:O173)/(Assumptions!$D$5-IF(K173="",Assumptions!$B$15,0))*100</f>
        <v>65.844716373635</v>
      </c>
      <c r="Q173" s="7" t="str">
        <f aca="false">IF(J173&gt;=Assumptions!$B$26,"High",IF(J173&gt;=Assumptions!$B$27,"Mid","Low"))</f>
        <v>Low</v>
      </c>
      <c r="R173" s="7" t="str">
        <f aca="false">IF(P173&gt;=Assumptions!$B$28,"High",IF(P173&gt;=Assumptions!$B$29,"Mid","Low"))</f>
        <v>Mid</v>
      </c>
      <c r="S173" s="7" t="str">
        <f aca="false">INDEX(Assumptions!$B$33:$B$41,MATCH(Q173&amp;"|"&amp;R173,Assumptions!$A$33:$A$41,0))</f>
        <v>Light Touch</v>
      </c>
      <c r="T173" s="7" t="n">
        <f aca="false">IF(ISNUMBER(Data_Clean!V173),J173*Data_Clean!V173,0)</f>
        <v>3.685720014</v>
      </c>
    </row>
    <row r="174" customFormat="false" ht="15" hidden="false" customHeight="false" outlineLevel="0" collapsed="false">
      <c r="A174" s="15" t="str">
        <f aca="false">Data_Clean!A174</f>
        <v>CX100170</v>
      </c>
      <c r="B174" s="14" t="n">
        <f aca="false">Data_Clean!G174*Assumptions!$B$5</f>
        <v>193.8065</v>
      </c>
      <c r="C174" s="14" t="n">
        <f aca="false">IF(Data_Clean!H174="",0,Data_Clean!H174)*Assumptions!$B$6</f>
        <v>749.1414</v>
      </c>
      <c r="D174" s="14" t="n">
        <f aca="false">Data_Clean!I174*Assumptions!$B$7</f>
        <v>0</v>
      </c>
      <c r="E174" s="14" t="n">
        <f aca="false">Data_Clean!J174*Assumptions!$B$8</f>
        <v>0</v>
      </c>
      <c r="F174" s="14" t="n">
        <f aca="false">Data_Clean!K174*Assumptions!$B$9</f>
        <v>0</v>
      </c>
      <c r="G174" s="14" t="n">
        <f aca="false">Data_Clean!L174*Assumptions!$B$10</f>
        <v>0</v>
      </c>
      <c r="H174" s="14" t="n">
        <f aca="false">IF(OR(Data_Clean!M174="",Data_Clean!N174=""),0,Data_Clean!M174*Data_Clean!N174/100)*Assumptions!$B$13*Assumptions!$B$11</f>
        <v>0</v>
      </c>
      <c r="I174" s="14" t="n">
        <f aca="false">Data_Clean!O174*4*Assumptions!$B$12</f>
        <v>0</v>
      </c>
      <c r="J174" s="14" t="n">
        <f aca="false">SUM(B174:I174)</f>
        <v>942.9479</v>
      </c>
      <c r="K174" s="16" t="n">
        <f aca="false">IF(Data_Clean!P174="","",Assumptions!$B$15*0.5^(Data_Clean!P174/Assumptions!$B$20))</f>
        <v>26.1165168988837</v>
      </c>
      <c r="L174" s="16" t="n">
        <f aca="false">Assumptions!$B$16*MIN(1,LN(1+Data_Clean!Q174)/LN(1+Assumptions!$B$21))</f>
        <v>13.0760265116583</v>
      </c>
      <c r="M174" s="16" t="n">
        <f aca="false">Assumptions!$B$17*(0.6*MIN(1,Data_Clean!R174/Assumptions!$B$22)+0.4*IF(Data_Clean!S174="",0,Data_Clean!S174))</f>
        <v>8.406</v>
      </c>
      <c r="N174" s="16" t="n">
        <f aca="false">Assumptions!$B$18*MIN(1,(Data_Clean!F174-1)/Assumptions!$B$23)</f>
        <v>5</v>
      </c>
      <c r="O174" s="16" t="n">
        <f aca="false">Assumptions!$B$19*(0.4*IF(Data_Clean!E174="",0,MIN(1,Data_Clean!E174/12/Assumptions!$B$24))+0.35*IF(Data_Clean!D174="Y",1,0)+0.25*(1-MIN(Data_Clean!T174,3)/3))/IF(Data_Clean!E174="",0.6,1)</f>
        <v>5.65</v>
      </c>
      <c r="P174" s="16" t="n">
        <f aca="false">SUM(K174:O174)/(Assumptions!$D$5-IF(K174="",Assumptions!$B$15,0))*100</f>
        <v>58.248543410542</v>
      </c>
      <c r="Q174" s="7" t="str">
        <f aca="false">IF(J174&gt;=Assumptions!$B$26,"High",IF(J174&gt;=Assumptions!$B$27,"Mid","Low"))</f>
        <v>Mid</v>
      </c>
      <c r="R174" s="7" t="str">
        <f aca="false">IF(P174&gt;=Assumptions!$B$28,"High",IF(P174&gt;=Assumptions!$B$29,"Mid","Low"))</f>
        <v>Mid</v>
      </c>
      <c r="S174" s="7" t="str">
        <f aca="false">INDEX(Assumptions!$B$33:$B$41,MATCH(Q174&amp;"|"&amp;R174,Assumptions!$A$33:$A$41,0))</f>
        <v>Established Core</v>
      </c>
      <c r="T174" s="7" t="n">
        <f aca="false">IF(ISNUMBER(Data_Clean!V174),J174*Data_Clean!V174,0)</f>
        <v>71.00397687</v>
      </c>
    </row>
    <row r="175" customFormat="false" ht="15" hidden="false" customHeight="false" outlineLevel="0" collapsed="false">
      <c r="A175" s="15" t="str">
        <f aca="false">Data_Clean!A175</f>
        <v>CX100171</v>
      </c>
      <c r="B175" s="14" t="n">
        <f aca="false">Data_Clean!G175*Assumptions!$B$5</f>
        <v>123.8795</v>
      </c>
      <c r="C175" s="14" t="n">
        <f aca="false">IF(Data_Clean!H175="",0,Data_Clean!H175)*Assumptions!$B$6</f>
        <v>0</v>
      </c>
      <c r="D175" s="14" t="n">
        <f aca="false">Data_Clean!I175*Assumptions!$B$7</f>
        <v>724.8</v>
      </c>
      <c r="E175" s="14" t="n">
        <f aca="false">Data_Clean!J175*Assumptions!$B$8</f>
        <v>0</v>
      </c>
      <c r="F175" s="14" t="n">
        <f aca="false">Data_Clean!K175*Assumptions!$B$9</f>
        <v>0</v>
      </c>
      <c r="G175" s="14" t="n">
        <f aca="false">Data_Clean!L175*Assumptions!$B$10</f>
        <v>0</v>
      </c>
      <c r="H175" s="14" t="n">
        <f aca="false">IF(OR(Data_Clean!M175="",Data_Clean!N175=""),0,Data_Clean!M175*Data_Clean!N175/100)*Assumptions!$B$13*Assumptions!$B$11</f>
        <v>0</v>
      </c>
      <c r="I175" s="14" t="n">
        <f aca="false">Data_Clean!O175*4*Assumptions!$B$12</f>
        <v>0</v>
      </c>
      <c r="J175" s="14" t="n">
        <f aca="false">SUM(B175:I175)</f>
        <v>848.6795</v>
      </c>
      <c r="K175" s="16" t="n">
        <f aca="false">IF(Data_Clean!P175="","",Assumptions!$B$15*0.5^(Data_Clean!P175/Assumptions!$B$20))</f>
        <v>29.3147990530274</v>
      </c>
      <c r="L175" s="16" t="n">
        <f aca="false">Assumptions!$B$16*MIN(1,LN(1+Data_Clean!Q175)/LN(1+Assumptions!$B$21))</f>
        <v>12.2792642888455</v>
      </c>
      <c r="M175" s="16" t="n">
        <f aca="false">Assumptions!$B$17*(0.6*MIN(1,Data_Clean!R175/Assumptions!$B$22)+0.4*IF(Data_Clean!S175="",0,Data_Clean!S175))</f>
        <v>2.598</v>
      </c>
      <c r="N175" s="16" t="n">
        <f aca="false">Assumptions!$B$18*MIN(1,(Data_Clean!F175-1)/Assumptions!$B$23)</f>
        <v>5</v>
      </c>
      <c r="O175" s="16" t="n">
        <f aca="false">Assumptions!$B$19*(0.4*IF(Data_Clean!E175="",0,MIN(1,Data_Clean!E175/12/Assumptions!$B$24))+0.35*IF(Data_Clean!D175="Y",1,0)+0.25*(1-MIN(Data_Clean!T175,3)/3))/IF(Data_Clean!E175="",0.6,1)</f>
        <v>15</v>
      </c>
      <c r="P175" s="16" t="n">
        <f aca="false">SUM(K175:O175)/(Assumptions!$D$5-IF(K175="",Assumptions!$B$15,0))*100</f>
        <v>64.1920633418729</v>
      </c>
      <c r="Q175" s="7" t="str">
        <f aca="false">IF(J175&gt;=Assumptions!$B$26,"High",IF(J175&gt;=Assumptions!$B$27,"Mid","Low"))</f>
        <v>Mid</v>
      </c>
      <c r="R175" s="7" t="str">
        <f aca="false">IF(P175&gt;=Assumptions!$B$28,"High",IF(P175&gt;=Assumptions!$B$29,"Mid","Low"))</f>
        <v>Mid</v>
      </c>
      <c r="S175" s="7" t="str">
        <f aca="false">INDEX(Assumptions!$B$33:$B$41,MATCH(Q175&amp;"|"&amp;R175,Assumptions!$A$33:$A$41,0))</f>
        <v>Established Core</v>
      </c>
      <c r="T175" s="7" t="n">
        <f aca="false">IF(ISNUMBER(Data_Clean!V175),J175*Data_Clean!V175,0)</f>
        <v>37.25703005</v>
      </c>
    </row>
    <row r="176" customFormat="false" ht="15" hidden="false" customHeight="false" outlineLevel="0" collapsed="false">
      <c r="A176" s="15" t="str">
        <f aca="false">Data_Clean!A176</f>
        <v>CX100172</v>
      </c>
      <c r="B176" s="14" t="n">
        <f aca="false">Data_Clean!G176*Assumptions!$B$5</f>
        <v>61.425</v>
      </c>
      <c r="C176" s="14" t="n">
        <f aca="false">IF(Data_Clean!H176="",0,Data_Clean!H176)*Assumptions!$B$6</f>
        <v>0</v>
      </c>
      <c r="D176" s="14" t="n">
        <f aca="false">Data_Clean!I176*Assumptions!$B$7</f>
        <v>0</v>
      </c>
      <c r="E176" s="14" t="n">
        <f aca="false">Data_Clean!J176*Assumptions!$B$8</f>
        <v>0</v>
      </c>
      <c r="F176" s="14" t="n">
        <f aca="false">Data_Clean!K176*Assumptions!$B$9</f>
        <v>0</v>
      </c>
      <c r="G176" s="14" t="n">
        <f aca="false">Data_Clean!L176*Assumptions!$B$10</f>
        <v>0</v>
      </c>
      <c r="H176" s="14" t="n">
        <f aca="false">IF(OR(Data_Clean!M176="",Data_Clean!N176=""),0,Data_Clean!M176*Data_Clean!N176/100)*Assumptions!$B$13*Assumptions!$B$11</f>
        <v>0</v>
      </c>
      <c r="I176" s="14" t="n">
        <f aca="false">Data_Clean!O176*4*Assumptions!$B$12</f>
        <v>0</v>
      </c>
      <c r="J176" s="14" t="n">
        <f aca="false">SUM(B176:I176)</f>
        <v>61.425</v>
      </c>
      <c r="K176" s="16" t="n">
        <f aca="false">IF(Data_Clean!P176="","",Assumptions!$B$15*0.5^(Data_Clean!P176/Assumptions!$B$20))</f>
        <v>26.1165168988837</v>
      </c>
      <c r="L176" s="16" t="n">
        <f aca="false">Assumptions!$B$16*MIN(1,LN(1+Data_Clean!Q176)/LN(1+Assumptions!$B$21))</f>
        <v>12.2792642888455</v>
      </c>
      <c r="M176" s="16" t="n">
        <f aca="false">Assumptions!$B$17*(0.6*MIN(1,Data_Clean!R176/Assumptions!$B$22)+0.4*IF(Data_Clean!S176="",0,Data_Clean!S176))</f>
        <v>10.386</v>
      </c>
      <c r="N176" s="16" t="n">
        <f aca="false">Assumptions!$B$18*MIN(1,(Data_Clean!F176-1)/Assumptions!$B$23)</f>
        <v>0</v>
      </c>
      <c r="O176" s="16" t="n">
        <f aca="false">Assumptions!$B$19*(0.4*IF(Data_Clean!E176="",0,MIN(1,Data_Clean!E176/12/Assumptions!$B$24))+0.35*IF(Data_Clean!D176="Y",1,0)+0.25*(1-MIN(Data_Clean!T176,3)/3))/IF(Data_Clean!E176="",0.6,1)</f>
        <v>6.75</v>
      </c>
      <c r="P176" s="16" t="n">
        <f aca="false">SUM(K176:O176)/(Assumptions!$D$5-IF(K176="",Assumptions!$B$15,0))*100</f>
        <v>55.5317811877292</v>
      </c>
      <c r="Q176" s="7" t="str">
        <f aca="false">IF(J176&gt;=Assumptions!$B$26,"High",IF(J176&gt;=Assumptions!$B$27,"Mid","Low"))</f>
        <v>Low</v>
      </c>
      <c r="R176" s="7" t="str">
        <f aca="false">IF(P176&gt;=Assumptions!$B$28,"High",IF(P176&gt;=Assumptions!$B$29,"Mid","Low"))</f>
        <v>Mid</v>
      </c>
      <c r="S176" s="7" t="str">
        <f aca="false">INDEX(Assumptions!$B$33:$B$41,MATCH(Q176&amp;"|"&amp;R176,Assumptions!$A$33:$A$41,0))</f>
        <v>Light Touch</v>
      </c>
      <c r="T176" s="7" t="n">
        <f aca="false">IF(ISNUMBER(Data_Clean!V176),J176*Data_Clean!V176,0)</f>
        <v>4.6007325</v>
      </c>
    </row>
    <row r="177" customFormat="false" ht="15" hidden="false" customHeight="false" outlineLevel="0" collapsed="false">
      <c r="A177" s="15" t="str">
        <f aca="false">Data_Clean!A177</f>
        <v>CX100173</v>
      </c>
      <c r="B177" s="14" t="n">
        <f aca="false">Data_Clean!G177*Assumptions!$B$5</f>
        <v>40.70125</v>
      </c>
      <c r="C177" s="14" t="n">
        <f aca="false">IF(Data_Clean!H177="",0,Data_Clean!H177)*Assumptions!$B$6</f>
        <v>0</v>
      </c>
      <c r="D177" s="14" t="n">
        <f aca="false">Data_Clean!I177*Assumptions!$B$7</f>
        <v>0</v>
      </c>
      <c r="E177" s="14" t="n">
        <f aca="false">Data_Clean!J177*Assumptions!$B$8</f>
        <v>0</v>
      </c>
      <c r="F177" s="14" t="n">
        <f aca="false">Data_Clean!K177*Assumptions!$B$9</f>
        <v>0</v>
      </c>
      <c r="G177" s="14" t="n">
        <f aca="false">Data_Clean!L177*Assumptions!$B$10</f>
        <v>0</v>
      </c>
      <c r="H177" s="14" t="n">
        <f aca="false">IF(OR(Data_Clean!M177="",Data_Clean!N177=""),0,Data_Clean!M177*Data_Clean!N177/100)*Assumptions!$B$13*Assumptions!$B$11</f>
        <v>0</v>
      </c>
      <c r="I177" s="14" t="n">
        <f aca="false">Data_Clean!O177*4*Assumptions!$B$12</f>
        <v>0</v>
      </c>
      <c r="J177" s="14" t="n">
        <f aca="false">SUM(B177:I177)</f>
        <v>40.70125</v>
      </c>
      <c r="K177" s="16" t="n">
        <f aca="false">IF(Data_Clean!P177="","",Assumptions!$B$15*0.5^(Data_Clean!P177/Assumptions!$B$20))</f>
        <v>24.9371368842836</v>
      </c>
      <c r="L177" s="16" t="n">
        <f aca="false">Assumptions!$B$16*MIN(1,LN(1+Data_Clean!Q177)/LN(1+Assumptions!$B$21))</f>
        <v>17.4722173630921</v>
      </c>
      <c r="M177" s="16" t="n">
        <f aca="false">Assumptions!$B$17*(0.6*MIN(1,Data_Clean!R177/Assumptions!$B$22)+0.4*IF(Data_Clean!S177="",0,Data_Clean!S177))</f>
        <v>1.572</v>
      </c>
      <c r="N177" s="16" t="n">
        <f aca="false">Assumptions!$B$18*MIN(1,(Data_Clean!F177-1)/Assumptions!$B$23)</f>
        <v>0</v>
      </c>
      <c r="O177" s="16" t="n">
        <f aca="false">Assumptions!$B$19*(0.4*IF(Data_Clean!E177="",0,MIN(1,Data_Clean!E177/12/Assumptions!$B$24))+0.35*IF(Data_Clean!D177="Y",1,0)+0.25*(1-MIN(Data_Clean!T177,3)/3))/IF(Data_Clean!E177="",0.6,1)</f>
        <v>9.75</v>
      </c>
      <c r="P177" s="16" t="n">
        <f aca="false">SUM(K177:O177)/(Assumptions!$D$5-IF(K177="",Assumptions!$B$15,0))*100</f>
        <v>53.7313542473758</v>
      </c>
      <c r="Q177" s="7" t="str">
        <f aca="false">IF(J177&gt;=Assumptions!$B$26,"High",IF(J177&gt;=Assumptions!$B$27,"Mid","Low"))</f>
        <v>Low</v>
      </c>
      <c r="R177" s="7" t="str">
        <f aca="false">IF(P177&gt;=Assumptions!$B$28,"High",IF(P177&gt;=Assumptions!$B$29,"Mid","Low"))</f>
        <v>Mid</v>
      </c>
      <c r="S177" s="7" t="str">
        <f aca="false">INDEX(Assumptions!$B$33:$B$41,MATCH(Q177&amp;"|"&amp;R177,Assumptions!$A$33:$A$41,0))</f>
        <v>Light Touch</v>
      </c>
      <c r="T177" s="7" t="n">
        <f aca="false">IF(ISNUMBER(Data_Clean!V177),J177*Data_Clean!V177,0)</f>
        <v>1.58734875</v>
      </c>
    </row>
    <row r="178" customFormat="false" ht="15" hidden="false" customHeight="false" outlineLevel="0" collapsed="false">
      <c r="A178" s="15" t="str">
        <f aca="false">Data_Clean!A178</f>
        <v>CX100174</v>
      </c>
      <c r="B178" s="14" t="n">
        <f aca="false">Data_Clean!G178*Assumptions!$B$5</f>
        <v>366.62775</v>
      </c>
      <c r="C178" s="14" t="n">
        <f aca="false">IF(Data_Clean!H178="",0,Data_Clean!H178)*Assumptions!$B$6</f>
        <v>395.8668</v>
      </c>
      <c r="D178" s="14" t="n">
        <f aca="false">Data_Clean!I178*Assumptions!$B$7</f>
        <v>821.6</v>
      </c>
      <c r="E178" s="14" t="n">
        <f aca="false">Data_Clean!J178*Assumptions!$B$8</f>
        <v>0</v>
      </c>
      <c r="F178" s="14" t="n">
        <f aca="false">Data_Clean!K178*Assumptions!$B$9</f>
        <v>0</v>
      </c>
      <c r="G178" s="14" t="n">
        <f aca="false">Data_Clean!L178*Assumptions!$B$10</f>
        <v>0</v>
      </c>
      <c r="H178" s="14" t="n">
        <f aca="false">IF(OR(Data_Clean!M178="",Data_Clean!N178=""),0,Data_Clean!M178*Data_Clean!N178/100)*Assumptions!$B$13*Assumptions!$B$11</f>
        <v>302.064</v>
      </c>
      <c r="I178" s="14" t="n">
        <f aca="false">Data_Clean!O178*4*Assumptions!$B$12</f>
        <v>71.02752</v>
      </c>
      <c r="J178" s="14" t="n">
        <f aca="false">SUM(B178:I178)</f>
        <v>1957.18607</v>
      </c>
      <c r="K178" s="16" t="n">
        <f aca="false">IF(Data_Clean!P178="","",Assumptions!$B$15*0.5^(Data_Clean!P178/Assumptions!$B$20))</f>
        <v>29.3147990530274</v>
      </c>
      <c r="L178" s="16" t="n">
        <f aca="false">Assumptions!$B$16*MIN(1,LN(1+Data_Clean!Q178)/LN(1+Assumptions!$B$21))</f>
        <v>16.6353555629187</v>
      </c>
      <c r="M178" s="16" t="n">
        <f aca="false">Assumptions!$B$17*(0.6*MIN(1,Data_Clean!R178/Assumptions!$B$22)+0.4*IF(Data_Clean!S178="",0,Data_Clean!S178))</f>
        <v>10.278</v>
      </c>
      <c r="N178" s="16" t="n">
        <f aca="false">Assumptions!$B$18*MIN(1,(Data_Clean!F178-1)/Assumptions!$B$23)</f>
        <v>15</v>
      </c>
      <c r="O178" s="16" t="n">
        <f aca="false">Assumptions!$B$19*(0.4*IF(Data_Clean!E178="",0,MIN(1,Data_Clean!E178/12/Assumptions!$B$24))+0.35*IF(Data_Clean!D178="Y",1,0)+0.25*(1-MIN(Data_Clean!T178,3)/3))/IF(Data_Clean!E178="",0.6,1)</f>
        <v>15</v>
      </c>
      <c r="P178" s="16" t="n">
        <f aca="false">SUM(K178:O178)/(Assumptions!$D$5-IF(K178="",Assumptions!$B$15,0))*100</f>
        <v>86.228154615946</v>
      </c>
      <c r="Q178" s="7" t="str">
        <f aca="false">IF(J178&gt;=Assumptions!$B$26,"High",IF(J178&gt;=Assumptions!$B$27,"Mid","Low"))</f>
        <v>High</v>
      </c>
      <c r="R178" s="7" t="str">
        <f aca="false">IF(P178&gt;=Assumptions!$B$28,"High",IF(P178&gt;=Assumptions!$B$29,"Mid","Low"))</f>
        <v>High</v>
      </c>
      <c r="S178" s="7" t="str">
        <f aca="false">INDEX(Assumptions!$B$33:$B$41,MATCH(Q178&amp;"|"&amp;R178,Assumptions!$A$33:$A$41,0))</f>
        <v>Premier Advocates</v>
      </c>
      <c r="T178" s="7" t="n">
        <f aca="false">IF(ISNUMBER(Data_Clean!V178),J178*Data_Clean!V178,0)</f>
        <v>26.030574731</v>
      </c>
    </row>
    <row r="179" customFormat="false" ht="15" hidden="false" customHeight="false" outlineLevel="0" collapsed="false">
      <c r="A179" s="15" t="str">
        <f aca="false">Data_Clean!A179</f>
        <v>CX100175</v>
      </c>
      <c r="B179" s="14" t="n">
        <f aca="false">Data_Clean!G179*Assumptions!$B$5</f>
        <v>48.2425</v>
      </c>
      <c r="C179" s="14" t="n">
        <f aca="false">IF(Data_Clean!H179="",0,Data_Clean!H179)*Assumptions!$B$6</f>
        <v>78.90852</v>
      </c>
      <c r="D179" s="14" t="n">
        <f aca="false">Data_Clean!I179*Assumptions!$B$7</f>
        <v>0</v>
      </c>
      <c r="E179" s="14" t="n">
        <f aca="false">Data_Clean!J179*Assumptions!$B$8</f>
        <v>0</v>
      </c>
      <c r="F179" s="14" t="n">
        <f aca="false">Data_Clean!K179*Assumptions!$B$9</f>
        <v>0</v>
      </c>
      <c r="G179" s="14" t="n">
        <f aca="false">Data_Clean!L179*Assumptions!$B$10</f>
        <v>0</v>
      </c>
      <c r="H179" s="14" t="n">
        <f aca="false">IF(OR(Data_Clean!M179="",Data_Clean!N179=""),0,Data_Clean!M179*Data_Clean!N179/100)*Assumptions!$B$13*Assumptions!$B$11</f>
        <v>0</v>
      </c>
      <c r="I179" s="14" t="n">
        <f aca="false">Data_Clean!O179*4*Assumptions!$B$12</f>
        <v>0</v>
      </c>
      <c r="J179" s="14" t="n">
        <f aca="false">SUM(B179:I179)</f>
        <v>127.15102</v>
      </c>
      <c r="K179" s="16" t="n">
        <f aca="false">IF(Data_Clean!P179="","",Assumptions!$B$15*0.5^(Data_Clean!P179/Assumptions!$B$20))</f>
        <v>14.6573995265137</v>
      </c>
      <c r="L179" s="16" t="n">
        <f aca="false">Assumptions!$B$16*MIN(1,LN(1+Data_Clean!Q179)/LN(1+Assumptions!$B$21))</f>
        <v>11.8154173628685</v>
      </c>
      <c r="M179" s="16" t="n">
        <f aca="false">Assumptions!$B$17*(0.6*MIN(1,Data_Clean!R179/Assumptions!$B$22)+0.4*IF(Data_Clean!S179="",0,Data_Clean!S179))</f>
        <v>8.286</v>
      </c>
      <c r="N179" s="16" t="n">
        <f aca="false">Assumptions!$B$18*MIN(1,(Data_Clean!F179-1)/Assumptions!$B$23)</f>
        <v>5</v>
      </c>
      <c r="O179" s="16" t="n">
        <f aca="false">Assumptions!$B$19*(0.4*IF(Data_Clean!E179="",0,MIN(1,Data_Clean!E179/12/Assumptions!$B$24))+0.35*IF(Data_Clean!D179="Y",1,0)+0.25*(1-MIN(Data_Clean!T179,3)/3))/IF(Data_Clean!E179="",0.6,1)</f>
        <v>9.75</v>
      </c>
      <c r="P179" s="16" t="n">
        <f aca="false">SUM(K179:O179)/(Assumptions!$D$5-IF(K179="",Assumptions!$B$15,0))*100</f>
        <v>49.5088168893822</v>
      </c>
      <c r="Q179" s="7" t="str">
        <f aca="false">IF(J179&gt;=Assumptions!$B$26,"High",IF(J179&gt;=Assumptions!$B$27,"Mid","Low"))</f>
        <v>Low</v>
      </c>
      <c r="R179" s="7" t="str">
        <f aca="false">IF(P179&gt;=Assumptions!$B$28,"High",IF(P179&gt;=Assumptions!$B$29,"Mid","Low"))</f>
        <v>Low</v>
      </c>
      <c r="S179" s="7" t="str">
        <f aca="false">INDEX(Assumptions!$B$33:$B$41,MATCH(Q179&amp;"|"&amp;R179,Assumptions!$A$33:$A$41,0))</f>
        <v>Dormant &amp; Low Value</v>
      </c>
      <c r="T179" s="7" t="n">
        <f aca="false">IF(ISNUMBER(Data_Clean!V179),J179*Data_Clean!V179,0)</f>
        <v>9.447320786</v>
      </c>
    </row>
    <row r="180" customFormat="false" ht="15" hidden="false" customHeight="false" outlineLevel="0" collapsed="false">
      <c r="A180" s="15" t="str">
        <f aca="false">Data_Clean!A180</f>
        <v>CX100176</v>
      </c>
      <c r="B180" s="14" t="n">
        <f aca="false">Data_Clean!G180*Assumptions!$B$5</f>
        <v>143.21675</v>
      </c>
      <c r="C180" s="14" t="n">
        <f aca="false">IF(Data_Clean!H180="",0,Data_Clean!H180)*Assumptions!$B$6</f>
        <v>0</v>
      </c>
      <c r="D180" s="14" t="n">
        <f aca="false">Data_Clean!I180*Assumptions!$B$7</f>
        <v>0</v>
      </c>
      <c r="E180" s="14" t="n">
        <f aca="false">Data_Clean!J180*Assumptions!$B$8</f>
        <v>592.57125</v>
      </c>
      <c r="F180" s="14" t="n">
        <f aca="false">Data_Clean!K180*Assumptions!$B$9</f>
        <v>0</v>
      </c>
      <c r="G180" s="14" t="n">
        <f aca="false">Data_Clean!L180*Assumptions!$B$10</f>
        <v>0</v>
      </c>
      <c r="H180" s="14" t="n">
        <f aca="false">IF(OR(Data_Clean!M180="",Data_Clean!N180=""),0,Data_Clean!M180*Data_Clean!N180/100)*Assumptions!$B$13*Assumptions!$B$11</f>
        <v>249.984</v>
      </c>
      <c r="I180" s="14" t="n">
        <f aca="false">Data_Clean!O180*4*Assumptions!$B$12</f>
        <v>8.69856</v>
      </c>
      <c r="J180" s="14" t="n">
        <f aca="false">SUM(B180:I180)</f>
        <v>994.47056</v>
      </c>
      <c r="K180" s="16" t="n">
        <f aca="false">IF(Data_Clean!P180="","",Assumptions!$B$15*0.5^(Data_Clean!P180/Assumptions!$B$20))</f>
        <v>28.6452481173125</v>
      </c>
      <c r="L180" s="16" t="n">
        <f aca="false">Assumptions!$B$16*MIN(1,LN(1+Data_Clean!Q180)/LN(1+Assumptions!$B$21))</f>
        <v>12.2792642888455</v>
      </c>
      <c r="M180" s="16" t="n">
        <f aca="false">Assumptions!$B$17*(0.6*MIN(1,Data_Clean!R180/Assumptions!$B$22)+0.4*IF(Data_Clean!S180="",0,Data_Clean!S180))</f>
        <v>13.2</v>
      </c>
      <c r="N180" s="16" t="n">
        <f aca="false">Assumptions!$B$18*MIN(1,(Data_Clean!F180-1)/Assumptions!$B$23)</f>
        <v>10</v>
      </c>
      <c r="O180" s="16" t="n">
        <f aca="false">Assumptions!$B$19*(0.4*IF(Data_Clean!E180="",0,MIN(1,Data_Clean!E180/12/Assumptions!$B$24))+0.35*IF(Data_Clean!D180="Y",1,0)+0.25*(1-MIN(Data_Clean!T180,3)/3))/IF(Data_Clean!E180="",0.6,1)</f>
        <v>8.8</v>
      </c>
      <c r="P180" s="16" t="n">
        <f aca="false">SUM(K180:O180)/(Assumptions!$D$5-IF(K180="",Assumptions!$B$15,0))*100</f>
        <v>72.924512406158</v>
      </c>
      <c r="Q180" s="7" t="str">
        <f aca="false">IF(J180&gt;=Assumptions!$B$26,"High",IF(J180&gt;=Assumptions!$B$27,"Mid","Low"))</f>
        <v>Mid</v>
      </c>
      <c r="R180" s="7" t="str">
        <f aca="false">IF(P180&gt;=Assumptions!$B$28,"High",IF(P180&gt;=Assumptions!$B$29,"Mid","Low"))</f>
        <v>High</v>
      </c>
      <c r="S180" s="7" t="str">
        <f aca="false">INDEX(Assumptions!$B$33:$B$41,MATCH(Q180&amp;"|"&amp;R180,Assumptions!$A$33:$A$41,0))</f>
        <v>Engaged Builders</v>
      </c>
      <c r="T180" s="7" t="n">
        <f aca="false">IF(ISNUMBER(Data_Clean!V180),J180*Data_Clean!V180,0)</f>
        <v>69.811833312</v>
      </c>
    </row>
    <row r="181" customFormat="false" ht="15" hidden="false" customHeight="false" outlineLevel="0" collapsed="false">
      <c r="A181" s="15" t="str">
        <f aca="false">Data_Clean!A181</f>
        <v>CX100177</v>
      </c>
      <c r="B181" s="14" t="n">
        <f aca="false">Data_Clean!G181*Assumptions!$B$5</f>
        <v>121.925</v>
      </c>
      <c r="C181" s="14" t="n">
        <f aca="false">IF(Data_Clean!H181="",0,Data_Clean!H181)*Assumptions!$B$6</f>
        <v>626.95776</v>
      </c>
      <c r="D181" s="14" t="n">
        <f aca="false">Data_Clean!I181*Assumptions!$B$7</f>
        <v>0</v>
      </c>
      <c r="E181" s="14" t="n">
        <f aca="false">Data_Clean!J181*Assumptions!$B$8</f>
        <v>0</v>
      </c>
      <c r="F181" s="14" t="n">
        <f aca="false">Data_Clean!K181*Assumptions!$B$9</f>
        <v>2875.4</v>
      </c>
      <c r="G181" s="14" t="n">
        <f aca="false">Data_Clean!L181*Assumptions!$B$10</f>
        <v>0</v>
      </c>
      <c r="H181" s="14" t="n">
        <f aca="false">IF(OR(Data_Clean!M181="",Data_Clean!N181=""),0,Data_Clean!M181*Data_Clean!N181/100)*Assumptions!$B$13*Assumptions!$B$11</f>
        <v>780.57</v>
      </c>
      <c r="I181" s="14" t="n">
        <f aca="false">Data_Clean!O181*4*Assumptions!$B$12</f>
        <v>0</v>
      </c>
      <c r="J181" s="14" t="n">
        <f aca="false">SUM(B181:I181)</f>
        <v>4404.85276</v>
      </c>
      <c r="K181" s="16" t="n">
        <f aca="false">IF(Data_Clean!P181="","",Assumptions!$B$15*0.5^(Data_Clean!P181/Assumptions!$B$20))</f>
        <v>0.678407455050177</v>
      </c>
      <c r="L181" s="16" t="n">
        <f aca="false">Assumptions!$B$16*MIN(1,LN(1+Data_Clean!Q181)/LN(1+Assumptions!$B$21))</f>
        <v>0</v>
      </c>
      <c r="M181" s="16" t="n">
        <f aca="false">Assumptions!$B$17*(0.6*MIN(1,Data_Clean!R181/Assumptions!$B$22)+0.4*IF(Data_Clean!S181="",0,Data_Clean!S181))</f>
        <v>0</v>
      </c>
      <c r="N181" s="16" t="n">
        <f aca="false">Assumptions!$B$18*MIN(1,(Data_Clean!F181-1)/Assumptions!$B$23)</f>
        <v>15</v>
      </c>
      <c r="O181" s="16" t="n">
        <f aca="false">Assumptions!$B$19*(0.4*IF(Data_Clean!E181="",0,MIN(1,Data_Clean!E181/12/Assumptions!$B$24))+0.35*IF(Data_Clean!D181="Y",1,0)+0.25*(1-MIN(Data_Clean!T181,3)/3))/IF(Data_Clean!E181="",0.6,1)</f>
        <v>9.05</v>
      </c>
      <c r="P181" s="16" t="n">
        <f aca="false">SUM(K181:O181)/(Assumptions!$D$5-IF(K181="",Assumptions!$B$15,0))*100</f>
        <v>24.7284074550502</v>
      </c>
      <c r="Q181" s="7" t="str">
        <f aca="false">IF(J181&gt;=Assumptions!$B$26,"High",IF(J181&gt;=Assumptions!$B$27,"Mid","Low"))</f>
        <v>High</v>
      </c>
      <c r="R181" s="7" t="str">
        <f aca="false">IF(P181&gt;=Assumptions!$B$28,"High",IF(P181&gt;=Assumptions!$B$29,"Mid","Low"))</f>
        <v>Low</v>
      </c>
      <c r="S181" s="7" t="str">
        <f aca="false">INDEX(Assumptions!$B$33:$B$41,MATCH(Q181&amp;"|"&amp;R181,Assumptions!$A$33:$A$41,0))</f>
        <v>Affluent Drifters</v>
      </c>
      <c r="T181" s="7" t="n">
        <f aca="false">IF(ISNUMBER(Data_Clean!V181),J181*Data_Clean!V181,0)</f>
        <v>1204.72722986</v>
      </c>
    </row>
    <row r="182" customFormat="false" ht="15" hidden="false" customHeight="false" outlineLevel="0" collapsed="false">
      <c r="A182" s="15" t="str">
        <f aca="false">Data_Clean!A182</f>
        <v>CX100178</v>
      </c>
      <c r="B182" s="14" t="n">
        <f aca="false">Data_Clean!G182*Assumptions!$B$5</f>
        <v>110.80475</v>
      </c>
      <c r="C182" s="14" t="n">
        <f aca="false">IF(Data_Clean!H182="",0,Data_Clean!H182)*Assumptions!$B$6</f>
        <v>738.09744</v>
      </c>
      <c r="D182" s="14" t="n">
        <f aca="false">Data_Clean!I182*Assumptions!$B$7</f>
        <v>0</v>
      </c>
      <c r="E182" s="14" t="n">
        <f aca="false">Data_Clean!J182*Assumptions!$B$8</f>
        <v>0</v>
      </c>
      <c r="F182" s="14" t="n">
        <f aca="false">Data_Clean!K182*Assumptions!$B$9</f>
        <v>0</v>
      </c>
      <c r="G182" s="14" t="n">
        <f aca="false">Data_Clean!L182*Assumptions!$B$10</f>
        <v>96.3</v>
      </c>
      <c r="H182" s="14" t="n">
        <f aca="false">IF(OR(Data_Clean!M182="",Data_Clean!N182=""),0,Data_Clean!M182*Data_Clean!N182/100)*Assumptions!$B$13*Assumptions!$B$11</f>
        <v>0</v>
      </c>
      <c r="I182" s="14" t="n">
        <f aca="false">Data_Clean!O182*4*Assumptions!$B$12</f>
        <v>0</v>
      </c>
      <c r="J182" s="14" t="n">
        <f aca="false">SUM(B182:I182)</f>
        <v>945.20219</v>
      </c>
      <c r="K182" s="16" t="n">
        <f aca="false">IF(Data_Clean!P182="","",Assumptions!$B$15*0.5^(Data_Clean!P182/Assumptions!$B$20))</f>
        <v>0.618519333174794</v>
      </c>
      <c r="L182" s="16" t="n">
        <f aca="false">Assumptions!$B$16*MIN(1,LN(1+Data_Clean!Q182)/LN(1+Assumptions!$B$21))</f>
        <v>0</v>
      </c>
      <c r="M182" s="16" t="n">
        <f aca="false">Assumptions!$B$17*(0.6*MIN(1,Data_Clean!R182/Assumptions!$B$22)+0.4*IF(Data_Clean!S182="",0,Data_Clean!S182))</f>
        <v>0</v>
      </c>
      <c r="N182" s="16" t="n">
        <f aca="false">Assumptions!$B$18*MIN(1,(Data_Clean!F182-1)/Assumptions!$B$23)</f>
        <v>10</v>
      </c>
      <c r="O182" s="16" t="n">
        <f aca="false">Assumptions!$B$19*(0.4*IF(Data_Clean!E182="",0,MIN(1,Data_Clean!E182/12/Assumptions!$B$24))+0.35*IF(Data_Clean!D182="Y",1,0)+0.25*(1-MIN(Data_Clean!T182,3)/3))/IF(Data_Clean!E182="",0.6,1)</f>
        <v>13.75</v>
      </c>
      <c r="P182" s="16" t="n">
        <f aca="false">SUM(K182:O182)/(Assumptions!$D$5-IF(K182="",Assumptions!$B$15,0))*100</f>
        <v>24.3685193331748</v>
      </c>
      <c r="Q182" s="7" t="str">
        <f aca="false">IF(J182&gt;=Assumptions!$B$26,"High",IF(J182&gt;=Assumptions!$B$27,"Mid","Low"))</f>
        <v>Mid</v>
      </c>
      <c r="R182" s="7" t="str">
        <f aca="false">IF(P182&gt;=Assumptions!$B$28,"High",IF(P182&gt;=Assumptions!$B$29,"Mid","Low"))</f>
        <v>Low</v>
      </c>
      <c r="S182" s="7" t="str">
        <f aca="false">INDEX(Assumptions!$B$33:$B$41,MATCH(Q182&amp;"|"&amp;R182,Assumptions!$A$33:$A$41,0))</f>
        <v>Light Touch</v>
      </c>
      <c r="T182" s="7" t="n">
        <f aca="false">IF(ISNUMBER(Data_Clean!V182),J182*Data_Clean!V182,0)</f>
        <v>179.493895881</v>
      </c>
    </row>
    <row r="183" customFormat="false" ht="15" hidden="false" customHeight="false" outlineLevel="0" collapsed="false">
      <c r="A183" s="15" t="str">
        <f aca="false">Data_Clean!A183</f>
        <v>CX100179</v>
      </c>
      <c r="B183" s="14" t="n">
        <f aca="false">Data_Clean!G183*Assumptions!$B$5</f>
        <v>47.38525</v>
      </c>
      <c r="C183" s="14" t="n">
        <f aca="false">IF(Data_Clean!H183="",0,Data_Clean!H183)*Assumptions!$B$6</f>
        <v>208.93752</v>
      </c>
      <c r="D183" s="14" t="n">
        <f aca="false">Data_Clean!I183*Assumptions!$B$7</f>
        <v>0</v>
      </c>
      <c r="E183" s="14" t="n">
        <f aca="false">Data_Clean!J183*Assumptions!$B$8</f>
        <v>0</v>
      </c>
      <c r="F183" s="14" t="n">
        <f aca="false">Data_Clean!K183*Assumptions!$B$9</f>
        <v>0</v>
      </c>
      <c r="G183" s="14" t="n">
        <f aca="false">Data_Clean!L183*Assumptions!$B$10</f>
        <v>90.9</v>
      </c>
      <c r="H183" s="14" t="n">
        <f aca="false">IF(OR(Data_Clean!M183="",Data_Clean!N183=""),0,Data_Clean!M183*Data_Clean!N183/100)*Assumptions!$B$13*Assumptions!$B$11</f>
        <v>128.544</v>
      </c>
      <c r="I183" s="14" t="n">
        <f aca="false">Data_Clean!O183*4*Assumptions!$B$12</f>
        <v>3.276</v>
      </c>
      <c r="J183" s="14" t="n">
        <f aca="false">SUM(B183:I183)</f>
        <v>479.04277</v>
      </c>
      <c r="K183" s="16" t="n">
        <f aca="false">IF(Data_Clean!P183="","",Assumptions!$B$15*0.5^(Data_Clean!P183/Assumptions!$B$20))</f>
        <v>17.2304753249555</v>
      </c>
      <c r="L183" s="16" t="n">
        <f aca="false">Assumptions!$B$16*MIN(1,LN(1+Data_Clean!Q183)/LN(1+Assumptions!$B$21))</f>
        <v>11.8154173628685</v>
      </c>
      <c r="M183" s="16" t="n">
        <f aca="false">Assumptions!$B$17*(0.6*MIN(1,Data_Clean!R183/Assumptions!$B$22)+0.4*IF(Data_Clean!S183="",0,Data_Clean!S183))</f>
        <v>4.974</v>
      </c>
      <c r="N183" s="16" t="n">
        <f aca="false">Assumptions!$B$18*MIN(1,(Data_Clean!F183-1)/Assumptions!$B$23)</f>
        <v>15</v>
      </c>
      <c r="O183" s="16" t="n">
        <f aca="false">Assumptions!$B$19*(0.4*IF(Data_Clean!E183="",0,MIN(1,Data_Clean!E183/12/Assumptions!$B$24))+0.35*IF(Data_Clean!D183="Y",1,0)+0.25*(1-MIN(Data_Clean!T183,3)/3))/IF(Data_Clean!E183="",0.6,1)</f>
        <v>9.25</v>
      </c>
      <c r="P183" s="16" t="n">
        <f aca="false">SUM(K183:O183)/(Assumptions!$D$5-IF(K183="",Assumptions!$B$15,0))*100</f>
        <v>58.269892687824</v>
      </c>
      <c r="Q183" s="7" t="str">
        <f aca="false">IF(J183&gt;=Assumptions!$B$26,"High",IF(J183&gt;=Assumptions!$B$27,"Mid","Low"))</f>
        <v>Mid</v>
      </c>
      <c r="R183" s="7" t="str">
        <f aca="false">IF(P183&gt;=Assumptions!$B$28,"High",IF(P183&gt;=Assumptions!$B$29,"Mid","Low"))</f>
        <v>Mid</v>
      </c>
      <c r="S183" s="7" t="str">
        <f aca="false">INDEX(Assumptions!$B$33:$B$41,MATCH(Q183&amp;"|"&amp;R183,Assumptions!$A$33:$A$41,0))</f>
        <v>Established Core</v>
      </c>
      <c r="T183" s="7" t="n">
        <f aca="false">IF(ISNUMBER(Data_Clean!V183),J183*Data_Clean!V183,0)</f>
        <v>17.389252551</v>
      </c>
    </row>
    <row r="184" customFormat="false" ht="15" hidden="false" customHeight="false" outlineLevel="0" collapsed="false">
      <c r="A184" s="15" t="str">
        <f aca="false">Data_Clean!A184</f>
        <v>CX100180</v>
      </c>
      <c r="B184" s="14" t="n">
        <f aca="false">Data_Clean!G184*Assumptions!$B$5</f>
        <v>206.739</v>
      </c>
      <c r="C184" s="14" t="n">
        <f aca="false">IF(Data_Clean!H184="",0,Data_Clean!H184)*Assumptions!$B$6</f>
        <v>722.7072</v>
      </c>
      <c r="D184" s="14" t="n">
        <f aca="false">Data_Clean!I184*Assumptions!$B$7</f>
        <v>0</v>
      </c>
      <c r="E184" s="14" t="n">
        <f aca="false">Data_Clean!J184*Assumptions!$B$8</f>
        <v>0</v>
      </c>
      <c r="F184" s="14" t="n">
        <f aca="false">Data_Clean!K184*Assumptions!$B$9</f>
        <v>1222.1</v>
      </c>
      <c r="G184" s="14" t="n">
        <f aca="false">Data_Clean!L184*Assumptions!$B$10</f>
        <v>581.4</v>
      </c>
      <c r="H184" s="14" t="n">
        <f aca="false">IF(OR(Data_Clean!M184="",Data_Clean!N184=""),0,Data_Clean!M184*Data_Clean!N184/100)*Assumptions!$B$13*Assumptions!$B$11</f>
        <v>215.22</v>
      </c>
      <c r="I184" s="14" t="n">
        <f aca="false">Data_Clean!O184*4*Assumptions!$B$12</f>
        <v>24.99312</v>
      </c>
      <c r="J184" s="14" t="n">
        <f aca="false">SUM(B184:I184)</f>
        <v>2973.15932</v>
      </c>
      <c r="K184" s="16" t="n">
        <f aca="false">IF(Data_Clean!P184="","",Assumptions!$B$15*0.5^(Data_Clean!P184/Assumptions!$B$20))</f>
        <v>21.2132034355964</v>
      </c>
      <c r="L184" s="16" t="n">
        <f aca="false">Assumptions!$B$16*MIN(1,LN(1+Data_Clean!Q184)/LN(1+Assumptions!$B$21))</f>
        <v>12.8906482631789</v>
      </c>
      <c r="M184" s="16" t="n">
        <f aca="false">Assumptions!$B$17*(0.6*MIN(1,Data_Clean!R184/Assumptions!$B$22)+0.4*IF(Data_Clean!S184="",0,Data_Clean!S184))</f>
        <v>4.104</v>
      </c>
      <c r="N184" s="16" t="n">
        <f aca="false">Assumptions!$B$18*MIN(1,(Data_Clean!F184-1)/Assumptions!$B$23)</f>
        <v>20</v>
      </c>
      <c r="O184" s="16" t="n">
        <f aca="false">Assumptions!$B$19*(0.4*IF(Data_Clean!E184="",0,MIN(1,Data_Clean!E184/12/Assumptions!$B$24))+0.35*IF(Data_Clean!D184="Y",1,0)+0.25*(1-MIN(Data_Clean!T184,3)/3))/IF(Data_Clean!E184="",0.6,1)</f>
        <v>3.5</v>
      </c>
      <c r="P184" s="16" t="n">
        <f aca="false">SUM(K184:O184)/(Assumptions!$D$5-IF(K184="",Assumptions!$B$15,0))*100</f>
        <v>61.7078516987753</v>
      </c>
      <c r="Q184" s="7" t="str">
        <f aca="false">IF(J184&gt;=Assumptions!$B$26,"High",IF(J184&gt;=Assumptions!$B$27,"Mid","Low"))</f>
        <v>High</v>
      </c>
      <c r="R184" s="7" t="str">
        <f aca="false">IF(P184&gt;=Assumptions!$B$28,"High",IF(P184&gt;=Assumptions!$B$29,"Mid","Low"))</f>
        <v>Mid</v>
      </c>
      <c r="S184" s="7" t="str">
        <f aca="false">INDEX(Assumptions!$B$33:$B$41,MATCH(Q184&amp;"|"&amp;R184,Assumptions!$A$33:$A$41,0))</f>
        <v>Established Core</v>
      </c>
      <c r="T184" s="7" t="n">
        <f aca="false">IF(ISNUMBER(Data_Clean!V184),J184*Data_Clean!V184,0)</f>
        <v>258.66486084</v>
      </c>
    </row>
    <row r="185" customFormat="false" ht="15" hidden="false" customHeight="false" outlineLevel="0" collapsed="false">
      <c r="A185" s="15" t="str">
        <f aca="false">Data_Clean!A185</f>
        <v>CX100181</v>
      </c>
      <c r="B185" s="14" t="n">
        <f aca="false">Data_Clean!G185*Assumptions!$B$5</f>
        <v>42.42325</v>
      </c>
      <c r="C185" s="14" t="n">
        <f aca="false">IF(Data_Clean!H185="",0,Data_Clean!H185)*Assumptions!$B$6</f>
        <v>0</v>
      </c>
      <c r="D185" s="14" t="n">
        <f aca="false">Data_Clean!I185*Assumptions!$B$7</f>
        <v>0</v>
      </c>
      <c r="E185" s="14" t="n">
        <f aca="false">Data_Clean!J185*Assumptions!$B$8</f>
        <v>0</v>
      </c>
      <c r="F185" s="14" t="n">
        <f aca="false">Data_Clean!K185*Assumptions!$B$9</f>
        <v>0</v>
      </c>
      <c r="G185" s="14" t="n">
        <f aca="false">Data_Clean!L185*Assumptions!$B$10</f>
        <v>0</v>
      </c>
      <c r="H185" s="14" t="n">
        <f aca="false">IF(OR(Data_Clean!M185="",Data_Clean!N185=""),0,Data_Clean!M185*Data_Clean!N185/100)*Assumptions!$B$13*Assumptions!$B$11</f>
        <v>0</v>
      </c>
      <c r="I185" s="14" t="n">
        <f aca="false">Data_Clean!O185*4*Assumptions!$B$12</f>
        <v>0</v>
      </c>
      <c r="J185" s="14" t="n">
        <f aca="false">SUM(B185:I185)</f>
        <v>42.42325</v>
      </c>
      <c r="K185" s="16" t="n">
        <f aca="false">IF(Data_Clean!P185="","",Assumptions!$B$15*0.5^(Data_Clean!P185/Assumptions!$B$20))</f>
        <v>0.161942915621224</v>
      </c>
      <c r="L185" s="16" t="n">
        <f aca="false">Assumptions!$B$16*MIN(1,LN(1+Data_Clean!Q185)/LN(1+Assumptions!$B$21))</f>
        <v>0</v>
      </c>
      <c r="M185" s="16" t="n">
        <f aca="false">Assumptions!$B$17*(0.6*MIN(1,Data_Clean!R185/Assumptions!$B$22)+0.4*IF(Data_Clean!S185="",0,Data_Clean!S185))</f>
        <v>0</v>
      </c>
      <c r="N185" s="16" t="n">
        <f aca="false">Assumptions!$B$18*MIN(1,(Data_Clean!F185-1)/Assumptions!$B$23)</f>
        <v>0</v>
      </c>
      <c r="O185" s="16" t="n">
        <f aca="false">Assumptions!$B$19*(0.4*IF(Data_Clean!E185="",0,MIN(1,Data_Clean!E185/12/Assumptions!$B$24))+0.35*IF(Data_Clean!D185="Y",1,0)+0.25*(1-MIN(Data_Clean!T185,3)/3))/IF(Data_Clean!E185="",0.6,1)</f>
        <v>7.05</v>
      </c>
      <c r="P185" s="16" t="n">
        <f aca="false">SUM(K185:O185)/(Assumptions!$D$5-IF(K185="",Assumptions!$B$15,0))*100</f>
        <v>7.21194291562123</v>
      </c>
      <c r="Q185" s="7" t="str">
        <f aca="false">IF(J185&gt;=Assumptions!$B$26,"High",IF(J185&gt;=Assumptions!$B$27,"Mid","Low"))</f>
        <v>Low</v>
      </c>
      <c r="R185" s="7" t="str">
        <f aca="false">IF(P185&gt;=Assumptions!$B$28,"High",IF(P185&gt;=Assumptions!$B$29,"Mid","Low"))</f>
        <v>Low</v>
      </c>
      <c r="S185" s="7" t="str">
        <f aca="false">INDEX(Assumptions!$B$33:$B$41,MATCH(Q185&amp;"|"&amp;R185,Assumptions!$A$33:$A$41,0))</f>
        <v>Dormant &amp; Low Value</v>
      </c>
      <c r="T185" s="7" t="n">
        <f aca="false">IF(ISNUMBER(Data_Clean!V185),J185*Data_Clean!V185,0)</f>
        <v>14.971164925</v>
      </c>
    </row>
    <row r="186" customFormat="false" ht="15" hidden="false" customHeight="false" outlineLevel="0" collapsed="false">
      <c r="A186" s="15" t="str">
        <f aca="false">Data_Clean!A186</f>
        <v>CX100182</v>
      </c>
      <c r="B186" s="14" t="n">
        <f aca="false">Data_Clean!G186*Assumptions!$B$5</f>
        <v>114.072</v>
      </c>
      <c r="C186" s="14" t="n">
        <f aca="false">IF(Data_Clean!H186="",0,Data_Clean!H186)*Assumptions!$B$6</f>
        <v>0</v>
      </c>
      <c r="D186" s="14" t="n">
        <f aca="false">Data_Clean!I186*Assumptions!$B$7</f>
        <v>0</v>
      </c>
      <c r="E186" s="14" t="n">
        <f aca="false">Data_Clean!J186*Assumptions!$B$8</f>
        <v>0</v>
      </c>
      <c r="F186" s="14" t="n">
        <f aca="false">Data_Clean!K186*Assumptions!$B$9</f>
        <v>0</v>
      </c>
      <c r="G186" s="14" t="n">
        <f aca="false">Data_Clean!L186*Assumptions!$B$10</f>
        <v>0</v>
      </c>
      <c r="H186" s="14" t="n">
        <f aca="false">IF(OR(Data_Clean!M186="",Data_Clean!N186=""),0,Data_Clean!M186*Data_Clean!N186/100)*Assumptions!$B$13*Assumptions!$B$11</f>
        <v>226.164</v>
      </c>
      <c r="I186" s="14" t="n">
        <f aca="false">Data_Clean!O186*4*Assumptions!$B$12</f>
        <v>0</v>
      </c>
      <c r="J186" s="14" t="n">
        <f aca="false">SUM(B186:I186)</f>
        <v>340.236</v>
      </c>
      <c r="K186" s="16" t="n">
        <f aca="false">IF(Data_Clean!P186="","",Assumptions!$B$15*0.5^(Data_Clean!P186/Assumptions!$B$20))</f>
        <v>0.00374770712401163</v>
      </c>
      <c r="L186" s="16" t="n">
        <f aca="false">Assumptions!$B$16*MIN(1,LN(1+Data_Clean!Q186)/LN(1+Assumptions!$B$21))</f>
        <v>0</v>
      </c>
      <c r="M186" s="16" t="n">
        <f aca="false">Assumptions!$B$17*(0.6*MIN(1,Data_Clean!R186/Assumptions!$B$22)+0.4*IF(Data_Clean!S186="",0,Data_Clean!S186))</f>
        <v>0</v>
      </c>
      <c r="N186" s="16" t="n">
        <f aca="false">Assumptions!$B$18*MIN(1,(Data_Clean!F186-1)/Assumptions!$B$23)</f>
        <v>5</v>
      </c>
      <c r="O186" s="16" t="n">
        <f aca="false">Assumptions!$B$19*(0.4*IF(Data_Clean!E186="",0,MIN(1,Data_Clean!E186/12/Assumptions!$B$24))+0.35*IF(Data_Clean!D186="Y",1,0)+0.25*(1-MIN(Data_Clean!T186,3)/3))/IF(Data_Clean!E186="",0.6,1)</f>
        <v>12.4</v>
      </c>
      <c r="P186" s="16" t="n">
        <f aca="false">SUM(K186:O186)/(Assumptions!$D$5-IF(K186="",Assumptions!$B$15,0))*100</f>
        <v>17.403747707124</v>
      </c>
      <c r="Q186" s="7" t="str">
        <f aca="false">IF(J186&gt;=Assumptions!$B$26,"High",IF(J186&gt;=Assumptions!$B$27,"Mid","Low"))</f>
        <v>Low</v>
      </c>
      <c r="R186" s="7" t="str">
        <f aca="false">IF(P186&gt;=Assumptions!$B$28,"High",IF(P186&gt;=Assumptions!$B$29,"Mid","Low"))</f>
        <v>Low</v>
      </c>
      <c r="S186" s="7" t="str">
        <f aca="false">INDEX(Assumptions!$B$33:$B$41,MATCH(Q186&amp;"|"&amp;R186,Assumptions!$A$33:$A$41,0))</f>
        <v>Dormant &amp; Low Value</v>
      </c>
      <c r="T186" s="7" t="n">
        <f aca="false">IF(ISNUMBER(Data_Clean!V186),J186*Data_Clean!V186,0)</f>
        <v>74.9880144</v>
      </c>
    </row>
    <row r="187" customFormat="false" ht="15" hidden="false" customHeight="false" outlineLevel="0" collapsed="false">
      <c r="A187" s="15" t="str">
        <f aca="false">Data_Clean!A187</f>
        <v>CX100183</v>
      </c>
      <c r="B187" s="14" t="n">
        <f aca="false">Data_Clean!G187*Assumptions!$B$5</f>
        <v>103.77075</v>
      </c>
      <c r="C187" s="14" t="n">
        <f aca="false">IF(Data_Clean!H187="",0,Data_Clean!H187)*Assumptions!$B$6</f>
        <v>0</v>
      </c>
      <c r="D187" s="14" t="n">
        <f aca="false">Data_Clean!I187*Assumptions!$B$7</f>
        <v>0</v>
      </c>
      <c r="E187" s="14" t="n">
        <f aca="false">Data_Clean!J187*Assumptions!$B$8</f>
        <v>0</v>
      </c>
      <c r="F187" s="14" t="n">
        <f aca="false">Data_Clean!K187*Assumptions!$B$9</f>
        <v>0</v>
      </c>
      <c r="G187" s="14" t="n">
        <f aca="false">Data_Clean!L187*Assumptions!$B$10</f>
        <v>0</v>
      </c>
      <c r="H187" s="14" t="n">
        <f aca="false">IF(OR(Data_Clean!M187="",Data_Clean!N187=""),0,Data_Clean!M187*Data_Clean!N187/100)*Assumptions!$B$13*Assumptions!$B$11</f>
        <v>0</v>
      </c>
      <c r="I187" s="14" t="n">
        <f aca="false">Data_Clean!O187*4*Assumptions!$B$12</f>
        <v>0</v>
      </c>
      <c r="J187" s="14" t="n">
        <f aca="false">SUM(B187:I187)</f>
        <v>103.77075</v>
      </c>
      <c r="K187" s="16" t="n">
        <f aca="false">IF(Data_Clean!P187="","",Assumptions!$B$15*0.5^(Data_Clean!P187/Assumptions!$B$20))</f>
        <v>26.7269615442102</v>
      </c>
      <c r="L187" s="16" t="n">
        <f aca="false">Assumptions!$B$16*MIN(1,LN(1+Data_Clean!Q187)/LN(1+Assumptions!$B$21))</f>
        <v>13.2535138894499</v>
      </c>
      <c r="M187" s="16" t="n">
        <f aca="false">Assumptions!$B$17*(0.6*MIN(1,Data_Clean!R187/Assumptions!$B$22)+0.4*IF(Data_Clean!S187="",0,Data_Clean!S187))</f>
        <v>3.264</v>
      </c>
      <c r="N187" s="16" t="n">
        <f aca="false">Assumptions!$B$18*MIN(1,(Data_Clean!F187-1)/Assumptions!$B$23)</f>
        <v>0</v>
      </c>
      <c r="O187" s="16" t="n">
        <f aca="false">Assumptions!$B$19*(0.4*IF(Data_Clean!E187="",0,MIN(1,Data_Clean!E187/12/Assumptions!$B$24))+0.35*IF(Data_Clean!D187="Y",1,0)+0.25*(1-MIN(Data_Clean!T187,3)/3))/IF(Data_Clean!E187="",0.6,1)</f>
        <v>13.05</v>
      </c>
      <c r="P187" s="16" t="n">
        <f aca="false">SUM(K187:O187)/(Assumptions!$D$5-IF(K187="",Assumptions!$B$15,0))*100</f>
        <v>56.2944754336601</v>
      </c>
      <c r="Q187" s="7" t="str">
        <f aca="false">IF(J187&gt;=Assumptions!$B$26,"High",IF(J187&gt;=Assumptions!$B$27,"Mid","Low"))</f>
        <v>Low</v>
      </c>
      <c r="R187" s="7" t="str">
        <f aca="false">IF(P187&gt;=Assumptions!$B$28,"High",IF(P187&gt;=Assumptions!$B$29,"Mid","Low"))</f>
        <v>Mid</v>
      </c>
      <c r="S187" s="7" t="str">
        <f aca="false">INDEX(Assumptions!$B$33:$B$41,MATCH(Q187&amp;"|"&amp;R187,Assumptions!$A$33:$A$41,0))</f>
        <v>Light Touch</v>
      </c>
      <c r="T187" s="7" t="n">
        <f aca="false">IF(ISNUMBER(Data_Clean!V187),J187*Data_Clean!V187,0)</f>
        <v>3.414057675</v>
      </c>
    </row>
    <row r="188" customFormat="false" ht="15" hidden="false" customHeight="false" outlineLevel="0" collapsed="false">
      <c r="A188" s="15" t="str">
        <f aca="false">Data_Clean!A188</f>
        <v>CX100184</v>
      </c>
      <c r="B188" s="14" t="n">
        <f aca="false">Data_Clean!G188*Assumptions!$B$5</f>
        <v>544.304</v>
      </c>
      <c r="C188" s="14" t="n">
        <f aca="false">IF(Data_Clean!H188="",0,Data_Clean!H188)*Assumptions!$B$6</f>
        <v>288.8478</v>
      </c>
      <c r="D188" s="14" t="n">
        <f aca="false">Data_Clean!I188*Assumptions!$B$7</f>
        <v>0</v>
      </c>
      <c r="E188" s="14" t="n">
        <f aca="false">Data_Clean!J188*Assumptions!$B$8</f>
        <v>0</v>
      </c>
      <c r="F188" s="14" t="n">
        <f aca="false">Data_Clean!K188*Assumptions!$B$9</f>
        <v>0</v>
      </c>
      <c r="G188" s="14" t="n">
        <f aca="false">Data_Clean!L188*Assumptions!$B$10</f>
        <v>0</v>
      </c>
      <c r="H188" s="14" t="n">
        <f aca="false">IF(OR(Data_Clean!M188="",Data_Clean!N188=""),0,Data_Clean!M188*Data_Clean!N188/100)*Assumptions!$B$13*Assumptions!$B$11</f>
        <v>0</v>
      </c>
      <c r="I188" s="14" t="n">
        <f aca="false">Data_Clean!O188*4*Assumptions!$B$12</f>
        <v>0</v>
      </c>
      <c r="J188" s="14" t="n">
        <f aca="false">SUM(B188:I188)</f>
        <v>833.1518</v>
      </c>
      <c r="K188" s="16" t="n">
        <f aca="false">IF(Data_Clean!P188="","",Assumptions!$B$15*0.5^(Data_Clean!P188/Assumptions!$B$20))</f>
        <v>24.9371368842836</v>
      </c>
      <c r="L188" s="16" t="n">
        <f aca="false">Assumptions!$B$16*MIN(1,LN(1+Data_Clean!Q188)/LN(1+Assumptions!$B$21))</f>
        <v>19.0780265944002</v>
      </c>
      <c r="M188" s="16" t="n">
        <f aca="false">Assumptions!$B$17*(0.6*MIN(1,Data_Clean!R188/Assumptions!$B$22)+0.4*IF(Data_Clean!S188="",0,Data_Clean!S188))</f>
        <v>8.226</v>
      </c>
      <c r="N188" s="16" t="n">
        <f aca="false">Assumptions!$B$18*MIN(1,(Data_Clean!F188-1)/Assumptions!$B$23)</f>
        <v>5</v>
      </c>
      <c r="O188" s="16" t="n">
        <f aca="false">Assumptions!$B$19*(0.4*IF(Data_Clean!E188="",0,MIN(1,Data_Clean!E188/12/Assumptions!$B$24))+0.35*IF(Data_Clean!D188="Y",1,0)+0.25*(1-MIN(Data_Clean!T188,3)/3))/IF(Data_Clean!E188="",0.6,1)</f>
        <v>9.8</v>
      </c>
      <c r="P188" s="16" t="n">
        <f aca="false">SUM(K188:O188)/(Assumptions!$D$5-IF(K188="",Assumptions!$B$15,0))*100</f>
        <v>67.0411634786838</v>
      </c>
      <c r="Q188" s="7" t="str">
        <f aca="false">IF(J188&gt;=Assumptions!$B$26,"High",IF(J188&gt;=Assumptions!$B$27,"Mid","Low"))</f>
        <v>Mid</v>
      </c>
      <c r="R188" s="7" t="str">
        <f aca="false">IF(P188&gt;=Assumptions!$B$28,"High",IF(P188&gt;=Assumptions!$B$29,"Mid","Low"))</f>
        <v>Mid</v>
      </c>
      <c r="S188" s="7" t="str">
        <f aca="false">INDEX(Assumptions!$B$33:$B$41,MATCH(Q188&amp;"|"&amp;R188,Assumptions!$A$33:$A$41,0))</f>
        <v>Established Core</v>
      </c>
      <c r="T188" s="7" t="n">
        <f aca="false">IF(ISNUMBER(Data_Clean!V188),J188*Data_Clean!V188,0)</f>
        <v>21.57863162</v>
      </c>
    </row>
    <row r="189" customFormat="false" ht="15" hidden="false" customHeight="false" outlineLevel="0" collapsed="false">
      <c r="A189" s="15" t="str">
        <f aca="false">Data_Clean!A189</f>
        <v>CX100185</v>
      </c>
      <c r="B189" s="14" t="n">
        <f aca="false">Data_Clean!G189*Assumptions!$B$5</f>
        <v>57.911</v>
      </c>
      <c r="C189" s="14" t="n">
        <f aca="false">IF(Data_Clean!H189="",0,Data_Clean!H189)*Assumptions!$B$6</f>
        <v>130.89732</v>
      </c>
      <c r="D189" s="14" t="n">
        <f aca="false">Data_Clean!I189*Assumptions!$B$7</f>
        <v>0</v>
      </c>
      <c r="E189" s="14" t="n">
        <f aca="false">Data_Clean!J189*Assumptions!$B$8</f>
        <v>0</v>
      </c>
      <c r="F189" s="14" t="n">
        <f aca="false">Data_Clean!K189*Assumptions!$B$9</f>
        <v>0</v>
      </c>
      <c r="G189" s="14" t="n">
        <f aca="false">Data_Clean!L189*Assumptions!$B$10</f>
        <v>0</v>
      </c>
      <c r="H189" s="14" t="n">
        <f aca="false">IF(OR(Data_Clean!M189="",Data_Clean!N189=""),0,Data_Clean!M189*Data_Clean!N189/100)*Assumptions!$B$13*Assumptions!$B$11</f>
        <v>0</v>
      </c>
      <c r="I189" s="14" t="n">
        <f aca="false">Data_Clean!O189*4*Assumptions!$B$12</f>
        <v>0</v>
      </c>
      <c r="J189" s="14" t="n">
        <f aca="false">SUM(B189:I189)</f>
        <v>188.80832</v>
      </c>
      <c r="K189" s="16" t="n">
        <f aca="false">IF(Data_Clean!P189="","",Assumptions!$B$15*0.5^(Data_Clean!P189/Assumptions!$B$20))</f>
        <v>27.9909897461042</v>
      </c>
      <c r="L189" s="16" t="n">
        <f aca="false">Assumptions!$B$16*MIN(1,LN(1+Data_Clean!Q189)/LN(1+Assumptions!$B$21))</f>
        <v>8.67194478953664</v>
      </c>
      <c r="M189" s="16" t="n">
        <f aca="false">Assumptions!$B$17*(0.6*MIN(1,Data_Clean!R189/Assumptions!$B$22)+0.4*IF(Data_Clean!S189="",0,Data_Clean!S189))</f>
        <v>7.806</v>
      </c>
      <c r="N189" s="16" t="n">
        <f aca="false">Assumptions!$B$18*MIN(1,(Data_Clean!F189-1)/Assumptions!$B$23)</f>
        <v>5</v>
      </c>
      <c r="O189" s="16" t="n">
        <f aca="false">Assumptions!$B$19*(0.4*IF(Data_Clean!E189="",0,MIN(1,Data_Clean!E189/12/Assumptions!$B$24))+0.35*IF(Data_Clean!D189="Y",1,0)+0.25*(1-MIN(Data_Clean!T189,3)/3))/IF(Data_Clean!E189="",0.6,1)</f>
        <v>9.75</v>
      </c>
      <c r="P189" s="16" t="n">
        <f aca="false">SUM(K189:O189)/(Assumptions!$D$5-IF(K189="",Assumptions!$B$15,0))*100</f>
        <v>59.2189345356409</v>
      </c>
      <c r="Q189" s="7" t="str">
        <f aca="false">IF(J189&gt;=Assumptions!$B$26,"High",IF(J189&gt;=Assumptions!$B$27,"Mid","Low"))</f>
        <v>Low</v>
      </c>
      <c r="R189" s="7" t="str">
        <f aca="false">IF(P189&gt;=Assumptions!$B$28,"High",IF(P189&gt;=Assumptions!$B$29,"Mid","Low"))</f>
        <v>Mid</v>
      </c>
      <c r="S189" s="7" t="str">
        <f aca="false">INDEX(Assumptions!$B$33:$B$41,MATCH(Q189&amp;"|"&amp;R189,Assumptions!$A$33:$A$41,0))</f>
        <v>Light Touch</v>
      </c>
      <c r="T189" s="7" t="n">
        <f aca="false">IF(ISNUMBER(Data_Clean!V189),J189*Data_Clean!V189,0)</f>
        <v>18.918593664</v>
      </c>
    </row>
    <row r="190" customFormat="false" ht="15" hidden="false" customHeight="false" outlineLevel="0" collapsed="false">
      <c r="A190" s="15" t="str">
        <f aca="false">Data_Clean!A190</f>
        <v>CX100186</v>
      </c>
      <c r="B190" s="14" t="n">
        <f aca="false">Data_Clean!G190*Assumptions!$B$5</f>
        <v>88.4015</v>
      </c>
      <c r="C190" s="14" t="n">
        <f aca="false">IF(Data_Clean!H190="",0,Data_Clean!H190)*Assumptions!$B$6</f>
        <v>0</v>
      </c>
      <c r="D190" s="14" t="n">
        <f aca="false">Data_Clean!I190*Assumptions!$B$7</f>
        <v>0</v>
      </c>
      <c r="E190" s="14" t="n">
        <f aca="false">Data_Clean!J190*Assumptions!$B$8</f>
        <v>0</v>
      </c>
      <c r="F190" s="14" t="n">
        <f aca="false">Data_Clean!K190*Assumptions!$B$9</f>
        <v>0</v>
      </c>
      <c r="G190" s="14" t="n">
        <f aca="false">Data_Clean!L190*Assumptions!$B$10</f>
        <v>0</v>
      </c>
      <c r="H190" s="14" t="n">
        <f aca="false">IF(OR(Data_Clean!M190="",Data_Clean!N190=""),0,Data_Clean!M190*Data_Clean!N190/100)*Assumptions!$B$13*Assumptions!$B$11</f>
        <v>299.754</v>
      </c>
      <c r="I190" s="14" t="n">
        <f aca="false">Data_Clean!O190*4*Assumptions!$B$12</f>
        <v>21.70944</v>
      </c>
      <c r="J190" s="14" t="n">
        <f aca="false">SUM(B190:I190)</f>
        <v>409.86494</v>
      </c>
      <c r="K190" s="16" t="n">
        <f aca="false">IF(Data_Clean!P190="","",Assumptions!$B$15*0.5^(Data_Clean!P190/Assumptions!$B$20))</f>
        <v>9.67027731329684</v>
      </c>
      <c r="L190" s="16" t="n">
        <f aca="false">Assumptions!$B$16*MIN(1,LN(1+Data_Clean!Q190)/LN(1+Assumptions!$B$21))</f>
        <v>13.2535138894499</v>
      </c>
      <c r="M190" s="16" t="n">
        <f aca="false">Assumptions!$B$17*(0.6*MIN(1,Data_Clean!R190/Assumptions!$B$22)+0.4*IF(Data_Clean!S190="",0,Data_Clean!S190))</f>
        <v>9.48</v>
      </c>
      <c r="N190" s="16" t="n">
        <f aca="false">Assumptions!$B$18*MIN(1,(Data_Clean!F190-1)/Assumptions!$B$23)</f>
        <v>5</v>
      </c>
      <c r="O190" s="16" t="n">
        <f aca="false">Assumptions!$B$19*(0.4*IF(Data_Clean!E190="",0,MIN(1,Data_Clean!E190/12/Assumptions!$B$24))+0.35*IF(Data_Clean!D190="Y",1,0)+0.25*(1-MIN(Data_Clean!T190,3)/3))/IF(Data_Clean!E190="",0.6,1)</f>
        <v>9.4</v>
      </c>
      <c r="P190" s="16" t="n">
        <f aca="false">SUM(K190:O190)/(Assumptions!$D$5-IF(K190="",Assumptions!$B$15,0))*100</f>
        <v>46.8037912027467</v>
      </c>
      <c r="Q190" s="7" t="str">
        <f aca="false">IF(J190&gt;=Assumptions!$B$26,"High",IF(J190&gt;=Assumptions!$B$27,"Mid","Low"))</f>
        <v>Mid</v>
      </c>
      <c r="R190" s="7" t="str">
        <f aca="false">IF(P190&gt;=Assumptions!$B$28,"High",IF(P190&gt;=Assumptions!$B$29,"Mid","Low"))</f>
        <v>Low</v>
      </c>
      <c r="S190" s="7" t="str">
        <f aca="false">INDEX(Assumptions!$B$33:$B$41,MATCH(Q190&amp;"|"&amp;R190,Assumptions!$A$33:$A$41,0))</f>
        <v>Light Touch</v>
      </c>
      <c r="T190" s="7" t="n">
        <f aca="false">IF(ISNUMBER(Data_Clean!V190),J190*Data_Clean!V190,0)</f>
        <v>16.681503058</v>
      </c>
    </row>
    <row r="191" customFormat="false" ht="15" hidden="false" customHeight="false" outlineLevel="0" collapsed="false">
      <c r="A191" s="15" t="str">
        <f aca="false">Data_Clean!A191</f>
        <v>CX100187</v>
      </c>
      <c r="B191" s="14" t="n">
        <f aca="false">Data_Clean!G191*Assumptions!$B$5</f>
        <v>18.1465</v>
      </c>
      <c r="C191" s="14" t="n">
        <f aca="false">IF(Data_Clean!H191="",0,Data_Clean!H191)*Assumptions!$B$6</f>
        <v>0</v>
      </c>
      <c r="D191" s="14" t="n">
        <f aca="false">Data_Clean!I191*Assumptions!$B$7</f>
        <v>0</v>
      </c>
      <c r="E191" s="14" t="n">
        <f aca="false">Data_Clean!J191*Assumptions!$B$8</f>
        <v>0</v>
      </c>
      <c r="F191" s="14" t="n">
        <f aca="false">Data_Clean!K191*Assumptions!$B$9</f>
        <v>0</v>
      </c>
      <c r="G191" s="14" t="n">
        <f aca="false">Data_Clean!L191*Assumptions!$B$10</f>
        <v>0</v>
      </c>
      <c r="H191" s="14" t="n">
        <f aca="false">IF(OR(Data_Clean!M191="",Data_Clean!N191=""),0,Data_Clean!M191*Data_Clean!N191/100)*Assumptions!$B$13*Assumptions!$B$11</f>
        <v>48.174</v>
      </c>
      <c r="I191" s="14" t="n">
        <f aca="false">Data_Clean!O191*4*Assumptions!$B$12</f>
        <v>18.95904</v>
      </c>
      <c r="J191" s="14" t="n">
        <f aca="false">SUM(B191:I191)</f>
        <v>85.27954</v>
      </c>
      <c r="K191" s="16" t="n">
        <f aca="false">IF(Data_Clean!P191="","",Assumptions!$B$15*0.5^(Data_Clean!P191/Assumptions!$B$20))</f>
        <v>24.3675718906871</v>
      </c>
      <c r="L191" s="16" t="n">
        <f aca="false">Assumptions!$B$16*MIN(1,LN(1+Data_Clean!Q191)/LN(1+Assumptions!$B$21))</f>
        <v>18.6719447895366</v>
      </c>
      <c r="M191" s="16" t="n">
        <f aca="false">Assumptions!$B$17*(0.6*MIN(1,Data_Clean!R191/Assumptions!$B$22)+0.4*IF(Data_Clean!S191="",0,Data_Clean!S191))</f>
        <v>13.212</v>
      </c>
      <c r="N191" s="16" t="n">
        <f aca="false">Assumptions!$B$18*MIN(1,(Data_Clean!F191-1)/Assumptions!$B$23)</f>
        <v>5</v>
      </c>
      <c r="O191" s="16" t="n">
        <f aca="false">Assumptions!$B$19*(0.4*IF(Data_Clean!E191="",0,MIN(1,Data_Clean!E191/12/Assumptions!$B$24))+0.35*IF(Data_Clean!D191="Y",1,0)+0.25*(1-MIN(Data_Clean!T191,3)/3))/IF(Data_Clean!E191="",0.6,1)</f>
        <v>9.25</v>
      </c>
      <c r="P191" s="16" t="n">
        <f aca="false">SUM(K191:O191)/(Assumptions!$D$5-IF(K191="",Assumptions!$B$15,0))*100</f>
        <v>70.5015166802237</v>
      </c>
      <c r="Q191" s="7" t="str">
        <f aca="false">IF(J191&gt;=Assumptions!$B$26,"High",IF(J191&gt;=Assumptions!$B$27,"Mid","Low"))</f>
        <v>Low</v>
      </c>
      <c r="R191" s="7" t="str">
        <f aca="false">IF(P191&gt;=Assumptions!$B$28,"High",IF(P191&gt;=Assumptions!$B$29,"Mid","Low"))</f>
        <v>High</v>
      </c>
      <c r="S191" s="7" t="str">
        <f aca="false">INDEX(Assumptions!$B$33:$B$41,MATCH(Q191&amp;"|"&amp;R191,Assumptions!$A$33:$A$41,0))</f>
        <v>Engaged Builders</v>
      </c>
      <c r="T191" s="7" t="n">
        <f aca="false">IF(ISNUMBER(Data_Clean!V191),J191*Data_Clean!V191,0)</f>
        <v>2.106404638</v>
      </c>
    </row>
    <row r="192" customFormat="false" ht="15" hidden="false" customHeight="false" outlineLevel="0" collapsed="false">
      <c r="A192" s="15" t="str">
        <f aca="false">Data_Clean!A192</f>
        <v>CX100188</v>
      </c>
      <c r="B192" s="14" t="n">
        <f aca="false">Data_Clean!G192*Assumptions!$B$5</f>
        <v>24.443</v>
      </c>
      <c r="C192" s="14" t="n">
        <f aca="false">IF(Data_Clean!H192="",0,Data_Clean!H192)*Assumptions!$B$6</f>
        <v>213.15288</v>
      </c>
      <c r="D192" s="14" t="n">
        <f aca="false">Data_Clean!I192*Assumptions!$B$7</f>
        <v>0</v>
      </c>
      <c r="E192" s="14" t="n">
        <f aca="false">Data_Clean!J192*Assumptions!$B$8</f>
        <v>0</v>
      </c>
      <c r="F192" s="14" t="n">
        <f aca="false">Data_Clean!K192*Assumptions!$B$9</f>
        <v>0</v>
      </c>
      <c r="G192" s="14" t="n">
        <f aca="false">Data_Clean!L192*Assumptions!$B$10</f>
        <v>0</v>
      </c>
      <c r="H192" s="14" t="n">
        <f aca="false">IF(OR(Data_Clean!M192="",Data_Clean!N192=""),0,Data_Clean!M192*Data_Clean!N192/100)*Assumptions!$B$13*Assumptions!$B$11</f>
        <v>0</v>
      </c>
      <c r="I192" s="14" t="n">
        <f aca="false">Data_Clean!O192*4*Assumptions!$B$12</f>
        <v>0</v>
      </c>
      <c r="J192" s="14" t="n">
        <f aca="false">SUM(B192:I192)</f>
        <v>237.59588</v>
      </c>
      <c r="K192" s="16" t="n">
        <f aca="false">IF(Data_Clean!P192="","",Assumptions!$B$15*0.5^(Data_Clean!P192/Assumptions!$B$20))</f>
        <v>24.9371368842836</v>
      </c>
      <c r="L192" s="16" t="n">
        <f aca="false">Assumptions!$B$16*MIN(1,LN(1+Data_Clean!Q192)/LN(1+Assumptions!$B$21))</f>
        <v>10.6966696442427</v>
      </c>
      <c r="M192" s="16" t="n">
        <f aca="false">Assumptions!$B$17*(0.6*MIN(1,Data_Clean!R192/Assumptions!$B$22)+0.4*IF(Data_Clean!S192="",0,Data_Clean!S192))</f>
        <v>9.516</v>
      </c>
      <c r="N192" s="16" t="n">
        <f aca="false">Assumptions!$B$18*MIN(1,(Data_Clean!F192-1)/Assumptions!$B$23)</f>
        <v>5</v>
      </c>
      <c r="O192" s="16" t="n">
        <f aca="false">Assumptions!$B$19*(0.4*IF(Data_Clean!E192="",0,MIN(1,Data_Clean!E192/12/Assumptions!$B$24))+0.35*IF(Data_Clean!D192="Y",1,0)+0.25*(1-MIN(Data_Clean!T192,3)/3))/IF(Data_Clean!E192="",0.6,1)</f>
        <v>2.95</v>
      </c>
      <c r="P192" s="16" t="n">
        <f aca="false">SUM(K192:O192)/(Assumptions!$D$5-IF(K192="",Assumptions!$B$15,0))*100</f>
        <v>53.0998065285263</v>
      </c>
      <c r="Q192" s="7" t="str">
        <f aca="false">IF(J192&gt;=Assumptions!$B$26,"High",IF(J192&gt;=Assumptions!$B$27,"Mid","Low"))</f>
        <v>Low</v>
      </c>
      <c r="R192" s="7" t="str">
        <f aca="false">IF(P192&gt;=Assumptions!$B$28,"High",IF(P192&gt;=Assumptions!$B$29,"Mid","Low"))</f>
        <v>Mid</v>
      </c>
      <c r="S192" s="7" t="str">
        <f aca="false">INDEX(Assumptions!$B$33:$B$41,MATCH(Q192&amp;"|"&amp;R192,Assumptions!$A$33:$A$41,0))</f>
        <v>Light Touch</v>
      </c>
      <c r="T192" s="7" t="n">
        <f aca="false">IF(ISNUMBER(Data_Clean!V192),J192*Data_Clean!V192,0)</f>
        <v>40.605135892</v>
      </c>
    </row>
    <row r="193" customFormat="false" ht="15" hidden="false" customHeight="false" outlineLevel="0" collapsed="false">
      <c r="A193" s="15" t="str">
        <f aca="false">Data_Clean!A193</f>
        <v>CX100189</v>
      </c>
      <c r="B193" s="14" t="n">
        <f aca="false">Data_Clean!G193*Assumptions!$B$5</f>
        <v>210.161</v>
      </c>
      <c r="C193" s="14" t="n">
        <f aca="false">IF(Data_Clean!H193="",0,Data_Clean!H193)*Assumptions!$B$6</f>
        <v>696.40092</v>
      </c>
      <c r="D193" s="14" t="n">
        <f aca="false">Data_Clean!I193*Assumptions!$B$7</f>
        <v>0</v>
      </c>
      <c r="E193" s="14" t="n">
        <f aca="false">Data_Clean!J193*Assumptions!$B$8</f>
        <v>0</v>
      </c>
      <c r="F193" s="14" t="n">
        <f aca="false">Data_Clean!K193*Assumptions!$B$9</f>
        <v>0</v>
      </c>
      <c r="G193" s="14" t="n">
        <f aca="false">Data_Clean!L193*Assumptions!$B$10</f>
        <v>0</v>
      </c>
      <c r="H193" s="14" t="n">
        <f aca="false">IF(OR(Data_Clean!M193="",Data_Clean!N193=""),0,Data_Clean!M193*Data_Clean!N193/100)*Assumptions!$B$13*Assumptions!$B$11</f>
        <v>450.288</v>
      </c>
      <c r="I193" s="14" t="n">
        <f aca="false">Data_Clean!O193*4*Assumptions!$B$12</f>
        <v>15.64992</v>
      </c>
      <c r="J193" s="14" t="n">
        <f aca="false">SUM(B193:I193)</f>
        <v>1372.49984</v>
      </c>
      <c r="K193" s="16" t="n">
        <f aca="false">IF(Data_Clean!P193="","",Assumptions!$B$15*0.5^(Data_Clean!P193/Assumptions!$B$20))</f>
        <v>19.7926186615934</v>
      </c>
      <c r="L193" s="16" t="n">
        <f aca="false">Assumptions!$B$16*MIN(1,LN(1+Data_Clean!Q193)/LN(1+Assumptions!$B$21))</f>
        <v>13.0760265116583</v>
      </c>
      <c r="M193" s="16" t="n">
        <f aca="false">Assumptions!$B$17*(0.6*MIN(1,Data_Clean!R193/Assumptions!$B$22)+0.4*IF(Data_Clean!S193="",0,Data_Clean!S193))</f>
        <v>7.998</v>
      </c>
      <c r="N193" s="16" t="n">
        <f aca="false">Assumptions!$B$18*MIN(1,(Data_Clean!F193-1)/Assumptions!$B$23)</f>
        <v>10</v>
      </c>
      <c r="O193" s="16" t="n">
        <f aca="false">Assumptions!$B$19*(0.4*IF(Data_Clean!E193="",0,MIN(1,Data_Clean!E193/12/Assumptions!$B$24))+0.35*IF(Data_Clean!D193="Y",1,0)+0.25*(1-MIN(Data_Clean!T193,3)/3))/IF(Data_Clean!E193="",0.6,1)</f>
        <v>6</v>
      </c>
      <c r="P193" s="16" t="n">
        <f aca="false">SUM(K193:O193)/(Assumptions!$D$5-IF(K193="",Assumptions!$B$15,0))*100</f>
        <v>56.8666451732517</v>
      </c>
      <c r="Q193" s="7" t="str">
        <f aca="false">IF(J193&gt;=Assumptions!$B$26,"High",IF(J193&gt;=Assumptions!$B$27,"Mid","Low"))</f>
        <v>Mid</v>
      </c>
      <c r="R193" s="7" t="str">
        <f aca="false">IF(P193&gt;=Assumptions!$B$28,"High",IF(P193&gt;=Assumptions!$B$29,"Mid","Low"))</f>
        <v>Mid</v>
      </c>
      <c r="S193" s="7" t="str">
        <f aca="false">INDEX(Assumptions!$B$33:$B$41,MATCH(Q193&amp;"|"&amp;R193,Assumptions!$A$33:$A$41,0))</f>
        <v>Established Core</v>
      </c>
      <c r="T193" s="7" t="n">
        <f aca="false">IF(ISNUMBER(Data_Clean!V193),J193*Data_Clean!V193,0)</f>
        <v>118.583986176</v>
      </c>
    </row>
    <row r="194" customFormat="false" ht="15" hidden="false" customHeight="false" outlineLevel="0" collapsed="false">
      <c r="A194" s="15" t="str">
        <f aca="false">Data_Clean!A194</f>
        <v>CX100190</v>
      </c>
      <c r="B194" s="14" t="n">
        <f aca="false">Data_Clean!G194*Assumptions!$B$5</f>
        <v>151.901</v>
      </c>
      <c r="C194" s="14" t="n">
        <f aca="false">IF(Data_Clean!H194="",0,Data_Clean!H194)*Assumptions!$B$6</f>
        <v>510.06024</v>
      </c>
      <c r="D194" s="14" t="n">
        <f aca="false">Data_Clean!I194*Assumptions!$B$7</f>
        <v>0</v>
      </c>
      <c r="E194" s="14" t="n">
        <f aca="false">Data_Clean!J194*Assumptions!$B$8</f>
        <v>0</v>
      </c>
      <c r="F194" s="14" t="n">
        <f aca="false">Data_Clean!K194*Assumptions!$B$9</f>
        <v>0</v>
      </c>
      <c r="G194" s="14" t="n">
        <f aca="false">Data_Clean!L194*Assumptions!$B$10</f>
        <v>0</v>
      </c>
      <c r="H194" s="14" t="n">
        <f aca="false">IF(OR(Data_Clean!M194="",Data_Clean!N194=""),0,Data_Clean!M194*Data_Clean!N194/100)*Assumptions!$B$13*Assumptions!$B$11</f>
        <v>0</v>
      </c>
      <c r="I194" s="14" t="n">
        <f aca="false">Data_Clean!O194*4*Assumptions!$B$12</f>
        <v>0</v>
      </c>
      <c r="J194" s="14" t="n">
        <f aca="false">SUM(B194:I194)</f>
        <v>661.96124</v>
      </c>
      <c r="K194" s="16" t="n">
        <f aca="false">IF(Data_Clean!P194="","",Assumptions!$B$15*0.5^(Data_Clean!P194/Assumptions!$B$20))</f>
        <v>18.8988157484231</v>
      </c>
      <c r="L194" s="16" t="n">
        <f aca="false">Assumptions!$B$16*MIN(1,LN(1+Data_Clean!Q194)/LN(1+Assumptions!$B$21))</f>
        <v>8.11507562957249</v>
      </c>
      <c r="M194" s="16" t="n">
        <f aca="false">Assumptions!$B$17*(0.6*MIN(1,Data_Clean!R194/Assumptions!$B$22)+0.4*IF(Data_Clean!S194="",0,Data_Clean!S194))</f>
        <v>8.502</v>
      </c>
      <c r="N194" s="16" t="n">
        <f aca="false">Assumptions!$B$18*MIN(1,(Data_Clean!F194-1)/Assumptions!$B$23)</f>
        <v>5</v>
      </c>
      <c r="O194" s="16" t="n">
        <f aca="false">Assumptions!$B$19*(0.4*IF(Data_Clean!E194="",0,MIN(1,Data_Clean!E194/12/Assumptions!$B$24))+0.35*IF(Data_Clean!D194="Y",1,0)+0.25*(1-MIN(Data_Clean!T194,3)/3))/IF(Data_Clean!E194="",0.6,1)</f>
        <v>3.95</v>
      </c>
      <c r="P194" s="16" t="n">
        <f aca="false">SUM(K194:O194)/(Assumptions!$D$5-IF(K194="",Assumptions!$B$15,0))*100</f>
        <v>44.4658913779956</v>
      </c>
      <c r="Q194" s="7" t="str">
        <f aca="false">IF(J194&gt;=Assumptions!$B$26,"High",IF(J194&gt;=Assumptions!$B$27,"Mid","Low"))</f>
        <v>Mid</v>
      </c>
      <c r="R194" s="7" t="str">
        <f aca="false">IF(P194&gt;=Assumptions!$B$28,"High",IF(P194&gt;=Assumptions!$B$29,"Mid","Low"))</f>
        <v>Low</v>
      </c>
      <c r="S194" s="7" t="str">
        <f aca="false">INDEX(Assumptions!$B$33:$B$41,MATCH(Q194&amp;"|"&amp;R194,Assumptions!$A$33:$A$41,0))</f>
        <v>Light Touch</v>
      </c>
      <c r="T194" s="7" t="n">
        <f aca="false">IF(ISNUMBER(Data_Clean!V194),J194*Data_Clean!V194,0)</f>
        <v>80.031113916</v>
      </c>
    </row>
    <row r="195" customFormat="false" ht="15" hidden="false" customHeight="false" outlineLevel="0" collapsed="false">
      <c r="A195" s="15" t="str">
        <f aca="false">Data_Clean!A195</f>
        <v>CX100191</v>
      </c>
      <c r="B195" s="14" t="n">
        <f aca="false">Data_Clean!G195*Assumptions!$B$5</f>
        <v>152.709</v>
      </c>
      <c r="C195" s="14" t="n">
        <f aca="false">IF(Data_Clean!H195="",0,Data_Clean!H195)*Assumptions!$B$6</f>
        <v>218.886</v>
      </c>
      <c r="D195" s="14" t="n">
        <f aca="false">Data_Clean!I195*Assumptions!$B$7</f>
        <v>0</v>
      </c>
      <c r="E195" s="14" t="n">
        <f aca="false">Data_Clean!J195*Assumptions!$B$8</f>
        <v>0</v>
      </c>
      <c r="F195" s="14" t="n">
        <f aca="false">Data_Clean!K195*Assumptions!$B$9</f>
        <v>0</v>
      </c>
      <c r="G195" s="14" t="n">
        <f aca="false">Data_Clean!L195*Assumptions!$B$10</f>
        <v>1244.25</v>
      </c>
      <c r="H195" s="14" t="n">
        <f aca="false">IF(OR(Data_Clean!M195="",Data_Clean!N195=""),0,Data_Clean!M195*Data_Clean!N195/100)*Assumptions!$B$13*Assumptions!$B$11</f>
        <v>590.52</v>
      </c>
      <c r="I195" s="14" t="n">
        <f aca="false">Data_Clean!O195*4*Assumptions!$B$12</f>
        <v>47.52528</v>
      </c>
      <c r="J195" s="14" t="n">
        <f aca="false">SUM(B195:I195)</f>
        <v>2253.89028</v>
      </c>
      <c r="K195" s="16" t="n">
        <f aca="false">IF(Data_Clean!P195="","",Assumptions!$B$15*0.5^(Data_Clean!P195/Assumptions!$B$20))</f>
        <v>27.3516746567465</v>
      </c>
      <c r="L195" s="16" t="n">
        <f aca="false">Assumptions!$B$16*MIN(1,LN(1+Data_Clean!Q195)/LN(1+Assumptions!$B$21))</f>
        <v>15.8750156145389</v>
      </c>
      <c r="M195" s="16" t="n">
        <f aca="false">Assumptions!$B$17*(0.6*MIN(1,Data_Clean!R195/Assumptions!$B$22)+0.4*IF(Data_Clean!S195="",0,Data_Clean!S195))</f>
        <v>3.798</v>
      </c>
      <c r="N195" s="16" t="n">
        <f aca="false">Assumptions!$B$18*MIN(1,(Data_Clean!F195-1)/Assumptions!$B$23)</f>
        <v>20</v>
      </c>
      <c r="O195" s="16" t="n">
        <f aca="false">Assumptions!$B$19*(0.4*IF(Data_Clean!E195="",0,MIN(1,Data_Clean!E195/12/Assumptions!$B$24))+0.35*IF(Data_Clean!D195="Y",1,0)+0.25*(1-MIN(Data_Clean!T195,3)/3))/IF(Data_Clean!E195="",0.6,1)</f>
        <v>4.5</v>
      </c>
      <c r="P195" s="16" t="n">
        <f aca="false">SUM(K195:O195)/(Assumptions!$D$5-IF(K195="",Assumptions!$B$15,0))*100</f>
        <v>71.5246902712854</v>
      </c>
      <c r="Q195" s="7" t="str">
        <f aca="false">IF(J195&gt;=Assumptions!$B$26,"High",IF(J195&gt;=Assumptions!$B$27,"Mid","Low"))</f>
        <v>High</v>
      </c>
      <c r="R195" s="7" t="str">
        <f aca="false">IF(P195&gt;=Assumptions!$B$28,"High",IF(P195&gt;=Assumptions!$B$29,"Mid","Low"))</f>
        <v>High</v>
      </c>
      <c r="S195" s="7" t="str">
        <f aca="false">INDEX(Assumptions!$B$33:$B$41,MATCH(Q195&amp;"|"&amp;R195,Assumptions!$A$33:$A$41,0))</f>
        <v>Premier Advocates</v>
      </c>
      <c r="T195" s="7" t="n">
        <f aca="false">IF(ISNUMBER(Data_Clean!V195),J195*Data_Clean!V195,0)</f>
        <v>98.945783292</v>
      </c>
    </row>
    <row r="196" customFormat="false" ht="15" hidden="false" customHeight="false" outlineLevel="0" collapsed="false">
      <c r="A196" s="15" t="str">
        <f aca="false">Data_Clean!A196</f>
        <v>CX100192</v>
      </c>
      <c r="B196" s="14" t="n">
        <f aca="false">Data_Clean!G196*Assumptions!$B$5</f>
        <v>59.416</v>
      </c>
      <c r="C196" s="14" t="n">
        <f aca="false">IF(Data_Clean!H196="",0,Data_Clean!H196)*Assumptions!$B$6</f>
        <v>0</v>
      </c>
      <c r="D196" s="14" t="n">
        <f aca="false">Data_Clean!I196*Assumptions!$B$7</f>
        <v>0</v>
      </c>
      <c r="E196" s="14" t="n">
        <f aca="false">Data_Clean!J196*Assumptions!$B$8</f>
        <v>0</v>
      </c>
      <c r="F196" s="14" t="n">
        <f aca="false">Data_Clean!K196*Assumptions!$B$9</f>
        <v>0</v>
      </c>
      <c r="G196" s="14" t="n">
        <f aca="false">Data_Clean!L196*Assumptions!$B$10</f>
        <v>0</v>
      </c>
      <c r="H196" s="14" t="n">
        <f aca="false">IF(OR(Data_Clean!M196="",Data_Clean!N196=""),0,Data_Clean!M196*Data_Clean!N196/100)*Assumptions!$B$13*Assumptions!$B$11</f>
        <v>0</v>
      </c>
      <c r="I196" s="14" t="n">
        <f aca="false">Data_Clean!O196*4*Assumptions!$B$12</f>
        <v>0</v>
      </c>
      <c r="J196" s="14" t="n">
        <f aca="false">SUM(B196:I196)</f>
        <v>59.416</v>
      </c>
      <c r="K196" s="16" t="n">
        <f aca="false">IF(Data_Clean!P196="","",Assumptions!$B$15*0.5^(Data_Clean!P196/Assumptions!$B$20))</f>
        <v>21.2132034355964</v>
      </c>
      <c r="L196" s="16" t="n">
        <f aca="false">Assumptions!$B$16*MIN(1,LN(1+Data_Clean!Q196)/LN(1+Assumptions!$B$21))</f>
        <v>10</v>
      </c>
      <c r="M196" s="16" t="n">
        <f aca="false">Assumptions!$B$17*(0.6*MIN(1,Data_Clean!R196/Assumptions!$B$22)+0.4*IF(Data_Clean!S196="",0,Data_Clean!S196))</f>
        <v>8.652</v>
      </c>
      <c r="N196" s="16" t="n">
        <f aca="false">Assumptions!$B$18*MIN(1,(Data_Clean!F196-1)/Assumptions!$B$23)</f>
        <v>0</v>
      </c>
      <c r="O196" s="16" t="n">
        <f aca="false">Assumptions!$B$19*(0.4*IF(Data_Clean!E196="",0,MIN(1,Data_Clean!E196/12/Assumptions!$B$24))+0.35*IF(Data_Clean!D196="Y",1,0)+0.25*(1-MIN(Data_Clean!T196,3)/3))/IF(Data_Clean!E196="",0.6,1)</f>
        <v>8.5</v>
      </c>
      <c r="P196" s="16" t="n">
        <f aca="false">SUM(K196:O196)/(Assumptions!$D$5-IF(K196="",Assumptions!$B$15,0))*100</f>
        <v>48.3652034355964</v>
      </c>
      <c r="Q196" s="7" t="str">
        <f aca="false">IF(J196&gt;=Assumptions!$B$26,"High",IF(J196&gt;=Assumptions!$B$27,"Mid","Low"))</f>
        <v>Low</v>
      </c>
      <c r="R196" s="7" t="str">
        <f aca="false">IF(P196&gt;=Assumptions!$B$28,"High",IF(P196&gt;=Assumptions!$B$29,"Mid","Low"))</f>
        <v>Low</v>
      </c>
      <c r="S196" s="7" t="str">
        <f aca="false">INDEX(Assumptions!$B$33:$B$41,MATCH(Q196&amp;"|"&amp;R196,Assumptions!$A$33:$A$41,0))</f>
        <v>Dormant &amp; Low Value</v>
      </c>
      <c r="T196" s="7" t="n">
        <f aca="false">IF(ISNUMBER(Data_Clean!V196),J196*Data_Clean!V196,0)</f>
        <v>5.0622432</v>
      </c>
    </row>
    <row r="197" customFormat="false" ht="15" hidden="false" customHeight="false" outlineLevel="0" collapsed="false">
      <c r="A197" s="15" t="str">
        <f aca="false">Data_Clean!A197</f>
        <v>CX100193</v>
      </c>
      <c r="B197" s="14" t="n">
        <f aca="false">Data_Clean!G197*Assumptions!$B$5</f>
        <v>140.02925</v>
      </c>
      <c r="C197" s="14" t="n">
        <f aca="false">IF(Data_Clean!H197="",0,Data_Clean!H197)*Assumptions!$B$6</f>
        <v>449.14176</v>
      </c>
      <c r="D197" s="14" t="n">
        <f aca="false">Data_Clean!I197*Assumptions!$B$7</f>
        <v>0</v>
      </c>
      <c r="E197" s="14" t="n">
        <f aca="false">Data_Clean!J197*Assumptions!$B$8</f>
        <v>0</v>
      </c>
      <c r="F197" s="14" t="n">
        <f aca="false">Data_Clean!K197*Assumptions!$B$9</f>
        <v>1646.7</v>
      </c>
      <c r="G197" s="14" t="n">
        <f aca="false">Data_Clean!L197*Assumptions!$B$10</f>
        <v>967.05</v>
      </c>
      <c r="H197" s="14" t="n">
        <f aca="false">IF(OR(Data_Clean!M197="",Data_Clean!N197=""),0,Data_Clean!M197*Data_Clean!N197/100)*Assumptions!$B$13*Assumptions!$B$11</f>
        <v>0</v>
      </c>
      <c r="I197" s="14" t="n">
        <f aca="false">Data_Clean!O197*4*Assumptions!$B$12</f>
        <v>0</v>
      </c>
      <c r="J197" s="14" t="n">
        <f aca="false">SUM(B197:I197)</f>
        <v>3202.92101</v>
      </c>
      <c r="K197" s="16" t="n">
        <f aca="false">IF(Data_Clean!P197="","",Assumptions!$B$15*0.5^(Data_Clean!P197/Assumptions!$B$20))</f>
        <v>2.05654683692742</v>
      </c>
      <c r="L197" s="16" t="n">
        <f aca="false">Assumptions!$B$16*MIN(1,LN(1+Data_Clean!Q197)/LN(1+Assumptions!$B$21))</f>
        <v>0</v>
      </c>
      <c r="M197" s="16" t="n">
        <f aca="false">Assumptions!$B$17*(0.6*MIN(1,Data_Clean!R197/Assumptions!$B$22)+0.4*IF(Data_Clean!S197="",0,Data_Clean!S197))</f>
        <v>4.05</v>
      </c>
      <c r="N197" s="16" t="n">
        <f aca="false">Assumptions!$B$18*MIN(1,(Data_Clean!F197-1)/Assumptions!$B$23)</f>
        <v>15</v>
      </c>
      <c r="O197" s="16" t="n">
        <f aca="false">Assumptions!$B$19*(0.4*IF(Data_Clean!E197="",0,MIN(1,Data_Clean!E197/12/Assumptions!$B$24))+0.35*IF(Data_Clean!D197="Y",1,0)+0.25*(1-MIN(Data_Clean!T197,3)/3))/IF(Data_Clean!E197="",0.6,1)</f>
        <v>7.8</v>
      </c>
      <c r="P197" s="16" t="n">
        <f aca="false">SUM(K197:O197)/(Assumptions!$D$5-IF(K197="",Assumptions!$B$15,0))*100</f>
        <v>28.9065468369274</v>
      </c>
      <c r="Q197" s="7" t="str">
        <f aca="false">IF(J197&gt;=Assumptions!$B$26,"High",IF(J197&gt;=Assumptions!$B$27,"Mid","Low"))</f>
        <v>High</v>
      </c>
      <c r="R197" s="7" t="str">
        <f aca="false">IF(P197&gt;=Assumptions!$B$28,"High",IF(P197&gt;=Assumptions!$B$29,"Mid","Low"))</f>
        <v>Low</v>
      </c>
      <c r="S197" s="7" t="str">
        <f aca="false">INDEX(Assumptions!$B$33:$B$41,MATCH(Q197&amp;"|"&amp;R197,Assumptions!$A$33:$A$41,0))</f>
        <v>Affluent Drifters</v>
      </c>
      <c r="T197" s="7" t="n">
        <f aca="false">IF(ISNUMBER(Data_Clean!V197),J197*Data_Clean!V197,0)</f>
        <v>802.011420904</v>
      </c>
    </row>
    <row r="198" customFormat="false" ht="15" hidden="false" customHeight="false" outlineLevel="0" collapsed="false">
      <c r="A198" s="15" t="str">
        <f aca="false">Data_Clean!A198</f>
        <v>CX100194</v>
      </c>
      <c r="B198" s="14" t="n">
        <f aca="false">Data_Clean!G198*Assumptions!$B$5</f>
        <v>53.62675</v>
      </c>
      <c r="C198" s="14" t="n">
        <f aca="false">IF(Data_Clean!H198="",0,Data_Clean!H198)*Assumptions!$B$6</f>
        <v>0</v>
      </c>
      <c r="D198" s="14" t="n">
        <f aca="false">Data_Clean!I198*Assumptions!$B$7</f>
        <v>0</v>
      </c>
      <c r="E198" s="14" t="n">
        <f aca="false">Data_Clean!J198*Assumptions!$B$8</f>
        <v>0</v>
      </c>
      <c r="F198" s="14" t="n">
        <f aca="false">Data_Clean!K198*Assumptions!$B$9</f>
        <v>0</v>
      </c>
      <c r="G198" s="14" t="n">
        <f aca="false">Data_Clean!L198*Assumptions!$B$10</f>
        <v>554.85</v>
      </c>
      <c r="H198" s="14" t="n">
        <f aca="false">IF(OR(Data_Clean!M198="",Data_Clean!N198=""),0,Data_Clean!M198*Data_Clean!N198/100)*Assumptions!$B$13*Assumptions!$B$11</f>
        <v>0</v>
      </c>
      <c r="I198" s="14" t="n">
        <f aca="false">Data_Clean!O198*4*Assumptions!$B$12</f>
        <v>0</v>
      </c>
      <c r="J198" s="14" t="n">
        <f aca="false">SUM(B198:I198)</f>
        <v>608.47675</v>
      </c>
      <c r="K198" s="16" t="n">
        <f aca="false">IF(Data_Clean!P198="","",Assumptions!$B$15*0.5^(Data_Clean!P198/Assumptions!$B$20))</f>
        <v>20.7286931995166</v>
      </c>
      <c r="L198" s="16" t="n">
        <f aca="false">Assumptions!$B$16*MIN(1,LN(1+Data_Clean!Q198)/LN(1+Assumptions!$B$21))</f>
        <v>10.6966696442427</v>
      </c>
      <c r="M198" s="16" t="n">
        <f aca="false">Assumptions!$B$17*(0.6*MIN(1,Data_Clean!R198/Assumptions!$B$22)+0.4*IF(Data_Clean!S198="",0,Data_Clean!S198))</f>
        <v>2.364</v>
      </c>
      <c r="N198" s="16" t="n">
        <f aca="false">Assumptions!$B$18*MIN(1,(Data_Clean!F198-1)/Assumptions!$B$23)</f>
        <v>5</v>
      </c>
      <c r="O198" s="16" t="n">
        <f aca="false">Assumptions!$B$19*(0.4*IF(Data_Clean!E198="",0,MIN(1,Data_Clean!E198/12/Assumptions!$B$24))+0.35*IF(Data_Clean!D198="Y",1,0)+0.25*(1-MIN(Data_Clean!T198,3)/3))/IF(Data_Clean!E198="",0.6,1)</f>
        <v>7.9</v>
      </c>
      <c r="P198" s="16" t="n">
        <f aca="false">SUM(K198:O198)/(Assumptions!$D$5-IF(K198="",Assumptions!$B$15,0))*100</f>
        <v>46.6893628437593</v>
      </c>
      <c r="Q198" s="7" t="str">
        <f aca="false">IF(J198&gt;=Assumptions!$B$26,"High",IF(J198&gt;=Assumptions!$B$27,"Mid","Low"))</f>
        <v>Mid</v>
      </c>
      <c r="R198" s="7" t="str">
        <f aca="false">IF(P198&gt;=Assumptions!$B$28,"High",IF(P198&gt;=Assumptions!$B$29,"Mid","Low"))</f>
        <v>Low</v>
      </c>
      <c r="S198" s="7" t="str">
        <f aca="false">INDEX(Assumptions!$B$33:$B$41,MATCH(Q198&amp;"|"&amp;R198,Assumptions!$A$33:$A$41,0))</f>
        <v>Light Touch</v>
      </c>
      <c r="T198" s="7" t="n">
        <f aca="false">IF(ISNUMBER(Data_Clean!V198),J198*Data_Clean!V198,0)</f>
        <v>79.771301925</v>
      </c>
    </row>
    <row r="199" customFormat="false" ht="15" hidden="false" customHeight="false" outlineLevel="0" collapsed="false">
      <c r="A199" s="15" t="str">
        <f aca="false">Data_Clean!A199</f>
        <v>CX100195</v>
      </c>
      <c r="B199" s="14" t="n">
        <f aca="false">Data_Clean!G199*Assumptions!$B$5</f>
        <v>133.26325</v>
      </c>
      <c r="C199" s="14" t="n">
        <f aca="false">IF(Data_Clean!H199="",0,Data_Clean!H199)*Assumptions!$B$6</f>
        <v>180.99528</v>
      </c>
      <c r="D199" s="14" t="n">
        <f aca="false">Data_Clean!I199*Assumptions!$B$7</f>
        <v>0</v>
      </c>
      <c r="E199" s="14" t="n">
        <f aca="false">Data_Clean!J199*Assumptions!$B$8</f>
        <v>0</v>
      </c>
      <c r="F199" s="14" t="n">
        <f aca="false">Data_Clean!K199*Assumptions!$B$9</f>
        <v>0</v>
      </c>
      <c r="G199" s="14" t="n">
        <f aca="false">Data_Clean!L199*Assumptions!$B$10</f>
        <v>0</v>
      </c>
      <c r="H199" s="14" t="n">
        <f aca="false">IF(OR(Data_Clean!M199="",Data_Clean!N199=""),0,Data_Clean!M199*Data_Clean!N199/100)*Assumptions!$B$13*Assumptions!$B$11</f>
        <v>326.772</v>
      </c>
      <c r="I199" s="14" t="n">
        <f aca="false">Data_Clean!O199*4*Assumptions!$B$12</f>
        <v>55.40928</v>
      </c>
      <c r="J199" s="14" t="n">
        <f aca="false">SUM(B199:I199)</f>
        <v>696.43981</v>
      </c>
      <c r="K199" s="16" t="n">
        <f aca="false">IF(Data_Clean!P199="","",Assumptions!$B$15*0.5^(Data_Clean!P199/Assumptions!$B$20))</f>
        <v>25.5200148285257</v>
      </c>
      <c r="L199" s="16" t="n">
        <f aca="false">Assumptions!$B$16*MIN(1,LN(1+Data_Clean!Q199)/LN(1+Assumptions!$B$21))</f>
        <v>15.2782387441559</v>
      </c>
      <c r="M199" s="16" t="n">
        <f aca="false">Assumptions!$B$17*(0.6*MIN(1,Data_Clean!R199/Assumptions!$B$22)+0.4*IF(Data_Clean!S199="",0,Data_Clean!S199))</f>
        <v>4.11</v>
      </c>
      <c r="N199" s="16" t="n">
        <f aca="false">Assumptions!$B$18*MIN(1,(Data_Clean!F199-1)/Assumptions!$B$23)</f>
        <v>10</v>
      </c>
      <c r="O199" s="16" t="n">
        <f aca="false">Assumptions!$B$19*(0.4*IF(Data_Clean!E199="",0,MIN(1,Data_Clean!E199/12/Assumptions!$B$24))+0.35*IF(Data_Clean!D199="Y",1,0)+0.25*(1-MIN(Data_Clean!T199,3)/3))/IF(Data_Clean!E199="",0.6,1)</f>
        <v>11.1</v>
      </c>
      <c r="P199" s="16" t="n">
        <f aca="false">SUM(K199:O199)/(Assumptions!$D$5-IF(K199="",Assumptions!$B$15,0))*100</f>
        <v>66.0082535726816</v>
      </c>
      <c r="Q199" s="7" t="str">
        <f aca="false">IF(J199&gt;=Assumptions!$B$26,"High",IF(J199&gt;=Assumptions!$B$27,"Mid","Low"))</f>
        <v>Mid</v>
      </c>
      <c r="R199" s="7" t="str">
        <f aca="false">IF(P199&gt;=Assumptions!$B$28,"High",IF(P199&gt;=Assumptions!$B$29,"Mid","Low"))</f>
        <v>Mid</v>
      </c>
      <c r="S199" s="7" t="str">
        <f aca="false">INDEX(Assumptions!$B$33:$B$41,MATCH(Q199&amp;"|"&amp;R199,Assumptions!$A$33:$A$41,0))</f>
        <v>Established Core</v>
      </c>
      <c r="T199" s="7" t="n">
        <f aca="false">IF(ISNUMBER(Data_Clean!V199),J199*Data_Clean!V199,0)</f>
        <v>18.664586908</v>
      </c>
    </row>
    <row r="200" customFormat="false" ht="15" hidden="false" customHeight="false" outlineLevel="0" collapsed="false">
      <c r="A200" s="15" t="str">
        <f aca="false">Data_Clean!A200</f>
        <v>CX100196</v>
      </c>
      <c r="B200" s="14" t="n">
        <f aca="false">Data_Clean!G200*Assumptions!$B$5</f>
        <v>328.50875</v>
      </c>
      <c r="C200" s="14" t="n">
        <f aca="false">IF(Data_Clean!H200="",0,Data_Clean!H200)*Assumptions!$B$6</f>
        <v>901.01172</v>
      </c>
      <c r="D200" s="14" t="n">
        <f aca="false">Data_Clean!I200*Assumptions!$B$7</f>
        <v>0</v>
      </c>
      <c r="E200" s="14" t="n">
        <f aca="false">Data_Clean!J200*Assumptions!$B$8</f>
        <v>0</v>
      </c>
      <c r="F200" s="14" t="n">
        <f aca="false">Data_Clean!K200*Assumptions!$B$9</f>
        <v>0</v>
      </c>
      <c r="G200" s="14" t="n">
        <f aca="false">Data_Clean!L200*Assumptions!$B$10</f>
        <v>0</v>
      </c>
      <c r="H200" s="14" t="n">
        <f aca="false">IF(OR(Data_Clean!M200="",Data_Clean!N200=""),0,Data_Clean!M200*Data_Clean!N200/100)*Assumptions!$B$13*Assumptions!$B$11</f>
        <v>0</v>
      </c>
      <c r="I200" s="14" t="n">
        <f aca="false">Data_Clean!O200*4*Assumptions!$B$12</f>
        <v>0</v>
      </c>
      <c r="J200" s="14" t="n">
        <f aca="false">SUM(B200:I200)</f>
        <v>1229.52047</v>
      </c>
      <c r="K200" s="16" t="n">
        <f aca="false">IF(Data_Clean!P200="","",Assumptions!$B$15*0.5^(Data_Clean!P200/Assumptions!$B$20))</f>
        <v>15</v>
      </c>
      <c r="L200" s="16" t="n">
        <f aca="false">Assumptions!$B$16*MIN(1,LN(1+Data_Clean!Q200)/LN(1+Assumptions!$B$21))</f>
        <v>13.2535138894499</v>
      </c>
      <c r="M200" s="16" t="n">
        <f aca="false">Assumptions!$B$17*(0.6*MIN(1,Data_Clean!R200/Assumptions!$B$22)+0.4*IF(Data_Clean!S200="",0,Data_Clean!S200))</f>
        <v>9.318</v>
      </c>
      <c r="N200" s="16" t="n">
        <f aca="false">Assumptions!$B$18*MIN(1,(Data_Clean!F200-1)/Assumptions!$B$23)</f>
        <v>5</v>
      </c>
      <c r="O200" s="16" t="n">
        <f aca="false">Assumptions!$B$19*(0.4*IF(Data_Clean!E200="",0,MIN(1,Data_Clean!E200/12/Assumptions!$B$24))+0.35*IF(Data_Clean!D200="Y",1,0)+0.25*(1-MIN(Data_Clean!T200,3)/3))/IF(Data_Clean!E200="",0.6,1)</f>
        <v>9.75</v>
      </c>
      <c r="P200" s="16" t="n">
        <f aca="false">SUM(K200:O200)/(Assumptions!$D$5-IF(K200="",Assumptions!$B$15,0))*100</f>
        <v>52.3215138894499</v>
      </c>
      <c r="Q200" s="7" t="str">
        <f aca="false">IF(J200&gt;=Assumptions!$B$26,"High",IF(J200&gt;=Assumptions!$B$27,"Mid","Low"))</f>
        <v>Mid</v>
      </c>
      <c r="R200" s="7" t="str">
        <f aca="false">IF(P200&gt;=Assumptions!$B$28,"High",IF(P200&gt;=Assumptions!$B$29,"Mid","Low"))</f>
        <v>Mid</v>
      </c>
      <c r="S200" s="7" t="str">
        <f aca="false">INDEX(Assumptions!$B$33:$B$41,MATCH(Q200&amp;"|"&amp;R200,Assumptions!$A$33:$A$41,0))</f>
        <v>Established Core</v>
      </c>
      <c r="T200" s="7" t="n">
        <f aca="false">IF(ISNUMBER(Data_Clean!V200),J200*Data_Clean!V200,0)</f>
        <v>84.468056289</v>
      </c>
    </row>
    <row r="201" customFormat="false" ht="15" hidden="false" customHeight="false" outlineLevel="0" collapsed="false">
      <c r="A201" s="15" t="str">
        <f aca="false">Data_Clean!A201</f>
        <v>CX100197</v>
      </c>
      <c r="B201" s="14" t="n">
        <f aca="false">Data_Clean!G201*Assumptions!$B$5</f>
        <v>28.922</v>
      </c>
      <c r="C201" s="14" t="n">
        <f aca="false">IF(Data_Clean!H201="",0,Data_Clean!H201)*Assumptions!$B$6</f>
        <v>238.0524</v>
      </c>
      <c r="D201" s="14" t="n">
        <f aca="false">Data_Clean!I201*Assumptions!$B$7</f>
        <v>0</v>
      </c>
      <c r="E201" s="14" t="n">
        <f aca="false">Data_Clean!J201*Assumptions!$B$8</f>
        <v>115.983525</v>
      </c>
      <c r="F201" s="14" t="n">
        <f aca="false">Data_Clean!K201*Assumptions!$B$9</f>
        <v>0</v>
      </c>
      <c r="G201" s="14" t="n">
        <f aca="false">Data_Clean!L201*Assumptions!$B$10</f>
        <v>0</v>
      </c>
      <c r="H201" s="14" t="n">
        <f aca="false">IF(OR(Data_Clean!M201="",Data_Clean!N201=""),0,Data_Clean!M201*Data_Clean!N201/100)*Assumptions!$B$13*Assumptions!$B$11</f>
        <v>92.16</v>
      </c>
      <c r="I201" s="14" t="n">
        <f aca="false">Data_Clean!O201*4*Assumptions!$B$12</f>
        <v>16.1064</v>
      </c>
      <c r="J201" s="14" t="n">
        <f aca="false">SUM(B201:I201)</f>
        <v>491.224325</v>
      </c>
      <c r="K201" s="16" t="n">
        <f aca="false">IF(Data_Clean!P201="","",Assumptions!$B$15*0.5^(Data_Clean!P201/Assumptions!$B$20))</f>
        <v>16.4523746954194</v>
      </c>
      <c r="L201" s="16" t="n">
        <f aca="false">Assumptions!$B$16*MIN(1,LN(1+Data_Clean!Q201)/LN(1+Assumptions!$B$21))</f>
        <v>13.2535138894499</v>
      </c>
      <c r="M201" s="16" t="n">
        <f aca="false">Assumptions!$B$17*(0.6*MIN(1,Data_Clean!R201/Assumptions!$B$22)+0.4*IF(Data_Clean!S201="",0,Data_Clean!S201))</f>
        <v>4.17</v>
      </c>
      <c r="N201" s="16" t="n">
        <f aca="false">Assumptions!$B$18*MIN(1,(Data_Clean!F201-1)/Assumptions!$B$23)</f>
        <v>15</v>
      </c>
      <c r="O201" s="16" t="n">
        <f aca="false">Assumptions!$B$19*(0.4*IF(Data_Clean!E201="",0,MIN(1,Data_Clean!E201/12/Assumptions!$B$24))+0.35*IF(Data_Clean!D201="Y",1,0)+0.25*(1-MIN(Data_Clean!T201,3)/3))/IF(Data_Clean!E201="",0.6,1)</f>
        <v>5.25</v>
      </c>
      <c r="P201" s="16" t="n">
        <f aca="false">SUM(K201:O201)/(Assumptions!$D$5-IF(K201="",Assumptions!$B$15,0))*100</f>
        <v>54.1258885848693</v>
      </c>
      <c r="Q201" s="7" t="str">
        <f aca="false">IF(J201&gt;=Assumptions!$B$26,"High",IF(J201&gt;=Assumptions!$B$27,"Mid","Low"))</f>
        <v>Mid</v>
      </c>
      <c r="R201" s="7" t="str">
        <f aca="false">IF(P201&gt;=Assumptions!$B$28,"High",IF(P201&gt;=Assumptions!$B$29,"Mid","Low"))</f>
        <v>Mid</v>
      </c>
      <c r="S201" s="7" t="str">
        <f aca="false">INDEX(Assumptions!$B$33:$B$41,MATCH(Q201&amp;"|"&amp;R201,Assumptions!$A$33:$A$41,0))</f>
        <v>Established Core</v>
      </c>
      <c r="T201" s="7" t="n">
        <f aca="false">IF(ISNUMBER(Data_Clean!V201),J201*Data_Clean!V201,0)</f>
        <v>45.683862225</v>
      </c>
    </row>
    <row r="202" customFormat="false" ht="15" hidden="false" customHeight="false" outlineLevel="0" collapsed="false">
      <c r="A202" s="15" t="str">
        <f aca="false">Data_Clean!A202</f>
        <v>CX100198</v>
      </c>
      <c r="B202" s="14" t="n">
        <f aca="false">Data_Clean!G202*Assumptions!$B$5</f>
        <v>59.72075</v>
      </c>
      <c r="C202" s="14" t="n">
        <f aca="false">IF(Data_Clean!H202="",0,Data_Clean!H202)*Assumptions!$B$6</f>
        <v>189.53004</v>
      </c>
      <c r="D202" s="14" t="n">
        <f aca="false">Data_Clean!I202*Assumptions!$B$7</f>
        <v>0</v>
      </c>
      <c r="E202" s="14" t="n">
        <f aca="false">Data_Clean!J202*Assumptions!$B$8</f>
        <v>0</v>
      </c>
      <c r="F202" s="14" t="n">
        <f aca="false">Data_Clean!K202*Assumptions!$B$9</f>
        <v>0</v>
      </c>
      <c r="G202" s="14" t="n">
        <f aca="false">Data_Clean!L202*Assumptions!$B$10</f>
        <v>0</v>
      </c>
      <c r="H202" s="14" t="n">
        <f aca="false">IF(OR(Data_Clean!M202="",Data_Clean!N202=""),0,Data_Clean!M202*Data_Clean!N202/100)*Assumptions!$B$13*Assumptions!$B$11</f>
        <v>0</v>
      </c>
      <c r="I202" s="14" t="n">
        <f aca="false">Data_Clean!O202*4*Assumptions!$B$12</f>
        <v>0</v>
      </c>
      <c r="J202" s="14" t="n">
        <f aca="false">SUM(B202:I202)</f>
        <v>249.25079</v>
      </c>
      <c r="K202" s="16" t="n">
        <f aca="false">IF(Data_Clean!P202="","",Assumptions!$B$15*0.5^(Data_Clean!P202/Assumptions!$B$20))</f>
        <v>28.6452481173125</v>
      </c>
      <c r="L202" s="16" t="n">
        <f aca="false">Assumptions!$B$16*MIN(1,LN(1+Data_Clean!Q202)/LN(1+Assumptions!$B$21))</f>
        <v>12.2792642888455</v>
      </c>
      <c r="M202" s="16" t="n">
        <f aca="false">Assumptions!$B$17*(0.6*MIN(1,Data_Clean!R202/Assumptions!$B$22)+0.4*IF(Data_Clean!S202="",0,Data_Clean!S202))</f>
        <v>6.318</v>
      </c>
      <c r="N202" s="16" t="n">
        <f aca="false">Assumptions!$B$18*MIN(1,(Data_Clean!F202-1)/Assumptions!$B$23)</f>
        <v>5</v>
      </c>
      <c r="O202" s="16" t="n">
        <f aca="false">Assumptions!$B$19*(0.4*IF(Data_Clean!E202="",0,MIN(1,Data_Clean!E202/12/Assumptions!$B$24))+0.35*IF(Data_Clean!D202="Y",1,0)+0.25*(1-MIN(Data_Clean!T202,3)/3))/IF(Data_Clean!E202="",0.6,1)</f>
        <v>13.1</v>
      </c>
      <c r="P202" s="16" t="n">
        <f aca="false">SUM(K202:O202)/(Assumptions!$D$5-IF(K202="",Assumptions!$B$15,0))*100</f>
        <v>65.342512406158</v>
      </c>
      <c r="Q202" s="7" t="str">
        <f aca="false">IF(J202&gt;=Assumptions!$B$26,"High",IF(J202&gt;=Assumptions!$B$27,"Mid","Low"))</f>
        <v>Low</v>
      </c>
      <c r="R202" s="7" t="str">
        <f aca="false">IF(P202&gt;=Assumptions!$B$28,"High",IF(P202&gt;=Assumptions!$B$29,"Mid","Low"))</f>
        <v>Mid</v>
      </c>
      <c r="S202" s="7" t="str">
        <f aca="false">INDEX(Assumptions!$B$33:$B$41,MATCH(Q202&amp;"|"&amp;R202,Assumptions!$A$33:$A$41,0))</f>
        <v>Light Touch</v>
      </c>
      <c r="T202" s="7" t="n">
        <f aca="false">IF(ISNUMBER(Data_Clean!V202),J202*Data_Clean!V202,0)</f>
        <v>9.321979546</v>
      </c>
    </row>
    <row r="203" customFormat="false" ht="15" hidden="false" customHeight="false" outlineLevel="0" collapsed="false">
      <c r="A203" s="15" t="str">
        <f aca="false">Data_Clean!A203</f>
        <v>CX100199</v>
      </c>
      <c r="B203" s="14" t="n">
        <f aca="false">Data_Clean!G203*Assumptions!$B$5</f>
        <v>324.62175</v>
      </c>
      <c r="C203" s="14" t="n">
        <f aca="false">IF(Data_Clean!H203="",0,Data_Clean!H203)*Assumptions!$B$6</f>
        <v>0</v>
      </c>
      <c r="D203" s="14" t="n">
        <f aca="false">Data_Clean!I203*Assumptions!$B$7</f>
        <v>0</v>
      </c>
      <c r="E203" s="14" t="n">
        <f aca="false">Data_Clean!J203*Assumptions!$B$8</f>
        <v>0</v>
      </c>
      <c r="F203" s="14" t="n">
        <f aca="false">Data_Clean!K203*Assumptions!$B$9</f>
        <v>0</v>
      </c>
      <c r="G203" s="14" t="n">
        <f aca="false">Data_Clean!L203*Assumptions!$B$10</f>
        <v>0</v>
      </c>
      <c r="H203" s="14" t="n">
        <f aca="false">IF(OR(Data_Clean!M203="",Data_Clean!N203=""),0,Data_Clean!M203*Data_Clean!N203/100)*Assumptions!$B$13*Assumptions!$B$11</f>
        <v>0</v>
      </c>
      <c r="I203" s="14" t="n">
        <f aca="false">Data_Clean!O203*4*Assumptions!$B$12</f>
        <v>0</v>
      </c>
      <c r="J203" s="14" t="n">
        <f aca="false">SUM(B203:I203)</f>
        <v>324.62175</v>
      </c>
      <c r="K203" s="16" t="n">
        <f aca="false">IF(Data_Clean!P203="","",Assumptions!$B$15*0.5^(Data_Clean!P203/Assumptions!$B$20))</f>
        <v>27.9909897461042</v>
      </c>
      <c r="L203" s="16" t="n">
        <f aca="false">Assumptions!$B$16*MIN(1,LN(1+Data_Clean!Q203)/LN(1+Assumptions!$B$21))</f>
        <v>17.5349301826849</v>
      </c>
      <c r="M203" s="16" t="n">
        <f aca="false">Assumptions!$B$17*(0.6*MIN(1,Data_Clean!R203/Assumptions!$B$22)+0.4*IF(Data_Clean!S203="",0,Data_Clean!S203))</f>
        <v>11.544</v>
      </c>
      <c r="N203" s="16" t="n">
        <f aca="false">Assumptions!$B$18*MIN(1,(Data_Clean!F203-1)/Assumptions!$B$23)</f>
        <v>0</v>
      </c>
      <c r="O203" s="16" t="n">
        <f aca="false">Assumptions!$B$19*(0.4*IF(Data_Clean!E203="",0,MIN(1,Data_Clean!E203/12/Assumptions!$B$24))+0.35*IF(Data_Clean!D203="Y",1,0)+0.25*(1-MIN(Data_Clean!T203,3)/3))/IF(Data_Clean!E203="",0.6,1)</f>
        <v>11.95</v>
      </c>
      <c r="P203" s="16" t="n">
        <f aca="false">SUM(K203:O203)/(Assumptions!$D$5-IF(K203="",Assumptions!$B$15,0))*100</f>
        <v>69.0199199287892</v>
      </c>
      <c r="Q203" s="7" t="str">
        <f aca="false">IF(J203&gt;=Assumptions!$B$26,"High",IF(J203&gt;=Assumptions!$B$27,"Mid","Low"))</f>
        <v>Low</v>
      </c>
      <c r="R203" s="7" t="str">
        <f aca="false">IF(P203&gt;=Assumptions!$B$28,"High",IF(P203&gt;=Assumptions!$B$29,"Mid","Low"))</f>
        <v>Mid</v>
      </c>
      <c r="S203" s="7" t="str">
        <f aca="false">INDEX(Assumptions!$B$33:$B$41,MATCH(Q203&amp;"|"&amp;R203,Assumptions!$A$33:$A$41,0))</f>
        <v>Light Touch</v>
      </c>
      <c r="T203" s="7" t="n">
        <f aca="false">IF(ISNUMBER(Data_Clean!V203),J203*Data_Clean!V203,0)</f>
        <v>11.49160995</v>
      </c>
    </row>
    <row r="204" customFormat="false" ht="15" hidden="false" customHeight="false" outlineLevel="0" collapsed="false">
      <c r="A204" s="15" t="str">
        <f aca="false">Data_Clean!A204</f>
        <v>CX100200</v>
      </c>
      <c r="B204" s="14" t="n">
        <f aca="false">Data_Clean!G204*Assumptions!$B$5</f>
        <v>135.671</v>
      </c>
      <c r="C204" s="14" t="n">
        <f aca="false">IF(Data_Clean!H204="",0,Data_Clean!H204)*Assumptions!$B$6</f>
        <v>509.68512</v>
      </c>
      <c r="D204" s="14" t="n">
        <f aca="false">Data_Clean!I204*Assumptions!$B$7</f>
        <v>0</v>
      </c>
      <c r="E204" s="14" t="n">
        <f aca="false">Data_Clean!J204*Assumptions!$B$8</f>
        <v>980.788575</v>
      </c>
      <c r="F204" s="14" t="n">
        <f aca="false">Data_Clean!K204*Assumptions!$B$9</f>
        <v>0</v>
      </c>
      <c r="G204" s="14" t="n">
        <f aca="false">Data_Clean!L204*Assumptions!$B$10</f>
        <v>0</v>
      </c>
      <c r="H204" s="14" t="n">
        <f aca="false">IF(OR(Data_Clean!M204="",Data_Clean!N204=""),0,Data_Clean!M204*Data_Clean!N204/100)*Assumptions!$B$13*Assumptions!$B$11</f>
        <v>0</v>
      </c>
      <c r="I204" s="14" t="n">
        <f aca="false">Data_Clean!O204*4*Assumptions!$B$12</f>
        <v>0</v>
      </c>
      <c r="J204" s="14" t="n">
        <f aca="false">SUM(B204:I204)</f>
        <v>1626.144695</v>
      </c>
      <c r="K204" s="16" t="n">
        <f aca="false">IF(Data_Clean!P204="","",Assumptions!$B$15*0.5^(Data_Clean!P204/Assumptions!$B$20))</f>
        <v>27.9909897461042</v>
      </c>
      <c r="L204" s="16" t="n">
        <f aca="false">Assumptions!$B$16*MIN(1,LN(1+Data_Clean!Q204)/LN(1+Assumptions!$B$21))</f>
        <v>14.8269530442849</v>
      </c>
      <c r="M204" s="16" t="n">
        <f aca="false">Assumptions!$B$17*(0.6*MIN(1,Data_Clean!R204/Assumptions!$B$22)+0.4*IF(Data_Clean!S204="",0,Data_Clean!S204))</f>
        <v>8.364</v>
      </c>
      <c r="N204" s="16" t="n">
        <f aca="false">Assumptions!$B$18*MIN(1,(Data_Clean!F204-1)/Assumptions!$B$23)</f>
        <v>10</v>
      </c>
      <c r="O204" s="16" t="n">
        <f aca="false">Assumptions!$B$19*(0.4*IF(Data_Clean!E204="",0,MIN(1,Data_Clean!E204/12/Assumptions!$B$24))+0.35*IF(Data_Clean!D204="Y",1,0)+0.25*(1-MIN(Data_Clean!T204,3)/3))/IF(Data_Clean!E204="",0.6,1)</f>
        <v>15</v>
      </c>
      <c r="P204" s="16" t="n">
        <f aca="false">SUM(K204:O204)/(Assumptions!$D$5-IF(K204="",Assumptions!$B$15,0))*100</f>
        <v>76.1819427903891</v>
      </c>
      <c r="Q204" s="7" t="str">
        <f aca="false">IF(J204&gt;=Assumptions!$B$26,"High",IF(J204&gt;=Assumptions!$B$27,"Mid","Low"))</f>
        <v>High</v>
      </c>
      <c r="R204" s="7" t="str">
        <f aca="false">IF(P204&gt;=Assumptions!$B$28,"High",IF(P204&gt;=Assumptions!$B$29,"Mid","Low"))</f>
        <v>High</v>
      </c>
      <c r="S204" s="7" t="str">
        <f aca="false">INDEX(Assumptions!$B$33:$B$41,MATCH(Q204&amp;"|"&amp;R204,Assumptions!$A$33:$A$41,0))</f>
        <v>Premier Advocates</v>
      </c>
      <c r="T204" s="7" t="n">
        <f aca="false">IF(ISNUMBER(Data_Clean!V204),J204*Data_Clean!V204,0)</f>
        <v>45.0442080515</v>
      </c>
    </row>
    <row r="205" customFormat="false" ht="15" hidden="false" customHeight="false" outlineLevel="0" collapsed="false">
      <c r="A205" s="15" t="str">
        <f aca="false">Data_Clean!A205</f>
        <v>CX100201</v>
      </c>
      <c r="B205" s="14" t="n">
        <f aca="false">Data_Clean!G205*Assumptions!$B$5</f>
        <v>652.50425</v>
      </c>
      <c r="C205" s="14" t="n">
        <f aca="false">IF(Data_Clean!H205="",0,Data_Clean!H205)*Assumptions!$B$6</f>
        <v>3377.35656</v>
      </c>
      <c r="D205" s="14" t="n">
        <f aca="false">Data_Clean!I205*Assumptions!$B$7</f>
        <v>0</v>
      </c>
      <c r="E205" s="14" t="n">
        <f aca="false">Data_Clean!J205*Assumptions!$B$8</f>
        <v>0</v>
      </c>
      <c r="F205" s="14" t="n">
        <f aca="false">Data_Clean!K205*Assumptions!$B$9</f>
        <v>3551.9</v>
      </c>
      <c r="G205" s="14" t="n">
        <f aca="false">Data_Clean!L205*Assumptions!$B$10</f>
        <v>0</v>
      </c>
      <c r="H205" s="14" t="n">
        <f aca="false">IF(OR(Data_Clean!M205="",Data_Clean!N205=""),0,Data_Clean!M205*Data_Clean!N205/100)*Assumptions!$B$13*Assumptions!$B$11</f>
        <v>509.97</v>
      </c>
      <c r="I205" s="14" t="n">
        <f aca="false">Data_Clean!O205*4*Assumptions!$B$12</f>
        <v>28.02576</v>
      </c>
      <c r="J205" s="14" t="n">
        <f aca="false">SUM(B205:I205)</f>
        <v>8119.75657</v>
      </c>
      <c r="K205" s="16" t="n">
        <f aca="false">IF(Data_Clean!P205="","",Assumptions!$B$15*0.5^(Data_Clean!P205/Assumptions!$B$20))</f>
        <v>21.7090385616057</v>
      </c>
      <c r="L205" s="16" t="n">
        <f aca="false">Assumptions!$B$16*MIN(1,LN(1+Data_Clean!Q205)/LN(1+Assumptions!$B$21))</f>
        <v>14.8269530442849</v>
      </c>
      <c r="M205" s="16" t="n">
        <f aca="false">Assumptions!$B$17*(0.6*MIN(1,Data_Clean!R205/Assumptions!$B$22)+0.4*IF(Data_Clean!S205="",0,Data_Clean!S205))</f>
        <v>10.932</v>
      </c>
      <c r="N205" s="16" t="n">
        <f aca="false">Assumptions!$B$18*MIN(1,(Data_Clean!F205-1)/Assumptions!$B$23)</f>
        <v>20</v>
      </c>
      <c r="O205" s="16" t="n">
        <f aca="false">Assumptions!$B$19*(0.4*IF(Data_Clean!E205="",0,MIN(1,Data_Clean!E205/12/Assumptions!$B$24))+0.35*IF(Data_Clean!D205="Y",1,0)+0.25*(1-MIN(Data_Clean!T205,3)/3))/IF(Data_Clean!E205="",0.6,1)</f>
        <v>5.25</v>
      </c>
      <c r="P205" s="16" t="n">
        <f aca="false">SUM(K205:O205)/(Assumptions!$D$5-IF(K205="",Assumptions!$B$15,0))*100</f>
        <v>72.7179916058906</v>
      </c>
      <c r="Q205" s="7" t="str">
        <f aca="false">IF(J205&gt;=Assumptions!$B$26,"High",IF(J205&gt;=Assumptions!$B$27,"Mid","Low"))</f>
        <v>High</v>
      </c>
      <c r="R205" s="7" t="str">
        <f aca="false">IF(P205&gt;=Assumptions!$B$28,"High",IF(P205&gt;=Assumptions!$B$29,"Mid","Low"))</f>
        <v>High</v>
      </c>
      <c r="S205" s="7" t="str">
        <f aca="false">INDEX(Assumptions!$B$33:$B$41,MATCH(Q205&amp;"|"&amp;R205,Assumptions!$A$33:$A$41,0))</f>
        <v>Premier Advocates</v>
      </c>
      <c r="T205" s="7" t="n">
        <f aca="false">IF(ISNUMBER(Data_Clean!V205),J205*Data_Clean!V205,0)</f>
        <v>401.115974558</v>
      </c>
    </row>
    <row r="206" customFormat="false" ht="15" hidden="false" customHeight="false" outlineLevel="0" collapsed="false">
      <c r="A206" s="15" t="str">
        <f aca="false">Data_Clean!A206</f>
        <v>CX100202</v>
      </c>
      <c r="B206" s="14" t="n">
        <f aca="false">Data_Clean!G206*Assumptions!$B$5</f>
        <v>200.976</v>
      </c>
      <c r="C206" s="14" t="n">
        <f aca="false">IF(Data_Clean!H206="",0,Data_Clean!H206)*Assumptions!$B$6</f>
        <v>270.71784</v>
      </c>
      <c r="D206" s="14" t="n">
        <f aca="false">Data_Clean!I206*Assumptions!$B$7</f>
        <v>504.8</v>
      </c>
      <c r="E206" s="14" t="n">
        <f aca="false">Data_Clean!J206*Assumptions!$B$8</f>
        <v>0</v>
      </c>
      <c r="F206" s="14" t="n">
        <f aca="false">Data_Clean!K206*Assumptions!$B$9</f>
        <v>2438.7</v>
      </c>
      <c r="G206" s="14" t="n">
        <f aca="false">Data_Clean!L206*Assumptions!$B$10</f>
        <v>0</v>
      </c>
      <c r="H206" s="14" t="n">
        <f aca="false">IF(OR(Data_Clean!M206="",Data_Clean!N206=""),0,Data_Clean!M206*Data_Clean!N206/100)*Assumptions!$B$13*Assumptions!$B$11</f>
        <v>176.7</v>
      </c>
      <c r="I206" s="14" t="n">
        <f aca="false">Data_Clean!O206*4*Assumptions!$B$12</f>
        <v>55.0488</v>
      </c>
      <c r="J206" s="14" t="n">
        <f aca="false">SUM(B206:I206)</f>
        <v>3646.94264</v>
      </c>
      <c r="K206" s="16" t="n">
        <f aca="false">IF(Data_Clean!P206="","",Assumptions!$B$15*0.5^(Data_Clean!P206/Assumptions!$B$20))</f>
        <v>27.3516746567465</v>
      </c>
      <c r="L206" s="16" t="n">
        <f aca="false">Assumptions!$B$16*MIN(1,LN(1+Data_Clean!Q206)/LN(1+Assumptions!$B$21))</f>
        <v>17.0046519135391</v>
      </c>
      <c r="M206" s="16" t="n">
        <f aca="false">Assumptions!$B$17*(0.6*MIN(1,Data_Clean!R206/Assumptions!$B$22)+0.4*IF(Data_Clean!S206="",0,Data_Clean!S206))</f>
        <v>4.59</v>
      </c>
      <c r="N206" s="16" t="n">
        <f aca="false">Assumptions!$B$18*MIN(1,(Data_Clean!F206-1)/Assumptions!$B$23)</f>
        <v>20</v>
      </c>
      <c r="O206" s="16" t="n">
        <f aca="false">Assumptions!$B$19*(0.4*IF(Data_Clean!E206="",0,MIN(1,Data_Clean!E206/12/Assumptions!$B$24))+0.35*IF(Data_Clean!D206="Y",1,0)+0.25*(1-MIN(Data_Clean!T206,3)/3))/IF(Data_Clean!E206="",0.6,1)</f>
        <v>12.9166666666667</v>
      </c>
      <c r="P206" s="16" t="n">
        <f aca="false">SUM(K206:O206)/(Assumptions!$D$5-IF(K206="",Assumptions!$B$15,0))*100</f>
        <v>81.8629932369523</v>
      </c>
      <c r="Q206" s="7" t="str">
        <f aca="false">IF(J206&gt;=Assumptions!$B$26,"High",IF(J206&gt;=Assumptions!$B$27,"Mid","Low"))</f>
        <v>High</v>
      </c>
      <c r="R206" s="7" t="str">
        <f aca="false">IF(P206&gt;=Assumptions!$B$28,"High",IF(P206&gt;=Assumptions!$B$29,"Mid","Low"))</f>
        <v>High</v>
      </c>
      <c r="S206" s="7" t="str">
        <f aca="false">INDEX(Assumptions!$B$33:$B$41,MATCH(Q206&amp;"|"&amp;R206,Assumptions!$A$33:$A$41,0))</f>
        <v>Premier Advocates</v>
      </c>
      <c r="T206" s="7" t="n">
        <f aca="false">IF(ISNUMBER(Data_Clean!V206),J206*Data_Clean!V206,0)</f>
        <v>64.915578992</v>
      </c>
    </row>
    <row r="207" customFormat="false" ht="15" hidden="false" customHeight="false" outlineLevel="0" collapsed="false">
      <c r="A207" s="15" t="str">
        <f aca="false">Data_Clean!A207</f>
        <v>CX100203</v>
      </c>
      <c r="B207" s="14" t="n">
        <f aca="false">Data_Clean!G207*Assumptions!$B$5</f>
        <v>70.83025</v>
      </c>
      <c r="C207" s="14" t="n">
        <f aca="false">IF(Data_Clean!H207="",0,Data_Clean!H207)*Assumptions!$B$6</f>
        <v>84.06672</v>
      </c>
      <c r="D207" s="14" t="n">
        <f aca="false">Data_Clean!I207*Assumptions!$B$7</f>
        <v>283.2</v>
      </c>
      <c r="E207" s="14" t="n">
        <f aca="false">Data_Clean!J207*Assumptions!$B$8</f>
        <v>0</v>
      </c>
      <c r="F207" s="14" t="n">
        <f aca="false">Data_Clean!K207*Assumptions!$B$9</f>
        <v>0</v>
      </c>
      <c r="G207" s="14" t="n">
        <f aca="false">Data_Clean!L207*Assumptions!$B$10</f>
        <v>0</v>
      </c>
      <c r="H207" s="14" t="n">
        <f aca="false">IF(OR(Data_Clean!M207="",Data_Clean!N207=""),0,Data_Clean!M207*Data_Clean!N207/100)*Assumptions!$B$13*Assumptions!$B$11</f>
        <v>0</v>
      </c>
      <c r="I207" s="14" t="n">
        <f aca="false">Data_Clean!O207*4*Assumptions!$B$12</f>
        <v>0</v>
      </c>
      <c r="J207" s="14" t="n">
        <f aca="false">SUM(B207:I207)</f>
        <v>438.09697</v>
      </c>
      <c r="K207" s="16" t="n">
        <f aca="false">IF(Data_Clean!P207="","",Assumptions!$B$15*0.5^(Data_Clean!P207/Assumptions!$B$20))</f>
        <v>23.811015779523</v>
      </c>
      <c r="L207" s="16" t="n">
        <f aca="false">Assumptions!$B$16*MIN(1,LN(1+Data_Clean!Q207)/LN(1+Assumptions!$B$21))</f>
        <v>12.2792642888455</v>
      </c>
      <c r="M207" s="16" t="n">
        <f aca="false">Assumptions!$B$17*(0.6*MIN(1,Data_Clean!R207/Assumptions!$B$22)+0.4*IF(Data_Clean!S207="",0,Data_Clean!S207))</f>
        <v>9.6</v>
      </c>
      <c r="N207" s="16" t="n">
        <f aca="false">Assumptions!$B$18*MIN(1,(Data_Clean!F207-1)/Assumptions!$B$23)</f>
        <v>10</v>
      </c>
      <c r="O207" s="16" t="n">
        <f aca="false">Assumptions!$B$19*(0.4*IF(Data_Clean!E207="",0,MIN(1,Data_Clean!E207/12/Assumptions!$B$24))+0.35*IF(Data_Clean!D207="Y",1,0)+0.25*(1-MIN(Data_Clean!T207,3)/3))/IF(Data_Clean!E207="",0.6,1)</f>
        <v>5.6</v>
      </c>
      <c r="P207" s="16" t="n">
        <f aca="false">SUM(K207:O207)/(Assumptions!$D$5-IF(K207="",Assumptions!$B$15,0))*100</f>
        <v>61.2902800683685</v>
      </c>
      <c r="Q207" s="7" t="str">
        <f aca="false">IF(J207&gt;=Assumptions!$B$26,"High",IF(J207&gt;=Assumptions!$B$27,"Mid","Low"))</f>
        <v>Mid</v>
      </c>
      <c r="R207" s="7" t="str">
        <f aca="false">IF(P207&gt;=Assumptions!$B$28,"High",IF(P207&gt;=Assumptions!$B$29,"Mid","Low"))</f>
        <v>Mid</v>
      </c>
      <c r="S207" s="7" t="str">
        <f aca="false">INDEX(Assumptions!$B$33:$B$41,MATCH(Q207&amp;"|"&amp;R207,Assumptions!$A$33:$A$41,0))</f>
        <v>Established Core</v>
      </c>
      <c r="T207" s="7" t="n">
        <f aca="false">IF(ISNUMBER(Data_Clean!V207),J207*Data_Clean!V207,0)</f>
        <v>42.320167302</v>
      </c>
    </row>
    <row r="208" customFormat="false" ht="15" hidden="false" customHeight="false" outlineLevel="0" collapsed="false">
      <c r="A208" s="15" t="str">
        <f aca="false">Data_Clean!A208</f>
        <v>CX100204</v>
      </c>
      <c r="B208" s="14" t="n">
        <f aca="false">Data_Clean!G208*Assumptions!$B$5</f>
        <v>267.85175</v>
      </c>
      <c r="C208" s="14" t="n">
        <f aca="false">IF(Data_Clean!H208="",0,Data_Clean!H208)*Assumptions!$B$6</f>
        <v>1459.6206</v>
      </c>
      <c r="D208" s="14" t="n">
        <f aca="false">Data_Clean!I208*Assumptions!$B$7</f>
        <v>0</v>
      </c>
      <c r="E208" s="14" t="n">
        <f aca="false">Data_Clean!J208*Assumptions!$B$8</f>
        <v>0</v>
      </c>
      <c r="F208" s="14" t="n">
        <f aca="false">Data_Clean!K208*Assumptions!$B$9</f>
        <v>0</v>
      </c>
      <c r="G208" s="14" t="n">
        <f aca="false">Data_Clean!L208*Assumptions!$B$10</f>
        <v>0</v>
      </c>
      <c r="H208" s="14" t="n">
        <f aca="false">IF(OR(Data_Clean!M208="",Data_Clean!N208=""),0,Data_Clean!M208*Data_Clean!N208/100)*Assumptions!$B$13*Assumptions!$B$11</f>
        <v>682.08</v>
      </c>
      <c r="I208" s="14" t="n">
        <f aca="false">Data_Clean!O208*4*Assumptions!$B$12</f>
        <v>97.70736</v>
      </c>
      <c r="J208" s="14" t="n">
        <f aca="false">SUM(B208:I208)</f>
        <v>2507.25971</v>
      </c>
      <c r="K208" s="16" t="n">
        <f aca="false">IF(Data_Clean!P208="","",Assumptions!$B$15*0.5^(Data_Clean!P208/Assumptions!$B$20))</f>
        <v>27.3516746567465</v>
      </c>
      <c r="L208" s="16" t="n">
        <f aca="false">Assumptions!$B$16*MIN(1,LN(1+Data_Clean!Q208)/LN(1+Assumptions!$B$21))</f>
        <v>15.9666747748371</v>
      </c>
      <c r="M208" s="16" t="n">
        <f aca="false">Assumptions!$B$17*(0.6*MIN(1,Data_Clean!R208/Assumptions!$B$22)+0.4*IF(Data_Clean!S208="",0,Data_Clean!S208))</f>
        <v>13.734</v>
      </c>
      <c r="N208" s="16" t="n">
        <f aca="false">Assumptions!$B$18*MIN(1,(Data_Clean!F208-1)/Assumptions!$B$23)</f>
        <v>10</v>
      </c>
      <c r="O208" s="16" t="n">
        <f aca="false">Assumptions!$B$19*(0.4*IF(Data_Clean!E208="",0,MIN(1,Data_Clean!E208/12/Assumptions!$B$24))+0.35*IF(Data_Clean!D208="Y",1,0)+0.25*(1-MIN(Data_Clean!T208,3)/3))/IF(Data_Clean!E208="",0.6,1)</f>
        <v>6.85</v>
      </c>
      <c r="P208" s="16" t="n">
        <f aca="false">SUM(K208:O208)/(Assumptions!$D$5-IF(K208="",Assumptions!$B$15,0))*100</f>
        <v>73.9023494315836</v>
      </c>
      <c r="Q208" s="7" t="str">
        <f aca="false">IF(J208&gt;=Assumptions!$B$26,"High",IF(J208&gt;=Assumptions!$B$27,"Mid","Low"))</f>
        <v>High</v>
      </c>
      <c r="R208" s="7" t="str">
        <f aca="false">IF(P208&gt;=Assumptions!$B$28,"High",IF(P208&gt;=Assumptions!$B$29,"Mid","Low"))</f>
        <v>High</v>
      </c>
      <c r="S208" s="7" t="str">
        <f aca="false">INDEX(Assumptions!$B$33:$B$41,MATCH(Q208&amp;"|"&amp;R208,Assumptions!$A$33:$A$41,0))</f>
        <v>Premier Advocates</v>
      </c>
      <c r="T208" s="7" t="n">
        <f aca="false">IF(ISNUMBER(Data_Clean!V208),J208*Data_Clean!V208,0)</f>
        <v>373.58169679</v>
      </c>
    </row>
    <row r="209" customFormat="false" ht="15" hidden="false" customHeight="false" outlineLevel="0" collapsed="false">
      <c r="A209" s="15" t="str">
        <f aca="false">Data_Clean!A209</f>
        <v>CX100205</v>
      </c>
      <c r="B209" s="14" t="n">
        <f aca="false">Data_Clean!G209*Assumptions!$B$5</f>
        <v>476.793</v>
      </c>
      <c r="C209" s="14" t="n">
        <f aca="false">IF(Data_Clean!H209="",0,Data_Clean!H209)*Assumptions!$B$6</f>
        <v>1828.75884</v>
      </c>
      <c r="D209" s="14" t="n">
        <f aca="false">Data_Clean!I209*Assumptions!$B$7</f>
        <v>0</v>
      </c>
      <c r="E209" s="14" t="n">
        <f aca="false">Data_Clean!J209*Assumptions!$B$8</f>
        <v>9048.7284</v>
      </c>
      <c r="F209" s="14" t="n">
        <f aca="false">Data_Clean!K209*Assumptions!$B$9</f>
        <v>8052</v>
      </c>
      <c r="G209" s="14" t="n">
        <f aca="false">Data_Clean!L209*Assumptions!$B$10</f>
        <v>0</v>
      </c>
      <c r="H209" s="14" t="n">
        <f aca="false">IF(OR(Data_Clean!M209="",Data_Clean!N209=""),0,Data_Clean!M209*Data_Clean!N209/100)*Assumptions!$B$13*Assumptions!$B$11</f>
        <v>956.25</v>
      </c>
      <c r="I209" s="14" t="n">
        <f aca="false">Data_Clean!O209*4*Assumptions!$B$12</f>
        <v>131.20032</v>
      </c>
      <c r="J209" s="14" t="n">
        <f aca="false">SUM(B209:I209)</f>
        <v>20493.73056</v>
      </c>
      <c r="K209" s="16" t="n">
        <f aca="false">IF(Data_Clean!P209="","",Assumptions!$B$15*0.5^(Data_Clean!P209/Assumptions!$B$20))</f>
        <v>24.9371368842836</v>
      </c>
      <c r="L209" s="16" t="n">
        <f aca="false">Assumptions!$B$16*MIN(1,LN(1+Data_Clean!Q209)/LN(1+Assumptions!$B$21))</f>
        <v>17.9493455866456</v>
      </c>
      <c r="M209" s="16" t="n">
        <f aca="false">Assumptions!$B$17*(0.6*MIN(1,Data_Clean!R209/Assumptions!$B$22)+0.4*IF(Data_Clean!S209="",0,Data_Clean!S209))</f>
        <v>1.902</v>
      </c>
      <c r="N209" s="16" t="n">
        <f aca="false">Assumptions!$B$18*MIN(1,(Data_Clean!F209-1)/Assumptions!$B$23)</f>
        <v>20</v>
      </c>
      <c r="O209" s="16" t="n">
        <f aca="false">Assumptions!$B$19*(0.4*IF(Data_Clean!E209="",0,MIN(1,Data_Clean!E209/12/Assumptions!$B$24))+0.35*IF(Data_Clean!D209="Y",1,0)+0.25*(1-MIN(Data_Clean!T209,3)/3))/IF(Data_Clean!E209="",0.6,1)</f>
        <v>15</v>
      </c>
      <c r="P209" s="16" t="n">
        <f aca="false">SUM(K209:O209)/(Assumptions!$D$5-IF(K209="",Assumptions!$B$15,0))*100</f>
        <v>79.7884824709292</v>
      </c>
      <c r="Q209" s="7" t="str">
        <f aca="false">IF(J209&gt;=Assumptions!$B$26,"High",IF(J209&gt;=Assumptions!$B$27,"Mid","Low"))</f>
        <v>High</v>
      </c>
      <c r="R209" s="7" t="str">
        <f aca="false">IF(P209&gt;=Assumptions!$B$28,"High",IF(P209&gt;=Assumptions!$B$29,"Mid","Low"))</f>
        <v>High</v>
      </c>
      <c r="S209" s="7" t="str">
        <f aca="false">INDEX(Assumptions!$B$33:$B$41,MATCH(Q209&amp;"|"&amp;R209,Assumptions!$A$33:$A$41,0))</f>
        <v>Premier Advocates</v>
      </c>
      <c r="T209" s="7" t="n">
        <f aca="false">IF(ISNUMBER(Data_Clean!V209),J209*Data_Clean!V209,0)</f>
        <v>381.183388416</v>
      </c>
    </row>
    <row r="210" customFormat="false" ht="15" hidden="false" customHeight="false" outlineLevel="0" collapsed="false">
      <c r="A210" s="15" t="str">
        <f aca="false">Data_Clean!A210</f>
        <v>CX100206</v>
      </c>
      <c r="B210" s="14" t="n">
        <f aca="false">Data_Clean!G210*Assumptions!$B$5</f>
        <v>36.94275</v>
      </c>
      <c r="C210" s="14" t="n">
        <f aca="false">IF(Data_Clean!H210="",0,Data_Clean!H210)*Assumptions!$B$6</f>
        <v>488.12172</v>
      </c>
      <c r="D210" s="14" t="n">
        <f aca="false">Data_Clean!I210*Assumptions!$B$7</f>
        <v>0</v>
      </c>
      <c r="E210" s="14" t="n">
        <f aca="false">Data_Clean!J210*Assumptions!$B$8</f>
        <v>0</v>
      </c>
      <c r="F210" s="14" t="n">
        <f aca="false">Data_Clean!K210*Assumptions!$B$9</f>
        <v>0</v>
      </c>
      <c r="G210" s="14" t="n">
        <f aca="false">Data_Clean!L210*Assumptions!$B$10</f>
        <v>491.85</v>
      </c>
      <c r="H210" s="14" t="n">
        <f aca="false">IF(OR(Data_Clean!M210="",Data_Clean!N210=""),0,Data_Clean!M210*Data_Clean!N210/100)*Assumptions!$B$13*Assumptions!$B$11</f>
        <v>138.414</v>
      </c>
      <c r="I210" s="14" t="n">
        <f aca="false">Data_Clean!O210*4*Assumptions!$B$12</f>
        <v>25.68768</v>
      </c>
      <c r="J210" s="14" t="n">
        <f aca="false">SUM(B210:I210)</f>
        <v>1181.01615</v>
      </c>
      <c r="K210" s="16" t="n">
        <f aca="false">IF(Data_Clean!P210="","",Assumptions!$B$15*0.5^(Data_Clean!P210/Assumptions!$B$20))</f>
        <v>26.1165168988837</v>
      </c>
      <c r="L210" s="16" t="n">
        <f aca="false">Assumptions!$B$16*MIN(1,LN(1+Data_Clean!Q210)/LN(1+Assumptions!$B$21))</f>
        <v>14.7060656260474</v>
      </c>
      <c r="M210" s="16" t="n">
        <f aca="false">Assumptions!$B$17*(0.6*MIN(1,Data_Clean!R210/Assumptions!$B$22)+0.4*IF(Data_Clean!S210="",0,Data_Clean!S210))</f>
        <v>1.632</v>
      </c>
      <c r="N210" s="16" t="n">
        <f aca="false">Assumptions!$B$18*MIN(1,(Data_Clean!F210-1)/Assumptions!$B$23)</f>
        <v>15</v>
      </c>
      <c r="O210" s="16" t="n">
        <f aca="false">Assumptions!$B$19*(0.4*IF(Data_Clean!E210="",0,MIN(1,Data_Clean!E210/12/Assumptions!$B$24))+0.35*IF(Data_Clean!D210="Y",1,0)+0.25*(1-MIN(Data_Clean!T210,3)/3))/IF(Data_Clean!E210="",0.6,1)</f>
        <v>15</v>
      </c>
      <c r="P210" s="16" t="n">
        <f aca="false">SUM(K210:O210)/(Assumptions!$D$5-IF(K210="",Assumptions!$B$15,0))*100</f>
        <v>72.4545825249311</v>
      </c>
      <c r="Q210" s="7" t="str">
        <f aca="false">IF(J210&gt;=Assumptions!$B$26,"High",IF(J210&gt;=Assumptions!$B$27,"Mid","Low"))</f>
        <v>Mid</v>
      </c>
      <c r="R210" s="7" t="str">
        <f aca="false">IF(P210&gt;=Assumptions!$B$28,"High",IF(P210&gt;=Assumptions!$B$29,"Mid","Low"))</f>
        <v>High</v>
      </c>
      <c r="S210" s="7" t="str">
        <f aca="false">INDEX(Assumptions!$B$33:$B$41,MATCH(Q210&amp;"|"&amp;R210,Assumptions!$A$33:$A$41,0))</f>
        <v>Engaged Builders</v>
      </c>
      <c r="T210" s="7" t="n">
        <f aca="false">IF(ISNUMBER(Data_Clean!V210),J210*Data_Clean!V210,0)</f>
        <v>32.83224897</v>
      </c>
    </row>
    <row r="211" customFormat="false" ht="15" hidden="false" customHeight="false" outlineLevel="0" collapsed="false">
      <c r="A211" s="15" t="str">
        <f aca="false">Data_Clean!A211</f>
        <v>CX100207</v>
      </c>
      <c r="B211" s="14" t="n">
        <f aca="false">Data_Clean!G211*Assumptions!$B$5</f>
        <v>51.25725</v>
      </c>
      <c r="C211" s="14" t="n">
        <f aca="false">IF(Data_Clean!H211="",0,Data_Clean!H211)*Assumptions!$B$6</f>
        <v>0</v>
      </c>
      <c r="D211" s="14" t="n">
        <f aca="false">Data_Clean!I211*Assumptions!$B$7</f>
        <v>0</v>
      </c>
      <c r="E211" s="14" t="n">
        <f aca="false">Data_Clean!J211*Assumptions!$B$8</f>
        <v>0</v>
      </c>
      <c r="F211" s="14" t="n">
        <f aca="false">Data_Clean!K211*Assumptions!$B$9</f>
        <v>0</v>
      </c>
      <c r="G211" s="14" t="n">
        <f aca="false">Data_Clean!L211*Assumptions!$B$10</f>
        <v>0</v>
      </c>
      <c r="H211" s="14" t="n">
        <f aca="false">IF(OR(Data_Clean!M211="",Data_Clean!N211=""),0,Data_Clean!M211*Data_Clean!N211/100)*Assumptions!$B$13*Assumptions!$B$11</f>
        <v>205.668</v>
      </c>
      <c r="I211" s="14" t="n">
        <f aca="false">Data_Clean!O211*4*Assumptions!$B$12</f>
        <v>16.56</v>
      </c>
      <c r="J211" s="14" t="n">
        <f aca="false">SUM(B211:I211)</f>
        <v>273.48525</v>
      </c>
      <c r="K211" s="16" t="n">
        <f aca="false">IF(Data_Clean!P211="","",Assumptions!$B$15*0.5^(Data_Clean!P211/Assumptions!$B$20))</f>
        <v>16.4523746954194</v>
      </c>
      <c r="L211" s="16" t="n">
        <f aca="false">Assumptions!$B$16*MIN(1,LN(1+Data_Clean!Q211)/LN(1+Assumptions!$B$21))</f>
        <v>10</v>
      </c>
      <c r="M211" s="16" t="n">
        <f aca="false">Assumptions!$B$17*(0.6*MIN(1,Data_Clean!R211/Assumptions!$B$22)+0.4*IF(Data_Clean!S211="",0,Data_Clean!S211))</f>
        <v>6.978</v>
      </c>
      <c r="N211" s="16" t="n">
        <f aca="false">Assumptions!$B$18*MIN(1,(Data_Clean!F211-1)/Assumptions!$B$23)</f>
        <v>5</v>
      </c>
      <c r="O211" s="16" t="n">
        <f aca="false">Assumptions!$B$19*(0.4*IF(Data_Clean!E211="",0,MIN(1,Data_Clean!E211/12/Assumptions!$B$24))+0.35*IF(Data_Clean!D211="Y",1,0)+0.25*(1-MIN(Data_Clean!T211,3)/3))/IF(Data_Clean!E211="",0.6,1)</f>
        <v>9.75</v>
      </c>
      <c r="P211" s="16" t="n">
        <f aca="false">SUM(K211:O211)/(Assumptions!$D$5-IF(K211="",Assumptions!$B$15,0))*100</f>
        <v>48.1803746954194</v>
      </c>
      <c r="Q211" s="7" t="str">
        <f aca="false">IF(J211&gt;=Assumptions!$B$26,"High",IF(J211&gt;=Assumptions!$B$27,"Mid","Low"))</f>
        <v>Low</v>
      </c>
      <c r="R211" s="7" t="str">
        <f aca="false">IF(P211&gt;=Assumptions!$B$28,"High",IF(P211&gt;=Assumptions!$B$29,"Mid","Low"))</f>
        <v>Low</v>
      </c>
      <c r="S211" s="7" t="str">
        <f aca="false">INDEX(Assumptions!$B$33:$B$41,MATCH(Q211&amp;"|"&amp;R211,Assumptions!$A$33:$A$41,0))</f>
        <v>Dormant &amp; Low Value</v>
      </c>
      <c r="T211" s="7" t="n">
        <f aca="false">IF(ISNUMBER(Data_Clean!V211),J211*Data_Clean!V211,0)</f>
        <v>24.44958135</v>
      </c>
    </row>
    <row r="212" customFormat="false" ht="15" hidden="false" customHeight="false" outlineLevel="0" collapsed="false">
      <c r="A212" s="15" t="str">
        <f aca="false">Data_Clean!A212</f>
        <v>CX100208</v>
      </c>
      <c r="B212" s="14" t="n">
        <f aca="false">Data_Clean!G212*Assumptions!$B$5</f>
        <v>206.324</v>
      </c>
      <c r="C212" s="14" t="n">
        <f aca="false">IF(Data_Clean!H212="",0,Data_Clean!H212)*Assumptions!$B$6</f>
        <v>411.65652</v>
      </c>
      <c r="D212" s="14" t="n">
        <f aca="false">Data_Clean!I212*Assumptions!$B$7</f>
        <v>0</v>
      </c>
      <c r="E212" s="14" t="n">
        <f aca="false">Data_Clean!J212*Assumptions!$B$8</f>
        <v>0</v>
      </c>
      <c r="F212" s="14" t="n">
        <f aca="false">Data_Clean!K212*Assumptions!$B$9</f>
        <v>0</v>
      </c>
      <c r="G212" s="14" t="n">
        <f aca="false">Data_Clean!L212*Assumptions!$B$10</f>
        <v>1000.8</v>
      </c>
      <c r="H212" s="14" t="n">
        <f aca="false">IF(OR(Data_Clean!M212="",Data_Clean!N212=""),0,Data_Clean!M212*Data_Clean!N212/100)*Assumptions!$B$13*Assumptions!$B$11</f>
        <v>0</v>
      </c>
      <c r="I212" s="14" t="n">
        <f aca="false">Data_Clean!O212*4*Assumptions!$B$12</f>
        <v>0</v>
      </c>
      <c r="J212" s="14" t="n">
        <f aca="false">SUM(B212:I212)</f>
        <v>1618.78052</v>
      </c>
      <c r="K212" s="16" t="n">
        <f aca="false">IF(Data_Clean!P212="","",Assumptions!$B$15*0.5^(Data_Clean!P212/Assumptions!$B$20))</f>
        <v>28.6452481173125</v>
      </c>
      <c r="L212" s="16" t="n">
        <f aca="false">Assumptions!$B$16*MIN(1,LN(1+Data_Clean!Q212)/LN(1+Assumptions!$B$21))</f>
        <v>17.4722173630921</v>
      </c>
      <c r="M212" s="16" t="n">
        <f aca="false">Assumptions!$B$17*(0.6*MIN(1,Data_Clean!R212/Assumptions!$B$22)+0.4*IF(Data_Clean!S212="",0,Data_Clean!S212))</f>
        <v>9.21</v>
      </c>
      <c r="N212" s="16" t="n">
        <f aca="false">Assumptions!$B$18*MIN(1,(Data_Clean!F212-1)/Assumptions!$B$23)</f>
        <v>10</v>
      </c>
      <c r="O212" s="16" t="n">
        <f aca="false">Assumptions!$B$19*(0.4*IF(Data_Clean!E212="",0,MIN(1,Data_Clean!E212/12/Assumptions!$B$24))+0.35*IF(Data_Clean!D212="Y",1,0)+0.25*(1-MIN(Data_Clean!T212,3)/3))/IF(Data_Clean!E212="",0.6,1)</f>
        <v>15</v>
      </c>
      <c r="P212" s="16" t="n">
        <f aca="false">SUM(K212:O212)/(Assumptions!$D$5-IF(K212="",Assumptions!$B$15,0))*100</f>
        <v>80.3274654804046</v>
      </c>
      <c r="Q212" s="7" t="str">
        <f aca="false">IF(J212&gt;=Assumptions!$B$26,"High",IF(J212&gt;=Assumptions!$B$27,"Mid","Low"))</f>
        <v>High</v>
      </c>
      <c r="R212" s="7" t="str">
        <f aca="false">IF(P212&gt;=Assumptions!$B$28,"High",IF(P212&gt;=Assumptions!$B$29,"Mid","Low"))</f>
        <v>High</v>
      </c>
      <c r="S212" s="7" t="str">
        <f aca="false">INDEX(Assumptions!$B$33:$B$41,MATCH(Q212&amp;"|"&amp;R212,Assumptions!$A$33:$A$41,0))</f>
        <v>Premier Advocates</v>
      </c>
      <c r="T212" s="7" t="n">
        <f aca="false">IF(ISNUMBER(Data_Clean!V212),J212*Data_Clean!V212,0)</f>
        <v>32.861244556</v>
      </c>
    </row>
    <row r="213" customFormat="false" ht="15" hidden="false" customHeight="false" outlineLevel="0" collapsed="false">
      <c r="A213" s="15" t="str">
        <f aca="false">Data_Clean!A213</f>
        <v>CX100209</v>
      </c>
      <c r="B213" s="14" t="n">
        <f aca="false">Data_Clean!G213*Assumptions!$B$5</f>
        <v>58.5565</v>
      </c>
      <c r="C213" s="14" t="n">
        <f aca="false">IF(Data_Clean!H213="",0,Data_Clean!H213)*Assumptions!$B$6</f>
        <v>93.73812</v>
      </c>
      <c r="D213" s="14" t="n">
        <f aca="false">Data_Clean!I213*Assumptions!$B$7</f>
        <v>0</v>
      </c>
      <c r="E213" s="14" t="n">
        <f aca="false">Data_Clean!J213*Assumptions!$B$8</f>
        <v>0</v>
      </c>
      <c r="F213" s="14" t="n">
        <f aca="false">Data_Clean!K213*Assumptions!$B$9</f>
        <v>0</v>
      </c>
      <c r="G213" s="14" t="n">
        <f aca="false">Data_Clean!L213*Assumptions!$B$10</f>
        <v>0</v>
      </c>
      <c r="H213" s="14" t="n">
        <f aca="false">IF(OR(Data_Clean!M213="",Data_Clean!N213=""),0,Data_Clean!M213*Data_Clean!N213/100)*Assumptions!$B$13*Assumptions!$B$11</f>
        <v>80.7</v>
      </c>
      <c r="I213" s="14" t="n">
        <f aca="false">Data_Clean!O213*4*Assumptions!$B$12</f>
        <v>6.71856</v>
      </c>
      <c r="J213" s="14" t="n">
        <f aca="false">SUM(B213:I213)</f>
        <v>239.71318</v>
      </c>
      <c r="K213" s="16" t="n">
        <f aca="false">IF(Data_Clean!P213="","",Assumptions!$B$15*0.5^(Data_Clean!P213/Assumptions!$B$20))</f>
        <v>20.7286931995166</v>
      </c>
      <c r="L213" s="16" t="n">
        <f aca="false">Assumptions!$B$16*MIN(1,LN(1+Data_Clean!Q213)/LN(1+Assumptions!$B$21))</f>
        <v>9.60252567789128</v>
      </c>
      <c r="M213" s="16" t="n">
        <f aca="false">Assumptions!$B$17*(0.6*MIN(1,Data_Clean!R213/Assumptions!$B$22)+0.4*IF(Data_Clean!S213="",0,Data_Clean!S213))</f>
        <v>13.722</v>
      </c>
      <c r="N213" s="16" t="n">
        <f aca="false">Assumptions!$B$18*MIN(1,(Data_Clean!F213-1)/Assumptions!$B$23)</f>
        <v>10</v>
      </c>
      <c r="O213" s="16" t="n">
        <f aca="false">Assumptions!$B$19*(0.4*IF(Data_Clean!E213="",0,MIN(1,Data_Clean!E213/12/Assumptions!$B$24))+0.35*IF(Data_Clean!D213="Y",1,0)+0.25*(1-MIN(Data_Clean!T213,3)/3))/IF(Data_Clean!E213="",0.6,1)</f>
        <v>9.75</v>
      </c>
      <c r="P213" s="16" t="n">
        <f aca="false">SUM(K213:O213)/(Assumptions!$D$5-IF(K213="",Assumptions!$B$15,0))*100</f>
        <v>63.8032188774079</v>
      </c>
      <c r="Q213" s="7" t="str">
        <f aca="false">IF(J213&gt;=Assumptions!$B$26,"High",IF(J213&gt;=Assumptions!$B$27,"Mid","Low"))</f>
        <v>Low</v>
      </c>
      <c r="R213" s="7" t="str">
        <f aca="false">IF(P213&gt;=Assumptions!$B$28,"High",IF(P213&gt;=Assumptions!$B$29,"Mid","Low"))</f>
        <v>Mid</v>
      </c>
      <c r="S213" s="7" t="str">
        <f aca="false">INDEX(Assumptions!$B$33:$B$41,MATCH(Q213&amp;"|"&amp;R213,Assumptions!$A$33:$A$41,0))</f>
        <v>Light Touch</v>
      </c>
      <c r="T213" s="7" t="n">
        <f aca="false">IF(ISNUMBER(Data_Clean!V213),J213*Data_Clean!V213,0)</f>
        <v>13.78350785</v>
      </c>
    </row>
    <row r="214" customFormat="false" ht="15" hidden="false" customHeight="false" outlineLevel="0" collapsed="false">
      <c r="A214" s="15" t="str">
        <f aca="false">Data_Clean!A214</f>
        <v>CX100210</v>
      </c>
      <c r="B214" s="14" t="n">
        <f aca="false">Data_Clean!G214*Assumptions!$B$5</f>
        <v>113.6905</v>
      </c>
      <c r="C214" s="14" t="n">
        <f aca="false">IF(Data_Clean!H214="",0,Data_Clean!H214)*Assumptions!$B$6</f>
        <v>276.74388</v>
      </c>
      <c r="D214" s="14" t="n">
        <f aca="false">Data_Clean!I214*Assumptions!$B$7</f>
        <v>0</v>
      </c>
      <c r="E214" s="14" t="n">
        <f aca="false">Data_Clean!J214*Assumptions!$B$8</f>
        <v>0</v>
      </c>
      <c r="F214" s="14" t="n">
        <f aca="false">Data_Clean!K214*Assumptions!$B$9</f>
        <v>0</v>
      </c>
      <c r="G214" s="14" t="n">
        <f aca="false">Data_Clean!L214*Assumptions!$B$10</f>
        <v>0</v>
      </c>
      <c r="H214" s="14" t="n">
        <f aca="false">IF(OR(Data_Clean!M214="",Data_Clean!N214=""),0,Data_Clean!M214*Data_Clean!N214/100)*Assumptions!$B$13*Assumptions!$B$11</f>
        <v>546.624</v>
      </c>
      <c r="I214" s="14" t="n">
        <f aca="false">Data_Clean!O214*4*Assumptions!$B$12</f>
        <v>4.75968</v>
      </c>
      <c r="J214" s="14" t="n">
        <f aca="false">SUM(B214:I214)</f>
        <v>941.81806</v>
      </c>
      <c r="K214" s="16" t="n">
        <f aca="false">IF(Data_Clean!P214="","",Assumptions!$B$15*0.5^(Data_Clean!P214/Assumptions!$B$20))</f>
        <v>14.6573995265137</v>
      </c>
      <c r="L214" s="16" t="n">
        <f aca="false">Assumptions!$B$16*MIN(1,LN(1+Data_Clean!Q214)/LN(1+Assumptions!$B$21))</f>
        <v>10</v>
      </c>
      <c r="M214" s="16" t="n">
        <f aca="false">Assumptions!$B$17*(0.6*MIN(1,Data_Clean!R214/Assumptions!$B$22)+0.4*IF(Data_Clean!S214="",0,Data_Clean!S214))</f>
        <v>5.526</v>
      </c>
      <c r="N214" s="16" t="n">
        <f aca="false">Assumptions!$B$18*MIN(1,(Data_Clean!F214-1)/Assumptions!$B$23)</f>
        <v>10</v>
      </c>
      <c r="O214" s="16" t="n">
        <f aca="false">Assumptions!$B$19*(0.4*IF(Data_Clean!E214="",0,MIN(1,Data_Clean!E214/12/Assumptions!$B$24))+0.35*IF(Data_Clean!D214="Y",1,0)+0.25*(1-MIN(Data_Clean!T214,3)/3))/IF(Data_Clean!E214="",0.6,1)</f>
        <v>9.75</v>
      </c>
      <c r="P214" s="16" t="n">
        <f aca="false">SUM(K214:O214)/(Assumptions!$D$5-IF(K214="",Assumptions!$B$15,0))*100</f>
        <v>49.9333995265137</v>
      </c>
      <c r="Q214" s="7" t="str">
        <f aca="false">IF(J214&gt;=Assumptions!$B$26,"High",IF(J214&gt;=Assumptions!$B$27,"Mid","Low"))</f>
        <v>Mid</v>
      </c>
      <c r="R214" s="7" t="str">
        <f aca="false">IF(P214&gt;=Assumptions!$B$28,"High",IF(P214&gt;=Assumptions!$B$29,"Mid","Low"))</f>
        <v>Low</v>
      </c>
      <c r="S214" s="7" t="str">
        <f aca="false">INDEX(Assumptions!$B$33:$B$41,MATCH(Q214&amp;"|"&amp;R214,Assumptions!$A$33:$A$41,0))</f>
        <v>Light Touch</v>
      </c>
      <c r="T214" s="7" t="n">
        <f aca="false">IF(ISNUMBER(Data_Clean!V214),J214*Data_Clean!V214,0)</f>
        <v>101.622168674</v>
      </c>
    </row>
    <row r="215" customFormat="false" ht="15" hidden="false" customHeight="false" outlineLevel="0" collapsed="false">
      <c r="A215" s="15" t="str">
        <f aca="false">Data_Clean!A215</f>
        <v>CX100211</v>
      </c>
      <c r="B215" s="14" t="n">
        <f aca="false">Data_Clean!G215*Assumptions!$B$5</f>
        <v>71.70675</v>
      </c>
      <c r="C215" s="14" t="n">
        <f aca="false">IF(Data_Clean!H215="",0,Data_Clean!H215)*Assumptions!$B$6</f>
        <v>0</v>
      </c>
      <c r="D215" s="14" t="n">
        <f aca="false">Data_Clean!I215*Assumptions!$B$7</f>
        <v>0</v>
      </c>
      <c r="E215" s="14" t="n">
        <f aca="false">Data_Clean!J215*Assumptions!$B$8</f>
        <v>0</v>
      </c>
      <c r="F215" s="14" t="n">
        <f aca="false">Data_Clean!K215*Assumptions!$B$9</f>
        <v>0</v>
      </c>
      <c r="G215" s="14" t="n">
        <f aca="false">Data_Clean!L215*Assumptions!$B$10</f>
        <v>0</v>
      </c>
      <c r="H215" s="14" t="n">
        <f aca="false">IF(OR(Data_Clean!M215="",Data_Clean!N215=""),0,Data_Clean!M215*Data_Clean!N215/100)*Assumptions!$B$13*Assumptions!$B$11</f>
        <v>218.106</v>
      </c>
      <c r="I215" s="14" t="n">
        <f aca="false">Data_Clean!O215*4*Assumptions!$B$12</f>
        <v>12.91728</v>
      </c>
      <c r="J215" s="14" t="n">
        <f aca="false">SUM(B215:I215)</f>
        <v>302.73003</v>
      </c>
      <c r="K215" s="16" t="n">
        <f aca="false">IF(Data_Clean!P215="","",Assumptions!$B$15*0.5^(Data_Clean!P215/Assumptions!$B$20))</f>
        <v>16.8369307246406</v>
      </c>
      <c r="L215" s="16" t="n">
        <f aca="false">Assumptions!$B$16*MIN(1,LN(1+Data_Clean!Q215)/LN(1+Assumptions!$B$21))</f>
        <v>13.7447072997398</v>
      </c>
      <c r="M215" s="16" t="n">
        <f aca="false">Assumptions!$B$17*(0.6*MIN(1,Data_Clean!R215/Assumptions!$B$22)+0.4*IF(Data_Clean!S215="",0,Data_Clean!S215))</f>
        <v>1.374</v>
      </c>
      <c r="N215" s="16" t="n">
        <f aca="false">Assumptions!$B$18*MIN(1,(Data_Clean!F215-1)/Assumptions!$B$23)</f>
        <v>10</v>
      </c>
      <c r="O215" s="16" t="n">
        <f aca="false">Assumptions!$B$19*(0.4*IF(Data_Clean!E215="",0,MIN(1,Data_Clean!E215/12/Assumptions!$B$24))+0.35*IF(Data_Clean!D215="Y",1,0)+0.25*(1-MIN(Data_Clean!T215,3)/3))/IF(Data_Clean!E215="",0.6,1)</f>
        <v>4.85</v>
      </c>
      <c r="P215" s="16" t="n">
        <f aca="false">SUM(K215:O215)/(Assumptions!$D$5-IF(K215="",Assumptions!$B$15,0))*100</f>
        <v>46.8056380243804</v>
      </c>
      <c r="Q215" s="7" t="str">
        <f aca="false">IF(J215&gt;=Assumptions!$B$26,"High",IF(J215&gt;=Assumptions!$B$27,"Mid","Low"))</f>
        <v>Low</v>
      </c>
      <c r="R215" s="7" t="str">
        <f aca="false">IF(P215&gt;=Assumptions!$B$28,"High",IF(P215&gt;=Assumptions!$B$29,"Mid","Low"))</f>
        <v>Low</v>
      </c>
      <c r="S215" s="7" t="str">
        <f aca="false">INDEX(Assumptions!$B$33:$B$41,MATCH(Q215&amp;"|"&amp;R215,Assumptions!$A$33:$A$41,0))</f>
        <v>Dormant &amp; Low Value</v>
      </c>
      <c r="T215" s="7" t="n">
        <f aca="false">IF(ISNUMBER(Data_Clean!V215),J215*Data_Clean!V215,0)</f>
        <v>25.217411499</v>
      </c>
    </row>
    <row r="216" customFormat="false" ht="15" hidden="false" customHeight="false" outlineLevel="0" collapsed="false">
      <c r="A216" s="15" t="str">
        <f aca="false">Data_Clean!A216</f>
        <v>CX100212</v>
      </c>
      <c r="B216" s="14" t="n">
        <f aca="false">Data_Clean!G216*Assumptions!$B$5</f>
        <v>119.00675</v>
      </c>
      <c r="C216" s="14" t="n">
        <f aca="false">IF(Data_Clean!H216="",0,Data_Clean!H216)*Assumptions!$B$6</f>
        <v>160.35348</v>
      </c>
      <c r="D216" s="14" t="n">
        <f aca="false">Data_Clean!I216*Assumptions!$B$7</f>
        <v>0</v>
      </c>
      <c r="E216" s="14" t="n">
        <f aca="false">Data_Clean!J216*Assumptions!$B$8</f>
        <v>0</v>
      </c>
      <c r="F216" s="14" t="n">
        <f aca="false">Data_Clean!K216*Assumptions!$B$9</f>
        <v>0</v>
      </c>
      <c r="G216" s="14" t="n">
        <f aca="false">Data_Clean!L216*Assumptions!$B$10</f>
        <v>1138.95</v>
      </c>
      <c r="H216" s="14" t="n">
        <f aca="false">IF(OR(Data_Clean!M216="",Data_Clean!N216=""),0,Data_Clean!M216*Data_Clean!N216/100)*Assumptions!$B$13*Assumptions!$B$11</f>
        <v>202.356</v>
      </c>
      <c r="I216" s="14" t="n">
        <f aca="false">Data_Clean!O216*4*Assumptions!$B$12</f>
        <v>77.70864</v>
      </c>
      <c r="J216" s="14" t="n">
        <f aca="false">SUM(B216:I216)</f>
        <v>1698.37487</v>
      </c>
      <c r="K216" s="16" t="n">
        <f aca="false">IF(Data_Clean!P216="","",Assumptions!$B$15*0.5^(Data_Clean!P216/Assumptions!$B$20))</f>
        <v>28.6452481173125</v>
      </c>
      <c r="L216" s="16" t="n">
        <f aca="false">Assumptions!$B$16*MIN(1,LN(1+Data_Clean!Q216)/LN(1+Assumptions!$B$21))</f>
        <v>18.6719447895366</v>
      </c>
      <c r="M216" s="16" t="n">
        <f aca="false">Assumptions!$B$17*(0.6*MIN(1,Data_Clean!R216/Assumptions!$B$22)+0.4*IF(Data_Clean!S216="",0,Data_Clean!S216))</f>
        <v>13.446</v>
      </c>
      <c r="N216" s="16" t="n">
        <f aca="false">Assumptions!$B$18*MIN(1,(Data_Clean!F216-1)/Assumptions!$B$23)</f>
        <v>15</v>
      </c>
      <c r="O216" s="16" t="n">
        <f aca="false">Assumptions!$B$19*(0.4*IF(Data_Clean!E216="",0,MIN(1,Data_Clean!E216/12/Assumptions!$B$24))+0.35*IF(Data_Clean!D216="Y",1,0)+0.25*(1-MIN(Data_Clean!T216,3)/3))/IF(Data_Clean!E216="",0.6,1)</f>
        <v>7.8</v>
      </c>
      <c r="P216" s="16" t="n">
        <f aca="false">SUM(K216:O216)/(Assumptions!$D$5-IF(K216="",Assumptions!$B$15,0))*100</f>
        <v>83.5631929068491</v>
      </c>
      <c r="Q216" s="7" t="str">
        <f aca="false">IF(J216&gt;=Assumptions!$B$26,"High",IF(J216&gt;=Assumptions!$B$27,"Mid","Low"))</f>
        <v>High</v>
      </c>
      <c r="R216" s="7" t="str">
        <f aca="false">IF(P216&gt;=Assumptions!$B$28,"High",IF(P216&gt;=Assumptions!$B$29,"Mid","Low"))</f>
        <v>High</v>
      </c>
      <c r="S216" s="7" t="str">
        <f aca="false">INDEX(Assumptions!$B$33:$B$41,MATCH(Q216&amp;"|"&amp;R216,Assumptions!$A$33:$A$41,0))</f>
        <v>Premier Advocates</v>
      </c>
      <c r="T216" s="7" t="n">
        <f aca="false">IF(ISNUMBER(Data_Clean!V216),J216*Data_Clean!V216,0)</f>
        <v>47.044983899</v>
      </c>
    </row>
    <row r="217" customFormat="false" ht="15" hidden="false" customHeight="false" outlineLevel="0" collapsed="false">
      <c r="A217" s="15" t="str">
        <f aca="false">Data_Clean!A217</f>
        <v>CX100213</v>
      </c>
      <c r="B217" s="14" t="n">
        <f aca="false">Data_Clean!G217*Assumptions!$B$5</f>
        <v>142.2615</v>
      </c>
      <c r="C217" s="14" t="n">
        <f aca="false">IF(Data_Clean!H217="",0,Data_Clean!H217)*Assumptions!$B$6</f>
        <v>218.67528</v>
      </c>
      <c r="D217" s="14" t="n">
        <f aca="false">Data_Clean!I217*Assumptions!$B$7</f>
        <v>0</v>
      </c>
      <c r="E217" s="14" t="n">
        <f aca="false">Data_Clean!J217*Assumptions!$B$8</f>
        <v>0</v>
      </c>
      <c r="F217" s="14" t="n">
        <f aca="false">Data_Clean!K217*Assumptions!$B$9</f>
        <v>2494.8</v>
      </c>
      <c r="G217" s="14" t="n">
        <f aca="false">Data_Clean!L217*Assumptions!$B$10</f>
        <v>0</v>
      </c>
      <c r="H217" s="14" t="n">
        <f aca="false">IF(OR(Data_Clean!M217="",Data_Clean!N217=""),0,Data_Clean!M217*Data_Clean!N217/100)*Assumptions!$B$13*Assumptions!$B$11</f>
        <v>150.696</v>
      </c>
      <c r="I217" s="14" t="n">
        <f aca="false">Data_Clean!O217*4*Assumptions!$B$12</f>
        <v>18.79104</v>
      </c>
      <c r="J217" s="14" t="n">
        <f aca="false">SUM(B217:I217)</f>
        <v>3025.22382</v>
      </c>
      <c r="K217" s="16" t="n">
        <f aca="false">IF(Data_Clean!P217="","",Assumptions!$B$15*0.5^(Data_Clean!P217/Assumptions!$B$20))</f>
        <v>30</v>
      </c>
      <c r="L217" s="16" t="n">
        <f aca="false">Assumptions!$B$16*MIN(1,LN(1+Data_Clean!Q217)/LN(1+Assumptions!$B$21))</f>
        <v>15.5872929926646</v>
      </c>
      <c r="M217" s="16" t="n">
        <f aca="false">Assumptions!$B$17*(0.6*MIN(1,Data_Clean!R217/Assumptions!$B$22)+0.4*IF(Data_Clean!S217="",0,Data_Clean!S217))</f>
        <v>3.102</v>
      </c>
      <c r="N217" s="16" t="n">
        <f aca="false">Assumptions!$B$18*MIN(1,(Data_Clean!F217-1)/Assumptions!$B$23)</f>
        <v>20</v>
      </c>
      <c r="O217" s="16" t="n">
        <f aca="false">Assumptions!$B$19*(0.4*IF(Data_Clean!E217="",0,MIN(1,Data_Clean!E217/12/Assumptions!$B$24))+0.35*IF(Data_Clean!D217="Y",1,0)+0.25*(1-MIN(Data_Clean!T217,3)/3))/IF(Data_Clean!E217="",0.6,1)</f>
        <v>15</v>
      </c>
      <c r="P217" s="16" t="n">
        <f aca="false">SUM(K217:O217)/(Assumptions!$D$5-IF(K217="",Assumptions!$B$15,0))*100</f>
        <v>83.6892929926646</v>
      </c>
      <c r="Q217" s="7" t="str">
        <f aca="false">IF(J217&gt;=Assumptions!$B$26,"High",IF(J217&gt;=Assumptions!$B$27,"Mid","Low"))</f>
        <v>High</v>
      </c>
      <c r="R217" s="7" t="str">
        <f aca="false">IF(P217&gt;=Assumptions!$B$28,"High",IF(P217&gt;=Assumptions!$B$29,"Mid","Low"))</f>
        <v>High</v>
      </c>
      <c r="S217" s="7" t="str">
        <f aca="false">INDEX(Assumptions!$B$33:$B$41,MATCH(Q217&amp;"|"&amp;R217,Assumptions!$A$33:$A$41,0))</f>
        <v>Premier Advocates</v>
      </c>
      <c r="T217" s="7" t="n">
        <f aca="false">IF(ISNUMBER(Data_Clean!V217),J217*Data_Clean!V217,0)</f>
        <v>29.647193436</v>
      </c>
    </row>
    <row r="218" customFormat="false" ht="15" hidden="false" customHeight="false" outlineLevel="0" collapsed="false">
      <c r="A218" s="15" t="str">
        <f aca="false">Data_Clean!A218</f>
        <v>CX100214</v>
      </c>
      <c r="B218" s="14" t="n">
        <f aca="false">Data_Clean!G218*Assumptions!$B$5</f>
        <v>54.0805</v>
      </c>
      <c r="C218" s="14" t="n">
        <f aca="false">IF(Data_Clean!H218="",0,Data_Clean!H218)*Assumptions!$B$6</f>
        <v>29.44644</v>
      </c>
      <c r="D218" s="14" t="n">
        <f aca="false">Data_Clean!I218*Assumptions!$B$7</f>
        <v>20</v>
      </c>
      <c r="E218" s="14" t="n">
        <f aca="false">Data_Clean!J218*Assumptions!$B$8</f>
        <v>0</v>
      </c>
      <c r="F218" s="14" t="n">
        <f aca="false">Data_Clean!K218*Assumptions!$B$9</f>
        <v>0</v>
      </c>
      <c r="G218" s="14" t="n">
        <f aca="false">Data_Clean!L218*Assumptions!$B$10</f>
        <v>0</v>
      </c>
      <c r="H218" s="14" t="n">
        <f aca="false">IF(OR(Data_Clean!M218="",Data_Clean!N218=""),0,Data_Clean!M218*Data_Clean!N218/100)*Assumptions!$B$13*Assumptions!$B$11</f>
        <v>0</v>
      </c>
      <c r="I218" s="14" t="n">
        <f aca="false">Data_Clean!O218*4*Assumptions!$B$12</f>
        <v>0</v>
      </c>
      <c r="J218" s="14" t="n">
        <f aca="false">SUM(B218:I218)</f>
        <v>103.52694</v>
      </c>
      <c r="K218" s="16" t="n">
        <f aca="false">IF(Data_Clean!P218="","",Assumptions!$B$15*0.5^(Data_Clean!P218/Assumptions!$B$20))</f>
        <v>22.2164632842985</v>
      </c>
      <c r="L218" s="16" t="n">
        <f aca="false">Assumptions!$B$16*MIN(1,LN(1+Data_Clean!Q218)/LN(1+Assumptions!$B$21))</f>
        <v>11.8154173628685</v>
      </c>
      <c r="M218" s="16" t="n">
        <f aca="false">Assumptions!$B$17*(0.6*MIN(1,Data_Clean!R218/Assumptions!$B$22)+0.4*IF(Data_Clean!S218="",0,Data_Clean!S218))</f>
        <v>3.738</v>
      </c>
      <c r="N218" s="16" t="n">
        <f aca="false">Assumptions!$B$18*MIN(1,(Data_Clean!F218-1)/Assumptions!$B$23)</f>
        <v>15</v>
      </c>
      <c r="O218" s="16" t="n">
        <f aca="false">Assumptions!$B$19*(0.4*IF(Data_Clean!E218="",0,MIN(1,Data_Clean!E218/12/Assumptions!$B$24))+0.35*IF(Data_Clean!D218="Y",1,0)+0.25*(1-MIN(Data_Clean!T218,3)/3))/IF(Data_Clean!E218="",0.6,1)</f>
        <v>2.15</v>
      </c>
      <c r="P218" s="16" t="n">
        <f aca="false">SUM(K218:O218)/(Assumptions!$D$5-IF(K218="",Assumptions!$B$15,0))*100</f>
        <v>54.919880647167</v>
      </c>
      <c r="Q218" s="7" t="str">
        <f aca="false">IF(J218&gt;=Assumptions!$B$26,"High",IF(J218&gt;=Assumptions!$B$27,"Mid","Low"))</f>
        <v>Low</v>
      </c>
      <c r="R218" s="7" t="str">
        <f aca="false">IF(P218&gt;=Assumptions!$B$28,"High",IF(P218&gt;=Assumptions!$B$29,"Mid","Low"))</f>
        <v>Mid</v>
      </c>
      <c r="S218" s="7" t="str">
        <f aca="false">INDEX(Assumptions!$B$33:$B$41,MATCH(Q218&amp;"|"&amp;R218,Assumptions!$A$33:$A$41,0))</f>
        <v>Light Touch</v>
      </c>
      <c r="T218" s="7" t="n">
        <f aca="false">IF(ISNUMBER(Data_Clean!V218),J218*Data_Clean!V218,0)</f>
        <v>26.906651706</v>
      </c>
    </row>
    <row r="219" customFormat="false" ht="15" hidden="false" customHeight="false" outlineLevel="0" collapsed="false">
      <c r="A219" s="15" t="str">
        <f aca="false">Data_Clean!A219</f>
        <v>CX100215</v>
      </c>
      <c r="B219" s="14" t="n">
        <f aca="false">Data_Clean!G219*Assumptions!$B$5</f>
        <v>212.147</v>
      </c>
      <c r="C219" s="14" t="n">
        <f aca="false">IF(Data_Clean!H219="",0,Data_Clean!H219)*Assumptions!$B$6</f>
        <v>0</v>
      </c>
      <c r="D219" s="14" t="n">
        <f aca="false">Data_Clean!I219*Assumptions!$B$7</f>
        <v>0</v>
      </c>
      <c r="E219" s="14" t="n">
        <f aca="false">Data_Clean!J219*Assumptions!$B$8</f>
        <v>0</v>
      </c>
      <c r="F219" s="14" t="n">
        <f aca="false">Data_Clean!K219*Assumptions!$B$9</f>
        <v>0</v>
      </c>
      <c r="G219" s="14" t="n">
        <f aca="false">Data_Clean!L219*Assumptions!$B$10</f>
        <v>0</v>
      </c>
      <c r="H219" s="14" t="n">
        <f aca="false">IF(OR(Data_Clean!M219="",Data_Clean!N219=""),0,Data_Clean!M219*Data_Clean!N219/100)*Assumptions!$B$13*Assumptions!$B$11</f>
        <v>37.026</v>
      </c>
      <c r="I219" s="14" t="n">
        <f aca="false">Data_Clean!O219*4*Assumptions!$B$12</f>
        <v>43.42944</v>
      </c>
      <c r="J219" s="14" t="n">
        <f aca="false">SUM(B219:I219)</f>
        <v>292.60244</v>
      </c>
      <c r="K219" s="16" t="n">
        <f aca="false">IF(Data_Clean!P219="","",Assumptions!$B$15*0.5^(Data_Clean!P219/Assumptions!$B$20))</f>
        <v>26.1165168988837</v>
      </c>
      <c r="L219" s="16" t="n">
        <f aca="false">Assumptions!$B$16*MIN(1,LN(1+Data_Clean!Q219)/LN(1+Assumptions!$B$21))</f>
        <v>12.8906482631789</v>
      </c>
      <c r="M219" s="16" t="n">
        <f aca="false">Assumptions!$B$17*(0.6*MIN(1,Data_Clean!R219/Assumptions!$B$22)+0.4*IF(Data_Clean!S219="",0,Data_Clean!S219))</f>
        <v>9.138</v>
      </c>
      <c r="N219" s="16" t="n">
        <f aca="false">Assumptions!$B$18*MIN(1,(Data_Clean!F219-1)/Assumptions!$B$23)</f>
        <v>5</v>
      </c>
      <c r="O219" s="16" t="n">
        <f aca="false">Assumptions!$B$19*(0.4*IF(Data_Clean!E219="",0,MIN(1,Data_Clean!E219/12/Assumptions!$B$24))+0.35*IF(Data_Clean!D219="Y",1,0)+0.25*(1-MIN(Data_Clean!T219,3)/3))/IF(Data_Clean!E219="",0.6,1)</f>
        <v>3.9</v>
      </c>
      <c r="P219" s="16" t="n">
        <f aca="false">SUM(K219:O219)/(Assumptions!$D$5-IF(K219="",Assumptions!$B$15,0))*100</f>
        <v>57.0451651620626</v>
      </c>
      <c r="Q219" s="7" t="str">
        <f aca="false">IF(J219&gt;=Assumptions!$B$26,"High",IF(J219&gt;=Assumptions!$B$27,"Mid","Low"))</f>
        <v>Low</v>
      </c>
      <c r="R219" s="7" t="str">
        <f aca="false">IF(P219&gt;=Assumptions!$B$28,"High",IF(P219&gt;=Assumptions!$B$29,"Mid","Low"))</f>
        <v>Mid</v>
      </c>
      <c r="S219" s="7" t="str">
        <f aca="false">INDEX(Assumptions!$B$33:$B$41,MATCH(Q219&amp;"|"&amp;R219,Assumptions!$A$33:$A$41,0))</f>
        <v>Light Touch</v>
      </c>
      <c r="T219" s="7" t="n">
        <f aca="false">IF(ISNUMBER(Data_Clean!V219),J219*Data_Clean!V219,0)</f>
        <v>26.62682204</v>
      </c>
    </row>
    <row r="220" customFormat="false" ht="15" hidden="false" customHeight="false" outlineLevel="0" collapsed="false">
      <c r="A220" s="15" t="str">
        <f aca="false">Data_Clean!A220</f>
        <v>CX100216</v>
      </c>
      <c r="B220" s="14" t="n">
        <f aca="false">Data_Clean!G220*Assumptions!$B$5</f>
        <v>19.82075</v>
      </c>
      <c r="C220" s="14" t="n">
        <f aca="false">IF(Data_Clean!H220="",0,Data_Clean!H220)*Assumptions!$B$6</f>
        <v>0</v>
      </c>
      <c r="D220" s="14" t="n">
        <f aca="false">Data_Clean!I220*Assumptions!$B$7</f>
        <v>0</v>
      </c>
      <c r="E220" s="14" t="n">
        <f aca="false">Data_Clean!J220*Assumptions!$B$8</f>
        <v>0</v>
      </c>
      <c r="F220" s="14" t="n">
        <f aca="false">Data_Clean!K220*Assumptions!$B$9</f>
        <v>0</v>
      </c>
      <c r="G220" s="14" t="n">
        <f aca="false">Data_Clean!L220*Assumptions!$B$10</f>
        <v>0</v>
      </c>
      <c r="H220" s="14" t="n">
        <f aca="false">IF(OR(Data_Clean!M220="",Data_Clean!N220=""),0,Data_Clean!M220*Data_Clean!N220/100)*Assumptions!$B$13*Assumptions!$B$11</f>
        <v>0</v>
      </c>
      <c r="I220" s="14" t="n">
        <f aca="false">Data_Clean!O220*4*Assumptions!$B$12</f>
        <v>0</v>
      </c>
      <c r="J220" s="14" t="n">
        <f aca="false">SUM(B220:I220)</f>
        <v>19.82075</v>
      </c>
      <c r="K220" s="16" t="n">
        <f aca="false">IF(Data_Clean!P220="","",Assumptions!$B$15*0.5^(Data_Clean!P220/Assumptions!$B$20))</f>
        <v>3.04594648633588</v>
      </c>
      <c r="L220" s="16" t="n">
        <f aca="false">Assumptions!$B$16*MIN(1,LN(1+Data_Clean!Q220)/LN(1+Assumptions!$B$21))</f>
        <v>0</v>
      </c>
      <c r="M220" s="16" t="n">
        <f aca="false">Assumptions!$B$17*(0.6*MIN(1,Data_Clean!R220/Assumptions!$B$22)+0.4*IF(Data_Clean!S220="",0,Data_Clean!S220))</f>
        <v>0</v>
      </c>
      <c r="N220" s="16" t="n">
        <f aca="false">Assumptions!$B$18*MIN(1,(Data_Clean!F220-1)/Assumptions!$B$23)</f>
        <v>0</v>
      </c>
      <c r="O220" s="16" t="n">
        <f aca="false">Assumptions!$B$19*(0.4*IF(Data_Clean!E220="",0,MIN(1,Data_Clean!E220/12/Assumptions!$B$24))+0.35*IF(Data_Clean!D220="Y",1,0)+0.25*(1-MIN(Data_Clean!T220,3)/3))/IF(Data_Clean!E220="",0.6,1)</f>
        <v>4.95</v>
      </c>
      <c r="P220" s="16" t="n">
        <f aca="false">SUM(K220:O220)/(Assumptions!$D$5-IF(K220="",Assumptions!$B$15,0))*100</f>
        <v>7.99594648633588</v>
      </c>
      <c r="Q220" s="7" t="str">
        <f aca="false">IF(J220&gt;=Assumptions!$B$26,"High",IF(J220&gt;=Assumptions!$B$27,"Mid","Low"))</f>
        <v>Low</v>
      </c>
      <c r="R220" s="7" t="str">
        <f aca="false">IF(P220&gt;=Assumptions!$B$28,"High",IF(P220&gt;=Assumptions!$B$29,"Mid","Low"))</f>
        <v>Low</v>
      </c>
      <c r="S220" s="7" t="str">
        <f aca="false">INDEX(Assumptions!$B$33:$B$41,MATCH(Q220&amp;"|"&amp;R220,Assumptions!$A$33:$A$41,0))</f>
        <v>Dormant &amp; Low Value</v>
      </c>
      <c r="T220" s="7" t="n">
        <f aca="false">IF(ISNUMBER(Data_Clean!V220),J220*Data_Clean!V220,0)</f>
        <v>11.2026879</v>
      </c>
    </row>
    <row r="221" customFormat="false" ht="15" hidden="false" customHeight="false" outlineLevel="0" collapsed="false">
      <c r="A221" s="15" t="str">
        <f aca="false">Data_Clean!A221</f>
        <v>CX100217</v>
      </c>
      <c r="B221" s="14" t="n">
        <f aca="false">Data_Clean!G221*Assumptions!$B$5</f>
        <v>80.88775</v>
      </c>
      <c r="C221" s="14" t="n">
        <f aca="false">IF(Data_Clean!H221="",0,Data_Clean!H221)*Assumptions!$B$6</f>
        <v>105.06864</v>
      </c>
      <c r="D221" s="14" t="n">
        <f aca="false">Data_Clean!I221*Assumptions!$B$7</f>
        <v>0</v>
      </c>
      <c r="E221" s="14" t="n">
        <f aca="false">Data_Clean!J221*Assumptions!$B$8</f>
        <v>0</v>
      </c>
      <c r="F221" s="14" t="n">
        <f aca="false">Data_Clean!K221*Assumptions!$B$9</f>
        <v>0</v>
      </c>
      <c r="G221" s="14" t="n">
        <f aca="false">Data_Clean!L221*Assumptions!$B$10</f>
        <v>0</v>
      </c>
      <c r="H221" s="14" t="n">
        <f aca="false">IF(OR(Data_Clean!M221="",Data_Clean!N221=""),0,Data_Clean!M221*Data_Clean!N221/100)*Assumptions!$B$13*Assumptions!$B$11</f>
        <v>0</v>
      </c>
      <c r="I221" s="14" t="n">
        <f aca="false">Data_Clean!O221*4*Assumptions!$B$12</f>
        <v>0</v>
      </c>
      <c r="J221" s="14" t="n">
        <f aca="false">SUM(B221:I221)</f>
        <v>185.95639</v>
      </c>
      <c r="K221" s="16" t="n">
        <f aca="false">IF(Data_Clean!P221="","",Assumptions!$B$15*0.5^(Data_Clean!P221/Assumptions!$B$20))</f>
        <v>26.1165168988837</v>
      </c>
      <c r="L221" s="16" t="n">
        <f aca="false">Assumptions!$B$16*MIN(1,LN(1+Data_Clean!Q221)/LN(1+Assumptions!$B$21))</f>
        <v>14.320838960067</v>
      </c>
      <c r="M221" s="16" t="n">
        <f aca="false">Assumptions!$B$17*(0.6*MIN(1,Data_Clean!R221/Assumptions!$B$22)+0.4*IF(Data_Clean!S221="",0,Data_Clean!S221))</f>
        <v>2.154</v>
      </c>
      <c r="N221" s="16" t="n">
        <f aca="false">Assumptions!$B$18*MIN(1,(Data_Clean!F221-1)/Assumptions!$B$23)</f>
        <v>10</v>
      </c>
      <c r="O221" s="16" t="n">
        <f aca="false">Assumptions!$B$19*(0.4*IF(Data_Clean!E221="",0,MIN(1,Data_Clean!E221/12/Assumptions!$B$24))+0.35*IF(Data_Clean!D221="Y",1,0)+0.25*(1-MIN(Data_Clean!T221,3)/3))/IF(Data_Clean!E221="",0.6,1)</f>
        <v>13.75</v>
      </c>
      <c r="P221" s="16" t="n">
        <f aca="false">SUM(K221:O221)/(Assumptions!$D$5-IF(K221="",Assumptions!$B$15,0))*100</f>
        <v>66.3413558589508</v>
      </c>
      <c r="Q221" s="7" t="str">
        <f aca="false">IF(J221&gt;=Assumptions!$B$26,"High",IF(J221&gt;=Assumptions!$B$27,"Mid","Low"))</f>
        <v>Low</v>
      </c>
      <c r="R221" s="7" t="str">
        <f aca="false">IF(P221&gt;=Assumptions!$B$28,"High",IF(P221&gt;=Assumptions!$B$29,"Mid","Low"))</f>
        <v>Mid</v>
      </c>
      <c r="S221" s="7" t="str">
        <f aca="false">INDEX(Assumptions!$B$33:$B$41,MATCH(Q221&amp;"|"&amp;R221,Assumptions!$A$33:$A$41,0))</f>
        <v>Light Touch</v>
      </c>
      <c r="T221" s="7" t="n">
        <f aca="false">IF(ISNUMBER(Data_Clean!V221),J221*Data_Clean!V221,0)</f>
        <v>7.642807629</v>
      </c>
    </row>
    <row r="222" customFormat="false" ht="15" hidden="false" customHeight="false" outlineLevel="0" collapsed="false">
      <c r="A222" s="15" t="str">
        <f aca="false">Data_Clean!A222</f>
        <v>CX100218</v>
      </c>
      <c r="B222" s="14" t="n">
        <f aca="false">Data_Clean!G222*Assumptions!$B$5</f>
        <v>11.269</v>
      </c>
      <c r="C222" s="14" t="n">
        <f aca="false">IF(Data_Clean!H222="",0,Data_Clean!H222)*Assumptions!$B$6</f>
        <v>0</v>
      </c>
      <c r="D222" s="14" t="n">
        <f aca="false">Data_Clean!I222*Assumptions!$B$7</f>
        <v>0</v>
      </c>
      <c r="E222" s="14" t="n">
        <f aca="false">Data_Clean!J222*Assumptions!$B$8</f>
        <v>0</v>
      </c>
      <c r="F222" s="14" t="n">
        <f aca="false">Data_Clean!K222*Assumptions!$B$9</f>
        <v>0</v>
      </c>
      <c r="G222" s="14" t="n">
        <f aca="false">Data_Clean!L222*Assumptions!$B$10</f>
        <v>0</v>
      </c>
      <c r="H222" s="14" t="n">
        <f aca="false">IF(OR(Data_Clean!M222="",Data_Clean!N222=""),0,Data_Clean!M222*Data_Clean!N222/100)*Assumptions!$B$13*Assumptions!$B$11</f>
        <v>0</v>
      </c>
      <c r="I222" s="14" t="n">
        <f aca="false">Data_Clean!O222*4*Assumptions!$B$12</f>
        <v>0</v>
      </c>
      <c r="J222" s="14" t="n">
        <f aca="false">SUM(B222:I222)</f>
        <v>11.269</v>
      </c>
      <c r="K222" s="16" t="n">
        <f aca="false">IF(Data_Clean!P222="","",Assumptions!$B$15*0.5^(Data_Clean!P222/Assumptions!$B$20))</f>
        <v>30</v>
      </c>
      <c r="L222" s="16" t="n">
        <f aca="false">Assumptions!$B$16*MIN(1,LN(1+Data_Clean!Q222)/LN(1+Assumptions!$B$21))</f>
        <v>9.16313819982653</v>
      </c>
      <c r="M222" s="16" t="n">
        <f aca="false">Assumptions!$B$17*(0.6*MIN(1,Data_Clean!R222/Assumptions!$B$22)+0.4*IF(Data_Clean!S222="",0,Data_Clean!S222))</f>
        <v>3.18</v>
      </c>
      <c r="N222" s="16" t="n">
        <f aca="false">Assumptions!$B$18*MIN(1,(Data_Clean!F222-1)/Assumptions!$B$23)</f>
        <v>0</v>
      </c>
      <c r="O222" s="16" t="n">
        <f aca="false">Assumptions!$B$19*(0.4*IF(Data_Clean!E222="",0,MIN(1,Data_Clean!E222/12/Assumptions!$B$24))+0.35*IF(Data_Clean!D222="Y",1,0)+0.25*(1-MIN(Data_Clean!T222,3)/3))/IF(Data_Clean!E222="",0.6,1)</f>
        <v>9.75</v>
      </c>
      <c r="P222" s="16" t="n">
        <f aca="false">SUM(K222:O222)/(Assumptions!$D$5-IF(K222="",Assumptions!$B$15,0))*100</f>
        <v>52.0931381998265</v>
      </c>
      <c r="Q222" s="7" t="str">
        <f aca="false">IF(J222&gt;=Assumptions!$B$26,"High",IF(J222&gt;=Assumptions!$B$27,"Mid","Low"))</f>
        <v>Low</v>
      </c>
      <c r="R222" s="7" t="str">
        <f aca="false">IF(P222&gt;=Assumptions!$B$28,"High",IF(P222&gt;=Assumptions!$B$29,"Mid","Low"))</f>
        <v>Mid</v>
      </c>
      <c r="S222" s="7" t="str">
        <f aca="false">INDEX(Assumptions!$B$33:$B$41,MATCH(Q222&amp;"|"&amp;R222,Assumptions!$A$33:$A$41,0))</f>
        <v>Light Touch</v>
      </c>
      <c r="T222" s="7" t="n">
        <f aca="false">IF(ISNUMBER(Data_Clean!V222),J222*Data_Clean!V222,0)</f>
        <v>1.341011</v>
      </c>
    </row>
    <row r="223" customFormat="false" ht="15" hidden="false" customHeight="false" outlineLevel="0" collapsed="false">
      <c r="A223" s="15" t="str">
        <f aca="false">Data_Clean!A223</f>
        <v>CX100219</v>
      </c>
      <c r="B223" s="14" t="n">
        <f aca="false">Data_Clean!G223*Assumptions!$B$5</f>
        <v>352.9455</v>
      </c>
      <c r="C223" s="14" t="n">
        <f aca="false">IF(Data_Clean!H223="",0,Data_Clean!H223)*Assumptions!$B$6</f>
        <v>237.5586</v>
      </c>
      <c r="D223" s="14" t="n">
        <f aca="false">Data_Clean!I223*Assumptions!$B$7</f>
        <v>0</v>
      </c>
      <c r="E223" s="14" t="n">
        <f aca="false">Data_Clean!J223*Assumptions!$B$8</f>
        <v>0</v>
      </c>
      <c r="F223" s="14" t="n">
        <f aca="false">Data_Clean!K223*Assumptions!$B$9</f>
        <v>2536.6</v>
      </c>
      <c r="G223" s="14" t="n">
        <f aca="false">Data_Clean!L223*Assumptions!$B$10</f>
        <v>0</v>
      </c>
      <c r="H223" s="14" t="n">
        <f aca="false">IF(OR(Data_Clean!M223="",Data_Clean!N223=""),0,Data_Clean!M223*Data_Clean!N223/100)*Assumptions!$B$13*Assumptions!$B$11</f>
        <v>420.168</v>
      </c>
      <c r="I223" s="14" t="n">
        <f aca="false">Data_Clean!O223*4*Assumptions!$B$12</f>
        <v>91.54992</v>
      </c>
      <c r="J223" s="14" t="n">
        <f aca="false">SUM(B223:I223)</f>
        <v>3638.82202</v>
      </c>
      <c r="K223" s="16" t="n">
        <f aca="false">IF(Data_Clean!P223="","",Assumptions!$B$15*0.5^(Data_Clean!P223/Assumptions!$B$20))</f>
        <v>19.3405546265937</v>
      </c>
      <c r="L223" s="16" t="n">
        <f aca="false">Assumptions!$B$16*MIN(1,LN(1+Data_Clean!Q223)/LN(1+Assumptions!$B$21))</f>
        <v>18.8117452738152</v>
      </c>
      <c r="M223" s="16" t="n">
        <f aca="false">Assumptions!$B$17*(0.6*MIN(1,Data_Clean!R223/Assumptions!$B$22)+0.4*IF(Data_Clean!S223="",0,Data_Clean!S223))</f>
        <v>10.386</v>
      </c>
      <c r="N223" s="16" t="n">
        <f aca="false">Assumptions!$B$18*MIN(1,(Data_Clean!F223-1)/Assumptions!$B$23)</f>
        <v>15</v>
      </c>
      <c r="O223" s="16" t="n">
        <f aca="false">Assumptions!$B$19*(0.4*IF(Data_Clean!E223="",0,MIN(1,Data_Clean!E223/12/Assumptions!$B$24))+0.35*IF(Data_Clean!D223="Y",1,0)+0.25*(1-MIN(Data_Clean!T223,3)/3))/IF(Data_Clean!E223="",0.6,1)</f>
        <v>12.3</v>
      </c>
      <c r="P223" s="16" t="n">
        <f aca="false">SUM(K223:O223)/(Assumptions!$D$5-IF(K223="",Assumptions!$B$15,0))*100</f>
        <v>75.8382999004089</v>
      </c>
      <c r="Q223" s="7" t="str">
        <f aca="false">IF(J223&gt;=Assumptions!$B$26,"High",IF(J223&gt;=Assumptions!$B$27,"Mid","Low"))</f>
        <v>High</v>
      </c>
      <c r="R223" s="7" t="str">
        <f aca="false">IF(P223&gt;=Assumptions!$B$28,"High",IF(P223&gt;=Assumptions!$B$29,"Mid","Low"))</f>
        <v>High</v>
      </c>
      <c r="S223" s="7" t="str">
        <f aca="false">INDEX(Assumptions!$B$33:$B$41,MATCH(Q223&amp;"|"&amp;R223,Assumptions!$A$33:$A$41,0))</f>
        <v>Premier Advocates</v>
      </c>
      <c r="T223" s="7" t="n">
        <f aca="false">IF(ISNUMBER(Data_Clean!V223),J223*Data_Clean!V223,0)</f>
        <v>62.951620946</v>
      </c>
    </row>
    <row r="224" customFormat="false" ht="15" hidden="false" customHeight="false" outlineLevel="0" collapsed="false">
      <c r="A224" s="15" t="str">
        <f aca="false">Data_Clean!A224</f>
        <v>CX100220</v>
      </c>
      <c r="B224" s="14" t="n">
        <f aca="false">Data_Clean!G224*Assumptions!$B$5</f>
        <v>140.49</v>
      </c>
      <c r="C224" s="14" t="n">
        <f aca="false">IF(Data_Clean!H224="",0,Data_Clean!H224)*Assumptions!$B$6</f>
        <v>352.78884</v>
      </c>
      <c r="D224" s="14" t="n">
        <f aca="false">Data_Clean!I224*Assumptions!$B$7</f>
        <v>0</v>
      </c>
      <c r="E224" s="14" t="n">
        <f aca="false">Data_Clean!J224*Assumptions!$B$8</f>
        <v>0</v>
      </c>
      <c r="F224" s="14" t="n">
        <f aca="false">Data_Clean!K224*Assumptions!$B$9</f>
        <v>3567.3</v>
      </c>
      <c r="G224" s="14" t="n">
        <f aca="false">Data_Clean!L224*Assumptions!$B$10</f>
        <v>0</v>
      </c>
      <c r="H224" s="14" t="n">
        <f aca="false">IF(OR(Data_Clean!M224="",Data_Clean!N224=""),0,Data_Clean!M224*Data_Clean!N224/100)*Assumptions!$B$13*Assumptions!$B$11</f>
        <v>365.856</v>
      </c>
      <c r="I224" s="14" t="n">
        <f aca="false">Data_Clean!O224*4*Assumptions!$B$12</f>
        <v>14.9832</v>
      </c>
      <c r="J224" s="14" t="n">
        <f aca="false">SUM(B224:I224)</f>
        <v>4441.41804</v>
      </c>
      <c r="K224" s="16" t="n">
        <f aca="false">IF(Data_Clean!P224="","",Assumptions!$B$15*0.5^(Data_Clean!P224/Assumptions!$B$20))</f>
        <v>29.3147990530274</v>
      </c>
      <c r="L224" s="16" t="n">
        <f aca="false">Assumptions!$B$16*MIN(1,LN(1+Data_Clean!Q224)/LN(1+Assumptions!$B$21))</f>
        <v>13.0760265116583</v>
      </c>
      <c r="M224" s="16" t="n">
        <f aca="false">Assumptions!$B$17*(0.6*MIN(1,Data_Clean!R224/Assumptions!$B$22)+0.4*IF(Data_Clean!S224="",0,Data_Clean!S224))</f>
        <v>6.948</v>
      </c>
      <c r="N224" s="16" t="n">
        <f aca="false">Assumptions!$B$18*MIN(1,(Data_Clean!F224-1)/Assumptions!$B$23)</f>
        <v>15</v>
      </c>
      <c r="O224" s="16" t="n">
        <f aca="false">Assumptions!$B$19*(0.4*IF(Data_Clean!E224="",0,MIN(1,Data_Clean!E224/12/Assumptions!$B$24))+0.35*IF(Data_Clean!D224="Y",1,0)+0.25*(1-MIN(Data_Clean!T224,3)/3))/IF(Data_Clean!E224="",0.6,1)</f>
        <v>11</v>
      </c>
      <c r="P224" s="16" t="n">
        <f aca="false">SUM(K224:O224)/(Assumptions!$D$5-IF(K224="",Assumptions!$B$15,0))*100</f>
        <v>75.3388255646856</v>
      </c>
      <c r="Q224" s="7" t="str">
        <f aca="false">IF(J224&gt;=Assumptions!$B$26,"High",IF(J224&gt;=Assumptions!$B$27,"Mid","Low"))</f>
        <v>High</v>
      </c>
      <c r="R224" s="7" t="str">
        <f aca="false">IF(P224&gt;=Assumptions!$B$28,"High",IF(P224&gt;=Assumptions!$B$29,"Mid","Low"))</f>
        <v>High</v>
      </c>
      <c r="S224" s="7" t="str">
        <f aca="false">INDEX(Assumptions!$B$33:$B$41,MATCH(Q224&amp;"|"&amp;R224,Assumptions!$A$33:$A$41,0))</f>
        <v>Premier Advocates</v>
      </c>
      <c r="T224" s="7" t="n">
        <f aca="false">IF(ISNUMBER(Data_Clean!V224),J224*Data_Clean!V224,0)</f>
        <v>163.000042068</v>
      </c>
    </row>
    <row r="225" customFormat="false" ht="15" hidden="false" customHeight="false" outlineLevel="0" collapsed="false">
      <c r="A225" s="15" t="str">
        <f aca="false">Data_Clean!A225</f>
        <v>CX100221</v>
      </c>
      <c r="B225" s="14" t="n">
        <f aca="false">Data_Clean!G225*Assumptions!$B$5</f>
        <v>186.9635</v>
      </c>
      <c r="C225" s="14" t="n">
        <f aca="false">IF(Data_Clean!H225="",0,Data_Clean!H225)*Assumptions!$B$6</f>
        <v>263.52936</v>
      </c>
      <c r="D225" s="14" t="n">
        <f aca="false">Data_Clean!I225*Assumptions!$B$7</f>
        <v>0</v>
      </c>
      <c r="E225" s="14" t="n">
        <f aca="false">Data_Clean!J225*Assumptions!$B$8</f>
        <v>0</v>
      </c>
      <c r="F225" s="14" t="n">
        <f aca="false">Data_Clean!K225*Assumptions!$B$9</f>
        <v>0</v>
      </c>
      <c r="G225" s="14" t="n">
        <f aca="false">Data_Clean!L225*Assumptions!$B$10</f>
        <v>0</v>
      </c>
      <c r="H225" s="14" t="n">
        <f aca="false">IF(OR(Data_Clean!M225="",Data_Clean!N225=""),0,Data_Clean!M225*Data_Clean!N225/100)*Assumptions!$B$13*Assumptions!$B$11</f>
        <v>100.464</v>
      </c>
      <c r="I225" s="14" t="n">
        <f aca="false">Data_Clean!O225*4*Assumptions!$B$12</f>
        <v>183.32112</v>
      </c>
      <c r="J225" s="14" t="n">
        <f aca="false">SUM(B225:I225)</f>
        <v>734.27798</v>
      </c>
      <c r="K225" s="16" t="n">
        <f aca="false">IF(Data_Clean!P225="","",Assumptions!$B$15*0.5^(Data_Clean!P225/Assumptions!$B$20))</f>
        <v>27.3516746567465</v>
      </c>
      <c r="L225" s="16" t="n">
        <f aca="false">Assumptions!$B$16*MIN(1,LN(1+Data_Clean!Q225)/LN(1+Assumptions!$B$21))</f>
        <v>19.7147384722746</v>
      </c>
      <c r="M225" s="16" t="n">
        <f aca="false">Assumptions!$B$17*(0.6*MIN(1,Data_Clean!R225/Assumptions!$B$22)+0.4*IF(Data_Clean!S225="",0,Data_Clean!S225))</f>
        <v>3.222</v>
      </c>
      <c r="N225" s="16" t="n">
        <f aca="false">Assumptions!$B$18*MIN(1,(Data_Clean!F225-1)/Assumptions!$B$23)</f>
        <v>10</v>
      </c>
      <c r="O225" s="16" t="n">
        <f aca="false">Assumptions!$B$19*(0.4*IF(Data_Clean!E225="",0,MIN(1,Data_Clean!E225/12/Assumptions!$B$24))+0.35*IF(Data_Clean!D225="Y",1,0)+0.25*(1-MIN(Data_Clean!T225,3)/3))/IF(Data_Clean!E225="",0.6,1)</f>
        <v>12.7</v>
      </c>
      <c r="P225" s="16" t="n">
        <f aca="false">SUM(K225:O225)/(Assumptions!$D$5-IF(K225="",Assumptions!$B$15,0))*100</f>
        <v>72.9884131290211</v>
      </c>
      <c r="Q225" s="7" t="str">
        <f aca="false">IF(J225&gt;=Assumptions!$B$26,"High",IF(J225&gt;=Assumptions!$B$27,"Mid","Low"))</f>
        <v>Mid</v>
      </c>
      <c r="R225" s="7" t="str">
        <f aca="false">IF(P225&gt;=Assumptions!$B$28,"High",IF(P225&gt;=Assumptions!$B$29,"Mid","Low"))</f>
        <v>High</v>
      </c>
      <c r="S225" s="7" t="str">
        <f aca="false">INDEX(Assumptions!$B$33:$B$41,MATCH(Q225&amp;"|"&amp;R225,Assumptions!$A$33:$A$41,0))</f>
        <v>Engaged Builders</v>
      </c>
      <c r="T225" s="7" t="n">
        <f aca="false">IF(ISNUMBER(Data_Clean!V225),J225*Data_Clean!V225,0)</f>
        <v>15.41983758</v>
      </c>
    </row>
    <row r="226" customFormat="false" ht="15" hidden="false" customHeight="false" outlineLevel="0" collapsed="false">
      <c r="A226" s="15" t="str">
        <f aca="false">Data_Clean!A226</f>
        <v>CX100222</v>
      </c>
      <c r="B226" s="14" t="n">
        <f aca="false">Data_Clean!G226*Assumptions!$B$5</f>
        <v>41.232</v>
      </c>
      <c r="C226" s="14" t="n">
        <f aca="false">IF(Data_Clean!H226="",0,Data_Clean!H226)*Assumptions!$B$6</f>
        <v>0</v>
      </c>
      <c r="D226" s="14" t="n">
        <f aca="false">Data_Clean!I226*Assumptions!$B$7</f>
        <v>0</v>
      </c>
      <c r="E226" s="14" t="n">
        <f aca="false">Data_Clean!J226*Assumptions!$B$8</f>
        <v>0</v>
      </c>
      <c r="F226" s="14" t="n">
        <f aca="false">Data_Clean!K226*Assumptions!$B$9</f>
        <v>0</v>
      </c>
      <c r="G226" s="14" t="n">
        <f aca="false">Data_Clean!L226*Assumptions!$B$10</f>
        <v>0</v>
      </c>
      <c r="H226" s="14" t="n">
        <f aca="false">IF(OR(Data_Clean!M226="",Data_Clean!N226=""),0,Data_Clean!M226*Data_Clean!N226/100)*Assumptions!$B$13*Assumptions!$B$11</f>
        <v>179.49</v>
      </c>
      <c r="I226" s="14" t="n">
        <f aca="false">Data_Clean!O226*4*Assumptions!$B$12</f>
        <v>0</v>
      </c>
      <c r="J226" s="14" t="n">
        <f aca="false">SUM(B226:I226)</f>
        <v>220.722</v>
      </c>
      <c r="K226" s="16" t="n">
        <f aca="false">IF(Data_Clean!P226="","",Assumptions!$B$15*0.5^(Data_Clean!P226/Assumptions!$B$20))</f>
        <v>0.0207160189800746</v>
      </c>
      <c r="L226" s="16" t="n">
        <f aca="false">Assumptions!$B$16*MIN(1,LN(1+Data_Clean!Q226)/LN(1+Assumptions!$B$21))</f>
        <v>0</v>
      </c>
      <c r="M226" s="16" t="n">
        <f aca="false">Assumptions!$B$17*(0.6*MIN(1,Data_Clean!R226/Assumptions!$B$22)+0.4*IF(Data_Clean!S226="",0,Data_Clean!S226))</f>
        <v>0</v>
      </c>
      <c r="N226" s="16" t="n">
        <f aca="false">Assumptions!$B$18*MIN(1,(Data_Clean!F226-1)/Assumptions!$B$23)</f>
        <v>5</v>
      </c>
      <c r="O226" s="16" t="n">
        <f aca="false">Assumptions!$B$19*(0.4*IF(Data_Clean!E226="",0,MIN(1,Data_Clean!E226/12/Assumptions!$B$24))+0.35*IF(Data_Clean!D226="Y",1,0)+0.25*(1-MIN(Data_Clean!T226,3)/3))/IF(Data_Clean!E226="",0.6,1)</f>
        <v>13.8</v>
      </c>
      <c r="P226" s="16" t="n">
        <f aca="false">SUM(K226:O226)/(Assumptions!$D$5-IF(K226="",Assumptions!$B$15,0))*100</f>
        <v>18.8207160189801</v>
      </c>
      <c r="Q226" s="7" t="str">
        <f aca="false">IF(J226&gt;=Assumptions!$B$26,"High",IF(J226&gt;=Assumptions!$B$27,"Mid","Low"))</f>
        <v>Low</v>
      </c>
      <c r="R226" s="7" t="str">
        <f aca="false">IF(P226&gt;=Assumptions!$B$28,"High",IF(P226&gt;=Assumptions!$B$29,"Mid","Low"))</f>
        <v>Low</v>
      </c>
      <c r="S226" s="7" t="str">
        <f aca="false">INDEX(Assumptions!$B$33:$B$41,MATCH(Q226&amp;"|"&amp;R226,Assumptions!$A$33:$A$41,0))</f>
        <v>Dormant &amp; Low Value</v>
      </c>
      <c r="T226" s="7" t="n">
        <f aca="false">IF(ISNUMBER(Data_Clean!V226),J226*Data_Clean!V226,0)</f>
        <v>35.0727258</v>
      </c>
    </row>
    <row r="227" customFormat="false" ht="15" hidden="false" customHeight="false" outlineLevel="0" collapsed="false">
      <c r="A227" s="15" t="str">
        <f aca="false">Data_Clean!A227</f>
        <v>CX100223</v>
      </c>
      <c r="B227" s="14" t="n">
        <f aca="false">Data_Clean!G227*Assumptions!$B$5</f>
        <v>209.3785</v>
      </c>
      <c r="C227" s="14" t="n">
        <f aca="false">IF(Data_Clean!H227="",0,Data_Clean!H227)*Assumptions!$B$6</f>
        <v>106.74636</v>
      </c>
      <c r="D227" s="14" t="n">
        <f aca="false">Data_Clean!I227*Assumptions!$B$7</f>
        <v>0</v>
      </c>
      <c r="E227" s="14" t="n">
        <f aca="false">Data_Clean!J227*Assumptions!$B$8</f>
        <v>0</v>
      </c>
      <c r="F227" s="14" t="n">
        <f aca="false">Data_Clean!K227*Assumptions!$B$9</f>
        <v>0</v>
      </c>
      <c r="G227" s="14" t="n">
        <f aca="false">Data_Clean!L227*Assumptions!$B$10</f>
        <v>131.4</v>
      </c>
      <c r="H227" s="14" t="n">
        <f aca="false">IF(OR(Data_Clean!M227="",Data_Clean!N227=""),0,Data_Clean!M227*Data_Clean!N227/100)*Assumptions!$B$13*Assumptions!$B$11</f>
        <v>229.992</v>
      </c>
      <c r="I227" s="14" t="n">
        <f aca="false">Data_Clean!O227*4*Assumptions!$B$12</f>
        <v>5.27952</v>
      </c>
      <c r="J227" s="14" t="n">
        <f aca="false">SUM(B227:I227)</f>
        <v>682.79638</v>
      </c>
      <c r="K227" s="16" t="n">
        <f aca="false">IF(Data_Clean!P227="","",Assumptions!$B$15*0.5^(Data_Clean!P227/Assumptions!$B$20))</f>
        <v>20.7286931995166</v>
      </c>
      <c r="L227" s="16" t="n">
        <f aca="false">Assumptions!$B$16*MIN(1,LN(1+Data_Clean!Q227)/LN(1+Assumptions!$B$21))</f>
        <v>14.0427143261215</v>
      </c>
      <c r="M227" s="16" t="n">
        <f aca="false">Assumptions!$B$17*(0.6*MIN(1,Data_Clean!R227/Assumptions!$B$22)+0.4*IF(Data_Clean!S227="",0,Data_Clean!S227))</f>
        <v>7.242</v>
      </c>
      <c r="N227" s="16" t="n">
        <f aca="false">Assumptions!$B$18*MIN(1,(Data_Clean!F227-1)/Assumptions!$B$23)</f>
        <v>15</v>
      </c>
      <c r="O227" s="16" t="n">
        <f aca="false">Assumptions!$B$19*(0.4*IF(Data_Clean!E227="",0,MIN(1,Data_Clean!E227/12/Assumptions!$B$24))+0.35*IF(Data_Clean!D227="Y",1,0)+0.25*(1-MIN(Data_Clean!T227,3)/3))/IF(Data_Clean!E227="",0.6,1)</f>
        <v>14.75</v>
      </c>
      <c r="P227" s="16" t="n">
        <f aca="false">SUM(K227:O227)/(Assumptions!$D$5-IF(K227="",Assumptions!$B$15,0))*100</f>
        <v>71.7634075256382</v>
      </c>
      <c r="Q227" s="7" t="str">
        <f aca="false">IF(J227&gt;=Assumptions!$B$26,"High",IF(J227&gt;=Assumptions!$B$27,"Mid","Low"))</f>
        <v>Mid</v>
      </c>
      <c r="R227" s="7" t="str">
        <f aca="false">IF(P227&gt;=Assumptions!$B$28,"High",IF(P227&gt;=Assumptions!$B$29,"Mid","Low"))</f>
        <v>High</v>
      </c>
      <c r="S227" s="7" t="str">
        <f aca="false">INDEX(Assumptions!$B$33:$B$41,MATCH(Q227&amp;"|"&amp;R227,Assumptions!$A$33:$A$41,0))</f>
        <v>Engaged Builders</v>
      </c>
      <c r="T227" s="7" t="n">
        <f aca="false">IF(ISNUMBER(Data_Clean!V227),J227*Data_Clean!V227,0)</f>
        <v>11.675818098</v>
      </c>
    </row>
    <row r="228" customFormat="false" ht="15" hidden="false" customHeight="false" outlineLevel="0" collapsed="false">
      <c r="A228" s="15" t="str">
        <f aca="false">Data_Clean!A228</f>
        <v>CX100224</v>
      </c>
      <c r="B228" s="14" t="n">
        <f aca="false">Data_Clean!G228*Assumptions!$B$5</f>
        <v>186.09375</v>
      </c>
      <c r="C228" s="14" t="n">
        <f aca="false">IF(Data_Clean!H228="",0,Data_Clean!H228)*Assumptions!$B$6</f>
        <v>326.65476</v>
      </c>
      <c r="D228" s="14" t="n">
        <f aca="false">Data_Clean!I228*Assumptions!$B$7</f>
        <v>0</v>
      </c>
      <c r="E228" s="14" t="n">
        <f aca="false">Data_Clean!J228*Assumptions!$B$8</f>
        <v>0</v>
      </c>
      <c r="F228" s="14" t="n">
        <f aca="false">Data_Clean!K228*Assumptions!$B$9</f>
        <v>0</v>
      </c>
      <c r="G228" s="14" t="n">
        <f aca="false">Data_Clean!L228*Assumptions!$B$10</f>
        <v>0</v>
      </c>
      <c r="H228" s="14" t="n">
        <f aca="false">IF(OR(Data_Clean!M228="",Data_Clean!N228=""),0,Data_Clean!M228*Data_Clean!N228/100)*Assumptions!$B$13*Assumptions!$B$11</f>
        <v>0</v>
      </c>
      <c r="I228" s="14" t="n">
        <f aca="false">Data_Clean!O228*4*Assumptions!$B$12</f>
        <v>0</v>
      </c>
      <c r="J228" s="14" t="n">
        <f aca="false">SUM(B228:I228)</f>
        <v>512.74851</v>
      </c>
      <c r="K228" s="16" t="n">
        <f aca="false">IF(Data_Clean!P228="","",Assumptions!$B$15*0.5^(Data_Clean!P228/Assumptions!$B$20))</f>
        <v>16.8369307246406</v>
      </c>
      <c r="L228" s="16" t="n">
        <f aca="false">Assumptions!$B$16*MIN(1,LN(1+Data_Clean!Q228)/LN(1+Assumptions!$B$21))</f>
        <v>12.0537864630054</v>
      </c>
      <c r="M228" s="16" t="n">
        <f aca="false">Assumptions!$B$17*(0.6*MIN(1,Data_Clean!R228/Assumptions!$B$22)+0.4*IF(Data_Clean!S228="",0,Data_Clean!S228))</f>
        <v>2.742</v>
      </c>
      <c r="N228" s="16" t="n">
        <f aca="false">Assumptions!$B$18*MIN(1,(Data_Clean!F228-1)/Assumptions!$B$23)</f>
        <v>5</v>
      </c>
      <c r="O228" s="16" t="n">
        <f aca="false">Assumptions!$B$19*(0.4*IF(Data_Clean!E228="",0,MIN(1,Data_Clean!E228/12/Assumptions!$B$24))+0.35*IF(Data_Clean!D228="Y",1,0)+0.25*(1-MIN(Data_Clean!T228,3)/3))/IF(Data_Clean!E228="",0.6,1)</f>
        <v>9.75</v>
      </c>
      <c r="P228" s="16" t="n">
        <f aca="false">SUM(K228:O228)/(Assumptions!$D$5-IF(K228="",Assumptions!$B$15,0))*100</f>
        <v>46.382717187646</v>
      </c>
      <c r="Q228" s="7" t="str">
        <f aca="false">IF(J228&gt;=Assumptions!$B$26,"High",IF(J228&gt;=Assumptions!$B$27,"Mid","Low"))</f>
        <v>Mid</v>
      </c>
      <c r="R228" s="7" t="str">
        <f aca="false">IF(P228&gt;=Assumptions!$B$28,"High",IF(P228&gt;=Assumptions!$B$29,"Mid","Low"))</f>
        <v>Low</v>
      </c>
      <c r="S228" s="7" t="str">
        <f aca="false">INDEX(Assumptions!$B$33:$B$41,MATCH(Q228&amp;"|"&amp;R228,Assumptions!$A$33:$A$41,0))</f>
        <v>Light Touch</v>
      </c>
      <c r="T228" s="7" t="n">
        <f aca="false">IF(ISNUMBER(Data_Clean!V228),J228*Data_Clean!V228,0)</f>
        <v>39.430360419</v>
      </c>
    </row>
    <row r="229" customFormat="false" ht="15" hidden="false" customHeight="false" outlineLevel="0" collapsed="false">
      <c r="A229" s="15" t="str">
        <f aca="false">Data_Clean!A229</f>
        <v>CX100225</v>
      </c>
      <c r="B229" s="14" t="n">
        <f aca="false">Data_Clean!G229*Assumptions!$B$5</f>
        <v>72.77825</v>
      </c>
      <c r="C229" s="14" t="n">
        <f aca="false">IF(Data_Clean!H229="",0,Data_Clean!H229)*Assumptions!$B$6</f>
        <v>0</v>
      </c>
      <c r="D229" s="14" t="n">
        <f aca="false">Data_Clean!I229*Assumptions!$B$7</f>
        <v>0</v>
      </c>
      <c r="E229" s="14" t="n">
        <f aca="false">Data_Clean!J229*Assumptions!$B$8</f>
        <v>0</v>
      </c>
      <c r="F229" s="14" t="n">
        <f aca="false">Data_Clean!K229*Assumptions!$B$9</f>
        <v>0</v>
      </c>
      <c r="G229" s="14" t="n">
        <f aca="false">Data_Clean!L229*Assumptions!$B$10</f>
        <v>0</v>
      </c>
      <c r="H229" s="14" t="n">
        <f aca="false">IF(OR(Data_Clean!M229="",Data_Clean!N229=""),0,Data_Clean!M229*Data_Clean!N229/100)*Assumptions!$B$13*Assumptions!$B$11</f>
        <v>0</v>
      </c>
      <c r="I229" s="14" t="n">
        <f aca="false">Data_Clean!O229*4*Assumptions!$B$12</f>
        <v>0</v>
      </c>
      <c r="J229" s="14" t="n">
        <f aca="false">SUM(B229:I229)</f>
        <v>72.77825</v>
      </c>
      <c r="K229" s="16" t="n">
        <f aca="false">IF(Data_Clean!P229="","",Assumptions!$B$15*0.5^(Data_Clean!P229/Assumptions!$B$20))</f>
        <v>0.604392332081053</v>
      </c>
      <c r="L229" s="16" t="n">
        <f aca="false">Assumptions!$B$16*MIN(1,LN(1+Data_Clean!Q229)/LN(1+Assumptions!$B$21))</f>
        <v>0</v>
      </c>
      <c r="M229" s="16" t="n">
        <f aca="false">Assumptions!$B$17*(0.6*MIN(1,Data_Clean!R229/Assumptions!$B$22)+0.4*IF(Data_Clean!S229="",0,Data_Clean!S229))</f>
        <v>0</v>
      </c>
      <c r="N229" s="16" t="n">
        <f aca="false">Assumptions!$B$18*MIN(1,(Data_Clean!F229-1)/Assumptions!$B$23)</f>
        <v>0</v>
      </c>
      <c r="O229" s="16" t="n">
        <f aca="false">Assumptions!$B$19*(0.4*IF(Data_Clean!E229="",0,MIN(1,Data_Clean!E229/12/Assumptions!$B$24))+0.35*IF(Data_Clean!D229="Y",1,0)+0.25*(1-MIN(Data_Clean!T229,3)/3))/IF(Data_Clean!E229="",0.6,1)</f>
        <v>9.75</v>
      </c>
      <c r="P229" s="16" t="n">
        <f aca="false">SUM(K229:O229)/(Assumptions!$D$5-IF(K229="",Assumptions!$B$15,0))*100</f>
        <v>10.3543923320811</v>
      </c>
      <c r="Q229" s="7" t="str">
        <f aca="false">IF(J229&gt;=Assumptions!$B$26,"High",IF(J229&gt;=Assumptions!$B$27,"Mid","Low"))</f>
        <v>Low</v>
      </c>
      <c r="R229" s="7" t="str">
        <f aca="false">IF(P229&gt;=Assumptions!$B$28,"High",IF(P229&gt;=Assumptions!$B$29,"Mid","Low"))</f>
        <v>Low</v>
      </c>
      <c r="S229" s="7" t="str">
        <f aca="false">INDEX(Assumptions!$B$33:$B$41,MATCH(Q229&amp;"|"&amp;R229,Assumptions!$A$33:$A$41,0))</f>
        <v>Dormant &amp; Low Value</v>
      </c>
      <c r="T229" s="7" t="n">
        <f aca="false">IF(ISNUMBER(Data_Clean!V229),J229*Data_Clean!V229,0)</f>
        <v>25.989113075</v>
      </c>
    </row>
    <row r="230" customFormat="false" ht="15" hidden="false" customHeight="false" outlineLevel="0" collapsed="false">
      <c r="A230" s="15" t="str">
        <f aca="false">Data_Clean!A230</f>
        <v>CX100226</v>
      </c>
      <c r="B230" s="14" t="n">
        <f aca="false">Data_Clean!G230*Assumptions!$B$5</f>
        <v>37.3885</v>
      </c>
      <c r="C230" s="14" t="n">
        <f aca="false">IF(Data_Clean!H230="",0,Data_Clean!H230)*Assumptions!$B$6</f>
        <v>0</v>
      </c>
      <c r="D230" s="14" t="n">
        <f aca="false">Data_Clean!I230*Assumptions!$B$7</f>
        <v>0</v>
      </c>
      <c r="E230" s="14" t="n">
        <f aca="false">Data_Clean!J230*Assumptions!$B$8</f>
        <v>0</v>
      </c>
      <c r="F230" s="14" t="n">
        <f aca="false">Data_Clean!K230*Assumptions!$B$9</f>
        <v>0</v>
      </c>
      <c r="G230" s="14" t="n">
        <f aca="false">Data_Clean!L230*Assumptions!$B$10</f>
        <v>0</v>
      </c>
      <c r="H230" s="14" t="n">
        <f aca="false">IF(OR(Data_Clean!M230="",Data_Clean!N230=""),0,Data_Clean!M230*Data_Clean!N230/100)*Assumptions!$B$13*Assumptions!$B$11</f>
        <v>0</v>
      </c>
      <c r="I230" s="14" t="n">
        <f aca="false">Data_Clean!O230*4*Assumptions!$B$12</f>
        <v>0</v>
      </c>
      <c r="J230" s="14" t="n">
        <f aca="false">SUM(B230:I230)</f>
        <v>37.3885</v>
      </c>
      <c r="K230" s="16" t="n">
        <f aca="false">IF(Data_Clean!P230="","",Assumptions!$B$15*0.5^(Data_Clean!P230/Assumptions!$B$20))</f>
        <v>24.3675718906871</v>
      </c>
      <c r="L230" s="16" t="n">
        <f aca="false">Assumptions!$B$16*MIN(1,LN(1+Data_Clean!Q230)/LN(1+Assumptions!$B$21))</f>
        <v>12.8906482631789</v>
      </c>
      <c r="M230" s="16" t="n">
        <f aca="false">Assumptions!$B$17*(0.6*MIN(1,Data_Clean!R230/Assumptions!$B$22)+0.4*IF(Data_Clean!S230="",0,Data_Clean!S230))</f>
        <v>8.844</v>
      </c>
      <c r="N230" s="16" t="n">
        <f aca="false">Assumptions!$B$18*MIN(1,(Data_Clean!F230-1)/Assumptions!$B$23)</f>
        <v>0</v>
      </c>
      <c r="O230" s="16" t="n">
        <f aca="false">Assumptions!$B$19*(0.4*IF(Data_Clean!E230="",0,MIN(1,Data_Clean!E230/12/Assumptions!$B$24))+0.35*IF(Data_Clean!D230="Y",1,0)+0.25*(1-MIN(Data_Clean!T230,3)/3))/IF(Data_Clean!E230="",0.6,1)</f>
        <v>8.45</v>
      </c>
      <c r="P230" s="16" t="n">
        <f aca="false">SUM(K230:O230)/(Assumptions!$D$5-IF(K230="",Assumptions!$B$15,0))*100</f>
        <v>54.5522201538659</v>
      </c>
      <c r="Q230" s="7" t="str">
        <f aca="false">IF(J230&gt;=Assumptions!$B$26,"High",IF(J230&gt;=Assumptions!$B$27,"Mid","Low"))</f>
        <v>Low</v>
      </c>
      <c r="R230" s="7" t="str">
        <f aca="false">IF(P230&gt;=Assumptions!$B$28,"High",IF(P230&gt;=Assumptions!$B$29,"Mid","Low"))</f>
        <v>Mid</v>
      </c>
      <c r="S230" s="7" t="str">
        <f aca="false">INDEX(Assumptions!$B$33:$B$41,MATCH(Q230&amp;"|"&amp;R230,Assumptions!$A$33:$A$41,0))</f>
        <v>Light Touch</v>
      </c>
      <c r="T230" s="7" t="n">
        <f aca="false">IF(ISNUMBER(Data_Clean!V230),J230*Data_Clean!V230,0)</f>
        <v>3.8435378</v>
      </c>
    </row>
    <row r="231" customFormat="false" ht="15" hidden="false" customHeight="false" outlineLevel="0" collapsed="false">
      <c r="A231" s="15" t="str">
        <f aca="false">Data_Clean!A231</f>
        <v>CX100227</v>
      </c>
      <c r="B231" s="14" t="n">
        <f aca="false">Data_Clean!G231*Assumptions!$B$5</f>
        <v>9.4035</v>
      </c>
      <c r="C231" s="14" t="n">
        <f aca="false">IF(Data_Clean!H231="",0,Data_Clean!H231)*Assumptions!$B$6</f>
        <v>0</v>
      </c>
      <c r="D231" s="14" t="n">
        <f aca="false">Data_Clean!I231*Assumptions!$B$7</f>
        <v>0</v>
      </c>
      <c r="E231" s="14" t="n">
        <f aca="false">Data_Clean!J231*Assumptions!$B$8</f>
        <v>0</v>
      </c>
      <c r="F231" s="14" t="n">
        <f aca="false">Data_Clean!K231*Assumptions!$B$9</f>
        <v>0</v>
      </c>
      <c r="G231" s="14" t="n">
        <f aca="false">Data_Clean!L231*Assumptions!$B$10</f>
        <v>538.65</v>
      </c>
      <c r="H231" s="14" t="n">
        <f aca="false">IF(OR(Data_Clean!M231="",Data_Clean!N231=""),0,Data_Clean!M231*Data_Clean!N231/100)*Assumptions!$B$13*Assumptions!$B$11</f>
        <v>0</v>
      </c>
      <c r="I231" s="14" t="n">
        <f aca="false">Data_Clean!O231*4*Assumptions!$B$12</f>
        <v>0</v>
      </c>
      <c r="J231" s="14" t="n">
        <f aca="false">SUM(B231:I231)</f>
        <v>548.0535</v>
      </c>
      <c r="K231" s="16" t="n">
        <f aca="false">IF(Data_Clean!P231="","",Assumptions!$B$15*0.5^(Data_Clean!P231/Assumptions!$B$20))</f>
        <v>22.2164632842985</v>
      </c>
      <c r="L231" s="16" t="n">
        <f aca="false">Assumptions!$B$16*MIN(1,LN(1+Data_Clean!Q231)/LN(1+Assumptions!$B$21))</f>
        <v>14.1840947778045</v>
      </c>
      <c r="M231" s="16" t="n">
        <f aca="false">Assumptions!$B$17*(0.6*MIN(1,Data_Clean!R231/Assumptions!$B$22)+0.4*IF(Data_Clean!S231="",0,Data_Clean!S231))</f>
        <v>9.372</v>
      </c>
      <c r="N231" s="16" t="n">
        <f aca="false">Assumptions!$B$18*MIN(1,(Data_Clean!F231-1)/Assumptions!$B$23)</f>
        <v>5</v>
      </c>
      <c r="O231" s="16" t="n">
        <f aca="false">Assumptions!$B$19*(0.4*IF(Data_Clean!E231="",0,MIN(1,Data_Clean!E231/12/Assumptions!$B$24))+0.35*IF(Data_Clean!D231="Y",1,0)+0.25*(1-MIN(Data_Clean!T231,3)/3))/IF(Data_Clean!E231="",0.6,1)</f>
        <v>10.05</v>
      </c>
      <c r="P231" s="16" t="n">
        <f aca="false">SUM(K231:O231)/(Assumptions!$D$5-IF(K231="",Assumptions!$B$15,0))*100</f>
        <v>60.822558062103</v>
      </c>
      <c r="Q231" s="7" t="str">
        <f aca="false">IF(J231&gt;=Assumptions!$B$26,"High",IF(J231&gt;=Assumptions!$B$27,"Mid","Low"))</f>
        <v>Mid</v>
      </c>
      <c r="R231" s="7" t="str">
        <f aca="false">IF(P231&gt;=Assumptions!$B$28,"High",IF(P231&gt;=Assumptions!$B$29,"Mid","Low"))</f>
        <v>Mid</v>
      </c>
      <c r="S231" s="7" t="str">
        <f aca="false">INDEX(Assumptions!$B$33:$B$41,MATCH(Q231&amp;"|"&amp;R231,Assumptions!$A$33:$A$41,0))</f>
        <v>Established Core</v>
      </c>
      <c r="T231" s="7" t="n">
        <f aca="false">IF(ISNUMBER(Data_Clean!V231),J231*Data_Clean!V231,0)</f>
        <v>28.1699499</v>
      </c>
    </row>
    <row r="232" customFormat="false" ht="15" hidden="false" customHeight="false" outlineLevel="0" collapsed="false">
      <c r="A232" s="15" t="str">
        <f aca="false">Data_Clean!A232</f>
        <v>CX100228</v>
      </c>
      <c r="B232" s="14" t="n">
        <f aca="false">Data_Clean!G232*Assumptions!$B$5</f>
        <v>166.7355</v>
      </c>
      <c r="C232" s="14" t="n">
        <f aca="false">IF(Data_Clean!H232="",0,Data_Clean!H232)*Assumptions!$B$6</f>
        <v>373.24476</v>
      </c>
      <c r="D232" s="14" t="n">
        <f aca="false">Data_Clean!I232*Assumptions!$B$7</f>
        <v>0</v>
      </c>
      <c r="E232" s="14" t="n">
        <f aca="false">Data_Clean!J232*Assumptions!$B$8</f>
        <v>0</v>
      </c>
      <c r="F232" s="14" t="n">
        <f aca="false">Data_Clean!K232*Assumptions!$B$9</f>
        <v>0</v>
      </c>
      <c r="G232" s="14" t="n">
        <f aca="false">Data_Clean!L232*Assumptions!$B$10</f>
        <v>0</v>
      </c>
      <c r="H232" s="14" t="n">
        <f aca="false">IF(OR(Data_Clean!M232="",Data_Clean!N232=""),0,Data_Clean!M232*Data_Clean!N232/100)*Assumptions!$B$13*Assumptions!$B$11</f>
        <v>0</v>
      </c>
      <c r="I232" s="14" t="n">
        <f aca="false">Data_Clean!O232*4*Assumptions!$B$12</f>
        <v>0</v>
      </c>
      <c r="J232" s="14" t="n">
        <f aca="false">SUM(B232:I232)</f>
        <v>539.98026</v>
      </c>
      <c r="K232" s="16" t="n">
        <f aca="false">IF(Data_Clean!P232="","",Assumptions!$B$15*0.5^(Data_Clean!P232/Assumptions!$B$20))</f>
        <v>13.0582584494419</v>
      </c>
      <c r="L232" s="16" t="n">
        <f aca="false">Assumptions!$B$16*MIN(1,LN(1+Data_Clean!Q232)/LN(1+Assumptions!$B$21))</f>
        <v>14.7060656260474</v>
      </c>
      <c r="M232" s="16" t="n">
        <f aca="false">Assumptions!$B$17*(0.6*MIN(1,Data_Clean!R232/Assumptions!$B$22)+0.4*IF(Data_Clean!S232="",0,Data_Clean!S232))</f>
        <v>12.792</v>
      </c>
      <c r="N232" s="16" t="n">
        <f aca="false">Assumptions!$B$18*MIN(1,(Data_Clean!F232-1)/Assumptions!$B$23)</f>
        <v>5</v>
      </c>
      <c r="O232" s="16" t="n">
        <f aca="false">Assumptions!$B$19*(0.4*IF(Data_Clean!E232="",0,MIN(1,Data_Clean!E232/12/Assumptions!$B$24))+0.35*IF(Data_Clean!D232="Y",1,0)+0.25*(1-MIN(Data_Clean!T232,3)/3))/IF(Data_Clean!E232="",0.6,1)</f>
        <v>15</v>
      </c>
      <c r="P232" s="16" t="n">
        <f aca="false">SUM(K232:O232)/(Assumptions!$D$5-IF(K232="",Assumptions!$B$15,0))*100</f>
        <v>60.5563240754892</v>
      </c>
      <c r="Q232" s="7" t="str">
        <f aca="false">IF(J232&gt;=Assumptions!$B$26,"High",IF(J232&gt;=Assumptions!$B$27,"Mid","Low"))</f>
        <v>Mid</v>
      </c>
      <c r="R232" s="7" t="str">
        <f aca="false">IF(P232&gt;=Assumptions!$B$28,"High",IF(P232&gt;=Assumptions!$B$29,"Mid","Low"))</f>
        <v>Mid</v>
      </c>
      <c r="S232" s="7" t="str">
        <f aca="false">INDEX(Assumptions!$B$33:$B$41,MATCH(Q232&amp;"|"&amp;R232,Assumptions!$A$33:$A$41,0))</f>
        <v>Established Core</v>
      </c>
      <c r="T232" s="7" t="n">
        <f aca="false">IF(ISNUMBER(Data_Clean!V232),J232*Data_Clean!V232,0)</f>
        <v>15.65942754</v>
      </c>
    </row>
    <row r="233" customFormat="false" ht="15" hidden="false" customHeight="false" outlineLevel="0" collapsed="false">
      <c r="A233" s="15" t="str">
        <f aca="false">Data_Clean!A233</f>
        <v>CX100229</v>
      </c>
      <c r="B233" s="14" t="n">
        <f aca="false">Data_Clean!G233*Assumptions!$B$5</f>
        <v>210.43125</v>
      </c>
      <c r="C233" s="14" t="n">
        <f aca="false">IF(Data_Clean!H233="",0,Data_Clean!H233)*Assumptions!$B$6</f>
        <v>362.17368</v>
      </c>
      <c r="D233" s="14" t="n">
        <f aca="false">Data_Clean!I233*Assumptions!$B$7</f>
        <v>0</v>
      </c>
      <c r="E233" s="14" t="n">
        <f aca="false">Data_Clean!J233*Assumptions!$B$8</f>
        <v>0</v>
      </c>
      <c r="F233" s="14" t="n">
        <f aca="false">Data_Clean!K233*Assumptions!$B$9</f>
        <v>0</v>
      </c>
      <c r="G233" s="14" t="n">
        <f aca="false">Data_Clean!L233*Assumptions!$B$10</f>
        <v>0</v>
      </c>
      <c r="H233" s="14" t="n">
        <f aca="false">IF(OR(Data_Clean!M233="",Data_Clean!N233=""),0,Data_Clean!M233*Data_Clean!N233/100)*Assumptions!$B$13*Assumptions!$B$11</f>
        <v>132.102</v>
      </c>
      <c r="I233" s="14" t="n">
        <f aca="false">Data_Clean!O233*4*Assumptions!$B$12</f>
        <v>0</v>
      </c>
      <c r="J233" s="14" t="n">
        <f aca="false">SUM(B233:I233)</f>
        <v>704.70693</v>
      </c>
      <c r="K233" s="16" t="n">
        <f aca="false">IF(Data_Clean!P233="","",Assumptions!$B$15*0.5^(Data_Clean!P233/Assumptions!$B$20))</f>
        <v>0.0180343419923572</v>
      </c>
      <c r="L233" s="16" t="n">
        <f aca="false">Assumptions!$B$16*MIN(1,LN(1+Data_Clean!Q233)/LN(1+Assumptions!$B$21))</f>
        <v>0</v>
      </c>
      <c r="M233" s="16" t="n">
        <f aca="false">Assumptions!$B$17*(0.6*MIN(1,Data_Clean!R233/Assumptions!$B$22)+0.4*IF(Data_Clean!S233="",0,Data_Clean!S233))</f>
        <v>0</v>
      </c>
      <c r="N233" s="16" t="n">
        <f aca="false">Assumptions!$B$18*MIN(1,(Data_Clean!F233-1)/Assumptions!$B$23)</f>
        <v>10</v>
      </c>
      <c r="O233" s="16" t="n">
        <f aca="false">Assumptions!$B$19*(0.4*IF(Data_Clean!E233="",0,MIN(1,Data_Clean!E233/12/Assumptions!$B$24))+0.35*IF(Data_Clean!D233="Y",1,0)+0.25*(1-MIN(Data_Clean!T233,3)/3))/IF(Data_Clean!E233="",0.6,1)</f>
        <v>3.7</v>
      </c>
      <c r="P233" s="16" t="n">
        <f aca="false">SUM(K233:O233)/(Assumptions!$D$5-IF(K233="",Assumptions!$B$15,0))*100</f>
        <v>13.7180343419924</v>
      </c>
      <c r="Q233" s="7" t="str">
        <f aca="false">IF(J233&gt;=Assumptions!$B$26,"High",IF(J233&gt;=Assumptions!$B$27,"Mid","Low"))</f>
        <v>Mid</v>
      </c>
      <c r="R233" s="7" t="str">
        <f aca="false">IF(P233&gt;=Assumptions!$B$28,"High",IF(P233&gt;=Assumptions!$B$29,"Mid","Low"))</f>
        <v>Low</v>
      </c>
      <c r="S233" s="7" t="str">
        <f aca="false">INDEX(Assumptions!$B$33:$B$41,MATCH(Q233&amp;"|"&amp;R233,Assumptions!$A$33:$A$41,0))</f>
        <v>Light Touch</v>
      </c>
      <c r="T233" s="7" t="n">
        <f aca="false">IF(ISNUMBER(Data_Clean!V233),J233*Data_Clean!V233,0)</f>
        <v>436.425001749</v>
      </c>
    </row>
    <row r="234" customFormat="false" ht="15" hidden="false" customHeight="false" outlineLevel="0" collapsed="false">
      <c r="A234" s="15" t="str">
        <f aca="false">Data_Clean!A234</f>
        <v>CX100230</v>
      </c>
      <c r="B234" s="14" t="n">
        <f aca="false">Data_Clean!G234*Assumptions!$B$5</f>
        <v>203.76475</v>
      </c>
      <c r="C234" s="14" t="n">
        <f aca="false">IF(Data_Clean!H234="",0,Data_Clean!H234)*Assumptions!$B$6</f>
        <v>352.92804</v>
      </c>
      <c r="D234" s="14" t="n">
        <f aca="false">Data_Clean!I234*Assumptions!$B$7</f>
        <v>311.2</v>
      </c>
      <c r="E234" s="14" t="n">
        <f aca="false">Data_Clean!J234*Assumptions!$B$8</f>
        <v>0</v>
      </c>
      <c r="F234" s="14" t="n">
        <f aca="false">Data_Clean!K234*Assumptions!$B$9</f>
        <v>0</v>
      </c>
      <c r="G234" s="14" t="n">
        <f aca="false">Data_Clean!L234*Assumptions!$B$10</f>
        <v>1104.75</v>
      </c>
      <c r="H234" s="14" t="n">
        <f aca="false">IF(OR(Data_Clean!M234="",Data_Clean!N234=""),0,Data_Clean!M234*Data_Clean!N234/100)*Assumptions!$B$13*Assumptions!$B$11</f>
        <v>265.05</v>
      </c>
      <c r="I234" s="14" t="n">
        <f aca="false">Data_Clean!O234*4*Assumptions!$B$12</f>
        <v>100.04304</v>
      </c>
      <c r="J234" s="14" t="n">
        <f aca="false">SUM(B234:I234)</f>
        <v>2337.73583</v>
      </c>
      <c r="K234" s="16" t="n">
        <f aca="false">IF(Data_Clean!P234="","",Assumptions!$B$15*0.5^(Data_Clean!P234/Assumptions!$B$20))</f>
        <v>29.3147990530274</v>
      </c>
      <c r="L234" s="16" t="n">
        <f aca="false">Assumptions!$B$16*MIN(1,LN(1+Data_Clean!Q234)/LN(1+Assumptions!$B$21))</f>
        <v>17.4085470589551</v>
      </c>
      <c r="M234" s="16" t="n">
        <f aca="false">Assumptions!$B$17*(0.6*MIN(1,Data_Clean!R234/Assumptions!$B$22)+0.4*IF(Data_Clean!S234="",0,Data_Clean!S234))</f>
        <v>1.56</v>
      </c>
      <c r="N234" s="16" t="n">
        <f aca="false">Assumptions!$B$18*MIN(1,(Data_Clean!F234-1)/Assumptions!$B$23)</f>
        <v>20</v>
      </c>
      <c r="O234" s="16" t="n">
        <f aca="false">Assumptions!$B$19*(0.4*IF(Data_Clean!E234="",0,MIN(1,Data_Clean!E234/12/Assumptions!$B$24))+0.35*IF(Data_Clean!D234="Y",1,0)+0.25*(1-MIN(Data_Clean!T234,3)/3))/IF(Data_Clean!E234="",0.6,1)</f>
        <v>15</v>
      </c>
      <c r="P234" s="16" t="n">
        <f aca="false">SUM(K234:O234)/(Assumptions!$D$5-IF(K234="",Assumptions!$B$15,0))*100</f>
        <v>83.2833461119825</v>
      </c>
      <c r="Q234" s="7" t="str">
        <f aca="false">IF(J234&gt;=Assumptions!$B$26,"High",IF(J234&gt;=Assumptions!$B$27,"Mid","Low"))</f>
        <v>High</v>
      </c>
      <c r="R234" s="7" t="str">
        <f aca="false">IF(P234&gt;=Assumptions!$B$28,"High",IF(P234&gt;=Assumptions!$B$29,"Mid","Low"))</f>
        <v>High</v>
      </c>
      <c r="S234" s="7" t="str">
        <f aca="false">INDEX(Assumptions!$B$33:$B$41,MATCH(Q234&amp;"|"&amp;R234,Assumptions!$A$33:$A$41,0))</f>
        <v>Premier Advocates</v>
      </c>
      <c r="T234" s="7" t="n">
        <f aca="false">IF(ISNUMBER(Data_Clean!V234),J234*Data_Clean!V234,0)</f>
        <v>35.06603745</v>
      </c>
    </row>
    <row r="235" customFormat="false" ht="15" hidden="false" customHeight="false" outlineLevel="0" collapsed="false">
      <c r="A235" s="15" t="str">
        <f aca="false">Data_Clean!A235</f>
        <v>CX100231</v>
      </c>
      <c r="B235" s="14" t="n">
        <f aca="false">Data_Clean!G235*Assumptions!$B$5</f>
        <v>68.959</v>
      </c>
      <c r="C235" s="14" t="n">
        <f aca="false">IF(Data_Clean!H235="",0,Data_Clean!H235)*Assumptions!$B$6</f>
        <v>0</v>
      </c>
      <c r="D235" s="14" t="n">
        <f aca="false">Data_Clean!I235*Assumptions!$B$7</f>
        <v>263.2</v>
      </c>
      <c r="E235" s="14" t="n">
        <f aca="false">Data_Clean!J235*Assumptions!$B$8</f>
        <v>0</v>
      </c>
      <c r="F235" s="14" t="n">
        <f aca="false">Data_Clean!K235*Assumptions!$B$9</f>
        <v>0</v>
      </c>
      <c r="G235" s="14" t="n">
        <f aca="false">Data_Clean!L235*Assumptions!$B$10</f>
        <v>0</v>
      </c>
      <c r="H235" s="14" t="n">
        <f aca="false">IF(OR(Data_Clean!M235="",Data_Clean!N235=""),0,Data_Clean!M235*Data_Clean!N235/100)*Assumptions!$B$13*Assumptions!$B$11</f>
        <v>18.63</v>
      </c>
      <c r="I235" s="14" t="n">
        <f aca="false">Data_Clean!O235*4*Assumptions!$B$12</f>
        <v>13.92768</v>
      </c>
      <c r="J235" s="14" t="n">
        <f aca="false">SUM(B235:I235)</f>
        <v>364.71668</v>
      </c>
      <c r="K235" s="16" t="n">
        <f aca="false">IF(Data_Clean!P235="","",Assumptions!$B$15*0.5^(Data_Clean!P235/Assumptions!$B$20))</f>
        <v>26.1165168988837</v>
      </c>
      <c r="L235" s="16" t="n">
        <f aca="false">Assumptions!$B$16*MIN(1,LN(1+Data_Clean!Q235)/LN(1+Assumptions!$B$21))</f>
        <v>12.0537864630054</v>
      </c>
      <c r="M235" s="16" t="n">
        <f aca="false">Assumptions!$B$17*(0.6*MIN(1,Data_Clean!R235/Assumptions!$B$22)+0.4*IF(Data_Clean!S235="",0,Data_Clean!S235))</f>
        <v>4.932</v>
      </c>
      <c r="N235" s="16" t="n">
        <f aca="false">Assumptions!$B$18*MIN(1,(Data_Clean!F235-1)/Assumptions!$B$23)</f>
        <v>10</v>
      </c>
      <c r="O235" s="16" t="n">
        <f aca="false">Assumptions!$B$19*(0.4*IF(Data_Clean!E235="",0,MIN(1,Data_Clean!E235/12/Assumptions!$B$24))+0.35*IF(Data_Clean!D235="Y",1,0)+0.25*(1-MIN(Data_Clean!T235,3)/3))/IF(Data_Clean!E235="",0.6,1)</f>
        <v>9.75</v>
      </c>
      <c r="P235" s="16" t="n">
        <f aca="false">SUM(K235:O235)/(Assumptions!$D$5-IF(K235="",Assumptions!$B$15,0))*100</f>
        <v>62.8523033618891</v>
      </c>
      <c r="Q235" s="7" t="str">
        <f aca="false">IF(J235&gt;=Assumptions!$B$26,"High",IF(J235&gt;=Assumptions!$B$27,"Mid","Low"))</f>
        <v>Low</v>
      </c>
      <c r="R235" s="7" t="str">
        <f aca="false">IF(P235&gt;=Assumptions!$B$28,"High",IF(P235&gt;=Assumptions!$B$29,"Mid","Low"))</f>
        <v>Mid</v>
      </c>
      <c r="S235" s="7" t="str">
        <f aca="false">INDEX(Assumptions!$B$33:$B$41,MATCH(Q235&amp;"|"&amp;R235,Assumptions!$A$33:$A$41,0))</f>
        <v>Light Touch</v>
      </c>
      <c r="T235" s="7" t="n">
        <f aca="false">IF(ISNUMBER(Data_Clean!V235),J235*Data_Clean!V235,0)</f>
        <v>20.0594174</v>
      </c>
    </row>
    <row r="236" customFormat="false" ht="15" hidden="false" customHeight="false" outlineLevel="0" collapsed="false">
      <c r="A236" s="15" t="str">
        <f aca="false">Data_Clean!A236</f>
        <v>CX100232</v>
      </c>
      <c r="B236" s="14" t="n">
        <f aca="false">Data_Clean!G236*Assumptions!$B$5</f>
        <v>47.1405</v>
      </c>
      <c r="C236" s="14" t="n">
        <f aca="false">IF(Data_Clean!H236="",0,Data_Clean!H236)*Assumptions!$B$6</f>
        <v>602.62404</v>
      </c>
      <c r="D236" s="14" t="n">
        <f aca="false">Data_Clean!I236*Assumptions!$B$7</f>
        <v>518.4</v>
      </c>
      <c r="E236" s="14" t="n">
        <f aca="false">Data_Clean!J236*Assumptions!$B$8</f>
        <v>0</v>
      </c>
      <c r="F236" s="14" t="n">
        <f aca="false">Data_Clean!K236*Assumptions!$B$9</f>
        <v>1567.5</v>
      </c>
      <c r="G236" s="14" t="n">
        <f aca="false">Data_Clean!L236*Assumptions!$B$10</f>
        <v>0</v>
      </c>
      <c r="H236" s="14" t="n">
        <f aca="false">IF(OR(Data_Clean!M236="",Data_Clean!N236=""),0,Data_Clean!M236*Data_Clean!N236/100)*Assumptions!$B$13*Assumptions!$B$11</f>
        <v>104.28</v>
      </c>
      <c r="I236" s="14" t="n">
        <f aca="false">Data_Clean!O236*4*Assumptions!$B$12</f>
        <v>18.69552</v>
      </c>
      <c r="J236" s="14" t="n">
        <f aca="false">SUM(B236:I236)</f>
        <v>2858.64006</v>
      </c>
      <c r="K236" s="16" t="n">
        <f aca="false">IF(Data_Clean!P236="","",Assumptions!$B$15*0.5^(Data_Clean!P236/Assumptions!$B$20))</f>
        <v>18.0453755412318</v>
      </c>
      <c r="L236" s="16" t="n">
        <f aca="false">Assumptions!$B$16*MIN(1,LN(1+Data_Clean!Q236)/LN(1+Assumptions!$B$21))</f>
        <v>13.5873179074216</v>
      </c>
      <c r="M236" s="16" t="n">
        <f aca="false">Assumptions!$B$17*(0.6*MIN(1,Data_Clean!R236/Assumptions!$B$22)+0.4*IF(Data_Clean!S236="",0,Data_Clean!S236))</f>
        <v>9.528</v>
      </c>
      <c r="N236" s="16" t="n">
        <f aca="false">Assumptions!$B$18*MIN(1,(Data_Clean!F236-1)/Assumptions!$B$23)</f>
        <v>20</v>
      </c>
      <c r="O236" s="16" t="n">
        <f aca="false">Assumptions!$B$19*(0.4*IF(Data_Clean!E236="",0,MIN(1,Data_Clean!E236/12/Assumptions!$B$24))+0.35*IF(Data_Clean!D236="Y",1,0)+0.25*(1-MIN(Data_Clean!T236,3)/3))/IF(Data_Clean!E236="",0.6,1)</f>
        <v>14.1</v>
      </c>
      <c r="P236" s="16" t="n">
        <f aca="false">SUM(K236:O236)/(Assumptions!$D$5-IF(K236="",Assumptions!$B$15,0))*100</f>
        <v>75.2606934486533</v>
      </c>
      <c r="Q236" s="7" t="str">
        <f aca="false">IF(J236&gt;=Assumptions!$B$26,"High",IF(J236&gt;=Assumptions!$B$27,"Mid","Low"))</f>
        <v>High</v>
      </c>
      <c r="R236" s="7" t="str">
        <f aca="false">IF(P236&gt;=Assumptions!$B$28,"High",IF(P236&gt;=Assumptions!$B$29,"Mid","Low"))</f>
        <v>High</v>
      </c>
      <c r="S236" s="7" t="str">
        <f aca="false">INDEX(Assumptions!$B$33:$B$41,MATCH(Q236&amp;"|"&amp;R236,Assumptions!$A$33:$A$41,0))</f>
        <v>Premier Advocates</v>
      </c>
      <c r="T236" s="7" t="n">
        <f aca="false">IF(ISNUMBER(Data_Clean!V236),J236*Data_Clean!V236,0)</f>
        <v>63.747673338</v>
      </c>
    </row>
    <row r="237" customFormat="false" ht="15" hidden="false" customHeight="false" outlineLevel="0" collapsed="false">
      <c r="A237" s="15" t="str">
        <f aca="false">Data_Clean!A237</f>
        <v>CX100233</v>
      </c>
      <c r="B237" s="14" t="n">
        <f aca="false">Data_Clean!G237*Assumptions!$B$5</f>
        <v>93.56275</v>
      </c>
      <c r="C237" s="14" t="n">
        <f aca="false">IF(Data_Clean!H237="",0,Data_Clean!H237)*Assumptions!$B$6</f>
        <v>307.80012</v>
      </c>
      <c r="D237" s="14" t="n">
        <f aca="false">Data_Clean!I237*Assumptions!$B$7</f>
        <v>0</v>
      </c>
      <c r="E237" s="14" t="n">
        <f aca="false">Data_Clean!J237*Assumptions!$B$8</f>
        <v>0</v>
      </c>
      <c r="F237" s="14" t="n">
        <f aca="false">Data_Clean!K237*Assumptions!$B$9</f>
        <v>0</v>
      </c>
      <c r="G237" s="14" t="n">
        <f aca="false">Data_Clean!L237*Assumptions!$B$10</f>
        <v>0</v>
      </c>
      <c r="H237" s="14" t="n">
        <f aca="false">IF(OR(Data_Clean!M237="",Data_Clean!N237=""),0,Data_Clean!M237*Data_Clean!N237/100)*Assumptions!$B$13*Assumptions!$B$11</f>
        <v>221.424</v>
      </c>
      <c r="I237" s="14" t="n">
        <f aca="false">Data_Clean!O237*4*Assumptions!$B$12</f>
        <v>11.14704</v>
      </c>
      <c r="J237" s="14" t="n">
        <f aca="false">SUM(B237:I237)</f>
        <v>633.93391</v>
      </c>
      <c r="K237" s="16" t="n">
        <f aca="false">IF(Data_Clean!P237="","",Assumptions!$B$15*0.5^(Data_Clean!P237/Assumptions!$B$20))</f>
        <v>27.9909897461042</v>
      </c>
      <c r="L237" s="16" t="n">
        <f aca="false">Assumptions!$B$16*MIN(1,LN(1+Data_Clean!Q237)/LN(1+Assumptions!$B$21))</f>
        <v>15.0586973234667</v>
      </c>
      <c r="M237" s="16" t="n">
        <f aca="false">Assumptions!$B$17*(0.6*MIN(1,Data_Clean!R237/Assumptions!$B$22)+0.4*IF(Data_Clean!S237="",0,Data_Clean!S237))</f>
        <v>11.514</v>
      </c>
      <c r="N237" s="16" t="n">
        <f aca="false">Assumptions!$B$18*MIN(1,(Data_Clean!F237-1)/Assumptions!$B$23)</f>
        <v>10</v>
      </c>
      <c r="O237" s="16" t="n">
        <f aca="false">Assumptions!$B$19*(0.4*IF(Data_Clean!E237="",0,MIN(1,Data_Clean!E237/12/Assumptions!$B$24))+0.35*IF(Data_Clean!D237="Y",1,0)+0.25*(1-MIN(Data_Clean!T237,3)/3))/IF(Data_Clean!E237="",0.6,1)</f>
        <v>7.85</v>
      </c>
      <c r="P237" s="16" t="n">
        <f aca="false">SUM(K237:O237)/(Assumptions!$D$5-IF(K237="",Assumptions!$B$15,0))*100</f>
        <v>72.4136870695709</v>
      </c>
      <c r="Q237" s="7" t="str">
        <f aca="false">IF(J237&gt;=Assumptions!$B$26,"High",IF(J237&gt;=Assumptions!$B$27,"Mid","Low"))</f>
        <v>Mid</v>
      </c>
      <c r="R237" s="7" t="str">
        <f aca="false">IF(P237&gt;=Assumptions!$B$28,"High",IF(P237&gt;=Assumptions!$B$29,"Mid","Low"))</f>
        <v>High</v>
      </c>
      <c r="S237" s="7" t="str">
        <f aca="false">INDEX(Assumptions!$B$33:$B$41,MATCH(Q237&amp;"|"&amp;R237,Assumptions!$A$33:$A$41,0))</f>
        <v>Engaged Builders</v>
      </c>
      <c r="T237" s="7" t="n">
        <f aca="false">IF(ISNUMBER(Data_Clean!V237),J237*Data_Clean!V237,0)</f>
        <v>37.211920517</v>
      </c>
    </row>
    <row r="238" customFormat="false" ht="15" hidden="false" customHeight="false" outlineLevel="0" collapsed="false">
      <c r="A238" s="15" t="str">
        <f aca="false">Data_Clean!A238</f>
        <v>CX100234</v>
      </c>
      <c r="B238" s="14" t="n">
        <f aca="false">Data_Clean!G238*Assumptions!$B$5</f>
        <v>194.98175</v>
      </c>
      <c r="C238" s="14" t="n">
        <f aca="false">IF(Data_Clean!H238="",0,Data_Clean!H238)*Assumptions!$B$6</f>
        <v>248.95188</v>
      </c>
      <c r="D238" s="14" t="n">
        <f aca="false">Data_Clean!I238*Assumptions!$B$7</f>
        <v>0</v>
      </c>
      <c r="E238" s="14" t="n">
        <f aca="false">Data_Clean!J238*Assumptions!$B$8</f>
        <v>0</v>
      </c>
      <c r="F238" s="14" t="n">
        <f aca="false">Data_Clean!K238*Assumptions!$B$9</f>
        <v>0</v>
      </c>
      <c r="G238" s="14" t="n">
        <f aca="false">Data_Clean!L238*Assumptions!$B$10</f>
        <v>0</v>
      </c>
      <c r="H238" s="14" t="n">
        <f aca="false">IF(OR(Data_Clean!M238="",Data_Clean!N238=""),0,Data_Clean!M238*Data_Clean!N238/100)*Assumptions!$B$13*Assumptions!$B$11</f>
        <v>163.2</v>
      </c>
      <c r="I238" s="14" t="n">
        <f aca="false">Data_Clean!O238*4*Assumptions!$B$12</f>
        <v>37.95312</v>
      </c>
      <c r="J238" s="14" t="n">
        <f aca="false">SUM(B238:I238)</f>
        <v>645.08675</v>
      </c>
      <c r="K238" s="16" t="n">
        <f aca="false">IF(Data_Clean!P238="","",Assumptions!$B$15*0.5^(Data_Clean!P238/Assumptions!$B$20))</f>
        <v>15.3506083799516</v>
      </c>
      <c r="L238" s="16" t="n">
        <f aca="false">Assumptions!$B$16*MIN(1,LN(1+Data_Clean!Q238)/LN(1+Assumptions!$B$21))</f>
        <v>14.8269530442849</v>
      </c>
      <c r="M238" s="16" t="n">
        <f aca="false">Assumptions!$B$17*(0.6*MIN(1,Data_Clean!R238/Assumptions!$B$22)+0.4*IF(Data_Clean!S238="",0,Data_Clean!S238))</f>
        <v>11.814</v>
      </c>
      <c r="N238" s="16" t="n">
        <f aca="false">Assumptions!$B$18*MIN(1,(Data_Clean!F238-1)/Assumptions!$B$23)</f>
        <v>10</v>
      </c>
      <c r="O238" s="16" t="n">
        <f aca="false">Assumptions!$B$19*(0.4*IF(Data_Clean!E238="",0,MIN(1,Data_Clean!E238/12/Assumptions!$B$24))+0.35*IF(Data_Clean!D238="Y",1,0)+0.25*(1-MIN(Data_Clean!T238,3)/3))/IF(Data_Clean!E238="",0.6,1)</f>
        <v>12.15</v>
      </c>
      <c r="P238" s="16" t="n">
        <f aca="false">SUM(K238:O238)/(Assumptions!$D$5-IF(K238="",Assumptions!$B$15,0))*100</f>
        <v>64.1415614242365</v>
      </c>
      <c r="Q238" s="7" t="str">
        <f aca="false">IF(J238&gt;=Assumptions!$B$26,"High",IF(J238&gt;=Assumptions!$B$27,"Mid","Low"))</f>
        <v>Mid</v>
      </c>
      <c r="R238" s="7" t="str">
        <f aca="false">IF(P238&gt;=Assumptions!$B$28,"High",IF(P238&gt;=Assumptions!$B$29,"Mid","Low"))</f>
        <v>Mid</v>
      </c>
      <c r="S238" s="7" t="str">
        <f aca="false">INDEX(Assumptions!$B$33:$B$41,MATCH(Q238&amp;"|"&amp;R238,Assumptions!$A$33:$A$41,0))</f>
        <v>Established Core</v>
      </c>
      <c r="T238" s="7" t="n">
        <f aca="false">IF(ISNUMBER(Data_Clean!V238),J238*Data_Clean!V238,0)</f>
        <v>12.450174275</v>
      </c>
    </row>
    <row r="239" customFormat="false" ht="15" hidden="false" customHeight="false" outlineLevel="0" collapsed="false">
      <c r="A239" s="15" t="str">
        <f aca="false">Data_Clean!A239</f>
        <v>CX100235</v>
      </c>
      <c r="B239" s="14" t="n">
        <f aca="false">Data_Clean!G239*Assumptions!$B$5</f>
        <v>92.25775</v>
      </c>
      <c r="C239" s="14" t="n">
        <f aca="false">IF(Data_Clean!H239="",0,Data_Clean!H239)*Assumptions!$B$6</f>
        <v>0</v>
      </c>
      <c r="D239" s="14" t="n">
        <f aca="false">Data_Clean!I239*Assumptions!$B$7</f>
        <v>0</v>
      </c>
      <c r="E239" s="14" t="n">
        <f aca="false">Data_Clean!J239*Assumptions!$B$8</f>
        <v>0</v>
      </c>
      <c r="F239" s="14" t="n">
        <f aca="false">Data_Clean!K239*Assumptions!$B$9</f>
        <v>933.9</v>
      </c>
      <c r="G239" s="14" t="n">
        <f aca="false">Data_Clean!L239*Assumptions!$B$10</f>
        <v>0</v>
      </c>
      <c r="H239" s="14" t="n">
        <f aca="false">IF(OR(Data_Clean!M239="",Data_Clean!N239=""),0,Data_Clean!M239*Data_Clean!N239/100)*Assumptions!$B$13*Assumptions!$B$11</f>
        <v>262.836</v>
      </c>
      <c r="I239" s="14" t="n">
        <f aca="false">Data_Clean!O239*4*Assumptions!$B$12</f>
        <v>0</v>
      </c>
      <c r="J239" s="14" t="n">
        <f aca="false">SUM(B239:I239)</f>
        <v>1288.99375</v>
      </c>
      <c r="K239" s="16" t="n">
        <f aca="false">IF(Data_Clean!P239="","",Assumptions!$B$15*0.5^(Data_Clean!P239/Assumptions!$B$20))</f>
        <v>0.0180343419923572</v>
      </c>
      <c r="L239" s="16" t="n">
        <f aca="false">Assumptions!$B$16*MIN(1,LN(1+Data_Clean!Q239)/LN(1+Assumptions!$B$21))</f>
        <v>0</v>
      </c>
      <c r="M239" s="16" t="n">
        <f aca="false">Assumptions!$B$17*(0.6*MIN(1,Data_Clean!R239/Assumptions!$B$22)+0.4*IF(Data_Clean!S239="",0,Data_Clean!S239))</f>
        <v>0</v>
      </c>
      <c r="N239" s="16" t="n">
        <f aca="false">Assumptions!$B$18*MIN(1,(Data_Clean!F239-1)/Assumptions!$B$23)</f>
        <v>15</v>
      </c>
      <c r="O239" s="16" t="n">
        <f aca="false">Assumptions!$B$19*(0.4*IF(Data_Clean!E239="",0,MIN(1,Data_Clean!E239/12/Assumptions!$B$24))+0.35*IF(Data_Clean!D239="Y",1,0)+0.25*(1-MIN(Data_Clean!T239,3)/3))/IF(Data_Clean!E239="",0.6,1)</f>
        <v>5.6</v>
      </c>
      <c r="P239" s="16" t="n">
        <f aca="false">SUM(K239:O239)/(Assumptions!$D$5-IF(K239="",Assumptions!$B$15,0))*100</f>
        <v>20.6180343419924</v>
      </c>
      <c r="Q239" s="7" t="str">
        <f aca="false">IF(J239&gt;=Assumptions!$B$26,"High",IF(J239&gt;=Assumptions!$B$27,"Mid","Low"))</f>
        <v>Mid</v>
      </c>
      <c r="R239" s="7" t="str">
        <f aca="false">IF(P239&gt;=Assumptions!$B$28,"High",IF(P239&gt;=Assumptions!$B$29,"Mid","Low"))</f>
        <v>Low</v>
      </c>
      <c r="S239" s="7" t="str">
        <f aca="false">INDEX(Assumptions!$B$33:$B$41,MATCH(Q239&amp;"|"&amp;R239,Assumptions!$A$33:$A$41,0))</f>
        <v>Light Touch</v>
      </c>
      <c r="T239" s="7" t="n">
        <f aca="false">IF(ISNUMBER(Data_Clean!V239),J239*Data_Clean!V239,0)</f>
        <v>605.440364375</v>
      </c>
    </row>
    <row r="240" customFormat="false" ht="15" hidden="false" customHeight="false" outlineLevel="0" collapsed="false">
      <c r="A240" s="15" t="str">
        <f aca="false">Data_Clean!A240</f>
        <v>CX100236</v>
      </c>
      <c r="B240" s="14" t="n">
        <f aca="false">Data_Clean!G240*Assumptions!$B$5</f>
        <v>227.3325</v>
      </c>
      <c r="C240" s="14" t="n">
        <f aca="false">IF(Data_Clean!H240="",0,Data_Clean!H240)*Assumptions!$B$6</f>
        <v>3967.49256</v>
      </c>
      <c r="D240" s="14" t="n">
        <f aca="false">Data_Clean!I240*Assumptions!$B$7</f>
        <v>0</v>
      </c>
      <c r="E240" s="14" t="n">
        <f aca="false">Data_Clean!J240*Assumptions!$B$8</f>
        <v>0</v>
      </c>
      <c r="F240" s="14" t="n">
        <f aca="false">Data_Clean!K240*Assumptions!$B$9</f>
        <v>0</v>
      </c>
      <c r="G240" s="14" t="n">
        <f aca="false">Data_Clean!L240*Assumptions!$B$10</f>
        <v>0</v>
      </c>
      <c r="H240" s="14" t="n">
        <f aca="false">IF(OR(Data_Clean!M240="",Data_Clean!N240=""),0,Data_Clean!M240*Data_Clean!N240/100)*Assumptions!$B$13*Assumptions!$B$11</f>
        <v>62.856</v>
      </c>
      <c r="I240" s="14" t="n">
        <f aca="false">Data_Clean!O240*4*Assumptions!$B$12</f>
        <v>67.83024</v>
      </c>
      <c r="J240" s="14" t="n">
        <f aca="false">SUM(B240:I240)</f>
        <v>4325.5113</v>
      </c>
      <c r="K240" s="16" t="n">
        <f aca="false">IF(Data_Clean!P240="","",Assumptions!$B$15*0.5^(Data_Clean!P240/Assumptions!$B$20))</f>
        <v>25.5200148285257</v>
      </c>
      <c r="L240" s="16" t="n">
        <f aca="false">Assumptions!$B$16*MIN(1,LN(1+Data_Clean!Q240)/LN(1+Assumptions!$B$21))</f>
        <v>15.7812965263578</v>
      </c>
      <c r="M240" s="16" t="n">
        <f aca="false">Assumptions!$B$17*(0.6*MIN(1,Data_Clean!R240/Assumptions!$B$22)+0.4*IF(Data_Clean!S240="",0,Data_Clean!S240))</f>
        <v>7.908</v>
      </c>
      <c r="N240" s="16" t="n">
        <f aca="false">Assumptions!$B$18*MIN(1,(Data_Clean!F240-1)/Assumptions!$B$23)</f>
        <v>10</v>
      </c>
      <c r="O240" s="16" t="n">
        <f aca="false">Assumptions!$B$19*(0.4*IF(Data_Clean!E240="",0,MIN(1,Data_Clean!E240/12/Assumptions!$B$24))+0.35*IF(Data_Clean!D240="Y",1,0)+0.25*(1-MIN(Data_Clean!T240,3)/3))/IF(Data_Clean!E240="",0.6,1)</f>
        <v>11.4</v>
      </c>
      <c r="P240" s="16" t="n">
        <f aca="false">SUM(K240:O240)/(Assumptions!$D$5-IF(K240="",Assumptions!$B$15,0))*100</f>
        <v>70.6093113548834</v>
      </c>
      <c r="Q240" s="7" t="str">
        <f aca="false">IF(J240&gt;=Assumptions!$B$26,"High",IF(J240&gt;=Assumptions!$B$27,"Mid","Low"))</f>
        <v>High</v>
      </c>
      <c r="R240" s="7" t="str">
        <f aca="false">IF(P240&gt;=Assumptions!$B$28,"High",IF(P240&gt;=Assumptions!$B$29,"Mid","Low"))</f>
        <v>High</v>
      </c>
      <c r="S240" s="7" t="str">
        <f aca="false">INDEX(Assumptions!$B$33:$B$41,MATCH(Q240&amp;"|"&amp;R240,Assumptions!$A$33:$A$41,0))</f>
        <v>Premier Advocates</v>
      </c>
      <c r="T240" s="7" t="n">
        <f aca="false">IF(ISNUMBER(Data_Clean!V240),J240*Data_Clean!V240,0)</f>
        <v>176.48086104</v>
      </c>
    </row>
    <row r="241" customFormat="false" ht="15" hidden="false" customHeight="false" outlineLevel="0" collapsed="false">
      <c r="A241" s="15" t="str">
        <f aca="false">Data_Clean!A241</f>
        <v>CX100237</v>
      </c>
      <c r="B241" s="14" t="n">
        <f aca="false">Data_Clean!G241*Assumptions!$B$5</f>
        <v>313.344</v>
      </c>
      <c r="C241" s="14" t="n">
        <f aca="false">IF(Data_Clean!H241="",0,Data_Clean!H241)*Assumptions!$B$6</f>
        <v>647.47416</v>
      </c>
      <c r="D241" s="14" t="n">
        <f aca="false">Data_Clean!I241*Assumptions!$B$7</f>
        <v>0</v>
      </c>
      <c r="E241" s="14" t="n">
        <f aca="false">Data_Clean!J241*Assumptions!$B$8</f>
        <v>4840.635675</v>
      </c>
      <c r="F241" s="14" t="n">
        <f aca="false">Data_Clean!K241*Assumptions!$B$9</f>
        <v>4043.6</v>
      </c>
      <c r="G241" s="14" t="n">
        <f aca="false">Data_Clean!L241*Assumptions!$B$10</f>
        <v>0</v>
      </c>
      <c r="H241" s="14" t="n">
        <f aca="false">IF(OR(Data_Clean!M241="",Data_Clean!N241=""),0,Data_Clean!M241*Data_Clean!N241/100)*Assumptions!$B$13*Assumptions!$B$11</f>
        <v>196.182</v>
      </c>
      <c r="I241" s="14" t="n">
        <f aca="false">Data_Clean!O241*4*Assumptions!$B$12</f>
        <v>29.39088</v>
      </c>
      <c r="J241" s="14" t="n">
        <f aca="false">SUM(B241:I241)</f>
        <v>10070.626715</v>
      </c>
      <c r="K241" s="16" t="n">
        <f aca="false">IF(Data_Clean!P241="","",Assumptions!$B$15*0.5^(Data_Clean!P241/Assumptions!$B$20))</f>
        <v>29.3147990530274</v>
      </c>
      <c r="L241" s="16" t="n">
        <f aca="false">Assumptions!$B$16*MIN(1,LN(1+Data_Clean!Q241)/LN(1+Assumptions!$B$21))</f>
        <v>16.9333625893004</v>
      </c>
      <c r="M241" s="16" t="n">
        <f aca="false">Assumptions!$B$17*(0.6*MIN(1,Data_Clean!R241/Assumptions!$B$22)+0.4*IF(Data_Clean!S241="",0,Data_Clean!S241))</f>
        <v>7.68</v>
      </c>
      <c r="N241" s="16" t="n">
        <f aca="false">Assumptions!$B$18*MIN(1,(Data_Clean!F241-1)/Assumptions!$B$23)</f>
        <v>20</v>
      </c>
      <c r="O241" s="16" t="n">
        <f aca="false">Assumptions!$B$19*(0.4*IF(Data_Clean!E241="",0,MIN(1,Data_Clean!E241/12/Assumptions!$B$24))+0.35*IF(Data_Clean!D241="Y",1,0)+0.25*(1-MIN(Data_Clean!T241,3)/3))/IF(Data_Clean!E241="",0.6,1)</f>
        <v>15</v>
      </c>
      <c r="P241" s="16" t="n">
        <f aca="false">SUM(K241:O241)/(Assumptions!$D$5-IF(K241="",Assumptions!$B$15,0))*100</f>
        <v>88.9281616423278</v>
      </c>
      <c r="Q241" s="7" t="str">
        <f aca="false">IF(J241&gt;=Assumptions!$B$26,"High",IF(J241&gt;=Assumptions!$B$27,"Mid","Low"))</f>
        <v>High</v>
      </c>
      <c r="R241" s="7" t="str">
        <f aca="false">IF(P241&gt;=Assumptions!$B$28,"High",IF(P241&gt;=Assumptions!$B$29,"Mid","Low"))</f>
        <v>High</v>
      </c>
      <c r="S241" s="7" t="str">
        <f aca="false">INDEX(Assumptions!$B$33:$B$41,MATCH(Q241&amp;"|"&amp;R241,Assumptions!$A$33:$A$41,0))</f>
        <v>Premier Advocates</v>
      </c>
      <c r="T241" s="7" t="n">
        <f aca="false">IF(ISNUMBER(Data_Clean!V241),J241*Data_Clean!V241,0)</f>
        <v>125.8828339375</v>
      </c>
    </row>
    <row r="242" customFormat="false" ht="15" hidden="false" customHeight="false" outlineLevel="0" collapsed="false">
      <c r="A242" s="15" t="str">
        <f aca="false">Data_Clean!A242</f>
        <v>CX100238</v>
      </c>
      <c r="B242" s="14" t="n">
        <f aca="false">Data_Clean!G242*Assumptions!$B$5</f>
        <v>99.9505</v>
      </c>
      <c r="C242" s="14" t="n">
        <f aca="false">IF(Data_Clean!H242="",0,Data_Clean!H242)*Assumptions!$B$6</f>
        <v>190.52448</v>
      </c>
      <c r="D242" s="14" t="n">
        <f aca="false">Data_Clean!I242*Assumptions!$B$7</f>
        <v>0</v>
      </c>
      <c r="E242" s="14" t="n">
        <f aca="false">Data_Clean!J242*Assumptions!$B$8</f>
        <v>0</v>
      </c>
      <c r="F242" s="14" t="n">
        <f aca="false">Data_Clean!K242*Assumptions!$B$9</f>
        <v>0</v>
      </c>
      <c r="G242" s="14" t="n">
        <f aca="false">Data_Clean!L242*Assumptions!$B$10</f>
        <v>0</v>
      </c>
      <c r="H242" s="14" t="n">
        <f aca="false">IF(OR(Data_Clean!M242="",Data_Clean!N242=""),0,Data_Clean!M242*Data_Clean!N242/100)*Assumptions!$B$13*Assumptions!$B$11</f>
        <v>213.588</v>
      </c>
      <c r="I242" s="14" t="n">
        <f aca="false">Data_Clean!O242*4*Assumptions!$B$12</f>
        <v>5.7216</v>
      </c>
      <c r="J242" s="14" t="n">
        <f aca="false">SUM(B242:I242)</f>
        <v>509.78458</v>
      </c>
      <c r="K242" s="16" t="n">
        <f aca="false">IF(Data_Clean!P242="","",Assumptions!$B$15*0.5^(Data_Clean!P242/Assumptions!$B$20))</f>
        <v>29.3147990530274</v>
      </c>
      <c r="L242" s="16" t="n">
        <f aca="false">Assumptions!$B$16*MIN(1,LN(1+Data_Clean!Q242)/LN(1+Assumptions!$B$21))</f>
        <v>12.0537864630054</v>
      </c>
      <c r="M242" s="16" t="n">
        <f aca="false">Assumptions!$B$17*(0.6*MIN(1,Data_Clean!R242/Assumptions!$B$22)+0.4*IF(Data_Clean!S242="",0,Data_Clean!S242))</f>
        <v>9.144</v>
      </c>
      <c r="N242" s="16" t="n">
        <f aca="false">Assumptions!$B$18*MIN(1,(Data_Clean!F242-1)/Assumptions!$B$23)</f>
        <v>10</v>
      </c>
      <c r="O242" s="16" t="n">
        <f aca="false">Assumptions!$B$19*(0.4*IF(Data_Clean!E242="",0,MIN(1,Data_Clean!E242/12/Assumptions!$B$24))+0.35*IF(Data_Clean!D242="Y",1,0)+0.25*(1-MIN(Data_Clean!T242,3)/3))/IF(Data_Clean!E242="",0.6,1)</f>
        <v>8.65</v>
      </c>
      <c r="P242" s="16" t="n">
        <f aca="false">SUM(K242:O242)/(Assumptions!$D$5-IF(K242="",Assumptions!$B$15,0))*100</f>
        <v>69.1625855160328</v>
      </c>
      <c r="Q242" s="7" t="str">
        <f aca="false">IF(J242&gt;=Assumptions!$B$26,"High",IF(J242&gt;=Assumptions!$B$27,"Mid","Low"))</f>
        <v>Mid</v>
      </c>
      <c r="R242" s="7" t="str">
        <f aca="false">IF(P242&gt;=Assumptions!$B$28,"High",IF(P242&gt;=Assumptions!$B$29,"Mid","Low"))</f>
        <v>Mid</v>
      </c>
      <c r="S242" s="7" t="str">
        <f aca="false">INDEX(Assumptions!$B$33:$B$41,MATCH(Q242&amp;"|"&amp;R242,Assumptions!$A$33:$A$41,0))</f>
        <v>Established Core</v>
      </c>
      <c r="T242" s="7" t="n">
        <f aca="false">IF(ISNUMBER(Data_Clean!V242),J242*Data_Clean!V242,0)</f>
        <v>27.324453488</v>
      </c>
    </row>
    <row r="243" customFormat="false" ht="15" hidden="false" customHeight="false" outlineLevel="0" collapsed="false">
      <c r="A243" s="15" t="str">
        <f aca="false">Data_Clean!A243</f>
        <v>CX100239</v>
      </c>
      <c r="B243" s="14" t="n">
        <f aca="false">Data_Clean!G243*Assumptions!$B$5</f>
        <v>110.3295</v>
      </c>
      <c r="C243" s="14" t="n">
        <f aca="false">IF(Data_Clean!H243="",0,Data_Clean!H243)*Assumptions!$B$6</f>
        <v>56.3784</v>
      </c>
      <c r="D243" s="14" t="n">
        <f aca="false">Data_Clean!I243*Assumptions!$B$7</f>
        <v>0</v>
      </c>
      <c r="E243" s="14" t="n">
        <f aca="false">Data_Clean!J243*Assumptions!$B$8</f>
        <v>0</v>
      </c>
      <c r="F243" s="14" t="n">
        <f aca="false">Data_Clean!K243*Assumptions!$B$9</f>
        <v>0</v>
      </c>
      <c r="G243" s="14" t="n">
        <f aca="false">Data_Clean!L243*Assumptions!$B$10</f>
        <v>0</v>
      </c>
      <c r="H243" s="14" t="n">
        <f aca="false">IF(OR(Data_Clean!M243="",Data_Clean!N243=""),0,Data_Clean!M243*Data_Clean!N243/100)*Assumptions!$B$13*Assumptions!$B$11</f>
        <v>0</v>
      </c>
      <c r="I243" s="14" t="n">
        <f aca="false">Data_Clean!O243*4*Assumptions!$B$12</f>
        <v>0</v>
      </c>
      <c r="J243" s="14" t="n">
        <f aca="false">SUM(B243:I243)</f>
        <v>166.7079</v>
      </c>
      <c r="K243" s="16" t="n">
        <f aca="false">IF(Data_Clean!P243="","",Assumptions!$B$15*0.5^(Data_Clean!P243/Assumptions!$B$20))</f>
        <v>11.9055078897615</v>
      </c>
      <c r="L243" s="16" t="n">
        <f aca="false">Assumptions!$B$16*MIN(1,LN(1+Data_Clean!Q243)/LN(1+Assumptions!$B$21))</f>
        <v>13.2535138894499</v>
      </c>
      <c r="M243" s="16" t="n">
        <f aca="false">Assumptions!$B$17*(0.6*MIN(1,Data_Clean!R243/Assumptions!$B$22)+0.4*IF(Data_Clean!S243="",0,Data_Clean!S243))</f>
        <v>4.59</v>
      </c>
      <c r="N243" s="16" t="n">
        <f aca="false">Assumptions!$B$18*MIN(1,(Data_Clean!F243-1)/Assumptions!$B$23)</f>
        <v>10</v>
      </c>
      <c r="O243" s="16" t="n">
        <f aca="false">Assumptions!$B$19*(0.4*IF(Data_Clean!E243="",0,MIN(1,Data_Clean!E243/12/Assumptions!$B$24))+0.35*IF(Data_Clean!D243="Y",1,0)+0.25*(1-MIN(Data_Clean!T243,3)/3))/IF(Data_Clean!E243="",0.6,1)</f>
        <v>5.8</v>
      </c>
      <c r="P243" s="16" t="n">
        <f aca="false">SUM(K243:O243)/(Assumptions!$D$5-IF(K243="",Assumptions!$B$15,0))*100</f>
        <v>45.5490217792114</v>
      </c>
      <c r="Q243" s="7" t="str">
        <f aca="false">IF(J243&gt;=Assumptions!$B$26,"High",IF(J243&gt;=Assumptions!$B$27,"Mid","Low"))</f>
        <v>Low</v>
      </c>
      <c r="R243" s="7" t="str">
        <f aca="false">IF(P243&gt;=Assumptions!$B$28,"High",IF(P243&gt;=Assumptions!$B$29,"Mid","Low"))</f>
        <v>Low</v>
      </c>
      <c r="S243" s="7" t="str">
        <f aca="false">INDEX(Assumptions!$B$33:$B$41,MATCH(Q243&amp;"|"&amp;R243,Assumptions!$A$33:$A$41,0))</f>
        <v>Dormant &amp; Low Value</v>
      </c>
      <c r="T243" s="7" t="n">
        <f aca="false">IF(ISNUMBER(Data_Clean!V243),J243*Data_Clean!V243,0)</f>
        <v>23.70586338</v>
      </c>
    </row>
    <row r="244" customFormat="false" ht="15" hidden="false" customHeight="false" outlineLevel="0" collapsed="false">
      <c r="A244" s="15" t="str">
        <f aca="false">Data_Clean!A244</f>
        <v>CX100240</v>
      </c>
      <c r="B244" s="14" t="n">
        <f aca="false">Data_Clean!G244*Assumptions!$B$5</f>
        <v>51.837</v>
      </c>
      <c r="C244" s="14" t="n">
        <f aca="false">IF(Data_Clean!H244="",0,Data_Clean!H244)*Assumptions!$B$6</f>
        <v>37.91784</v>
      </c>
      <c r="D244" s="14" t="n">
        <f aca="false">Data_Clean!I244*Assumptions!$B$7</f>
        <v>0</v>
      </c>
      <c r="E244" s="14" t="n">
        <f aca="false">Data_Clean!J244*Assumptions!$B$8</f>
        <v>0</v>
      </c>
      <c r="F244" s="14" t="n">
        <f aca="false">Data_Clean!K244*Assumptions!$B$9</f>
        <v>0</v>
      </c>
      <c r="G244" s="14" t="n">
        <f aca="false">Data_Clean!L244*Assumptions!$B$10</f>
        <v>0</v>
      </c>
      <c r="H244" s="14" t="n">
        <f aca="false">IF(OR(Data_Clean!M244="",Data_Clean!N244=""),0,Data_Clean!M244*Data_Clean!N244/100)*Assumptions!$B$13*Assumptions!$B$11</f>
        <v>0</v>
      </c>
      <c r="I244" s="14" t="n">
        <f aca="false">Data_Clean!O244*4*Assumptions!$B$12</f>
        <v>0</v>
      </c>
      <c r="J244" s="14" t="n">
        <f aca="false">SUM(B244:I244)</f>
        <v>89.75484</v>
      </c>
      <c r="K244" s="16" t="n">
        <f aca="false">IF(Data_Clean!P244="","",Assumptions!$B$15*0.5^(Data_Clean!P244/Assumptions!$B$20))</f>
        <v>19.7926186615934</v>
      </c>
      <c r="L244" s="16" t="n">
        <f aca="false">Assumptions!$B$16*MIN(1,LN(1+Data_Clean!Q244)/LN(1+Assumptions!$B$21))</f>
        <v>12.8906482631789</v>
      </c>
      <c r="M244" s="16" t="n">
        <f aca="false">Assumptions!$B$17*(0.6*MIN(1,Data_Clean!R244/Assumptions!$B$22)+0.4*IF(Data_Clean!S244="",0,Data_Clean!S244))</f>
        <v>7.8</v>
      </c>
      <c r="N244" s="16" t="n">
        <f aca="false">Assumptions!$B$18*MIN(1,(Data_Clean!F244-1)/Assumptions!$B$23)</f>
        <v>10</v>
      </c>
      <c r="O244" s="16" t="n">
        <f aca="false">Assumptions!$B$19*(0.4*IF(Data_Clean!E244="",0,MIN(1,Data_Clean!E244/12/Assumptions!$B$24))+0.35*IF(Data_Clean!D244="Y",1,0)+0.25*(1-MIN(Data_Clean!T244,3)/3))/IF(Data_Clean!E244="",0.6,1)</f>
        <v>9.75</v>
      </c>
      <c r="P244" s="16" t="n">
        <f aca="false">SUM(K244:O244)/(Assumptions!$D$5-IF(K244="",Assumptions!$B$15,0))*100</f>
        <v>60.2332669247723</v>
      </c>
      <c r="Q244" s="7" t="str">
        <f aca="false">IF(J244&gt;=Assumptions!$B$26,"High",IF(J244&gt;=Assumptions!$B$27,"Mid","Low"))</f>
        <v>Low</v>
      </c>
      <c r="R244" s="7" t="str">
        <f aca="false">IF(P244&gt;=Assumptions!$B$28,"High",IF(P244&gt;=Assumptions!$B$29,"Mid","Low"))</f>
        <v>Mid</v>
      </c>
      <c r="S244" s="7" t="str">
        <f aca="false">INDEX(Assumptions!$B$33:$B$41,MATCH(Q244&amp;"|"&amp;R244,Assumptions!$A$33:$A$41,0))</f>
        <v>Light Touch</v>
      </c>
      <c r="T244" s="7" t="n">
        <f aca="false">IF(ISNUMBER(Data_Clean!V244),J244*Data_Clean!V244,0)</f>
        <v>4.604423292</v>
      </c>
    </row>
    <row r="245" customFormat="false" ht="15" hidden="false" customHeight="false" outlineLevel="0" collapsed="false">
      <c r="A245" s="15" t="str">
        <f aca="false">Data_Clean!A245</f>
        <v>CX100241</v>
      </c>
      <c r="B245" s="14" t="n">
        <f aca="false">Data_Clean!G245*Assumptions!$B$5</f>
        <v>552.8565</v>
      </c>
      <c r="C245" s="14" t="n">
        <f aca="false">IF(Data_Clean!H245="",0,Data_Clean!H245)*Assumptions!$B$6</f>
        <v>210.34572</v>
      </c>
      <c r="D245" s="14" t="n">
        <f aca="false">Data_Clean!I245*Assumptions!$B$7</f>
        <v>428.8</v>
      </c>
      <c r="E245" s="14" t="n">
        <f aca="false">Data_Clean!J245*Assumptions!$B$8</f>
        <v>2871.9081</v>
      </c>
      <c r="F245" s="14" t="n">
        <f aca="false">Data_Clean!K245*Assumptions!$B$9</f>
        <v>0</v>
      </c>
      <c r="G245" s="14" t="n">
        <f aca="false">Data_Clean!L245*Assumptions!$B$10</f>
        <v>0</v>
      </c>
      <c r="H245" s="14" t="n">
        <f aca="false">IF(OR(Data_Clean!M245="",Data_Clean!N245=""),0,Data_Clean!M245*Data_Clean!N245/100)*Assumptions!$B$13*Assumptions!$B$11</f>
        <v>589.176</v>
      </c>
      <c r="I245" s="14" t="n">
        <f aca="false">Data_Clean!O245*4*Assumptions!$B$12</f>
        <v>9.20784</v>
      </c>
      <c r="J245" s="14" t="n">
        <f aca="false">SUM(B245:I245)</f>
        <v>4662.29416</v>
      </c>
      <c r="K245" s="16" t="n">
        <f aca="false">IF(Data_Clean!P245="","",Assumptions!$B$15*0.5^(Data_Clean!P245/Assumptions!$B$20))</f>
        <v>18.4671662001737</v>
      </c>
      <c r="L245" s="16" t="n">
        <f aca="false">Assumptions!$B$16*MIN(1,LN(1+Data_Clean!Q245)/LN(1+Assumptions!$B$21))</f>
        <v>11.5625930527155</v>
      </c>
      <c r="M245" s="16" t="n">
        <f aca="false">Assumptions!$B$17*(0.6*MIN(1,Data_Clean!R245/Assumptions!$B$22)+0.4*IF(Data_Clean!S245="",0,Data_Clean!S245))</f>
        <v>6.204</v>
      </c>
      <c r="N245" s="16" t="n">
        <f aca="false">Assumptions!$B$18*MIN(1,(Data_Clean!F245-1)/Assumptions!$B$23)</f>
        <v>20</v>
      </c>
      <c r="O245" s="16" t="n">
        <f aca="false">Assumptions!$B$19*(0.4*IF(Data_Clean!E245="",0,MIN(1,Data_Clean!E245/12/Assumptions!$B$24))+0.35*IF(Data_Clean!D245="Y",1,0)+0.25*(1-MIN(Data_Clean!T245,3)/3))/IF(Data_Clean!E245="",0.6,1)</f>
        <v>9.75</v>
      </c>
      <c r="P245" s="16" t="n">
        <f aca="false">SUM(K245:O245)/(Assumptions!$D$5-IF(K245="",Assumptions!$B$15,0))*100</f>
        <v>65.9837592528893</v>
      </c>
      <c r="Q245" s="7" t="str">
        <f aca="false">IF(J245&gt;=Assumptions!$B$26,"High",IF(J245&gt;=Assumptions!$B$27,"Mid","Low"))</f>
        <v>High</v>
      </c>
      <c r="R245" s="7" t="str">
        <f aca="false">IF(P245&gt;=Assumptions!$B$28,"High",IF(P245&gt;=Assumptions!$B$29,"Mid","Low"))</f>
        <v>Mid</v>
      </c>
      <c r="S245" s="7" t="str">
        <f aca="false">INDEX(Assumptions!$B$33:$B$41,MATCH(Q245&amp;"|"&amp;R245,Assumptions!$A$33:$A$41,0))</f>
        <v>Established Core</v>
      </c>
      <c r="T245" s="7" t="n">
        <f aca="false">IF(ISNUMBER(Data_Clean!V245),J245*Data_Clean!V245,0)</f>
        <v>201.411107712</v>
      </c>
    </row>
    <row r="246" customFormat="false" ht="15" hidden="false" customHeight="false" outlineLevel="0" collapsed="false">
      <c r="A246" s="15" t="str">
        <f aca="false">Data_Clean!A246</f>
        <v>CX100242</v>
      </c>
      <c r="B246" s="14" t="n">
        <f aca="false">Data_Clean!G246*Assumptions!$B$5</f>
        <v>85.85725</v>
      </c>
      <c r="C246" s="14" t="n">
        <f aca="false">IF(Data_Clean!H246="",0,Data_Clean!H246)*Assumptions!$B$6</f>
        <v>115.8636</v>
      </c>
      <c r="D246" s="14" t="n">
        <f aca="false">Data_Clean!I246*Assumptions!$B$7</f>
        <v>0</v>
      </c>
      <c r="E246" s="14" t="n">
        <f aca="false">Data_Clean!J246*Assumptions!$B$8</f>
        <v>0</v>
      </c>
      <c r="F246" s="14" t="n">
        <f aca="false">Data_Clean!K246*Assumptions!$B$9</f>
        <v>0</v>
      </c>
      <c r="G246" s="14" t="n">
        <f aca="false">Data_Clean!L246*Assumptions!$B$10</f>
        <v>0</v>
      </c>
      <c r="H246" s="14" t="n">
        <f aca="false">IF(OR(Data_Clean!M246="",Data_Clean!N246=""),0,Data_Clean!M246*Data_Clean!N246/100)*Assumptions!$B$13*Assumptions!$B$11</f>
        <v>0</v>
      </c>
      <c r="I246" s="14" t="n">
        <f aca="false">Data_Clean!O246*4*Assumptions!$B$12</f>
        <v>0</v>
      </c>
      <c r="J246" s="14" t="n">
        <f aca="false">SUM(B246:I246)</f>
        <v>201.72085</v>
      </c>
      <c r="K246" s="16" t="n">
        <f aca="false">IF(Data_Clean!P246="","",Assumptions!$B$15*0.5^(Data_Clean!P246/Assumptions!$B$20))</f>
        <v>13.6758373283733</v>
      </c>
      <c r="L246" s="16" t="n">
        <f aca="false">Assumptions!$B$16*MIN(1,LN(1+Data_Clean!Q246)/LN(1+Assumptions!$B$21))</f>
        <v>11.5625930527155</v>
      </c>
      <c r="M246" s="16" t="n">
        <f aca="false">Assumptions!$B$17*(0.6*MIN(1,Data_Clean!R246/Assumptions!$B$22)+0.4*IF(Data_Clean!S246="",0,Data_Clean!S246))</f>
        <v>9.336</v>
      </c>
      <c r="N246" s="16" t="n">
        <f aca="false">Assumptions!$B$18*MIN(1,(Data_Clean!F246-1)/Assumptions!$B$23)</f>
        <v>5</v>
      </c>
      <c r="O246" s="16" t="n">
        <f aca="false">Assumptions!$B$19*(0.4*IF(Data_Clean!E246="",0,MIN(1,Data_Clean!E246/12/Assumptions!$B$24))+0.35*IF(Data_Clean!D246="Y",1,0)+0.25*(1-MIN(Data_Clean!T246,3)/3))/IF(Data_Clean!E246="",0.6,1)</f>
        <v>8.5</v>
      </c>
      <c r="P246" s="16" t="n">
        <f aca="false">SUM(K246:O246)/(Assumptions!$D$5-IF(K246="",Assumptions!$B$15,0))*100</f>
        <v>48.0744303810888</v>
      </c>
      <c r="Q246" s="7" t="str">
        <f aca="false">IF(J246&gt;=Assumptions!$B$26,"High",IF(J246&gt;=Assumptions!$B$27,"Mid","Low"))</f>
        <v>Low</v>
      </c>
      <c r="R246" s="7" t="str">
        <f aca="false">IF(P246&gt;=Assumptions!$B$28,"High",IF(P246&gt;=Assumptions!$B$29,"Mid","Low"))</f>
        <v>Low</v>
      </c>
      <c r="S246" s="7" t="str">
        <f aca="false">INDEX(Assumptions!$B$33:$B$41,MATCH(Q246&amp;"|"&amp;R246,Assumptions!$A$33:$A$41,0))</f>
        <v>Dormant &amp; Low Value</v>
      </c>
      <c r="T246" s="7" t="n">
        <f aca="false">IF(ISNUMBER(Data_Clean!V246),J246*Data_Clean!V246,0)</f>
        <v>35.805450875</v>
      </c>
    </row>
    <row r="247" customFormat="false" ht="15" hidden="false" customHeight="false" outlineLevel="0" collapsed="false">
      <c r="A247" s="15" t="str">
        <f aca="false">Data_Clean!A247</f>
        <v>CX100243</v>
      </c>
      <c r="B247" s="14" t="n">
        <f aca="false">Data_Clean!G247*Assumptions!$B$5</f>
        <v>189.90775</v>
      </c>
      <c r="C247" s="14" t="n">
        <f aca="false">IF(Data_Clean!H247="",0,Data_Clean!H247)*Assumptions!$B$6</f>
        <v>200.3868</v>
      </c>
      <c r="D247" s="14" t="n">
        <f aca="false">Data_Clean!I247*Assumptions!$B$7</f>
        <v>0</v>
      </c>
      <c r="E247" s="14" t="n">
        <f aca="false">Data_Clean!J247*Assumptions!$B$8</f>
        <v>0</v>
      </c>
      <c r="F247" s="14" t="n">
        <f aca="false">Data_Clean!K247*Assumptions!$B$9</f>
        <v>0</v>
      </c>
      <c r="G247" s="14" t="n">
        <f aca="false">Data_Clean!L247*Assumptions!$B$10</f>
        <v>0</v>
      </c>
      <c r="H247" s="14" t="n">
        <f aca="false">IF(OR(Data_Clean!M247="",Data_Clean!N247=""),0,Data_Clean!M247*Data_Clean!N247/100)*Assumptions!$B$13*Assumptions!$B$11</f>
        <v>0</v>
      </c>
      <c r="I247" s="14" t="n">
        <f aca="false">Data_Clean!O247*4*Assumptions!$B$12</f>
        <v>50.71728</v>
      </c>
      <c r="J247" s="14" t="n">
        <f aca="false">SUM(B247:I247)</f>
        <v>441.01183</v>
      </c>
      <c r="K247" s="16" t="n">
        <f aca="false">IF(Data_Clean!P247="","",Assumptions!$B$15*0.5^(Data_Clean!P247/Assumptions!$B$20))</f>
        <v>29.3147990530274</v>
      </c>
      <c r="L247" s="16" t="n">
        <f aca="false">Assumptions!$B$16*MIN(1,LN(1+Data_Clean!Q247)/LN(1+Assumptions!$B$21))</f>
        <v>17.4085470589551</v>
      </c>
      <c r="M247" s="16" t="n">
        <f aca="false">Assumptions!$B$17*(0.6*MIN(1,Data_Clean!R247/Assumptions!$B$22)+0.4*IF(Data_Clean!S247="",0,Data_Clean!S247))</f>
        <v>13.482</v>
      </c>
      <c r="N247" s="16" t="n">
        <f aca="false">Assumptions!$B$18*MIN(1,(Data_Clean!F247-1)/Assumptions!$B$23)</f>
        <v>10</v>
      </c>
      <c r="O247" s="16" t="n">
        <f aca="false">Assumptions!$B$19*(0.4*IF(Data_Clean!E247="",0,MIN(1,Data_Clean!E247/12/Assumptions!$B$24))+0.35*IF(Data_Clean!D247="Y",1,0)+0.25*(1-MIN(Data_Clean!T247,3)/3))/IF(Data_Clean!E247="",0.6,1)</f>
        <v>13.75</v>
      </c>
      <c r="P247" s="16" t="n">
        <f aca="false">SUM(K247:O247)/(Assumptions!$D$5-IF(K247="",Assumptions!$B$15,0))*100</f>
        <v>83.9553461119825</v>
      </c>
      <c r="Q247" s="7" t="str">
        <f aca="false">IF(J247&gt;=Assumptions!$B$26,"High",IF(J247&gt;=Assumptions!$B$27,"Mid","Low"))</f>
        <v>Mid</v>
      </c>
      <c r="R247" s="7" t="str">
        <f aca="false">IF(P247&gt;=Assumptions!$B$28,"High",IF(P247&gt;=Assumptions!$B$29,"Mid","Low"))</f>
        <v>High</v>
      </c>
      <c r="S247" s="7" t="str">
        <f aca="false">INDEX(Assumptions!$B$33:$B$41,MATCH(Q247&amp;"|"&amp;R247,Assumptions!$A$33:$A$41,0))</f>
        <v>Engaged Builders</v>
      </c>
      <c r="T247" s="7" t="n">
        <f aca="false">IF(ISNUMBER(Data_Clean!V247),J247*Data_Clean!V247,0)</f>
        <v>16.846651906</v>
      </c>
    </row>
    <row r="248" customFormat="false" ht="15" hidden="false" customHeight="false" outlineLevel="0" collapsed="false">
      <c r="A248" s="15" t="str">
        <f aca="false">Data_Clean!A248</f>
        <v>CX100244</v>
      </c>
      <c r="B248" s="14" t="n">
        <f aca="false">Data_Clean!G248*Assumptions!$B$5</f>
        <v>164.23175</v>
      </c>
      <c r="C248" s="14" t="n">
        <f aca="false">IF(Data_Clean!H248="",0,Data_Clean!H248)*Assumptions!$B$6</f>
        <v>0</v>
      </c>
      <c r="D248" s="14" t="n">
        <f aca="false">Data_Clean!I248*Assumptions!$B$7</f>
        <v>0</v>
      </c>
      <c r="E248" s="14" t="n">
        <f aca="false">Data_Clean!J248*Assumptions!$B$8</f>
        <v>0</v>
      </c>
      <c r="F248" s="14" t="n">
        <f aca="false">Data_Clean!K248*Assumptions!$B$9</f>
        <v>0</v>
      </c>
      <c r="G248" s="14" t="n">
        <f aca="false">Data_Clean!L248*Assumptions!$B$10</f>
        <v>1228.5</v>
      </c>
      <c r="H248" s="14" t="n">
        <f aca="false">IF(OR(Data_Clean!M248="",Data_Clean!N248=""),0,Data_Clean!M248*Data_Clean!N248/100)*Assumptions!$B$13*Assumptions!$B$11</f>
        <v>110.88</v>
      </c>
      <c r="I248" s="14" t="n">
        <f aca="false">Data_Clean!O248*4*Assumptions!$B$12</f>
        <v>10.32</v>
      </c>
      <c r="J248" s="14" t="n">
        <f aca="false">SUM(B248:I248)</f>
        <v>1513.93175</v>
      </c>
      <c r="K248" s="16" t="n">
        <f aca="false">IF(Data_Clean!P248="","",Assumptions!$B$15*0.5^(Data_Clean!P248/Assumptions!$B$20))</f>
        <v>24.9371368842836</v>
      </c>
      <c r="L248" s="16" t="n">
        <f aca="false">Assumptions!$B$16*MIN(1,LN(1+Data_Clean!Q248)/LN(1+Assumptions!$B$21))</f>
        <v>10.362865626271</v>
      </c>
      <c r="M248" s="16" t="n">
        <f aca="false">Assumptions!$B$17*(0.6*MIN(1,Data_Clean!R248/Assumptions!$B$22)+0.4*IF(Data_Clean!S248="",0,Data_Clean!S248))</f>
        <v>2.334</v>
      </c>
      <c r="N248" s="16" t="n">
        <f aca="false">Assumptions!$B$18*MIN(1,(Data_Clean!F248-1)/Assumptions!$B$23)</f>
        <v>10</v>
      </c>
      <c r="O248" s="16" t="n">
        <f aca="false">Assumptions!$B$19*(0.4*IF(Data_Clean!E248="",0,MIN(1,Data_Clean!E248/12/Assumptions!$B$24))+0.35*IF(Data_Clean!D248="Y",1,0)+0.25*(1-MIN(Data_Clean!T248,3)/3))/IF(Data_Clean!E248="",0.6,1)</f>
        <v>3.85</v>
      </c>
      <c r="P248" s="16" t="n">
        <f aca="false">SUM(K248:O248)/(Assumptions!$D$5-IF(K248="",Assumptions!$B$15,0))*100</f>
        <v>51.4840025105546</v>
      </c>
      <c r="Q248" s="7" t="str">
        <f aca="false">IF(J248&gt;=Assumptions!$B$26,"High",IF(J248&gt;=Assumptions!$B$27,"Mid","Low"))</f>
        <v>High</v>
      </c>
      <c r="R248" s="7" t="str">
        <f aca="false">IF(P248&gt;=Assumptions!$B$28,"High",IF(P248&gt;=Assumptions!$B$29,"Mid","Low"))</f>
        <v>Mid</v>
      </c>
      <c r="S248" s="7" t="str">
        <f aca="false">INDEX(Assumptions!$B$33:$B$41,MATCH(Q248&amp;"|"&amp;R248,Assumptions!$A$33:$A$41,0))</f>
        <v>Established Core</v>
      </c>
      <c r="T248" s="7" t="n">
        <f aca="false">IF(ISNUMBER(Data_Clean!V248),J248*Data_Clean!V248,0)</f>
        <v>433.89283955</v>
      </c>
    </row>
    <row r="249" customFormat="false" ht="15" hidden="false" customHeight="false" outlineLevel="0" collapsed="false">
      <c r="A249" s="15" t="str">
        <f aca="false">Data_Clean!A249</f>
        <v>CX100245</v>
      </c>
      <c r="B249" s="14" t="n">
        <f aca="false">Data_Clean!G249*Assumptions!$B$5</f>
        <v>136.58075</v>
      </c>
      <c r="C249" s="14" t="n">
        <f aca="false">IF(Data_Clean!H249="",0,Data_Clean!H249)*Assumptions!$B$6</f>
        <v>0</v>
      </c>
      <c r="D249" s="14" t="n">
        <f aca="false">Data_Clean!I249*Assumptions!$B$7</f>
        <v>0</v>
      </c>
      <c r="E249" s="14" t="n">
        <f aca="false">Data_Clean!J249*Assumptions!$B$8</f>
        <v>0</v>
      </c>
      <c r="F249" s="14" t="n">
        <f aca="false">Data_Clean!K249*Assumptions!$B$9</f>
        <v>0</v>
      </c>
      <c r="G249" s="14" t="n">
        <f aca="false">Data_Clean!L249*Assumptions!$B$10</f>
        <v>603</v>
      </c>
      <c r="H249" s="14" t="n">
        <f aca="false">IF(OR(Data_Clean!M249="",Data_Clean!N249=""),0,Data_Clean!M249*Data_Clean!N249/100)*Assumptions!$B$13*Assumptions!$B$11</f>
        <v>0</v>
      </c>
      <c r="I249" s="14" t="n">
        <f aca="false">Data_Clean!O249*4*Assumptions!$B$12</f>
        <v>0</v>
      </c>
      <c r="J249" s="14" t="n">
        <f aca="false">SUM(B249:I249)</f>
        <v>739.58075</v>
      </c>
      <c r="K249" s="16" t="n">
        <f aca="false">IF(Data_Clean!P249="","",Assumptions!$B$15*0.5^(Data_Clean!P249/Assumptions!$B$20))</f>
        <v>7.67530418997581</v>
      </c>
      <c r="L249" s="16" t="n">
        <f aca="false">Assumptions!$B$16*MIN(1,LN(1+Data_Clean!Q249)/LN(1+Assumptions!$B$21))</f>
        <v>9.60252567789128</v>
      </c>
      <c r="M249" s="16" t="n">
        <f aca="false">Assumptions!$B$17*(0.6*MIN(1,Data_Clean!R249/Assumptions!$B$22)+0.4*IF(Data_Clean!S249="",0,Data_Clean!S249))</f>
        <v>4.38</v>
      </c>
      <c r="N249" s="16" t="n">
        <f aca="false">Assumptions!$B$18*MIN(1,(Data_Clean!F249-1)/Assumptions!$B$23)</f>
        <v>5</v>
      </c>
      <c r="O249" s="16" t="n">
        <f aca="false">Assumptions!$B$19*(0.4*IF(Data_Clean!E249="",0,MIN(1,Data_Clean!E249/12/Assumptions!$B$24))+0.35*IF(Data_Clean!D249="Y",1,0)+0.25*(1-MIN(Data_Clean!T249,3)/3))/IF(Data_Clean!E249="",0.6,1)</f>
        <v>7.7</v>
      </c>
      <c r="P249" s="16" t="n">
        <f aca="false">SUM(K249:O249)/(Assumptions!$D$5-IF(K249="",Assumptions!$B$15,0))*100</f>
        <v>34.3578298678671</v>
      </c>
      <c r="Q249" s="7" t="str">
        <f aca="false">IF(J249&gt;=Assumptions!$B$26,"High",IF(J249&gt;=Assumptions!$B$27,"Mid","Low"))</f>
        <v>Mid</v>
      </c>
      <c r="R249" s="7" t="str">
        <f aca="false">IF(P249&gt;=Assumptions!$B$28,"High",IF(P249&gt;=Assumptions!$B$29,"Mid","Low"))</f>
        <v>Low</v>
      </c>
      <c r="S249" s="7" t="str">
        <f aca="false">INDEX(Assumptions!$B$33:$B$41,MATCH(Q249&amp;"|"&amp;R249,Assumptions!$A$33:$A$41,0))</f>
        <v>Light Touch</v>
      </c>
      <c r="T249" s="7" t="n">
        <f aca="false">IF(ISNUMBER(Data_Clean!V249),J249*Data_Clean!V249,0)</f>
        <v>89.6371869</v>
      </c>
    </row>
    <row r="250" customFormat="false" ht="15" hidden="false" customHeight="false" outlineLevel="0" collapsed="false">
      <c r="A250" s="15" t="str">
        <f aca="false">Data_Clean!A250</f>
        <v>CX100246</v>
      </c>
      <c r="B250" s="14" t="n">
        <f aca="false">Data_Clean!G250*Assumptions!$B$5</f>
        <v>173.83225</v>
      </c>
      <c r="C250" s="14" t="n">
        <f aca="false">IF(Data_Clean!H250="",0,Data_Clean!H250)*Assumptions!$B$6</f>
        <v>338.97564</v>
      </c>
      <c r="D250" s="14" t="n">
        <f aca="false">Data_Clean!I250*Assumptions!$B$7</f>
        <v>0</v>
      </c>
      <c r="E250" s="14" t="n">
        <f aca="false">Data_Clean!J250*Assumptions!$B$8</f>
        <v>0</v>
      </c>
      <c r="F250" s="14" t="n">
        <f aca="false">Data_Clean!K250*Assumptions!$B$9</f>
        <v>0</v>
      </c>
      <c r="G250" s="14" t="n">
        <f aca="false">Data_Clean!L250*Assumptions!$B$10</f>
        <v>0</v>
      </c>
      <c r="H250" s="14" t="n">
        <f aca="false">IF(OR(Data_Clean!M250="",Data_Clean!N250=""),0,Data_Clean!M250*Data_Clean!N250/100)*Assumptions!$B$13*Assumptions!$B$11</f>
        <v>0</v>
      </c>
      <c r="I250" s="14" t="n">
        <f aca="false">Data_Clean!O250*4*Assumptions!$B$12</f>
        <v>0</v>
      </c>
      <c r="J250" s="14" t="n">
        <f aca="false">SUM(B250:I250)</f>
        <v>512.80789</v>
      </c>
      <c r="K250" s="16" t="n">
        <f aca="false">IF(Data_Clean!P250="","",Assumptions!$B$15*0.5^(Data_Clean!P250/Assumptions!$B$20))</f>
        <v>19.3405546265937</v>
      </c>
      <c r="L250" s="16" t="n">
        <f aca="false">Assumptions!$B$16*MIN(1,LN(1+Data_Clean!Q250)/LN(1+Assumptions!$B$21))</f>
        <v>14.320838960067</v>
      </c>
      <c r="M250" s="16" t="n">
        <f aca="false">Assumptions!$B$17*(0.6*MIN(1,Data_Clean!R250/Assumptions!$B$22)+0.4*IF(Data_Clean!S250="",0,Data_Clean!S250))</f>
        <v>10.554</v>
      </c>
      <c r="N250" s="16" t="n">
        <f aca="false">Assumptions!$B$18*MIN(1,(Data_Clean!F250-1)/Assumptions!$B$23)</f>
        <v>5</v>
      </c>
      <c r="O250" s="16" t="n">
        <f aca="false">Assumptions!$B$19*(0.4*IF(Data_Clean!E250="",0,MIN(1,Data_Clean!E250/12/Assumptions!$B$24))+0.35*IF(Data_Clean!D250="Y",1,0)+0.25*(1-MIN(Data_Clean!T250,3)/3))/IF(Data_Clean!E250="",0.6,1)</f>
        <v>6.25</v>
      </c>
      <c r="P250" s="16" t="n">
        <f aca="false">SUM(K250:O250)/(Assumptions!$D$5-IF(K250="",Assumptions!$B$15,0))*100</f>
        <v>55.4653935866607</v>
      </c>
      <c r="Q250" s="7" t="str">
        <f aca="false">IF(J250&gt;=Assumptions!$B$26,"High",IF(J250&gt;=Assumptions!$B$27,"Mid","Low"))</f>
        <v>Mid</v>
      </c>
      <c r="R250" s="7" t="str">
        <f aca="false">IF(P250&gt;=Assumptions!$B$28,"High",IF(P250&gt;=Assumptions!$B$29,"Mid","Low"))</f>
        <v>Mid</v>
      </c>
      <c r="S250" s="7" t="str">
        <f aca="false">INDEX(Assumptions!$B$33:$B$41,MATCH(Q250&amp;"|"&amp;R250,Assumptions!$A$33:$A$41,0))</f>
        <v>Established Core</v>
      </c>
      <c r="T250" s="7" t="n">
        <f aca="false">IF(ISNUMBER(Data_Clean!V250),J250*Data_Clean!V250,0)</f>
        <v>83.997932382</v>
      </c>
    </row>
    <row r="251" customFormat="false" ht="15" hidden="false" customHeight="false" outlineLevel="0" collapsed="false">
      <c r="A251" s="15" t="str">
        <f aca="false">Data_Clean!A251</f>
        <v>CX100247</v>
      </c>
      <c r="B251" s="14" t="n">
        <f aca="false">Data_Clean!G251*Assumptions!$B$5</f>
        <v>260.918</v>
      </c>
      <c r="C251" s="14" t="n">
        <f aca="false">IF(Data_Clean!H251="",0,Data_Clean!H251)*Assumptions!$B$6</f>
        <v>0</v>
      </c>
      <c r="D251" s="14" t="n">
        <f aca="false">Data_Clean!I251*Assumptions!$B$7</f>
        <v>164</v>
      </c>
      <c r="E251" s="14" t="n">
        <f aca="false">Data_Clean!J251*Assumptions!$B$8</f>
        <v>0</v>
      </c>
      <c r="F251" s="14" t="n">
        <f aca="false">Data_Clean!K251*Assumptions!$B$9</f>
        <v>0</v>
      </c>
      <c r="G251" s="14" t="n">
        <f aca="false">Data_Clean!L251*Assumptions!$B$10</f>
        <v>0</v>
      </c>
      <c r="H251" s="14" t="n">
        <f aca="false">IF(OR(Data_Clean!M251="",Data_Clean!N251=""),0,Data_Clean!M251*Data_Clean!N251/100)*Assumptions!$B$13*Assumptions!$B$11</f>
        <v>0</v>
      </c>
      <c r="I251" s="14" t="n">
        <f aca="false">Data_Clean!O251*4*Assumptions!$B$12</f>
        <v>0</v>
      </c>
      <c r="J251" s="14" t="n">
        <f aca="false">SUM(B251:I251)</f>
        <v>424.918</v>
      </c>
      <c r="K251" s="16" t="n">
        <f aca="false">IF(Data_Clean!P251="","",Assumptions!$B$15*0.5^(Data_Clean!P251/Assumptions!$B$20))</f>
        <v>27.9909897461042</v>
      </c>
      <c r="L251" s="16" t="n">
        <f aca="false">Assumptions!$B$16*MIN(1,LN(1+Data_Clean!Q251)/LN(1+Assumptions!$B$21))</f>
        <v>17.8350829893632</v>
      </c>
      <c r="M251" s="16" t="n">
        <f aca="false">Assumptions!$B$17*(0.6*MIN(1,Data_Clean!R251/Assumptions!$B$22)+0.4*IF(Data_Clean!S251="",0,Data_Clean!S251))</f>
        <v>4.674</v>
      </c>
      <c r="N251" s="16" t="n">
        <f aca="false">Assumptions!$B$18*MIN(1,(Data_Clean!F251-1)/Assumptions!$B$23)</f>
        <v>5</v>
      </c>
      <c r="O251" s="16" t="n">
        <f aca="false">Assumptions!$B$19*(0.4*IF(Data_Clean!E251="",0,MIN(1,Data_Clean!E251/12/Assumptions!$B$24))+0.35*IF(Data_Clean!D251="Y",1,0)+0.25*(1-MIN(Data_Clean!T251,3)/3))/IF(Data_Clean!E251="",0.6,1)</f>
        <v>15</v>
      </c>
      <c r="P251" s="16" t="n">
        <f aca="false">SUM(K251:O251)/(Assumptions!$D$5-IF(K251="",Assumptions!$B$15,0))*100</f>
        <v>70.5000727354674</v>
      </c>
      <c r="Q251" s="7" t="str">
        <f aca="false">IF(J251&gt;=Assumptions!$B$26,"High",IF(J251&gt;=Assumptions!$B$27,"Mid","Low"))</f>
        <v>Mid</v>
      </c>
      <c r="R251" s="7" t="str">
        <f aca="false">IF(P251&gt;=Assumptions!$B$28,"High",IF(P251&gt;=Assumptions!$B$29,"Mid","Low"))</f>
        <v>High</v>
      </c>
      <c r="S251" s="7" t="str">
        <f aca="false">INDEX(Assumptions!$B$33:$B$41,MATCH(Q251&amp;"|"&amp;R251,Assumptions!$A$33:$A$41,0))</f>
        <v>Engaged Builders</v>
      </c>
      <c r="T251" s="7" t="n">
        <f aca="false">IF(ISNUMBER(Data_Clean!V251),J251*Data_Clean!V251,0)</f>
        <v>9.0082616</v>
      </c>
    </row>
    <row r="252" customFormat="false" ht="15" hidden="false" customHeight="false" outlineLevel="0" collapsed="false">
      <c r="A252" s="15" t="str">
        <f aca="false">Data_Clean!A252</f>
        <v>CX100248</v>
      </c>
      <c r="B252" s="14" t="n">
        <f aca="false">Data_Clean!G252*Assumptions!$B$5</f>
        <v>39.25</v>
      </c>
      <c r="C252" s="14" t="n">
        <f aca="false">IF(Data_Clean!H252="",0,Data_Clean!H252)*Assumptions!$B$6</f>
        <v>66.69264</v>
      </c>
      <c r="D252" s="14" t="n">
        <f aca="false">Data_Clean!I252*Assumptions!$B$7</f>
        <v>93.6</v>
      </c>
      <c r="E252" s="14" t="n">
        <f aca="false">Data_Clean!J252*Assumptions!$B$8</f>
        <v>0</v>
      </c>
      <c r="F252" s="14" t="n">
        <f aca="false">Data_Clean!K252*Assumptions!$B$9</f>
        <v>0</v>
      </c>
      <c r="G252" s="14" t="n">
        <f aca="false">Data_Clean!L252*Assumptions!$B$10</f>
        <v>727.65</v>
      </c>
      <c r="H252" s="14" t="n">
        <f aca="false">IF(OR(Data_Clean!M252="",Data_Clean!N252=""),0,Data_Clean!M252*Data_Clean!N252/100)*Assumptions!$B$13*Assumptions!$B$11</f>
        <v>18.786</v>
      </c>
      <c r="I252" s="14" t="n">
        <f aca="false">Data_Clean!O252*4*Assumptions!$B$12</f>
        <v>14.22576</v>
      </c>
      <c r="J252" s="14" t="n">
        <f aca="false">SUM(B252:I252)</f>
        <v>960.2044</v>
      </c>
      <c r="K252" s="16" t="n">
        <f aca="false">IF(Data_Clean!P252="","",Assumptions!$B$15*0.5^(Data_Clean!P252/Assumptions!$B$20))</f>
        <v>27.3516746567465</v>
      </c>
      <c r="L252" s="16" t="n">
        <f aca="false">Assumptions!$B$16*MIN(1,LN(1+Data_Clean!Q252)/LN(1+Assumptions!$B$21))</f>
        <v>18.4779412558435</v>
      </c>
      <c r="M252" s="16" t="n">
        <f aca="false">Assumptions!$B$17*(0.6*MIN(1,Data_Clean!R252/Assumptions!$B$22)+0.4*IF(Data_Clean!S252="",0,Data_Clean!S252))</f>
        <v>13.56</v>
      </c>
      <c r="N252" s="16" t="n">
        <f aca="false">Assumptions!$B$18*MIN(1,(Data_Clean!F252-1)/Assumptions!$B$23)</f>
        <v>20</v>
      </c>
      <c r="O252" s="16" t="n">
        <f aca="false">Assumptions!$B$19*(0.4*IF(Data_Clean!E252="",0,MIN(1,Data_Clean!E252/12/Assumptions!$B$24))+0.35*IF(Data_Clean!D252="Y",1,0)+0.25*(1-MIN(Data_Clean!T252,3)/3))/IF(Data_Clean!E252="",0.6,1)</f>
        <v>10.35</v>
      </c>
      <c r="P252" s="16" t="n">
        <f aca="false">SUM(K252:O252)/(Assumptions!$D$5-IF(K252="",Assumptions!$B$15,0))*100</f>
        <v>89.73961591259</v>
      </c>
      <c r="Q252" s="7" t="str">
        <f aca="false">IF(J252&gt;=Assumptions!$B$26,"High",IF(J252&gt;=Assumptions!$B$27,"Mid","Low"))</f>
        <v>Mid</v>
      </c>
      <c r="R252" s="7" t="str">
        <f aca="false">IF(P252&gt;=Assumptions!$B$28,"High",IF(P252&gt;=Assumptions!$B$29,"Mid","Low"))</f>
        <v>High</v>
      </c>
      <c r="S252" s="7" t="str">
        <f aca="false">INDEX(Assumptions!$B$33:$B$41,MATCH(Q252&amp;"|"&amp;R252,Assumptions!$A$33:$A$41,0))</f>
        <v>Engaged Builders</v>
      </c>
      <c r="T252" s="7" t="n">
        <f aca="false">IF(ISNUMBER(Data_Clean!V252),J252*Data_Clean!V252,0)</f>
        <v>9.02592136</v>
      </c>
    </row>
    <row r="253" customFormat="false" ht="15" hidden="false" customHeight="false" outlineLevel="0" collapsed="false">
      <c r="A253" s="15" t="str">
        <f aca="false">Data_Clean!A253</f>
        <v>CX100249</v>
      </c>
      <c r="B253" s="14" t="n">
        <f aca="false">Data_Clean!G253*Assumptions!$B$5</f>
        <v>70.20425</v>
      </c>
      <c r="C253" s="14" t="n">
        <f aca="false">IF(Data_Clean!H253="",0,Data_Clean!H253)*Assumptions!$B$6</f>
        <v>183.44196</v>
      </c>
      <c r="D253" s="14" t="n">
        <f aca="false">Data_Clean!I253*Assumptions!$B$7</f>
        <v>0</v>
      </c>
      <c r="E253" s="14" t="n">
        <f aca="false">Data_Clean!J253*Assumptions!$B$8</f>
        <v>0</v>
      </c>
      <c r="F253" s="14" t="n">
        <f aca="false">Data_Clean!K253*Assumptions!$B$9</f>
        <v>2198.9</v>
      </c>
      <c r="G253" s="14" t="n">
        <f aca="false">Data_Clean!L253*Assumptions!$B$10</f>
        <v>0</v>
      </c>
      <c r="H253" s="14" t="n">
        <f aca="false">IF(OR(Data_Clean!M253="",Data_Clean!N253=""),0,Data_Clean!M253*Data_Clean!N253/100)*Assumptions!$B$13*Assumptions!$B$11</f>
        <v>0</v>
      </c>
      <c r="I253" s="14" t="n">
        <f aca="false">Data_Clean!O253*4*Assumptions!$B$12</f>
        <v>0</v>
      </c>
      <c r="J253" s="14" t="n">
        <f aca="false">SUM(B253:I253)</f>
        <v>2452.54621</v>
      </c>
      <c r="K253" s="16" t="n">
        <f aca="false">IF(Data_Clean!P253="","",Assumptions!$B$15*0.5^(Data_Clean!P253/Assumptions!$B$20))</f>
        <v>22.735748497656</v>
      </c>
      <c r="L253" s="16" t="n">
        <f aca="false">Assumptions!$B$16*MIN(1,LN(1+Data_Clean!Q253)/LN(1+Assumptions!$B$21))</f>
        <v>8.67194478953664</v>
      </c>
      <c r="M253" s="16" t="n">
        <f aca="false">Assumptions!$B$17*(0.6*MIN(1,Data_Clean!R253/Assumptions!$B$22)+0.4*IF(Data_Clean!S253="",0,Data_Clean!S253))</f>
        <v>2.226</v>
      </c>
      <c r="N253" s="16" t="n">
        <f aca="false">Assumptions!$B$18*MIN(1,(Data_Clean!F253-1)/Assumptions!$B$23)</f>
        <v>15</v>
      </c>
      <c r="O253" s="16" t="n">
        <f aca="false">Assumptions!$B$19*(0.4*IF(Data_Clean!E253="",0,MIN(1,Data_Clean!E253/12/Assumptions!$B$24))+0.35*IF(Data_Clean!D253="Y",1,0)+0.25*(1-MIN(Data_Clean!T253,3)/3))/IF(Data_Clean!E253="",0.6,1)</f>
        <v>5.75</v>
      </c>
      <c r="P253" s="16" t="n">
        <f aca="false">SUM(K253:O253)/(Assumptions!$D$5-IF(K253="",Assumptions!$B$15,0))*100</f>
        <v>54.3836932871926</v>
      </c>
      <c r="Q253" s="7" t="str">
        <f aca="false">IF(J253&gt;=Assumptions!$B$26,"High",IF(J253&gt;=Assumptions!$B$27,"Mid","Low"))</f>
        <v>High</v>
      </c>
      <c r="R253" s="7" t="str">
        <f aca="false">IF(P253&gt;=Assumptions!$B$28,"High",IF(P253&gt;=Assumptions!$B$29,"Mid","Low"))</f>
        <v>Mid</v>
      </c>
      <c r="S253" s="7" t="str">
        <f aca="false">INDEX(Assumptions!$B$33:$B$41,MATCH(Q253&amp;"|"&amp;R253,Assumptions!$A$33:$A$41,0))</f>
        <v>Established Core</v>
      </c>
      <c r="T253" s="7" t="n">
        <f aca="false">IF(ISNUMBER(Data_Clean!V253),J253*Data_Clean!V253,0)</f>
        <v>943.249272366</v>
      </c>
    </row>
    <row r="254" customFormat="false" ht="15" hidden="false" customHeight="false" outlineLevel="0" collapsed="false">
      <c r="A254" s="15" t="str">
        <f aca="false">Data_Clean!A254</f>
        <v>CX100250</v>
      </c>
      <c r="B254" s="14" t="n">
        <f aca="false">Data_Clean!G254*Assumptions!$B$5</f>
        <v>18.64</v>
      </c>
      <c r="C254" s="14" t="n">
        <f aca="false">IF(Data_Clean!H254="",0,Data_Clean!H254)*Assumptions!$B$6</f>
        <v>0</v>
      </c>
      <c r="D254" s="14" t="n">
        <f aca="false">Data_Clean!I254*Assumptions!$B$7</f>
        <v>0</v>
      </c>
      <c r="E254" s="14" t="n">
        <f aca="false">Data_Clean!J254*Assumptions!$B$8</f>
        <v>0</v>
      </c>
      <c r="F254" s="14" t="n">
        <f aca="false">Data_Clean!K254*Assumptions!$B$9</f>
        <v>0</v>
      </c>
      <c r="G254" s="14" t="n">
        <f aca="false">Data_Clean!L254*Assumptions!$B$10</f>
        <v>0</v>
      </c>
      <c r="H254" s="14" t="n">
        <f aca="false">IF(OR(Data_Clean!M254="",Data_Clean!N254=""),0,Data_Clean!M254*Data_Clean!N254/100)*Assumptions!$B$13*Assumptions!$B$11</f>
        <v>0</v>
      </c>
      <c r="I254" s="14" t="n">
        <f aca="false">Data_Clean!O254*4*Assumptions!$B$12</f>
        <v>0</v>
      </c>
      <c r="J254" s="14" t="n">
        <f aca="false">SUM(B254:I254)</f>
        <v>18.64</v>
      </c>
      <c r="K254" s="16" t="n">
        <f aca="false">IF(Data_Clean!P254="","",Assumptions!$B$15*0.5^(Data_Clean!P254/Assumptions!$B$20))</f>
        <v>18.8988157484231</v>
      </c>
      <c r="L254" s="16" t="n">
        <f aca="false">Assumptions!$B$16*MIN(1,LN(1+Data_Clean!Q254)/LN(1+Assumptions!$B$21))</f>
        <v>13.7447072997398</v>
      </c>
      <c r="M254" s="16" t="n">
        <f aca="false">Assumptions!$B$17*(0.6*MIN(1,Data_Clean!R254/Assumptions!$B$22)+0.4*IF(Data_Clean!S254="",0,Data_Clean!S254))</f>
        <v>2.718</v>
      </c>
      <c r="N254" s="16" t="n">
        <f aca="false">Assumptions!$B$18*MIN(1,(Data_Clean!F254-1)/Assumptions!$B$23)</f>
        <v>0</v>
      </c>
      <c r="O254" s="16" t="n">
        <f aca="false">Assumptions!$B$19*(0.4*IF(Data_Clean!E254="",0,MIN(1,Data_Clean!E254/12/Assumptions!$B$24))+0.35*IF(Data_Clean!D254="Y",1,0)+0.25*(1-MIN(Data_Clean!T254,3)/3))/IF(Data_Clean!E254="",0.6,1)</f>
        <v>9.05</v>
      </c>
      <c r="P254" s="16" t="n">
        <f aca="false">SUM(K254:O254)/(Assumptions!$D$5-IF(K254="",Assumptions!$B$15,0))*100</f>
        <v>44.4115230481629</v>
      </c>
      <c r="Q254" s="7" t="str">
        <f aca="false">IF(J254&gt;=Assumptions!$B$26,"High",IF(J254&gt;=Assumptions!$B$27,"Mid","Low"))</f>
        <v>Low</v>
      </c>
      <c r="R254" s="7" t="str">
        <f aca="false">IF(P254&gt;=Assumptions!$B$28,"High",IF(P254&gt;=Assumptions!$B$29,"Mid","Low"))</f>
        <v>Low</v>
      </c>
      <c r="S254" s="7" t="str">
        <f aca="false">INDEX(Assumptions!$B$33:$B$41,MATCH(Q254&amp;"|"&amp;R254,Assumptions!$A$33:$A$41,0))</f>
        <v>Dormant &amp; Low Value</v>
      </c>
      <c r="T254" s="7" t="n">
        <f aca="false">IF(ISNUMBER(Data_Clean!V254),J254*Data_Clean!V254,0)</f>
        <v>1.442736</v>
      </c>
    </row>
    <row r="255" customFormat="false" ht="15" hidden="false" customHeight="false" outlineLevel="0" collapsed="false">
      <c r="A255" s="15" t="str">
        <f aca="false">Data_Clean!A255</f>
        <v>CX100251</v>
      </c>
      <c r="B255" s="14" t="n">
        <f aca="false">Data_Clean!G255*Assumptions!$B$5</f>
        <v>360.42575</v>
      </c>
      <c r="C255" s="14" t="n">
        <f aca="false">IF(Data_Clean!H255="",0,Data_Clean!H255)*Assumptions!$B$6</f>
        <v>130.38816</v>
      </c>
      <c r="D255" s="14" t="n">
        <f aca="false">Data_Clean!I255*Assumptions!$B$7</f>
        <v>0</v>
      </c>
      <c r="E255" s="14" t="n">
        <f aca="false">Data_Clean!J255*Assumptions!$B$8</f>
        <v>0</v>
      </c>
      <c r="F255" s="14" t="n">
        <f aca="false">Data_Clean!K255*Assumptions!$B$9</f>
        <v>0</v>
      </c>
      <c r="G255" s="14" t="n">
        <f aca="false">Data_Clean!L255*Assumptions!$B$10</f>
        <v>509.4</v>
      </c>
      <c r="H255" s="14" t="n">
        <f aca="false">IF(OR(Data_Clean!M255="",Data_Clean!N255=""),0,Data_Clean!M255*Data_Clean!N255/100)*Assumptions!$B$13*Assumptions!$B$11</f>
        <v>0</v>
      </c>
      <c r="I255" s="14" t="n">
        <f aca="false">Data_Clean!O255*4*Assumptions!$B$12</f>
        <v>0</v>
      </c>
      <c r="J255" s="14" t="n">
        <f aca="false">SUM(B255:I255)</f>
        <v>1000.21391</v>
      </c>
      <c r="K255" s="16" t="n">
        <f aca="false">IF(Data_Clean!P255="","",Assumptions!$B$15*0.5^(Data_Clean!P255/Assumptions!$B$20))</f>
        <v>29.3147990530274</v>
      </c>
      <c r="L255" s="16" t="n">
        <f aca="false">Assumptions!$B$16*MIN(1,LN(1+Data_Clean!Q255)/LN(1+Assumptions!$B$21))</f>
        <v>14.5815690999133</v>
      </c>
      <c r="M255" s="16" t="n">
        <f aca="false">Assumptions!$B$17*(0.6*MIN(1,Data_Clean!R255/Assumptions!$B$22)+0.4*IF(Data_Clean!S255="",0,Data_Clean!S255))</f>
        <v>10.218</v>
      </c>
      <c r="N255" s="16" t="n">
        <f aca="false">Assumptions!$B$18*MIN(1,(Data_Clean!F255-1)/Assumptions!$B$23)</f>
        <v>10</v>
      </c>
      <c r="O255" s="16" t="n">
        <f aca="false">Assumptions!$B$19*(0.4*IF(Data_Clean!E255="",0,MIN(1,Data_Clean!E255/12/Assumptions!$B$24))+0.35*IF(Data_Clean!D255="Y",1,0)+0.25*(1-MIN(Data_Clean!T255,3)/3))/IF(Data_Clean!E255="",0.6,1)</f>
        <v>4.5</v>
      </c>
      <c r="P255" s="16" t="n">
        <f aca="false">SUM(K255:O255)/(Assumptions!$D$5-IF(K255="",Assumptions!$B$15,0))*100</f>
        <v>68.6143681529406</v>
      </c>
      <c r="Q255" s="7" t="str">
        <f aca="false">IF(J255&gt;=Assumptions!$B$26,"High",IF(J255&gt;=Assumptions!$B$27,"Mid","Low"))</f>
        <v>Mid</v>
      </c>
      <c r="R255" s="7" t="str">
        <f aca="false">IF(P255&gt;=Assumptions!$B$28,"High",IF(P255&gt;=Assumptions!$B$29,"Mid","Low"))</f>
        <v>Mid</v>
      </c>
      <c r="S255" s="7" t="str">
        <f aca="false">INDEX(Assumptions!$B$33:$B$41,MATCH(Q255&amp;"|"&amp;R255,Assumptions!$A$33:$A$41,0))</f>
        <v>Established Core</v>
      </c>
      <c r="T255" s="7" t="n">
        <f aca="false">IF(ISNUMBER(Data_Clean!V255),J255*Data_Clean!V255,0)</f>
        <v>90.319316073</v>
      </c>
    </row>
    <row r="256" customFormat="false" ht="15" hidden="false" customHeight="false" outlineLevel="0" collapsed="false">
      <c r="A256" s="15" t="str">
        <f aca="false">Data_Clean!A256</f>
        <v>CX100252</v>
      </c>
      <c r="B256" s="14" t="n">
        <f aca="false">Data_Clean!G256*Assumptions!$B$5</f>
        <v>61.98375</v>
      </c>
      <c r="C256" s="14" t="n">
        <f aca="false">IF(Data_Clean!H256="",0,Data_Clean!H256)*Assumptions!$B$6</f>
        <v>25.46328</v>
      </c>
      <c r="D256" s="14" t="n">
        <f aca="false">Data_Clean!I256*Assumptions!$B$7</f>
        <v>0</v>
      </c>
      <c r="E256" s="14" t="n">
        <f aca="false">Data_Clean!J256*Assumptions!$B$8</f>
        <v>161.86155</v>
      </c>
      <c r="F256" s="14" t="n">
        <f aca="false">Data_Clean!K256*Assumptions!$B$9</f>
        <v>0</v>
      </c>
      <c r="G256" s="14" t="n">
        <f aca="false">Data_Clean!L256*Assumptions!$B$10</f>
        <v>0</v>
      </c>
      <c r="H256" s="14" t="n">
        <f aca="false">IF(OR(Data_Clean!M256="",Data_Clean!N256=""),0,Data_Clean!M256*Data_Clean!N256/100)*Assumptions!$B$13*Assumptions!$B$11</f>
        <v>0</v>
      </c>
      <c r="I256" s="14" t="n">
        <f aca="false">Data_Clean!O256*4*Assumptions!$B$12</f>
        <v>0</v>
      </c>
      <c r="J256" s="14" t="n">
        <f aca="false">SUM(B256:I256)</f>
        <v>249.30858</v>
      </c>
      <c r="K256" s="16" t="n">
        <f aca="false">IF(Data_Clean!P256="","",Assumptions!$B$15*0.5^(Data_Clean!P256/Assumptions!$B$20))</f>
        <v>27.9909897461042</v>
      </c>
      <c r="L256" s="16" t="n">
        <f aca="false">Assumptions!$B$16*MIN(1,LN(1+Data_Clean!Q256)/LN(1+Assumptions!$B$21))</f>
        <v>15.2782387441559</v>
      </c>
      <c r="M256" s="16" t="n">
        <f aca="false">Assumptions!$B$17*(0.6*MIN(1,Data_Clean!R256/Assumptions!$B$22)+0.4*IF(Data_Clean!S256="",0,Data_Clean!S256))</f>
        <v>4.842</v>
      </c>
      <c r="N256" s="16" t="n">
        <f aca="false">Assumptions!$B$18*MIN(1,(Data_Clean!F256-1)/Assumptions!$B$23)</f>
        <v>10</v>
      </c>
      <c r="O256" s="16" t="n">
        <f aca="false">Assumptions!$B$19*(0.4*IF(Data_Clean!E256="",0,MIN(1,Data_Clean!E256/12/Assumptions!$B$24))+0.35*IF(Data_Clean!D256="Y",1,0)+0.25*(1-MIN(Data_Clean!T256,3)/3))/IF(Data_Clean!E256="",0.6,1)</f>
        <v>11.85</v>
      </c>
      <c r="P256" s="16" t="n">
        <f aca="false">SUM(K256:O256)/(Assumptions!$D$5-IF(K256="",Assumptions!$B$15,0))*100</f>
        <v>69.9612284902602</v>
      </c>
      <c r="Q256" s="7" t="str">
        <f aca="false">IF(J256&gt;=Assumptions!$B$26,"High",IF(J256&gt;=Assumptions!$B$27,"Mid","Low"))</f>
        <v>Low</v>
      </c>
      <c r="R256" s="7" t="str">
        <f aca="false">IF(P256&gt;=Assumptions!$B$28,"High",IF(P256&gt;=Assumptions!$B$29,"Mid","Low"))</f>
        <v>Mid</v>
      </c>
      <c r="S256" s="7" t="str">
        <f aca="false">INDEX(Assumptions!$B$33:$B$41,MATCH(Q256&amp;"|"&amp;R256,Assumptions!$A$33:$A$41,0))</f>
        <v>Light Touch</v>
      </c>
      <c r="T256" s="7" t="n">
        <f aca="false">IF(ISNUMBER(Data_Clean!V256),J256*Data_Clean!V256,0)</f>
        <v>4.23824586</v>
      </c>
    </row>
    <row r="257" customFormat="false" ht="15" hidden="false" customHeight="false" outlineLevel="0" collapsed="false">
      <c r="A257" s="15" t="str">
        <f aca="false">Data_Clean!A257</f>
        <v>CX100253</v>
      </c>
      <c r="B257" s="14" t="n">
        <f aca="false">Data_Clean!G257*Assumptions!$B$5</f>
        <v>556.8335</v>
      </c>
      <c r="C257" s="14" t="n">
        <f aca="false">IF(Data_Clean!H257="",0,Data_Clean!H257)*Assumptions!$B$6</f>
        <v>3564.94308</v>
      </c>
      <c r="D257" s="14" t="n">
        <f aca="false">Data_Clean!I257*Assumptions!$B$7</f>
        <v>0</v>
      </c>
      <c r="E257" s="14" t="n">
        <f aca="false">Data_Clean!J257*Assumptions!$B$8</f>
        <v>0</v>
      </c>
      <c r="F257" s="14" t="n">
        <f aca="false">Data_Clean!K257*Assumptions!$B$9</f>
        <v>7619.7</v>
      </c>
      <c r="G257" s="14" t="n">
        <f aca="false">Data_Clean!L257*Assumptions!$B$10</f>
        <v>0</v>
      </c>
      <c r="H257" s="14" t="n">
        <f aca="false">IF(OR(Data_Clean!M257="",Data_Clean!N257=""),0,Data_Clean!M257*Data_Clean!N257/100)*Assumptions!$B$13*Assumptions!$B$11</f>
        <v>840</v>
      </c>
      <c r="I257" s="14" t="n">
        <f aca="false">Data_Clean!O257*4*Assumptions!$B$12</f>
        <v>233.964</v>
      </c>
      <c r="J257" s="14" t="n">
        <f aca="false">SUM(B257:I257)</f>
        <v>12815.44058</v>
      </c>
      <c r="K257" s="16" t="n">
        <f aca="false">IF(Data_Clean!P257="","",Assumptions!$B$15*0.5^(Data_Clean!P257/Assumptions!$B$20))</f>
        <v>26.7269615442102</v>
      </c>
      <c r="L257" s="16" t="n">
        <f aca="false">Assumptions!$B$16*MIN(1,LN(1+Data_Clean!Q257)/LN(1+Assumptions!$B$21))</f>
        <v>16.5574033136099</v>
      </c>
      <c r="M257" s="16" t="n">
        <f aca="false">Assumptions!$B$17*(0.6*MIN(1,Data_Clean!R257/Assumptions!$B$22)+0.4*IF(Data_Clean!S257="",0,Data_Clean!S257))</f>
        <v>3.096</v>
      </c>
      <c r="N257" s="16" t="n">
        <f aca="false">Assumptions!$B$18*MIN(1,(Data_Clean!F257-1)/Assumptions!$B$23)</f>
        <v>15</v>
      </c>
      <c r="O257" s="16" t="n">
        <f aca="false">Assumptions!$B$19*(0.4*IF(Data_Clean!E257="",0,MIN(1,Data_Clean!E257/12/Assumptions!$B$24))+0.35*IF(Data_Clean!D257="Y",1,0)+0.25*(1-MIN(Data_Clean!T257,3)/3))/IF(Data_Clean!E257="",0.6,1)</f>
        <v>10.6</v>
      </c>
      <c r="P257" s="16" t="n">
        <f aca="false">SUM(K257:O257)/(Assumptions!$D$5-IF(K257="",Assumptions!$B$15,0))*100</f>
        <v>71.9803648578201</v>
      </c>
      <c r="Q257" s="7" t="str">
        <f aca="false">IF(J257&gt;=Assumptions!$B$26,"High",IF(J257&gt;=Assumptions!$B$27,"Mid","Low"))</f>
        <v>High</v>
      </c>
      <c r="R257" s="7" t="str">
        <f aca="false">IF(P257&gt;=Assumptions!$B$28,"High",IF(P257&gt;=Assumptions!$B$29,"Mid","Low"))</f>
        <v>High</v>
      </c>
      <c r="S257" s="7" t="str">
        <f aca="false">INDEX(Assumptions!$B$33:$B$41,MATCH(Q257&amp;"|"&amp;R257,Assumptions!$A$33:$A$41,0))</f>
        <v>Premier Advocates</v>
      </c>
      <c r="T257" s="7" t="n">
        <f aca="false">IF(ISNUMBER(Data_Clean!V257),J257*Data_Clean!V257,0)</f>
        <v>283.221236818</v>
      </c>
    </row>
    <row r="258" customFormat="false" ht="15" hidden="false" customHeight="false" outlineLevel="0" collapsed="false">
      <c r="A258" s="15" t="str">
        <f aca="false">Data_Clean!A258</f>
        <v>CX100254</v>
      </c>
      <c r="B258" s="14" t="n">
        <f aca="false">Data_Clean!G258*Assumptions!$B$5</f>
        <v>97.1975</v>
      </c>
      <c r="C258" s="14" t="n">
        <f aca="false">IF(Data_Clean!H258="",0,Data_Clean!H258)*Assumptions!$B$6</f>
        <v>0</v>
      </c>
      <c r="D258" s="14" t="n">
        <f aca="false">Data_Clean!I258*Assumptions!$B$7</f>
        <v>522.4</v>
      </c>
      <c r="E258" s="14" t="n">
        <f aca="false">Data_Clean!J258*Assumptions!$B$8</f>
        <v>0</v>
      </c>
      <c r="F258" s="14" t="n">
        <f aca="false">Data_Clean!K258*Assumptions!$B$9</f>
        <v>0</v>
      </c>
      <c r="G258" s="14" t="n">
        <f aca="false">Data_Clean!L258*Assumptions!$B$10</f>
        <v>0</v>
      </c>
      <c r="H258" s="14" t="n">
        <f aca="false">IF(OR(Data_Clean!M258="",Data_Clean!N258=""),0,Data_Clean!M258*Data_Clean!N258/100)*Assumptions!$B$13*Assumptions!$B$11</f>
        <v>0</v>
      </c>
      <c r="I258" s="14" t="n">
        <f aca="false">Data_Clean!O258*4*Assumptions!$B$12</f>
        <v>0</v>
      </c>
      <c r="J258" s="14" t="n">
        <f aca="false">SUM(B258:I258)</f>
        <v>619.5975</v>
      </c>
      <c r="K258" s="16" t="n">
        <f aca="false">IF(Data_Clean!P258="","",Assumptions!$B$15*0.5^(Data_Clean!P258/Assumptions!$B$20))</f>
        <v>0.00784990329006074</v>
      </c>
      <c r="L258" s="16" t="n">
        <f aca="false">Assumptions!$B$16*MIN(1,LN(1+Data_Clean!Q258)/LN(1+Assumptions!$B$21))</f>
        <v>0</v>
      </c>
      <c r="M258" s="16" t="n">
        <f aca="false">Assumptions!$B$17*(0.6*MIN(1,Data_Clean!R258/Assumptions!$B$22)+0.4*IF(Data_Clean!S258="",0,Data_Clean!S258))</f>
        <v>0</v>
      </c>
      <c r="N258" s="16" t="n">
        <f aca="false">Assumptions!$B$18*MIN(1,(Data_Clean!F258-1)/Assumptions!$B$23)</f>
        <v>5</v>
      </c>
      <c r="O258" s="16" t="n">
        <f aca="false">Assumptions!$B$19*(0.4*IF(Data_Clean!E258="",0,MIN(1,Data_Clean!E258/12/Assumptions!$B$24))+0.35*IF(Data_Clean!D258="Y",1,0)+0.25*(1-MIN(Data_Clean!T258,3)/3))/IF(Data_Clean!E258="",0.6,1)</f>
        <v>13.75</v>
      </c>
      <c r="P258" s="16" t="n">
        <f aca="false">SUM(K258:O258)/(Assumptions!$D$5-IF(K258="",Assumptions!$B$15,0))*100</f>
        <v>18.7578499032901</v>
      </c>
      <c r="Q258" s="7" t="str">
        <f aca="false">IF(J258&gt;=Assumptions!$B$26,"High",IF(J258&gt;=Assumptions!$B$27,"Mid","Low"))</f>
        <v>Mid</v>
      </c>
      <c r="R258" s="7" t="str">
        <f aca="false">IF(P258&gt;=Assumptions!$B$28,"High",IF(P258&gt;=Assumptions!$B$29,"Mid","Low"))</f>
        <v>Low</v>
      </c>
      <c r="S258" s="7" t="str">
        <f aca="false">INDEX(Assumptions!$B$33:$B$41,MATCH(Q258&amp;"|"&amp;R258,Assumptions!$A$33:$A$41,0))</f>
        <v>Light Touch</v>
      </c>
      <c r="T258" s="7" t="n">
        <f aca="false">IF(ISNUMBER(Data_Clean!V258),J258*Data_Clean!V258,0)</f>
        <v>100.68459375</v>
      </c>
    </row>
    <row r="259" customFormat="false" ht="15" hidden="false" customHeight="false" outlineLevel="0" collapsed="false">
      <c r="A259" s="15" t="str">
        <f aca="false">Data_Clean!A259</f>
        <v>CX100255</v>
      </c>
      <c r="B259" s="14" t="n">
        <f aca="false">Data_Clean!G259*Assumptions!$B$5</f>
        <v>167.14625</v>
      </c>
      <c r="C259" s="14" t="n">
        <f aca="false">IF(Data_Clean!H259="",0,Data_Clean!H259)*Assumptions!$B$6</f>
        <v>569.02296</v>
      </c>
      <c r="D259" s="14" t="n">
        <f aca="false">Data_Clean!I259*Assumptions!$B$7</f>
        <v>0</v>
      </c>
      <c r="E259" s="14" t="n">
        <f aca="false">Data_Clean!J259*Assumptions!$B$8</f>
        <v>0</v>
      </c>
      <c r="F259" s="14" t="n">
        <f aca="false">Data_Clean!K259*Assumptions!$B$9</f>
        <v>0</v>
      </c>
      <c r="G259" s="14" t="n">
        <f aca="false">Data_Clean!L259*Assumptions!$B$10</f>
        <v>0</v>
      </c>
      <c r="H259" s="14" t="n">
        <f aca="false">IF(OR(Data_Clean!M259="",Data_Clean!N259=""),0,Data_Clean!M259*Data_Clean!N259/100)*Assumptions!$B$13*Assumptions!$B$11</f>
        <v>0</v>
      </c>
      <c r="I259" s="14" t="n">
        <f aca="false">Data_Clean!O259*4*Assumptions!$B$12</f>
        <v>0</v>
      </c>
      <c r="J259" s="14" t="n">
        <f aca="false">SUM(B259:I259)</f>
        <v>736.16921</v>
      </c>
      <c r="K259" s="16" t="n">
        <f aca="false">IF(Data_Clean!P259="","",Assumptions!$B$15*0.5^(Data_Clean!P259/Assumptions!$B$20))</f>
        <v>10.1276245962614</v>
      </c>
      <c r="L259" s="16" t="n">
        <f aca="false">Assumptions!$B$16*MIN(1,LN(1+Data_Clean!Q259)/LN(1+Assumptions!$B$21))</f>
        <v>12.4931739410702</v>
      </c>
      <c r="M259" s="16" t="n">
        <f aca="false">Assumptions!$B$17*(0.6*MIN(1,Data_Clean!R259/Assumptions!$B$22)+0.4*IF(Data_Clean!S259="",0,Data_Clean!S259))</f>
        <v>6.786</v>
      </c>
      <c r="N259" s="16" t="n">
        <f aca="false">Assumptions!$B$18*MIN(1,(Data_Clean!F259-1)/Assumptions!$B$23)</f>
        <v>5</v>
      </c>
      <c r="O259" s="16" t="n">
        <f aca="false">Assumptions!$B$19*(0.4*IF(Data_Clean!E259="",0,MIN(1,Data_Clean!E259/12/Assumptions!$B$24))+0.35*IF(Data_Clean!D259="Y",1,0)+0.25*(1-MIN(Data_Clean!T259,3)/3))/IF(Data_Clean!E259="",0.6,1)</f>
        <v>15</v>
      </c>
      <c r="P259" s="16" t="n">
        <f aca="false">SUM(K259:O259)/(Assumptions!$D$5-IF(K259="",Assumptions!$B$15,0))*100</f>
        <v>49.4067985373316</v>
      </c>
      <c r="Q259" s="7" t="str">
        <f aca="false">IF(J259&gt;=Assumptions!$B$26,"High",IF(J259&gt;=Assumptions!$B$27,"Mid","Low"))</f>
        <v>Mid</v>
      </c>
      <c r="R259" s="7" t="str">
        <f aca="false">IF(P259&gt;=Assumptions!$B$28,"High",IF(P259&gt;=Assumptions!$B$29,"Mid","Low"))</f>
        <v>Low</v>
      </c>
      <c r="S259" s="7" t="str">
        <f aca="false">INDEX(Assumptions!$B$33:$B$41,MATCH(Q259&amp;"|"&amp;R259,Assumptions!$A$33:$A$41,0))</f>
        <v>Light Touch</v>
      </c>
      <c r="T259" s="7" t="n">
        <f aca="false">IF(ISNUMBER(Data_Clean!V259),J259*Data_Clean!V259,0)</f>
        <v>25.545071587</v>
      </c>
    </row>
    <row r="260" customFormat="false" ht="15" hidden="false" customHeight="false" outlineLevel="0" collapsed="false">
      <c r="A260" s="15" t="str">
        <f aca="false">Data_Clean!A260</f>
        <v>CX100256</v>
      </c>
      <c r="B260" s="14" t="n">
        <f aca="false">Data_Clean!G260*Assumptions!$B$5</f>
        <v>237.36775</v>
      </c>
      <c r="C260" s="14" t="n">
        <f aca="false">IF(Data_Clean!H260="",0,Data_Clean!H260)*Assumptions!$B$6</f>
        <v>0</v>
      </c>
      <c r="D260" s="14" t="n">
        <f aca="false">Data_Clean!I260*Assumptions!$B$7</f>
        <v>616.8</v>
      </c>
      <c r="E260" s="14" t="n">
        <f aca="false">Data_Clean!J260*Assumptions!$B$8</f>
        <v>0</v>
      </c>
      <c r="F260" s="14" t="n">
        <f aca="false">Data_Clean!K260*Assumptions!$B$9</f>
        <v>2180.2</v>
      </c>
      <c r="G260" s="14" t="n">
        <f aca="false">Data_Clean!L260*Assumptions!$B$10</f>
        <v>0</v>
      </c>
      <c r="H260" s="14" t="n">
        <f aca="false">IF(OR(Data_Clean!M260="",Data_Clean!N260=""),0,Data_Clean!M260*Data_Clean!N260/100)*Assumptions!$B$13*Assumptions!$B$11</f>
        <v>240.03</v>
      </c>
      <c r="I260" s="14" t="n">
        <f aca="false">Data_Clean!O260*4*Assumptions!$B$12</f>
        <v>19.38288</v>
      </c>
      <c r="J260" s="14" t="n">
        <f aca="false">SUM(B260:I260)</f>
        <v>3293.78063</v>
      </c>
      <c r="K260" s="16" t="n">
        <f aca="false">IF(Data_Clean!P260="","",Assumptions!$B$15*0.5^(Data_Clean!P260/Assumptions!$B$20))</f>
        <v>18.8988157484231</v>
      </c>
      <c r="L260" s="16" t="n">
        <f aca="false">Assumptions!$B$16*MIN(1,LN(1+Data_Clean!Q260)/LN(1+Assumptions!$B$21))</f>
        <v>14.9444347261843</v>
      </c>
      <c r="M260" s="16" t="n">
        <f aca="false">Assumptions!$B$17*(0.6*MIN(1,Data_Clean!R260/Assumptions!$B$22)+0.4*IF(Data_Clean!S260="",0,Data_Clean!S260))</f>
        <v>3.756</v>
      </c>
      <c r="N260" s="16" t="n">
        <f aca="false">Assumptions!$B$18*MIN(1,(Data_Clean!F260-1)/Assumptions!$B$23)</f>
        <v>15</v>
      </c>
      <c r="O260" s="16" t="n">
        <f aca="false">Assumptions!$B$19*(0.4*IF(Data_Clean!E260="",0,MIN(1,Data_Clean!E260/12/Assumptions!$B$24))+0.35*IF(Data_Clean!D260="Y",1,0)+0.25*(1-MIN(Data_Clean!T260,3)/3))/IF(Data_Clean!E260="",0.6,1)</f>
        <v>13.9</v>
      </c>
      <c r="P260" s="16" t="n">
        <f aca="false">SUM(K260:O260)/(Assumptions!$D$5-IF(K260="",Assumptions!$B$15,0))*100</f>
        <v>66.4992504746074</v>
      </c>
      <c r="Q260" s="7" t="str">
        <f aca="false">IF(J260&gt;=Assumptions!$B$26,"High",IF(J260&gt;=Assumptions!$B$27,"Mid","Low"))</f>
        <v>High</v>
      </c>
      <c r="R260" s="7" t="str">
        <f aca="false">IF(P260&gt;=Assumptions!$B$28,"High",IF(P260&gt;=Assumptions!$B$29,"Mid","Low"))</f>
        <v>Mid</v>
      </c>
      <c r="S260" s="7" t="str">
        <f aca="false">INDEX(Assumptions!$B$33:$B$41,MATCH(Q260&amp;"|"&amp;R260,Assumptions!$A$33:$A$41,0))</f>
        <v>Established Core</v>
      </c>
      <c r="T260" s="7" t="n">
        <f aca="false">IF(ISNUMBER(Data_Clean!V260),J260*Data_Clean!V260,0)</f>
        <v>70.816283545</v>
      </c>
    </row>
    <row r="261" customFormat="false" ht="15" hidden="false" customHeight="false" outlineLevel="0" collapsed="false">
      <c r="A261" s="15" t="str">
        <f aca="false">Data_Clean!A261</f>
        <v>CX100257</v>
      </c>
      <c r="B261" s="14" t="n">
        <f aca="false">Data_Clean!G261*Assumptions!$B$5</f>
        <v>186.7115</v>
      </c>
      <c r="C261" s="14" t="n">
        <f aca="false">IF(Data_Clean!H261="",0,Data_Clean!H261)*Assumptions!$B$6</f>
        <v>708.89232</v>
      </c>
      <c r="D261" s="14" t="n">
        <f aca="false">Data_Clean!I261*Assumptions!$B$7</f>
        <v>0</v>
      </c>
      <c r="E261" s="14" t="n">
        <f aca="false">Data_Clean!J261*Assumptions!$B$8</f>
        <v>0</v>
      </c>
      <c r="F261" s="14" t="n">
        <f aca="false">Data_Clean!K261*Assumptions!$B$9</f>
        <v>0</v>
      </c>
      <c r="G261" s="14" t="n">
        <f aca="false">Data_Clean!L261*Assumptions!$B$10</f>
        <v>0</v>
      </c>
      <c r="H261" s="14" t="n">
        <f aca="false">IF(OR(Data_Clean!M261="",Data_Clean!N261=""),0,Data_Clean!M261*Data_Clean!N261/100)*Assumptions!$B$13*Assumptions!$B$11</f>
        <v>0</v>
      </c>
      <c r="I261" s="14" t="n">
        <f aca="false">Data_Clean!O261*4*Assumptions!$B$12</f>
        <v>0</v>
      </c>
      <c r="J261" s="14" t="n">
        <f aca="false">SUM(B261:I261)</f>
        <v>895.60382</v>
      </c>
      <c r="K261" s="16" t="n">
        <f aca="false">IF(Data_Clean!P261="","",Assumptions!$B$15*0.5^(Data_Clean!P261/Assumptions!$B$20))</f>
        <v>26.1165168988837</v>
      </c>
      <c r="L261" s="16" t="n">
        <f aca="false">Assumptions!$B$16*MIN(1,LN(1+Data_Clean!Q261)/LN(1+Assumptions!$B$21))</f>
        <v>17.7176013074638</v>
      </c>
      <c r="M261" s="16" t="n">
        <f aca="false">Assumptions!$B$17*(0.6*MIN(1,Data_Clean!R261/Assumptions!$B$22)+0.4*IF(Data_Clean!S261="",0,Data_Clean!S261))</f>
        <v>11.85</v>
      </c>
      <c r="N261" s="16" t="n">
        <f aca="false">Assumptions!$B$18*MIN(1,(Data_Clean!F261-1)/Assumptions!$B$23)</f>
        <v>5</v>
      </c>
      <c r="O261" s="16" t="n">
        <f aca="false">Assumptions!$B$19*(0.4*IF(Data_Clean!E261="",0,MIN(1,Data_Clean!E261/12/Assumptions!$B$24))+0.35*IF(Data_Clean!D261="Y",1,0)+0.25*(1-MIN(Data_Clean!T261,3)/3))/IF(Data_Clean!E261="",0.6,1)</f>
        <v>9.55</v>
      </c>
      <c r="P261" s="16" t="n">
        <f aca="false">SUM(K261:O261)/(Assumptions!$D$5-IF(K261="",Assumptions!$B$15,0))*100</f>
        <v>70.2341182063475</v>
      </c>
      <c r="Q261" s="7" t="str">
        <f aca="false">IF(J261&gt;=Assumptions!$B$26,"High",IF(J261&gt;=Assumptions!$B$27,"Mid","Low"))</f>
        <v>Mid</v>
      </c>
      <c r="R261" s="7" t="str">
        <f aca="false">IF(P261&gt;=Assumptions!$B$28,"High",IF(P261&gt;=Assumptions!$B$29,"Mid","Low"))</f>
        <v>High</v>
      </c>
      <c r="S261" s="7" t="str">
        <f aca="false">INDEX(Assumptions!$B$33:$B$41,MATCH(Q261&amp;"|"&amp;R261,Assumptions!$A$33:$A$41,0))</f>
        <v>Engaged Builders</v>
      </c>
      <c r="T261" s="7" t="n">
        <f aca="false">IF(ISNUMBER(Data_Clean!V261),J261*Data_Clean!V261,0)</f>
        <v>29.55492606</v>
      </c>
    </row>
    <row r="262" customFormat="false" ht="15" hidden="false" customHeight="false" outlineLevel="0" collapsed="false">
      <c r="A262" s="15" t="str">
        <f aca="false">Data_Clean!A262</f>
        <v>CX100258</v>
      </c>
      <c r="B262" s="14" t="n">
        <f aca="false">Data_Clean!G262*Assumptions!$B$5</f>
        <v>383.16475</v>
      </c>
      <c r="C262" s="14" t="n">
        <f aca="false">IF(Data_Clean!H262="",0,Data_Clean!H262)*Assumptions!$B$6</f>
        <v>0</v>
      </c>
      <c r="D262" s="14" t="n">
        <f aca="false">Data_Clean!I262*Assumptions!$B$7</f>
        <v>7262.4</v>
      </c>
      <c r="E262" s="14" t="n">
        <f aca="false">Data_Clean!J262*Assumptions!$B$8</f>
        <v>0</v>
      </c>
      <c r="F262" s="14" t="n">
        <f aca="false">Data_Clean!K262*Assumptions!$B$9</f>
        <v>0</v>
      </c>
      <c r="G262" s="14" t="n">
        <f aca="false">Data_Clean!L262*Assumptions!$B$10</f>
        <v>0</v>
      </c>
      <c r="H262" s="14" t="n">
        <f aca="false">IF(OR(Data_Clean!M262="",Data_Clean!N262=""),0,Data_Clean!M262*Data_Clean!N262/100)*Assumptions!$B$13*Assumptions!$B$11</f>
        <v>89.544</v>
      </c>
      <c r="I262" s="14" t="n">
        <f aca="false">Data_Clean!O262*4*Assumptions!$B$12</f>
        <v>122.34288</v>
      </c>
      <c r="J262" s="14" t="n">
        <f aca="false">SUM(B262:I262)</f>
        <v>7857.45163</v>
      </c>
      <c r="K262" s="16" t="n">
        <f aca="false">IF(Data_Clean!P262="","",Assumptions!$B$15*0.5^(Data_Clean!P262/Assumptions!$B$20))</f>
        <v>8.4184653623203</v>
      </c>
      <c r="L262" s="16" t="n">
        <f aca="false">Assumptions!$B$16*MIN(1,LN(1+Data_Clean!Q262)/LN(1+Assumptions!$B$21))</f>
        <v>13.2535138894499</v>
      </c>
      <c r="M262" s="16" t="n">
        <f aca="false">Assumptions!$B$17*(0.6*MIN(1,Data_Clean!R262/Assumptions!$B$22)+0.4*IF(Data_Clean!S262="",0,Data_Clean!S262))</f>
        <v>6.504</v>
      </c>
      <c r="N262" s="16" t="n">
        <f aca="false">Assumptions!$B$18*MIN(1,(Data_Clean!F262-1)/Assumptions!$B$23)</f>
        <v>15</v>
      </c>
      <c r="O262" s="16" t="n">
        <f aca="false">Assumptions!$B$19*(0.4*IF(Data_Clean!E262="",0,MIN(1,Data_Clean!E262/12/Assumptions!$B$24))+0.35*IF(Data_Clean!D262="Y",1,0)+0.25*(1-MIN(Data_Clean!T262,3)/3))/IF(Data_Clean!E262="",0.6,1)</f>
        <v>5.75</v>
      </c>
      <c r="P262" s="16" t="n">
        <f aca="false">SUM(K262:O262)/(Assumptions!$D$5-IF(K262="",Assumptions!$B$15,0))*100</f>
        <v>48.9259792517702</v>
      </c>
      <c r="Q262" s="7" t="str">
        <f aca="false">IF(J262&gt;=Assumptions!$B$26,"High",IF(J262&gt;=Assumptions!$B$27,"Mid","Low"))</f>
        <v>High</v>
      </c>
      <c r="R262" s="7" t="str">
        <f aca="false">IF(P262&gt;=Assumptions!$B$28,"High",IF(P262&gt;=Assumptions!$B$29,"Mid","Low"))</f>
        <v>Low</v>
      </c>
      <c r="S262" s="7" t="str">
        <f aca="false">INDEX(Assumptions!$B$33:$B$41,MATCH(Q262&amp;"|"&amp;R262,Assumptions!$A$33:$A$41,0))</f>
        <v>Affluent Drifters</v>
      </c>
      <c r="T262" s="7" t="n">
        <f aca="false">IF(ISNUMBER(Data_Clean!V262),J262*Data_Clean!V262,0)</f>
        <v>599.523559369</v>
      </c>
    </row>
    <row r="263" customFormat="false" ht="15" hidden="false" customHeight="false" outlineLevel="0" collapsed="false">
      <c r="A263" s="15" t="str">
        <f aca="false">Data_Clean!A263</f>
        <v>CX100259</v>
      </c>
      <c r="B263" s="14" t="n">
        <f aca="false">Data_Clean!G263*Assumptions!$B$5</f>
        <v>145.03325</v>
      </c>
      <c r="C263" s="14" t="n">
        <f aca="false">IF(Data_Clean!H263="",0,Data_Clean!H263)*Assumptions!$B$6</f>
        <v>154.0062</v>
      </c>
      <c r="D263" s="14" t="n">
        <f aca="false">Data_Clean!I263*Assumptions!$B$7</f>
        <v>0</v>
      </c>
      <c r="E263" s="14" t="n">
        <f aca="false">Data_Clean!J263*Assumptions!$B$8</f>
        <v>0</v>
      </c>
      <c r="F263" s="14" t="n">
        <f aca="false">Data_Clean!K263*Assumptions!$B$9</f>
        <v>2616.9</v>
      </c>
      <c r="G263" s="14" t="n">
        <f aca="false">Data_Clean!L263*Assumptions!$B$10</f>
        <v>0</v>
      </c>
      <c r="H263" s="14" t="n">
        <f aca="false">IF(OR(Data_Clean!M263="",Data_Clean!N263=""),0,Data_Clean!M263*Data_Clean!N263/100)*Assumptions!$B$13*Assumptions!$B$11</f>
        <v>0</v>
      </c>
      <c r="I263" s="14" t="n">
        <f aca="false">Data_Clean!O263*4*Assumptions!$B$12</f>
        <v>0</v>
      </c>
      <c r="J263" s="14" t="n">
        <f aca="false">SUM(B263:I263)</f>
        <v>2915.93945</v>
      </c>
      <c r="K263" s="16" t="n">
        <f aca="false">IF(Data_Clean!P263="","",Assumptions!$B$15*0.5^(Data_Clean!P263/Assumptions!$B$20))</f>
        <v>0.0058132362742976</v>
      </c>
      <c r="L263" s="16" t="n">
        <f aca="false">Assumptions!$B$16*MIN(1,LN(1+Data_Clean!Q263)/LN(1+Assumptions!$B$21))</f>
        <v>0</v>
      </c>
      <c r="M263" s="16" t="n">
        <f aca="false">Assumptions!$B$17*(0.6*MIN(1,Data_Clean!R263/Assumptions!$B$22)+0.4*IF(Data_Clean!S263="",0,Data_Clean!S263))</f>
        <v>0</v>
      </c>
      <c r="N263" s="16" t="n">
        <f aca="false">Assumptions!$B$18*MIN(1,(Data_Clean!F263-1)/Assumptions!$B$23)</f>
        <v>10</v>
      </c>
      <c r="O263" s="16" t="n">
        <f aca="false">Assumptions!$B$19*(0.4*IF(Data_Clean!E263="",0,MIN(1,Data_Clean!E263/12/Assumptions!$B$24))+0.35*IF(Data_Clean!D263="Y",1,0)+0.25*(1-MIN(Data_Clean!T263,3)/3))/IF(Data_Clean!E263="",0.6,1)</f>
        <v>8.75</v>
      </c>
      <c r="P263" s="16" t="n">
        <f aca="false">SUM(K263:O263)/(Assumptions!$D$5-IF(K263="",Assumptions!$B$15,0))*100</f>
        <v>18.7558132362743</v>
      </c>
      <c r="Q263" s="7" t="str">
        <f aca="false">IF(J263&gt;=Assumptions!$B$26,"High",IF(J263&gt;=Assumptions!$B$27,"Mid","Low"))</f>
        <v>High</v>
      </c>
      <c r="R263" s="7" t="str">
        <f aca="false">IF(P263&gt;=Assumptions!$B$28,"High",IF(P263&gt;=Assumptions!$B$29,"Mid","Low"))</f>
        <v>Low</v>
      </c>
      <c r="S263" s="7" t="str">
        <f aca="false">INDEX(Assumptions!$B$33:$B$41,MATCH(Q263&amp;"|"&amp;R263,Assumptions!$A$33:$A$41,0))</f>
        <v>Affluent Drifters</v>
      </c>
      <c r="T263" s="7" t="n">
        <f aca="false">IF(ISNUMBER(Data_Clean!V263),J263*Data_Clean!V263,0)</f>
        <v>1068.691808425</v>
      </c>
    </row>
    <row r="264" customFormat="false" ht="15" hidden="false" customHeight="false" outlineLevel="0" collapsed="false">
      <c r="A264" s="15" t="str">
        <f aca="false">Data_Clean!A264</f>
        <v>CX100260</v>
      </c>
      <c r="B264" s="14" t="n">
        <f aca="false">Data_Clean!G264*Assumptions!$B$5</f>
        <v>47.92125</v>
      </c>
      <c r="C264" s="14" t="n">
        <f aca="false">IF(Data_Clean!H264="",0,Data_Clean!H264)*Assumptions!$B$6</f>
        <v>106.64688</v>
      </c>
      <c r="D264" s="14" t="n">
        <f aca="false">Data_Clean!I264*Assumptions!$B$7</f>
        <v>0</v>
      </c>
      <c r="E264" s="14" t="n">
        <f aca="false">Data_Clean!J264*Assumptions!$B$8</f>
        <v>0</v>
      </c>
      <c r="F264" s="14" t="n">
        <f aca="false">Data_Clean!K264*Assumptions!$B$9</f>
        <v>0</v>
      </c>
      <c r="G264" s="14" t="n">
        <f aca="false">Data_Clean!L264*Assumptions!$B$10</f>
        <v>0</v>
      </c>
      <c r="H264" s="14" t="n">
        <f aca="false">IF(OR(Data_Clean!M264="",Data_Clean!N264=""),0,Data_Clean!M264*Data_Clean!N264/100)*Assumptions!$B$13*Assumptions!$B$11</f>
        <v>0</v>
      </c>
      <c r="I264" s="14" t="n">
        <f aca="false">Data_Clean!O264*4*Assumptions!$B$12</f>
        <v>0</v>
      </c>
      <c r="J264" s="14" t="n">
        <f aca="false">SUM(B264:I264)</f>
        <v>154.56813</v>
      </c>
      <c r="K264" s="16" t="n">
        <f aca="false">IF(Data_Clean!P264="","",Assumptions!$B$15*0.5^(Data_Clean!P264/Assumptions!$B$20))</f>
        <v>3.41895933209331</v>
      </c>
      <c r="L264" s="16" t="n">
        <f aca="false">Assumptions!$B$16*MIN(1,LN(1+Data_Clean!Q264)/LN(1+Assumptions!$B$21))</f>
        <v>0</v>
      </c>
      <c r="M264" s="16" t="n">
        <f aca="false">Assumptions!$B$17*(0.6*MIN(1,Data_Clean!R264/Assumptions!$B$22)+0.4*IF(Data_Clean!S264="",0,Data_Clean!S264))</f>
        <v>1.8</v>
      </c>
      <c r="N264" s="16" t="n">
        <f aca="false">Assumptions!$B$18*MIN(1,(Data_Clean!F264-1)/Assumptions!$B$23)</f>
        <v>5</v>
      </c>
      <c r="O264" s="16" t="n">
        <f aca="false">Assumptions!$B$19*(0.4*IF(Data_Clean!E264="",0,MIN(1,Data_Clean!E264/12/Assumptions!$B$24))+0.35*IF(Data_Clean!D264="Y",1,0)+0.25*(1-MIN(Data_Clean!T264,3)/3))/IF(Data_Clean!E264="",0.6,1)</f>
        <v>10.2</v>
      </c>
      <c r="P264" s="16" t="n">
        <f aca="false">SUM(K264:O264)/(Assumptions!$D$5-IF(K264="",Assumptions!$B$15,0))*100</f>
        <v>20.4189593320933</v>
      </c>
      <c r="Q264" s="7" t="str">
        <f aca="false">IF(J264&gt;=Assumptions!$B$26,"High",IF(J264&gt;=Assumptions!$B$27,"Mid","Low"))</f>
        <v>Low</v>
      </c>
      <c r="R264" s="7" t="str">
        <f aca="false">IF(P264&gt;=Assumptions!$B$28,"High",IF(P264&gt;=Assumptions!$B$29,"Mid","Low"))</f>
        <v>Low</v>
      </c>
      <c r="S264" s="7" t="str">
        <f aca="false">INDEX(Assumptions!$B$33:$B$41,MATCH(Q264&amp;"|"&amp;R264,Assumptions!$A$33:$A$41,0))</f>
        <v>Dormant &amp; Low Value</v>
      </c>
      <c r="T264" s="7" t="n">
        <f aca="false">IF(ISNUMBER(Data_Clean!V264),J264*Data_Clean!V264,0)</f>
        <v>26.43115023</v>
      </c>
    </row>
    <row r="265" customFormat="false" ht="15" hidden="false" customHeight="false" outlineLevel="0" collapsed="false">
      <c r="A265" s="15" t="str">
        <f aca="false">Data_Clean!A265</f>
        <v>CX100261</v>
      </c>
      <c r="B265" s="14" t="n">
        <f aca="false">Data_Clean!G265*Assumptions!$B$5</f>
        <v>88.57125</v>
      </c>
      <c r="C265" s="14" t="n">
        <f aca="false">IF(Data_Clean!H265="",0,Data_Clean!H265)*Assumptions!$B$6</f>
        <v>0</v>
      </c>
      <c r="D265" s="14" t="n">
        <f aca="false">Data_Clean!I265*Assumptions!$B$7</f>
        <v>0</v>
      </c>
      <c r="E265" s="14" t="n">
        <f aca="false">Data_Clean!J265*Assumptions!$B$8</f>
        <v>0</v>
      </c>
      <c r="F265" s="14" t="n">
        <f aca="false">Data_Clean!K265*Assumptions!$B$9</f>
        <v>1876.6</v>
      </c>
      <c r="G265" s="14" t="n">
        <f aca="false">Data_Clean!L265*Assumptions!$B$10</f>
        <v>0</v>
      </c>
      <c r="H265" s="14" t="n">
        <f aca="false">IF(OR(Data_Clean!M265="",Data_Clean!N265=""),0,Data_Clean!M265*Data_Clean!N265/100)*Assumptions!$B$13*Assumptions!$B$11</f>
        <v>427.56</v>
      </c>
      <c r="I265" s="14" t="n">
        <f aca="false">Data_Clean!O265*4*Assumptions!$B$12</f>
        <v>10.55856</v>
      </c>
      <c r="J265" s="14" t="n">
        <f aca="false">SUM(B265:I265)</f>
        <v>2403.28981</v>
      </c>
      <c r="K265" s="16" t="n">
        <f aca="false">IF(Data_Clean!P265="","",Assumptions!$B$15*0.5^(Data_Clean!P265/Assumptions!$B$20))</f>
        <v>17.2304753249555</v>
      </c>
      <c r="L265" s="16" t="n">
        <f aca="false">Assumptions!$B$16*MIN(1,LN(1+Data_Clean!Q265)/LN(1+Assumptions!$B$21))</f>
        <v>13.5873179074216</v>
      </c>
      <c r="M265" s="16" t="n">
        <f aca="false">Assumptions!$B$17*(0.6*MIN(1,Data_Clean!R265/Assumptions!$B$22)+0.4*IF(Data_Clean!S265="",0,Data_Clean!S265))</f>
        <v>7.746</v>
      </c>
      <c r="N265" s="16" t="n">
        <f aca="false">Assumptions!$B$18*MIN(1,(Data_Clean!F265-1)/Assumptions!$B$23)</f>
        <v>10</v>
      </c>
      <c r="O265" s="16" t="n">
        <f aca="false">Assumptions!$B$19*(0.4*IF(Data_Clean!E265="",0,MIN(1,Data_Clean!E265/12/Assumptions!$B$24))+0.35*IF(Data_Clean!D265="Y",1,0)+0.25*(1-MIN(Data_Clean!T265,3)/3))/IF(Data_Clean!E265="",0.6,1)</f>
        <v>11.6</v>
      </c>
      <c r="P265" s="16" t="n">
        <f aca="false">SUM(K265:O265)/(Assumptions!$D$5-IF(K265="",Assumptions!$B$15,0))*100</f>
        <v>60.1637932323771</v>
      </c>
      <c r="Q265" s="7" t="str">
        <f aca="false">IF(J265&gt;=Assumptions!$B$26,"High",IF(J265&gt;=Assumptions!$B$27,"Mid","Low"))</f>
        <v>High</v>
      </c>
      <c r="R265" s="7" t="str">
        <f aca="false">IF(P265&gt;=Assumptions!$B$28,"High",IF(P265&gt;=Assumptions!$B$29,"Mid","Low"))</f>
        <v>Mid</v>
      </c>
      <c r="S265" s="7" t="str">
        <f aca="false">INDEX(Assumptions!$B$33:$B$41,MATCH(Q265&amp;"|"&amp;R265,Assumptions!$A$33:$A$41,0))</f>
        <v>Established Core</v>
      </c>
      <c r="T265" s="7" t="n">
        <f aca="false">IF(ISNUMBER(Data_Clean!V265),J265*Data_Clean!V265,0)</f>
        <v>113.915936994</v>
      </c>
    </row>
    <row r="266" customFormat="false" ht="15" hidden="false" customHeight="false" outlineLevel="0" collapsed="false">
      <c r="A266" s="15" t="str">
        <f aca="false">Data_Clean!A266</f>
        <v>CX100262</v>
      </c>
      <c r="B266" s="14" t="n">
        <f aca="false">Data_Clean!G266*Assumptions!$B$5</f>
        <v>40.8185</v>
      </c>
      <c r="C266" s="14" t="n">
        <f aca="false">IF(Data_Clean!H266="",0,Data_Clean!H266)*Assumptions!$B$6</f>
        <v>0</v>
      </c>
      <c r="D266" s="14" t="n">
        <f aca="false">Data_Clean!I266*Assumptions!$B$7</f>
        <v>0</v>
      </c>
      <c r="E266" s="14" t="n">
        <f aca="false">Data_Clean!J266*Assumptions!$B$8</f>
        <v>0</v>
      </c>
      <c r="F266" s="14" t="n">
        <f aca="false">Data_Clean!K266*Assumptions!$B$9</f>
        <v>0</v>
      </c>
      <c r="G266" s="14" t="n">
        <f aca="false">Data_Clean!L266*Assumptions!$B$10</f>
        <v>0</v>
      </c>
      <c r="H266" s="14" t="n">
        <f aca="false">IF(OR(Data_Clean!M266="",Data_Clean!N266=""),0,Data_Clean!M266*Data_Clean!N266/100)*Assumptions!$B$13*Assumptions!$B$11</f>
        <v>0</v>
      </c>
      <c r="I266" s="14" t="n">
        <f aca="false">Data_Clean!O266*4*Assumptions!$B$12</f>
        <v>0</v>
      </c>
      <c r="J266" s="14" t="n">
        <f aca="false">SUM(B266:I266)</f>
        <v>40.8185</v>
      </c>
      <c r="K266" s="16" t="n">
        <f aca="false">IF(Data_Clean!P266="","",Assumptions!$B$15*0.5^(Data_Clean!P266/Assumptions!$B$20))</f>
        <v>0.53845235390486</v>
      </c>
      <c r="L266" s="16" t="n">
        <f aca="false">Assumptions!$B$16*MIN(1,LN(1+Data_Clean!Q266)/LN(1+Assumptions!$B$21))</f>
        <v>0</v>
      </c>
      <c r="M266" s="16" t="n">
        <f aca="false">Assumptions!$B$17*(0.6*MIN(1,Data_Clean!R266/Assumptions!$B$22)+0.4*IF(Data_Clean!S266="",0,Data_Clean!S266))</f>
        <v>0</v>
      </c>
      <c r="N266" s="16" t="n">
        <f aca="false">Assumptions!$B$18*MIN(1,(Data_Clean!F266-1)/Assumptions!$B$23)</f>
        <v>0</v>
      </c>
      <c r="O266" s="16" t="n">
        <f aca="false">Assumptions!$B$19*(0.4*IF(Data_Clean!E266="",0,MIN(1,Data_Clean!E266/12/Assumptions!$B$24))+0.35*IF(Data_Clean!D266="Y",1,0)+0.25*(1-MIN(Data_Clean!T266,3)/3))/IF(Data_Clean!E266="",0.6,1)</f>
        <v>3.85</v>
      </c>
      <c r="P266" s="16" t="n">
        <f aca="false">SUM(K266:O266)/(Assumptions!$D$5-IF(K266="",Assumptions!$B$15,0))*100</f>
        <v>4.38845235390486</v>
      </c>
      <c r="Q266" s="7" t="str">
        <f aca="false">IF(J266&gt;=Assumptions!$B$26,"High",IF(J266&gt;=Assumptions!$B$27,"Mid","Low"))</f>
        <v>Low</v>
      </c>
      <c r="R266" s="7" t="str">
        <f aca="false">IF(P266&gt;=Assumptions!$B$28,"High",IF(P266&gt;=Assumptions!$B$29,"Mid","Low"))</f>
        <v>Low</v>
      </c>
      <c r="S266" s="7" t="str">
        <f aca="false">INDEX(Assumptions!$B$33:$B$41,MATCH(Q266&amp;"|"&amp;R266,Assumptions!$A$33:$A$41,0))</f>
        <v>Dormant &amp; Low Value</v>
      </c>
      <c r="T266" s="7" t="n">
        <f aca="false">IF(ISNUMBER(Data_Clean!V266),J266*Data_Clean!V266,0)</f>
        <v>17.24581625</v>
      </c>
    </row>
    <row r="267" customFormat="false" ht="15" hidden="false" customHeight="false" outlineLevel="0" collapsed="false">
      <c r="A267" s="15" t="str">
        <f aca="false">Data_Clean!A267</f>
        <v>CX100263</v>
      </c>
      <c r="B267" s="14" t="n">
        <f aca="false">Data_Clean!G267*Assumptions!$B$5</f>
        <v>493.41825</v>
      </c>
      <c r="C267" s="14" t="n">
        <f aca="false">IF(Data_Clean!H267="",0,Data_Clean!H267)*Assumptions!$B$6</f>
        <v>360.08316</v>
      </c>
      <c r="D267" s="14" t="n">
        <f aca="false">Data_Clean!I267*Assumptions!$B$7</f>
        <v>0</v>
      </c>
      <c r="E267" s="14" t="n">
        <f aca="false">Data_Clean!J267*Assumptions!$B$8</f>
        <v>0</v>
      </c>
      <c r="F267" s="14" t="n">
        <f aca="false">Data_Clean!K267*Assumptions!$B$9</f>
        <v>0</v>
      </c>
      <c r="G267" s="14" t="n">
        <f aca="false">Data_Clean!L267*Assumptions!$B$10</f>
        <v>0</v>
      </c>
      <c r="H267" s="14" t="n">
        <f aca="false">IF(OR(Data_Clean!M267="",Data_Clean!N267=""),0,Data_Clean!M267*Data_Clean!N267/100)*Assumptions!$B$13*Assumptions!$B$11</f>
        <v>0</v>
      </c>
      <c r="I267" s="14" t="n">
        <f aca="false">Data_Clean!O267*4*Assumptions!$B$12</f>
        <v>0</v>
      </c>
      <c r="J267" s="14" t="n">
        <f aca="false">SUM(B267:I267)</f>
        <v>853.50141</v>
      </c>
      <c r="K267" s="16" t="n">
        <f aca="false">IF(Data_Clean!P267="","",Assumptions!$B$15*0.5^(Data_Clean!P267/Assumptions!$B$20))</f>
        <v>22.735748497656</v>
      </c>
      <c r="L267" s="16" t="n">
        <f aca="false">Assumptions!$B$16*MIN(1,LN(1+Data_Clean!Q267)/LN(1+Assumptions!$B$21))</f>
        <v>11.8154173628685</v>
      </c>
      <c r="M267" s="16" t="n">
        <f aca="false">Assumptions!$B$17*(0.6*MIN(1,Data_Clean!R267/Assumptions!$B$22)+0.4*IF(Data_Clean!S267="",0,Data_Clean!S267))</f>
        <v>10.656</v>
      </c>
      <c r="N267" s="16" t="n">
        <f aca="false">Assumptions!$B$18*MIN(1,(Data_Clean!F267-1)/Assumptions!$B$23)</f>
        <v>5</v>
      </c>
      <c r="O267" s="16" t="n">
        <f aca="false">Assumptions!$B$19*(0.4*IF(Data_Clean!E267="",0,MIN(1,Data_Clean!E267/12/Assumptions!$B$24))+0.35*IF(Data_Clean!D267="Y",1,0)+0.25*(1-MIN(Data_Clean!T267,3)/3))/IF(Data_Clean!E267="",0.6,1)</f>
        <v>12.85</v>
      </c>
      <c r="P267" s="16" t="n">
        <f aca="false">SUM(K267:O267)/(Assumptions!$D$5-IF(K267="",Assumptions!$B$15,0))*100</f>
        <v>63.0571658605245</v>
      </c>
      <c r="Q267" s="7" t="str">
        <f aca="false">IF(J267&gt;=Assumptions!$B$26,"High",IF(J267&gt;=Assumptions!$B$27,"Mid","Low"))</f>
        <v>Mid</v>
      </c>
      <c r="R267" s="7" t="str">
        <f aca="false">IF(P267&gt;=Assumptions!$B$28,"High",IF(P267&gt;=Assumptions!$B$29,"Mid","Low"))</f>
        <v>Mid</v>
      </c>
      <c r="S267" s="7" t="str">
        <f aca="false">INDEX(Assumptions!$B$33:$B$41,MATCH(Q267&amp;"|"&amp;R267,Assumptions!$A$33:$A$41,0))</f>
        <v>Established Core</v>
      </c>
      <c r="T267" s="7" t="n">
        <f aca="false">IF(ISNUMBER(Data_Clean!V267),J267*Data_Clean!V267,0)</f>
        <v>43.101821205</v>
      </c>
    </row>
    <row r="268" customFormat="false" ht="15" hidden="false" customHeight="false" outlineLevel="0" collapsed="false">
      <c r="A268" s="15" t="str">
        <f aca="false">Data_Clean!A268</f>
        <v>CX100264</v>
      </c>
      <c r="B268" s="14" t="n">
        <f aca="false">Data_Clean!G268*Assumptions!$B$5</f>
        <v>100.43875</v>
      </c>
      <c r="C268" s="14" t="n">
        <f aca="false">IF(Data_Clean!H268="",0,Data_Clean!H268)*Assumptions!$B$6</f>
        <v>0</v>
      </c>
      <c r="D268" s="14" t="n">
        <f aca="false">Data_Clean!I268*Assumptions!$B$7</f>
        <v>0</v>
      </c>
      <c r="E268" s="14" t="n">
        <f aca="false">Data_Clean!J268*Assumptions!$B$8</f>
        <v>0</v>
      </c>
      <c r="F268" s="14" t="n">
        <f aca="false">Data_Clean!K268*Assumptions!$B$9</f>
        <v>0</v>
      </c>
      <c r="G268" s="14" t="n">
        <f aca="false">Data_Clean!L268*Assumptions!$B$10</f>
        <v>0</v>
      </c>
      <c r="H268" s="14" t="n">
        <f aca="false">IF(OR(Data_Clean!M268="",Data_Clean!N268=""),0,Data_Clean!M268*Data_Clean!N268/100)*Assumptions!$B$13*Assumptions!$B$11</f>
        <v>0</v>
      </c>
      <c r="I268" s="14" t="n">
        <f aca="false">Data_Clean!O268*4*Assumptions!$B$12</f>
        <v>0</v>
      </c>
      <c r="J268" s="14" t="n">
        <f aca="false">SUM(B268:I268)</f>
        <v>100.43875</v>
      </c>
      <c r="K268" s="16" t="n">
        <f aca="false">IF(Data_Clean!P268="","",Assumptions!$B$15*0.5^(Data_Clean!P268/Assumptions!$B$20))</f>
        <v>20.2552491925229</v>
      </c>
      <c r="L268" s="16" t="n">
        <f aca="false">Assumptions!$B$16*MIN(1,LN(1+Data_Clean!Q268)/LN(1+Assumptions!$B$21))</f>
        <v>17.1436755841963</v>
      </c>
      <c r="M268" s="16" t="n">
        <f aca="false">Assumptions!$B$17*(0.6*MIN(1,Data_Clean!R268/Assumptions!$B$22)+0.4*IF(Data_Clean!S268="",0,Data_Clean!S268))</f>
        <v>3.582</v>
      </c>
      <c r="N268" s="16" t="n">
        <f aca="false">Assumptions!$B$18*MIN(1,(Data_Clean!F268-1)/Assumptions!$B$23)</f>
        <v>0</v>
      </c>
      <c r="O268" s="16" t="n">
        <f aca="false">Assumptions!$B$19*(0.4*IF(Data_Clean!E268="",0,MIN(1,Data_Clean!E268/12/Assumptions!$B$24))+0.35*IF(Data_Clean!D268="Y",1,0)+0.25*(1-MIN(Data_Clean!T268,3)/3))/IF(Data_Clean!E268="",0.6,1)</f>
        <v>10.3</v>
      </c>
      <c r="P268" s="16" t="n">
        <f aca="false">SUM(K268:O268)/(Assumptions!$D$5-IF(K268="",Assumptions!$B$15,0))*100</f>
        <v>51.2809247767191</v>
      </c>
      <c r="Q268" s="7" t="str">
        <f aca="false">IF(J268&gt;=Assumptions!$B$26,"High",IF(J268&gt;=Assumptions!$B$27,"Mid","Low"))</f>
        <v>Low</v>
      </c>
      <c r="R268" s="7" t="str">
        <f aca="false">IF(P268&gt;=Assumptions!$B$28,"High",IF(P268&gt;=Assumptions!$B$29,"Mid","Low"))</f>
        <v>Mid</v>
      </c>
      <c r="S268" s="7" t="str">
        <f aca="false">INDEX(Assumptions!$B$33:$B$41,MATCH(Q268&amp;"|"&amp;R268,Assumptions!$A$33:$A$41,0))</f>
        <v>Light Touch</v>
      </c>
      <c r="T268" s="7" t="n">
        <f aca="false">IF(ISNUMBER(Data_Clean!V268),J268*Data_Clean!V268,0)</f>
        <v>7.3521165</v>
      </c>
    </row>
    <row r="269" customFormat="false" ht="15" hidden="false" customHeight="false" outlineLevel="0" collapsed="false">
      <c r="A269" s="15" t="str">
        <f aca="false">Data_Clean!A269</f>
        <v>CX100265</v>
      </c>
      <c r="B269" s="14" t="n">
        <f aca="false">Data_Clean!G269*Assumptions!$B$5</f>
        <v>54.08125</v>
      </c>
      <c r="C269" s="14" t="n">
        <f aca="false">IF(Data_Clean!H269="",0,Data_Clean!H269)*Assumptions!$B$6</f>
        <v>95.7918</v>
      </c>
      <c r="D269" s="14" t="n">
        <f aca="false">Data_Clean!I269*Assumptions!$B$7</f>
        <v>0</v>
      </c>
      <c r="E269" s="14" t="n">
        <f aca="false">Data_Clean!J269*Assumptions!$B$8</f>
        <v>0</v>
      </c>
      <c r="F269" s="14" t="n">
        <f aca="false">Data_Clean!K269*Assumptions!$B$9</f>
        <v>310.2</v>
      </c>
      <c r="G269" s="14" t="n">
        <f aca="false">Data_Clean!L269*Assumptions!$B$10</f>
        <v>0</v>
      </c>
      <c r="H269" s="14" t="n">
        <f aca="false">IF(OR(Data_Clean!M269="",Data_Clean!N269=""),0,Data_Clean!M269*Data_Clean!N269/100)*Assumptions!$B$13*Assumptions!$B$11</f>
        <v>0</v>
      </c>
      <c r="I269" s="14" t="n">
        <f aca="false">Data_Clean!O269*4*Assumptions!$B$12</f>
        <v>0</v>
      </c>
      <c r="J269" s="14" t="n">
        <f aca="false">SUM(B269:I269)</f>
        <v>460.07305</v>
      </c>
      <c r="K269" s="16" t="n">
        <f aca="false">IF(Data_Clean!P269="","",Assumptions!$B$15*0.5^(Data_Clean!P269/Assumptions!$B$20))</f>
        <v>24.9371368842836</v>
      </c>
      <c r="L269" s="16" t="n">
        <f aca="false">Assumptions!$B$16*MIN(1,LN(1+Data_Clean!Q269)/LN(1+Assumptions!$B$21))</f>
        <v>11.5625930527155</v>
      </c>
      <c r="M269" s="16" t="n">
        <f aca="false">Assumptions!$B$17*(0.6*MIN(1,Data_Clean!R269/Assumptions!$B$22)+0.4*IF(Data_Clean!S269="",0,Data_Clean!S269))</f>
        <v>6.678</v>
      </c>
      <c r="N269" s="16" t="n">
        <f aca="false">Assumptions!$B$18*MIN(1,(Data_Clean!F269-1)/Assumptions!$B$23)</f>
        <v>10</v>
      </c>
      <c r="O269" s="16" t="n">
        <f aca="false">Assumptions!$B$19*(0.4*IF(Data_Clean!E269="",0,MIN(1,Data_Clean!E269/12/Assumptions!$B$24))+0.35*IF(Data_Clean!D269="Y",1,0)+0.25*(1-MIN(Data_Clean!T269,3)/3))/IF(Data_Clean!E269="",0.6,1)</f>
        <v>9.75</v>
      </c>
      <c r="P269" s="16" t="n">
        <f aca="false">SUM(K269:O269)/(Assumptions!$D$5-IF(K269="",Assumptions!$B$15,0))*100</f>
        <v>62.9277299369991</v>
      </c>
      <c r="Q269" s="7" t="str">
        <f aca="false">IF(J269&gt;=Assumptions!$B$26,"High",IF(J269&gt;=Assumptions!$B$27,"Mid","Low"))</f>
        <v>Mid</v>
      </c>
      <c r="R269" s="7" t="str">
        <f aca="false">IF(P269&gt;=Assumptions!$B$28,"High",IF(P269&gt;=Assumptions!$B$29,"Mid","Low"))</f>
        <v>Mid</v>
      </c>
      <c r="S269" s="7" t="str">
        <f aca="false">INDEX(Assumptions!$B$33:$B$41,MATCH(Q269&amp;"|"&amp;R269,Assumptions!$A$33:$A$41,0))</f>
        <v>Established Core</v>
      </c>
      <c r="T269" s="7" t="n">
        <f aca="false">IF(ISNUMBER(Data_Clean!V269),J269*Data_Clean!V269,0)</f>
        <v>25.165995835</v>
      </c>
    </row>
    <row r="270" customFormat="false" ht="15" hidden="false" customHeight="false" outlineLevel="0" collapsed="false">
      <c r="A270" s="15" t="str">
        <f aca="false">Data_Clean!A270</f>
        <v>CX100266</v>
      </c>
      <c r="B270" s="14" t="n">
        <f aca="false">Data_Clean!G270*Assumptions!$B$5</f>
        <v>45.417</v>
      </c>
      <c r="C270" s="14" t="n">
        <f aca="false">IF(Data_Clean!H270="",0,Data_Clean!H270)*Assumptions!$B$6</f>
        <v>0</v>
      </c>
      <c r="D270" s="14" t="n">
        <f aca="false">Data_Clean!I270*Assumptions!$B$7</f>
        <v>410.4</v>
      </c>
      <c r="E270" s="14" t="n">
        <f aca="false">Data_Clean!J270*Assumptions!$B$8</f>
        <v>0</v>
      </c>
      <c r="F270" s="14" t="n">
        <f aca="false">Data_Clean!K270*Assumptions!$B$9</f>
        <v>0</v>
      </c>
      <c r="G270" s="14" t="n">
        <f aca="false">Data_Clean!L270*Assumptions!$B$10</f>
        <v>576.9</v>
      </c>
      <c r="H270" s="14" t="n">
        <f aca="false">IF(OR(Data_Clean!M270="",Data_Clean!N270=""),0,Data_Clean!M270*Data_Clean!N270/100)*Assumptions!$B$13*Assumptions!$B$11</f>
        <v>0</v>
      </c>
      <c r="I270" s="14" t="n">
        <f aca="false">Data_Clean!O270*4*Assumptions!$B$12</f>
        <v>0</v>
      </c>
      <c r="J270" s="14" t="n">
        <f aca="false">SUM(B270:I270)</f>
        <v>1032.717</v>
      </c>
      <c r="K270" s="16" t="n">
        <f aca="false">IF(Data_Clean!P270="","",Assumptions!$B$15*0.5^(Data_Clean!P270/Assumptions!$B$20))</f>
        <v>21.7090385616057</v>
      </c>
      <c r="L270" s="16" t="n">
        <f aca="false">Assumptions!$B$16*MIN(1,LN(1+Data_Clean!Q270)/LN(1+Assumptions!$B$21))</f>
        <v>12.0537864630054</v>
      </c>
      <c r="M270" s="16" t="n">
        <f aca="false">Assumptions!$B$17*(0.6*MIN(1,Data_Clean!R270/Assumptions!$B$22)+0.4*IF(Data_Clean!S270="",0,Data_Clean!S270))</f>
        <v>2.7</v>
      </c>
      <c r="N270" s="16" t="n">
        <f aca="false">Assumptions!$B$18*MIN(1,(Data_Clean!F270-1)/Assumptions!$B$23)</f>
        <v>10</v>
      </c>
      <c r="O270" s="16" t="n">
        <f aca="false">Assumptions!$B$19*(0.4*IF(Data_Clean!E270="",0,MIN(1,Data_Clean!E270/12/Assumptions!$B$24))+0.35*IF(Data_Clean!D270="Y",1,0)+0.25*(1-MIN(Data_Clean!T270,3)/3))/IF(Data_Clean!E270="",0.6,1)</f>
        <v>9.75</v>
      </c>
      <c r="P270" s="16" t="n">
        <f aca="false">SUM(K270:O270)/(Assumptions!$D$5-IF(K270="",Assumptions!$B$15,0))*100</f>
        <v>56.2128250246111</v>
      </c>
      <c r="Q270" s="7" t="str">
        <f aca="false">IF(J270&gt;=Assumptions!$B$26,"High",IF(J270&gt;=Assumptions!$B$27,"Mid","Low"))</f>
        <v>Mid</v>
      </c>
      <c r="R270" s="7" t="str">
        <f aca="false">IF(P270&gt;=Assumptions!$B$28,"High",IF(P270&gt;=Assumptions!$B$29,"Mid","Low"))</f>
        <v>Mid</v>
      </c>
      <c r="S270" s="7" t="str">
        <f aca="false">INDEX(Assumptions!$B$33:$B$41,MATCH(Q270&amp;"|"&amp;R270,Assumptions!$A$33:$A$41,0))</f>
        <v>Established Core</v>
      </c>
      <c r="T270" s="7" t="n">
        <f aca="false">IF(ISNUMBER(Data_Clean!V270),J270*Data_Clean!V270,0)</f>
        <v>72.3934617</v>
      </c>
    </row>
    <row r="271" customFormat="false" ht="15" hidden="false" customHeight="false" outlineLevel="0" collapsed="false">
      <c r="A271" s="15" t="str">
        <f aca="false">Data_Clean!A271</f>
        <v>CX100267</v>
      </c>
      <c r="B271" s="14" t="n">
        <f aca="false">Data_Clean!G271*Assumptions!$B$5</f>
        <v>327.33825</v>
      </c>
      <c r="C271" s="14" t="n">
        <f aca="false">IF(Data_Clean!H271="",0,Data_Clean!H271)*Assumptions!$B$6</f>
        <v>55.78368</v>
      </c>
      <c r="D271" s="14" t="n">
        <f aca="false">Data_Clean!I271*Assumptions!$B$7</f>
        <v>0</v>
      </c>
      <c r="E271" s="14" t="n">
        <f aca="false">Data_Clean!J271*Assumptions!$B$8</f>
        <v>0</v>
      </c>
      <c r="F271" s="14" t="n">
        <f aca="false">Data_Clean!K271*Assumptions!$B$9</f>
        <v>2143.9</v>
      </c>
      <c r="G271" s="14" t="n">
        <f aca="false">Data_Clean!L271*Assumptions!$B$10</f>
        <v>0</v>
      </c>
      <c r="H271" s="14" t="n">
        <f aca="false">IF(OR(Data_Clean!M271="",Data_Clean!N271=""),0,Data_Clean!M271*Data_Clean!N271/100)*Assumptions!$B$13*Assumptions!$B$11</f>
        <v>0</v>
      </c>
      <c r="I271" s="14" t="n">
        <f aca="false">Data_Clean!O271*4*Assumptions!$B$12</f>
        <v>0</v>
      </c>
      <c r="J271" s="14" t="n">
        <f aca="false">SUM(B271:I271)</f>
        <v>2527.02193</v>
      </c>
      <c r="K271" s="16" t="n">
        <f aca="false">IF(Data_Clean!P271="","",Assumptions!$B$15*0.5^(Data_Clean!P271/Assumptions!$B$20))</f>
        <v>24.9371368842836</v>
      </c>
      <c r="L271" s="16" t="n">
        <f aca="false">Assumptions!$B$16*MIN(1,LN(1+Data_Clean!Q271)/LN(1+Assumptions!$B$21))</f>
        <v>13.0760265116583</v>
      </c>
      <c r="M271" s="16" t="n">
        <f aca="false">Assumptions!$B$17*(0.6*MIN(1,Data_Clean!R271/Assumptions!$B$22)+0.4*IF(Data_Clean!S271="",0,Data_Clean!S271))</f>
        <v>8.898</v>
      </c>
      <c r="N271" s="16" t="n">
        <f aca="false">Assumptions!$B$18*MIN(1,(Data_Clean!F271-1)/Assumptions!$B$23)</f>
        <v>15</v>
      </c>
      <c r="O271" s="16" t="n">
        <f aca="false">Assumptions!$B$19*(0.4*IF(Data_Clean!E271="",0,MIN(1,Data_Clean!E271/12/Assumptions!$B$24))+0.35*IF(Data_Clean!D271="Y",1,0)+0.25*(1-MIN(Data_Clean!T271,3)/3))/IF(Data_Clean!E271="",0.6,1)</f>
        <v>8.35</v>
      </c>
      <c r="P271" s="16" t="n">
        <f aca="false">SUM(K271:O271)/(Assumptions!$D$5-IF(K271="",Assumptions!$B$15,0))*100</f>
        <v>70.2611633959419</v>
      </c>
      <c r="Q271" s="7" t="str">
        <f aca="false">IF(J271&gt;=Assumptions!$B$26,"High",IF(J271&gt;=Assumptions!$B$27,"Mid","Low"))</f>
        <v>High</v>
      </c>
      <c r="R271" s="7" t="str">
        <f aca="false">IF(P271&gt;=Assumptions!$B$28,"High",IF(P271&gt;=Assumptions!$B$29,"Mid","Low"))</f>
        <v>High</v>
      </c>
      <c r="S271" s="7" t="str">
        <f aca="false">INDEX(Assumptions!$B$33:$B$41,MATCH(Q271&amp;"|"&amp;R271,Assumptions!$A$33:$A$41,0))</f>
        <v>Premier Advocates</v>
      </c>
      <c r="T271" s="7" t="n">
        <f aca="false">IF(ISNUMBER(Data_Clean!V271),J271*Data_Clean!V271,0)</f>
        <v>131.657842553</v>
      </c>
    </row>
    <row r="272" customFormat="false" ht="15" hidden="false" customHeight="false" outlineLevel="0" collapsed="false">
      <c r="A272" s="15" t="str">
        <f aca="false">Data_Clean!A272</f>
        <v>CX100268</v>
      </c>
      <c r="B272" s="14" t="n">
        <f aca="false">Data_Clean!G272*Assumptions!$B$5</f>
        <v>176.43025</v>
      </c>
      <c r="C272" s="14" t="n">
        <f aca="false">IF(Data_Clean!H272="",0,Data_Clean!H272)*Assumptions!$B$6</f>
        <v>37.57728</v>
      </c>
      <c r="D272" s="14" t="n">
        <f aca="false">Data_Clean!I272*Assumptions!$B$7</f>
        <v>296</v>
      </c>
      <c r="E272" s="14" t="n">
        <f aca="false">Data_Clean!J272*Assumptions!$B$8</f>
        <v>0</v>
      </c>
      <c r="F272" s="14" t="n">
        <f aca="false">Data_Clean!K272*Assumptions!$B$9</f>
        <v>0</v>
      </c>
      <c r="G272" s="14" t="n">
        <f aca="false">Data_Clean!L272*Assumptions!$B$10</f>
        <v>0</v>
      </c>
      <c r="H272" s="14" t="n">
        <f aca="false">IF(OR(Data_Clean!M272="",Data_Clean!N272=""),0,Data_Clean!M272*Data_Clean!N272/100)*Assumptions!$B$13*Assumptions!$B$11</f>
        <v>0</v>
      </c>
      <c r="I272" s="14" t="n">
        <f aca="false">Data_Clean!O272*4*Assumptions!$B$12</f>
        <v>0</v>
      </c>
      <c r="J272" s="14" t="n">
        <f aca="false">SUM(B272:I272)</f>
        <v>510.00753</v>
      </c>
      <c r="K272" s="16" t="n">
        <f aca="false">IF(Data_Clean!P272="","",Assumptions!$B$15*0.5^(Data_Clean!P272/Assumptions!$B$20))</f>
        <v>24.9371368842836</v>
      </c>
      <c r="L272" s="16" t="n">
        <f aca="false">Assumptions!$B$16*MIN(1,LN(1+Data_Clean!Q272)/LN(1+Assumptions!$B$21))</f>
        <v>15.4867983970398</v>
      </c>
      <c r="M272" s="16" t="n">
        <f aca="false">Assumptions!$B$17*(0.6*MIN(1,Data_Clean!R272/Assumptions!$B$22)+0.4*IF(Data_Clean!S272="",0,Data_Clean!S272))</f>
        <v>6.84</v>
      </c>
      <c r="N272" s="16" t="n">
        <f aca="false">Assumptions!$B$18*MIN(1,(Data_Clean!F272-1)/Assumptions!$B$23)</f>
        <v>10</v>
      </c>
      <c r="O272" s="16" t="n">
        <f aca="false">Assumptions!$B$19*(0.4*IF(Data_Clean!E272="",0,MIN(1,Data_Clean!E272/12/Assumptions!$B$24))+0.35*IF(Data_Clean!D272="Y",1,0)+0.25*(1-MIN(Data_Clean!T272,3)/3))/IF(Data_Clean!E272="",0.6,1)</f>
        <v>10.85</v>
      </c>
      <c r="P272" s="16" t="n">
        <f aca="false">SUM(K272:O272)/(Assumptions!$D$5-IF(K272="",Assumptions!$B$15,0))*100</f>
        <v>68.1139352813234</v>
      </c>
      <c r="Q272" s="7" t="str">
        <f aca="false">IF(J272&gt;=Assumptions!$B$26,"High",IF(J272&gt;=Assumptions!$B$27,"Mid","Low"))</f>
        <v>Mid</v>
      </c>
      <c r="R272" s="7" t="str">
        <f aca="false">IF(P272&gt;=Assumptions!$B$28,"High",IF(P272&gt;=Assumptions!$B$29,"Mid","Low"))</f>
        <v>Mid</v>
      </c>
      <c r="S272" s="7" t="str">
        <f aca="false">INDEX(Assumptions!$B$33:$B$41,MATCH(Q272&amp;"|"&amp;R272,Assumptions!$A$33:$A$41,0))</f>
        <v>Established Core</v>
      </c>
      <c r="T272" s="7" t="n">
        <f aca="false">IF(ISNUMBER(Data_Clean!V272),J272*Data_Clean!V272,0)</f>
        <v>12.648186744</v>
      </c>
    </row>
    <row r="273" customFormat="false" ht="15" hidden="false" customHeight="false" outlineLevel="0" collapsed="false">
      <c r="A273" s="15" t="str">
        <f aca="false">Data_Clean!A273</f>
        <v>CX100269</v>
      </c>
      <c r="B273" s="14" t="n">
        <f aca="false">Data_Clean!G273*Assumptions!$B$5</f>
        <v>57.4715</v>
      </c>
      <c r="C273" s="14" t="n">
        <f aca="false">IF(Data_Clean!H273="",0,Data_Clean!H273)*Assumptions!$B$6</f>
        <v>0</v>
      </c>
      <c r="D273" s="14" t="n">
        <f aca="false">Data_Clean!I273*Assumptions!$B$7</f>
        <v>668.8</v>
      </c>
      <c r="E273" s="14" t="n">
        <f aca="false">Data_Clean!J273*Assumptions!$B$8</f>
        <v>496.652025</v>
      </c>
      <c r="F273" s="14" t="n">
        <f aca="false">Data_Clean!K273*Assumptions!$B$9</f>
        <v>0</v>
      </c>
      <c r="G273" s="14" t="n">
        <f aca="false">Data_Clean!L273*Assumptions!$B$10</f>
        <v>939.6</v>
      </c>
      <c r="H273" s="14" t="n">
        <f aca="false">IF(OR(Data_Clean!M273="",Data_Clean!N273=""),0,Data_Clean!M273*Data_Clean!N273/100)*Assumptions!$B$13*Assumptions!$B$11</f>
        <v>77.832</v>
      </c>
      <c r="I273" s="14" t="n">
        <f aca="false">Data_Clean!O273*4*Assumptions!$B$12</f>
        <v>8.3376</v>
      </c>
      <c r="J273" s="14" t="n">
        <f aca="false">SUM(B273:I273)</f>
        <v>2248.693125</v>
      </c>
      <c r="K273" s="16" t="n">
        <f aca="false">IF(Data_Clean!P273="","",Assumptions!$B$15*0.5^(Data_Clean!P273/Assumptions!$B$20))</f>
        <v>23.811015779523</v>
      </c>
      <c r="L273" s="16" t="n">
        <f aca="false">Assumptions!$B$16*MIN(1,LN(1+Data_Clean!Q273)/LN(1+Assumptions!$B$21))</f>
        <v>9.60252567789128</v>
      </c>
      <c r="M273" s="16" t="n">
        <f aca="false">Assumptions!$B$17*(0.6*MIN(1,Data_Clean!R273/Assumptions!$B$22)+0.4*IF(Data_Clean!S273="",0,Data_Clean!S273))</f>
        <v>4.17</v>
      </c>
      <c r="N273" s="16" t="n">
        <f aca="false">Assumptions!$B$18*MIN(1,(Data_Clean!F273-1)/Assumptions!$B$23)</f>
        <v>20</v>
      </c>
      <c r="O273" s="16" t="n">
        <f aca="false">Assumptions!$B$19*(0.4*IF(Data_Clean!E273="",0,MIN(1,Data_Clean!E273/12/Assumptions!$B$24))+0.35*IF(Data_Clean!D273="Y",1,0)+0.25*(1-MIN(Data_Clean!T273,3)/3))/IF(Data_Clean!E273="",0.6,1)</f>
        <v>8.5</v>
      </c>
      <c r="P273" s="16" t="n">
        <f aca="false">SUM(K273:O273)/(Assumptions!$D$5-IF(K273="",Assumptions!$B$15,0))*100</f>
        <v>66.0835414574143</v>
      </c>
      <c r="Q273" s="7" t="str">
        <f aca="false">IF(J273&gt;=Assumptions!$B$26,"High",IF(J273&gt;=Assumptions!$B$27,"Mid","Low"))</f>
        <v>High</v>
      </c>
      <c r="R273" s="7" t="str">
        <f aca="false">IF(P273&gt;=Assumptions!$B$28,"High",IF(P273&gt;=Assumptions!$B$29,"Mid","Low"))</f>
        <v>Mid</v>
      </c>
      <c r="S273" s="7" t="str">
        <f aca="false">INDEX(Assumptions!$B$33:$B$41,MATCH(Q273&amp;"|"&amp;R273,Assumptions!$A$33:$A$41,0))</f>
        <v>Established Core</v>
      </c>
      <c r="T273" s="7" t="n">
        <f aca="false">IF(ISNUMBER(Data_Clean!V273),J273*Data_Clean!V273,0)</f>
        <v>200.8082960625</v>
      </c>
    </row>
    <row r="274" customFormat="false" ht="15" hidden="false" customHeight="false" outlineLevel="0" collapsed="false">
      <c r="A274" s="15" t="str">
        <f aca="false">Data_Clean!A274</f>
        <v>CX100270</v>
      </c>
      <c r="B274" s="14" t="n">
        <f aca="false">Data_Clean!G274*Assumptions!$B$5</f>
        <v>170.29625</v>
      </c>
      <c r="C274" s="14" t="n">
        <f aca="false">IF(Data_Clean!H274="",0,Data_Clean!H274)*Assumptions!$B$6</f>
        <v>0</v>
      </c>
      <c r="D274" s="14" t="n">
        <f aca="false">Data_Clean!I274*Assumptions!$B$7</f>
        <v>0</v>
      </c>
      <c r="E274" s="14" t="n">
        <f aca="false">Data_Clean!J274*Assumptions!$B$8</f>
        <v>0</v>
      </c>
      <c r="F274" s="14" t="n">
        <f aca="false">Data_Clean!K274*Assumptions!$B$9</f>
        <v>0</v>
      </c>
      <c r="G274" s="14" t="n">
        <f aca="false">Data_Clean!L274*Assumptions!$B$10</f>
        <v>0</v>
      </c>
      <c r="H274" s="14" t="n">
        <f aca="false">IF(OR(Data_Clean!M274="",Data_Clean!N274=""),0,Data_Clean!M274*Data_Clean!N274/100)*Assumptions!$B$13*Assumptions!$B$11</f>
        <v>284.466</v>
      </c>
      <c r="I274" s="14" t="n">
        <f aca="false">Data_Clean!O274*4*Assumptions!$B$12</f>
        <v>52.15632</v>
      </c>
      <c r="J274" s="14" t="n">
        <f aca="false">SUM(B274:I274)</f>
        <v>506.91857</v>
      </c>
      <c r="K274" s="16" t="n">
        <f aca="false">IF(Data_Clean!P274="","",Assumptions!$B$15*0.5^(Data_Clean!P274/Assumptions!$B$20))</f>
        <v>28.6452481173125</v>
      </c>
      <c r="L274" s="16" t="n">
        <f aca="false">Assumptions!$B$16*MIN(1,LN(1+Data_Clean!Q274)/LN(1+Assumptions!$B$21))</f>
        <v>11.8154173628685</v>
      </c>
      <c r="M274" s="16" t="n">
        <f aca="false">Assumptions!$B$17*(0.6*MIN(1,Data_Clean!R274/Assumptions!$B$22)+0.4*IF(Data_Clean!S274="",0,Data_Clean!S274))</f>
        <v>10.656</v>
      </c>
      <c r="N274" s="16" t="n">
        <f aca="false">Assumptions!$B$18*MIN(1,(Data_Clean!F274-1)/Assumptions!$B$23)</f>
        <v>5</v>
      </c>
      <c r="O274" s="16" t="n">
        <f aca="false">Assumptions!$B$19*(0.4*IF(Data_Clean!E274="",0,MIN(1,Data_Clean!E274/12/Assumptions!$B$24))+0.35*IF(Data_Clean!D274="Y",1,0)+0.25*(1-MIN(Data_Clean!T274,3)/3))/IF(Data_Clean!E274="",0.6,1)</f>
        <v>9.75</v>
      </c>
      <c r="P274" s="16" t="n">
        <f aca="false">SUM(K274:O274)/(Assumptions!$D$5-IF(K274="",Assumptions!$B$15,0))*100</f>
        <v>65.866665480181</v>
      </c>
      <c r="Q274" s="7" t="str">
        <f aca="false">IF(J274&gt;=Assumptions!$B$26,"High",IF(J274&gt;=Assumptions!$B$27,"Mid","Low"))</f>
        <v>Mid</v>
      </c>
      <c r="R274" s="7" t="str">
        <f aca="false">IF(P274&gt;=Assumptions!$B$28,"High",IF(P274&gt;=Assumptions!$B$29,"Mid","Low"))</f>
        <v>Mid</v>
      </c>
      <c r="S274" s="7" t="str">
        <f aca="false">INDEX(Assumptions!$B$33:$B$41,MATCH(Q274&amp;"|"&amp;R274,Assumptions!$A$33:$A$41,0))</f>
        <v>Established Core</v>
      </c>
      <c r="T274" s="7" t="n">
        <f aca="false">IF(ISNUMBER(Data_Clean!V274),J274*Data_Clean!V274,0)</f>
        <v>37.968200893</v>
      </c>
    </row>
    <row r="275" customFormat="false" ht="15" hidden="false" customHeight="false" outlineLevel="0" collapsed="false">
      <c r="A275" s="15" t="str">
        <f aca="false">Data_Clean!A275</f>
        <v>CX100271</v>
      </c>
      <c r="B275" s="14" t="n">
        <f aca="false">Data_Clean!G275*Assumptions!$B$5</f>
        <v>130.6815</v>
      </c>
      <c r="C275" s="14" t="n">
        <f aca="false">IF(Data_Clean!H275="",0,Data_Clean!H275)*Assumptions!$B$6</f>
        <v>101.535</v>
      </c>
      <c r="D275" s="14" t="n">
        <f aca="false">Data_Clean!I275*Assumptions!$B$7</f>
        <v>0</v>
      </c>
      <c r="E275" s="14" t="n">
        <f aca="false">Data_Clean!J275*Assumptions!$B$8</f>
        <v>0</v>
      </c>
      <c r="F275" s="14" t="n">
        <f aca="false">Data_Clean!K275*Assumptions!$B$9</f>
        <v>0</v>
      </c>
      <c r="G275" s="14" t="n">
        <f aca="false">Data_Clean!L275*Assumptions!$B$10</f>
        <v>0</v>
      </c>
      <c r="H275" s="14" t="n">
        <f aca="false">IF(OR(Data_Clean!M275="",Data_Clean!N275=""),0,Data_Clean!M275*Data_Clean!N275/100)*Assumptions!$B$13*Assumptions!$B$11</f>
        <v>0</v>
      </c>
      <c r="I275" s="14" t="n">
        <f aca="false">Data_Clean!O275*4*Assumptions!$B$12</f>
        <v>0</v>
      </c>
      <c r="J275" s="14" t="n">
        <f aca="false">SUM(B275:I275)</f>
        <v>232.2165</v>
      </c>
      <c r="K275" s="16" t="n">
        <f aca="false">IF(Data_Clean!P275="","",Assumptions!$B$15*0.5^(Data_Clean!P275/Assumptions!$B$20))</f>
        <v>22.2164632842985</v>
      </c>
      <c r="L275" s="16" t="n">
        <f aca="false">Assumptions!$B$16*MIN(1,LN(1+Data_Clean!Q275)/LN(1+Assumptions!$B$21))</f>
        <v>14.9444347261843</v>
      </c>
      <c r="M275" s="16" t="n">
        <f aca="false">Assumptions!$B$17*(0.6*MIN(1,Data_Clean!R275/Assumptions!$B$22)+0.4*IF(Data_Clean!S275="",0,Data_Clean!S275))</f>
        <v>1.23</v>
      </c>
      <c r="N275" s="16" t="n">
        <f aca="false">Assumptions!$B$18*MIN(1,(Data_Clean!F275-1)/Assumptions!$B$23)</f>
        <v>5</v>
      </c>
      <c r="O275" s="16" t="n">
        <f aca="false">Assumptions!$B$19*(0.4*IF(Data_Clean!E275="",0,MIN(1,Data_Clean!E275/12/Assumptions!$B$24))+0.35*IF(Data_Clean!D275="Y",1,0)+0.25*(1-MIN(Data_Clean!T275,3)/3))/IF(Data_Clean!E275="",0.6,1)</f>
        <v>15</v>
      </c>
      <c r="P275" s="16" t="n">
        <f aca="false">SUM(K275:O275)/(Assumptions!$D$5-IF(K275="",Assumptions!$B$15,0))*100</f>
        <v>58.3908980104827</v>
      </c>
      <c r="Q275" s="7" t="str">
        <f aca="false">IF(J275&gt;=Assumptions!$B$26,"High",IF(J275&gt;=Assumptions!$B$27,"Mid","Low"))</f>
        <v>Low</v>
      </c>
      <c r="R275" s="7" t="str">
        <f aca="false">IF(P275&gt;=Assumptions!$B$28,"High",IF(P275&gt;=Assumptions!$B$29,"Mid","Low"))</f>
        <v>Mid</v>
      </c>
      <c r="S275" s="7" t="str">
        <f aca="false">INDEX(Assumptions!$B$33:$B$41,MATCH(Q275&amp;"|"&amp;R275,Assumptions!$A$33:$A$41,0))</f>
        <v>Light Touch</v>
      </c>
      <c r="T275" s="7" t="n">
        <f aca="false">IF(ISNUMBER(Data_Clean!V275),J275*Data_Clean!V275,0)</f>
        <v>6.5485053</v>
      </c>
    </row>
    <row r="276" customFormat="false" ht="15" hidden="false" customHeight="false" outlineLevel="0" collapsed="false">
      <c r="A276" s="15" t="str">
        <f aca="false">Data_Clean!A276</f>
        <v>CX100272</v>
      </c>
      <c r="B276" s="14" t="n">
        <f aca="false">Data_Clean!G276*Assumptions!$B$5</f>
        <v>104.68175</v>
      </c>
      <c r="C276" s="14" t="n">
        <f aca="false">IF(Data_Clean!H276="",0,Data_Clean!H276)*Assumptions!$B$6</f>
        <v>111.76428</v>
      </c>
      <c r="D276" s="14" t="n">
        <f aca="false">Data_Clean!I276*Assumptions!$B$7</f>
        <v>0</v>
      </c>
      <c r="E276" s="14" t="n">
        <f aca="false">Data_Clean!J276*Assumptions!$B$8</f>
        <v>0</v>
      </c>
      <c r="F276" s="14" t="n">
        <f aca="false">Data_Clean!K276*Assumptions!$B$9</f>
        <v>0</v>
      </c>
      <c r="G276" s="14" t="n">
        <f aca="false">Data_Clean!L276*Assumptions!$B$10</f>
        <v>0</v>
      </c>
      <c r="H276" s="14" t="n">
        <f aca="false">IF(OR(Data_Clean!M276="",Data_Clean!N276=""),0,Data_Clean!M276*Data_Clean!N276/100)*Assumptions!$B$13*Assumptions!$B$11</f>
        <v>53.136</v>
      </c>
      <c r="I276" s="14" t="n">
        <f aca="false">Data_Clean!O276*4*Assumptions!$B$12</f>
        <v>68.0688</v>
      </c>
      <c r="J276" s="14" t="n">
        <f aca="false">SUM(B276:I276)</f>
        <v>337.65083</v>
      </c>
      <c r="K276" s="16" t="n">
        <f aca="false">IF(Data_Clean!P276="","",Assumptions!$B$15*0.5^(Data_Clean!P276/Assumptions!$B$20))</f>
        <v>27.3516746567465</v>
      </c>
      <c r="L276" s="16" t="n">
        <f aca="false">Assumptions!$B$16*MIN(1,LN(1+Data_Clean!Q276)/LN(1+Assumptions!$B$21))</f>
        <v>19.64026642338</v>
      </c>
      <c r="M276" s="16" t="n">
        <f aca="false">Assumptions!$B$17*(0.6*MIN(1,Data_Clean!R276/Assumptions!$B$22)+0.4*IF(Data_Clean!S276="",0,Data_Clean!S276))</f>
        <v>10.176</v>
      </c>
      <c r="N276" s="16" t="n">
        <f aca="false">Assumptions!$B$18*MIN(1,(Data_Clean!F276-1)/Assumptions!$B$23)</f>
        <v>10</v>
      </c>
      <c r="O276" s="16" t="n">
        <f aca="false">Assumptions!$B$19*(0.4*IF(Data_Clean!E276="",0,MIN(1,Data_Clean!E276/12/Assumptions!$B$24))+0.35*IF(Data_Clean!D276="Y",1,0)+0.25*(1-MIN(Data_Clean!T276,3)/3))/IF(Data_Clean!E276="",0.6,1)</f>
        <v>15</v>
      </c>
      <c r="P276" s="16" t="n">
        <f aca="false">SUM(K276:O276)/(Assumptions!$D$5-IF(K276="",Assumptions!$B$15,0))*100</f>
        <v>82.1679410801265</v>
      </c>
      <c r="Q276" s="7" t="str">
        <f aca="false">IF(J276&gt;=Assumptions!$B$26,"High",IF(J276&gt;=Assumptions!$B$27,"Mid","Low"))</f>
        <v>Low</v>
      </c>
      <c r="R276" s="7" t="str">
        <f aca="false">IF(P276&gt;=Assumptions!$B$28,"High",IF(P276&gt;=Assumptions!$B$29,"Mid","Low"))</f>
        <v>High</v>
      </c>
      <c r="S276" s="7" t="str">
        <f aca="false">INDEX(Assumptions!$B$33:$B$41,MATCH(Q276&amp;"|"&amp;R276,Assumptions!$A$33:$A$41,0))</f>
        <v>Engaged Builders</v>
      </c>
      <c r="T276" s="7" t="n">
        <f aca="false">IF(ISNUMBER(Data_Clean!V276),J276*Data_Clean!V276,0)</f>
        <v>3.612863881</v>
      </c>
    </row>
    <row r="277" customFormat="false" ht="15" hidden="false" customHeight="false" outlineLevel="0" collapsed="false">
      <c r="A277" s="15" t="str">
        <f aca="false">Data_Clean!A277</f>
        <v>CX100273</v>
      </c>
      <c r="B277" s="14" t="n">
        <f aca="false">Data_Clean!G277*Assumptions!$B$5</f>
        <v>329.801</v>
      </c>
      <c r="C277" s="14" t="n">
        <f aca="false">IF(Data_Clean!H277="",0,Data_Clean!H277)*Assumptions!$B$6</f>
        <v>0</v>
      </c>
      <c r="D277" s="14" t="n">
        <f aca="false">Data_Clean!I277*Assumptions!$B$7</f>
        <v>0</v>
      </c>
      <c r="E277" s="14" t="n">
        <f aca="false">Data_Clean!J277*Assumptions!$B$8</f>
        <v>0</v>
      </c>
      <c r="F277" s="14" t="n">
        <f aca="false">Data_Clean!K277*Assumptions!$B$9</f>
        <v>0</v>
      </c>
      <c r="G277" s="14" t="n">
        <f aca="false">Data_Clean!L277*Assumptions!$B$10</f>
        <v>442.8</v>
      </c>
      <c r="H277" s="14" t="n">
        <f aca="false">IF(OR(Data_Clean!M277="",Data_Clean!N277=""),0,Data_Clean!M277*Data_Clean!N277/100)*Assumptions!$B$13*Assumptions!$B$11</f>
        <v>332.766</v>
      </c>
      <c r="I277" s="14" t="n">
        <f aca="false">Data_Clean!O277*4*Assumptions!$B$12</f>
        <v>34.884</v>
      </c>
      <c r="J277" s="14" t="n">
        <f aca="false">SUM(B277:I277)</f>
        <v>1140.251</v>
      </c>
      <c r="K277" s="16" t="n">
        <f aca="false">IF(Data_Clean!P277="","",Assumptions!$B$15*0.5^(Data_Clean!P277/Assumptions!$B$20))</f>
        <v>18.0453755412318</v>
      </c>
      <c r="L277" s="16" t="n">
        <f aca="false">Assumptions!$B$16*MIN(1,LN(1+Data_Clean!Q277)/LN(1+Assumptions!$B$21))</f>
        <v>16.7870204191091</v>
      </c>
      <c r="M277" s="16" t="n">
        <f aca="false">Assumptions!$B$17*(0.6*MIN(1,Data_Clean!R277/Assumptions!$B$22)+0.4*IF(Data_Clean!S277="",0,Data_Clean!S277))</f>
        <v>11.214</v>
      </c>
      <c r="N277" s="16" t="n">
        <f aca="false">Assumptions!$B$18*MIN(1,(Data_Clean!F277-1)/Assumptions!$B$23)</f>
        <v>15</v>
      </c>
      <c r="O277" s="16" t="n">
        <f aca="false">Assumptions!$B$19*(0.4*IF(Data_Clean!E277="",0,MIN(1,Data_Clean!E277/12/Assumptions!$B$24))+0.35*IF(Data_Clean!D277="Y",1,0)+0.25*(1-MIN(Data_Clean!T277,3)/3))/IF(Data_Clean!E277="",0.6,1)</f>
        <v>7.8</v>
      </c>
      <c r="P277" s="16" t="n">
        <f aca="false">SUM(K277:O277)/(Assumptions!$D$5-IF(K277="",Assumptions!$B$15,0))*100</f>
        <v>68.8463959603409</v>
      </c>
      <c r="Q277" s="7" t="str">
        <f aca="false">IF(J277&gt;=Assumptions!$B$26,"High",IF(J277&gt;=Assumptions!$B$27,"Mid","Low"))</f>
        <v>Mid</v>
      </c>
      <c r="R277" s="7" t="str">
        <f aca="false">IF(P277&gt;=Assumptions!$B$28,"High",IF(P277&gt;=Assumptions!$B$29,"Mid","Low"))</f>
        <v>Mid</v>
      </c>
      <c r="S277" s="7" t="str">
        <f aca="false">INDEX(Assumptions!$B$33:$B$41,MATCH(Q277&amp;"|"&amp;R277,Assumptions!$A$33:$A$41,0))</f>
        <v>Established Core</v>
      </c>
      <c r="T277" s="7" t="n">
        <f aca="false">IF(ISNUMBER(Data_Clean!V277),J277*Data_Clean!V277,0)</f>
        <v>62.0296544</v>
      </c>
    </row>
    <row r="278" customFormat="false" ht="15" hidden="false" customHeight="false" outlineLevel="0" collapsed="false">
      <c r="A278" s="15" t="str">
        <f aca="false">Data_Clean!A278</f>
        <v>CX100274</v>
      </c>
      <c r="B278" s="14" t="n">
        <f aca="false">Data_Clean!G278*Assumptions!$B$5</f>
        <v>14.37925</v>
      </c>
      <c r="C278" s="14" t="n">
        <f aca="false">IF(Data_Clean!H278="",0,Data_Clean!H278)*Assumptions!$B$6</f>
        <v>109.70388</v>
      </c>
      <c r="D278" s="14" t="n">
        <f aca="false">Data_Clean!I278*Assumptions!$B$7</f>
        <v>0</v>
      </c>
      <c r="E278" s="14" t="n">
        <f aca="false">Data_Clean!J278*Assumptions!$B$8</f>
        <v>55.82385</v>
      </c>
      <c r="F278" s="14" t="n">
        <f aca="false">Data_Clean!K278*Assumptions!$B$9</f>
        <v>0</v>
      </c>
      <c r="G278" s="14" t="n">
        <f aca="false">Data_Clean!L278*Assumptions!$B$10</f>
        <v>0</v>
      </c>
      <c r="H278" s="14" t="n">
        <f aca="false">IF(OR(Data_Clean!M278="",Data_Clean!N278=""),0,Data_Clean!M278*Data_Clean!N278/100)*Assumptions!$B$13*Assumptions!$B$11</f>
        <v>15.708</v>
      </c>
      <c r="I278" s="14" t="n">
        <f aca="false">Data_Clean!O278*4*Assumptions!$B$12</f>
        <v>4.09248</v>
      </c>
      <c r="J278" s="14" t="n">
        <f aca="false">SUM(B278:I278)</f>
        <v>199.70746</v>
      </c>
      <c r="K278" s="16" t="n">
        <f aca="false">IF(Data_Clean!P278="","",Assumptions!$B$15*0.5^(Data_Clean!P278/Assumptions!$B$20))</f>
        <v>24.3675718906871</v>
      </c>
      <c r="L278" s="16" t="n">
        <f aca="false">Assumptions!$B$16*MIN(1,LN(1+Data_Clean!Q278)/LN(1+Assumptions!$B$21))</f>
        <v>14.4532413158944</v>
      </c>
      <c r="M278" s="16" t="n">
        <f aca="false">Assumptions!$B$17*(0.6*MIN(1,Data_Clean!R278/Assumptions!$B$22)+0.4*IF(Data_Clean!S278="",0,Data_Clean!S278))</f>
        <v>13.2</v>
      </c>
      <c r="N278" s="16" t="n">
        <f aca="false">Assumptions!$B$18*MIN(1,(Data_Clean!F278-1)/Assumptions!$B$23)</f>
        <v>15</v>
      </c>
      <c r="O278" s="16" t="n">
        <f aca="false">Assumptions!$B$19*(0.4*IF(Data_Clean!E278="",0,MIN(1,Data_Clean!E278/12/Assumptions!$B$24))+0.35*IF(Data_Clean!D278="Y",1,0)+0.25*(1-MIN(Data_Clean!T278,3)/3))/IF(Data_Clean!E278="",0.6,1)</f>
        <v>4.1</v>
      </c>
      <c r="P278" s="16" t="n">
        <f aca="false">SUM(K278:O278)/(Assumptions!$D$5-IF(K278="",Assumptions!$B$15,0))*100</f>
        <v>71.1208132065815</v>
      </c>
      <c r="Q278" s="7" t="str">
        <f aca="false">IF(J278&gt;=Assumptions!$B$26,"High",IF(J278&gt;=Assumptions!$B$27,"Mid","Low"))</f>
        <v>Low</v>
      </c>
      <c r="R278" s="7" t="str">
        <f aca="false">IF(P278&gt;=Assumptions!$B$28,"High",IF(P278&gt;=Assumptions!$B$29,"Mid","Low"))</f>
        <v>High</v>
      </c>
      <c r="S278" s="7" t="str">
        <f aca="false">INDEX(Assumptions!$B$33:$B$41,MATCH(Q278&amp;"|"&amp;R278,Assumptions!$A$33:$A$41,0))</f>
        <v>Engaged Builders</v>
      </c>
      <c r="T278" s="7" t="n">
        <f aca="false">IF(ISNUMBER(Data_Clean!V278),J278*Data_Clean!V278,0)</f>
        <v>9.725753302</v>
      </c>
    </row>
    <row r="279" customFormat="false" ht="15" hidden="false" customHeight="false" outlineLevel="0" collapsed="false">
      <c r="A279" s="15" t="str">
        <f aca="false">Data_Clean!A279</f>
        <v>CX100275</v>
      </c>
      <c r="B279" s="14" t="n">
        <f aca="false">Data_Clean!G279*Assumptions!$B$5</f>
        <v>85.85075</v>
      </c>
      <c r="C279" s="14" t="n">
        <f aca="false">IF(Data_Clean!H279="",0,Data_Clean!H279)*Assumptions!$B$6</f>
        <v>0</v>
      </c>
      <c r="D279" s="14" t="n">
        <f aca="false">Data_Clean!I279*Assumptions!$B$7</f>
        <v>1074.4</v>
      </c>
      <c r="E279" s="14" t="n">
        <f aca="false">Data_Clean!J279*Assumptions!$B$8</f>
        <v>0</v>
      </c>
      <c r="F279" s="14" t="n">
        <f aca="false">Data_Clean!K279*Assumptions!$B$9</f>
        <v>0</v>
      </c>
      <c r="G279" s="14" t="n">
        <f aca="false">Data_Clean!L279*Assumptions!$B$10</f>
        <v>0</v>
      </c>
      <c r="H279" s="14" t="n">
        <f aca="false">IF(OR(Data_Clean!M279="",Data_Clean!N279=""),0,Data_Clean!M279*Data_Clean!N279/100)*Assumptions!$B$13*Assumptions!$B$11</f>
        <v>0</v>
      </c>
      <c r="I279" s="14" t="n">
        <f aca="false">Data_Clean!O279*4*Assumptions!$B$12</f>
        <v>0</v>
      </c>
      <c r="J279" s="14" t="n">
        <f aca="false">SUM(B279:I279)</f>
        <v>1160.25075</v>
      </c>
      <c r="K279" s="16" t="n">
        <f aca="false">IF(Data_Clean!P279="","",Assumptions!$B$15*0.5^(Data_Clean!P279/Assumptions!$B$20))</f>
        <v>27.3516746567465</v>
      </c>
      <c r="L279" s="16" t="n">
        <f aca="false">Assumptions!$B$16*MIN(1,LN(1+Data_Clean!Q279)/LN(1+Assumptions!$B$21))</f>
        <v>14.8269530442849</v>
      </c>
      <c r="M279" s="16" t="n">
        <f aca="false">Assumptions!$B$17*(0.6*MIN(1,Data_Clean!R279/Assumptions!$B$22)+0.4*IF(Data_Clean!S279="",0,Data_Clean!S279))</f>
        <v>6.048</v>
      </c>
      <c r="N279" s="16" t="n">
        <f aca="false">Assumptions!$B$18*MIN(1,(Data_Clean!F279-1)/Assumptions!$B$23)</f>
        <v>5</v>
      </c>
      <c r="O279" s="16" t="n">
        <f aca="false">Assumptions!$B$19*(0.4*IF(Data_Clean!E279="",0,MIN(1,Data_Clean!E279/12/Assumptions!$B$24))+0.35*IF(Data_Clean!D279="Y",1,0)+0.25*(1-MIN(Data_Clean!T279,3)/3))/IF(Data_Clean!E279="",0.6,1)</f>
        <v>15</v>
      </c>
      <c r="P279" s="16" t="n">
        <f aca="false">SUM(K279:O279)/(Assumptions!$D$5-IF(K279="",Assumptions!$B$15,0))*100</f>
        <v>68.2266277010314</v>
      </c>
      <c r="Q279" s="7" t="str">
        <f aca="false">IF(J279&gt;=Assumptions!$B$26,"High",IF(J279&gt;=Assumptions!$B$27,"Mid","Low"))</f>
        <v>Mid</v>
      </c>
      <c r="R279" s="7" t="str">
        <f aca="false">IF(P279&gt;=Assumptions!$B$28,"High",IF(P279&gt;=Assumptions!$B$29,"Mid","Low"))</f>
        <v>Mid</v>
      </c>
      <c r="S279" s="7" t="str">
        <f aca="false">INDEX(Assumptions!$B$33:$B$41,MATCH(Q279&amp;"|"&amp;R279,Assumptions!$A$33:$A$41,0))</f>
        <v>Established Core</v>
      </c>
      <c r="T279" s="7" t="n">
        <f aca="false">IF(ISNUMBER(Data_Clean!V279),J279*Data_Clean!V279,0)</f>
        <v>34.227397125</v>
      </c>
    </row>
    <row r="280" customFormat="false" ht="15" hidden="false" customHeight="false" outlineLevel="0" collapsed="false">
      <c r="A280" s="15" t="str">
        <f aca="false">Data_Clean!A280</f>
        <v>CX100276</v>
      </c>
      <c r="B280" s="14" t="n">
        <f aca="false">Data_Clean!G280*Assumptions!$B$5</f>
        <v>49.152</v>
      </c>
      <c r="C280" s="14" t="n">
        <f aca="false">IF(Data_Clean!H280="",0,Data_Clean!H280)*Assumptions!$B$6</f>
        <v>0</v>
      </c>
      <c r="D280" s="14" t="n">
        <f aca="false">Data_Clean!I280*Assumptions!$B$7</f>
        <v>0</v>
      </c>
      <c r="E280" s="14" t="n">
        <f aca="false">Data_Clean!J280*Assumptions!$B$8</f>
        <v>0</v>
      </c>
      <c r="F280" s="14" t="n">
        <f aca="false">Data_Clean!K280*Assumptions!$B$9</f>
        <v>0</v>
      </c>
      <c r="G280" s="14" t="n">
        <f aca="false">Data_Clean!L280*Assumptions!$B$10</f>
        <v>347.85</v>
      </c>
      <c r="H280" s="14" t="n">
        <f aca="false">IF(OR(Data_Clean!M280="",Data_Clean!N280=""),0,Data_Clean!M280*Data_Clean!N280/100)*Assumptions!$B$13*Assumptions!$B$11</f>
        <v>0</v>
      </c>
      <c r="I280" s="14" t="n">
        <f aca="false">Data_Clean!O280*4*Assumptions!$B$12</f>
        <v>0</v>
      </c>
      <c r="J280" s="14" t="n">
        <f aca="false">SUM(B280:I280)</f>
        <v>397.002</v>
      </c>
      <c r="K280" s="16" t="n">
        <f aca="false">IF(Data_Clean!P280="","",Assumptions!$B$15*0.5^(Data_Clean!P280/Assumptions!$B$20))</f>
        <v>27.3516746567465</v>
      </c>
      <c r="L280" s="16" t="n">
        <f aca="false">Assumptions!$B$16*MIN(1,LN(1+Data_Clean!Q280)/LN(1+Assumptions!$B$21))</f>
        <v>12.0537864630054</v>
      </c>
      <c r="M280" s="16" t="n">
        <f aca="false">Assumptions!$B$17*(0.6*MIN(1,Data_Clean!R280/Assumptions!$B$22)+0.4*IF(Data_Clean!S280="",0,Data_Clean!S280))</f>
        <v>6.264</v>
      </c>
      <c r="N280" s="16" t="n">
        <f aca="false">Assumptions!$B$18*MIN(1,(Data_Clean!F280-1)/Assumptions!$B$23)</f>
        <v>5</v>
      </c>
      <c r="O280" s="16" t="n">
        <f aca="false">Assumptions!$B$19*(0.4*IF(Data_Clean!E280="",0,MIN(1,Data_Clean!E280/12/Assumptions!$B$24))+0.35*IF(Data_Clean!D280="Y",1,0)+0.25*(1-MIN(Data_Clean!T280,3)/3))/IF(Data_Clean!E280="",0.6,1)</f>
        <v>9.75</v>
      </c>
      <c r="P280" s="16" t="n">
        <f aca="false">SUM(K280:O280)/(Assumptions!$D$5-IF(K280="",Assumptions!$B$15,0))*100</f>
        <v>60.4194611197519</v>
      </c>
      <c r="Q280" s="7" t="str">
        <f aca="false">IF(J280&gt;=Assumptions!$B$26,"High",IF(J280&gt;=Assumptions!$B$27,"Mid","Low"))</f>
        <v>Low</v>
      </c>
      <c r="R280" s="7" t="str">
        <f aca="false">IF(P280&gt;=Assumptions!$B$28,"High",IF(P280&gt;=Assumptions!$B$29,"Mid","Low"))</f>
        <v>Mid</v>
      </c>
      <c r="S280" s="7" t="str">
        <f aca="false">INDEX(Assumptions!$B$33:$B$41,MATCH(Q280&amp;"|"&amp;R280,Assumptions!$A$33:$A$41,0))</f>
        <v>Light Touch</v>
      </c>
      <c r="T280" s="7" t="n">
        <f aca="false">IF(ISNUMBER(Data_Clean!V280),J280*Data_Clean!V280,0)</f>
        <v>32.7923652</v>
      </c>
    </row>
    <row r="281" customFormat="false" ht="15" hidden="false" customHeight="false" outlineLevel="0" collapsed="false">
      <c r="A281" s="15" t="str">
        <f aca="false">Data_Clean!A281</f>
        <v>CX100277</v>
      </c>
      <c r="B281" s="14" t="n">
        <f aca="false">Data_Clean!G281*Assumptions!$B$5</f>
        <v>41.84725</v>
      </c>
      <c r="C281" s="14" t="n">
        <f aca="false">IF(Data_Clean!H281="",0,Data_Clean!H281)*Assumptions!$B$6</f>
        <v>208.33068</v>
      </c>
      <c r="D281" s="14" t="n">
        <f aca="false">Data_Clean!I281*Assumptions!$B$7</f>
        <v>303.2</v>
      </c>
      <c r="E281" s="14" t="n">
        <f aca="false">Data_Clean!J281*Assumptions!$B$8</f>
        <v>0</v>
      </c>
      <c r="F281" s="14" t="n">
        <f aca="false">Data_Clean!K281*Assumptions!$B$9</f>
        <v>383.9</v>
      </c>
      <c r="G281" s="14" t="n">
        <f aca="false">Data_Clean!L281*Assumptions!$B$10</f>
        <v>0</v>
      </c>
      <c r="H281" s="14" t="n">
        <f aca="false">IF(OR(Data_Clean!M281="",Data_Clean!N281=""),0,Data_Clean!M281*Data_Clean!N281/100)*Assumptions!$B$13*Assumptions!$B$11</f>
        <v>0</v>
      </c>
      <c r="I281" s="14" t="n">
        <f aca="false">Data_Clean!O281*4*Assumptions!$B$12</f>
        <v>0</v>
      </c>
      <c r="J281" s="14" t="n">
        <f aca="false">SUM(B281:I281)</f>
        <v>937.27793</v>
      </c>
      <c r="K281" s="16" t="n">
        <f aca="false">IF(Data_Clean!P281="","",Assumptions!$B$15*0.5^(Data_Clean!P281/Assumptions!$B$20))</f>
        <v>23.811015779523</v>
      </c>
      <c r="L281" s="16" t="n">
        <f aca="false">Assumptions!$B$16*MIN(1,LN(1+Data_Clean!Q281)/LN(1+Assumptions!$B$21))</f>
        <v>17.2114872232459</v>
      </c>
      <c r="M281" s="16" t="n">
        <f aca="false">Assumptions!$B$17*(0.6*MIN(1,Data_Clean!R281/Assumptions!$B$22)+0.4*IF(Data_Clean!S281="",0,Data_Clean!S281))</f>
        <v>13.842</v>
      </c>
      <c r="N281" s="16" t="n">
        <f aca="false">Assumptions!$B$18*MIN(1,(Data_Clean!F281-1)/Assumptions!$B$23)</f>
        <v>15</v>
      </c>
      <c r="O281" s="16" t="n">
        <f aca="false">Assumptions!$B$19*(0.4*IF(Data_Clean!E281="",0,MIN(1,Data_Clean!E281/12/Assumptions!$B$24))+0.35*IF(Data_Clean!D281="Y",1,0)+0.25*(1-MIN(Data_Clean!T281,3)/3))/IF(Data_Clean!E281="",0.6,1)</f>
        <v>12.3</v>
      </c>
      <c r="P281" s="16" t="n">
        <f aca="false">SUM(K281:O281)/(Assumptions!$D$5-IF(K281="",Assumptions!$B$15,0))*100</f>
        <v>82.1645030027689</v>
      </c>
      <c r="Q281" s="7" t="str">
        <f aca="false">IF(J281&gt;=Assumptions!$B$26,"High",IF(J281&gt;=Assumptions!$B$27,"Mid","Low"))</f>
        <v>Mid</v>
      </c>
      <c r="R281" s="7" t="str">
        <f aca="false">IF(P281&gt;=Assumptions!$B$28,"High",IF(P281&gt;=Assumptions!$B$29,"Mid","Low"))</f>
        <v>High</v>
      </c>
      <c r="S281" s="7" t="str">
        <f aca="false">INDEX(Assumptions!$B$33:$B$41,MATCH(Q281&amp;"|"&amp;R281,Assumptions!$A$33:$A$41,0))</f>
        <v>Engaged Builders</v>
      </c>
      <c r="T281" s="7" t="n">
        <f aca="false">IF(ISNUMBER(Data_Clean!V281),J281*Data_Clean!V281,0)</f>
        <v>11.622246332</v>
      </c>
    </row>
    <row r="282" customFormat="false" ht="15" hidden="false" customHeight="false" outlineLevel="0" collapsed="false">
      <c r="A282" s="15" t="str">
        <f aca="false">Data_Clean!A282</f>
        <v>CX100278</v>
      </c>
      <c r="B282" s="14" t="n">
        <f aca="false">Data_Clean!G282*Assumptions!$B$5</f>
        <v>206.19525</v>
      </c>
      <c r="C282" s="14" t="n">
        <f aca="false">IF(Data_Clean!H282="",0,Data_Clean!H282)*Assumptions!$B$6</f>
        <v>184.9638</v>
      </c>
      <c r="D282" s="14" t="n">
        <f aca="false">Data_Clean!I282*Assumptions!$B$7</f>
        <v>0</v>
      </c>
      <c r="E282" s="14" t="n">
        <f aca="false">Data_Clean!J282*Assumptions!$B$8</f>
        <v>0</v>
      </c>
      <c r="F282" s="14" t="n">
        <f aca="false">Data_Clean!K282*Assumptions!$B$9</f>
        <v>0</v>
      </c>
      <c r="G282" s="14" t="n">
        <f aca="false">Data_Clean!L282*Assumptions!$B$10</f>
        <v>0</v>
      </c>
      <c r="H282" s="14" t="n">
        <f aca="false">IF(OR(Data_Clean!M282="",Data_Clean!N282=""),0,Data_Clean!M282*Data_Clean!N282/100)*Assumptions!$B$13*Assumptions!$B$11</f>
        <v>0</v>
      </c>
      <c r="I282" s="14" t="n">
        <f aca="false">Data_Clean!O282*4*Assumptions!$B$12</f>
        <v>0</v>
      </c>
      <c r="J282" s="14" t="n">
        <f aca="false">SUM(B282:I282)</f>
        <v>391.15905</v>
      </c>
      <c r="K282" s="16" t="n">
        <f aca="false">IF(Data_Clean!P282="","",Assumptions!$B$15*0.5^(Data_Clean!P282/Assumptions!$B$20))</f>
        <v>26.1165168988837</v>
      </c>
      <c r="L282" s="16" t="n">
        <f aca="false">Assumptions!$B$16*MIN(1,LN(1+Data_Clean!Q282)/LN(1+Assumptions!$B$21))</f>
        <v>18.0053239293381</v>
      </c>
      <c r="M282" s="16" t="n">
        <f aca="false">Assumptions!$B$17*(0.6*MIN(1,Data_Clean!R282/Assumptions!$B$22)+0.4*IF(Data_Clean!S282="",0,Data_Clean!S282))</f>
        <v>13.722</v>
      </c>
      <c r="N282" s="16" t="n">
        <f aca="false">Assumptions!$B$18*MIN(1,(Data_Clean!F282-1)/Assumptions!$B$23)</f>
        <v>10</v>
      </c>
      <c r="O282" s="16" t="n">
        <f aca="false">Assumptions!$B$19*(0.4*IF(Data_Clean!E282="",0,MIN(1,Data_Clean!E282/12/Assumptions!$B$24))+0.35*IF(Data_Clean!D282="Y",1,0)+0.25*(1-MIN(Data_Clean!T282,3)/3))/IF(Data_Clean!E282="",0.6,1)</f>
        <v>12.35</v>
      </c>
      <c r="P282" s="16" t="n">
        <f aca="false">SUM(K282:O282)/(Assumptions!$D$5-IF(K282="",Assumptions!$B$15,0))*100</f>
        <v>80.1938408282218</v>
      </c>
      <c r="Q282" s="7" t="str">
        <f aca="false">IF(J282&gt;=Assumptions!$B$26,"High",IF(J282&gt;=Assumptions!$B$27,"Mid","Low"))</f>
        <v>Low</v>
      </c>
      <c r="R282" s="7" t="str">
        <f aca="false">IF(P282&gt;=Assumptions!$B$28,"High",IF(P282&gt;=Assumptions!$B$29,"Mid","Low"))</f>
        <v>High</v>
      </c>
      <c r="S282" s="7" t="str">
        <f aca="false">INDEX(Assumptions!$B$33:$B$41,MATCH(Q282&amp;"|"&amp;R282,Assumptions!$A$33:$A$41,0))</f>
        <v>Engaged Builders</v>
      </c>
      <c r="T282" s="7" t="n">
        <f aca="false">IF(ISNUMBER(Data_Clean!V282),J282*Data_Clean!V282,0)</f>
        <v>5.71092213</v>
      </c>
    </row>
    <row r="283" customFormat="false" ht="15" hidden="false" customHeight="false" outlineLevel="0" collapsed="false">
      <c r="A283" s="15" t="str">
        <f aca="false">Data_Clean!A283</f>
        <v>CX100279</v>
      </c>
      <c r="B283" s="14" t="n">
        <f aca="false">Data_Clean!G283*Assumptions!$B$5</f>
        <v>168.165</v>
      </c>
      <c r="C283" s="14" t="n">
        <f aca="false">IF(Data_Clean!H283="",0,Data_Clean!H283)*Assumptions!$B$6</f>
        <v>0</v>
      </c>
      <c r="D283" s="14" t="n">
        <f aca="false">Data_Clean!I283*Assumptions!$B$7</f>
        <v>0</v>
      </c>
      <c r="E283" s="14" t="n">
        <f aca="false">Data_Clean!J283*Assumptions!$B$8</f>
        <v>0</v>
      </c>
      <c r="F283" s="14" t="n">
        <f aca="false">Data_Clean!K283*Assumptions!$B$9</f>
        <v>0</v>
      </c>
      <c r="G283" s="14" t="n">
        <f aca="false">Data_Clean!L283*Assumptions!$B$10</f>
        <v>0</v>
      </c>
      <c r="H283" s="14" t="n">
        <f aca="false">IF(OR(Data_Clean!M283="",Data_Clean!N283=""),0,Data_Clean!M283*Data_Clean!N283/100)*Assumptions!$B$13*Assumptions!$B$11</f>
        <v>0</v>
      </c>
      <c r="I283" s="14" t="n">
        <f aca="false">Data_Clean!O283*4*Assumptions!$B$12</f>
        <v>0</v>
      </c>
      <c r="J283" s="14" t="n">
        <f aca="false">SUM(B283:I283)</f>
        <v>168.165</v>
      </c>
      <c r="K283" s="16" t="n">
        <f aca="false">IF(Data_Clean!P283="","",Assumptions!$B$15*0.5^(Data_Clean!P283/Assumptions!$B$20))</f>
        <v>17.6332185942541</v>
      </c>
      <c r="L283" s="16" t="n">
        <f aca="false">Assumptions!$B$16*MIN(1,LN(1+Data_Clean!Q283)/LN(1+Assumptions!$B$21))</f>
        <v>15.6854227887284</v>
      </c>
      <c r="M283" s="16" t="n">
        <f aca="false">Assumptions!$B$17*(0.6*MIN(1,Data_Clean!R283/Assumptions!$B$22)+0.4*IF(Data_Clean!S283="",0,Data_Clean!S283))</f>
        <v>3.186</v>
      </c>
      <c r="N283" s="16" t="n">
        <f aca="false">Assumptions!$B$18*MIN(1,(Data_Clean!F283-1)/Assumptions!$B$23)</f>
        <v>0</v>
      </c>
      <c r="O283" s="16" t="n">
        <f aca="false">Assumptions!$B$19*(0.4*IF(Data_Clean!E283="",0,MIN(1,Data_Clean!E283/12/Assumptions!$B$24))+0.35*IF(Data_Clean!D283="Y",1,0)+0.25*(1-MIN(Data_Clean!T283,3)/3))/IF(Data_Clean!E283="",0.6,1)</f>
        <v>11.75</v>
      </c>
      <c r="P283" s="16" t="n">
        <f aca="false">SUM(K283:O283)/(Assumptions!$D$5-IF(K283="",Assumptions!$B$15,0))*100</f>
        <v>48.2546413829825</v>
      </c>
      <c r="Q283" s="7" t="str">
        <f aca="false">IF(J283&gt;=Assumptions!$B$26,"High",IF(J283&gt;=Assumptions!$B$27,"Mid","Low"))</f>
        <v>Low</v>
      </c>
      <c r="R283" s="7" t="str">
        <f aca="false">IF(P283&gt;=Assumptions!$B$28,"High",IF(P283&gt;=Assumptions!$B$29,"Mid","Low"))</f>
        <v>Low</v>
      </c>
      <c r="S283" s="7" t="str">
        <f aca="false">INDEX(Assumptions!$B$33:$B$41,MATCH(Q283&amp;"|"&amp;R283,Assumptions!$A$33:$A$41,0))</f>
        <v>Dormant &amp; Low Value</v>
      </c>
      <c r="T283" s="7" t="n">
        <f aca="false">IF(ISNUMBER(Data_Clean!V283),J283*Data_Clean!V283,0)</f>
        <v>15.47118</v>
      </c>
    </row>
    <row r="284" customFormat="false" ht="15" hidden="false" customHeight="false" outlineLevel="0" collapsed="false">
      <c r="A284" s="15" t="str">
        <f aca="false">Data_Clean!A284</f>
        <v>CX100280</v>
      </c>
      <c r="B284" s="14" t="n">
        <f aca="false">Data_Clean!G284*Assumptions!$B$5</f>
        <v>51.9175</v>
      </c>
      <c r="C284" s="14" t="n">
        <f aca="false">IF(Data_Clean!H284="",0,Data_Clean!H284)*Assumptions!$B$6</f>
        <v>136.1868</v>
      </c>
      <c r="D284" s="14" t="n">
        <f aca="false">Data_Clean!I284*Assumptions!$B$7</f>
        <v>0</v>
      </c>
      <c r="E284" s="14" t="n">
        <f aca="false">Data_Clean!J284*Assumptions!$B$8</f>
        <v>0</v>
      </c>
      <c r="F284" s="14" t="n">
        <f aca="false">Data_Clean!K284*Assumptions!$B$9</f>
        <v>536.8</v>
      </c>
      <c r="G284" s="14" t="n">
        <f aca="false">Data_Clean!L284*Assumptions!$B$10</f>
        <v>499.5</v>
      </c>
      <c r="H284" s="14" t="n">
        <f aca="false">IF(OR(Data_Clean!M284="",Data_Clean!N284=""),0,Data_Clean!M284*Data_Clean!N284/100)*Assumptions!$B$13*Assumptions!$B$11</f>
        <v>0</v>
      </c>
      <c r="I284" s="14" t="n">
        <f aca="false">Data_Clean!O284*4*Assumptions!$B$12</f>
        <v>0</v>
      </c>
      <c r="J284" s="14" t="n">
        <f aca="false">SUM(B284:I284)</f>
        <v>1224.4043</v>
      </c>
      <c r="K284" s="16" t="n">
        <f aca="false">IF(Data_Clean!P284="","",Assumptions!$B$15*0.5^(Data_Clean!P284/Assumptions!$B$20))</f>
        <v>30</v>
      </c>
      <c r="L284" s="16" t="n">
        <f aca="false">Assumptions!$B$16*MIN(1,LN(1+Data_Clean!Q284)/LN(1+Assumptions!$B$21))</f>
        <v>16.7870204191091</v>
      </c>
      <c r="M284" s="16" t="n">
        <f aca="false">Assumptions!$B$17*(0.6*MIN(1,Data_Clean!R284/Assumptions!$B$22)+0.4*IF(Data_Clean!S284="",0,Data_Clean!S284))</f>
        <v>13.806</v>
      </c>
      <c r="N284" s="16" t="n">
        <f aca="false">Assumptions!$B$18*MIN(1,(Data_Clean!F284-1)/Assumptions!$B$23)</f>
        <v>15</v>
      </c>
      <c r="O284" s="16" t="n">
        <f aca="false">Assumptions!$B$19*(0.4*IF(Data_Clean!E284="",0,MIN(1,Data_Clean!E284/12/Assumptions!$B$24))+0.35*IF(Data_Clean!D284="Y",1,0)+0.25*(1-MIN(Data_Clean!T284,3)/3))/IF(Data_Clean!E284="",0.6,1)</f>
        <v>10.75</v>
      </c>
      <c r="P284" s="16" t="n">
        <f aca="false">SUM(K284:O284)/(Assumptions!$D$5-IF(K284="",Assumptions!$B$15,0))*100</f>
        <v>86.3430204191091</v>
      </c>
      <c r="Q284" s="7" t="str">
        <f aca="false">IF(J284&gt;=Assumptions!$B$26,"High",IF(J284&gt;=Assumptions!$B$27,"Mid","Low"))</f>
        <v>Mid</v>
      </c>
      <c r="R284" s="7" t="str">
        <f aca="false">IF(P284&gt;=Assumptions!$B$28,"High",IF(P284&gt;=Assumptions!$B$29,"Mid","Low"))</f>
        <v>High</v>
      </c>
      <c r="S284" s="7" t="str">
        <f aca="false">INDEX(Assumptions!$B$33:$B$41,MATCH(Q284&amp;"|"&amp;R284,Assumptions!$A$33:$A$41,0))</f>
        <v>Engaged Builders</v>
      </c>
      <c r="T284" s="7" t="n">
        <f aca="false">IF(ISNUMBER(Data_Clean!V284),J284*Data_Clean!V284,0)</f>
        <v>21.54951568</v>
      </c>
    </row>
    <row r="285" customFormat="false" ht="15" hidden="false" customHeight="false" outlineLevel="0" collapsed="false">
      <c r="A285" s="15" t="str">
        <f aca="false">Data_Clean!A285</f>
        <v>CX100281</v>
      </c>
      <c r="B285" s="14" t="n">
        <f aca="false">Data_Clean!G285*Assumptions!$B$5</f>
        <v>96.169</v>
      </c>
      <c r="C285" s="14" t="n">
        <f aca="false">IF(Data_Clean!H285="",0,Data_Clean!H285)*Assumptions!$B$6</f>
        <v>1056.15396</v>
      </c>
      <c r="D285" s="14" t="n">
        <f aca="false">Data_Clean!I285*Assumptions!$B$7</f>
        <v>637.6</v>
      </c>
      <c r="E285" s="14" t="n">
        <f aca="false">Data_Clean!J285*Assumptions!$B$8</f>
        <v>0</v>
      </c>
      <c r="F285" s="14" t="n">
        <f aca="false">Data_Clean!K285*Assumptions!$B$9</f>
        <v>0</v>
      </c>
      <c r="G285" s="14" t="n">
        <f aca="false">Data_Clean!L285*Assumptions!$B$10</f>
        <v>0</v>
      </c>
      <c r="H285" s="14" t="n">
        <f aca="false">IF(OR(Data_Clean!M285="",Data_Clean!N285=""),0,Data_Clean!M285*Data_Clean!N285/100)*Assumptions!$B$13*Assumptions!$B$11</f>
        <v>122.958</v>
      </c>
      <c r="I285" s="14" t="n">
        <f aca="false">Data_Clean!O285*4*Assumptions!$B$12</f>
        <v>67.056</v>
      </c>
      <c r="J285" s="14" t="n">
        <f aca="false">SUM(B285:I285)</f>
        <v>1979.93696</v>
      </c>
      <c r="K285" s="16" t="n">
        <f aca="false">IF(Data_Clean!P285="","",Assumptions!$B$15*0.5^(Data_Clean!P285/Assumptions!$B$20))</f>
        <v>26.7269615442102</v>
      </c>
      <c r="L285" s="16" t="n">
        <f aca="false">Assumptions!$B$16*MIN(1,LN(1+Data_Clean!Q285)/LN(1+Assumptions!$B$21))</f>
        <v>16.6353555629187</v>
      </c>
      <c r="M285" s="16" t="n">
        <f aca="false">Assumptions!$B$17*(0.6*MIN(1,Data_Clean!R285/Assumptions!$B$22)+0.4*IF(Data_Clean!S285="",0,Data_Clean!S285))</f>
        <v>13.14</v>
      </c>
      <c r="N285" s="16" t="n">
        <f aca="false">Assumptions!$B$18*MIN(1,(Data_Clean!F285-1)/Assumptions!$B$23)</f>
        <v>15</v>
      </c>
      <c r="O285" s="16" t="n">
        <f aca="false">Assumptions!$B$19*(0.4*IF(Data_Clean!E285="",0,MIN(1,Data_Clean!E285/12/Assumptions!$B$24))+0.35*IF(Data_Clean!D285="Y",1,0)+0.25*(1-MIN(Data_Clean!T285,3)/3))/IF(Data_Clean!E285="",0.6,1)</f>
        <v>9.85</v>
      </c>
      <c r="P285" s="16" t="n">
        <f aca="false">SUM(K285:O285)/(Assumptions!$D$5-IF(K285="",Assumptions!$B$15,0))*100</f>
        <v>81.3523171071288</v>
      </c>
      <c r="Q285" s="7" t="str">
        <f aca="false">IF(J285&gt;=Assumptions!$B$26,"High",IF(J285&gt;=Assumptions!$B$27,"Mid","Low"))</f>
        <v>High</v>
      </c>
      <c r="R285" s="7" t="str">
        <f aca="false">IF(P285&gt;=Assumptions!$B$28,"High",IF(P285&gt;=Assumptions!$B$29,"Mid","Low"))</f>
        <v>High</v>
      </c>
      <c r="S285" s="7" t="str">
        <f aca="false">INDEX(Assumptions!$B$33:$B$41,MATCH(Q285&amp;"|"&amp;R285,Assumptions!$A$33:$A$41,0))</f>
        <v>Premier Advocates</v>
      </c>
      <c r="T285" s="7" t="n">
        <f aca="false">IF(ISNUMBER(Data_Clean!V285),J285*Data_Clean!V285,0)</f>
        <v>70.089768384</v>
      </c>
    </row>
    <row r="286" customFormat="false" ht="15" hidden="false" customHeight="false" outlineLevel="0" collapsed="false">
      <c r="A286" s="15" t="str">
        <f aca="false">Data_Clean!A286</f>
        <v>CX100282</v>
      </c>
      <c r="B286" s="14" t="n">
        <f aca="false">Data_Clean!G286*Assumptions!$B$5</f>
        <v>40.18325</v>
      </c>
      <c r="C286" s="14" t="n">
        <f aca="false">IF(Data_Clean!H286="",0,Data_Clean!H286)*Assumptions!$B$6</f>
        <v>233.68956</v>
      </c>
      <c r="D286" s="14" t="n">
        <f aca="false">Data_Clean!I286*Assumptions!$B$7</f>
        <v>654.4</v>
      </c>
      <c r="E286" s="14" t="n">
        <f aca="false">Data_Clean!J286*Assumptions!$B$8</f>
        <v>0</v>
      </c>
      <c r="F286" s="14" t="n">
        <f aca="false">Data_Clean!K286*Assumptions!$B$9</f>
        <v>0</v>
      </c>
      <c r="G286" s="14" t="n">
        <f aca="false">Data_Clean!L286*Assumptions!$B$10</f>
        <v>0</v>
      </c>
      <c r="H286" s="14" t="n">
        <f aca="false">IF(OR(Data_Clean!M286="",Data_Clean!N286=""),0,Data_Clean!M286*Data_Clean!N286/100)*Assumptions!$B$13*Assumptions!$B$11</f>
        <v>0</v>
      </c>
      <c r="I286" s="14" t="n">
        <f aca="false">Data_Clean!O286*4*Assumptions!$B$12</f>
        <v>0</v>
      </c>
      <c r="J286" s="14" t="n">
        <f aca="false">SUM(B286:I286)</f>
        <v>928.27281</v>
      </c>
      <c r="K286" s="16" t="n">
        <f aca="false">IF(Data_Clean!P286="","",Assumptions!$B$15*0.5^(Data_Clean!P286/Assumptions!$B$20))</f>
        <v>19.7926186615934</v>
      </c>
      <c r="L286" s="16" t="n">
        <f aca="false">Assumptions!$B$16*MIN(1,LN(1+Data_Clean!Q286)/LN(1+Assumptions!$B$21))</f>
        <v>13.7447072997398</v>
      </c>
      <c r="M286" s="16" t="n">
        <f aca="false">Assumptions!$B$17*(0.6*MIN(1,Data_Clean!R286/Assumptions!$B$22)+0.4*IF(Data_Clean!S286="",0,Data_Clean!S286))</f>
        <v>3.36</v>
      </c>
      <c r="N286" s="16" t="n">
        <f aca="false">Assumptions!$B$18*MIN(1,(Data_Clean!F286-1)/Assumptions!$B$23)</f>
        <v>10</v>
      </c>
      <c r="O286" s="16" t="n">
        <f aca="false">Assumptions!$B$19*(0.4*IF(Data_Clean!E286="",0,MIN(1,Data_Clean!E286/12/Assumptions!$B$24))+0.35*IF(Data_Clean!D286="Y",1,0)+0.25*(1-MIN(Data_Clean!T286,3)/3))/IF(Data_Clean!E286="",0.6,1)</f>
        <v>8.5</v>
      </c>
      <c r="P286" s="16" t="n">
        <f aca="false">SUM(K286:O286)/(Assumptions!$D$5-IF(K286="",Assumptions!$B$15,0))*100</f>
        <v>55.3973259613332</v>
      </c>
      <c r="Q286" s="7" t="str">
        <f aca="false">IF(J286&gt;=Assumptions!$B$26,"High",IF(J286&gt;=Assumptions!$B$27,"Mid","Low"))</f>
        <v>Mid</v>
      </c>
      <c r="R286" s="7" t="str">
        <f aca="false">IF(P286&gt;=Assumptions!$B$28,"High",IF(P286&gt;=Assumptions!$B$29,"Mid","Low"))</f>
        <v>Mid</v>
      </c>
      <c r="S286" s="7" t="str">
        <f aca="false">INDEX(Assumptions!$B$33:$B$41,MATCH(Q286&amp;"|"&amp;R286,Assumptions!$A$33:$A$41,0))</f>
        <v>Established Core</v>
      </c>
      <c r="T286" s="7" t="n">
        <f aca="false">IF(ISNUMBER(Data_Clean!V286),J286*Data_Clean!V286,0)</f>
        <v>119.654365209</v>
      </c>
    </row>
    <row r="287" customFormat="false" ht="15" hidden="false" customHeight="false" outlineLevel="0" collapsed="false">
      <c r="A287" s="15" t="str">
        <f aca="false">Data_Clean!A287</f>
        <v>CX100283</v>
      </c>
      <c r="B287" s="14" t="n">
        <f aca="false">Data_Clean!G287*Assumptions!$B$5</f>
        <v>42.79375</v>
      </c>
      <c r="C287" s="14" t="n">
        <f aca="false">IF(Data_Clean!H287="",0,Data_Clean!H287)*Assumptions!$B$6</f>
        <v>34.03248</v>
      </c>
      <c r="D287" s="14" t="n">
        <f aca="false">Data_Clean!I287*Assumptions!$B$7</f>
        <v>61.6</v>
      </c>
      <c r="E287" s="14" t="n">
        <f aca="false">Data_Clean!J287*Assumptions!$B$8</f>
        <v>0</v>
      </c>
      <c r="F287" s="14" t="n">
        <f aca="false">Data_Clean!K287*Assumptions!$B$9</f>
        <v>0</v>
      </c>
      <c r="G287" s="14" t="n">
        <f aca="false">Data_Clean!L287*Assumptions!$B$10</f>
        <v>692.1</v>
      </c>
      <c r="H287" s="14" t="n">
        <f aca="false">IF(OR(Data_Clean!M287="",Data_Clean!N287=""),0,Data_Clean!M287*Data_Clean!N287/100)*Assumptions!$B$13*Assumptions!$B$11</f>
        <v>52.854</v>
      </c>
      <c r="I287" s="14" t="n">
        <f aca="false">Data_Clean!O287*4*Assumptions!$B$12</f>
        <v>14.9592</v>
      </c>
      <c r="J287" s="14" t="n">
        <f aca="false">SUM(B287:I287)</f>
        <v>898.33943</v>
      </c>
      <c r="K287" s="16" t="n">
        <f aca="false">IF(Data_Clean!P287="","",Assumptions!$B$15*0.5^(Data_Clean!P287/Assumptions!$B$20))</f>
        <v>27.3516746567465</v>
      </c>
      <c r="L287" s="16" t="n">
        <f aca="false">Assumptions!$B$16*MIN(1,LN(1+Data_Clean!Q287)/LN(1+Assumptions!$B$21))</f>
        <v>15.8750156145389</v>
      </c>
      <c r="M287" s="16" t="n">
        <f aca="false">Assumptions!$B$17*(0.6*MIN(1,Data_Clean!R287/Assumptions!$B$22)+0.4*IF(Data_Clean!S287="",0,Data_Clean!S287))</f>
        <v>1.896</v>
      </c>
      <c r="N287" s="16" t="n">
        <f aca="false">Assumptions!$B$18*MIN(1,(Data_Clean!F287-1)/Assumptions!$B$23)</f>
        <v>20</v>
      </c>
      <c r="O287" s="16" t="n">
        <f aca="false">Assumptions!$B$19*(0.4*IF(Data_Clean!E287="",0,MIN(1,Data_Clean!E287/12/Assumptions!$B$24))+0.35*IF(Data_Clean!D287="Y",1,0)+0.25*(1-MIN(Data_Clean!T287,3)/3))/IF(Data_Clean!E287="",0.6,1)</f>
        <v>15</v>
      </c>
      <c r="P287" s="16" t="n">
        <f aca="false">SUM(K287:O287)/(Assumptions!$D$5-IF(K287="",Assumptions!$B$15,0))*100</f>
        <v>80.1226902712854</v>
      </c>
      <c r="Q287" s="7" t="str">
        <f aca="false">IF(J287&gt;=Assumptions!$B$26,"High",IF(J287&gt;=Assumptions!$B$27,"Mid","Low"))</f>
        <v>Mid</v>
      </c>
      <c r="R287" s="7" t="str">
        <f aca="false">IF(P287&gt;=Assumptions!$B$28,"High",IF(P287&gt;=Assumptions!$B$29,"Mid","Low"))</f>
        <v>High</v>
      </c>
      <c r="S287" s="7" t="str">
        <f aca="false">INDEX(Assumptions!$B$33:$B$41,MATCH(Q287&amp;"|"&amp;R287,Assumptions!$A$33:$A$41,0))</f>
        <v>Engaged Builders</v>
      </c>
      <c r="T287" s="7" t="n">
        <f aca="false">IF(ISNUMBER(Data_Clean!V287),J287*Data_Clean!V287,0)</f>
        <v>9.432564015</v>
      </c>
    </row>
    <row r="288" customFormat="false" ht="15" hidden="false" customHeight="false" outlineLevel="0" collapsed="false">
      <c r="A288" s="15" t="str">
        <f aca="false">Data_Clean!A288</f>
        <v>CX100284</v>
      </c>
      <c r="B288" s="14" t="n">
        <f aca="false">Data_Clean!G288*Assumptions!$B$5</f>
        <v>126.1315</v>
      </c>
      <c r="C288" s="14" t="n">
        <f aca="false">IF(Data_Clean!H288="",0,Data_Clean!H288)*Assumptions!$B$6</f>
        <v>0</v>
      </c>
      <c r="D288" s="14" t="n">
        <f aca="false">Data_Clean!I288*Assumptions!$B$7</f>
        <v>0</v>
      </c>
      <c r="E288" s="14" t="n">
        <f aca="false">Data_Clean!J288*Assumptions!$B$8</f>
        <v>0</v>
      </c>
      <c r="F288" s="14" t="n">
        <f aca="false">Data_Clean!K288*Assumptions!$B$9</f>
        <v>0</v>
      </c>
      <c r="G288" s="14" t="n">
        <f aca="false">Data_Clean!L288*Assumptions!$B$10</f>
        <v>0</v>
      </c>
      <c r="H288" s="14" t="n">
        <f aca="false">IF(OR(Data_Clean!M288="",Data_Clean!N288=""),0,Data_Clean!M288*Data_Clean!N288/100)*Assumptions!$B$13*Assumptions!$B$11</f>
        <v>0</v>
      </c>
      <c r="I288" s="14" t="n">
        <f aca="false">Data_Clean!O288*4*Assumptions!$B$12</f>
        <v>0</v>
      </c>
      <c r="J288" s="14" t="n">
        <f aca="false">SUM(B288:I288)</f>
        <v>126.1315</v>
      </c>
      <c r="K288" s="16" t="n">
        <f aca="false">IF(Data_Clean!P288="","",Assumptions!$B$15*0.5^(Data_Clean!P288/Assumptions!$B$20))</f>
        <v>26.7269615442102</v>
      </c>
      <c r="L288" s="16" t="n">
        <f aca="false">Assumptions!$B$16*MIN(1,LN(1+Data_Clean!Q288)/LN(1+Assumptions!$B$21))</f>
        <v>14.0427143261215</v>
      </c>
      <c r="M288" s="16" t="n">
        <f aca="false">Assumptions!$B$17*(0.6*MIN(1,Data_Clean!R288/Assumptions!$B$22)+0.4*IF(Data_Clean!S288="",0,Data_Clean!S288))</f>
        <v>8.454</v>
      </c>
      <c r="N288" s="16" t="n">
        <f aca="false">Assumptions!$B$18*MIN(1,(Data_Clean!F288-1)/Assumptions!$B$23)</f>
        <v>0</v>
      </c>
      <c r="O288" s="16" t="n">
        <f aca="false">Assumptions!$B$19*(0.4*IF(Data_Clean!E288="",0,MIN(1,Data_Clean!E288/12/Assumptions!$B$24))+0.35*IF(Data_Clean!D288="Y",1,0)+0.25*(1-MIN(Data_Clean!T288,3)/3))/IF(Data_Clean!E288="",0.6,1)</f>
        <v>14.7</v>
      </c>
      <c r="P288" s="16" t="n">
        <f aca="false">SUM(K288:O288)/(Assumptions!$D$5-IF(K288="",Assumptions!$B$15,0))*100</f>
        <v>63.9236758703317</v>
      </c>
      <c r="Q288" s="7" t="str">
        <f aca="false">IF(J288&gt;=Assumptions!$B$26,"High",IF(J288&gt;=Assumptions!$B$27,"Mid","Low"))</f>
        <v>Low</v>
      </c>
      <c r="R288" s="7" t="str">
        <f aca="false">IF(P288&gt;=Assumptions!$B$28,"High",IF(P288&gt;=Assumptions!$B$29,"Mid","Low"))</f>
        <v>Mid</v>
      </c>
      <c r="S288" s="7" t="str">
        <f aca="false">INDEX(Assumptions!$B$33:$B$41,MATCH(Q288&amp;"|"&amp;R288,Assumptions!$A$33:$A$41,0))</f>
        <v>Light Touch</v>
      </c>
      <c r="T288" s="7" t="n">
        <f aca="false">IF(ISNUMBER(Data_Clean!V288),J288*Data_Clean!V288,0)</f>
        <v>4.32631045</v>
      </c>
    </row>
    <row r="289" customFormat="false" ht="15" hidden="false" customHeight="false" outlineLevel="0" collapsed="false">
      <c r="A289" s="15" t="str">
        <f aca="false">Data_Clean!A289</f>
        <v>CX100285</v>
      </c>
      <c r="B289" s="14" t="n">
        <f aca="false">Data_Clean!G289*Assumptions!$B$5</f>
        <v>89.35925</v>
      </c>
      <c r="C289" s="14" t="n">
        <f aca="false">IF(Data_Clean!H289="",0,Data_Clean!H289)*Assumptions!$B$6</f>
        <v>151.88892</v>
      </c>
      <c r="D289" s="14" t="n">
        <f aca="false">Data_Clean!I289*Assumptions!$B$7</f>
        <v>0</v>
      </c>
      <c r="E289" s="14" t="n">
        <f aca="false">Data_Clean!J289*Assumptions!$B$8</f>
        <v>1193.855325</v>
      </c>
      <c r="F289" s="14" t="n">
        <f aca="false">Data_Clean!K289*Assumptions!$B$9</f>
        <v>0</v>
      </c>
      <c r="G289" s="14" t="n">
        <f aca="false">Data_Clean!L289*Assumptions!$B$10</f>
        <v>0</v>
      </c>
      <c r="H289" s="14" t="n">
        <f aca="false">IF(OR(Data_Clean!M289="",Data_Clean!N289=""),0,Data_Clean!M289*Data_Clean!N289/100)*Assumptions!$B$13*Assumptions!$B$11</f>
        <v>143.832</v>
      </c>
      <c r="I289" s="14" t="n">
        <f aca="false">Data_Clean!O289*4*Assumptions!$B$12</f>
        <v>30.18432</v>
      </c>
      <c r="J289" s="14" t="n">
        <f aca="false">SUM(B289:I289)</f>
        <v>1609.119815</v>
      </c>
      <c r="K289" s="16" t="n">
        <f aca="false">IF(Data_Clean!P289="","",Assumptions!$B$15*0.5^(Data_Clean!P289/Assumptions!$B$20))</f>
        <v>28.6452481173125</v>
      </c>
      <c r="L289" s="16" t="n">
        <f aca="false">Assumptions!$B$16*MIN(1,LN(1+Data_Clean!Q289)/LN(1+Assumptions!$B$21))</f>
        <v>15.8750156145389</v>
      </c>
      <c r="M289" s="16" t="n">
        <f aca="false">Assumptions!$B$17*(0.6*MIN(1,Data_Clean!R289/Assumptions!$B$22)+0.4*IF(Data_Clean!S289="",0,Data_Clean!S289))</f>
        <v>9.564</v>
      </c>
      <c r="N289" s="16" t="n">
        <f aca="false">Assumptions!$B$18*MIN(1,(Data_Clean!F289-1)/Assumptions!$B$23)</f>
        <v>15</v>
      </c>
      <c r="O289" s="16" t="n">
        <f aca="false">Assumptions!$B$19*(0.4*IF(Data_Clean!E289="",0,MIN(1,Data_Clean!E289/12/Assumptions!$B$24))+0.35*IF(Data_Clean!D289="Y",1,0)+0.25*(1-MIN(Data_Clean!T289,3)/3))/IF(Data_Clean!E289="",0.6,1)</f>
        <v>9.7</v>
      </c>
      <c r="P289" s="16" t="n">
        <f aca="false">SUM(K289:O289)/(Assumptions!$D$5-IF(K289="",Assumptions!$B$15,0))*100</f>
        <v>78.7842637318514</v>
      </c>
      <c r="Q289" s="7" t="str">
        <f aca="false">IF(J289&gt;=Assumptions!$B$26,"High",IF(J289&gt;=Assumptions!$B$27,"Mid","Low"))</f>
        <v>High</v>
      </c>
      <c r="R289" s="7" t="str">
        <f aca="false">IF(P289&gt;=Assumptions!$B$28,"High",IF(P289&gt;=Assumptions!$B$29,"Mid","Low"))</f>
        <v>High</v>
      </c>
      <c r="S289" s="7" t="str">
        <f aca="false">INDEX(Assumptions!$B$33:$B$41,MATCH(Q289&amp;"|"&amp;R289,Assumptions!$A$33:$A$41,0))</f>
        <v>Premier Advocates</v>
      </c>
      <c r="T289" s="7" t="n">
        <f aca="false">IF(ISNUMBER(Data_Clean!V289),J289*Data_Clean!V289,0)</f>
        <v>84.1569663245</v>
      </c>
    </row>
    <row r="290" customFormat="false" ht="15" hidden="false" customHeight="false" outlineLevel="0" collapsed="false">
      <c r="A290" s="15" t="str">
        <f aca="false">Data_Clean!A290</f>
        <v>CX100286</v>
      </c>
      <c r="B290" s="14" t="n">
        <f aca="false">Data_Clean!G290*Assumptions!$B$5</f>
        <v>45.8195</v>
      </c>
      <c r="C290" s="14" t="n">
        <f aca="false">IF(Data_Clean!H290="",0,Data_Clean!H290)*Assumptions!$B$6</f>
        <v>44.59452</v>
      </c>
      <c r="D290" s="14" t="n">
        <f aca="false">Data_Clean!I290*Assumptions!$B$7</f>
        <v>0</v>
      </c>
      <c r="E290" s="14" t="n">
        <f aca="false">Data_Clean!J290*Assumptions!$B$8</f>
        <v>0</v>
      </c>
      <c r="F290" s="14" t="n">
        <f aca="false">Data_Clean!K290*Assumptions!$B$9</f>
        <v>0</v>
      </c>
      <c r="G290" s="14" t="n">
        <f aca="false">Data_Clean!L290*Assumptions!$B$10</f>
        <v>0</v>
      </c>
      <c r="H290" s="14" t="n">
        <f aca="false">IF(OR(Data_Clean!M290="",Data_Clean!N290=""),0,Data_Clean!M290*Data_Clean!N290/100)*Assumptions!$B$13*Assumptions!$B$11</f>
        <v>0</v>
      </c>
      <c r="I290" s="14" t="n">
        <f aca="false">Data_Clean!O290*4*Assumptions!$B$12</f>
        <v>0</v>
      </c>
      <c r="J290" s="14" t="n">
        <f aca="false">SUM(B290:I290)</f>
        <v>90.41402</v>
      </c>
      <c r="K290" s="16" t="n">
        <f aca="false">IF(Data_Clean!P290="","",Assumptions!$B$15*0.5^(Data_Clean!P290/Assumptions!$B$20))</f>
        <v>14.3226240586562</v>
      </c>
      <c r="L290" s="16" t="n">
        <f aca="false">Assumptions!$B$16*MIN(1,LN(1+Data_Clean!Q290)/LN(1+Assumptions!$B$21))</f>
        <v>13.2535138894499</v>
      </c>
      <c r="M290" s="16" t="n">
        <f aca="false">Assumptions!$B$17*(0.6*MIN(1,Data_Clean!R290/Assumptions!$B$22)+0.4*IF(Data_Clean!S290="",0,Data_Clean!S290))</f>
        <v>3.156</v>
      </c>
      <c r="N290" s="16" t="n">
        <f aca="false">Assumptions!$B$18*MIN(1,(Data_Clean!F290-1)/Assumptions!$B$23)</f>
        <v>5</v>
      </c>
      <c r="O290" s="16" t="n">
        <f aca="false">Assumptions!$B$19*(0.4*IF(Data_Clean!E290="",0,MIN(1,Data_Clean!E290/12/Assumptions!$B$24))+0.35*IF(Data_Clean!D290="Y",1,0)+0.25*(1-MIN(Data_Clean!T290,3)/3))/IF(Data_Clean!E290="",0.6,1)</f>
        <v>9.45</v>
      </c>
      <c r="P290" s="16" t="n">
        <f aca="false">SUM(K290:O290)/(Assumptions!$D$5-IF(K290="",Assumptions!$B$15,0))*100</f>
        <v>45.1821379481061</v>
      </c>
      <c r="Q290" s="7" t="str">
        <f aca="false">IF(J290&gt;=Assumptions!$B$26,"High",IF(J290&gt;=Assumptions!$B$27,"Mid","Low"))</f>
        <v>Low</v>
      </c>
      <c r="R290" s="7" t="str">
        <f aca="false">IF(P290&gt;=Assumptions!$B$28,"High",IF(P290&gt;=Assumptions!$B$29,"Mid","Low"))</f>
        <v>Low</v>
      </c>
      <c r="S290" s="7" t="str">
        <f aca="false">INDEX(Assumptions!$B$33:$B$41,MATCH(Q290&amp;"|"&amp;R290,Assumptions!$A$33:$A$41,0))</f>
        <v>Dormant &amp; Low Value</v>
      </c>
      <c r="T290" s="7" t="n">
        <f aca="false">IF(ISNUMBER(Data_Clean!V290),J290*Data_Clean!V290,0)</f>
        <v>3.20969771</v>
      </c>
    </row>
    <row r="291" customFormat="false" ht="15" hidden="false" customHeight="false" outlineLevel="0" collapsed="false">
      <c r="A291" s="15" t="str">
        <f aca="false">Data_Clean!A291</f>
        <v>CX100287</v>
      </c>
      <c r="B291" s="14" t="n">
        <f aca="false">Data_Clean!G291*Assumptions!$B$5</f>
        <v>144.64225</v>
      </c>
      <c r="C291" s="14" t="n">
        <f aca="false">IF(Data_Clean!H291="",0,Data_Clean!H291)*Assumptions!$B$6</f>
        <v>218.85264</v>
      </c>
      <c r="D291" s="14" t="n">
        <f aca="false">Data_Clean!I291*Assumptions!$B$7</f>
        <v>0</v>
      </c>
      <c r="E291" s="14" t="n">
        <f aca="false">Data_Clean!J291*Assumptions!$B$8</f>
        <v>0</v>
      </c>
      <c r="F291" s="14" t="n">
        <f aca="false">Data_Clean!K291*Assumptions!$B$9</f>
        <v>0</v>
      </c>
      <c r="G291" s="14" t="n">
        <f aca="false">Data_Clean!L291*Assumptions!$B$10</f>
        <v>0</v>
      </c>
      <c r="H291" s="14" t="n">
        <f aca="false">IF(OR(Data_Clean!M291="",Data_Clean!N291=""),0,Data_Clean!M291*Data_Clean!N291/100)*Assumptions!$B$13*Assumptions!$B$11</f>
        <v>598.104</v>
      </c>
      <c r="I291" s="14" t="n">
        <f aca="false">Data_Clean!O291*4*Assumptions!$B$12</f>
        <v>24.6888</v>
      </c>
      <c r="J291" s="14" t="n">
        <f aca="false">SUM(B291:I291)</f>
        <v>986.28769</v>
      </c>
      <c r="K291" s="16" t="n">
        <f aca="false">IF(Data_Clean!P291="","",Assumptions!$B$15*0.5^(Data_Clean!P291/Assumptions!$B$20))</f>
        <v>5.30330085889911</v>
      </c>
      <c r="L291" s="16" t="n">
        <f aca="false">Assumptions!$B$16*MIN(1,LN(1+Data_Clean!Q291)/LN(1+Assumptions!$B$21))</f>
        <v>12.4931739410702</v>
      </c>
      <c r="M291" s="16" t="n">
        <f aca="false">Assumptions!$B$17*(0.6*MIN(1,Data_Clean!R291/Assumptions!$B$22)+0.4*IF(Data_Clean!S291="",0,Data_Clean!S291))</f>
        <v>8.328</v>
      </c>
      <c r="N291" s="16" t="n">
        <f aca="false">Assumptions!$B$18*MIN(1,(Data_Clean!F291-1)/Assumptions!$B$23)</f>
        <v>10</v>
      </c>
      <c r="O291" s="16" t="n">
        <f aca="false">Assumptions!$B$19*(0.4*IF(Data_Clean!E291="",0,MIN(1,Data_Clean!E291/12/Assumptions!$B$24))+0.35*IF(Data_Clean!D291="Y",1,0)+0.25*(1-MIN(Data_Clean!T291,3)/3))/IF(Data_Clean!E291="",0.6,1)</f>
        <v>9.85</v>
      </c>
      <c r="P291" s="16" t="n">
        <f aca="false">SUM(K291:O291)/(Assumptions!$D$5-IF(K291="",Assumptions!$B$15,0))*100</f>
        <v>45.9744747999693</v>
      </c>
      <c r="Q291" s="7" t="str">
        <f aca="false">IF(J291&gt;=Assumptions!$B$26,"High",IF(J291&gt;=Assumptions!$B$27,"Mid","Low"))</f>
        <v>Mid</v>
      </c>
      <c r="R291" s="7" t="str">
        <f aca="false">IF(P291&gt;=Assumptions!$B$28,"High",IF(P291&gt;=Assumptions!$B$29,"Mid","Low"))</f>
        <v>Low</v>
      </c>
      <c r="S291" s="7" t="str">
        <f aca="false">INDEX(Assumptions!$B$33:$B$41,MATCH(Q291&amp;"|"&amp;R291,Assumptions!$A$33:$A$41,0))</f>
        <v>Light Touch</v>
      </c>
      <c r="T291" s="7" t="n">
        <f aca="false">IF(ISNUMBER(Data_Clean!V291),J291*Data_Clean!V291,0)</f>
        <v>39.4515076</v>
      </c>
    </row>
    <row r="292" customFormat="false" ht="15" hidden="false" customHeight="false" outlineLevel="0" collapsed="false">
      <c r="A292" s="15" t="str">
        <f aca="false">Data_Clean!A292</f>
        <v>CX100288</v>
      </c>
      <c r="B292" s="14" t="n">
        <f aca="false">Data_Clean!G292*Assumptions!$B$5</f>
        <v>74.80875</v>
      </c>
      <c r="C292" s="14" t="n">
        <f aca="false">IF(Data_Clean!H292="",0,Data_Clean!H292)*Assumptions!$B$6</f>
        <v>675.61464</v>
      </c>
      <c r="D292" s="14" t="n">
        <f aca="false">Data_Clean!I292*Assumptions!$B$7</f>
        <v>231.2</v>
      </c>
      <c r="E292" s="14" t="n">
        <f aca="false">Data_Clean!J292*Assumptions!$B$8</f>
        <v>0</v>
      </c>
      <c r="F292" s="14" t="n">
        <f aca="false">Data_Clean!K292*Assumptions!$B$9</f>
        <v>0</v>
      </c>
      <c r="G292" s="14" t="n">
        <f aca="false">Data_Clean!L292*Assumptions!$B$10</f>
        <v>694.8</v>
      </c>
      <c r="H292" s="14" t="n">
        <f aca="false">IF(OR(Data_Clean!M292="",Data_Clean!N292=""),0,Data_Clean!M292*Data_Clean!N292/100)*Assumptions!$B$13*Assumptions!$B$11</f>
        <v>298.152</v>
      </c>
      <c r="I292" s="14" t="n">
        <f aca="false">Data_Clean!O292*4*Assumptions!$B$12</f>
        <v>37.17168</v>
      </c>
      <c r="J292" s="14" t="n">
        <f aca="false">SUM(B292:I292)</f>
        <v>2011.74707</v>
      </c>
      <c r="K292" s="16" t="n">
        <f aca="false">IF(Data_Clean!P292="","",Assumptions!$B$15*0.5^(Data_Clean!P292/Assumptions!$B$20))</f>
        <v>18.0453755412318</v>
      </c>
      <c r="L292" s="16" t="n">
        <f aca="false">Assumptions!$B$16*MIN(1,LN(1+Data_Clean!Q292)/LN(1+Assumptions!$B$21))</f>
        <v>13.4237548294248</v>
      </c>
      <c r="M292" s="16" t="n">
        <f aca="false">Assumptions!$B$17*(0.6*MIN(1,Data_Clean!R292/Assumptions!$B$22)+0.4*IF(Data_Clean!S292="",0,Data_Clean!S292))</f>
        <v>9.894</v>
      </c>
      <c r="N292" s="16" t="n">
        <f aca="false">Assumptions!$B$18*MIN(1,(Data_Clean!F292-1)/Assumptions!$B$23)</f>
        <v>20</v>
      </c>
      <c r="O292" s="16" t="n">
        <f aca="false">Assumptions!$B$19*(0.4*IF(Data_Clean!E292="",0,MIN(1,Data_Clean!E292/12/Assumptions!$B$24))+0.35*IF(Data_Clean!D292="Y",1,0)+0.25*(1-MIN(Data_Clean!T292,3)/3))/IF(Data_Clean!E292="",0.6,1)</f>
        <v>12</v>
      </c>
      <c r="P292" s="16" t="n">
        <f aca="false">SUM(K292:O292)/(Assumptions!$D$5-IF(K292="",Assumptions!$B$15,0))*100</f>
        <v>73.3631303706565</v>
      </c>
      <c r="Q292" s="7" t="str">
        <f aca="false">IF(J292&gt;=Assumptions!$B$26,"High",IF(J292&gt;=Assumptions!$B$27,"Mid","Low"))</f>
        <v>High</v>
      </c>
      <c r="R292" s="7" t="str">
        <f aca="false">IF(P292&gt;=Assumptions!$B$28,"High",IF(P292&gt;=Assumptions!$B$29,"Mid","Low"))</f>
        <v>High</v>
      </c>
      <c r="S292" s="7" t="str">
        <f aca="false">INDEX(Assumptions!$B$33:$B$41,MATCH(Q292&amp;"|"&amp;R292,Assumptions!$A$33:$A$41,0))</f>
        <v>Premier Advocates</v>
      </c>
      <c r="T292" s="7" t="n">
        <f aca="false">IF(ISNUMBER(Data_Clean!V292),J292*Data_Clean!V292,0)</f>
        <v>35.205573725</v>
      </c>
    </row>
    <row r="293" customFormat="false" ht="15" hidden="false" customHeight="false" outlineLevel="0" collapsed="false">
      <c r="A293" s="15" t="str">
        <f aca="false">Data_Clean!A293</f>
        <v>CX100289</v>
      </c>
      <c r="B293" s="14" t="n">
        <f aca="false">Data_Clean!G293*Assumptions!$B$5</f>
        <v>105.833</v>
      </c>
      <c r="C293" s="14" t="n">
        <f aca="false">IF(Data_Clean!H293="",0,Data_Clean!H293)*Assumptions!$B$6</f>
        <v>807.75192</v>
      </c>
      <c r="D293" s="14" t="n">
        <f aca="false">Data_Clean!I293*Assumptions!$B$7</f>
        <v>0</v>
      </c>
      <c r="E293" s="14" t="n">
        <f aca="false">Data_Clean!J293*Assumptions!$B$8</f>
        <v>2394.481575</v>
      </c>
      <c r="F293" s="14" t="n">
        <f aca="false">Data_Clean!K293*Assumptions!$B$9</f>
        <v>0</v>
      </c>
      <c r="G293" s="14" t="n">
        <f aca="false">Data_Clean!L293*Assumptions!$B$10</f>
        <v>0</v>
      </c>
      <c r="H293" s="14" t="n">
        <f aca="false">IF(OR(Data_Clean!M293="",Data_Clean!N293=""),0,Data_Clean!M293*Data_Clean!N293/100)*Assumptions!$B$13*Assumptions!$B$11</f>
        <v>0</v>
      </c>
      <c r="I293" s="14" t="n">
        <f aca="false">Data_Clean!O293*4*Assumptions!$B$12</f>
        <v>0</v>
      </c>
      <c r="J293" s="14" t="n">
        <f aca="false">SUM(B293:I293)</f>
        <v>3308.066495</v>
      </c>
      <c r="K293" s="16" t="n">
        <f aca="false">IF(Data_Clean!P293="","",Assumptions!$B$15*0.5^(Data_Clean!P293/Assumptions!$B$20))</f>
        <v>22.2164632842985</v>
      </c>
      <c r="L293" s="16" t="n">
        <f aca="false">Assumptions!$B$16*MIN(1,LN(1+Data_Clean!Q293)/LN(1+Assumptions!$B$21))</f>
        <v>16.3969864627818</v>
      </c>
      <c r="M293" s="16" t="n">
        <f aca="false">Assumptions!$B$17*(0.6*MIN(1,Data_Clean!R293/Assumptions!$B$22)+0.4*IF(Data_Clean!S293="",0,Data_Clean!S293))</f>
        <v>9.522</v>
      </c>
      <c r="N293" s="16" t="n">
        <f aca="false">Assumptions!$B$18*MIN(1,(Data_Clean!F293-1)/Assumptions!$B$23)</f>
        <v>10</v>
      </c>
      <c r="O293" s="16" t="n">
        <f aca="false">Assumptions!$B$19*(0.4*IF(Data_Clean!E293="",0,MIN(1,Data_Clean!E293/12/Assumptions!$B$24))+0.35*IF(Data_Clean!D293="Y",1,0)+0.25*(1-MIN(Data_Clean!T293,3)/3))/IF(Data_Clean!E293="",0.6,1)</f>
        <v>9.75</v>
      </c>
      <c r="P293" s="16" t="n">
        <f aca="false">SUM(K293:O293)/(Assumptions!$D$5-IF(K293="",Assumptions!$B$15,0))*100</f>
        <v>67.8854497470802</v>
      </c>
      <c r="Q293" s="7" t="str">
        <f aca="false">IF(J293&gt;=Assumptions!$B$26,"High",IF(J293&gt;=Assumptions!$B$27,"Mid","Low"))</f>
        <v>High</v>
      </c>
      <c r="R293" s="7" t="str">
        <f aca="false">IF(P293&gt;=Assumptions!$B$28,"High",IF(P293&gt;=Assumptions!$B$29,"Mid","Low"))</f>
        <v>Mid</v>
      </c>
      <c r="S293" s="7" t="str">
        <f aca="false">INDEX(Assumptions!$B$33:$B$41,MATCH(Q293&amp;"|"&amp;R293,Assumptions!$A$33:$A$41,0))</f>
        <v>Established Core</v>
      </c>
      <c r="T293" s="7" t="n">
        <f aca="false">IF(ISNUMBER(Data_Clean!V293),J293*Data_Clean!V293,0)</f>
        <v>145.55492578</v>
      </c>
    </row>
    <row r="294" customFormat="false" ht="15" hidden="false" customHeight="false" outlineLevel="0" collapsed="false">
      <c r="A294" s="15" t="str">
        <f aca="false">Data_Clean!A294</f>
        <v>CX100290</v>
      </c>
      <c r="B294" s="14" t="n">
        <f aca="false">Data_Clean!G294*Assumptions!$B$5</f>
        <v>126.58975</v>
      </c>
      <c r="C294" s="14" t="n">
        <f aca="false">IF(Data_Clean!H294="",0,Data_Clean!H294)*Assumptions!$B$6</f>
        <v>114.15384</v>
      </c>
      <c r="D294" s="14" t="n">
        <f aca="false">Data_Clean!I294*Assumptions!$B$7</f>
        <v>0</v>
      </c>
      <c r="E294" s="14" t="n">
        <f aca="false">Data_Clean!J294*Assumptions!$B$8</f>
        <v>0</v>
      </c>
      <c r="F294" s="14" t="n">
        <f aca="false">Data_Clean!K294*Assumptions!$B$9</f>
        <v>0</v>
      </c>
      <c r="G294" s="14" t="n">
        <f aca="false">Data_Clean!L294*Assumptions!$B$10</f>
        <v>0</v>
      </c>
      <c r="H294" s="14" t="n">
        <f aca="false">IF(OR(Data_Clean!M294="",Data_Clean!N294=""),0,Data_Clean!M294*Data_Clean!N294/100)*Assumptions!$B$13*Assumptions!$B$11</f>
        <v>161.424</v>
      </c>
      <c r="I294" s="14" t="n">
        <f aca="false">Data_Clean!O294*4*Assumptions!$B$12</f>
        <v>5.59008</v>
      </c>
      <c r="J294" s="14" t="n">
        <f aca="false">SUM(B294:I294)</f>
        <v>407.75767</v>
      </c>
      <c r="K294" s="16" t="n">
        <f aca="false">IF(Data_Clean!P294="","",Assumptions!$B$15*0.5^(Data_Clean!P294/Assumptions!$B$20))</f>
        <v>11.1082316421492</v>
      </c>
      <c r="L294" s="16" t="n">
        <f aca="false">Assumptions!$B$16*MIN(1,LN(1+Data_Clean!Q294)/LN(1+Assumptions!$B$21))</f>
        <v>9.16313819982653</v>
      </c>
      <c r="M294" s="16" t="n">
        <f aca="false">Assumptions!$B$17*(0.6*MIN(1,Data_Clean!R294/Assumptions!$B$22)+0.4*IF(Data_Clean!S294="",0,Data_Clean!S294))</f>
        <v>11.85</v>
      </c>
      <c r="N294" s="16" t="n">
        <f aca="false">Assumptions!$B$18*MIN(1,(Data_Clean!F294-1)/Assumptions!$B$23)</f>
        <v>10</v>
      </c>
      <c r="O294" s="16" t="n">
        <f aca="false">Assumptions!$B$19*(0.4*IF(Data_Clean!E294="",0,MIN(1,Data_Clean!E294/12/Assumptions!$B$24))+0.35*IF(Data_Clean!D294="Y",1,0)+0.25*(1-MIN(Data_Clean!T294,3)/3))/IF(Data_Clean!E294="",0.6,1)</f>
        <v>6</v>
      </c>
      <c r="P294" s="16" t="n">
        <f aca="false">SUM(K294:O294)/(Assumptions!$D$5-IF(K294="",Assumptions!$B$15,0))*100</f>
        <v>48.1213698419758</v>
      </c>
      <c r="Q294" s="7" t="str">
        <f aca="false">IF(J294&gt;=Assumptions!$B$26,"High",IF(J294&gt;=Assumptions!$B$27,"Mid","Low"))</f>
        <v>Mid</v>
      </c>
      <c r="R294" s="7" t="str">
        <f aca="false">IF(P294&gt;=Assumptions!$B$28,"High",IF(P294&gt;=Assumptions!$B$29,"Mid","Low"))</f>
        <v>Low</v>
      </c>
      <c r="S294" s="7" t="str">
        <f aca="false">INDEX(Assumptions!$B$33:$B$41,MATCH(Q294&amp;"|"&amp;R294,Assumptions!$A$33:$A$41,0))</f>
        <v>Light Touch</v>
      </c>
      <c r="T294" s="7" t="n">
        <f aca="false">IF(ISNUMBER(Data_Clean!V294),J294*Data_Clean!V294,0)</f>
        <v>88.605741691</v>
      </c>
    </row>
    <row r="295" customFormat="false" ht="15" hidden="false" customHeight="false" outlineLevel="0" collapsed="false">
      <c r="A295" s="15" t="str">
        <f aca="false">Data_Clean!A295</f>
        <v>CX100291</v>
      </c>
      <c r="B295" s="14" t="n">
        <f aca="false">Data_Clean!G295*Assumptions!$B$5</f>
        <v>51.9745</v>
      </c>
      <c r="C295" s="14" t="n">
        <f aca="false">IF(Data_Clean!H295="",0,Data_Clean!H295)*Assumptions!$B$6</f>
        <v>390.1488</v>
      </c>
      <c r="D295" s="14" t="n">
        <f aca="false">Data_Clean!I295*Assumptions!$B$7</f>
        <v>1293.6</v>
      </c>
      <c r="E295" s="14" t="n">
        <f aca="false">Data_Clean!J295*Assumptions!$B$8</f>
        <v>0</v>
      </c>
      <c r="F295" s="14" t="n">
        <f aca="false">Data_Clean!K295*Assumptions!$B$9</f>
        <v>0</v>
      </c>
      <c r="G295" s="14" t="n">
        <f aca="false">Data_Clean!L295*Assumptions!$B$10</f>
        <v>0</v>
      </c>
      <c r="H295" s="14" t="n">
        <f aca="false">IF(OR(Data_Clean!M295="",Data_Clean!N295=""),0,Data_Clean!M295*Data_Clean!N295/100)*Assumptions!$B$13*Assumptions!$B$11</f>
        <v>473.964</v>
      </c>
      <c r="I295" s="14" t="n">
        <f aca="false">Data_Clean!O295*4*Assumptions!$B$12</f>
        <v>58.08624</v>
      </c>
      <c r="J295" s="14" t="n">
        <f aca="false">SUM(B295:I295)</f>
        <v>2267.77354</v>
      </c>
      <c r="K295" s="16" t="n">
        <f aca="false">IF(Data_Clean!P295="","",Assumptions!$B$15*0.5^(Data_Clean!P295/Assumptions!$B$20))</f>
        <v>25.5200148285257</v>
      </c>
      <c r="L295" s="16" t="n">
        <f aca="false">Assumptions!$B$16*MIN(1,LN(1+Data_Clean!Q295)/LN(1+Assumptions!$B$21))</f>
        <v>13.4237548294248</v>
      </c>
      <c r="M295" s="16" t="n">
        <f aca="false">Assumptions!$B$17*(0.6*MIN(1,Data_Clean!R295/Assumptions!$B$22)+0.4*IF(Data_Clean!S295="",0,Data_Clean!S295))</f>
        <v>10.824</v>
      </c>
      <c r="N295" s="16" t="n">
        <f aca="false">Assumptions!$B$18*MIN(1,(Data_Clean!F295-1)/Assumptions!$B$23)</f>
        <v>15</v>
      </c>
      <c r="O295" s="16" t="n">
        <f aca="false">Assumptions!$B$19*(0.4*IF(Data_Clean!E295="",0,MIN(1,Data_Clean!E295/12/Assumptions!$B$24))+0.35*IF(Data_Clean!D295="Y",1,0)+0.25*(1-MIN(Data_Clean!T295,3)/3))/IF(Data_Clean!E295="",0.6,1)</f>
        <v>9.45</v>
      </c>
      <c r="P295" s="16" t="n">
        <f aca="false">SUM(K295:O295)/(Assumptions!$D$5-IF(K295="",Assumptions!$B$15,0))*100</f>
        <v>74.2177696579505</v>
      </c>
      <c r="Q295" s="7" t="str">
        <f aca="false">IF(J295&gt;=Assumptions!$B$26,"High",IF(J295&gt;=Assumptions!$B$27,"Mid","Low"))</f>
        <v>High</v>
      </c>
      <c r="R295" s="7" t="str">
        <f aca="false">IF(P295&gt;=Assumptions!$B$28,"High",IF(P295&gt;=Assumptions!$B$29,"Mid","Low"))</f>
        <v>High</v>
      </c>
      <c r="S295" s="7" t="str">
        <f aca="false">INDEX(Assumptions!$B$33:$B$41,MATCH(Q295&amp;"|"&amp;R295,Assumptions!$A$33:$A$41,0))</f>
        <v>Premier Advocates</v>
      </c>
      <c r="T295" s="7" t="n">
        <f aca="false">IF(ISNUMBER(Data_Clean!V295),J295*Data_Clean!V295,0)</f>
        <v>56.014006438</v>
      </c>
    </row>
    <row r="296" customFormat="false" ht="15" hidden="false" customHeight="false" outlineLevel="0" collapsed="false">
      <c r="A296" s="15" t="str">
        <f aca="false">Data_Clean!A296</f>
        <v>CX100292</v>
      </c>
      <c r="B296" s="14" t="n">
        <f aca="false">Data_Clean!G296*Assumptions!$B$5</f>
        <v>265.74725</v>
      </c>
      <c r="C296" s="14" t="n">
        <f aca="false">IF(Data_Clean!H296="",0,Data_Clean!H296)*Assumptions!$B$6</f>
        <v>908.84436</v>
      </c>
      <c r="D296" s="14" t="n">
        <f aca="false">Data_Clean!I296*Assumptions!$B$7</f>
        <v>0</v>
      </c>
      <c r="E296" s="14" t="n">
        <f aca="false">Data_Clean!J296*Assumptions!$B$8</f>
        <v>0</v>
      </c>
      <c r="F296" s="14" t="n">
        <f aca="false">Data_Clean!K296*Assumptions!$B$9</f>
        <v>4226.2</v>
      </c>
      <c r="G296" s="14" t="n">
        <f aca="false">Data_Clean!L296*Assumptions!$B$10</f>
        <v>0</v>
      </c>
      <c r="H296" s="14" t="n">
        <f aca="false">IF(OR(Data_Clean!M296="",Data_Clean!N296=""),0,Data_Clean!M296*Data_Clean!N296/100)*Assumptions!$B$13*Assumptions!$B$11</f>
        <v>81.408</v>
      </c>
      <c r="I296" s="14" t="n">
        <f aca="false">Data_Clean!O296*4*Assumptions!$B$12</f>
        <v>20.32032</v>
      </c>
      <c r="J296" s="14" t="n">
        <f aca="false">SUM(B296:I296)</f>
        <v>5502.51993</v>
      </c>
      <c r="K296" s="16" t="n">
        <f aca="false">IF(Data_Clean!P296="","",Assumptions!$B$15*0.5^(Data_Clean!P296/Assumptions!$B$20))</f>
        <v>25.5200148285257</v>
      </c>
      <c r="L296" s="16" t="n">
        <f aca="false">Assumptions!$B$16*MIN(1,LN(1+Data_Clean!Q296)/LN(1+Assumptions!$B$21))</f>
        <v>10</v>
      </c>
      <c r="M296" s="16" t="n">
        <f aca="false">Assumptions!$B$17*(0.6*MIN(1,Data_Clean!R296/Assumptions!$B$22)+0.4*IF(Data_Clean!S296="",0,Data_Clean!S296))</f>
        <v>4.794</v>
      </c>
      <c r="N296" s="16" t="n">
        <f aca="false">Assumptions!$B$18*MIN(1,(Data_Clean!F296-1)/Assumptions!$B$23)</f>
        <v>15</v>
      </c>
      <c r="O296" s="16" t="n">
        <f aca="false">Assumptions!$B$19*(0.4*IF(Data_Clean!E296="",0,MIN(1,Data_Clean!E296/12/Assumptions!$B$24))+0.35*IF(Data_Clean!D296="Y",1,0)+0.25*(1-MIN(Data_Clean!T296,3)/3))/IF(Data_Clean!E296="",0.6,1)</f>
        <v>12</v>
      </c>
      <c r="P296" s="16" t="n">
        <f aca="false">SUM(K296:O296)/(Assumptions!$D$5-IF(K296="",Assumptions!$B$15,0))*100</f>
        <v>67.3140148285257</v>
      </c>
      <c r="Q296" s="7" t="str">
        <f aca="false">IF(J296&gt;=Assumptions!$B$26,"High",IF(J296&gt;=Assumptions!$B$27,"Mid","Low"))</f>
        <v>High</v>
      </c>
      <c r="R296" s="7" t="str">
        <f aca="false">IF(P296&gt;=Assumptions!$B$28,"High",IF(P296&gt;=Assumptions!$B$29,"Mid","Low"))</f>
        <v>Mid</v>
      </c>
      <c r="S296" s="7" t="str">
        <f aca="false">INDEX(Assumptions!$B$33:$B$41,MATCH(Q296&amp;"|"&amp;R296,Assumptions!$A$33:$A$41,0))</f>
        <v>Established Core</v>
      </c>
      <c r="T296" s="7" t="n">
        <f aca="false">IF(ISNUMBER(Data_Clean!V296),J296*Data_Clean!V296,0)</f>
        <v>172.228873809</v>
      </c>
    </row>
    <row r="297" customFormat="false" ht="15" hidden="false" customHeight="false" outlineLevel="0" collapsed="false">
      <c r="A297" s="15" t="str">
        <f aca="false">Data_Clean!A297</f>
        <v>CX100293</v>
      </c>
      <c r="B297" s="14" t="n">
        <f aca="false">Data_Clean!G297*Assumptions!$B$5</f>
        <v>32.73625</v>
      </c>
      <c r="C297" s="14" t="n">
        <f aca="false">IF(Data_Clean!H297="",0,Data_Clean!H297)*Assumptions!$B$6</f>
        <v>147.40488</v>
      </c>
      <c r="D297" s="14" t="n">
        <f aca="false">Data_Clean!I297*Assumptions!$B$7</f>
        <v>0</v>
      </c>
      <c r="E297" s="14" t="n">
        <f aca="false">Data_Clean!J297*Assumptions!$B$8</f>
        <v>0</v>
      </c>
      <c r="F297" s="14" t="n">
        <f aca="false">Data_Clean!K297*Assumptions!$B$9</f>
        <v>569.8</v>
      </c>
      <c r="G297" s="14" t="n">
        <f aca="false">Data_Clean!L297*Assumptions!$B$10</f>
        <v>823.95</v>
      </c>
      <c r="H297" s="14" t="n">
        <f aca="false">IF(OR(Data_Clean!M297="",Data_Clean!N297=""),0,Data_Clean!M297*Data_Clean!N297/100)*Assumptions!$B$13*Assumptions!$B$11</f>
        <v>0</v>
      </c>
      <c r="I297" s="14" t="n">
        <f aca="false">Data_Clean!O297*4*Assumptions!$B$12</f>
        <v>0</v>
      </c>
      <c r="J297" s="14" t="n">
        <f aca="false">SUM(B297:I297)</f>
        <v>1573.89113</v>
      </c>
      <c r="K297" s="16" t="n">
        <f aca="false">IF(Data_Clean!P297="","",Assumptions!$B$15*0.5^(Data_Clean!P297/Assumptions!$B$20))</f>
        <v>19.3405546265937</v>
      </c>
      <c r="L297" s="16" t="n">
        <f aca="false">Assumptions!$B$16*MIN(1,LN(1+Data_Clean!Q297)/LN(1+Assumptions!$B$21))</f>
        <v>14.9444347261843</v>
      </c>
      <c r="M297" s="16" t="n">
        <f aca="false">Assumptions!$B$17*(0.6*MIN(1,Data_Clean!R297/Assumptions!$B$22)+0.4*IF(Data_Clean!S297="",0,Data_Clean!S297))</f>
        <v>7.656</v>
      </c>
      <c r="N297" s="16" t="n">
        <f aca="false">Assumptions!$B$18*MIN(1,(Data_Clean!F297-1)/Assumptions!$B$23)</f>
        <v>15</v>
      </c>
      <c r="O297" s="16" t="n">
        <f aca="false">Assumptions!$B$19*(0.4*IF(Data_Clean!E297="",0,MIN(1,Data_Clean!E297/12/Assumptions!$B$24))+0.35*IF(Data_Clean!D297="Y",1,0)+0.25*(1-MIN(Data_Clean!T297,3)/3))/IF(Data_Clean!E297="",0.6,1)</f>
        <v>10.8</v>
      </c>
      <c r="P297" s="16" t="n">
        <f aca="false">SUM(K297:O297)/(Assumptions!$D$5-IF(K297="",Assumptions!$B$15,0))*100</f>
        <v>67.740989352778</v>
      </c>
      <c r="Q297" s="7" t="str">
        <f aca="false">IF(J297&gt;=Assumptions!$B$26,"High",IF(J297&gt;=Assumptions!$B$27,"Mid","Low"))</f>
        <v>High</v>
      </c>
      <c r="R297" s="7" t="str">
        <f aca="false">IF(P297&gt;=Assumptions!$B$28,"High",IF(P297&gt;=Assumptions!$B$29,"Mid","Low"))</f>
        <v>Mid</v>
      </c>
      <c r="S297" s="7" t="str">
        <f aca="false">INDEX(Assumptions!$B$33:$B$41,MATCH(Q297&amp;"|"&amp;R297,Assumptions!$A$33:$A$41,0))</f>
        <v>Established Core</v>
      </c>
      <c r="T297" s="7" t="n">
        <f aca="false">IF(ISNUMBER(Data_Clean!V297),J297*Data_Clean!V297,0)</f>
        <v>47.2167339</v>
      </c>
    </row>
    <row r="298" customFormat="false" ht="15" hidden="false" customHeight="false" outlineLevel="0" collapsed="false">
      <c r="A298" s="15" t="str">
        <f aca="false">Data_Clean!A298</f>
        <v>CX100294</v>
      </c>
      <c r="B298" s="14" t="n">
        <f aca="false">Data_Clean!G298*Assumptions!$B$5</f>
        <v>161.61675</v>
      </c>
      <c r="C298" s="14" t="n">
        <f aca="false">IF(Data_Clean!H298="",0,Data_Clean!H298)*Assumptions!$B$6</f>
        <v>0</v>
      </c>
      <c r="D298" s="14" t="n">
        <f aca="false">Data_Clean!I298*Assumptions!$B$7</f>
        <v>0</v>
      </c>
      <c r="E298" s="14" t="n">
        <f aca="false">Data_Clean!J298*Assumptions!$B$8</f>
        <v>0</v>
      </c>
      <c r="F298" s="14" t="n">
        <f aca="false">Data_Clean!K298*Assumptions!$B$9</f>
        <v>4530.9</v>
      </c>
      <c r="G298" s="14" t="n">
        <f aca="false">Data_Clean!L298*Assumptions!$B$10</f>
        <v>0</v>
      </c>
      <c r="H298" s="14" t="n">
        <f aca="false">IF(OR(Data_Clean!M298="",Data_Clean!N298=""),0,Data_Clean!M298*Data_Clean!N298/100)*Assumptions!$B$13*Assumptions!$B$11</f>
        <v>643.428</v>
      </c>
      <c r="I298" s="14" t="n">
        <f aca="false">Data_Clean!O298*4*Assumptions!$B$12</f>
        <v>39.81504</v>
      </c>
      <c r="J298" s="14" t="n">
        <f aca="false">SUM(B298:I298)</f>
        <v>5375.75979</v>
      </c>
      <c r="K298" s="16" t="n">
        <f aca="false">IF(Data_Clean!P298="","",Assumptions!$B$15*0.5^(Data_Clean!P298/Assumptions!$B$20))</f>
        <v>27.9909897461042</v>
      </c>
      <c r="L298" s="16" t="n">
        <f aca="false">Assumptions!$B$16*MIN(1,LN(1+Data_Clean!Q298)/LN(1+Assumptions!$B$21))</f>
        <v>13.4237548294248</v>
      </c>
      <c r="M298" s="16" t="n">
        <f aca="false">Assumptions!$B$17*(0.6*MIN(1,Data_Clean!R298/Assumptions!$B$22)+0.4*IF(Data_Clean!S298="",0,Data_Clean!S298))</f>
        <v>2.904</v>
      </c>
      <c r="N298" s="16" t="n">
        <f aca="false">Assumptions!$B$18*MIN(1,(Data_Clean!F298-1)/Assumptions!$B$23)</f>
        <v>10</v>
      </c>
      <c r="O298" s="16" t="n">
        <f aca="false">Assumptions!$B$19*(0.4*IF(Data_Clean!E298="",0,MIN(1,Data_Clean!E298/12/Assumptions!$B$24))+0.35*IF(Data_Clean!D298="Y",1,0)+0.25*(1-MIN(Data_Clean!T298,3)/3))/IF(Data_Clean!E298="",0.6,1)</f>
        <v>9.5</v>
      </c>
      <c r="P298" s="16" t="n">
        <f aca="false">SUM(K298:O298)/(Assumptions!$D$5-IF(K298="",Assumptions!$B$15,0))*100</f>
        <v>63.818744575529</v>
      </c>
      <c r="Q298" s="7" t="str">
        <f aca="false">IF(J298&gt;=Assumptions!$B$26,"High",IF(J298&gt;=Assumptions!$B$27,"Mid","Low"))</f>
        <v>High</v>
      </c>
      <c r="R298" s="7" t="str">
        <f aca="false">IF(P298&gt;=Assumptions!$B$28,"High",IF(P298&gt;=Assumptions!$B$29,"Mid","Low"))</f>
        <v>Mid</v>
      </c>
      <c r="S298" s="7" t="str">
        <f aca="false">INDEX(Assumptions!$B$33:$B$41,MATCH(Q298&amp;"|"&amp;R298,Assumptions!$A$33:$A$41,0))</f>
        <v>Established Core</v>
      </c>
      <c r="T298" s="7" t="n">
        <f aca="false">IF(ISNUMBER(Data_Clean!V298),J298*Data_Clean!V298,0)</f>
        <v>398.343800439</v>
      </c>
    </row>
    <row r="299" customFormat="false" ht="15" hidden="false" customHeight="false" outlineLevel="0" collapsed="false">
      <c r="A299" s="15" t="str">
        <f aca="false">Data_Clean!A299</f>
        <v>CX100295</v>
      </c>
      <c r="B299" s="14" t="n">
        <f aca="false">Data_Clean!G299*Assumptions!$B$5</f>
        <v>5.684</v>
      </c>
      <c r="C299" s="14" t="n">
        <f aca="false">IF(Data_Clean!H299="",0,Data_Clean!H299)*Assumptions!$B$6</f>
        <v>0</v>
      </c>
      <c r="D299" s="14" t="n">
        <f aca="false">Data_Clean!I299*Assumptions!$B$7</f>
        <v>36.8</v>
      </c>
      <c r="E299" s="14" t="n">
        <f aca="false">Data_Clean!J299*Assumptions!$B$8</f>
        <v>0</v>
      </c>
      <c r="F299" s="14" t="n">
        <f aca="false">Data_Clean!K299*Assumptions!$B$9</f>
        <v>0</v>
      </c>
      <c r="G299" s="14" t="n">
        <f aca="false">Data_Clean!L299*Assumptions!$B$10</f>
        <v>0</v>
      </c>
      <c r="H299" s="14" t="n">
        <f aca="false">IF(OR(Data_Clean!M299="",Data_Clean!N299=""),0,Data_Clean!M299*Data_Clean!N299/100)*Assumptions!$B$13*Assumptions!$B$11</f>
        <v>0</v>
      </c>
      <c r="I299" s="14" t="n">
        <f aca="false">Data_Clean!O299*4*Assumptions!$B$12</f>
        <v>0</v>
      </c>
      <c r="J299" s="14" t="n">
        <f aca="false">SUM(B299:I299)</f>
        <v>42.484</v>
      </c>
      <c r="K299" s="16" t="n">
        <f aca="false">IF(Data_Clean!P299="","",Assumptions!$B$15*0.5^(Data_Clean!P299/Assumptions!$B$20))</f>
        <v>0.00530005824257951</v>
      </c>
      <c r="L299" s="16" t="n">
        <f aca="false">Assumptions!$B$16*MIN(1,LN(1+Data_Clean!Q299)/LN(1+Assumptions!$B$21))</f>
        <v>0</v>
      </c>
      <c r="M299" s="16" t="n">
        <f aca="false">Assumptions!$B$17*(0.6*MIN(1,Data_Clean!R299/Assumptions!$B$22)+0.4*IF(Data_Clean!S299="",0,Data_Clean!S299))</f>
        <v>0</v>
      </c>
      <c r="N299" s="16" t="n">
        <f aca="false">Assumptions!$B$18*MIN(1,(Data_Clean!F299-1)/Assumptions!$B$23)</f>
        <v>10</v>
      </c>
      <c r="O299" s="16" t="n">
        <f aca="false">Assumptions!$B$19*(0.4*IF(Data_Clean!E299="",0,MIN(1,Data_Clean!E299/12/Assumptions!$B$24))+0.35*IF(Data_Clean!D299="Y",1,0)+0.25*(1-MIN(Data_Clean!T299,3)/3))/IF(Data_Clean!E299="",0.6,1)</f>
        <v>10.75</v>
      </c>
      <c r="P299" s="16" t="n">
        <f aca="false">SUM(K299:O299)/(Assumptions!$D$5-IF(K299="",Assumptions!$B$15,0))*100</f>
        <v>20.7553000582426</v>
      </c>
      <c r="Q299" s="7" t="str">
        <f aca="false">IF(J299&gt;=Assumptions!$B$26,"High",IF(J299&gt;=Assumptions!$B$27,"Mid","Low"))</f>
        <v>Low</v>
      </c>
      <c r="R299" s="7" t="str">
        <f aca="false">IF(P299&gt;=Assumptions!$B$28,"High",IF(P299&gt;=Assumptions!$B$29,"Mid","Low"))</f>
        <v>Low</v>
      </c>
      <c r="S299" s="7" t="str">
        <f aca="false">INDEX(Assumptions!$B$33:$B$41,MATCH(Q299&amp;"|"&amp;R299,Assumptions!$A$33:$A$41,0))</f>
        <v>Dormant &amp; Low Value</v>
      </c>
      <c r="T299" s="7" t="n">
        <f aca="false">IF(ISNUMBER(Data_Clean!V299),J299*Data_Clean!V299,0)</f>
        <v>4.5797752</v>
      </c>
    </row>
    <row r="300" customFormat="false" ht="15" hidden="false" customHeight="false" outlineLevel="0" collapsed="false">
      <c r="A300" s="15" t="str">
        <f aca="false">Data_Clean!A300</f>
        <v>CX100296</v>
      </c>
      <c r="B300" s="14" t="n">
        <f aca="false">Data_Clean!G300*Assumptions!$B$5</f>
        <v>333.23575</v>
      </c>
      <c r="C300" s="14" t="n">
        <f aca="false">IF(Data_Clean!H300="",0,Data_Clean!H300)*Assumptions!$B$6</f>
        <v>1182.19392</v>
      </c>
      <c r="D300" s="14" t="n">
        <f aca="false">Data_Clean!I300*Assumptions!$B$7</f>
        <v>1812.8</v>
      </c>
      <c r="E300" s="14" t="n">
        <f aca="false">Data_Clean!J300*Assumptions!$B$8</f>
        <v>2620.035675</v>
      </c>
      <c r="F300" s="14" t="n">
        <f aca="false">Data_Clean!K300*Assumptions!$B$9</f>
        <v>0</v>
      </c>
      <c r="G300" s="14" t="n">
        <f aca="false">Data_Clean!L300*Assumptions!$B$10</f>
        <v>0</v>
      </c>
      <c r="H300" s="14" t="n">
        <f aca="false">IF(OR(Data_Clean!M300="",Data_Clean!N300=""),0,Data_Clean!M300*Data_Clean!N300/100)*Assumptions!$B$13*Assumptions!$B$11</f>
        <v>0</v>
      </c>
      <c r="I300" s="14" t="n">
        <f aca="false">Data_Clean!O300*4*Assumptions!$B$12</f>
        <v>0</v>
      </c>
      <c r="J300" s="14" t="n">
        <f aca="false">SUM(B300:I300)</f>
        <v>5948.265345</v>
      </c>
      <c r="K300" s="16" t="n">
        <f aca="false">IF(Data_Clean!P300="","",Assumptions!$B$15*0.5^(Data_Clean!P300/Assumptions!$B$20))</f>
        <v>25.5200148285257</v>
      </c>
      <c r="L300" s="16" t="n">
        <f aca="false">Assumptions!$B$16*MIN(1,LN(1+Data_Clean!Q300)/LN(1+Assumptions!$B$21))</f>
        <v>17.2114872232459</v>
      </c>
      <c r="M300" s="16" t="n">
        <f aca="false">Assumptions!$B$17*(0.6*MIN(1,Data_Clean!R300/Assumptions!$B$22)+0.4*IF(Data_Clean!S300="",0,Data_Clean!S300))</f>
        <v>13.35</v>
      </c>
      <c r="N300" s="16" t="n">
        <f aca="false">Assumptions!$B$18*MIN(1,(Data_Clean!F300-1)/Assumptions!$B$23)</f>
        <v>20</v>
      </c>
      <c r="O300" s="16" t="n">
        <f aca="false">Assumptions!$B$19*(0.4*IF(Data_Clean!E300="",0,MIN(1,Data_Clean!E300/12/Assumptions!$B$24))+0.35*IF(Data_Clean!D300="Y",1,0)+0.25*(1-MIN(Data_Clean!T300,3)/3))/IF(Data_Clean!E300="",0.6,1)</f>
        <v>11.8</v>
      </c>
      <c r="P300" s="16" t="n">
        <f aca="false">SUM(K300:O300)/(Assumptions!$D$5-IF(K300="",Assumptions!$B$15,0))*100</f>
        <v>87.8815020517716</v>
      </c>
      <c r="Q300" s="7" t="str">
        <f aca="false">IF(J300&gt;=Assumptions!$B$26,"High",IF(J300&gt;=Assumptions!$B$27,"Mid","Low"))</f>
        <v>High</v>
      </c>
      <c r="R300" s="7" t="str">
        <f aca="false">IF(P300&gt;=Assumptions!$B$28,"High",IF(P300&gt;=Assumptions!$B$29,"Mid","Low"))</f>
        <v>High</v>
      </c>
      <c r="S300" s="7" t="str">
        <f aca="false">INDEX(Assumptions!$B$33:$B$41,MATCH(Q300&amp;"|"&amp;R300,Assumptions!$A$33:$A$41,0))</f>
        <v>Premier Advocates</v>
      </c>
      <c r="T300" s="7" t="n">
        <f aca="false">IF(ISNUMBER(Data_Clean!V300),J300*Data_Clean!V300,0)</f>
        <v>248.0426648865</v>
      </c>
    </row>
    <row r="301" customFormat="false" ht="15" hidden="false" customHeight="false" outlineLevel="0" collapsed="false">
      <c r="A301" s="15" t="str">
        <f aca="false">Data_Clean!A301</f>
        <v>CX100297</v>
      </c>
      <c r="B301" s="14" t="n">
        <f aca="false">Data_Clean!G301*Assumptions!$B$5</f>
        <v>401.78325</v>
      </c>
      <c r="C301" s="14" t="n">
        <f aca="false">IF(Data_Clean!H301="",0,Data_Clean!H301)*Assumptions!$B$6</f>
        <v>0</v>
      </c>
      <c r="D301" s="14" t="n">
        <f aca="false">Data_Clean!I301*Assumptions!$B$7</f>
        <v>0</v>
      </c>
      <c r="E301" s="14" t="n">
        <f aca="false">Data_Clean!J301*Assumptions!$B$8</f>
        <v>0</v>
      </c>
      <c r="F301" s="14" t="n">
        <f aca="false">Data_Clean!K301*Assumptions!$B$9</f>
        <v>0</v>
      </c>
      <c r="G301" s="14" t="n">
        <f aca="false">Data_Clean!L301*Assumptions!$B$10</f>
        <v>0</v>
      </c>
      <c r="H301" s="14" t="n">
        <f aca="false">IF(OR(Data_Clean!M301="",Data_Clean!N301=""),0,Data_Clean!M301*Data_Clean!N301/100)*Assumptions!$B$13*Assumptions!$B$11</f>
        <v>0</v>
      </c>
      <c r="I301" s="14" t="n">
        <f aca="false">Data_Clean!O301*4*Assumptions!$B$12</f>
        <v>0</v>
      </c>
      <c r="J301" s="14" t="n">
        <f aca="false">SUM(B301:I301)</f>
        <v>401.78325</v>
      </c>
      <c r="K301" s="16" t="n">
        <f aca="false">IF(Data_Clean!P301="","",Assumptions!$B$15*0.5^(Data_Clean!P301/Assumptions!$B$20))</f>
        <v>30</v>
      </c>
      <c r="L301" s="16" t="n">
        <f aca="false">Assumptions!$B$16*MIN(1,LN(1+Data_Clean!Q301)/LN(1+Assumptions!$B$21))</f>
        <v>18.6719447895366</v>
      </c>
      <c r="M301" s="16" t="n">
        <f aca="false">Assumptions!$B$17*(0.6*MIN(1,Data_Clean!R301/Assumptions!$B$22)+0.4*IF(Data_Clean!S301="",0,Data_Clean!S301))</f>
        <v>11.058</v>
      </c>
      <c r="N301" s="16" t="n">
        <f aca="false">Assumptions!$B$18*MIN(1,(Data_Clean!F301-1)/Assumptions!$B$23)</f>
        <v>5</v>
      </c>
      <c r="O301" s="16" t="n">
        <f aca="false">Assumptions!$B$19*(0.4*IF(Data_Clean!E301="",0,MIN(1,Data_Clean!E301/12/Assumptions!$B$24))+0.35*IF(Data_Clean!D301="Y",1,0)+0.25*(1-MIN(Data_Clean!T301,3)/3))/IF(Data_Clean!E301="",0.6,1)</f>
        <v>9.55</v>
      </c>
      <c r="P301" s="16" t="n">
        <f aca="false">SUM(K301:O301)/(Assumptions!$D$5-IF(K301="",Assumptions!$B$15,0))*100</f>
        <v>74.2799447895366</v>
      </c>
      <c r="Q301" s="7" t="str">
        <f aca="false">IF(J301&gt;=Assumptions!$B$26,"High",IF(J301&gt;=Assumptions!$B$27,"Mid","Low"))</f>
        <v>Mid</v>
      </c>
      <c r="R301" s="7" t="str">
        <f aca="false">IF(P301&gt;=Assumptions!$B$28,"High",IF(P301&gt;=Assumptions!$B$29,"Mid","Low"))</f>
        <v>High</v>
      </c>
      <c r="S301" s="7" t="str">
        <f aca="false">INDEX(Assumptions!$B$33:$B$41,MATCH(Q301&amp;"|"&amp;R301,Assumptions!$A$33:$A$41,0))</f>
        <v>Engaged Builders</v>
      </c>
      <c r="T301" s="7" t="n">
        <f aca="false">IF(ISNUMBER(Data_Clean!V301),J301*Data_Clean!V301,0)</f>
        <v>34.95514275</v>
      </c>
    </row>
    <row r="302" customFormat="false" ht="15" hidden="false" customHeight="false" outlineLevel="0" collapsed="false">
      <c r="A302" s="15" t="str">
        <f aca="false">Data_Clean!A302</f>
        <v>CX100298</v>
      </c>
      <c r="B302" s="14" t="n">
        <f aca="false">Data_Clean!G302*Assumptions!$B$5</f>
        <v>267.0025</v>
      </c>
      <c r="C302" s="14" t="n">
        <f aca="false">IF(Data_Clean!H302="",0,Data_Clean!H302)*Assumptions!$B$6</f>
        <v>466.92468</v>
      </c>
      <c r="D302" s="14" t="n">
        <f aca="false">Data_Clean!I302*Assumptions!$B$7</f>
        <v>0</v>
      </c>
      <c r="E302" s="14" t="n">
        <f aca="false">Data_Clean!J302*Assumptions!$B$8</f>
        <v>0</v>
      </c>
      <c r="F302" s="14" t="n">
        <f aca="false">Data_Clean!K302*Assumptions!$B$9</f>
        <v>0</v>
      </c>
      <c r="G302" s="14" t="n">
        <f aca="false">Data_Clean!L302*Assumptions!$B$10</f>
        <v>0</v>
      </c>
      <c r="H302" s="14" t="n">
        <f aca="false">IF(OR(Data_Clean!M302="",Data_Clean!N302=""),0,Data_Clean!M302*Data_Clean!N302/100)*Assumptions!$B$13*Assumptions!$B$11</f>
        <v>261.324</v>
      </c>
      <c r="I302" s="14" t="n">
        <f aca="false">Data_Clean!O302*4*Assumptions!$B$12</f>
        <v>41.02752</v>
      </c>
      <c r="J302" s="14" t="n">
        <f aca="false">SUM(B302:I302)</f>
        <v>1036.2787</v>
      </c>
      <c r="K302" s="16" t="n">
        <f aca="false">IF(Data_Clean!P302="","",Assumptions!$B$15*0.5^(Data_Clean!P302/Assumptions!$B$20))</f>
        <v>27.9909897461042</v>
      </c>
      <c r="L302" s="16" t="n">
        <f aca="false">Assumptions!$B$16*MIN(1,LN(1+Data_Clean!Q302)/LN(1+Assumptions!$B$21))</f>
        <v>15.8750156145389</v>
      </c>
      <c r="M302" s="16" t="n">
        <f aca="false">Assumptions!$B$17*(0.6*MIN(1,Data_Clean!R302/Assumptions!$B$22)+0.4*IF(Data_Clean!S302="",0,Data_Clean!S302))</f>
        <v>10.392</v>
      </c>
      <c r="N302" s="16" t="n">
        <f aca="false">Assumptions!$B$18*MIN(1,(Data_Clean!F302-1)/Assumptions!$B$23)</f>
        <v>10</v>
      </c>
      <c r="O302" s="16" t="n">
        <f aca="false">Assumptions!$B$19*(0.4*IF(Data_Clean!E302="",0,MIN(1,Data_Clean!E302/12/Assumptions!$B$24))+0.35*IF(Data_Clean!D302="Y",1,0)+0.25*(1-MIN(Data_Clean!T302,3)/3))/IF(Data_Clean!E302="",0.6,1)</f>
        <v>7.6</v>
      </c>
      <c r="P302" s="16" t="n">
        <f aca="false">SUM(K302:O302)/(Assumptions!$D$5-IF(K302="",Assumptions!$B$15,0))*100</f>
        <v>71.8580053606431</v>
      </c>
      <c r="Q302" s="7" t="str">
        <f aca="false">IF(J302&gt;=Assumptions!$B$26,"High",IF(J302&gt;=Assumptions!$B$27,"Mid","Low"))</f>
        <v>Mid</v>
      </c>
      <c r="R302" s="7" t="str">
        <f aca="false">IF(P302&gt;=Assumptions!$B$28,"High",IF(P302&gt;=Assumptions!$B$29,"Mid","Low"))</f>
        <v>High</v>
      </c>
      <c r="S302" s="7" t="str">
        <f aca="false">INDEX(Assumptions!$B$33:$B$41,MATCH(Q302&amp;"|"&amp;R302,Assumptions!$A$33:$A$41,0))</f>
        <v>Engaged Builders</v>
      </c>
      <c r="T302" s="7" t="n">
        <f aca="false">IF(ISNUMBER(Data_Clean!V302),J302*Data_Clean!V302,0)</f>
        <v>56.9953285</v>
      </c>
    </row>
    <row r="303" customFormat="false" ht="15" hidden="false" customHeight="false" outlineLevel="0" collapsed="false">
      <c r="A303" s="15" t="str">
        <f aca="false">Data_Clean!A303</f>
        <v>CX100299</v>
      </c>
      <c r="B303" s="14" t="n">
        <f aca="false">Data_Clean!G303*Assumptions!$B$5</f>
        <v>78.6735</v>
      </c>
      <c r="C303" s="14" t="n">
        <f aca="false">IF(Data_Clean!H303="",0,Data_Clean!H303)*Assumptions!$B$6</f>
        <v>0</v>
      </c>
      <c r="D303" s="14" t="n">
        <f aca="false">Data_Clean!I303*Assumptions!$B$7</f>
        <v>0</v>
      </c>
      <c r="E303" s="14" t="n">
        <f aca="false">Data_Clean!J303*Assumptions!$B$8</f>
        <v>0</v>
      </c>
      <c r="F303" s="14" t="n">
        <f aca="false">Data_Clean!K303*Assumptions!$B$9</f>
        <v>0</v>
      </c>
      <c r="G303" s="14" t="n">
        <f aca="false">Data_Clean!L303*Assumptions!$B$10</f>
        <v>0</v>
      </c>
      <c r="H303" s="14" t="n">
        <f aca="false">IF(OR(Data_Clean!M303="",Data_Clean!N303=""),0,Data_Clean!M303*Data_Clean!N303/100)*Assumptions!$B$13*Assumptions!$B$11</f>
        <v>246.048</v>
      </c>
      <c r="I303" s="14" t="n">
        <f aca="false">Data_Clean!O303*4*Assumptions!$B$12</f>
        <v>10.3536</v>
      </c>
      <c r="J303" s="14" t="n">
        <f aca="false">SUM(B303:I303)</f>
        <v>335.0751</v>
      </c>
      <c r="K303" s="16" t="n">
        <f aca="false">IF(Data_Clean!P303="","",Assumptions!$B$15*0.5^(Data_Clean!P303/Assumptions!$B$20))</f>
        <v>17.6332185942541</v>
      </c>
      <c r="L303" s="16" t="n">
        <f aca="false">Assumptions!$B$16*MIN(1,LN(1+Data_Clean!Q303)/LN(1+Assumptions!$B$21))</f>
        <v>13.0760265116583</v>
      </c>
      <c r="M303" s="16" t="n">
        <f aca="false">Assumptions!$B$17*(0.6*MIN(1,Data_Clean!R303/Assumptions!$B$22)+0.4*IF(Data_Clean!S303="",0,Data_Clean!S303))</f>
        <v>4.038</v>
      </c>
      <c r="N303" s="16" t="n">
        <f aca="false">Assumptions!$B$18*MIN(1,(Data_Clean!F303-1)/Assumptions!$B$23)</f>
        <v>5</v>
      </c>
      <c r="O303" s="16" t="n">
        <f aca="false">Assumptions!$B$19*(0.4*IF(Data_Clean!E303="",0,MIN(1,Data_Clean!E303/12/Assumptions!$B$24))+0.35*IF(Data_Clean!D303="Y",1,0)+0.25*(1-MIN(Data_Clean!T303,3)/3))/IF(Data_Clean!E303="",0.6,1)</f>
        <v>13.75</v>
      </c>
      <c r="P303" s="16" t="n">
        <f aca="false">SUM(K303:O303)/(Assumptions!$D$5-IF(K303="",Assumptions!$B$15,0))*100</f>
        <v>53.4972451059124</v>
      </c>
      <c r="Q303" s="7" t="str">
        <f aca="false">IF(J303&gt;=Assumptions!$B$26,"High",IF(J303&gt;=Assumptions!$B$27,"Mid","Low"))</f>
        <v>Low</v>
      </c>
      <c r="R303" s="7" t="str">
        <f aca="false">IF(P303&gt;=Assumptions!$B$28,"High",IF(P303&gt;=Assumptions!$B$29,"Mid","Low"))</f>
        <v>Mid</v>
      </c>
      <c r="S303" s="7" t="str">
        <f aca="false">INDEX(Assumptions!$B$33:$B$41,MATCH(Q303&amp;"|"&amp;R303,Assumptions!$A$33:$A$41,0))</f>
        <v>Light Touch</v>
      </c>
      <c r="T303" s="7" t="n">
        <f aca="false">IF(ISNUMBER(Data_Clean!V303),J303*Data_Clean!V303,0)</f>
        <v>15.71502219</v>
      </c>
    </row>
    <row r="304" customFormat="false" ht="15" hidden="false" customHeight="false" outlineLevel="0" collapsed="false">
      <c r="A304" s="15" t="str">
        <f aca="false">Data_Clean!A304</f>
        <v>CX100300</v>
      </c>
      <c r="B304" s="14" t="n">
        <f aca="false">Data_Clean!G304*Assumptions!$B$5</f>
        <v>269.913</v>
      </c>
      <c r="C304" s="14" t="n">
        <f aca="false">IF(Data_Clean!H304="",0,Data_Clean!H304)*Assumptions!$B$6</f>
        <v>0</v>
      </c>
      <c r="D304" s="14" t="n">
        <f aca="false">Data_Clean!I304*Assumptions!$B$7</f>
        <v>0</v>
      </c>
      <c r="E304" s="14" t="n">
        <f aca="false">Data_Clean!J304*Assumptions!$B$8</f>
        <v>0</v>
      </c>
      <c r="F304" s="14" t="n">
        <f aca="false">Data_Clean!K304*Assumptions!$B$9</f>
        <v>0</v>
      </c>
      <c r="G304" s="14" t="n">
        <f aca="false">Data_Clean!L304*Assumptions!$B$10</f>
        <v>393.3</v>
      </c>
      <c r="H304" s="14" t="n">
        <f aca="false">IF(OR(Data_Clean!M304="",Data_Clean!N304=""),0,Data_Clean!M304*Data_Clean!N304/100)*Assumptions!$B$13*Assumptions!$B$11</f>
        <v>0</v>
      </c>
      <c r="I304" s="14" t="n">
        <f aca="false">Data_Clean!O304*4*Assumptions!$B$12</f>
        <v>0</v>
      </c>
      <c r="J304" s="14" t="n">
        <f aca="false">SUM(B304:I304)</f>
        <v>663.213</v>
      </c>
      <c r="K304" s="16" t="n">
        <f aca="false">IF(Data_Clean!P304="","",Assumptions!$B$15*0.5^(Data_Clean!P304/Assumptions!$B$20))</f>
        <v>19.7926186615934</v>
      </c>
      <c r="L304" s="16" t="n">
        <f aca="false">Assumptions!$B$16*MIN(1,LN(1+Data_Clean!Q304)/LN(1+Assumptions!$B$21))</f>
        <v>11.5625930527155</v>
      </c>
      <c r="M304" s="16" t="n">
        <f aca="false">Assumptions!$B$17*(0.6*MIN(1,Data_Clean!R304/Assumptions!$B$22)+0.4*IF(Data_Clean!S304="",0,Data_Clean!S304))</f>
        <v>11.226</v>
      </c>
      <c r="N304" s="16" t="n">
        <f aca="false">Assumptions!$B$18*MIN(1,(Data_Clean!F304-1)/Assumptions!$B$23)</f>
        <v>5</v>
      </c>
      <c r="O304" s="16" t="n">
        <f aca="false">Assumptions!$B$19*(0.4*IF(Data_Clean!E304="",0,MIN(1,Data_Clean!E304/12/Assumptions!$B$24))+0.35*IF(Data_Clean!D304="Y",1,0)+0.25*(1-MIN(Data_Clean!T304,3)/3))/IF(Data_Clean!E304="",0.6,1)</f>
        <v>9.75</v>
      </c>
      <c r="P304" s="16" t="n">
        <f aca="false">SUM(K304:O304)/(Assumptions!$D$5-IF(K304="",Assumptions!$B$15,0))*100</f>
        <v>57.3312117143089</v>
      </c>
      <c r="Q304" s="7" t="str">
        <f aca="false">IF(J304&gt;=Assumptions!$B$26,"High",IF(J304&gt;=Assumptions!$B$27,"Mid","Low"))</f>
        <v>Mid</v>
      </c>
      <c r="R304" s="7" t="str">
        <f aca="false">IF(P304&gt;=Assumptions!$B$28,"High",IF(P304&gt;=Assumptions!$B$29,"Mid","Low"))</f>
        <v>Mid</v>
      </c>
      <c r="S304" s="7" t="str">
        <f aca="false">INDEX(Assumptions!$B$33:$B$41,MATCH(Q304&amp;"|"&amp;R304,Assumptions!$A$33:$A$41,0))</f>
        <v>Established Core</v>
      </c>
      <c r="T304" s="7" t="n">
        <f aca="false">IF(ISNUMBER(Data_Clean!V304),J304*Data_Clean!V304,0)</f>
        <v>69.9026502</v>
      </c>
    </row>
    <row r="305" customFormat="false" ht="15" hidden="false" customHeight="false" outlineLevel="0" collapsed="false">
      <c r="A305" s="15" t="str">
        <f aca="false">Data_Clean!A305</f>
        <v>CX100301</v>
      </c>
      <c r="B305" s="14" t="n">
        <f aca="false">Data_Clean!G305*Assumptions!$B$5</f>
        <v>20.009</v>
      </c>
      <c r="C305" s="14" t="n">
        <f aca="false">IF(Data_Clean!H305="",0,Data_Clean!H305)*Assumptions!$B$6</f>
        <v>34.1628</v>
      </c>
      <c r="D305" s="14" t="n">
        <f aca="false">Data_Clean!I305*Assumptions!$B$7</f>
        <v>0</v>
      </c>
      <c r="E305" s="14" t="n">
        <f aca="false">Data_Clean!J305*Assumptions!$B$8</f>
        <v>0</v>
      </c>
      <c r="F305" s="14" t="n">
        <f aca="false">Data_Clean!K305*Assumptions!$B$9</f>
        <v>0</v>
      </c>
      <c r="G305" s="14" t="n">
        <f aca="false">Data_Clean!L305*Assumptions!$B$10</f>
        <v>0</v>
      </c>
      <c r="H305" s="14" t="n">
        <f aca="false">IF(OR(Data_Clean!M305="",Data_Clean!N305=""),0,Data_Clean!M305*Data_Clean!N305/100)*Assumptions!$B$13*Assumptions!$B$11</f>
        <v>0</v>
      </c>
      <c r="I305" s="14" t="n">
        <f aca="false">Data_Clean!O305*4*Assumptions!$B$12</f>
        <v>0</v>
      </c>
      <c r="J305" s="14" t="n">
        <f aca="false">SUM(B305:I305)</f>
        <v>54.1718</v>
      </c>
      <c r="K305" s="16" t="n">
        <f aca="false">IF(Data_Clean!P305="","",Assumptions!$B$15*0.5^(Data_Clean!P305/Assumptions!$B$20))</f>
        <v>22.735748497656</v>
      </c>
      <c r="L305" s="16" t="n">
        <f aca="false">Assumptions!$B$16*MIN(1,LN(1+Data_Clean!Q305)/LN(1+Assumptions!$B$21))</f>
        <v>9.16313819982653</v>
      </c>
      <c r="M305" s="16" t="n">
        <f aca="false">Assumptions!$B$17*(0.6*MIN(1,Data_Clean!R305/Assumptions!$B$22)+0.4*IF(Data_Clean!S305="",0,Data_Clean!S305))</f>
        <v>7.38</v>
      </c>
      <c r="N305" s="16" t="n">
        <f aca="false">Assumptions!$B$18*MIN(1,(Data_Clean!F305-1)/Assumptions!$B$23)</f>
        <v>5</v>
      </c>
      <c r="O305" s="16" t="n">
        <f aca="false">Assumptions!$B$19*(0.4*IF(Data_Clean!E305="",0,MIN(1,Data_Clean!E305/12/Assumptions!$B$24))+0.35*IF(Data_Clean!D305="Y",1,0)+0.25*(1-MIN(Data_Clean!T305,3)/3))/IF(Data_Clean!E305="",0.6,1)</f>
        <v>9.75</v>
      </c>
      <c r="P305" s="16" t="n">
        <f aca="false">SUM(K305:O305)/(Assumptions!$D$5-IF(K305="",Assumptions!$B$15,0))*100</f>
        <v>54.0288866974825</v>
      </c>
      <c r="Q305" s="7" t="str">
        <f aca="false">IF(J305&gt;=Assumptions!$B$26,"High",IF(J305&gt;=Assumptions!$B$27,"Mid","Low"))</f>
        <v>Low</v>
      </c>
      <c r="R305" s="7" t="str">
        <f aca="false">IF(P305&gt;=Assumptions!$B$28,"High",IF(P305&gt;=Assumptions!$B$29,"Mid","Low"))</f>
        <v>Mid</v>
      </c>
      <c r="S305" s="7" t="str">
        <f aca="false">INDEX(Assumptions!$B$33:$B$41,MATCH(Q305&amp;"|"&amp;R305,Assumptions!$A$33:$A$41,0))</f>
        <v>Light Touch</v>
      </c>
      <c r="T305" s="7" t="n">
        <f aca="false">IF(ISNUMBER(Data_Clean!V305),J305*Data_Clean!V305,0)</f>
        <v>4.7671184</v>
      </c>
    </row>
    <row r="306" customFormat="false" ht="15" hidden="false" customHeight="false" outlineLevel="0" collapsed="false">
      <c r="A306" s="15" t="str">
        <f aca="false">Data_Clean!A306</f>
        <v>CX100302</v>
      </c>
      <c r="B306" s="14" t="n">
        <f aca="false">Data_Clean!G306*Assumptions!$B$5</f>
        <v>235.36825</v>
      </c>
      <c r="C306" s="14" t="n">
        <f aca="false">IF(Data_Clean!H306="",0,Data_Clean!H306)*Assumptions!$B$6</f>
        <v>58.45896</v>
      </c>
      <c r="D306" s="14" t="n">
        <f aca="false">Data_Clean!I306*Assumptions!$B$7</f>
        <v>0</v>
      </c>
      <c r="E306" s="14" t="n">
        <f aca="false">Data_Clean!J306*Assumptions!$B$8</f>
        <v>0</v>
      </c>
      <c r="F306" s="14" t="n">
        <f aca="false">Data_Clean!K306*Assumptions!$B$9</f>
        <v>0</v>
      </c>
      <c r="G306" s="14" t="n">
        <f aca="false">Data_Clean!L306*Assumptions!$B$10</f>
        <v>363.6</v>
      </c>
      <c r="H306" s="14" t="n">
        <f aca="false">IF(OR(Data_Clean!M306="",Data_Clean!N306=""),0,Data_Clean!M306*Data_Clean!N306/100)*Assumptions!$B$13*Assumptions!$B$11</f>
        <v>0</v>
      </c>
      <c r="I306" s="14" t="n">
        <f aca="false">Data_Clean!O306*4*Assumptions!$B$12</f>
        <v>0</v>
      </c>
      <c r="J306" s="14" t="n">
        <f aca="false">SUM(B306:I306)</f>
        <v>657.42721</v>
      </c>
      <c r="K306" s="16" t="n">
        <f aca="false">IF(Data_Clean!P306="","",Assumptions!$B$15*0.5^(Data_Clean!P306/Assumptions!$B$20))</f>
        <v>20.2552491925229</v>
      </c>
      <c r="L306" s="16" t="n">
        <f aca="false">Assumptions!$B$16*MIN(1,LN(1+Data_Clean!Q306)/LN(1+Assumptions!$B$21))</f>
        <v>15.6854227887284</v>
      </c>
      <c r="M306" s="16" t="n">
        <f aca="false">Assumptions!$B$17*(0.6*MIN(1,Data_Clean!R306/Assumptions!$B$22)+0.4*IF(Data_Clean!S306="",0,Data_Clean!S306))</f>
        <v>11.718</v>
      </c>
      <c r="N306" s="16" t="n">
        <f aca="false">Assumptions!$B$18*MIN(1,(Data_Clean!F306-1)/Assumptions!$B$23)</f>
        <v>10</v>
      </c>
      <c r="O306" s="16" t="n">
        <f aca="false">Assumptions!$B$19*(0.4*IF(Data_Clean!E306="",0,MIN(1,Data_Clean!E306/12/Assumptions!$B$24))+0.35*IF(Data_Clean!D306="Y",1,0)+0.25*(1-MIN(Data_Clean!T306,3)/3))/IF(Data_Clean!E306="",0.6,1)</f>
        <v>8.15</v>
      </c>
      <c r="P306" s="16" t="n">
        <f aca="false">SUM(K306:O306)/(Assumptions!$D$5-IF(K306="",Assumptions!$B$15,0))*100</f>
        <v>65.8086719812512</v>
      </c>
      <c r="Q306" s="7" t="str">
        <f aca="false">IF(J306&gt;=Assumptions!$B$26,"High",IF(J306&gt;=Assumptions!$B$27,"Mid","Low"))</f>
        <v>Mid</v>
      </c>
      <c r="R306" s="7" t="str">
        <f aca="false">IF(P306&gt;=Assumptions!$B$28,"High",IF(P306&gt;=Assumptions!$B$29,"Mid","Low"))</f>
        <v>Mid</v>
      </c>
      <c r="S306" s="7" t="str">
        <f aca="false">INDEX(Assumptions!$B$33:$B$41,MATCH(Q306&amp;"|"&amp;R306,Assumptions!$A$33:$A$41,0))</f>
        <v>Established Core</v>
      </c>
      <c r="T306" s="7" t="n">
        <f aca="false">IF(ISNUMBER(Data_Clean!V306),J306*Data_Clean!V306,0)</f>
        <v>36.421467434</v>
      </c>
    </row>
    <row r="307" customFormat="false" ht="15" hidden="false" customHeight="false" outlineLevel="0" collapsed="false">
      <c r="A307" s="15" t="str">
        <f aca="false">Data_Clean!A307</f>
        <v>CX100303</v>
      </c>
      <c r="B307" s="14" t="n">
        <f aca="false">Data_Clean!G307*Assumptions!$B$5</f>
        <v>117.1925</v>
      </c>
      <c r="C307" s="14" t="n">
        <f aca="false">IF(Data_Clean!H307="",0,Data_Clean!H307)*Assumptions!$B$6</f>
        <v>0</v>
      </c>
      <c r="D307" s="14" t="n">
        <f aca="false">Data_Clean!I307*Assumptions!$B$7</f>
        <v>0</v>
      </c>
      <c r="E307" s="14" t="n">
        <f aca="false">Data_Clean!J307*Assumptions!$B$8</f>
        <v>0</v>
      </c>
      <c r="F307" s="14" t="n">
        <f aca="false">Data_Clean!K307*Assumptions!$B$9</f>
        <v>0</v>
      </c>
      <c r="G307" s="14" t="n">
        <f aca="false">Data_Clean!L307*Assumptions!$B$10</f>
        <v>0</v>
      </c>
      <c r="H307" s="14" t="n">
        <f aca="false">IF(OR(Data_Clean!M307="",Data_Clean!N307=""),0,Data_Clean!M307*Data_Clean!N307/100)*Assumptions!$B$13*Assumptions!$B$11</f>
        <v>181.272</v>
      </c>
      <c r="I307" s="14" t="n">
        <f aca="false">Data_Clean!O307*4*Assumptions!$B$12</f>
        <v>10.55952</v>
      </c>
      <c r="J307" s="14" t="n">
        <f aca="false">SUM(B307:I307)</f>
        <v>309.02402</v>
      </c>
      <c r="K307" s="16" t="n">
        <f aca="false">IF(Data_Clean!P307="","",Assumptions!$B$15*0.5^(Data_Clean!P307/Assumptions!$B$20))</f>
        <v>26.7269615442102</v>
      </c>
      <c r="L307" s="16" t="n">
        <f aca="false">Assumptions!$B$16*MIN(1,LN(1+Data_Clean!Q307)/LN(1+Assumptions!$B$21))</f>
        <v>10.362865626271</v>
      </c>
      <c r="M307" s="16" t="n">
        <f aca="false">Assumptions!$B$17*(0.6*MIN(1,Data_Clean!R307/Assumptions!$B$22)+0.4*IF(Data_Clean!S307="",0,Data_Clean!S307))</f>
        <v>3.36</v>
      </c>
      <c r="N307" s="16" t="n">
        <f aca="false">Assumptions!$B$18*MIN(1,(Data_Clean!F307-1)/Assumptions!$B$23)</f>
        <v>5</v>
      </c>
      <c r="O307" s="16" t="n">
        <f aca="false">Assumptions!$B$19*(0.4*IF(Data_Clean!E307="",0,MIN(1,Data_Clean!E307/12/Assumptions!$B$24))+0.35*IF(Data_Clean!D307="Y",1,0)+0.25*(1-MIN(Data_Clean!T307,3)/3))/IF(Data_Clean!E307="",0.6,1)</f>
        <v>5.6</v>
      </c>
      <c r="P307" s="16" t="n">
        <f aca="false">SUM(K307:O307)/(Assumptions!$D$5-IF(K307="",Assumptions!$B$15,0))*100</f>
        <v>51.0498271704812</v>
      </c>
      <c r="Q307" s="7" t="str">
        <f aca="false">IF(J307&gt;=Assumptions!$B$26,"High",IF(J307&gt;=Assumptions!$B$27,"Mid","Low"))</f>
        <v>Low</v>
      </c>
      <c r="R307" s="7" t="str">
        <f aca="false">IF(P307&gt;=Assumptions!$B$28,"High",IF(P307&gt;=Assumptions!$B$29,"Mid","Low"))</f>
        <v>Mid</v>
      </c>
      <c r="S307" s="7" t="str">
        <f aca="false">INDEX(Assumptions!$B$33:$B$41,MATCH(Q307&amp;"|"&amp;R307,Assumptions!$A$33:$A$41,0))</f>
        <v>Light Touch</v>
      </c>
      <c r="T307" s="7" t="n">
        <f aca="false">IF(ISNUMBER(Data_Clean!V307),J307*Data_Clean!V307,0)</f>
        <v>32.880155728</v>
      </c>
    </row>
    <row r="308" customFormat="false" ht="15" hidden="false" customHeight="false" outlineLevel="0" collapsed="false">
      <c r="A308" s="15" t="str">
        <f aca="false">Data_Clean!A308</f>
        <v>CX100304</v>
      </c>
      <c r="B308" s="14" t="n">
        <f aca="false">Data_Clean!G308*Assumptions!$B$5</f>
        <v>233.82975</v>
      </c>
      <c r="C308" s="14" t="n">
        <f aca="false">IF(Data_Clean!H308="",0,Data_Clean!H308)*Assumptions!$B$6</f>
        <v>125.43624</v>
      </c>
      <c r="D308" s="14" t="n">
        <f aca="false">Data_Clean!I308*Assumptions!$B$7</f>
        <v>574.4</v>
      </c>
      <c r="E308" s="14" t="n">
        <f aca="false">Data_Clean!J308*Assumptions!$B$8</f>
        <v>0</v>
      </c>
      <c r="F308" s="14" t="n">
        <f aca="false">Data_Clean!K308*Assumptions!$B$9</f>
        <v>749.1</v>
      </c>
      <c r="G308" s="14" t="n">
        <f aca="false">Data_Clean!L308*Assumptions!$B$10</f>
        <v>0</v>
      </c>
      <c r="H308" s="14" t="n">
        <f aca="false">IF(OR(Data_Clean!M308="",Data_Clean!N308=""),0,Data_Clean!M308*Data_Clean!N308/100)*Assumptions!$B$13*Assumptions!$B$11</f>
        <v>229.548</v>
      </c>
      <c r="I308" s="14" t="n">
        <f aca="false">Data_Clean!O308*4*Assumptions!$B$12</f>
        <v>10.52736</v>
      </c>
      <c r="J308" s="14" t="n">
        <f aca="false">SUM(B308:I308)</f>
        <v>1922.84135</v>
      </c>
      <c r="K308" s="16" t="n">
        <f aca="false">IF(Data_Clean!P308="","",Assumptions!$B$15*0.5^(Data_Clean!P308/Assumptions!$B$20))</f>
        <v>21.7090385616057</v>
      </c>
      <c r="L308" s="16" t="n">
        <f aca="false">Assumptions!$B$16*MIN(1,LN(1+Data_Clean!Q308)/LN(1+Assumptions!$B$21))</f>
        <v>13.2535138894499</v>
      </c>
      <c r="M308" s="16" t="n">
        <f aca="false">Assumptions!$B$17*(0.6*MIN(1,Data_Clean!R308/Assumptions!$B$22)+0.4*IF(Data_Clean!S308="",0,Data_Clean!S308))</f>
        <v>7.536</v>
      </c>
      <c r="N308" s="16" t="n">
        <f aca="false">Assumptions!$B$18*MIN(1,(Data_Clean!F308-1)/Assumptions!$B$23)</f>
        <v>20</v>
      </c>
      <c r="O308" s="16" t="n">
        <f aca="false">Assumptions!$B$19*(0.4*IF(Data_Clean!E308="",0,MIN(1,Data_Clean!E308/12/Assumptions!$B$24))+0.35*IF(Data_Clean!D308="Y",1,0)+0.25*(1-MIN(Data_Clean!T308,3)/3))/IF(Data_Clean!E308="",0.6,1)</f>
        <v>8.5</v>
      </c>
      <c r="P308" s="16" t="n">
        <f aca="false">SUM(K308:O308)/(Assumptions!$D$5-IF(K308="",Assumptions!$B$15,0))*100</f>
        <v>70.9985524510556</v>
      </c>
      <c r="Q308" s="7" t="str">
        <f aca="false">IF(J308&gt;=Assumptions!$B$26,"High",IF(J308&gt;=Assumptions!$B$27,"Mid","Low"))</f>
        <v>High</v>
      </c>
      <c r="R308" s="7" t="str">
        <f aca="false">IF(P308&gt;=Assumptions!$B$28,"High",IF(P308&gt;=Assumptions!$B$29,"Mid","Low"))</f>
        <v>High</v>
      </c>
      <c r="S308" s="7" t="str">
        <f aca="false">INDEX(Assumptions!$B$33:$B$41,MATCH(Q308&amp;"|"&amp;R308,Assumptions!$A$33:$A$41,0))</f>
        <v>Premier Advocates</v>
      </c>
      <c r="T308" s="7" t="n">
        <f aca="false">IF(ISNUMBER(Data_Clean!V308),J308*Data_Clean!V308,0)</f>
        <v>148.44335222</v>
      </c>
    </row>
    <row r="309" customFormat="false" ht="15" hidden="false" customHeight="false" outlineLevel="0" collapsed="false">
      <c r="A309" s="15" t="str">
        <f aca="false">Data_Clean!A309</f>
        <v>CX100305</v>
      </c>
      <c r="B309" s="14" t="n">
        <f aca="false">Data_Clean!G309*Assumptions!$B$5</f>
        <v>68.6185</v>
      </c>
      <c r="C309" s="14" t="n">
        <f aca="false">IF(Data_Clean!H309="",0,Data_Clean!H309)*Assumptions!$B$6</f>
        <v>0</v>
      </c>
      <c r="D309" s="14" t="n">
        <f aca="false">Data_Clean!I309*Assumptions!$B$7</f>
        <v>0</v>
      </c>
      <c r="E309" s="14" t="n">
        <f aca="false">Data_Clean!J309*Assumptions!$B$8</f>
        <v>0</v>
      </c>
      <c r="F309" s="14" t="n">
        <f aca="false">Data_Clean!K309*Assumptions!$B$9</f>
        <v>0</v>
      </c>
      <c r="G309" s="14" t="n">
        <f aca="false">Data_Clean!L309*Assumptions!$B$10</f>
        <v>100.8</v>
      </c>
      <c r="H309" s="14" t="n">
        <f aca="false">IF(OR(Data_Clean!M309="",Data_Clean!N309=""),0,Data_Clean!M309*Data_Clean!N309/100)*Assumptions!$B$13*Assumptions!$B$11</f>
        <v>233.988</v>
      </c>
      <c r="I309" s="14" t="n">
        <f aca="false">Data_Clean!O309*4*Assumptions!$B$12</f>
        <v>5.31168</v>
      </c>
      <c r="J309" s="14" t="n">
        <f aca="false">SUM(B309:I309)</f>
        <v>408.71818</v>
      </c>
      <c r="K309" s="16" t="n">
        <f aca="false">IF(Data_Clean!P309="","",Assumptions!$B$15*0.5^(Data_Clean!P309/Assumptions!$B$20))</f>
        <v>18.4671662001737</v>
      </c>
      <c r="L309" s="16" t="n">
        <f aca="false">Assumptions!$B$16*MIN(1,LN(1+Data_Clean!Q309)/LN(1+Assumptions!$B$21))</f>
        <v>10.362865626271</v>
      </c>
      <c r="M309" s="16" t="n">
        <f aca="false">Assumptions!$B$17*(0.6*MIN(1,Data_Clean!R309/Assumptions!$B$22)+0.4*IF(Data_Clean!S309="",0,Data_Clean!S309))</f>
        <v>3.324</v>
      </c>
      <c r="N309" s="16" t="n">
        <f aca="false">Assumptions!$B$18*MIN(1,(Data_Clean!F309-1)/Assumptions!$B$23)</f>
        <v>10</v>
      </c>
      <c r="O309" s="16" t="n">
        <f aca="false">Assumptions!$B$19*(0.4*IF(Data_Clean!E309="",0,MIN(1,Data_Clean!E309/12/Assumptions!$B$24))+0.35*IF(Data_Clean!D309="Y",1,0)+0.25*(1-MIN(Data_Clean!T309,3)/3))/IF(Data_Clean!E309="",0.6,1)</f>
        <v>9.75</v>
      </c>
      <c r="P309" s="16" t="n">
        <f aca="false">SUM(K309:O309)/(Assumptions!$D$5-IF(K309="",Assumptions!$B$15,0))*100</f>
        <v>51.9040318264448</v>
      </c>
      <c r="Q309" s="7" t="str">
        <f aca="false">IF(J309&gt;=Assumptions!$B$26,"High",IF(J309&gt;=Assumptions!$B$27,"Mid","Low"))</f>
        <v>Mid</v>
      </c>
      <c r="R309" s="7" t="str">
        <f aca="false">IF(P309&gt;=Assumptions!$B$28,"High",IF(P309&gt;=Assumptions!$B$29,"Mid","Low"))</f>
        <v>Mid</v>
      </c>
      <c r="S309" s="7" t="str">
        <f aca="false">INDEX(Assumptions!$B$33:$B$41,MATCH(Q309&amp;"|"&amp;R309,Assumptions!$A$33:$A$41,0))</f>
        <v>Established Core</v>
      </c>
      <c r="T309" s="7" t="n">
        <f aca="false">IF(ISNUMBER(Data_Clean!V309),J309*Data_Clean!V309,0)</f>
        <v>27.79283624</v>
      </c>
    </row>
    <row r="310" customFormat="false" ht="15" hidden="false" customHeight="false" outlineLevel="0" collapsed="false">
      <c r="A310" s="15" t="str">
        <f aca="false">Data_Clean!A310</f>
        <v>CX100306</v>
      </c>
      <c r="B310" s="14" t="n">
        <f aca="false">Data_Clean!G310*Assumptions!$B$5</f>
        <v>86.72325</v>
      </c>
      <c r="C310" s="14" t="n">
        <f aca="false">IF(Data_Clean!H310="",0,Data_Clean!H310)*Assumptions!$B$6</f>
        <v>188.8248</v>
      </c>
      <c r="D310" s="14" t="n">
        <f aca="false">Data_Clean!I310*Assumptions!$B$7</f>
        <v>0</v>
      </c>
      <c r="E310" s="14" t="n">
        <f aca="false">Data_Clean!J310*Assumptions!$B$8</f>
        <v>0</v>
      </c>
      <c r="F310" s="14" t="n">
        <f aca="false">Data_Clean!K310*Assumptions!$B$9</f>
        <v>0</v>
      </c>
      <c r="G310" s="14" t="n">
        <f aca="false">Data_Clean!L310*Assumptions!$B$10</f>
        <v>0</v>
      </c>
      <c r="H310" s="14" t="n">
        <f aca="false">IF(OR(Data_Clean!M310="",Data_Clean!N310=""),0,Data_Clean!M310*Data_Clean!N310/100)*Assumptions!$B$13*Assumptions!$B$11</f>
        <v>0</v>
      </c>
      <c r="I310" s="14" t="n">
        <f aca="false">Data_Clean!O310*4*Assumptions!$B$12</f>
        <v>0</v>
      </c>
      <c r="J310" s="14" t="n">
        <f aca="false">SUM(B310:I310)</f>
        <v>275.54805</v>
      </c>
      <c r="K310" s="16" t="n">
        <f aca="false">IF(Data_Clean!P310="","",Assumptions!$B$15*0.5^(Data_Clean!P310/Assumptions!$B$20))</f>
        <v>27.9909897461042</v>
      </c>
      <c r="L310" s="16" t="n">
        <f aca="false">Assumptions!$B$16*MIN(1,LN(1+Data_Clean!Q310)/LN(1+Assumptions!$B$21))</f>
        <v>8.67194478953664</v>
      </c>
      <c r="M310" s="16" t="n">
        <f aca="false">Assumptions!$B$17*(0.6*MIN(1,Data_Clean!R310/Assumptions!$B$22)+0.4*IF(Data_Clean!S310="",0,Data_Clean!S310))</f>
        <v>9.6</v>
      </c>
      <c r="N310" s="16" t="n">
        <f aca="false">Assumptions!$B$18*MIN(1,(Data_Clean!F310-1)/Assumptions!$B$23)</f>
        <v>5</v>
      </c>
      <c r="O310" s="16" t="n">
        <f aca="false">Assumptions!$B$19*(0.4*IF(Data_Clean!E310="",0,MIN(1,Data_Clean!E310/12/Assumptions!$B$24))+0.35*IF(Data_Clean!D310="Y",1,0)+0.25*(1-MIN(Data_Clean!T310,3)/3))/IF(Data_Clean!E310="",0.6,1)</f>
        <v>12.45</v>
      </c>
      <c r="P310" s="16" t="n">
        <f aca="false">SUM(K310:O310)/(Assumptions!$D$5-IF(K310="",Assumptions!$B$15,0))*100</f>
        <v>63.7129345356409</v>
      </c>
      <c r="Q310" s="7" t="str">
        <f aca="false">IF(J310&gt;=Assumptions!$B$26,"High",IF(J310&gt;=Assumptions!$B$27,"Mid","Low"))</f>
        <v>Low</v>
      </c>
      <c r="R310" s="7" t="str">
        <f aca="false">IF(P310&gt;=Assumptions!$B$28,"High",IF(P310&gt;=Assumptions!$B$29,"Mid","Low"))</f>
        <v>Mid</v>
      </c>
      <c r="S310" s="7" t="str">
        <f aca="false">INDEX(Assumptions!$B$33:$B$41,MATCH(Q310&amp;"|"&amp;R310,Assumptions!$A$33:$A$41,0))</f>
        <v>Light Touch</v>
      </c>
      <c r="T310" s="7" t="n">
        <f aca="false">IF(ISNUMBER(Data_Clean!V310),J310*Data_Clean!V310,0)</f>
        <v>17.938178055</v>
      </c>
    </row>
    <row r="311" customFormat="false" ht="15" hidden="false" customHeight="false" outlineLevel="0" collapsed="false">
      <c r="A311" s="15" t="str">
        <f aca="false">Data_Clean!A311</f>
        <v>CX100307</v>
      </c>
      <c r="B311" s="14" t="n">
        <f aca="false">Data_Clean!G311*Assumptions!$B$5</f>
        <v>30.7975</v>
      </c>
      <c r="C311" s="14" t="n">
        <f aca="false">IF(Data_Clean!H311="",0,Data_Clean!H311)*Assumptions!$B$6</f>
        <v>449.16744</v>
      </c>
      <c r="D311" s="14" t="n">
        <f aca="false">Data_Clean!I311*Assumptions!$B$7</f>
        <v>0</v>
      </c>
      <c r="E311" s="14" t="n">
        <f aca="false">Data_Clean!J311*Assumptions!$B$8</f>
        <v>0</v>
      </c>
      <c r="F311" s="14" t="n">
        <f aca="false">Data_Clean!K311*Assumptions!$B$9</f>
        <v>1426.7</v>
      </c>
      <c r="G311" s="14" t="n">
        <f aca="false">Data_Clean!L311*Assumptions!$B$10</f>
        <v>0</v>
      </c>
      <c r="H311" s="14" t="n">
        <f aca="false">IF(OR(Data_Clean!M311="",Data_Clean!N311=""),0,Data_Clean!M311*Data_Clean!N311/100)*Assumptions!$B$13*Assumptions!$B$11</f>
        <v>165.12</v>
      </c>
      <c r="I311" s="14" t="n">
        <f aca="false">Data_Clean!O311*4*Assumptions!$B$12</f>
        <v>0</v>
      </c>
      <c r="J311" s="14" t="n">
        <f aca="false">SUM(B311:I311)</f>
        <v>2071.78494</v>
      </c>
      <c r="K311" s="16" t="n">
        <f aca="false">IF(Data_Clean!P311="","",Assumptions!$B$15*0.5^(Data_Clean!P311/Assumptions!$B$20))</f>
        <v>0.0261005483830178</v>
      </c>
      <c r="L311" s="16" t="n">
        <f aca="false">Assumptions!$B$16*MIN(1,LN(1+Data_Clean!Q311)/LN(1+Assumptions!$B$21))</f>
        <v>0</v>
      </c>
      <c r="M311" s="16" t="n">
        <f aca="false">Assumptions!$B$17*(0.6*MIN(1,Data_Clean!R311/Assumptions!$B$22)+0.4*IF(Data_Clean!S311="",0,Data_Clean!S311))</f>
        <v>0</v>
      </c>
      <c r="N311" s="16" t="n">
        <f aca="false">Assumptions!$B$18*MIN(1,(Data_Clean!F311-1)/Assumptions!$B$23)</f>
        <v>15</v>
      </c>
      <c r="O311" s="16" t="n">
        <f aca="false">Assumptions!$B$19*(0.4*IF(Data_Clean!E311="",0,MIN(1,Data_Clean!E311/12/Assumptions!$B$24))+0.35*IF(Data_Clean!D311="Y",1,0)+0.25*(1-MIN(Data_Clean!T311,3)/3))/IF(Data_Clean!E311="",0.6,1)</f>
        <v>13.75</v>
      </c>
      <c r="P311" s="16" t="n">
        <f aca="false">SUM(K311:O311)/(Assumptions!$D$5-IF(K311="",Assumptions!$B$15,0))*100</f>
        <v>28.776100548383</v>
      </c>
      <c r="Q311" s="7" t="str">
        <f aca="false">IF(J311&gt;=Assumptions!$B$26,"High",IF(J311&gt;=Assumptions!$B$27,"Mid","Low"))</f>
        <v>High</v>
      </c>
      <c r="R311" s="7" t="str">
        <f aca="false">IF(P311&gt;=Assumptions!$B$28,"High",IF(P311&gt;=Assumptions!$B$29,"Mid","Low"))</f>
        <v>Low</v>
      </c>
      <c r="S311" s="7" t="str">
        <f aca="false">INDEX(Assumptions!$B$33:$B$41,MATCH(Q311&amp;"|"&amp;R311,Assumptions!$A$33:$A$41,0))</f>
        <v>Affluent Drifters</v>
      </c>
      <c r="T311" s="7" t="n">
        <f aca="false">IF(ISNUMBER(Data_Clean!V311),J311*Data_Clean!V311,0)</f>
        <v>317.811809796</v>
      </c>
    </row>
    <row r="312" customFormat="false" ht="15" hidden="false" customHeight="false" outlineLevel="0" collapsed="false">
      <c r="A312" s="15" t="str">
        <f aca="false">Data_Clean!A312</f>
        <v>CX100308</v>
      </c>
      <c r="B312" s="14" t="n">
        <f aca="false">Data_Clean!G312*Assumptions!$B$5</f>
        <v>36.90425</v>
      </c>
      <c r="C312" s="14" t="n">
        <f aca="false">IF(Data_Clean!H312="",0,Data_Clean!H312)*Assumptions!$B$6</f>
        <v>523.66452</v>
      </c>
      <c r="D312" s="14" t="n">
        <f aca="false">Data_Clean!I312*Assumptions!$B$7</f>
        <v>148</v>
      </c>
      <c r="E312" s="14" t="n">
        <f aca="false">Data_Clean!J312*Assumptions!$B$8</f>
        <v>0</v>
      </c>
      <c r="F312" s="14" t="n">
        <f aca="false">Data_Clean!K312*Assumptions!$B$9</f>
        <v>0</v>
      </c>
      <c r="G312" s="14" t="n">
        <f aca="false">Data_Clean!L312*Assumptions!$B$10</f>
        <v>0</v>
      </c>
      <c r="H312" s="14" t="n">
        <f aca="false">IF(OR(Data_Clean!M312="",Data_Clean!N312=""),0,Data_Clean!M312*Data_Clean!N312/100)*Assumptions!$B$13*Assumptions!$B$11</f>
        <v>0</v>
      </c>
      <c r="I312" s="14" t="n">
        <f aca="false">Data_Clean!O312*4*Assumptions!$B$12</f>
        <v>0</v>
      </c>
      <c r="J312" s="14" t="n">
        <f aca="false">SUM(B312:I312)</f>
        <v>708.56877</v>
      </c>
      <c r="K312" s="16" t="n">
        <f aca="false">IF(Data_Clean!P312="","",Assumptions!$B$15*0.5^(Data_Clean!P312/Assumptions!$B$20))</f>
        <v>12.7600074142628</v>
      </c>
      <c r="L312" s="16" t="n">
        <f aca="false">Assumptions!$B$16*MIN(1,LN(1+Data_Clean!Q312)/LN(1+Assumptions!$B$21))</f>
        <v>14.9444347261843</v>
      </c>
      <c r="M312" s="16" t="n">
        <f aca="false">Assumptions!$B$17*(0.6*MIN(1,Data_Clean!R312/Assumptions!$B$22)+0.4*IF(Data_Clean!S312="",0,Data_Clean!S312))</f>
        <v>7.806</v>
      </c>
      <c r="N312" s="16" t="n">
        <f aca="false">Assumptions!$B$18*MIN(1,(Data_Clean!F312-1)/Assumptions!$B$23)</f>
        <v>10</v>
      </c>
      <c r="O312" s="16" t="n">
        <f aca="false">Assumptions!$B$19*(0.4*IF(Data_Clean!E312="",0,MIN(1,Data_Clean!E312/12/Assumptions!$B$24))+0.35*IF(Data_Clean!D312="Y",1,0)+0.25*(1-MIN(Data_Clean!T312,3)/3))/IF(Data_Clean!E312="",0.6,1)</f>
        <v>13.55</v>
      </c>
      <c r="P312" s="16" t="n">
        <f aca="false">SUM(K312:O312)/(Assumptions!$D$5-IF(K312="",Assumptions!$B$15,0))*100</f>
        <v>59.0604421404471</v>
      </c>
      <c r="Q312" s="7" t="str">
        <f aca="false">IF(J312&gt;=Assumptions!$B$26,"High",IF(J312&gt;=Assumptions!$B$27,"Mid","Low"))</f>
        <v>Mid</v>
      </c>
      <c r="R312" s="7" t="str">
        <f aca="false">IF(P312&gt;=Assumptions!$B$28,"High",IF(P312&gt;=Assumptions!$B$29,"Mid","Low"))</f>
        <v>Mid</v>
      </c>
      <c r="S312" s="7" t="str">
        <f aca="false">INDEX(Assumptions!$B$33:$B$41,MATCH(Q312&amp;"|"&amp;R312,Assumptions!$A$33:$A$41,0))</f>
        <v>Established Core</v>
      </c>
      <c r="T312" s="7" t="n">
        <f aca="false">IF(ISNUMBER(Data_Clean!V312),J312*Data_Clean!V312,0)</f>
        <v>13.604520384</v>
      </c>
    </row>
    <row r="313" customFormat="false" ht="15" hidden="false" customHeight="false" outlineLevel="0" collapsed="false">
      <c r="A313" s="15" t="str">
        <f aca="false">Data_Clean!A313</f>
        <v>CX100309</v>
      </c>
      <c r="B313" s="14" t="n">
        <f aca="false">Data_Clean!G313*Assumptions!$B$5</f>
        <v>215.07025</v>
      </c>
      <c r="C313" s="14" t="n">
        <f aca="false">IF(Data_Clean!H313="",0,Data_Clean!H313)*Assumptions!$B$6</f>
        <v>0</v>
      </c>
      <c r="D313" s="14" t="n">
        <f aca="false">Data_Clean!I313*Assumptions!$B$7</f>
        <v>1064</v>
      </c>
      <c r="E313" s="14" t="n">
        <f aca="false">Data_Clean!J313*Assumptions!$B$8</f>
        <v>0</v>
      </c>
      <c r="F313" s="14" t="n">
        <f aca="false">Data_Clean!K313*Assumptions!$B$9</f>
        <v>3634.4</v>
      </c>
      <c r="G313" s="14" t="n">
        <f aca="false">Data_Clean!L313*Assumptions!$B$10</f>
        <v>0</v>
      </c>
      <c r="H313" s="14" t="n">
        <f aca="false">IF(OR(Data_Clean!M313="",Data_Clean!N313=""),0,Data_Clean!M313*Data_Clean!N313/100)*Assumptions!$B$13*Assumptions!$B$11</f>
        <v>583.2</v>
      </c>
      <c r="I313" s="14" t="n">
        <f aca="false">Data_Clean!O313*4*Assumptions!$B$12</f>
        <v>24.33312</v>
      </c>
      <c r="J313" s="14" t="n">
        <f aca="false">SUM(B313:I313)</f>
        <v>5521.00337</v>
      </c>
      <c r="K313" s="16" t="n">
        <f aca="false">IF(Data_Clean!P313="","",Assumptions!$B$15*0.5^(Data_Clean!P313/Assumptions!$B$20))</f>
        <v>20.7286931995166</v>
      </c>
      <c r="L313" s="16" t="n">
        <f aca="false">Assumptions!$B$16*MIN(1,LN(1+Data_Clean!Q313)/LN(1+Assumptions!$B$21))</f>
        <v>13.4237548294248</v>
      </c>
      <c r="M313" s="16" t="n">
        <f aca="false">Assumptions!$B$17*(0.6*MIN(1,Data_Clean!R313/Assumptions!$B$22)+0.4*IF(Data_Clean!S313="",0,Data_Clean!S313))</f>
        <v>3.462</v>
      </c>
      <c r="N313" s="16" t="n">
        <f aca="false">Assumptions!$B$18*MIN(1,(Data_Clean!F313-1)/Assumptions!$B$23)</f>
        <v>15</v>
      </c>
      <c r="O313" s="16" t="n">
        <f aca="false">Assumptions!$B$19*(0.4*IF(Data_Clean!E313="",0,MIN(1,Data_Clean!E313/12/Assumptions!$B$24))+0.35*IF(Data_Clean!D313="Y",1,0)+0.25*(1-MIN(Data_Clean!T313,3)/3))/IF(Data_Clean!E313="",0.6,1)</f>
        <v>9.75</v>
      </c>
      <c r="P313" s="16" t="n">
        <f aca="false">SUM(K313:O313)/(Assumptions!$D$5-IF(K313="",Assumptions!$B$15,0))*100</f>
        <v>62.3644480289414</v>
      </c>
      <c r="Q313" s="7" t="str">
        <f aca="false">IF(J313&gt;=Assumptions!$B$26,"High",IF(J313&gt;=Assumptions!$B$27,"Mid","Low"))</f>
        <v>High</v>
      </c>
      <c r="R313" s="7" t="str">
        <f aca="false">IF(P313&gt;=Assumptions!$B$28,"High",IF(P313&gt;=Assumptions!$B$29,"Mid","Low"))</f>
        <v>Mid</v>
      </c>
      <c r="S313" s="7" t="str">
        <f aca="false">INDEX(Assumptions!$B$33:$B$41,MATCH(Q313&amp;"|"&amp;R313,Assumptions!$A$33:$A$41,0))</f>
        <v>Established Core</v>
      </c>
      <c r="T313" s="7" t="n">
        <f aca="false">IF(ISNUMBER(Data_Clean!V313),J313*Data_Clean!V313,0)</f>
        <v>343.958509951</v>
      </c>
    </row>
    <row r="314" customFormat="false" ht="15" hidden="false" customHeight="false" outlineLevel="0" collapsed="false">
      <c r="A314" s="15" t="str">
        <f aca="false">Data_Clean!A314</f>
        <v>CX100310</v>
      </c>
      <c r="B314" s="14" t="n">
        <f aca="false">Data_Clean!G314*Assumptions!$B$5</f>
        <v>347.62275</v>
      </c>
      <c r="C314" s="14" t="n">
        <f aca="false">IF(Data_Clean!H314="",0,Data_Clean!H314)*Assumptions!$B$6</f>
        <v>219.53232</v>
      </c>
      <c r="D314" s="14" t="n">
        <f aca="false">Data_Clean!I314*Assumptions!$B$7</f>
        <v>0</v>
      </c>
      <c r="E314" s="14" t="n">
        <f aca="false">Data_Clean!J314*Assumptions!$B$8</f>
        <v>0</v>
      </c>
      <c r="F314" s="14" t="n">
        <f aca="false">Data_Clean!K314*Assumptions!$B$9</f>
        <v>0</v>
      </c>
      <c r="G314" s="14" t="n">
        <f aca="false">Data_Clean!L314*Assumptions!$B$10</f>
        <v>0</v>
      </c>
      <c r="H314" s="14" t="n">
        <f aca="false">IF(OR(Data_Clean!M314="",Data_Clean!N314=""),0,Data_Clean!M314*Data_Clean!N314/100)*Assumptions!$B$13*Assumptions!$B$11</f>
        <v>240.006</v>
      </c>
      <c r="I314" s="14" t="n">
        <f aca="false">Data_Clean!O314*4*Assumptions!$B$12</f>
        <v>17.88192</v>
      </c>
      <c r="J314" s="14" t="n">
        <f aca="false">SUM(B314:I314)</f>
        <v>825.04299</v>
      </c>
      <c r="K314" s="16" t="n">
        <f aca="false">IF(Data_Clean!P314="","",Assumptions!$B$15*0.5^(Data_Clean!P314/Assumptions!$B$20))</f>
        <v>23.267171427506</v>
      </c>
      <c r="L314" s="16" t="n">
        <f aca="false">Assumptions!$B$16*MIN(1,LN(1+Data_Clean!Q314)/LN(1+Assumptions!$B$21))</f>
        <v>13.2535138894499</v>
      </c>
      <c r="M314" s="16" t="n">
        <f aca="false">Assumptions!$B$17*(0.6*MIN(1,Data_Clean!R314/Assumptions!$B$22)+0.4*IF(Data_Clean!S314="",0,Data_Clean!S314))</f>
        <v>8.592</v>
      </c>
      <c r="N314" s="16" t="n">
        <f aca="false">Assumptions!$B$18*MIN(1,(Data_Clean!F314-1)/Assumptions!$B$23)</f>
        <v>10</v>
      </c>
      <c r="O314" s="16" t="n">
        <f aca="false">Assumptions!$B$19*(0.4*IF(Data_Clean!E314="",0,MIN(1,Data_Clean!E314/12/Assumptions!$B$24))+0.35*IF(Data_Clean!D314="Y",1,0)+0.25*(1-MIN(Data_Clean!T314,3)/3))/IF(Data_Clean!E314="",0.6,1)</f>
        <v>9.75</v>
      </c>
      <c r="P314" s="16" t="n">
        <f aca="false">SUM(K314:O314)/(Assumptions!$D$5-IF(K314="",Assumptions!$B$15,0))*100</f>
        <v>64.8626853169559</v>
      </c>
      <c r="Q314" s="7" t="str">
        <f aca="false">IF(J314&gt;=Assumptions!$B$26,"High",IF(J314&gt;=Assumptions!$B$27,"Mid","Low"))</f>
        <v>Mid</v>
      </c>
      <c r="R314" s="7" t="str">
        <f aca="false">IF(P314&gt;=Assumptions!$B$28,"High",IF(P314&gt;=Assumptions!$B$29,"Mid","Low"))</f>
        <v>Mid</v>
      </c>
      <c r="S314" s="7" t="str">
        <f aca="false">INDEX(Assumptions!$B$33:$B$41,MATCH(Q314&amp;"|"&amp;R314,Assumptions!$A$33:$A$41,0))</f>
        <v>Established Core</v>
      </c>
      <c r="T314" s="7" t="n">
        <f aca="false">IF(ISNUMBER(Data_Clean!V314),J314*Data_Clean!V314,0)</f>
        <v>33.579249693</v>
      </c>
    </row>
    <row r="315" customFormat="false" ht="15" hidden="false" customHeight="false" outlineLevel="0" collapsed="false">
      <c r="A315" s="15" t="str">
        <f aca="false">Data_Clean!A315</f>
        <v>CX100311</v>
      </c>
      <c r="B315" s="14" t="n">
        <f aca="false">Data_Clean!G315*Assumptions!$B$5</f>
        <v>108.662</v>
      </c>
      <c r="C315" s="14" t="n">
        <f aca="false">IF(Data_Clean!H315="",0,Data_Clean!H315)*Assumptions!$B$6</f>
        <v>102.36348</v>
      </c>
      <c r="D315" s="14" t="n">
        <f aca="false">Data_Clean!I315*Assumptions!$B$7</f>
        <v>0</v>
      </c>
      <c r="E315" s="14" t="n">
        <f aca="false">Data_Clean!J315*Assumptions!$B$8</f>
        <v>0</v>
      </c>
      <c r="F315" s="14" t="n">
        <f aca="false">Data_Clean!K315*Assumptions!$B$9</f>
        <v>0</v>
      </c>
      <c r="G315" s="14" t="n">
        <f aca="false">Data_Clean!L315*Assumptions!$B$10</f>
        <v>883.8</v>
      </c>
      <c r="H315" s="14" t="n">
        <f aca="false">IF(OR(Data_Clean!M315="",Data_Clean!N315=""),0,Data_Clean!M315*Data_Clean!N315/100)*Assumptions!$B$13*Assumptions!$B$11</f>
        <v>0</v>
      </c>
      <c r="I315" s="14" t="n">
        <f aca="false">Data_Clean!O315*4*Assumptions!$B$12</f>
        <v>0</v>
      </c>
      <c r="J315" s="14" t="n">
        <f aca="false">SUM(B315:I315)</f>
        <v>1094.82548</v>
      </c>
      <c r="K315" s="16" t="n">
        <f aca="false">IF(Data_Clean!P315="","",Assumptions!$B$15*0.5^(Data_Clean!P315/Assumptions!$B$20))</f>
        <v>29.3147990530274</v>
      </c>
      <c r="L315" s="16" t="n">
        <f aca="false">Assumptions!$B$16*MIN(1,LN(1+Data_Clean!Q315)/LN(1+Assumptions!$B$21))</f>
        <v>11.8154173628685</v>
      </c>
      <c r="M315" s="16" t="n">
        <f aca="false">Assumptions!$B$17*(0.6*MIN(1,Data_Clean!R315/Assumptions!$B$22)+0.4*IF(Data_Clean!S315="",0,Data_Clean!S315))</f>
        <v>11.13</v>
      </c>
      <c r="N315" s="16" t="n">
        <f aca="false">Assumptions!$B$18*MIN(1,(Data_Clean!F315-1)/Assumptions!$B$23)</f>
        <v>10</v>
      </c>
      <c r="O315" s="16" t="n">
        <f aca="false">Assumptions!$B$19*(0.4*IF(Data_Clean!E315="",0,MIN(1,Data_Clean!E315/12/Assumptions!$B$24))+0.35*IF(Data_Clean!D315="Y",1,0)+0.25*(1-MIN(Data_Clean!T315,3)/3))/IF(Data_Clean!E315="",0.6,1)</f>
        <v>8.9</v>
      </c>
      <c r="P315" s="16" t="n">
        <f aca="false">SUM(K315:O315)/(Assumptions!$D$5-IF(K315="",Assumptions!$B$15,0))*100</f>
        <v>71.1602164158959</v>
      </c>
      <c r="Q315" s="7" t="str">
        <f aca="false">IF(J315&gt;=Assumptions!$B$26,"High",IF(J315&gt;=Assumptions!$B$27,"Mid","Low"))</f>
        <v>Mid</v>
      </c>
      <c r="R315" s="7" t="str">
        <f aca="false">IF(P315&gt;=Assumptions!$B$28,"High",IF(P315&gt;=Assumptions!$B$29,"Mid","Low"))</f>
        <v>High</v>
      </c>
      <c r="S315" s="7" t="str">
        <f aca="false">INDEX(Assumptions!$B$33:$B$41,MATCH(Q315&amp;"|"&amp;R315,Assumptions!$A$33:$A$41,0))</f>
        <v>Engaged Builders</v>
      </c>
      <c r="T315" s="7" t="n">
        <f aca="false">IF(ISNUMBER(Data_Clean!V315),J315*Data_Clean!V315,0)</f>
        <v>93.826543636</v>
      </c>
    </row>
    <row r="316" customFormat="false" ht="15" hidden="false" customHeight="false" outlineLevel="0" collapsed="false">
      <c r="A316" s="15" t="str">
        <f aca="false">Data_Clean!A316</f>
        <v>CX100312</v>
      </c>
      <c r="B316" s="14" t="n">
        <f aca="false">Data_Clean!G316*Assumptions!$B$5</f>
        <v>76.79725</v>
      </c>
      <c r="C316" s="14" t="n">
        <f aca="false">IF(Data_Clean!H316="",0,Data_Clean!H316)*Assumptions!$B$6</f>
        <v>0</v>
      </c>
      <c r="D316" s="14" t="n">
        <f aca="false">Data_Clean!I316*Assumptions!$B$7</f>
        <v>0</v>
      </c>
      <c r="E316" s="14" t="n">
        <f aca="false">Data_Clean!J316*Assumptions!$B$8</f>
        <v>0</v>
      </c>
      <c r="F316" s="14" t="n">
        <f aca="false">Data_Clean!K316*Assumptions!$B$9</f>
        <v>0</v>
      </c>
      <c r="G316" s="14" t="n">
        <f aca="false">Data_Clean!L316*Assumptions!$B$10</f>
        <v>0</v>
      </c>
      <c r="H316" s="14" t="n">
        <f aca="false">IF(OR(Data_Clean!M316="",Data_Clean!N316=""),0,Data_Clean!M316*Data_Clean!N316/100)*Assumptions!$B$13*Assumptions!$B$11</f>
        <v>0</v>
      </c>
      <c r="I316" s="14" t="n">
        <f aca="false">Data_Clean!O316*4*Assumptions!$B$12</f>
        <v>1.77792</v>
      </c>
      <c r="J316" s="14" t="n">
        <f aca="false">SUM(B316:I316)</f>
        <v>78.57517</v>
      </c>
      <c r="K316" s="16" t="n">
        <f aca="false">IF(Data_Clean!P316="","",Assumptions!$B$15*0.5^(Data_Clean!P316/Assumptions!$B$20))</f>
        <v>22.2164632842985</v>
      </c>
      <c r="L316" s="16" t="n">
        <f aca="false">Assumptions!$B$16*MIN(1,LN(1+Data_Clean!Q316)/LN(1+Assumptions!$B$21))</f>
        <v>6.7118774147124</v>
      </c>
      <c r="M316" s="16" t="n">
        <f aca="false">Assumptions!$B$17*(0.6*MIN(1,Data_Clean!R316/Assumptions!$B$22)+0.4*IF(Data_Clean!S316="",0,Data_Clean!S316))</f>
        <v>7.506</v>
      </c>
      <c r="N316" s="16" t="n">
        <f aca="false">Assumptions!$B$18*MIN(1,(Data_Clean!F316-1)/Assumptions!$B$23)</f>
        <v>5</v>
      </c>
      <c r="O316" s="16" t="n">
        <f aca="false">Assumptions!$B$19*(0.4*IF(Data_Clean!E316="",0,MIN(1,Data_Clean!E316/12/Assumptions!$B$24))+0.35*IF(Data_Clean!D316="Y",1,0)+0.25*(1-MIN(Data_Clean!T316,3)/3))/IF(Data_Clean!E316="",0.6,1)</f>
        <v>9.75</v>
      </c>
      <c r="P316" s="16" t="n">
        <f aca="false">SUM(K316:O316)/(Assumptions!$D$5-IF(K316="",Assumptions!$B$15,0))*100</f>
        <v>51.1843406990109</v>
      </c>
      <c r="Q316" s="7" t="str">
        <f aca="false">IF(J316&gt;=Assumptions!$B$26,"High",IF(J316&gt;=Assumptions!$B$27,"Mid","Low"))</f>
        <v>Low</v>
      </c>
      <c r="R316" s="7" t="str">
        <f aca="false">IF(P316&gt;=Assumptions!$B$28,"High",IF(P316&gt;=Assumptions!$B$29,"Mid","Low"))</f>
        <v>Mid</v>
      </c>
      <c r="S316" s="7" t="str">
        <f aca="false">INDEX(Assumptions!$B$33:$B$41,MATCH(Q316&amp;"|"&amp;R316,Assumptions!$A$33:$A$41,0))</f>
        <v>Light Touch</v>
      </c>
      <c r="T316" s="7" t="n">
        <f aca="false">IF(ISNUMBER(Data_Clean!V316),J316*Data_Clean!V316,0)</f>
        <v>7.881089551</v>
      </c>
    </row>
    <row r="317" customFormat="false" ht="15" hidden="false" customHeight="false" outlineLevel="0" collapsed="false">
      <c r="A317" s="15" t="str">
        <f aca="false">Data_Clean!A317</f>
        <v>CX100313</v>
      </c>
      <c r="B317" s="14" t="n">
        <f aca="false">Data_Clean!G317*Assumptions!$B$5</f>
        <v>159.23025</v>
      </c>
      <c r="C317" s="14" t="n">
        <f aca="false">IF(Data_Clean!H317="",0,Data_Clean!H317)*Assumptions!$B$6</f>
        <v>586.68036</v>
      </c>
      <c r="D317" s="14" t="n">
        <f aca="false">Data_Clean!I317*Assumptions!$B$7</f>
        <v>0</v>
      </c>
      <c r="E317" s="14" t="n">
        <f aca="false">Data_Clean!J317*Assumptions!$B$8</f>
        <v>0</v>
      </c>
      <c r="F317" s="14" t="n">
        <f aca="false">Data_Clean!K317*Assumptions!$B$9</f>
        <v>0</v>
      </c>
      <c r="G317" s="14" t="n">
        <f aca="false">Data_Clean!L317*Assumptions!$B$10</f>
        <v>0</v>
      </c>
      <c r="H317" s="14" t="n">
        <f aca="false">IF(OR(Data_Clean!M317="",Data_Clean!N317=""),0,Data_Clean!M317*Data_Clean!N317/100)*Assumptions!$B$13*Assumptions!$B$11</f>
        <v>479.958</v>
      </c>
      <c r="I317" s="14" t="n">
        <f aca="false">Data_Clean!O317*4*Assumptions!$B$12</f>
        <v>10.46112</v>
      </c>
      <c r="J317" s="14" t="n">
        <f aca="false">SUM(B317:I317)</f>
        <v>1236.32973</v>
      </c>
      <c r="K317" s="16" t="n">
        <f aca="false">IF(Data_Clean!P317="","",Assumptions!$B$15*0.5^(Data_Clean!P317/Assumptions!$B$20))</f>
        <v>28.6452481173125</v>
      </c>
      <c r="L317" s="16" t="n">
        <f aca="false">Assumptions!$B$16*MIN(1,LN(1+Data_Clean!Q317)/LN(1+Assumptions!$B$21))</f>
        <v>10.6966696442427</v>
      </c>
      <c r="M317" s="16" t="n">
        <f aca="false">Assumptions!$B$17*(0.6*MIN(1,Data_Clean!R317/Assumptions!$B$22)+0.4*IF(Data_Clean!S317="",0,Data_Clean!S317))</f>
        <v>6.33</v>
      </c>
      <c r="N317" s="16" t="n">
        <f aca="false">Assumptions!$B$18*MIN(1,(Data_Clean!F317-1)/Assumptions!$B$23)</f>
        <v>15</v>
      </c>
      <c r="O317" s="16" t="n">
        <f aca="false">Assumptions!$B$19*(0.4*IF(Data_Clean!E317="",0,MIN(1,Data_Clean!E317/12/Assumptions!$B$24))+0.35*IF(Data_Clean!D317="Y",1,0)+0.25*(1-MIN(Data_Clean!T317,3)/3))/IF(Data_Clean!E317="",0.6,1)</f>
        <v>14.7</v>
      </c>
      <c r="P317" s="16" t="n">
        <f aca="false">SUM(K317:O317)/(Assumptions!$D$5-IF(K317="",Assumptions!$B$15,0))*100</f>
        <v>75.3719177615552</v>
      </c>
      <c r="Q317" s="7" t="str">
        <f aca="false">IF(J317&gt;=Assumptions!$B$26,"High",IF(J317&gt;=Assumptions!$B$27,"Mid","Low"))</f>
        <v>Mid</v>
      </c>
      <c r="R317" s="7" t="str">
        <f aca="false">IF(P317&gt;=Assumptions!$B$28,"High",IF(P317&gt;=Assumptions!$B$29,"Mid","Low"))</f>
        <v>High</v>
      </c>
      <c r="S317" s="7" t="str">
        <f aca="false">INDEX(Assumptions!$B$33:$B$41,MATCH(Q317&amp;"|"&amp;R317,Assumptions!$A$33:$A$41,0))</f>
        <v>Engaged Builders</v>
      </c>
      <c r="T317" s="7" t="n">
        <f aca="false">IF(ISNUMBER(Data_Clean!V317),J317*Data_Clean!V317,0)</f>
        <v>35.482663251</v>
      </c>
    </row>
    <row r="318" customFormat="false" ht="15" hidden="false" customHeight="false" outlineLevel="0" collapsed="false">
      <c r="A318" s="15" t="str">
        <f aca="false">Data_Clean!A318</f>
        <v>CX100314</v>
      </c>
      <c r="B318" s="14" t="n">
        <f aca="false">Data_Clean!G318*Assumptions!$B$5</f>
        <v>30.33275</v>
      </c>
      <c r="C318" s="14" t="n">
        <f aca="false">IF(Data_Clean!H318="",0,Data_Clean!H318)*Assumptions!$B$6</f>
        <v>51.86616</v>
      </c>
      <c r="D318" s="14" t="n">
        <f aca="false">Data_Clean!I318*Assumptions!$B$7</f>
        <v>0</v>
      </c>
      <c r="E318" s="14" t="n">
        <f aca="false">Data_Clean!J318*Assumptions!$B$8</f>
        <v>0</v>
      </c>
      <c r="F318" s="14" t="n">
        <f aca="false">Data_Clean!K318*Assumptions!$B$9</f>
        <v>0</v>
      </c>
      <c r="G318" s="14" t="n">
        <f aca="false">Data_Clean!L318*Assumptions!$B$10</f>
        <v>0</v>
      </c>
      <c r="H318" s="14" t="n">
        <f aca="false">IF(OR(Data_Clean!M318="",Data_Clean!N318=""),0,Data_Clean!M318*Data_Clean!N318/100)*Assumptions!$B$13*Assumptions!$B$11</f>
        <v>122.766</v>
      </c>
      <c r="I318" s="14" t="n">
        <f aca="false">Data_Clean!O318*4*Assumptions!$B$12</f>
        <v>2.90736</v>
      </c>
      <c r="J318" s="14" t="n">
        <f aca="false">SUM(B318:I318)</f>
        <v>207.87227</v>
      </c>
      <c r="K318" s="16" t="n">
        <f aca="false">IF(Data_Clean!P318="","",Assumptions!$B$15*0.5^(Data_Clean!P318/Assumptions!$B$20))</f>
        <v>29.3147990530274</v>
      </c>
      <c r="L318" s="16" t="n">
        <f aca="false">Assumptions!$B$16*MIN(1,LN(1+Data_Clean!Q318)/LN(1+Assumptions!$B$21))</f>
        <v>12.2792642888455</v>
      </c>
      <c r="M318" s="16" t="n">
        <f aca="false">Assumptions!$B$17*(0.6*MIN(1,Data_Clean!R318/Assumptions!$B$22)+0.4*IF(Data_Clean!S318="",0,Data_Clean!S318))</f>
        <v>11.25</v>
      </c>
      <c r="N318" s="16" t="n">
        <f aca="false">Assumptions!$B$18*MIN(1,(Data_Clean!F318-1)/Assumptions!$B$23)</f>
        <v>10</v>
      </c>
      <c r="O318" s="16" t="n">
        <f aca="false">Assumptions!$B$19*(0.4*IF(Data_Clean!E318="",0,MIN(1,Data_Clean!E318/12/Assumptions!$B$24))+0.35*IF(Data_Clean!D318="Y",1,0)+0.25*(1-MIN(Data_Clean!T318,3)/3))/IF(Data_Clean!E318="",0.6,1)</f>
        <v>7.25</v>
      </c>
      <c r="P318" s="16" t="n">
        <f aca="false">SUM(K318:O318)/(Assumptions!$D$5-IF(K318="",Assumptions!$B$15,0))*100</f>
        <v>70.0940633418729</v>
      </c>
      <c r="Q318" s="7" t="str">
        <f aca="false">IF(J318&gt;=Assumptions!$B$26,"High",IF(J318&gt;=Assumptions!$B$27,"Mid","Low"))</f>
        <v>Low</v>
      </c>
      <c r="R318" s="7" t="str">
        <f aca="false">IF(P318&gt;=Assumptions!$B$28,"High",IF(P318&gt;=Assumptions!$B$29,"Mid","Low"))</f>
        <v>High</v>
      </c>
      <c r="S318" s="7" t="str">
        <f aca="false">INDEX(Assumptions!$B$33:$B$41,MATCH(Q318&amp;"|"&amp;R318,Assumptions!$A$33:$A$41,0))</f>
        <v>Engaged Builders</v>
      </c>
      <c r="T318" s="7" t="n">
        <f aca="false">IF(ISNUMBER(Data_Clean!V318),J318*Data_Clean!V318,0)</f>
        <v>35.463009262</v>
      </c>
    </row>
    <row r="319" customFormat="false" ht="15" hidden="false" customHeight="false" outlineLevel="0" collapsed="false">
      <c r="A319" s="15" t="str">
        <f aca="false">Data_Clean!A319</f>
        <v>CX100315</v>
      </c>
      <c r="B319" s="14" t="n">
        <f aca="false">Data_Clean!G319*Assumptions!$B$5</f>
        <v>29.03125</v>
      </c>
      <c r="C319" s="14" t="n">
        <f aca="false">IF(Data_Clean!H319="",0,Data_Clean!H319)*Assumptions!$B$6</f>
        <v>93.56592</v>
      </c>
      <c r="D319" s="14" t="n">
        <f aca="false">Data_Clean!I319*Assumptions!$B$7</f>
        <v>0</v>
      </c>
      <c r="E319" s="14" t="n">
        <f aca="false">Data_Clean!J319*Assumptions!$B$8</f>
        <v>0</v>
      </c>
      <c r="F319" s="14" t="n">
        <f aca="false">Data_Clean!K319*Assumptions!$B$9</f>
        <v>0</v>
      </c>
      <c r="G319" s="14" t="n">
        <f aca="false">Data_Clean!L319*Assumptions!$B$10</f>
        <v>0</v>
      </c>
      <c r="H319" s="14" t="n">
        <f aca="false">IF(OR(Data_Clean!M319="",Data_Clean!N319=""),0,Data_Clean!M319*Data_Clean!N319/100)*Assumptions!$B$13*Assumptions!$B$11</f>
        <v>0</v>
      </c>
      <c r="I319" s="14" t="n">
        <f aca="false">Data_Clean!O319*4*Assumptions!$B$12</f>
        <v>0</v>
      </c>
      <c r="J319" s="14" t="n">
        <f aca="false">SUM(B319:I319)</f>
        <v>122.59717</v>
      </c>
      <c r="K319" s="16" t="n">
        <f aca="false">IF(Data_Clean!P319="","",Assumptions!$B$15*0.5^(Data_Clean!P319/Assumptions!$B$20))</f>
        <v>30</v>
      </c>
      <c r="L319" s="16" t="n">
        <f aca="false">Assumptions!$B$16*MIN(1,LN(1+Data_Clean!Q319)/LN(1+Assumptions!$B$21))</f>
        <v>13.4237548294248</v>
      </c>
      <c r="M319" s="16" t="n">
        <f aca="false">Assumptions!$B$17*(0.6*MIN(1,Data_Clean!R319/Assumptions!$B$22)+0.4*IF(Data_Clean!S319="",0,Data_Clean!S319))</f>
        <v>14.04</v>
      </c>
      <c r="N319" s="16" t="n">
        <f aca="false">Assumptions!$B$18*MIN(1,(Data_Clean!F319-1)/Assumptions!$B$23)</f>
        <v>5</v>
      </c>
      <c r="O319" s="16" t="n">
        <f aca="false">Assumptions!$B$19*(0.4*IF(Data_Clean!E319="",0,MIN(1,Data_Clean!E319/12/Assumptions!$B$24))+0.35*IF(Data_Clean!D319="Y",1,0)+0.25*(1-MIN(Data_Clean!T319,3)/3))/IF(Data_Clean!E319="",0.6,1)</f>
        <v>6.75</v>
      </c>
      <c r="P319" s="16" t="n">
        <f aca="false">SUM(K319:O319)/(Assumptions!$D$5-IF(K319="",Assumptions!$B$15,0))*100</f>
        <v>69.2137548294248</v>
      </c>
      <c r="Q319" s="7" t="str">
        <f aca="false">IF(J319&gt;=Assumptions!$B$26,"High",IF(J319&gt;=Assumptions!$B$27,"Mid","Low"))</f>
        <v>Low</v>
      </c>
      <c r="R319" s="7" t="str">
        <f aca="false">IF(P319&gt;=Assumptions!$B$28,"High",IF(P319&gt;=Assumptions!$B$29,"Mid","Low"))</f>
        <v>Mid</v>
      </c>
      <c r="S319" s="7" t="str">
        <f aca="false">INDEX(Assumptions!$B$33:$B$41,MATCH(Q319&amp;"|"&amp;R319,Assumptions!$A$33:$A$41,0))</f>
        <v>Light Touch</v>
      </c>
      <c r="T319" s="7" t="n">
        <f aca="false">IF(ISNUMBER(Data_Clean!V319),J319*Data_Clean!V319,0)</f>
        <v>8.09141322</v>
      </c>
    </row>
    <row r="320" customFormat="false" ht="15" hidden="false" customHeight="false" outlineLevel="0" collapsed="false">
      <c r="A320" s="15" t="str">
        <f aca="false">Data_Clean!A320</f>
        <v>CX100316</v>
      </c>
      <c r="B320" s="14" t="n">
        <f aca="false">Data_Clean!G320*Assumptions!$B$5</f>
        <v>33.93125</v>
      </c>
      <c r="C320" s="14" t="n">
        <f aca="false">IF(Data_Clean!H320="",0,Data_Clean!H320)*Assumptions!$B$6</f>
        <v>0</v>
      </c>
      <c r="D320" s="14" t="n">
        <f aca="false">Data_Clean!I320*Assumptions!$B$7</f>
        <v>0</v>
      </c>
      <c r="E320" s="14" t="n">
        <f aca="false">Data_Clean!J320*Assumptions!$B$8</f>
        <v>0</v>
      </c>
      <c r="F320" s="14" t="n">
        <f aca="false">Data_Clean!K320*Assumptions!$B$9</f>
        <v>0</v>
      </c>
      <c r="G320" s="14" t="n">
        <f aca="false">Data_Clean!L320*Assumptions!$B$10</f>
        <v>0</v>
      </c>
      <c r="H320" s="14" t="n">
        <f aca="false">IF(OR(Data_Clean!M320="",Data_Clean!N320=""),0,Data_Clean!M320*Data_Clean!N320/100)*Assumptions!$B$13*Assumptions!$B$11</f>
        <v>0</v>
      </c>
      <c r="I320" s="14" t="n">
        <f aca="false">Data_Clean!O320*4*Assumptions!$B$12</f>
        <v>0</v>
      </c>
      <c r="J320" s="14" t="n">
        <f aca="false">SUM(B320:I320)</f>
        <v>33.93125</v>
      </c>
      <c r="K320" s="16" t="n">
        <f aca="false">IF(Data_Clean!P320="","",Assumptions!$B$15*0.5^(Data_Clean!P320/Assumptions!$B$20))</f>
        <v>0.204035288272529</v>
      </c>
      <c r="L320" s="16" t="n">
        <f aca="false">Assumptions!$B$16*MIN(1,LN(1+Data_Clean!Q320)/LN(1+Assumptions!$B$21))</f>
        <v>0</v>
      </c>
      <c r="M320" s="16" t="n">
        <f aca="false">Assumptions!$B$17*(0.6*MIN(1,Data_Clean!R320/Assumptions!$B$22)+0.4*IF(Data_Clean!S320="",0,Data_Clean!S320))</f>
        <v>0</v>
      </c>
      <c r="N320" s="16" t="n">
        <f aca="false">Assumptions!$B$18*MIN(1,(Data_Clean!F320-1)/Assumptions!$B$23)</f>
        <v>0</v>
      </c>
      <c r="O320" s="16" t="n">
        <f aca="false">Assumptions!$B$19*(0.4*IF(Data_Clean!E320="",0,MIN(1,Data_Clean!E320/12/Assumptions!$B$24))+0.35*IF(Data_Clean!D320="Y",1,0)+0.25*(1-MIN(Data_Clean!T320,3)/3))/IF(Data_Clean!E320="",0.6,1)</f>
        <v>10.95</v>
      </c>
      <c r="P320" s="16" t="n">
        <f aca="false">SUM(K320:O320)/(Assumptions!$D$5-IF(K320="",Assumptions!$B$15,0))*100</f>
        <v>11.1540352882725</v>
      </c>
      <c r="Q320" s="7" t="str">
        <f aca="false">IF(J320&gt;=Assumptions!$B$26,"High",IF(J320&gt;=Assumptions!$B$27,"Mid","Low"))</f>
        <v>Low</v>
      </c>
      <c r="R320" s="7" t="str">
        <f aca="false">IF(P320&gt;=Assumptions!$B$28,"High",IF(P320&gt;=Assumptions!$B$29,"Mid","Low"))</f>
        <v>Low</v>
      </c>
      <c r="S320" s="7" t="str">
        <f aca="false">INDEX(Assumptions!$B$33:$B$41,MATCH(Q320&amp;"|"&amp;R320,Assumptions!$A$33:$A$41,0))</f>
        <v>Dormant &amp; Low Value</v>
      </c>
      <c r="T320" s="7" t="n">
        <f aca="false">IF(ISNUMBER(Data_Clean!V320),J320*Data_Clean!V320,0)</f>
        <v>6.41300625</v>
      </c>
    </row>
    <row r="321" customFormat="false" ht="15" hidden="false" customHeight="false" outlineLevel="0" collapsed="false">
      <c r="A321" s="15" t="str">
        <f aca="false">Data_Clean!A321</f>
        <v>CX100317</v>
      </c>
      <c r="B321" s="14" t="n">
        <f aca="false">Data_Clean!G321*Assumptions!$B$5</f>
        <v>320.09625</v>
      </c>
      <c r="C321" s="14" t="n">
        <f aca="false">IF(Data_Clean!H321="",0,Data_Clean!H321)*Assumptions!$B$6</f>
        <v>0</v>
      </c>
      <c r="D321" s="14" t="n">
        <f aca="false">Data_Clean!I321*Assumptions!$B$7</f>
        <v>0</v>
      </c>
      <c r="E321" s="14" t="n">
        <f aca="false">Data_Clean!J321*Assumptions!$B$8</f>
        <v>379.54935</v>
      </c>
      <c r="F321" s="14" t="n">
        <f aca="false">Data_Clean!K321*Assumptions!$B$9</f>
        <v>1027.4</v>
      </c>
      <c r="G321" s="14" t="n">
        <f aca="false">Data_Clean!L321*Assumptions!$B$10</f>
        <v>0</v>
      </c>
      <c r="H321" s="14" t="n">
        <f aca="false">IF(OR(Data_Clean!M321="",Data_Clean!N321=""),0,Data_Clean!M321*Data_Clean!N321/100)*Assumptions!$B$13*Assumptions!$B$11</f>
        <v>0</v>
      </c>
      <c r="I321" s="14" t="n">
        <f aca="false">Data_Clean!O321*4*Assumptions!$B$12</f>
        <v>0</v>
      </c>
      <c r="J321" s="14" t="n">
        <f aca="false">SUM(B321:I321)</f>
        <v>1727.0456</v>
      </c>
      <c r="K321" s="16" t="n">
        <f aca="false">IF(Data_Clean!P321="","",Assumptions!$B$15*0.5^(Data_Clean!P321/Assumptions!$B$20))</f>
        <v>0.122729780018042</v>
      </c>
      <c r="L321" s="16" t="n">
        <f aca="false">Assumptions!$B$16*MIN(1,LN(1+Data_Clean!Q321)/LN(1+Assumptions!$B$21))</f>
        <v>0</v>
      </c>
      <c r="M321" s="16" t="n">
        <f aca="false">Assumptions!$B$17*(0.6*MIN(1,Data_Clean!R321/Assumptions!$B$22)+0.4*IF(Data_Clean!S321="",0,Data_Clean!S321))</f>
        <v>0</v>
      </c>
      <c r="N321" s="16" t="n">
        <f aca="false">Assumptions!$B$18*MIN(1,(Data_Clean!F321-1)/Assumptions!$B$23)</f>
        <v>10</v>
      </c>
      <c r="O321" s="16" t="n">
        <f aca="false">Assumptions!$B$19*(0.4*IF(Data_Clean!E321="",0,MIN(1,Data_Clean!E321/12/Assumptions!$B$24))+0.35*IF(Data_Clean!D321="Y",1,0)+0.25*(1-MIN(Data_Clean!T321,3)/3))/IF(Data_Clean!E321="",0.6,1)</f>
        <v>9.35</v>
      </c>
      <c r="P321" s="16" t="n">
        <f aca="false">SUM(K321:O321)/(Assumptions!$D$5-IF(K321="",Assumptions!$B$15,0))*100</f>
        <v>19.472729780018</v>
      </c>
      <c r="Q321" s="7" t="str">
        <f aca="false">IF(J321&gt;=Assumptions!$B$26,"High",IF(J321&gt;=Assumptions!$B$27,"Mid","Low"))</f>
        <v>High</v>
      </c>
      <c r="R321" s="7" t="str">
        <f aca="false">IF(P321&gt;=Assumptions!$B$28,"High",IF(P321&gt;=Assumptions!$B$29,"Mid","Low"))</f>
        <v>Low</v>
      </c>
      <c r="S321" s="7" t="str">
        <f aca="false">INDEX(Assumptions!$B$33:$B$41,MATCH(Q321&amp;"|"&amp;R321,Assumptions!$A$33:$A$41,0))</f>
        <v>Affluent Drifters</v>
      </c>
      <c r="T321" s="7" t="n">
        <f aca="false">IF(ISNUMBER(Data_Clean!V321),J321*Data_Clean!V321,0)</f>
        <v>411.72767104</v>
      </c>
    </row>
    <row r="322" customFormat="false" ht="15" hidden="false" customHeight="false" outlineLevel="0" collapsed="false">
      <c r="A322" s="15" t="str">
        <f aca="false">Data_Clean!A322</f>
        <v>CX100318</v>
      </c>
      <c r="B322" s="14" t="n">
        <f aca="false">Data_Clean!G322*Assumptions!$B$5</f>
        <v>104.94825</v>
      </c>
      <c r="C322" s="14" t="n">
        <f aca="false">IF(Data_Clean!H322="",0,Data_Clean!H322)*Assumptions!$B$6</f>
        <v>253.38288</v>
      </c>
      <c r="D322" s="14" t="n">
        <f aca="false">Data_Clean!I322*Assumptions!$B$7</f>
        <v>0</v>
      </c>
      <c r="E322" s="14" t="n">
        <f aca="false">Data_Clean!J322*Assumptions!$B$8</f>
        <v>0</v>
      </c>
      <c r="F322" s="14" t="n">
        <f aca="false">Data_Clean!K322*Assumptions!$B$9</f>
        <v>1811.7</v>
      </c>
      <c r="G322" s="14" t="n">
        <f aca="false">Data_Clean!L322*Assumptions!$B$10</f>
        <v>0</v>
      </c>
      <c r="H322" s="14" t="n">
        <f aca="false">IF(OR(Data_Clean!M322="",Data_Clean!N322=""),0,Data_Clean!M322*Data_Clean!N322/100)*Assumptions!$B$13*Assumptions!$B$11</f>
        <v>209.934</v>
      </c>
      <c r="I322" s="14" t="n">
        <f aca="false">Data_Clean!O322*4*Assumptions!$B$12</f>
        <v>37.63248</v>
      </c>
      <c r="J322" s="14" t="n">
        <f aca="false">SUM(B322:I322)</f>
        <v>2417.59761</v>
      </c>
      <c r="K322" s="16" t="n">
        <f aca="false">IF(Data_Clean!P322="","",Assumptions!$B$15*0.5^(Data_Clean!P322/Assumptions!$B$20))</f>
        <v>28.6452481173125</v>
      </c>
      <c r="L322" s="16" t="n">
        <f aca="false">Assumptions!$B$16*MIN(1,LN(1+Data_Clean!Q322)/LN(1+Assumptions!$B$21))</f>
        <v>12.4931739410702</v>
      </c>
      <c r="M322" s="16" t="n">
        <f aca="false">Assumptions!$B$17*(0.6*MIN(1,Data_Clean!R322/Assumptions!$B$22)+0.4*IF(Data_Clean!S322="",0,Data_Clean!S322))</f>
        <v>6.36</v>
      </c>
      <c r="N322" s="16" t="n">
        <f aca="false">Assumptions!$B$18*MIN(1,(Data_Clean!F322-1)/Assumptions!$B$23)</f>
        <v>15</v>
      </c>
      <c r="O322" s="16" t="n">
        <f aca="false">Assumptions!$B$19*(0.4*IF(Data_Clean!E322="",0,MIN(1,Data_Clean!E322/12/Assumptions!$B$24))+0.35*IF(Data_Clean!D322="Y",1,0)+0.25*(1-MIN(Data_Clean!T322,3)/3))/IF(Data_Clean!E322="",0.6,1)</f>
        <v>4.55</v>
      </c>
      <c r="P322" s="16" t="n">
        <f aca="false">SUM(K322:O322)/(Assumptions!$D$5-IF(K322="",Assumptions!$B$15,0))*100</f>
        <v>67.0484220583826</v>
      </c>
      <c r="Q322" s="7" t="str">
        <f aca="false">IF(J322&gt;=Assumptions!$B$26,"High",IF(J322&gt;=Assumptions!$B$27,"Mid","Low"))</f>
        <v>High</v>
      </c>
      <c r="R322" s="7" t="str">
        <f aca="false">IF(P322&gt;=Assumptions!$B$28,"High",IF(P322&gt;=Assumptions!$B$29,"Mid","Low"))</f>
        <v>Mid</v>
      </c>
      <c r="S322" s="7" t="str">
        <f aca="false">INDEX(Assumptions!$B$33:$B$41,MATCH(Q322&amp;"|"&amp;R322,Assumptions!$A$33:$A$41,0))</f>
        <v>Established Core</v>
      </c>
      <c r="T322" s="7" t="n">
        <f aca="false">IF(ISNUMBER(Data_Clean!V322),J322*Data_Clean!V322,0)</f>
        <v>320.573443086</v>
      </c>
    </row>
    <row r="323" customFormat="false" ht="15" hidden="false" customHeight="false" outlineLevel="0" collapsed="false">
      <c r="A323" s="15" t="str">
        <f aca="false">Data_Clean!A323</f>
        <v>CX100319</v>
      </c>
      <c r="B323" s="14" t="n">
        <f aca="false">Data_Clean!G323*Assumptions!$B$5</f>
        <v>92.66975</v>
      </c>
      <c r="C323" s="14" t="n">
        <f aca="false">IF(Data_Clean!H323="",0,Data_Clean!H323)*Assumptions!$B$6</f>
        <v>0</v>
      </c>
      <c r="D323" s="14" t="n">
        <f aca="false">Data_Clean!I323*Assumptions!$B$7</f>
        <v>0</v>
      </c>
      <c r="E323" s="14" t="n">
        <f aca="false">Data_Clean!J323*Assumptions!$B$8</f>
        <v>0</v>
      </c>
      <c r="F323" s="14" t="n">
        <f aca="false">Data_Clean!K323*Assumptions!$B$9</f>
        <v>0</v>
      </c>
      <c r="G323" s="14" t="n">
        <f aca="false">Data_Clean!L323*Assumptions!$B$10</f>
        <v>0</v>
      </c>
      <c r="H323" s="14" t="n">
        <f aca="false">IF(OR(Data_Clean!M323="",Data_Clean!N323=""),0,Data_Clean!M323*Data_Clean!N323/100)*Assumptions!$B$13*Assumptions!$B$11</f>
        <v>33.15</v>
      </c>
      <c r="I323" s="14" t="n">
        <f aca="false">Data_Clean!O323*4*Assumptions!$B$12</f>
        <v>18.2208</v>
      </c>
      <c r="J323" s="14" t="n">
        <f aca="false">SUM(B323:I323)</f>
        <v>144.04055</v>
      </c>
      <c r="K323" s="16" t="n">
        <f aca="false">IF(Data_Clean!P323="","",Assumptions!$B$15*0.5^(Data_Clean!P323/Assumptions!$B$20))</f>
        <v>23.267171427506</v>
      </c>
      <c r="L323" s="16" t="n">
        <f aca="false">Assumptions!$B$16*MIN(1,LN(1+Data_Clean!Q323)/LN(1+Assumptions!$B$21))</f>
        <v>14.320838960067</v>
      </c>
      <c r="M323" s="16" t="n">
        <f aca="false">Assumptions!$B$17*(0.6*MIN(1,Data_Clean!R323/Assumptions!$B$22)+0.4*IF(Data_Clean!S323="",0,Data_Clean!S323))</f>
        <v>1.944</v>
      </c>
      <c r="N323" s="16" t="n">
        <f aca="false">Assumptions!$B$18*MIN(1,(Data_Clean!F323-1)/Assumptions!$B$23)</f>
        <v>5</v>
      </c>
      <c r="O323" s="16" t="n">
        <f aca="false">Assumptions!$B$19*(0.4*IF(Data_Clean!E323="",0,MIN(1,Data_Clean!E323/12/Assumptions!$B$24))+0.35*IF(Data_Clean!D323="Y",1,0)+0.25*(1-MIN(Data_Clean!T323,3)/3))/IF(Data_Clean!E323="",0.6,1)</f>
        <v>8.5</v>
      </c>
      <c r="P323" s="16" t="n">
        <f aca="false">SUM(K323:O323)/(Assumptions!$D$5-IF(K323="",Assumptions!$B$15,0))*100</f>
        <v>53.032010387573</v>
      </c>
      <c r="Q323" s="7" t="str">
        <f aca="false">IF(J323&gt;=Assumptions!$B$26,"High",IF(J323&gt;=Assumptions!$B$27,"Mid","Low"))</f>
        <v>Low</v>
      </c>
      <c r="R323" s="7" t="str">
        <f aca="false">IF(P323&gt;=Assumptions!$B$28,"High",IF(P323&gt;=Assumptions!$B$29,"Mid","Low"))</f>
        <v>Mid</v>
      </c>
      <c r="S323" s="7" t="str">
        <f aca="false">INDEX(Assumptions!$B$33:$B$41,MATCH(Q323&amp;"|"&amp;R323,Assumptions!$A$33:$A$41,0))</f>
        <v>Light Touch</v>
      </c>
      <c r="T323" s="7" t="n">
        <f aca="false">IF(ISNUMBER(Data_Clean!V323),J323*Data_Clean!V323,0)</f>
        <v>18.826099885</v>
      </c>
    </row>
    <row r="324" customFormat="false" ht="15" hidden="false" customHeight="false" outlineLevel="0" collapsed="false">
      <c r="A324" s="15" t="str">
        <f aca="false">Data_Clean!A324</f>
        <v>CX100320</v>
      </c>
      <c r="B324" s="14" t="n">
        <f aca="false">Data_Clean!G324*Assumptions!$B$5</f>
        <v>458.78725</v>
      </c>
      <c r="C324" s="14" t="n">
        <f aca="false">IF(Data_Clean!H324="",0,Data_Clean!H324)*Assumptions!$B$6</f>
        <v>851.77452</v>
      </c>
      <c r="D324" s="14" t="n">
        <f aca="false">Data_Clean!I324*Assumptions!$B$7</f>
        <v>0</v>
      </c>
      <c r="E324" s="14" t="n">
        <f aca="false">Data_Clean!J324*Assumptions!$B$8</f>
        <v>0</v>
      </c>
      <c r="F324" s="14" t="n">
        <f aca="false">Data_Clean!K324*Assumptions!$B$9</f>
        <v>1883.2</v>
      </c>
      <c r="G324" s="14" t="n">
        <f aca="false">Data_Clean!L324*Assumptions!$B$10</f>
        <v>0</v>
      </c>
      <c r="H324" s="14" t="n">
        <f aca="false">IF(OR(Data_Clean!M324="",Data_Clean!N324=""),0,Data_Clean!M324*Data_Clean!N324/100)*Assumptions!$B$13*Assumptions!$B$11</f>
        <v>607.23</v>
      </c>
      <c r="I324" s="14" t="n">
        <f aca="false">Data_Clean!O324*4*Assumptions!$B$12</f>
        <v>25.61376</v>
      </c>
      <c r="J324" s="14" t="n">
        <f aca="false">SUM(B324:I324)</f>
        <v>3826.60553</v>
      </c>
      <c r="K324" s="16" t="n">
        <f aca="false">IF(Data_Clean!P324="","",Assumptions!$B$15*0.5^(Data_Clean!P324/Assumptions!$B$20))</f>
        <v>27.9909897461042</v>
      </c>
      <c r="L324" s="16" t="n">
        <f aca="false">Assumptions!$B$16*MIN(1,LN(1+Data_Clean!Q324)/LN(1+Assumptions!$B$21))</f>
        <v>15.1699125520244</v>
      </c>
      <c r="M324" s="16" t="n">
        <f aca="false">Assumptions!$B$17*(0.6*MIN(1,Data_Clean!R324/Assumptions!$B$22)+0.4*IF(Data_Clean!S324="",0,Data_Clean!S324))</f>
        <v>9.762</v>
      </c>
      <c r="N324" s="16" t="n">
        <f aca="false">Assumptions!$B$18*MIN(1,(Data_Clean!F324-1)/Assumptions!$B$23)</f>
        <v>15</v>
      </c>
      <c r="O324" s="16" t="n">
        <f aca="false">Assumptions!$B$19*(0.4*IF(Data_Clean!E324="",0,MIN(1,Data_Clean!E324/12/Assumptions!$B$24))+0.35*IF(Data_Clean!D324="Y",1,0)+0.25*(1-MIN(Data_Clean!T324,3)/3))/IF(Data_Clean!E324="",0.6,1)</f>
        <v>15</v>
      </c>
      <c r="P324" s="16" t="n">
        <f aca="false">SUM(K324:O324)/(Assumptions!$D$5-IF(K324="",Assumptions!$B$15,0))*100</f>
        <v>82.9229022981286</v>
      </c>
      <c r="Q324" s="7" t="str">
        <f aca="false">IF(J324&gt;=Assumptions!$B$26,"High",IF(J324&gt;=Assumptions!$B$27,"Mid","Low"))</f>
        <v>High</v>
      </c>
      <c r="R324" s="7" t="str">
        <f aca="false">IF(P324&gt;=Assumptions!$B$28,"High",IF(P324&gt;=Assumptions!$B$29,"Mid","Low"))</f>
        <v>High</v>
      </c>
      <c r="S324" s="7" t="str">
        <f aca="false">INDEX(Assumptions!$B$33:$B$41,MATCH(Q324&amp;"|"&amp;R324,Assumptions!$A$33:$A$41,0))</f>
        <v>Premier Advocates</v>
      </c>
      <c r="T324" s="7" t="n">
        <f aca="false">IF(ISNUMBER(Data_Clean!V324),J324*Data_Clean!V324,0)</f>
        <v>47.449908572</v>
      </c>
    </row>
    <row r="325" customFormat="false" ht="15" hidden="false" customHeight="false" outlineLevel="0" collapsed="false">
      <c r="A325" s="15" t="str">
        <f aca="false">Data_Clean!A325</f>
        <v>CX100321</v>
      </c>
      <c r="B325" s="14" t="n">
        <f aca="false">Data_Clean!G325*Assumptions!$B$5</f>
        <v>502.19875</v>
      </c>
      <c r="C325" s="14" t="n">
        <f aca="false">IF(Data_Clean!H325="",0,Data_Clean!H325)*Assumptions!$B$6</f>
        <v>1556.6034</v>
      </c>
      <c r="D325" s="14" t="n">
        <f aca="false">Data_Clean!I325*Assumptions!$B$7</f>
        <v>2980</v>
      </c>
      <c r="E325" s="14" t="n">
        <f aca="false">Data_Clean!J325*Assumptions!$B$8</f>
        <v>6998.48835</v>
      </c>
      <c r="F325" s="14" t="n">
        <f aca="false">Data_Clean!K325*Assumptions!$B$9</f>
        <v>3867.6</v>
      </c>
      <c r="G325" s="14" t="n">
        <f aca="false">Data_Clean!L325*Assumptions!$B$10</f>
        <v>0</v>
      </c>
      <c r="H325" s="14" t="n">
        <f aca="false">IF(OR(Data_Clean!M325="",Data_Clean!N325=""),0,Data_Clean!M325*Data_Clean!N325/100)*Assumptions!$B$13*Assumptions!$B$11</f>
        <v>1231.2</v>
      </c>
      <c r="I325" s="14" t="n">
        <f aca="false">Data_Clean!O325*4*Assumptions!$B$12</f>
        <v>112.09248</v>
      </c>
      <c r="J325" s="14" t="n">
        <f aca="false">SUM(B325:I325)</f>
        <v>17248.18298</v>
      </c>
      <c r="K325" s="16" t="n">
        <f aca="false">IF(Data_Clean!P325="","",Assumptions!$B$15*0.5^(Data_Clean!P325/Assumptions!$B$20))</f>
        <v>21.2132034355964</v>
      </c>
      <c r="L325" s="16" t="n">
        <f aca="false">Assumptions!$B$16*MIN(1,LN(1+Data_Clean!Q325)/LN(1+Assumptions!$B$21))</f>
        <v>15.0586973234667</v>
      </c>
      <c r="M325" s="16" t="n">
        <f aca="false">Assumptions!$B$17*(0.6*MIN(1,Data_Clean!R325/Assumptions!$B$22)+0.4*IF(Data_Clean!S325="",0,Data_Clean!S325))</f>
        <v>8.538</v>
      </c>
      <c r="N325" s="16" t="n">
        <f aca="false">Assumptions!$B$18*MIN(1,(Data_Clean!F325-1)/Assumptions!$B$23)</f>
        <v>20</v>
      </c>
      <c r="O325" s="16" t="n">
        <f aca="false">Assumptions!$B$19*(0.4*IF(Data_Clean!E325="",0,MIN(1,Data_Clean!E325/12/Assumptions!$B$24))+0.35*IF(Data_Clean!D325="Y",1,0)+0.25*(1-MIN(Data_Clean!T325,3)/3))/IF(Data_Clean!E325="",0.6,1)</f>
        <v>11.5</v>
      </c>
      <c r="P325" s="16" t="n">
        <f aca="false">SUM(K325:O325)/(Assumptions!$D$5-IF(K325="",Assumptions!$B$15,0))*100</f>
        <v>76.3099007590631</v>
      </c>
      <c r="Q325" s="7" t="str">
        <f aca="false">IF(J325&gt;=Assumptions!$B$26,"High",IF(J325&gt;=Assumptions!$B$27,"Mid","Low"))</f>
        <v>High</v>
      </c>
      <c r="R325" s="7" t="str">
        <f aca="false">IF(P325&gt;=Assumptions!$B$28,"High",IF(P325&gt;=Assumptions!$B$29,"Mid","Low"))</f>
        <v>High</v>
      </c>
      <c r="S325" s="7" t="str">
        <f aca="false">INDEX(Assumptions!$B$33:$B$41,MATCH(Q325&amp;"|"&amp;R325,Assumptions!$A$33:$A$41,0))</f>
        <v>Premier Advocates</v>
      </c>
      <c r="T325" s="7" t="n">
        <f aca="false">IF(ISNUMBER(Data_Clean!V325),J325*Data_Clean!V325,0)</f>
        <v>422.58048301</v>
      </c>
    </row>
    <row r="326" customFormat="false" ht="15" hidden="false" customHeight="false" outlineLevel="0" collapsed="false">
      <c r="A326" s="15" t="str">
        <f aca="false">Data_Clean!A326</f>
        <v>CX100322</v>
      </c>
      <c r="B326" s="14" t="n">
        <f aca="false">Data_Clean!G326*Assumptions!$B$5</f>
        <v>119.12475</v>
      </c>
      <c r="C326" s="14" t="n">
        <f aca="false">IF(Data_Clean!H326="",0,Data_Clean!H326)*Assumptions!$B$6</f>
        <v>2508.219</v>
      </c>
      <c r="D326" s="14" t="n">
        <f aca="false">Data_Clean!I326*Assumptions!$B$7</f>
        <v>10533.6</v>
      </c>
      <c r="E326" s="14" t="n">
        <f aca="false">Data_Clean!J326*Assumptions!$B$8</f>
        <v>0</v>
      </c>
      <c r="F326" s="14" t="n">
        <f aca="false">Data_Clean!K326*Assumptions!$B$9</f>
        <v>6479</v>
      </c>
      <c r="G326" s="14" t="n">
        <f aca="false">Data_Clean!L326*Assumptions!$B$10</f>
        <v>704.7</v>
      </c>
      <c r="H326" s="14" t="n">
        <f aca="false">IF(OR(Data_Clean!M326="",Data_Clean!N326=""),0,Data_Clean!M326*Data_Clean!N326/100)*Assumptions!$B$13*Assumptions!$B$11</f>
        <v>1041.408</v>
      </c>
      <c r="I326" s="14" t="n">
        <f aca="false">Data_Clean!O326*4*Assumptions!$B$12</f>
        <v>74.004</v>
      </c>
      <c r="J326" s="14" t="n">
        <f aca="false">SUM(B326:I326)</f>
        <v>21460.05575</v>
      </c>
      <c r="K326" s="16" t="n">
        <f aca="false">IF(Data_Clean!P326="","",Assumptions!$B$15*0.5^(Data_Clean!P326/Assumptions!$B$20))</f>
        <v>26.7269615442102</v>
      </c>
      <c r="L326" s="16" t="n">
        <f aca="false">Assumptions!$B$16*MIN(1,LN(1+Data_Clean!Q326)/LN(1+Assumptions!$B$21))</f>
        <v>13.8963721559302</v>
      </c>
      <c r="M326" s="16" t="n">
        <f aca="false">Assumptions!$B$17*(0.6*MIN(1,Data_Clean!R326/Assumptions!$B$22)+0.4*IF(Data_Clean!S326="",0,Data_Clean!S326))</f>
        <v>2.712</v>
      </c>
      <c r="N326" s="16" t="n">
        <f aca="false">Assumptions!$B$18*MIN(1,(Data_Clean!F326-1)/Assumptions!$B$23)</f>
        <v>20</v>
      </c>
      <c r="O326" s="16" t="n">
        <f aca="false">Assumptions!$B$19*(0.4*IF(Data_Clean!E326="",0,MIN(1,Data_Clean!E326/12/Assumptions!$B$24))+0.35*IF(Data_Clean!D326="Y",1,0)+0.25*(1-MIN(Data_Clean!T326,3)/3))/IF(Data_Clean!E326="",0.6,1)</f>
        <v>9.75</v>
      </c>
      <c r="P326" s="16" t="n">
        <f aca="false">SUM(K326:O326)/(Assumptions!$D$5-IF(K326="",Assumptions!$B$15,0))*100</f>
        <v>73.0853337001404</v>
      </c>
      <c r="Q326" s="7" t="str">
        <f aca="false">IF(J326&gt;=Assumptions!$B$26,"High",IF(J326&gt;=Assumptions!$B$27,"Mid","Low"))</f>
        <v>High</v>
      </c>
      <c r="R326" s="7" t="str">
        <f aca="false">IF(P326&gt;=Assumptions!$B$28,"High",IF(P326&gt;=Assumptions!$B$29,"Mid","Low"))</f>
        <v>High</v>
      </c>
      <c r="S326" s="7" t="str">
        <f aca="false">INDEX(Assumptions!$B$33:$B$41,MATCH(Q326&amp;"|"&amp;R326,Assumptions!$A$33:$A$41,0))</f>
        <v>Premier Advocates</v>
      </c>
      <c r="T326" s="7" t="n">
        <f aca="false">IF(ISNUMBER(Data_Clean!V326),J326*Data_Clean!V326,0)</f>
        <v>942.096447425</v>
      </c>
    </row>
    <row r="327" customFormat="false" ht="15" hidden="false" customHeight="false" outlineLevel="0" collapsed="false">
      <c r="A327" s="15" t="str">
        <f aca="false">Data_Clean!A327</f>
        <v>CX100323</v>
      </c>
      <c r="B327" s="14" t="n">
        <f aca="false">Data_Clean!G327*Assumptions!$B$5</f>
        <v>30.56775</v>
      </c>
      <c r="C327" s="14" t="n">
        <f aca="false">IF(Data_Clean!H327="",0,Data_Clean!H327)*Assumptions!$B$6</f>
        <v>0</v>
      </c>
      <c r="D327" s="14" t="n">
        <f aca="false">Data_Clean!I327*Assumptions!$B$7</f>
        <v>0</v>
      </c>
      <c r="E327" s="14" t="n">
        <f aca="false">Data_Clean!J327*Assumptions!$B$8</f>
        <v>0</v>
      </c>
      <c r="F327" s="14" t="n">
        <f aca="false">Data_Clean!K327*Assumptions!$B$9</f>
        <v>0</v>
      </c>
      <c r="G327" s="14" t="n">
        <f aca="false">Data_Clean!L327*Assumptions!$B$10</f>
        <v>0</v>
      </c>
      <c r="H327" s="14" t="n">
        <f aca="false">IF(OR(Data_Clean!M327="",Data_Clean!N327=""),0,Data_Clean!M327*Data_Clean!N327/100)*Assumptions!$B$13*Assumptions!$B$11</f>
        <v>0</v>
      </c>
      <c r="I327" s="14" t="n">
        <f aca="false">Data_Clean!O327*4*Assumptions!$B$12</f>
        <v>0</v>
      </c>
      <c r="J327" s="14" t="n">
        <f aca="false">SUM(B327:I327)</f>
        <v>30.56775</v>
      </c>
      <c r="K327" s="16" t="n">
        <f aca="false">IF(Data_Clean!P327="","",Assumptions!$B$15*0.5^(Data_Clean!P327/Assumptions!$B$20))</f>
        <v>8.81660929712707</v>
      </c>
      <c r="L327" s="16" t="n">
        <f aca="false">Assumptions!$B$16*MIN(1,LN(1+Data_Clean!Q327)/LN(1+Assumptions!$B$21))</f>
        <v>10</v>
      </c>
      <c r="M327" s="16" t="n">
        <f aca="false">Assumptions!$B$17*(0.6*MIN(1,Data_Clean!R327/Assumptions!$B$22)+0.4*IF(Data_Clean!S327="",0,Data_Clean!S327))</f>
        <v>3.348</v>
      </c>
      <c r="N327" s="16" t="n">
        <f aca="false">Assumptions!$B$18*MIN(1,(Data_Clean!F327-1)/Assumptions!$B$23)</f>
        <v>0</v>
      </c>
      <c r="O327" s="16" t="n">
        <f aca="false">Assumptions!$B$19*(0.4*IF(Data_Clean!E327="",0,MIN(1,Data_Clean!E327/12/Assumptions!$B$24))+0.35*IF(Data_Clean!D327="Y",1,0)+0.25*(1-MIN(Data_Clean!T327,3)/3))/IF(Data_Clean!E327="",0.6,1)</f>
        <v>7.8</v>
      </c>
      <c r="P327" s="16" t="n">
        <f aca="false">SUM(K327:O327)/(Assumptions!$D$5-IF(K327="",Assumptions!$B$15,0))*100</f>
        <v>29.9646092971271</v>
      </c>
      <c r="Q327" s="7" t="str">
        <f aca="false">IF(J327&gt;=Assumptions!$B$26,"High",IF(J327&gt;=Assumptions!$B$27,"Mid","Low"))</f>
        <v>Low</v>
      </c>
      <c r="R327" s="7" t="str">
        <f aca="false">IF(P327&gt;=Assumptions!$B$28,"High",IF(P327&gt;=Assumptions!$B$29,"Mid","Low"))</f>
        <v>Low</v>
      </c>
      <c r="S327" s="7" t="str">
        <f aca="false">INDEX(Assumptions!$B$33:$B$41,MATCH(Q327&amp;"|"&amp;R327,Assumptions!$A$33:$A$41,0))</f>
        <v>Dormant &amp; Low Value</v>
      </c>
      <c r="T327" s="7" t="n">
        <f aca="false">IF(ISNUMBER(Data_Clean!V327),J327*Data_Clean!V327,0)</f>
        <v>4.54236765</v>
      </c>
    </row>
    <row r="328" customFormat="false" ht="15" hidden="false" customHeight="false" outlineLevel="0" collapsed="false">
      <c r="A328" s="15" t="str">
        <f aca="false">Data_Clean!A328</f>
        <v>CX100324</v>
      </c>
      <c r="B328" s="14" t="n">
        <f aca="false">Data_Clean!G328*Assumptions!$B$5</f>
        <v>56.3635</v>
      </c>
      <c r="C328" s="14" t="n">
        <f aca="false">IF(Data_Clean!H328="",0,Data_Clean!H328)*Assumptions!$B$6</f>
        <v>534.1002</v>
      </c>
      <c r="D328" s="14" t="n">
        <f aca="false">Data_Clean!I328*Assumptions!$B$7</f>
        <v>294.4</v>
      </c>
      <c r="E328" s="14" t="n">
        <f aca="false">Data_Clean!J328*Assumptions!$B$8</f>
        <v>0</v>
      </c>
      <c r="F328" s="14" t="n">
        <f aca="false">Data_Clean!K328*Assumptions!$B$9</f>
        <v>2450.8</v>
      </c>
      <c r="G328" s="14" t="n">
        <f aca="false">Data_Clean!L328*Assumptions!$B$10</f>
        <v>727.2</v>
      </c>
      <c r="H328" s="14" t="n">
        <f aca="false">IF(OR(Data_Clean!M328="",Data_Clean!N328=""),0,Data_Clean!M328*Data_Clean!N328/100)*Assumptions!$B$13*Assumptions!$B$11</f>
        <v>240</v>
      </c>
      <c r="I328" s="14" t="n">
        <f aca="false">Data_Clean!O328*4*Assumptions!$B$12</f>
        <v>106.33872</v>
      </c>
      <c r="J328" s="14" t="n">
        <f aca="false">SUM(B328:I328)</f>
        <v>4409.20242</v>
      </c>
      <c r="K328" s="16" t="n">
        <f aca="false">IF(Data_Clean!P328="","",Assumptions!$B$15*0.5^(Data_Clean!P328/Assumptions!$B$20))</f>
        <v>19.3405546265937</v>
      </c>
      <c r="L328" s="16" t="n">
        <f aca="false">Assumptions!$B$16*MIN(1,LN(1+Data_Clean!Q328)/LN(1+Assumptions!$B$21))</f>
        <v>15.9666747748371</v>
      </c>
      <c r="M328" s="16" t="n">
        <f aca="false">Assumptions!$B$17*(0.6*MIN(1,Data_Clean!R328/Assumptions!$B$22)+0.4*IF(Data_Clean!S328="",0,Data_Clean!S328))</f>
        <v>5.466</v>
      </c>
      <c r="N328" s="16" t="n">
        <f aca="false">Assumptions!$B$18*MIN(1,(Data_Clean!F328-1)/Assumptions!$B$23)</f>
        <v>20</v>
      </c>
      <c r="O328" s="16" t="n">
        <f aca="false">Assumptions!$B$19*(0.4*IF(Data_Clean!E328="",0,MIN(1,Data_Clean!E328/12/Assumptions!$B$24))+0.35*IF(Data_Clean!D328="Y",1,0)+0.25*(1-MIN(Data_Clean!T328,3)/3))/IF(Data_Clean!E328="",0.6,1)</f>
        <v>9.45</v>
      </c>
      <c r="P328" s="16" t="n">
        <f aca="false">SUM(K328:O328)/(Assumptions!$D$5-IF(K328="",Assumptions!$B$15,0))*100</f>
        <v>70.2232294014308</v>
      </c>
      <c r="Q328" s="7" t="str">
        <f aca="false">IF(J328&gt;=Assumptions!$B$26,"High",IF(J328&gt;=Assumptions!$B$27,"Mid","Low"))</f>
        <v>High</v>
      </c>
      <c r="R328" s="7" t="str">
        <f aca="false">IF(P328&gt;=Assumptions!$B$28,"High",IF(P328&gt;=Assumptions!$B$29,"Mid","Low"))</f>
        <v>High</v>
      </c>
      <c r="S328" s="7" t="str">
        <f aca="false">INDEX(Assumptions!$B$33:$B$41,MATCH(Q328&amp;"|"&amp;R328,Assumptions!$A$33:$A$41,0))</f>
        <v>Premier Advocates</v>
      </c>
      <c r="T328" s="7" t="n">
        <f aca="false">IF(ISNUMBER(Data_Clean!V328),J328*Data_Clean!V328,0)</f>
        <v>236.774169954</v>
      </c>
    </row>
    <row r="329" customFormat="false" ht="15" hidden="false" customHeight="false" outlineLevel="0" collapsed="false">
      <c r="A329" s="15" t="str">
        <f aca="false">Data_Clean!A329</f>
        <v>CX100325</v>
      </c>
      <c r="B329" s="14" t="n">
        <f aca="false">Data_Clean!G329*Assumptions!$B$5</f>
        <v>98.96675</v>
      </c>
      <c r="C329" s="14" t="n">
        <f aca="false">IF(Data_Clean!H329="",0,Data_Clean!H329)*Assumptions!$B$6</f>
        <v>4540.1496</v>
      </c>
      <c r="D329" s="14" t="n">
        <f aca="false">Data_Clean!I329*Assumptions!$B$7</f>
        <v>0</v>
      </c>
      <c r="E329" s="14" t="n">
        <f aca="false">Data_Clean!J329*Assumptions!$B$8</f>
        <v>0</v>
      </c>
      <c r="F329" s="14" t="n">
        <f aca="false">Data_Clean!K329*Assumptions!$B$9</f>
        <v>2198.9</v>
      </c>
      <c r="G329" s="14" t="n">
        <f aca="false">Data_Clean!L329*Assumptions!$B$10</f>
        <v>0</v>
      </c>
      <c r="H329" s="14" t="n">
        <f aca="false">IF(OR(Data_Clean!M329="",Data_Clean!N329=""),0,Data_Clean!M329*Data_Clean!N329/100)*Assumptions!$B$13*Assumptions!$B$11</f>
        <v>0</v>
      </c>
      <c r="I329" s="14" t="n">
        <f aca="false">Data_Clean!O329*4*Assumptions!$B$12</f>
        <v>0</v>
      </c>
      <c r="J329" s="14" t="n">
        <f aca="false">SUM(B329:I329)</f>
        <v>6838.01635</v>
      </c>
      <c r="K329" s="16" t="n">
        <f aca="false">IF(Data_Clean!P329="","",Assumptions!$B$15*0.5^(Data_Clean!P329/Assumptions!$B$20))</f>
        <v>7.67530418997581</v>
      </c>
      <c r="L329" s="16" t="n">
        <f aca="false">Assumptions!$B$16*MIN(1,LN(1+Data_Clean!Q329)/LN(1+Assumptions!$B$21))</f>
        <v>9.16313819982653</v>
      </c>
      <c r="M329" s="16" t="n">
        <f aca="false">Assumptions!$B$17*(0.6*MIN(1,Data_Clean!R329/Assumptions!$B$22)+0.4*IF(Data_Clean!S329="",0,Data_Clean!S329))</f>
        <v>3.948</v>
      </c>
      <c r="N329" s="16" t="n">
        <f aca="false">Assumptions!$B$18*MIN(1,(Data_Clean!F329-1)/Assumptions!$B$23)</f>
        <v>10</v>
      </c>
      <c r="O329" s="16" t="n">
        <f aca="false">Assumptions!$B$19*(0.4*IF(Data_Clean!E329="",0,MIN(1,Data_Clean!E329/12/Assumptions!$B$24))+0.35*IF(Data_Clean!D329="Y",1,0)+0.25*(1-MIN(Data_Clean!T329,3)/3))/IF(Data_Clean!E329="",0.6,1)</f>
        <v>12.5</v>
      </c>
      <c r="P329" s="16" t="n">
        <f aca="false">SUM(K329:O329)/(Assumptions!$D$5-IF(K329="",Assumptions!$B$15,0))*100</f>
        <v>43.2864423898023</v>
      </c>
      <c r="Q329" s="7" t="str">
        <f aca="false">IF(J329&gt;=Assumptions!$B$26,"High",IF(J329&gt;=Assumptions!$B$27,"Mid","Low"))</f>
        <v>High</v>
      </c>
      <c r="R329" s="7" t="str">
        <f aca="false">IF(P329&gt;=Assumptions!$B$28,"High",IF(P329&gt;=Assumptions!$B$29,"Mid","Low"))</f>
        <v>Low</v>
      </c>
      <c r="S329" s="7" t="str">
        <f aca="false">INDEX(Assumptions!$B$33:$B$41,MATCH(Q329&amp;"|"&amp;R329,Assumptions!$A$33:$A$41,0))</f>
        <v>Affluent Drifters</v>
      </c>
      <c r="T329" s="7" t="n">
        <f aca="false">IF(ISNUMBER(Data_Clean!V329),J329*Data_Clean!V329,0)</f>
        <v>723.46212983</v>
      </c>
    </row>
    <row r="330" customFormat="false" ht="15" hidden="false" customHeight="false" outlineLevel="0" collapsed="false">
      <c r="A330" s="15" t="str">
        <f aca="false">Data_Clean!A330</f>
        <v>CX100326</v>
      </c>
      <c r="B330" s="14" t="n">
        <f aca="false">Data_Clean!G330*Assumptions!$B$5</f>
        <v>9.2235</v>
      </c>
      <c r="C330" s="14" t="n">
        <f aca="false">IF(Data_Clean!H330="",0,Data_Clean!H330)*Assumptions!$B$6</f>
        <v>16.22664</v>
      </c>
      <c r="D330" s="14" t="n">
        <f aca="false">Data_Clean!I330*Assumptions!$B$7</f>
        <v>0</v>
      </c>
      <c r="E330" s="14" t="n">
        <f aca="false">Data_Clean!J330*Assumptions!$B$8</f>
        <v>0</v>
      </c>
      <c r="F330" s="14" t="n">
        <f aca="false">Data_Clean!K330*Assumptions!$B$9</f>
        <v>0</v>
      </c>
      <c r="G330" s="14" t="n">
        <f aca="false">Data_Clean!L330*Assumptions!$B$10</f>
        <v>0</v>
      </c>
      <c r="H330" s="14" t="n">
        <f aca="false">IF(OR(Data_Clean!M330="",Data_Clean!N330=""),0,Data_Clean!M330*Data_Clean!N330/100)*Assumptions!$B$13*Assumptions!$B$11</f>
        <v>0</v>
      </c>
      <c r="I330" s="14" t="n">
        <f aca="false">Data_Clean!O330*4*Assumptions!$B$12</f>
        <v>0</v>
      </c>
      <c r="J330" s="14" t="n">
        <f aca="false">SUM(B330:I330)</f>
        <v>25.45014</v>
      </c>
      <c r="K330" s="16" t="n">
        <f aca="false">IF(Data_Clean!P330="","",Assumptions!$B$15*0.5^(Data_Clean!P330/Assumptions!$B$20))</f>
        <v>0.00494512919739328</v>
      </c>
      <c r="L330" s="16" t="n">
        <f aca="false">Assumptions!$B$16*MIN(1,LN(1+Data_Clean!Q330)/LN(1+Assumptions!$B$21))</f>
        <v>0</v>
      </c>
      <c r="M330" s="16" t="n">
        <f aca="false">Assumptions!$B$17*(0.6*MIN(1,Data_Clean!R330/Assumptions!$B$22)+0.4*IF(Data_Clean!S330="",0,Data_Clean!S330))</f>
        <v>0</v>
      </c>
      <c r="N330" s="16" t="n">
        <f aca="false">Assumptions!$B$18*MIN(1,(Data_Clean!F330-1)/Assumptions!$B$23)</f>
        <v>5</v>
      </c>
      <c r="O330" s="16" t="n">
        <f aca="false">Assumptions!$B$19*(0.4*IF(Data_Clean!E330="",0,MIN(1,Data_Clean!E330/12/Assumptions!$B$24))+0.35*IF(Data_Clean!D330="Y",1,0)+0.25*(1-MIN(Data_Clean!T330,3)/3))/IF(Data_Clean!E330="",0.6,1)</f>
        <v>2.8</v>
      </c>
      <c r="P330" s="16" t="n">
        <f aca="false">SUM(K330:O330)/(Assumptions!$D$5-IF(K330="",Assumptions!$B$15,0))*100</f>
        <v>7.80494512919739</v>
      </c>
      <c r="Q330" s="7" t="str">
        <f aca="false">IF(J330&gt;=Assumptions!$B$26,"High",IF(J330&gt;=Assumptions!$B$27,"Mid","Low"))</f>
        <v>Low</v>
      </c>
      <c r="R330" s="7" t="str">
        <f aca="false">IF(P330&gt;=Assumptions!$B$28,"High",IF(P330&gt;=Assumptions!$B$29,"Mid","Low"))</f>
        <v>Low</v>
      </c>
      <c r="S330" s="7" t="str">
        <f aca="false">INDEX(Assumptions!$B$33:$B$41,MATCH(Q330&amp;"|"&amp;R330,Assumptions!$A$33:$A$41,0))</f>
        <v>Dormant &amp; Low Value</v>
      </c>
      <c r="T330" s="7" t="n">
        <f aca="false">IF(ISNUMBER(Data_Clean!V330),J330*Data_Clean!V330,0)</f>
        <v>11.85976524</v>
      </c>
    </row>
    <row r="331" customFormat="false" ht="15" hidden="false" customHeight="false" outlineLevel="0" collapsed="false">
      <c r="A331" s="15" t="str">
        <f aca="false">Data_Clean!A331</f>
        <v>CX100327</v>
      </c>
      <c r="B331" s="14" t="n">
        <f aca="false">Data_Clean!G331*Assumptions!$B$5</f>
        <v>190.94225</v>
      </c>
      <c r="C331" s="14" t="n">
        <f aca="false">IF(Data_Clean!H331="",0,Data_Clean!H331)*Assumptions!$B$6</f>
        <v>667.93704</v>
      </c>
      <c r="D331" s="14" t="n">
        <f aca="false">Data_Clean!I331*Assumptions!$B$7</f>
        <v>0</v>
      </c>
      <c r="E331" s="14" t="n">
        <f aca="false">Data_Clean!J331*Assumptions!$B$8</f>
        <v>0</v>
      </c>
      <c r="F331" s="14" t="n">
        <f aca="false">Data_Clean!K331*Assumptions!$B$9</f>
        <v>2065.8</v>
      </c>
      <c r="G331" s="14" t="n">
        <f aca="false">Data_Clean!L331*Assumptions!$B$10</f>
        <v>407.25</v>
      </c>
      <c r="H331" s="14" t="n">
        <f aca="false">IF(OR(Data_Clean!M331="",Data_Clean!N331=""),0,Data_Clean!M331*Data_Clean!N331/100)*Assumptions!$B$13*Assumptions!$B$11</f>
        <v>650.916</v>
      </c>
      <c r="I331" s="14" t="n">
        <f aca="false">Data_Clean!O331*4*Assumptions!$B$12</f>
        <v>5.2728</v>
      </c>
      <c r="J331" s="14" t="n">
        <f aca="false">SUM(B331:I331)</f>
        <v>3988.11809</v>
      </c>
      <c r="K331" s="16" t="n">
        <f aca="false">IF(Data_Clean!P331="","",Assumptions!$B$15*0.5^(Data_Clean!P331/Assumptions!$B$20))</f>
        <v>25.5200148285257</v>
      </c>
      <c r="L331" s="16" t="n">
        <f aca="false">Assumptions!$B$16*MIN(1,LN(1+Data_Clean!Q331)/LN(1+Assumptions!$B$21))</f>
        <v>12.4931739410702</v>
      </c>
      <c r="M331" s="16" t="n">
        <f aca="false">Assumptions!$B$17*(0.6*MIN(1,Data_Clean!R331/Assumptions!$B$22)+0.4*IF(Data_Clean!S331="",0,Data_Clean!S331))</f>
        <v>5.01</v>
      </c>
      <c r="N331" s="16" t="n">
        <f aca="false">Assumptions!$B$18*MIN(1,(Data_Clean!F331-1)/Assumptions!$B$23)</f>
        <v>20</v>
      </c>
      <c r="O331" s="16" t="n">
        <f aca="false">Assumptions!$B$19*(0.4*IF(Data_Clean!E331="",0,MIN(1,Data_Clean!E331/12/Assumptions!$B$24))+0.35*IF(Data_Clean!D331="Y",1,0)+0.25*(1-MIN(Data_Clean!T331,3)/3))/IF(Data_Clean!E331="",0.6,1)</f>
        <v>9.75</v>
      </c>
      <c r="P331" s="16" t="n">
        <f aca="false">SUM(K331:O331)/(Assumptions!$D$5-IF(K331="",Assumptions!$B$15,0))*100</f>
        <v>72.7731887695958</v>
      </c>
      <c r="Q331" s="7" t="str">
        <f aca="false">IF(J331&gt;=Assumptions!$B$26,"High",IF(J331&gt;=Assumptions!$B$27,"Mid","Low"))</f>
        <v>High</v>
      </c>
      <c r="R331" s="7" t="str">
        <f aca="false">IF(P331&gt;=Assumptions!$B$28,"High",IF(P331&gt;=Assumptions!$B$29,"Mid","Low"))</f>
        <v>High</v>
      </c>
      <c r="S331" s="7" t="str">
        <f aca="false">INDEX(Assumptions!$B$33:$B$41,MATCH(Q331&amp;"|"&amp;R331,Assumptions!$A$33:$A$41,0))</f>
        <v>Premier Advocates</v>
      </c>
      <c r="T331" s="7" t="n">
        <f aca="false">IF(ISNUMBER(Data_Clean!V331),J331*Data_Clean!V331,0)</f>
        <v>135.197203251</v>
      </c>
    </row>
    <row r="332" customFormat="false" ht="15" hidden="false" customHeight="false" outlineLevel="0" collapsed="false">
      <c r="A332" s="15" t="str">
        <f aca="false">Data_Clean!A332</f>
        <v>CX100328</v>
      </c>
      <c r="B332" s="14" t="n">
        <f aca="false">Data_Clean!G332*Assumptions!$B$5</f>
        <v>59.15925</v>
      </c>
      <c r="C332" s="14" t="n">
        <f aca="false">IF(Data_Clean!H332="",0,Data_Clean!H332)*Assumptions!$B$6</f>
        <v>92.9454</v>
      </c>
      <c r="D332" s="14" t="n">
        <f aca="false">Data_Clean!I332*Assumptions!$B$7</f>
        <v>290.4</v>
      </c>
      <c r="E332" s="14" t="n">
        <f aca="false">Data_Clean!J332*Assumptions!$B$8</f>
        <v>0</v>
      </c>
      <c r="F332" s="14" t="n">
        <f aca="false">Data_Clean!K332*Assumptions!$B$9</f>
        <v>0</v>
      </c>
      <c r="G332" s="14" t="n">
        <f aca="false">Data_Clean!L332*Assumptions!$B$10</f>
        <v>0</v>
      </c>
      <c r="H332" s="14" t="n">
        <f aca="false">IF(OR(Data_Clean!M332="",Data_Clean!N332=""),0,Data_Clean!M332*Data_Clean!N332/100)*Assumptions!$B$13*Assumptions!$B$11</f>
        <v>175.812</v>
      </c>
      <c r="I332" s="14" t="n">
        <f aca="false">Data_Clean!O332*4*Assumptions!$B$12</f>
        <v>63.26064</v>
      </c>
      <c r="J332" s="14" t="n">
        <f aca="false">SUM(B332:I332)</f>
        <v>681.57729</v>
      </c>
      <c r="K332" s="16" t="n">
        <f aca="false">IF(Data_Clean!P332="","",Assumptions!$B$15*0.5^(Data_Clean!P332/Assumptions!$B$20))</f>
        <v>13.3634807721051</v>
      </c>
      <c r="L332" s="16" t="n">
        <f aca="false">Assumptions!$B$16*MIN(1,LN(1+Data_Clean!Q332)/LN(1+Assumptions!$B$21))</f>
        <v>15.2782387441559</v>
      </c>
      <c r="M332" s="16" t="n">
        <f aca="false">Assumptions!$B$17*(0.6*MIN(1,Data_Clean!R332/Assumptions!$B$22)+0.4*IF(Data_Clean!S332="",0,Data_Clean!S332))</f>
        <v>11.7</v>
      </c>
      <c r="N332" s="16" t="n">
        <f aca="false">Assumptions!$B$18*MIN(1,(Data_Clean!F332-1)/Assumptions!$B$23)</f>
        <v>15</v>
      </c>
      <c r="O332" s="16" t="n">
        <f aca="false">Assumptions!$B$19*(0.4*IF(Data_Clean!E332="",0,MIN(1,Data_Clean!E332/12/Assumptions!$B$24))+0.35*IF(Data_Clean!D332="Y",1,0)+0.25*(1-MIN(Data_Clean!T332,3)/3))/IF(Data_Clean!E332="",0.6,1)</f>
        <v>3.05</v>
      </c>
      <c r="P332" s="16" t="n">
        <f aca="false">SUM(K332:O332)/(Assumptions!$D$5-IF(K332="",Assumptions!$B$15,0))*100</f>
        <v>58.391719516261</v>
      </c>
      <c r="Q332" s="7" t="str">
        <f aca="false">IF(J332&gt;=Assumptions!$B$26,"High",IF(J332&gt;=Assumptions!$B$27,"Mid","Low"))</f>
        <v>Mid</v>
      </c>
      <c r="R332" s="7" t="str">
        <f aca="false">IF(P332&gt;=Assumptions!$B$28,"High",IF(P332&gt;=Assumptions!$B$29,"Mid","Low"))</f>
        <v>Mid</v>
      </c>
      <c r="S332" s="7" t="str">
        <f aca="false">INDEX(Assumptions!$B$33:$B$41,MATCH(Q332&amp;"|"&amp;R332,Assumptions!$A$33:$A$41,0))</f>
        <v>Established Core</v>
      </c>
      <c r="T332" s="7" t="n">
        <f aca="false">IF(ISNUMBER(Data_Clean!V332),J332*Data_Clean!V332,0)</f>
        <v>67.885098084</v>
      </c>
    </row>
    <row r="333" customFormat="false" ht="15" hidden="false" customHeight="false" outlineLevel="0" collapsed="false">
      <c r="A333" s="15" t="str">
        <f aca="false">Data_Clean!A333</f>
        <v>CX100329</v>
      </c>
      <c r="B333" s="14" t="n">
        <f aca="false">Data_Clean!G333*Assumptions!$B$5</f>
        <v>36.3665</v>
      </c>
      <c r="C333" s="14" t="n">
        <f aca="false">IF(Data_Clean!H333="",0,Data_Clean!H333)*Assumptions!$B$6</f>
        <v>13.04388</v>
      </c>
      <c r="D333" s="14" t="n">
        <f aca="false">Data_Clean!I333*Assumptions!$B$7</f>
        <v>0</v>
      </c>
      <c r="E333" s="14" t="n">
        <f aca="false">Data_Clean!J333*Assumptions!$B$8</f>
        <v>0</v>
      </c>
      <c r="F333" s="14" t="n">
        <f aca="false">Data_Clean!K333*Assumptions!$B$9</f>
        <v>0</v>
      </c>
      <c r="G333" s="14" t="n">
        <f aca="false">Data_Clean!L333*Assumptions!$B$10</f>
        <v>0</v>
      </c>
      <c r="H333" s="14" t="n">
        <f aca="false">IF(OR(Data_Clean!M333="",Data_Clean!N333=""),0,Data_Clean!M333*Data_Clean!N333/100)*Assumptions!$B$13*Assumptions!$B$11</f>
        <v>118.77</v>
      </c>
      <c r="I333" s="14" t="n">
        <f aca="false">Data_Clean!O333*4*Assumptions!$B$12</f>
        <v>4.59792</v>
      </c>
      <c r="J333" s="14" t="n">
        <f aca="false">SUM(B333:I333)</f>
        <v>172.7783</v>
      </c>
      <c r="K333" s="16" t="n">
        <f aca="false">IF(Data_Clean!P333="","",Assumptions!$B$15*0.5^(Data_Clean!P333/Assumptions!$B$20))</f>
        <v>29.3147990530274</v>
      </c>
      <c r="L333" s="16" t="n">
        <f aca="false">Assumptions!$B$16*MIN(1,LN(1+Data_Clean!Q333)/LN(1+Assumptions!$B$21))</f>
        <v>14.4532413158944</v>
      </c>
      <c r="M333" s="16" t="n">
        <f aca="false">Assumptions!$B$17*(0.6*MIN(1,Data_Clean!R333/Assumptions!$B$22)+0.4*IF(Data_Clean!S333="",0,Data_Clean!S333))</f>
        <v>0</v>
      </c>
      <c r="N333" s="16" t="n">
        <f aca="false">Assumptions!$B$18*MIN(1,(Data_Clean!F333-1)/Assumptions!$B$23)</f>
        <v>15</v>
      </c>
      <c r="O333" s="16" t="n">
        <f aca="false">Assumptions!$B$19*(0.4*IF(Data_Clean!E333="",0,MIN(1,Data_Clean!E333/12/Assumptions!$B$24))+0.35*IF(Data_Clean!D333="Y",1,0)+0.25*(1-MIN(Data_Clean!T333,3)/3))/IF(Data_Clean!E333="",0.6,1)</f>
        <v>14.1</v>
      </c>
      <c r="P333" s="16" t="n">
        <f aca="false">SUM(K333:O333)/(Assumptions!$D$5-IF(K333="",Assumptions!$B$15,0))*100</f>
        <v>72.8680403689218</v>
      </c>
      <c r="Q333" s="7" t="str">
        <f aca="false">IF(J333&gt;=Assumptions!$B$26,"High",IF(J333&gt;=Assumptions!$B$27,"Mid","Low"))</f>
        <v>Low</v>
      </c>
      <c r="R333" s="7" t="str">
        <f aca="false">IF(P333&gt;=Assumptions!$B$28,"High",IF(P333&gt;=Assumptions!$B$29,"Mid","Low"))</f>
        <v>High</v>
      </c>
      <c r="S333" s="7" t="str">
        <f aca="false">INDEX(Assumptions!$B$33:$B$41,MATCH(Q333&amp;"|"&amp;R333,Assumptions!$A$33:$A$41,0))</f>
        <v>Engaged Builders</v>
      </c>
      <c r="T333" s="7" t="n">
        <f aca="false">IF(ISNUMBER(Data_Clean!V333),J333*Data_Clean!V333,0)</f>
        <v>2.60895233</v>
      </c>
    </row>
    <row r="334" customFormat="false" ht="15" hidden="false" customHeight="false" outlineLevel="0" collapsed="false">
      <c r="A334" s="15" t="str">
        <f aca="false">Data_Clean!A334</f>
        <v>CX100330</v>
      </c>
      <c r="B334" s="14" t="n">
        <f aca="false">Data_Clean!G334*Assumptions!$B$5</f>
        <v>360.0645</v>
      </c>
      <c r="C334" s="14" t="n">
        <f aca="false">IF(Data_Clean!H334="",0,Data_Clean!H334)*Assumptions!$B$6</f>
        <v>544.6536</v>
      </c>
      <c r="D334" s="14" t="n">
        <f aca="false">Data_Clean!I334*Assumptions!$B$7</f>
        <v>0</v>
      </c>
      <c r="E334" s="14" t="n">
        <f aca="false">Data_Clean!J334*Assumptions!$B$8</f>
        <v>0</v>
      </c>
      <c r="F334" s="14" t="n">
        <f aca="false">Data_Clean!K334*Assumptions!$B$9</f>
        <v>4328.5</v>
      </c>
      <c r="G334" s="14" t="n">
        <f aca="false">Data_Clean!L334*Assumptions!$B$10</f>
        <v>0</v>
      </c>
      <c r="H334" s="14" t="n">
        <f aca="false">IF(OR(Data_Clean!M334="",Data_Clean!N334=""),0,Data_Clean!M334*Data_Clean!N334/100)*Assumptions!$B$13*Assumptions!$B$11</f>
        <v>0</v>
      </c>
      <c r="I334" s="14" t="n">
        <f aca="false">Data_Clean!O334*4*Assumptions!$B$12</f>
        <v>0</v>
      </c>
      <c r="J334" s="14" t="n">
        <f aca="false">SUM(B334:I334)</f>
        <v>5233.2181</v>
      </c>
      <c r="K334" s="16" t="n">
        <f aca="false">IF(Data_Clean!P334="","",Assumptions!$B$15*0.5^(Data_Clean!P334/Assumptions!$B$20))</f>
        <v>22.2164632842985</v>
      </c>
      <c r="L334" s="16" t="n">
        <f aca="false">Assumptions!$B$16*MIN(1,LN(1+Data_Clean!Q334)/LN(1+Assumptions!$B$21))</f>
        <v>14.8269530442849</v>
      </c>
      <c r="M334" s="16" t="n">
        <f aca="false">Assumptions!$B$17*(0.6*MIN(1,Data_Clean!R334/Assumptions!$B$22)+0.4*IF(Data_Clean!S334="",0,Data_Clean!S334))</f>
        <v>3.492</v>
      </c>
      <c r="N334" s="16" t="n">
        <f aca="false">Assumptions!$B$18*MIN(1,(Data_Clean!F334-1)/Assumptions!$B$23)</f>
        <v>10</v>
      </c>
      <c r="O334" s="16" t="n">
        <f aca="false">Assumptions!$B$19*(0.4*IF(Data_Clean!E334="",0,MIN(1,Data_Clean!E334/12/Assumptions!$B$24))+0.35*IF(Data_Clean!D334="Y",1,0)+0.25*(1-MIN(Data_Clean!T334,3)/3))/IF(Data_Clean!E334="",0.6,1)</f>
        <v>8.5</v>
      </c>
      <c r="P334" s="16" t="n">
        <f aca="false">SUM(K334:O334)/(Assumptions!$D$5-IF(K334="",Assumptions!$B$15,0))*100</f>
        <v>59.0354163285833</v>
      </c>
      <c r="Q334" s="7" t="str">
        <f aca="false">IF(J334&gt;=Assumptions!$B$26,"High",IF(J334&gt;=Assumptions!$B$27,"Mid","Low"))</f>
        <v>High</v>
      </c>
      <c r="R334" s="7" t="str">
        <f aca="false">IF(P334&gt;=Assumptions!$B$28,"High",IF(P334&gt;=Assumptions!$B$29,"Mid","Low"))</f>
        <v>Mid</v>
      </c>
      <c r="S334" s="7" t="str">
        <f aca="false">INDEX(Assumptions!$B$33:$B$41,MATCH(Q334&amp;"|"&amp;R334,Assumptions!$A$33:$A$41,0))</f>
        <v>Established Core</v>
      </c>
      <c r="T334" s="7" t="n">
        <f aca="false">IF(ISNUMBER(Data_Clean!V334),J334*Data_Clean!V334,0)</f>
        <v>472.55959443</v>
      </c>
    </row>
    <row r="335" customFormat="false" ht="15" hidden="false" customHeight="false" outlineLevel="0" collapsed="false">
      <c r="A335" s="15" t="str">
        <f aca="false">Data_Clean!A335</f>
        <v>CX100331</v>
      </c>
      <c r="B335" s="14" t="n">
        <f aca="false">Data_Clean!G335*Assumptions!$B$5</f>
        <v>55.606</v>
      </c>
      <c r="C335" s="14" t="n">
        <f aca="false">IF(Data_Clean!H335="",0,Data_Clean!H335)*Assumptions!$B$6</f>
        <v>0</v>
      </c>
      <c r="D335" s="14" t="n">
        <f aca="false">Data_Clean!I335*Assumptions!$B$7</f>
        <v>56</v>
      </c>
      <c r="E335" s="14" t="n">
        <f aca="false">Data_Clean!J335*Assumptions!$B$8</f>
        <v>0</v>
      </c>
      <c r="F335" s="14" t="n">
        <f aca="false">Data_Clean!K335*Assumptions!$B$9</f>
        <v>0</v>
      </c>
      <c r="G335" s="14" t="n">
        <f aca="false">Data_Clean!L335*Assumptions!$B$10</f>
        <v>0</v>
      </c>
      <c r="H335" s="14" t="n">
        <f aca="false">IF(OR(Data_Clean!M335="",Data_Clean!N335=""),0,Data_Clean!M335*Data_Clean!N335/100)*Assumptions!$B$13*Assumptions!$B$11</f>
        <v>0</v>
      </c>
      <c r="I335" s="14" t="n">
        <f aca="false">Data_Clean!O335*4*Assumptions!$B$12</f>
        <v>0</v>
      </c>
      <c r="J335" s="14" t="n">
        <f aca="false">SUM(B335:I335)</f>
        <v>111.606</v>
      </c>
      <c r="K335" s="16" t="n">
        <f aca="false">IF(Data_Clean!P335="","",Assumptions!$B$15*0.5^(Data_Clean!P335/Assumptions!$B$20))</f>
        <v>19.7926186615934</v>
      </c>
      <c r="L335" s="16" t="n">
        <f aca="false">Assumptions!$B$16*MIN(1,LN(1+Data_Clean!Q335)/LN(1+Assumptions!$B$21))</f>
        <v>14.320838960067</v>
      </c>
      <c r="M335" s="16" t="n">
        <f aca="false">Assumptions!$B$17*(0.6*MIN(1,Data_Clean!R335/Assumptions!$B$22)+0.4*IF(Data_Clean!S335="",0,Data_Clean!S335))</f>
        <v>9.954</v>
      </c>
      <c r="N335" s="16" t="n">
        <f aca="false">Assumptions!$B$18*MIN(1,(Data_Clean!F335-1)/Assumptions!$B$23)</f>
        <v>5</v>
      </c>
      <c r="O335" s="16" t="n">
        <f aca="false">Assumptions!$B$19*(0.4*IF(Data_Clean!E335="",0,MIN(1,Data_Clean!E335/12/Assumptions!$B$24))+0.35*IF(Data_Clean!D335="Y",1,0)+0.25*(1-MIN(Data_Clean!T335,3)/3))/IF(Data_Clean!E335="",0.6,1)</f>
        <v>13.65</v>
      </c>
      <c r="P335" s="16" t="n">
        <f aca="false">SUM(K335:O335)/(Assumptions!$D$5-IF(K335="",Assumptions!$B$15,0))*100</f>
        <v>62.7174576216604</v>
      </c>
      <c r="Q335" s="7" t="str">
        <f aca="false">IF(J335&gt;=Assumptions!$B$26,"High",IF(J335&gt;=Assumptions!$B$27,"Mid","Low"))</f>
        <v>Low</v>
      </c>
      <c r="R335" s="7" t="str">
        <f aca="false">IF(P335&gt;=Assumptions!$B$28,"High",IF(P335&gt;=Assumptions!$B$29,"Mid","Low"))</f>
        <v>Mid</v>
      </c>
      <c r="S335" s="7" t="str">
        <f aca="false">INDEX(Assumptions!$B$33:$B$41,MATCH(Q335&amp;"|"&amp;R335,Assumptions!$A$33:$A$41,0))</f>
        <v>Light Touch</v>
      </c>
      <c r="T335" s="7" t="n">
        <f aca="false">IF(ISNUMBER(Data_Clean!V335),J335*Data_Clean!V335,0)</f>
        <v>3.3816618</v>
      </c>
    </row>
    <row r="336" customFormat="false" ht="15" hidden="false" customHeight="false" outlineLevel="0" collapsed="false">
      <c r="A336" s="15" t="str">
        <f aca="false">Data_Clean!A336</f>
        <v>CX100332</v>
      </c>
      <c r="B336" s="14" t="n">
        <f aca="false">Data_Clean!G336*Assumptions!$B$5</f>
        <v>59.9965</v>
      </c>
      <c r="C336" s="14" t="n">
        <f aca="false">IF(Data_Clean!H336="",0,Data_Clean!H336)*Assumptions!$B$6</f>
        <v>55.8162</v>
      </c>
      <c r="D336" s="14" t="n">
        <f aca="false">Data_Clean!I336*Assumptions!$B$7</f>
        <v>0</v>
      </c>
      <c r="E336" s="14" t="n">
        <f aca="false">Data_Clean!J336*Assumptions!$B$8</f>
        <v>0</v>
      </c>
      <c r="F336" s="14" t="n">
        <f aca="false">Data_Clean!K336*Assumptions!$B$9</f>
        <v>0</v>
      </c>
      <c r="G336" s="14" t="n">
        <f aca="false">Data_Clean!L336*Assumptions!$B$10</f>
        <v>0</v>
      </c>
      <c r="H336" s="14" t="n">
        <f aca="false">IF(OR(Data_Clean!M336="",Data_Clean!N336=""),0,Data_Clean!M336*Data_Clean!N336/100)*Assumptions!$B$13*Assumptions!$B$11</f>
        <v>8.946</v>
      </c>
      <c r="I336" s="14" t="n">
        <f aca="false">Data_Clean!O336*4*Assumptions!$B$12</f>
        <v>5.96928</v>
      </c>
      <c r="J336" s="14" t="n">
        <f aca="false">SUM(B336:I336)</f>
        <v>130.72798</v>
      </c>
      <c r="K336" s="16" t="n">
        <f aca="false">IF(Data_Clean!P336="","",Assumptions!$B$15*0.5^(Data_Clean!P336/Assumptions!$B$20))</f>
        <v>29.3147990530274</v>
      </c>
      <c r="L336" s="16" t="n">
        <f aca="false">Assumptions!$B$16*MIN(1,LN(1+Data_Clean!Q336)/LN(1+Assumptions!$B$21))</f>
        <v>15.0586973234667</v>
      </c>
      <c r="M336" s="16" t="n">
        <f aca="false">Assumptions!$B$17*(0.6*MIN(1,Data_Clean!R336/Assumptions!$B$22)+0.4*IF(Data_Clean!S336="",0,Data_Clean!S336))</f>
        <v>11.754</v>
      </c>
      <c r="N336" s="16" t="n">
        <f aca="false">Assumptions!$B$18*MIN(1,(Data_Clean!F336-1)/Assumptions!$B$23)</f>
        <v>10</v>
      </c>
      <c r="O336" s="16" t="n">
        <f aca="false">Assumptions!$B$19*(0.4*IF(Data_Clean!E336="",0,MIN(1,Data_Clean!E336/12/Assumptions!$B$24))+0.35*IF(Data_Clean!D336="Y",1,0)+0.25*(1-MIN(Data_Clean!T336,3)/3))/IF(Data_Clean!E336="",0.6,1)</f>
        <v>2.65</v>
      </c>
      <c r="P336" s="16" t="n">
        <f aca="false">SUM(K336:O336)/(Assumptions!$D$5-IF(K336="",Assumptions!$B$15,0))*100</f>
        <v>68.7774963764941</v>
      </c>
      <c r="Q336" s="7" t="str">
        <f aca="false">IF(J336&gt;=Assumptions!$B$26,"High",IF(J336&gt;=Assumptions!$B$27,"Mid","Low"))</f>
        <v>Low</v>
      </c>
      <c r="R336" s="7" t="str">
        <f aca="false">IF(P336&gt;=Assumptions!$B$28,"High",IF(P336&gt;=Assumptions!$B$29,"Mid","Low"))</f>
        <v>Mid</v>
      </c>
      <c r="S336" s="7" t="str">
        <f aca="false">INDEX(Assumptions!$B$33:$B$41,MATCH(Q336&amp;"|"&amp;R336,Assumptions!$A$33:$A$41,0))</f>
        <v>Light Touch</v>
      </c>
      <c r="T336" s="7" t="n">
        <f aca="false">IF(ISNUMBER(Data_Clean!V336),J336*Data_Clean!V336,0)</f>
        <v>12.667541262</v>
      </c>
    </row>
    <row r="337" customFormat="false" ht="15" hidden="false" customHeight="false" outlineLevel="0" collapsed="false">
      <c r="A337" s="15" t="str">
        <f aca="false">Data_Clean!A337</f>
        <v>CX100333</v>
      </c>
      <c r="B337" s="14" t="n">
        <f aca="false">Data_Clean!G337*Assumptions!$B$5</f>
        <v>55.83725</v>
      </c>
      <c r="C337" s="14" t="n">
        <f aca="false">IF(Data_Clean!H337="",0,Data_Clean!H337)*Assumptions!$B$6</f>
        <v>10.3296</v>
      </c>
      <c r="D337" s="14" t="n">
        <f aca="false">Data_Clean!I337*Assumptions!$B$7</f>
        <v>0</v>
      </c>
      <c r="E337" s="14" t="n">
        <f aca="false">Data_Clean!J337*Assumptions!$B$8</f>
        <v>0</v>
      </c>
      <c r="F337" s="14" t="n">
        <f aca="false">Data_Clean!K337*Assumptions!$B$9</f>
        <v>0</v>
      </c>
      <c r="G337" s="14" t="n">
        <f aca="false">Data_Clean!L337*Assumptions!$B$10</f>
        <v>0</v>
      </c>
      <c r="H337" s="14" t="n">
        <f aca="false">IF(OR(Data_Clean!M337="",Data_Clean!N337=""),0,Data_Clean!M337*Data_Clean!N337/100)*Assumptions!$B$13*Assumptions!$B$11</f>
        <v>0</v>
      </c>
      <c r="I337" s="14" t="n">
        <f aca="false">Data_Clean!O337*4*Assumptions!$B$12</f>
        <v>0</v>
      </c>
      <c r="J337" s="14" t="n">
        <f aca="false">SUM(B337:I337)</f>
        <v>66.16685</v>
      </c>
      <c r="K337" s="16" t="n">
        <f aca="false">IF(Data_Clean!P337="","",Assumptions!$B$15*0.5^(Data_Clean!P337/Assumptions!$B$20))</f>
        <v>8.22618734770969</v>
      </c>
      <c r="L337" s="16" t="n">
        <f aca="false">Assumptions!$B$16*MIN(1,LN(1+Data_Clean!Q337)/LN(1+Assumptions!$B$21))</f>
        <v>14.9444347261843</v>
      </c>
      <c r="M337" s="16" t="n">
        <f aca="false">Assumptions!$B$17*(0.6*MIN(1,Data_Clean!R337/Assumptions!$B$22)+0.4*IF(Data_Clean!S337="",0,Data_Clean!S337))</f>
        <v>10.488</v>
      </c>
      <c r="N337" s="16" t="n">
        <f aca="false">Assumptions!$B$18*MIN(1,(Data_Clean!F337-1)/Assumptions!$B$23)</f>
        <v>5</v>
      </c>
      <c r="O337" s="16" t="n">
        <f aca="false">Assumptions!$B$19*(0.4*IF(Data_Clean!E337="",0,MIN(1,Data_Clean!E337/12/Assumptions!$B$24))+0.35*IF(Data_Clean!D337="Y",1,0)+0.25*(1-MIN(Data_Clean!T337,3)/3))/IF(Data_Clean!E337="",0.6,1)</f>
        <v>9.15</v>
      </c>
      <c r="P337" s="16" t="n">
        <f aca="false">SUM(K337:O337)/(Assumptions!$D$5-IF(K337="",Assumptions!$B$15,0))*100</f>
        <v>47.808622073894</v>
      </c>
      <c r="Q337" s="7" t="str">
        <f aca="false">IF(J337&gt;=Assumptions!$B$26,"High",IF(J337&gt;=Assumptions!$B$27,"Mid","Low"))</f>
        <v>Low</v>
      </c>
      <c r="R337" s="7" t="str">
        <f aca="false">IF(P337&gt;=Assumptions!$B$28,"High",IF(P337&gt;=Assumptions!$B$29,"Mid","Low"))</f>
        <v>Low</v>
      </c>
      <c r="S337" s="7" t="str">
        <f aca="false">INDEX(Assumptions!$B$33:$B$41,MATCH(Q337&amp;"|"&amp;R337,Assumptions!$A$33:$A$41,0))</f>
        <v>Dormant &amp; Low Value</v>
      </c>
      <c r="T337" s="7" t="n">
        <f aca="false">IF(ISNUMBER(Data_Clean!V337),J337*Data_Clean!V337,0)</f>
        <v>2.1173392</v>
      </c>
    </row>
    <row r="338" customFormat="false" ht="15" hidden="false" customHeight="false" outlineLevel="0" collapsed="false">
      <c r="A338" s="15" t="str">
        <f aca="false">Data_Clean!A338</f>
        <v>CX100334</v>
      </c>
      <c r="B338" s="14" t="n">
        <f aca="false">Data_Clean!G338*Assumptions!$B$5</f>
        <v>255.2115</v>
      </c>
      <c r="C338" s="14" t="n">
        <f aca="false">IF(Data_Clean!H338="",0,Data_Clean!H338)*Assumptions!$B$6</f>
        <v>180.12096</v>
      </c>
      <c r="D338" s="14" t="n">
        <f aca="false">Data_Clean!I338*Assumptions!$B$7</f>
        <v>0</v>
      </c>
      <c r="E338" s="14" t="n">
        <f aca="false">Data_Clean!J338*Assumptions!$B$8</f>
        <v>0</v>
      </c>
      <c r="F338" s="14" t="n">
        <f aca="false">Data_Clean!K338*Assumptions!$B$9</f>
        <v>2357.3</v>
      </c>
      <c r="G338" s="14" t="n">
        <f aca="false">Data_Clean!L338*Assumptions!$B$10</f>
        <v>0</v>
      </c>
      <c r="H338" s="14" t="n">
        <f aca="false">IF(OR(Data_Clean!M338="",Data_Clean!N338=""),0,Data_Clean!M338*Data_Clean!N338/100)*Assumptions!$B$13*Assumptions!$B$11</f>
        <v>0</v>
      </c>
      <c r="I338" s="14" t="n">
        <f aca="false">Data_Clean!O338*4*Assumptions!$B$12</f>
        <v>0</v>
      </c>
      <c r="J338" s="14" t="n">
        <f aca="false">SUM(B338:I338)</f>
        <v>2792.63246</v>
      </c>
      <c r="K338" s="16" t="n">
        <f aca="false">IF(Data_Clean!P338="","",Assumptions!$B$15*0.5^(Data_Clean!P338/Assumptions!$B$20))</f>
        <v>30</v>
      </c>
      <c r="L338" s="16" t="n">
        <f aca="false">Assumptions!$B$16*MIN(1,LN(1+Data_Clean!Q338)/LN(1+Assumptions!$B$21))</f>
        <v>15.5872929926646</v>
      </c>
      <c r="M338" s="16" t="n">
        <f aca="false">Assumptions!$B$17*(0.6*MIN(1,Data_Clean!R338/Assumptions!$B$22)+0.4*IF(Data_Clean!S338="",0,Data_Clean!S338))</f>
        <v>7.998</v>
      </c>
      <c r="N338" s="16" t="n">
        <f aca="false">Assumptions!$B$18*MIN(1,(Data_Clean!F338-1)/Assumptions!$B$23)</f>
        <v>15</v>
      </c>
      <c r="O338" s="16" t="n">
        <f aca="false">Assumptions!$B$19*(0.4*IF(Data_Clean!E338="",0,MIN(1,Data_Clean!E338/12/Assumptions!$B$24))+0.35*IF(Data_Clean!D338="Y",1,0)+0.25*(1-MIN(Data_Clean!T338,3)/3))/IF(Data_Clean!E338="",0.6,1)</f>
        <v>15</v>
      </c>
      <c r="P338" s="16" t="n">
        <f aca="false">SUM(K338:O338)/(Assumptions!$D$5-IF(K338="",Assumptions!$B$15,0))*100</f>
        <v>83.5852929926646</v>
      </c>
      <c r="Q338" s="7" t="str">
        <f aca="false">IF(J338&gt;=Assumptions!$B$26,"High",IF(J338&gt;=Assumptions!$B$27,"Mid","Low"))</f>
        <v>High</v>
      </c>
      <c r="R338" s="7" t="str">
        <f aca="false">IF(P338&gt;=Assumptions!$B$28,"High",IF(P338&gt;=Assumptions!$B$29,"Mid","Low"))</f>
        <v>High</v>
      </c>
      <c r="S338" s="7" t="str">
        <f aca="false">INDEX(Assumptions!$B$33:$B$41,MATCH(Q338&amp;"|"&amp;R338,Assumptions!$A$33:$A$41,0))</f>
        <v>Premier Advocates</v>
      </c>
      <c r="T338" s="7" t="n">
        <f aca="false">IF(ISNUMBER(Data_Clean!V338),J338*Data_Clean!V338,0)</f>
        <v>41.051697162</v>
      </c>
    </row>
    <row r="339" customFormat="false" ht="15" hidden="false" customHeight="false" outlineLevel="0" collapsed="false">
      <c r="A339" s="15" t="str">
        <f aca="false">Data_Clean!A339</f>
        <v>CX100335</v>
      </c>
      <c r="B339" s="14" t="n">
        <f aca="false">Data_Clean!G339*Assumptions!$B$5</f>
        <v>69.243</v>
      </c>
      <c r="C339" s="14" t="n">
        <f aca="false">IF(Data_Clean!H339="",0,Data_Clean!H339)*Assumptions!$B$6</f>
        <v>74.51952</v>
      </c>
      <c r="D339" s="14" t="n">
        <f aca="false">Data_Clean!I339*Assumptions!$B$7</f>
        <v>75.2</v>
      </c>
      <c r="E339" s="14" t="n">
        <f aca="false">Data_Clean!J339*Assumptions!$B$8</f>
        <v>0</v>
      </c>
      <c r="F339" s="14" t="n">
        <f aca="false">Data_Clean!K339*Assumptions!$B$9</f>
        <v>0</v>
      </c>
      <c r="G339" s="14" t="n">
        <f aca="false">Data_Clean!L339*Assumptions!$B$10</f>
        <v>0</v>
      </c>
      <c r="H339" s="14" t="n">
        <f aca="false">IF(OR(Data_Clean!M339="",Data_Clean!N339=""),0,Data_Clean!M339*Data_Clean!N339/100)*Assumptions!$B$13*Assumptions!$B$11</f>
        <v>0</v>
      </c>
      <c r="I339" s="14" t="n">
        <f aca="false">Data_Clean!O339*4*Assumptions!$B$12</f>
        <v>0</v>
      </c>
      <c r="J339" s="14" t="n">
        <f aca="false">SUM(B339:I339)</f>
        <v>218.96252</v>
      </c>
      <c r="K339" s="16" t="n">
        <f aca="false">IF(Data_Clean!P339="","",Assumptions!$B$15*0.5^(Data_Clean!P339/Assumptions!$B$20))</f>
        <v>28.6452481173125</v>
      </c>
      <c r="L339" s="16" t="n">
        <f aca="false">Assumptions!$B$16*MIN(1,LN(1+Data_Clean!Q339)/LN(1+Assumptions!$B$21))</f>
        <v>16.3144030926037</v>
      </c>
      <c r="M339" s="16" t="n">
        <f aca="false">Assumptions!$B$17*(0.6*MIN(1,Data_Clean!R339/Assumptions!$B$22)+0.4*IF(Data_Clean!S339="",0,Data_Clean!S339))</f>
        <v>3.384</v>
      </c>
      <c r="N339" s="16" t="n">
        <f aca="false">Assumptions!$B$18*MIN(1,(Data_Clean!F339-1)/Assumptions!$B$23)</f>
        <v>10</v>
      </c>
      <c r="O339" s="16" t="n">
        <f aca="false">Assumptions!$B$19*(0.4*IF(Data_Clean!E339="",0,MIN(1,Data_Clean!E339/12/Assumptions!$B$24))+0.35*IF(Data_Clean!D339="Y",1,0)+0.25*(1-MIN(Data_Clean!T339,3)/3))/IF(Data_Clean!E339="",0.6,1)</f>
        <v>13.75</v>
      </c>
      <c r="P339" s="16" t="n">
        <f aca="false">SUM(K339:O339)/(Assumptions!$D$5-IF(K339="",Assumptions!$B$15,0))*100</f>
        <v>72.0936512099162</v>
      </c>
      <c r="Q339" s="7" t="str">
        <f aca="false">IF(J339&gt;=Assumptions!$B$26,"High",IF(J339&gt;=Assumptions!$B$27,"Mid","Low"))</f>
        <v>Low</v>
      </c>
      <c r="R339" s="7" t="str">
        <f aca="false">IF(P339&gt;=Assumptions!$B$28,"High",IF(P339&gt;=Assumptions!$B$29,"Mid","Low"))</f>
        <v>High</v>
      </c>
      <c r="S339" s="7" t="str">
        <f aca="false">INDEX(Assumptions!$B$33:$B$41,MATCH(Q339&amp;"|"&amp;R339,Assumptions!$A$33:$A$41,0))</f>
        <v>Engaged Builders</v>
      </c>
      <c r="T339" s="7" t="n">
        <f aca="false">IF(ISNUMBER(Data_Clean!V339),J339*Data_Clean!V339,0)</f>
        <v>10.18175718</v>
      </c>
    </row>
    <row r="340" customFormat="false" ht="15" hidden="false" customHeight="false" outlineLevel="0" collapsed="false">
      <c r="A340" s="15" t="str">
        <f aca="false">Data_Clean!A340</f>
        <v>CX100336</v>
      </c>
      <c r="B340" s="14" t="n">
        <f aca="false">Data_Clean!G340*Assumptions!$B$5</f>
        <v>218.2445</v>
      </c>
      <c r="C340" s="14" t="n">
        <f aca="false">IF(Data_Clean!H340="",0,Data_Clean!H340)*Assumptions!$B$6</f>
        <v>312.4092</v>
      </c>
      <c r="D340" s="14" t="n">
        <f aca="false">Data_Clean!I340*Assumptions!$B$7</f>
        <v>522.4</v>
      </c>
      <c r="E340" s="14" t="n">
        <f aca="false">Data_Clean!J340*Assumptions!$B$8</f>
        <v>0</v>
      </c>
      <c r="F340" s="14" t="n">
        <f aca="false">Data_Clean!K340*Assumptions!$B$9</f>
        <v>0</v>
      </c>
      <c r="G340" s="14" t="n">
        <f aca="false">Data_Clean!L340*Assumptions!$B$10</f>
        <v>0</v>
      </c>
      <c r="H340" s="14" t="n">
        <f aca="false">IF(OR(Data_Clean!M340="",Data_Clean!N340=""),0,Data_Clean!M340*Data_Clean!N340/100)*Assumptions!$B$13*Assumptions!$B$11</f>
        <v>187.308</v>
      </c>
      <c r="I340" s="14" t="n">
        <f aca="false">Data_Clean!O340*4*Assumptions!$B$12</f>
        <v>0</v>
      </c>
      <c r="J340" s="14" t="n">
        <f aca="false">SUM(B340:I340)</f>
        <v>1240.3617</v>
      </c>
      <c r="K340" s="16" t="n">
        <f aca="false">IF(Data_Clean!P340="","",Assumptions!$B$15*0.5^(Data_Clean!P340/Assumptions!$B$20))</f>
        <v>0.514136709231856</v>
      </c>
      <c r="L340" s="16" t="n">
        <f aca="false">Assumptions!$B$16*MIN(1,LN(1+Data_Clean!Q340)/LN(1+Assumptions!$B$21))</f>
        <v>0</v>
      </c>
      <c r="M340" s="16" t="n">
        <f aca="false">Assumptions!$B$17*(0.6*MIN(1,Data_Clean!R340/Assumptions!$B$22)+0.4*IF(Data_Clean!S340="",0,Data_Clean!S340))</f>
        <v>0</v>
      </c>
      <c r="N340" s="16" t="n">
        <f aca="false">Assumptions!$B$18*MIN(1,(Data_Clean!F340-1)/Assumptions!$B$23)</f>
        <v>15</v>
      </c>
      <c r="O340" s="16" t="n">
        <f aca="false">Assumptions!$B$19*(0.4*IF(Data_Clean!E340="",0,MIN(1,Data_Clean!E340/12/Assumptions!$B$24))+0.35*IF(Data_Clean!D340="Y",1,0)+0.25*(1-MIN(Data_Clean!T340,3)/3))/IF(Data_Clean!E340="",0.6,1)</f>
        <v>8.5</v>
      </c>
      <c r="P340" s="16" t="n">
        <f aca="false">SUM(K340:O340)/(Assumptions!$D$5-IF(K340="",Assumptions!$B$15,0))*100</f>
        <v>24.0141367092319</v>
      </c>
      <c r="Q340" s="7" t="str">
        <f aca="false">IF(J340&gt;=Assumptions!$B$26,"High",IF(J340&gt;=Assumptions!$B$27,"Mid","Low"))</f>
        <v>Mid</v>
      </c>
      <c r="R340" s="7" t="str">
        <f aca="false">IF(P340&gt;=Assumptions!$B$28,"High",IF(P340&gt;=Assumptions!$B$29,"Mid","Low"))</f>
        <v>Low</v>
      </c>
      <c r="S340" s="7" t="str">
        <f aca="false">INDEX(Assumptions!$B$33:$B$41,MATCH(Q340&amp;"|"&amp;R340,Assumptions!$A$33:$A$41,0))</f>
        <v>Light Touch</v>
      </c>
      <c r="T340" s="7" t="n">
        <f aca="false">IF(ISNUMBER(Data_Clean!V340),J340*Data_Clean!V340,0)</f>
        <v>447.64653753</v>
      </c>
    </row>
    <row r="341" customFormat="false" ht="15" hidden="false" customHeight="false" outlineLevel="0" collapsed="false">
      <c r="A341" s="15" t="str">
        <f aca="false">Data_Clean!A341</f>
        <v>CX100337</v>
      </c>
      <c r="B341" s="14" t="n">
        <f aca="false">Data_Clean!G341*Assumptions!$B$5</f>
        <v>731.38225</v>
      </c>
      <c r="C341" s="14" t="n">
        <f aca="false">IF(Data_Clean!H341="",0,Data_Clean!H341)*Assumptions!$B$6</f>
        <v>1213.46916</v>
      </c>
      <c r="D341" s="14" t="n">
        <f aca="false">Data_Clean!I341*Assumptions!$B$7</f>
        <v>2451.2</v>
      </c>
      <c r="E341" s="14" t="n">
        <f aca="false">Data_Clean!J341*Assumptions!$B$8</f>
        <v>0</v>
      </c>
      <c r="F341" s="14" t="n">
        <f aca="false">Data_Clean!K341*Assumptions!$B$9</f>
        <v>3283.5</v>
      </c>
      <c r="G341" s="14" t="n">
        <f aca="false">Data_Clean!L341*Assumptions!$B$10</f>
        <v>0</v>
      </c>
      <c r="H341" s="14" t="n">
        <f aca="false">IF(OR(Data_Clean!M341="",Data_Clean!N341=""),0,Data_Clean!M341*Data_Clean!N341/100)*Assumptions!$B$13*Assumptions!$B$11</f>
        <v>0</v>
      </c>
      <c r="I341" s="14" t="n">
        <f aca="false">Data_Clean!O341*4*Assumptions!$B$12</f>
        <v>0</v>
      </c>
      <c r="J341" s="14" t="n">
        <f aca="false">SUM(B341:I341)</f>
        <v>7679.55141</v>
      </c>
      <c r="K341" s="16" t="n">
        <f aca="false">IF(Data_Clean!P341="","",Assumptions!$B$15*0.5^(Data_Clean!P341/Assumptions!$B$20))</f>
        <v>27.3516746567465</v>
      </c>
      <c r="L341" s="16" t="n">
        <f aca="false">Assumptions!$B$16*MIN(1,LN(1+Data_Clean!Q341)/LN(1+Assumptions!$B$21))</f>
        <v>17.4722173630921</v>
      </c>
      <c r="M341" s="16" t="n">
        <f aca="false">Assumptions!$B$17*(0.6*MIN(1,Data_Clean!R341/Assumptions!$B$22)+0.4*IF(Data_Clean!S341="",0,Data_Clean!S341))</f>
        <v>4.89</v>
      </c>
      <c r="N341" s="16" t="n">
        <f aca="false">Assumptions!$B$18*MIN(1,(Data_Clean!F341-1)/Assumptions!$B$23)</f>
        <v>20</v>
      </c>
      <c r="O341" s="16" t="n">
        <f aca="false">Assumptions!$B$19*(0.4*IF(Data_Clean!E341="",0,MIN(1,Data_Clean!E341/12/Assumptions!$B$24))+0.35*IF(Data_Clean!D341="Y",1,0)+0.25*(1-MIN(Data_Clean!T341,3)/3))/IF(Data_Clean!E341="",0.6,1)</f>
        <v>15</v>
      </c>
      <c r="P341" s="16" t="n">
        <f aca="false">SUM(K341:O341)/(Assumptions!$D$5-IF(K341="",Assumptions!$B$15,0))*100</f>
        <v>84.7138920198386</v>
      </c>
      <c r="Q341" s="7" t="str">
        <f aca="false">IF(J341&gt;=Assumptions!$B$26,"High",IF(J341&gt;=Assumptions!$B$27,"Mid","Low"))</f>
        <v>High</v>
      </c>
      <c r="R341" s="7" t="str">
        <f aca="false">IF(P341&gt;=Assumptions!$B$28,"High",IF(P341&gt;=Assumptions!$B$29,"Mid","Low"))</f>
        <v>High</v>
      </c>
      <c r="S341" s="7" t="str">
        <f aca="false">INDEX(Assumptions!$B$33:$B$41,MATCH(Q341&amp;"|"&amp;R341,Assumptions!$A$33:$A$41,0))</f>
        <v>Premier Advocates</v>
      </c>
      <c r="T341" s="7" t="n">
        <f aca="false">IF(ISNUMBER(Data_Clean!V341),J341*Data_Clean!V341,0)</f>
        <v>102.138033753</v>
      </c>
    </row>
    <row r="342" customFormat="false" ht="15" hidden="false" customHeight="false" outlineLevel="0" collapsed="false">
      <c r="A342" s="15" t="str">
        <f aca="false">Data_Clean!A342</f>
        <v>CX100338</v>
      </c>
      <c r="B342" s="14" t="n">
        <f aca="false">Data_Clean!G342*Assumptions!$B$5</f>
        <v>264.884</v>
      </c>
      <c r="C342" s="14" t="n">
        <f aca="false">IF(Data_Clean!H342="",0,Data_Clean!H342)*Assumptions!$B$6</f>
        <v>228.73728</v>
      </c>
      <c r="D342" s="14" t="n">
        <f aca="false">Data_Clean!I342*Assumptions!$B$7</f>
        <v>0</v>
      </c>
      <c r="E342" s="14" t="n">
        <f aca="false">Data_Clean!J342*Assumptions!$B$8</f>
        <v>0</v>
      </c>
      <c r="F342" s="14" t="n">
        <f aca="false">Data_Clean!K342*Assumptions!$B$9</f>
        <v>2106.5</v>
      </c>
      <c r="G342" s="14" t="n">
        <f aca="false">Data_Clean!L342*Assumptions!$B$10</f>
        <v>204.3</v>
      </c>
      <c r="H342" s="14" t="n">
        <f aca="false">IF(OR(Data_Clean!M342="",Data_Clean!N342=""),0,Data_Clean!M342*Data_Clean!N342/100)*Assumptions!$B$13*Assumptions!$B$11</f>
        <v>597.402</v>
      </c>
      <c r="I342" s="14" t="n">
        <f aca="false">Data_Clean!O342*4*Assumptions!$B$12</f>
        <v>124.15776</v>
      </c>
      <c r="J342" s="14" t="n">
        <f aca="false">SUM(B342:I342)</f>
        <v>3525.98104</v>
      </c>
      <c r="K342" s="16" t="n">
        <f aca="false">IF(Data_Clean!P342="","",Assumptions!$B$15*0.5^(Data_Clean!P342/Assumptions!$B$20))</f>
        <v>15.7094118423094</v>
      </c>
      <c r="L342" s="16" t="n">
        <f aca="false">Assumptions!$B$16*MIN(1,LN(1+Data_Clean!Q342)/LN(1+Assumptions!$B$21))</f>
        <v>17.5349301826849</v>
      </c>
      <c r="M342" s="16" t="n">
        <f aca="false">Assumptions!$B$17*(0.6*MIN(1,Data_Clean!R342/Assumptions!$B$22)+0.4*IF(Data_Clean!S342="",0,Data_Clean!S342))</f>
        <v>12.432</v>
      </c>
      <c r="N342" s="16" t="n">
        <f aca="false">Assumptions!$B$18*MIN(1,(Data_Clean!F342-1)/Assumptions!$B$23)</f>
        <v>20</v>
      </c>
      <c r="O342" s="16" t="n">
        <f aca="false">Assumptions!$B$19*(0.4*IF(Data_Clean!E342="",0,MIN(1,Data_Clean!E342/12/Assumptions!$B$24))+0.35*IF(Data_Clean!D342="Y",1,0)+0.25*(1-MIN(Data_Clean!T342,3)/3))/IF(Data_Clean!E342="",0.6,1)</f>
        <v>10.9</v>
      </c>
      <c r="P342" s="16" t="n">
        <f aca="false">SUM(K342:O342)/(Assumptions!$D$5-IF(K342="",Assumptions!$B$15,0))*100</f>
        <v>76.5763420249943</v>
      </c>
      <c r="Q342" s="7" t="str">
        <f aca="false">IF(J342&gt;=Assumptions!$B$26,"High",IF(J342&gt;=Assumptions!$B$27,"Mid","Low"))</f>
        <v>High</v>
      </c>
      <c r="R342" s="7" t="str">
        <f aca="false">IF(P342&gt;=Assumptions!$B$28,"High",IF(P342&gt;=Assumptions!$B$29,"Mid","Low"))</f>
        <v>High</v>
      </c>
      <c r="S342" s="7" t="str">
        <f aca="false">INDEX(Assumptions!$B$33:$B$41,MATCH(Q342&amp;"|"&amp;R342,Assumptions!$A$33:$A$41,0))</f>
        <v>Premier Advocates</v>
      </c>
      <c r="T342" s="7" t="n">
        <f aca="false">IF(ISNUMBER(Data_Clean!V342),J342*Data_Clean!V342,0)</f>
        <v>42.31177248</v>
      </c>
    </row>
    <row r="343" customFormat="false" ht="15" hidden="false" customHeight="false" outlineLevel="0" collapsed="false">
      <c r="A343" s="15" t="str">
        <f aca="false">Data_Clean!A343</f>
        <v>CX100339</v>
      </c>
      <c r="B343" s="14" t="n">
        <f aca="false">Data_Clean!G343*Assumptions!$B$5</f>
        <v>80.06075</v>
      </c>
      <c r="C343" s="14" t="n">
        <f aca="false">IF(Data_Clean!H343="",0,Data_Clean!H343)*Assumptions!$B$6</f>
        <v>422.40828</v>
      </c>
      <c r="D343" s="14" t="n">
        <f aca="false">Data_Clean!I343*Assumptions!$B$7</f>
        <v>0</v>
      </c>
      <c r="E343" s="14" t="n">
        <f aca="false">Data_Clean!J343*Assumptions!$B$8</f>
        <v>0</v>
      </c>
      <c r="F343" s="14" t="n">
        <f aca="false">Data_Clean!K343*Assumptions!$B$9</f>
        <v>635.8</v>
      </c>
      <c r="G343" s="14" t="n">
        <f aca="false">Data_Clean!L343*Assumptions!$B$10</f>
        <v>0</v>
      </c>
      <c r="H343" s="14" t="n">
        <f aca="false">IF(OR(Data_Clean!M343="",Data_Clean!N343=""),0,Data_Clean!M343*Data_Clean!N343/100)*Assumptions!$B$13*Assumptions!$B$11</f>
        <v>0</v>
      </c>
      <c r="I343" s="14" t="n">
        <f aca="false">Data_Clean!O343*4*Assumptions!$B$12</f>
        <v>0</v>
      </c>
      <c r="J343" s="14" t="n">
        <f aca="false">SUM(B343:I343)</f>
        <v>1138.26903</v>
      </c>
      <c r="K343" s="16" t="n">
        <f aca="false">IF(Data_Clean!P343="","",Assumptions!$B$15*0.5^(Data_Clean!P343/Assumptions!$B$20))</f>
        <v>26.7269615442102</v>
      </c>
      <c r="L343" s="16" t="n">
        <f aca="false">Assumptions!$B$16*MIN(1,LN(1+Data_Clean!Q343)/LN(1+Assumptions!$B$21))</f>
        <v>14.5815690999133</v>
      </c>
      <c r="M343" s="16" t="n">
        <f aca="false">Assumptions!$B$17*(0.6*MIN(1,Data_Clean!R343/Assumptions!$B$22)+0.4*IF(Data_Clean!S343="",0,Data_Clean!S343))</f>
        <v>12.882</v>
      </c>
      <c r="N343" s="16" t="n">
        <f aca="false">Assumptions!$B$18*MIN(1,(Data_Clean!F343-1)/Assumptions!$B$23)</f>
        <v>10</v>
      </c>
      <c r="O343" s="16" t="n">
        <f aca="false">Assumptions!$B$19*(0.4*IF(Data_Clean!E343="",0,MIN(1,Data_Clean!E343/12/Assumptions!$B$24))+0.35*IF(Data_Clean!D343="Y",1,0)+0.25*(1-MIN(Data_Clean!T343,3)/3))/IF(Data_Clean!E343="",0.6,1)</f>
        <v>9.1</v>
      </c>
      <c r="P343" s="16" t="n">
        <f aca="false">SUM(K343:O343)/(Assumptions!$D$5-IF(K343="",Assumptions!$B$15,0))*100</f>
        <v>73.2905306441234</v>
      </c>
      <c r="Q343" s="7" t="str">
        <f aca="false">IF(J343&gt;=Assumptions!$B$26,"High",IF(J343&gt;=Assumptions!$B$27,"Mid","Low"))</f>
        <v>Mid</v>
      </c>
      <c r="R343" s="7" t="str">
        <f aca="false">IF(P343&gt;=Assumptions!$B$28,"High",IF(P343&gt;=Assumptions!$B$29,"Mid","Low"))</f>
        <v>High</v>
      </c>
      <c r="S343" s="7" t="str">
        <f aca="false">INDEX(Assumptions!$B$33:$B$41,MATCH(Q343&amp;"|"&amp;R343,Assumptions!$A$33:$A$41,0))</f>
        <v>Engaged Builders</v>
      </c>
      <c r="T343" s="7" t="n">
        <f aca="false">IF(ISNUMBER(Data_Clean!V343),J343*Data_Clean!V343,0)</f>
        <v>62.149489038</v>
      </c>
    </row>
    <row r="344" customFormat="false" ht="15" hidden="false" customHeight="false" outlineLevel="0" collapsed="false">
      <c r="A344" s="15" t="str">
        <f aca="false">Data_Clean!A344</f>
        <v>CX100340</v>
      </c>
      <c r="B344" s="14" t="n">
        <f aca="false">Data_Clean!G344*Assumptions!$B$5</f>
        <v>161.31425</v>
      </c>
      <c r="C344" s="14" t="n">
        <f aca="false">IF(Data_Clean!H344="",0,Data_Clean!H344)*Assumptions!$B$6</f>
        <v>0</v>
      </c>
      <c r="D344" s="14" t="n">
        <f aca="false">Data_Clean!I344*Assumptions!$B$7</f>
        <v>0</v>
      </c>
      <c r="E344" s="14" t="n">
        <f aca="false">Data_Clean!J344*Assumptions!$B$8</f>
        <v>0</v>
      </c>
      <c r="F344" s="14" t="n">
        <f aca="false">Data_Clean!K344*Assumptions!$B$9</f>
        <v>0</v>
      </c>
      <c r="G344" s="14" t="n">
        <f aca="false">Data_Clean!L344*Assumptions!$B$10</f>
        <v>0</v>
      </c>
      <c r="H344" s="14" t="n">
        <f aca="false">IF(OR(Data_Clean!M344="",Data_Clean!N344=""),0,Data_Clean!M344*Data_Clean!N344/100)*Assumptions!$B$13*Assumptions!$B$11</f>
        <v>317.628</v>
      </c>
      <c r="I344" s="14" t="n">
        <f aca="false">Data_Clean!O344*4*Assumptions!$B$12</f>
        <v>50.2104</v>
      </c>
      <c r="J344" s="14" t="n">
        <f aca="false">SUM(B344:I344)</f>
        <v>529.15265</v>
      </c>
      <c r="K344" s="16" t="n">
        <f aca="false">IF(Data_Clean!P344="","",Assumptions!$B$15*0.5^(Data_Clean!P344/Assumptions!$B$20))</f>
        <v>23.267171427506</v>
      </c>
      <c r="L344" s="16" t="n">
        <f aca="false">Assumptions!$B$16*MIN(1,LN(1+Data_Clean!Q344)/LN(1+Assumptions!$B$21))</f>
        <v>14.8269530442849</v>
      </c>
      <c r="M344" s="16" t="n">
        <f aca="false">Assumptions!$B$17*(0.6*MIN(1,Data_Clean!R344/Assumptions!$B$22)+0.4*IF(Data_Clean!S344="",0,Data_Clean!S344))</f>
        <v>9.528</v>
      </c>
      <c r="N344" s="16" t="n">
        <f aca="false">Assumptions!$B$18*MIN(1,(Data_Clean!F344-1)/Assumptions!$B$23)</f>
        <v>5</v>
      </c>
      <c r="O344" s="16" t="n">
        <f aca="false">Assumptions!$B$19*(0.4*IF(Data_Clean!E344="",0,MIN(1,Data_Clean!E344/12/Assumptions!$B$24))+0.35*IF(Data_Clean!D344="Y",1,0)+0.25*(1-MIN(Data_Clean!T344,3)/3))/IF(Data_Clean!E344="",0.6,1)</f>
        <v>9.7</v>
      </c>
      <c r="P344" s="16" t="n">
        <f aca="false">SUM(K344:O344)/(Assumptions!$D$5-IF(K344="",Assumptions!$B$15,0))*100</f>
        <v>62.3221244717909</v>
      </c>
      <c r="Q344" s="7" t="str">
        <f aca="false">IF(J344&gt;=Assumptions!$B$26,"High",IF(J344&gt;=Assumptions!$B$27,"Mid","Low"))</f>
        <v>Mid</v>
      </c>
      <c r="R344" s="7" t="str">
        <f aca="false">IF(P344&gt;=Assumptions!$B$28,"High",IF(P344&gt;=Assumptions!$B$29,"Mid","Low"))</f>
        <v>Mid</v>
      </c>
      <c r="S344" s="7" t="str">
        <f aca="false">INDEX(Assumptions!$B$33:$B$41,MATCH(Q344&amp;"|"&amp;R344,Assumptions!$A$33:$A$41,0))</f>
        <v>Established Core</v>
      </c>
      <c r="T344" s="7" t="n">
        <f aca="false">IF(ISNUMBER(Data_Clean!V344),J344*Data_Clean!V344,0)</f>
        <v>33.707023805</v>
      </c>
    </row>
    <row r="345" customFormat="false" ht="15" hidden="false" customHeight="false" outlineLevel="0" collapsed="false">
      <c r="A345" s="15" t="str">
        <f aca="false">Data_Clean!A345</f>
        <v>CX100341</v>
      </c>
      <c r="B345" s="14" t="n">
        <f aca="false">Data_Clean!G345*Assumptions!$B$5</f>
        <v>123.00475</v>
      </c>
      <c r="C345" s="14" t="n">
        <f aca="false">IF(Data_Clean!H345="",0,Data_Clean!H345)*Assumptions!$B$6</f>
        <v>0</v>
      </c>
      <c r="D345" s="14" t="n">
        <f aca="false">Data_Clean!I345*Assumptions!$B$7</f>
        <v>0</v>
      </c>
      <c r="E345" s="14" t="n">
        <f aca="false">Data_Clean!J345*Assumptions!$B$8</f>
        <v>0</v>
      </c>
      <c r="F345" s="14" t="n">
        <f aca="false">Data_Clean!K345*Assumptions!$B$9</f>
        <v>0</v>
      </c>
      <c r="G345" s="14" t="n">
        <f aca="false">Data_Clean!L345*Assumptions!$B$10</f>
        <v>106.65</v>
      </c>
      <c r="H345" s="14" t="n">
        <f aca="false">IF(OR(Data_Clean!M345="",Data_Clean!N345=""),0,Data_Clean!M345*Data_Clean!N345/100)*Assumptions!$B$13*Assumptions!$B$11</f>
        <v>0</v>
      </c>
      <c r="I345" s="14" t="n">
        <f aca="false">Data_Clean!O345*4*Assumptions!$B$12</f>
        <v>0</v>
      </c>
      <c r="J345" s="14" t="n">
        <f aca="false">SUM(B345:I345)</f>
        <v>229.65475</v>
      </c>
      <c r="K345" s="16" t="n">
        <f aca="false">IF(Data_Clean!P345="","",Assumptions!$B$15*0.5^(Data_Clean!P345/Assumptions!$B$20))</f>
        <v>27.3516746567465</v>
      </c>
      <c r="L345" s="16" t="n">
        <f aca="false">Assumptions!$B$16*MIN(1,LN(1+Data_Clean!Q345)/LN(1+Assumptions!$B$21))</f>
        <v>14.8269530442849</v>
      </c>
      <c r="M345" s="16" t="n">
        <f aca="false">Assumptions!$B$17*(0.6*MIN(1,Data_Clean!R345/Assumptions!$B$22)+0.4*IF(Data_Clean!S345="",0,Data_Clean!S345))</f>
        <v>9.696</v>
      </c>
      <c r="N345" s="16" t="n">
        <f aca="false">Assumptions!$B$18*MIN(1,(Data_Clean!F345-1)/Assumptions!$B$23)</f>
        <v>5</v>
      </c>
      <c r="O345" s="16" t="n">
        <f aca="false">Assumptions!$B$19*(0.4*IF(Data_Clean!E345="",0,MIN(1,Data_Clean!E345/12/Assumptions!$B$24))+0.35*IF(Data_Clean!D345="Y",1,0)+0.25*(1-MIN(Data_Clean!T345,3)/3))/IF(Data_Clean!E345="",0.6,1)</f>
        <v>9.75</v>
      </c>
      <c r="P345" s="16" t="n">
        <f aca="false">SUM(K345:O345)/(Assumptions!$D$5-IF(K345="",Assumptions!$B$15,0))*100</f>
        <v>66.6246277010314</v>
      </c>
      <c r="Q345" s="7" t="str">
        <f aca="false">IF(J345&gt;=Assumptions!$B$26,"High",IF(J345&gt;=Assumptions!$B$27,"Mid","Low"))</f>
        <v>Low</v>
      </c>
      <c r="R345" s="7" t="str">
        <f aca="false">IF(P345&gt;=Assumptions!$B$28,"High",IF(P345&gt;=Assumptions!$B$29,"Mid","Low"))</f>
        <v>Mid</v>
      </c>
      <c r="S345" s="7" t="str">
        <f aca="false">INDEX(Assumptions!$B$33:$B$41,MATCH(Q345&amp;"|"&amp;R345,Assumptions!$A$33:$A$41,0))</f>
        <v>Light Touch</v>
      </c>
      <c r="T345" s="7" t="n">
        <f aca="false">IF(ISNUMBER(Data_Clean!V345),J345*Data_Clean!V345,0)</f>
        <v>14.83569685</v>
      </c>
    </row>
    <row r="346" customFormat="false" ht="15" hidden="false" customHeight="false" outlineLevel="0" collapsed="false">
      <c r="A346" s="15" t="str">
        <f aca="false">Data_Clean!A346</f>
        <v>CX100342</v>
      </c>
      <c r="B346" s="14" t="n">
        <f aca="false">Data_Clean!G346*Assumptions!$B$5</f>
        <v>83.0345</v>
      </c>
      <c r="C346" s="14" t="n">
        <f aca="false">IF(Data_Clean!H346="",0,Data_Clean!H346)*Assumptions!$B$6</f>
        <v>129.77436</v>
      </c>
      <c r="D346" s="14" t="n">
        <f aca="false">Data_Clean!I346*Assumptions!$B$7</f>
        <v>0</v>
      </c>
      <c r="E346" s="14" t="n">
        <f aca="false">Data_Clean!J346*Assumptions!$B$8</f>
        <v>0</v>
      </c>
      <c r="F346" s="14" t="n">
        <f aca="false">Data_Clean!K346*Assumptions!$B$9</f>
        <v>0</v>
      </c>
      <c r="G346" s="14" t="n">
        <f aca="false">Data_Clean!L346*Assumptions!$B$10</f>
        <v>0</v>
      </c>
      <c r="H346" s="14" t="n">
        <f aca="false">IF(OR(Data_Clean!M346="",Data_Clean!N346=""),0,Data_Clean!M346*Data_Clean!N346/100)*Assumptions!$B$13*Assumptions!$B$11</f>
        <v>225.654</v>
      </c>
      <c r="I346" s="14" t="n">
        <f aca="false">Data_Clean!O346*4*Assumptions!$B$12</f>
        <v>9.86304</v>
      </c>
      <c r="J346" s="14" t="n">
        <f aca="false">SUM(B346:I346)</f>
        <v>448.3259</v>
      </c>
      <c r="K346" s="16" t="n">
        <f aca="false">IF(Data_Clean!P346="","",Assumptions!$B$15*0.5^(Data_Clean!P346/Assumptions!$B$20))</f>
        <v>26.1165168988837</v>
      </c>
      <c r="L346" s="16" t="n">
        <f aca="false">Assumptions!$B$16*MIN(1,LN(1+Data_Clean!Q346)/LN(1+Assumptions!$B$21))</f>
        <v>7.47221736309214</v>
      </c>
      <c r="M346" s="16" t="n">
        <f aca="false">Assumptions!$B$17*(0.6*MIN(1,Data_Clean!R346/Assumptions!$B$22)+0.4*IF(Data_Clean!S346="",0,Data_Clean!S346))</f>
        <v>2.73</v>
      </c>
      <c r="N346" s="16" t="n">
        <f aca="false">Assumptions!$B$18*MIN(1,(Data_Clean!F346-1)/Assumptions!$B$23)</f>
        <v>15</v>
      </c>
      <c r="O346" s="16" t="n">
        <f aca="false">Assumptions!$B$19*(0.4*IF(Data_Clean!E346="",0,MIN(1,Data_Clean!E346/12/Assumptions!$B$24))+0.35*IF(Data_Clean!D346="Y",1,0)+0.25*(1-MIN(Data_Clean!T346,3)/3))/IF(Data_Clean!E346="",0.6,1)</f>
        <v>4.2</v>
      </c>
      <c r="P346" s="16" t="n">
        <f aca="false">SUM(K346:O346)/(Assumptions!$D$5-IF(K346="",Assumptions!$B$15,0))*100</f>
        <v>55.5187342619759</v>
      </c>
      <c r="Q346" s="7" t="str">
        <f aca="false">IF(J346&gt;=Assumptions!$B$26,"High",IF(J346&gt;=Assumptions!$B$27,"Mid","Low"))</f>
        <v>Mid</v>
      </c>
      <c r="R346" s="7" t="str">
        <f aca="false">IF(P346&gt;=Assumptions!$B$28,"High",IF(P346&gt;=Assumptions!$B$29,"Mid","Low"))</f>
        <v>Mid</v>
      </c>
      <c r="S346" s="7" t="str">
        <f aca="false">INDEX(Assumptions!$B$33:$B$41,MATCH(Q346&amp;"|"&amp;R346,Assumptions!$A$33:$A$41,0))</f>
        <v>Established Core</v>
      </c>
      <c r="T346" s="7" t="n">
        <f aca="false">IF(ISNUMBER(Data_Clean!V346),J346*Data_Clean!V346,0)</f>
        <v>41.96330424</v>
      </c>
    </row>
    <row r="347" customFormat="false" ht="15" hidden="false" customHeight="false" outlineLevel="0" collapsed="false">
      <c r="A347" s="15" t="str">
        <f aca="false">Data_Clean!A347</f>
        <v>CX100343</v>
      </c>
      <c r="B347" s="14" t="n">
        <f aca="false">Data_Clean!G347*Assumptions!$B$5</f>
        <v>148.784</v>
      </c>
      <c r="C347" s="14" t="n">
        <f aca="false">IF(Data_Clean!H347="",0,Data_Clean!H347)*Assumptions!$B$6</f>
        <v>127.9158</v>
      </c>
      <c r="D347" s="14" t="n">
        <f aca="false">Data_Clean!I347*Assumptions!$B$7</f>
        <v>0</v>
      </c>
      <c r="E347" s="14" t="n">
        <f aca="false">Data_Clean!J347*Assumptions!$B$8</f>
        <v>0</v>
      </c>
      <c r="F347" s="14" t="n">
        <f aca="false">Data_Clean!K347*Assumptions!$B$9</f>
        <v>0</v>
      </c>
      <c r="G347" s="14" t="n">
        <f aca="false">Data_Clean!L347*Assumptions!$B$10</f>
        <v>0</v>
      </c>
      <c r="H347" s="14" t="n">
        <f aca="false">IF(OR(Data_Clean!M347="",Data_Clean!N347=""),0,Data_Clean!M347*Data_Clean!N347/100)*Assumptions!$B$13*Assumptions!$B$11</f>
        <v>0</v>
      </c>
      <c r="I347" s="14" t="n">
        <f aca="false">Data_Clean!O347*4*Assumptions!$B$12</f>
        <v>0</v>
      </c>
      <c r="J347" s="14" t="n">
        <f aca="false">SUM(B347:I347)</f>
        <v>276.6998</v>
      </c>
      <c r="K347" s="16" t="n">
        <f aca="false">IF(Data_Clean!P347="","",Assumptions!$B$15*0.5^(Data_Clean!P347/Assumptions!$B$20))</f>
        <v>19.7926186615934</v>
      </c>
      <c r="L347" s="16" t="n">
        <f aca="false">Assumptions!$B$16*MIN(1,LN(1+Data_Clean!Q347)/LN(1+Assumptions!$B$21))</f>
        <v>14.5815690999133</v>
      </c>
      <c r="M347" s="16" t="n">
        <f aca="false">Assumptions!$B$17*(0.6*MIN(1,Data_Clean!R347/Assumptions!$B$22)+0.4*IF(Data_Clean!S347="",0,Data_Clean!S347))</f>
        <v>8.436</v>
      </c>
      <c r="N347" s="16" t="n">
        <f aca="false">Assumptions!$B$18*MIN(1,(Data_Clean!F347-1)/Assumptions!$B$23)</f>
        <v>5</v>
      </c>
      <c r="O347" s="16" t="n">
        <f aca="false">Assumptions!$B$19*(0.4*IF(Data_Clean!E347="",0,MIN(1,Data_Clean!E347/12/Assumptions!$B$24))+0.35*IF(Data_Clean!D347="Y",1,0)+0.25*(1-MIN(Data_Clean!T347,3)/3))/IF(Data_Clean!E347="",0.6,1)</f>
        <v>10.85</v>
      </c>
      <c r="P347" s="16" t="n">
        <f aca="false">SUM(K347:O347)/(Assumptions!$D$5-IF(K347="",Assumptions!$B$15,0))*100</f>
        <v>58.6601877615067</v>
      </c>
      <c r="Q347" s="7" t="str">
        <f aca="false">IF(J347&gt;=Assumptions!$B$26,"High",IF(J347&gt;=Assumptions!$B$27,"Mid","Low"))</f>
        <v>Low</v>
      </c>
      <c r="R347" s="7" t="str">
        <f aca="false">IF(P347&gt;=Assumptions!$B$28,"High",IF(P347&gt;=Assumptions!$B$29,"Mid","Low"))</f>
        <v>Mid</v>
      </c>
      <c r="S347" s="7" t="str">
        <f aca="false">INDEX(Assumptions!$B$33:$B$41,MATCH(Q347&amp;"|"&amp;R347,Assumptions!$A$33:$A$41,0))</f>
        <v>Light Touch</v>
      </c>
      <c r="T347" s="7" t="n">
        <f aca="false">IF(ISNUMBER(Data_Clean!V347),J347*Data_Clean!V347,0)</f>
        <v>7.3325447</v>
      </c>
    </row>
    <row r="348" customFormat="false" ht="15" hidden="false" customHeight="false" outlineLevel="0" collapsed="false">
      <c r="A348" s="15" t="str">
        <f aca="false">Data_Clean!A348</f>
        <v>CX100344</v>
      </c>
      <c r="B348" s="14" t="n">
        <f aca="false">Data_Clean!G348*Assumptions!$B$5</f>
        <v>134.2545</v>
      </c>
      <c r="C348" s="14" t="n">
        <f aca="false">IF(Data_Clean!H348="",0,Data_Clean!H348)*Assumptions!$B$6</f>
        <v>0</v>
      </c>
      <c r="D348" s="14" t="n">
        <f aca="false">Data_Clean!I348*Assumptions!$B$7</f>
        <v>0</v>
      </c>
      <c r="E348" s="14" t="n">
        <f aca="false">Data_Clean!J348*Assumptions!$B$8</f>
        <v>0</v>
      </c>
      <c r="F348" s="14" t="n">
        <f aca="false">Data_Clean!K348*Assumptions!$B$9</f>
        <v>0</v>
      </c>
      <c r="G348" s="14" t="n">
        <f aca="false">Data_Clean!L348*Assumptions!$B$10</f>
        <v>0</v>
      </c>
      <c r="H348" s="14" t="n">
        <f aca="false">IF(OR(Data_Clean!M348="",Data_Clean!N348=""),0,Data_Clean!M348*Data_Clean!N348/100)*Assumptions!$B$13*Assumptions!$B$11</f>
        <v>400.128</v>
      </c>
      <c r="I348" s="14" t="n">
        <f aca="false">Data_Clean!O348*4*Assumptions!$B$12</f>
        <v>7.74864</v>
      </c>
      <c r="J348" s="14" t="n">
        <f aca="false">SUM(B348:I348)</f>
        <v>542.13114</v>
      </c>
      <c r="K348" s="16" t="n">
        <f aca="false">IF(Data_Clean!P348="","",Assumptions!$B$15*0.5^(Data_Clean!P348/Assumptions!$B$20))</f>
        <v>22.735748497656</v>
      </c>
      <c r="L348" s="16" t="n">
        <f aca="false">Assumptions!$B$16*MIN(1,LN(1+Data_Clean!Q348)/LN(1+Assumptions!$B$21))</f>
        <v>10.6966696442427</v>
      </c>
      <c r="M348" s="16" t="n">
        <f aca="false">Assumptions!$B$17*(0.6*MIN(1,Data_Clean!R348/Assumptions!$B$22)+0.4*IF(Data_Clean!S348="",0,Data_Clean!S348))</f>
        <v>7.146</v>
      </c>
      <c r="N348" s="16" t="n">
        <f aca="false">Assumptions!$B$18*MIN(1,(Data_Clean!F348-1)/Assumptions!$B$23)</f>
        <v>5</v>
      </c>
      <c r="O348" s="16" t="n">
        <f aca="false">Assumptions!$B$19*(0.4*IF(Data_Clean!E348="",0,MIN(1,Data_Clean!E348/12/Assumptions!$B$24))+0.35*IF(Data_Clean!D348="Y",1,0)+0.25*(1-MIN(Data_Clean!T348,3)/3))/IF(Data_Clean!E348="",0.6,1)</f>
        <v>3.45</v>
      </c>
      <c r="P348" s="16" t="n">
        <f aca="false">SUM(K348:O348)/(Assumptions!$D$5-IF(K348="",Assumptions!$B$15,0))*100</f>
        <v>49.0284181418987</v>
      </c>
      <c r="Q348" s="7" t="str">
        <f aca="false">IF(J348&gt;=Assumptions!$B$26,"High",IF(J348&gt;=Assumptions!$B$27,"Mid","Low"))</f>
        <v>Mid</v>
      </c>
      <c r="R348" s="7" t="str">
        <f aca="false">IF(P348&gt;=Assumptions!$B$28,"High",IF(P348&gt;=Assumptions!$B$29,"Mid","Low"))</f>
        <v>Low</v>
      </c>
      <c r="S348" s="7" t="str">
        <f aca="false">INDEX(Assumptions!$B$33:$B$41,MATCH(Q348&amp;"|"&amp;R348,Assumptions!$A$33:$A$41,0))</f>
        <v>Light Touch</v>
      </c>
      <c r="T348" s="7" t="n">
        <f aca="false">IF(ISNUMBER(Data_Clean!V348),J348*Data_Clean!V348,0)</f>
        <v>134.123244036</v>
      </c>
    </row>
    <row r="349" customFormat="false" ht="15" hidden="false" customHeight="false" outlineLevel="0" collapsed="false">
      <c r="A349" s="15" t="str">
        <f aca="false">Data_Clean!A349</f>
        <v>CX100345</v>
      </c>
      <c r="B349" s="14" t="n">
        <f aca="false">Data_Clean!G349*Assumptions!$B$5</f>
        <v>89.10925</v>
      </c>
      <c r="C349" s="14" t="n">
        <f aca="false">IF(Data_Clean!H349="",0,Data_Clean!H349)*Assumptions!$B$6</f>
        <v>0</v>
      </c>
      <c r="D349" s="14" t="n">
        <f aca="false">Data_Clean!I349*Assumptions!$B$7</f>
        <v>0</v>
      </c>
      <c r="E349" s="14" t="n">
        <f aca="false">Data_Clean!J349*Assumptions!$B$8</f>
        <v>0</v>
      </c>
      <c r="F349" s="14" t="n">
        <f aca="false">Data_Clean!K349*Assumptions!$B$9</f>
        <v>0</v>
      </c>
      <c r="G349" s="14" t="n">
        <f aca="false">Data_Clean!L349*Assumptions!$B$10</f>
        <v>0</v>
      </c>
      <c r="H349" s="14" t="n">
        <f aca="false">IF(OR(Data_Clean!M349="",Data_Clean!N349=""),0,Data_Clean!M349*Data_Clean!N349/100)*Assumptions!$B$13*Assumptions!$B$11</f>
        <v>68.4</v>
      </c>
      <c r="I349" s="14" t="n">
        <f aca="false">Data_Clean!O349*4*Assumptions!$B$12</f>
        <v>8.1096</v>
      </c>
      <c r="J349" s="14" t="n">
        <f aca="false">SUM(B349:I349)</f>
        <v>165.61885</v>
      </c>
      <c r="K349" s="16" t="n">
        <f aca="false">IF(Data_Clean!P349="","",Assumptions!$B$15*0.5^(Data_Clean!P349/Assumptions!$B$20))</f>
        <v>29.3147990530274</v>
      </c>
      <c r="L349" s="16" t="n">
        <f aca="false">Assumptions!$B$16*MIN(1,LN(1+Data_Clean!Q349)/LN(1+Assumptions!$B$21))</f>
        <v>11.2934465146257</v>
      </c>
      <c r="M349" s="16" t="n">
        <f aca="false">Assumptions!$B$17*(0.6*MIN(1,Data_Clean!R349/Assumptions!$B$22)+0.4*IF(Data_Clean!S349="",0,Data_Clean!S349))</f>
        <v>8.43</v>
      </c>
      <c r="N349" s="16" t="n">
        <f aca="false">Assumptions!$B$18*MIN(1,(Data_Clean!F349-1)/Assumptions!$B$23)</f>
        <v>5</v>
      </c>
      <c r="O349" s="16" t="n">
        <f aca="false">Assumptions!$B$19*(0.4*IF(Data_Clean!E349="",0,MIN(1,Data_Clean!E349/12/Assumptions!$B$24))+0.35*IF(Data_Clean!D349="Y",1,0)+0.25*(1-MIN(Data_Clean!T349,3)/3))/IF(Data_Clean!E349="",0.6,1)</f>
        <v>4.65</v>
      </c>
      <c r="P349" s="16" t="n">
        <f aca="false">SUM(K349:O349)/(Assumptions!$D$5-IF(K349="",Assumptions!$B$15,0))*100</f>
        <v>58.688245567653</v>
      </c>
      <c r="Q349" s="7" t="str">
        <f aca="false">IF(J349&gt;=Assumptions!$B$26,"High",IF(J349&gt;=Assumptions!$B$27,"Mid","Low"))</f>
        <v>Low</v>
      </c>
      <c r="R349" s="7" t="str">
        <f aca="false">IF(P349&gt;=Assumptions!$B$28,"High",IF(P349&gt;=Assumptions!$B$29,"Mid","Low"))</f>
        <v>Mid</v>
      </c>
      <c r="S349" s="7" t="str">
        <f aca="false">INDEX(Assumptions!$B$33:$B$41,MATCH(Q349&amp;"|"&amp;R349,Assumptions!$A$33:$A$41,0))</f>
        <v>Light Touch</v>
      </c>
      <c r="T349" s="7" t="n">
        <f aca="false">IF(ISNUMBER(Data_Clean!V349),J349*Data_Clean!V349,0)</f>
        <v>15.352867395</v>
      </c>
    </row>
    <row r="350" customFormat="false" ht="15" hidden="false" customHeight="false" outlineLevel="0" collapsed="false">
      <c r="A350" s="15" t="str">
        <f aca="false">Data_Clean!A350</f>
        <v>CX100346</v>
      </c>
      <c r="B350" s="14" t="n">
        <f aca="false">Data_Clean!G350*Assumptions!$B$5</f>
        <v>361.849</v>
      </c>
      <c r="C350" s="14" t="n">
        <f aca="false">IF(Data_Clean!H350="",0,Data_Clean!H350)*Assumptions!$B$6</f>
        <v>0</v>
      </c>
      <c r="D350" s="14" t="n">
        <f aca="false">Data_Clean!I350*Assumptions!$B$7</f>
        <v>0</v>
      </c>
      <c r="E350" s="14" t="n">
        <f aca="false">Data_Clean!J350*Assumptions!$B$8</f>
        <v>0</v>
      </c>
      <c r="F350" s="14" t="n">
        <f aca="false">Data_Clean!K350*Assumptions!$B$9</f>
        <v>0</v>
      </c>
      <c r="G350" s="14" t="n">
        <f aca="false">Data_Clean!L350*Assumptions!$B$10</f>
        <v>0</v>
      </c>
      <c r="H350" s="14" t="n">
        <f aca="false">IF(OR(Data_Clean!M350="",Data_Clean!N350=""),0,Data_Clean!M350*Data_Clean!N350/100)*Assumptions!$B$13*Assumptions!$B$11</f>
        <v>0</v>
      </c>
      <c r="I350" s="14" t="n">
        <f aca="false">Data_Clean!O350*4*Assumptions!$B$12</f>
        <v>0</v>
      </c>
      <c r="J350" s="14" t="n">
        <f aca="false">SUM(B350:I350)</f>
        <v>361.849</v>
      </c>
      <c r="K350" s="16" t="n">
        <f aca="false">IF(Data_Clean!P350="","",Assumptions!$B$15*0.5^(Data_Clean!P350/Assumptions!$B$20))</f>
        <v>30</v>
      </c>
      <c r="L350" s="16" t="n">
        <f aca="false">Assumptions!$B$16*MIN(1,LN(1+Data_Clean!Q350)/LN(1+Assumptions!$B$21))</f>
        <v>12.0537864630054</v>
      </c>
      <c r="M350" s="16" t="n">
        <f aca="false">Assumptions!$B$17*(0.6*MIN(1,Data_Clean!R350/Assumptions!$B$22)+0.4*IF(Data_Clean!S350="",0,Data_Clean!S350))</f>
        <v>3.354</v>
      </c>
      <c r="N350" s="16" t="n">
        <f aca="false">Assumptions!$B$18*MIN(1,(Data_Clean!F350-1)/Assumptions!$B$23)</f>
        <v>0</v>
      </c>
      <c r="O350" s="16" t="n">
        <f aca="false">Assumptions!$B$19*(0.4*IF(Data_Clean!E350="",0,MIN(1,Data_Clean!E350/12/Assumptions!$B$24))+0.35*IF(Data_Clean!D350="Y",1,0)+0.25*(1-MIN(Data_Clean!T350,3)/3))/IF(Data_Clean!E350="",0.6,1)</f>
        <v>13.65</v>
      </c>
      <c r="P350" s="16" t="n">
        <f aca="false">SUM(K350:O350)/(Assumptions!$D$5-IF(K350="",Assumptions!$B$15,0))*100</f>
        <v>59.0577864630054</v>
      </c>
      <c r="Q350" s="7" t="str">
        <f aca="false">IF(J350&gt;=Assumptions!$B$26,"High",IF(J350&gt;=Assumptions!$B$27,"Mid","Low"))</f>
        <v>Low</v>
      </c>
      <c r="R350" s="7" t="str">
        <f aca="false">IF(P350&gt;=Assumptions!$B$28,"High",IF(P350&gt;=Assumptions!$B$29,"Mid","Low"))</f>
        <v>Mid</v>
      </c>
      <c r="S350" s="7" t="str">
        <f aca="false">INDEX(Assumptions!$B$33:$B$41,MATCH(Q350&amp;"|"&amp;R350,Assumptions!$A$33:$A$41,0))</f>
        <v>Light Touch</v>
      </c>
      <c r="T350" s="7" t="n">
        <f aca="false">IF(ISNUMBER(Data_Clean!V350),J350*Data_Clean!V350,0)</f>
        <v>32.4216704</v>
      </c>
    </row>
    <row r="351" customFormat="false" ht="15" hidden="false" customHeight="false" outlineLevel="0" collapsed="false">
      <c r="A351" s="15" t="str">
        <f aca="false">Data_Clean!A351</f>
        <v>CX100347</v>
      </c>
      <c r="B351" s="14" t="n">
        <f aca="false">Data_Clean!G351*Assumptions!$B$5</f>
        <v>222.0735</v>
      </c>
      <c r="C351" s="14" t="n">
        <f aca="false">IF(Data_Clean!H351="",0,Data_Clean!H351)*Assumptions!$B$6</f>
        <v>450.2862</v>
      </c>
      <c r="D351" s="14" t="n">
        <f aca="false">Data_Clean!I351*Assumptions!$B$7</f>
        <v>0</v>
      </c>
      <c r="E351" s="14" t="n">
        <f aca="false">Data_Clean!J351*Assumptions!$B$8</f>
        <v>1369.459125</v>
      </c>
      <c r="F351" s="14" t="n">
        <f aca="false">Data_Clean!K351*Assumptions!$B$9</f>
        <v>0</v>
      </c>
      <c r="G351" s="14" t="n">
        <f aca="false">Data_Clean!L351*Assumptions!$B$10</f>
        <v>0</v>
      </c>
      <c r="H351" s="14" t="n">
        <f aca="false">IF(OR(Data_Clean!M351="",Data_Clean!N351=""),0,Data_Clean!M351*Data_Clean!N351/100)*Assumptions!$B$13*Assumptions!$B$11</f>
        <v>191.208</v>
      </c>
      <c r="I351" s="14" t="n">
        <f aca="false">Data_Clean!O351*4*Assumptions!$B$12</f>
        <v>142.79952</v>
      </c>
      <c r="J351" s="14" t="n">
        <f aca="false">SUM(B351:I351)</f>
        <v>2375.826345</v>
      </c>
      <c r="K351" s="16" t="n">
        <f aca="false">IF(Data_Clean!P351="","",Assumptions!$B$15*0.5^(Data_Clean!P351/Assumptions!$B$20))</f>
        <v>30</v>
      </c>
      <c r="L351" s="16" t="n">
        <f aca="false">Assumptions!$B$16*MIN(1,LN(1+Data_Clean!Q351)/LN(1+Assumptions!$B$21))</f>
        <v>18.0605608152032</v>
      </c>
      <c r="M351" s="16" t="n">
        <f aca="false">Assumptions!$B$17*(0.6*MIN(1,Data_Clean!R351/Assumptions!$B$22)+0.4*IF(Data_Clean!S351="",0,Data_Clean!S351))</f>
        <v>5.886</v>
      </c>
      <c r="N351" s="16" t="n">
        <f aca="false">Assumptions!$B$18*MIN(1,(Data_Clean!F351-1)/Assumptions!$B$23)</f>
        <v>15</v>
      </c>
      <c r="O351" s="16" t="n">
        <f aca="false">Assumptions!$B$19*(0.4*IF(Data_Clean!E351="",0,MIN(1,Data_Clean!E351/12/Assumptions!$B$24))+0.35*IF(Data_Clean!D351="Y",1,0)+0.25*(1-MIN(Data_Clean!T351,3)/3))/IF(Data_Clean!E351="",0.6,1)</f>
        <v>15</v>
      </c>
      <c r="P351" s="16" t="n">
        <f aca="false">SUM(K351:O351)/(Assumptions!$D$5-IF(K351="",Assumptions!$B$15,0))*100</f>
        <v>83.9465608152032</v>
      </c>
      <c r="Q351" s="7" t="str">
        <f aca="false">IF(J351&gt;=Assumptions!$B$26,"High",IF(J351&gt;=Assumptions!$B$27,"Mid","Low"))</f>
        <v>High</v>
      </c>
      <c r="R351" s="7" t="str">
        <f aca="false">IF(P351&gt;=Assumptions!$B$28,"High",IF(P351&gt;=Assumptions!$B$29,"Mid","Low"))</f>
        <v>High</v>
      </c>
      <c r="S351" s="7" t="str">
        <f aca="false">INDEX(Assumptions!$B$33:$B$41,MATCH(Q351&amp;"|"&amp;R351,Assumptions!$A$33:$A$41,0))</f>
        <v>Premier Advocates</v>
      </c>
      <c r="T351" s="7" t="n">
        <f aca="false">IF(ISNUMBER(Data_Clean!V351),J351*Data_Clean!V351,0)</f>
        <v>33.9743167335</v>
      </c>
    </row>
    <row r="352" customFormat="false" ht="15" hidden="false" customHeight="false" outlineLevel="0" collapsed="false">
      <c r="A352" s="15" t="str">
        <f aca="false">Data_Clean!A352</f>
        <v>CX100348</v>
      </c>
      <c r="B352" s="14" t="n">
        <f aca="false">Data_Clean!G352*Assumptions!$B$5</f>
        <v>87.50925</v>
      </c>
      <c r="C352" s="14" t="n">
        <f aca="false">IF(Data_Clean!H352="",0,Data_Clean!H352)*Assumptions!$B$6</f>
        <v>38.92872</v>
      </c>
      <c r="D352" s="14" t="n">
        <f aca="false">Data_Clean!I352*Assumptions!$B$7</f>
        <v>0</v>
      </c>
      <c r="E352" s="14" t="n">
        <f aca="false">Data_Clean!J352*Assumptions!$B$8</f>
        <v>0</v>
      </c>
      <c r="F352" s="14" t="n">
        <f aca="false">Data_Clean!K352*Assumptions!$B$9</f>
        <v>0</v>
      </c>
      <c r="G352" s="14" t="n">
        <f aca="false">Data_Clean!L352*Assumptions!$B$10</f>
        <v>1157.4</v>
      </c>
      <c r="H352" s="14" t="n">
        <f aca="false">IF(OR(Data_Clean!M352="",Data_Clean!N352=""),0,Data_Clean!M352*Data_Clean!N352/100)*Assumptions!$B$13*Assumptions!$B$11</f>
        <v>113.448</v>
      </c>
      <c r="I352" s="14" t="n">
        <f aca="false">Data_Clean!O352*4*Assumptions!$B$12</f>
        <v>5.92608</v>
      </c>
      <c r="J352" s="14" t="n">
        <f aca="false">SUM(B352:I352)</f>
        <v>1403.21205</v>
      </c>
      <c r="K352" s="16" t="n">
        <f aca="false">IF(Data_Clean!P352="","",Assumptions!$B$15*0.5^(Data_Clean!P352/Assumptions!$B$20))</f>
        <v>27.3516746567465</v>
      </c>
      <c r="L352" s="16" t="n">
        <f aca="false">Assumptions!$B$16*MIN(1,LN(1+Data_Clean!Q352)/LN(1+Assumptions!$B$21))</f>
        <v>13.7447072997398</v>
      </c>
      <c r="M352" s="16" t="n">
        <f aca="false">Assumptions!$B$17*(0.6*MIN(1,Data_Clean!R352/Assumptions!$B$22)+0.4*IF(Data_Clean!S352="",0,Data_Clean!S352))</f>
        <v>3.3</v>
      </c>
      <c r="N352" s="16" t="n">
        <f aca="false">Assumptions!$B$18*MIN(1,(Data_Clean!F352-1)/Assumptions!$B$23)</f>
        <v>15</v>
      </c>
      <c r="O352" s="16" t="n">
        <f aca="false">Assumptions!$B$19*(0.4*IF(Data_Clean!E352="",0,MIN(1,Data_Clean!E352/12/Assumptions!$B$24))+0.35*IF(Data_Clean!D352="Y",1,0)+0.25*(1-MIN(Data_Clean!T352,3)/3))/IF(Data_Clean!E352="",0.6,1)</f>
        <v>8.95</v>
      </c>
      <c r="P352" s="16" t="n">
        <f aca="false">SUM(K352:O352)/(Assumptions!$D$5-IF(K352="",Assumptions!$B$15,0))*100</f>
        <v>68.3463819564863</v>
      </c>
      <c r="Q352" s="7" t="str">
        <f aca="false">IF(J352&gt;=Assumptions!$B$26,"High",IF(J352&gt;=Assumptions!$B$27,"Mid","Low"))</f>
        <v>Mid</v>
      </c>
      <c r="R352" s="7" t="str">
        <f aca="false">IF(P352&gt;=Assumptions!$B$28,"High",IF(P352&gt;=Assumptions!$B$29,"Mid","Low"))</f>
        <v>Mid</v>
      </c>
      <c r="S352" s="7" t="str">
        <f aca="false">INDEX(Assumptions!$B$33:$B$41,MATCH(Q352&amp;"|"&amp;R352,Assumptions!$A$33:$A$41,0))</f>
        <v>Established Core</v>
      </c>
      <c r="T352" s="7" t="n">
        <f aca="false">IF(ISNUMBER(Data_Clean!V352),J352*Data_Clean!V352,0)</f>
        <v>60.89940297</v>
      </c>
    </row>
    <row r="353" customFormat="false" ht="15" hidden="false" customHeight="false" outlineLevel="0" collapsed="false">
      <c r="A353" s="15" t="str">
        <f aca="false">Data_Clean!A353</f>
        <v>CX100349</v>
      </c>
      <c r="B353" s="14" t="n">
        <f aca="false">Data_Clean!G353*Assumptions!$B$5</f>
        <v>12.02875</v>
      </c>
      <c r="C353" s="14" t="n">
        <f aca="false">IF(Data_Clean!H353="",0,Data_Clean!H353)*Assumptions!$B$6</f>
        <v>20.84148</v>
      </c>
      <c r="D353" s="14" t="n">
        <f aca="false">Data_Clean!I353*Assumptions!$B$7</f>
        <v>81.6</v>
      </c>
      <c r="E353" s="14" t="n">
        <f aca="false">Data_Clean!J353*Assumptions!$B$8</f>
        <v>0</v>
      </c>
      <c r="F353" s="14" t="n">
        <f aca="false">Data_Clean!K353*Assumptions!$B$9</f>
        <v>459.8</v>
      </c>
      <c r="G353" s="14" t="n">
        <f aca="false">Data_Clean!L353*Assumptions!$B$10</f>
        <v>0</v>
      </c>
      <c r="H353" s="14" t="n">
        <f aca="false">IF(OR(Data_Clean!M353="",Data_Clean!N353=""),0,Data_Clean!M353*Data_Clean!N353/100)*Assumptions!$B$13*Assumptions!$B$11</f>
        <v>0</v>
      </c>
      <c r="I353" s="14" t="n">
        <f aca="false">Data_Clean!O353*4*Assumptions!$B$12</f>
        <v>0</v>
      </c>
      <c r="J353" s="14" t="n">
        <f aca="false">SUM(B353:I353)</f>
        <v>574.27023</v>
      </c>
      <c r="K353" s="16" t="n">
        <f aca="false">IF(Data_Clean!P353="","",Assumptions!$B$15*0.5^(Data_Clean!P353/Assumptions!$B$20))</f>
        <v>28.6452481173125</v>
      </c>
      <c r="L353" s="16" t="n">
        <f aca="false">Assumptions!$B$16*MIN(1,LN(1+Data_Clean!Q353)/LN(1+Assumptions!$B$21))</f>
        <v>15.2782387441559</v>
      </c>
      <c r="M353" s="16" t="n">
        <f aca="false">Assumptions!$B$17*(0.6*MIN(1,Data_Clean!R353/Assumptions!$B$22)+0.4*IF(Data_Clean!S353="",0,Data_Clean!S353))</f>
        <v>3.426</v>
      </c>
      <c r="N353" s="16" t="n">
        <f aca="false">Assumptions!$B$18*MIN(1,(Data_Clean!F353-1)/Assumptions!$B$23)</f>
        <v>15</v>
      </c>
      <c r="O353" s="16" t="n">
        <f aca="false">Assumptions!$B$19*(0.4*IF(Data_Clean!E353="",0,MIN(1,Data_Clean!E353/12/Assumptions!$B$24))+0.35*IF(Data_Clean!D353="Y",1,0)+0.25*(1-MIN(Data_Clean!T353,3)/3))/IF(Data_Clean!E353="",0.6,1)</f>
        <v>7</v>
      </c>
      <c r="P353" s="16" t="n">
        <f aca="false">SUM(K353:O353)/(Assumptions!$D$5-IF(K353="",Assumptions!$B$15,0))*100</f>
        <v>69.3494868614685</v>
      </c>
      <c r="Q353" s="7" t="str">
        <f aca="false">IF(J353&gt;=Assumptions!$B$26,"High",IF(J353&gt;=Assumptions!$B$27,"Mid","Low"))</f>
        <v>Mid</v>
      </c>
      <c r="R353" s="7" t="str">
        <f aca="false">IF(P353&gt;=Assumptions!$B$28,"High",IF(P353&gt;=Assumptions!$B$29,"Mid","Low"))</f>
        <v>Mid</v>
      </c>
      <c r="S353" s="7" t="str">
        <f aca="false">INDEX(Assumptions!$B$33:$B$41,MATCH(Q353&amp;"|"&amp;R353,Assumptions!$A$33:$A$41,0))</f>
        <v>Established Core</v>
      </c>
      <c r="T353" s="7" t="n">
        <f aca="false">IF(ISNUMBER(Data_Clean!V353),J353*Data_Clean!V353,0)</f>
        <v>28.254095316</v>
      </c>
    </row>
    <row r="354" customFormat="false" ht="15" hidden="false" customHeight="false" outlineLevel="0" collapsed="false">
      <c r="A354" s="15" t="str">
        <f aca="false">Data_Clean!A354</f>
        <v>CX100350</v>
      </c>
      <c r="B354" s="14" t="n">
        <f aca="false">Data_Clean!G354*Assumptions!$B$5</f>
        <v>112.256</v>
      </c>
      <c r="C354" s="14" t="n">
        <f aca="false">IF(Data_Clean!H354="",0,Data_Clean!H354)*Assumptions!$B$6</f>
        <v>110.42904</v>
      </c>
      <c r="D354" s="14" t="n">
        <f aca="false">Data_Clean!I354*Assumptions!$B$7</f>
        <v>0</v>
      </c>
      <c r="E354" s="14" t="n">
        <f aca="false">Data_Clean!J354*Assumptions!$B$8</f>
        <v>0</v>
      </c>
      <c r="F354" s="14" t="n">
        <f aca="false">Data_Clean!K354*Assumptions!$B$9</f>
        <v>0</v>
      </c>
      <c r="G354" s="14" t="n">
        <f aca="false">Data_Clean!L354*Assumptions!$B$10</f>
        <v>0</v>
      </c>
      <c r="H354" s="14" t="n">
        <f aca="false">IF(OR(Data_Clean!M354="",Data_Clean!N354=""),0,Data_Clean!M354*Data_Clean!N354/100)*Assumptions!$B$13*Assumptions!$B$11</f>
        <v>121.818</v>
      </c>
      <c r="I354" s="14" t="n">
        <f aca="false">Data_Clean!O354*4*Assumptions!$B$12</f>
        <v>26.1144</v>
      </c>
      <c r="J354" s="14" t="n">
        <f aca="false">SUM(B354:I354)</f>
        <v>370.61744</v>
      </c>
      <c r="K354" s="16" t="n">
        <f aca="false">IF(Data_Clean!P354="","",Assumptions!$B$15*0.5^(Data_Clean!P354/Assumptions!$B$20))</f>
        <v>20.2552491925229</v>
      </c>
      <c r="L354" s="16" t="n">
        <f aca="false">Assumptions!$B$16*MIN(1,LN(1+Data_Clean!Q354)/LN(1+Assumptions!$B$21))</f>
        <v>16.0563626167747</v>
      </c>
      <c r="M354" s="16" t="n">
        <f aca="false">Assumptions!$B$17*(0.6*MIN(1,Data_Clean!R354/Assumptions!$B$22)+0.4*IF(Data_Clean!S354="",0,Data_Clean!S354))</f>
        <v>5.49</v>
      </c>
      <c r="N354" s="16" t="n">
        <f aca="false">Assumptions!$B$18*MIN(1,(Data_Clean!F354-1)/Assumptions!$B$23)</f>
        <v>10</v>
      </c>
      <c r="O354" s="16" t="n">
        <f aca="false">Assumptions!$B$19*(0.4*IF(Data_Clean!E354="",0,MIN(1,Data_Clean!E354/12/Assumptions!$B$24))+0.35*IF(Data_Clean!D354="Y",1,0)+0.25*(1-MIN(Data_Clean!T354,3)/3))/IF(Data_Clean!E354="",0.6,1)</f>
        <v>9.75</v>
      </c>
      <c r="P354" s="16" t="n">
        <f aca="false">SUM(K354:O354)/(Assumptions!$D$5-IF(K354="",Assumptions!$B$15,0))*100</f>
        <v>61.5516118092976</v>
      </c>
      <c r="Q354" s="7" t="str">
        <f aca="false">IF(J354&gt;=Assumptions!$B$26,"High",IF(J354&gt;=Assumptions!$B$27,"Mid","Low"))</f>
        <v>Low</v>
      </c>
      <c r="R354" s="7" t="str">
        <f aca="false">IF(P354&gt;=Assumptions!$B$28,"High",IF(P354&gt;=Assumptions!$B$29,"Mid","Low"))</f>
        <v>Mid</v>
      </c>
      <c r="S354" s="7" t="str">
        <f aca="false">INDEX(Assumptions!$B$33:$B$41,MATCH(Q354&amp;"|"&amp;R354,Assumptions!$A$33:$A$41,0))</f>
        <v>Light Touch</v>
      </c>
      <c r="T354" s="7" t="n">
        <f aca="false">IF(ISNUMBER(Data_Clean!V354),J354*Data_Clean!V354,0)</f>
        <v>12.934548656</v>
      </c>
    </row>
    <row r="355" customFormat="false" ht="15" hidden="false" customHeight="false" outlineLevel="0" collapsed="false">
      <c r="A355" s="15" t="str">
        <f aca="false">Data_Clean!A355</f>
        <v>CX100351</v>
      </c>
      <c r="B355" s="14" t="n">
        <f aca="false">Data_Clean!G355*Assumptions!$B$5</f>
        <v>60.428</v>
      </c>
      <c r="C355" s="14" t="n">
        <f aca="false">IF(Data_Clean!H355="",0,Data_Clean!H355)*Assumptions!$B$6</f>
        <v>0</v>
      </c>
      <c r="D355" s="14" t="n">
        <f aca="false">Data_Clean!I355*Assumptions!$B$7</f>
        <v>0</v>
      </c>
      <c r="E355" s="14" t="n">
        <f aca="false">Data_Clean!J355*Assumptions!$B$8</f>
        <v>0</v>
      </c>
      <c r="F355" s="14" t="n">
        <f aca="false">Data_Clean!K355*Assumptions!$B$9</f>
        <v>0</v>
      </c>
      <c r="G355" s="14" t="n">
        <f aca="false">Data_Clean!L355*Assumptions!$B$10</f>
        <v>0</v>
      </c>
      <c r="H355" s="14" t="n">
        <f aca="false">IF(OR(Data_Clean!M355="",Data_Clean!N355=""),0,Data_Clean!M355*Data_Clean!N355/100)*Assumptions!$B$13*Assumptions!$B$11</f>
        <v>0</v>
      </c>
      <c r="I355" s="14" t="n">
        <f aca="false">Data_Clean!O355*4*Assumptions!$B$12</f>
        <v>0</v>
      </c>
      <c r="J355" s="14" t="n">
        <f aca="false">SUM(B355:I355)</f>
        <v>60.428</v>
      </c>
      <c r="K355" s="16" t="n">
        <f aca="false">IF(Data_Clean!P355="","",Assumptions!$B$15*0.5^(Data_Clean!P355/Assumptions!$B$20))</f>
        <v>23.267171427506</v>
      </c>
      <c r="L355" s="16" t="n">
        <f aca="false">Assumptions!$B$16*MIN(1,LN(1+Data_Clean!Q355)/LN(1+Assumptions!$B$21))</f>
        <v>9.16313819982653</v>
      </c>
      <c r="M355" s="16" t="n">
        <f aca="false">Assumptions!$B$17*(0.6*MIN(1,Data_Clean!R355/Assumptions!$B$22)+0.4*IF(Data_Clean!S355="",0,Data_Clean!S355))</f>
        <v>8.46</v>
      </c>
      <c r="N355" s="16" t="n">
        <f aca="false">Assumptions!$B$18*MIN(1,(Data_Clean!F355-1)/Assumptions!$B$23)</f>
        <v>0</v>
      </c>
      <c r="O355" s="16" t="n">
        <f aca="false">Assumptions!$B$19*(0.4*IF(Data_Clean!E355="",0,MIN(1,Data_Clean!E355/12/Assumptions!$B$24))+0.35*IF(Data_Clean!D355="Y",1,0)+0.25*(1-MIN(Data_Clean!T355,3)/3))/IF(Data_Clean!E355="",0.6,1)</f>
        <v>13.75</v>
      </c>
      <c r="P355" s="16" t="n">
        <f aca="false">SUM(K355:O355)/(Assumptions!$D$5-IF(K355="",Assumptions!$B$15,0))*100</f>
        <v>54.6403096273326</v>
      </c>
      <c r="Q355" s="7" t="str">
        <f aca="false">IF(J355&gt;=Assumptions!$B$26,"High",IF(J355&gt;=Assumptions!$B$27,"Mid","Low"))</f>
        <v>Low</v>
      </c>
      <c r="R355" s="7" t="str">
        <f aca="false">IF(P355&gt;=Assumptions!$B$28,"High",IF(P355&gt;=Assumptions!$B$29,"Mid","Low"))</f>
        <v>Mid</v>
      </c>
      <c r="S355" s="7" t="str">
        <f aca="false">INDEX(Assumptions!$B$33:$B$41,MATCH(Q355&amp;"|"&amp;R355,Assumptions!$A$33:$A$41,0))</f>
        <v>Light Touch</v>
      </c>
      <c r="T355" s="7" t="n">
        <f aca="false">IF(ISNUMBER(Data_Clean!V355),J355*Data_Clean!V355,0)</f>
        <v>4.8161116</v>
      </c>
    </row>
    <row r="356" customFormat="false" ht="15" hidden="false" customHeight="false" outlineLevel="0" collapsed="false">
      <c r="A356" s="15" t="str">
        <f aca="false">Data_Clean!A356</f>
        <v>CX100352</v>
      </c>
      <c r="B356" s="14" t="n">
        <f aca="false">Data_Clean!G356*Assumptions!$B$5</f>
        <v>87.37525</v>
      </c>
      <c r="C356" s="14" t="n">
        <f aca="false">IF(Data_Clean!H356="",0,Data_Clean!H356)*Assumptions!$B$6</f>
        <v>49.116</v>
      </c>
      <c r="D356" s="14" t="n">
        <f aca="false">Data_Clean!I356*Assumptions!$B$7</f>
        <v>0</v>
      </c>
      <c r="E356" s="14" t="n">
        <f aca="false">Data_Clean!J356*Assumptions!$B$8</f>
        <v>0</v>
      </c>
      <c r="F356" s="14" t="n">
        <f aca="false">Data_Clean!K356*Assumptions!$B$9</f>
        <v>0</v>
      </c>
      <c r="G356" s="14" t="n">
        <f aca="false">Data_Clean!L356*Assumptions!$B$10</f>
        <v>0</v>
      </c>
      <c r="H356" s="14" t="n">
        <f aca="false">IF(OR(Data_Clean!M356="",Data_Clean!N356=""),0,Data_Clean!M356*Data_Clean!N356/100)*Assumptions!$B$13*Assumptions!$B$11</f>
        <v>142.464</v>
      </c>
      <c r="I356" s="14" t="n">
        <f aca="false">Data_Clean!O356*4*Assumptions!$B$12</f>
        <v>3.648</v>
      </c>
      <c r="J356" s="14" t="n">
        <f aca="false">SUM(B356:I356)</f>
        <v>282.60325</v>
      </c>
      <c r="K356" s="16" t="n">
        <f aca="false">IF(Data_Clean!P356="","",Assumptions!$B$15*0.5^(Data_Clean!P356/Assumptions!$B$20))</f>
        <v>29.3147990530274</v>
      </c>
      <c r="L356" s="16" t="n">
        <f aca="false">Assumptions!$B$16*MIN(1,LN(1+Data_Clean!Q356)/LN(1+Assumptions!$B$21))</f>
        <v>9.16313819982653</v>
      </c>
      <c r="M356" s="16" t="n">
        <f aca="false">Assumptions!$B$17*(0.6*MIN(1,Data_Clean!R356/Assumptions!$B$22)+0.4*IF(Data_Clean!S356="",0,Data_Clean!S356))</f>
        <v>3.318</v>
      </c>
      <c r="N356" s="16" t="n">
        <f aca="false">Assumptions!$B$18*MIN(1,(Data_Clean!F356-1)/Assumptions!$B$23)</f>
        <v>10</v>
      </c>
      <c r="O356" s="16" t="n">
        <f aca="false">Assumptions!$B$19*(0.4*IF(Data_Clean!E356="",0,MIN(1,Data_Clean!E356/12/Assumptions!$B$24))+0.35*IF(Data_Clean!D356="Y",1,0)+0.25*(1-MIN(Data_Clean!T356,3)/3))/IF(Data_Clean!E356="",0.6,1)</f>
        <v>9.55</v>
      </c>
      <c r="P356" s="16" t="n">
        <f aca="false">SUM(K356:O356)/(Assumptions!$D$5-IF(K356="",Assumptions!$B$15,0))*100</f>
        <v>61.3459372528539</v>
      </c>
      <c r="Q356" s="7" t="str">
        <f aca="false">IF(J356&gt;=Assumptions!$B$26,"High",IF(J356&gt;=Assumptions!$B$27,"Mid","Low"))</f>
        <v>Low</v>
      </c>
      <c r="R356" s="7" t="str">
        <f aca="false">IF(P356&gt;=Assumptions!$B$28,"High",IF(P356&gt;=Assumptions!$B$29,"Mid","Low"))</f>
        <v>Mid</v>
      </c>
      <c r="S356" s="7" t="str">
        <f aca="false">INDEX(Assumptions!$B$33:$B$41,MATCH(Q356&amp;"|"&amp;R356,Assumptions!$A$33:$A$41,0))</f>
        <v>Light Touch</v>
      </c>
      <c r="T356" s="7" t="n">
        <f aca="false">IF(ISNUMBER(Data_Clean!V356),J356*Data_Clean!V356,0)</f>
        <v>15.910562975</v>
      </c>
    </row>
    <row r="357" customFormat="false" ht="15" hidden="false" customHeight="false" outlineLevel="0" collapsed="false">
      <c r="A357" s="15" t="str">
        <f aca="false">Data_Clean!A357</f>
        <v>CX100353</v>
      </c>
      <c r="B357" s="14" t="n">
        <f aca="false">Data_Clean!G357*Assumptions!$B$5</f>
        <v>661.638</v>
      </c>
      <c r="C357" s="14" t="n">
        <f aca="false">IF(Data_Clean!H357="",0,Data_Clean!H357)*Assumptions!$B$6</f>
        <v>347.70204</v>
      </c>
      <c r="D357" s="14" t="n">
        <f aca="false">Data_Clean!I357*Assumptions!$B$7</f>
        <v>0</v>
      </c>
      <c r="E357" s="14" t="n">
        <f aca="false">Data_Clean!J357*Assumptions!$B$8</f>
        <v>1188.411675</v>
      </c>
      <c r="F357" s="14" t="n">
        <f aca="false">Data_Clean!K357*Assumptions!$B$9</f>
        <v>2813.8</v>
      </c>
      <c r="G357" s="14" t="n">
        <f aca="false">Data_Clean!L357*Assumptions!$B$10</f>
        <v>0</v>
      </c>
      <c r="H357" s="14" t="n">
        <f aca="false">IF(OR(Data_Clean!M357="",Data_Clean!N357=""),0,Data_Clean!M357*Data_Clean!N357/100)*Assumptions!$B$13*Assumptions!$B$11</f>
        <v>0</v>
      </c>
      <c r="I357" s="14" t="n">
        <f aca="false">Data_Clean!O357*4*Assumptions!$B$12</f>
        <v>0</v>
      </c>
      <c r="J357" s="14" t="n">
        <f aca="false">SUM(B357:I357)</f>
        <v>5011.551715</v>
      </c>
      <c r="K357" s="16" t="n">
        <f aca="false">IF(Data_Clean!P357="","",Assumptions!$B$15*0.5^(Data_Clean!P357/Assumptions!$B$20))</f>
        <v>24.9371368842836</v>
      </c>
      <c r="L357" s="16" t="n">
        <f aca="false">Assumptions!$B$16*MIN(1,LN(1+Data_Clean!Q357)/LN(1+Assumptions!$B$21))</f>
        <v>15.7812965263578</v>
      </c>
      <c r="M357" s="16" t="n">
        <f aca="false">Assumptions!$B$17*(0.6*MIN(1,Data_Clean!R357/Assumptions!$B$22)+0.4*IF(Data_Clean!S357="",0,Data_Clean!S357))</f>
        <v>8.514</v>
      </c>
      <c r="N357" s="16" t="n">
        <f aca="false">Assumptions!$B$18*MIN(1,(Data_Clean!F357-1)/Assumptions!$B$23)</f>
        <v>20</v>
      </c>
      <c r="O357" s="16" t="n">
        <f aca="false">Assumptions!$B$19*(0.4*IF(Data_Clean!E357="",0,MIN(1,Data_Clean!E357/12/Assumptions!$B$24))+0.35*IF(Data_Clean!D357="Y",1,0)+0.25*(1-MIN(Data_Clean!T357,3)/3))/IF(Data_Clean!E357="",0.6,1)</f>
        <v>4.9</v>
      </c>
      <c r="P357" s="16" t="n">
        <f aca="false">SUM(K357:O357)/(Assumptions!$D$5-IF(K357="",Assumptions!$B$15,0))*100</f>
        <v>74.1324334106414</v>
      </c>
      <c r="Q357" s="7" t="str">
        <f aca="false">IF(J357&gt;=Assumptions!$B$26,"High",IF(J357&gt;=Assumptions!$B$27,"Mid","Low"))</f>
        <v>High</v>
      </c>
      <c r="R357" s="7" t="str">
        <f aca="false">IF(P357&gt;=Assumptions!$B$28,"High",IF(P357&gt;=Assumptions!$B$29,"Mid","Low"))</f>
        <v>High</v>
      </c>
      <c r="S357" s="7" t="str">
        <f aca="false">INDEX(Assumptions!$B$33:$B$41,MATCH(Q357&amp;"|"&amp;R357,Assumptions!$A$33:$A$41,0))</f>
        <v>Premier Advocates</v>
      </c>
      <c r="T357" s="7" t="n">
        <f aca="false">IF(ISNUMBER(Data_Clean!V357),J357*Data_Clean!V357,0)</f>
        <v>247.0694995495</v>
      </c>
    </row>
    <row r="358" customFormat="false" ht="15" hidden="false" customHeight="false" outlineLevel="0" collapsed="false">
      <c r="A358" s="15" t="str">
        <f aca="false">Data_Clean!A358</f>
        <v>CX100354</v>
      </c>
      <c r="B358" s="14" t="n">
        <f aca="false">Data_Clean!G358*Assumptions!$B$5</f>
        <v>24.36575</v>
      </c>
      <c r="C358" s="14" t="n">
        <f aca="false">IF(Data_Clean!H358="",0,Data_Clean!H358)*Assumptions!$B$6</f>
        <v>119.72436</v>
      </c>
      <c r="D358" s="14" t="n">
        <f aca="false">Data_Clean!I358*Assumptions!$B$7</f>
        <v>0</v>
      </c>
      <c r="E358" s="14" t="n">
        <f aca="false">Data_Clean!J358*Assumptions!$B$8</f>
        <v>0</v>
      </c>
      <c r="F358" s="14" t="n">
        <f aca="false">Data_Clean!K358*Assumptions!$B$9</f>
        <v>0</v>
      </c>
      <c r="G358" s="14" t="n">
        <f aca="false">Data_Clean!L358*Assumptions!$B$10</f>
        <v>0</v>
      </c>
      <c r="H358" s="14" t="n">
        <f aca="false">IF(OR(Data_Clean!M358="",Data_Clean!N358=""),0,Data_Clean!M358*Data_Clean!N358/100)*Assumptions!$B$13*Assumptions!$B$11</f>
        <v>0</v>
      </c>
      <c r="I358" s="14" t="n">
        <f aca="false">Data_Clean!O358*4*Assumptions!$B$12</f>
        <v>0</v>
      </c>
      <c r="J358" s="14" t="n">
        <f aca="false">SUM(B358:I358)</f>
        <v>144.09011</v>
      </c>
      <c r="K358" s="16" t="n">
        <f aca="false">IF(Data_Clean!P358="","",Assumptions!$B$15*0.5^(Data_Clean!P358/Assumptions!$B$20))</f>
        <v>27.9909897461042</v>
      </c>
      <c r="L358" s="16" t="n">
        <f aca="false">Assumptions!$B$16*MIN(1,LN(1+Data_Clean!Q358)/LN(1+Assumptions!$B$21))</f>
        <v>15.2782387441559</v>
      </c>
      <c r="M358" s="16" t="n">
        <f aca="false">Assumptions!$B$17*(0.6*MIN(1,Data_Clean!R358/Assumptions!$B$22)+0.4*IF(Data_Clean!S358="",0,Data_Clean!S358))</f>
        <v>7.788</v>
      </c>
      <c r="N358" s="16" t="n">
        <f aca="false">Assumptions!$B$18*MIN(1,(Data_Clean!F358-1)/Assumptions!$B$23)</f>
        <v>10</v>
      </c>
      <c r="O358" s="16" t="n">
        <f aca="false">Assumptions!$B$19*(0.4*IF(Data_Clean!E358="",0,MIN(1,Data_Clean!E358/12/Assumptions!$B$24))+0.35*IF(Data_Clean!D358="Y",1,0)+0.25*(1-MIN(Data_Clean!T358,3)/3))/IF(Data_Clean!E358="",0.6,1)</f>
        <v>12.2</v>
      </c>
      <c r="P358" s="16" t="n">
        <f aca="false">SUM(K358:O358)/(Assumptions!$D$5-IF(K358="",Assumptions!$B$15,0))*100</f>
        <v>73.2572284902602</v>
      </c>
      <c r="Q358" s="7" t="str">
        <f aca="false">IF(J358&gt;=Assumptions!$B$26,"High",IF(J358&gt;=Assumptions!$B$27,"Mid","Low"))</f>
        <v>Low</v>
      </c>
      <c r="R358" s="7" t="str">
        <f aca="false">IF(P358&gt;=Assumptions!$B$28,"High",IF(P358&gt;=Assumptions!$B$29,"Mid","Low"))</f>
        <v>High</v>
      </c>
      <c r="S358" s="7" t="str">
        <f aca="false">INDEX(Assumptions!$B$33:$B$41,MATCH(Q358&amp;"|"&amp;R358,Assumptions!$A$33:$A$41,0))</f>
        <v>Engaged Builders</v>
      </c>
      <c r="T358" s="7" t="n">
        <f aca="false">IF(ISNUMBER(Data_Clean!V358),J358*Data_Clean!V358,0)</f>
        <v>2.795348134</v>
      </c>
    </row>
    <row r="359" customFormat="false" ht="15" hidden="false" customHeight="false" outlineLevel="0" collapsed="false">
      <c r="A359" s="15" t="str">
        <f aca="false">Data_Clean!A359</f>
        <v>CX100355</v>
      </c>
      <c r="B359" s="14" t="n">
        <f aca="false">Data_Clean!G359*Assumptions!$B$5</f>
        <v>50.5405</v>
      </c>
      <c r="C359" s="14" t="n">
        <f aca="false">IF(Data_Clean!H359="",0,Data_Clean!H359)*Assumptions!$B$6</f>
        <v>0</v>
      </c>
      <c r="D359" s="14" t="n">
        <f aca="false">Data_Clean!I359*Assumptions!$B$7</f>
        <v>976</v>
      </c>
      <c r="E359" s="14" t="n">
        <f aca="false">Data_Clean!J359*Assumptions!$B$8</f>
        <v>0</v>
      </c>
      <c r="F359" s="14" t="n">
        <f aca="false">Data_Clean!K359*Assumptions!$B$9</f>
        <v>0</v>
      </c>
      <c r="G359" s="14" t="n">
        <f aca="false">Data_Clean!L359*Assumptions!$B$10</f>
        <v>0</v>
      </c>
      <c r="H359" s="14" t="n">
        <f aca="false">IF(OR(Data_Clean!M359="",Data_Clean!N359=""),0,Data_Clean!M359*Data_Clean!N359/100)*Assumptions!$B$13*Assumptions!$B$11</f>
        <v>0</v>
      </c>
      <c r="I359" s="14" t="n">
        <f aca="false">Data_Clean!O359*4*Assumptions!$B$12</f>
        <v>0</v>
      </c>
      <c r="J359" s="14" t="n">
        <f aca="false">SUM(B359:I359)</f>
        <v>1026.5405</v>
      </c>
      <c r="K359" s="16" t="n">
        <f aca="false">IF(Data_Clean!P359="","",Assumptions!$B$15*0.5^(Data_Clean!P359/Assumptions!$B$20))</f>
        <v>29.3147990530274</v>
      </c>
      <c r="L359" s="16" t="n">
        <f aca="false">Assumptions!$B$16*MIN(1,LN(1+Data_Clean!Q359)/LN(1+Assumptions!$B$21))</f>
        <v>13.5873179074216</v>
      </c>
      <c r="M359" s="16" t="n">
        <f aca="false">Assumptions!$B$17*(0.6*MIN(1,Data_Clean!R359/Assumptions!$B$22)+0.4*IF(Data_Clean!S359="",0,Data_Clean!S359))</f>
        <v>5.328</v>
      </c>
      <c r="N359" s="16" t="n">
        <f aca="false">Assumptions!$B$18*MIN(1,(Data_Clean!F359-1)/Assumptions!$B$23)</f>
        <v>10</v>
      </c>
      <c r="O359" s="16" t="n">
        <f aca="false">Assumptions!$B$19*(0.4*IF(Data_Clean!E359="",0,MIN(1,Data_Clean!E359/12/Assumptions!$B$24))+0.35*IF(Data_Clean!D359="Y",1,0)+0.25*(1-MIN(Data_Clean!T359,3)/3))/IF(Data_Clean!E359="",0.6,1)</f>
        <v>9.75</v>
      </c>
      <c r="P359" s="16" t="n">
        <f aca="false">SUM(K359:O359)/(Assumptions!$D$5-IF(K359="",Assumptions!$B$15,0))*100</f>
        <v>67.980116960449</v>
      </c>
      <c r="Q359" s="7" t="str">
        <f aca="false">IF(J359&gt;=Assumptions!$B$26,"High",IF(J359&gt;=Assumptions!$B$27,"Mid","Low"))</f>
        <v>Mid</v>
      </c>
      <c r="R359" s="7" t="str">
        <f aca="false">IF(P359&gt;=Assumptions!$B$28,"High",IF(P359&gt;=Assumptions!$B$29,"Mid","Low"))</f>
        <v>Mid</v>
      </c>
      <c r="S359" s="7" t="str">
        <f aca="false">INDEX(Assumptions!$B$33:$B$41,MATCH(Q359&amp;"|"&amp;R359,Assumptions!$A$33:$A$41,0))</f>
        <v>Established Core</v>
      </c>
      <c r="T359" s="7" t="n">
        <f aca="false">IF(ISNUMBER(Data_Clean!V359),J359*Data_Clean!V359,0)</f>
        <v>58.5128085</v>
      </c>
    </row>
    <row r="360" customFormat="false" ht="15" hidden="false" customHeight="false" outlineLevel="0" collapsed="false">
      <c r="A360" s="15" t="str">
        <f aca="false">Data_Clean!A360</f>
        <v>CX100356</v>
      </c>
      <c r="B360" s="14" t="n">
        <f aca="false">Data_Clean!G360*Assumptions!$B$5</f>
        <v>196.20075</v>
      </c>
      <c r="C360" s="14" t="n">
        <f aca="false">IF(Data_Clean!H360="",0,Data_Clean!H360)*Assumptions!$B$6</f>
        <v>377.3202</v>
      </c>
      <c r="D360" s="14" t="n">
        <f aca="false">Data_Clean!I360*Assumptions!$B$7</f>
        <v>0</v>
      </c>
      <c r="E360" s="14" t="n">
        <f aca="false">Data_Clean!J360*Assumptions!$B$8</f>
        <v>0</v>
      </c>
      <c r="F360" s="14" t="n">
        <f aca="false">Data_Clean!K360*Assumptions!$B$9</f>
        <v>0</v>
      </c>
      <c r="G360" s="14" t="n">
        <f aca="false">Data_Clean!L360*Assumptions!$B$10</f>
        <v>0</v>
      </c>
      <c r="H360" s="14" t="n">
        <f aca="false">IF(OR(Data_Clean!M360="",Data_Clean!N360=""),0,Data_Clean!M360*Data_Clean!N360/100)*Assumptions!$B$13*Assumptions!$B$11</f>
        <v>0</v>
      </c>
      <c r="I360" s="14" t="n">
        <f aca="false">Data_Clean!O360*4*Assumptions!$B$12</f>
        <v>0</v>
      </c>
      <c r="J360" s="14" t="n">
        <f aca="false">SUM(B360:I360)</f>
        <v>573.52095</v>
      </c>
      <c r="K360" s="16" t="n">
        <f aca="false">IF(Data_Clean!P360="","",Assumptions!$B$15*0.5^(Data_Clean!P360/Assumptions!$B$20))</f>
        <v>27.3516746567465</v>
      </c>
      <c r="L360" s="16" t="n">
        <f aca="false">Assumptions!$B$16*MIN(1,LN(1+Data_Clean!Q360)/LN(1+Assumptions!$B$21))</f>
        <v>12.4931739410702</v>
      </c>
      <c r="M360" s="16" t="n">
        <f aca="false">Assumptions!$B$17*(0.6*MIN(1,Data_Clean!R360/Assumptions!$B$22)+0.4*IF(Data_Clean!S360="",0,Data_Clean!S360))</f>
        <v>8.028</v>
      </c>
      <c r="N360" s="16" t="n">
        <f aca="false">Assumptions!$B$18*MIN(1,(Data_Clean!F360-1)/Assumptions!$B$23)</f>
        <v>5</v>
      </c>
      <c r="O360" s="16" t="n">
        <f aca="false">Assumptions!$B$19*(0.4*IF(Data_Clean!E360="",0,MIN(1,Data_Clean!E360/12/Assumptions!$B$24))+0.35*IF(Data_Clean!D360="Y",1,0)+0.25*(1-MIN(Data_Clean!T360,3)/3))/IF(Data_Clean!E360="",0.6,1)</f>
        <v>5.65</v>
      </c>
      <c r="P360" s="16" t="n">
        <f aca="false">SUM(K360:O360)/(Assumptions!$D$5-IF(K360="",Assumptions!$B$15,0))*100</f>
        <v>58.5228485978167</v>
      </c>
      <c r="Q360" s="7" t="str">
        <f aca="false">IF(J360&gt;=Assumptions!$B$26,"High",IF(J360&gt;=Assumptions!$B$27,"Mid","Low"))</f>
        <v>Mid</v>
      </c>
      <c r="R360" s="7" t="str">
        <f aca="false">IF(P360&gt;=Assumptions!$B$28,"High",IF(P360&gt;=Assumptions!$B$29,"Mid","Low"))</f>
        <v>Mid</v>
      </c>
      <c r="S360" s="7" t="str">
        <f aca="false">INDEX(Assumptions!$B$33:$B$41,MATCH(Q360&amp;"|"&amp;R360,Assumptions!$A$33:$A$41,0))</f>
        <v>Established Core</v>
      </c>
      <c r="T360" s="7" t="n">
        <f aca="false">IF(ISNUMBER(Data_Clean!V360),J360*Data_Clean!V360,0)</f>
        <v>104.094052425</v>
      </c>
    </row>
    <row r="361" customFormat="false" ht="15" hidden="false" customHeight="false" outlineLevel="0" collapsed="false">
      <c r="A361" s="15" t="str">
        <f aca="false">Data_Clean!A361</f>
        <v>CX100357</v>
      </c>
      <c r="B361" s="14" t="n">
        <f aca="false">Data_Clean!G361*Assumptions!$B$5</f>
        <v>731.8755</v>
      </c>
      <c r="C361" s="14" t="n">
        <f aca="false">IF(Data_Clean!H361="",0,Data_Clean!H361)*Assumptions!$B$6</f>
        <v>365.69244</v>
      </c>
      <c r="D361" s="14" t="n">
        <f aca="false">Data_Clean!I361*Assumptions!$B$7</f>
        <v>0</v>
      </c>
      <c r="E361" s="14" t="n">
        <f aca="false">Data_Clean!J361*Assumptions!$B$8</f>
        <v>0</v>
      </c>
      <c r="F361" s="14" t="n">
        <f aca="false">Data_Clean!K361*Assumptions!$B$9</f>
        <v>0</v>
      </c>
      <c r="G361" s="14" t="n">
        <f aca="false">Data_Clean!L361*Assumptions!$B$10</f>
        <v>0</v>
      </c>
      <c r="H361" s="14" t="n">
        <f aca="false">IF(OR(Data_Clean!M361="",Data_Clean!N361=""),0,Data_Clean!M361*Data_Clean!N361/100)*Assumptions!$B$13*Assumptions!$B$11</f>
        <v>404.976</v>
      </c>
      <c r="I361" s="14" t="n">
        <f aca="false">Data_Clean!O361*4*Assumptions!$B$12</f>
        <v>102.44016</v>
      </c>
      <c r="J361" s="14" t="n">
        <f aca="false">SUM(B361:I361)</f>
        <v>1604.9841</v>
      </c>
      <c r="K361" s="16" t="n">
        <f aca="false">IF(Data_Clean!P361="","",Assumptions!$B$15*0.5^(Data_Clean!P361/Assumptions!$B$20))</f>
        <v>29.3147990530274</v>
      </c>
      <c r="L361" s="16" t="n">
        <f aca="false">Assumptions!$B$16*MIN(1,LN(1+Data_Clean!Q361)/LN(1+Assumptions!$B$21))</f>
        <v>18.7190675950324</v>
      </c>
      <c r="M361" s="16" t="n">
        <f aca="false">Assumptions!$B$17*(0.6*MIN(1,Data_Clean!R361/Assumptions!$B$22)+0.4*IF(Data_Clean!S361="",0,Data_Clean!S361))</f>
        <v>13.446</v>
      </c>
      <c r="N361" s="16" t="n">
        <f aca="false">Assumptions!$B$18*MIN(1,(Data_Clean!F361-1)/Assumptions!$B$23)</f>
        <v>10</v>
      </c>
      <c r="O361" s="16" t="n">
        <f aca="false">Assumptions!$B$19*(0.4*IF(Data_Clean!E361="",0,MIN(1,Data_Clean!E361/12/Assumptions!$B$24))+0.35*IF(Data_Clean!D361="Y",1,0)+0.25*(1-MIN(Data_Clean!T361,3)/3))/IF(Data_Clean!E361="",0.6,1)</f>
        <v>13.95</v>
      </c>
      <c r="P361" s="16" t="n">
        <f aca="false">SUM(K361:O361)/(Assumptions!$D$5-IF(K361="",Assumptions!$B$15,0))*100</f>
        <v>85.4298666480598</v>
      </c>
      <c r="Q361" s="7" t="str">
        <f aca="false">IF(J361&gt;=Assumptions!$B$26,"High",IF(J361&gt;=Assumptions!$B$27,"Mid","Low"))</f>
        <v>High</v>
      </c>
      <c r="R361" s="7" t="str">
        <f aca="false">IF(P361&gt;=Assumptions!$B$28,"High",IF(P361&gt;=Assumptions!$B$29,"Mid","Low"))</f>
        <v>High</v>
      </c>
      <c r="S361" s="7" t="str">
        <f aca="false">INDEX(Assumptions!$B$33:$B$41,MATCH(Q361&amp;"|"&amp;R361,Assumptions!$A$33:$A$41,0))</f>
        <v>Premier Advocates</v>
      </c>
      <c r="T361" s="7" t="n">
        <f aca="false">IF(ISNUMBER(Data_Clean!V361),J361*Data_Clean!V361,0)</f>
        <v>18.13632033</v>
      </c>
    </row>
    <row r="362" customFormat="false" ht="15" hidden="false" customHeight="false" outlineLevel="0" collapsed="false">
      <c r="A362" s="15" t="str">
        <f aca="false">Data_Clean!A362</f>
        <v>CX100358</v>
      </c>
      <c r="B362" s="14" t="n">
        <f aca="false">Data_Clean!G362*Assumptions!$B$5</f>
        <v>202.9495</v>
      </c>
      <c r="C362" s="14" t="n">
        <f aca="false">IF(Data_Clean!H362="",0,Data_Clean!H362)*Assumptions!$B$6</f>
        <v>0</v>
      </c>
      <c r="D362" s="14" t="n">
        <f aca="false">Data_Clean!I362*Assumptions!$B$7</f>
        <v>0</v>
      </c>
      <c r="E362" s="14" t="n">
        <f aca="false">Data_Clean!J362*Assumptions!$B$8</f>
        <v>0</v>
      </c>
      <c r="F362" s="14" t="n">
        <f aca="false">Data_Clean!K362*Assumptions!$B$9</f>
        <v>0</v>
      </c>
      <c r="G362" s="14" t="n">
        <f aca="false">Data_Clean!L362*Assumptions!$B$10</f>
        <v>0</v>
      </c>
      <c r="H362" s="14" t="n">
        <f aca="false">IF(OR(Data_Clean!M362="",Data_Clean!N362=""),0,Data_Clean!M362*Data_Clean!N362/100)*Assumptions!$B$13*Assumptions!$B$11</f>
        <v>0</v>
      </c>
      <c r="I362" s="14" t="n">
        <f aca="false">Data_Clean!O362*4*Assumptions!$B$12</f>
        <v>0</v>
      </c>
      <c r="J362" s="14" t="n">
        <f aca="false">SUM(B362:I362)</f>
        <v>202.9495</v>
      </c>
      <c r="K362" s="16" t="n">
        <f aca="false">IF(Data_Clean!P362="","",Assumptions!$B$15*0.5^(Data_Clean!P362/Assumptions!$B$20))</f>
        <v>19.7926186615934</v>
      </c>
      <c r="L362" s="16" t="n">
        <f aca="false">Assumptions!$B$16*MIN(1,LN(1+Data_Clean!Q362)/LN(1+Assumptions!$B$21))</f>
        <v>10.362865626271</v>
      </c>
      <c r="M362" s="16" t="n">
        <f aca="false">Assumptions!$B$17*(0.6*MIN(1,Data_Clean!R362/Assumptions!$B$22)+0.4*IF(Data_Clean!S362="",0,Data_Clean!S362))</f>
        <v>8.862</v>
      </c>
      <c r="N362" s="16" t="n">
        <f aca="false">Assumptions!$B$18*MIN(1,(Data_Clean!F362-1)/Assumptions!$B$23)</f>
        <v>0</v>
      </c>
      <c r="O362" s="16" t="n">
        <f aca="false">Assumptions!$B$19*(0.4*IF(Data_Clean!E362="",0,MIN(1,Data_Clean!E362/12/Assumptions!$B$24))+0.35*IF(Data_Clean!D362="Y",1,0)+0.25*(1-MIN(Data_Clean!T362,3)/3))/IF(Data_Clean!E362="",0.6,1)</f>
        <v>9.05</v>
      </c>
      <c r="P362" s="16" t="n">
        <f aca="false">SUM(K362:O362)/(Assumptions!$D$5-IF(K362="",Assumptions!$B$15,0))*100</f>
        <v>48.0674842878644</v>
      </c>
      <c r="Q362" s="7" t="str">
        <f aca="false">IF(J362&gt;=Assumptions!$B$26,"High",IF(J362&gt;=Assumptions!$B$27,"Mid","Low"))</f>
        <v>Low</v>
      </c>
      <c r="R362" s="7" t="str">
        <f aca="false">IF(P362&gt;=Assumptions!$B$28,"High",IF(P362&gt;=Assumptions!$B$29,"Mid","Low"))</f>
        <v>Low</v>
      </c>
      <c r="S362" s="7" t="str">
        <f aca="false">INDEX(Assumptions!$B$33:$B$41,MATCH(Q362&amp;"|"&amp;R362,Assumptions!$A$33:$A$41,0))</f>
        <v>Dormant &amp; Low Value</v>
      </c>
      <c r="T362" s="7" t="n">
        <f aca="false">IF(ISNUMBER(Data_Clean!V362),J362*Data_Clean!V362,0)</f>
        <v>21.65471165</v>
      </c>
    </row>
    <row r="363" customFormat="false" ht="15" hidden="false" customHeight="false" outlineLevel="0" collapsed="false">
      <c r="A363" s="15" t="str">
        <f aca="false">Data_Clean!A363</f>
        <v>CX100359</v>
      </c>
      <c r="B363" s="14" t="n">
        <f aca="false">Data_Clean!G363*Assumptions!$B$5</f>
        <v>196.93775</v>
      </c>
      <c r="C363" s="14" t="n">
        <f aca="false">IF(Data_Clean!H363="",0,Data_Clean!H363)*Assumptions!$B$6</f>
        <v>0</v>
      </c>
      <c r="D363" s="14" t="n">
        <f aca="false">Data_Clean!I363*Assumptions!$B$7</f>
        <v>0</v>
      </c>
      <c r="E363" s="14" t="n">
        <f aca="false">Data_Clean!J363*Assumptions!$B$8</f>
        <v>0</v>
      </c>
      <c r="F363" s="14" t="n">
        <f aca="false">Data_Clean!K363*Assumptions!$B$9</f>
        <v>4347.2</v>
      </c>
      <c r="G363" s="14" t="n">
        <f aca="false">Data_Clean!L363*Assumptions!$B$10</f>
        <v>0</v>
      </c>
      <c r="H363" s="14" t="n">
        <f aca="false">IF(OR(Data_Clean!M363="",Data_Clean!N363=""),0,Data_Clean!M363*Data_Clean!N363/100)*Assumptions!$B$13*Assumptions!$B$11</f>
        <v>360.75</v>
      </c>
      <c r="I363" s="14" t="n">
        <f aca="false">Data_Clean!O363*4*Assumptions!$B$12</f>
        <v>62.33568</v>
      </c>
      <c r="J363" s="14" t="n">
        <f aca="false">SUM(B363:I363)</f>
        <v>4967.22343</v>
      </c>
      <c r="K363" s="16" t="n">
        <f aca="false">IF(Data_Clean!P363="","",Assumptions!$B$15*0.5^(Data_Clean!P363/Assumptions!$B$20))</f>
        <v>16.8369307246406</v>
      </c>
      <c r="L363" s="16" t="n">
        <f aca="false">Assumptions!$B$16*MIN(1,LN(1+Data_Clean!Q363)/LN(1+Assumptions!$B$21))</f>
        <v>14.5815690999133</v>
      </c>
      <c r="M363" s="16" t="n">
        <f aca="false">Assumptions!$B$17*(0.6*MIN(1,Data_Clean!R363/Assumptions!$B$22)+0.4*IF(Data_Clean!S363="",0,Data_Clean!S363))</f>
        <v>3.66</v>
      </c>
      <c r="N363" s="16" t="n">
        <f aca="false">Assumptions!$B$18*MIN(1,(Data_Clean!F363-1)/Assumptions!$B$23)</f>
        <v>10</v>
      </c>
      <c r="O363" s="16" t="n">
        <f aca="false">Assumptions!$B$19*(0.4*IF(Data_Clean!E363="",0,MIN(1,Data_Clean!E363/12/Assumptions!$B$24))+0.35*IF(Data_Clean!D363="Y",1,0)+0.25*(1-MIN(Data_Clean!T363,3)/3))/IF(Data_Clean!E363="",0.6,1)</f>
        <v>12.05</v>
      </c>
      <c r="P363" s="16" t="n">
        <f aca="false">SUM(K363:O363)/(Assumptions!$D$5-IF(K363="",Assumptions!$B$15,0))*100</f>
        <v>57.1284998245539</v>
      </c>
      <c r="Q363" s="7" t="str">
        <f aca="false">IF(J363&gt;=Assumptions!$B$26,"High",IF(J363&gt;=Assumptions!$B$27,"Mid","Low"))</f>
        <v>High</v>
      </c>
      <c r="R363" s="7" t="str">
        <f aca="false">IF(P363&gt;=Assumptions!$B$28,"High",IF(P363&gt;=Assumptions!$B$29,"Mid","Low"))</f>
        <v>Mid</v>
      </c>
      <c r="S363" s="7" t="str">
        <f aca="false">INDEX(Assumptions!$B$33:$B$41,MATCH(Q363&amp;"|"&amp;R363,Assumptions!$A$33:$A$41,0))</f>
        <v>Established Core</v>
      </c>
      <c r="T363" s="7" t="n">
        <f aca="false">IF(ISNUMBER(Data_Clean!V363),J363*Data_Clean!V363,0)</f>
        <v>173.356097707</v>
      </c>
    </row>
    <row r="364" customFormat="false" ht="15" hidden="false" customHeight="false" outlineLevel="0" collapsed="false">
      <c r="A364" s="15" t="str">
        <f aca="false">Data_Clean!A364</f>
        <v>CX100360</v>
      </c>
      <c r="B364" s="14" t="n">
        <f aca="false">Data_Clean!G364*Assumptions!$B$5</f>
        <v>282.488</v>
      </c>
      <c r="C364" s="14" t="n">
        <f aca="false">IF(Data_Clean!H364="",0,Data_Clean!H364)*Assumptions!$B$6</f>
        <v>0</v>
      </c>
      <c r="D364" s="14" t="n">
        <f aca="false">Data_Clean!I364*Assumptions!$B$7</f>
        <v>0</v>
      </c>
      <c r="E364" s="14" t="n">
        <f aca="false">Data_Clean!J364*Assumptions!$B$8</f>
        <v>297.3972</v>
      </c>
      <c r="F364" s="14" t="n">
        <f aca="false">Data_Clean!K364*Assumptions!$B$9</f>
        <v>1155</v>
      </c>
      <c r="G364" s="14" t="n">
        <f aca="false">Data_Clean!L364*Assumptions!$B$10</f>
        <v>0</v>
      </c>
      <c r="H364" s="14" t="n">
        <f aca="false">IF(OR(Data_Clean!M364="",Data_Clean!N364=""),0,Data_Clean!M364*Data_Clean!N364/100)*Assumptions!$B$13*Assumptions!$B$11</f>
        <v>351.288</v>
      </c>
      <c r="I364" s="14" t="n">
        <f aca="false">Data_Clean!O364*4*Assumptions!$B$12</f>
        <v>48.88368</v>
      </c>
      <c r="J364" s="14" t="n">
        <f aca="false">SUM(B364:I364)</f>
        <v>2135.05688</v>
      </c>
      <c r="K364" s="16" t="n">
        <f aca="false">IF(Data_Clean!P364="","",Assumptions!$B$15*0.5^(Data_Clean!P364/Assumptions!$B$20))</f>
        <v>23.811015779523</v>
      </c>
      <c r="L364" s="16" t="n">
        <f aca="false">Assumptions!$B$16*MIN(1,LN(1+Data_Clean!Q364)/LN(1+Assumptions!$B$21))</f>
        <v>15.5872929926646</v>
      </c>
      <c r="M364" s="16" t="n">
        <f aca="false">Assumptions!$B$17*(0.6*MIN(1,Data_Clean!R364/Assumptions!$B$22)+0.4*IF(Data_Clean!S364="",0,Data_Clean!S364))</f>
        <v>15</v>
      </c>
      <c r="N364" s="16" t="n">
        <f aca="false">Assumptions!$B$18*MIN(1,(Data_Clean!F364-1)/Assumptions!$B$23)</f>
        <v>20</v>
      </c>
      <c r="O364" s="16" t="n">
        <f aca="false">Assumptions!$B$19*(0.4*IF(Data_Clean!E364="",0,MIN(1,Data_Clean!E364/12/Assumptions!$B$24))+0.35*IF(Data_Clean!D364="Y",1,0)+0.25*(1-MIN(Data_Clean!T364,3)/3))/IF(Data_Clean!E364="",0.6,1)</f>
        <v>14.15</v>
      </c>
      <c r="P364" s="16" t="n">
        <f aca="false">SUM(K364:O364)/(Assumptions!$D$5-IF(K364="",Assumptions!$B$15,0))*100</f>
        <v>88.5483087721876</v>
      </c>
      <c r="Q364" s="7" t="str">
        <f aca="false">IF(J364&gt;=Assumptions!$B$26,"High",IF(J364&gt;=Assumptions!$B$27,"Mid","Low"))</f>
        <v>High</v>
      </c>
      <c r="R364" s="7" t="str">
        <f aca="false">IF(P364&gt;=Assumptions!$B$28,"High",IF(P364&gt;=Assumptions!$B$29,"Mid","Low"))</f>
        <v>High</v>
      </c>
      <c r="S364" s="7" t="str">
        <f aca="false">INDEX(Assumptions!$B$33:$B$41,MATCH(Q364&amp;"|"&amp;R364,Assumptions!$A$33:$A$41,0))</f>
        <v>Premier Advocates</v>
      </c>
      <c r="T364" s="7" t="n">
        <f aca="false">IF(ISNUMBER(Data_Clean!V364),J364*Data_Clean!V364,0)</f>
        <v>51.24136512</v>
      </c>
    </row>
    <row r="365" customFormat="false" ht="15" hidden="false" customHeight="false" outlineLevel="0" collapsed="false">
      <c r="A365" s="15" t="str">
        <f aca="false">Data_Clean!A365</f>
        <v>CX100361</v>
      </c>
      <c r="B365" s="14" t="n">
        <f aca="false">Data_Clean!G365*Assumptions!$B$5</f>
        <v>231.61175</v>
      </c>
      <c r="C365" s="14" t="n">
        <f aca="false">IF(Data_Clean!H365="",0,Data_Clean!H365)*Assumptions!$B$6</f>
        <v>98.68416</v>
      </c>
      <c r="D365" s="14" t="n">
        <f aca="false">Data_Clean!I365*Assumptions!$B$7</f>
        <v>0</v>
      </c>
      <c r="E365" s="14" t="n">
        <f aca="false">Data_Clean!J365*Assumptions!$B$8</f>
        <v>0</v>
      </c>
      <c r="F365" s="14" t="n">
        <f aca="false">Data_Clean!K365*Assumptions!$B$9</f>
        <v>2844.6</v>
      </c>
      <c r="G365" s="14" t="n">
        <f aca="false">Data_Clean!L365*Assumptions!$B$10</f>
        <v>0</v>
      </c>
      <c r="H365" s="14" t="n">
        <f aca="false">IF(OR(Data_Clean!M365="",Data_Clean!N365=""),0,Data_Clean!M365*Data_Clean!N365/100)*Assumptions!$B$13*Assumptions!$B$11</f>
        <v>19.53</v>
      </c>
      <c r="I365" s="14" t="n">
        <f aca="false">Data_Clean!O365*4*Assumptions!$B$12</f>
        <v>213.41616</v>
      </c>
      <c r="J365" s="14" t="n">
        <f aca="false">SUM(B365:I365)</f>
        <v>3407.84207</v>
      </c>
      <c r="K365" s="16" t="n">
        <f aca="false">IF(Data_Clean!P365="","",Assumptions!$B$15*0.5^(Data_Clean!P365/Assumptions!$B$20))</f>
        <v>29.3147990530274</v>
      </c>
      <c r="L365" s="16" t="n">
        <f aca="false">Assumptions!$B$16*MIN(1,LN(1+Data_Clean!Q365)/LN(1+Assumptions!$B$21))</f>
        <v>19.2465474584941</v>
      </c>
      <c r="M365" s="16" t="n">
        <f aca="false">Assumptions!$B$17*(0.6*MIN(1,Data_Clean!R365/Assumptions!$B$22)+0.4*IF(Data_Clean!S365="",0,Data_Clean!S365))</f>
        <v>14.136</v>
      </c>
      <c r="N365" s="16" t="n">
        <f aca="false">Assumptions!$B$18*MIN(1,(Data_Clean!F365-1)/Assumptions!$B$23)</f>
        <v>20</v>
      </c>
      <c r="O365" s="16" t="n">
        <f aca="false">Assumptions!$B$19*(0.4*IF(Data_Clean!E365="",0,MIN(1,Data_Clean!E365/12/Assumptions!$B$24))+0.35*IF(Data_Clean!D365="Y",1,0)+0.25*(1-MIN(Data_Clean!T365,3)/3))/IF(Data_Clean!E365="",0.6,1)</f>
        <v>9.5</v>
      </c>
      <c r="P365" s="16" t="n">
        <f aca="false">SUM(K365:O365)/(Assumptions!$D$5-IF(K365="",Assumptions!$B$15,0))*100</f>
        <v>92.1973465115215</v>
      </c>
      <c r="Q365" s="7" t="str">
        <f aca="false">IF(J365&gt;=Assumptions!$B$26,"High",IF(J365&gt;=Assumptions!$B$27,"Mid","Low"))</f>
        <v>High</v>
      </c>
      <c r="R365" s="7" t="str">
        <f aca="false">IF(P365&gt;=Assumptions!$B$28,"High",IF(P365&gt;=Assumptions!$B$29,"Mid","Low"))</f>
        <v>High</v>
      </c>
      <c r="S365" s="7" t="str">
        <f aca="false">INDEX(Assumptions!$B$33:$B$41,MATCH(Q365&amp;"|"&amp;R365,Assumptions!$A$33:$A$41,0))</f>
        <v>Premier Advocates</v>
      </c>
      <c r="T365" s="7" t="n">
        <f aca="false">IF(ISNUMBER(Data_Clean!V365),J365*Data_Clean!V365,0)</f>
        <v>49.072925808</v>
      </c>
    </row>
    <row r="366" customFormat="false" ht="15" hidden="false" customHeight="false" outlineLevel="0" collapsed="false">
      <c r="A366" s="15" t="str">
        <f aca="false">Data_Clean!A366</f>
        <v>CX100362</v>
      </c>
      <c r="B366" s="14" t="n">
        <f aca="false">Data_Clean!G366*Assumptions!$B$5</f>
        <v>84.69425</v>
      </c>
      <c r="C366" s="14" t="n">
        <f aca="false">IF(Data_Clean!H366="",0,Data_Clean!H366)*Assumptions!$B$6</f>
        <v>0</v>
      </c>
      <c r="D366" s="14" t="n">
        <f aca="false">Data_Clean!I366*Assumptions!$B$7</f>
        <v>0</v>
      </c>
      <c r="E366" s="14" t="n">
        <f aca="false">Data_Clean!J366*Assumptions!$B$8</f>
        <v>0</v>
      </c>
      <c r="F366" s="14" t="n">
        <f aca="false">Data_Clean!K366*Assumptions!$B$9</f>
        <v>0</v>
      </c>
      <c r="G366" s="14" t="n">
        <f aca="false">Data_Clean!L366*Assumptions!$B$10</f>
        <v>0</v>
      </c>
      <c r="H366" s="14" t="n">
        <f aca="false">IF(OR(Data_Clean!M366="",Data_Clean!N366=""),0,Data_Clean!M366*Data_Clean!N366/100)*Assumptions!$B$13*Assumptions!$B$11</f>
        <v>170.34</v>
      </c>
      <c r="I366" s="14" t="n">
        <f aca="false">Data_Clean!O366*4*Assumptions!$B$12</f>
        <v>11.0136</v>
      </c>
      <c r="J366" s="14" t="n">
        <f aca="false">SUM(B366:I366)</f>
        <v>266.04785</v>
      </c>
      <c r="K366" s="16" t="n">
        <f aca="false">IF(Data_Clean!P366="","",Assumptions!$B$15*0.5^(Data_Clean!P366/Assumptions!$B$20))</f>
        <v>23.811015779523</v>
      </c>
      <c r="L366" s="16" t="n">
        <f aca="false">Assumptions!$B$16*MIN(1,LN(1+Data_Clean!Q366)/LN(1+Assumptions!$B$21))</f>
        <v>14.320838960067</v>
      </c>
      <c r="M366" s="16" t="n">
        <f aca="false">Assumptions!$B$17*(0.6*MIN(1,Data_Clean!R366/Assumptions!$B$22)+0.4*IF(Data_Clean!S366="",0,Data_Clean!S366))</f>
        <v>1.92</v>
      </c>
      <c r="N366" s="16" t="n">
        <f aca="false">Assumptions!$B$18*MIN(1,(Data_Clean!F366-1)/Assumptions!$B$23)</f>
        <v>5</v>
      </c>
      <c r="O366" s="16" t="n">
        <f aca="false">Assumptions!$B$19*(0.4*IF(Data_Clean!E366="",0,MIN(1,Data_Clean!E366/12/Assumptions!$B$24))+0.35*IF(Data_Clean!D366="Y",1,0)+0.25*(1-MIN(Data_Clean!T366,3)/3))/IF(Data_Clean!E366="",0.6,1)</f>
        <v>15</v>
      </c>
      <c r="P366" s="16" t="n">
        <f aca="false">SUM(K366:O366)/(Assumptions!$D$5-IF(K366="",Assumptions!$B$15,0))*100</f>
        <v>60.05185473959</v>
      </c>
      <c r="Q366" s="7" t="str">
        <f aca="false">IF(J366&gt;=Assumptions!$B$26,"High",IF(J366&gt;=Assumptions!$B$27,"Mid","Low"))</f>
        <v>Low</v>
      </c>
      <c r="R366" s="7" t="str">
        <f aca="false">IF(P366&gt;=Assumptions!$B$28,"High",IF(P366&gt;=Assumptions!$B$29,"Mid","Low"))</f>
        <v>Mid</v>
      </c>
      <c r="S366" s="7" t="str">
        <f aca="false">INDEX(Assumptions!$B$33:$B$41,MATCH(Q366&amp;"|"&amp;R366,Assumptions!$A$33:$A$41,0))</f>
        <v>Light Touch</v>
      </c>
      <c r="T366" s="7" t="n">
        <f aca="false">IF(ISNUMBER(Data_Clean!V366),J366*Data_Clean!V366,0)</f>
        <v>8.540135985</v>
      </c>
    </row>
    <row r="367" customFormat="false" ht="15" hidden="false" customHeight="false" outlineLevel="0" collapsed="false">
      <c r="A367" s="15" t="str">
        <f aca="false">Data_Clean!A367</f>
        <v>CX100363</v>
      </c>
      <c r="B367" s="14" t="n">
        <f aca="false">Data_Clean!G367*Assumptions!$B$5</f>
        <v>46.752</v>
      </c>
      <c r="C367" s="14" t="n">
        <f aca="false">IF(Data_Clean!H367="",0,Data_Clean!H367)*Assumptions!$B$6</f>
        <v>0</v>
      </c>
      <c r="D367" s="14" t="n">
        <f aca="false">Data_Clean!I367*Assumptions!$B$7</f>
        <v>0</v>
      </c>
      <c r="E367" s="14" t="n">
        <f aca="false">Data_Clean!J367*Assumptions!$B$8</f>
        <v>0</v>
      </c>
      <c r="F367" s="14" t="n">
        <f aca="false">Data_Clean!K367*Assumptions!$B$9</f>
        <v>0</v>
      </c>
      <c r="G367" s="14" t="n">
        <f aca="false">Data_Clean!L367*Assumptions!$B$10</f>
        <v>627.75</v>
      </c>
      <c r="H367" s="14" t="n">
        <f aca="false">IF(OR(Data_Clean!M367="",Data_Clean!N367=""),0,Data_Clean!M367*Data_Clean!N367/100)*Assumptions!$B$13*Assumptions!$B$11</f>
        <v>0</v>
      </c>
      <c r="I367" s="14" t="n">
        <f aca="false">Data_Clean!O367*4*Assumptions!$B$12</f>
        <v>0</v>
      </c>
      <c r="J367" s="14" t="n">
        <f aca="false">SUM(B367:I367)</f>
        <v>674.502</v>
      </c>
      <c r="K367" s="16" t="n">
        <f aca="false">IF(Data_Clean!P367="","",Assumptions!$B$15*0.5^(Data_Clean!P367/Assumptions!$B$20))</f>
        <v>21.7090385616057</v>
      </c>
      <c r="L367" s="16" t="n">
        <f aca="false">Assumptions!$B$16*MIN(1,LN(1+Data_Clean!Q367)/LN(1+Assumptions!$B$21))</f>
        <v>5.78129652635776</v>
      </c>
      <c r="M367" s="16" t="n">
        <f aca="false">Assumptions!$B$17*(0.6*MIN(1,Data_Clean!R367/Assumptions!$B$22)+0.4*IF(Data_Clean!S367="",0,Data_Clean!S367))</f>
        <v>1.692</v>
      </c>
      <c r="N367" s="16" t="n">
        <f aca="false">Assumptions!$B$18*MIN(1,(Data_Clean!F367-1)/Assumptions!$B$23)</f>
        <v>5</v>
      </c>
      <c r="O367" s="16" t="n">
        <f aca="false">Assumptions!$B$19*(0.4*IF(Data_Clean!E367="",0,MIN(1,Data_Clean!E367/12/Assumptions!$B$24))+0.35*IF(Data_Clean!D367="Y",1,0)+0.25*(1-MIN(Data_Clean!T367,3)/3))/IF(Data_Clean!E367="",0.6,1)</f>
        <v>9.75</v>
      </c>
      <c r="P367" s="16" t="n">
        <f aca="false">SUM(K367:O367)/(Assumptions!$D$5-IF(K367="",Assumptions!$B$15,0))*100</f>
        <v>43.9323350879634</v>
      </c>
      <c r="Q367" s="7" t="str">
        <f aca="false">IF(J367&gt;=Assumptions!$B$26,"High",IF(J367&gt;=Assumptions!$B$27,"Mid","Low"))</f>
        <v>Mid</v>
      </c>
      <c r="R367" s="7" t="str">
        <f aca="false">IF(P367&gt;=Assumptions!$B$28,"High",IF(P367&gt;=Assumptions!$B$29,"Mid","Low"))</f>
        <v>Low</v>
      </c>
      <c r="S367" s="7" t="str">
        <f aca="false">INDEX(Assumptions!$B$33:$B$41,MATCH(Q367&amp;"|"&amp;R367,Assumptions!$A$33:$A$41,0))</f>
        <v>Light Touch</v>
      </c>
      <c r="T367" s="7" t="n">
        <f aca="false">IF(ISNUMBER(Data_Clean!V367),J367*Data_Clean!V367,0)</f>
        <v>126.2667744</v>
      </c>
    </row>
    <row r="368" customFormat="false" ht="15" hidden="false" customHeight="false" outlineLevel="0" collapsed="false">
      <c r="A368" s="15" t="str">
        <f aca="false">Data_Clean!A368</f>
        <v>CX100364</v>
      </c>
      <c r="B368" s="14" t="n">
        <f aca="false">Data_Clean!G368*Assumptions!$B$5</f>
        <v>118.503</v>
      </c>
      <c r="C368" s="14" t="n">
        <f aca="false">IF(Data_Clean!H368="",0,Data_Clean!H368)*Assumptions!$B$6</f>
        <v>107.64888</v>
      </c>
      <c r="D368" s="14" t="n">
        <f aca="false">Data_Clean!I368*Assumptions!$B$7</f>
        <v>0</v>
      </c>
      <c r="E368" s="14" t="n">
        <f aca="false">Data_Clean!J368*Assumptions!$B$8</f>
        <v>237.42885</v>
      </c>
      <c r="F368" s="14" t="n">
        <f aca="false">Data_Clean!K368*Assumptions!$B$9</f>
        <v>0</v>
      </c>
      <c r="G368" s="14" t="n">
        <f aca="false">Data_Clean!L368*Assumptions!$B$10</f>
        <v>0</v>
      </c>
      <c r="H368" s="14" t="n">
        <f aca="false">IF(OR(Data_Clean!M368="",Data_Clean!N368=""),0,Data_Clean!M368*Data_Clean!N368/100)*Assumptions!$B$13*Assumptions!$B$11</f>
        <v>106.95</v>
      </c>
      <c r="I368" s="14" t="n">
        <f aca="false">Data_Clean!O368*4*Assumptions!$B$12</f>
        <v>42.52224</v>
      </c>
      <c r="J368" s="14" t="n">
        <f aca="false">SUM(B368:I368)</f>
        <v>613.05297</v>
      </c>
      <c r="K368" s="16" t="n">
        <f aca="false">IF(Data_Clean!P368="","",Assumptions!$B$15*0.5^(Data_Clean!P368/Assumptions!$B$20))</f>
        <v>30</v>
      </c>
      <c r="L368" s="16" t="n">
        <f aca="false">Assumptions!$B$16*MIN(1,LN(1+Data_Clean!Q368)/LN(1+Assumptions!$B$21))</f>
        <v>18.0053239293381</v>
      </c>
      <c r="M368" s="16" t="n">
        <f aca="false">Assumptions!$B$17*(0.6*MIN(1,Data_Clean!R368/Assumptions!$B$22)+0.4*IF(Data_Clean!S368="",0,Data_Clean!S368))</f>
        <v>7.104</v>
      </c>
      <c r="N368" s="16" t="n">
        <f aca="false">Assumptions!$B$18*MIN(1,(Data_Clean!F368-1)/Assumptions!$B$23)</f>
        <v>15</v>
      </c>
      <c r="O368" s="16" t="n">
        <f aca="false">Assumptions!$B$19*(0.4*IF(Data_Clean!E368="",0,MIN(1,Data_Clean!E368/12/Assumptions!$B$24))+0.35*IF(Data_Clean!D368="Y",1,0)+0.25*(1-MIN(Data_Clean!T368,3)/3))/IF(Data_Clean!E368="",0.6,1)</f>
        <v>13.75</v>
      </c>
      <c r="P368" s="16" t="n">
        <f aca="false">SUM(K368:O368)/(Assumptions!$D$5-IF(K368="",Assumptions!$B$15,0))*100</f>
        <v>83.8593239293381</v>
      </c>
      <c r="Q368" s="7" t="str">
        <f aca="false">IF(J368&gt;=Assumptions!$B$26,"High",IF(J368&gt;=Assumptions!$B$27,"Mid","Low"))</f>
        <v>Mid</v>
      </c>
      <c r="R368" s="7" t="str">
        <f aca="false">IF(P368&gt;=Assumptions!$B$28,"High",IF(P368&gt;=Assumptions!$B$29,"Mid","Low"))</f>
        <v>High</v>
      </c>
      <c r="S368" s="7" t="str">
        <f aca="false">INDEX(Assumptions!$B$33:$B$41,MATCH(Q368&amp;"|"&amp;R368,Assumptions!$A$33:$A$41,0))</f>
        <v>Engaged Builders</v>
      </c>
      <c r="T368" s="7" t="n">
        <f aca="false">IF(ISNUMBER(Data_Clean!V368),J368*Data_Clean!V368,0)</f>
        <v>16.307209002</v>
      </c>
    </row>
    <row r="369" customFormat="false" ht="15" hidden="false" customHeight="false" outlineLevel="0" collapsed="false">
      <c r="A369" s="15" t="str">
        <f aca="false">Data_Clean!A369</f>
        <v>CX100365</v>
      </c>
      <c r="B369" s="14" t="n">
        <f aca="false">Data_Clean!G369*Assumptions!$B$5</f>
        <v>152.61975</v>
      </c>
      <c r="C369" s="14" t="n">
        <f aca="false">IF(Data_Clean!H369="",0,Data_Clean!H369)*Assumptions!$B$6</f>
        <v>0</v>
      </c>
      <c r="D369" s="14" t="n">
        <f aca="false">Data_Clean!I369*Assumptions!$B$7</f>
        <v>0</v>
      </c>
      <c r="E369" s="14" t="n">
        <f aca="false">Data_Clean!J369*Assumptions!$B$8</f>
        <v>266.354775</v>
      </c>
      <c r="F369" s="14" t="n">
        <f aca="false">Data_Clean!K369*Assumptions!$B$9</f>
        <v>1637.9</v>
      </c>
      <c r="G369" s="14" t="n">
        <f aca="false">Data_Clean!L369*Assumptions!$B$10</f>
        <v>0</v>
      </c>
      <c r="H369" s="14" t="n">
        <f aca="false">IF(OR(Data_Clean!M369="",Data_Clean!N369=""),0,Data_Clean!M369*Data_Clean!N369/100)*Assumptions!$B$13*Assumptions!$B$11</f>
        <v>190.632</v>
      </c>
      <c r="I369" s="14" t="n">
        <f aca="false">Data_Clean!O369*4*Assumptions!$B$12</f>
        <v>22.0368</v>
      </c>
      <c r="J369" s="14" t="n">
        <f aca="false">SUM(B369:I369)</f>
        <v>2269.543325</v>
      </c>
      <c r="K369" s="16" t="n">
        <f aca="false">IF(Data_Clean!P369="","",Assumptions!$B$15*0.5^(Data_Clean!P369/Assumptions!$B$20))</f>
        <v>27.3516746567465</v>
      </c>
      <c r="L369" s="16" t="n">
        <f aca="false">Assumptions!$B$16*MIN(1,LN(1+Data_Clean!Q369)/LN(1+Assumptions!$B$21))</f>
        <v>14.320838960067</v>
      </c>
      <c r="M369" s="16" t="n">
        <f aca="false">Assumptions!$B$17*(0.6*MIN(1,Data_Clean!R369/Assumptions!$B$22)+0.4*IF(Data_Clean!S369="",0,Data_Clean!S369))</f>
        <v>12.294</v>
      </c>
      <c r="N369" s="16" t="n">
        <f aca="false">Assumptions!$B$18*MIN(1,(Data_Clean!F369-1)/Assumptions!$B$23)</f>
        <v>20</v>
      </c>
      <c r="O369" s="16" t="n">
        <f aca="false">Assumptions!$B$19*(0.4*IF(Data_Clean!E369="",0,MIN(1,Data_Clean!E369/12/Assumptions!$B$24))+0.35*IF(Data_Clean!D369="Y",1,0)+0.25*(1-MIN(Data_Clean!T369,3)/3))/IF(Data_Clean!E369="",0.6,1)</f>
        <v>15</v>
      </c>
      <c r="P369" s="16" t="n">
        <f aca="false">SUM(K369:O369)/(Assumptions!$D$5-IF(K369="",Assumptions!$B$15,0))*100</f>
        <v>88.9665136168135</v>
      </c>
      <c r="Q369" s="7" t="str">
        <f aca="false">IF(J369&gt;=Assumptions!$B$26,"High",IF(J369&gt;=Assumptions!$B$27,"Mid","Low"))</f>
        <v>High</v>
      </c>
      <c r="R369" s="7" t="str">
        <f aca="false">IF(P369&gt;=Assumptions!$B$28,"High",IF(P369&gt;=Assumptions!$B$29,"Mid","Low"))</f>
        <v>High</v>
      </c>
      <c r="S369" s="7" t="str">
        <f aca="false">INDEX(Assumptions!$B$33:$B$41,MATCH(Q369&amp;"|"&amp;R369,Assumptions!$A$33:$A$41,0))</f>
        <v>Premier Advocates</v>
      </c>
      <c r="T369" s="7" t="n">
        <f aca="false">IF(ISNUMBER(Data_Clean!V369),J369*Data_Clean!V369,0)</f>
        <v>26.780611235</v>
      </c>
    </row>
    <row r="370" customFormat="false" ht="15" hidden="false" customHeight="false" outlineLevel="0" collapsed="false">
      <c r="A370" s="15" t="str">
        <f aca="false">Data_Clean!A370</f>
        <v>CX100366</v>
      </c>
      <c r="B370" s="14" t="n">
        <f aca="false">Data_Clean!G370*Assumptions!$B$5</f>
        <v>41.87225</v>
      </c>
      <c r="C370" s="14" t="n">
        <f aca="false">IF(Data_Clean!H370="",0,Data_Clean!H370)*Assumptions!$B$6</f>
        <v>26.9232</v>
      </c>
      <c r="D370" s="14" t="n">
        <f aca="false">Data_Clean!I370*Assumptions!$B$7</f>
        <v>0</v>
      </c>
      <c r="E370" s="14" t="n">
        <f aca="false">Data_Clean!J370*Assumptions!$B$8</f>
        <v>0</v>
      </c>
      <c r="F370" s="14" t="n">
        <f aca="false">Data_Clean!K370*Assumptions!$B$9</f>
        <v>342.1</v>
      </c>
      <c r="G370" s="14" t="n">
        <f aca="false">Data_Clean!L370*Assumptions!$B$10</f>
        <v>0</v>
      </c>
      <c r="H370" s="14" t="n">
        <f aca="false">IF(OR(Data_Clean!M370="",Data_Clean!N370=""),0,Data_Clean!M370*Data_Clean!N370/100)*Assumptions!$B$13*Assumptions!$B$11</f>
        <v>0</v>
      </c>
      <c r="I370" s="14" t="n">
        <f aca="false">Data_Clean!O370*4*Assumptions!$B$12</f>
        <v>0</v>
      </c>
      <c r="J370" s="14" t="n">
        <f aca="false">SUM(B370:I370)</f>
        <v>410.89545</v>
      </c>
      <c r="K370" s="16" t="n">
        <f aca="false">IF(Data_Clean!P370="","",Assumptions!$B$15*0.5^(Data_Clean!P370/Assumptions!$B$20))</f>
        <v>23.811015779523</v>
      </c>
      <c r="L370" s="16" t="n">
        <f aca="false">Assumptions!$B$16*MIN(1,LN(1+Data_Clean!Q370)/LN(1+Assumptions!$B$21))</f>
        <v>15.4867983970398</v>
      </c>
      <c r="M370" s="16" t="n">
        <f aca="false">Assumptions!$B$17*(0.6*MIN(1,Data_Clean!R370/Assumptions!$B$22)+0.4*IF(Data_Clean!S370="",0,Data_Clean!S370))</f>
        <v>2.568</v>
      </c>
      <c r="N370" s="16" t="n">
        <f aca="false">Assumptions!$B$18*MIN(1,(Data_Clean!F370-1)/Assumptions!$B$23)</f>
        <v>10</v>
      </c>
      <c r="O370" s="16" t="n">
        <f aca="false">Assumptions!$B$19*(0.4*IF(Data_Clean!E370="",0,MIN(1,Data_Clean!E370/12/Assumptions!$B$24))+0.35*IF(Data_Clean!D370="Y",1,0)+0.25*(1-MIN(Data_Clean!T370,3)/3))/IF(Data_Clean!E370="",0.6,1)</f>
        <v>9.55</v>
      </c>
      <c r="P370" s="16" t="n">
        <f aca="false">SUM(K370:O370)/(Assumptions!$D$5-IF(K370="",Assumptions!$B$15,0))*100</f>
        <v>61.4158141765628</v>
      </c>
      <c r="Q370" s="7" t="str">
        <f aca="false">IF(J370&gt;=Assumptions!$B$26,"High",IF(J370&gt;=Assumptions!$B$27,"Mid","Low"))</f>
        <v>Mid</v>
      </c>
      <c r="R370" s="7" t="str">
        <f aca="false">IF(P370&gt;=Assumptions!$B$28,"High",IF(P370&gt;=Assumptions!$B$29,"Mid","Low"))</f>
        <v>Mid</v>
      </c>
      <c r="S370" s="7" t="str">
        <f aca="false">INDEX(Assumptions!$B$33:$B$41,MATCH(Q370&amp;"|"&amp;R370,Assumptions!$A$33:$A$41,0))</f>
        <v>Established Core</v>
      </c>
      <c r="T370" s="7" t="n">
        <f aca="false">IF(ISNUMBER(Data_Clean!V370),J370*Data_Clean!V370,0)</f>
        <v>30.447352845</v>
      </c>
    </row>
    <row r="371" customFormat="false" ht="15" hidden="false" customHeight="false" outlineLevel="0" collapsed="false">
      <c r="A371" s="15" t="str">
        <f aca="false">Data_Clean!A371</f>
        <v>CX100367</v>
      </c>
      <c r="B371" s="14" t="n">
        <f aca="false">Data_Clean!G371*Assumptions!$B$5</f>
        <v>362.79875</v>
      </c>
      <c r="C371" s="14" t="n">
        <f aca="false">IF(Data_Clean!H371="",0,Data_Clean!H371)*Assumptions!$B$6</f>
        <v>0</v>
      </c>
      <c r="D371" s="14" t="n">
        <f aca="false">Data_Clean!I371*Assumptions!$B$7</f>
        <v>0</v>
      </c>
      <c r="E371" s="14" t="n">
        <f aca="false">Data_Clean!J371*Assumptions!$B$8</f>
        <v>0</v>
      </c>
      <c r="F371" s="14" t="n">
        <f aca="false">Data_Clean!K371*Assumptions!$B$9</f>
        <v>3119.6</v>
      </c>
      <c r="G371" s="14" t="n">
        <f aca="false">Data_Clean!L371*Assumptions!$B$10</f>
        <v>0</v>
      </c>
      <c r="H371" s="14" t="n">
        <f aca="false">IF(OR(Data_Clean!M371="",Data_Clean!N371=""),0,Data_Clean!M371*Data_Clean!N371/100)*Assumptions!$B$13*Assumptions!$B$11</f>
        <v>671.4</v>
      </c>
      <c r="I371" s="14" t="n">
        <f aca="false">Data_Clean!O371*4*Assumptions!$B$12</f>
        <v>26.48448</v>
      </c>
      <c r="J371" s="14" t="n">
        <f aca="false">SUM(B371:I371)</f>
        <v>4180.28323</v>
      </c>
      <c r="K371" s="16" t="n">
        <f aca="false">IF(Data_Clean!P371="","",Assumptions!$B$15*0.5^(Data_Clean!P371/Assumptions!$B$20))</f>
        <v>29.3147990530274</v>
      </c>
      <c r="L371" s="16" t="n">
        <f aca="false">Assumptions!$B$16*MIN(1,LN(1+Data_Clean!Q371)/LN(1+Assumptions!$B$21))</f>
        <v>12.2792642888455</v>
      </c>
      <c r="M371" s="16" t="n">
        <f aca="false">Assumptions!$B$17*(0.6*MIN(1,Data_Clean!R371/Assumptions!$B$22)+0.4*IF(Data_Clean!S371="",0,Data_Clean!S371))</f>
        <v>5.91</v>
      </c>
      <c r="N371" s="16" t="n">
        <f aca="false">Assumptions!$B$18*MIN(1,(Data_Clean!F371-1)/Assumptions!$B$23)</f>
        <v>10</v>
      </c>
      <c r="O371" s="16" t="n">
        <f aca="false">Assumptions!$B$19*(0.4*IF(Data_Clean!E371="",0,MIN(1,Data_Clean!E371/12/Assumptions!$B$24))+0.35*IF(Data_Clean!D371="Y",1,0)+0.25*(1-MIN(Data_Clean!T371,3)/3))/IF(Data_Clean!E371="",0.6,1)</f>
        <v>9</v>
      </c>
      <c r="P371" s="16" t="n">
        <f aca="false">SUM(K371:O371)/(Assumptions!$D$5-IF(K371="",Assumptions!$B$15,0))*100</f>
        <v>66.5040633418729</v>
      </c>
      <c r="Q371" s="7" t="str">
        <f aca="false">IF(J371&gt;=Assumptions!$B$26,"High",IF(J371&gt;=Assumptions!$B$27,"Mid","Low"))</f>
        <v>High</v>
      </c>
      <c r="R371" s="7" t="str">
        <f aca="false">IF(P371&gt;=Assumptions!$B$28,"High",IF(P371&gt;=Assumptions!$B$29,"Mid","Low"))</f>
        <v>Mid</v>
      </c>
      <c r="S371" s="7" t="str">
        <f aca="false">INDEX(Assumptions!$B$33:$B$41,MATCH(Q371&amp;"|"&amp;R371,Assumptions!$A$33:$A$41,0))</f>
        <v>Established Core</v>
      </c>
      <c r="T371" s="7" t="n">
        <f aca="false">IF(ISNUMBER(Data_Clean!V371),J371*Data_Clean!V371,0)</f>
        <v>283.005174671</v>
      </c>
    </row>
    <row r="372" customFormat="false" ht="15" hidden="false" customHeight="false" outlineLevel="0" collapsed="false">
      <c r="A372" s="15" t="str">
        <f aca="false">Data_Clean!A372</f>
        <v>CX100368</v>
      </c>
      <c r="B372" s="14" t="n">
        <f aca="false">Data_Clean!G372*Assumptions!$B$5</f>
        <v>20.062</v>
      </c>
      <c r="C372" s="14" t="n">
        <f aca="false">IF(Data_Clean!H372="",0,Data_Clean!H372)*Assumptions!$B$6</f>
        <v>78.80388</v>
      </c>
      <c r="D372" s="14" t="n">
        <f aca="false">Data_Clean!I372*Assumptions!$B$7</f>
        <v>0</v>
      </c>
      <c r="E372" s="14" t="n">
        <f aca="false">Data_Clean!J372*Assumptions!$B$8</f>
        <v>0</v>
      </c>
      <c r="F372" s="14" t="n">
        <f aca="false">Data_Clean!K372*Assumptions!$B$9</f>
        <v>0</v>
      </c>
      <c r="G372" s="14" t="n">
        <f aca="false">Data_Clean!L372*Assumptions!$B$10</f>
        <v>0</v>
      </c>
      <c r="H372" s="14" t="n">
        <f aca="false">IF(OR(Data_Clean!M372="",Data_Clean!N372=""),0,Data_Clean!M372*Data_Clean!N372/100)*Assumptions!$B$13*Assumptions!$B$11</f>
        <v>0</v>
      </c>
      <c r="I372" s="14" t="n">
        <f aca="false">Data_Clean!O372*4*Assumptions!$B$12</f>
        <v>0</v>
      </c>
      <c r="J372" s="14" t="n">
        <f aca="false">SUM(B372:I372)</f>
        <v>98.86588</v>
      </c>
      <c r="K372" s="16" t="n">
        <f aca="false">IF(Data_Clean!P372="","",Assumptions!$B$15*0.5^(Data_Clean!P372/Assumptions!$B$20))</f>
        <v>10.1276245962614</v>
      </c>
      <c r="L372" s="16" t="n">
        <f aca="false">Assumptions!$B$16*MIN(1,LN(1+Data_Clean!Q372)/LN(1+Assumptions!$B$21))</f>
        <v>9.60252567789128</v>
      </c>
      <c r="M372" s="16" t="n">
        <f aca="false">Assumptions!$B$17*(0.6*MIN(1,Data_Clean!R372/Assumptions!$B$22)+0.4*IF(Data_Clean!S372="",0,Data_Clean!S372))</f>
        <v>4.884</v>
      </c>
      <c r="N372" s="16" t="n">
        <f aca="false">Assumptions!$B$18*MIN(1,(Data_Clean!F372-1)/Assumptions!$B$23)</f>
        <v>5</v>
      </c>
      <c r="O372" s="16" t="n">
        <f aca="false">Assumptions!$B$19*(0.4*IF(Data_Clean!E372="",0,MIN(1,Data_Clean!E372/12/Assumptions!$B$24))+0.35*IF(Data_Clean!D372="Y",1,0)+0.25*(1-MIN(Data_Clean!T372,3)/3))/IF(Data_Clean!E372="",0.6,1)</f>
        <v>7.9</v>
      </c>
      <c r="P372" s="16" t="n">
        <f aca="false">SUM(K372:O372)/(Assumptions!$D$5-IF(K372="",Assumptions!$B$15,0))*100</f>
        <v>37.5141502741527</v>
      </c>
      <c r="Q372" s="7" t="str">
        <f aca="false">IF(J372&gt;=Assumptions!$B$26,"High",IF(J372&gt;=Assumptions!$B$27,"Mid","Low"))</f>
        <v>Low</v>
      </c>
      <c r="R372" s="7" t="str">
        <f aca="false">IF(P372&gt;=Assumptions!$B$28,"High",IF(P372&gt;=Assumptions!$B$29,"Mid","Low"))</f>
        <v>Low</v>
      </c>
      <c r="S372" s="7" t="str">
        <f aca="false">INDEX(Assumptions!$B$33:$B$41,MATCH(Q372&amp;"|"&amp;R372,Assumptions!$A$33:$A$41,0))</f>
        <v>Dormant &amp; Low Value</v>
      </c>
      <c r="T372" s="7" t="n">
        <f aca="false">IF(ISNUMBER(Data_Clean!V372),J372*Data_Clean!V372,0)</f>
        <v>14.3355526</v>
      </c>
    </row>
    <row r="373" customFormat="false" ht="15" hidden="false" customHeight="false" outlineLevel="0" collapsed="false">
      <c r="A373" s="15" t="str">
        <f aca="false">Data_Clean!A373</f>
        <v>CX100369</v>
      </c>
      <c r="B373" s="14" t="n">
        <f aca="false">Data_Clean!G373*Assumptions!$B$5</f>
        <v>970.9625</v>
      </c>
      <c r="C373" s="14" t="n">
        <f aca="false">IF(Data_Clean!H373="",0,Data_Clean!H373)*Assumptions!$B$6</f>
        <v>3573.76764</v>
      </c>
      <c r="D373" s="14" t="n">
        <f aca="false">Data_Clean!I373*Assumptions!$B$7</f>
        <v>7506.4</v>
      </c>
      <c r="E373" s="14" t="n">
        <f aca="false">Data_Clean!J373*Assumptions!$B$8</f>
        <v>18775.94355</v>
      </c>
      <c r="F373" s="14" t="n">
        <f aca="false">Data_Clean!K373*Assumptions!$B$9</f>
        <v>0</v>
      </c>
      <c r="G373" s="14" t="n">
        <f aca="false">Data_Clean!L373*Assumptions!$B$10</f>
        <v>0</v>
      </c>
      <c r="H373" s="14" t="n">
        <f aca="false">IF(OR(Data_Clean!M373="",Data_Clean!N373=""),0,Data_Clean!M373*Data_Clean!N373/100)*Assumptions!$B$13*Assumptions!$B$11</f>
        <v>324</v>
      </c>
      <c r="I373" s="14" t="n">
        <f aca="false">Data_Clean!O373*4*Assumptions!$B$12</f>
        <v>76.36848</v>
      </c>
      <c r="J373" s="14" t="n">
        <f aca="false">SUM(B373:I373)</f>
        <v>31227.44217</v>
      </c>
      <c r="K373" s="16" t="n">
        <f aca="false">IF(Data_Clean!P373="","",Assumptions!$B$15*0.5^(Data_Clean!P373/Assumptions!$B$20))</f>
        <v>29.3147990530274</v>
      </c>
      <c r="L373" s="16" t="n">
        <f aca="false">Assumptions!$B$16*MIN(1,LN(1+Data_Clean!Q373)/LN(1+Assumptions!$B$21))</f>
        <v>15.0586973234667</v>
      </c>
      <c r="M373" s="16" t="n">
        <f aca="false">Assumptions!$B$17*(0.6*MIN(1,Data_Clean!R373/Assumptions!$B$22)+0.4*IF(Data_Clean!S373="",0,Data_Clean!S373))</f>
        <v>7.296</v>
      </c>
      <c r="N373" s="16" t="n">
        <f aca="false">Assumptions!$B$18*MIN(1,(Data_Clean!F373-1)/Assumptions!$B$23)</f>
        <v>20</v>
      </c>
      <c r="O373" s="16" t="n">
        <f aca="false">Assumptions!$B$19*(0.4*IF(Data_Clean!E373="",0,MIN(1,Data_Clean!E373/12/Assumptions!$B$24))+0.35*IF(Data_Clean!D373="Y",1,0)+0.25*(1-MIN(Data_Clean!T373,3)/3))/IF(Data_Clean!E373="",0.6,1)</f>
        <v>14.75</v>
      </c>
      <c r="P373" s="16" t="n">
        <f aca="false">SUM(K373:O373)/(Assumptions!$D$5-IF(K373="",Assumptions!$B$15,0))*100</f>
        <v>86.4194963764941</v>
      </c>
      <c r="Q373" s="7" t="str">
        <f aca="false">IF(J373&gt;=Assumptions!$B$26,"High",IF(J373&gt;=Assumptions!$B$27,"Mid","Low"))</f>
        <v>High</v>
      </c>
      <c r="R373" s="7" t="str">
        <f aca="false">IF(P373&gt;=Assumptions!$B$28,"High",IF(P373&gt;=Assumptions!$B$29,"Mid","Low"))</f>
        <v>High</v>
      </c>
      <c r="S373" s="7" t="str">
        <f aca="false">INDEX(Assumptions!$B$33:$B$41,MATCH(Q373&amp;"|"&amp;R373,Assumptions!$A$33:$A$41,0))</f>
        <v>Premier Advocates</v>
      </c>
      <c r="T373" s="7" t="n">
        <f aca="false">IF(ISNUMBER(Data_Clean!V373),J373*Data_Clean!V373,0)</f>
        <v>446.552423031</v>
      </c>
    </row>
    <row r="374" customFormat="false" ht="15" hidden="false" customHeight="false" outlineLevel="0" collapsed="false">
      <c r="A374" s="15" t="str">
        <f aca="false">Data_Clean!A374</f>
        <v>CX100370</v>
      </c>
      <c r="B374" s="14" t="n">
        <f aca="false">Data_Clean!G374*Assumptions!$B$5</f>
        <v>37.613</v>
      </c>
      <c r="C374" s="14" t="n">
        <f aca="false">IF(Data_Clean!H374="",0,Data_Clean!H374)*Assumptions!$B$6</f>
        <v>0</v>
      </c>
      <c r="D374" s="14" t="n">
        <f aca="false">Data_Clean!I374*Assumptions!$B$7</f>
        <v>0</v>
      </c>
      <c r="E374" s="14" t="n">
        <f aca="false">Data_Clean!J374*Assumptions!$B$8</f>
        <v>0</v>
      </c>
      <c r="F374" s="14" t="n">
        <f aca="false">Data_Clean!K374*Assumptions!$B$9</f>
        <v>0</v>
      </c>
      <c r="G374" s="14" t="n">
        <f aca="false">Data_Clean!L374*Assumptions!$B$10</f>
        <v>0</v>
      </c>
      <c r="H374" s="14" t="n">
        <f aca="false">IF(OR(Data_Clean!M374="",Data_Clean!N374=""),0,Data_Clean!M374*Data_Clean!N374/100)*Assumptions!$B$13*Assumptions!$B$11</f>
        <v>0</v>
      </c>
      <c r="I374" s="14" t="n">
        <f aca="false">Data_Clean!O374*4*Assumptions!$B$12</f>
        <v>0</v>
      </c>
      <c r="J374" s="14" t="n">
        <f aca="false">SUM(B374:I374)</f>
        <v>37.613</v>
      </c>
      <c r="K374" s="16" t="n">
        <f aca="false">IF(Data_Clean!P374="","",Assumptions!$B$15*0.5^(Data_Clean!P374/Assumptions!$B$20))</f>
        <v>29.3147990530274</v>
      </c>
      <c r="L374" s="16" t="n">
        <f aca="false">Assumptions!$B$16*MIN(1,LN(1+Data_Clean!Q374)/LN(1+Assumptions!$B$21))</f>
        <v>15.5872929926646</v>
      </c>
      <c r="M374" s="16" t="n">
        <f aca="false">Assumptions!$B$17*(0.6*MIN(1,Data_Clean!R374/Assumptions!$B$22)+0.4*IF(Data_Clean!S374="",0,Data_Clean!S374))</f>
        <v>4.128</v>
      </c>
      <c r="N374" s="16" t="n">
        <f aca="false">Assumptions!$B$18*MIN(1,(Data_Clean!F374-1)/Assumptions!$B$23)</f>
        <v>0</v>
      </c>
      <c r="O374" s="16" t="n">
        <f aca="false">Assumptions!$B$19*(0.4*IF(Data_Clean!E374="",0,MIN(1,Data_Clean!E374/12/Assumptions!$B$24))+0.35*IF(Data_Clean!D374="Y",1,0)+0.25*(1-MIN(Data_Clean!T374,3)/3))/IF(Data_Clean!E374="",0.6,1)</f>
        <v>15</v>
      </c>
      <c r="P374" s="16" t="n">
        <f aca="false">SUM(K374:O374)/(Assumptions!$D$5-IF(K374="",Assumptions!$B$15,0))*100</f>
        <v>64.030092045692</v>
      </c>
      <c r="Q374" s="7" t="str">
        <f aca="false">IF(J374&gt;=Assumptions!$B$26,"High",IF(J374&gt;=Assumptions!$B$27,"Mid","Low"))</f>
        <v>Low</v>
      </c>
      <c r="R374" s="7" t="str">
        <f aca="false">IF(P374&gt;=Assumptions!$B$28,"High",IF(P374&gt;=Assumptions!$B$29,"Mid","Low"))</f>
        <v>Mid</v>
      </c>
      <c r="S374" s="7" t="str">
        <f aca="false">INDEX(Assumptions!$B$33:$B$41,MATCH(Q374&amp;"|"&amp;R374,Assumptions!$A$33:$A$41,0))</f>
        <v>Light Touch</v>
      </c>
      <c r="T374" s="7" t="n">
        <f aca="false">IF(ISNUMBER(Data_Clean!V374),J374*Data_Clean!V374,0)</f>
        <v>0.9215185</v>
      </c>
    </row>
    <row r="375" customFormat="false" ht="15" hidden="false" customHeight="false" outlineLevel="0" collapsed="false">
      <c r="A375" s="15" t="str">
        <f aca="false">Data_Clean!A375</f>
        <v>CX100371</v>
      </c>
      <c r="B375" s="14" t="n">
        <f aca="false">Data_Clean!G375*Assumptions!$B$5</f>
        <v>80.46875</v>
      </c>
      <c r="C375" s="14" t="n">
        <f aca="false">IF(Data_Clean!H375="",0,Data_Clean!H375)*Assumptions!$B$6</f>
        <v>58.84296</v>
      </c>
      <c r="D375" s="14" t="n">
        <f aca="false">Data_Clean!I375*Assumptions!$B$7</f>
        <v>0</v>
      </c>
      <c r="E375" s="14" t="n">
        <f aca="false">Data_Clean!J375*Assumptions!$B$8</f>
        <v>0</v>
      </c>
      <c r="F375" s="14" t="n">
        <f aca="false">Data_Clean!K375*Assumptions!$B$9</f>
        <v>0</v>
      </c>
      <c r="G375" s="14" t="n">
        <f aca="false">Data_Clean!L375*Assumptions!$B$10</f>
        <v>0</v>
      </c>
      <c r="H375" s="14" t="n">
        <f aca="false">IF(OR(Data_Clean!M375="",Data_Clean!N375=""),0,Data_Clean!M375*Data_Clean!N375/100)*Assumptions!$B$13*Assumptions!$B$11</f>
        <v>0</v>
      </c>
      <c r="I375" s="14" t="n">
        <f aca="false">Data_Clean!O375*4*Assumptions!$B$12</f>
        <v>0</v>
      </c>
      <c r="J375" s="14" t="n">
        <f aca="false">SUM(B375:I375)</f>
        <v>139.31171</v>
      </c>
      <c r="K375" s="16" t="n">
        <f aca="false">IF(Data_Clean!P375="","",Assumptions!$B$15*0.5^(Data_Clean!P375/Assumptions!$B$20))</f>
        <v>3.92735296057735</v>
      </c>
      <c r="L375" s="16" t="n">
        <f aca="false">Assumptions!$B$16*MIN(1,LN(1+Data_Clean!Q375)/LN(1+Assumptions!$B$21))</f>
        <v>5.78129652635776</v>
      </c>
      <c r="M375" s="16" t="n">
        <f aca="false">Assumptions!$B$17*(0.6*MIN(1,Data_Clean!R375/Assumptions!$B$22)+0.4*IF(Data_Clean!S375="",0,Data_Clean!S375))</f>
        <v>6.534</v>
      </c>
      <c r="N375" s="16" t="n">
        <f aca="false">Assumptions!$B$18*MIN(1,(Data_Clean!F375-1)/Assumptions!$B$23)</f>
        <v>10</v>
      </c>
      <c r="O375" s="16" t="n">
        <f aca="false">Assumptions!$B$19*(0.4*IF(Data_Clean!E375="",0,MIN(1,Data_Clean!E375/12/Assumptions!$B$24))+0.35*IF(Data_Clean!D375="Y",1,0)+0.25*(1-MIN(Data_Clean!T375,3)/3))/IF(Data_Clean!E375="",0.6,1)</f>
        <v>4.7</v>
      </c>
      <c r="P375" s="16" t="n">
        <f aca="false">SUM(K375:O375)/(Assumptions!$D$5-IF(K375="",Assumptions!$B$15,0))*100</f>
        <v>30.9426494869351</v>
      </c>
      <c r="Q375" s="7" t="str">
        <f aca="false">IF(J375&gt;=Assumptions!$B$26,"High",IF(J375&gt;=Assumptions!$B$27,"Mid","Low"))</f>
        <v>Low</v>
      </c>
      <c r="R375" s="7" t="str">
        <f aca="false">IF(P375&gt;=Assumptions!$B$28,"High",IF(P375&gt;=Assumptions!$B$29,"Mid","Low"))</f>
        <v>Low</v>
      </c>
      <c r="S375" s="7" t="str">
        <f aca="false">INDEX(Assumptions!$B$33:$B$41,MATCH(Q375&amp;"|"&amp;R375,Assumptions!$A$33:$A$41,0))</f>
        <v>Dormant &amp; Low Value</v>
      </c>
      <c r="T375" s="7" t="n">
        <f aca="false">IF(ISNUMBER(Data_Clean!V375),J375*Data_Clean!V375,0)</f>
        <v>23.181468544</v>
      </c>
    </row>
    <row r="376" customFormat="false" ht="15" hidden="false" customHeight="false" outlineLevel="0" collapsed="false">
      <c r="A376" s="15" t="str">
        <f aca="false">Data_Clean!A376</f>
        <v>CX100372</v>
      </c>
      <c r="B376" s="14" t="n">
        <f aca="false">Data_Clean!G376*Assumptions!$B$5</f>
        <v>157.358</v>
      </c>
      <c r="C376" s="14" t="n">
        <f aca="false">IF(Data_Clean!H376="",0,Data_Clean!H376)*Assumptions!$B$6</f>
        <v>0</v>
      </c>
      <c r="D376" s="14" t="n">
        <f aca="false">Data_Clean!I376*Assumptions!$B$7</f>
        <v>1288.8</v>
      </c>
      <c r="E376" s="14" t="n">
        <f aca="false">Data_Clean!J376*Assumptions!$B$8</f>
        <v>0</v>
      </c>
      <c r="F376" s="14" t="n">
        <f aca="false">Data_Clean!K376*Assumptions!$B$9</f>
        <v>4137.1</v>
      </c>
      <c r="G376" s="14" t="n">
        <f aca="false">Data_Clean!L376*Assumptions!$B$10</f>
        <v>0</v>
      </c>
      <c r="H376" s="14" t="n">
        <f aca="false">IF(OR(Data_Clean!M376="",Data_Clean!N376=""),0,Data_Clean!M376*Data_Clean!N376/100)*Assumptions!$B$13*Assumptions!$B$11</f>
        <v>0</v>
      </c>
      <c r="I376" s="14" t="n">
        <f aca="false">Data_Clean!O376*4*Assumptions!$B$12</f>
        <v>0</v>
      </c>
      <c r="J376" s="14" t="n">
        <f aca="false">SUM(B376:I376)</f>
        <v>5583.258</v>
      </c>
      <c r="K376" s="16" t="n">
        <f aca="false">IF(Data_Clean!P376="","",Assumptions!$B$15*0.5^(Data_Clean!P376/Assumptions!$B$20))</f>
        <v>25.5200148285257</v>
      </c>
      <c r="L376" s="16" t="n">
        <f aca="false">Assumptions!$B$16*MIN(1,LN(1+Data_Clean!Q376)/LN(1+Assumptions!$B$21))</f>
        <v>14.0427143261215</v>
      </c>
      <c r="M376" s="16" t="n">
        <f aca="false">Assumptions!$B$17*(0.6*MIN(1,Data_Clean!R376/Assumptions!$B$22)+0.4*IF(Data_Clean!S376="",0,Data_Clean!S376))</f>
        <v>4.29</v>
      </c>
      <c r="N376" s="16" t="n">
        <f aca="false">Assumptions!$B$18*MIN(1,(Data_Clean!F376-1)/Assumptions!$B$23)</f>
        <v>10</v>
      </c>
      <c r="O376" s="16" t="n">
        <f aca="false">Assumptions!$B$19*(0.4*IF(Data_Clean!E376="",0,MIN(1,Data_Clean!E376/12/Assumptions!$B$24))+0.35*IF(Data_Clean!D376="Y",1,0)+0.25*(1-MIN(Data_Clean!T376,3)/3))/IF(Data_Clean!E376="",0.6,1)</f>
        <v>9.75</v>
      </c>
      <c r="P376" s="16" t="n">
        <f aca="false">SUM(K376:O376)/(Assumptions!$D$5-IF(K376="",Assumptions!$B$15,0))*100</f>
        <v>63.6027291546472</v>
      </c>
      <c r="Q376" s="7" t="str">
        <f aca="false">IF(J376&gt;=Assumptions!$B$26,"High",IF(J376&gt;=Assumptions!$B$27,"Mid","Low"))</f>
        <v>High</v>
      </c>
      <c r="R376" s="7" t="str">
        <f aca="false">IF(P376&gt;=Assumptions!$B$28,"High",IF(P376&gt;=Assumptions!$B$29,"Mid","Low"))</f>
        <v>Mid</v>
      </c>
      <c r="S376" s="7" t="str">
        <f aca="false">INDEX(Assumptions!$B$33:$B$41,MATCH(Q376&amp;"|"&amp;R376,Assumptions!$A$33:$A$41,0))</f>
        <v>Established Core</v>
      </c>
      <c r="T376" s="7" t="n">
        <f aca="false">IF(ISNUMBER(Data_Clean!V376),J376*Data_Clean!V376,0)</f>
        <v>367.9367022</v>
      </c>
    </row>
    <row r="377" customFormat="false" ht="15" hidden="false" customHeight="false" outlineLevel="0" collapsed="false">
      <c r="A377" s="15" t="str">
        <f aca="false">Data_Clean!A377</f>
        <v>CX100373</v>
      </c>
      <c r="B377" s="14" t="n">
        <f aca="false">Data_Clean!G377*Assumptions!$B$5</f>
        <v>68.5135</v>
      </c>
      <c r="C377" s="14" t="n">
        <f aca="false">IF(Data_Clean!H377="",0,Data_Clean!H377)*Assumptions!$B$6</f>
        <v>297.46344</v>
      </c>
      <c r="D377" s="14" t="n">
        <f aca="false">Data_Clean!I377*Assumptions!$B$7</f>
        <v>196</v>
      </c>
      <c r="E377" s="14" t="n">
        <f aca="false">Data_Clean!J377*Assumptions!$B$8</f>
        <v>0</v>
      </c>
      <c r="F377" s="14" t="n">
        <f aca="false">Data_Clean!K377*Assumptions!$B$9</f>
        <v>0</v>
      </c>
      <c r="G377" s="14" t="n">
        <f aca="false">Data_Clean!L377*Assumptions!$B$10</f>
        <v>0</v>
      </c>
      <c r="H377" s="14" t="n">
        <f aca="false">IF(OR(Data_Clean!M377="",Data_Clean!N377=""),0,Data_Clean!M377*Data_Clean!N377/100)*Assumptions!$B$13*Assumptions!$B$11</f>
        <v>90.288</v>
      </c>
      <c r="I377" s="14" t="n">
        <f aca="false">Data_Clean!O377*4*Assumptions!$B$12</f>
        <v>8.87856</v>
      </c>
      <c r="J377" s="14" t="n">
        <f aca="false">SUM(B377:I377)</f>
        <v>661.1435</v>
      </c>
      <c r="K377" s="16" t="n">
        <f aca="false">IF(Data_Clean!P377="","",Assumptions!$B$15*0.5^(Data_Clean!P377/Assumptions!$B$20))</f>
        <v>27.9909897461042</v>
      </c>
      <c r="L377" s="16" t="n">
        <f aca="false">Assumptions!$B$16*MIN(1,LN(1+Data_Clean!Q377)/LN(1+Assumptions!$B$21))</f>
        <v>15.5872929926646</v>
      </c>
      <c r="M377" s="16" t="n">
        <f aca="false">Assumptions!$B$17*(0.6*MIN(1,Data_Clean!R377/Assumptions!$B$22)+0.4*IF(Data_Clean!S377="",0,Data_Clean!S377))</f>
        <v>13.092</v>
      </c>
      <c r="N377" s="16" t="n">
        <f aca="false">Assumptions!$B$18*MIN(1,(Data_Clean!F377-1)/Assumptions!$B$23)</f>
        <v>20</v>
      </c>
      <c r="O377" s="16" t="n">
        <f aca="false">Assumptions!$B$19*(0.4*IF(Data_Clean!E377="",0,MIN(1,Data_Clean!E377/12/Assumptions!$B$24))+0.35*IF(Data_Clean!D377="Y",1,0)+0.25*(1-MIN(Data_Clean!T377,3)/3))/IF(Data_Clean!E377="",0.6,1)</f>
        <v>1.45</v>
      </c>
      <c r="P377" s="16" t="n">
        <f aca="false">SUM(K377:O377)/(Assumptions!$D$5-IF(K377="",Assumptions!$B$15,0))*100</f>
        <v>78.1202827387689</v>
      </c>
      <c r="Q377" s="7" t="str">
        <f aca="false">IF(J377&gt;=Assumptions!$B$26,"High",IF(J377&gt;=Assumptions!$B$27,"Mid","Low"))</f>
        <v>Mid</v>
      </c>
      <c r="R377" s="7" t="str">
        <f aca="false">IF(P377&gt;=Assumptions!$B$28,"High",IF(P377&gt;=Assumptions!$B$29,"Mid","Low"))</f>
        <v>High</v>
      </c>
      <c r="S377" s="7" t="str">
        <f aca="false">INDEX(Assumptions!$B$33:$B$41,MATCH(Q377&amp;"|"&amp;R377,Assumptions!$A$33:$A$41,0))</f>
        <v>Engaged Builders</v>
      </c>
      <c r="T377" s="7" t="n">
        <f aca="false">IF(ISNUMBER(Data_Clean!V377),J377*Data_Clean!V377,0)</f>
        <v>135.4021888</v>
      </c>
    </row>
    <row r="378" customFormat="false" ht="15" hidden="false" customHeight="false" outlineLevel="0" collapsed="false">
      <c r="A378" s="15" t="str">
        <f aca="false">Data_Clean!A378</f>
        <v>CX100374</v>
      </c>
      <c r="B378" s="14" t="n">
        <f aca="false">Data_Clean!G378*Assumptions!$B$5</f>
        <v>148.636</v>
      </c>
      <c r="C378" s="14" t="n">
        <f aca="false">IF(Data_Clean!H378="",0,Data_Clean!H378)*Assumptions!$B$6</f>
        <v>0</v>
      </c>
      <c r="D378" s="14" t="n">
        <f aca="false">Data_Clean!I378*Assumptions!$B$7</f>
        <v>0</v>
      </c>
      <c r="E378" s="14" t="n">
        <f aca="false">Data_Clean!J378*Assumptions!$B$8</f>
        <v>0</v>
      </c>
      <c r="F378" s="14" t="n">
        <f aca="false">Data_Clean!K378*Assumptions!$B$9</f>
        <v>0</v>
      </c>
      <c r="G378" s="14" t="n">
        <f aca="false">Data_Clean!L378*Assumptions!$B$10</f>
        <v>0</v>
      </c>
      <c r="H378" s="14" t="n">
        <f aca="false">IF(OR(Data_Clean!M378="",Data_Clean!N378=""),0,Data_Clean!M378*Data_Clean!N378/100)*Assumptions!$B$13*Assumptions!$B$11</f>
        <v>447.552</v>
      </c>
      <c r="I378" s="14" t="n">
        <f aca="false">Data_Clean!O378*4*Assumptions!$B$12</f>
        <v>0</v>
      </c>
      <c r="J378" s="14" t="n">
        <f aca="false">SUM(B378:I378)</f>
        <v>596.188</v>
      </c>
      <c r="K378" s="16" t="n">
        <f aca="false">IF(Data_Clean!P378="","",Assumptions!$B$15*0.5^(Data_Clean!P378/Assumptions!$B$20))</f>
        <v>0.0951858276979963</v>
      </c>
      <c r="L378" s="16" t="n">
        <f aca="false">Assumptions!$B$16*MIN(1,LN(1+Data_Clean!Q378)/LN(1+Assumptions!$B$21))</f>
        <v>0</v>
      </c>
      <c r="M378" s="16" t="n">
        <f aca="false">Assumptions!$B$17*(0.6*MIN(1,Data_Clean!R378/Assumptions!$B$22)+0.4*IF(Data_Clean!S378="",0,Data_Clean!S378))</f>
        <v>0</v>
      </c>
      <c r="N378" s="16" t="n">
        <f aca="false">Assumptions!$B$18*MIN(1,(Data_Clean!F378-1)/Assumptions!$B$23)</f>
        <v>5</v>
      </c>
      <c r="O378" s="16" t="n">
        <f aca="false">Assumptions!$B$19*(0.4*IF(Data_Clean!E378="",0,MIN(1,Data_Clean!E378/12/Assumptions!$B$24))+0.35*IF(Data_Clean!D378="Y",1,0)+0.25*(1-MIN(Data_Clean!T378,3)/3))/IF(Data_Clean!E378="",0.6,1)</f>
        <v>5.8</v>
      </c>
      <c r="P378" s="16" t="n">
        <f aca="false">SUM(K378:O378)/(Assumptions!$D$5-IF(K378="",Assumptions!$B$15,0))*100</f>
        <v>10.895185827698</v>
      </c>
      <c r="Q378" s="7" t="str">
        <f aca="false">IF(J378&gt;=Assumptions!$B$26,"High",IF(J378&gt;=Assumptions!$B$27,"Mid","Low"))</f>
        <v>Mid</v>
      </c>
      <c r="R378" s="7" t="str">
        <f aca="false">IF(P378&gt;=Assumptions!$B$28,"High",IF(P378&gt;=Assumptions!$B$29,"Mid","Low"))</f>
        <v>Low</v>
      </c>
      <c r="S378" s="7" t="str">
        <f aca="false">INDEX(Assumptions!$B$33:$B$41,MATCH(Q378&amp;"|"&amp;R378,Assumptions!$A$33:$A$41,0))</f>
        <v>Light Touch</v>
      </c>
      <c r="T378" s="7" t="n">
        <f aca="false">IF(ISNUMBER(Data_Clean!V378),J378*Data_Clean!V378,0)</f>
        <v>351.3932072</v>
      </c>
    </row>
    <row r="379" customFormat="false" ht="15" hidden="false" customHeight="false" outlineLevel="0" collapsed="false">
      <c r="A379" s="15" t="str">
        <f aca="false">Data_Clean!A379</f>
        <v>CX100375</v>
      </c>
      <c r="B379" s="14" t="n">
        <f aca="false">Data_Clean!G379*Assumptions!$B$5</f>
        <v>77.322</v>
      </c>
      <c r="C379" s="14" t="n">
        <f aca="false">IF(Data_Clean!H379="",0,Data_Clean!H379)*Assumptions!$B$6</f>
        <v>157.1862</v>
      </c>
      <c r="D379" s="14" t="n">
        <f aca="false">Data_Clean!I379*Assumptions!$B$7</f>
        <v>0</v>
      </c>
      <c r="E379" s="14" t="n">
        <f aca="false">Data_Clean!J379*Assumptions!$B$8</f>
        <v>313.658175</v>
      </c>
      <c r="F379" s="14" t="n">
        <f aca="false">Data_Clean!K379*Assumptions!$B$9</f>
        <v>0</v>
      </c>
      <c r="G379" s="14" t="n">
        <f aca="false">Data_Clean!L379*Assumptions!$B$10</f>
        <v>0</v>
      </c>
      <c r="H379" s="14" t="n">
        <f aca="false">IF(OR(Data_Clean!M379="",Data_Clean!N379=""),0,Data_Clean!M379*Data_Clean!N379/100)*Assumptions!$B$13*Assumptions!$B$11</f>
        <v>0</v>
      </c>
      <c r="I379" s="14" t="n">
        <f aca="false">Data_Clean!O379*4*Assumptions!$B$12</f>
        <v>0</v>
      </c>
      <c r="J379" s="14" t="n">
        <f aca="false">SUM(B379:I379)</f>
        <v>548.166375</v>
      </c>
      <c r="K379" s="16" t="n">
        <f aca="false">IF(Data_Clean!P379="","",Assumptions!$B$15*0.5^(Data_Clean!P379/Assumptions!$B$20))</f>
        <v>30</v>
      </c>
      <c r="L379" s="16" t="n">
        <f aca="false">Assumptions!$B$16*MIN(1,LN(1+Data_Clean!Q379)/LN(1+Assumptions!$B$21))</f>
        <v>15.383822204249</v>
      </c>
      <c r="M379" s="16" t="n">
        <f aca="false">Assumptions!$B$17*(0.6*MIN(1,Data_Clean!R379/Assumptions!$B$22)+0.4*IF(Data_Clean!S379="",0,Data_Clean!S379))</f>
        <v>9.822</v>
      </c>
      <c r="N379" s="16" t="n">
        <f aca="false">Assumptions!$B$18*MIN(1,(Data_Clean!F379-1)/Assumptions!$B$23)</f>
        <v>10</v>
      </c>
      <c r="O379" s="16" t="n">
        <f aca="false">Assumptions!$B$19*(0.4*IF(Data_Clean!E379="",0,MIN(1,Data_Clean!E379/12/Assumptions!$B$24))+0.35*IF(Data_Clean!D379="Y",1,0)+0.25*(1-MIN(Data_Clean!T379,3)/3))/IF(Data_Clean!E379="",0.6,1)</f>
        <v>11.85</v>
      </c>
      <c r="P379" s="16" t="n">
        <f aca="false">SUM(K379:O379)/(Assumptions!$D$5-IF(K379="",Assumptions!$B$15,0))*100</f>
        <v>77.055822204249</v>
      </c>
      <c r="Q379" s="7" t="str">
        <f aca="false">IF(J379&gt;=Assumptions!$B$26,"High",IF(J379&gt;=Assumptions!$B$27,"Mid","Low"))</f>
        <v>Mid</v>
      </c>
      <c r="R379" s="7" t="str">
        <f aca="false">IF(P379&gt;=Assumptions!$B$28,"High",IF(P379&gt;=Assumptions!$B$29,"Mid","Low"))</f>
        <v>High</v>
      </c>
      <c r="S379" s="7" t="str">
        <f aca="false">INDEX(Assumptions!$B$33:$B$41,MATCH(Q379&amp;"|"&amp;R379,Assumptions!$A$33:$A$41,0))</f>
        <v>Engaged Builders</v>
      </c>
      <c r="T379" s="7" t="n">
        <f aca="false">IF(ISNUMBER(Data_Clean!V379),J379*Data_Clean!V379,0)</f>
        <v>10.195894575</v>
      </c>
    </row>
    <row r="380" customFormat="false" ht="15" hidden="false" customHeight="false" outlineLevel="0" collapsed="false">
      <c r="A380" s="15" t="str">
        <f aca="false">Data_Clean!A380</f>
        <v>CX100376</v>
      </c>
      <c r="B380" s="14" t="n">
        <f aca="false">Data_Clean!G380*Assumptions!$B$5</f>
        <v>281.004</v>
      </c>
      <c r="C380" s="14" t="n">
        <f aca="false">IF(Data_Clean!H380="",0,Data_Clean!H380)*Assumptions!$B$6</f>
        <v>156.18324</v>
      </c>
      <c r="D380" s="14" t="n">
        <f aca="false">Data_Clean!I380*Assumptions!$B$7</f>
        <v>0</v>
      </c>
      <c r="E380" s="14" t="n">
        <f aca="false">Data_Clean!J380*Assumptions!$B$8</f>
        <v>0</v>
      </c>
      <c r="F380" s="14" t="n">
        <f aca="false">Data_Clean!K380*Assumptions!$B$9</f>
        <v>0</v>
      </c>
      <c r="G380" s="14" t="n">
        <f aca="false">Data_Clean!L380*Assumptions!$B$10</f>
        <v>695.25</v>
      </c>
      <c r="H380" s="14" t="n">
        <f aca="false">IF(OR(Data_Clean!M380="",Data_Clean!N380=""),0,Data_Clean!M380*Data_Clean!N380/100)*Assumptions!$B$13*Assumptions!$B$11</f>
        <v>0</v>
      </c>
      <c r="I380" s="14" t="n">
        <f aca="false">Data_Clean!O380*4*Assumptions!$B$12</f>
        <v>0</v>
      </c>
      <c r="J380" s="14" t="n">
        <f aca="false">SUM(B380:I380)</f>
        <v>1132.43724</v>
      </c>
      <c r="K380" s="16" t="n">
        <f aca="false">IF(Data_Clean!P380="","",Assumptions!$B$15*0.5^(Data_Clean!P380/Assumptions!$B$20))</f>
        <v>21.7090385616057</v>
      </c>
      <c r="L380" s="16" t="n">
        <f aca="false">Assumptions!$B$16*MIN(1,LN(1+Data_Clean!Q380)/LN(1+Assumptions!$B$21))</f>
        <v>11.0057238927514</v>
      </c>
      <c r="M380" s="16" t="n">
        <f aca="false">Assumptions!$B$17*(0.6*MIN(1,Data_Clean!R380/Assumptions!$B$22)+0.4*IF(Data_Clean!S380="",0,Data_Clean!S380))</f>
        <v>7.872</v>
      </c>
      <c r="N380" s="16" t="n">
        <f aca="false">Assumptions!$B$18*MIN(1,(Data_Clean!F380-1)/Assumptions!$B$23)</f>
        <v>10</v>
      </c>
      <c r="O380" s="16" t="n">
        <f aca="false">Assumptions!$B$19*(0.4*IF(Data_Clean!E380="",0,MIN(1,Data_Clean!E380/12/Assumptions!$B$24))+0.35*IF(Data_Clean!D380="Y",1,0)+0.25*(1-MIN(Data_Clean!T380,3)/3))/IF(Data_Clean!E380="",0.6,1)</f>
        <v>7.5</v>
      </c>
      <c r="P380" s="16" t="n">
        <f aca="false">SUM(K380:O380)/(Assumptions!$D$5-IF(K380="",Assumptions!$B$15,0))*100</f>
        <v>58.086762454357</v>
      </c>
      <c r="Q380" s="7" t="str">
        <f aca="false">IF(J380&gt;=Assumptions!$B$26,"High",IF(J380&gt;=Assumptions!$B$27,"Mid","Low"))</f>
        <v>Mid</v>
      </c>
      <c r="R380" s="7" t="str">
        <f aca="false">IF(P380&gt;=Assumptions!$B$28,"High",IF(P380&gt;=Assumptions!$B$29,"Mid","Low"))</f>
        <v>Mid</v>
      </c>
      <c r="S380" s="7" t="str">
        <f aca="false">INDEX(Assumptions!$B$33:$B$41,MATCH(Q380&amp;"|"&amp;R380,Assumptions!$A$33:$A$41,0))</f>
        <v>Established Core</v>
      </c>
      <c r="T380" s="7" t="n">
        <f aca="false">IF(ISNUMBER(Data_Clean!V380),J380*Data_Clean!V380,0)</f>
        <v>97.729333812</v>
      </c>
    </row>
    <row r="381" customFormat="false" ht="15" hidden="false" customHeight="false" outlineLevel="0" collapsed="false">
      <c r="A381" s="15" t="str">
        <f aca="false">Data_Clean!A381</f>
        <v>CX100377</v>
      </c>
      <c r="B381" s="14" t="n">
        <f aca="false">Data_Clean!G381*Assumptions!$B$5</f>
        <v>15.28725</v>
      </c>
      <c r="C381" s="14" t="n">
        <f aca="false">IF(Data_Clean!H381="",0,Data_Clean!H381)*Assumptions!$B$6</f>
        <v>114.54648</v>
      </c>
      <c r="D381" s="14" t="n">
        <f aca="false">Data_Clean!I381*Assumptions!$B$7</f>
        <v>0</v>
      </c>
      <c r="E381" s="14" t="n">
        <f aca="false">Data_Clean!J381*Assumptions!$B$8</f>
        <v>0</v>
      </c>
      <c r="F381" s="14" t="n">
        <f aca="false">Data_Clean!K381*Assumptions!$B$9</f>
        <v>0</v>
      </c>
      <c r="G381" s="14" t="n">
        <f aca="false">Data_Clean!L381*Assumptions!$B$10</f>
        <v>0</v>
      </c>
      <c r="H381" s="14" t="n">
        <f aca="false">IF(OR(Data_Clean!M381="",Data_Clean!N381=""),0,Data_Clean!M381*Data_Clean!N381/100)*Assumptions!$B$13*Assumptions!$B$11</f>
        <v>44.256</v>
      </c>
      <c r="I381" s="14" t="n">
        <f aca="false">Data_Clean!O381*4*Assumptions!$B$12</f>
        <v>1.56144</v>
      </c>
      <c r="J381" s="14" t="n">
        <f aca="false">SUM(B381:I381)</f>
        <v>175.65117</v>
      </c>
      <c r="K381" s="16" t="n">
        <f aca="false">IF(Data_Clean!P381="","",Assumptions!$B$15*0.5^(Data_Clean!P381/Assumptions!$B$20))</f>
        <v>27.3516746567465</v>
      </c>
      <c r="L381" s="16" t="n">
        <f aca="false">Assumptions!$B$16*MIN(1,LN(1+Data_Clean!Q381)/LN(1+Assumptions!$B$21))</f>
        <v>13.5873179074216</v>
      </c>
      <c r="M381" s="16" t="n">
        <f aca="false">Assumptions!$B$17*(0.6*MIN(1,Data_Clean!R381/Assumptions!$B$22)+0.4*IF(Data_Clean!S381="",0,Data_Clean!S381))</f>
        <v>8.742</v>
      </c>
      <c r="N381" s="16" t="n">
        <f aca="false">Assumptions!$B$18*MIN(1,(Data_Clean!F381-1)/Assumptions!$B$23)</f>
        <v>10</v>
      </c>
      <c r="O381" s="16" t="n">
        <f aca="false">Assumptions!$B$19*(0.4*IF(Data_Clean!E381="",0,MIN(1,Data_Clean!E381/12/Assumptions!$B$24))+0.35*IF(Data_Clean!D381="Y",1,0)+0.25*(1-MIN(Data_Clean!T381,3)/3))/IF(Data_Clean!E381="",0.6,1)</f>
        <v>4.85</v>
      </c>
      <c r="P381" s="16" t="n">
        <f aca="false">SUM(K381:O381)/(Assumptions!$D$5-IF(K381="",Assumptions!$B$15,0))*100</f>
        <v>64.5309925641681</v>
      </c>
      <c r="Q381" s="7" t="str">
        <f aca="false">IF(J381&gt;=Assumptions!$B$26,"High",IF(J381&gt;=Assumptions!$B$27,"Mid","Low"))</f>
        <v>Low</v>
      </c>
      <c r="R381" s="7" t="str">
        <f aca="false">IF(P381&gt;=Assumptions!$B$28,"High",IF(P381&gt;=Assumptions!$B$29,"Mid","Low"))</f>
        <v>Mid</v>
      </c>
      <c r="S381" s="7" t="str">
        <f aca="false">INDEX(Assumptions!$B$33:$B$41,MATCH(Q381&amp;"|"&amp;R381,Assumptions!$A$33:$A$41,0))</f>
        <v>Light Touch</v>
      </c>
      <c r="T381" s="7" t="n">
        <f aca="false">IF(ISNUMBER(Data_Clean!V381),J381*Data_Clean!V381,0)</f>
        <v>21.130835751</v>
      </c>
    </row>
    <row r="382" customFormat="false" ht="15" hidden="false" customHeight="false" outlineLevel="0" collapsed="false">
      <c r="A382" s="15" t="str">
        <f aca="false">Data_Clean!A382</f>
        <v>CX100378</v>
      </c>
      <c r="B382" s="14" t="n">
        <f aca="false">Data_Clean!G382*Assumptions!$B$5</f>
        <v>557.9125</v>
      </c>
      <c r="C382" s="14" t="n">
        <f aca="false">IF(Data_Clean!H382="",0,Data_Clean!H382)*Assumptions!$B$6</f>
        <v>407.74308</v>
      </c>
      <c r="D382" s="14" t="n">
        <f aca="false">Data_Clean!I382*Assumptions!$B$7</f>
        <v>0</v>
      </c>
      <c r="E382" s="14" t="n">
        <f aca="false">Data_Clean!J382*Assumptions!$B$8</f>
        <v>0</v>
      </c>
      <c r="F382" s="14" t="n">
        <f aca="false">Data_Clean!K382*Assumptions!$B$9</f>
        <v>0</v>
      </c>
      <c r="G382" s="14" t="n">
        <f aca="false">Data_Clean!L382*Assumptions!$B$10</f>
        <v>0</v>
      </c>
      <c r="H382" s="14" t="n">
        <f aca="false">IF(OR(Data_Clean!M382="",Data_Clean!N382=""),0,Data_Clean!M382*Data_Clean!N382/100)*Assumptions!$B$13*Assumptions!$B$11</f>
        <v>257.52</v>
      </c>
      <c r="I382" s="14" t="n">
        <f aca="false">Data_Clean!O382*4*Assumptions!$B$12</f>
        <v>50.65344</v>
      </c>
      <c r="J382" s="14" t="n">
        <f aca="false">SUM(B382:I382)</f>
        <v>1273.82902</v>
      </c>
      <c r="K382" s="16" t="n">
        <f aca="false">IF(Data_Clean!P382="","",Assumptions!$B$15*0.5^(Data_Clean!P382/Assumptions!$B$20))</f>
        <v>20.2552491925229</v>
      </c>
      <c r="L382" s="16" t="n">
        <f aca="false">Assumptions!$B$16*MIN(1,LN(1+Data_Clean!Q382)/LN(1+Assumptions!$B$21))</f>
        <v>17.1436755841963</v>
      </c>
      <c r="M382" s="16" t="n">
        <f aca="false">Assumptions!$B$17*(0.6*MIN(1,Data_Clean!R382/Assumptions!$B$22)+0.4*IF(Data_Clean!S382="",0,Data_Clean!S382))</f>
        <v>9.75</v>
      </c>
      <c r="N382" s="16" t="n">
        <f aca="false">Assumptions!$B$18*MIN(1,(Data_Clean!F382-1)/Assumptions!$B$23)</f>
        <v>10</v>
      </c>
      <c r="O382" s="16" t="n">
        <f aca="false">Assumptions!$B$19*(0.4*IF(Data_Clean!E382="",0,MIN(1,Data_Clean!E382/12/Assumptions!$B$24))+0.35*IF(Data_Clean!D382="Y",1,0)+0.25*(1-MIN(Data_Clean!T382,3)/3))/IF(Data_Clean!E382="",0.6,1)</f>
        <v>9.45</v>
      </c>
      <c r="P382" s="16" t="n">
        <f aca="false">SUM(K382:O382)/(Assumptions!$D$5-IF(K382="",Assumptions!$B$15,0))*100</f>
        <v>66.5989247767191</v>
      </c>
      <c r="Q382" s="7" t="str">
        <f aca="false">IF(J382&gt;=Assumptions!$B$26,"High",IF(J382&gt;=Assumptions!$B$27,"Mid","Low"))</f>
        <v>Mid</v>
      </c>
      <c r="R382" s="7" t="str">
        <f aca="false">IF(P382&gt;=Assumptions!$B$28,"High",IF(P382&gt;=Assumptions!$B$29,"Mid","Low"))</f>
        <v>Mid</v>
      </c>
      <c r="S382" s="7" t="str">
        <f aca="false">INDEX(Assumptions!$B$33:$B$41,MATCH(Q382&amp;"|"&amp;R382,Assumptions!$A$33:$A$41,0))</f>
        <v>Established Core</v>
      </c>
      <c r="T382" s="7" t="n">
        <f aca="false">IF(ISNUMBER(Data_Clean!V382),J382*Data_Clean!V382,0)</f>
        <v>38.724402208</v>
      </c>
    </row>
    <row r="383" customFormat="false" ht="15" hidden="false" customHeight="false" outlineLevel="0" collapsed="false">
      <c r="A383" s="15" t="str">
        <f aca="false">Data_Clean!A383</f>
        <v>CX100379</v>
      </c>
      <c r="B383" s="14" t="n">
        <f aca="false">Data_Clean!G383*Assumptions!$B$5</f>
        <v>180.4865</v>
      </c>
      <c r="C383" s="14" t="n">
        <f aca="false">IF(Data_Clean!H383="",0,Data_Clean!H383)*Assumptions!$B$6</f>
        <v>305.83968</v>
      </c>
      <c r="D383" s="14" t="n">
        <f aca="false">Data_Clean!I383*Assumptions!$B$7</f>
        <v>0</v>
      </c>
      <c r="E383" s="14" t="n">
        <f aca="false">Data_Clean!J383*Assumptions!$B$8</f>
        <v>0</v>
      </c>
      <c r="F383" s="14" t="n">
        <f aca="false">Data_Clean!K383*Assumptions!$B$9</f>
        <v>0</v>
      </c>
      <c r="G383" s="14" t="n">
        <f aca="false">Data_Clean!L383*Assumptions!$B$10</f>
        <v>0</v>
      </c>
      <c r="H383" s="14" t="n">
        <f aca="false">IF(OR(Data_Clean!M383="",Data_Clean!N383=""),0,Data_Clean!M383*Data_Clean!N383/100)*Assumptions!$B$13*Assumptions!$B$11</f>
        <v>43.23</v>
      </c>
      <c r="I383" s="14" t="n">
        <f aca="false">Data_Clean!O383*4*Assumptions!$B$12</f>
        <v>25.30848</v>
      </c>
      <c r="J383" s="14" t="n">
        <f aca="false">SUM(B383:I383)</f>
        <v>554.86466</v>
      </c>
      <c r="K383" s="16" t="n">
        <f aca="false">IF(Data_Clean!P383="","",Assumptions!$B$15*0.5^(Data_Clean!P383/Assumptions!$B$20))</f>
        <v>29.3147990530274</v>
      </c>
      <c r="L383" s="16" t="n">
        <f aca="false">Assumptions!$B$16*MIN(1,LN(1+Data_Clean!Q383)/LN(1+Assumptions!$B$21))</f>
        <v>14.5815690999133</v>
      </c>
      <c r="M383" s="16" t="n">
        <f aca="false">Assumptions!$B$17*(0.6*MIN(1,Data_Clean!R383/Assumptions!$B$22)+0.4*IF(Data_Clean!S383="",0,Data_Clean!S383))</f>
        <v>12.09</v>
      </c>
      <c r="N383" s="16" t="n">
        <f aca="false">Assumptions!$B$18*MIN(1,(Data_Clean!F383-1)/Assumptions!$B$23)</f>
        <v>15</v>
      </c>
      <c r="O383" s="16" t="n">
        <f aca="false">Assumptions!$B$19*(0.4*IF(Data_Clean!E383="",0,MIN(1,Data_Clean!E383/12/Assumptions!$B$24))+0.35*IF(Data_Clean!D383="Y",1,0)+0.25*(1-MIN(Data_Clean!T383,3)/3))/IF(Data_Clean!E383="",0.6,1)</f>
        <v>5.6</v>
      </c>
      <c r="P383" s="16" t="n">
        <f aca="false">SUM(K383:O383)/(Assumptions!$D$5-IF(K383="",Assumptions!$B$15,0))*100</f>
        <v>76.5863681529407</v>
      </c>
      <c r="Q383" s="7" t="str">
        <f aca="false">IF(J383&gt;=Assumptions!$B$26,"High",IF(J383&gt;=Assumptions!$B$27,"Mid","Low"))</f>
        <v>Mid</v>
      </c>
      <c r="R383" s="7" t="str">
        <f aca="false">IF(P383&gt;=Assumptions!$B$28,"High",IF(P383&gt;=Assumptions!$B$29,"Mid","Low"))</f>
        <v>High</v>
      </c>
      <c r="S383" s="7" t="str">
        <f aca="false">INDEX(Assumptions!$B$33:$B$41,MATCH(Q383&amp;"|"&amp;R383,Assumptions!$A$33:$A$41,0))</f>
        <v>Engaged Builders</v>
      </c>
      <c r="T383" s="7" t="n">
        <f aca="false">IF(ISNUMBER(Data_Clean!V383),J383*Data_Clean!V383,0)</f>
        <v>44.056254004</v>
      </c>
    </row>
    <row r="384" customFormat="false" ht="15" hidden="false" customHeight="false" outlineLevel="0" collapsed="false">
      <c r="A384" s="15" t="str">
        <f aca="false">Data_Clean!A384</f>
        <v>CX100380</v>
      </c>
      <c r="B384" s="14" t="n">
        <f aca="false">Data_Clean!G384*Assumptions!$B$5</f>
        <v>64.97075</v>
      </c>
      <c r="C384" s="14" t="n">
        <f aca="false">IF(Data_Clean!H384="",0,Data_Clean!H384)*Assumptions!$B$6</f>
        <v>72.90888</v>
      </c>
      <c r="D384" s="14" t="n">
        <f aca="false">Data_Clean!I384*Assumptions!$B$7</f>
        <v>0</v>
      </c>
      <c r="E384" s="14" t="n">
        <f aca="false">Data_Clean!J384*Assumptions!$B$8</f>
        <v>1036.29795</v>
      </c>
      <c r="F384" s="14" t="n">
        <f aca="false">Data_Clean!K384*Assumptions!$B$9</f>
        <v>2625.7</v>
      </c>
      <c r="G384" s="14" t="n">
        <f aca="false">Data_Clean!L384*Assumptions!$B$10</f>
        <v>0</v>
      </c>
      <c r="H384" s="14" t="n">
        <f aca="false">IF(OR(Data_Clean!M384="",Data_Clean!N384=""),0,Data_Clean!M384*Data_Clean!N384/100)*Assumptions!$B$13*Assumptions!$B$11</f>
        <v>0</v>
      </c>
      <c r="I384" s="14" t="n">
        <f aca="false">Data_Clean!O384*4*Assumptions!$B$12</f>
        <v>0</v>
      </c>
      <c r="J384" s="14" t="n">
        <f aca="false">SUM(B384:I384)</f>
        <v>3799.87758</v>
      </c>
      <c r="K384" s="16" t="n">
        <f aca="false">IF(Data_Clean!P384="","",Assumptions!$B$15*0.5^(Data_Clean!P384/Assumptions!$B$20))</f>
        <v>24.3675718906871</v>
      </c>
      <c r="L384" s="16" t="n">
        <f aca="false">Assumptions!$B$16*MIN(1,LN(1+Data_Clean!Q384)/LN(1+Assumptions!$B$21))</f>
        <v>13.0760265116583</v>
      </c>
      <c r="M384" s="16" t="n">
        <f aca="false">Assumptions!$B$17*(0.6*MIN(1,Data_Clean!R384/Assumptions!$B$22)+0.4*IF(Data_Clean!S384="",0,Data_Clean!S384))</f>
        <v>1.89</v>
      </c>
      <c r="N384" s="16" t="n">
        <f aca="false">Assumptions!$B$18*MIN(1,(Data_Clean!F384-1)/Assumptions!$B$23)</f>
        <v>20</v>
      </c>
      <c r="O384" s="16" t="n">
        <f aca="false">Assumptions!$B$19*(0.4*IF(Data_Clean!E384="",0,MIN(1,Data_Clean!E384/12/Assumptions!$B$24))+0.35*IF(Data_Clean!D384="Y",1,0)+0.25*(1-MIN(Data_Clean!T384,3)/3))/IF(Data_Clean!E384="",0.6,1)</f>
        <v>15</v>
      </c>
      <c r="P384" s="16" t="n">
        <f aca="false">SUM(K384:O384)/(Assumptions!$D$5-IF(K384="",Assumptions!$B$15,0))*100</f>
        <v>74.3335984023453</v>
      </c>
      <c r="Q384" s="7" t="str">
        <f aca="false">IF(J384&gt;=Assumptions!$B$26,"High",IF(J384&gt;=Assumptions!$B$27,"Mid","Low"))</f>
        <v>High</v>
      </c>
      <c r="R384" s="7" t="str">
        <f aca="false">IF(P384&gt;=Assumptions!$B$28,"High",IF(P384&gt;=Assumptions!$B$29,"Mid","Low"))</f>
        <v>High</v>
      </c>
      <c r="S384" s="7" t="str">
        <f aca="false">INDEX(Assumptions!$B$33:$B$41,MATCH(Q384&amp;"|"&amp;R384,Assumptions!$A$33:$A$41,0))</f>
        <v>Premier Advocates</v>
      </c>
      <c r="T384" s="7" t="n">
        <f aca="false">IF(ISNUMBER(Data_Clean!V384),J384*Data_Clean!V384,0)</f>
        <v>86.637208824</v>
      </c>
    </row>
    <row r="385" customFormat="false" ht="15" hidden="false" customHeight="false" outlineLevel="0" collapsed="false">
      <c r="A385" s="15" t="str">
        <f aca="false">Data_Clean!A385</f>
        <v>CX100381</v>
      </c>
      <c r="B385" s="14" t="n">
        <f aca="false">Data_Clean!G385*Assumptions!$B$5</f>
        <v>269.25625</v>
      </c>
      <c r="C385" s="14" t="n">
        <f aca="false">IF(Data_Clean!H385="",0,Data_Clean!H385)*Assumptions!$B$6</f>
        <v>248.56368</v>
      </c>
      <c r="D385" s="14" t="n">
        <f aca="false">Data_Clean!I385*Assumptions!$B$7</f>
        <v>0</v>
      </c>
      <c r="E385" s="14" t="n">
        <f aca="false">Data_Clean!J385*Assumptions!$B$8</f>
        <v>0</v>
      </c>
      <c r="F385" s="14" t="n">
        <f aca="false">Data_Clean!K385*Assumptions!$B$9</f>
        <v>0</v>
      </c>
      <c r="G385" s="14" t="n">
        <f aca="false">Data_Clean!L385*Assumptions!$B$10</f>
        <v>0</v>
      </c>
      <c r="H385" s="14" t="n">
        <f aca="false">IF(OR(Data_Clean!M385="",Data_Clean!N385=""),0,Data_Clean!M385*Data_Clean!N385/100)*Assumptions!$B$13*Assumptions!$B$11</f>
        <v>67.68</v>
      </c>
      <c r="I385" s="14" t="n">
        <f aca="false">Data_Clean!O385*4*Assumptions!$B$12</f>
        <v>83.95392</v>
      </c>
      <c r="J385" s="14" t="n">
        <f aca="false">SUM(B385:I385)</f>
        <v>669.45385</v>
      </c>
      <c r="K385" s="16" t="n">
        <f aca="false">IF(Data_Clean!P385="","",Assumptions!$B$15*0.5^(Data_Clean!P385/Assumptions!$B$20))</f>
        <v>25.5200148285257</v>
      </c>
      <c r="L385" s="16" t="n">
        <f aca="false">Assumptions!$B$16*MIN(1,LN(1+Data_Clean!Q385)/LN(1+Assumptions!$B$21))</f>
        <v>15.6854227887284</v>
      </c>
      <c r="M385" s="16" t="n">
        <f aca="false">Assumptions!$B$17*(0.6*MIN(1,Data_Clean!R385/Assumptions!$B$22)+0.4*IF(Data_Clean!S385="",0,Data_Clean!S385))</f>
        <v>6.408</v>
      </c>
      <c r="N385" s="16" t="n">
        <f aca="false">Assumptions!$B$18*MIN(1,(Data_Clean!F385-1)/Assumptions!$B$23)</f>
        <v>10</v>
      </c>
      <c r="O385" s="16" t="n">
        <f aca="false">Assumptions!$B$19*(0.4*IF(Data_Clean!E385="",0,MIN(1,Data_Clean!E385/12/Assumptions!$B$24))+0.35*IF(Data_Clean!D385="Y",1,0)+0.25*(1-MIN(Data_Clean!T385,3)/3))/IF(Data_Clean!E385="",0.6,1)</f>
        <v>13.65</v>
      </c>
      <c r="P385" s="16" t="n">
        <f aca="false">SUM(K385:O385)/(Assumptions!$D$5-IF(K385="",Assumptions!$B$15,0))*100</f>
        <v>71.2634376172541</v>
      </c>
      <c r="Q385" s="7" t="str">
        <f aca="false">IF(J385&gt;=Assumptions!$B$26,"High",IF(J385&gt;=Assumptions!$B$27,"Mid","Low"))</f>
        <v>Mid</v>
      </c>
      <c r="R385" s="7" t="str">
        <f aca="false">IF(P385&gt;=Assumptions!$B$28,"High",IF(P385&gt;=Assumptions!$B$29,"Mid","Low"))</f>
        <v>High</v>
      </c>
      <c r="S385" s="7" t="str">
        <f aca="false">INDEX(Assumptions!$B$33:$B$41,MATCH(Q385&amp;"|"&amp;R385,Assumptions!$A$33:$A$41,0))</f>
        <v>Engaged Builders</v>
      </c>
      <c r="T385" s="7" t="n">
        <f aca="false">IF(ISNUMBER(Data_Clean!V385),J385*Data_Clean!V385,0)</f>
        <v>12.652677765</v>
      </c>
    </row>
    <row r="386" customFormat="false" ht="15" hidden="false" customHeight="false" outlineLevel="0" collapsed="false">
      <c r="A386" s="15" t="str">
        <f aca="false">Data_Clean!A386</f>
        <v>CX100382</v>
      </c>
      <c r="B386" s="14" t="n">
        <f aca="false">Data_Clean!G386*Assumptions!$B$5</f>
        <v>235.75475</v>
      </c>
      <c r="C386" s="14" t="n">
        <f aca="false">IF(Data_Clean!H386="",0,Data_Clean!H386)*Assumptions!$B$6</f>
        <v>0</v>
      </c>
      <c r="D386" s="14" t="n">
        <f aca="false">Data_Clean!I386*Assumptions!$B$7</f>
        <v>0</v>
      </c>
      <c r="E386" s="14" t="n">
        <f aca="false">Data_Clean!J386*Assumptions!$B$8</f>
        <v>0</v>
      </c>
      <c r="F386" s="14" t="n">
        <f aca="false">Data_Clean!K386*Assumptions!$B$9</f>
        <v>0</v>
      </c>
      <c r="G386" s="14" t="n">
        <f aca="false">Data_Clean!L386*Assumptions!$B$10</f>
        <v>0</v>
      </c>
      <c r="H386" s="14" t="n">
        <f aca="false">IF(OR(Data_Clean!M386="",Data_Clean!N386=""),0,Data_Clean!M386*Data_Clean!N386/100)*Assumptions!$B$13*Assumptions!$B$11</f>
        <v>0</v>
      </c>
      <c r="I386" s="14" t="n">
        <f aca="false">Data_Clean!O386*4*Assumptions!$B$12</f>
        <v>0</v>
      </c>
      <c r="J386" s="14" t="n">
        <f aca="false">SUM(B386:I386)</f>
        <v>235.75475</v>
      </c>
      <c r="K386" s="16" t="n">
        <f aca="false">IF(Data_Clean!P386="","",Assumptions!$B$15*0.5^(Data_Clean!P386/Assumptions!$B$20))</f>
        <v>26.7269615442102</v>
      </c>
      <c r="L386" s="16" t="n">
        <f aca="false">Assumptions!$B$16*MIN(1,LN(1+Data_Clean!Q386)/LN(1+Assumptions!$B$21))</f>
        <v>17.0046519135391</v>
      </c>
      <c r="M386" s="16" t="n">
        <f aca="false">Assumptions!$B$17*(0.6*MIN(1,Data_Clean!R386/Assumptions!$B$22)+0.4*IF(Data_Clean!S386="",0,Data_Clean!S386))</f>
        <v>9.048</v>
      </c>
      <c r="N386" s="16" t="n">
        <f aca="false">Assumptions!$B$18*MIN(1,(Data_Clean!F386-1)/Assumptions!$B$23)</f>
        <v>0</v>
      </c>
      <c r="O386" s="16" t="n">
        <f aca="false">Assumptions!$B$19*(0.4*IF(Data_Clean!E386="",0,MIN(1,Data_Clean!E386/12/Assumptions!$B$24))+0.35*IF(Data_Clean!D386="Y",1,0)+0.25*(1-MIN(Data_Clean!T386,3)/3))/IF(Data_Clean!E386="",0.6,1)</f>
        <v>15</v>
      </c>
      <c r="P386" s="16" t="n">
        <f aca="false">SUM(K386:O386)/(Assumptions!$D$5-IF(K386="",Assumptions!$B$15,0))*100</f>
        <v>67.7796134577493</v>
      </c>
      <c r="Q386" s="7" t="str">
        <f aca="false">IF(J386&gt;=Assumptions!$B$26,"High",IF(J386&gt;=Assumptions!$B$27,"Mid","Low"))</f>
        <v>Low</v>
      </c>
      <c r="R386" s="7" t="str">
        <f aca="false">IF(P386&gt;=Assumptions!$B$28,"High",IF(P386&gt;=Assumptions!$B$29,"Mid","Low"))</f>
        <v>Mid</v>
      </c>
      <c r="S386" s="7" t="str">
        <f aca="false">INDEX(Assumptions!$B$33:$B$41,MATCH(Q386&amp;"|"&amp;R386,Assumptions!$A$33:$A$41,0))</f>
        <v>Light Touch</v>
      </c>
      <c r="T386" s="7" t="n">
        <f aca="false">IF(ISNUMBER(Data_Clean!V386),J386*Data_Clean!V386,0)</f>
        <v>5.2809064</v>
      </c>
    </row>
    <row r="387" customFormat="false" ht="15" hidden="false" customHeight="false" outlineLevel="0" collapsed="false">
      <c r="A387" s="15" t="str">
        <f aca="false">Data_Clean!A387</f>
        <v>CX100383</v>
      </c>
      <c r="B387" s="14" t="n">
        <f aca="false">Data_Clean!G387*Assumptions!$B$5</f>
        <v>282.2235</v>
      </c>
      <c r="C387" s="14" t="n">
        <f aca="false">IF(Data_Clean!H387="",0,Data_Clean!H387)*Assumptions!$B$6</f>
        <v>820.59912</v>
      </c>
      <c r="D387" s="14" t="n">
        <f aca="false">Data_Clean!I387*Assumptions!$B$7</f>
        <v>0</v>
      </c>
      <c r="E387" s="14" t="n">
        <f aca="false">Data_Clean!J387*Assumptions!$B$8</f>
        <v>0</v>
      </c>
      <c r="F387" s="14" t="n">
        <f aca="false">Data_Clean!K387*Assumptions!$B$9</f>
        <v>0</v>
      </c>
      <c r="G387" s="14" t="n">
        <f aca="false">Data_Clean!L387*Assumptions!$B$10</f>
        <v>0</v>
      </c>
      <c r="H387" s="14" t="n">
        <f aca="false">IF(OR(Data_Clean!M387="",Data_Clean!N387=""),0,Data_Clean!M387*Data_Clean!N387/100)*Assumptions!$B$13*Assumptions!$B$11</f>
        <v>0</v>
      </c>
      <c r="I387" s="14" t="n">
        <f aca="false">Data_Clean!O387*4*Assumptions!$B$12</f>
        <v>0</v>
      </c>
      <c r="J387" s="14" t="n">
        <f aca="false">SUM(B387:I387)</f>
        <v>1102.82262</v>
      </c>
      <c r="K387" s="16" t="n">
        <f aca="false">IF(Data_Clean!P387="","",Assumptions!$B$15*0.5^(Data_Clean!P387/Assumptions!$B$20))</f>
        <v>21.2132034355964</v>
      </c>
      <c r="L387" s="16" t="n">
        <f aca="false">Assumptions!$B$16*MIN(1,LN(1+Data_Clean!Q387)/LN(1+Assumptions!$B$21))</f>
        <v>11.2934465146257</v>
      </c>
      <c r="M387" s="16" t="n">
        <f aca="false">Assumptions!$B$17*(0.6*MIN(1,Data_Clean!R387/Assumptions!$B$22)+0.4*IF(Data_Clean!S387="",0,Data_Clean!S387))</f>
        <v>7.944</v>
      </c>
      <c r="N387" s="16" t="n">
        <f aca="false">Assumptions!$B$18*MIN(1,(Data_Clean!F387-1)/Assumptions!$B$23)</f>
        <v>5</v>
      </c>
      <c r="O387" s="16" t="n">
        <f aca="false">Assumptions!$B$19*(0.4*IF(Data_Clean!E387="",0,MIN(1,Data_Clean!E387/12/Assumptions!$B$24))+0.35*IF(Data_Clean!D387="Y",1,0)+0.25*(1-MIN(Data_Clean!T387,3)/3))/IF(Data_Clean!E387="",0.6,1)</f>
        <v>7.45</v>
      </c>
      <c r="P387" s="16" t="n">
        <f aca="false">SUM(K387:O387)/(Assumptions!$D$5-IF(K387="",Assumptions!$B$15,0))*100</f>
        <v>52.9006499502221</v>
      </c>
      <c r="Q387" s="7" t="str">
        <f aca="false">IF(J387&gt;=Assumptions!$B$26,"High",IF(J387&gt;=Assumptions!$B$27,"Mid","Low"))</f>
        <v>Mid</v>
      </c>
      <c r="R387" s="7" t="str">
        <f aca="false">IF(P387&gt;=Assumptions!$B$28,"High",IF(P387&gt;=Assumptions!$B$29,"Mid","Low"))</f>
        <v>Mid</v>
      </c>
      <c r="S387" s="7" t="str">
        <f aca="false">INDEX(Assumptions!$B$33:$B$41,MATCH(Q387&amp;"|"&amp;R387,Assumptions!$A$33:$A$41,0))</f>
        <v>Established Core</v>
      </c>
      <c r="T387" s="7" t="n">
        <f aca="false">IF(ISNUMBER(Data_Clean!V387),J387*Data_Clean!V387,0)</f>
        <v>194.537910168</v>
      </c>
    </row>
    <row r="388" customFormat="false" ht="15" hidden="false" customHeight="false" outlineLevel="0" collapsed="false">
      <c r="A388" s="15" t="str">
        <f aca="false">Data_Clean!A388</f>
        <v>CX100384</v>
      </c>
      <c r="B388" s="14" t="n">
        <f aca="false">Data_Clean!G388*Assumptions!$B$5</f>
        <v>144.91975</v>
      </c>
      <c r="C388" s="14" t="n">
        <f aca="false">IF(Data_Clean!H388="",0,Data_Clean!H388)*Assumptions!$B$6</f>
        <v>333.48036</v>
      </c>
      <c r="D388" s="14" t="n">
        <f aca="false">Data_Clean!I388*Assumptions!$B$7</f>
        <v>0</v>
      </c>
      <c r="E388" s="14" t="n">
        <f aca="false">Data_Clean!J388*Assumptions!$B$8</f>
        <v>0</v>
      </c>
      <c r="F388" s="14" t="n">
        <f aca="false">Data_Clean!K388*Assumptions!$B$9</f>
        <v>0</v>
      </c>
      <c r="G388" s="14" t="n">
        <f aca="false">Data_Clean!L388*Assumptions!$B$10</f>
        <v>0</v>
      </c>
      <c r="H388" s="14" t="n">
        <f aca="false">IF(OR(Data_Clean!M388="",Data_Clean!N388=""),0,Data_Clean!M388*Data_Clean!N388/100)*Assumptions!$B$13*Assumptions!$B$11</f>
        <v>409.194</v>
      </c>
      <c r="I388" s="14" t="n">
        <f aca="false">Data_Clean!O388*4*Assumptions!$B$12</f>
        <v>35.25696</v>
      </c>
      <c r="J388" s="14" t="n">
        <f aca="false">SUM(B388:I388)</f>
        <v>922.85107</v>
      </c>
      <c r="K388" s="16" t="n">
        <f aca="false">IF(Data_Clean!P388="","",Assumptions!$B$15*0.5^(Data_Clean!P388/Assumptions!$B$20))</f>
        <v>27.3516746567465</v>
      </c>
      <c r="L388" s="16" t="n">
        <f aca="false">Assumptions!$B$16*MIN(1,LN(1+Data_Clean!Q388)/LN(1+Assumptions!$B$21))</f>
        <v>17.9493455866456</v>
      </c>
      <c r="M388" s="16" t="n">
        <f aca="false">Assumptions!$B$17*(0.6*MIN(1,Data_Clean!R388/Assumptions!$B$22)+0.4*IF(Data_Clean!S388="",0,Data_Clean!S388))</f>
        <v>4.044</v>
      </c>
      <c r="N388" s="16" t="n">
        <f aca="false">Assumptions!$B$18*MIN(1,(Data_Clean!F388-1)/Assumptions!$B$23)</f>
        <v>10</v>
      </c>
      <c r="O388" s="16" t="n">
        <f aca="false">Assumptions!$B$19*(0.4*IF(Data_Clean!E388="",0,MIN(1,Data_Clean!E388/12/Assumptions!$B$24))+0.35*IF(Data_Clean!D388="Y",1,0)+0.25*(1-MIN(Data_Clean!T388,3)/3))/IF(Data_Clean!E388="",0.6,1)</f>
        <v>13.35</v>
      </c>
      <c r="P388" s="16" t="n">
        <f aca="false">SUM(K388:O388)/(Assumptions!$D$5-IF(K388="",Assumptions!$B$15,0))*100</f>
        <v>72.6950202433921</v>
      </c>
      <c r="Q388" s="7" t="str">
        <f aca="false">IF(J388&gt;=Assumptions!$B$26,"High",IF(J388&gt;=Assumptions!$B$27,"Mid","Low"))</f>
        <v>Mid</v>
      </c>
      <c r="R388" s="7" t="str">
        <f aca="false">IF(P388&gt;=Assumptions!$B$28,"High",IF(P388&gt;=Assumptions!$B$29,"Mid","Low"))</f>
        <v>High</v>
      </c>
      <c r="S388" s="7" t="str">
        <f aca="false">INDEX(Assumptions!$B$33:$B$41,MATCH(Q388&amp;"|"&amp;R388,Assumptions!$A$33:$A$41,0))</f>
        <v>Engaged Builders</v>
      </c>
      <c r="T388" s="7" t="n">
        <f aca="false">IF(ISNUMBER(Data_Clean!V388),J388*Data_Clean!V388,0)</f>
        <v>14.304191585</v>
      </c>
    </row>
    <row r="389" customFormat="false" ht="15" hidden="false" customHeight="false" outlineLevel="0" collapsed="false">
      <c r="A389" s="15" t="str">
        <f aca="false">Data_Clean!A389</f>
        <v>CX100385</v>
      </c>
      <c r="B389" s="14" t="n">
        <f aca="false">Data_Clean!G389*Assumptions!$B$5</f>
        <v>451.60675</v>
      </c>
      <c r="C389" s="14" t="n">
        <f aca="false">IF(Data_Clean!H389="",0,Data_Clean!H389)*Assumptions!$B$6</f>
        <v>439.6332</v>
      </c>
      <c r="D389" s="14" t="n">
        <f aca="false">Data_Clean!I389*Assumptions!$B$7</f>
        <v>1108</v>
      </c>
      <c r="E389" s="14" t="n">
        <f aca="false">Data_Clean!J389*Assumptions!$B$8</f>
        <v>0</v>
      </c>
      <c r="F389" s="14" t="n">
        <f aca="false">Data_Clean!K389*Assumptions!$B$9</f>
        <v>1529</v>
      </c>
      <c r="G389" s="14" t="n">
        <f aca="false">Data_Clean!L389*Assumptions!$B$10</f>
        <v>0</v>
      </c>
      <c r="H389" s="14" t="n">
        <f aca="false">IF(OR(Data_Clean!M389="",Data_Clean!N389=""),0,Data_Clean!M389*Data_Clean!N389/100)*Assumptions!$B$13*Assumptions!$B$11</f>
        <v>119.004</v>
      </c>
      <c r="I389" s="14" t="n">
        <f aca="false">Data_Clean!O389*4*Assumptions!$B$12</f>
        <v>14.47776</v>
      </c>
      <c r="J389" s="14" t="n">
        <f aca="false">SUM(B389:I389)</f>
        <v>3661.72171</v>
      </c>
      <c r="K389" s="16" t="n">
        <f aca="false">IF(Data_Clean!P389="","",Assumptions!$B$15*0.5^(Data_Clean!P389/Assumptions!$B$20))</f>
        <v>27.9909897461042</v>
      </c>
      <c r="L389" s="16" t="n">
        <f aca="false">Assumptions!$B$16*MIN(1,LN(1+Data_Clean!Q389)/LN(1+Assumptions!$B$21))</f>
        <v>15.2782387441559</v>
      </c>
      <c r="M389" s="16" t="n">
        <f aca="false">Assumptions!$B$17*(0.6*MIN(1,Data_Clean!R389/Assumptions!$B$22)+0.4*IF(Data_Clean!S389="",0,Data_Clean!S389))</f>
        <v>8.802</v>
      </c>
      <c r="N389" s="16" t="n">
        <f aca="false">Assumptions!$B$18*MIN(1,(Data_Clean!F389-1)/Assumptions!$B$23)</f>
        <v>20</v>
      </c>
      <c r="O389" s="16" t="n">
        <f aca="false">Assumptions!$B$19*(0.4*IF(Data_Clean!E389="",0,MIN(1,Data_Clean!E389/12/Assumptions!$B$24))+0.35*IF(Data_Clean!D389="Y",1,0)+0.25*(1-MIN(Data_Clean!T389,3)/3))/IF(Data_Clean!E389="",0.6,1)</f>
        <v>15</v>
      </c>
      <c r="P389" s="16" t="n">
        <f aca="false">SUM(K389:O389)/(Assumptions!$D$5-IF(K389="",Assumptions!$B$15,0))*100</f>
        <v>87.0712284902602</v>
      </c>
      <c r="Q389" s="7" t="str">
        <f aca="false">IF(J389&gt;=Assumptions!$B$26,"High",IF(J389&gt;=Assumptions!$B$27,"Mid","Low"))</f>
        <v>High</v>
      </c>
      <c r="R389" s="7" t="str">
        <f aca="false">IF(P389&gt;=Assumptions!$B$28,"High",IF(P389&gt;=Assumptions!$B$29,"Mid","Low"))</f>
        <v>High</v>
      </c>
      <c r="S389" s="7" t="str">
        <f aca="false">INDEX(Assumptions!$B$33:$B$41,MATCH(Q389&amp;"|"&amp;R389,Assumptions!$A$33:$A$41,0))</f>
        <v>Premier Advocates</v>
      </c>
      <c r="T389" s="7" t="n">
        <f aca="false">IF(ISNUMBER(Data_Clean!V389),J389*Data_Clean!V389,0)</f>
        <v>43.574488349</v>
      </c>
    </row>
    <row r="390" customFormat="false" ht="15" hidden="false" customHeight="false" outlineLevel="0" collapsed="false">
      <c r="A390" s="15" t="str">
        <f aca="false">Data_Clean!A390</f>
        <v>CX100386</v>
      </c>
      <c r="B390" s="14" t="n">
        <f aca="false">Data_Clean!G390*Assumptions!$B$5</f>
        <v>97.9865</v>
      </c>
      <c r="C390" s="14" t="n">
        <f aca="false">IF(Data_Clean!H390="",0,Data_Clean!H390)*Assumptions!$B$6</f>
        <v>0</v>
      </c>
      <c r="D390" s="14" t="n">
        <f aca="false">Data_Clean!I390*Assumptions!$B$7</f>
        <v>0</v>
      </c>
      <c r="E390" s="14" t="n">
        <f aca="false">Data_Clean!J390*Assumptions!$B$8</f>
        <v>0</v>
      </c>
      <c r="F390" s="14" t="n">
        <f aca="false">Data_Clean!K390*Assumptions!$B$9</f>
        <v>1687.4</v>
      </c>
      <c r="G390" s="14" t="n">
        <f aca="false">Data_Clean!L390*Assumptions!$B$10</f>
        <v>0</v>
      </c>
      <c r="H390" s="14" t="n">
        <f aca="false">IF(OR(Data_Clean!M390="",Data_Clean!N390=""),0,Data_Clean!M390*Data_Clean!N390/100)*Assumptions!$B$13*Assumptions!$B$11</f>
        <v>151.524</v>
      </c>
      <c r="I390" s="14" t="n">
        <f aca="false">Data_Clean!O390*4*Assumptions!$B$12</f>
        <v>1.76496</v>
      </c>
      <c r="J390" s="14" t="n">
        <f aca="false">SUM(B390:I390)</f>
        <v>1938.67546</v>
      </c>
      <c r="K390" s="16" t="n">
        <f aca="false">IF(Data_Clean!P390="","",Assumptions!$B$15*0.5^(Data_Clean!P390/Assumptions!$B$20))</f>
        <v>19.7926186615934</v>
      </c>
      <c r="L390" s="16" t="n">
        <f aca="false">Assumptions!$B$16*MIN(1,LN(1+Data_Clean!Q390)/LN(1+Assumptions!$B$21))</f>
        <v>10</v>
      </c>
      <c r="M390" s="16" t="n">
        <f aca="false">Assumptions!$B$17*(0.6*MIN(1,Data_Clean!R390/Assumptions!$B$22)+0.4*IF(Data_Clean!S390="",0,Data_Clean!S390))</f>
        <v>7.188</v>
      </c>
      <c r="N390" s="16" t="n">
        <f aca="false">Assumptions!$B$18*MIN(1,(Data_Clean!F390-1)/Assumptions!$B$23)</f>
        <v>10</v>
      </c>
      <c r="O390" s="16" t="n">
        <f aca="false">Assumptions!$B$19*(0.4*IF(Data_Clean!E390="",0,MIN(1,Data_Clean!E390/12/Assumptions!$B$24))+0.35*IF(Data_Clean!D390="Y",1,0)+0.25*(1-MIN(Data_Clean!T390,3)/3))/IF(Data_Clean!E390="",0.6,1)</f>
        <v>10.95</v>
      </c>
      <c r="P390" s="16" t="n">
        <f aca="false">SUM(K390:O390)/(Assumptions!$D$5-IF(K390="",Assumptions!$B$15,0))*100</f>
        <v>57.9306186615934</v>
      </c>
      <c r="Q390" s="7" t="str">
        <f aca="false">IF(J390&gt;=Assumptions!$B$26,"High",IF(J390&gt;=Assumptions!$B$27,"Mid","Low"))</f>
        <v>High</v>
      </c>
      <c r="R390" s="7" t="str">
        <f aca="false">IF(P390&gt;=Assumptions!$B$28,"High",IF(P390&gt;=Assumptions!$B$29,"Mid","Low"))</f>
        <v>Mid</v>
      </c>
      <c r="S390" s="7" t="str">
        <f aca="false">INDEX(Assumptions!$B$33:$B$41,MATCH(Q390&amp;"|"&amp;R390,Assumptions!$A$33:$A$41,0))</f>
        <v>Established Core</v>
      </c>
      <c r="T390" s="7" t="n">
        <f aca="false">IF(ISNUMBER(Data_Clean!V390),J390*Data_Clean!V390,0)</f>
        <v>87.046528154</v>
      </c>
    </row>
    <row r="391" customFormat="false" ht="15" hidden="false" customHeight="false" outlineLevel="0" collapsed="false">
      <c r="A391" s="15" t="str">
        <f aca="false">Data_Clean!A391</f>
        <v>CX100387</v>
      </c>
      <c r="B391" s="14" t="n">
        <f aca="false">Data_Clean!G391*Assumptions!$B$5</f>
        <v>33.12125</v>
      </c>
      <c r="C391" s="14" t="n">
        <f aca="false">IF(Data_Clean!H391="",0,Data_Clean!H391)*Assumptions!$B$6</f>
        <v>35.93904</v>
      </c>
      <c r="D391" s="14" t="n">
        <f aca="false">Data_Clean!I391*Assumptions!$B$7</f>
        <v>0</v>
      </c>
      <c r="E391" s="14" t="n">
        <f aca="false">Data_Clean!J391*Assumptions!$B$8</f>
        <v>59.69475</v>
      </c>
      <c r="F391" s="14" t="n">
        <f aca="false">Data_Clean!K391*Assumptions!$B$9</f>
        <v>0</v>
      </c>
      <c r="G391" s="14" t="n">
        <f aca="false">Data_Clean!L391*Assumptions!$B$10</f>
        <v>0</v>
      </c>
      <c r="H391" s="14" t="n">
        <f aca="false">IF(OR(Data_Clean!M391="",Data_Clean!N391=""),0,Data_Clean!M391*Data_Clean!N391/100)*Assumptions!$B$13*Assumptions!$B$11</f>
        <v>0</v>
      </c>
      <c r="I391" s="14" t="n">
        <f aca="false">Data_Clean!O391*4*Assumptions!$B$12</f>
        <v>0</v>
      </c>
      <c r="J391" s="14" t="n">
        <f aca="false">SUM(B391:I391)</f>
        <v>128.75504</v>
      </c>
      <c r="K391" s="16" t="n">
        <f aca="false">IF(Data_Clean!P391="","",Assumptions!$B$15*0.5^(Data_Clean!P391/Assumptions!$B$20))</f>
        <v>25.5200148285257</v>
      </c>
      <c r="L391" s="16" t="n">
        <f aca="false">Assumptions!$B$16*MIN(1,LN(1+Data_Clean!Q391)/LN(1+Assumptions!$B$21))</f>
        <v>13.8963721559302</v>
      </c>
      <c r="M391" s="16" t="n">
        <f aca="false">Assumptions!$B$17*(0.6*MIN(1,Data_Clean!R391/Assumptions!$B$22)+0.4*IF(Data_Clean!S391="",0,Data_Clean!S391))</f>
        <v>10.014</v>
      </c>
      <c r="N391" s="16" t="n">
        <f aca="false">Assumptions!$B$18*MIN(1,(Data_Clean!F391-1)/Assumptions!$B$23)</f>
        <v>10</v>
      </c>
      <c r="O391" s="16" t="n">
        <f aca="false">Assumptions!$B$19*(0.4*IF(Data_Clean!E391="",0,MIN(1,Data_Clean!E391/12/Assumptions!$B$24))+0.35*IF(Data_Clean!D391="Y",1,0)+0.25*(1-MIN(Data_Clean!T391,3)/3))/IF(Data_Clean!E391="",0.6,1)</f>
        <v>15</v>
      </c>
      <c r="P391" s="16" t="n">
        <f aca="false">SUM(K391:O391)/(Assumptions!$D$5-IF(K391="",Assumptions!$B$15,0))*100</f>
        <v>74.4303869844559</v>
      </c>
      <c r="Q391" s="7" t="str">
        <f aca="false">IF(J391&gt;=Assumptions!$B$26,"High",IF(J391&gt;=Assumptions!$B$27,"Mid","Low"))</f>
        <v>Low</v>
      </c>
      <c r="R391" s="7" t="str">
        <f aca="false">IF(P391&gt;=Assumptions!$B$28,"High",IF(P391&gt;=Assumptions!$B$29,"Mid","Low"))</f>
        <v>High</v>
      </c>
      <c r="S391" s="7" t="str">
        <f aca="false">INDEX(Assumptions!$B$33:$B$41,MATCH(Q391&amp;"|"&amp;R391,Assumptions!$A$33:$A$41,0))</f>
        <v>Engaged Builders</v>
      </c>
      <c r="T391" s="7" t="n">
        <f aca="false">IF(ISNUMBER(Data_Clean!V391),J391*Data_Clean!V391,0)</f>
        <v>1.789695056</v>
      </c>
    </row>
    <row r="392" customFormat="false" ht="15" hidden="false" customHeight="false" outlineLevel="0" collapsed="false">
      <c r="A392" s="15" t="str">
        <f aca="false">Data_Clean!A392</f>
        <v>CX100388</v>
      </c>
      <c r="B392" s="14" t="n">
        <f aca="false">Data_Clean!G392*Assumptions!$B$5</f>
        <v>16.583</v>
      </c>
      <c r="C392" s="14" t="n">
        <f aca="false">IF(Data_Clean!H392="",0,Data_Clean!H392)*Assumptions!$B$6</f>
        <v>0</v>
      </c>
      <c r="D392" s="14" t="n">
        <f aca="false">Data_Clean!I392*Assumptions!$B$7</f>
        <v>0</v>
      </c>
      <c r="E392" s="14" t="n">
        <f aca="false">Data_Clean!J392*Assumptions!$B$8</f>
        <v>0</v>
      </c>
      <c r="F392" s="14" t="n">
        <f aca="false">Data_Clean!K392*Assumptions!$B$9</f>
        <v>0</v>
      </c>
      <c r="G392" s="14" t="n">
        <f aca="false">Data_Clean!L392*Assumptions!$B$10</f>
        <v>822.15</v>
      </c>
      <c r="H392" s="14" t="n">
        <f aca="false">IF(OR(Data_Clean!M392="",Data_Clean!N392=""),0,Data_Clean!M392*Data_Clean!N392/100)*Assumptions!$B$13*Assumptions!$B$11</f>
        <v>0</v>
      </c>
      <c r="I392" s="14" t="n">
        <f aca="false">Data_Clean!O392*4*Assumptions!$B$12</f>
        <v>0</v>
      </c>
      <c r="J392" s="14" t="n">
        <f aca="false">SUM(B392:I392)</f>
        <v>838.733</v>
      </c>
      <c r="K392" s="16" t="n">
        <f aca="false">IF(Data_Clean!P392="","",Assumptions!$B$15*0.5^(Data_Clean!P392/Assumptions!$B$20))</f>
        <v>30</v>
      </c>
      <c r="L392" s="16" t="n">
        <f aca="false">Assumptions!$B$16*MIN(1,LN(1+Data_Clean!Q392)/LN(1+Assumptions!$B$21))</f>
        <v>13.8963721559302</v>
      </c>
      <c r="M392" s="16" t="n">
        <f aca="false">Assumptions!$B$17*(0.6*MIN(1,Data_Clean!R392/Assumptions!$B$22)+0.4*IF(Data_Clean!S392="",0,Data_Clean!S392))</f>
        <v>11.16</v>
      </c>
      <c r="N392" s="16" t="n">
        <f aca="false">Assumptions!$B$18*MIN(1,(Data_Clean!F392-1)/Assumptions!$B$23)</f>
        <v>5</v>
      </c>
      <c r="O392" s="16" t="n">
        <f aca="false">Assumptions!$B$19*(0.4*IF(Data_Clean!E392="",0,MIN(1,Data_Clean!E392/12/Assumptions!$B$24))+0.35*IF(Data_Clean!D392="Y",1,0)+0.25*(1-MIN(Data_Clean!T392,3)/3))/IF(Data_Clean!E392="",0.6,1)</f>
        <v>8.5</v>
      </c>
      <c r="P392" s="16" t="n">
        <f aca="false">SUM(K392:O392)/(Assumptions!$D$5-IF(K392="",Assumptions!$B$15,0))*100</f>
        <v>68.5563721559303</v>
      </c>
      <c r="Q392" s="7" t="str">
        <f aca="false">IF(J392&gt;=Assumptions!$B$26,"High",IF(J392&gt;=Assumptions!$B$27,"Mid","Low"))</f>
        <v>Mid</v>
      </c>
      <c r="R392" s="7" t="str">
        <f aca="false">IF(P392&gt;=Assumptions!$B$28,"High",IF(P392&gt;=Assumptions!$B$29,"Mid","Low"))</f>
        <v>Mid</v>
      </c>
      <c r="S392" s="7" t="str">
        <f aca="false">INDEX(Assumptions!$B$33:$B$41,MATCH(Q392&amp;"|"&amp;R392,Assumptions!$A$33:$A$41,0))</f>
        <v>Established Core</v>
      </c>
      <c r="T392" s="7" t="n">
        <f aca="false">IF(ISNUMBER(Data_Clean!V392),J392*Data_Clean!V392,0)</f>
        <v>113.8160681</v>
      </c>
    </row>
    <row r="393" customFormat="false" ht="15" hidden="false" customHeight="false" outlineLevel="0" collapsed="false">
      <c r="A393" s="15" t="str">
        <f aca="false">Data_Clean!A393</f>
        <v>CX100389</v>
      </c>
      <c r="B393" s="14" t="n">
        <f aca="false">Data_Clean!G393*Assumptions!$B$5</f>
        <v>288.2395</v>
      </c>
      <c r="C393" s="14" t="n">
        <f aca="false">IF(Data_Clean!H393="",0,Data_Clean!H393)*Assumptions!$B$6</f>
        <v>0</v>
      </c>
      <c r="D393" s="14" t="n">
        <f aca="false">Data_Clean!I393*Assumptions!$B$7</f>
        <v>0</v>
      </c>
      <c r="E393" s="14" t="n">
        <f aca="false">Data_Clean!J393*Assumptions!$B$8</f>
        <v>0</v>
      </c>
      <c r="F393" s="14" t="n">
        <f aca="false">Data_Clean!K393*Assumptions!$B$9</f>
        <v>0</v>
      </c>
      <c r="G393" s="14" t="n">
        <f aca="false">Data_Clean!L393*Assumptions!$B$10</f>
        <v>0</v>
      </c>
      <c r="H393" s="14" t="n">
        <f aca="false">IF(OR(Data_Clean!M393="",Data_Clean!N393=""),0,Data_Clean!M393*Data_Clean!N393/100)*Assumptions!$B$13*Assumptions!$B$11</f>
        <v>141.81</v>
      </c>
      <c r="I393" s="14" t="n">
        <f aca="false">Data_Clean!O393*4*Assumptions!$B$12</f>
        <v>17.87664</v>
      </c>
      <c r="J393" s="14" t="n">
        <f aca="false">SUM(B393:I393)</f>
        <v>447.92614</v>
      </c>
      <c r="K393" s="16" t="n">
        <f aca="false">IF(Data_Clean!P393="","",Assumptions!$B$15*0.5^(Data_Clean!P393/Assumptions!$B$20))</f>
        <v>24.9371368842836</v>
      </c>
      <c r="L393" s="16" t="n">
        <f aca="false">Assumptions!$B$16*MIN(1,LN(1+Data_Clean!Q393)/LN(1+Assumptions!$B$21))</f>
        <v>13.0760265116583</v>
      </c>
      <c r="M393" s="16" t="n">
        <f aca="false">Assumptions!$B$17*(0.6*MIN(1,Data_Clean!R393/Assumptions!$B$22)+0.4*IF(Data_Clean!S393="",0,Data_Clean!S393))</f>
        <v>8.766</v>
      </c>
      <c r="N393" s="16" t="n">
        <f aca="false">Assumptions!$B$18*MIN(1,(Data_Clean!F393-1)/Assumptions!$B$23)</f>
        <v>5</v>
      </c>
      <c r="O393" s="16" t="n">
        <f aca="false">Assumptions!$B$19*(0.4*IF(Data_Clean!E393="",0,MIN(1,Data_Clean!E393/12/Assumptions!$B$24))+0.35*IF(Data_Clean!D393="Y",1,0)+0.25*(1-MIN(Data_Clean!T393,3)/3))/IF(Data_Clean!E393="",0.6,1)</f>
        <v>15</v>
      </c>
      <c r="P393" s="16" t="n">
        <f aca="false">SUM(K393:O393)/(Assumptions!$D$5-IF(K393="",Assumptions!$B$15,0))*100</f>
        <v>66.7791633959419</v>
      </c>
      <c r="Q393" s="7" t="str">
        <f aca="false">IF(J393&gt;=Assumptions!$B$26,"High",IF(J393&gt;=Assumptions!$B$27,"Mid","Low"))</f>
        <v>Mid</v>
      </c>
      <c r="R393" s="7" t="str">
        <f aca="false">IF(P393&gt;=Assumptions!$B$28,"High",IF(P393&gt;=Assumptions!$B$29,"Mid","Low"))</f>
        <v>Mid</v>
      </c>
      <c r="S393" s="7" t="str">
        <f aca="false">INDEX(Assumptions!$B$33:$B$41,MATCH(Q393&amp;"|"&amp;R393,Assumptions!$A$33:$A$41,0))</f>
        <v>Established Core</v>
      </c>
      <c r="T393" s="7" t="n">
        <f aca="false">IF(ISNUMBER(Data_Clean!V393),J393*Data_Clean!V393,0)</f>
        <v>14.288843866</v>
      </c>
    </row>
    <row r="394" customFormat="false" ht="15" hidden="false" customHeight="false" outlineLevel="0" collapsed="false">
      <c r="A394" s="15" t="str">
        <f aca="false">Data_Clean!A394</f>
        <v>CX100390</v>
      </c>
      <c r="B394" s="14" t="n">
        <f aca="false">Data_Clean!G394*Assumptions!$B$5</f>
        <v>80.336</v>
      </c>
      <c r="C394" s="14" t="n">
        <f aca="false">IF(Data_Clean!H394="",0,Data_Clean!H394)*Assumptions!$B$6</f>
        <v>0</v>
      </c>
      <c r="D394" s="14" t="n">
        <f aca="false">Data_Clean!I394*Assumptions!$B$7</f>
        <v>67.2</v>
      </c>
      <c r="E394" s="14" t="n">
        <f aca="false">Data_Clean!J394*Assumptions!$B$8</f>
        <v>0</v>
      </c>
      <c r="F394" s="14" t="n">
        <f aca="false">Data_Clean!K394*Assumptions!$B$9</f>
        <v>0</v>
      </c>
      <c r="G394" s="14" t="n">
        <f aca="false">Data_Clean!L394*Assumptions!$B$10</f>
        <v>0</v>
      </c>
      <c r="H394" s="14" t="n">
        <f aca="false">IF(OR(Data_Clean!M394="",Data_Clean!N394=""),0,Data_Clean!M394*Data_Clean!N394/100)*Assumptions!$B$13*Assumptions!$B$11</f>
        <v>35.28</v>
      </c>
      <c r="I394" s="14" t="n">
        <f aca="false">Data_Clean!O394*4*Assumptions!$B$12</f>
        <v>2.13024</v>
      </c>
      <c r="J394" s="14" t="n">
        <f aca="false">SUM(B394:I394)</f>
        <v>184.94624</v>
      </c>
      <c r="K394" s="16" t="n">
        <f aca="false">IF(Data_Clean!P394="","",Assumptions!$B$15*0.5^(Data_Clean!P394/Assumptions!$B$20))</f>
        <v>24.9371368842836</v>
      </c>
      <c r="L394" s="16" t="n">
        <f aca="false">Assumptions!$B$16*MIN(1,LN(1+Data_Clean!Q394)/LN(1+Assumptions!$B$21))</f>
        <v>11.8154173628685</v>
      </c>
      <c r="M394" s="16" t="n">
        <f aca="false">Assumptions!$B$17*(0.6*MIN(1,Data_Clean!R394/Assumptions!$B$22)+0.4*IF(Data_Clean!S394="",0,Data_Clean!S394))</f>
        <v>6.168</v>
      </c>
      <c r="N394" s="16" t="n">
        <f aca="false">Assumptions!$B$18*MIN(1,(Data_Clean!F394-1)/Assumptions!$B$23)</f>
        <v>10</v>
      </c>
      <c r="O394" s="16" t="n">
        <f aca="false">Assumptions!$B$19*(0.4*IF(Data_Clean!E394="",0,MIN(1,Data_Clean!E394/12/Assumptions!$B$24))+0.35*IF(Data_Clean!D394="Y",1,0)+0.25*(1-MIN(Data_Clean!T394,3)/3))/IF(Data_Clean!E394="",0.6,1)</f>
        <v>15</v>
      </c>
      <c r="P394" s="16" t="n">
        <f aca="false">SUM(K394:O394)/(Assumptions!$D$5-IF(K394="",Assumptions!$B$15,0))*100</f>
        <v>67.9205542471521</v>
      </c>
      <c r="Q394" s="7" t="str">
        <f aca="false">IF(J394&gt;=Assumptions!$B$26,"High",IF(J394&gt;=Assumptions!$B$27,"Mid","Low"))</f>
        <v>Low</v>
      </c>
      <c r="R394" s="7" t="str">
        <f aca="false">IF(P394&gt;=Assumptions!$B$28,"High",IF(P394&gt;=Assumptions!$B$29,"Mid","Low"))</f>
        <v>Mid</v>
      </c>
      <c r="S394" s="7" t="str">
        <f aca="false">INDEX(Assumptions!$B$33:$B$41,MATCH(Q394&amp;"|"&amp;R394,Assumptions!$A$33:$A$41,0))</f>
        <v>Light Touch</v>
      </c>
      <c r="T394" s="7" t="n">
        <f aca="false">IF(ISNUMBER(Data_Clean!V394),J394*Data_Clean!V394,0)</f>
        <v>4.80860224</v>
      </c>
    </row>
    <row r="395" customFormat="false" ht="15" hidden="false" customHeight="false" outlineLevel="0" collapsed="false">
      <c r="A395" s="15" t="str">
        <f aca="false">Data_Clean!A395</f>
        <v>CX100391</v>
      </c>
      <c r="B395" s="14" t="n">
        <f aca="false">Data_Clean!G395*Assumptions!$B$5</f>
        <v>428.48725</v>
      </c>
      <c r="C395" s="14" t="n">
        <f aca="false">IF(Data_Clean!H395="",0,Data_Clean!H395)*Assumptions!$B$6</f>
        <v>0</v>
      </c>
      <c r="D395" s="14" t="n">
        <f aca="false">Data_Clean!I395*Assumptions!$B$7</f>
        <v>0</v>
      </c>
      <c r="E395" s="14" t="n">
        <f aca="false">Data_Clean!J395*Assumptions!$B$8</f>
        <v>0</v>
      </c>
      <c r="F395" s="14" t="n">
        <f aca="false">Data_Clean!K395*Assumptions!$B$9</f>
        <v>0</v>
      </c>
      <c r="G395" s="14" t="n">
        <f aca="false">Data_Clean!L395*Assumptions!$B$10</f>
        <v>0</v>
      </c>
      <c r="H395" s="14" t="n">
        <f aca="false">IF(OR(Data_Clean!M395="",Data_Clean!N395=""),0,Data_Clean!M395*Data_Clean!N395/100)*Assumptions!$B$13*Assumptions!$B$11</f>
        <v>0</v>
      </c>
      <c r="I395" s="14" t="n">
        <f aca="false">Data_Clean!O395*4*Assumptions!$B$12</f>
        <v>0</v>
      </c>
      <c r="J395" s="14" t="n">
        <f aca="false">SUM(B395:I395)</f>
        <v>428.48725</v>
      </c>
      <c r="K395" s="16" t="n">
        <f aca="false">IF(Data_Clean!P395="","",Assumptions!$B$15*0.5^(Data_Clean!P395/Assumptions!$B$20))</f>
        <v>23.267171427506</v>
      </c>
      <c r="L395" s="16" t="n">
        <f aca="false">Assumptions!$B$16*MIN(1,LN(1+Data_Clean!Q395)/LN(1+Assumptions!$B$21))</f>
        <v>17.0046519135391</v>
      </c>
      <c r="M395" s="16" t="n">
        <f aca="false">Assumptions!$B$17*(0.6*MIN(1,Data_Clean!R395/Assumptions!$B$22)+0.4*IF(Data_Clean!S395="",0,Data_Clean!S395))</f>
        <v>3.81</v>
      </c>
      <c r="N395" s="16" t="n">
        <f aca="false">Assumptions!$B$18*MIN(1,(Data_Clean!F395-1)/Assumptions!$B$23)</f>
        <v>5</v>
      </c>
      <c r="O395" s="16" t="n">
        <f aca="false">Assumptions!$B$19*(0.4*IF(Data_Clean!E395="",0,MIN(1,Data_Clean!E395/12/Assumptions!$B$24))+0.35*IF(Data_Clean!D395="Y",1,0)+0.25*(1-MIN(Data_Clean!T395,3)/3))/IF(Data_Clean!E395="",0.6,1)</f>
        <v>15</v>
      </c>
      <c r="P395" s="16" t="n">
        <f aca="false">SUM(K395:O395)/(Assumptions!$D$5-IF(K395="",Assumptions!$B$15,0))*100</f>
        <v>64.0818233410451</v>
      </c>
      <c r="Q395" s="7" t="str">
        <f aca="false">IF(J395&gt;=Assumptions!$B$26,"High",IF(J395&gt;=Assumptions!$B$27,"Mid","Low"))</f>
        <v>Mid</v>
      </c>
      <c r="R395" s="7" t="str">
        <f aca="false">IF(P395&gt;=Assumptions!$B$28,"High",IF(P395&gt;=Assumptions!$B$29,"Mid","Low"))</f>
        <v>Mid</v>
      </c>
      <c r="S395" s="7" t="str">
        <f aca="false">INDEX(Assumptions!$B$33:$B$41,MATCH(Q395&amp;"|"&amp;R395,Assumptions!$A$33:$A$41,0))</f>
        <v>Established Core</v>
      </c>
      <c r="T395" s="7" t="n">
        <f aca="false">IF(ISNUMBER(Data_Clean!V395),J395*Data_Clean!V395,0)</f>
        <v>7.327131975</v>
      </c>
    </row>
    <row r="396" customFormat="false" ht="15" hidden="false" customHeight="false" outlineLevel="0" collapsed="false">
      <c r="A396" s="15" t="str">
        <f aca="false">Data_Clean!A396</f>
        <v>CX100392</v>
      </c>
      <c r="B396" s="14" t="n">
        <f aca="false">Data_Clean!G396*Assumptions!$B$5</f>
        <v>80.675</v>
      </c>
      <c r="C396" s="14" t="n">
        <f aca="false">IF(Data_Clean!H396="",0,Data_Clean!H396)*Assumptions!$B$6</f>
        <v>304.07436</v>
      </c>
      <c r="D396" s="14" t="n">
        <f aca="false">Data_Clean!I396*Assumptions!$B$7</f>
        <v>0</v>
      </c>
      <c r="E396" s="14" t="n">
        <f aca="false">Data_Clean!J396*Assumptions!$B$8</f>
        <v>0</v>
      </c>
      <c r="F396" s="14" t="n">
        <f aca="false">Data_Clean!K396*Assumptions!$B$9</f>
        <v>0</v>
      </c>
      <c r="G396" s="14" t="n">
        <f aca="false">Data_Clean!L396*Assumptions!$B$10</f>
        <v>0</v>
      </c>
      <c r="H396" s="14" t="n">
        <f aca="false">IF(OR(Data_Clean!M396="",Data_Clean!N396=""),0,Data_Clean!M396*Data_Clean!N396/100)*Assumptions!$B$13*Assumptions!$B$11</f>
        <v>0</v>
      </c>
      <c r="I396" s="14" t="n">
        <f aca="false">Data_Clean!O396*4*Assumptions!$B$12</f>
        <v>0</v>
      </c>
      <c r="J396" s="14" t="n">
        <f aca="false">SUM(B396:I396)</f>
        <v>384.74936</v>
      </c>
      <c r="K396" s="16" t="n">
        <f aca="false">IF(Data_Clean!P396="","",Assumptions!$B$15*0.5^(Data_Clean!P396/Assumptions!$B$20))</f>
        <v>0.0216957649260727</v>
      </c>
      <c r="L396" s="16" t="n">
        <f aca="false">Assumptions!$B$16*MIN(1,LN(1+Data_Clean!Q396)/LN(1+Assumptions!$B$21))</f>
        <v>0</v>
      </c>
      <c r="M396" s="16" t="n">
        <f aca="false">Assumptions!$B$17*(0.6*MIN(1,Data_Clean!R396/Assumptions!$B$22)+0.4*IF(Data_Clean!S396="",0,Data_Clean!S396))</f>
        <v>0</v>
      </c>
      <c r="N396" s="16" t="n">
        <f aca="false">Assumptions!$B$18*MIN(1,(Data_Clean!F396-1)/Assumptions!$B$23)</f>
        <v>5</v>
      </c>
      <c r="O396" s="16" t="n">
        <f aca="false">Assumptions!$B$19*(0.4*IF(Data_Clean!E396="",0,MIN(1,Data_Clean!E396/12/Assumptions!$B$24))+0.35*IF(Data_Clean!D396="Y",1,0)+0.25*(1-MIN(Data_Clean!T396,3)/3))/IF(Data_Clean!E396="",0.6,1)</f>
        <v>9.75</v>
      </c>
      <c r="P396" s="16" t="n">
        <f aca="false">SUM(K396:O396)/(Assumptions!$D$5-IF(K396="",Assumptions!$B$15,0))*100</f>
        <v>14.7716957649261</v>
      </c>
      <c r="Q396" s="7" t="str">
        <f aca="false">IF(J396&gt;=Assumptions!$B$26,"High",IF(J396&gt;=Assumptions!$B$27,"Mid","Low"))</f>
        <v>Low</v>
      </c>
      <c r="R396" s="7" t="str">
        <f aca="false">IF(P396&gt;=Assumptions!$B$28,"High",IF(P396&gt;=Assumptions!$B$29,"Mid","Low"))</f>
        <v>Low</v>
      </c>
      <c r="S396" s="7" t="str">
        <f aca="false">INDEX(Assumptions!$B$33:$B$41,MATCH(Q396&amp;"|"&amp;R396,Assumptions!$A$33:$A$41,0))</f>
        <v>Dormant &amp; Low Value</v>
      </c>
      <c r="T396" s="7" t="n">
        <f aca="false">IF(ISNUMBER(Data_Clean!V396),J396*Data_Clean!V396,0)</f>
        <v>124.27404328</v>
      </c>
    </row>
    <row r="397" customFormat="false" ht="15" hidden="false" customHeight="false" outlineLevel="0" collapsed="false">
      <c r="A397" s="15" t="str">
        <f aca="false">Data_Clean!A397</f>
        <v>CX100393</v>
      </c>
      <c r="B397" s="14" t="n">
        <f aca="false">Data_Clean!G397*Assumptions!$B$5</f>
        <v>148.314</v>
      </c>
      <c r="C397" s="14" t="n">
        <f aca="false">IF(Data_Clean!H397="",0,Data_Clean!H397)*Assumptions!$B$6</f>
        <v>423.61356</v>
      </c>
      <c r="D397" s="14" t="n">
        <f aca="false">Data_Clean!I397*Assumptions!$B$7</f>
        <v>1229.6</v>
      </c>
      <c r="E397" s="14" t="n">
        <f aca="false">Data_Clean!J397*Assumptions!$B$8</f>
        <v>0</v>
      </c>
      <c r="F397" s="14" t="n">
        <f aca="false">Data_Clean!K397*Assumptions!$B$9</f>
        <v>0</v>
      </c>
      <c r="G397" s="14" t="n">
        <f aca="false">Data_Clean!L397*Assumptions!$B$10</f>
        <v>0</v>
      </c>
      <c r="H397" s="14" t="n">
        <f aca="false">IF(OR(Data_Clean!M397="",Data_Clean!N397=""),0,Data_Clean!M397*Data_Clean!N397/100)*Assumptions!$B$13*Assumptions!$B$11</f>
        <v>355.152</v>
      </c>
      <c r="I397" s="14" t="n">
        <f aca="false">Data_Clean!O397*4*Assumptions!$B$12</f>
        <v>19.5864</v>
      </c>
      <c r="J397" s="14" t="n">
        <f aca="false">SUM(B397:I397)</f>
        <v>2176.26596</v>
      </c>
      <c r="K397" s="16" t="n">
        <f aca="false">IF(Data_Clean!P397="","",Assumptions!$B$15*0.5^(Data_Clean!P397/Assumptions!$B$20))</f>
        <v>22.735748497656</v>
      </c>
      <c r="L397" s="16" t="n">
        <f aca="false">Assumptions!$B$16*MIN(1,LN(1+Data_Clean!Q397)/LN(1+Assumptions!$B$21))</f>
        <v>13.2535138894499</v>
      </c>
      <c r="M397" s="16" t="n">
        <f aca="false">Assumptions!$B$17*(0.6*MIN(1,Data_Clean!R397/Assumptions!$B$22)+0.4*IF(Data_Clean!S397="",0,Data_Clean!S397))</f>
        <v>11.586</v>
      </c>
      <c r="N397" s="16" t="n">
        <f aca="false">Assumptions!$B$18*MIN(1,(Data_Clean!F397-1)/Assumptions!$B$23)</f>
        <v>15</v>
      </c>
      <c r="O397" s="16" t="n">
        <f aca="false">Assumptions!$B$19*(0.4*IF(Data_Clean!E397="",0,MIN(1,Data_Clean!E397/12/Assumptions!$B$24))+0.35*IF(Data_Clean!D397="Y",1,0)+0.25*(1-MIN(Data_Clean!T397,3)/3))/IF(Data_Clean!E397="",0.6,1)</f>
        <v>3.3</v>
      </c>
      <c r="P397" s="16" t="n">
        <f aca="false">SUM(K397:O397)/(Assumptions!$D$5-IF(K397="",Assumptions!$B$15,0))*100</f>
        <v>65.8752623871059</v>
      </c>
      <c r="Q397" s="7" t="str">
        <f aca="false">IF(J397&gt;=Assumptions!$B$26,"High",IF(J397&gt;=Assumptions!$B$27,"Mid","Low"))</f>
        <v>High</v>
      </c>
      <c r="R397" s="7" t="str">
        <f aca="false">IF(P397&gt;=Assumptions!$B$28,"High",IF(P397&gt;=Assumptions!$B$29,"Mid","Low"))</f>
        <v>Mid</v>
      </c>
      <c r="S397" s="7" t="str">
        <f aca="false">INDEX(Assumptions!$B$33:$B$41,MATCH(Q397&amp;"|"&amp;R397,Assumptions!$A$33:$A$41,0))</f>
        <v>Established Core</v>
      </c>
      <c r="T397" s="7" t="n">
        <f aca="false">IF(ISNUMBER(Data_Clean!V397),J397*Data_Clean!V397,0)</f>
        <v>217.844222596</v>
      </c>
    </row>
    <row r="398" customFormat="false" ht="15" hidden="false" customHeight="false" outlineLevel="0" collapsed="false">
      <c r="A398" s="15" t="str">
        <f aca="false">Data_Clean!A398</f>
        <v>CX100394</v>
      </c>
      <c r="B398" s="14" t="n">
        <f aca="false">Data_Clean!G398*Assumptions!$B$5</f>
        <v>267.58925</v>
      </c>
      <c r="C398" s="14" t="n">
        <f aca="false">IF(Data_Clean!H398="",0,Data_Clean!H398)*Assumptions!$B$6</f>
        <v>2824.194</v>
      </c>
      <c r="D398" s="14" t="n">
        <f aca="false">Data_Clean!I398*Assumptions!$B$7</f>
        <v>0</v>
      </c>
      <c r="E398" s="14" t="n">
        <f aca="false">Data_Clean!J398*Assumptions!$B$8</f>
        <v>3973.4658</v>
      </c>
      <c r="F398" s="14" t="n">
        <f aca="false">Data_Clean!K398*Assumptions!$B$9</f>
        <v>3934.7</v>
      </c>
      <c r="G398" s="14" t="n">
        <f aca="false">Data_Clean!L398*Assumptions!$B$10</f>
        <v>0</v>
      </c>
      <c r="H398" s="14" t="n">
        <f aca="false">IF(OR(Data_Clean!M398="",Data_Clean!N398=""),0,Data_Clean!M398*Data_Clean!N398/100)*Assumptions!$B$13*Assumptions!$B$11</f>
        <v>576.612</v>
      </c>
      <c r="I398" s="14" t="n">
        <f aca="false">Data_Clean!O398*4*Assumptions!$B$12</f>
        <v>0</v>
      </c>
      <c r="J398" s="14" t="n">
        <f aca="false">SUM(B398:I398)</f>
        <v>11576.56105</v>
      </c>
      <c r="K398" s="16" t="n">
        <f aca="false">IF(Data_Clean!P398="","",Assumptions!$B$15*0.5^(Data_Clean!P398/Assumptions!$B$20))</f>
        <v>0.0227218470971738</v>
      </c>
      <c r="L398" s="16" t="n">
        <f aca="false">Assumptions!$B$16*MIN(1,LN(1+Data_Clean!Q398)/LN(1+Assumptions!$B$21))</f>
        <v>0</v>
      </c>
      <c r="M398" s="16" t="n">
        <f aca="false">Assumptions!$B$17*(0.6*MIN(1,Data_Clean!R398/Assumptions!$B$22)+0.4*IF(Data_Clean!S398="",0,Data_Clean!S398))</f>
        <v>0</v>
      </c>
      <c r="N398" s="16" t="n">
        <f aca="false">Assumptions!$B$18*MIN(1,(Data_Clean!F398-1)/Assumptions!$B$23)</f>
        <v>20</v>
      </c>
      <c r="O398" s="16" t="n">
        <f aca="false">Assumptions!$B$19*(0.4*IF(Data_Clean!E398="",0,MIN(1,Data_Clean!E398/12/Assumptions!$B$24))+0.35*IF(Data_Clean!D398="Y",1,0)+0.25*(1-MIN(Data_Clean!T398,3)/3))/IF(Data_Clean!E398="",0.6,1)</f>
        <v>15</v>
      </c>
      <c r="P398" s="16" t="n">
        <f aca="false">SUM(K398:O398)/(Assumptions!$D$5-IF(K398="",Assumptions!$B$15,0))*100</f>
        <v>35.0227218470972</v>
      </c>
      <c r="Q398" s="7" t="str">
        <f aca="false">IF(J398&gt;=Assumptions!$B$26,"High",IF(J398&gt;=Assumptions!$B$27,"Mid","Low"))</f>
        <v>High</v>
      </c>
      <c r="R398" s="7" t="str">
        <f aca="false">IF(P398&gt;=Assumptions!$B$28,"High",IF(P398&gt;=Assumptions!$B$29,"Mid","Low"))</f>
        <v>Low</v>
      </c>
      <c r="S398" s="7" t="str">
        <f aca="false">INDEX(Assumptions!$B$33:$B$41,MATCH(Q398&amp;"|"&amp;R398,Assumptions!$A$33:$A$41,0))</f>
        <v>Affluent Drifters</v>
      </c>
      <c r="T398" s="7" t="n">
        <f aca="false">IF(ISNUMBER(Data_Clean!V398),J398*Data_Clean!V398,0)</f>
        <v>986.32300146</v>
      </c>
    </row>
    <row r="399" customFormat="false" ht="15" hidden="false" customHeight="false" outlineLevel="0" collapsed="false">
      <c r="A399" s="15" t="str">
        <f aca="false">Data_Clean!A399</f>
        <v>CX100395</v>
      </c>
      <c r="B399" s="14" t="n">
        <f aca="false">Data_Clean!G399*Assumptions!$B$5</f>
        <v>1308.2445</v>
      </c>
      <c r="C399" s="14" t="n">
        <f aca="false">IF(Data_Clean!H399="",0,Data_Clean!H399)*Assumptions!$B$6</f>
        <v>854.7096</v>
      </c>
      <c r="D399" s="14" t="n">
        <f aca="false">Data_Clean!I399*Assumptions!$B$7</f>
        <v>3225.6</v>
      </c>
      <c r="E399" s="14" t="n">
        <f aca="false">Data_Clean!J399*Assumptions!$B$8</f>
        <v>2625.8598</v>
      </c>
      <c r="F399" s="14" t="n">
        <f aca="false">Data_Clean!K399*Assumptions!$B$9</f>
        <v>0</v>
      </c>
      <c r="G399" s="14" t="n">
        <f aca="false">Data_Clean!L399*Assumptions!$B$10</f>
        <v>0</v>
      </c>
      <c r="H399" s="14" t="n">
        <f aca="false">IF(OR(Data_Clean!M399="",Data_Clean!N399=""),0,Data_Clean!M399*Data_Clean!N399/100)*Assumptions!$B$13*Assumptions!$B$11</f>
        <v>34.56</v>
      </c>
      <c r="I399" s="14" t="n">
        <f aca="false">Data_Clean!O399*4*Assumptions!$B$12</f>
        <v>125.23584</v>
      </c>
      <c r="J399" s="14" t="n">
        <f aca="false">SUM(B399:I399)</f>
        <v>8174.20974</v>
      </c>
      <c r="K399" s="16" t="n">
        <f aca="false">IF(Data_Clean!P399="","",Assumptions!$B$15*0.5^(Data_Clean!P399/Assumptions!$B$20))</f>
        <v>27.3516746567465</v>
      </c>
      <c r="L399" s="16" t="n">
        <f aca="false">Assumptions!$B$16*MIN(1,LN(1+Data_Clean!Q399)/LN(1+Assumptions!$B$21))</f>
        <v>17.8350829893632</v>
      </c>
      <c r="M399" s="16" t="n">
        <f aca="false">Assumptions!$B$17*(0.6*MIN(1,Data_Clean!R399/Assumptions!$B$22)+0.4*IF(Data_Clean!S399="",0,Data_Clean!S399))</f>
        <v>2.58</v>
      </c>
      <c r="N399" s="16" t="n">
        <f aca="false">Assumptions!$B$18*MIN(1,(Data_Clean!F399-1)/Assumptions!$B$23)</f>
        <v>20</v>
      </c>
      <c r="O399" s="16" t="n">
        <f aca="false">Assumptions!$B$19*(0.4*IF(Data_Clean!E399="",0,MIN(1,Data_Clean!E399/12/Assumptions!$B$24))+0.35*IF(Data_Clean!D399="Y",1,0)+0.25*(1-MIN(Data_Clean!T399,3)/3))/IF(Data_Clean!E399="",0.6,1)</f>
        <v>15</v>
      </c>
      <c r="P399" s="16" t="n">
        <f aca="false">SUM(K399:O399)/(Assumptions!$D$5-IF(K399="",Assumptions!$B$15,0))*100</f>
        <v>82.7667576461097</v>
      </c>
      <c r="Q399" s="7" t="str">
        <f aca="false">IF(J399&gt;=Assumptions!$B$26,"High",IF(J399&gt;=Assumptions!$B$27,"Mid","Low"))</f>
        <v>High</v>
      </c>
      <c r="R399" s="7" t="str">
        <f aca="false">IF(P399&gt;=Assumptions!$B$28,"High",IF(P399&gt;=Assumptions!$B$29,"Mid","Low"))</f>
        <v>High</v>
      </c>
      <c r="S399" s="7" t="str">
        <f aca="false">INDEX(Assumptions!$B$33:$B$41,MATCH(Q399&amp;"|"&amp;R399,Assumptions!$A$33:$A$41,0))</f>
        <v>Premier Advocates</v>
      </c>
      <c r="T399" s="7" t="n">
        <f aca="false">IF(ISNUMBER(Data_Clean!V399),J399*Data_Clean!V399,0)</f>
        <v>107.899568568</v>
      </c>
    </row>
    <row r="400" customFormat="false" ht="15" hidden="false" customHeight="false" outlineLevel="0" collapsed="false">
      <c r="A400" s="15" t="str">
        <f aca="false">Data_Clean!A400</f>
        <v>CX100396</v>
      </c>
      <c r="B400" s="14" t="n">
        <f aca="false">Data_Clean!G400*Assumptions!$B$5</f>
        <v>197.546</v>
      </c>
      <c r="C400" s="14" t="n">
        <f aca="false">IF(Data_Clean!H400="",0,Data_Clean!H400)*Assumptions!$B$6</f>
        <v>616.28736</v>
      </c>
      <c r="D400" s="14" t="n">
        <f aca="false">Data_Clean!I400*Assumptions!$B$7</f>
        <v>0</v>
      </c>
      <c r="E400" s="14" t="n">
        <f aca="false">Data_Clean!J400*Assumptions!$B$8</f>
        <v>0</v>
      </c>
      <c r="F400" s="14" t="n">
        <f aca="false">Data_Clean!K400*Assumptions!$B$9</f>
        <v>0</v>
      </c>
      <c r="G400" s="14" t="n">
        <f aca="false">Data_Clean!L400*Assumptions!$B$10</f>
        <v>523.35</v>
      </c>
      <c r="H400" s="14" t="n">
        <f aca="false">IF(OR(Data_Clean!M400="",Data_Clean!N400=""),0,Data_Clean!M400*Data_Clean!N400/100)*Assumptions!$B$13*Assumptions!$B$11</f>
        <v>351.852</v>
      </c>
      <c r="I400" s="14" t="n">
        <f aca="false">Data_Clean!O400*4*Assumptions!$B$12</f>
        <v>148.70016</v>
      </c>
      <c r="J400" s="14" t="n">
        <f aca="false">SUM(B400:I400)</f>
        <v>1837.73552</v>
      </c>
      <c r="K400" s="16" t="n">
        <f aca="false">IF(Data_Clean!P400="","",Assumptions!$B$15*0.5^(Data_Clean!P400/Assumptions!$B$20))</f>
        <v>16.0766019380444</v>
      </c>
      <c r="L400" s="16" t="n">
        <f aca="false">Assumptions!$B$16*MIN(1,LN(1+Data_Clean!Q400)/LN(1+Assumptions!$B$21))</f>
        <v>18.7190675950324</v>
      </c>
      <c r="M400" s="16" t="n">
        <f aca="false">Assumptions!$B$17*(0.6*MIN(1,Data_Clean!R400/Assumptions!$B$22)+0.4*IF(Data_Clean!S400="",0,Data_Clean!S400))</f>
        <v>8.748</v>
      </c>
      <c r="N400" s="16" t="n">
        <f aca="false">Assumptions!$B$18*MIN(1,(Data_Clean!F400-1)/Assumptions!$B$23)</f>
        <v>15</v>
      </c>
      <c r="O400" s="16" t="n">
        <f aca="false">Assumptions!$B$19*(0.4*IF(Data_Clean!E400="",0,MIN(1,Data_Clean!E400/12/Assumptions!$B$24))+0.35*IF(Data_Clean!D400="Y",1,0)+0.25*(1-MIN(Data_Clean!T400,3)/3))/IF(Data_Clean!E400="",0.6,1)</f>
        <v>13.55</v>
      </c>
      <c r="P400" s="16" t="n">
        <f aca="false">SUM(K400:O400)/(Assumptions!$D$5-IF(K400="",Assumptions!$B$15,0))*100</f>
        <v>72.0936695330768</v>
      </c>
      <c r="Q400" s="7" t="str">
        <f aca="false">IF(J400&gt;=Assumptions!$B$26,"High",IF(J400&gt;=Assumptions!$B$27,"Mid","Low"))</f>
        <v>High</v>
      </c>
      <c r="R400" s="7" t="str">
        <f aca="false">IF(P400&gt;=Assumptions!$B$28,"High",IF(P400&gt;=Assumptions!$B$29,"Mid","Low"))</f>
        <v>High</v>
      </c>
      <c r="S400" s="7" t="str">
        <f aca="false">INDEX(Assumptions!$B$33:$B$41,MATCH(Q400&amp;"|"&amp;R400,Assumptions!$A$33:$A$41,0))</f>
        <v>Premier Advocates</v>
      </c>
      <c r="T400" s="7" t="n">
        <f aca="false">IF(ISNUMBER(Data_Clean!V400),J400*Data_Clean!V400,0)</f>
        <v>28.668674112</v>
      </c>
    </row>
    <row r="401" customFormat="false" ht="15" hidden="false" customHeight="false" outlineLevel="0" collapsed="false">
      <c r="A401" s="15" t="str">
        <f aca="false">Data_Clean!A401</f>
        <v>CX100397</v>
      </c>
      <c r="B401" s="14" t="n">
        <f aca="false">Data_Clean!G401*Assumptions!$B$5</f>
        <v>44.85275</v>
      </c>
      <c r="C401" s="14" t="n">
        <f aca="false">IF(Data_Clean!H401="",0,Data_Clean!H401)*Assumptions!$B$6</f>
        <v>251.9652</v>
      </c>
      <c r="D401" s="14" t="n">
        <f aca="false">Data_Clean!I401*Assumptions!$B$7</f>
        <v>0</v>
      </c>
      <c r="E401" s="14" t="n">
        <f aca="false">Data_Clean!J401*Assumptions!$B$8</f>
        <v>159.100575</v>
      </c>
      <c r="F401" s="14" t="n">
        <f aca="false">Data_Clean!K401*Assumptions!$B$9</f>
        <v>0</v>
      </c>
      <c r="G401" s="14" t="n">
        <f aca="false">Data_Clean!L401*Assumptions!$B$10</f>
        <v>0</v>
      </c>
      <c r="H401" s="14" t="n">
        <f aca="false">IF(OR(Data_Clean!M401="",Data_Clean!N401=""),0,Data_Clean!M401*Data_Clean!N401/100)*Assumptions!$B$13*Assumptions!$B$11</f>
        <v>0</v>
      </c>
      <c r="I401" s="14" t="n">
        <f aca="false">Data_Clean!O401*4*Assumptions!$B$12</f>
        <v>0</v>
      </c>
      <c r="J401" s="14" t="n">
        <f aca="false">SUM(B401:I401)</f>
        <v>455.918525</v>
      </c>
      <c r="K401" s="16" t="n">
        <f aca="false">IF(Data_Clean!P401="","",Assumptions!$B$15*0.5^(Data_Clean!P401/Assumptions!$B$20))</f>
        <v>22.735748497656</v>
      </c>
      <c r="L401" s="16" t="n">
        <f aca="false">Assumptions!$B$16*MIN(1,LN(1+Data_Clean!Q401)/LN(1+Assumptions!$B$21))</f>
        <v>15.1699125520244</v>
      </c>
      <c r="M401" s="16" t="n">
        <f aca="false">Assumptions!$B$17*(0.6*MIN(1,Data_Clean!R401/Assumptions!$B$22)+0.4*IF(Data_Clean!S401="",0,Data_Clean!S401))</f>
        <v>4.956</v>
      </c>
      <c r="N401" s="16" t="n">
        <f aca="false">Assumptions!$B$18*MIN(1,(Data_Clean!F401-1)/Assumptions!$B$23)</f>
        <v>10</v>
      </c>
      <c r="O401" s="16" t="n">
        <f aca="false">Assumptions!$B$19*(0.4*IF(Data_Clean!E401="",0,MIN(1,Data_Clean!E401/12/Assumptions!$B$24))+0.35*IF(Data_Clean!D401="Y",1,0)+0.25*(1-MIN(Data_Clean!T401,3)/3))/IF(Data_Clean!E401="",0.6,1)</f>
        <v>15</v>
      </c>
      <c r="P401" s="16" t="n">
        <f aca="false">SUM(K401:O401)/(Assumptions!$D$5-IF(K401="",Assumptions!$B$15,0))*100</f>
        <v>67.8616610496803</v>
      </c>
      <c r="Q401" s="7" t="str">
        <f aca="false">IF(J401&gt;=Assumptions!$B$26,"High",IF(J401&gt;=Assumptions!$B$27,"Mid","Low"))</f>
        <v>Mid</v>
      </c>
      <c r="R401" s="7" t="str">
        <f aca="false">IF(P401&gt;=Assumptions!$B$28,"High",IF(P401&gt;=Assumptions!$B$29,"Mid","Low"))</f>
        <v>Mid</v>
      </c>
      <c r="S401" s="7" t="str">
        <f aca="false">INDEX(Assumptions!$B$33:$B$41,MATCH(Q401&amp;"|"&amp;R401,Assumptions!$A$33:$A$41,0))</f>
        <v>Established Core</v>
      </c>
      <c r="T401" s="7" t="n">
        <f aca="false">IF(ISNUMBER(Data_Clean!V401),J401*Data_Clean!V401,0)</f>
        <v>10.668493485</v>
      </c>
    </row>
    <row r="402" customFormat="false" ht="15" hidden="false" customHeight="false" outlineLevel="0" collapsed="false">
      <c r="A402" s="15" t="str">
        <f aca="false">Data_Clean!A402</f>
        <v>CX100398</v>
      </c>
      <c r="B402" s="14" t="n">
        <f aca="false">Data_Clean!G402*Assumptions!$B$5</f>
        <v>122.17575</v>
      </c>
      <c r="C402" s="14" t="n">
        <f aca="false">IF(Data_Clean!H402="",0,Data_Clean!H402)*Assumptions!$B$6</f>
        <v>448.27728</v>
      </c>
      <c r="D402" s="14" t="n">
        <f aca="false">Data_Clean!I402*Assumptions!$B$7</f>
        <v>0</v>
      </c>
      <c r="E402" s="14" t="n">
        <f aca="false">Data_Clean!J402*Assumptions!$B$8</f>
        <v>0</v>
      </c>
      <c r="F402" s="14" t="n">
        <f aca="false">Data_Clean!K402*Assumptions!$B$9</f>
        <v>0</v>
      </c>
      <c r="G402" s="14" t="n">
        <f aca="false">Data_Clean!L402*Assumptions!$B$10</f>
        <v>0</v>
      </c>
      <c r="H402" s="14" t="n">
        <f aca="false">IF(OR(Data_Clean!M402="",Data_Clean!N402=""),0,Data_Clean!M402*Data_Clean!N402/100)*Assumptions!$B$13*Assumptions!$B$11</f>
        <v>0</v>
      </c>
      <c r="I402" s="14" t="n">
        <f aca="false">Data_Clean!O402*4*Assumptions!$B$12</f>
        <v>0</v>
      </c>
      <c r="J402" s="14" t="n">
        <f aca="false">SUM(B402:I402)</f>
        <v>570.45303</v>
      </c>
      <c r="K402" s="16" t="n">
        <f aca="false">IF(Data_Clean!P402="","",Assumptions!$B$15*0.5^(Data_Clean!P402/Assumptions!$B$20))</f>
        <v>24.3675718906871</v>
      </c>
      <c r="L402" s="16" t="n">
        <f aca="false">Assumptions!$B$16*MIN(1,LN(1+Data_Clean!Q402)/LN(1+Assumptions!$B$21))</f>
        <v>12.0537864630054</v>
      </c>
      <c r="M402" s="16" t="n">
        <f aca="false">Assumptions!$B$17*(0.6*MIN(1,Data_Clean!R402/Assumptions!$B$22)+0.4*IF(Data_Clean!S402="",0,Data_Clean!S402))</f>
        <v>10.992</v>
      </c>
      <c r="N402" s="16" t="n">
        <f aca="false">Assumptions!$B$18*MIN(1,(Data_Clean!F402-1)/Assumptions!$B$23)</f>
        <v>5</v>
      </c>
      <c r="O402" s="16" t="n">
        <f aca="false">Assumptions!$B$19*(0.4*IF(Data_Clean!E402="",0,MIN(1,Data_Clean!E402/12/Assumptions!$B$24))+0.35*IF(Data_Clean!D402="Y",1,0)+0.25*(1-MIN(Data_Clean!T402,3)/3))/IF(Data_Clean!E402="",0.6,1)</f>
        <v>5.8</v>
      </c>
      <c r="P402" s="16" t="n">
        <f aca="false">SUM(K402:O402)/(Assumptions!$D$5-IF(K402="",Assumptions!$B$15,0))*100</f>
        <v>58.2133583536925</v>
      </c>
      <c r="Q402" s="7" t="str">
        <f aca="false">IF(J402&gt;=Assumptions!$B$26,"High",IF(J402&gt;=Assumptions!$B$27,"Mid","Low"))</f>
        <v>Mid</v>
      </c>
      <c r="R402" s="7" t="str">
        <f aca="false">IF(P402&gt;=Assumptions!$B$28,"High",IF(P402&gt;=Assumptions!$B$29,"Mid","Low"))</f>
        <v>Mid</v>
      </c>
      <c r="S402" s="7" t="str">
        <f aca="false">INDEX(Assumptions!$B$33:$B$41,MATCH(Q402&amp;"|"&amp;R402,Assumptions!$A$33:$A$41,0))</f>
        <v>Established Core</v>
      </c>
      <c r="T402" s="7" t="n">
        <f aca="false">IF(ISNUMBER(Data_Clean!V402),J402*Data_Clean!V402,0)</f>
        <v>53.736675426</v>
      </c>
    </row>
    <row r="403" customFormat="false" ht="15" hidden="false" customHeight="false" outlineLevel="0" collapsed="false">
      <c r="A403" s="15" t="str">
        <f aca="false">Data_Clean!A403</f>
        <v>CX100399</v>
      </c>
      <c r="B403" s="14" t="n">
        <f aca="false">Data_Clean!G403*Assumptions!$B$5</f>
        <v>60.4495</v>
      </c>
      <c r="C403" s="14" t="n">
        <f aca="false">IF(Data_Clean!H403="",0,Data_Clean!H403)*Assumptions!$B$6</f>
        <v>0</v>
      </c>
      <c r="D403" s="14" t="n">
        <f aca="false">Data_Clean!I403*Assumptions!$B$7</f>
        <v>28</v>
      </c>
      <c r="E403" s="14" t="n">
        <f aca="false">Data_Clean!J403*Assumptions!$B$8</f>
        <v>13.82895</v>
      </c>
      <c r="F403" s="14" t="n">
        <f aca="false">Data_Clean!K403*Assumptions!$B$9</f>
        <v>0</v>
      </c>
      <c r="G403" s="14" t="n">
        <f aca="false">Data_Clean!L403*Assumptions!$B$10</f>
        <v>0</v>
      </c>
      <c r="H403" s="14" t="n">
        <f aca="false">IF(OR(Data_Clean!M403="",Data_Clean!N403=""),0,Data_Clean!M403*Data_Clean!N403/100)*Assumptions!$B$13*Assumptions!$B$11</f>
        <v>0</v>
      </c>
      <c r="I403" s="14" t="n">
        <f aca="false">Data_Clean!O403*4*Assumptions!$B$12</f>
        <v>0</v>
      </c>
      <c r="J403" s="14" t="n">
        <f aca="false">SUM(B403:I403)</f>
        <v>102.27845</v>
      </c>
      <c r="K403" s="16" t="n">
        <f aca="false">IF(Data_Clean!P403="","",Assumptions!$B$15*0.5^(Data_Clean!P403/Assumptions!$B$20))</f>
        <v>30</v>
      </c>
      <c r="L403" s="16" t="n">
        <f aca="false">Assumptions!$B$16*MIN(1,LN(1+Data_Clean!Q403)/LN(1+Assumptions!$B$21))</f>
        <v>14.4532413158944</v>
      </c>
      <c r="M403" s="16" t="n">
        <f aca="false">Assumptions!$B$17*(0.6*MIN(1,Data_Clean!R403/Assumptions!$B$22)+0.4*IF(Data_Clean!S403="",0,Data_Clean!S403))</f>
        <v>2.64</v>
      </c>
      <c r="N403" s="16" t="n">
        <f aca="false">Assumptions!$B$18*MIN(1,(Data_Clean!F403-1)/Assumptions!$B$23)</f>
        <v>10</v>
      </c>
      <c r="O403" s="16" t="n">
        <f aca="false">Assumptions!$B$19*(0.4*IF(Data_Clean!E403="",0,MIN(1,Data_Clean!E403/12/Assumptions!$B$24))+0.35*IF(Data_Clean!D403="Y",1,0)+0.25*(1-MIN(Data_Clean!T403,3)/3))/IF(Data_Clean!E403="",0.6,1)</f>
        <v>13.75</v>
      </c>
      <c r="P403" s="16" t="n">
        <f aca="false">SUM(K403:O403)/(Assumptions!$D$5-IF(K403="",Assumptions!$B$15,0))*100</f>
        <v>70.8432413158944</v>
      </c>
      <c r="Q403" s="7" t="str">
        <f aca="false">IF(J403&gt;=Assumptions!$B$26,"High",IF(J403&gt;=Assumptions!$B$27,"Mid","Low"))</f>
        <v>Low</v>
      </c>
      <c r="R403" s="7" t="str">
        <f aca="false">IF(P403&gt;=Assumptions!$B$28,"High",IF(P403&gt;=Assumptions!$B$29,"Mid","Low"))</f>
        <v>High</v>
      </c>
      <c r="S403" s="7" t="str">
        <f aca="false">INDEX(Assumptions!$B$33:$B$41,MATCH(Q403&amp;"|"&amp;R403,Assumptions!$A$33:$A$41,0))</f>
        <v>Engaged Builders</v>
      </c>
      <c r="T403" s="7" t="n">
        <f aca="false">IF(ISNUMBER(Data_Clean!V403),J403*Data_Clean!V403,0)</f>
        <v>4.60253025</v>
      </c>
    </row>
    <row r="404" customFormat="false" ht="15" hidden="false" customHeight="false" outlineLevel="0" collapsed="false">
      <c r="A404" s="15" t="str">
        <f aca="false">Data_Clean!A404</f>
        <v>CX100400</v>
      </c>
      <c r="B404" s="14" t="n">
        <f aca="false">Data_Clean!G404*Assumptions!$B$5</f>
        <v>122.0665</v>
      </c>
      <c r="C404" s="14" t="n">
        <f aca="false">IF(Data_Clean!H404="",0,Data_Clean!H404)*Assumptions!$B$6</f>
        <v>70.34436</v>
      </c>
      <c r="D404" s="14" t="n">
        <f aca="false">Data_Clean!I404*Assumptions!$B$7</f>
        <v>0</v>
      </c>
      <c r="E404" s="14" t="n">
        <f aca="false">Data_Clean!J404*Assumptions!$B$8</f>
        <v>0</v>
      </c>
      <c r="F404" s="14" t="n">
        <f aca="false">Data_Clean!K404*Assumptions!$B$9</f>
        <v>0</v>
      </c>
      <c r="G404" s="14" t="n">
        <f aca="false">Data_Clean!L404*Assumptions!$B$10</f>
        <v>0</v>
      </c>
      <c r="H404" s="14" t="n">
        <f aca="false">IF(OR(Data_Clean!M404="",Data_Clean!N404=""),0,Data_Clean!M404*Data_Clean!N404/100)*Assumptions!$B$13*Assumptions!$B$11</f>
        <v>76.752</v>
      </c>
      <c r="I404" s="14" t="n">
        <f aca="false">Data_Clean!O404*4*Assumptions!$B$12</f>
        <v>5.95728</v>
      </c>
      <c r="J404" s="14" t="n">
        <f aca="false">SUM(B404:I404)</f>
        <v>275.12014</v>
      </c>
      <c r="K404" s="16" t="n">
        <f aca="false">IF(Data_Clean!P404="","",Assumptions!$B$15*0.5^(Data_Clean!P404/Assumptions!$B$20))</f>
        <v>22.735748497656</v>
      </c>
      <c r="L404" s="16" t="n">
        <f aca="false">Assumptions!$B$16*MIN(1,LN(1+Data_Clean!Q404)/LN(1+Assumptions!$B$21))</f>
        <v>10.362865626271</v>
      </c>
      <c r="M404" s="16" t="n">
        <f aca="false">Assumptions!$B$17*(0.6*MIN(1,Data_Clean!R404/Assumptions!$B$22)+0.4*IF(Data_Clean!S404="",0,Data_Clean!S404))</f>
        <v>1.218</v>
      </c>
      <c r="N404" s="16" t="n">
        <f aca="false">Assumptions!$B$18*MIN(1,(Data_Clean!F404-1)/Assumptions!$B$23)</f>
        <v>15</v>
      </c>
      <c r="O404" s="16" t="n">
        <f aca="false">Assumptions!$B$19*(0.4*IF(Data_Clean!E404="",0,MIN(1,Data_Clean!E404/12/Assumptions!$B$24))+0.35*IF(Data_Clean!D404="Y",1,0)+0.25*(1-MIN(Data_Clean!T404,3)/3))/IF(Data_Clean!E404="",0.6,1)</f>
        <v>9.75</v>
      </c>
      <c r="P404" s="16" t="n">
        <f aca="false">SUM(K404:O404)/(Assumptions!$D$5-IF(K404="",Assumptions!$B$15,0))*100</f>
        <v>59.066614123927</v>
      </c>
      <c r="Q404" s="7" t="str">
        <f aca="false">IF(J404&gt;=Assumptions!$B$26,"High",IF(J404&gt;=Assumptions!$B$27,"Mid","Low"))</f>
        <v>Low</v>
      </c>
      <c r="R404" s="7" t="str">
        <f aca="false">IF(P404&gt;=Assumptions!$B$28,"High",IF(P404&gt;=Assumptions!$B$29,"Mid","Low"))</f>
        <v>Mid</v>
      </c>
      <c r="S404" s="7" t="str">
        <f aca="false">INDEX(Assumptions!$B$33:$B$41,MATCH(Q404&amp;"|"&amp;R404,Assumptions!$A$33:$A$41,0))</f>
        <v>Light Touch</v>
      </c>
      <c r="T404" s="7" t="n">
        <f aca="false">IF(ISNUMBER(Data_Clean!V404),J404*Data_Clean!V404,0)</f>
        <v>14.003615126</v>
      </c>
    </row>
    <row r="405" customFormat="false" ht="15" hidden="false" customHeight="false" outlineLevel="0" collapsed="false">
      <c r="A405" s="15" t="str">
        <f aca="false">Data_Clean!A405</f>
        <v>CX100401</v>
      </c>
      <c r="B405" s="14" t="n">
        <f aca="false">Data_Clean!G405*Assumptions!$B$5</f>
        <v>103.77475</v>
      </c>
      <c r="C405" s="14" t="n">
        <f aca="false">IF(Data_Clean!H405="",0,Data_Clean!H405)*Assumptions!$B$6</f>
        <v>40.92984</v>
      </c>
      <c r="D405" s="14" t="n">
        <f aca="false">Data_Clean!I405*Assumptions!$B$7</f>
        <v>0</v>
      </c>
      <c r="E405" s="14" t="n">
        <f aca="false">Data_Clean!J405*Assumptions!$B$8</f>
        <v>0</v>
      </c>
      <c r="F405" s="14" t="n">
        <f aca="false">Data_Clean!K405*Assumptions!$B$9</f>
        <v>0</v>
      </c>
      <c r="G405" s="14" t="n">
        <f aca="false">Data_Clean!L405*Assumptions!$B$10</f>
        <v>1251</v>
      </c>
      <c r="H405" s="14" t="n">
        <f aca="false">IF(OR(Data_Clean!M405="",Data_Clean!N405=""),0,Data_Clean!M405*Data_Clean!N405/100)*Assumptions!$B$13*Assumptions!$B$11</f>
        <v>0</v>
      </c>
      <c r="I405" s="14" t="n">
        <f aca="false">Data_Clean!O405*4*Assumptions!$B$12</f>
        <v>0</v>
      </c>
      <c r="J405" s="14" t="n">
        <f aca="false">SUM(B405:I405)</f>
        <v>1395.70459</v>
      </c>
      <c r="K405" s="16" t="n">
        <f aca="false">IF(Data_Clean!P405="","",Assumptions!$B$15*0.5^(Data_Clean!P405/Assumptions!$B$20))</f>
        <v>23.811015779523</v>
      </c>
      <c r="L405" s="16" t="n">
        <f aca="false">Assumptions!$B$16*MIN(1,LN(1+Data_Clean!Q405)/LN(1+Assumptions!$B$21))</f>
        <v>12.2792642888455</v>
      </c>
      <c r="M405" s="16" t="n">
        <f aca="false">Assumptions!$B$17*(0.6*MIN(1,Data_Clean!R405/Assumptions!$B$22)+0.4*IF(Data_Clean!S405="",0,Data_Clean!S405))</f>
        <v>6.084</v>
      </c>
      <c r="N405" s="16" t="n">
        <f aca="false">Assumptions!$B$18*MIN(1,(Data_Clean!F405-1)/Assumptions!$B$23)</f>
        <v>10</v>
      </c>
      <c r="O405" s="16" t="n">
        <f aca="false">Assumptions!$B$19*(0.4*IF(Data_Clean!E405="",0,MIN(1,Data_Clean!E405/12/Assumptions!$B$24))+0.35*IF(Data_Clean!D405="Y",1,0)+0.25*(1-MIN(Data_Clean!T405,3)/3))/IF(Data_Clean!E405="",0.6,1)</f>
        <v>9.75</v>
      </c>
      <c r="P405" s="16" t="n">
        <f aca="false">SUM(K405:O405)/(Assumptions!$D$5-IF(K405="",Assumptions!$B$15,0))*100</f>
        <v>61.9242800683685</v>
      </c>
      <c r="Q405" s="7" t="str">
        <f aca="false">IF(J405&gt;=Assumptions!$B$26,"High",IF(J405&gt;=Assumptions!$B$27,"Mid","Low"))</f>
        <v>Mid</v>
      </c>
      <c r="R405" s="7" t="str">
        <f aca="false">IF(P405&gt;=Assumptions!$B$28,"High",IF(P405&gt;=Assumptions!$B$29,"Mid","Low"))</f>
        <v>Mid</v>
      </c>
      <c r="S405" s="7" t="str">
        <f aca="false">INDEX(Assumptions!$B$33:$B$41,MATCH(Q405&amp;"|"&amp;R405,Assumptions!$A$33:$A$41,0))</f>
        <v>Established Core</v>
      </c>
      <c r="T405" s="7" t="n">
        <f aca="false">IF(ISNUMBER(Data_Clean!V405),J405*Data_Clean!V405,0)</f>
        <v>107.748394348</v>
      </c>
    </row>
    <row r="406" customFormat="false" ht="15" hidden="false" customHeight="false" outlineLevel="0" collapsed="false">
      <c r="A406" s="15" t="str">
        <f aca="false">Data_Clean!A406</f>
        <v>CX100402</v>
      </c>
      <c r="B406" s="14" t="n">
        <f aca="false">Data_Clean!G406*Assumptions!$B$5</f>
        <v>188.412</v>
      </c>
      <c r="C406" s="14" t="n">
        <f aca="false">IF(Data_Clean!H406="",0,Data_Clean!H406)*Assumptions!$B$6</f>
        <v>436.89312</v>
      </c>
      <c r="D406" s="14" t="n">
        <f aca="false">Data_Clean!I406*Assumptions!$B$7</f>
        <v>0</v>
      </c>
      <c r="E406" s="14" t="n">
        <f aca="false">Data_Clean!J406*Assumptions!$B$8</f>
        <v>0</v>
      </c>
      <c r="F406" s="14" t="n">
        <f aca="false">Data_Clean!K406*Assumptions!$B$9</f>
        <v>0</v>
      </c>
      <c r="G406" s="14" t="n">
        <f aca="false">Data_Clean!L406*Assumptions!$B$10</f>
        <v>0</v>
      </c>
      <c r="H406" s="14" t="n">
        <f aca="false">IF(OR(Data_Clean!M406="",Data_Clean!N406=""),0,Data_Clean!M406*Data_Clean!N406/100)*Assumptions!$B$13*Assumptions!$B$11</f>
        <v>110.088</v>
      </c>
      <c r="I406" s="14" t="n">
        <f aca="false">Data_Clean!O406*4*Assumptions!$B$12</f>
        <v>33.33024</v>
      </c>
      <c r="J406" s="14" t="n">
        <f aca="false">SUM(B406:I406)</f>
        <v>768.72336</v>
      </c>
      <c r="K406" s="16" t="n">
        <f aca="false">IF(Data_Clean!P406="","",Assumptions!$B$15*0.5^(Data_Clean!P406/Assumptions!$B$20))</f>
        <v>28.6452481173125</v>
      </c>
      <c r="L406" s="16" t="n">
        <f aca="false">Assumptions!$B$16*MIN(1,LN(1+Data_Clean!Q406)/LN(1+Assumptions!$B$21))</f>
        <v>13.2535138894499</v>
      </c>
      <c r="M406" s="16" t="n">
        <f aca="false">Assumptions!$B$17*(0.6*MIN(1,Data_Clean!R406/Assumptions!$B$22)+0.4*IF(Data_Clean!S406="",0,Data_Clean!S406))</f>
        <v>5.85</v>
      </c>
      <c r="N406" s="16" t="n">
        <f aca="false">Assumptions!$B$18*MIN(1,(Data_Clean!F406-1)/Assumptions!$B$23)</f>
        <v>10</v>
      </c>
      <c r="O406" s="16" t="n">
        <f aca="false">Assumptions!$B$19*(0.4*IF(Data_Clean!E406="",0,MIN(1,Data_Clean!E406/12/Assumptions!$B$24))+0.35*IF(Data_Clean!D406="Y",1,0)+0.25*(1-MIN(Data_Clean!T406,3)/3))/IF(Data_Clean!E406="",0.6,1)</f>
        <v>6.2</v>
      </c>
      <c r="P406" s="16" t="n">
        <f aca="false">SUM(K406:O406)/(Assumptions!$D$5-IF(K406="",Assumptions!$B$15,0))*100</f>
        <v>63.9487620067624</v>
      </c>
      <c r="Q406" s="7" t="str">
        <f aca="false">IF(J406&gt;=Assumptions!$B$26,"High",IF(J406&gt;=Assumptions!$B$27,"Mid","Low"))</f>
        <v>Mid</v>
      </c>
      <c r="R406" s="7" t="str">
        <f aca="false">IF(P406&gt;=Assumptions!$B$28,"High",IF(P406&gt;=Assumptions!$B$29,"Mid","Low"))</f>
        <v>Mid</v>
      </c>
      <c r="S406" s="7" t="str">
        <f aca="false">INDEX(Assumptions!$B$33:$B$41,MATCH(Q406&amp;"|"&amp;R406,Assumptions!$A$33:$A$41,0))</f>
        <v>Established Core</v>
      </c>
      <c r="T406" s="7" t="n">
        <f aca="false">IF(ISNUMBER(Data_Clean!V406),J406*Data_Clean!V406,0)</f>
        <v>49.505784384</v>
      </c>
    </row>
    <row r="407" customFormat="false" ht="15" hidden="false" customHeight="false" outlineLevel="0" collapsed="false">
      <c r="A407" s="15" t="str">
        <f aca="false">Data_Clean!A407</f>
        <v>CX100403</v>
      </c>
      <c r="B407" s="14" t="n">
        <f aca="false">Data_Clean!G407*Assumptions!$B$5</f>
        <v>202.4645</v>
      </c>
      <c r="C407" s="14" t="n">
        <f aca="false">IF(Data_Clean!H407="",0,Data_Clean!H407)*Assumptions!$B$6</f>
        <v>359.5974</v>
      </c>
      <c r="D407" s="14" t="n">
        <f aca="false">Data_Clean!I407*Assumptions!$B$7</f>
        <v>537.6</v>
      </c>
      <c r="E407" s="14" t="n">
        <f aca="false">Data_Clean!J407*Assumptions!$B$8</f>
        <v>0</v>
      </c>
      <c r="F407" s="14" t="n">
        <f aca="false">Data_Clean!K407*Assumptions!$B$9</f>
        <v>3152.6</v>
      </c>
      <c r="G407" s="14" t="n">
        <f aca="false">Data_Clean!L407*Assumptions!$B$10</f>
        <v>0</v>
      </c>
      <c r="H407" s="14" t="n">
        <f aca="false">IF(OR(Data_Clean!M407="",Data_Clean!N407=""),0,Data_Clean!M407*Data_Clean!N407/100)*Assumptions!$B$13*Assumptions!$B$11</f>
        <v>361.872</v>
      </c>
      <c r="I407" s="14" t="n">
        <f aca="false">Data_Clean!O407*4*Assumptions!$B$12</f>
        <v>39.74688</v>
      </c>
      <c r="J407" s="14" t="n">
        <f aca="false">SUM(B407:I407)</f>
        <v>4653.88078</v>
      </c>
      <c r="K407" s="16" t="n">
        <f aca="false">IF(Data_Clean!P407="","",Assumptions!$B$15*0.5^(Data_Clean!P407/Assumptions!$B$20))</f>
        <v>27.9909897461042</v>
      </c>
      <c r="L407" s="16" t="n">
        <f aca="false">Assumptions!$B$16*MIN(1,LN(1+Data_Clean!Q407)/LN(1+Assumptions!$B$21))</f>
        <v>15.5872929926646</v>
      </c>
      <c r="M407" s="16" t="n">
        <f aca="false">Assumptions!$B$17*(0.6*MIN(1,Data_Clean!R407/Assumptions!$B$22)+0.4*IF(Data_Clean!S407="",0,Data_Clean!S407))</f>
        <v>8.04</v>
      </c>
      <c r="N407" s="16" t="n">
        <f aca="false">Assumptions!$B$18*MIN(1,(Data_Clean!F407-1)/Assumptions!$B$23)</f>
        <v>20</v>
      </c>
      <c r="O407" s="16" t="n">
        <f aca="false">Assumptions!$B$19*(0.4*IF(Data_Clean!E407="",0,MIN(1,Data_Clean!E407/12/Assumptions!$B$24))+0.35*IF(Data_Clean!D407="Y",1,0)+0.25*(1-MIN(Data_Clean!T407,3)/3))/IF(Data_Clean!E407="",0.6,1)</f>
        <v>11.25</v>
      </c>
      <c r="P407" s="16" t="n">
        <f aca="false">SUM(K407:O407)/(Assumptions!$D$5-IF(K407="",Assumptions!$B$15,0))*100</f>
        <v>82.8682827387689</v>
      </c>
      <c r="Q407" s="7" t="str">
        <f aca="false">IF(J407&gt;=Assumptions!$B$26,"High",IF(J407&gt;=Assumptions!$B$27,"Mid","Low"))</f>
        <v>High</v>
      </c>
      <c r="R407" s="7" t="str">
        <f aca="false">IF(P407&gt;=Assumptions!$B$28,"High",IF(P407&gt;=Assumptions!$B$29,"Mid","Low"))</f>
        <v>High</v>
      </c>
      <c r="S407" s="7" t="str">
        <f aca="false">INDEX(Assumptions!$B$33:$B$41,MATCH(Q407&amp;"|"&amp;R407,Assumptions!$A$33:$A$41,0))</f>
        <v>Premier Advocates</v>
      </c>
      <c r="T407" s="7" t="n">
        <f aca="false">IF(ISNUMBER(Data_Clean!V407),J407*Data_Clean!V407,0)</f>
        <v>147.993408804</v>
      </c>
    </row>
    <row r="408" customFormat="false" ht="15" hidden="false" customHeight="false" outlineLevel="0" collapsed="false">
      <c r="A408" s="15" t="str">
        <f aca="false">Data_Clean!A408</f>
        <v>CX100404</v>
      </c>
      <c r="B408" s="14" t="n">
        <f aca="false">Data_Clean!G408*Assumptions!$B$5</f>
        <v>147.33625</v>
      </c>
      <c r="C408" s="14" t="n">
        <f aca="false">IF(Data_Clean!H408="",0,Data_Clean!H408)*Assumptions!$B$6</f>
        <v>0</v>
      </c>
      <c r="D408" s="14" t="n">
        <f aca="false">Data_Clean!I408*Assumptions!$B$7</f>
        <v>0</v>
      </c>
      <c r="E408" s="14" t="n">
        <f aca="false">Data_Clean!J408*Assumptions!$B$8</f>
        <v>0</v>
      </c>
      <c r="F408" s="14" t="n">
        <f aca="false">Data_Clean!K408*Assumptions!$B$9</f>
        <v>980.1</v>
      </c>
      <c r="G408" s="14" t="n">
        <f aca="false">Data_Clean!L408*Assumptions!$B$10</f>
        <v>0</v>
      </c>
      <c r="H408" s="14" t="n">
        <f aca="false">IF(OR(Data_Clean!M408="",Data_Clean!N408=""),0,Data_Clean!M408*Data_Clean!N408/100)*Assumptions!$B$13*Assumptions!$B$11</f>
        <v>0</v>
      </c>
      <c r="I408" s="14" t="n">
        <f aca="false">Data_Clean!O408*4*Assumptions!$B$12</f>
        <v>0</v>
      </c>
      <c r="J408" s="14" t="n">
        <f aca="false">SUM(B408:I408)</f>
        <v>1127.43625</v>
      </c>
      <c r="K408" s="16" t="n">
        <f aca="false">IF(Data_Clean!P408="","",Assumptions!$B$15*0.5^(Data_Clean!P408/Assumptions!$B$20))</f>
        <v>27.3516746567465</v>
      </c>
      <c r="L408" s="16" t="n">
        <f aca="false">Assumptions!$B$16*MIN(1,LN(1+Data_Clean!Q408)/LN(1+Assumptions!$B$21))</f>
        <v>13.2535138894499</v>
      </c>
      <c r="M408" s="16" t="n">
        <f aca="false">Assumptions!$B$17*(0.6*MIN(1,Data_Clean!R408/Assumptions!$B$22)+0.4*IF(Data_Clean!S408="",0,Data_Clean!S408))</f>
        <v>3.294</v>
      </c>
      <c r="N408" s="16" t="n">
        <f aca="false">Assumptions!$B$18*MIN(1,(Data_Clean!F408-1)/Assumptions!$B$23)</f>
        <v>10</v>
      </c>
      <c r="O408" s="16" t="n">
        <f aca="false">Assumptions!$B$19*(0.4*IF(Data_Clean!E408="",0,MIN(1,Data_Clean!E408/12/Assumptions!$B$24))+0.35*IF(Data_Clean!D408="Y",1,0)+0.25*(1-MIN(Data_Clean!T408,3)/3))/IF(Data_Clean!E408="",0.6,1)</f>
        <v>9.75</v>
      </c>
      <c r="P408" s="16" t="n">
        <f aca="false">SUM(K408:O408)/(Assumptions!$D$5-IF(K408="",Assumptions!$B$15,0))*100</f>
        <v>63.6491885461964</v>
      </c>
      <c r="Q408" s="7" t="str">
        <f aca="false">IF(J408&gt;=Assumptions!$B$26,"High",IF(J408&gt;=Assumptions!$B$27,"Mid","Low"))</f>
        <v>Mid</v>
      </c>
      <c r="R408" s="7" t="str">
        <f aca="false">IF(P408&gt;=Assumptions!$B$28,"High",IF(P408&gt;=Assumptions!$B$29,"Mid","Low"))</f>
        <v>Mid</v>
      </c>
      <c r="S408" s="7" t="str">
        <f aca="false">INDEX(Assumptions!$B$33:$B$41,MATCH(Q408&amp;"|"&amp;R408,Assumptions!$A$33:$A$41,0))</f>
        <v>Established Core</v>
      </c>
      <c r="T408" s="7" t="n">
        <f aca="false">IF(ISNUMBER(Data_Clean!V408),J408*Data_Clean!V408,0)</f>
        <v>78.582306625</v>
      </c>
    </row>
    <row r="409" customFormat="false" ht="15" hidden="false" customHeight="false" outlineLevel="0" collapsed="false">
      <c r="A409" s="15" t="str">
        <f aca="false">Data_Clean!A409</f>
        <v>CX100405</v>
      </c>
      <c r="B409" s="14" t="n">
        <f aca="false">Data_Clean!G409*Assumptions!$B$5</f>
        <v>168.84425</v>
      </c>
      <c r="C409" s="14" t="n">
        <f aca="false">IF(Data_Clean!H409="",0,Data_Clean!H409)*Assumptions!$B$6</f>
        <v>968.40036</v>
      </c>
      <c r="D409" s="14" t="n">
        <f aca="false">Data_Clean!I409*Assumptions!$B$7</f>
        <v>0</v>
      </c>
      <c r="E409" s="14" t="n">
        <f aca="false">Data_Clean!J409*Assumptions!$B$8</f>
        <v>6624.344775</v>
      </c>
      <c r="F409" s="14" t="n">
        <f aca="false">Data_Clean!K409*Assumptions!$B$9</f>
        <v>0</v>
      </c>
      <c r="G409" s="14" t="n">
        <f aca="false">Data_Clean!L409*Assumptions!$B$10</f>
        <v>0</v>
      </c>
      <c r="H409" s="14" t="n">
        <f aca="false">IF(OR(Data_Clean!M409="",Data_Clean!N409=""),0,Data_Clean!M409*Data_Clean!N409/100)*Assumptions!$B$13*Assumptions!$B$11</f>
        <v>0</v>
      </c>
      <c r="I409" s="14" t="n">
        <f aca="false">Data_Clean!O409*4*Assumptions!$B$12</f>
        <v>0</v>
      </c>
      <c r="J409" s="14" t="n">
        <f aca="false">SUM(B409:I409)</f>
        <v>7761.589385</v>
      </c>
      <c r="K409" s="16" t="n">
        <f aca="false">IF(Data_Clean!P409="","",Assumptions!$B$15*0.5^(Data_Clean!P409/Assumptions!$B$20))</f>
        <v>29.3147990530274</v>
      </c>
      <c r="L409" s="16" t="n">
        <f aca="false">Assumptions!$B$16*MIN(1,LN(1+Data_Clean!Q409)/LN(1+Assumptions!$B$21))</f>
        <v>18.2220128711786</v>
      </c>
      <c r="M409" s="16" t="n">
        <f aca="false">Assumptions!$B$17*(0.6*MIN(1,Data_Clean!R409/Assumptions!$B$22)+0.4*IF(Data_Clean!S409="",0,Data_Clean!S409))</f>
        <v>13.692</v>
      </c>
      <c r="N409" s="16" t="n">
        <f aca="false">Assumptions!$B$18*MIN(1,(Data_Clean!F409-1)/Assumptions!$B$23)</f>
        <v>10</v>
      </c>
      <c r="O409" s="16" t="n">
        <f aca="false">Assumptions!$B$19*(0.4*IF(Data_Clean!E409="",0,MIN(1,Data_Clean!E409/12/Assumptions!$B$24))+0.35*IF(Data_Clean!D409="Y",1,0)+0.25*(1-MIN(Data_Clean!T409,3)/3))/IF(Data_Clean!E409="",0.6,1)</f>
        <v>11.3</v>
      </c>
      <c r="P409" s="16" t="n">
        <f aca="false">SUM(K409:O409)/(Assumptions!$D$5-IF(K409="",Assumptions!$B$15,0))*100</f>
        <v>82.528811924206</v>
      </c>
      <c r="Q409" s="7" t="str">
        <f aca="false">IF(J409&gt;=Assumptions!$B$26,"High",IF(J409&gt;=Assumptions!$B$27,"Mid","Low"))</f>
        <v>High</v>
      </c>
      <c r="R409" s="7" t="str">
        <f aca="false">IF(P409&gt;=Assumptions!$B$28,"High",IF(P409&gt;=Assumptions!$B$29,"Mid","Low"))</f>
        <v>High</v>
      </c>
      <c r="S409" s="7" t="str">
        <f aca="false">INDEX(Assumptions!$B$33:$B$41,MATCH(Q409&amp;"|"&amp;R409,Assumptions!$A$33:$A$41,0))</f>
        <v>Premier Advocates</v>
      </c>
      <c r="T409" s="7" t="n">
        <f aca="false">IF(ISNUMBER(Data_Clean!V409),J409*Data_Clean!V409,0)</f>
        <v>134.2754963605</v>
      </c>
    </row>
    <row r="410" customFormat="false" ht="15" hidden="false" customHeight="false" outlineLevel="0" collapsed="false">
      <c r="A410" s="15" t="str">
        <f aca="false">Data_Clean!A410</f>
        <v>CX100406</v>
      </c>
      <c r="B410" s="14" t="n">
        <f aca="false">Data_Clean!G410*Assumptions!$B$5</f>
        <v>40.59925</v>
      </c>
      <c r="C410" s="14" t="n">
        <f aca="false">IF(Data_Clean!H410="",0,Data_Clean!H410)*Assumptions!$B$6</f>
        <v>0</v>
      </c>
      <c r="D410" s="14" t="n">
        <f aca="false">Data_Clean!I410*Assumptions!$B$7</f>
        <v>0</v>
      </c>
      <c r="E410" s="14" t="n">
        <f aca="false">Data_Clean!J410*Assumptions!$B$8</f>
        <v>80.8392</v>
      </c>
      <c r="F410" s="14" t="n">
        <f aca="false">Data_Clean!K410*Assumptions!$B$9</f>
        <v>0</v>
      </c>
      <c r="G410" s="14" t="n">
        <f aca="false">Data_Clean!L410*Assumptions!$B$10</f>
        <v>0</v>
      </c>
      <c r="H410" s="14" t="n">
        <f aca="false">IF(OR(Data_Clean!M410="",Data_Clean!N410=""),0,Data_Clean!M410*Data_Clean!N410/100)*Assumptions!$B$13*Assumptions!$B$11</f>
        <v>0</v>
      </c>
      <c r="I410" s="14" t="n">
        <f aca="false">Data_Clean!O410*4*Assumptions!$B$12</f>
        <v>0</v>
      </c>
      <c r="J410" s="14" t="n">
        <f aca="false">SUM(B410:I410)</f>
        <v>121.43845</v>
      </c>
      <c r="K410" s="16" t="n">
        <f aca="false">IF(Data_Clean!P410="","",Assumptions!$B$15*0.5^(Data_Clean!P410/Assumptions!$B$20))</f>
        <v>30</v>
      </c>
      <c r="L410" s="16" t="n">
        <f aca="false">Assumptions!$B$16*MIN(1,LN(1+Data_Clean!Q410)/LN(1+Assumptions!$B$21))</f>
        <v>13.4237548294248</v>
      </c>
      <c r="M410" s="16" t="n">
        <f aca="false">Assumptions!$B$17*(0.6*MIN(1,Data_Clean!R410/Assumptions!$B$22)+0.4*IF(Data_Clean!S410="",0,Data_Clean!S410))</f>
        <v>5.616</v>
      </c>
      <c r="N410" s="16" t="n">
        <f aca="false">Assumptions!$B$18*MIN(1,(Data_Clean!F410-1)/Assumptions!$B$23)</f>
        <v>5</v>
      </c>
      <c r="O410" s="16" t="n">
        <f aca="false">Assumptions!$B$19*(0.4*IF(Data_Clean!E410="",0,MIN(1,Data_Clean!E410/12/Assumptions!$B$24))+0.35*IF(Data_Clean!D410="Y",1,0)+0.25*(1-MIN(Data_Clean!T410,3)/3))/IF(Data_Clean!E410="",0.6,1)</f>
        <v>8.75</v>
      </c>
      <c r="P410" s="16" t="n">
        <f aca="false">SUM(K410:O410)/(Assumptions!$D$5-IF(K410="",Assumptions!$B$15,0))*100</f>
        <v>62.7897548294248</v>
      </c>
      <c r="Q410" s="7" t="str">
        <f aca="false">IF(J410&gt;=Assumptions!$B$26,"High",IF(J410&gt;=Assumptions!$B$27,"Mid","Low"))</f>
        <v>Low</v>
      </c>
      <c r="R410" s="7" t="str">
        <f aca="false">IF(P410&gt;=Assumptions!$B$28,"High",IF(P410&gt;=Assumptions!$B$29,"Mid","Low"))</f>
        <v>Mid</v>
      </c>
      <c r="S410" s="7" t="str">
        <f aca="false">INDEX(Assumptions!$B$33:$B$41,MATCH(Q410&amp;"|"&amp;R410,Assumptions!$A$33:$A$41,0))</f>
        <v>Light Touch</v>
      </c>
      <c r="T410" s="7" t="n">
        <f aca="false">IF(ISNUMBER(Data_Clean!V410),J410*Data_Clean!V410,0)</f>
        <v>5.14899028</v>
      </c>
    </row>
    <row r="411" customFormat="false" ht="15" hidden="false" customHeight="false" outlineLevel="0" collapsed="false">
      <c r="A411" s="15" t="str">
        <f aca="false">Data_Clean!A411</f>
        <v>CX100407</v>
      </c>
      <c r="B411" s="14" t="n">
        <f aca="false">Data_Clean!G411*Assumptions!$B$5</f>
        <v>114.98725</v>
      </c>
      <c r="C411" s="14" t="n">
        <f aca="false">IF(Data_Clean!H411="",0,Data_Clean!H411)*Assumptions!$B$6</f>
        <v>0</v>
      </c>
      <c r="D411" s="14" t="n">
        <f aca="false">Data_Clean!I411*Assumptions!$B$7</f>
        <v>0</v>
      </c>
      <c r="E411" s="14" t="n">
        <f aca="false">Data_Clean!J411*Assumptions!$B$8</f>
        <v>0</v>
      </c>
      <c r="F411" s="14" t="n">
        <f aca="false">Data_Clean!K411*Assumptions!$B$9</f>
        <v>0</v>
      </c>
      <c r="G411" s="14" t="n">
        <f aca="false">Data_Clean!L411*Assumptions!$B$10</f>
        <v>454.5</v>
      </c>
      <c r="H411" s="14" t="n">
        <f aca="false">IF(OR(Data_Clean!M411="",Data_Clean!N411=""),0,Data_Clean!M411*Data_Clean!N411/100)*Assumptions!$B$13*Assumptions!$B$11</f>
        <v>0</v>
      </c>
      <c r="I411" s="14" t="n">
        <f aca="false">Data_Clean!O411*4*Assumptions!$B$12</f>
        <v>0</v>
      </c>
      <c r="J411" s="14" t="n">
        <f aca="false">SUM(B411:I411)</f>
        <v>569.48725</v>
      </c>
      <c r="K411" s="16" t="n">
        <f aca="false">IF(Data_Clean!P411="","",Assumptions!$B$15*0.5^(Data_Clean!P411/Assumptions!$B$20))</f>
        <v>0.020242864452653</v>
      </c>
      <c r="L411" s="16" t="n">
        <f aca="false">Assumptions!$B$16*MIN(1,LN(1+Data_Clean!Q411)/LN(1+Assumptions!$B$21))</f>
        <v>0</v>
      </c>
      <c r="M411" s="16" t="n">
        <f aca="false">Assumptions!$B$17*(0.6*MIN(1,Data_Clean!R411/Assumptions!$B$22)+0.4*IF(Data_Clean!S411="",0,Data_Clean!S411))</f>
        <v>0</v>
      </c>
      <c r="N411" s="16" t="n">
        <f aca="false">Assumptions!$B$18*MIN(1,(Data_Clean!F411-1)/Assumptions!$B$23)</f>
        <v>5</v>
      </c>
      <c r="O411" s="16" t="n">
        <f aca="false">Assumptions!$B$19*(0.4*IF(Data_Clean!E411="",0,MIN(1,Data_Clean!E411/12/Assumptions!$B$24))+0.35*IF(Data_Clean!D411="Y",1,0)+0.25*(1-MIN(Data_Clean!T411,3)/3))/IF(Data_Clean!E411="",0.6,1)</f>
        <v>9.75</v>
      </c>
      <c r="P411" s="16" t="n">
        <f aca="false">SUM(K411:O411)/(Assumptions!$D$5-IF(K411="",Assumptions!$B$15,0))*100</f>
        <v>14.7702428644527</v>
      </c>
      <c r="Q411" s="7" t="str">
        <f aca="false">IF(J411&gt;=Assumptions!$B$26,"High",IF(J411&gt;=Assumptions!$B$27,"Mid","Low"))</f>
        <v>Mid</v>
      </c>
      <c r="R411" s="7" t="str">
        <f aca="false">IF(P411&gt;=Assumptions!$B$28,"High",IF(P411&gt;=Assumptions!$B$29,"Mid","Low"))</f>
        <v>Low</v>
      </c>
      <c r="S411" s="7" t="str">
        <f aca="false">INDEX(Assumptions!$B$33:$B$41,MATCH(Q411&amp;"|"&amp;R411,Assumptions!$A$33:$A$41,0))</f>
        <v>Light Touch</v>
      </c>
      <c r="T411" s="7" t="n">
        <f aca="false">IF(ISNUMBER(Data_Clean!V411),J411*Data_Clean!V411,0)</f>
        <v>125.17329755</v>
      </c>
    </row>
    <row r="412" customFormat="false" ht="15" hidden="false" customHeight="false" outlineLevel="0" collapsed="false">
      <c r="A412" s="15" t="str">
        <f aca="false">Data_Clean!A412</f>
        <v>CX100408</v>
      </c>
      <c r="B412" s="14" t="n">
        <f aca="false">Data_Clean!G412*Assumptions!$B$5</f>
        <v>234.48025</v>
      </c>
      <c r="C412" s="14" t="n">
        <f aca="false">IF(Data_Clean!H412="",0,Data_Clean!H412)*Assumptions!$B$6</f>
        <v>23.21532</v>
      </c>
      <c r="D412" s="14" t="n">
        <f aca="false">Data_Clean!I412*Assumptions!$B$7</f>
        <v>0</v>
      </c>
      <c r="E412" s="14" t="n">
        <f aca="false">Data_Clean!J412*Assumptions!$B$8</f>
        <v>0</v>
      </c>
      <c r="F412" s="14" t="n">
        <f aca="false">Data_Clean!K412*Assumptions!$B$9</f>
        <v>0</v>
      </c>
      <c r="G412" s="14" t="n">
        <f aca="false">Data_Clean!L412*Assumptions!$B$10</f>
        <v>0</v>
      </c>
      <c r="H412" s="14" t="n">
        <f aca="false">IF(OR(Data_Clean!M412="",Data_Clean!N412=""),0,Data_Clean!M412*Data_Clean!N412/100)*Assumptions!$B$13*Assumptions!$B$11</f>
        <v>0</v>
      </c>
      <c r="I412" s="14" t="n">
        <f aca="false">Data_Clean!O412*4*Assumptions!$B$12</f>
        <v>0</v>
      </c>
      <c r="J412" s="14" t="n">
        <f aca="false">SUM(B412:I412)</f>
        <v>257.69557</v>
      </c>
      <c r="K412" s="16" t="n">
        <f aca="false">IF(Data_Clean!P412="","",Assumptions!$B$15*0.5^(Data_Clean!P412/Assumptions!$B$20))</f>
        <v>30</v>
      </c>
      <c r="L412" s="16" t="n">
        <f aca="false">Assumptions!$B$16*MIN(1,LN(1+Data_Clean!Q412)/LN(1+Assumptions!$B$21))</f>
        <v>16.0563626167747</v>
      </c>
      <c r="M412" s="16" t="n">
        <f aca="false">Assumptions!$B$17*(0.6*MIN(1,Data_Clean!R412/Assumptions!$B$22)+0.4*IF(Data_Clean!S412="",0,Data_Clean!S412))</f>
        <v>3.822</v>
      </c>
      <c r="N412" s="16" t="n">
        <f aca="false">Assumptions!$B$18*MIN(1,(Data_Clean!F412-1)/Assumptions!$B$23)</f>
        <v>5</v>
      </c>
      <c r="O412" s="16" t="n">
        <f aca="false">Assumptions!$B$19*(0.4*IF(Data_Clean!E412="",0,MIN(1,Data_Clean!E412/12/Assumptions!$B$24))+0.35*IF(Data_Clean!D412="Y",1,0)+0.25*(1-MIN(Data_Clean!T412,3)/3))/IF(Data_Clean!E412="",0.6,1)</f>
        <v>11.3</v>
      </c>
      <c r="P412" s="16" t="n">
        <f aca="false">SUM(K412:O412)/(Assumptions!$D$5-IF(K412="",Assumptions!$B$15,0))*100</f>
        <v>66.1783626167747</v>
      </c>
      <c r="Q412" s="7" t="str">
        <f aca="false">IF(J412&gt;=Assumptions!$B$26,"High",IF(J412&gt;=Assumptions!$B$27,"Mid","Low"))</f>
        <v>Low</v>
      </c>
      <c r="R412" s="7" t="str">
        <f aca="false">IF(P412&gt;=Assumptions!$B$28,"High",IF(P412&gt;=Assumptions!$B$29,"Mid","Low"))</f>
        <v>Mid</v>
      </c>
      <c r="S412" s="7" t="str">
        <f aca="false">INDEX(Assumptions!$B$33:$B$41,MATCH(Q412&amp;"|"&amp;R412,Assumptions!$A$33:$A$41,0))</f>
        <v>Light Touch</v>
      </c>
      <c r="T412" s="7" t="n">
        <f aca="false">IF(ISNUMBER(Data_Clean!V412),J412*Data_Clean!V412,0)</f>
        <v>13.065165399</v>
      </c>
    </row>
    <row r="413" customFormat="false" ht="15" hidden="false" customHeight="false" outlineLevel="0" collapsed="false">
      <c r="A413" s="15" t="str">
        <f aca="false">Data_Clean!A413</f>
        <v>CX100409</v>
      </c>
      <c r="B413" s="14" t="n">
        <f aca="false">Data_Clean!G413*Assumptions!$B$5</f>
        <v>222.429</v>
      </c>
      <c r="C413" s="14" t="n">
        <f aca="false">IF(Data_Clean!H413="",0,Data_Clean!H413)*Assumptions!$B$6</f>
        <v>0</v>
      </c>
      <c r="D413" s="14" t="n">
        <f aca="false">Data_Clean!I413*Assumptions!$B$7</f>
        <v>411.2</v>
      </c>
      <c r="E413" s="14" t="n">
        <f aca="false">Data_Clean!J413*Assumptions!$B$8</f>
        <v>0</v>
      </c>
      <c r="F413" s="14" t="n">
        <f aca="false">Data_Clean!K413*Assumptions!$B$9</f>
        <v>0</v>
      </c>
      <c r="G413" s="14" t="n">
        <f aca="false">Data_Clean!L413*Assumptions!$B$10</f>
        <v>1010.7</v>
      </c>
      <c r="H413" s="14" t="n">
        <f aca="false">IF(OR(Data_Clean!M413="",Data_Clean!N413=""),0,Data_Clean!M413*Data_Clean!N413/100)*Assumptions!$B$13*Assumptions!$B$11</f>
        <v>0</v>
      </c>
      <c r="I413" s="14" t="n">
        <f aca="false">Data_Clean!O413*4*Assumptions!$B$12</f>
        <v>0</v>
      </c>
      <c r="J413" s="14" t="n">
        <f aca="false">SUM(B413:I413)</f>
        <v>1644.329</v>
      </c>
      <c r="K413" s="16" t="n">
        <f aca="false">IF(Data_Clean!P413="","",Assumptions!$B$15*0.5^(Data_Clean!P413/Assumptions!$B$20))</f>
        <v>23.811015779523</v>
      </c>
      <c r="L413" s="16" t="n">
        <f aca="false">Assumptions!$B$16*MIN(1,LN(1+Data_Clean!Q413)/LN(1+Assumptions!$B$21))</f>
        <v>14.1840947778045</v>
      </c>
      <c r="M413" s="16" t="n">
        <f aca="false">Assumptions!$B$17*(0.6*MIN(1,Data_Clean!R413/Assumptions!$B$22)+0.4*IF(Data_Clean!S413="",0,Data_Clean!S413))</f>
        <v>11.064</v>
      </c>
      <c r="N413" s="16" t="n">
        <f aca="false">Assumptions!$B$18*MIN(1,(Data_Clean!F413-1)/Assumptions!$B$23)</f>
        <v>10</v>
      </c>
      <c r="O413" s="16" t="n">
        <f aca="false">Assumptions!$B$19*(0.4*IF(Data_Clean!E413="",0,MIN(1,Data_Clean!E413/12/Assumptions!$B$24))+0.35*IF(Data_Clean!D413="Y",1,0)+0.25*(1-MIN(Data_Clean!T413,3)/3))/IF(Data_Clean!E413="",0.6,1)</f>
        <v>9.75</v>
      </c>
      <c r="P413" s="16" t="n">
        <f aca="false">SUM(K413:O413)/(Assumptions!$D$5-IF(K413="",Assumptions!$B$15,0))*100</f>
        <v>68.8091105573275</v>
      </c>
      <c r="Q413" s="7" t="str">
        <f aca="false">IF(J413&gt;=Assumptions!$B$26,"High",IF(J413&gt;=Assumptions!$B$27,"Mid","Low"))</f>
        <v>High</v>
      </c>
      <c r="R413" s="7" t="str">
        <f aca="false">IF(P413&gt;=Assumptions!$B$28,"High",IF(P413&gt;=Assumptions!$B$29,"Mid","Low"))</f>
        <v>Mid</v>
      </c>
      <c r="S413" s="7" t="str">
        <f aca="false">INDEX(Assumptions!$B$33:$B$41,MATCH(Q413&amp;"|"&amp;R413,Assumptions!$A$33:$A$41,0))</f>
        <v>Established Core</v>
      </c>
      <c r="T413" s="7" t="n">
        <f aca="false">IF(ISNUMBER(Data_Clean!V413),J413*Data_Clean!V413,0)</f>
        <v>89.1226318</v>
      </c>
    </row>
    <row r="414" customFormat="false" ht="15" hidden="false" customHeight="false" outlineLevel="0" collapsed="false">
      <c r="A414" s="15" t="str">
        <f aca="false">Data_Clean!A414</f>
        <v>CX100410</v>
      </c>
      <c r="B414" s="14" t="n">
        <f aca="false">Data_Clean!G414*Assumptions!$B$5</f>
        <v>229.86525</v>
      </c>
      <c r="C414" s="14" t="n">
        <f aca="false">IF(Data_Clean!H414="",0,Data_Clean!H414)*Assumptions!$B$6</f>
        <v>0</v>
      </c>
      <c r="D414" s="14" t="n">
        <f aca="false">Data_Clean!I414*Assumptions!$B$7</f>
        <v>680</v>
      </c>
      <c r="E414" s="14" t="n">
        <f aca="false">Data_Clean!J414*Assumptions!$B$8</f>
        <v>1528.384875</v>
      </c>
      <c r="F414" s="14" t="n">
        <f aca="false">Data_Clean!K414*Assumptions!$B$9</f>
        <v>0</v>
      </c>
      <c r="G414" s="14" t="n">
        <f aca="false">Data_Clean!L414*Assumptions!$B$10</f>
        <v>0</v>
      </c>
      <c r="H414" s="14" t="n">
        <f aca="false">IF(OR(Data_Clean!M414="",Data_Clean!N414=""),0,Data_Clean!M414*Data_Clean!N414/100)*Assumptions!$B$13*Assumptions!$B$11</f>
        <v>0</v>
      </c>
      <c r="I414" s="14" t="n">
        <f aca="false">Data_Clean!O414*4*Assumptions!$B$12</f>
        <v>0</v>
      </c>
      <c r="J414" s="14" t="n">
        <f aca="false">SUM(B414:I414)</f>
        <v>2438.250125</v>
      </c>
      <c r="K414" s="16" t="n">
        <f aca="false">IF(Data_Clean!P414="","",Assumptions!$B$15*0.5^(Data_Clean!P414/Assumptions!$B$20))</f>
        <v>15.3506083799516</v>
      </c>
      <c r="L414" s="16" t="n">
        <f aca="false">Assumptions!$B$16*MIN(1,LN(1+Data_Clean!Q414)/LN(1+Assumptions!$B$21))</f>
        <v>14.7060656260474</v>
      </c>
      <c r="M414" s="16" t="n">
        <f aca="false">Assumptions!$B$17*(0.6*MIN(1,Data_Clean!R414/Assumptions!$B$22)+0.4*IF(Data_Clean!S414="",0,Data_Clean!S414))</f>
        <v>8.994</v>
      </c>
      <c r="N414" s="16" t="n">
        <f aca="false">Assumptions!$B$18*MIN(1,(Data_Clean!F414-1)/Assumptions!$B$23)</f>
        <v>10</v>
      </c>
      <c r="O414" s="16" t="n">
        <f aca="false">Assumptions!$B$19*(0.4*IF(Data_Clean!E414="",0,MIN(1,Data_Clean!E414/12/Assumptions!$B$24))+0.35*IF(Data_Clean!D414="Y",1,0)+0.25*(1-MIN(Data_Clean!T414,3)/3))/IF(Data_Clean!E414="",0.6,1)</f>
        <v>14.5</v>
      </c>
      <c r="P414" s="16" t="n">
        <f aca="false">SUM(K414:O414)/(Assumptions!$D$5-IF(K414="",Assumptions!$B$15,0))*100</f>
        <v>63.550674005999</v>
      </c>
      <c r="Q414" s="7" t="str">
        <f aca="false">IF(J414&gt;=Assumptions!$B$26,"High",IF(J414&gt;=Assumptions!$B$27,"Mid","Low"))</f>
        <v>High</v>
      </c>
      <c r="R414" s="7" t="str">
        <f aca="false">IF(P414&gt;=Assumptions!$B$28,"High",IF(P414&gt;=Assumptions!$B$29,"Mid","Low"))</f>
        <v>Mid</v>
      </c>
      <c r="S414" s="7" t="str">
        <f aca="false">INDEX(Assumptions!$B$33:$B$41,MATCH(Q414&amp;"|"&amp;R414,Assumptions!$A$33:$A$41,0))</f>
        <v>Established Core</v>
      </c>
      <c r="T414" s="7" t="n">
        <f aca="false">IF(ISNUMBER(Data_Clean!V414),J414*Data_Clean!V414,0)</f>
        <v>51.203252625</v>
      </c>
    </row>
    <row r="415" customFormat="false" ht="15" hidden="false" customHeight="false" outlineLevel="0" collapsed="false">
      <c r="A415" s="15" t="str">
        <f aca="false">Data_Clean!A415</f>
        <v>CX100411</v>
      </c>
      <c r="B415" s="14" t="n">
        <f aca="false">Data_Clean!G415*Assumptions!$B$5</f>
        <v>323.6965</v>
      </c>
      <c r="C415" s="14" t="n">
        <f aca="false">IF(Data_Clean!H415="",0,Data_Clean!H415)*Assumptions!$B$6</f>
        <v>2204.56092</v>
      </c>
      <c r="D415" s="14" t="n">
        <f aca="false">Data_Clean!I415*Assumptions!$B$7</f>
        <v>1313.6</v>
      </c>
      <c r="E415" s="14" t="n">
        <f aca="false">Data_Clean!J415*Assumptions!$B$8</f>
        <v>0</v>
      </c>
      <c r="F415" s="14" t="n">
        <f aca="false">Data_Clean!K415*Assumptions!$B$9</f>
        <v>4238.3</v>
      </c>
      <c r="G415" s="14" t="n">
        <f aca="false">Data_Clean!L415*Assumptions!$B$10</f>
        <v>0</v>
      </c>
      <c r="H415" s="14" t="n">
        <f aca="false">IF(OR(Data_Clean!M415="",Data_Clean!N415=""),0,Data_Clean!M415*Data_Clean!N415/100)*Assumptions!$B$13*Assumptions!$B$11</f>
        <v>730.95</v>
      </c>
      <c r="I415" s="14" t="n">
        <f aca="false">Data_Clean!O415*4*Assumptions!$B$12</f>
        <v>68.08176</v>
      </c>
      <c r="J415" s="14" t="n">
        <f aca="false">SUM(B415:I415)</f>
        <v>8879.18918</v>
      </c>
      <c r="K415" s="16" t="n">
        <f aca="false">IF(Data_Clean!P415="","",Assumptions!$B$15*0.5^(Data_Clean!P415/Assumptions!$B$20))</f>
        <v>29.3147990530274</v>
      </c>
      <c r="L415" s="16" t="n">
        <f aca="false">Assumptions!$B$16*MIN(1,LN(1+Data_Clean!Q415)/LN(1+Assumptions!$B$21))</f>
        <v>15.6854227887284</v>
      </c>
      <c r="M415" s="16" t="n">
        <f aca="false">Assumptions!$B$17*(0.6*MIN(1,Data_Clean!R415/Assumptions!$B$22)+0.4*IF(Data_Clean!S415="",0,Data_Clean!S415))</f>
        <v>5.028</v>
      </c>
      <c r="N415" s="16" t="n">
        <f aca="false">Assumptions!$B$18*MIN(1,(Data_Clean!F415-1)/Assumptions!$B$23)</f>
        <v>20</v>
      </c>
      <c r="O415" s="16" t="n">
        <f aca="false">Assumptions!$B$19*(0.4*IF(Data_Clean!E415="",0,MIN(1,Data_Clean!E415/12/Assumptions!$B$24))+0.35*IF(Data_Clean!D415="Y",1,0)+0.25*(1-MIN(Data_Clean!T415,3)/3))/IF(Data_Clean!E415="",0.6,1)</f>
        <v>9.75</v>
      </c>
      <c r="P415" s="16" t="n">
        <f aca="false">SUM(K415:O415)/(Assumptions!$D$5-IF(K415="",Assumptions!$B$15,0))*100</f>
        <v>79.7782218417558</v>
      </c>
      <c r="Q415" s="7" t="str">
        <f aca="false">IF(J415&gt;=Assumptions!$B$26,"High",IF(J415&gt;=Assumptions!$B$27,"Mid","Low"))</f>
        <v>High</v>
      </c>
      <c r="R415" s="7" t="str">
        <f aca="false">IF(P415&gt;=Assumptions!$B$28,"High",IF(P415&gt;=Assumptions!$B$29,"Mid","Low"))</f>
        <v>High</v>
      </c>
      <c r="S415" s="7" t="str">
        <f aca="false">INDEX(Assumptions!$B$33:$B$41,MATCH(Q415&amp;"|"&amp;R415,Assumptions!$A$33:$A$41,0))</f>
        <v>Premier Advocates</v>
      </c>
      <c r="T415" s="7" t="n">
        <f aca="false">IF(ISNUMBER(Data_Clean!V415),J415*Data_Clean!V415,0)</f>
        <v>281.470297006</v>
      </c>
    </row>
    <row r="416" customFormat="false" ht="15" hidden="false" customHeight="false" outlineLevel="0" collapsed="false">
      <c r="A416" s="15" t="str">
        <f aca="false">Data_Clean!A416</f>
        <v>CX100412</v>
      </c>
      <c r="B416" s="14" t="n">
        <f aca="false">Data_Clean!G416*Assumptions!$B$5</f>
        <v>99.8535</v>
      </c>
      <c r="C416" s="14" t="n">
        <f aca="false">IF(Data_Clean!H416="",0,Data_Clean!H416)*Assumptions!$B$6</f>
        <v>0</v>
      </c>
      <c r="D416" s="14" t="n">
        <f aca="false">Data_Clean!I416*Assumptions!$B$7</f>
        <v>35.2</v>
      </c>
      <c r="E416" s="14" t="n">
        <f aca="false">Data_Clean!J416*Assumptions!$B$8</f>
        <v>0</v>
      </c>
      <c r="F416" s="14" t="n">
        <f aca="false">Data_Clean!K416*Assumptions!$B$9</f>
        <v>0</v>
      </c>
      <c r="G416" s="14" t="n">
        <f aca="false">Data_Clean!L416*Assumptions!$B$10</f>
        <v>969.3</v>
      </c>
      <c r="H416" s="14" t="n">
        <f aca="false">IF(OR(Data_Clean!M416="",Data_Clean!N416=""),0,Data_Clean!M416*Data_Clean!N416/100)*Assumptions!$B$13*Assumptions!$B$11</f>
        <v>123.324</v>
      </c>
      <c r="I416" s="14" t="n">
        <f aca="false">Data_Clean!O416*4*Assumptions!$B$12</f>
        <v>37.62768</v>
      </c>
      <c r="J416" s="14" t="n">
        <f aca="false">SUM(B416:I416)</f>
        <v>1265.30518</v>
      </c>
      <c r="K416" s="16" t="n">
        <f aca="false">IF(Data_Clean!P416="","",Assumptions!$B$15*0.5^(Data_Clean!P416/Assumptions!$B$20))</f>
        <v>26.7269615442102</v>
      </c>
      <c r="L416" s="16" t="n">
        <f aca="false">Assumptions!$B$16*MIN(1,LN(1+Data_Clean!Q416)/LN(1+Assumptions!$B$21))</f>
        <v>17.5349301826849</v>
      </c>
      <c r="M416" s="16" t="n">
        <f aca="false">Assumptions!$B$17*(0.6*MIN(1,Data_Clean!R416/Assumptions!$B$22)+0.4*IF(Data_Clean!S416="",0,Data_Clean!S416))</f>
        <v>9.588</v>
      </c>
      <c r="N416" s="16" t="n">
        <f aca="false">Assumptions!$B$18*MIN(1,(Data_Clean!F416-1)/Assumptions!$B$23)</f>
        <v>15</v>
      </c>
      <c r="O416" s="16" t="n">
        <f aca="false">Assumptions!$B$19*(0.4*IF(Data_Clean!E416="",0,MIN(1,Data_Clean!E416/12/Assumptions!$B$24))+0.35*IF(Data_Clean!D416="Y",1,0)+0.25*(1-MIN(Data_Clean!T416,3)/3))/IF(Data_Clean!E416="",0.6,1)</f>
        <v>11.6</v>
      </c>
      <c r="P416" s="16" t="n">
        <f aca="false">SUM(K416:O416)/(Assumptions!$D$5-IF(K416="",Assumptions!$B$15,0))*100</f>
        <v>80.4498917268951</v>
      </c>
      <c r="Q416" s="7" t="str">
        <f aca="false">IF(J416&gt;=Assumptions!$B$26,"High",IF(J416&gt;=Assumptions!$B$27,"Mid","Low"))</f>
        <v>Mid</v>
      </c>
      <c r="R416" s="7" t="str">
        <f aca="false">IF(P416&gt;=Assumptions!$B$28,"High",IF(P416&gt;=Assumptions!$B$29,"Mid","Low"))</f>
        <v>High</v>
      </c>
      <c r="S416" s="7" t="str">
        <f aca="false">INDEX(Assumptions!$B$33:$B$41,MATCH(Q416&amp;"|"&amp;R416,Assumptions!$A$33:$A$41,0))</f>
        <v>Engaged Builders</v>
      </c>
      <c r="T416" s="7" t="n">
        <f aca="false">IF(ISNUMBER(Data_Clean!V416),J416*Data_Clean!V416,0)</f>
        <v>16.069375786</v>
      </c>
    </row>
    <row r="417" customFormat="false" ht="15" hidden="false" customHeight="false" outlineLevel="0" collapsed="false">
      <c r="A417" s="15" t="str">
        <f aca="false">Data_Clean!A417</f>
        <v>CX100413</v>
      </c>
      <c r="B417" s="14" t="n">
        <f aca="false">Data_Clean!G417*Assumptions!$B$5</f>
        <v>13.89675</v>
      </c>
      <c r="C417" s="14" t="n">
        <f aca="false">IF(Data_Clean!H417="",0,Data_Clean!H417)*Assumptions!$B$6</f>
        <v>0</v>
      </c>
      <c r="D417" s="14" t="n">
        <f aca="false">Data_Clean!I417*Assumptions!$B$7</f>
        <v>7.2</v>
      </c>
      <c r="E417" s="14" t="n">
        <f aca="false">Data_Clean!J417*Assumptions!$B$8</f>
        <v>0</v>
      </c>
      <c r="F417" s="14" t="n">
        <f aca="false">Data_Clean!K417*Assumptions!$B$9</f>
        <v>0</v>
      </c>
      <c r="G417" s="14" t="n">
        <f aca="false">Data_Clean!L417*Assumptions!$B$10</f>
        <v>560.25</v>
      </c>
      <c r="H417" s="14" t="n">
        <f aca="false">IF(OR(Data_Clean!M417="",Data_Clean!N417=""),0,Data_Clean!M417*Data_Clean!N417/100)*Assumptions!$B$13*Assumptions!$B$11</f>
        <v>0</v>
      </c>
      <c r="I417" s="14" t="n">
        <f aca="false">Data_Clean!O417*4*Assumptions!$B$12</f>
        <v>0</v>
      </c>
      <c r="J417" s="14" t="n">
        <f aca="false">SUM(B417:I417)</f>
        <v>581.34675</v>
      </c>
      <c r="K417" s="16" t="n">
        <f aca="false">IF(Data_Clean!P417="","",Assumptions!$B$15*0.5^(Data_Clean!P417/Assumptions!$B$20))</f>
        <v>21.2132034355964</v>
      </c>
      <c r="L417" s="16" t="n">
        <f aca="false">Assumptions!$B$16*MIN(1,LN(1+Data_Clean!Q417)/LN(1+Assumptions!$B$21))</f>
        <v>14.7060656260474</v>
      </c>
      <c r="M417" s="16" t="n">
        <f aca="false">Assumptions!$B$17*(0.6*MIN(1,Data_Clean!R417/Assumptions!$B$22)+0.4*IF(Data_Clean!S417="",0,Data_Clean!S417))</f>
        <v>2.886</v>
      </c>
      <c r="N417" s="16" t="n">
        <f aca="false">Assumptions!$B$18*MIN(1,(Data_Clean!F417-1)/Assumptions!$B$23)</f>
        <v>10</v>
      </c>
      <c r="O417" s="16" t="n">
        <f aca="false">Assumptions!$B$19*(0.4*IF(Data_Clean!E417="",0,MIN(1,Data_Clean!E417/12/Assumptions!$B$24))+0.35*IF(Data_Clean!D417="Y",1,0)+0.25*(1-MIN(Data_Clean!T417,3)/3))/IF(Data_Clean!E417="",0.6,1)</f>
        <v>13.75</v>
      </c>
      <c r="P417" s="16" t="n">
        <f aca="false">SUM(K417:O417)/(Assumptions!$D$5-IF(K417="",Assumptions!$B$15,0))*100</f>
        <v>62.5552690616438</v>
      </c>
      <c r="Q417" s="7" t="str">
        <f aca="false">IF(J417&gt;=Assumptions!$B$26,"High",IF(J417&gt;=Assumptions!$B$27,"Mid","Low"))</f>
        <v>Mid</v>
      </c>
      <c r="R417" s="7" t="str">
        <f aca="false">IF(P417&gt;=Assumptions!$B$28,"High",IF(P417&gt;=Assumptions!$B$29,"Mid","Low"))</f>
        <v>Mid</v>
      </c>
      <c r="S417" s="7" t="str">
        <f aca="false">INDEX(Assumptions!$B$33:$B$41,MATCH(Q417&amp;"|"&amp;R417,Assumptions!$A$33:$A$41,0))</f>
        <v>Established Core</v>
      </c>
      <c r="T417" s="7" t="n">
        <f aca="false">IF(ISNUMBER(Data_Clean!V417),J417*Data_Clean!V417,0)</f>
        <v>30.404435025</v>
      </c>
    </row>
    <row r="418" customFormat="false" ht="15" hidden="false" customHeight="false" outlineLevel="0" collapsed="false">
      <c r="A418" s="15" t="str">
        <f aca="false">Data_Clean!A418</f>
        <v>CX100414</v>
      </c>
      <c r="B418" s="14" t="n">
        <f aca="false">Data_Clean!G418*Assumptions!$B$5</f>
        <v>52.057</v>
      </c>
      <c r="C418" s="14" t="n">
        <f aca="false">IF(Data_Clean!H418="",0,Data_Clean!H418)*Assumptions!$B$6</f>
        <v>0</v>
      </c>
      <c r="D418" s="14" t="n">
        <f aca="false">Data_Clean!I418*Assumptions!$B$7</f>
        <v>0</v>
      </c>
      <c r="E418" s="14" t="n">
        <f aca="false">Data_Clean!J418*Assumptions!$B$8</f>
        <v>0</v>
      </c>
      <c r="F418" s="14" t="n">
        <f aca="false">Data_Clean!K418*Assumptions!$B$9</f>
        <v>0</v>
      </c>
      <c r="G418" s="14" t="n">
        <f aca="false">Data_Clean!L418*Assumptions!$B$10</f>
        <v>0</v>
      </c>
      <c r="H418" s="14" t="n">
        <f aca="false">IF(OR(Data_Clean!M418="",Data_Clean!N418=""),0,Data_Clean!M418*Data_Clean!N418/100)*Assumptions!$B$13*Assumptions!$B$11</f>
        <v>0</v>
      </c>
      <c r="I418" s="14" t="n">
        <f aca="false">Data_Clean!O418*4*Assumptions!$B$12</f>
        <v>0</v>
      </c>
      <c r="J418" s="14" t="n">
        <f aca="false">SUM(B418:I418)</f>
        <v>52.057</v>
      </c>
      <c r="K418" s="16" t="n">
        <f aca="false">IF(Data_Clean!P418="","",Assumptions!$B$15*0.5^(Data_Clean!P418/Assumptions!$B$20))</f>
        <v>15.7094118423094</v>
      </c>
      <c r="L418" s="16" t="n">
        <f aca="false">Assumptions!$B$16*MIN(1,LN(1+Data_Clean!Q418)/LN(1+Assumptions!$B$21))</f>
        <v>12.0537864630054</v>
      </c>
      <c r="M418" s="16" t="n">
        <f aca="false">Assumptions!$B$17*(0.6*MIN(1,Data_Clean!R418/Assumptions!$B$22)+0.4*IF(Data_Clean!S418="",0,Data_Clean!S418))</f>
        <v>11.388</v>
      </c>
      <c r="N418" s="16" t="n">
        <f aca="false">Assumptions!$B$18*MIN(1,(Data_Clean!F418-1)/Assumptions!$B$23)</f>
        <v>0</v>
      </c>
      <c r="O418" s="16" t="n">
        <f aca="false">Assumptions!$B$19*(0.4*IF(Data_Clean!E418="",0,MIN(1,Data_Clean!E418/12/Assumptions!$B$24))+0.35*IF(Data_Clean!D418="Y",1,0)+0.25*(1-MIN(Data_Clean!T418,3)/3))/IF(Data_Clean!E418="",0.6,1)</f>
        <v>4</v>
      </c>
      <c r="P418" s="16" t="n">
        <f aca="false">SUM(K418:O418)/(Assumptions!$D$5-IF(K418="",Assumptions!$B$15,0))*100</f>
        <v>43.1511983053148</v>
      </c>
      <c r="Q418" s="7" t="str">
        <f aca="false">IF(J418&gt;=Assumptions!$B$26,"High",IF(J418&gt;=Assumptions!$B$27,"Mid","Low"))</f>
        <v>Low</v>
      </c>
      <c r="R418" s="7" t="str">
        <f aca="false">IF(P418&gt;=Assumptions!$B$28,"High",IF(P418&gt;=Assumptions!$B$29,"Mid","Low"))</f>
        <v>Low</v>
      </c>
      <c r="S418" s="7" t="str">
        <f aca="false">INDEX(Assumptions!$B$33:$B$41,MATCH(Q418&amp;"|"&amp;R418,Assumptions!$A$33:$A$41,0))</f>
        <v>Dormant &amp; Low Value</v>
      </c>
      <c r="T418" s="7" t="n">
        <f aca="false">IF(ISNUMBER(Data_Clean!V418),J418*Data_Clean!V418,0)</f>
        <v>6.5956219</v>
      </c>
    </row>
    <row r="419" customFormat="false" ht="15" hidden="false" customHeight="false" outlineLevel="0" collapsed="false">
      <c r="A419" s="15" t="str">
        <f aca="false">Data_Clean!A419</f>
        <v>CX100415</v>
      </c>
      <c r="B419" s="14" t="n">
        <f aca="false">Data_Clean!G419*Assumptions!$B$5</f>
        <v>451.397</v>
      </c>
      <c r="C419" s="14" t="n">
        <f aca="false">IF(Data_Clean!H419="",0,Data_Clean!H419)*Assumptions!$B$6</f>
        <v>868.4832</v>
      </c>
      <c r="D419" s="14" t="n">
        <f aca="false">Data_Clean!I419*Assumptions!$B$7</f>
        <v>1054.4</v>
      </c>
      <c r="E419" s="14" t="n">
        <f aca="false">Data_Clean!J419*Assumptions!$B$8</f>
        <v>0</v>
      </c>
      <c r="F419" s="14" t="n">
        <f aca="false">Data_Clean!K419*Assumptions!$B$9</f>
        <v>0</v>
      </c>
      <c r="G419" s="14" t="n">
        <f aca="false">Data_Clean!L419*Assumptions!$B$10</f>
        <v>0</v>
      </c>
      <c r="H419" s="14" t="n">
        <f aca="false">IF(OR(Data_Clean!M419="",Data_Clean!N419=""),0,Data_Clean!M419*Data_Clean!N419/100)*Assumptions!$B$13*Assumptions!$B$11</f>
        <v>242.316</v>
      </c>
      <c r="I419" s="14" t="n">
        <f aca="false">Data_Clean!O419*4*Assumptions!$B$12</f>
        <v>79.60272</v>
      </c>
      <c r="J419" s="14" t="n">
        <f aca="false">SUM(B419:I419)</f>
        <v>2696.19892</v>
      </c>
      <c r="K419" s="16" t="n">
        <f aca="false">IF(Data_Clean!P419="","",Assumptions!$B$15*0.5^(Data_Clean!P419/Assumptions!$B$20))</f>
        <v>25.5200148285257</v>
      </c>
      <c r="L419" s="16" t="n">
        <f aca="false">Assumptions!$B$16*MIN(1,LN(1+Data_Clean!Q419)/LN(1+Assumptions!$B$21))</f>
        <v>17.7176013074638</v>
      </c>
      <c r="M419" s="16" t="n">
        <f aca="false">Assumptions!$B$17*(0.6*MIN(1,Data_Clean!R419/Assumptions!$B$22)+0.4*IF(Data_Clean!S419="",0,Data_Clean!S419))</f>
        <v>2.508</v>
      </c>
      <c r="N419" s="16" t="n">
        <f aca="false">Assumptions!$B$18*MIN(1,(Data_Clean!F419-1)/Assumptions!$B$23)</f>
        <v>20</v>
      </c>
      <c r="O419" s="16" t="n">
        <f aca="false">Assumptions!$B$19*(0.4*IF(Data_Clean!E419="",0,MIN(1,Data_Clean!E419/12/Assumptions!$B$24))+0.35*IF(Data_Clean!D419="Y",1,0)+0.25*(1-MIN(Data_Clean!T419,3)/3))/IF(Data_Clean!E419="",0.6,1)</f>
        <v>14.95</v>
      </c>
      <c r="P419" s="16" t="n">
        <f aca="false">SUM(K419:O419)/(Assumptions!$D$5-IF(K419="",Assumptions!$B$15,0))*100</f>
        <v>80.6956161359894</v>
      </c>
      <c r="Q419" s="7" t="str">
        <f aca="false">IF(J419&gt;=Assumptions!$B$26,"High",IF(J419&gt;=Assumptions!$B$27,"Mid","Low"))</f>
        <v>High</v>
      </c>
      <c r="R419" s="7" t="str">
        <f aca="false">IF(P419&gt;=Assumptions!$B$28,"High",IF(P419&gt;=Assumptions!$B$29,"Mid","Low"))</f>
        <v>High</v>
      </c>
      <c r="S419" s="7" t="str">
        <f aca="false">INDEX(Assumptions!$B$33:$B$41,MATCH(Q419&amp;"|"&amp;R419,Assumptions!$A$33:$A$41,0))</f>
        <v>Premier Advocates</v>
      </c>
      <c r="T419" s="7" t="n">
        <f aca="false">IF(ISNUMBER(Data_Clean!V419),J419*Data_Clean!V419,0)</f>
        <v>29.927808012</v>
      </c>
    </row>
    <row r="420" customFormat="false" ht="15" hidden="false" customHeight="false" outlineLevel="0" collapsed="false">
      <c r="A420" s="15" t="str">
        <f aca="false">Data_Clean!A420</f>
        <v>CX100416</v>
      </c>
      <c r="B420" s="14" t="n">
        <f aca="false">Data_Clean!G420*Assumptions!$B$5</f>
        <v>244.583</v>
      </c>
      <c r="C420" s="14" t="n">
        <f aca="false">IF(Data_Clean!H420="",0,Data_Clean!H420)*Assumptions!$B$6</f>
        <v>101.74524</v>
      </c>
      <c r="D420" s="14" t="n">
        <f aca="false">Data_Clean!I420*Assumptions!$B$7</f>
        <v>142.4</v>
      </c>
      <c r="E420" s="14" t="n">
        <f aca="false">Data_Clean!J420*Assumptions!$B$8</f>
        <v>0</v>
      </c>
      <c r="F420" s="14" t="n">
        <f aca="false">Data_Clean!K420*Assumptions!$B$9</f>
        <v>0</v>
      </c>
      <c r="G420" s="14" t="n">
        <f aca="false">Data_Clean!L420*Assumptions!$B$10</f>
        <v>0</v>
      </c>
      <c r="H420" s="14" t="n">
        <f aca="false">IF(OR(Data_Clean!M420="",Data_Clean!N420=""),0,Data_Clean!M420*Data_Clean!N420/100)*Assumptions!$B$13*Assumptions!$B$11</f>
        <v>65.934</v>
      </c>
      <c r="I420" s="14" t="n">
        <f aca="false">Data_Clean!O420*4*Assumptions!$B$12</f>
        <v>15.65184</v>
      </c>
      <c r="J420" s="14" t="n">
        <f aca="false">SUM(B420:I420)</f>
        <v>570.31408</v>
      </c>
      <c r="K420" s="16" t="n">
        <f aca="false">IF(Data_Clean!P420="","",Assumptions!$B$15*0.5^(Data_Clean!P420/Assumptions!$B$20))</f>
        <v>24.9371368842836</v>
      </c>
      <c r="L420" s="16" t="n">
        <f aca="false">Assumptions!$B$16*MIN(1,LN(1+Data_Clean!Q420)/LN(1+Assumptions!$B$21))</f>
        <v>12.6966447294858</v>
      </c>
      <c r="M420" s="16" t="n">
        <f aca="false">Assumptions!$B$17*(0.6*MIN(1,Data_Clean!R420/Assumptions!$B$22)+0.4*IF(Data_Clean!S420="",0,Data_Clean!S420))</f>
        <v>9.198</v>
      </c>
      <c r="N420" s="16" t="n">
        <f aca="false">Assumptions!$B$18*MIN(1,(Data_Clean!F420-1)/Assumptions!$B$23)</f>
        <v>15</v>
      </c>
      <c r="O420" s="16" t="n">
        <f aca="false">Assumptions!$B$19*(0.4*IF(Data_Clean!E420="",0,MIN(1,Data_Clean!E420/12/Assumptions!$B$24))+0.35*IF(Data_Clean!D420="Y",1,0)+0.25*(1-MIN(Data_Clean!T420,3)/3))/IF(Data_Clean!E420="",0.6,1)</f>
        <v>6.3</v>
      </c>
      <c r="P420" s="16" t="n">
        <f aca="false">SUM(K420:O420)/(Assumptions!$D$5-IF(K420="",Assumptions!$B$15,0))*100</f>
        <v>68.1317816137694</v>
      </c>
      <c r="Q420" s="7" t="str">
        <f aca="false">IF(J420&gt;=Assumptions!$B$26,"High",IF(J420&gt;=Assumptions!$B$27,"Mid","Low"))</f>
        <v>Mid</v>
      </c>
      <c r="R420" s="7" t="str">
        <f aca="false">IF(P420&gt;=Assumptions!$B$28,"High",IF(P420&gt;=Assumptions!$B$29,"Mid","Low"))</f>
        <v>Mid</v>
      </c>
      <c r="S420" s="7" t="str">
        <f aca="false">INDEX(Assumptions!$B$33:$B$41,MATCH(Q420&amp;"|"&amp;R420,Assumptions!$A$33:$A$41,0))</f>
        <v>Established Core</v>
      </c>
      <c r="T420" s="7" t="n">
        <f aca="false">IF(ISNUMBER(Data_Clean!V420),J420*Data_Clean!V420,0)</f>
        <v>73.912704768</v>
      </c>
    </row>
    <row r="421" customFormat="false" ht="15" hidden="false" customHeight="false" outlineLevel="0" collapsed="false">
      <c r="A421" s="15" t="str">
        <f aca="false">Data_Clean!A421</f>
        <v>CX100417</v>
      </c>
      <c r="B421" s="14" t="n">
        <f aca="false">Data_Clean!G421*Assumptions!$B$5</f>
        <v>203.406</v>
      </c>
      <c r="C421" s="14" t="n">
        <f aca="false">IF(Data_Clean!H421="",0,Data_Clean!H421)*Assumptions!$B$6</f>
        <v>583.12188</v>
      </c>
      <c r="D421" s="14" t="n">
        <f aca="false">Data_Clean!I421*Assumptions!$B$7</f>
        <v>0</v>
      </c>
      <c r="E421" s="14" t="n">
        <f aca="false">Data_Clean!J421*Assumptions!$B$8</f>
        <v>0</v>
      </c>
      <c r="F421" s="14" t="n">
        <f aca="false">Data_Clean!K421*Assumptions!$B$9</f>
        <v>2986.5</v>
      </c>
      <c r="G421" s="14" t="n">
        <f aca="false">Data_Clean!L421*Assumptions!$B$10</f>
        <v>0</v>
      </c>
      <c r="H421" s="14" t="n">
        <f aca="false">IF(OR(Data_Clean!M421="",Data_Clean!N421=""),0,Data_Clean!M421*Data_Clean!N421/100)*Assumptions!$B$13*Assumptions!$B$11</f>
        <v>74.664</v>
      </c>
      <c r="I421" s="14" t="n">
        <f aca="false">Data_Clean!O421*4*Assumptions!$B$12</f>
        <v>29.86944</v>
      </c>
      <c r="J421" s="14" t="n">
        <f aca="false">SUM(B421:I421)</f>
        <v>3877.56132</v>
      </c>
      <c r="K421" s="16" t="n">
        <f aca="false">IF(Data_Clean!P421="","",Assumptions!$B$15*0.5^(Data_Clean!P421/Assumptions!$B$20))</f>
        <v>20.7286931995166</v>
      </c>
      <c r="L421" s="16" t="n">
        <f aca="false">Assumptions!$B$16*MIN(1,LN(1+Data_Clean!Q421)/LN(1+Assumptions!$B$21))</f>
        <v>14.320838960067</v>
      </c>
      <c r="M421" s="16" t="n">
        <f aca="false">Assumptions!$B$17*(0.6*MIN(1,Data_Clean!R421/Assumptions!$B$22)+0.4*IF(Data_Clean!S421="",0,Data_Clean!S421))</f>
        <v>10.248</v>
      </c>
      <c r="N421" s="16" t="n">
        <f aca="false">Assumptions!$B$18*MIN(1,(Data_Clean!F421-1)/Assumptions!$B$23)</f>
        <v>20</v>
      </c>
      <c r="O421" s="16" t="n">
        <f aca="false">Assumptions!$B$19*(0.4*IF(Data_Clean!E421="",0,MIN(1,Data_Clean!E421/12/Assumptions!$B$24))+0.35*IF(Data_Clean!D421="Y",1,0)+0.25*(1-MIN(Data_Clean!T421,3)/3))/IF(Data_Clean!E421="",0.6,1)</f>
        <v>9.5</v>
      </c>
      <c r="P421" s="16" t="n">
        <f aca="false">SUM(K421:O421)/(Assumptions!$D$5-IF(K421="",Assumptions!$B$15,0))*100</f>
        <v>74.7975321595837</v>
      </c>
      <c r="Q421" s="7" t="str">
        <f aca="false">IF(J421&gt;=Assumptions!$B$26,"High",IF(J421&gt;=Assumptions!$B$27,"Mid","Low"))</f>
        <v>High</v>
      </c>
      <c r="R421" s="7" t="str">
        <f aca="false">IF(P421&gt;=Assumptions!$B$28,"High",IF(P421&gt;=Assumptions!$B$29,"Mid","Low"))</f>
        <v>High</v>
      </c>
      <c r="S421" s="7" t="str">
        <f aca="false">INDEX(Assumptions!$B$33:$B$41,MATCH(Q421&amp;"|"&amp;R421,Assumptions!$A$33:$A$41,0))</f>
        <v>Premier Advocates</v>
      </c>
      <c r="T421" s="7" t="n">
        <f aca="false">IF(ISNUMBER(Data_Clean!V421),J421*Data_Clean!V421,0)</f>
        <v>209.000555148</v>
      </c>
    </row>
    <row r="422" customFormat="false" ht="15" hidden="false" customHeight="false" outlineLevel="0" collapsed="false">
      <c r="A422" s="15" t="str">
        <f aca="false">Data_Clean!A422</f>
        <v>CX100418</v>
      </c>
      <c r="B422" s="14" t="n">
        <f aca="false">Data_Clean!G422*Assumptions!$B$5</f>
        <v>231.07925</v>
      </c>
      <c r="C422" s="14" t="n">
        <f aca="false">IF(Data_Clean!H422="",0,Data_Clean!H422)*Assumptions!$B$6</f>
        <v>106.01904</v>
      </c>
      <c r="D422" s="14" t="n">
        <f aca="false">Data_Clean!I422*Assumptions!$B$7</f>
        <v>0</v>
      </c>
      <c r="E422" s="14" t="n">
        <f aca="false">Data_Clean!J422*Assumptions!$B$8</f>
        <v>0</v>
      </c>
      <c r="F422" s="14" t="n">
        <f aca="false">Data_Clean!K422*Assumptions!$B$9</f>
        <v>3494.7</v>
      </c>
      <c r="G422" s="14" t="n">
        <f aca="false">Data_Clean!L422*Assumptions!$B$10</f>
        <v>0</v>
      </c>
      <c r="H422" s="14" t="n">
        <f aca="false">IF(OR(Data_Clean!M422="",Data_Clean!N422=""),0,Data_Clean!M422*Data_Clean!N422/100)*Assumptions!$B$13*Assumptions!$B$11</f>
        <v>0</v>
      </c>
      <c r="I422" s="14" t="n">
        <f aca="false">Data_Clean!O422*4*Assumptions!$B$12</f>
        <v>0</v>
      </c>
      <c r="J422" s="14" t="n">
        <f aca="false">SUM(B422:I422)</f>
        <v>3831.79829</v>
      </c>
      <c r="K422" s="16" t="n">
        <f aca="false">IF(Data_Clean!P422="","",Assumptions!$B$15*0.5^(Data_Clean!P422/Assumptions!$B$20))</f>
        <v>24.9371368842836</v>
      </c>
      <c r="L422" s="16" t="n">
        <f aca="false">Assumptions!$B$16*MIN(1,LN(1+Data_Clean!Q422)/LN(1+Assumptions!$B$21))</f>
        <v>13.0760265116583</v>
      </c>
      <c r="M422" s="16" t="n">
        <f aca="false">Assumptions!$B$17*(0.6*MIN(1,Data_Clean!R422/Assumptions!$B$22)+0.4*IF(Data_Clean!S422="",0,Data_Clean!S422))</f>
        <v>6.072</v>
      </c>
      <c r="N422" s="16" t="n">
        <f aca="false">Assumptions!$B$18*MIN(1,(Data_Clean!F422-1)/Assumptions!$B$23)</f>
        <v>10</v>
      </c>
      <c r="O422" s="16" t="n">
        <f aca="false">Assumptions!$B$19*(0.4*IF(Data_Clean!E422="",0,MIN(1,Data_Clean!E422/12/Assumptions!$B$24))+0.35*IF(Data_Clean!D422="Y",1,0)+0.25*(1-MIN(Data_Clean!T422,3)/3))/IF(Data_Clean!E422="",0.6,1)</f>
        <v>10.45</v>
      </c>
      <c r="P422" s="16" t="n">
        <f aca="false">SUM(K422:O422)/(Assumptions!$D$5-IF(K422="",Assumptions!$B$15,0))*100</f>
        <v>64.5351633959419</v>
      </c>
      <c r="Q422" s="7" t="str">
        <f aca="false">IF(J422&gt;=Assumptions!$B$26,"High",IF(J422&gt;=Assumptions!$B$27,"Mid","Low"))</f>
        <v>High</v>
      </c>
      <c r="R422" s="7" t="str">
        <f aca="false">IF(P422&gt;=Assumptions!$B$28,"High",IF(P422&gt;=Assumptions!$B$29,"Mid","Low"))</f>
        <v>Mid</v>
      </c>
      <c r="S422" s="7" t="str">
        <f aca="false">INDEX(Assumptions!$B$33:$B$41,MATCH(Q422&amp;"|"&amp;R422,Assumptions!$A$33:$A$41,0))</f>
        <v>Established Core</v>
      </c>
      <c r="T422" s="7" t="n">
        <f aca="false">IF(ISNUMBER(Data_Clean!V422),J422*Data_Clean!V422,0)</f>
        <v>144.075615704</v>
      </c>
    </row>
    <row r="423" customFormat="false" ht="15" hidden="false" customHeight="false" outlineLevel="0" collapsed="false">
      <c r="A423" s="15" t="str">
        <f aca="false">Data_Clean!A423</f>
        <v>CX100419</v>
      </c>
      <c r="B423" s="14" t="n">
        <f aca="false">Data_Clean!G423*Assumptions!$B$5</f>
        <v>33.44675</v>
      </c>
      <c r="C423" s="14" t="n">
        <f aca="false">IF(Data_Clean!H423="",0,Data_Clean!H423)*Assumptions!$B$6</f>
        <v>287.57076</v>
      </c>
      <c r="D423" s="14" t="n">
        <f aca="false">Data_Clean!I423*Assumptions!$B$7</f>
        <v>91.2</v>
      </c>
      <c r="E423" s="14" t="n">
        <f aca="false">Data_Clean!J423*Assumptions!$B$8</f>
        <v>0</v>
      </c>
      <c r="F423" s="14" t="n">
        <f aca="false">Data_Clean!K423*Assumptions!$B$9</f>
        <v>0</v>
      </c>
      <c r="G423" s="14" t="n">
        <f aca="false">Data_Clean!L423*Assumptions!$B$10</f>
        <v>0</v>
      </c>
      <c r="H423" s="14" t="n">
        <f aca="false">IF(OR(Data_Clean!M423="",Data_Clean!N423=""),0,Data_Clean!M423*Data_Clean!N423/100)*Assumptions!$B$13*Assumptions!$B$11</f>
        <v>42.75</v>
      </c>
      <c r="I423" s="14" t="n">
        <f aca="false">Data_Clean!O423*4*Assumptions!$B$12</f>
        <v>5.12688</v>
      </c>
      <c r="J423" s="14" t="n">
        <f aca="false">SUM(B423:I423)</f>
        <v>460.09439</v>
      </c>
      <c r="K423" s="16" t="n">
        <f aca="false">IF(Data_Clean!P423="","",Assumptions!$B$15*0.5^(Data_Clean!P423/Assumptions!$B$20))</f>
        <v>23.811015779523</v>
      </c>
      <c r="L423" s="16" t="n">
        <f aca="false">Assumptions!$B$16*MIN(1,LN(1+Data_Clean!Q423)/LN(1+Assumptions!$B$21))</f>
        <v>14.4532413158944</v>
      </c>
      <c r="M423" s="16" t="n">
        <f aca="false">Assumptions!$B$17*(0.6*MIN(1,Data_Clean!R423/Assumptions!$B$22)+0.4*IF(Data_Clean!S423="",0,Data_Clean!S423))</f>
        <v>10.56</v>
      </c>
      <c r="N423" s="16" t="n">
        <f aca="false">Assumptions!$B$18*MIN(1,(Data_Clean!F423-1)/Assumptions!$B$23)</f>
        <v>15</v>
      </c>
      <c r="O423" s="16" t="n">
        <f aca="false">Assumptions!$B$19*(0.4*IF(Data_Clean!E423="",0,MIN(1,Data_Clean!E423/12/Assumptions!$B$24))+0.35*IF(Data_Clean!D423="Y",1,0)+0.25*(1-MIN(Data_Clean!T423,3)/3))/IF(Data_Clean!E423="",0.6,1)</f>
        <v>3.25</v>
      </c>
      <c r="P423" s="16" t="n">
        <f aca="false">SUM(K423:O423)/(Assumptions!$D$5-IF(K423="",Assumptions!$B$15,0))*100</f>
        <v>67.0742570954174</v>
      </c>
      <c r="Q423" s="7" t="str">
        <f aca="false">IF(J423&gt;=Assumptions!$B$26,"High",IF(J423&gt;=Assumptions!$B$27,"Mid","Low"))</f>
        <v>Mid</v>
      </c>
      <c r="R423" s="7" t="str">
        <f aca="false">IF(P423&gt;=Assumptions!$B$28,"High",IF(P423&gt;=Assumptions!$B$29,"Mid","Low"))</f>
        <v>Mid</v>
      </c>
      <c r="S423" s="7" t="str">
        <f aca="false">INDEX(Assumptions!$B$33:$B$41,MATCH(Q423&amp;"|"&amp;R423,Assumptions!$A$33:$A$41,0))</f>
        <v>Established Core</v>
      </c>
      <c r="T423" s="7" t="n">
        <f aca="false">IF(ISNUMBER(Data_Clean!V423),J423*Data_Clean!V423,0)</f>
        <v>57.787855384</v>
      </c>
    </row>
    <row r="424" customFormat="false" ht="15" hidden="false" customHeight="false" outlineLevel="0" collapsed="false">
      <c r="A424" s="15" t="str">
        <f aca="false">Data_Clean!A424</f>
        <v>CX100420</v>
      </c>
      <c r="B424" s="14" t="n">
        <f aca="false">Data_Clean!G424*Assumptions!$B$5</f>
        <v>146.69825</v>
      </c>
      <c r="C424" s="14" t="n">
        <f aca="false">IF(Data_Clean!H424="",0,Data_Clean!H424)*Assumptions!$B$6</f>
        <v>87.01908</v>
      </c>
      <c r="D424" s="14" t="n">
        <f aca="false">Data_Clean!I424*Assumptions!$B$7</f>
        <v>0</v>
      </c>
      <c r="E424" s="14" t="n">
        <f aca="false">Data_Clean!J424*Assumptions!$B$8</f>
        <v>0</v>
      </c>
      <c r="F424" s="14" t="n">
        <f aca="false">Data_Clean!K424*Assumptions!$B$9</f>
        <v>0</v>
      </c>
      <c r="G424" s="14" t="n">
        <f aca="false">Data_Clean!L424*Assumptions!$B$10</f>
        <v>845.1</v>
      </c>
      <c r="H424" s="14" t="n">
        <f aca="false">IF(OR(Data_Clean!M424="",Data_Clean!N424=""),0,Data_Clean!M424*Data_Clean!N424/100)*Assumptions!$B$13*Assumptions!$B$11</f>
        <v>0</v>
      </c>
      <c r="I424" s="14" t="n">
        <f aca="false">Data_Clean!O424*4*Assumptions!$B$12</f>
        <v>0</v>
      </c>
      <c r="J424" s="14" t="n">
        <f aca="false">SUM(B424:I424)</f>
        <v>1078.81733</v>
      </c>
      <c r="K424" s="16" t="n">
        <f aca="false">IF(Data_Clean!P424="","",Assumptions!$B$15*0.5^(Data_Clean!P424/Assumptions!$B$20))</f>
        <v>24.3675718906871</v>
      </c>
      <c r="L424" s="16" t="n">
        <f aca="false">Assumptions!$B$16*MIN(1,LN(1+Data_Clean!Q424)/LN(1+Assumptions!$B$21))</f>
        <v>10.6966696442427</v>
      </c>
      <c r="M424" s="16" t="n">
        <f aca="false">Assumptions!$B$17*(0.6*MIN(1,Data_Clean!R424/Assumptions!$B$22)+0.4*IF(Data_Clean!S424="",0,Data_Clean!S424))</f>
        <v>10.668</v>
      </c>
      <c r="N424" s="16" t="n">
        <f aca="false">Assumptions!$B$18*MIN(1,(Data_Clean!F424-1)/Assumptions!$B$23)</f>
        <v>10</v>
      </c>
      <c r="O424" s="16" t="n">
        <f aca="false">Assumptions!$B$19*(0.4*IF(Data_Clean!E424="",0,MIN(1,Data_Clean!E424/12/Assumptions!$B$24))+0.35*IF(Data_Clean!D424="Y",1,0)+0.25*(1-MIN(Data_Clean!T424,3)/3))/IF(Data_Clean!E424="",0.6,1)</f>
        <v>7.6</v>
      </c>
      <c r="P424" s="16" t="n">
        <f aca="false">SUM(K424:O424)/(Assumptions!$D$5-IF(K424="",Assumptions!$B$15,0))*100</f>
        <v>63.3322415349298</v>
      </c>
      <c r="Q424" s="7" t="str">
        <f aca="false">IF(J424&gt;=Assumptions!$B$26,"High",IF(J424&gt;=Assumptions!$B$27,"Mid","Low"))</f>
        <v>Mid</v>
      </c>
      <c r="R424" s="7" t="str">
        <f aca="false">IF(P424&gt;=Assumptions!$B$28,"High",IF(P424&gt;=Assumptions!$B$29,"Mid","Low"))</f>
        <v>Mid</v>
      </c>
      <c r="S424" s="7" t="str">
        <f aca="false">INDEX(Assumptions!$B$33:$B$41,MATCH(Q424&amp;"|"&amp;R424,Assumptions!$A$33:$A$41,0))</f>
        <v>Established Core</v>
      </c>
      <c r="T424" s="7" t="n">
        <f aca="false">IF(ISNUMBER(Data_Clean!V424),J424*Data_Clean!V424,0)</f>
        <v>232.808779814</v>
      </c>
    </row>
    <row r="425" customFormat="false" ht="15" hidden="false" customHeight="false" outlineLevel="0" collapsed="false">
      <c r="A425" s="15" t="str">
        <f aca="false">Data_Clean!A425</f>
        <v>CX100421</v>
      </c>
      <c r="B425" s="14" t="n">
        <f aca="false">Data_Clean!G425*Assumptions!$B$5</f>
        <v>79.3725</v>
      </c>
      <c r="C425" s="14" t="n">
        <f aca="false">IF(Data_Clean!H425="",0,Data_Clean!H425)*Assumptions!$B$6</f>
        <v>0</v>
      </c>
      <c r="D425" s="14" t="n">
        <f aca="false">Data_Clean!I425*Assumptions!$B$7</f>
        <v>0</v>
      </c>
      <c r="E425" s="14" t="n">
        <f aca="false">Data_Clean!J425*Assumptions!$B$8</f>
        <v>0</v>
      </c>
      <c r="F425" s="14" t="n">
        <f aca="false">Data_Clean!K425*Assumptions!$B$9</f>
        <v>0</v>
      </c>
      <c r="G425" s="14" t="n">
        <f aca="false">Data_Clean!L425*Assumptions!$B$10</f>
        <v>0</v>
      </c>
      <c r="H425" s="14" t="n">
        <f aca="false">IF(OR(Data_Clean!M425="",Data_Clean!N425=""),0,Data_Clean!M425*Data_Clean!N425/100)*Assumptions!$B$13*Assumptions!$B$11</f>
        <v>0</v>
      </c>
      <c r="I425" s="14" t="n">
        <f aca="false">Data_Clean!O425*4*Assumptions!$B$12</f>
        <v>0</v>
      </c>
      <c r="J425" s="14" t="n">
        <f aca="false">SUM(B425:I425)</f>
        <v>79.3725</v>
      </c>
      <c r="K425" s="16" t="n">
        <f aca="false">IF(Data_Clean!P425="","",Assumptions!$B$15*0.5^(Data_Clean!P425/Assumptions!$B$20))</f>
        <v>17.2304753249555</v>
      </c>
      <c r="L425" s="16" t="n">
        <f aca="false">Assumptions!$B$16*MIN(1,LN(1+Data_Clean!Q425)/LN(1+Assumptions!$B$21))</f>
        <v>10.6966696442427</v>
      </c>
      <c r="M425" s="16" t="n">
        <f aca="false">Assumptions!$B$17*(0.6*MIN(1,Data_Clean!R425/Assumptions!$B$22)+0.4*IF(Data_Clean!S425="",0,Data_Clean!S425))</f>
        <v>4.134</v>
      </c>
      <c r="N425" s="16" t="n">
        <f aca="false">Assumptions!$B$18*MIN(1,(Data_Clean!F425-1)/Assumptions!$B$23)</f>
        <v>5</v>
      </c>
      <c r="O425" s="16" t="n">
        <f aca="false">Assumptions!$B$19*(0.4*IF(Data_Clean!E425="",0,MIN(1,Data_Clean!E425/12/Assumptions!$B$24))+0.35*IF(Data_Clean!D425="Y",1,0)+0.25*(1-MIN(Data_Clean!T425,3)/3))/IF(Data_Clean!E425="",0.6,1)</f>
        <v>9.4</v>
      </c>
      <c r="P425" s="16" t="n">
        <f aca="false">SUM(K425:O425)/(Assumptions!$D$5-IF(K425="",Assumptions!$B$15,0))*100</f>
        <v>46.4611449691982</v>
      </c>
      <c r="Q425" s="7" t="str">
        <f aca="false">IF(J425&gt;=Assumptions!$B$26,"High",IF(J425&gt;=Assumptions!$B$27,"Mid","Low"))</f>
        <v>Low</v>
      </c>
      <c r="R425" s="7" t="str">
        <f aca="false">IF(P425&gt;=Assumptions!$B$28,"High",IF(P425&gt;=Assumptions!$B$29,"Mid","Low"))</f>
        <v>Low</v>
      </c>
      <c r="S425" s="7" t="str">
        <f aca="false">INDEX(Assumptions!$B$33:$B$41,MATCH(Q425&amp;"|"&amp;R425,Assumptions!$A$33:$A$41,0))</f>
        <v>Dormant &amp; Low Value</v>
      </c>
      <c r="T425" s="7" t="n">
        <f aca="false">IF(ISNUMBER(Data_Clean!V425),J425*Data_Clean!V425,0)</f>
        <v>6.08787075</v>
      </c>
    </row>
    <row r="426" customFormat="false" ht="15" hidden="false" customHeight="false" outlineLevel="0" collapsed="false">
      <c r="A426" s="15" t="str">
        <f aca="false">Data_Clean!A426</f>
        <v>CX100422</v>
      </c>
      <c r="B426" s="14" t="n">
        <f aca="false">Data_Clean!G426*Assumptions!$B$5</f>
        <v>148.38525</v>
      </c>
      <c r="C426" s="14" t="n">
        <f aca="false">IF(Data_Clean!H426="",0,Data_Clean!H426)*Assumptions!$B$6</f>
        <v>0</v>
      </c>
      <c r="D426" s="14" t="n">
        <f aca="false">Data_Clean!I426*Assumptions!$B$7</f>
        <v>0</v>
      </c>
      <c r="E426" s="14" t="n">
        <f aca="false">Data_Clean!J426*Assumptions!$B$8</f>
        <v>0</v>
      </c>
      <c r="F426" s="14" t="n">
        <f aca="false">Data_Clean!K426*Assumptions!$B$9</f>
        <v>0</v>
      </c>
      <c r="G426" s="14" t="n">
        <f aca="false">Data_Clean!L426*Assumptions!$B$10</f>
        <v>0</v>
      </c>
      <c r="H426" s="14" t="n">
        <f aca="false">IF(OR(Data_Clean!M426="",Data_Clean!N426=""),0,Data_Clean!M426*Data_Clean!N426/100)*Assumptions!$B$13*Assumptions!$B$11</f>
        <v>399.33</v>
      </c>
      <c r="I426" s="14" t="n">
        <f aca="false">Data_Clean!O426*4*Assumptions!$B$12</f>
        <v>18.82176</v>
      </c>
      <c r="J426" s="14" t="n">
        <f aca="false">SUM(B426:I426)</f>
        <v>566.53701</v>
      </c>
      <c r="K426" s="16" t="n">
        <f aca="false">IF(Data_Clean!P426="","",Assumptions!$B$15*0.5^(Data_Clean!P426/Assumptions!$B$20))</f>
        <v>5.42725964040142</v>
      </c>
      <c r="L426" s="16" t="n">
        <f aca="false">Assumptions!$B$16*MIN(1,LN(1+Data_Clean!Q426)/LN(1+Assumptions!$B$21))</f>
        <v>13.2535138894499</v>
      </c>
      <c r="M426" s="16" t="n">
        <f aca="false">Assumptions!$B$17*(0.6*MIN(1,Data_Clean!R426/Assumptions!$B$22)+0.4*IF(Data_Clean!S426="",0,Data_Clean!S426))</f>
        <v>7.884</v>
      </c>
      <c r="N426" s="16" t="n">
        <f aca="false">Assumptions!$B$18*MIN(1,(Data_Clean!F426-1)/Assumptions!$B$23)</f>
        <v>10</v>
      </c>
      <c r="O426" s="16" t="n">
        <f aca="false">Assumptions!$B$19*(0.4*IF(Data_Clean!E426="",0,MIN(1,Data_Clean!E426/12/Assumptions!$B$24))+0.35*IF(Data_Clean!D426="Y",1,0)+0.25*(1-MIN(Data_Clean!T426,3)/3))/IF(Data_Clean!E426="",0.6,1)</f>
        <v>3.5</v>
      </c>
      <c r="P426" s="16" t="n">
        <f aca="false">SUM(K426:O426)/(Assumptions!$D$5-IF(K426="",Assumptions!$B$15,0))*100</f>
        <v>40.0647735298513</v>
      </c>
      <c r="Q426" s="7" t="str">
        <f aca="false">IF(J426&gt;=Assumptions!$B$26,"High",IF(J426&gt;=Assumptions!$B$27,"Mid","Low"))</f>
        <v>Mid</v>
      </c>
      <c r="R426" s="7" t="str">
        <f aca="false">IF(P426&gt;=Assumptions!$B$28,"High",IF(P426&gt;=Assumptions!$B$29,"Mid","Low"))</f>
        <v>Low</v>
      </c>
      <c r="S426" s="7" t="str">
        <f aca="false">INDEX(Assumptions!$B$33:$B$41,MATCH(Q426&amp;"|"&amp;R426,Assumptions!$A$33:$A$41,0))</f>
        <v>Light Touch</v>
      </c>
      <c r="T426" s="7" t="n">
        <f aca="false">IF(ISNUMBER(Data_Clean!V426),J426*Data_Clean!V426,0)</f>
        <v>137.66849343</v>
      </c>
    </row>
    <row r="427" customFormat="false" ht="15" hidden="false" customHeight="false" outlineLevel="0" collapsed="false">
      <c r="A427" s="15" t="str">
        <f aca="false">Data_Clean!A427</f>
        <v>CX100423</v>
      </c>
      <c r="B427" s="14" t="n">
        <f aca="false">Data_Clean!G427*Assumptions!$B$5</f>
        <v>402.42075</v>
      </c>
      <c r="C427" s="14" t="n">
        <f aca="false">IF(Data_Clean!H427="",0,Data_Clean!H427)*Assumptions!$B$6</f>
        <v>1387.84104</v>
      </c>
      <c r="D427" s="14" t="n">
        <f aca="false">Data_Clean!I427*Assumptions!$B$7</f>
        <v>1852.8</v>
      </c>
      <c r="E427" s="14" t="n">
        <f aca="false">Data_Clean!J427*Assumptions!$B$8</f>
        <v>5022.333525</v>
      </c>
      <c r="F427" s="14" t="n">
        <f aca="false">Data_Clean!K427*Assumptions!$B$9</f>
        <v>0</v>
      </c>
      <c r="G427" s="14" t="n">
        <f aca="false">Data_Clean!L427*Assumptions!$B$10</f>
        <v>0</v>
      </c>
      <c r="H427" s="14" t="n">
        <f aca="false">IF(OR(Data_Clean!M427="",Data_Clean!N427=""),0,Data_Clean!M427*Data_Clean!N427/100)*Assumptions!$B$13*Assumptions!$B$11</f>
        <v>614.64</v>
      </c>
      <c r="I427" s="14" t="n">
        <f aca="false">Data_Clean!O427*4*Assumptions!$B$12</f>
        <v>45.89184</v>
      </c>
      <c r="J427" s="14" t="n">
        <f aca="false">SUM(B427:I427)</f>
        <v>9325.927155</v>
      </c>
      <c r="K427" s="16" t="n">
        <f aca="false">IF(Data_Clean!P427="","",Assumptions!$B$15*0.5^(Data_Clean!P427/Assumptions!$B$20))</f>
        <v>29.3147990530274</v>
      </c>
      <c r="L427" s="16" t="n">
        <f aca="false">Assumptions!$B$16*MIN(1,LN(1+Data_Clean!Q427)/LN(1+Assumptions!$B$21))</f>
        <v>16.1441621526288</v>
      </c>
      <c r="M427" s="16" t="n">
        <f aca="false">Assumptions!$B$17*(0.6*MIN(1,Data_Clean!R427/Assumptions!$B$22)+0.4*IF(Data_Clean!S427="",0,Data_Clean!S427))</f>
        <v>9.858</v>
      </c>
      <c r="N427" s="16" t="n">
        <f aca="false">Assumptions!$B$18*MIN(1,(Data_Clean!F427-1)/Assumptions!$B$23)</f>
        <v>20</v>
      </c>
      <c r="O427" s="16" t="n">
        <f aca="false">Assumptions!$B$19*(0.4*IF(Data_Clean!E427="",0,MIN(1,Data_Clean!E427/12/Assumptions!$B$24))+0.35*IF(Data_Clean!D427="Y",1,0)+0.25*(1-MIN(Data_Clean!T427,3)/3))/IF(Data_Clean!E427="",0.6,1)</f>
        <v>8.95</v>
      </c>
      <c r="P427" s="16" t="n">
        <f aca="false">SUM(K427:O427)/(Assumptions!$D$5-IF(K427="",Assumptions!$B$15,0))*100</f>
        <v>84.2669612056562</v>
      </c>
      <c r="Q427" s="7" t="str">
        <f aca="false">IF(J427&gt;=Assumptions!$B$26,"High",IF(J427&gt;=Assumptions!$B$27,"Mid","Low"))</f>
        <v>High</v>
      </c>
      <c r="R427" s="7" t="str">
        <f aca="false">IF(P427&gt;=Assumptions!$B$28,"High",IF(P427&gt;=Assumptions!$B$29,"Mid","Low"))</f>
        <v>High</v>
      </c>
      <c r="S427" s="7" t="str">
        <f aca="false">INDEX(Assumptions!$B$33:$B$41,MATCH(Q427&amp;"|"&amp;R427,Assumptions!$A$33:$A$41,0))</f>
        <v>Premier Advocates</v>
      </c>
      <c r="T427" s="7" t="n">
        <f aca="false">IF(ISNUMBER(Data_Clean!V427),J427*Data_Clean!V427,0)</f>
        <v>349.7222683125</v>
      </c>
    </row>
    <row r="428" customFormat="false" ht="15" hidden="false" customHeight="false" outlineLevel="0" collapsed="false">
      <c r="A428" s="15" t="str">
        <f aca="false">Data_Clean!A428</f>
        <v>CX100424</v>
      </c>
      <c r="B428" s="14" t="n">
        <f aca="false">Data_Clean!G428*Assumptions!$B$5</f>
        <v>251.417</v>
      </c>
      <c r="C428" s="14" t="n">
        <f aca="false">IF(Data_Clean!H428="",0,Data_Clean!H428)*Assumptions!$B$6</f>
        <v>0</v>
      </c>
      <c r="D428" s="14" t="n">
        <f aca="false">Data_Clean!I428*Assumptions!$B$7</f>
        <v>88.8</v>
      </c>
      <c r="E428" s="14" t="n">
        <f aca="false">Data_Clean!J428*Assumptions!$B$8</f>
        <v>0</v>
      </c>
      <c r="F428" s="14" t="n">
        <f aca="false">Data_Clean!K428*Assumptions!$B$9</f>
        <v>0</v>
      </c>
      <c r="G428" s="14" t="n">
        <f aca="false">Data_Clean!L428*Assumptions!$B$10</f>
        <v>0</v>
      </c>
      <c r="H428" s="14" t="n">
        <f aca="false">IF(OR(Data_Clean!M428="",Data_Clean!N428=""),0,Data_Clean!M428*Data_Clean!N428/100)*Assumptions!$B$13*Assumptions!$B$11</f>
        <v>0</v>
      </c>
      <c r="I428" s="14" t="n">
        <f aca="false">Data_Clean!O428*4*Assumptions!$B$12</f>
        <v>0</v>
      </c>
      <c r="J428" s="14" t="n">
        <f aca="false">SUM(B428:I428)</f>
        <v>340.217</v>
      </c>
      <c r="K428" s="16" t="n">
        <f aca="false">IF(Data_Clean!P428="","",Assumptions!$B$15*0.5^(Data_Clean!P428/Assumptions!$B$20))</f>
        <v>28.6452481173125</v>
      </c>
      <c r="L428" s="16" t="n">
        <f aca="false">Assumptions!$B$16*MIN(1,LN(1+Data_Clean!Q428)/LN(1+Assumptions!$B$21))</f>
        <v>16.8608333887587</v>
      </c>
      <c r="M428" s="16" t="n">
        <f aca="false">Assumptions!$B$17*(0.6*MIN(1,Data_Clean!R428/Assumptions!$B$22)+0.4*IF(Data_Clean!S428="",0,Data_Clean!S428))</f>
        <v>13.95</v>
      </c>
      <c r="N428" s="16" t="n">
        <f aca="false">Assumptions!$B$18*MIN(1,(Data_Clean!F428-1)/Assumptions!$B$23)</f>
        <v>5</v>
      </c>
      <c r="O428" s="16" t="n">
        <f aca="false">Assumptions!$B$19*(0.4*IF(Data_Clean!E428="",0,MIN(1,Data_Clean!E428/12/Assumptions!$B$24))+0.35*IF(Data_Clean!D428="Y",1,0)+0.25*(1-MIN(Data_Clean!T428,3)/3))/IF(Data_Clean!E428="",0.6,1)</f>
        <v>10.95</v>
      </c>
      <c r="P428" s="16" t="n">
        <f aca="false">SUM(K428:O428)/(Assumptions!$D$5-IF(K428="",Assumptions!$B$15,0))*100</f>
        <v>75.4060815060712</v>
      </c>
      <c r="Q428" s="7" t="str">
        <f aca="false">IF(J428&gt;=Assumptions!$B$26,"High",IF(J428&gt;=Assumptions!$B$27,"Mid","Low"))</f>
        <v>Low</v>
      </c>
      <c r="R428" s="7" t="str">
        <f aca="false">IF(P428&gt;=Assumptions!$B$28,"High",IF(P428&gt;=Assumptions!$B$29,"Mid","Low"))</f>
        <v>High</v>
      </c>
      <c r="S428" s="7" t="str">
        <f aca="false">INDEX(Assumptions!$B$33:$B$41,MATCH(Q428&amp;"|"&amp;R428,Assumptions!$A$33:$A$41,0))</f>
        <v>Engaged Builders</v>
      </c>
      <c r="T428" s="7" t="n">
        <f aca="false">IF(ISNUMBER(Data_Clean!V428),J428*Data_Clean!V428,0)</f>
        <v>14.629331</v>
      </c>
    </row>
    <row r="429" customFormat="false" ht="15" hidden="false" customHeight="false" outlineLevel="0" collapsed="false">
      <c r="A429" s="15" t="str">
        <f aca="false">Data_Clean!A429</f>
        <v>CX100425</v>
      </c>
      <c r="B429" s="14" t="n">
        <f aca="false">Data_Clean!G429*Assumptions!$B$5</f>
        <v>208.80575</v>
      </c>
      <c r="C429" s="14" t="n">
        <f aca="false">IF(Data_Clean!H429="",0,Data_Clean!H429)*Assumptions!$B$6</f>
        <v>100.1154</v>
      </c>
      <c r="D429" s="14" t="n">
        <f aca="false">Data_Clean!I429*Assumptions!$B$7</f>
        <v>0</v>
      </c>
      <c r="E429" s="14" t="n">
        <f aca="false">Data_Clean!J429*Assumptions!$B$8</f>
        <v>0</v>
      </c>
      <c r="F429" s="14" t="n">
        <f aca="false">Data_Clean!K429*Assumptions!$B$9</f>
        <v>0</v>
      </c>
      <c r="G429" s="14" t="n">
        <f aca="false">Data_Clean!L429*Assumptions!$B$10</f>
        <v>0</v>
      </c>
      <c r="H429" s="14" t="n">
        <f aca="false">IF(OR(Data_Clean!M429="",Data_Clean!N429=""),0,Data_Clean!M429*Data_Clean!N429/100)*Assumptions!$B$13*Assumptions!$B$11</f>
        <v>0</v>
      </c>
      <c r="I429" s="14" t="n">
        <f aca="false">Data_Clean!O429*4*Assumptions!$B$12</f>
        <v>0</v>
      </c>
      <c r="J429" s="14" t="n">
        <f aca="false">SUM(B429:I429)</f>
        <v>308.92115</v>
      </c>
      <c r="K429" s="16" t="n">
        <f aca="false">IF(Data_Clean!P429="","",Assumptions!$B$15*0.5^(Data_Clean!P429/Assumptions!$B$20))</f>
        <v>28.6452481173125</v>
      </c>
      <c r="L429" s="16" t="n">
        <f aca="false">Assumptions!$B$16*MIN(1,LN(1+Data_Clean!Q429)/LN(1+Assumptions!$B$21))</f>
        <v>17.1436755841963</v>
      </c>
      <c r="M429" s="16" t="n">
        <f aca="false">Assumptions!$B$17*(0.6*MIN(1,Data_Clean!R429/Assumptions!$B$22)+0.4*IF(Data_Clean!S429="",0,Data_Clean!S429))</f>
        <v>13.47</v>
      </c>
      <c r="N429" s="16" t="n">
        <f aca="false">Assumptions!$B$18*MIN(1,(Data_Clean!F429-1)/Assumptions!$B$23)</f>
        <v>5</v>
      </c>
      <c r="O429" s="16" t="n">
        <f aca="false">Assumptions!$B$19*(0.4*IF(Data_Clean!E429="",0,MIN(1,Data_Clean!E429/12/Assumptions!$B$24))+0.35*IF(Data_Clean!D429="Y",1,0)+0.25*(1-MIN(Data_Clean!T429,3)/3))/IF(Data_Clean!E429="",0.6,1)</f>
        <v>10.15</v>
      </c>
      <c r="P429" s="16" t="n">
        <f aca="false">SUM(K429:O429)/(Assumptions!$D$5-IF(K429="",Assumptions!$B$15,0))*100</f>
        <v>74.4089237015088</v>
      </c>
      <c r="Q429" s="7" t="str">
        <f aca="false">IF(J429&gt;=Assumptions!$B$26,"High",IF(J429&gt;=Assumptions!$B$27,"Mid","Low"))</f>
        <v>Low</v>
      </c>
      <c r="R429" s="7" t="str">
        <f aca="false">IF(P429&gt;=Assumptions!$B$28,"High",IF(P429&gt;=Assumptions!$B$29,"Mid","Low"))</f>
        <v>High</v>
      </c>
      <c r="S429" s="7" t="str">
        <f aca="false">INDEX(Assumptions!$B$33:$B$41,MATCH(Q429&amp;"|"&amp;R429,Assumptions!$A$33:$A$41,0))</f>
        <v>Engaged Builders</v>
      </c>
      <c r="T429" s="7" t="n">
        <f aca="false">IF(ISNUMBER(Data_Clean!V429),J429*Data_Clean!V429,0)</f>
        <v>4.9427384</v>
      </c>
    </row>
    <row r="430" customFormat="false" ht="15" hidden="false" customHeight="false" outlineLevel="0" collapsed="false">
      <c r="A430" s="15" t="str">
        <f aca="false">Data_Clean!A430</f>
        <v>CX100426</v>
      </c>
      <c r="B430" s="14" t="n">
        <f aca="false">Data_Clean!G430*Assumptions!$B$5</f>
        <v>24.91425</v>
      </c>
      <c r="C430" s="14" t="n">
        <f aca="false">IF(Data_Clean!H430="",0,Data_Clean!H430)*Assumptions!$B$6</f>
        <v>0</v>
      </c>
      <c r="D430" s="14" t="n">
        <f aca="false">Data_Clean!I430*Assumptions!$B$7</f>
        <v>0</v>
      </c>
      <c r="E430" s="14" t="n">
        <f aca="false">Data_Clean!J430*Assumptions!$B$8</f>
        <v>0</v>
      </c>
      <c r="F430" s="14" t="n">
        <f aca="false">Data_Clean!K430*Assumptions!$B$9</f>
        <v>0</v>
      </c>
      <c r="G430" s="14" t="n">
        <f aca="false">Data_Clean!L430*Assumptions!$B$10</f>
        <v>0</v>
      </c>
      <c r="H430" s="14" t="n">
        <f aca="false">IF(OR(Data_Clean!M430="",Data_Clean!N430=""),0,Data_Clean!M430*Data_Clean!N430/100)*Assumptions!$B$13*Assumptions!$B$11</f>
        <v>0</v>
      </c>
      <c r="I430" s="14" t="n">
        <f aca="false">Data_Clean!O430*4*Assumptions!$B$12</f>
        <v>0</v>
      </c>
      <c r="J430" s="14" t="n">
        <f aca="false">SUM(B430:I430)</f>
        <v>24.91425</v>
      </c>
      <c r="K430" s="16" t="n">
        <f aca="false">IF(Data_Clean!P430="","",Assumptions!$B$15*0.5^(Data_Clean!P430/Assumptions!$B$20))</f>
        <v>25.5200148285257</v>
      </c>
      <c r="L430" s="16" t="n">
        <f aca="false">Assumptions!$B$16*MIN(1,LN(1+Data_Clean!Q430)/LN(1+Assumptions!$B$21))</f>
        <v>12.8906482631789</v>
      </c>
      <c r="M430" s="16" t="n">
        <f aca="false">Assumptions!$B$17*(0.6*MIN(1,Data_Clean!R430/Assumptions!$B$22)+0.4*IF(Data_Clean!S430="",0,Data_Clean!S430))</f>
        <v>1.878</v>
      </c>
      <c r="N430" s="16" t="n">
        <f aca="false">Assumptions!$B$18*MIN(1,(Data_Clean!F430-1)/Assumptions!$B$23)</f>
        <v>0</v>
      </c>
      <c r="O430" s="16" t="n">
        <f aca="false">Assumptions!$B$19*(0.4*IF(Data_Clean!E430="",0,MIN(1,Data_Clean!E430/12/Assumptions!$B$24))+0.35*IF(Data_Clean!D430="Y",1,0)+0.25*(1-MIN(Data_Clean!T430,3)/3))/IF(Data_Clean!E430="",0.6,1)</f>
        <v>4.6</v>
      </c>
      <c r="P430" s="16" t="n">
        <f aca="false">SUM(K430:O430)/(Assumptions!$D$5-IF(K430="",Assumptions!$B$15,0))*100</f>
        <v>44.8886630917046</v>
      </c>
      <c r="Q430" s="7" t="str">
        <f aca="false">IF(J430&gt;=Assumptions!$B$26,"High",IF(J430&gt;=Assumptions!$B$27,"Mid","Low"))</f>
        <v>Low</v>
      </c>
      <c r="R430" s="7" t="str">
        <f aca="false">IF(P430&gt;=Assumptions!$B$28,"High",IF(P430&gt;=Assumptions!$B$29,"Mid","Low"))</f>
        <v>Low</v>
      </c>
      <c r="S430" s="7" t="str">
        <f aca="false">INDEX(Assumptions!$B$33:$B$41,MATCH(Q430&amp;"|"&amp;R430,Assumptions!$A$33:$A$41,0))</f>
        <v>Dormant &amp; Low Value</v>
      </c>
      <c r="T430" s="7" t="n">
        <f aca="false">IF(ISNUMBER(Data_Clean!V430),J430*Data_Clean!V430,0)</f>
        <v>3.106806975</v>
      </c>
    </row>
    <row r="431" customFormat="false" ht="15" hidden="false" customHeight="false" outlineLevel="0" collapsed="false">
      <c r="A431" s="15" t="str">
        <f aca="false">Data_Clean!A431</f>
        <v>CX100427</v>
      </c>
      <c r="B431" s="14" t="n">
        <f aca="false">Data_Clean!G431*Assumptions!$B$5</f>
        <v>37.903</v>
      </c>
      <c r="C431" s="14" t="n">
        <f aca="false">IF(Data_Clean!H431="",0,Data_Clean!H431)*Assumptions!$B$6</f>
        <v>130.95972</v>
      </c>
      <c r="D431" s="14" t="n">
        <f aca="false">Data_Clean!I431*Assumptions!$B$7</f>
        <v>0</v>
      </c>
      <c r="E431" s="14" t="n">
        <f aca="false">Data_Clean!J431*Assumptions!$B$8</f>
        <v>0</v>
      </c>
      <c r="F431" s="14" t="n">
        <f aca="false">Data_Clean!K431*Assumptions!$B$9</f>
        <v>0</v>
      </c>
      <c r="G431" s="14" t="n">
        <f aca="false">Data_Clean!L431*Assumptions!$B$10</f>
        <v>0</v>
      </c>
      <c r="H431" s="14" t="n">
        <f aca="false">IF(OR(Data_Clean!M431="",Data_Clean!N431=""),0,Data_Clean!M431*Data_Clean!N431/100)*Assumptions!$B$13*Assumptions!$B$11</f>
        <v>391.746</v>
      </c>
      <c r="I431" s="14" t="n">
        <f aca="false">Data_Clean!O431*4*Assumptions!$B$12</f>
        <v>4.09344</v>
      </c>
      <c r="J431" s="14" t="n">
        <f aca="false">SUM(B431:I431)</f>
        <v>564.70216</v>
      </c>
      <c r="K431" s="16" t="n">
        <f aca="false">IF(Data_Clean!P431="","",Assumptions!$B$15*0.5^(Data_Clean!P431/Assumptions!$B$20))</f>
        <v>23.811015779523</v>
      </c>
      <c r="L431" s="16" t="n">
        <f aca="false">Assumptions!$B$16*MIN(1,LN(1+Data_Clean!Q431)/LN(1+Assumptions!$B$21))</f>
        <v>13.2535138894499</v>
      </c>
      <c r="M431" s="16" t="n">
        <f aca="false">Assumptions!$B$17*(0.6*MIN(1,Data_Clean!R431/Assumptions!$B$22)+0.4*IF(Data_Clean!S431="",0,Data_Clean!S431))</f>
        <v>8.982</v>
      </c>
      <c r="N431" s="16" t="n">
        <f aca="false">Assumptions!$B$18*MIN(1,(Data_Clean!F431-1)/Assumptions!$B$23)</f>
        <v>15</v>
      </c>
      <c r="O431" s="16" t="n">
        <f aca="false">Assumptions!$B$19*(0.4*IF(Data_Clean!E431="",0,MIN(1,Data_Clean!E431/12/Assumptions!$B$24))+0.35*IF(Data_Clean!D431="Y",1,0)+0.25*(1-MIN(Data_Clean!T431,3)/3))/IF(Data_Clean!E431="",0.6,1)</f>
        <v>5.7</v>
      </c>
      <c r="P431" s="16" t="n">
        <f aca="false">SUM(K431:O431)/(Assumptions!$D$5-IF(K431="",Assumptions!$B$15,0))*100</f>
        <v>66.7465296689729</v>
      </c>
      <c r="Q431" s="7" t="str">
        <f aca="false">IF(J431&gt;=Assumptions!$B$26,"High",IF(J431&gt;=Assumptions!$B$27,"Mid","Low"))</f>
        <v>Mid</v>
      </c>
      <c r="R431" s="7" t="str">
        <f aca="false">IF(P431&gt;=Assumptions!$B$28,"High",IF(P431&gt;=Assumptions!$B$29,"Mid","Low"))</f>
        <v>Mid</v>
      </c>
      <c r="S431" s="7" t="str">
        <f aca="false">INDEX(Assumptions!$B$33:$B$41,MATCH(Q431&amp;"|"&amp;R431,Assumptions!$A$33:$A$41,0))</f>
        <v>Established Core</v>
      </c>
      <c r="T431" s="7" t="n">
        <f aca="false">IF(ISNUMBER(Data_Clean!V431),J431*Data_Clean!V431,0)</f>
        <v>28.743339944</v>
      </c>
    </row>
    <row r="432" customFormat="false" ht="15" hidden="false" customHeight="false" outlineLevel="0" collapsed="false">
      <c r="A432" s="15" t="str">
        <f aca="false">Data_Clean!A432</f>
        <v>CX100428</v>
      </c>
      <c r="B432" s="14" t="n">
        <f aca="false">Data_Clean!G432*Assumptions!$B$5</f>
        <v>58.821</v>
      </c>
      <c r="C432" s="14" t="n">
        <f aca="false">IF(Data_Clean!H432="",0,Data_Clean!H432)*Assumptions!$B$6</f>
        <v>0</v>
      </c>
      <c r="D432" s="14" t="n">
        <f aca="false">Data_Clean!I432*Assumptions!$B$7</f>
        <v>0</v>
      </c>
      <c r="E432" s="14" t="n">
        <f aca="false">Data_Clean!J432*Assumptions!$B$8</f>
        <v>0</v>
      </c>
      <c r="F432" s="14" t="n">
        <f aca="false">Data_Clean!K432*Assumptions!$B$9</f>
        <v>0</v>
      </c>
      <c r="G432" s="14" t="n">
        <f aca="false">Data_Clean!L432*Assumptions!$B$10</f>
        <v>0</v>
      </c>
      <c r="H432" s="14" t="n">
        <f aca="false">IF(OR(Data_Clean!M432="",Data_Clean!N432=""),0,Data_Clean!M432*Data_Clean!N432/100)*Assumptions!$B$13*Assumptions!$B$11</f>
        <v>65.52</v>
      </c>
      <c r="I432" s="14" t="n">
        <f aca="false">Data_Clean!O432*4*Assumptions!$B$12</f>
        <v>2.38656</v>
      </c>
      <c r="J432" s="14" t="n">
        <f aca="false">SUM(B432:I432)</f>
        <v>126.72756</v>
      </c>
      <c r="K432" s="16" t="n">
        <f aca="false">IF(Data_Clean!P432="","",Assumptions!$B$15*0.5^(Data_Clean!P432/Assumptions!$B$20))</f>
        <v>29.3147990530274</v>
      </c>
      <c r="L432" s="16" t="n">
        <f aca="false">Assumptions!$B$16*MIN(1,LN(1+Data_Clean!Q432)/LN(1+Assumptions!$B$21))</f>
        <v>11.5625930527155</v>
      </c>
      <c r="M432" s="16" t="n">
        <f aca="false">Assumptions!$B$17*(0.6*MIN(1,Data_Clean!R432/Assumptions!$B$22)+0.4*IF(Data_Clean!S432="",0,Data_Clean!S432))</f>
        <v>7.746</v>
      </c>
      <c r="N432" s="16" t="n">
        <f aca="false">Assumptions!$B$18*MIN(1,(Data_Clean!F432-1)/Assumptions!$B$23)</f>
        <v>5</v>
      </c>
      <c r="O432" s="16" t="n">
        <f aca="false">Assumptions!$B$19*(0.4*IF(Data_Clean!E432="",0,MIN(1,Data_Clean!E432/12/Assumptions!$B$24))+0.35*IF(Data_Clean!D432="Y",1,0)+0.25*(1-MIN(Data_Clean!T432,3)/3))/IF(Data_Clean!E432="",0.6,1)</f>
        <v>9.75</v>
      </c>
      <c r="P432" s="16" t="n">
        <f aca="false">SUM(K432:O432)/(Assumptions!$D$5-IF(K432="",Assumptions!$B$15,0))*100</f>
        <v>63.3733921057429</v>
      </c>
      <c r="Q432" s="7" t="str">
        <f aca="false">IF(J432&gt;=Assumptions!$B$26,"High",IF(J432&gt;=Assumptions!$B$27,"Mid","Low"))</f>
        <v>Low</v>
      </c>
      <c r="R432" s="7" t="str">
        <f aca="false">IF(P432&gt;=Assumptions!$B$28,"High",IF(P432&gt;=Assumptions!$B$29,"Mid","Low"))</f>
        <v>Mid</v>
      </c>
      <c r="S432" s="7" t="str">
        <f aca="false">INDEX(Assumptions!$B$33:$B$41,MATCH(Q432&amp;"|"&amp;R432,Assumptions!$A$33:$A$41,0))</f>
        <v>Light Touch</v>
      </c>
      <c r="T432" s="7" t="n">
        <f aca="false">IF(ISNUMBER(Data_Clean!V432),J432*Data_Clean!V432,0)</f>
        <v>8.984984004</v>
      </c>
    </row>
    <row r="433" customFormat="false" ht="15" hidden="false" customHeight="false" outlineLevel="0" collapsed="false">
      <c r="A433" s="15" t="str">
        <f aca="false">Data_Clean!A433</f>
        <v>CX100429</v>
      </c>
      <c r="B433" s="14" t="n">
        <f aca="false">Data_Clean!G433*Assumptions!$B$5</f>
        <v>26.104</v>
      </c>
      <c r="C433" s="14" t="n">
        <f aca="false">IF(Data_Clean!H433="",0,Data_Clean!H433)*Assumptions!$B$6</f>
        <v>0</v>
      </c>
      <c r="D433" s="14" t="n">
        <f aca="false">Data_Clean!I433*Assumptions!$B$7</f>
        <v>12</v>
      </c>
      <c r="E433" s="14" t="n">
        <f aca="false">Data_Clean!J433*Assumptions!$B$8</f>
        <v>0</v>
      </c>
      <c r="F433" s="14" t="n">
        <f aca="false">Data_Clean!K433*Assumptions!$B$9</f>
        <v>0</v>
      </c>
      <c r="G433" s="14" t="n">
        <f aca="false">Data_Clean!L433*Assumptions!$B$10</f>
        <v>1122.75</v>
      </c>
      <c r="H433" s="14" t="n">
        <f aca="false">IF(OR(Data_Clean!M433="",Data_Clean!N433=""),0,Data_Clean!M433*Data_Clean!N433/100)*Assumptions!$B$13*Assumptions!$B$11</f>
        <v>0</v>
      </c>
      <c r="I433" s="14" t="n">
        <f aca="false">Data_Clean!O433*4*Assumptions!$B$12</f>
        <v>0</v>
      </c>
      <c r="J433" s="14" t="n">
        <f aca="false">SUM(B433:I433)</f>
        <v>1160.854</v>
      </c>
      <c r="K433" s="16" t="n">
        <f aca="false">IF(Data_Clean!P433="","",Assumptions!$B$15*0.5^(Data_Clean!P433/Assumptions!$B$20))</f>
        <v>0.00922793737715972</v>
      </c>
      <c r="L433" s="16" t="n">
        <f aca="false">Assumptions!$B$16*MIN(1,LN(1+Data_Clean!Q433)/LN(1+Assumptions!$B$21))</f>
        <v>0</v>
      </c>
      <c r="M433" s="16" t="n">
        <f aca="false">Assumptions!$B$17*(0.6*MIN(1,Data_Clean!R433/Assumptions!$B$22)+0.4*IF(Data_Clean!S433="",0,Data_Clean!S433))</f>
        <v>0</v>
      </c>
      <c r="N433" s="16" t="n">
        <f aca="false">Assumptions!$B$18*MIN(1,(Data_Clean!F433-1)/Assumptions!$B$23)</f>
        <v>10</v>
      </c>
      <c r="O433" s="16" t="n">
        <f aca="false">Assumptions!$B$19*(0.4*IF(Data_Clean!E433="",0,MIN(1,Data_Clean!E433/12/Assumptions!$B$24))+0.35*IF(Data_Clean!D433="Y",1,0)+0.25*(1-MIN(Data_Clean!T433,3)/3))/IF(Data_Clean!E433="",0.6,1)</f>
        <v>9.75</v>
      </c>
      <c r="P433" s="16" t="n">
        <f aca="false">SUM(K433:O433)/(Assumptions!$D$5-IF(K433="",Assumptions!$B$15,0))*100</f>
        <v>19.7592279373772</v>
      </c>
      <c r="Q433" s="7" t="str">
        <f aca="false">IF(J433&gt;=Assumptions!$B$26,"High",IF(J433&gt;=Assumptions!$B$27,"Mid","Low"))</f>
        <v>Mid</v>
      </c>
      <c r="R433" s="7" t="str">
        <f aca="false">IF(P433&gt;=Assumptions!$B$28,"High",IF(P433&gt;=Assumptions!$B$29,"Mid","Low"))</f>
        <v>Low</v>
      </c>
      <c r="S433" s="7" t="str">
        <f aca="false">INDEX(Assumptions!$B$33:$B$41,MATCH(Q433&amp;"|"&amp;R433,Assumptions!$A$33:$A$41,0))</f>
        <v>Light Touch</v>
      </c>
      <c r="T433" s="7" t="n">
        <f aca="false">IF(ISNUMBER(Data_Clean!V433),J433*Data_Clean!V433,0)</f>
        <v>441.4727762</v>
      </c>
    </row>
    <row r="434" customFormat="false" ht="15" hidden="false" customHeight="false" outlineLevel="0" collapsed="false">
      <c r="A434" s="15" t="str">
        <f aca="false">Data_Clean!A434</f>
        <v>CX100430</v>
      </c>
      <c r="B434" s="14" t="n">
        <f aca="false">Data_Clean!G434*Assumptions!$B$5</f>
        <v>18.431</v>
      </c>
      <c r="C434" s="14" t="n">
        <f aca="false">IF(Data_Clean!H434="",0,Data_Clean!H434)*Assumptions!$B$6</f>
        <v>17.8674</v>
      </c>
      <c r="D434" s="14" t="n">
        <f aca="false">Data_Clean!I434*Assumptions!$B$7</f>
        <v>0</v>
      </c>
      <c r="E434" s="14" t="n">
        <f aca="false">Data_Clean!J434*Assumptions!$B$8</f>
        <v>0</v>
      </c>
      <c r="F434" s="14" t="n">
        <f aca="false">Data_Clean!K434*Assumptions!$B$9</f>
        <v>0</v>
      </c>
      <c r="G434" s="14" t="n">
        <f aca="false">Data_Clean!L434*Assumptions!$B$10</f>
        <v>911.7</v>
      </c>
      <c r="H434" s="14" t="n">
        <f aca="false">IF(OR(Data_Clean!M434="",Data_Clean!N434=""),0,Data_Clean!M434*Data_Clean!N434/100)*Assumptions!$B$13*Assumptions!$B$11</f>
        <v>52.578</v>
      </c>
      <c r="I434" s="14" t="n">
        <f aca="false">Data_Clean!O434*4*Assumptions!$B$12</f>
        <v>0.61104</v>
      </c>
      <c r="J434" s="14" t="n">
        <f aca="false">SUM(B434:I434)</f>
        <v>1001.18744</v>
      </c>
      <c r="K434" s="16" t="n">
        <f aca="false">IF(Data_Clean!P434="","",Assumptions!$B$15*0.5^(Data_Clean!P434/Assumptions!$B$20))</f>
        <v>27.3516746567465</v>
      </c>
      <c r="L434" s="16" t="n">
        <f aca="false">Assumptions!$B$16*MIN(1,LN(1+Data_Clean!Q434)/LN(1+Assumptions!$B$21))</f>
        <v>10</v>
      </c>
      <c r="M434" s="16" t="n">
        <f aca="false">Assumptions!$B$17*(0.6*MIN(1,Data_Clean!R434/Assumptions!$B$22)+0.4*IF(Data_Clean!S434="",0,Data_Clean!S434))</f>
        <v>7.974</v>
      </c>
      <c r="N434" s="16" t="n">
        <f aca="false">Assumptions!$B$18*MIN(1,(Data_Clean!F434-1)/Assumptions!$B$23)</f>
        <v>15</v>
      </c>
      <c r="O434" s="16" t="n">
        <f aca="false">Assumptions!$B$19*(0.4*IF(Data_Clean!E434="",0,MIN(1,Data_Clean!E434/12/Assumptions!$B$24))+0.35*IF(Data_Clean!D434="Y",1,0)+0.25*(1-MIN(Data_Clean!T434,3)/3))/IF(Data_Clean!E434="",0.6,1)</f>
        <v>9.4</v>
      </c>
      <c r="P434" s="16" t="n">
        <f aca="false">SUM(K434:O434)/(Assumptions!$D$5-IF(K434="",Assumptions!$B$15,0))*100</f>
        <v>69.7256746567465</v>
      </c>
      <c r="Q434" s="7" t="str">
        <f aca="false">IF(J434&gt;=Assumptions!$B$26,"High",IF(J434&gt;=Assumptions!$B$27,"Mid","Low"))</f>
        <v>Mid</v>
      </c>
      <c r="R434" s="7" t="str">
        <f aca="false">IF(P434&gt;=Assumptions!$B$28,"High",IF(P434&gt;=Assumptions!$B$29,"Mid","Low"))</f>
        <v>Mid</v>
      </c>
      <c r="S434" s="7" t="str">
        <f aca="false">INDEX(Assumptions!$B$33:$B$41,MATCH(Q434&amp;"|"&amp;R434,Assumptions!$A$33:$A$41,0))</f>
        <v>Established Core</v>
      </c>
      <c r="T434" s="7" t="n">
        <f aca="false">IF(ISNUMBER(Data_Clean!V434),J434*Data_Clean!V434,0)</f>
        <v>46.55521596</v>
      </c>
    </row>
    <row r="435" customFormat="false" ht="15" hidden="false" customHeight="false" outlineLevel="0" collapsed="false">
      <c r="A435" s="15" t="str">
        <f aca="false">Data_Clean!A435</f>
        <v>CX100431</v>
      </c>
      <c r="B435" s="14" t="n">
        <f aca="false">Data_Clean!G435*Assumptions!$B$5</f>
        <v>63.5865</v>
      </c>
      <c r="C435" s="14" t="n">
        <f aca="false">IF(Data_Clean!H435="",0,Data_Clean!H435)*Assumptions!$B$6</f>
        <v>0</v>
      </c>
      <c r="D435" s="14" t="n">
        <f aca="false">Data_Clean!I435*Assumptions!$B$7</f>
        <v>0</v>
      </c>
      <c r="E435" s="14" t="n">
        <f aca="false">Data_Clean!J435*Assumptions!$B$8</f>
        <v>0</v>
      </c>
      <c r="F435" s="14" t="n">
        <f aca="false">Data_Clean!K435*Assumptions!$B$9</f>
        <v>0</v>
      </c>
      <c r="G435" s="14" t="n">
        <f aca="false">Data_Clean!L435*Assumptions!$B$10</f>
        <v>0</v>
      </c>
      <c r="H435" s="14" t="n">
        <f aca="false">IF(OR(Data_Clean!M435="",Data_Clean!N435=""),0,Data_Clean!M435*Data_Clean!N435/100)*Assumptions!$B$13*Assumptions!$B$11</f>
        <v>151.656</v>
      </c>
      <c r="I435" s="14" t="n">
        <f aca="false">Data_Clean!O435*4*Assumptions!$B$12</f>
        <v>16.17168</v>
      </c>
      <c r="J435" s="14" t="n">
        <f aca="false">SUM(B435:I435)</f>
        <v>231.41418</v>
      </c>
      <c r="K435" s="16" t="n">
        <f aca="false">IF(Data_Clean!P435="","",Assumptions!$B$15*0.5^(Data_Clean!P435/Assumptions!$B$20))</f>
        <v>15.7094118423094</v>
      </c>
      <c r="L435" s="16" t="n">
        <f aca="false">Assumptions!$B$16*MIN(1,LN(1+Data_Clean!Q435)/LN(1+Assumptions!$B$21))</f>
        <v>11.8154173628685</v>
      </c>
      <c r="M435" s="16" t="n">
        <f aca="false">Assumptions!$B$17*(0.6*MIN(1,Data_Clean!R435/Assumptions!$B$22)+0.4*IF(Data_Clean!S435="",0,Data_Clean!S435))</f>
        <v>6.072</v>
      </c>
      <c r="N435" s="16" t="n">
        <f aca="false">Assumptions!$B$18*MIN(1,(Data_Clean!F435-1)/Assumptions!$B$23)</f>
        <v>5</v>
      </c>
      <c r="O435" s="16" t="n">
        <f aca="false">Assumptions!$B$19*(0.4*IF(Data_Clean!E435="",0,MIN(1,Data_Clean!E435/12/Assumptions!$B$24))+0.35*IF(Data_Clean!D435="Y",1,0)+0.25*(1-MIN(Data_Clean!T435,3)/3))/IF(Data_Clean!E435="",0.6,1)</f>
        <v>10.95</v>
      </c>
      <c r="P435" s="16" t="n">
        <f aca="false">SUM(K435:O435)/(Assumptions!$D$5-IF(K435="",Assumptions!$B$15,0))*100</f>
        <v>49.5468292051779</v>
      </c>
      <c r="Q435" s="7" t="str">
        <f aca="false">IF(J435&gt;=Assumptions!$B$26,"High",IF(J435&gt;=Assumptions!$B$27,"Mid","Low"))</f>
        <v>Low</v>
      </c>
      <c r="R435" s="7" t="str">
        <f aca="false">IF(P435&gt;=Assumptions!$B$28,"High",IF(P435&gt;=Assumptions!$B$29,"Mid","Low"))</f>
        <v>Low</v>
      </c>
      <c r="S435" s="7" t="str">
        <f aca="false">INDEX(Assumptions!$B$33:$B$41,MATCH(Q435&amp;"|"&amp;R435,Assumptions!$A$33:$A$41,0))</f>
        <v>Dormant &amp; Low Value</v>
      </c>
      <c r="T435" s="7" t="n">
        <f aca="false">IF(ISNUMBER(Data_Clean!V435),J435*Data_Clean!V435,0)</f>
        <v>12.912911244</v>
      </c>
    </row>
    <row r="436" customFormat="false" ht="15" hidden="false" customHeight="false" outlineLevel="0" collapsed="false">
      <c r="A436" s="15" t="str">
        <f aca="false">Data_Clean!A436</f>
        <v>CX100432</v>
      </c>
      <c r="B436" s="14" t="n">
        <f aca="false">Data_Clean!G436*Assumptions!$B$5</f>
        <v>224.952</v>
      </c>
      <c r="C436" s="14" t="n">
        <f aca="false">IF(Data_Clean!H436="",0,Data_Clean!H436)*Assumptions!$B$6</f>
        <v>556.11588</v>
      </c>
      <c r="D436" s="14" t="n">
        <f aca="false">Data_Clean!I436*Assumptions!$B$7</f>
        <v>0</v>
      </c>
      <c r="E436" s="14" t="n">
        <f aca="false">Data_Clean!J436*Assumptions!$B$8</f>
        <v>1129.429275</v>
      </c>
      <c r="F436" s="14" t="n">
        <f aca="false">Data_Clean!K436*Assumptions!$B$9</f>
        <v>3766.4</v>
      </c>
      <c r="G436" s="14" t="n">
        <f aca="false">Data_Clean!L436*Assumptions!$B$10</f>
        <v>867.15</v>
      </c>
      <c r="H436" s="14" t="n">
        <f aca="false">IF(OR(Data_Clean!M436="",Data_Clean!N436=""),0,Data_Clean!M436*Data_Clean!N436/100)*Assumptions!$B$13*Assumptions!$B$11</f>
        <v>84.384</v>
      </c>
      <c r="I436" s="14" t="n">
        <f aca="false">Data_Clean!O436*4*Assumptions!$B$12</f>
        <v>94.70208</v>
      </c>
      <c r="J436" s="14" t="n">
        <f aca="false">SUM(B436:I436)</f>
        <v>6723.133235</v>
      </c>
      <c r="K436" s="16" t="n">
        <f aca="false">IF(Data_Clean!P436="","",Assumptions!$B$15*0.5^(Data_Clean!P436/Assumptions!$B$20))</f>
        <v>28.6452481173125</v>
      </c>
      <c r="L436" s="16" t="n">
        <f aca="false">Assumptions!$B$16*MIN(1,LN(1+Data_Clean!Q436)/LN(1+Assumptions!$B$21))</f>
        <v>15.4867983970398</v>
      </c>
      <c r="M436" s="16" t="n">
        <f aca="false">Assumptions!$B$17*(0.6*MIN(1,Data_Clean!R436/Assumptions!$B$22)+0.4*IF(Data_Clean!S436="",0,Data_Clean!S436))</f>
        <v>9.798</v>
      </c>
      <c r="N436" s="16" t="n">
        <f aca="false">Assumptions!$B$18*MIN(1,(Data_Clean!F436-1)/Assumptions!$B$23)</f>
        <v>20</v>
      </c>
      <c r="O436" s="16" t="n">
        <f aca="false">Assumptions!$B$19*(0.4*IF(Data_Clean!E436="",0,MIN(1,Data_Clean!E436/12/Assumptions!$B$24))+0.35*IF(Data_Clean!D436="Y",1,0)+0.25*(1-MIN(Data_Clean!T436,3)/3))/IF(Data_Clean!E436="",0.6,1)</f>
        <v>9.75</v>
      </c>
      <c r="P436" s="16" t="n">
        <f aca="false">SUM(K436:O436)/(Assumptions!$D$5-IF(K436="",Assumptions!$B$15,0))*100</f>
        <v>83.6800465143523</v>
      </c>
      <c r="Q436" s="7" t="str">
        <f aca="false">IF(J436&gt;=Assumptions!$B$26,"High",IF(J436&gt;=Assumptions!$B$27,"Mid","Low"))</f>
        <v>High</v>
      </c>
      <c r="R436" s="7" t="str">
        <f aca="false">IF(P436&gt;=Assumptions!$B$28,"High",IF(P436&gt;=Assumptions!$B$29,"Mid","Low"))</f>
        <v>High</v>
      </c>
      <c r="S436" s="7" t="str">
        <f aca="false">INDEX(Assumptions!$B$33:$B$41,MATCH(Q436&amp;"|"&amp;R436,Assumptions!$A$33:$A$41,0))</f>
        <v>Premier Advocates</v>
      </c>
      <c r="T436" s="7" t="n">
        <f aca="false">IF(ISNUMBER(Data_Clean!V436),J436*Data_Clean!V436,0)</f>
        <v>253.4621229595</v>
      </c>
    </row>
    <row r="437" customFormat="false" ht="15" hidden="false" customHeight="false" outlineLevel="0" collapsed="false">
      <c r="A437" s="15" t="str">
        <f aca="false">Data_Clean!A437</f>
        <v>CX100433</v>
      </c>
      <c r="B437" s="14" t="n">
        <f aca="false">Data_Clean!G437*Assumptions!$B$5</f>
        <v>80.57825</v>
      </c>
      <c r="C437" s="14" t="n">
        <f aca="false">IF(Data_Clean!H437="",0,Data_Clean!H437)*Assumptions!$B$6</f>
        <v>0</v>
      </c>
      <c r="D437" s="14" t="n">
        <f aca="false">Data_Clean!I437*Assumptions!$B$7</f>
        <v>0</v>
      </c>
      <c r="E437" s="14" t="n">
        <f aca="false">Data_Clean!J437*Assumptions!$B$8</f>
        <v>0</v>
      </c>
      <c r="F437" s="14" t="n">
        <f aca="false">Data_Clean!K437*Assumptions!$B$9</f>
        <v>620.4</v>
      </c>
      <c r="G437" s="14" t="n">
        <f aca="false">Data_Clean!L437*Assumptions!$B$10</f>
        <v>0</v>
      </c>
      <c r="H437" s="14" t="n">
        <f aca="false">IF(OR(Data_Clean!M437="",Data_Clean!N437=""),0,Data_Clean!M437*Data_Clean!N437/100)*Assumptions!$B$13*Assumptions!$B$11</f>
        <v>0</v>
      </c>
      <c r="I437" s="14" t="n">
        <f aca="false">Data_Clean!O437*4*Assumptions!$B$12</f>
        <v>0</v>
      </c>
      <c r="J437" s="14" t="n">
        <f aca="false">SUM(B437:I437)</f>
        <v>700.97825</v>
      </c>
      <c r="K437" s="16" t="n">
        <f aca="false">IF(Data_Clean!P437="","",Assumptions!$B$15*0.5^(Data_Clean!P437/Assumptions!$B$20))</f>
        <v>0.0738234990172778</v>
      </c>
      <c r="L437" s="16" t="n">
        <f aca="false">Assumptions!$B$16*MIN(1,LN(1+Data_Clean!Q437)/LN(1+Assumptions!$B$21))</f>
        <v>0</v>
      </c>
      <c r="M437" s="16" t="n">
        <f aca="false">Assumptions!$B$17*(0.6*MIN(1,Data_Clean!R437/Assumptions!$B$22)+0.4*IF(Data_Clean!S437="",0,Data_Clean!S437))</f>
        <v>0</v>
      </c>
      <c r="N437" s="16" t="n">
        <f aca="false">Assumptions!$B$18*MIN(1,(Data_Clean!F437-1)/Assumptions!$B$23)</f>
        <v>10</v>
      </c>
      <c r="O437" s="16" t="n">
        <f aca="false">Assumptions!$B$19*(0.4*IF(Data_Clean!E437="",0,MIN(1,Data_Clean!E437/12/Assumptions!$B$24))+0.35*IF(Data_Clean!D437="Y",1,0)+0.25*(1-MIN(Data_Clean!T437,3)/3))/IF(Data_Clean!E437="",0.6,1)</f>
        <v>5.2</v>
      </c>
      <c r="P437" s="16" t="n">
        <f aca="false">SUM(K437:O437)/(Assumptions!$D$5-IF(K437="",Assumptions!$B$15,0))*100</f>
        <v>15.2738234990173</v>
      </c>
      <c r="Q437" s="7" t="str">
        <f aca="false">IF(J437&gt;=Assumptions!$B$26,"High",IF(J437&gt;=Assumptions!$B$27,"Mid","Low"))</f>
        <v>Mid</v>
      </c>
      <c r="R437" s="7" t="str">
        <f aca="false">IF(P437&gt;=Assumptions!$B$28,"High",IF(P437&gt;=Assumptions!$B$29,"Mid","Low"))</f>
        <v>Low</v>
      </c>
      <c r="S437" s="7" t="str">
        <f aca="false">INDEX(Assumptions!$B$33:$B$41,MATCH(Q437&amp;"|"&amp;R437,Assumptions!$A$33:$A$41,0))</f>
        <v>Light Touch</v>
      </c>
      <c r="T437" s="7" t="n">
        <f aca="false">IF(ISNUMBER(Data_Clean!V437),J437*Data_Clean!V437,0)</f>
        <v>232.093898575</v>
      </c>
    </row>
    <row r="438" customFormat="false" ht="15" hidden="false" customHeight="false" outlineLevel="0" collapsed="false">
      <c r="A438" s="15" t="str">
        <f aca="false">Data_Clean!A438</f>
        <v>CX100434</v>
      </c>
      <c r="B438" s="14" t="n">
        <f aca="false">Data_Clean!G438*Assumptions!$B$5</f>
        <v>217.4055</v>
      </c>
      <c r="C438" s="14" t="n">
        <f aca="false">IF(Data_Clean!H438="",0,Data_Clean!H438)*Assumptions!$B$6</f>
        <v>1016.46348</v>
      </c>
      <c r="D438" s="14" t="n">
        <f aca="false">Data_Clean!I438*Assumptions!$B$7</f>
        <v>0</v>
      </c>
      <c r="E438" s="14" t="n">
        <f aca="false">Data_Clean!J438*Assumptions!$B$8</f>
        <v>0</v>
      </c>
      <c r="F438" s="14" t="n">
        <f aca="false">Data_Clean!K438*Assumptions!$B$9</f>
        <v>0</v>
      </c>
      <c r="G438" s="14" t="n">
        <f aca="false">Data_Clean!L438*Assumptions!$B$10</f>
        <v>0</v>
      </c>
      <c r="H438" s="14" t="n">
        <f aca="false">IF(OR(Data_Clean!M438="",Data_Clean!N438=""),0,Data_Clean!M438*Data_Clean!N438/100)*Assumptions!$B$13*Assumptions!$B$11</f>
        <v>531.468</v>
      </c>
      <c r="I438" s="14" t="n">
        <f aca="false">Data_Clean!O438*4*Assumptions!$B$12</f>
        <v>109.1064</v>
      </c>
      <c r="J438" s="14" t="n">
        <f aca="false">SUM(B438:I438)</f>
        <v>1874.44338</v>
      </c>
      <c r="K438" s="16" t="n">
        <f aca="false">IF(Data_Clean!P438="","",Assumptions!$B$15*0.5^(Data_Clean!P438/Assumptions!$B$20))</f>
        <v>17.6332185942541</v>
      </c>
      <c r="L438" s="16" t="n">
        <f aca="false">Assumptions!$B$16*MIN(1,LN(1+Data_Clean!Q438)/LN(1+Assumptions!$B$21))</f>
        <v>15.4867983970398</v>
      </c>
      <c r="M438" s="16" t="n">
        <f aca="false">Assumptions!$B$17*(0.6*MIN(1,Data_Clean!R438/Assumptions!$B$22)+0.4*IF(Data_Clean!S438="",0,Data_Clean!S438))</f>
        <v>3.03</v>
      </c>
      <c r="N438" s="16" t="n">
        <f aca="false">Assumptions!$B$18*MIN(1,(Data_Clean!F438-1)/Assumptions!$B$23)</f>
        <v>10</v>
      </c>
      <c r="O438" s="16" t="n">
        <f aca="false">Assumptions!$B$19*(0.4*IF(Data_Clean!E438="",0,MIN(1,Data_Clean!E438/12/Assumptions!$B$24))+0.35*IF(Data_Clean!D438="Y",1,0)+0.25*(1-MIN(Data_Clean!T438,3)/3))/IF(Data_Clean!E438="",0.6,1)</f>
        <v>15</v>
      </c>
      <c r="P438" s="16" t="n">
        <f aca="false">SUM(K438:O438)/(Assumptions!$D$5-IF(K438="",Assumptions!$B$15,0))*100</f>
        <v>61.1500169912939</v>
      </c>
      <c r="Q438" s="7" t="str">
        <f aca="false">IF(J438&gt;=Assumptions!$B$26,"High",IF(J438&gt;=Assumptions!$B$27,"Mid","Low"))</f>
        <v>High</v>
      </c>
      <c r="R438" s="7" t="str">
        <f aca="false">IF(P438&gt;=Assumptions!$B$28,"High",IF(P438&gt;=Assumptions!$B$29,"Mid","Low"))</f>
        <v>Mid</v>
      </c>
      <c r="S438" s="7" t="str">
        <f aca="false">INDEX(Assumptions!$B$33:$B$41,MATCH(Q438&amp;"|"&amp;R438,Assumptions!$A$33:$A$41,0))</f>
        <v>Established Core</v>
      </c>
      <c r="T438" s="7" t="n">
        <f aca="false">IF(ISNUMBER(Data_Clean!V438),J438*Data_Clean!V438,0)</f>
        <v>49.485305232</v>
      </c>
    </row>
    <row r="439" customFormat="false" ht="15" hidden="false" customHeight="false" outlineLevel="0" collapsed="false">
      <c r="A439" s="15" t="str">
        <f aca="false">Data_Clean!A439</f>
        <v>CX100435</v>
      </c>
      <c r="B439" s="14" t="n">
        <f aca="false">Data_Clean!G439*Assumptions!$B$5</f>
        <v>75.82725</v>
      </c>
      <c r="C439" s="14" t="n">
        <f aca="false">IF(Data_Clean!H439="",0,Data_Clean!H439)*Assumptions!$B$6</f>
        <v>182.87112</v>
      </c>
      <c r="D439" s="14" t="n">
        <f aca="false">Data_Clean!I439*Assumptions!$B$7</f>
        <v>0</v>
      </c>
      <c r="E439" s="14" t="n">
        <f aca="false">Data_Clean!J439*Assumptions!$B$8</f>
        <v>0</v>
      </c>
      <c r="F439" s="14" t="n">
        <f aca="false">Data_Clean!K439*Assumptions!$B$9</f>
        <v>0</v>
      </c>
      <c r="G439" s="14" t="n">
        <f aca="false">Data_Clean!L439*Assumptions!$B$10</f>
        <v>0</v>
      </c>
      <c r="H439" s="14" t="n">
        <f aca="false">IF(OR(Data_Clean!M439="",Data_Clean!N439=""),0,Data_Clean!M439*Data_Clean!N439/100)*Assumptions!$B$13*Assumptions!$B$11</f>
        <v>84.06</v>
      </c>
      <c r="I439" s="14" t="n">
        <f aca="false">Data_Clean!O439*4*Assumptions!$B$12</f>
        <v>6.7224</v>
      </c>
      <c r="J439" s="14" t="n">
        <f aca="false">SUM(B439:I439)</f>
        <v>349.48077</v>
      </c>
      <c r="K439" s="16" t="n">
        <f aca="false">IF(Data_Clean!P439="","",Assumptions!$B$15*0.5^(Data_Clean!P439/Assumptions!$B$20))</f>
        <v>12.4685684421418</v>
      </c>
      <c r="L439" s="16" t="n">
        <f aca="false">Assumptions!$B$16*MIN(1,LN(1+Data_Clean!Q439)/LN(1+Assumptions!$B$21))</f>
        <v>14.8269530442849</v>
      </c>
      <c r="M439" s="16" t="n">
        <f aca="false">Assumptions!$B$17*(0.6*MIN(1,Data_Clean!R439/Assumptions!$B$22)+0.4*IF(Data_Clean!S439="",0,Data_Clean!S439))</f>
        <v>8.214</v>
      </c>
      <c r="N439" s="16" t="n">
        <f aca="false">Assumptions!$B$18*MIN(1,(Data_Clean!F439-1)/Assumptions!$B$23)</f>
        <v>15</v>
      </c>
      <c r="O439" s="16" t="n">
        <f aca="false">Assumptions!$B$19*(0.4*IF(Data_Clean!E439="",0,MIN(1,Data_Clean!E439/12/Assumptions!$B$24))+0.35*IF(Data_Clean!D439="Y",1,0)+0.25*(1-MIN(Data_Clean!T439,3)/3))/IF(Data_Clean!E439="",0.6,1)</f>
        <v>13.45</v>
      </c>
      <c r="P439" s="16" t="n">
        <f aca="false">SUM(K439:O439)/(Assumptions!$D$5-IF(K439="",Assumptions!$B$15,0))*100</f>
        <v>63.9595214864267</v>
      </c>
      <c r="Q439" s="7" t="str">
        <f aca="false">IF(J439&gt;=Assumptions!$B$26,"High",IF(J439&gt;=Assumptions!$B$27,"Mid","Low"))</f>
        <v>Low</v>
      </c>
      <c r="R439" s="7" t="str">
        <f aca="false">IF(P439&gt;=Assumptions!$B$28,"High",IF(P439&gt;=Assumptions!$B$29,"Mid","Low"))</f>
        <v>Mid</v>
      </c>
      <c r="S439" s="7" t="str">
        <f aca="false">INDEX(Assumptions!$B$33:$B$41,MATCH(Q439&amp;"|"&amp;R439,Assumptions!$A$33:$A$41,0))</f>
        <v>Light Touch</v>
      </c>
      <c r="T439" s="7" t="n">
        <f aca="false">IF(ISNUMBER(Data_Clean!V439),J439*Data_Clean!V439,0)</f>
        <v>5.24221155</v>
      </c>
    </row>
    <row r="440" customFormat="false" ht="15" hidden="false" customHeight="false" outlineLevel="0" collapsed="false">
      <c r="A440" s="15" t="str">
        <f aca="false">Data_Clean!A440</f>
        <v>CX100436</v>
      </c>
      <c r="B440" s="14" t="n">
        <f aca="false">Data_Clean!G440*Assumptions!$B$5</f>
        <v>75.09975</v>
      </c>
      <c r="C440" s="14" t="n">
        <f aca="false">IF(Data_Clean!H440="",0,Data_Clean!H440)*Assumptions!$B$6</f>
        <v>32.38224</v>
      </c>
      <c r="D440" s="14" t="n">
        <f aca="false">Data_Clean!I440*Assumptions!$B$7</f>
        <v>0</v>
      </c>
      <c r="E440" s="14" t="n">
        <f aca="false">Data_Clean!J440*Assumptions!$B$8</f>
        <v>0</v>
      </c>
      <c r="F440" s="14" t="n">
        <f aca="false">Data_Clean!K440*Assumptions!$B$9</f>
        <v>0</v>
      </c>
      <c r="G440" s="14" t="n">
        <f aca="false">Data_Clean!L440*Assumptions!$B$10</f>
        <v>0</v>
      </c>
      <c r="H440" s="14" t="n">
        <f aca="false">IF(OR(Data_Clean!M440="",Data_Clean!N440=""),0,Data_Clean!M440*Data_Clean!N440/100)*Assumptions!$B$13*Assumptions!$B$11</f>
        <v>0</v>
      </c>
      <c r="I440" s="14" t="n">
        <f aca="false">Data_Clean!O440*4*Assumptions!$B$12</f>
        <v>0</v>
      </c>
      <c r="J440" s="14" t="n">
        <f aca="false">SUM(B440:I440)</f>
        <v>107.48199</v>
      </c>
      <c r="K440" s="16" t="n">
        <f aca="false">IF(Data_Clean!P440="","",Assumptions!$B$15*0.5^(Data_Clean!P440/Assumptions!$B$20))</f>
        <v>17.2304753249555</v>
      </c>
      <c r="L440" s="16" t="n">
        <f aca="false">Assumptions!$B$16*MIN(1,LN(1+Data_Clean!Q440)/LN(1+Assumptions!$B$21))</f>
        <v>10.6966696442427</v>
      </c>
      <c r="M440" s="16" t="n">
        <f aca="false">Assumptions!$B$17*(0.6*MIN(1,Data_Clean!R440/Assumptions!$B$22)+0.4*IF(Data_Clean!S440="",0,Data_Clean!S440))</f>
        <v>8.544</v>
      </c>
      <c r="N440" s="16" t="n">
        <f aca="false">Assumptions!$B$18*MIN(1,(Data_Clean!F440-1)/Assumptions!$B$23)</f>
        <v>5</v>
      </c>
      <c r="O440" s="16" t="n">
        <f aca="false">Assumptions!$B$19*(0.4*IF(Data_Clean!E440="",0,MIN(1,Data_Clean!E440/12/Assumptions!$B$24))+0.35*IF(Data_Clean!D440="Y",1,0)+0.25*(1-MIN(Data_Clean!T440,3)/3))/IF(Data_Clean!E440="",0.6,1)</f>
        <v>4.6</v>
      </c>
      <c r="P440" s="16" t="n">
        <f aca="false">SUM(K440:O440)/(Assumptions!$D$5-IF(K440="",Assumptions!$B$15,0))*100</f>
        <v>46.0711449691982</v>
      </c>
      <c r="Q440" s="7" t="str">
        <f aca="false">IF(J440&gt;=Assumptions!$B$26,"High",IF(J440&gt;=Assumptions!$B$27,"Mid","Low"))</f>
        <v>Low</v>
      </c>
      <c r="R440" s="7" t="str">
        <f aca="false">IF(P440&gt;=Assumptions!$B$28,"High",IF(P440&gt;=Assumptions!$B$29,"Mid","Low"))</f>
        <v>Low</v>
      </c>
      <c r="S440" s="7" t="str">
        <f aca="false">INDEX(Assumptions!$B$33:$B$41,MATCH(Q440&amp;"|"&amp;R440,Assumptions!$A$33:$A$41,0))</f>
        <v>Dormant &amp; Low Value</v>
      </c>
      <c r="T440" s="7" t="n">
        <f aca="false">IF(ISNUMBER(Data_Clean!V440),J440*Data_Clean!V440,0)</f>
        <v>12.338932452</v>
      </c>
    </row>
    <row r="441" customFormat="false" ht="15" hidden="false" customHeight="false" outlineLevel="0" collapsed="false">
      <c r="A441" s="15" t="str">
        <f aca="false">Data_Clean!A441</f>
        <v>CX100437</v>
      </c>
      <c r="B441" s="14" t="n">
        <f aca="false">Data_Clean!G441*Assumptions!$B$5</f>
        <v>117.54775</v>
      </c>
      <c r="C441" s="14" t="n">
        <f aca="false">IF(Data_Clean!H441="",0,Data_Clean!H441)*Assumptions!$B$6</f>
        <v>0</v>
      </c>
      <c r="D441" s="14" t="n">
        <f aca="false">Data_Clean!I441*Assumptions!$B$7</f>
        <v>0</v>
      </c>
      <c r="E441" s="14" t="n">
        <f aca="false">Data_Clean!J441*Assumptions!$B$8</f>
        <v>0</v>
      </c>
      <c r="F441" s="14" t="n">
        <f aca="false">Data_Clean!K441*Assumptions!$B$9</f>
        <v>0</v>
      </c>
      <c r="G441" s="14" t="n">
        <f aca="false">Data_Clean!L441*Assumptions!$B$10</f>
        <v>0</v>
      </c>
      <c r="H441" s="14" t="n">
        <f aca="false">IF(OR(Data_Clean!M441="",Data_Clean!N441=""),0,Data_Clean!M441*Data_Clean!N441/100)*Assumptions!$B$13*Assumptions!$B$11</f>
        <v>0</v>
      </c>
      <c r="I441" s="14" t="n">
        <f aca="false">Data_Clean!O441*4*Assumptions!$B$12</f>
        <v>0</v>
      </c>
      <c r="J441" s="14" t="n">
        <f aca="false">SUM(B441:I441)</f>
        <v>117.54775</v>
      </c>
      <c r="K441" s="16" t="n">
        <f aca="false">IF(Data_Clean!P441="","",Assumptions!$B$15*0.5^(Data_Clean!P441/Assumptions!$B$20))</f>
        <v>10.6066017177982</v>
      </c>
      <c r="L441" s="16" t="n">
        <f aca="false">Assumptions!$B$16*MIN(1,LN(1+Data_Clean!Q441)/LN(1+Assumptions!$B$21))</f>
        <v>8.67194478953664</v>
      </c>
      <c r="M441" s="16" t="n">
        <f aca="false">Assumptions!$B$17*(0.6*MIN(1,Data_Clean!R441/Assumptions!$B$22)+0.4*IF(Data_Clean!S441="",0,Data_Clean!S441))</f>
        <v>9.264</v>
      </c>
      <c r="N441" s="16" t="n">
        <f aca="false">Assumptions!$B$18*MIN(1,(Data_Clean!F441-1)/Assumptions!$B$23)</f>
        <v>0</v>
      </c>
      <c r="O441" s="16" t="n">
        <f aca="false">Assumptions!$B$19*(0.4*IF(Data_Clean!E441="",0,MIN(1,Data_Clean!E441/12/Assumptions!$B$24))+0.35*IF(Data_Clean!D441="Y",1,0)+0.25*(1-MIN(Data_Clean!T441,3)/3))/IF(Data_Clean!E441="",0.6,1)</f>
        <v>9.75</v>
      </c>
      <c r="P441" s="16" t="n">
        <f aca="false">SUM(K441:O441)/(Assumptions!$D$5-IF(K441="",Assumptions!$B$15,0))*100</f>
        <v>38.2925465073349</v>
      </c>
      <c r="Q441" s="7" t="str">
        <f aca="false">IF(J441&gt;=Assumptions!$B$26,"High",IF(J441&gt;=Assumptions!$B$27,"Mid","Low"))</f>
        <v>Low</v>
      </c>
      <c r="R441" s="7" t="str">
        <f aca="false">IF(P441&gt;=Assumptions!$B$28,"High",IF(P441&gt;=Assumptions!$B$29,"Mid","Low"))</f>
        <v>Low</v>
      </c>
      <c r="S441" s="7" t="str">
        <f aca="false">INDEX(Assumptions!$B$33:$B$41,MATCH(Q441&amp;"|"&amp;R441,Assumptions!$A$33:$A$41,0))</f>
        <v>Dormant &amp; Low Value</v>
      </c>
      <c r="T441" s="7" t="n">
        <f aca="false">IF(ISNUMBER(Data_Clean!V441),J441*Data_Clean!V441,0)</f>
        <v>19.3248501</v>
      </c>
    </row>
    <row r="442" customFormat="false" ht="15" hidden="false" customHeight="false" outlineLevel="0" collapsed="false">
      <c r="A442" s="15" t="str">
        <f aca="false">Data_Clean!A442</f>
        <v>CX100438</v>
      </c>
      <c r="B442" s="14" t="n">
        <f aca="false">Data_Clean!G442*Assumptions!$B$5</f>
        <v>139.84275</v>
      </c>
      <c r="C442" s="14" t="n">
        <f aca="false">IF(Data_Clean!H442="",0,Data_Clean!H442)*Assumptions!$B$6</f>
        <v>208.49712</v>
      </c>
      <c r="D442" s="14" t="n">
        <f aca="false">Data_Clean!I442*Assumptions!$B$7</f>
        <v>0</v>
      </c>
      <c r="E442" s="14" t="n">
        <f aca="false">Data_Clean!J442*Assumptions!$B$8</f>
        <v>0</v>
      </c>
      <c r="F442" s="14" t="n">
        <f aca="false">Data_Clean!K442*Assumptions!$B$9</f>
        <v>2500.3</v>
      </c>
      <c r="G442" s="14" t="n">
        <f aca="false">Data_Clean!L442*Assumptions!$B$10</f>
        <v>437.4</v>
      </c>
      <c r="H442" s="14" t="n">
        <f aca="false">IF(OR(Data_Clean!M442="",Data_Clean!N442=""),0,Data_Clean!M442*Data_Clean!N442/100)*Assumptions!$B$13*Assumptions!$B$11</f>
        <v>446.4</v>
      </c>
      <c r="I442" s="14" t="n">
        <f aca="false">Data_Clean!O442*4*Assumptions!$B$12</f>
        <v>11.2608</v>
      </c>
      <c r="J442" s="14" t="n">
        <f aca="false">SUM(B442:I442)</f>
        <v>3743.70067</v>
      </c>
      <c r="K442" s="16" t="n">
        <f aca="false">IF(Data_Clean!P442="","",Assumptions!$B$15*0.5^(Data_Clean!P442/Assumptions!$B$20))</f>
        <v>18.0453755412318</v>
      </c>
      <c r="L442" s="16" t="n">
        <f aca="false">Assumptions!$B$16*MIN(1,LN(1+Data_Clean!Q442)/LN(1+Assumptions!$B$21))</f>
        <v>12.2792642888455</v>
      </c>
      <c r="M442" s="16" t="n">
        <f aca="false">Assumptions!$B$17*(0.6*MIN(1,Data_Clean!R442/Assumptions!$B$22)+0.4*IF(Data_Clean!S442="",0,Data_Clean!S442))</f>
        <v>10.344</v>
      </c>
      <c r="N442" s="16" t="n">
        <f aca="false">Assumptions!$B$18*MIN(1,(Data_Clean!F442-1)/Assumptions!$B$23)</f>
        <v>20</v>
      </c>
      <c r="O442" s="16" t="n">
        <f aca="false">Assumptions!$B$19*(0.4*IF(Data_Clean!E442="",0,MIN(1,Data_Clean!E442/12/Assumptions!$B$24))+0.35*IF(Data_Clean!D442="Y",1,0)+0.25*(1-MIN(Data_Clean!T442,3)/3))/IF(Data_Clean!E442="",0.6,1)</f>
        <v>9.75</v>
      </c>
      <c r="P442" s="16" t="n">
        <f aca="false">SUM(K442:O442)/(Assumptions!$D$5-IF(K442="",Assumptions!$B$15,0))*100</f>
        <v>70.4186398300772</v>
      </c>
      <c r="Q442" s="7" t="str">
        <f aca="false">IF(J442&gt;=Assumptions!$B$26,"High",IF(J442&gt;=Assumptions!$B$27,"Mid","Low"))</f>
        <v>High</v>
      </c>
      <c r="R442" s="7" t="str">
        <f aca="false">IF(P442&gt;=Assumptions!$B$28,"High",IF(P442&gt;=Assumptions!$B$29,"Mid","Low"))</f>
        <v>High</v>
      </c>
      <c r="S442" s="7" t="str">
        <f aca="false">INDEX(Assumptions!$B$33:$B$41,MATCH(Q442&amp;"|"&amp;R442,Assumptions!$A$33:$A$41,0))</f>
        <v>Premier Advocates</v>
      </c>
      <c r="T442" s="7" t="n">
        <f aca="false">IF(ISNUMBER(Data_Clean!V442),J442*Data_Clean!V442,0)</f>
        <v>238.848102746</v>
      </c>
    </row>
    <row r="443" customFormat="false" ht="15" hidden="false" customHeight="false" outlineLevel="0" collapsed="false">
      <c r="A443" s="15" t="str">
        <f aca="false">Data_Clean!A443</f>
        <v>CX100439</v>
      </c>
      <c r="B443" s="14" t="n">
        <f aca="false">Data_Clean!G443*Assumptions!$B$5</f>
        <v>41.6135</v>
      </c>
      <c r="C443" s="14" t="n">
        <f aca="false">IF(Data_Clean!H443="",0,Data_Clean!H443)*Assumptions!$B$6</f>
        <v>89.55936</v>
      </c>
      <c r="D443" s="14" t="n">
        <f aca="false">Data_Clean!I443*Assumptions!$B$7</f>
        <v>0</v>
      </c>
      <c r="E443" s="14" t="n">
        <f aca="false">Data_Clean!J443*Assumptions!$B$8</f>
        <v>0</v>
      </c>
      <c r="F443" s="14" t="n">
        <f aca="false">Data_Clean!K443*Assumptions!$B$9</f>
        <v>0</v>
      </c>
      <c r="G443" s="14" t="n">
        <f aca="false">Data_Clean!L443*Assumptions!$B$10</f>
        <v>0</v>
      </c>
      <c r="H443" s="14" t="n">
        <f aca="false">IF(OR(Data_Clean!M443="",Data_Clean!N443=""),0,Data_Clean!M443*Data_Clean!N443/100)*Assumptions!$B$13*Assumptions!$B$11</f>
        <v>0</v>
      </c>
      <c r="I443" s="14" t="n">
        <f aca="false">Data_Clean!O443*4*Assumptions!$B$12</f>
        <v>0</v>
      </c>
      <c r="J443" s="14" t="n">
        <f aca="false">SUM(B443:I443)</f>
        <v>131.17286</v>
      </c>
      <c r="K443" s="16" t="n">
        <f aca="false">IF(Data_Clean!P443="","",Assumptions!$B$15*0.5^(Data_Clean!P443/Assumptions!$B$20))</f>
        <v>27.3516746567465</v>
      </c>
      <c r="L443" s="16" t="n">
        <f aca="false">Assumptions!$B$16*MIN(1,LN(1+Data_Clean!Q443)/LN(1+Assumptions!$B$21))</f>
        <v>11.8154173628685</v>
      </c>
      <c r="M443" s="16" t="n">
        <f aca="false">Assumptions!$B$17*(0.6*MIN(1,Data_Clean!R443/Assumptions!$B$22)+0.4*IF(Data_Clean!S443="",0,Data_Clean!S443))</f>
        <v>3.126</v>
      </c>
      <c r="N443" s="16" t="n">
        <f aca="false">Assumptions!$B$18*MIN(1,(Data_Clean!F443-1)/Assumptions!$B$23)</f>
        <v>10</v>
      </c>
      <c r="O443" s="16" t="n">
        <f aca="false">Assumptions!$B$19*(0.4*IF(Data_Clean!E443="",0,MIN(1,Data_Clean!E443/12/Assumptions!$B$24))+0.35*IF(Data_Clean!D443="Y",1,0)+0.25*(1-MIN(Data_Clean!T443,3)/3))/IF(Data_Clean!E443="",0.6,1)</f>
        <v>13.75</v>
      </c>
      <c r="P443" s="16" t="n">
        <f aca="false">SUM(K443:O443)/(Assumptions!$D$5-IF(K443="",Assumptions!$B$15,0))*100</f>
        <v>66.043092019615</v>
      </c>
      <c r="Q443" s="7" t="str">
        <f aca="false">IF(J443&gt;=Assumptions!$B$26,"High",IF(J443&gt;=Assumptions!$B$27,"Mid","Low"))</f>
        <v>Low</v>
      </c>
      <c r="R443" s="7" t="str">
        <f aca="false">IF(P443&gt;=Assumptions!$B$28,"High",IF(P443&gt;=Assumptions!$B$29,"Mid","Low"))</f>
        <v>Mid</v>
      </c>
      <c r="S443" s="7" t="str">
        <f aca="false">INDEX(Assumptions!$B$33:$B$41,MATCH(Q443&amp;"|"&amp;R443,Assumptions!$A$33:$A$41,0))</f>
        <v>Light Touch</v>
      </c>
      <c r="T443" s="7" t="n">
        <f aca="false">IF(ISNUMBER(Data_Clean!V443),J443*Data_Clean!V443,0)</f>
        <v>5.089506968</v>
      </c>
    </row>
    <row r="444" customFormat="false" ht="15" hidden="false" customHeight="false" outlineLevel="0" collapsed="false">
      <c r="A444" s="15" t="str">
        <f aca="false">Data_Clean!A444</f>
        <v>CX100440</v>
      </c>
      <c r="B444" s="14" t="n">
        <f aca="false">Data_Clean!G444*Assumptions!$B$5</f>
        <v>24.69825</v>
      </c>
      <c r="C444" s="14" t="n">
        <f aca="false">IF(Data_Clean!H444="",0,Data_Clean!H444)*Assumptions!$B$6</f>
        <v>64.90272</v>
      </c>
      <c r="D444" s="14" t="n">
        <f aca="false">Data_Clean!I444*Assumptions!$B$7</f>
        <v>0</v>
      </c>
      <c r="E444" s="14" t="n">
        <f aca="false">Data_Clean!J444*Assumptions!$B$8</f>
        <v>0</v>
      </c>
      <c r="F444" s="14" t="n">
        <f aca="false">Data_Clean!K444*Assumptions!$B$9</f>
        <v>294.8</v>
      </c>
      <c r="G444" s="14" t="n">
        <f aca="false">Data_Clean!L444*Assumptions!$B$10</f>
        <v>798.75</v>
      </c>
      <c r="H444" s="14" t="n">
        <f aca="false">IF(OR(Data_Clean!M444="",Data_Clean!N444=""),0,Data_Clean!M444*Data_Clean!N444/100)*Assumptions!$B$13*Assumptions!$B$11</f>
        <v>0</v>
      </c>
      <c r="I444" s="14" t="n">
        <f aca="false">Data_Clean!O444*4*Assumptions!$B$12</f>
        <v>0</v>
      </c>
      <c r="J444" s="14" t="n">
        <f aca="false">SUM(B444:I444)</f>
        <v>1183.15097</v>
      </c>
      <c r="K444" s="16" t="n">
        <f aca="false">IF(Data_Clean!P444="","",Assumptions!$B$15*0.5^(Data_Clean!P444/Assumptions!$B$20))</f>
        <v>28.6452481173125</v>
      </c>
      <c r="L444" s="16" t="n">
        <f aca="false">Assumptions!$B$16*MIN(1,LN(1+Data_Clean!Q444)/LN(1+Assumptions!$B$21))</f>
        <v>14.8269530442849</v>
      </c>
      <c r="M444" s="16" t="n">
        <f aca="false">Assumptions!$B$17*(0.6*MIN(1,Data_Clean!R444/Assumptions!$B$22)+0.4*IF(Data_Clean!S444="",0,Data_Clean!S444))</f>
        <v>11.556</v>
      </c>
      <c r="N444" s="16" t="n">
        <f aca="false">Assumptions!$B$18*MIN(1,(Data_Clean!F444-1)/Assumptions!$B$23)</f>
        <v>20</v>
      </c>
      <c r="O444" s="16" t="n">
        <f aca="false">Assumptions!$B$19*(0.4*IF(Data_Clean!E444="",0,MIN(1,Data_Clean!E444/12/Assumptions!$B$24))+0.35*IF(Data_Clean!D444="Y",1,0)+0.25*(1-MIN(Data_Clean!T444,3)/3))/IF(Data_Clean!E444="",0.6,1)</f>
        <v>9.1</v>
      </c>
      <c r="P444" s="16" t="n">
        <f aca="false">SUM(K444:O444)/(Assumptions!$D$5-IF(K444="",Assumptions!$B$15,0))*100</f>
        <v>84.1282011615974</v>
      </c>
      <c r="Q444" s="7" t="str">
        <f aca="false">IF(J444&gt;=Assumptions!$B$26,"High",IF(J444&gt;=Assumptions!$B$27,"Mid","Low"))</f>
        <v>Mid</v>
      </c>
      <c r="R444" s="7" t="str">
        <f aca="false">IF(P444&gt;=Assumptions!$B$28,"High",IF(P444&gt;=Assumptions!$B$29,"Mid","Low"))</f>
        <v>High</v>
      </c>
      <c r="S444" s="7" t="str">
        <f aca="false">INDEX(Assumptions!$B$33:$B$41,MATCH(Q444&amp;"|"&amp;R444,Assumptions!$A$33:$A$41,0))</f>
        <v>Engaged Builders</v>
      </c>
      <c r="T444" s="7" t="n">
        <f aca="false">IF(ISNUMBER(Data_Clean!V444),J444*Data_Clean!V444,0)</f>
        <v>24.254594885</v>
      </c>
    </row>
    <row r="445" customFormat="false" ht="15" hidden="false" customHeight="false" outlineLevel="0" collapsed="false">
      <c r="A445" s="15" t="str">
        <f aca="false">Data_Clean!A445</f>
        <v>CX100441</v>
      </c>
      <c r="B445" s="14" t="n">
        <f aca="false">Data_Clean!G445*Assumptions!$B$5</f>
        <v>92.5445</v>
      </c>
      <c r="C445" s="14" t="n">
        <f aca="false">IF(Data_Clean!H445="",0,Data_Clean!H445)*Assumptions!$B$6</f>
        <v>27.15</v>
      </c>
      <c r="D445" s="14" t="n">
        <f aca="false">Data_Clean!I445*Assumptions!$B$7</f>
        <v>0</v>
      </c>
      <c r="E445" s="14" t="n">
        <f aca="false">Data_Clean!J445*Assumptions!$B$8</f>
        <v>0</v>
      </c>
      <c r="F445" s="14" t="n">
        <f aca="false">Data_Clean!K445*Assumptions!$B$9</f>
        <v>0</v>
      </c>
      <c r="G445" s="14" t="n">
        <f aca="false">Data_Clean!L445*Assumptions!$B$10</f>
        <v>1054.8</v>
      </c>
      <c r="H445" s="14" t="n">
        <f aca="false">IF(OR(Data_Clean!M445="",Data_Clean!N445=""),0,Data_Clean!M445*Data_Clean!N445/100)*Assumptions!$B$13*Assumptions!$B$11</f>
        <v>0</v>
      </c>
      <c r="I445" s="14" t="n">
        <f aca="false">Data_Clean!O445*4*Assumptions!$B$12</f>
        <v>0</v>
      </c>
      <c r="J445" s="14" t="n">
        <f aca="false">SUM(B445:I445)</f>
        <v>1174.4945</v>
      </c>
      <c r="K445" s="16" t="n">
        <f aca="false">IF(Data_Clean!P445="","",Assumptions!$B$15*0.5^(Data_Clean!P445/Assumptions!$B$20))</f>
        <v>13.6758373283733</v>
      </c>
      <c r="L445" s="16" t="n">
        <f aca="false">Assumptions!$B$16*MIN(1,LN(1+Data_Clean!Q445)/LN(1+Assumptions!$B$21))</f>
        <v>9.16313819982653</v>
      </c>
      <c r="M445" s="16" t="n">
        <f aca="false">Assumptions!$B$17*(0.6*MIN(1,Data_Clean!R445/Assumptions!$B$22)+0.4*IF(Data_Clean!S445="",0,Data_Clean!S445))</f>
        <v>8.442</v>
      </c>
      <c r="N445" s="16" t="n">
        <f aca="false">Assumptions!$B$18*MIN(1,(Data_Clean!F445-1)/Assumptions!$B$23)</f>
        <v>10</v>
      </c>
      <c r="O445" s="16" t="n">
        <f aca="false">Assumptions!$B$19*(0.4*IF(Data_Clean!E445="",0,MIN(1,Data_Clean!E445/12/Assumptions!$B$24))+0.35*IF(Data_Clean!D445="Y",1,0)+0.25*(1-MIN(Data_Clean!T445,3)/3))/IF(Data_Clean!E445="",0.6,1)</f>
        <v>4.75</v>
      </c>
      <c r="P445" s="16" t="n">
        <f aca="false">SUM(K445:O445)/(Assumptions!$D$5-IF(K445="",Assumptions!$B$15,0))*100</f>
        <v>46.0309755281998</v>
      </c>
      <c r="Q445" s="7" t="str">
        <f aca="false">IF(J445&gt;=Assumptions!$B$26,"High",IF(J445&gt;=Assumptions!$B$27,"Mid","Low"))</f>
        <v>Mid</v>
      </c>
      <c r="R445" s="7" t="str">
        <f aca="false">IF(P445&gt;=Assumptions!$B$28,"High",IF(P445&gt;=Assumptions!$B$29,"Mid","Low"))</f>
        <v>Low</v>
      </c>
      <c r="S445" s="7" t="str">
        <f aca="false">INDEX(Assumptions!$B$33:$B$41,MATCH(Q445&amp;"|"&amp;R445,Assumptions!$A$33:$A$41,0))</f>
        <v>Light Touch</v>
      </c>
      <c r="T445" s="7" t="n">
        <f aca="false">IF(ISNUMBER(Data_Clean!V445),J445*Data_Clean!V445,0)</f>
        <v>93.2548633</v>
      </c>
    </row>
    <row r="446" customFormat="false" ht="15" hidden="false" customHeight="false" outlineLevel="0" collapsed="false">
      <c r="A446" s="15" t="str">
        <f aca="false">Data_Clean!A446</f>
        <v>CX100442</v>
      </c>
      <c r="B446" s="14" t="n">
        <f aca="false">Data_Clean!G446*Assumptions!$B$5</f>
        <v>18.34075</v>
      </c>
      <c r="C446" s="14" t="n">
        <f aca="false">IF(Data_Clean!H446="",0,Data_Clean!H446)*Assumptions!$B$6</f>
        <v>0</v>
      </c>
      <c r="D446" s="14" t="n">
        <f aca="false">Data_Clean!I446*Assumptions!$B$7</f>
        <v>0</v>
      </c>
      <c r="E446" s="14" t="n">
        <f aca="false">Data_Clean!J446*Assumptions!$B$8</f>
        <v>0</v>
      </c>
      <c r="F446" s="14" t="n">
        <f aca="false">Data_Clean!K446*Assumptions!$B$9</f>
        <v>908.6</v>
      </c>
      <c r="G446" s="14" t="n">
        <f aca="false">Data_Clean!L446*Assumptions!$B$10</f>
        <v>0</v>
      </c>
      <c r="H446" s="14" t="n">
        <f aca="false">IF(OR(Data_Clean!M446="",Data_Clean!N446=""),0,Data_Clean!M446*Data_Clean!N446/100)*Assumptions!$B$13*Assumptions!$B$11</f>
        <v>0</v>
      </c>
      <c r="I446" s="14" t="n">
        <f aca="false">Data_Clean!O446*4*Assumptions!$B$12</f>
        <v>0</v>
      </c>
      <c r="J446" s="14" t="n">
        <f aca="false">SUM(B446:I446)</f>
        <v>926.94075</v>
      </c>
      <c r="K446" s="16" t="n">
        <f aca="false">IF(Data_Clean!P446="","",Assumptions!$B$15*0.5^(Data_Clean!P446/Assumptions!$B$20))</f>
        <v>2.841968562207</v>
      </c>
      <c r="L446" s="16" t="n">
        <f aca="false">Assumptions!$B$16*MIN(1,LN(1+Data_Clean!Q446)/LN(1+Assumptions!$B$21))</f>
        <v>0</v>
      </c>
      <c r="M446" s="16" t="n">
        <f aca="false">Assumptions!$B$17*(0.6*MIN(1,Data_Clean!R446/Assumptions!$B$22)+0.4*IF(Data_Clean!S446="",0,Data_Clean!S446))</f>
        <v>3.6</v>
      </c>
      <c r="N446" s="16" t="n">
        <f aca="false">Assumptions!$B$18*MIN(1,(Data_Clean!F446-1)/Assumptions!$B$23)</f>
        <v>5</v>
      </c>
      <c r="O446" s="16" t="n">
        <f aca="false">Assumptions!$B$19*(0.4*IF(Data_Clean!E446="",0,MIN(1,Data_Clean!E446/12/Assumptions!$B$24))+0.35*IF(Data_Clean!D446="Y",1,0)+0.25*(1-MIN(Data_Clean!T446,3)/3))/IF(Data_Clean!E446="",0.6,1)</f>
        <v>8.5</v>
      </c>
      <c r="P446" s="16" t="n">
        <f aca="false">SUM(K446:O446)/(Assumptions!$D$5-IF(K446="",Assumptions!$B$15,0))*100</f>
        <v>19.941968562207</v>
      </c>
      <c r="Q446" s="7" t="str">
        <f aca="false">IF(J446&gt;=Assumptions!$B$26,"High",IF(J446&gt;=Assumptions!$B$27,"Mid","Low"))</f>
        <v>Mid</v>
      </c>
      <c r="R446" s="7" t="str">
        <f aca="false">IF(P446&gt;=Assumptions!$B$28,"High",IF(P446&gt;=Assumptions!$B$29,"Mid","Low"))</f>
        <v>Low</v>
      </c>
      <c r="S446" s="7" t="str">
        <f aca="false">INDEX(Assumptions!$B$33:$B$41,MATCH(Q446&amp;"|"&amp;R446,Assumptions!$A$33:$A$41,0))</f>
        <v>Light Touch</v>
      </c>
      <c r="T446" s="7" t="n">
        <f aca="false">IF(ISNUMBER(Data_Clean!V446),J446*Data_Clean!V446,0)</f>
        <v>459.484529775</v>
      </c>
    </row>
    <row r="447" customFormat="false" ht="15" hidden="false" customHeight="false" outlineLevel="0" collapsed="false">
      <c r="A447" s="15" t="str">
        <f aca="false">Data_Clean!A447</f>
        <v>CX100443</v>
      </c>
      <c r="B447" s="14" t="n">
        <f aca="false">Data_Clean!G447*Assumptions!$B$5</f>
        <v>132.74425</v>
      </c>
      <c r="C447" s="14" t="n">
        <f aca="false">IF(Data_Clean!H447="",0,Data_Clean!H447)*Assumptions!$B$6</f>
        <v>196.97748</v>
      </c>
      <c r="D447" s="14" t="n">
        <f aca="false">Data_Clean!I447*Assumptions!$B$7</f>
        <v>0</v>
      </c>
      <c r="E447" s="14" t="n">
        <f aca="false">Data_Clean!J447*Assumptions!$B$8</f>
        <v>0</v>
      </c>
      <c r="F447" s="14" t="n">
        <f aca="false">Data_Clean!K447*Assumptions!$B$9</f>
        <v>0</v>
      </c>
      <c r="G447" s="14" t="n">
        <f aca="false">Data_Clean!L447*Assumptions!$B$10</f>
        <v>0</v>
      </c>
      <c r="H447" s="14" t="n">
        <f aca="false">IF(OR(Data_Clean!M447="",Data_Clean!N447=""),0,Data_Clean!M447*Data_Clean!N447/100)*Assumptions!$B$13*Assumptions!$B$11</f>
        <v>131.34</v>
      </c>
      <c r="I447" s="14" t="n">
        <f aca="false">Data_Clean!O447*4*Assumptions!$B$12</f>
        <v>20.89056</v>
      </c>
      <c r="J447" s="14" t="n">
        <f aca="false">SUM(B447:I447)</f>
        <v>481.95229</v>
      </c>
      <c r="K447" s="16" t="n">
        <f aca="false">IF(Data_Clean!P447="","",Assumptions!$B$15*0.5^(Data_Clean!P447/Assumptions!$B$20))</f>
        <v>28.6452481173125</v>
      </c>
      <c r="L447" s="16" t="n">
        <f aca="false">Assumptions!$B$16*MIN(1,LN(1+Data_Clean!Q447)/LN(1+Assumptions!$B$21))</f>
        <v>15.8750156145389</v>
      </c>
      <c r="M447" s="16" t="n">
        <f aca="false">Assumptions!$B$17*(0.6*MIN(1,Data_Clean!R447/Assumptions!$B$22)+0.4*IF(Data_Clean!S447="",0,Data_Clean!S447))</f>
        <v>7.35</v>
      </c>
      <c r="N447" s="16" t="n">
        <f aca="false">Assumptions!$B$18*MIN(1,(Data_Clean!F447-1)/Assumptions!$B$23)</f>
        <v>10</v>
      </c>
      <c r="O447" s="16" t="n">
        <f aca="false">Assumptions!$B$19*(0.4*IF(Data_Clean!E447="",0,MIN(1,Data_Clean!E447/12/Assumptions!$B$24))+0.35*IF(Data_Clean!D447="Y",1,0)+0.25*(1-MIN(Data_Clean!T447,3)/3))/IF(Data_Clean!E447="",0.6,1)</f>
        <v>11.85</v>
      </c>
      <c r="P447" s="16" t="n">
        <f aca="false">SUM(K447:O447)/(Assumptions!$D$5-IF(K447="",Assumptions!$B$15,0))*100</f>
        <v>73.7202637318514</v>
      </c>
      <c r="Q447" s="7" t="str">
        <f aca="false">IF(J447&gt;=Assumptions!$B$26,"High",IF(J447&gt;=Assumptions!$B$27,"Mid","Low"))</f>
        <v>Mid</v>
      </c>
      <c r="R447" s="7" t="str">
        <f aca="false">IF(P447&gt;=Assumptions!$B$28,"High",IF(P447&gt;=Assumptions!$B$29,"Mid","Low"))</f>
        <v>High</v>
      </c>
      <c r="S447" s="7" t="str">
        <f aca="false">INDEX(Assumptions!$B$33:$B$41,MATCH(Q447&amp;"|"&amp;R447,Assumptions!$A$33:$A$41,0))</f>
        <v>Engaged Builders</v>
      </c>
      <c r="T447" s="7" t="n">
        <f aca="false">IF(ISNUMBER(Data_Clean!V447),J447*Data_Clean!V447,0)</f>
        <v>9.253483968</v>
      </c>
    </row>
    <row r="448" customFormat="false" ht="15" hidden="false" customHeight="false" outlineLevel="0" collapsed="false">
      <c r="A448" s="15" t="str">
        <f aca="false">Data_Clean!A448</f>
        <v>CX100444</v>
      </c>
      <c r="B448" s="14" t="n">
        <f aca="false">Data_Clean!G448*Assumptions!$B$5</f>
        <v>77.87025</v>
      </c>
      <c r="C448" s="14" t="n">
        <f aca="false">IF(Data_Clean!H448="",0,Data_Clean!H448)*Assumptions!$B$6</f>
        <v>0</v>
      </c>
      <c r="D448" s="14" t="n">
        <f aca="false">Data_Clean!I448*Assumptions!$B$7</f>
        <v>0</v>
      </c>
      <c r="E448" s="14" t="n">
        <f aca="false">Data_Clean!J448*Assumptions!$B$8</f>
        <v>0</v>
      </c>
      <c r="F448" s="14" t="n">
        <f aca="false">Data_Clean!K448*Assumptions!$B$9</f>
        <v>0</v>
      </c>
      <c r="G448" s="14" t="n">
        <f aca="false">Data_Clean!L448*Assumptions!$B$10</f>
        <v>0</v>
      </c>
      <c r="H448" s="14" t="n">
        <f aca="false">IF(OR(Data_Clean!M448="",Data_Clean!N448=""),0,Data_Clean!M448*Data_Clean!N448/100)*Assumptions!$B$13*Assumptions!$B$11</f>
        <v>0</v>
      </c>
      <c r="I448" s="14" t="n">
        <f aca="false">Data_Clean!O448*4*Assumptions!$B$12</f>
        <v>0</v>
      </c>
      <c r="J448" s="14" t="n">
        <f aca="false">SUM(B448:I448)</f>
        <v>77.87025</v>
      </c>
      <c r="K448" s="16" t="n">
        <f aca="false">IF(Data_Clean!P448="","",Assumptions!$B$15*0.5^(Data_Clean!P448/Assumptions!$B$20))</f>
        <v>23.811015779523</v>
      </c>
      <c r="L448" s="16" t="n">
        <f aca="false">Assumptions!$B$16*MIN(1,LN(1+Data_Clean!Q448)/LN(1+Assumptions!$B$21))</f>
        <v>16.230151259145</v>
      </c>
      <c r="M448" s="16" t="n">
        <f aca="false">Assumptions!$B$17*(0.6*MIN(1,Data_Clean!R448/Assumptions!$B$22)+0.4*IF(Data_Clean!S448="",0,Data_Clean!S448))</f>
        <v>13.2</v>
      </c>
      <c r="N448" s="16" t="n">
        <f aca="false">Assumptions!$B$18*MIN(1,(Data_Clean!F448-1)/Assumptions!$B$23)</f>
        <v>5</v>
      </c>
      <c r="O448" s="16" t="n">
        <f aca="false">Assumptions!$B$19*(0.4*IF(Data_Clean!E448="",0,MIN(1,Data_Clean!E448/12/Assumptions!$B$24))+0.35*IF(Data_Clean!D448="Y",1,0)+0.25*(1-MIN(Data_Clean!T448,3)/3))/IF(Data_Clean!E448="",0.6,1)</f>
        <v>9.45</v>
      </c>
      <c r="P448" s="16" t="n">
        <f aca="false">SUM(K448:O448)/(Assumptions!$D$5-IF(K448="",Assumptions!$B$15,0))*100</f>
        <v>67.691167038668</v>
      </c>
      <c r="Q448" s="7" t="str">
        <f aca="false">IF(J448&gt;=Assumptions!$B$26,"High",IF(J448&gt;=Assumptions!$B$27,"Mid","Low"))</f>
        <v>Low</v>
      </c>
      <c r="R448" s="7" t="str">
        <f aca="false">IF(P448&gt;=Assumptions!$B$28,"High",IF(P448&gt;=Assumptions!$B$29,"Mid","Low"))</f>
        <v>Mid</v>
      </c>
      <c r="S448" s="7" t="str">
        <f aca="false">INDEX(Assumptions!$B$33:$B$41,MATCH(Q448&amp;"|"&amp;R448,Assumptions!$A$33:$A$41,0))</f>
        <v>Light Touch</v>
      </c>
      <c r="T448" s="7" t="n">
        <f aca="false">IF(ISNUMBER(Data_Clean!V448),J448*Data_Clean!V448,0)</f>
        <v>1.9311822</v>
      </c>
    </row>
    <row r="449" customFormat="false" ht="15" hidden="false" customHeight="false" outlineLevel="0" collapsed="false">
      <c r="A449" s="15" t="str">
        <f aca="false">Data_Clean!A449</f>
        <v>CX100445</v>
      </c>
      <c r="B449" s="14" t="n">
        <f aca="false">Data_Clean!G449*Assumptions!$B$5</f>
        <v>19.94875</v>
      </c>
      <c r="C449" s="14" t="n">
        <f aca="false">IF(Data_Clean!H449="",0,Data_Clean!H449)*Assumptions!$B$6</f>
        <v>0</v>
      </c>
      <c r="D449" s="14" t="n">
        <f aca="false">Data_Clean!I449*Assumptions!$B$7</f>
        <v>309.6</v>
      </c>
      <c r="E449" s="14" t="n">
        <f aca="false">Data_Clean!J449*Assumptions!$B$8</f>
        <v>0</v>
      </c>
      <c r="F449" s="14" t="n">
        <f aca="false">Data_Clean!K449*Assumptions!$B$9</f>
        <v>0</v>
      </c>
      <c r="G449" s="14" t="n">
        <f aca="false">Data_Clean!L449*Assumptions!$B$10</f>
        <v>0</v>
      </c>
      <c r="H449" s="14" t="n">
        <f aca="false">IF(OR(Data_Clean!M449="",Data_Clean!N449=""),0,Data_Clean!M449*Data_Clean!N449/100)*Assumptions!$B$13*Assumptions!$B$11</f>
        <v>36.828</v>
      </c>
      <c r="I449" s="14" t="n">
        <f aca="false">Data_Clean!O449*4*Assumptions!$B$12</f>
        <v>19.75728</v>
      </c>
      <c r="J449" s="14" t="n">
        <f aca="false">SUM(B449:I449)</f>
        <v>386.13403</v>
      </c>
      <c r="K449" s="16" t="n">
        <f aca="false">IF(Data_Clean!P449="","",Assumptions!$B$15*0.5^(Data_Clean!P449/Assumptions!$B$20))</f>
        <v>28.6452481173125</v>
      </c>
      <c r="L449" s="16" t="n">
        <f aca="false">Assumptions!$B$16*MIN(1,LN(1+Data_Clean!Q449)/LN(1+Assumptions!$B$21))</f>
        <v>14.8269530442849</v>
      </c>
      <c r="M449" s="16" t="n">
        <f aca="false">Assumptions!$B$17*(0.6*MIN(1,Data_Clean!R449/Assumptions!$B$22)+0.4*IF(Data_Clean!S449="",0,Data_Clean!S449))</f>
        <v>2.85</v>
      </c>
      <c r="N449" s="16" t="n">
        <f aca="false">Assumptions!$B$18*MIN(1,(Data_Clean!F449-1)/Assumptions!$B$23)</f>
        <v>10</v>
      </c>
      <c r="O449" s="16" t="n">
        <f aca="false">Assumptions!$B$19*(0.4*IF(Data_Clean!E449="",0,MIN(1,Data_Clean!E449/12/Assumptions!$B$24))+0.35*IF(Data_Clean!D449="Y",1,0)+0.25*(1-MIN(Data_Clean!T449,3)/3))/IF(Data_Clean!E449="",0.6,1)</f>
        <v>13.75</v>
      </c>
      <c r="P449" s="16" t="n">
        <f aca="false">SUM(K449:O449)/(Assumptions!$D$5-IF(K449="",Assumptions!$B$15,0))*100</f>
        <v>70.0722011615974</v>
      </c>
      <c r="Q449" s="7" t="str">
        <f aca="false">IF(J449&gt;=Assumptions!$B$26,"High",IF(J449&gt;=Assumptions!$B$27,"Mid","Low"))</f>
        <v>Low</v>
      </c>
      <c r="R449" s="7" t="str">
        <f aca="false">IF(P449&gt;=Assumptions!$B$28,"High",IF(P449&gt;=Assumptions!$B$29,"Mid","Low"))</f>
        <v>High</v>
      </c>
      <c r="S449" s="7" t="str">
        <f aca="false">INDEX(Assumptions!$B$33:$B$41,MATCH(Q449&amp;"|"&amp;R449,Assumptions!$A$33:$A$41,0))</f>
        <v>Engaged Builders</v>
      </c>
      <c r="T449" s="7" t="n">
        <f aca="false">IF(ISNUMBER(Data_Clean!V449),J449*Data_Clean!V449,0)</f>
        <v>20.156196366</v>
      </c>
    </row>
    <row r="450" customFormat="false" ht="15" hidden="false" customHeight="false" outlineLevel="0" collapsed="false">
      <c r="A450" s="15" t="str">
        <f aca="false">Data_Clean!A450</f>
        <v>CX100446</v>
      </c>
      <c r="B450" s="14" t="n">
        <f aca="false">Data_Clean!G450*Assumptions!$B$5</f>
        <v>304.00575</v>
      </c>
      <c r="C450" s="14" t="n">
        <f aca="false">IF(Data_Clean!H450="",0,Data_Clean!H450)*Assumptions!$B$6</f>
        <v>157.7436</v>
      </c>
      <c r="D450" s="14" t="n">
        <f aca="false">Data_Clean!I450*Assumptions!$B$7</f>
        <v>0</v>
      </c>
      <c r="E450" s="14" t="n">
        <f aca="false">Data_Clean!J450*Assumptions!$B$8</f>
        <v>0</v>
      </c>
      <c r="F450" s="14" t="n">
        <f aca="false">Data_Clean!K450*Assumptions!$B$9</f>
        <v>1156.1</v>
      </c>
      <c r="G450" s="14" t="n">
        <f aca="false">Data_Clean!L450*Assumptions!$B$10</f>
        <v>526.5</v>
      </c>
      <c r="H450" s="14" t="n">
        <f aca="false">IF(OR(Data_Clean!M450="",Data_Clean!N450=""),0,Data_Clean!M450*Data_Clean!N450/100)*Assumptions!$B$13*Assumptions!$B$11</f>
        <v>266.88</v>
      </c>
      <c r="I450" s="14" t="n">
        <f aca="false">Data_Clean!O450*4*Assumptions!$B$12</f>
        <v>24.7056</v>
      </c>
      <c r="J450" s="14" t="n">
        <f aca="false">SUM(B450:I450)</f>
        <v>2435.93495</v>
      </c>
      <c r="K450" s="16" t="n">
        <f aca="false">IF(Data_Clean!P450="","",Assumptions!$B$15*0.5^(Data_Clean!P450/Assumptions!$B$20))</f>
        <v>23.267171427506</v>
      </c>
      <c r="L450" s="16" t="n">
        <f aca="false">Assumptions!$B$16*MIN(1,LN(1+Data_Clean!Q450)/LN(1+Assumptions!$B$21))</f>
        <v>16.3969864627818</v>
      </c>
      <c r="M450" s="16" t="n">
        <f aca="false">Assumptions!$B$17*(0.6*MIN(1,Data_Clean!R450/Assumptions!$B$22)+0.4*IF(Data_Clean!S450="",0,Data_Clean!S450))</f>
        <v>8.646</v>
      </c>
      <c r="N450" s="16" t="n">
        <f aca="false">Assumptions!$B$18*MIN(1,(Data_Clean!F450-1)/Assumptions!$B$23)</f>
        <v>20</v>
      </c>
      <c r="O450" s="16" t="n">
        <f aca="false">Assumptions!$B$19*(0.4*IF(Data_Clean!E450="",0,MIN(1,Data_Clean!E450/12/Assumptions!$B$24))+0.35*IF(Data_Clean!D450="Y",1,0)+0.25*(1-MIN(Data_Clean!T450,3)/3))/IF(Data_Clean!E450="",0.6,1)</f>
        <v>8.05</v>
      </c>
      <c r="P450" s="16" t="n">
        <f aca="false">SUM(K450:O450)/(Assumptions!$D$5-IF(K450="",Assumptions!$B$15,0))*100</f>
        <v>76.3601578902878</v>
      </c>
      <c r="Q450" s="7" t="str">
        <f aca="false">IF(J450&gt;=Assumptions!$B$26,"High",IF(J450&gt;=Assumptions!$B$27,"Mid","Low"))</f>
        <v>High</v>
      </c>
      <c r="R450" s="7" t="str">
        <f aca="false">IF(P450&gt;=Assumptions!$B$28,"High",IF(P450&gt;=Assumptions!$B$29,"Mid","Low"))</f>
        <v>High</v>
      </c>
      <c r="S450" s="7" t="str">
        <f aca="false">INDEX(Assumptions!$B$33:$B$41,MATCH(Q450&amp;"|"&amp;R450,Assumptions!$A$33:$A$41,0))</f>
        <v>Premier Advocates</v>
      </c>
      <c r="T450" s="7" t="n">
        <f aca="false">IF(ISNUMBER(Data_Clean!V450),J450*Data_Clean!V450,0)</f>
        <v>111.809414205</v>
      </c>
    </row>
    <row r="451" customFormat="false" ht="15" hidden="false" customHeight="false" outlineLevel="0" collapsed="false">
      <c r="A451" s="15" t="str">
        <f aca="false">Data_Clean!A451</f>
        <v>CX100447</v>
      </c>
      <c r="B451" s="14" t="n">
        <f aca="false">Data_Clean!G451*Assumptions!$B$5</f>
        <v>182.16875</v>
      </c>
      <c r="C451" s="14" t="n">
        <f aca="false">IF(Data_Clean!H451="",0,Data_Clean!H451)*Assumptions!$B$6</f>
        <v>0</v>
      </c>
      <c r="D451" s="14" t="n">
        <f aca="false">Data_Clean!I451*Assumptions!$B$7</f>
        <v>0</v>
      </c>
      <c r="E451" s="14" t="n">
        <f aca="false">Data_Clean!J451*Assumptions!$B$8</f>
        <v>0</v>
      </c>
      <c r="F451" s="14" t="n">
        <f aca="false">Data_Clean!K451*Assumptions!$B$9</f>
        <v>0</v>
      </c>
      <c r="G451" s="14" t="n">
        <f aca="false">Data_Clean!L451*Assumptions!$B$10</f>
        <v>0</v>
      </c>
      <c r="H451" s="14" t="n">
        <f aca="false">IF(OR(Data_Clean!M451="",Data_Clean!N451=""),0,Data_Clean!M451*Data_Clean!N451/100)*Assumptions!$B$13*Assumptions!$B$11</f>
        <v>214.92</v>
      </c>
      <c r="I451" s="14" t="n">
        <f aca="false">Data_Clean!O451*4*Assumptions!$B$12</f>
        <v>33.08928</v>
      </c>
      <c r="J451" s="14" t="n">
        <f aca="false">SUM(B451:I451)</f>
        <v>430.17803</v>
      </c>
      <c r="K451" s="16" t="n">
        <f aca="false">IF(Data_Clean!P451="","",Assumptions!$B$15*0.5^(Data_Clean!P451/Assumptions!$B$20))</f>
        <v>23.267171427506</v>
      </c>
      <c r="L451" s="16" t="n">
        <f aca="false">Assumptions!$B$16*MIN(1,LN(1+Data_Clean!Q451)/LN(1+Assumptions!$B$21))</f>
        <v>14.1840947778045</v>
      </c>
      <c r="M451" s="16" t="n">
        <f aca="false">Assumptions!$B$17*(0.6*MIN(1,Data_Clean!R451/Assumptions!$B$22)+0.4*IF(Data_Clean!S451="",0,Data_Clean!S451))</f>
        <v>13.098</v>
      </c>
      <c r="N451" s="16" t="n">
        <f aca="false">Assumptions!$B$18*MIN(1,(Data_Clean!F451-1)/Assumptions!$B$23)</f>
        <v>5</v>
      </c>
      <c r="O451" s="16" t="n">
        <f aca="false">Assumptions!$B$19*(0.4*IF(Data_Clean!E451="",0,MIN(1,Data_Clean!E451/12/Assumptions!$B$24))+0.35*IF(Data_Clean!D451="Y",1,0)+0.25*(1-MIN(Data_Clean!T451,3)/3))/IF(Data_Clean!E451="",0.6,1)</f>
        <v>13.2</v>
      </c>
      <c r="P451" s="16" t="n">
        <f aca="false">SUM(K451:O451)/(Assumptions!$D$5-IF(K451="",Assumptions!$B$15,0))*100</f>
        <v>68.7492662053106</v>
      </c>
      <c r="Q451" s="7" t="str">
        <f aca="false">IF(J451&gt;=Assumptions!$B$26,"High",IF(J451&gt;=Assumptions!$B$27,"Mid","Low"))</f>
        <v>Mid</v>
      </c>
      <c r="R451" s="7" t="str">
        <f aca="false">IF(P451&gt;=Assumptions!$B$28,"High",IF(P451&gt;=Assumptions!$B$29,"Mid","Low"))</f>
        <v>Mid</v>
      </c>
      <c r="S451" s="7" t="str">
        <f aca="false">INDEX(Assumptions!$B$33:$B$41,MATCH(Q451&amp;"|"&amp;R451,Assumptions!$A$33:$A$41,0))</f>
        <v>Established Core</v>
      </c>
      <c r="T451" s="7" t="n">
        <f aca="false">IF(ISNUMBER(Data_Clean!V451),J451*Data_Clean!V451,0)</f>
        <v>13.249483324</v>
      </c>
    </row>
    <row r="452" customFormat="false" ht="15" hidden="false" customHeight="false" outlineLevel="0" collapsed="false">
      <c r="A452" s="15" t="str">
        <f aca="false">Data_Clean!A452</f>
        <v>CX100448</v>
      </c>
      <c r="B452" s="14" t="n">
        <f aca="false">Data_Clean!G452*Assumptions!$B$5</f>
        <v>21.35575</v>
      </c>
      <c r="C452" s="14" t="n">
        <f aca="false">IF(Data_Clean!H452="",0,Data_Clean!H452)*Assumptions!$B$6</f>
        <v>0</v>
      </c>
      <c r="D452" s="14" t="n">
        <f aca="false">Data_Clean!I452*Assumptions!$B$7</f>
        <v>0</v>
      </c>
      <c r="E452" s="14" t="n">
        <f aca="false">Data_Clean!J452*Assumptions!$B$8</f>
        <v>0</v>
      </c>
      <c r="F452" s="14" t="n">
        <f aca="false">Data_Clean!K452*Assumptions!$B$9</f>
        <v>0</v>
      </c>
      <c r="G452" s="14" t="n">
        <f aca="false">Data_Clean!L452*Assumptions!$B$10</f>
        <v>0</v>
      </c>
      <c r="H452" s="14" t="n">
        <f aca="false">IF(OR(Data_Clean!M452="",Data_Clean!N452=""),0,Data_Clean!M452*Data_Clean!N452/100)*Assumptions!$B$13*Assumptions!$B$11</f>
        <v>56.952</v>
      </c>
      <c r="I452" s="14" t="n">
        <f aca="false">Data_Clean!O452*4*Assumptions!$B$12</f>
        <v>9.072</v>
      </c>
      <c r="J452" s="14" t="n">
        <f aca="false">SUM(B452:I452)</f>
        <v>87.37975</v>
      </c>
      <c r="K452" s="16" t="n">
        <f aca="false">IF(Data_Clean!P452="","",Assumptions!$B$15*0.5^(Data_Clean!P452/Assumptions!$B$20))</f>
        <v>18.0453755412318</v>
      </c>
      <c r="L452" s="16" t="n">
        <f aca="false">Assumptions!$B$16*MIN(1,LN(1+Data_Clean!Q452)/LN(1+Assumptions!$B$21))</f>
        <v>12.6966447294858</v>
      </c>
      <c r="M452" s="16" t="n">
        <f aca="false">Assumptions!$B$17*(0.6*MIN(1,Data_Clean!R452/Assumptions!$B$22)+0.4*IF(Data_Clean!S452="",0,Data_Clean!S452))</f>
        <v>7.08</v>
      </c>
      <c r="N452" s="16" t="n">
        <f aca="false">Assumptions!$B$18*MIN(1,(Data_Clean!F452-1)/Assumptions!$B$23)</f>
        <v>5</v>
      </c>
      <c r="O452" s="16" t="n">
        <f aca="false">Assumptions!$B$19*(0.4*IF(Data_Clean!E452="",0,MIN(1,Data_Clean!E452/12/Assumptions!$B$24))+0.35*IF(Data_Clean!D452="Y",1,0)+0.25*(1-MIN(Data_Clean!T452,3)/3))/IF(Data_Clean!E452="",0.6,1)</f>
        <v>5.4</v>
      </c>
      <c r="P452" s="16" t="n">
        <f aca="false">SUM(K452:O452)/(Assumptions!$D$5-IF(K452="",Assumptions!$B$15,0))*100</f>
        <v>48.2220202707175</v>
      </c>
      <c r="Q452" s="7" t="str">
        <f aca="false">IF(J452&gt;=Assumptions!$B$26,"High",IF(J452&gt;=Assumptions!$B$27,"Mid","Low"))</f>
        <v>Low</v>
      </c>
      <c r="R452" s="7" t="str">
        <f aca="false">IF(P452&gt;=Assumptions!$B$28,"High",IF(P452&gt;=Assumptions!$B$29,"Mid","Low"))</f>
        <v>Low</v>
      </c>
      <c r="S452" s="7" t="str">
        <f aca="false">INDEX(Assumptions!$B$33:$B$41,MATCH(Q452&amp;"|"&amp;R452,Assumptions!$A$33:$A$41,0))</f>
        <v>Dormant &amp; Low Value</v>
      </c>
      <c r="T452" s="7" t="n">
        <f aca="false">IF(ISNUMBER(Data_Clean!V452),J452*Data_Clean!V452,0)</f>
        <v>6.5360053</v>
      </c>
    </row>
    <row r="453" customFormat="false" ht="15" hidden="false" customHeight="false" outlineLevel="0" collapsed="false">
      <c r="A453" s="15" t="str">
        <f aca="false">Data_Clean!A453</f>
        <v>CX100449</v>
      </c>
      <c r="B453" s="14" t="n">
        <f aca="false">Data_Clean!G453*Assumptions!$B$5</f>
        <v>62.4635</v>
      </c>
      <c r="C453" s="14" t="n">
        <f aca="false">IF(Data_Clean!H453="",0,Data_Clean!H453)*Assumptions!$B$6</f>
        <v>0</v>
      </c>
      <c r="D453" s="14" t="n">
        <f aca="false">Data_Clean!I453*Assumptions!$B$7</f>
        <v>0</v>
      </c>
      <c r="E453" s="14" t="n">
        <f aca="false">Data_Clean!J453*Assumptions!$B$8</f>
        <v>0</v>
      </c>
      <c r="F453" s="14" t="n">
        <f aca="false">Data_Clean!K453*Assumptions!$B$9</f>
        <v>0</v>
      </c>
      <c r="G453" s="14" t="n">
        <f aca="false">Data_Clean!L453*Assumptions!$B$10</f>
        <v>0</v>
      </c>
      <c r="H453" s="14" t="n">
        <f aca="false">IF(OR(Data_Clean!M453="",Data_Clean!N453=""),0,Data_Clean!M453*Data_Clean!N453/100)*Assumptions!$B$13*Assumptions!$B$11</f>
        <v>0</v>
      </c>
      <c r="I453" s="14" t="n">
        <f aca="false">Data_Clean!O453*4*Assumptions!$B$12</f>
        <v>0</v>
      </c>
      <c r="J453" s="14" t="n">
        <f aca="false">SUM(B453:I453)</f>
        <v>62.4635</v>
      </c>
      <c r="K453" s="16" t="n">
        <f aca="false">IF(Data_Clean!P453="","",Assumptions!$B$15*0.5^(Data_Clean!P453/Assumptions!$B$20))</f>
        <v>10.3643465997583</v>
      </c>
      <c r="L453" s="16" t="n">
        <f aca="false">Assumptions!$B$16*MIN(1,LN(1+Data_Clean!Q453)/LN(1+Assumptions!$B$21))</f>
        <v>12.6966447294858</v>
      </c>
      <c r="M453" s="16" t="n">
        <f aca="false">Assumptions!$B$17*(0.6*MIN(1,Data_Clean!R453/Assumptions!$B$22)+0.4*IF(Data_Clean!S453="",0,Data_Clean!S453))</f>
        <v>2.058</v>
      </c>
      <c r="N453" s="16" t="n">
        <f aca="false">Assumptions!$B$18*MIN(1,(Data_Clean!F453-1)/Assumptions!$B$23)</f>
        <v>5</v>
      </c>
      <c r="O453" s="16" t="n">
        <f aca="false">Assumptions!$B$19*(0.4*IF(Data_Clean!E453="",0,MIN(1,Data_Clean!E453/12/Assumptions!$B$24))+0.35*IF(Data_Clean!D453="Y",1,0)+0.25*(1-MIN(Data_Clean!T453,3)/3))/IF(Data_Clean!E453="",0.6,1)</f>
        <v>15</v>
      </c>
      <c r="P453" s="16" t="n">
        <f aca="false">SUM(K453:O453)/(Assumptions!$D$5-IF(K453="",Assumptions!$B$15,0))*100</f>
        <v>45.1189913292441</v>
      </c>
      <c r="Q453" s="7" t="str">
        <f aca="false">IF(J453&gt;=Assumptions!$B$26,"High",IF(J453&gt;=Assumptions!$B$27,"Mid","Low"))</f>
        <v>Low</v>
      </c>
      <c r="R453" s="7" t="str">
        <f aca="false">IF(P453&gt;=Assumptions!$B$28,"High",IF(P453&gt;=Assumptions!$B$29,"Mid","Low"))</f>
        <v>Low</v>
      </c>
      <c r="S453" s="7" t="str">
        <f aca="false">INDEX(Assumptions!$B$33:$B$41,MATCH(Q453&amp;"|"&amp;R453,Assumptions!$A$33:$A$41,0))</f>
        <v>Dormant &amp; Low Value</v>
      </c>
      <c r="T453" s="7" t="n">
        <f aca="false">IF(ISNUMBER(Data_Clean!V453),J453*Data_Clean!V453,0)</f>
        <v>2.2611787</v>
      </c>
    </row>
    <row r="454" customFormat="false" ht="15" hidden="false" customHeight="false" outlineLevel="0" collapsed="false">
      <c r="A454" s="15" t="str">
        <f aca="false">Data_Clean!A454</f>
        <v>CX100450</v>
      </c>
      <c r="B454" s="14" t="n">
        <f aca="false">Data_Clean!G454*Assumptions!$B$5</f>
        <v>162.335</v>
      </c>
      <c r="C454" s="14" t="n">
        <f aca="false">IF(Data_Clean!H454="",0,Data_Clean!H454)*Assumptions!$B$6</f>
        <v>0</v>
      </c>
      <c r="D454" s="14" t="n">
        <f aca="false">Data_Clean!I454*Assumptions!$B$7</f>
        <v>0</v>
      </c>
      <c r="E454" s="14" t="n">
        <f aca="false">Data_Clean!J454*Assumptions!$B$8</f>
        <v>0</v>
      </c>
      <c r="F454" s="14" t="n">
        <f aca="false">Data_Clean!K454*Assumptions!$B$9</f>
        <v>0</v>
      </c>
      <c r="G454" s="14" t="n">
        <f aca="false">Data_Clean!L454*Assumptions!$B$10</f>
        <v>0</v>
      </c>
      <c r="H454" s="14" t="n">
        <f aca="false">IF(OR(Data_Clean!M454="",Data_Clean!N454=""),0,Data_Clean!M454*Data_Clean!N454/100)*Assumptions!$B$13*Assumptions!$B$11</f>
        <v>995.34</v>
      </c>
      <c r="I454" s="14" t="n">
        <f aca="false">Data_Clean!O454*4*Assumptions!$B$12</f>
        <v>18.42816</v>
      </c>
      <c r="J454" s="14" t="n">
        <f aca="false">SUM(B454:I454)</f>
        <v>1176.10316</v>
      </c>
      <c r="K454" s="16" t="n">
        <f aca="false">IF(Data_Clean!P454="","",Assumptions!$B$15*0.5^(Data_Clean!P454/Assumptions!$B$20))</f>
        <v>21.7090385616057</v>
      </c>
      <c r="L454" s="16" t="n">
        <f aca="false">Assumptions!$B$16*MIN(1,LN(1+Data_Clean!Q454)/LN(1+Assumptions!$B$21))</f>
        <v>11.2934465146257</v>
      </c>
      <c r="M454" s="16" t="n">
        <f aca="false">Assumptions!$B$17*(0.6*MIN(1,Data_Clean!R454/Assumptions!$B$22)+0.4*IF(Data_Clean!S454="",0,Data_Clean!S454))</f>
        <v>5.22</v>
      </c>
      <c r="N454" s="16" t="n">
        <f aca="false">Assumptions!$B$18*MIN(1,(Data_Clean!F454-1)/Assumptions!$B$23)</f>
        <v>5</v>
      </c>
      <c r="O454" s="16" t="n">
        <f aca="false">Assumptions!$B$19*(0.4*IF(Data_Clean!E454="",0,MIN(1,Data_Clean!E454/12/Assumptions!$B$24))+0.35*IF(Data_Clean!D454="Y",1,0)+0.25*(1-MIN(Data_Clean!T454,3)/3))/IF(Data_Clean!E454="",0.6,1)</f>
        <v>9.5</v>
      </c>
      <c r="P454" s="16" t="n">
        <f aca="false">SUM(K454:O454)/(Assumptions!$D$5-IF(K454="",Assumptions!$B$15,0))*100</f>
        <v>52.7224850762313</v>
      </c>
      <c r="Q454" s="7" t="str">
        <f aca="false">IF(J454&gt;=Assumptions!$B$26,"High",IF(J454&gt;=Assumptions!$B$27,"Mid","Low"))</f>
        <v>Mid</v>
      </c>
      <c r="R454" s="7" t="str">
        <f aca="false">IF(P454&gt;=Assumptions!$B$28,"High",IF(P454&gt;=Assumptions!$B$29,"Mid","Low"))</f>
        <v>Mid</v>
      </c>
      <c r="S454" s="7" t="str">
        <f aca="false">INDEX(Assumptions!$B$33:$B$41,MATCH(Q454&amp;"|"&amp;R454,Assumptions!$A$33:$A$41,0))</f>
        <v>Established Core</v>
      </c>
      <c r="T454" s="7" t="n">
        <f aca="false">IF(ISNUMBER(Data_Clean!V454),J454*Data_Clean!V454,0)</f>
        <v>131.017892024</v>
      </c>
    </row>
    <row r="455" customFormat="false" ht="15" hidden="false" customHeight="false" outlineLevel="0" collapsed="false">
      <c r="A455" s="15" t="str">
        <f aca="false">Data_Clean!A455</f>
        <v>CX100451</v>
      </c>
      <c r="B455" s="14" t="n">
        <f aca="false">Data_Clean!G455*Assumptions!$B$5</f>
        <v>75.9425</v>
      </c>
      <c r="C455" s="14" t="n">
        <f aca="false">IF(Data_Clean!H455="",0,Data_Clean!H455)*Assumptions!$B$6</f>
        <v>209.90424</v>
      </c>
      <c r="D455" s="14" t="n">
        <f aca="false">Data_Clean!I455*Assumptions!$B$7</f>
        <v>0</v>
      </c>
      <c r="E455" s="14" t="n">
        <f aca="false">Data_Clean!J455*Assumptions!$B$8</f>
        <v>0</v>
      </c>
      <c r="F455" s="14" t="n">
        <f aca="false">Data_Clean!K455*Assumptions!$B$9</f>
        <v>0</v>
      </c>
      <c r="G455" s="14" t="n">
        <f aca="false">Data_Clean!L455*Assumptions!$B$10</f>
        <v>0</v>
      </c>
      <c r="H455" s="14" t="n">
        <f aca="false">IF(OR(Data_Clean!M455="",Data_Clean!N455=""),0,Data_Clean!M455*Data_Clean!N455/100)*Assumptions!$B$13*Assumptions!$B$11</f>
        <v>0</v>
      </c>
      <c r="I455" s="14" t="n">
        <f aca="false">Data_Clean!O455*4*Assumptions!$B$12</f>
        <v>0</v>
      </c>
      <c r="J455" s="14" t="n">
        <f aca="false">SUM(B455:I455)</f>
        <v>285.84674</v>
      </c>
      <c r="K455" s="16" t="n">
        <f aca="false">IF(Data_Clean!P455="","",Assumptions!$B$15*0.5^(Data_Clean!P455/Assumptions!$B$20))</f>
        <v>0.0261005483830178</v>
      </c>
      <c r="L455" s="16" t="n">
        <f aca="false">Assumptions!$B$16*MIN(1,LN(1+Data_Clean!Q455)/LN(1+Assumptions!$B$21))</f>
        <v>0</v>
      </c>
      <c r="M455" s="16" t="n">
        <f aca="false">Assumptions!$B$17*(0.6*MIN(1,Data_Clean!R455/Assumptions!$B$22)+0.4*IF(Data_Clean!S455="",0,Data_Clean!S455))</f>
        <v>0</v>
      </c>
      <c r="N455" s="16" t="n">
        <f aca="false">Assumptions!$B$18*MIN(1,(Data_Clean!F455-1)/Assumptions!$B$23)</f>
        <v>5</v>
      </c>
      <c r="O455" s="16" t="n">
        <f aca="false">Assumptions!$B$19*(0.4*IF(Data_Clean!E455="",0,MIN(1,Data_Clean!E455/12/Assumptions!$B$24))+0.35*IF(Data_Clean!D455="Y",1,0)+0.25*(1-MIN(Data_Clean!T455,3)/3))/IF(Data_Clean!E455="",0.6,1)</f>
        <v>8.75</v>
      </c>
      <c r="P455" s="16" t="n">
        <f aca="false">SUM(K455:O455)/(Assumptions!$D$5-IF(K455="",Assumptions!$B$15,0))*100</f>
        <v>13.776100548383</v>
      </c>
      <c r="Q455" s="7" t="str">
        <f aca="false">IF(J455&gt;=Assumptions!$B$26,"High",IF(J455&gt;=Assumptions!$B$27,"Mid","Low"))</f>
        <v>Low</v>
      </c>
      <c r="R455" s="7" t="str">
        <f aca="false">IF(P455&gt;=Assumptions!$B$28,"High",IF(P455&gt;=Assumptions!$B$29,"Mid","Low"))</f>
        <v>Low</v>
      </c>
      <c r="S455" s="7" t="str">
        <f aca="false">INDEX(Assumptions!$B$33:$B$41,MATCH(Q455&amp;"|"&amp;R455,Assumptions!$A$33:$A$41,0))</f>
        <v>Dormant &amp; Low Value</v>
      </c>
      <c r="T455" s="7" t="n">
        <f aca="false">IF(ISNUMBER(Data_Clean!V455),J455*Data_Clean!V455,0)</f>
        <v>85.411005912</v>
      </c>
    </row>
    <row r="456" customFormat="false" ht="15" hidden="false" customHeight="false" outlineLevel="0" collapsed="false">
      <c r="A456" s="15" t="str">
        <f aca="false">Data_Clean!A456</f>
        <v>CX100452</v>
      </c>
      <c r="B456" s="14" t="n">
        <f aca="false">Data_Clean!G456*Assumptions!$B$5</f>
        <v>58.07825</v>
      </c>
      <c r="C456" s="14" t="n">
        <f aca="false">IF(Data_Clean!H456="",0,Data_Clean!H456)*Assumptions!$B$6</f>
        <v>0</v>
      </c>
      <c r="D456" s="14" t="n">
        <f aca="false">Data_Clean!I456*Assumptions!$B$7</f>
        <v>0</v>
      </c>
      <c r="E456" s="14" t="n">
        <f aca="false">Data_Clean!J456*Assumptions!$B$8</f>
        <v>0</v>
      </c>
      <c r="F456" s="14" t="n">
        <f aca="false">Data_Clean!K456*Assumptions!$B$9</f>
        <v>0</v>
      </c>
      <c r="G456" s="14" t="n">
        <f aca="false">Data_Clean!L456*Assumptions!$B$10</f>
        <v>235.35</v>
      </c>
      <c r="H456" s="14" t="n">
        <f aca="false">IF(OR(Data_Clean!M456="",Data_Clean!N456=""),0,Data_Clean!M456*Data_Clean!N456/100)*Assumptions!$B$13*Assumptions!$B$11</f>
        <v>0</v>
      </c>
      <c r="I456" s="14" t="n">
        <f aca="false">Data_Clean!O456*4*Assumptions!$B$12</f>
        <v>0</v>
      </c>
      <c r="J456" s="14" t="n">
        <f aca="false">SUM(B456:I456)</f>
        <v>293.42825</v>
      </c>
      <c r="K456" s="16" t="n">
        <f aca="false">IF(Data_Clean!P456="","",Assumptions!$B$15*0.5^(Data_Clean!P456/Assumptions!$B$20))</f>
        <v>0.00966436458085616</v>
      </c>
      <c r="L456" s="16" t="n">
        <f aca="false">Assumptions!$B$16*MIN(1,LN(1+Data_Clean!Q456)/LN(1+Assumptions!$B$21))</f>
        <v>0</v>
      </c>
      <c r="M456" s="16" t="n">
        <f aca="false">Assumptions!$B$17*(0.6*MIN(1,Data_Clean!R456/Assumptions!$B$22)+0.4*IF(Data_Clean!S456="",0,Data_Clean!S456))</f>
        <v>0</v>
      </c>
      <c r="N456" s="16" t="n">
        <f aca="false">Assumptions!$B$18*MIN(1,(Data_Clean!F456-1)/Assumptions!$B$23)</f>
        <v>5</v>
      </c>
      <c r="O456" s="16" t="n">
        <f aca="false">Assumptions!$B$19*(0.4*IF(Data_Clean!E456="",0,MIN(1,Data_Clean!E456/12/Assumptions!$B$24))+0.35*IF(Data_Clean!D456="Y",1,0)+0.25*(1-MIN(Data_Clean!T456,3)/3))/IF(Data_Clean!E456="",0.6,1)</f>
        <v>9.75</v>
      </c>
      <c r="P456" s="16" t="n">
        <f aca="false">SUM(K456:O456)/(Assumptions!$D$5-IF(K456="",Assumptions!$B$15,0))*100</f>
        <v>14.7596643645809</v>
      </c>
      <c r="Q456" s="7" t="str">
        <f aca="false">IF(J456&gt;=Assumptions!$B$26,"High",IF(J456&gt;=Assumptions!$B$27,"Mid","Low"))</f>
        <v>Low</v>
      </c>
      <c r="R456" s="7" t="str">
        <f aca="false">IF(P456&gt;=Assumptions!$B$28,"High",IF(P456&gt;=Assumptions!$B$29,"Mid","Low"))</f>
        <v>Low</v>
      </c>
      <c r="S456" s="7" t="str">
        <f aca="false">INDEX(Assumptions!$B$33:$B$41,MATCH(Q456&amp;"|"&amp;R456,Assumptions!$A$33:$A$41,0))</f>
        <v>Dormant &amp; Low Value</v>
      </c>
      <c r="T456" s="7" t="n">
        <f aca="false">IF(ISNUMBER(Data_Clean!V456),J456*Data_Clean!V456,0)</f>
        <v>92.78201265</v>
      </c>
    </row>
    <row r="457" customFormat="false" ht="15" hidden="false" customHeight="false" outlineLevel="0" collapsed="false">
      <c r="A457" s="15" t="str">
        <f aca="false">Data_Clean!A457</f>
        <v>CX100453</v>
      </c>
      <c r="B457" s="14" t="n">
        <f aca="false">Data_Clean!G457*Assumptions!$B$5</f>
        <v>240.8385</v>
      </c>
      <c r="C457" s="14" t="n">
        <f aca="false">IF(Data_Clean!H457="",0,Data_Clean!H457)*Assumptions!$B$6</f>
        <v>1428.31068</v>
      </c>
      <c r="D457" s="14" t="n">
        <f aca="false">Data_Clean!I457*Assumptions!$B$7</f>
        <v>0</v>
      </c>
      <c r="E457" s="14" t="n">
        <f aca="false">Data_Clean!J457*Assumptions!$B$8</f>
        <v>0</v>
      </c>
      <c r="F457" s="14" t="n">
        <f aca="false">Data_Clean!K457*Assumptions!$B$9</f>
        <v>2315.5</v>
      </c>
      <c r="G457" s="14" t="n">
        <f aca="false">Data_Clean!L457*Assumptions!$B$10</f>
        <v>0</v>
      </c>
      <c r="H457" s="14" t="n">
        <f aca="false">IF(OR(Data_Clean!M457="",Data_Clean!N457=""),0,Data_Clean!M457*Data_Clean!N457/100)*Assumptions!$B$13*Assumptions!$B$11</f>
        <v>0</v>
      </c>
      <c r="I457" s="14" t="n">
        <f aca="false">Data_Clean!O457*4*Assumptions!$B$12</f>
        <v>0</v>
      </c>
      <c r="J457" s="14" t="n">
        <f aca="false">SUM(B457:I457)</f>
        <v>3984.64918</v>
      </c>
      <c r="K457" s="16" t="n">
        <f aca="false">IF(Data_Clean!P457="","",Assumptions!$B$15*0.5^(Data_Clean!P457/Assumptions!$B$20))</f>
        <v>17.6332185942541</v>
      </c>
      <c r="L457" s="16" t="n">
        <f aca="false">Assumptions!$B$16*MIN(1,LN(1+Data_Clean!Q457)/LN(1+Assumptions!$B$21))</f>
        <v>8.11507562957249</v>
      </c>
      <c r="M457" s="16" t="n">
        <f aca="false">Assumptions!$B$17*(0.6*MIN(1,Data_Clean!R457/Assumptions!$B$22)+0.4*IF(Data_Clean!S457="",0,Data_Clean!S457))</f>
        <v>8.316</v>
      </c>
      <c r="N457" s="16" t="n">
        <f aca="false">Assumptions!$B$18*MIN(1,(Data_Clean!F457-1)/Assumptions!$B$23)</f>
        <v>10</v>
      </c>
      <c r="O457" s="16" t="n">
        <f aca="false">Assumptions!$B$19*(0.4*IF(Data_Clean!E457="",0,MIN(1,Data_Clean!E457/12/Assumptions!$B$24))+0.35*IF(Data_Clean!D457="Y",1,0)+0.25*(1-MIN(Data_Clean!T457,3)/3))/IF(Data_Clean!E457="",0.6,1)</f>
        <v>9.75</v>
      </c>
      <c r="P457" s="16" t="n">
        <f aca="false">SUM(K457:O457)/(Assumptions!$D$5-IF(K457="",Assumptions!$B$15,0))*100</f>
        <v>53.8142942238266</v>
      </c>
      <c r="Q457" s="7" t="str">
        <f aca="false">IF(J457&gt;=Assumptions!$B$26,"High",IF(J457&gt;=Assumptions!$B$27,"Mid","Low"))</f>
        <v>High</v>
      </c>
      <c r="R457" s="7" t="str">
        <f aca="false">IF(P457&gt;=Assumptions!$B$28,"High",IF(P457&gt;=Assumptions!$B$29,"Mid","Low"))</f>
        <v>Mid</v>
      </c>
      <c r="S457" s="7" t="str">
        <f aca="false">INDEX(Assumptions!$B$33:$B$41,MATCH(Q457&amp;"|"&amp;R457,Assumptions!$A$33:$A$41,0))</f>
        <v>Established Core</v>
      </c>
      <c r="T457" s="7" t="n">
        <f aca="false">IF(ISNUMBER(Data_Clean!V457),J457*Data_Clean!V457,0)</f>
        <v>312.79496063</v>
      </c>
    </row>
    <row r="458" customFormat="false" ht="15" hidden="false" customHeight="false" outlineLevel="0" collapsed="false">
      <c r="A458" s="15" t="str">
        <f aca="false">Data_Clean!A458</f>
        <v>CX100454</v>
      </c>
      <c r="B458" s="14" t="n">
        <f aca="false">Data_Clean!G458*Assumptions!$B$5</f>
        <v>81.07475</v>
      </c>
      <c r="C458" s="14" t="n">
        <f aca="false">IF(Data_Clean!H458="",0,Data_Clean!H458)*Assumptions!$B$6</f>
        <v>0</v>
      </c>
      <c r="D458" s="14" t="n">
        <f aca="false">Data_Clean!I458*Assumptions!$B$7</f>
        <v>0</v>
      </c>
      <c r="E458" s="14" t="n">
        <f aca="false">Data_Clean!J458*Assumptions!$B$8</f>
        <v>0</v>
      </c>
      <c r="F458" s="14" t="n">
        <f aca="false">Data_Clean!K458*Assumptions!$B$9</f>
        <v>0</v>
      </c>
      <c r="G458" s="14" t="n">
        <f aca="false">Data_Clean!L458*Assumptions!$B$10</f>
        <v>0</v>
      </c>
      <c r="H458" s="14" t="n">
        <f aca="false">IF(OR(Data_Clean!M458="",Data_Clean!N458=""),0,Data_Clean!M458*Data_Clean!N458/100)*Assumptions!$B$13*Assumptions!$B$11</f>
        <v>0</v>
      </c>
      <c r="I458" s="14" t="n">
        <f aca="false">Data_Clean!O458*4*Assumptions!$B$12</f>
        <v>0</v>
      </c>
      <c r="J458" s="14" t="n">
        <f aca="false">SUM(B458:I458)</f>
        <v>81.07475</v>
      </c>
      <c r="K458" s="16" t="n">
        <f aca="false">IF(Data_Clean!P458="","",Assumptions!$B$15*0.5^(Data_Clean!P458/Assumptions!$B$20))</f>
        <v>14.6573995265137</v>
      </c>
      <c r="L458" s="16" t="n">
        <f aca="false">Assumptions!$B$16*MIN(1,LN(1+Data_Clean!Q458)/LN(1+Assumptions!$B$21))</f>
        <v>15.0586973234667</v>
      </c>
      <c r="M458" s="16" t="n">
        <f aca="false">Assumptions!$B$17*(0.6*MIN(1,Data_Clean!R458/Assumptions!$B$22)+0.4*IF(Data_Clean!S458="",0,Data_Clean!S458))</f>
        <v>10.944</v>
      </c>
      <c r="N458" s="16" t="n">
        <f aca="false">Assumptions!$B$18*MIN(1,(Data_Clean!F458-1)/Assumptions!$B$23)</f>
        <v>5</v>
      </c>
      <c r="O458" s="16" t="n">
        <f aca="false">Assumptions!$B$19*(0.4*IF(Data_Clean!E458="",0,MIN(1,Data_Clean!E458/12/Assumptions!$B$24))+0.35*IF(Data_Clean!D458="Y",1,0)+0.25*(1-MIN(Data_Clean!T458,3)/3))/IF(Data_Clean!E458="",0.6,1)</f>
        <v>13.75</v>
      </c>
      <c r="P458" s="16" t="n">
        <f aca="false">SUM(K458:O458)/(Assumptions!$D$5-IF(K458="",Assumptions!$B$15,0))*100</f>
        <v>59.4100968499804</v>
      </c>
      <c r="Q458" s="7" t="str">
        <f aca="false">IF(J458&gt;=Assumptions!$B$26,"High",IF(J458&gt;=Assumptions!$B$27,"Mid","Low"))</f>
        <v>Low</v>
      </c>
      <c r="R458" s="7" t="str">
        <f aca="false">IF(P458&gt;=Assumptions!$B$28,"High",IF(P458&gt;=Assumptions!$B$29,"Mid","Low"))</f>
        <v>Mid</v>
      </c>
      <c r="S458" s="7" t="str">
        <f aca="false">INDEX(Assumptions!$B$33:$B$41,MATCH(Q458&amp;"|"&amp;R458,Assumptions!$A$33:$A$41,0))</f>
        <v>Light Touch</v>
      </c>
      <c r="T458" s="7" t="n">
        <f aca="false">IF(ISNUMBER(Data_Clean!V458),J458*Data_Clean!V458,0)</f>
        <v>2.6592518</v>
      </c>
    </row>
    <row r="459" customFormat="false" ht="15" hidden="false" customHeight="false" outlineLevel="0" collapsed="false">
      <c r="A459" s="15" t="str">
        <f aca="false">Data_Clean!A459</f>
        <v>CX100455</v>
      </c>
      <c r="B459" s="14" t="n">
        <f aca="false">Data_Clean!G459*Assumptions!$B$5</f>
        <v>107.4145</v>
      </c>
      <c r="C459" s="14" t="n">
        <f aca="false">IF(Data_Clean!H459="",0,Data_Clean!H459)*Assumptions!$B$6</f>
        <v>0</v>
      </c>
      <c r="D459" s="14" t="n">
        <f aca="false">Data_Clean!I459*Assumptions!$B$7</f>
        <v>0</v>
      </c>
      <c r="E459" s="14" t="n">
        <f aca="false">Data_Clean!J459*Assumptions!$B$8</f>
        <v>0</v>
      </c>
      <c r="F459" s="14" t="n">
        <f aca="false">Data_Clean!K459*Assumptions!$B$9</f>
        <v>1476.2</v>
      </c>
      <c r="G459" s="14" t="n">
        <f aca="false">Data_Clean!L459*Assumptions!$B$10</f>
        <v>0</v>
      </c>
      <c r="H459" s="14" t="n">
        <f aca="false">IF(OR(Data_Clean!M459="",Data_Clean!N459=""),0,Data_Clean!M459*Data_Clean!N459/100)*Assumptions!$B$13*Assumptions!$B$11</f>
        <v>199.962</v>
      </c>
      <c r="I459" s="14" t="n">
        <f aca="false">Data_Clean!O459*4*Assumptions!$B$12</f>
        <v>7.5048</v>
      </c>
      <c r="J459" s="14" t="n">
        <f aca="false">SUM(B459:I459)</f>
        <v>1791.0813</v>
      </c>
      <c r="K459" s="16" t="n">
        <f aca="false">IF(Data_Clean!P459="","",Assumptions!$B$15*0.5^(Data_Clean!P459/Assumptions!$B$20))</f>
        <v>21.7090385616057</v>
      </c>
      <c r="L459" s="16" t="n">
        <f aca="false">Assumptions!$B$16*MIN(1,LN(1+Data_Clean!Q459)/LN(1+Assumptions!$B$21))</f>
        <v>11.5625930527155</v>
      </c>
      <c r="M459" s="16" t="n">
        <f aca="false">Assumptions!$B$17*(0.6*MIN(1,Data_Clean!R459/Assumptions!$B$22)+0.4*IF(Data_Clean!S459="",0,Data_Clean!S459))</f>
        <v>3.558</v>
      </c>
      <c r="N459" s="16" t="n">
        <f aca="false">Assumptions!$B$18*MIN(1,(Data_Clean!F459-1)/Assumptions!$B$23)</f>
        <v>10</v>
      </c>
      <c r="O459" s="16" t="n">
        <f aca="false">Assumptions!$B$19*(0.4*IF(Data_Clean!E459="",0,MIN(1,Data_Clean!E459/12/Assumptions!$B$24))+0.35*IF(Data_Clean!D459="Y",1,0)+0.25*(1-MIN(Data_Clean!T459,3)/3))/IF(Data_Clean!E459="",0.6,1)</f>
        <v>7.15</v>
      </c>
      <c r="P459" s="16" t="n">
        <f aca="false">SUM(K459:O459)/(Assumptions!$D$5-IF(K459="",Assumptions!$B$15,0))*100</f>
        <v>53.9796316143212</v>
      </c>
      <c r="Q459" s="7" t="str">
        <f aca="false">IF(J459&gt;=Assumptions!$B$26,"High",IF(J459&gt;=Assumptions!$B$27,"Mid","Low"))</f>
        <v>High</v>
      </c>
      <c r="R459" s="7" t="str">
        <f aca="false">IF(P459&gt;=Assumptions!$B$28,"High",IF(P459&gt;=Assumptions!$B$29,"Mid","Low"))</f>
        <v>Mid</v>
      </c>
      <c r="S459" s="7" t="str">
        <f aca="false">INDEX(Assumptions!$B$33:$B$41,MATCH(Q459&amp;"|"&amp;R459,Assumptions!$A$33:$A$41,0))</f>
        <v>Established Core</v>
      </c>
      <c r="T459" s="7" t="n">
        <f aca="false">IF(ISNUMBER(Data_Clean!V459),J459*Data_Clean!V459,0)</f>
        <v>201.49664625</v>
      </c>
    </row>
    <row r="460" customFormat="false" ht="15" hidden="false" customHeight="false" outlineLevel="0" collapsed="false">
      <c r="A460" s="15" t="str">
        <f aca="false">Data_Clean!A460</f>
        <v>CX100456</v>
      </c>
      <c r="B460" s="14" t="n">
        <f aca="false">Data_Clean!G460*Assumptions!$B$5</f>
        <v>52.61575</v>
      </c>
      <c r="C460" s="14" t="n">
        <f aca="false">IF(Data_Clean!H460="",0,Data_Clean!H460)*Assumptions!$B$6</f>
        <v>0</v>
      </c>
      <c r="D460" s="14" t="n">
        <f aca="false">Data_Clean!I460*Assumptions!$B$7</f>
        <v>17.6</v>
      </c>
      <c r="E460" s="14" t="n">
        <f aca="false">Data_Clean!J460*Assumptions!$B$8</f>
        <v>0</v>
      </c>
      <c r="F460" s="14" t="n">
        <f aca="false">Data_Clean!K460*Assumptions!$B$9</f>
        <v>134.2</v>
      </c>
      <c r="G460" s="14" t="n">
        <f aca="false">Data_Clean!L460*Assumptions!$B$10</f>
        <v>0</v>
      </c>
      <c r="H460" s="14" t="n">
        <f aca="false">IF(OR(Data_Clean!M460="",Data_Clean!N460=""),0,Data_Clean!M460*Data_Clean!N460/100)*Assumptions!$B$13*Assumptions!$B$11</f>
        <v>0</v>
      </c>
      <c r="I460" s="14" t="n">
        <f aca="false">Data_Clean!O460*4*Assumptions!$B$12</f>
        <v>0</v>
      </c>
      <c r="J460" s="14" t="n">
        <f aca="false">SUM(B460:I460)</f>
        <v>204.41575</v>
      </c>
      <c r="K460" s="16" t="n">
        <f aca="false">IF(Data_Clean!P460="","",Assumptions!$B$15*0.5^(Data_Clean!P460/Assumptions!$B$20))</f>
        <v>25.5200148285257</v>
      </c>
      <c r="L460" s="16" t="n">
        <f aca="false">Assumptions!$B$16*MIN(1,LN(1+Data_Clean!Q460)/LN(1+Assumptions!$B$21))</f>
        <v>13.2535138894499</v>
      </c>
      <c r="M460" s="16" t="n">
        <f aca="false">Assumptions!$B$17*(0.6*MIN(1,Data_Clean!R460/Assumptions!$B$22)+0.4*IF(Data_Clean!S460="",0,Data_Clean!S460))</f>
        <v>2.538</v>
      </c>
      <c r="N460" s="16" t="n">
        <f aca="false">Assumptions!$B$18*MIN(1,(Data_Clean!F460-1)/Assumptions!$B$23)</f>
        <v>10</v>
      </c>
      <c r="O460" s="16" t="n">
        <f aca="false">Assumptions!$B$19*(0.4*IF(Data_Clean!E460="",0,MIN(1,Data_Clean!E460/12/Assumptions!$B$24))+0.35*IF(Data_Clean!D460="Y",1,0)+0.25*(1-MIN(Data_Clean!T460,3)/3))/IF(Data_Clean!E460="",0.6,1)</f>
        <v>9.75</v>
      </c>
      <c r="P460" s="16" t="n">
        <f aca="false">SUM(K460:O460)/(Assumptions!$D$5-IF(K460="",Assumptions!$B$15,0))*100</f>
        <v>61.0615287179756</v>
      </c>
      <c r="Q460" s="7" t="str">
        <f aca="false">IF(J460&gt;=Assumptions!$B$26,"High",IF(J460&gt;=Assumptions!$B$27,"Mid","Low"))</f>
        <v>Low</v>
      </c>
      <c r="R460" s="7" t="str">
        <f aca="false">IF(P460&gt;=Assumptions!$B$28,"High",IF(P460&gt;=Assumptions!$B$29,"Mid","Low"))</f>
        <v>Mid</v>
      </c>
      <c r="S460" s="7" t="str">
        <f aca="false">INDEX(Assumptions!$B$33:$B$41,MATCH(Q460&amp;"|"&amp;R460,Assumptions!$A$33:$A$41,0))</f>
        <v>Light Touch</v>
      </c>
      <c r="T460" s="7" t="n">
        <f aca="false">IF(ISNUMBER(Data_Clean!V460),J460*Data_Clean!V460,0)</f>
        <v>15.760454325</v>
      </c>
    </row>
    <row r="461" customFormat="false" ht="15" hidden="false" customHeight="false" outlineLevel="0" collapsed="false">
      <c r="A461" s="15" t="str">
        <f aca="false">Data_Clean!A461</f>
        <v>CX100457</v>
      </c>
      <c r="B461" s="14" t="n">
        <f aca="false">Data_Clean!G461*Assumptions!$B$5</f>
        <v>143.95925</v>
      </c>
      <c r="C461" s="14" t="n">
        <f aca="false">IF(Data_Clean!H461="",0,Data_Clean!H461)*Assumptions!$B$6</f>
        <v>388.94268</v>
      </c>
      <c r="D461" s="14" t="n">
        <f aca="false">Data_Clean!I461*Assumptions!$B$7</f>
        <v>0</v>
      </c>
      <c r="E461" s="14" t="n">
        <f aca="false">Data_Clean!J461*Assumptions!$B$8</f>
        <v>0</v>
      </c>
      <c r="F461" s="14" t="n">
        <f aca="false">Data_Clean!K461*Assumptions!$B$9</f>
        <v>1307.9</v>
      </c>
      <c r="G461" s="14" t="n">
        <f aca="false">Data_Clean!L461*Assumptions!$B$10</f>
        <v>0</v>
      </c>
      <c r="H461" s="14" t="n">
        <f aca="false">IF(OR(Data_Clean!M461="",Data_Clean!N461=""),0,Data_Clean!M461*Data_Clean!N461/100)*Assumptions!$B$13*Assumptions!$B$11</f>
        <v>0</v>
      </c>
      <c r="I461" s="14" t="n">
        <f aca="false">Data_Clean!O461*4*Assumptions!$B$12</f>
        <v>0</v>
      </c>
      <c r="J461" s="14" t="n">
        <f aca="false">SUM(B461:I461)</f>
        <v>1840.80193</v>
      </c>
      <c r="K461" s="16" t="n">
        <f aca="false">IF(Data_Clean!P461="","",Assumptions!$B$15*0.5^(Data_Clean!P461/Assumptions!$B$20))</f>
        <v>18.4671662001737</v>
      </c>
      <c r="L461" s="16" t="n">
        <f aca="false">Assumptions!$B$16*MIN(1,LN(1+Data_Clean!Q461)/LN(1+Assumptions!$B$21))</f>
        <v>14.0427143261215</v>
      </c>
      <c r="M461" s="16" t="n">
        <f aca="false">Assumptions!$B$17*(0.6*MIN(1,Data_Clean!R461/Assumptions!$B$22)+0.4*IF(Data_Clean!S461="",0,Data_Clean!S461))</f>
        <v>3.786</v>
      </c>
      <c r="N461" s="16" t="n">
        <f aca="false">Assumptions!$B$18*MIN(1,(Data_Clean!F461-1)/Assumptions!$B$23)</f>
        <v>10</v>
      </c>
      <c r="O461" s="16" t="n">
        <f aca="false">Assumptions!$B$19*(0.4*IF(Data_Clean!E461="",0,MIN(1,Data_Clean!E461/12/Assumptions!$B$24))+0.35*IF(Data_Clean!D461="Y",1,0)+0.25*(1-MIN(Data_Clean!T461,3)/3))/IF(Data_Clean!E461="",0.6,1)</f>
        <v>9.35</v>
      </c>
      <c r="P461" s="16" t="n">
        <f aca="false">SUM(K461:O461)/(Assumptions!$D$5-IF(K461="",Assumptions!$B$15,0))*100</f>
        <v>55.6458805262953</v>
      </c>
      <c r="Q461" s="7" t="str">
        <f aca="false">IF(J461&gt;=Assumptions!$B$26,"High",IF(J461&gt;=Assumptions!$B$27,"Mid","Low"))</f>
        <v>High</v>
      </c>
      <c r="R461" s="7" t="str">
        <f aca="false">IF(P461&gt;=Assumptions!$B$28,"High",IF(P461&gt;=Assumptions!$B$29,"Mid","Low"))</f>
        <v>Mid</v>
      </c>
      <c r="S461" s="7" t="str">
        <f aca="false">INDEX(Assumptions!$B$33:$B$41,MATCH(Q461&amp;"|"&amp;R461,Assumptions!$A$33:$A$41,0))</f>
        <v>Established Core</v>
      </c>
      <c r="T461" s="7" t="n">
        <f aca="false">IF(ISNUMBER(Data_Clean!V461),J461*Data_Clean!V461,0)</f>
        <v>71.975355463</v>
      </c>
    </row>
    <row r="462" customFormat="false" ht="15" hidden="false" customHeight="false" outlineLevel="0" collapsed="false">
      <c r="A462" s="15" t="str">
        <f aca="false">Data_Clean!A462</f>
        <v>CX100458</v>
      </c>
      <c r="B462" s="14" t="n">
        <f aca="false">Data_Clean!G462*Assumptions!$B$5</f>
        <v>99.369</v>
      </c>
      <c r="C462" s="14" t="n">
        <f aca="false">IF(Data_Clean!H462="",0,Data_Clean!H462)*Assumptions!$B$6</f>
        <v>0</v>
      </c>
      <c r="D462" s="14" t="n">
        <f aca="false">Data_Clean!I462*Assumptions!$B$7</f>
        <v>0</v>
      </c>
      <c r="E462" s="14" t="n">
        <f aca="false">Data_Clean!J462*Assumptions!$B$8</f>
        <v>0</v>
      </c>
      <c r="F462" s="14" t="n">
        <f aca="false">Data_Clean!K462*Assumptions!$B$9</f>
        <v>1585.1</v>
      </c>
      <c r="G462" s="14" t="n">
        <f aca="false">Data_Clean!L462*Assumptions!$B$10</f>
        <v>0</v>
      </c>
      <c r="H462" s="14" t="n">
        <f aca="false">IF(OR(Data_Clean!M462="",Data_Clean!N462=""),0,Data_Clean!M462*Data_Clean!N462/100)*Assumptions!$B$13*Assumptions!$B$11</f>
        <v>0</v>
      </c>
      <c r="I462" s="14" t="n">
        <f aca="false">Data_Clean!O462*4*Assumptions!$B$12</f>
        <v>0</v>
      </c>
      <c r="J462" s="14" t="n">
        <f aca="false">SUM(B462:I462)</f>
        <v>1684.469</v>
      </c>
      <c r="K462" s="16" t="n">
        <f aca="false">IF(Data_Clean!P462="","",Assumptions!$B$15*0.5^(Data_Clean!P462/Assumptions!$B$20))</f>
        <v>29.3147990530274</v>
      </c>
      <c r="L462" s="16" t="n">
        <f aca="false">Assumptions!$B$16*MIN(1,LN(1+Data_Clean!Q462)/LN(1+Assumptions!$B$21))</f>
        <v>14.320838960067</v>
      </c>
      <c r="M462" s="16" t="n">
        <f aca="false">Assumptions!$B$17*(0.6*MIN(1,Data_Clean!R462/Assumptions!$B$22)+0.4*IF(Data_Clean!S462="",0,Data_Clean!S462))</f>
        <v>3.822</v>
      </c>
      <c r="N462" s="16" t="n">
        <f aca="false">Assumptions!$B$18*MIN(1,(Data_Clean!F462-1)/Assumptions!$B$23)</f>
        <v>5</v>
      </c>
      <c r="O462" s="16" t="n">
        <f aca="false">Assumptions!$B$19*(0.4*IF(Data_Clean!E462="",0,MIN(1,Data_Clean!E462/12/Assumptions!$B$24))+0.35*IF(Data_Clean!D462="Y",1,0)+0.25*(1-MIN(Data_Clean!T462,3)/3))/IF(Data_Clean!E462="",0.6,1)</f>
        <v>12.45</v>
      </c>
      <c r="P462" s="16" t="n">
        <f aca="false">SUM(K462:O462)/(Assumptions!$D$5-IF(K462="",Assumptions!$B$15,0))*100</f>
        <v>64.9076380130944</v>
      </c>
      <c r="Q462" s="7" t="str">
        <f aca="false">IF(J462&gt;=Assumptions!$B$26,"High",IF(J462&gt;=Assumptions!$B$27,"Mid","Low"))</f>
        <v>High</v>
      </c>
      <c r="R462" s="7" t="str">
        <f aca="false">IF(P462&gt;=Assumptions!$B$28,"High",IF(P462&gt;=Assumptions!$B$29,"Mid","Low"))</f>
        <v>Mid</v>
      </c>
      <c r="S462" s="7" t="str">
        <f aca="false">INDEX(Assumptions!$B$33:$B$41,MATCH(Q462&amp;"|"&amp;R462,Assumptions!$A$33:$A$41,0))</f>
        <v>Established Core</v>
      </c>
      <c r="T462" s="7" t="n">
        <f aca="false">IF(ISNUMBER(Data_Clean!V462),J462*Data_Clean!V462,0)</f>
        <v>60.1355433</v>
      </c>
    </row>
    <row r="463" customFormat="false" ht="15" hidden="false" customHeight="false" outlineLevel="0" collapsed="false">
      <c r="A463" s="15" t="str">
        <f aca="false">Data_Clean!A463</f>
        <v>CX100459</v>
      </c>
      <c r="B463" s="14" t="n">
        <f aca="false">Data_Clean!G463*Assumptions!$B$5</f>
        <v>74.90375</v>
      </c>
      <c r="C463" s="14" t="n">
        <f aca="false">IF(Data_Clean!H463="",0,Data_Clean!H463)*Assumptions!$B$6</f>
        <v>0</v>
      </c>
      <c r="D463" s="14" t="n">
        <f aca="false">Data_Clean!I463*Assumptions!$B$7</f>
        <v>0</v>
      </c>
      <c r="E463" s="14" t="n">
        <f aca="false">Data_Clean!J463*Assumptions!$B$8</f>
        <v>0</v>
      </c>
      <c r="F463" s="14" t="n">
        <f aca="false">Data_Clean!K463*Assumptions!$B$9</f>
        <v>0</v>
      </c>
      <c r="G463" s="14" t="n">
        <f aca="false">Data_Clean!L463*Assumptions!$B$10</f>
        <v>0</v>
      </c>
      <c r="H463" s="14" t="n">
        <f aca="false">IF(OR(Data_Clean!M463="",Data_Clean!N463=""),0,Data_Clean!M463*Data_Clean!N463/100)*Assumptions!$B$13*Assumptions!$B$11</f>
        <v>0</v>
      </c>
      <c r="I463" s="14" t="n">
        <f aca="false">Data_Clean!O463*4*Assumptions!$B$12</f>
        <v>0</v>
      </c>
      <c r="J463" s="14" t="n">
        <f aca="false">SUM(B463:I463)</f>
        <v>74.90375</v>
      </c>
      <c r="K463" s="16" t="n">
        <f aca="false">IF(Data_Clean!P463="","",Assumptions!$B$15*0.5^(Data_Clean!P463/Assumptions!$B$20))</f>
        <v>11.1082316421492</v>
      </c>
      <c r="L463" s="16" t="n">
        <f aca="false">Assumptions!$B$16*MIN(1,LN(1+Data_Clean!Q463)/LN(1+Assumptions!$B$21))</f>
        <v>11.2934465146257</v>
      </c>
      <c r="M463" s="16" t="n">
        <f aca="false">Assumptions!$B$17*(0.6*MIN(1,Data_Clean!R463/Assumptions!$B$22)+0.4*IF(Data_Clean!S463="",0,Data_Clean!S463))</f>
        <v>7.452</v>
      </c>
      <c r="N463" s="16" t="n">
        <f aca="false">Assumptions!$B$18*MIN(1,(Data_Clean!F463-1)/Assumptions!$B$23)</f>
        <v>0</v>
      </c>
      <c r="O463" s="16" t="n">
        <f aca="false">Assumptions!$B$19*(0.4*IF(Data_Clean!E463="",0,MIN(1,Data_Clean!E463/12/Assumptions!$B$24))+0.35*IF(Data_Clean!D463="Y",1,0)+0.25*(1-MIN(Data_Clean!T463,3)/3))/IF(Data_Clean!E463="",0.6,1)</f>
        <v>9.75</v>
      </c>
      <c r="P463" s="16" t="n">
        <f aca="false">SUM(K463:O463)/(Assumptions!$D$5-IF(K463="",Assumptions!$B$15,0))*100</f>
        <v>39.6036781567749</v>
      </c>
      <c r="Q463" s="7" t="str">
        <f aca="false">IF(J463&gt;=Assumptions!$B$26,"High",IF(J463&gt;=Assumptions!$B$27,"Mid","Low"))</f>
        <v>Low</v>
      </c>
      <c r="R463" s="7" t="str">
        <f aca="false">IF(P463&gt;=Assumptions!$B$28,"High",IF(P463&gt;=Assumptions!$B$29,"Mid","Low"))</f>
        <v>Low</v>
      </c>
      <c r="S463" s="7" t="str">
        <f aca="false">INDEX(Assumptions!$B$33:$B$41,MATCH(Q463&amp;"|"&amp;R463,Assumptions!$A$33:$A$41,0))</f>
        <v>Dormant &amp; Low Value</v>
      </c>
      <c r="T463" s="7" t="n">
        <f aca="false">IF(ISNUMBER(Data_Clean!V463),J463*Data_Clean!V463,0)</f>
        <v>10.074554375</v>
      </c>
    </row>
    <row r="464" customFormat="false" ht="15" hidden="false" customHeight="false" outlineLevel="0" collapsed="false">
      <c r="A464" s="15" t="str">
        <f aca="false">Data_Clean!A464</f>
        <v>CX100460</v>
      </c>
      <c r="B464" s="14" t="n">
        <f aca="false">Data_Clean!G464*Assumptions!$B$5</f>
        <v>70.02975</v>
      </c>
      <c r="C464" s="14" t="n">
        <f aca="false">IF(Data_Clean!H464="",0,Data_Clean!H464)*Assumptions!$B$6</f>
        <v>78.90024</v>
      </c>
      <c r="D464" s="14" t="n">
        <f aca="false">Data_Clean!I464*Assumptions!$B$7</f>
        <v>0</v>
      </c>
      <c r="E464" s="14" t="n">
        <f aca="false">Data_Clean!J464*Assumptions!$B$8</f>
        <v>0</v>
      </c>
      <c r="F464" s="14" t="n">
        <f aca="false">Data_Clean!K464*Assumptions!$B$9</f>
        <v>1030.7</v>
      </c>
      <c r="G464" s="14" t="n">
        <f aca="false">Data_Clean!L464*Assumptions!$B$10</f>
        <v>84.15</v>
      </c>
      <c r="H464" s="14" t="n">
        <f aca="false">IF(OR(Data_Clean!M464="",Data_Clean!N464=""),0,Data_Clean!M464*Data_Clean!N464/100)*Assumptions!$B$13*Assumptions!$B$11</f>
        <v>0</v>
      </c>
      <c r="I464" s="14" t="n">
        <f aca="false">Data_Clean!O464*4*Assumptions!$B$12</f>
        <v>0</v>
      </c>
      <c r="J464" s="14" t="n">
        <f aca="false">SUM(B464:I464)</f>
        <v>1263.77999</v>
      </c>
      <c r="K464" s="16" t="n">
        <f aca="false">IF(Data_Clean!P464="","",Assumptions!$B$15*0.5^(Data_Clean!P464/Assumptions!$B$20))</f>
        <v>30</v>
      </c>
      <c r="L464" s="16" t="n">
        <f aca="false">Assumptions!$B$16*MIN(1,LN(1+Data_Clean!Q464)/LN(1+Assumptions!$B$21))</f>
        <v>15.4867983970398</v>
      </c>
      <c r="M464" s="16" t="n">
        <f aca="false">Assumptions!$B$17*(0.6*MIN(1,Data_Clean!R464/Assumptions!$B$22)+0.4*IF(Data_Clean!S464="",0,Data_Clean!S464))</f>
        <v>13.272</v>
      </c>
      <c r="N464" s="16" t="n">
        <f aca="false">Assumptions!$B$18*MIN(1,(Data_Clean!F464-1)/Assumptions!$B$23)</f>
        <v>15</v>
      </c>
      <c r="O464" s="16" t="n">
        <f aca="false">Assumptions!$B$19*(0.4*IF(Data_Clean!E464="",0,MIN(1,Data_Clean!E464/12/Assumptions!$B$24))+0.35*IF(Data_Clean!D464="Y",1,0)+0.25*(1-MIN(Data_Clean!T464,3)/3))/IF(Data_Clean!E464="",0.6,1)</f>
        <v>15</v>
      </c>
      <c r="P464" s="16" t="n">
        <f aca="false">SUM(K464:O464)/(Assumptions!$D$5-IF(K464="",Assumptions!$B$15,0))*100</f>
        <v>88.7587983970398</v>
      </c>
      <c r="Q464" s="7" t="str">
        <f aca="false">IF(J464&gt;=Assumptions!$B$26,"High",IF(J464&gt;=Assumptions!$B$27,"Mid","Low"))</f>
        <v>Mid</v>
      </c>
      <c r="R464" s="7" t="str">
        <f aca="false">IF(P464&gt;=Assumptions!$B$28,"High",IF(P464&gt;=Assumptions!$B$29,"Mid","Low"))</f>
        <v>High</v>
      </c>
      <c r="S464" s="7" t="str">
        <f aca="false">INDEX(Assumptions!$B$33:$B$41,MATCH(Q464&amp;"|"&amp;R464,Assumptions!$A$33:$A$41,0))</f>
        <v>Engaged Builders</v>
      </c>
      <c r="T464" s="7" t="n">
        <f aca="false">IF(ISNUMBER(Data_Clean!V464),J464*Data_Clean!V464,0)</f>
        <v>14.659847884</v>
      </c>
    </row>
    <row r="465" customFormat="false" ht="15" hidden="false" customHeight="false" outlineLevel="0" collapsed="false">
      <c r="A465" s="15" t="str">
        <f aca="false">Data_Clean!A465</f>
        <v>CX100461</v>
      </c>
      <c r="B465" s="14" t="n">
        <f aca="false">Data_Clean!G465*Assumptions!$B$5</f>
        <v>67.25725</v>
      </c>
      <c r="C465" s="14" t="n">
        <f aca="false">IF(Data_Clean!H465="",0,Data_Clean!H465)*Assumptions!$B$6</f>
        <v>168.40848</v>
      </c>
      <c r="D465" s="14" t="n">
        <f aca="false">Data_Clean!I465*Assumptions!$B$7</f>
        <v>0</v>
      </c>
      <c r="E465" s="14" t="n">
        <f aca="false">Data_Clean!J465*Assumptions!$B$8</f>
        <v>0</v>
      </c>
      <c r="F465" s="14" t="n">
        <f aca="false">Data_Clean!K465*Assumptions!$B$9</f>
        <v>0</v>
      </c>
      <c r="G465" s="14" t="n">
        <f aca="false">Data_Clean!L465*Assumptions!$B$10</f>
        <v>586.8</v>
      </c>
      <c r="H465" s="14" t="n">
        <f aca="false">IF(OR(Data_Clean!M465="",Data_Clean!N465=""),0,Data_Clean!M465*Data_Clean!N465/100)*Assumptions!$B$13*Assumptions!$B$11</f>
        <v>0</v>
      </c>
      <c r="I465" s="14" t="n">
        <f aca="false">Data_Clean!O465*4*Assumptions!$B$12</f>
        <v>0</v>
      </c>
      <c r="J465" s="14" t="n">
        <f aca="false">SUM(B465:I465)</f>
        <v>822.46573</v>
      </c>
      <c r="K465" s="16" t="n">
        <f aca="false">IF(Data_Clean!P465="","",Assumptions!$B$15*0.5^(Data_Clean!P465/Assumptions!$B$20))</f>
        <v>27.3516746567465</v>
      </c>
      <c r="L465" s="16" t="n">
        <f aca="false">Assumptions!$B$16*MIN(1,LN(1+Data_Clean!Q465)/LN(1+Assumptions!$B$21))</f>
        <v>10.362865626271</v>
      </c>
      <c r="M465" s="16" t="n">
        <f aca="false">Assumptions!$B$17*(0.6*MIN(1,Data_Clean!R465/Assumptions!$B$22)+0.4*IF(Data_Clean!S465="",0,Data_Clean!S465))</f>
        <v>5.226</v>
      </c>
      <c r="N465" s="16" t="n">
        <f aca="false">Assumptions!$B$18*MIN(1,(Data_Clean!F465-1)/Assumptions!$B$23)</f>
        <v>10</v>
      </c>
      <c r="O465" s="16" t="n">
        <f aca="false">Assumptions!$B$19*(0.4*IF(Data_Clean!E465="",0,MIN(1,Data_Clean!E465/12/Assumptions!$B$24))+0.35*IF(Data_Clean!D465="Y",1,0)+0.25*(1-MIN(Data_Clean!T465,3)/3))/IF(Data_Clean!E465="",0.6,1)</f>
        <v>4.16666666666667</v>
      </c>
      <c r="P465" s="16" t="n">
        <f aca="false">SUM(K465:O465)/(Assumptions!$D$5-IF(K465="",Assumptions!$B$15,0))*100</f>
        <v>57.1072069496842</v>
      </c>
      <c r="Q465" s="7" t="str">
        <f aca="false">IF(J465&gt;=Assumptions!$B$26,"High",IF(J465&gt;=Assumptions!$B$27,"Mid","Low"))</f>
        <v>Mid</v>
      </c>
      <c r="R465" s="7" t="str">
        <f aca="false">IF(P465&gt;=Assumptions!$B$28,"High",IF(P465&gt;=Assumptions!$B$29,"Mid","Low"))</f>
        <v>Mid</v>
      </c>
      <c r="S465" s="7" t="str">
        <f aca="false">INDEX(Assumptions!$B$33:$B$41,MATCH(Q465&amp;"|"&amp;R465,Assumptions!$A$33:$A$41,0))</f>
        <v>Established Core</v>
      </c>
      <c r="T465" s="7" t="n">
        <f aca="false">IF(ISNUMBER(Data_Clean!V465),J465*Data_Clean!V465,0)</f>
        <v>141.135119268</v>
      </c>
    </row>
    <row r="466" customFormat="false" ht="15" hidden="false" customHeight="false" outlineLevel="0" collapsed="false">
      <c r="A466" s="15" t="str">
        <f aca="false">Data_Clean!A466</f>
        <v>CX100462</v>
      </c>
      <c r="B466" s="14" t="n">
        <f aca="false">Data_Clean!G466*Assumptions!$B$5</f>
        <v>44.758</v>
      </c>
      <c r="C466" s="14" t="n">
        <f aca="false">IF(Data_Clean!H466="",0,Data_Clean!H466)*Assumptions!$B$6</f>
        <v>263.76228</v>
      </c>
      <c r="D466" s="14" t="n">
        <f aca="false">Data_Clean!I466*Assumptions!$B$7</f>
        <v>0</v>
      </c>
      <c r="E466" s="14" t="n">
        <f aca="false">Data_Clean!J466*Assumptions!$B$8</f>
        <v>0</v>
      </c>
      <c r="F466" s="14" t="n">
        <f aca="false">Data_Clean!K466*Assumptions!$B$9</f>
        <v>0</v>
      </c>
      <c r="G466" s="14" t="n">
        <f aca="false">Data_Clean!L466*Assumptions!$B$10</f>
        <v>0</v>
      </c>
      <c r="H466" s="14" t="n">
        <f aca="false">IF(OR(Data_Clean!M466="",Data_Clean!N466=""),0,Data_Clean!M466*Data_Clean!N466/100)*Assumptions!$B$13*Assumptions!$B$11</f>
        <v>0</v>
      </c>
      <c r="I466" s="14" t="n">
        <f aca="false">Data_Clean!O466*4*Assumptions!$B$12</f>
        <v>0</v>
      </c>
      <c r="J466" s="14" t="n">
        <f aca="false">SUM(B466:I466)</f>
        <v>308.52028</v>
      </c>
      <c r="K466" s="16" t="n">
        <f aca="false">IF(Data_Clean!P466="","",Assumptions!$B$15*0.5^(Data_Clean!P466/Assumptions!$B$20))</f>
        <v>0.00230698434428993</v>
      </c>
      <c r="L466" s="16" t="n">
        <f aca="false">Assumptions!$B$16*MIN(1,LN(1+Data_Clean!Q466)/LN(1+Assumptions!$B$21))</f>
        <v>0</v>
      </c>
      <c r="M466" s="16" t="n">
        <f aca="false">Assumptions!$B$17*(0.6*MIN(1,Data_Clean!R466/Assumptions!$B$22)+0.4*IF(Data_Clean!S466="",0,Data_Clean!S466))</f>
        <v>0</v>
      </c>
      <c r="N466" s="16" t="n">
        <f aca="false">Assumptions!$B$18*MIN(1,(Data_Clean!F466-1)/Assumptions!$B$23)</f>
        <v>5</v>
      </c>
      <c r="O466" s="16" t="n">
        <f aca="false">Assumptions!$B$19*(0.4*IF(Data_Clean!E466="",0,MIN(1,Data_Clean!E466/12/Assumptions!$B$24))+0.35*IF(Data_Clean!D466="Y",1,0)+0.25*(1-MIN(Data_Clean!T466,3)/3))/IF(Data_Clean!E466="",0.6,1)</f>
        <v>9.65</v>
      </c>
      <c r="P466" s="16" t="n">
        <f aca="false">SUM(K466:O466)/(Assumptions!$D$5-IF(K466="",Assumptions!$B$15,0))*100</f>
        <v>14.6523069843443</v>
      </c>
      <c r="Q466" s="7" t="str">
        <f aca="false">IF(J466&gt;=Assumptions!$B$26,"High",IF(J466&gt;=Assumptions!$B$27,"Mid","Low"))</f>
        <v>Low</v>
      </c>
      <c r="R466" s="7" t="str">
        <f aca="false">IF(P466&gt;=Assumptions!$B$28,"High",IF(P466&gt;=Assumptions!$B$29,"Mid","Low"))</f>
        <v>Low</v>
      </c>
      <c r="S466" s="7" t="str">
        <f aca="false">INDEX(Assumptions!$B$33:$B$41,MATCH(Q466&amp;"|"&amp;R466,Assumptions!$A$33:$A$41,0))</f>
        <v>Dormant &amp; Low Value</v>
      </c>
      <c r="T466" s="7" t="n">
        <f aca="false">IF(ISNUMBER(Data_Clean!V466),J466*Data_Clean!V466,0)</f>
        <v>85.059041196</v>
      </c>
    </row>
    <row r="467" customFormat="false" ht="15" hidden="false" customHeight="false" outlineLevel="0" collapsed="false">
      <c r="A467" s="15" t="str">
        <f aca="false">Data_Clean!A467</f>
        <v>CX100463</v>
      </c>
      <c r="B467" s="14" t="n">
        <f aca="false">Data_Clean!G467*Assumptions!$B$5</f>
        <v>281.1385</v>
      </c>
      <c r="C467" s="14" t="n">
        <f aca="false">IF(Data_Clean!H467="",0,Data_Clean!H467)*Assumptions!$B$6</f>
        <v>292.866</v>
      </c>
      <c r="D467" s="14" t="n">
        <f aca="false">Data_Clean!I467*Assumptions!$B$7</f>
        <v>0</v>
      </c>
      <c r="E467" s="14" t="n">
        <f aca="false">Data_Clean!J467*Assumptions!$B$8</f>
        <v>0</v>
      </c>
      <c r="F467" s="14" t="n">
        <f aca="false">Data_Clean!K467*Assumptions!$B$9</f>
        <v>0</v>
      </c>
      <c r="G467" s="14" t="n">
        <f aca="false">Data_Clean!L467*Assumptions!$B$10</f>
        <v>0</v>
      </c>
      <c r="H467" s="14" t="n">
        <f aca="false">IF(OR(Data_Clean!M467="",Data_Clean!N467=""),0,Data_Clean!M467*Data_Clean!N467/100)*Assumptions!$B$13*Assumptions!$B$11</f>
        <v>0</v>
      </c>
      <c r="I467" s="14" t="n">
        <f aca="false">Data_Clean!O467*4*Assumptions!$B$12</f>
        <v>0</v>
      </c>
      <c r="J467" s="14" t="n">
        <f aca="false">SUM(B467:I467)</f>
        <v>574.0045</v>
      </c>
      <c r="K467" s="16" t="n">
        <f aca="false">IF(Data_Clean!P467="","",Assumptions!$B$15*0.5^(Data_Clean!P467/Assumptions!$B$20))</f>
        <v>23.811015779523</v>
      </c>
      <c r="L467" s="16" t="n">
        <f aca="false">Assumptions!$B$16*MIN(1,LN(1+Data_Clean!Q467)/LN(1+Assumptions!$B$21))</f>
        <v>16.1441621526288</v>
      </c>
      <c r="M467" s="16" t="n">
        <f aca="false">Assumptions!$B$17*(0.6*MIN(1,Data_Clean!R467/Assumptions!$B$22)+0.4*IF(Data_Clean!S467="",0,Data_Clean!S467))</f>
        <v>3.42</v>
      </c>
      <c r="N467" s="16" t="n">
        <f aca="false">Assumptions!$B$18*MIN(1,(Data_Clean!F467-1)/Assumptions!$B$23)</f>
        <v>5</v>
      </c>
      <c r="O467" s="16" t="n">
        <f aca="false">Assumptions!$B$19*(0.4*IF(Data_Clean!E467="",0,MIN(1,Data_Clean!E467/12/Assumptions!$B$24))+0.35*IF(Data_Clean!D467="Y",1,0)+0.25*(1-MIN(Data_Clean!T467,3)/3))/IF(Data_Clean!E467="",0.6,1)</f>
        <v>15</v>
      </c>
      <c r="P467" s="16" t="n">
        <f aca="false">SUM(K467:O467)/(Assumptions!$D$5-IF(K467="",Assumptions!$B$15,0))*100</f>
        <v>63.3751779321518</v>
      </c>
      <c r="Q467" s="7" t="str">
        <f aca="false">IF(J467&gt;=Assumptions!$B$26,"High",IF(J467&gt;=Assumptions!$B$27,"Mid","Low"))</f>
        <v>Mid</v>
      </c>
      <c r="R467" s="7" t="str">
        <f aca="false">IF(P467&gt;=Assumptions!$B$28,"High",IF(P467&gt;=Assumptions!$B$29,"Mid","Low"))</f>
        <v>Mid</v>
      </c>
      <c r="S467" s="7" t="str">
        <f aca="false">INDEX(Assumptions!$B$33:$B$41,MATCH(Q467&amp;"|"&amp;R467,Assumptions!$A$33:$A$41,0))</f>
        <v>Established Core</v>
      </c>
      <c r="T467" s="7" t="n">
        <f aca="false">IF(ISNUMBER(Data_Clean!V467),J467*Data_Clean!V467,0)</f>
        <v>10.332081</v>
      </c>
    </row>
    <row r="468" customFormat="false" ht="15" hidden="false" customHeight="false" outlineLevel="0" collapsed="false">
      <c r="A468" s="15" t="str">
        <f aca="false">Data_Clean!A468</f>
        <v>CX100464</v>
      </c>
      <c r="B468" s="14" t="n">
        <f aca="false">Data_Clean!G468*Assumptions!$B$5</f>
        <v>49.963</v>
      </c>
      <c r="C468" s="14" t="n">
        <f aca="false">IF(Data_Clean!H468="",0,Data_Clean!H468)*Assumptions!$B$6</f>
        <v>0</v>
      </c>
      <c r="D468" s="14" t="n">
        <f aca="false">Data_Clean!I468*Assumptions!$B$7</f>
        <v>0</v>
      </c>
      <c r="E468" s="14" t="n">
        <f aca="false">Data_Clean!J468*Assumptions!$B$8</f>
        <v>0</v>
      </c>
      <c r="F468" s="14" t="n">
        <f aca="false">Data_Clean!K468*Assumptions!$B$9</f>
        <v>0</v>
      </c>
      <c r="G468" s="14" t="n">
        <f aca="false">Data_Clean!L468*Assumptions!$B$10</f>
        <v>659.7</v>
      </c>
      <c r="H468" s="14" t="n">
        <f aca="false">IF(OR(Data_Clean!M468="",Data_Clean!N468=""),0,Data_Clean!M468*Data_Clean!N468/100)*Assumptions!$B$13*Assumptions!$B$11</f>
        <v>0</v>
      </c>
      <c r="I468" s="14" t="n">
        <f aca="false">Data_Clean!O468*4*Assumptions!$B$12</f>
        <v>0</v>
      </c>
      <c r="J468" s="14" t="n">
        <f aca="false">SUM(B468:I468)</f>
        <v>709.663</v>
      </c>
      <c r="K468" s="16" t="n">
        <f aca="false">IF(Data_Clean!P468="","",Assumptions!$B$15*0.5^(Data_Clean!P468/Assumptions!$B$20))</f>
        <v>20.2552491925229</v>
      </c>
      <c r="L468" s="16" t="n">
        <f aca="false">Assumptions!$B$16*MIN(1,LN(1+Data_Clean!Q468)/LN(1+Assumptions!$B$21))</f>
        <v>12.8906482631789</v>
      </c>
      <c r="M468" s="16" t="n">
        <f aca="false">Assumptions!$B$17*(0.6*MIN(1,Data_Clean!R468/Assumptions!$B$22)+0.4*IF(Data_Clean!S468="",0,Data_Clean!S468))</f>
        <v>11.316</v>
      </c>
      <c r="N468" s="16" t="n">
        <f aca="false">Assumptions!$B$18*MIN(1,(Data_Clean!F468-1)/Assumptions!$B$23)</f>
        <v>5</v>
      </c>
      <c r="O468" s="16" t="n">
        <f aca="false">Assumptions!$B$19*(0.4*IF(Data_Clean!E468="",0,MIN(1,Data_Clean!E468/12/Assumptions!$B$24))+0.35*IF(Data_Clean!D468="Y",1,0)+0.25*(1-MIN(Data_Clean!T468,3)/3))/IF(Data_Clean!E468="",0.6,1)</f>
        <v>4.95</v>
      </c>
      <c r="P468" s="16" t="n">
        <f aca="false">SUM(K468:O468)/(Assumptions!$D$5-IF(K468="",Assumptions!$B$15,0))*100</f>
        <v>54.4118974557017</v>
      </c>
      <c r="Q468" s="7" t="str">
        <f aca="false">IF(J468&gt;=Assumptions!$B$26,"High",IF(J468&gt;=Assumptions!$B$27,"Mid","Low"))</f>
        <v>Mid</v>
      </c>
      <c r="R468" s="7" t="str">
        <f aca="false">IF(P468&gt;=Assumptions!$B$28,"High",IF(P468&gt;=Assumptions!$B$29,"Mid","Low"))</f>
        <v>Mid</v>
      </c>
      <c r="S468" s="7" t="str">
        <f aca="false">INDEX(Assumptions!$B$33:$B$41,MATCH(Q468&amp;"|"&amp;R468,Assumptions!$A$33:$A$41,0))</f>
        <v>Established Core</v>
      </c>
      <c r="T468" s="7" t="n">
        <f aca="false">IF(ISNUMBER(Data_Clean!V468),J468*Data_Clean!V468,0)</f>
        <v>59.6826583</v>
      </c>
    </row>
    <row r="469" customFormat="false" ht="15" hidden="false" customHeight="false" outlineLevel="0" collapsed="false">
      <c r="A469" s="15" t="str">
        <f aca="false">Data_Clean!A469</f>
        <v>CX100465</v>
      </c>
      <c r="B469" s="14" t="n">
        <f aca="false">Data_Clean!G469*Assumptions!$B$5</f>
        <v>123.00675</v>
      </c>
      <c r="C469" s="14" t="n">
        <f aca="false">IF(Data_Clean!H469="",0,Data_Clean!H469)*Assumptions!$B$6</f>
        <v>255.22128</v>
      </c>
      <c r="D469" s="14" t="n">
        <f aca="false">Data_Clean!I469*Assumptions!$B$7</f>
        <v>0</v>
      </c>
      <c r="E469" s="14" t="n">
        <f aca="false">Data_Clean!J469*Assumptions!$B$8</f>
        <v>0</v>
      </c>
      <c r="F469" s="14" t="n">
        <f aca="false">Data_Clean!K469*Assumptions!$B$9</f>
        <v>0</v>
      </c>
      <c r="G469" s="14" t="n">
        <f aca="false">Data_Clean!L469*Assumptions!$B$10</f>
        <v>0</v>
      </c>
      <c r="H469" s="14" t="n">
        <f aca="false">IF(OR(Data_Clean!M469="",Data_Clean!N469=""),0,Data_Clean!M469*Data_Clean!N469/100)*Assumptions!$B$13*Assumptions!$B$11</f>
        <v>222.24</v>
      </c>
      <c r="I469" s="14" t="n">
        <f aca="false">Data_Clean!O469*4*Assumptions!$B$12</f>
        <v>30.6552</v>
      </c>
      <c r="J469" s="14" t="n">
        <f aca="false">SUM(B469:I469)</f>
        <v>631.12323</v>
      </c>
      <c r="K469" s="16" t="n">
        <f aca="false">IF(Data_Clean!P469="","",Assumptions!$B$15*0.5^(Data_Clean!P469/Assumptions!$B$20))</f>
        <v>28.6452481173125</v>
      </c>
      <c r="L469" s="16" t="n">
        <f aca="false">Assumptions!$B$16*MIN(1,LN(1+Data_Clean!Q469)/LN(1+Assumptions!$B$21))</f>
        <v>14.0427143261215</v>
      </c>
      <c r="M469" s="16" t="n">
        <f aca="false">Assumptions!$B$17*(0.6*MIN(1,Data_Clean!R469/Assumptions!$B$22)+0.4*IF(Data_Clean!S469="",0,Data_Clean!S469))</f>
        <v>2.52</v>
      </c>
      <c r="N469" s="16" t="n">
        <f aca="false">Assumptions!$B$18*MIN(1,(Data_Clean!F469-1)/Assumptions!$B$23)</f>
        <v>10</v>
      </c>
      <c r="O469" s="16" t="n">
        <f aca="false">Assumptions!$B$19*(0.4*IF(Data_Clean!E469="",0,MIN(1,Data_Clean!E469/12/Assumptions!$B$24))+0.35*IF(Data_Clean!D469="Y",1,0)+0.25*(1-MIN(Data_Clean!T469,3)/3))/IF(Data_Clean!E469="",0.6,1)</f>
        <v>9.75</v>
      </c>
      <c r="P469" s="16" t="n">
        <f aca="false">SUM(K469:O469)/(Assumptions!$D$5-IF(K469="",Assumptions!$B$15,0))*100</f>
        <v>64.957962443434</v>
      </c>
      <c r="Q469" s="7" t="str">
        <f aca="false">IF(J469&gt;=Assumptions!$B$26,"High",IF(J469&gt;=Assumptions!$B$27,"Mid","Low"))</f>
        <v>Mid</v>
      </c>
      <c r="R469" s="7" t="str">
        <f aca="false">IF(P469&gt;=Assumptions!$B$28,"High",IF(P469&gt;=Assumptions!$B$29,"Mid","Low"))</f>
        <v>Mid</v>
      </c>
      <c r="S469" s="7" t="str">
        <f aca="false">INDEX(Assumptions!$B$33:$B$41,MATCH(Q469&amp;"|"&amp;R469,Assumptions!$A$33:$A$41,0))</f>
        <v>Established Core</v>
      </c>
      <c r="T469" s="7" t="n">
        <f aca="false">IF(ISNUMBER(Data_Clean!V469),J469*Data_Clean!V469,0)</f>
        <v>42.537705702</v>
      </c>
    </row>
    <row r="470" customFormat="false" ht="15" hidden="false" customHeight="false" outlineLevel="0" collapsed="false">
      <c r="A470" s="15" t="str">
        <f aca="false">Data_Clean!A470</f>
        <v>CX100466</v>
      </c>
      <c r="B470" s="14" t="n">
        <f aca="false">Data_Clean!G470*Assumptions!$B$5</f>
        <v>160.91075</v>
      </c>
      <c r="C470" s="14" t="n">
        <f aca="false">IF(Data_Clean!H470="",0,Data_Clean!H470)*Assumptions!$B$6</f>
        <v>37.31364</v>
      </c>
      <c r="D470" s="14" t="n">
        <f aca="false">Data_Clean!I470*Assumptions!$B$7</f>
        <v>49.6</v>
      </c>
      <c r="E470" s="14" t="n">
        <f aca="false">Data_Clean!J470*Assumptions!$B$8</f>
        <v>0</v>
      </c>
      <c r="F470" s="14" t="n">
        <f aca="false">Data_Clean!K470*Assumptions!$B$9</f>
        <v>0</v>
      </c>
      <c r="G470" s="14" t="n">
        <f aca="false">Data_Clean!L470*Assumptions!$B$10</f>
        <v>0</v>
      </c>
      <c r="H470" s="14" t="n">
        <f aca="false">IF(OR(Data_Clean!M470="",Data_Clean!N470=""),0,Data_Clean!M470*Data_Clean!N470/100)*Assumptions!$B$13*Assumptions!$B$11</f>
        <v>0</v>
      </c>
      <c r="I470" s="14" t="n">
        <f aca="false">Data_Clean!O470*4*Assumptions!$B$12</f>
        <v>0</v>
      </c>
      <c r="J470" s="14" t="n">
        <f aca="false">SUM(B470:I470)</f>
        <v>247.82439</v>
      </c>
      <c r="K470" s="16" t="n">
        <f aca="false">IF(Data_Clean!P470="","",Assumptions!$B$15*0.5^(Data_Clean!P470/Assumptions!$B$20))</f>
        <v>0.854739833023328</v>
      </c>
      <c r="L470" s="16" t="n">
        <f aca="false">Assumptions!$B$16*MIN(1,LN(1+Data_Clean!Q470)/LN(1+Assumptions!$B$21))</f>
        <v>0</v>
      </c>
      <c r="M470" s="16" t="n">
        <f aca="false">Assumptions!$B$17*(0.6*MIN(1,Data_Clean!R470/Assumptions!$B$22)+0.4*IF(Data_Clean!S470="",0,Data_Clean!S470))</f>
        <v>0</v>
      </c>
      <c r="N470" s="16" t="n">
        <f aca="false">Assumptions!$B$18*MIN(1,(Data_Clean!F470-1)/Assumptions!$B$23)</f>
        <v>10</v>
      </c>
      <c r="O470" s="16" t="n">
        <f aca="false">Assumptions!$B$19*(0.4*IF(Data_Clean!E470="",0,MIN(1,Data_Clean!E470/12/Assumptions!$B$24))+0.35*IF(Data_Clean!D470="Y",1,0)+0.25*(1-MIN(Data_Clean!T470,3)/3))/IF(Data_Clean!E470="",0.6,1)</f>
        <v>7.25</v>
      </c>
      <c r="P470" s="16" t="n">
        <f aca="false">SUM(K470:O470)/(Assumptions!$D$5-IF(K470="",Assumptions!$B$15,0))*100</f>
        <v>18.1047398330233</v>
      </c>
      <c r="Q470" s="7" t="str">
        <f aca="false">IF(J470&gt;=Assumptions!$B$26,"High",IF(J470&gt;=Assumptions!$B$27,"Mid","Low"))</f>
        <v>Low</v>
      </c>
      <c r="R470" s="7" t="str">
        <f aca="false">IF(P470&gt;=Assumptions!$B$28,"High",IF(P470&gt;=Assumptions!$B$29,"Mid","Low"))</f>
        <v>Low</v>
      </c>
      <c r="S470" s="7" t="str">
        <f aca="false">INDEX(Assumptions!$B$33:$B$41,MATCH(Q470&amp;"|"&amp;R470,Assumptions!$A$33:$A$41,0))</f>
        <v>Dormant &amp; Low Value</v>
      </c>
      <c r="T470" s="7" t="n">
        <f aca="false">IF(ISNUMBER(Data_Clean!V470),J470*Data_Clean!V470,0)</f>
        <v>67.011715056</v>
      </c>
    </row>
    <row r="471" customFormat="false" ht="15" hidden="false" customHeight="false" outlineLevel="0" collapsed="false">
      <c r="A471" s="15" t="str">
        <f aca="false">Data_Clean!A471</f>
        <v>CX100467</v>
      </c>
      <c r="B471" s="14" t="n">
        <f aca="false">Data_Clean!G471*Assumptions!$B$5</f>
        <v>224.1365</v>
      </c>
      <c r="C471" s="14" t="n">
        <f aca="false">IF(Data_Clean!H471="",0,Data_Clean!H471)*Assumptions!$B$6</f>
        <v>343.58448</v>
      </c>
      <c r="D471" s="14" t="n">
        <f aca="false">Data_Clean!I471*Assumptions!$B$7</f>
        <v>1357.6</v>
      </c>
      <c r="E471" s="14" t="n">
        <f aca="false">Data_Clean!J471*Assumptions!$B$8</f>
        <v>1794.797325</v>
      </c>
      <c r="F471" s="14" t="n">
        <f aca="false">Data_Clean!K471*Assumptions!$B$9</f>
        <v>0</v>
      </c>
      <c r="G471" s="14" t="n">
        <f aca="false">Data_Clean!L471*Assumptions!$B$10</f>
        <v>0</v>
      </c>
      <c r="H471" s="14" t="n">
        <f aca="false">IF(OR(Data_Clean!M471="",Data_Clean!N471=""),0,Data_Clean!M471*Data_Clean!N471/100)*Assumptions!$B$13*Assumptions!$B$11</f>
        <v>0</v>
      </c>
      <c r="I471" s="14" t="n">
        <f aca="false">Data_Clean!O471*4*Assumptions!$B$12</f>
        <v>0</v>
      </c>
      <c r="J471" s="14" t="n">
        <f aca="false">SUM(B471:I471)</f>
        <v>3720.118305</v>
      </c>
      <c r="K471" s="16" t="n">
        <f aca="false">IF(Data_Clean!P471="","",Assumptions!$B$15*0.5^(Data_Clean!P471/Assumptions!$B$20))</f>
        <v>26.7269615442102</v>
      </c>
      <c r="L471" s="16" t="n">
        <f aca="false">Assumptions!$B$16*MIN(1,LN(1+Data_Clean!Q471)/LN(1+Assumptions!$B$21))</f>
        <v>14.9444347261843</v>
      </c>
      <c r="M471" s="16" t="n">
        <f aca="false">Assumptions!$B$17*(0.6*MIN(1,Data_Clean!R471/Assumptions!$B$22)+0.4*IF(Data_Clean!S471="",0,Data_Clean!S471))</f>
        <v>11.838</v>
      </c>
      <c r="N471" s="16" t="n">
        <f aca="false">Assumptions!$B$18*MIN(1,(Data_Clean!F471-1)/Assumptions!$B$23)</f>
        <v>15</v>
      </c>
      <c r="O471" s="16" t="n">
        <f aca="false">Assumptions!$B$19*(0.4*IF(Data_Clean!E471="",0,MIN(1,Data_Clean!E471/12/Assumptions!$B$24))+0.35*IF(Data_Clean!D471="Y",1,0)+0.25*(1-MIN(Data_Clean!T471,3)/3))/IF(Data_Clean!E471="",0.6,1)</f>
        <v>13.75</v>
      </c>
      <c r="P471" s="16" t="n">
        <f aca="false">SUM(K471:O471)/(Assumptions!$D$5-IF(K471="",Assumptions!$B$15,0))*100</f>
        <v>82.2593962703945</v>
      </c>
      <c r="Q471" s="7" t="str">
        <f aca="false">IF(J471&gt;=Assumptions!$B$26,"High",IF(J471&gt;=Assumptions!$B$27,"Mid","Low"))</f>
        <v>High</v>
      </c>
      <c r="R471" s="7" t="str">
        <f aca="false">IF(P471&gt;=Assumptions!$B$28,"High",IF(P471&gt;=Assumptions!$B$29,"Mid","Low"))</f>
        <v>High</v>
      </c>
      <c r="S471" s="7" t="str">
        <f aca="false">INDEX(Assumptions!$B$33:$B$41,MATCH(Q471&amp;"|"&amp;R471,Assumptions!$A$33:$A$41,0))</f>
        <v>Premier Advocates</v>
      </c>
      <c r="T471" s="7" t="n">
        <f aca="false">IF(ISNUMBER(Data_Clean!V471),J471*Data_Clean!V471,0)</f>
        <v>127.972069692</v>
      </c>
    </row>
    <row r="472" customFormat="false" ht="15" hidden="false" customHeight="false" outlineLevel="0" collapsed="false">
      <c r="A472" s="15" t="str">
        <f aca="false">Data_Clean!A472</f>
        <v>CX100468</v>
      </c>
      <c r="B472" s="14" t="n">
        <f aca="false">Data_Clean!G472*Assumptions!$B$5</f>
        <v>79.14575</v>
      </c>
      <c r="C472" s="14" t="n">
        <f aca="false">IF(Data_Clean!H472="",0,Data_Clean!H472)*Assumptions!$B$6</f>
        <v>1528.41012</v>
      </c>
      <c r="D472" s="14" t="n">
        <f aca="false">Data_Clean!I472*Assumptions!$B$7</f>
        <v>1079.2</v>
      </c>
      <c r="E472" s="14" t="n">
        <f aca="false">Data_Clean!J472*Assumptions!$B$8</f>
        <v>0</v>
      </c>
      <c r="F472" s="14" t="n">
        <f aca="false">Data_Clean!K472*Assumptions!$B$9</f>
        <v>2321</v>
      </c>
      <c r="G472" s="14" t="n">
        <f aca="false">Data_Clean!L472*Assumptions!$B$10</f>
        <v>834.75</v>
      </c>
      <c r="H472" s="14" t="n">
        <f aca="false">IF(OR(Data_Clean!M472="",Data_Clean!N472=""),0,Data_Clean!M472*Data_Clean!N472/100)*Assumptions!$B$13*Assumptions!$B$11</f>
        <v>0</v>
      </c>
      <c r="I472" s="14" t="n">
        <f aca="false">Data_Clean!O472*4*Assumptions!$B$12</f>
        <v>0</v>
      </c>
      <c r="J472" s="14" t="n">
        <f aca="false">SUM(B472:I472)</f>
        <v>5842.50587</v>
      </c>
      <c r="K472" s="16" t="n">
        <f aca="false">IF(Data_Clean!P472="","",Assumptions!$B$15*0.5^(Data_Clean!P472/Assumptions!$B$20))</f>
        <v>28.6452481173125</v>
      </c>
      <c r="L472" s="16" t="n">
        <f aca="false">Assumptions!$B$16*MIN(1,LN(1+Data_Clean!Q472)/LN(1+Assumptions!$B$21))</f>
        <v>16.4779661706004</v>
      </c>
      <c r="M472" s="16" t="n">
        <f aca="false">Assumptions!$B$17*(0.6*MIN(1,Data_Clean!R472/Assumptions!$B$22)+0.4*IF(Data_Clean!S472="",0,Data_Clean!S472))</f>
        <v>3.906</v>
      </c>
      <c r="N472" s="16" t="n">
        <f aca="false">Assumptions!$B$18*MIN(1,(Data_Clean!F472-1)/Assumptions!$B$23)</f>
        <v>20</v>
      </c>
      <c r="O472" s="16" t="n">
        <f aca="false">Assumptions!$B$19*(0.4*IF(Data_Clean!E472="",0,MIN(1,Data_Clean!E472/12/Assumptions!$B$24))+0.35*IF(Data_Clean!D472="Y",1,0)+0.25*(1-MIN(Data_Clean!T472,3)/3))/IF(Data_Clean!E472="",0.6,1)</f>
        <v>15</v>
      </c>
      <c r="P472" s="16" t="n">
        <f aca="false">SUM(K472:O472)/(Assumptions!$D$5-IF(K472="",Assumptions!$B$15,0))*100</f>
        <v>84.0292142879129</v>
      </c>
      <c r="Q472" s="7" t="str">
        <f aca="false">IF(J472&gt;=Assumptions!$B$26,"High",IF(J472&gt;=Assumptions!$B$27,"Mid","Low"))</f>
        <v>High</v>
      </c>
      <c r="R472" s="7" t="str">
        <f aca="false">IF(P472&gt;=Assumptions!$B$28,"High",IF(P472&gt;=Assumptions!$B$29,"Mid","Low"))</f>
        <v>High</v>
      </c>
      <c r="S472" s="7" t="str">
        <f aca="false">INDEX(Assumptions!$B$33:$B$41,MATCH(Q472&amp;"|"&amp;R472,Assumptions!$A$33:$A$41,0))</f>
        <v>Premier Advocates</v>
      </c>
      <c r="T472" s="7" t="n">
        <f aca="false">IF(ISNUMBER(Data_Clean!V472),J472*Data_Clean!V472,0)</f>
        <v>67.773068092</v>
      </c>
    </row>
    <row r="473" customFormat="false" ht="15" hidden="false" customHeight="false" outlineLevel="0" collapsed="false">
      <c r="A473" s="15" t="str">
        <f aca="false">Data_Clean!A473</f>
        <v>CX100469</v>
      </c>
      <c r="B473" s="14" t="n">
        <f aca="false">Data_Clean!G473*Assumptions!$B$5</f>
        <v>49.988</v>
      </c>
      <c r="C473" s="14" t="n">
        <f aca="false">IF(Data_Clean!H473="",0,Data_Clean!H473)*Assumptions!$B$6</f>
        <v>0</v>
      </c>
      <c r="D473" s="14" t="n">
        <f aca="false">Data_Clean!I473*Assumptions!$B$7</f>
        <v>0</v>
      </c>
      <c r="E473" s="14" t="n">
        <f aca="false">Data_Clean!J473*Assumptions!$B$8</f>
        <v>0</v>
      </c>
      <c r="F473" s="14" t="n">
        <f aca="false">Data_Clean!K473*Assumptions!$B$9</f>
        <v>1034</v>
      </c>
      <c r="G473" s="14" t="n">
        <f aca="false">Data_Clean!L473*Assumptions!$B$10</f>
        <v>0</v>
      </c>
      <c r="H473" s="14" t="n">
        <f aca="false">IF(OR(Data_Clean!M473="",Data_Clean!N473=""),0,Data_Clean!M473*Data_Clean!N473/100)*Assumptions!$B$13*Assumptions!$B$11</f>
        <v>0</v>
      </c>
      <c r="I473" s="14" t="n">
        <f aca="false">Data_Clean!O473*4*Assumptions!$B$12</f>
        <v>0</v>
      </c>
      <c r="J473" s="14" t="n">
        <f aca="false">SUM(B473:I473)</f>
        <v>1083.988</v>
      </c>
      <c r="K473" s="16" t="n">
        <f aca="false">IF(Data_Clean!P473="","",Assumptions!$B$15*0.5^(Data_Clean!P473/Assumptions!$B$20))</f>
        <v>27.9909897461042</v>
      </c>
      <c r="L473" s="16" t="n">
        <f aca="false">Assumptions!$B$16*MIN(1,LN(1+Data_Clean!Q473)/LN(1+Assumptions!$B$21))</f>
        <v>12.6966447294858</v>
      </c>
      <c r="M473" s="16" t="n">
        <f aca="false">Assumptions!$B$17*(0.6*MIN(1,Data_Clean!R473/Assumptions!$B$22)+0.4*IF(Data_Clean!S473="",0,Data_Clean!S473))</f>
        <v>11.334</v>
      </c>
      <c r="N473" s="16" t="n">
        <f aca="false">Assumptions!$B$18*MIN(1,(Data_Clean!F473-1)/Assumptions!$B$23)</f>
        <v>5</v>
      </c>
      <c r="O473" s="16" t="n">
        <f aca="false">Assumptions!$B$19*(0.4*IF(Data_Clean!E473="",0,MIN(1,Data_Clean!E473/12/Assumptions!$B$24))+0.35*IF(Data_Clean!D473="Y",1,0)+0.25*(1-MIN(Data_Clean!T473,3)/3))/IF(Data_Clean!E473="",0.6,1)</f>
        <v>4.7</v>
      </c>
      <c r="P473" s="16" t="n">
        <f aca="false">SUM(K473:O473)/(Assumptions!$D$5-IF(K473="",Assumptions!$B$15,0))*100</f>
        <v>61.72163447559</v>
      </c>
      <c r="Q473" s="7" t="str">
        <f aca="false">IF(J473&gt;=Assumptions!$B$26,"High",IF(J473&gt;=Assumptions!$B$27,"Mid","Low"))</f>
        <v>Mid</v>
      </c>
      <c r="R473" s="7" t="str">
        <f aca="false">IF(P473&gt;=Assumptions!$B$28,"High",IF(P473&gt;=Assumptions!$B$29,"Mid","Low"))</f>
        <v>Mid</v>
      </c>
      <c r="S473" s="7" t="str">
        <f aca="false">INDEX(Assumptions!$B$33:$B$41,MATCH(Q473&amp;"|"&amp;R473,Assumptions!$A$33:$A$41,0))</f>
        <v>Established Core</v>
      </c>
      <c r="T473" s="7" t="n">
        <f aca="false">IF(ISNUMBER(Data_Clean!V473),J473*Data_Clean!V473,0)</f>
        <v>98.4261104</v>
      </c>
    </row>
    <row r="474" customFormat="false" ht="15" hidden="false" customHeight="false" outlineLevel="0" collapsed="false">
      <c r="A474" s="15" t="str">
        <f aca="false">Data_Clean!A474</f>
        <v>CX100470</v>
      </c>
      <c r="B474" s="14" t="n">
        <f aca="false">Data_Clean!G474*Assumptions!$B$5</f>
        <v>54.27575</v>
      </c>
      <c r="C474" s="14" t="n">
        <f aca="false">IF(Data_Clean!H474="",0,Data_Clean!H474)*Assumptions!$B$6</f>
        <v>0</v>
      </c>
      <c r="D474" s="14" t="n">
        <f aca="false">Data_Clean!I474*Assumptions!$B$7</f>
        <v>0</v>
      </c>
      <c r="E474" s="14" t="n">
        <f aca="false">Data_Clean!J474*Assumptions!$B$8</f>
        <v>0</v>
      </c>
      <c r="F474" s="14" t="n">
        <f aca="false">Data_Clean!K474*Assumptions!$B$9</f>
        <v>0</v>
      </c>
      <c r="G474" s="14" t="n">
        <f aca="false">Data_Clean!L474*Assumptions!$B$10</f>
        <v>0</v>
      </c>
      <c r="H474" s="14" t="n">
        <f aca="false">IF(OR(Data_Clean!M474="",Data_Clean!N474=""),0,Data_Clean!M474*Data_Clean!N474/100)*Assumptions!$B$13*Assumptions!$B$11</f>
        <v>8.58</v>
      </c>
      <c r="I474" s="14" t="n">
        <f aca="false">Data_Clean!O474*4*Assumptions!$B$12</f>
        <v>8.66544</v>
      </c>
      <c r="J474" s="14" t="n">
        <f aca="false">SUM(B474:I474)</f>
        <v>71.52119</v>
      </c>
      <c r="K474" s="16" t="n">
        <f aca="false">IF(Data_Clean!P474="","",Assumptions!$B$15*0.5^(Data_Clean!P474/Assumptions!$B$20))</f>
        <v>23.811015779523</v>
      </c>
      <c r="L474" s="16" t="n">
        <f aca="false">Assumptions!$B$16*MIN(1,LN(1+Data_Clean!Q474)/LN(1+Assumptions!$B$21))</f>
        <v>15.383822204249</v>
      </c>
      <c r="M474" s="16" t="n">
        <f aca="false">Assumptions!$B$17*(0.6*MIN(1,Data_Clean!R474/Assumptions!$B$22)+0.4*IF(Data_Clean!S474="",0,Data_Clean!S474))</f>
        <v>10.14</v>
      </c>
      <c r="N474" s="16" t="n">
        <f aca="false">Assumptions!$B$18*MIN(1,(Data_Clean!F474-1)/Assumptions!$B$23)</f>
        <v>5</v>
      </c>
      <c r="O474" s="16" t="n">
        <f aca="false">Assumptions!$B$19*(0.4*IF(Data_Clean!E474="",0,MIN(1,Data_Clean!E474/12/Assumptions!$B$24))+0.35*IF(Data_Clean!D474="Y",1,0)+0.25*(1-MIN(Data_Clean!T474,3)/3))/IF(Data_Clean!E474="",0.6,1)</f>
        <v>8</v>
      </c>
      <c r="P474" s="16" t="n">
        <f aca="false">SUM(K474:O474)/(Assumptions!$D$5-IF(K474="",Assumptions!$B$15,0))*100</f>
        <v>62.334837983772</v>
      </c>
      <c r="Q474" s="7" t="str">
        <f aca="false">IF(J474&gt;=Assumptions!$B$26,"High",IF(J474&gt;=Assumptions!$B$27,"Mid","Low"))</f>
        <v>Low</v>
      </c>
      <c r="R474" s="7" t="str">
        <f aca="false">IF(P474&gt;=Assumptions!$B$28,"High",IF(P474&gt;=Assumptions!$B$29,"Mid","Low"))</f>
        <v>Mid</v>
      </c>
      <c r="S474" s="7" t="str">
        <f aca="false">INDEX(Assumptions!$B$33:$B$41,MATCH(Q474&amp;"|"&amp;R474,Assumptions!$A$33:$A$41,0))</f>
        <v>Light Touch</v>
      </c>
      <c r="T474" s="7" t="n">
        <f aca="false">IF(ISNUMBER(Data_Clean!V474),J474*Data_Clean!V474,0)</f>
        <v>6.486971933</v>
      </c>
    </row>
    <row r="475" customFormat="false" ht="15" hidden="false" customHeight="false" outlineLevel="0" collapsed="false">
      <c r="A475" s="15" t="str">
        <f aca="false">Data_Clean!A475</f>
        <v>CX100471</v>
      </c>
      <c r="B475" s="14" t="n">
        <f aca="false">Data_Clean!G475*Assumptions!$B$5</f>
        <v>27.53125</v>
      </c>
      <c r="C475" s="14" t="n">
        <f aca="false">IF(Data_Clean!H475="",0,Data_Clean!H475)*Assumptions!$B$6</f>
        <v>56.3946</v>
      </c>
      <c r="D475" s="14" t="n">
        <f aca="false">Data_Clean!I475*Assumptions!$B$7</f>
        <v>0</v>
      </c>
      <c r="E475" s="14" t="n">
        <f aca="false">Data_Clean!J475*Assumptions!$B$8</f>
        <v>0</v>
      </c>
      <c r="F475" s="14" t="n">
        <f aca="false">Data_Clean!K475*Assumptions!$B$9</f>
        <v>0</v>
      </c>
      <c r="G475" s="14" t="n">
        <f aca="false">Data_Clean!L475*Assumptions!$B$10</f>
        <v>0</v>
      </c>
      <c r="H475" s="14" t="n">
        <f aca="false">IF(OR(Data_Clean!M475="",Data_Clean!N475=""),0,Data_Clean!M475*Data_Clean!N475/100)*Assumptions!$B$13*Assumptions!$B$11</f>
        <v>0</v>
      </c>
      <c r="I475" s="14" t="n">
        <f aca="false">Data_Clean!O475*4*Assumptions!$B$12</f>
        <v>0</v>
      </c>
      <c r="J475" s="14" t="n">
        <f aca="false">SUM(B475:I475)</f>
        <v>83.92585</v>
      </c>
      <c r="K475" s="16" t="n">
        <f aca="false">IF(Data_Clean!P475="","",Assumptions!$B$15*0.5^(Data_Clean!P475/Assumptions!$B$20))</f>
        <v>26.7269615442102</v>
      </c>
      <c r="L475" s="16" t="n">
        <f aca="false">Assumptions!$B$16*MIN(1,LN(1+Data_Clean!Q475)/LN(1+Assumptions!$B$21))</f>
        <v>16.0563626167747</v>
      </c>
      <c r="M475" s="16" t="n">
        <f aca="false">Assumptions!$B$17*(0.6*MIN(1,Data_Clean!R475/Assumptions!$B$22)+0.4*IF(Data_Clean!S475="",0,Data_Clean!S475))</f>
        <v>7.5</v>
      </c>
      <c r="N475" s="16" t="n">
        <f aca="false">Assumptions!$B$18*MIN(1,(Data_Clean!F475-1)/Assumptions!$B$23)</f>
        <v>5</v>
      </c>
      <c r="O475" s="16" t="n">
        <f aca="false">Assumptions!$B$19*(0.4*IF(Data_Clean!E475="",0,MIN(1,Data_Clean!E475/12/Assumptions!$B$24))+0.35*IF(Data_Clean!D475="Y",1,0)+0.25*(1-MIN(Data_Clean!T475,3)/3))/IF(Data_Clean!E475="",0.6,1)</f>
        <v>12.1</v>
      </c>
      <c r="P475" s="16" t="n">
        <f aca="false">SUM(K475:O475)/(Assumptions!$D$5-IF(K475="",Assumptions!$B$15,0))*100</f>
        <v>67.3833241609849</v>
      </c>
      <c r="Q475" s="7" t="str">
        <f aca="false">IF(J475&gt;=Assumptions!$B$26,"High",IF(J475&gt;=Assumptions!$B$27,"Mid","Low"))</f>
        <v>Low</v>
      </c>
      <c r="R475" s="7" t="str">
        <f aca="false">IF(P475&gt;=Assumptions!$B$28,"High",IF(P475&gt;=Assumptions!$B$29,"Mid","Low"))</f>
        <v>Mid</v>
      </c>
      <c r="S475" s="7" t="str">
        <f aca="false">INDEX(Assumptions!$B$33:$B$41,MATCH(Q475&amp;"|"&amp;R475,Assumptions!$A$33:$A$41,0))</f>
        <v>Light Touch</v>
      </c>
      <c r="T475" s="7" t="n">
        <f aca="false">IF(ISNUMBER(Data_Clean!V475),J475*Data_Clean!V475,0)</f>
        <v>2.48420516</v>
      </c>
    </row>
    <row r="476" customFormat="false" ht="15" hidden="false" customHeight="false" outlineLevel="0" collapsed="false">
      <c r="A476" s="15" t="str">
        <f aca="false">Data_Clean!A476</f>
        <v>CX100472</v>
      </c>
      <c r="B476" s="14" t="n">
        <f aca="false">Data_Clean!G476*Assumptions!$B$5</f>
        <v>197.83825</v>
      </c>
      <c r="C476" s="14" t="n">
        <f aca="false">IF(Data_Clean!H476="",0,Data_Clean!H476)*Assumptions!$B$6</f>
        <v>445.7178</v>
      </c>
      <c r="D476" s="14" t="n">
        <f aca="false">Data_Clean!I476*Assumptions!$B$7</f>
        <v>0</v>
      </c>
      <c r="E476" s="14" t="n">
        <f aca="false">Data_Clean!J476*Assumptions!$B$8</f>
        <v>0</v>
      </c>
      <c r="F476" s="14" t="n">
        <f aca="false">Data_Clean!K476*Assumptions!$B$9</f>
        <v>0</v>
      </c>
      <c r="G476" s="14" t="n">
        <f aca="false">Data_Clean!L476*Assumptions!$B$10</f>
        <v>0</v>
      </c>
      <c r="H476" s="14" t="n">
        <f aca="false">IF(OR(Data_Clean!M476="",Data_Clean!N476=""),0,Data_Clean!M476*Data_Clean!N476/100)*Assumptions!$B$13*Assumptions!$B$11</f>
        <v>0</v>
      </c>
      <c r="I476" s="14" t="n">
        <f aca="false">Data_Clean!O476*4*Assumptions!$B$12</f>
        <v>0</v>
      </c>
      <c r="J476" s="14" t="n">
        <f aca="false">SUM(B476:I476)</f>
        <v>643.55605</v>
      </c>
      <c r="K476" s="16" t="n">
        <f aca="false">IF(Data_Clean!P476="","",Assumptions!$B$15*0.5^(Data_Clean!P476/Assumptions!$B$20))</f>
        <v>16.0766019380444</v>
      </c>
      <c r="L476" s="16" t="n">
        <f aca="false">Assumptions!$B$16*MIN(1,LN(1+Data_Clean!Q476)/LN(1+Assumptions!$B$21))</f>
        <v>12.8906482631789</v>
      </c>
      <c r="M476" s="16" t="n">
        <f aca="false">Assumptions!$B$17*(0.6*MIN(1,Data_Clean!R476/Assumptions!$B$22)+0.4*IF(Data_Clean!S476="",0,Data_Clean!S476))</f>
        <v>6.378</v>
      </c>
      <c r="N476" s="16" t="n">
        <f aca="false">Assumptions!$B$18*MIN(1,(Data_Clean!F476-1)/Assumptions!$B$23)</f>
        <v>5</v>
      </c>
      <c r="O476" s="16" t="n">
        <f aca="false">Assumptions!$B$19*(0.4*IF(Data_Clean!E476="",0,MIN(1,Data_Clean!E476/12/Assumptions!$B$24))+0.35*IF(Data_Clean!D476="Y",1,0)+0.25*(1-MIN(Data_Clean!T476,3)/3))/IF(Data_Clean!E476="",0.6,1)</f>
        <v>15</v>
      </c>
      <c r="P476" s="16" t="n">
        <f aca="false">SUM(K476:O476)/(Assumptions!$D$5-IF(K476="",Assumptions!$B$15,0))*100</f>
        <v>55.3452502012233</v>
      </c>
      <c r="Q476" s="7" t="str">
        <f aca="false">IF(J476&gt;=Assumptions!$B$26,"High",IF(J476&gt;=Assumptions!$B$27,"Mid","Low"))</f>
        <v>Mid</v>
      </c>
      <c r="R476" s="7" t="str">
        <f aca="false">IF(P476&gt;=Assumptions!$B$28,"High",IF(P476&gt;=Assumptions!$B$29,"Mid","Low"))</f>
        <v>Mid</v>
      </c>
      <c r="S476" s="7" t="str">
        <f aca="false">INDEX(Assumptions!$B$33:$B$41,MATCH(Q476&amp;"|"&amp;R476,Assumptions!$A$33:$A$41,0))</f>
        <v>Established Core</v>
      </c>
      <c r="T476" s="7" t="n">
        <f aca="false">IF(ISNUMBER(Data_Clean!V476),J476*Data_Clean!V476,0)</f>
        <v>26.321442445</v>
      </c>
    </row>
    <row r="477" customFormat="false" ht="15" hidden="false" customHeight="false" outlineLevel="0" collapsed="false">
      <c r="A477" s="15" t="str">
        <f aca="false">Data_Clean!A477</f>
        <v>CX100473</v>
      </c>
      <c r="B477" s="14" t="n">
        <f aca="false">Data_Clean!G477*Assumptions!$B$5</f>
        <v>283.692</v>
      </c>
      <c r="C477" s="14" t="n">
        <f aca="false">IF(Data_Clean!H477="",0,Data_Clean!H477)*Assumptions!$B$6</f>
        <v>51.53052</v>
      </c>
      <c r="D477" s="14" t="n">
        <f aca="false">Data_Clean!I477*Assumptions!$B$7</f>
        <v>0</v>
      </c>
      <c r="E477" s="14" t="n">
        <f aca="false">Data_Clean!J477*Assumptions!$B$8</f>
        <v>0</v>
      </c>
      <c r="F477" s="14" t="n">
        <f aca="false">Data_Clean!K477*Assumptions!$B$9</f>
        <v>0</v>
      </c>
      <c r="G477" s="14" t="n">
        <f aca="false">Data_Clean!L477*Assumptions!$B$10</f>
        <v>0</v>
      </c>
      <c r="H477" s="14" t="n">
        <f aca="false">IF(OR(Data_Clean!M477="",Data_Clean!N477=""),0,Data_Clean!M477*Data_Clean!N477/100)*Assumptions!$B$13*Assumptions!$B$11</f>
        <v>0</v>
      </c>
      <c r="I477" s="14" t="n">
        <f aca="false">Data_Clean!O477*4*Assumptions!$B$12</f>
        <v>0</v>
      </c>
      <c r="J477" s="14" t="n">
        <f aca="false">SUM(B477:I477)</f>
        <v>335.22252</v>
      </c>
      <c r="K477" s="16" t="n">
        <f aca="false">IF(Data_Clean!P477="","",Assumptions!$B$15*0.5^(Data_Clean!P477/Assumptions!$B$20))</f>
        <v>27.9909897461042</v>
      </c>
      <c r="L477" s="16" t="n">
        <f aca="false">Assumptions!$B$16*MIN(1,LN(1+Data_Clean!Q477)/LN(1+Assumptions!$B$21))</f>
        <v>14.4532413158944</v>
      </c>
      <c r="M477" s="16" t="n">
        <f aca="false">Assumptions!$B$17*(0.6*MIN(1,Data_Clean!R477/Assumptions!$B$22)+0.4*IF(Data_Clean!S477="",0,Data_Clean!S477))</f>
        <v>6.576</v>
      </c>
      <c r="N477" s="16" t="n">
        <f aca="false">Assumptions!$B$18*MIN(1,(Data_Clean!F477-1)/Assumptions!$B$23)</f>
        <v>5</v>
      </c>
      <c r="O477" s="16" t="n">
        <f aca="false">Assumptions!$B$19*(0.4*IF(Data_Clean!E477="",0,MIN(1,Data_Clean!E477/12/Assumptions!$B$24))+0.35*IF(Data_Clean!D477="Y",1,0)+0.25*(1-MIN(Data_Clean!T477,3)/3))/IF(Data_Clean!E477="",0.6,1)</f>
        <v>8.5</v>
      </c>
      <c r="P477" s="16" t="n">
        <f aca="false">SUM(K477:O477)/(Assumptions!$D$5-IF(K477="",Assumptions!$B$15,0))*100</f>
        <v>62.5202310619986</v>
      </c>
      <c r="Q477" s="7" t="str">
        <f aca="false">IF(J477&gt;=Assumptions!$B$26,"High",IF(J477&gt;=Assumptions!$B$27,"Mid","Low"))</f>
        <v>Low</v>
      </c>
      <c r="R477" s="7" t="str">
        <f aca="false">IF(P477&gt;=Assumptions!$B$28,"High",IF(P477&gt;=Assumptions!$B$29,"Mid","Low"))</f>
        <v>Mid</v>
      </c>
      <c r="S477" s="7" t="str">
        <f aca="false">INDEX(Assumptions!$B$33:$B$41,MATCH(Q477&amp;"|"&amp;R477,Assumptions!$A$33:$A$41,0))</f>
        <v>Light Touch</v>
      </c>
      <c r="T477" s="7" t="n">
        <f aca="false">IF(ISNUMBER(Data_Clean!V477),J477*Data_Clean!V477,0)</f>
        <v>38.148322776</v>
      </c>
    </row>
    <row r="478" customFormat="false" ht="15" hidden="false" customHeight="false" outlineLevel="0" collapsed="false">
      <c r="A478" s="15" t="str">
        <f aca="false">Data_Clean!A478</f>
        <v>CX100474</v>
      </c>
      <c r="B478" s="14" t="n">
        <f aca="false">Data_Clean!G478*Assumptions!$B$5</f>
        <v>1551.3345</v>
      </c>
      <c r="C478" s="14" t="n">
        <f aca="false">IF(Data_Clean!H478="",0,Data_Clean!H478)*Assumptions!$B$6</f>
        <v>110.99364</v>
      </c>
      <c r="D478" s="14" t="n">
        <f aca="false">Data_Clean!I478*Assumptions!$B$7</f>
        <v>0</v>
      </c>
      <c r="E478" s="14" t="n">
        <f aca="false">Data_Clean!J478*Assumptions!$B$8</f>
        <v>724.795575</v>
      </c>
      <c r="F478" s="14" t="n">
        <f aca="false">Data_Clean!K478*Assumptions!$B$9</f>
        <v>4680.5</v>
      </c>
      <c r="G478" s="14" t="n">
        <f aca="false">Data_Clean!L478*Assumptions!$B$10</f>
        <v>0</v>
      </c>
      <c r="H478" s="14" t="n">
        <f aca="false">IF(OR(Data_Clean!M478="",Data_Clean!N478=""),0,Data_Clean!M478*Data_Clean!N478/100)*Assumptions!$B$13*Assumptions!$B$11</f>
        <v>0</v>
      </c>
      <c r="I478" s="14" t="n">
        <f aca="false">Data_Clean!O478*4*Assumptions!$B$12</f>
        <v>0</v>
      </c>
      <c r="J478" s="14" t="n">
        <f aca="false">SUM(B478:I478)</f>
        <v>7067.623715</v>
      </c>
      <c r="K478" s="16" t="n">
        <f aca="false">IF(Data_Clean!P478="","",Assumptions!$B$15*0.5^(Data_Clean!P478/Assumptions!$B$20))</f>
        <v>23.267171427506</v>
      </c>
      <c r="L478" s="16" t="n">
        <f aca="false">Assumptions!$B$16*MIN(1,LN(1+Data_Clean!Q478)/LN(1+Assumptions!$B$21))</f>
        <v>14.7060656260474</v>
      </c>
      <c r="M478" s="16" t="n">
        <f aca="false">Assumptions!$B$17*(0.6*MIN(1,Data_Clean!R478/Assumptions!$B$22)+0.4*IF(Data_Clean!S478="",0,Data_Clean!S478))</f>
        <v>6.126</v>
      </c>
      <c r="N478" s="16" t="n">
        <f aca="false">Assumptions!$B$18*MIN(1,(Data_Clean!F478-1)/Assumptions!$B$23)</f>
        <v>20</v>
      </c>
      <c r="O478" s="16" t="n">
        <f aca="false">Assumptions!$B$19*(0.4*IF(Data_Clean!E478="",0,MIN(1,Data_Clean!E478/12/Assumptions!$B$24))+0.35*IF(Data_Clean!D478="Y",1,0)+0.25*(1-MIN(Data_Clean!T478,3)/3))/IF(Data_Clean!E478="",0.6,1)</f>
        <v>12.8</v>
      </c>
      <c r="P478" s="16" t="n">
        <f aca="false">SUM(K478:O478)/(Assumptions!$D$5-IF(K478="",Assumptions!$B$15,0))*100</f>
        <v>76.8992370535534</v>
      </c>
      <c r="Q478" s="7" t="str">
        <f aca="false">IF(J478&gt;=Assumptions!$B$26,"High",IF(J478&gt;=Assumptions!$B$27,"Mid","Low"))</f>
        <v>High</v>
      </c>
      <c r="R478" s="7" t="str">
        <f aca="false">IF(P478&gt;=Assumptions!$B$28,"High",IF(P478&gt;=Assumptions!$B$29,"Mid","Low"))</f>
        <v>High</v>
      </c>
      <c r="S478" s="7" t="str">
        <f aca="false">INDEX(Assumptions!$B$33:$B$41,MATCH(Q478&amp;"|"&amp;R478,Assumptions!$A$33:$A$41,0))</f>
        <v>Premier Advocates</v>
      </c>
      <c r="T478" s="7" t="n">
        <f aca="false">IF(ISNUMBER(Data_Clean!V478),J478*Data_Clean!V478,0)</f>
        <v>248.0735923965</v>
      </c>
    </row>
    <row r="479" customFormat="false" ht="15" hidden="false" customHeight="false" outlineLevel="0" collapsed="false">
      <c r="A479" s="15" t="str">
        <f aca="false">Data_Clean!A479</f>
        <v>CX100475</v>
      </c>
      <c r="B479" s="14" t="n">
        <f aca="false">Data_Clean!G479*Assumptions!$B$5</f>
        <v>92.1535</v>
      </c>
      <c r="C479" s="14" t="n">
        <f aca="false">IF(Data_Clean!H479="",0,Data_Clean!H479)*Assumptions!$B$6</f>
        <v>326.72892</v>
      </c>
      <c r="D479" s="14" t="n">
        <f aca="false">Data_Clean!I479*Assumptions!$B$7</f>
        <v>0</v>
      </c>
      <c r="E479" s="14" t="n">
        <f aca="false">Data_Clean!J479*Assumptions!$B$8</f>
        <v>0</v>
      </c>
      <c r="F479" s="14" t="n">
        <f aca="false">Data_Clean!K479*Assumptions!$B$9</f>
        <v>0</v>
      </c>
      <c r="G479" s="14" t="n">
        <f aca="false">Data_Clean!L479*Assumptions!$B$10</f>
        <v>0</v>
      </c>
      <c r="H479" s="14" t="n">
        <f aca="false">IF(OR(Data_Clean!M479="",Data_Clean!N479=""),0,Data_Clean!M479*Data_Clean!N479/100)*Assumptions!$B$13*Assumptions!$B$11</f>
        <v>261.072</v>
      </c>
      <c r="I479" s="14" t="n">
        <f aca="false">Data_Clean!O479*4*Assumptions!$B$12</f>
        <v>8.54832</v>
      </c>
      <c r="J479" s="14" t="n">
        <f aca="false">SUM(B479:I479)</f>
        <v>688.50274</v>
      </c>
      <c r="K479" s="16" t="n">
        <f aca="false">IF(Data_Clean!P479="","",Assumptions!$B$15*0.5^(Data_Clean!P479/Assumptions!$B$20))</f>
        <v>23.267171427506</v>
      </c>
      <c r="L479" s="16" t="n">
        <f aca="false">Assumptions!$B$16*MIN(1,LN(1+Data_Clean!Q479)/LN(1+Assumptions!$B$21))</f>
        <v>12.0537864630054</v>
      </c>
      <c r="M479" s="16" t="n">
        <f aca="false">Assumptions!$B$17*(0.6*MIN(1,Data_Clean!R479/Assumptions!$B$22)+0.4*IF(Data_Clean!S479="",0,Data_Clean!S479))</f>
        <v>5.034</v>
      </c>
      <c r="N479" s="16" t="n">
        <f aca="false">Assumptions!$B$18*MIN(1,(Data_Clean!F479-1)/Assumptions!$B$23)</f>
        <v>10</v>
      </c>
      <c r="O479" s="16" t="n">
        <f aca="false">Assumptions!$B$19*(0.4*IF(Data_Clean!E479="",0,MIN(1,Data_Clean!E479/12/Assumptions!$B$24))+0.35*IF(Data_Clean!D479="Y",1,0)+0.25*(1-MIN(Data_Clean!T479,3)/3))/IF(Data_Clean!E479="",0.6,1)</f>
        <v>11.95</v>
      </c>
      <c r="P479" s="16" t="n">
        <f aca="false">SUM(K479:O479)/(Assumptions!$D$5-IF(K479="",Assumptions!$B$15,0))*100</f>
        <v>62.3049578905114</v>
      </c>
      <c r="Q479" s="7" t="str">
        <f aca="false">IF(J479&gt;=Assumptions!$B$26,"High",IF(J479&gt;=Assumptions!$B$27,"Mid","Low"))</f>
        <v>Mid</v>
      </c>
      <c r="R479" s="7" t="str">
        <f aca="false">IF(P479&gt;=Assumptions!$B$28,"High",IF(P479&gt;=Assumptions!$B$29,"Mid","Low"))</f>
        <v>Mid</v>
      </c>
      <c r="S479" s="7" t="str">
        <f aca="false">INDEX(Assumptions!$B$33:$B$41,MATCH(Q479&amp;"|"&amp;R479,Assumptions!$A$33:$A$41,0))</f>
        <v>Established Core</v>
      </c>
      <c r="T479" s="7" t="n">
        <f aca="false">IF(ISNUMBER(Data_Clean!V479),J479*Data_Clean!V479,0)</f>
        <v>47.437838786</v>
      </c>
    </row>
    <row r="480" customFormat="false" ht="15" hidden="false" customHeight="false" outlineLevel="0" collapsed="false">
      <c r="A480" s="15" t="str">
        <f aca="false">Data_Clean!A480</f>
        <v>CX100476</v>
      </c>
      <c r="B480" s="14" t="n">
        <f aca="false">Data_Clean!G480*Assumptions!$B$5</f>
        <v>281.61325</v>
      </c>
      <c r="C480" s="14" t="n">
        <f aca="false">IF(Data_Clean!H480="",0,Data_Clean!H480)*Assumptions!$B$6</f>
        <v>768.28968</v>
      </c>
      <c r="D480" s="14" t="n">
        <f aca="false">Data_Clean!I480*Assumptions!$B$7</f>
        <v>1332.8</v>
      </c>
      <c r="E480" s="14" t="n">
        <f aca="false">Data_Clean!J480*Assumptions!$B$8</f>
        <v>0</v>
      </c>
      <c r="F480" s="14" t="n">
        <f aca="false">Data_Clean!K480*Assumptions!$B$9</f>
        <v>3446.3</v>
      </c>
      <c r="G480" s="14" t="n">
        <f aca="false">Data_Clean!L480*Assumptions!$B$10</f>
        <v>0</v>
      </c>
      <c r="H480" s="14" t="n">
        <f aca="false">IF(OR(Data_Clean!M480="",Data_Clean!N480=""),0,Data_Clean!M480*Data_Clean!N480/100)*Assumptions!$B$13*Assumptions!$B$11</f>
        <v>892.056</v>
      </c>
      <c r="I480" s="14" t="n">
        <f aca="false">Data_Clean!O480*4*Assumptions!$B$12</f>
        <v>84.12</v>
      </c>
      <c r="J480" s="14" t="n">
        <f aca="false">SUM(B480:I480)</f>
        <v>6805.17893</v>
      </c>
      <c r="K480" s="16" t="n">
        <f aca="false">IF(Data_Clean!P480="","",Assumptions!$B$15*0.5^(Data_Clean!P480/Assumptions!$B$20))</f>
        <v>28.6452481173125</v>
      </c>
      <c r="L480" s="16" t="n">
        <f aca="false">Assumptions!$B$16*MIN(1,LN(1+Data_Clean!Q480)/LN(1+Assumptions!$B$21))</f>
        <v>13.2535138894499</v>
      </c>
      <c r="M480" s="16" t="n">
        <f aca="false">Assumptions!$B$17*(0.6*MIN(1,Data_Clean!R480/Assumptions!$B$22)+0.4*IF(Data_Clean!S480="",0,Data_Clean!S480))</f>
        <v>7.662</v>
      </c>
      <c r="N480" s="16" t="n">
        <f aca="false">Assumptions!$B$18*MIN(1,(Data_Clean!F480-1)/Assumptions!$B$23)</f>
        <v>20</v>
      </c>
      <c r="O480" s="16" t="n">
        <f aca="false">Assumptions!$B$19*(0.4*IF(Data_Clean!E480="",0,MIN(1,Data_Clean!E480/12/Assumptions!$B$24))+0.35*IF(Data_Clean!D480="Y",1,0)+0.25*(1-MIN(Data_Clean!T480,3)/3))/IF(Data_Clean!E480="",0.6,1)</f>
        <v>9.15</v>
      </c>
      <c r="P480" s="16" t="n">
        <f aca="false">SUM(K480:O480)/(Assumptions!$D$5-IF(K480="",Assumptions!$B$15,0))*100</f>
        <v>78.7107620067624</v>
      </c>
      <c r="Q480" s="7" t="str">
        <f aca="false">IF(J480&gt;=Assumptions!$B$26,"High",IF(J480&gt;=Assumptions!$B$27,"Mid","Low"))</f>
        <v>High</v>
      </c>
      <c r="R480" s="7" t="str">
        <f aca="false">IF(P480&gt;=Assumptions!$B$28,"High",IF(P480&gt;=Assumptions!$B$29,"Mid","Low"))</f>
        <v>High</v>
      </c>
      <c r="S480" s="7" t="str">
        <f aca="false">INDEX(Assumptions!$B$33:$B$41,MATCH(Q480&amp;"|"&amp;R480,Assumptions!$A$33:$A$41,0))</f>
        <v>Premier Advocates</v>
      </c>
      <c r="T480" s="7" t="n">
        <f aca="false">IF(ISNUMBER(Data_Clean!V480),J480*Data_Clean!V480,0)</f>
        <v>329.370660212</v>
      </c>
    </row>
    <row r="481" customFormat="false" ht="15" hidden="false" customHeight="false" outlineLevel="0" collapsed="false">
      <c r="A481" s="15" t="str">
        <f aca="false">Data_Clean!A481</f>
        <v>CX100477</v>
      </c>
      <c r="B481" s="14" t="n">
        <f aca="false">Data_Clean!G481*Assumptions!$B$5</f>
        <v>95.038</v>
      </c>
      <c r="C481" s="14" t="n">
        <f aca="false">IF(Data_Clean!H481="",0,Data_Clean!H481)*Assumptions!$B$6</f>
        <v>35.05944</v>
      </c>
      <c r="D481" s="14" t="n">
        <f aca="false">Data_Clean!I481*Assumptions!$B$7</f>
        <v>0</v>
      </c>
      <c r="E481" s="14" t="n">
        <f aca="false">Data_Clean!J481*Assumptions!$B$8</f>
        <v>0</v>
      </c>
      <c r="F481" s="14" t="n">
        <f aca="false">Data_Clean!K481*Assumptions!$B$9</f>
        <v>0</v>
      </c>
      <c r="G481" s="14" t="n">
        <f aca="false">Data_Clean!L481*Assumptions!$B$10</f>
        <v>0</v>
      </c>
      <c r="H481" s="14" t="n">
        <f aca="false">IF(OR(Data_Clean!M481="",Data_Clean!N481=""),0,Data_Clean!M481*Data_Clean!N481/100)*Assumptions!$B$13*Assumptions!$B$11</f>
        <v>198.828</v>
      </c>
      <c r="I481" s="14" t="n">
        <f aca="false">Data_Clean!O481*4*Assumptions!$B$12</f>
        <v>3.69936</v>
      </c>
      <c r="J481" s="14" t="n">
        <f aca="false">SUM(B481:I481)</f>
        <v>332.6248</v>
      </c>
      <c r="K481" s="16" t="n">
        <f aca="false">IF(Data_Clean!P481="","",Assumptions!$B$15*0.5^(Data_Clean!P481/Assumptions!$B$20))</f>
        <v>17.2304753249555</v>
      </c>
      <c r="L481" s="16" t="n">
        <f aca="false">Assumptions!$B$16*MIN(1,LN(1+Data_Clean!Q481)/LN(1+Assumptions!$B$21))</f>
        <v>8.11507562957249</v>
      </c>
      <c r="M481" s="16" t="n">
        <f aca="false">Assumptions!$B$17*(0.6*MIN(1,Data_Clean!R481/Assumptions!$B$22)+0.4*IF(Data_Clean!S481="",0,Data_Clean!S481))</f>
        <v>7.194</v>
      </c>
      <c r="N481" s="16" t="n">
        <f aca="false">Assumptions!$B$18*MIN(1,(Data_Clean!F481-1)/Assumptions!$B$23)</f>
        <v>15</v>
      </c>
      <c r="O481" s="16" t="n">
        <f aca="false">Assumptions!$B$19*(0.4*IF(Data_Clean!E481="",0,MIN(1,Data_Clean!E481/12/Assumptions!$B$24))+0.35*IF(Data_Clean!D481="Y",1,0)+0.25*(1-MIN(Data_Clean!T481,3)/3))/IF(Data_Clean!E481="",0.6,1)</f>
        <v>5.7</v>
      </c>
      <c r="P481" s="16" t="n">
        <f aca="false">SUM(K481:O481)/(Assumptions!$D$5-IF(K481="",Assumptions!$B$15,0))*100</f>
        <v>53.239550954528</v>
      </c>
      <c r="Q481" s="7" t="str">
        <f aca="false">IF(J481&gt;=Assumptions!$B$26,"High",IF(J481&gt;=Assumptions!$B$27,"Mid","Low"))</f>
        <v>Low</v>
      </c>
      <c r="R481" s="7" t="str">
        <f aca="false">IF(P481&gt;=Assumptions!$B$28,"High",IF(P481&gt;=Assumptions!$B$29,"Mid","Low"))</f>
        <v>Mid</v>
      </c>
      <c r="S481" s="7" t="str">
        <f aca="false">INDEX(Assumptions!$B$33:$B$41,MATCH(Q481&amp;"|"&amp;R481,Assumptions!$A$33:$A$41,0))</f>
        <v>Light Touch</v>
      </c>
      <c r="T481" s="7" t="n">
        <f aca="false">IF(ISNUMBER(Data_Clean!V481),J481*Data_Clean!V481,0)</f>
        <v>32.79680528</v>
      </c>
    </row>
    <row r="482" customFormat="false" ht="15" hidden="false" customHeight="false" outlineLevel="0" collapsed="false">
      <c r="A482" s="15" t="str">
        <f aca="false">Data_Clean!A482</f>
        <v>CX100478</v>
      </c>
      <c r="B482" s="14" t="n">
        <f aca="false">Data_Clean!G482*Assumptions!$B$5</f>
        <v>4.80375</v>
      </c>
      <c r="C482" s="14" t="n">
        <f aca="false">IF(Data_Clean!H482="",0,Data_Clean!H482)*Assumptions!$B$6</f>
        <v>11.06076</v>
      </c>
      <c r="D482" s="14" t="n">
        <f aca="false">Data_Clean!I482*Assumptions!$B$7</f>
        <v>0</v>
      </c>
      <c r="E482" s="14" t="n">
        <f aca="false">Data_Clean!J482*Assumptions!$B$8</f>
        <v>0</v>
      </c>
      <c r="F482" s="14" t="n">
        <f aca="false">Data_Clean!K482*Assumptions!$B$9</f>
        <v>137.5</v>
      </c>
      <c r="G482" s="14" t="n">
        <f aca="false">Data_Clean!L482*Assumptions!$B$10</f>
        <v>0</v>
      </c>
      <c r="H482" s="14" t="n">
        <f aca="false">IF(OR(Data_Clean!M482="",Data_Clean!N482=""),0,Data_Clean!M482*Data_Clean!N482/100)*Assumptions!$B$13*Assumptions!$B$11</f>
        <v>0</v>
      </c>
      <c r="I482" s="14" t="n">
        <f aca="false">Data_Clean!O482*4*Assumptions!$B$12</f>
        <v>0</v>
      </c>
      <c r="J482" s="14" t="n">
        <f aca="false">SUM(B482:I482)</f>
        <v>153.36451</v>
      </c>
      <c r="K482" s="16" t="n">
        <f aca="false">IF(Data_Clean!P482="","",Assumptions!$B$15*0.5^(Data_Clean!P482/Assumptions!$B$20))</f>
        <v>0.347132238817163</v>
      </c>
      <c r="L482" s="16" t="n">
        <f aca="false">Assumptions!$B$16*MIN(1,LN(1+Data_Clean!Q482)/LN(1+Assumptions!$B$21))</f>
        <v>0</v>
      </c>
      <c r="M482" s="16" t="n">
        <f aca="false">Assumptions!$B$17*(0.6*MIN(1,Data_Clean!R482/Assumptions!$B$22)+0.4*IF(Data_Clean!S482="",0,Data_Clean!S482))</f>
        <v>0</v>
      </c>
      <c r="N482" s="16" t="n">
        <f aca="false">Assumptions!$B$18*MIN(1,(Data_Clean!F482-1)/Assumptions!$B$23)</f>
        <v>10</v>
      </c>
      <c r="O482" s="16" t="n">
        <f aca="false">Assumptions!$B$19*(0.4*IF(Data_Clean!E482="",0,MIN(1,Data_Clean!E482/12/Assumptions!$B$24))+0.35*IF(Data_Clean!D482="Y",1,0)+0.25*(1-MIN(Data_Clean!T482,3)/3))/IF(Data_Clean!E482="",0.6,1)</f>
        <v>5.8</v>
      </c>
      <c r="P482" s="16" t="n">
        <f aca="false">SUM(K482:O482)/(Assumptions!$D$5-IF(K482="",Assumptions!$B$15,0))*100</f>
        <v>16.1471322388172</v>
      </c>
      <c r="Q482" s="7" t="str">
        <f aca="false">IF(J482&gt;=Assumptions!$B$26,"High",IF(J482&gt;=Assumptions!$B$27,"Mid","Low"))</f>
        <v>Low</v>
      </c>
      <c r="R482" s="7" t="str">
        <f aca="false">IF(P482&gt;=Assumptions!$B$28,"High",IF(P482&gt;=Assumptions!$B$29,"Mid","Low"))</f>
        <v>Low</v>
      </c>
      <c r="S482" s="7" t="str">
        <f aca="false">INDEX(Assumptions!$B$33:$B$41,MATCH(Q482&amp;"|"&amp;R482,Assumptions!$A$33:$A$41,0))</f>
        <v>Dormant &amp; Low Value</v>
      </c>
      <c r="T482" s="7" t="n">
        <f aca="false">IF(ISNUMBER(Data_Clean!V482),J482*Data_Clean!V482,0)</f>
        <v>43.340810526</v>
      </c>
    </row>
    <row r="483" customFormat="false" ht="15" hidden="false" customHeight="false" outlineLevel="0" collapsed="false">
      <c r="A483" s="15" t="str">
        <f aca="false">Data_Clean!A483</f>
        <v>CX100479</v>
      </c>
      <c r="B483" s="14" t="n">
        <f aca="false">Data_Clean!G483*Assumptions!$B$5</f>
        <v>35.433</v>
      </c>
      <c r="C483" s="14" t="n">
        <f aca="false">IF(Data_Clean!H483="",0,Data_Clean!H483)*Assumptions!$B$6</f>
        <v>238.029</v>
      </c>
      <c r="D483" s="14" t="n">
        <f aca="false">Data_Clean!I483*Assumptions!$B$7</f>
        <v>0</v>
      </c>
      <c r="E483" s="14" t="n">
        <f aca="false">Data_Clean!J483*Assumptions!$B$8</f>
        <v>0</v>
      </c>
      <c r="F483" s="14" t="n">
        <f aca="false">Data_Clean!K483*Assumptions!$B$9</f>
        <v>1120.9</v>
      </c>
      <c r="G483" s="14" t="n">
        <f aca="false">Data_Clean!L483*Assumptions!$B$10</f>
        <v>0</v>
      </c>
      <c r="H483" s="14" t="n">
        <f aca="false">IF(OR(Data_Clean!M483="",Data_Clean!N483=""),0,Data_Clean!M483*Data_Clean!N483/100)*Assumptions!$B$13*Assumptions!$B$11</f>
        <v>138.24</v>
      </c>
      <c r="I483" s="14" t="n">
        <f aca="false">Data_Clean!O483*4*Assumptions!$B$12</f>
        <v>0</v>
      </c>
      <c r="J483" s="14" t="n">
        <f aca="false">SUM(B483:I483)</f>
        <v>1532.602</v>
      </c>
      <c r="K483" s="16" t="n">
        <f aca="false">IF(Data_Clean!P483="","",Assumptions!$B$15*0.5^(Data_Clean!P483/Assumptions!$B$20))</f>
        <v>0.00374770712401163</v>
      </c>
      <c r="L483" s="16" t="n">
        <f aca="false">Assumptions!$B$16*MIN(1,LN(1+Data_Clean!Q483)/LN(1+Assumptions!$B$21))</f>
        <v>0</v>
      </c>
      <c r="M483" s="16" t="n">
        <f aca="false">Assumptions!$B$17*(0.6*MIN(1,Data_Clean!R483/Assumptions!$B$22)+0.4*IF(Data_Clean!S483="",0,Data_Clean!S483))</f>
        <v>0</v>
      </c>
      <c r="N483" s="16" t="n">
        <f aca="false">Assumptions!$B$18*MIN(1,(Data_Clean!F483-1)/Assumptions!$B$23)</f>
        <v>20</v>
      </c>
      <c r="O483" s="16" t="n">
        <f aca="false">Assumptions!$B$19*(0.4*IF(Data_Clean!E483="",0,MIN(1,Data_Clean!E483/12/Assumptions!$B$24))+0.35*IF(Data_Clean!D483="Y",1,0)+0.25*(1-MIN(Data_Clean!T483,3)/3))/IF(Data_Clean!E483="",0.6,1)</f>
        <v>6.4</v>
      </c>
      <c r="P483" s="16" t="n">
        <f aca="false">SUM(K483:O483)/(Assumptions!$D$5-IF(K483="",Assumptions!$B$15,0))*100</f>
        <v>26.403747707124</v>
      </c>
      <c r="Q483" s="7" t="str">
        <f aca="false">IF(J483&gt;=Assumptions!$B$26,"High",IF(J483&gt;=Assumptions!$B$27,"Mid","Low"))</f>
        <v>High</v>
      </c>
      <c r="R483" s="7" t="str">
        <f aca="false">IF(P483&gt;=Assumptions!$B$28,"High",IF(P483&gt;=Assumptions!$B$29,"Mid","Low"))</f>
        <v>Low</v>
      </c>
      <c r="S483" s="7" t="str">
        <f aca="false">INDEX(Assumptions!$B$33:$B$41,MATCH(Q483&amp;"|"&amp;R483,Assumptions!$A$33:$A$41,0))</f>
        <v>Affluent Drifters</v>
      </c>
      <c r="T483" s="7" t="n">
        <f aca="false">IF(ISNUMBER(Data_Clean!V483),J483*Data_Clean!V483,0)</f>
        <v>394.0319742</v>
      </c>
    </row>
    <row r="484" customFormat="false" ht="15" hidden="false" customHeight="false" outlineLevel="0" collapsed="false">
      <c r="A484" s="15" t="str">
        <f aca="false">Data_Clean!A484</f>
        <v>CX100480</v>
      </c>
      <c r="B484" s="14" t="n">
        <f aca="false">Data_Clean!G484*Assumptions!$B$5</f>
        <v>204.448</v>
      </c>
      <c r="C484" s="14" t="n">
        <f aca="false">IF(Data_Clean!H484="",0,Data_Clean!H484)*Assumptions!$B$6</f>
        <v>638.097</v>
      </c>
      <c r="D484" s="14" t="n">
        <f aca="false">Data_Clean!I484*Assumptions!$B$7</f>
        <v>0</v>
      </c>
      <c r="E484" s="14" t="n">
        <f aca="false">Data_Clean!J484*Assumptions!$B$8</f>
        <v>0</v>
      </c>
      <c r="F484" s="14" t="n">
        <f aca="false">Data_Clean!K484*Assumptions!$B$9</f>
        <v>0</v>
      </c>
      <c r="G484" s="14" t="n">
        <f aca="false">Data_Clean!L484*Assumptions!$B$10</f>
        <v>0</v>
      </c>
      <c r="H484" s="14" t="n">
        <f aca="false">IF(OR(Data_Clean!M484="",Data_Clean!N484=""),0,Data_Clean!M484*Data_Clean!N484/100)*Assumptions!$B$13*Assumptions!$B$11</f>
        <v>226.044</v>
      </c>
      <c r="I484" s="14" t="n">
        <f aca="false">Data_Clean!O484*4*Assumptions!$B$12</f>
        <v>63.69072</v>
      </c>
      <c r="J484" s="14" t="n">
        <f aca="false">SUM(B484:I484)</f>
        <v>1132.27972</v>
      </c>
      <c r="K484" s="16" t="n">
        <f aca="false">IF(Data_Clean!P484="","",Assumptions!$B$15*0.5^(Data_Clean!P484/Assumptions!$B$20))</f>
        <v>24.9371368842836</v>
      </c>
      <c r="L484" s="16" t="n">
        <f aca="false">Assumptions!$B$16*MIN(1,LN(1+Data_Clean!Q484)/LN(1+Assumptions!$B$21))</f>
        <v>15.383822204249</v>
      </c>
      <c r="M484" s="16" t="n">
        <f aca="false">Assumptions!$B$17*(0.6*MIN(1,Data_Clean!R484/Assumptions!$B$22)+0.4*IF(Data_Clean!S484="",0,Data_Clean!S484))</f>
        <v>2.604</v>
      </c>
      <c r="N484" s="16" t="n">
        <f aca="false">Assumptions!$B$18*MIN(1,(Data_Clean!F484-1)/Assumptions!$B$23)</f>
        <v>10</v>
      </c>
      <c r="O484" s="16" t="n">
        <f aca="false">Assumptions!$B$19*(0.4*IF(Data_Clean!E484="",0,MIN(1,Data_Clean!E484/12/Assumptions!$B$24))+0.35*IF(Data_Clean!D484="Y",1,0)+0.25*(1-MIN(Data_Clean!T484,3)/3))/IF(Data_Clean!E484="",0.6,1)</f>
        <v>9.75</v>
      </c>
      <c r="P484" s="16" t="n">
        <f aca="false">SUM(K484:O484)/(Assumptions!$D$5-IF(K484="",Assumptions!$B$15,0))*100</f>
        <v>62.6749590885327</v>
      </c>
      <c r="Q484" s="7" t="str">
        <f aca="false">IF(J484&gt;=Assumptions!$B$26,"High",IF(J484&gt;=Assumptions!$B$27,"Mid","Low"))</f>
        <v>Mid</v>
      </c>
      <c r="R484" s="7" t="str">
        <f aca="false">IF(P484&gt;=Assumptions!$B$28,"High",IF(P484&gt;=Assumptions!$B$29,"Mid","Low"))</f>
        <v>Mid</v>
      </c>
      <c r="S484" s="7" t="str">
        <f aca="false">INDEX(Assumptions!$B$33:$B$41,MATCH(Q484&amp;"|"&amp;R484,Assumptions!$A$33:$A$41,0))</f>
        <v>Established Core</v>
      </c>
      <c r="T484" s="7" t="n">
        <f aca="false">IF(ISNUMBER(Data_Clean!V484),J484*Data_Clean!V484,0)</f>
        <v>73.824637744</v>
      </c>
    </row>
    <row r="485" customFormat="false" ht="15" hidden="false" customHeight="false" outlineLevel="0" collapsed="false">
      <c r="A485" s="15" t="str">
        <f aca="false">Data_Clean!A485</f>
        <v>CX100481</v>
      </c>
      <c r="B485" s="14" t="n">
        <f aca="false">Data_Clean!G485*Assumptions!$B$5</f>
        <v>66.9885</v>
      </c>
      <c r="C485" s="14" t="n">
        <f aca="false">IF(Data_Clean!H485="",0,Data_Clean!H485)*Assumptions!$B$6</f>
        <v>0</v>
      </c>
      <c r="D485" s="14" t="n">
        <f aca="false">Data_Clean!I485*Assumptions!$B$7</f>
        <v>0</v>
      </c>
      <c r="E485" s="14" t="n">
        <f aca="false">Data_Clean!J485*Assumptions!$B$8</f>
        <v>0</v>
      </c>
      <c r="F485" s="14" t="n">
        <f aca="false">Data_Clean!K485*Assumptions!$B$9</f>
        <v>0</v>
      </c>
      <c r="G485" s="14" t="n">
        <f aca="false">Data_Clean!L485*Assumptions!$B$10</f>
        <v>0</v>
      </c>
      <c r="H485" s="14" t="n">
        <f aca="false">IF(OR(Data_Clean!M485="",Data_Clean!N485=""),0,Data_Clean!M485*Data_Clean!N485/100)*Assumptions!$B$13*Assumptions!$B$11</f>
        <v>0</v>
      </c>
      <c r="I485" s="14" t="n">
        <f aca="false">Data_Clean!O485*4*Assumptions!$B$12</f>
        <v>0</v>
      </c>
      <c r="J485" s="14" t="n">
        <f aca="false">SUM(B485:I485)</f>
        <v>66.9885</v>
      </c>
      <c r="K485" s="16" t="n">
        <f aca="false">IF(Data_Clean!P485="","",Assumptions!$B$15*0.5^(Data_Clean!P485/Assumptions!$B$20))</f>
        <v>27.3516746567465</v>
      </c>
      <c r="L485" s="16" t="n">
        <f aca="false">Assumptions!$B$16*MIN(1,LN(1+Data_Clean!Q485)/LN(1+Assumptions!$B$21))</f>
        <v>13.0760265116583</v>
      </c>
      <c r="M485" s="16" t="n">
        <f aca="false">Assumptions!$B$17*(0.6*MIN(1,Data_Clean!R485/Assumptions!$B$22)+0.4*IF(Data_Clean!S485="",0,Data_Clean!S485))</f>
        <v>8.34</v>
      </c>
      <c r="N485" s="16" t="n">
        <f aca="false">Assumptions!$B$18*MIN(1,(Data_Clean!F485-1)/Assumptions!$B$23)</f>
        <v>0</v>
      </c>
      <c r="O485" s="16" t="n">
        <f aca="false">Assumptions!$B$19*(0.4*IF(Data_Clean!E485="",0,MIN(1,Data_Clean!E485/12/Assumptions!$B$24))+0.35*IF(Data_Clean!D485="Y",1,0)+0.25*(1-MIN(Data_Clean!T485,3)/3))/IF(Data_Clean!E485="",0.6,1)</f>
        <v>6.2</v>
      </c>
      <c r="P485" s="16" t="n">
        <f aca="false">SUM(K485:O485)/(Assumptions!$D$5-IF(K485="",Assumptions!$B$15,0))*100</f>
        <v>54.9677011684048</v>
      </c>
      <c r="Q485" s="7" t="str">
        <f aca="false">IF(J485&gt;=Assumptions!$B$26,"High",IF(J485&gt;=Assumptions!$B$27,"Mid","Low"))</f>
        <v>Low</v>
      </c>
      <c r="R485" s="7" t="str">
        <f aca="false">IF(P485&gt;=Assumptions!$B$28,"High",IF(P485&gt;=Assumptions!$B$29,"Mid","Low"))</f>
        <v>Mid</v>
      </c>
      <c r="S485" s="7" t="str">
        <f aca="false">INDEX(Assumptions!$B$33:$B$41,MATCH(Q485&amp;"|"&amp;R485,Assumptions!$A$33:$A$41,0))</f>
        <v>Light Touch</v>
      </c>
      <c r="T485" s="7" t="n">
        <f aca="false">IF(ISNUMBER(Data_Clean!V485),J485*Data_Clean!V485,0)</f>
        <v>7.636689</v>
      </c>
    </row>
    <row r="486" customFormat="false" ht="15" hidden="false" customHeight="false" outlineLevel="0" collapsed="false">
      <c r="A486" s="15" t="str">
        <f aca="false">Data_Clean!A486</f>
        <v>CX100482</v>
      </c>
      <c r="B486" s="14" t="n">
        <f aca="false">Data_Clean!G486*Assumptions!$B$5</f>
        <v>539.22625</v>
      </c>
      <c r="C486" s="14" t="n">
        <f aca="false">IF(Data_Clean!H486="",0,Data_Clean!H486)*Assumptions!$B$6</f>
        <v>362.79444</v>
      </c>
      <c r="D486" s="14" t="n">
        <f aca="false">Data_Clean!I486*Assumptions!$B$7</f>
        <v>0</v>
      </c>
      <c r="E486" s="14" t="n">
        <f aca="false">Data_Clean!J486*Assumptions!$B$8</f>
        <v>0</v>
      </c>
      <c r="F486" s="14" t="n">
        <f aca="false">Data_Clean!K486*Assumptions!$B$9</f>
        <v>0</v>
      </c>
      <c r="G486" s="14" t="n">
        <f aca="false">Data_Clean!L486*Assumptions!$B$10</f>
        <v>0</v>
      </c>
      <c r="H486" s="14" t="n">
        <f aca="false">IF(OR(Data_Clean!M486="",Data_Clean!N486=""),0,Data_Clean!M486*Data_Clean!N486/100)*Assumptions!$B$13*Assumptions!$B$11</f>
        <v>0</v>
      </c>
      <c r="I486" s="14" t="n">
        <f aca="false">Data_Clean!O486*4*Assumptions!$B$12</f>
        <v>0</v>
      </c>
      <c r="J486" s="14" t="n">
        <f aca="false">SUM(B486:I486)</f>
        <v>902.02069</v>
      </c>
      <c r="K486" s="16" t="n">
        <f aca="false">IF(Data_Clean!P486="","",Assumptions!$B$15*0.5^(Data_Clean!P486/Assumptions!$B$20))</f>
        <v>25.5200148285257</v>
      </c>
      <c r="L486" s="16" t="n">
        <f aca="false">Assumptions!$B$16*MIN(1,LN(1+Data_Clean!Q486)/LN(1+Assumptions!$B$21))</f>
        <v>10.6966696442427</v>
      </c>
      <c r="M486" s="16" t="n">
        <f aca="false">Assumptions!$B$17*(0.6*MIN(1,Data_Clean!R486/Assumptions!$B$22)+0.4*IF(Data_Clean!S486="",0,Data_Clean!S486))</f>
        <v>2.946</v>
      </c>
      <c r="N486" s="16" t="n">
        <f aca="false">Assumptions!$B$18*MIN(1,(Data_Clean!F486-1)/Assumptions!$B$23)</f>
        <v>10</v>
      </c>
      <c r="O486" s="16" t="n">
        <f aca="false">Assumptions!$B$19*(0.4*IF(Data_Clean!E486="",0,MIN(1,Data_Clean!E486/12/Assumptions!$B$24))+0.35*IF(Data_Clean!D486="Y",1,0)+0.25*(1-MIN(Data_Clean!T486,3)/3))/IF(Data_Clean!E486="",0.6,1)</f>
        <v>9.75</v>
      </c>
      <c r="P486" s="16" t="n">
        <f aca="false">SUM(K486:O486)/(Assumptions!$D$5-IF(K486="",Assumptions!$B$15,0))*100</f>
        <v>58.9126844727684</v>
      </c>
      <c r="Q486" s="7" t="str">
        <f aca="false">IF(J486&gt;=Assumptions!$B$26,"High",IF(J486&gt;=Assumptions!$B$27,"Mid","Low"))</f>
        <v>Mid</v>
      </c>
      <c r="R486" s="7" t="str">
        <f aca="false">IF(P486&gt;=Assumptions!$B$28,"High",IF(P486&gt;=Assumptions!$B$29,"Mid","Low"))</f>
        <v>Mid</v>
      </c>
      <c r="S486" s="7" t="str">
        <f aca="false">INDEX(Assumptions!$B$33:$B$41,MATCH(Q486&amp;"|"&amp;R486,Assumptions!$A$33:$A$41,0))</f>
        <v>Established Core</v>
      </c>
      <c r="T486" s="7" t="n">
        <f aca="false">IF(ISNUMBER(Data_Clean!V486),J486*Data_Clean!V486,0)</f>
        <v>74.055898649</v>
      </c>
    </row>
    <row r="487" customFormat="false" ht="15" hidden="false" customHeight="false" outlineLevel="0" collapsed="false">
      <c r="A487" s="15" t="str">
        <f aca="false">Data_Clean!A487</f>
        <v>CX100483</v>
      </c>
      <c r="B487" s="14" t="n">
        <f aca="false">Data_Clean!G487*Assumptions!$B$5</f>
        <v>51.5205</v>
      </c>
      <c r="C487" s="14" t="n">
        <f aca="false">IF(Data_Clean!H487="",0,Data_Clean!H487)*Assumptions!$B$6</f>
        <v>0</v>
      </c>
      <c r="D487" s="14" t="n">
        <f aca="false">Data_Clean!I487*Assumptions!$B$7</f>
        <v>0</v>
      </c>
      <c r="E487" s="14" t="n">
        <f aca="false">Data_Clean!J487*Assumptions!$B$8</f>
        <v>0</v>
      </c>
      <c r="F487" s="14" t="n">
        <f aca="false">Data_Clean!K487*Assumptions!$B$9</f>
        <v>0</v>
      </c>
      <c r="G487" s="14" t="n">
        <f aca="false">Data_Clean!L487*Assumptions!$B$10</f>
        <v>0</v>
      </c>
      <c r="H487" s="14" t="n">
        <f aca="false">IF(OR(Data_Clean!M487="",Data_Clean!N487=""),0,Data_Clean!M487*Data_Clean!N487/100)*Assumptions!$B$13*Assumptions!$B$11</f>
        <v>0</v>
      </c>
      <c r="I487" s="14" t="n">
        <f aca="false">Data_Clean!O487*4*Assumptions!$B$12</f>
        <v>0</v>
      </c>
      <c r="J487" s="14" t="n">
        <f aca="false">SUM(B487:I487)</f>
        <v>51.5205</v>
      </c>
      <c r="K487" s="16" t="n">
        <f aca="false">IF(Data_Clean!P487="","",Assumptions!$B$15*0.5^(Data_Clean!P487/Assumptions!$B$20))</f>
        <v>0.00215249250418141</v>
      </c>
      <c r="L487" s="16" t="n">
        <f aca="false">Assumptions!$B$16*MIN(1,LN(1+Data_Clean!Q487)/LN(1+Assumptions!$B$21))</f>
        <v>0</v>
      </c>
      <c r="M487" s="16" t="n">
        <f aca="false">Assumptions!$B$17*(0.6*MIN(1,Data_Clean!R487/Assumptions!$B$22)+0.4*IF(Data_Clean!S487="",0,Data_Clean!S487))</f>
        <v>0</v>
      </c>
      <c r="N487" s="16" t="n">
        <f aca="false">Assumptions!$B$18*MIN(1,(Data_Clean!F487-1)/Assumptions!$B$23)</f>
        <v>0</v>
      </c>
      <c r="O487" s="16" t="n">
        <f aca="false">Assumptions!$B$19*(0.4*IF(Data_Clean!E487="",0,MIN(1,Data_Clean!E487/12/Assumptions!$B$24))+0.35*IF(Data_Clean!D487="Y",1,0)+0.25*(1-MIN(Data_Clean!T487,3)/3))/IF(Data_Clean!E487="",0.6,1)</f>
        <v>9.75</v>
      </c>
      <c r="P487" s="16" t="n">
        <f aca="false">SUM(K487:O487)/(Assumptions!$D$5-IF(K487="",Assumptions!$B$15,0))*100</f>
        <v>9.75215249250418</v>
      </c>
      <c r="Q487" s="7" t="str">
        <f aca="false">IF(J487&gt;=Assumptions!$B$26,"High",IF(J487&gt;=Assumptions!$B$27,"Mid","Low"))</f>
        <v>Low</v>
      </c>
      <c r="R487" s="7" t="str">
        <f aca="false">IF(P487&gt;=Assumptions!$B$28,"High",IF(P487&gt;=Assumptions!$B$29,"Mid","Low"))</f>
        <v>Low</v>
      </c>
      <c r="S487" s="7" t="str">
        <f aca="false">INDEX(Assumptions!$B$33:$B$41,MATCH(Q487&amp;"|"&amp;R487,Assumptions!$A$33:$A$41,0))</f>
        <v>Dormant &amp; Low Value</v>
      </c>
      <c r="T487" s="7" t="n">
        <f aca="false">IF(ISNUMBER(Data_Clean!V487),J487*Data_Clean!V487,0)</f>
        <v>15.17278725</v>
      </c>
    </row>
    <row r="488" customFormat="false" ht="15" hidden="false" customHeight="false" outlineLevel="0" collapsed="false">
      <c r="A488" s="15" t="str">
        <f aca="false">Data_Clean!A488</f>
        <v>CX100484</v>
      </c>
      <c r="B488" s="14" t="n">
        <f aca="false">Data_Clean!G488*Assumptions!$B$5</f>
        <v>34.75575</v>
      </c>
      <c r="C488" s="14" t="n">
        <f aca="false">IF(Data_Clean!H488="",0,Data_Clean!H488)*Assumptions!$B$6</f>
        <v>234.95484</v>
      </c>
      <c r="D488" s="14" t="n">
        <f aca="false">Data_Clean!I488*Assumptions!$B$7</f>
        <v>856.8</v>
      </c>
      <c r="E488" s="14" t="n">
        <f aca="false">Data_Clean!J488*Assumptions!$B$8</f>
        <v>0</v>
      </c>
      <c r="F488" s="14" t="n">
        <f aca="false">Data_Clean!K488*Assumptions!$B$9</f>
        <v>0</v>
      </c>
      <c r="G488" s="14" t="n">
        <f aca="false">Data_Clean!L488*Assumptions!$B$10</f>
        <v>0</v>
      </c>
      <c r="H488" s="14" t="n">
        <f aca="false">IF(OR(Data_Clean!M488="",Data_Clean!N488=""),0,Data_Clean!M488*Data_Clean!N488/100)*Assumptions!$B$13*Assumptions!$B$11</f>
        <v>246.012</v>
      </c>
      <c r="I488" s="14" t="n">
        <f aca="false">Data_Clean!O488*4*Assumptions!$B$12</f>
        <v>4.5576</v>
      </c>
      <c r="J488" s="14" t="n">
        <f aca="false">SUM(B488:I488)</f>
        <v>1377.08019</v>
      </c>
      <c r="K488" s="16" t="n">
        <f aca="false">IF(Data_Clean!P488="","",Assumptions!$B$15*0.5^(Data_Clean!P488/Assumptions!$B$20))</f>
        <v>15.3506083799516</v>
      </c>
      <c r="L488" s="16" t="n">
        <f aca="false">Assumptions!$B$16*MIN(1,LN(1+Data_Clean!Q488)/LN(1+Assumptions!$B$21))</f>
        <v>11.8154173628685</v>
      </c>
      <c r="M488" s="16" t="n">
        <f aca="false">Assumptions!$B$17*(0.6*MIN(1,Data_Clean!R488/Assumptions!$B$22)+0.4*IF(Data_Clean!S488="",0,Data_Clean!S488))</f>
        <v>2.76</v>
      </c>
      <c r="N488" s="16" t="n">
        <f aca="false">Assumptions!$B$18*MIN(1,(Data_Clean!F488-1)/Assumptions!$B$23)</f>
        <v>15</v>
      </c>
      <c r="O488" s="16" t="n">
        <f aca="false">Assumptions!$B$19*(0.4*IF(Data_Clean!E488="",0,MIN(1,Data_Clean!E488/12/Assumptions!$B$24))+0.35*IF(Data_Clean!D488="Y",1,0)+0.25*(1-MIN(Data_Clean!T488,3)/3))/IF(Data_Clean!E488="",0.6,1)</f>
        <v>9.75</v>
      </c>
      <c r="P488" s="16" t="n">
        <f aca="false">SUM(K488:O488)/(Assumptions!$D$5-IF(K488="",Assumptions!$B$15,0))*100</f>
        <v>54.6760257428201</v>
      </c>
      <c r="Q488" s="7" t="str">
        <f aca="false">IF(J488&gt;=Assumptions!$B$26,"High",IF(J488&gt;=Assumptions!$B$27,"Mid","Low"))</f>
        <v>Mid</v>
      </c>
      <c r="R488" s="7" t="str">
        <f aca="false">IF(P488&gt;=Assumptions!$B$28,"High",IF(P488&gt;=Assumptions!$B$29,"Mid","Low"))</f>
        <v>Mid</v>
      </c>
      <c r="S488" s="7" t="str">
        <f aca="false">INDEX(Assumptions!$B$33:$B$41,MATCH(Q488&amp;"|"&amp;R488,Assumptions!$A$33:$A$41,0))</f>
        <v>Established Core</v>
      </c>
      <c r="T488" s="7" t="n">
        <f aca="false">IF(ISNUMBER(Data_Clean!V488),J488*Data_Clean!V488,0)</f>
        <v>93.228328863</v>
      </c>
    </row>
    <row r="489" customFormat="false" ht="15" hidden="false" customHeight="false" outlineLevel="0" collapsed="false">
      <c r="A489" s="15" t="str">
        <f aca="false">Data_Clean!A489</f>
        <v>CX100485</v>
      </c>
      <c r="B489" s="14" t="n">
        <f aca="false">Data_Clean!G489*Assumptions!$B$5</f>
        <v>111.567</v>
      </c>
      <c r="C489" s="14" t="n">
        <f aca="false">IF(Data_Clean!H489="",0,Data_Clean!H489)*Assumptions!$B$6</f>
        <v>0</v>
      </c>
      <c r="D489" s="14" t="n">
        <f aca="false">Data_Clean!I489*Assumptions!$B$7</f>
        <v>0</v>
      </c>
      <c r="E489" s="14" t="n">
        <f aca="false">Data_Clean!J489*Assumptions!$B$8</f>
        <v>0</v>
      </c>
      <c r="F489" s="14" t="n">
        <f aca="false">Data_Clean!K489*Assumptions!$B$9</f>
        <v>0</v>
      </c>
      <c r="G489" s="14" t="n">
        <f aca="false">Data_Clean!L489*Assumptions!$B$10</f>
        <v>0</v>
      </c>
      <c r="H489" s="14" t="n">
        <f aca="false">IF(OR(Data_Clean!M489="",Data_Clean!N489=""),0,Data_Clean!M489*Data_Clean!N489/100)*Assumptions!$B$13*Assumptions!$B$11</f>
        <v>0</v>
      </c>
      <c r="I489" s="14" t="n">
        <f aca="false">Data_Clean!O489*4*Assumptions!$B$12</f>
        <v>0</v>
      </c>
      <c r="J489" s="14" t="n">
        <f aca="false">SUM(B489:I489)</f>
        <v>111.567</v>
      </c>
      <c r="K489" s="16" t="n">
        <f aca="false">IF(Data_Clean!P489="","",Assumptions!$B$15*0.5^(Data_Clean!P489/Assumptions!$B$20))</f>
        <v>12.4685684421418</v>
      </c>
      <c r="L489" s="16" t="n">
        <f aca="false">Assumptions!$B$16*MIN(1,LN(1+Data_Clean!Q489)/LN(1+Assumptions!$B$21))</f>
        <v>14.0427143261215</v>
      </c>
      <c r="M489" s="16" t="n">
        <f aca="false">Assumptions!$B$17*(0.6*MIN(1,Data_Clean!R489/Assumptions!$B$22)+0.4*IF(Data_Clean!S489="",0,Data_Clean!S489))</f>
        <v>2.364</v>
      </c>
      <c r="N489" s="16" t="n">
        <f aca="false">Assumptions!$B$18*MIN(1,(Data_Clean!F489-1)/Assumptions!$B$23)</f>
        <v>0</v>
      </c>
      <c r="O489" s="16" t="n">
        <f aca="false">Assumptions!$B$19*(0.4*IF(Data_Clean!E489="",0,MIN(1,Data_Clean!E489/12/Assumptions!$B$24))+0.35*IF(Data_Clean!D489="Y",1,0)+0.25*(1-MIN(Data_Clean!T489,3)/3))/IF(Data_Clean!E489="",0.6,1)</f>
        <v>14.25</v>
      </c>
      <c r="P489" s="16" t="n">
        <f aca="false">SUM(K489:O489)/(Assumptions!$D$5-IF(K489="",Assumptions!$B$15,0))*100</f>
        <v>43.1252827682633</v>
      </c>
      <c r="Q489" s="7" t="str">
        <f aca="false">IF(J489&gt;=Assumptions!$B$26,"High",IF(J489&gt;=Assumptions!$B$27,"Mid","Low"))</f>
        <v>Low</v>
      </c>
      <c r="R489" s="7" t="str">
        <f aca="false">IF(P489&gt;=Assumptions!$B$28,"High",IF(P489&gt;=Assumptions!$B$29,"Mid","Low"))</f>
        <v>Low</v>
      </c>
      <c r="S489" s="7" t="str">
        <f aca="false">INDEX(Assumptions!$B$33:$B$41,MATCH(Q489&amp;"|"&amp;R489,Assumptions!$A$33:$A$41,0))</f>
        <v>Dormant &amp; Low Value</v>
      </c>
      <c r="T489" s="7" t="n">
        <f aca="false">IF(ISNUMBER(Data_Clean!V489),J489*Data_Clean!V489,0)</f>
        <v>5.1543954</v>
      </c>
    </row>
    <row r="490" customFormat="false" ht="15" hidden="false" customHeight="false" outlineLevel="0" collapsed="false">
      <c r="A490" s="15" t="str">
        <f aca="false">Data_Clean!A490</f>
        <v>CX100486</v>
      </c>
      <c r="B490" s="14" t="n">
        <f aca="false">Data_Clean!G490*Assumptions!$B$5</f>
        <v>18.79275</v>
      </c>
      <c r="C490" s="14" t="n">
        <f aca="false">IF(Data_Clean!H490="",0,Data_Clean!H490)*Assumptions!$B$6</f>
        <v>28.30632</v>
      </c>
      <c r="D490" s="14" t="n">
        <f aca="false">Data_Clean!I490*Assumptions!$B$7</f>
        <v>243.2</v>
      </c>
      <c r="E490" s="14" t="n">
        <f aca="false">Data_Clean!J490*Assumptions!$B$8</f>
        <v>0</v>
      </c>
      <c r="F490" s="14" t="n">
        <f aca="false">Data_Clean!K490*Assumptions!$B$9</f>
        <v>493.9</v>
      </c>
      <c r="G490" s="14" t="n">
        <f aca="false">Data_Clean!L490*Assumptions!$B$10</f>
        <v>0</v>
      </c>
      <c r="H490" s="14" t="n">
        <f aca="false">IF(OR(Data_Clean!M490="",Data_Clean!N490=""),0,Data_Clean!M490*Data_Clean!N490/100)*Assumptions!$B$13*Assumptions!$B$11</f>
        <v>0</v>
      </c>
      <c r="I490" s="14" t="n">
        <f aca="false">Data_Clean!O490*4*Assumptions!$B$12</f>
        <v>0</v>
      </c>
      <c r="J490" s="14" t="n">
        <f aca="false">SUM(B490:I490)</f>
        <v>784.19907</v>
      </c>
      <c r="K490" s="16" t="n">
        <f aca="false">IF(Data_Clean!P490="","",Assumptions!$B$15*0.5^(Data_Clean!P490/Assumptions!$B$20))</f>
        <v>0.0510088220681323</v>
      </c>
      <c r="L490" s="16" t="n">
        <f aca="false">Assumptions!$B$16*MIN(1,LN(1+Data_Clean!Q490)/LN(1+Assumptions!$B$21))</f>
        <v>0</v>
      </c>
      <c r="M490" s="16" t="n">
        <f aca="false">Assumptions!$B$17*(0.6*MIN(1,Data_Clean!R490/Assumptions!$B$22)+0.4*IF(Data_Clean!S490="",0,Data_Clean!S490))</f>
        <v>0</v>
      </c>
      <c r="N490" s="16" t="n">
        <f aca="false">Assumptions!$B$18*MIN(1,(Data_Clean!F490-1)/Assumptions!$B$23)</f>
        <v>15</v>
      </c>
      <c r="O490" s="16" t="n">
        <f aca="false">Assumptions!$B$19*(0.4*IF(Data_Clean!E490="",0,MIN(1,Data_Clean!E490/12/Assumptions!$B$24))+0.35*IF(Data_Clean!D490="Y",1,0)+0.25*(1-MIN(Data_Clean!T490,3)/3))/IF(Data_Clean!E490="",0.6,1)</f>
        <v>9.75</v>
      </c>
      <c r="P490" s="16" t="n">
        <f aca="false">SUM(K490:O490)/(Assumptions!$D$5-IF(K490="",Assumptions!$B$15,0))*100</f>
        <v>24.8010088220681</v>
      </c>
      <c r="Q490" s="7" t="str">
        <f aca="false">IF(J490&gt;=Assumptions!$B$26,"High",IF(J490&gt;=Assumptions!$B$27,"Mid","Low"))</f>
        <v>Mid</v>
      </c>
      <c r="R490" s="7" t="str">
        <f aca="false">IF(P490&gt;=Assumptions!$B$28,"High",IF(P490&gt;=Assumptions!$B$29,"Mid","Low"))</f>
        <v>Low</v>
      </c>
      <c r="S490" s="7" t="str">
        <f aca="false">INDEX(Assumptions!$B$33:$B$41,MATCH(Q490&amp;"|"&amp;R490,Assumptions!$A$33:$A$41,0))</f>
        <v>Light Touch</v>
      </c>
      <c r="T490" s="7" t="n">
        <f aca="false">IF(ISNUMBER(Data_Clean!V490),J490*Data_Clean!V490,0)</f>
        <v>145.782607113</v>
      </c>
    </row>
    <row r="491" customFormat="false" ht="15" hidden="false" customHeight="false" outlineLevel="0" collapsed="false">
      <c r="A491" s="15" t="str">
        <f aca="false">Data_Clean!A491</f>
        <v>CX100487</v>
      </c>
      <c r="B491" s="14" t="n">
        <f aca="false">Data_Clean!G491*Assumptions!$B$5</f>
        <v>89.33475</v>
      </c>
      <c r="C491" s="14" t="n">
        <f aca="false">IF(Data_Clean!H491="",0,Data_Clean!H491)*Assumptions!$B$6</f>
        <v>139.16184</v>
      </c>
      <c r="D491" s="14" t="n">
        <f aca="false">Data_Clean!I491*Assumptions!$B$7</f>
        <v>0</v>
      </c>
      <c r="E491" s="14" t="n">
        <f aca="false">Data_Clean!J491*Assumptions!$B$8</f>
        <v>0</v>
      </c>
      <c r="F491" s="14" t="n">
        <f aca="false">Data_Clean!K491*Assumptions!$B$9</f>
        <v>0</v>
      </c>
      <c r="G491" s="14" t="n">
        <f aca="false">Data_Clean!L491*Assumptions!$B$10</f>
        <v>552.15</v>
      </c>
      <c r="H491" s="14" t="n">
        <f aca="false">IF(OR(Data_Clean!M491="",Data_Clean!N491=""),0,Data_Clean!M491*Data_Clean!N491/100)*Assumptions!$B$13*Assumptions!$B$11</f>
        <v>353.184</v>
      </c>
      <c r="I491" s="14" t="n">
        <f aca="false">Data_Clean!O491*4*Assumptions!$B$12</f>
        <v>37.608</v>
      </c>
      <c r="J491" s="14" t="n">
        <f aca="false">SUM(B491:I491)</f>
        <v>1171.43859</v>
      </c>
      <c r="K491" s="16" t="n">
        <f aca="false">IF(Data_Clean!P491="","",Assumptions!$B$15*0.5^(Data_Clean!P491/Assumptions!$B$20))</f>
        <v>30</v>
      </c>
      <c r="L491" s="16" t="n">
        <f aca="false">Assumptions!$B$16*MIN(1,LN(1+Data_Clean!Q491)/LN(1+Assumptions!$B$21))</f>
        <v>18.1150756295725</v>
      </c>
      <c r="M491" s="16" t="n">
        <f aca="false">Assumptions!$B$17*(0.6*MIN(1,Data_Clean!R491/Assumptions!$B$22)+0.4*IF(Data_Clean!S491="",0,Data_Clean!S491))</f>
        <v>2.676</v>
      </c>
      <c r="N491" s="16" t="n">
        <f aca="false">Assumptions!$B$18*MIN(1,(Data_Clean!F491-1)/Assumptions!$B$23)</f>
        <v>20</v>
      </c>
      <c r="O491" s="16" t="n">
        <f aca="false">Assumptions!$B$19*(0.4*IF(Data_Clean!E491="",0,MIN(1,Data_Clean!E491/12/Assumptions!$B$24))+0.35*IF(Data_Clean!D491="Y",1,0)+0.25*(1-MIN(Data_Clean!T491,3)/3))/IF(Data_Clean!E491="",0.6,1)</f>
        <v>15</v>
      </c>
      <c r="P491" s="16" t="n">
        <f aca="false">SUM(K491:O491)/(Assumptions!$D$5-IF(K491="",Assumptions!$B$15,0))*100</f>
        <v>85.7910756295725</v>
      </c>
      <c r="Q491" s="7" t="str">
        <f aca="false">IF(J491&gt;=Assumptions!$B$26,"High",IF(J491&gt;=Assumptions!$B$27,"Mid","Low"))</f>
        <v>Mid</v>
      </c>
      <c r="R491" s="7" t="str">
        <f aca="false">IF(P491&gt;=Assumptions!$B$28,"High",IF(P491&gt;=Assumptions!$B$29,"Mid","Low"))</f>
        <v>High</v>
      </c>
      <c r="S491" s="7" t="str">
        <f aca="false">INDEX(Assumptions!$B$33:$B$41,MATCH(Q491&amp;"|"&amp;R491,Assumptions!$A$33:$A$41,0))</f>
        <v>Engaged Builders</v>
      </c>
      <c r="T491" s="7" t="n">
        <f aca="false">IF(ISNUMBER(Data_Clean!V491),J491*Data_Clean!V491,0)</f>
        <v>12.417249054</v>
      </c>
    </row>
    <row r="492" customFormat="false" ht="15" hidden="false" customHeight="false" outlineLevel="0" collapsed="false">
      <c r="A492" s="15" t="str">
        <f aca="false">Data_Clean!A492</f>
        <v>CX100488</v>
      </c>
      <c r="B492" s="14" t="n">
        <f aca="false">Data_Clean!G492*Assumptions!$B$5</f>
        <v>9.9035</v>
      </c>
      <c r="C492" s="14" t="n">
        <f aca="false">IF(Data_Clean!H492="",0,Data_Clean!H492)*Assumptions!$B$6</f>
        <v>0</v>
      </c>
      <c r="D492" s="14" t="n">
        <f aca="false">Data_Clean!I492*Assumptions!$B$7</f>
        <v>0</v>
      </c>
      <c r="E492" s="14" t="n">
        <f aca="false">Data_Clean!J492*Assumptions!$B$8</f>
        <v>0</v>
      </c>
      <c r="F492" s="14" t="n">
        <f aca="false">Data_Clean!K492*Assumptions!$B$9</f>
        <v>0</v>
      </c>
      <c r="G492" s="14" t="n">
        <f aca="false">Data_Clean!L492*Assumptions!$B$10</f>
        <v>0</v>
      </c>
      <c r="H492" s="14" t="n">
        <f aca="false">IF(OR(Data_Clean!M492="",Data_Clean!N492=""),0,Data_Clean!M492*Data_Clean!N492/100)*Assumptions!$B$13*Assumptions!$B$11</f>
        <v>0</v>
      </c>
      <c r="I492" s="14" t="n">
        <f aca="false">Data_Clean!O492*4*Assumptions!$B$12</f>
        <v>0</v>
      </c>
      <c r="J492" s="14" t="n">
        <f aca="false">SUM(B492:I492)</f>
        <v>9.9035</v>
      </c>
      <c r="K492" s="16" t="n">
        <f aca="false">IF(Data_Clean!P492="","",Assumptions!$B$15*0.5^(Data_Clean!P492/Assumptions!$B$20))</f>
        <v>18.4671662001737</v>
      </c>
      <c r="L492" s="16" t="n">
        <f aca="false">Assumptions!$B$16*MIN(1,LN(1+Data_Clean!Q492)/LN(1+Assumptions!$B$21))</f>
        <v>9.16313819982653</v>
      </c>
      <c r="M492" s="16" t="n">
        <f aca="false">Assumptions!$B$17*(0.6*MIN(1,Data_Clean!R492/Assumptions!$B$22)+0.4*IF(Data_Clean!S492="",0,Data_Clean!S492))</f>
        <v>7.974</v>
      </c>
      <c r="N492" s="16" t="n">
        <f aca="false">Assumptions!$B$18*MIN(1,(Data_Clean!F492-1)/Assumptions!$B$23)</f>
        <v>0</v>
      </c>
      <c r="O492" s="16" t="n">
        <f aca="false">Assumptions!$B$19*(0.4*IF(Data_Clean!E492="",0,MIN(1,Data_Clean!E492/12/Assumptions!$B$24))+0.35*IF(Data_Clean!D492="Y",1,0)+0.25*(1-MIN(Data_Clean!T492,3)/3))/IF(Data_Clean!E492="",0.6,1)</f>
        <v>4.2</v>
      </c>
      <c r="P492" s="16" t="n">
        <f aca="false">SUM(K492:O492)/(Assumptions!$D$5-IF(K492="",Assumptions!$B$15,0))*100</f>
        <v>39.8043044000003</v>
      </c>
      <c r="Q492" s="7" t="str">
        <f aca="false">IF(J492&gt;=Assumptions!$B$26,"High",IF(J492&gt;=Assumptions!$B$27,"Mid","Low"))</f>
        <v>Low</v>
      </c>
      <c r="R492" s="7" t="str">
        <f aca="false">IF(P492&gt;=Assumptions!$B$28,"High",IF(P492&gt;=Assumptions!$B$29,"Mid","Low"))</f>
        <v>Low</v>
      </c>
      <c r="S492" s="7" t="str">
        <f aca="false">INDEX(Assumptions!$B$33:$B$41,MATCH(Q492&amp;"|"&amp;R492,Assumptions!$A$33:$A$41,0))</f>
        <v>Dormant &amp; Low Value</v>
      </c>
      <c r="T492" s="7" t="n">
        <f aca="false">IF(ISNUMBER(Data_Clean!V492),J492*Data_Clean!V492,0)</f>
        <v>1.43501715</v>
      </c>
    </row>
    <row r="493" customFormat="false" ht="15" hidden="false" customHeight="false" outlineLevel="0" collapsed="false">
      <c r="A493" s="15" t="str">
        <f aca="false">Data_Clean!A493</f>
        <v>CX100489</v>
      </c>
      <c r="B493" s="14" t="n">
        <f aca="false">Data_Clean!G493*Assumptions!$B$5</f>
        <v>14.3185</v>
      </c>
      <c r="C493" s="14" t="n">
        <f aca="false">IF(Data_Clean!H493="",0,Data_Clean!H493)*Assumptions!$B$6</f>
        <v>0</v>
      </c>
      <c r="D493" s="14" t="n">
        <f aca="false">Data_Clean!I493*Assumptions!$B$7</f>
        <v>110.4</v>
      </c>
      <c r="E493" s="14" t="n">
        <f aca="false">Data_Clean!J493*Assumptions!$B$8</f>
        <v>0</v>
      </c>
      <c r="F493" s="14" t="n">
        <f aca="false">Data_Clean!K493*Assumptions!$B$9</f>
        <v>0</v>
      </c>
      <c r="G493" s="14" t="n">
        <f aca="false">Data_Clean!L493*Assumptions!$B$10</f>
        <v>0</v>
      </c>
      <c r="H493" s="14" t="n">
        <f aca="false">IF(OR(Data_Clean!M493="",Data_Clean!N493=""),0,Data_Clean!M493*Data_Clean!N493/100)*Assumptions!$B$13*Assumptions!$B$11</f>
        <v>0</v>
      </c>
      <c r="I493" s="14" t="n">
        <f aca="false">Data_Clean!O493*4*Assumptions!$B$12</f>
        <v>0</v>
      </c>
      <c r="J493" s="14" t="n">
        <f aca="false">SUM(B493:I493)</f>
        <v>124.7185</v>
      </c>
      <c r="K493" s="16" t="n">
        <f aca="false">IF(Data_Clean!P493="","",Assumptions!$B$15*0.5^(Data_Clean!P493/Assumptions!$B$20))</f>
        <v>24.3675718906871</v>
      </c>
      <c r="L493" s="16" t="n">
        <f aca="false">Assumptions!$B$16*MIN(1,LN(1+Data_Clean!Q493)/LN(1+Assumptions!$B$21))</f>
        <v>13.7447072997398</v>
      </c>
      <c r="M493" s="16" t="n">
        <f aca="false">Assumptions!$B$17*(0.6*MIN(1,Data_Clean!R493/Assumptions!$B$22)+0.4*IF(Data_Clean!S493="",0,Data_Clean!S493))</f>
        <v>1.104</v>
      </c>
      <c r="N493" s="16" t="n">
        <f aca="false">Assumptions!$B$18*MIN(1,(Data_Clean!F493-1)/Assumptions!$B$23)</f>
        <v>5</v>
      </c>
      <c r="O493" s="16" t="n">
        <f aca="false">Assumptions!$B$19*(0.4*IF(Data_Clean!E493="",0,MIN(1,Data_Clean!E493/12/Assumptions!$B$24))+0.35*IF(Data_Clean!D493="Y",1,0)+0.25*(1-MIN(Data_Clean!T493,3)/3))/IF(Data_Clean!E493="",0.6,1)</f>
        <v>5.25</v>
      </c>
      <c r="P493" s="16" t="n">
        <f aca="false">SUM(K493:O493)/(Assumptions!$D$5-IF(K493="",Assumptions!$B$15,0))*100</f>
        <v>49.4662791904269</v>
      </c>
      <c r="Q493" s="7" t="str">
        <f aca="false">IF(J493&gt;=Assumptions!$B$26,"High",IF(J493&gt;=Assumptions!$B$27,"Mid","Low"))</f>
        <v>Low</v>
      </c>
      <c r="R493" s="7" t="str">
        <f aca="false">IF(P493&gt;=Assumptions!$B$28,"High",IF(P493&gt;=Assumptions!$B$29,"Mid","Low"))</f>
        <v>Low</v>
      </c>
      <c r="S493" s="7" t="str">
        <f aca="false">INDEX(Assumptions!$B$33:$B$41,MATCH(Q493&amp;"|"&amp;R493,Assumptions!$A$33:$A$41,0))</f>
        <v>Dormant &amp; Low Value</v>
      </c>
      <c r="T493" s="7" t="n">
        <f aca="false">IF(ISNUMBER(Data_Clean!V493),J493*Data_Clean!V493,0)</f>
        <v>18.5331691</v>
      </c>
    </row>
    <row r="494" customFormat="false" ht="15" hidden="false" customHeight="false" outlineLevel="0" collapsed="false">
      <c r="A494" s="15" t="str">
        <f aca="false">Data_Clean!A494</f>
        <v>CX100490</v>
      </c>
      <c r="B494" s="14" t="n">
        <f aca="false">Data_Clean!G494*Assumptions!$B$5</f>
        <v>84.999</v>
      </c>
      <c r="C494" s="14" t="n">
        <f aca="false">IF(Data_Clean!H494="",0,Data_Clean!H494)*Assumptions!$B$6</f>
        <v>189.90564</v>
      </c>
      <c r="D494" s="14" t="n">
        <f aca="false">Data_Clean!I494*Assumptions!$B$7</f>
        <v>376.8</v>
      </c>
      <c r="E494" s="14" t="n">
        <f aca="false">Data_Clean!J494*Assumptions!$B$8</f>
        <v>0</v>
      </c>
      <c r="F494" s="14" t="n">
        <f aca="false">Data_Clean!K494*Assumptions!$B$9</f>
        <v>0</v>
      </c>
      <c r="G494" s="14" t="n">
        <f aca="false">Data_Clean!L494*Assumptions!$B$10</f>
        <v>0</v>
      </c>
      <c r="H494" s="14" t="n">
        <f aca="false">IF(OR(Data_Clean!M494="",Data_Clean!N494=""),0,Data_Clean!M494*Data_Clean!N494/100)*Assumptions!$B$13*Assumptions!$B$11</f>
        <v>65.856</v>
      </c>
      <c r="I494" s="14" t="n">
        <f aca="false">Data_Clean!O494*4*Assumptions!$B$12</f>
        <v>31.09584</v>
      </c>
      <c r="J494" s="14" t="n">
        <f aca="false">SUM(B494:I494)</f>
        <v>748.65648</v>
      </c>
      <c r="K494" s="16" t="n">
        <f aca="false">IF(Data_Clean!P494="","",Assumptions!$B$15*0.5^(Data_Clean!P494/Assumptions!$B$20))</f>
        <v>24.3675718906871</v>
      </c>
      <c r="L494" s="16" t="n">
        <f aca="false">Assumptions!$B$16*MIN(1,LN(1+Data_Clean!Q494)/LN(1+Assumptions!$B$21))</f>
        <v>13.0760265116583</v>
      </c>
      <c r="M494" s="16" t="n">
        <f aca="false">Assumptions!$B$17*(0.6*MIN(1,Data_Clean!R494/Assumptions!$B$22)+0.4*IF(Data_Clean!S494="",0,Data_Clean!S494))</f>
        <v>5.484</v>
      </c>
      <c r="N494" s="16" t="n">
        <f aca="false">Assumptions!$B$18*MIN(1,(Data_Clean!F494-1)/Assumptions!$B$23)</f>
        <v>15</v>
      </c>
      <c r="O494" s="16" t="n">
        <f aca="false">Assumptions!$B$19*(0.4*IF(Data_Clean!E494="",0,MIN(1,Data_Clean!E494/12/Assumptions!$B$24))+0.35*IF(Data_Clean!D494="Y",1,0)+0.25*(1-MIN(Data_Clean!T494,3)/3))/IF(Data_Clean!E494="",0.6,1)</f>
        <v>13.75</v>
      </c>
      <c r="P494" s="16" t="n">
        <f aca="false">SUM(K494:O494)/(Assumptions!$D$5-IF(K494="",Assumptions!$B$15,0))*100</f>
        <v>71.6775984023453</v>
      </c>
      <c r="Q494" s="7" t="str">
        <f aca="false">IF(J494&gt;=Assumptions!$B$26,"High",IF(J494&gt;=Assumptions!$B$27,"Mid","Low"))</f>
        <v>Mid</v>
      </c>
      <c r="R494" s="7" t="str">
        <f aca="false">IF(P494&gt;=Assumptions!$B$28,"High",IF(P494&gt;=Assumptions!$B$29,"Mid","Low"))</f>
        <v>High</v>
      </c>
      <c r="S494" s="7" t="str">
        <f aca="false">INDEX(Assumptions!$B$33:$B$41,MATCH(Q494&amp;"|"&amp;R494,Assumptions!$A$33:$A$41,0))</f>
        <v>Engaged Builders</v>
      </c>
      <c r="T494" s="7" t="n">
        <f aca="false">IF(ISNUMBER(Data_Clean!V494),J494*Data_Clean!V494,0)</f>
        <v>24.256469952</v>
      </c>
    </row>
    <row r="495" customFormat="false" ht="15" hidden="false" customHeight="false" outlineLevel="0" collapsed="false">
      <c r="A495" s="15" t="str">
        <f aca="false">Data_Clean!A495</f>
        <v>CX100491</v>
      </c>
      <c r="B495" s="14" t="n">
        <f aca="false">Data_Clean!G495*Assumptions!$B$5</f>
        <v>577.513</v>
      </c>
      <c r="C495" s="14" t="n">
        <f aca="false">IF(Data_Clean!H495="",0,Data_Clean!H495)*Assumptions!$B$6</f>
        <v>0</v>
      </c>
      <c r="D495" s="14" t="n">
        <f aca="false">Data_Clean!I495*Assumptions!$B$7</f>
        <v>0</v>
      </c>
      <c r="E495" s="14" t="n">
        <f aca="false">Data_Clean!J495*Assumptions!$B$8</f>
        <v>0</v>
      </c>
      <c r="F495" s="14" t="n">
        <f aca="false">Data_Clean!K495*Assumptions!$B$9</f>
        <v>0</v>
      </c>
      <c r="G495" s="14" t="n">
        <f aca="false">Data_Clean!L495*Assumptions!$B$10</f>
        <v>0</v>
      </c>
      <c r="H495" s="14" t="n">
        <f aca="false">IF(OR(Data_Clean!M495="",Data_Clean!N495=""),0,Data_Clean!M495*Data_Clean!N495/100)*Assumptions!$B$13*Assumptions!$B$11</f>
        <v>0</v>
      </c>
      <c r="I495" s="14" t="n">
        <f aca="false">Data_Clean!O495*4*Assumptions!$B$12</f>
        <v>0</v>
      </c>
      <c r="J495" s="14" t="n">
        <f aca="false">SUM(B495:I495)</f>
        <v>577.513</v>
      </c>
      <c r="K495" s="16" t="n">
        <f aca="false">IF(Data_Clean!P495="","",Assumptions!$B$15*0.5^(Data_Clean!P495/Assumptions!$B$20))</f>
        <v>27.3516746567465</v>
      </c>
      <c r="L495" s="16" t="n">
        <f aca="false">Assumptions!$B$16*MIN(1,LN(1+Data_Clean!Q495)/LN(1+Assumptions!$B$21))</f>
        <v>13.5873179074216</v>
      </c>
      <c r="M495" s="16" t="n">
        <f aca="false">Assumptions!$B$17*(0.6*MIN(1,Data_Clean!R495/Assumptions!$B$22)+0.4*IF(Data_Clean!S495="",0,Data_Clean!S495))</f>
        <v>4.008</v>
      </c>
      <c r="N495" s="16" t="n">
        <f aca="false">Assumptions!$B$18*MIN(1,(Data_Clean!F495-1)/Assumptions!$B$23)</f>
        <v>0</v>
      </c>
      <c r="O495" s="16" t="n">
        <f aca="false">Assumptions!$B$19*(0.4*IF(Data_Clean!E495="",0,MIN(1,Data_Clean!E495/12/Assumptions!$B$24))+0.35*IF(Data_Clean!D495="Y",1,0)+0.25*(1-MIN(Data_Clean!T495,3)/3))/IF(Data_Clean!E495="",0.6,1)</f>
        <v>3.7</v>
      </c>
      <c r="P495" s="16" t="n">
        <f aca="false">SUM(K495:O495)/(Assumptions!$D$5-IF(K495="",Assumptions!$B$15,0))*100</f>
        <v>48.6469925641681</v>
      </c>
      <c r="Q495" s="7" t="str">
        <f aca="false">IF(J495&gt;=Assumptions!$B$26,"High",IF(J495&gt;=Assumptions!$B$27,"Mid","Low"))</f>
        <v>Mid</v>
      </c>
      <c r="R495" s="7" t="str">
        <f aca="false">IF(P495&gt;=Assumptions!$B$28,"High",IF(P495&gt;=Assumptions!$B$29,"Mid","Low"))</f>
        <v>Low</v>
      </c>
      <c r="S495" s="7" t="str">
        <f aca="false">INDEX(Assumptions!$B$33:$B$41,MATCH(Q495&amp;"|"&amp;R495,Assumptions!$A$33:$A$41,0))</f>
        <v>Light Touch</v>
      </c>
      <c r="T495" s="7" t="n">
        <f aca="false">IF(ISNUMBER(Data_Clean!V495),J495*Data_Clean!V495,0)</f>
        <v>122.9525177</v>
      </c>
    </row>
    <row r="496" customFormat="false" ht="15" hidden="false" customHeight="false" outlineLevel="0" collapsed="false">
      <c r="A496" s="15" t="str">
        <f aca="false">Data_Clean!A496</f>
        <v>CX100492</v>
      </c>
      <c r="B496" s="14" t="n">
        <f aca="false">Data_Clean!G496*Assumptions!$B$5</f>
        <v>281.08725</v>
      </c>
      <c r="C496" s="14" t="n">
        <f aca="false">IF(Data_Clean!H496="",0,Data_Clean!H496)*Assumptions!$B$6</f>
        <v>173.08344</v>
      </c>
      <c r="D496" s="14" t="n">
        <f aca="false">Data_Clean!I496*Assumptions!$B$7</f>
        <v>383.2</v>
      </c>
      <c r="E496" s="14" t="n">
        <f aca="false">Data_Clean!J496*Assumptions!$B$8</f>
        <v>0</v>
      </c>
      <c r="F496" s="14" t="n">
        <f aca="false">Data_Clean!K496*Assumptions!$B$9</f>
        <v>0</v>
      </c>
      <c r="G496" s="14" t="n">
        <f aca="false">Data_Clean!L496*Assumptions!$B$10</f>
        <v>0</v>
      </c>
      <c r="H496" s="14" t="n">
        <f aca="false">IF(OR(Data_Clean!M496="",Data_Clean!N496=""),0,Data_Clean!M496*Data_Clean!N496/100)*Assumptions!$B$13*Assumptions!$B$11</f>
        <v>0</v>
      </c>
      <c r="I496" s="14" t="n">
        <f aca="false">Data_Clean!O496*4*Assumptions!$B$12</f>
        <v>0</v>
      </c>
      <c r="J496" s="14" t="n">
        <f aca="false">SUM(B496:I496)</f>
        <v>837.37069</v>
      </c>
      <c r="K496" s="16" t="n">
        <f aca="false">IF(Data_Clean!P496="","",Assumptions!$B$15*0.5^(Data_Clean!P496/Assumptions!$B$20))</f>
        <v>0.026710619781979</v>
      </c>
      <c r="L496" s="16" t="n">
        <f aca="false">Assumptions!$B$16*MIN(1,LN(1+Data_Clean!Q496)/LN(1+Assumptions!$B$21))</f>
        <v>0</v>
      </c>
      <c r="M496" s="16" t="n">
        <f aca="false">Assumptions!$B$17*(0.6*MIN(1,Data_Clean!R496/Assumptions!$B$22)+0.4*IF(Data_Clean!S496="",0,Data_Clean!S496))</f>
        <v>0</v>
      </c>
      <c r="N496" s="16" t="n">
        <f aca="false">Assumptions!$B$18*MIN(1,(Data_Clean!F496-1)/Assumptions!$B$23)</f>
        <v>10</v>
      </c>
      <c r="O496" s="16" t="n">
        <f aca="false">Assumptions!$B$19*(0.4*IF(Data_Clean!E496="",0,MIN(1,Data_Clean!E496/12/Assumptions!$B$24))+0.35*IF(Data_Clean!D496="Y",1,0)+0.25*(1-MIN(Data_Clean!T496,3)/3))/IF(Data_Clean!E496="",0.6,1)</f>
        <v>3.85</v>
      </c>
      <c r="P496" s="16" t="n">
        <f aca="false">SUM(K496:O496)/(Assumptions!$D$5-IF(K496="",Assumptions!$B$15,0))*100</f>
        <v>13.876710619782</v>
      </c>
      <c r="Q496" s="7" t="str">
        <f aca="false">IF(J496&gt;=Assumptions!$B$26,"High",IF(J496&gt;=Assumptions!$B$27,"Mid","Low"))</f>
        <v>Mid</v>
      </c>
      <c r="R496" s="7" t="str">
        <f aca="false">IF(P496&gt;=Assumptions!$B$28,"High",IF(P496&gt;=Assumptions!$B$29,"Mid","Low"))</f>
        <v>Low</v>
      </c>
      <c r="S496" s="7" t="str">
        <f aca="false">INDEX(Assumptions!$B$33:$B$41,MATCH(Q496&amp;"|"&amp;R496,Assumptions!$A$33:$A$41,0))</f>
        <v>Light Touch</v>
      </c>
      <c r="T496" s="7" t="n">
        <f aca="false">IF(ISNUMBER(Data_Clean!V496),J496*Data_Clean!V496,0)</f>
        <v>337.627862208</v>
      </c>
    </row>
    <row r="497" customFormat="false" ht="15" hidden="false" customHeight="false" outlineLevel="0" collapsed="false">
      <c r="A497" s="15" t="str">
        <f aca="false">Data_Clean!A497</f>
        <v>CX100493</v>
      </c>
      <c r="B497" s="14" t="n">
        <f aca="false">Data_Clean!G497*Assumptions!$B$5</f>
        <v>68.24125</v>
      </c>
      <c r="C497" s="14" t="n">
        <f aca="false">IF(Data_Clean!H497="",0,Data_Clean!H497)*Assumptions!$B$6</f>
        <v>0</v>
      </c>
      <c r="D497" s="14" t="n">
        <f aca="false">Data_Clean!I497*Assumptions!$B$7</f>
        <v>94.4</v>
      </c>
      <c r="E497" s="14" t="n">
        <f aca="false">Data_Clean!J497*Assumptions!$B$8</f>
        <v>0</v>
      </c>
      <c r="F497" s="14" t="n">
        <f aca="false">Data_Clean!K497*Assumptions!$B$9</f>
        <v>0</v>
      </c>
      <c r="G497" s="14" t="n">
        <f aca="false">Data_Clean!L497*Assumptions!$B$10</f>
        <v>0</v>
      </c>
      <c r="H497" s="14" t="n">
        <f aca="false">IF(OR(Data_Clean!M497="",Data_Clean!N497=""),0,Data_Clean!M497*Data_Clean!N497/100)*Assumptions!$B$13*Assumptions!$B$11</f>
        <v>22.968</v>
      </c>
      <c r="I497" s="14" t="n">
        <f aca="false">Data_Clean!O497*4*Assumptions!$B$12</f>
        <v>6.59472</v>
      </c>
      <c r="J497" s="14" t="n">
        <f aca="false">SUM(B497:I497)</f>
        <v>192.20397</v>
      </c>
      <c r="K497" s="16" t="n">
        <f aca="false">IF(Data_Clean!P497="","",Assumptions!$B$15*0.5^(Data_Clean!P497/Assumptions!$B$20))</f>
        <v>28.6452481173125</v>
      </c>
      <c r="L497" s="16" t="n">
        <f aca="false">Assumptions!$B$16*MIN(1,LN(1+Data_Clean!Q497)/LN(1+Assumptions!$B$21))</f>
        <v>11.8154173628685</v>
      </c>
      <c r="M497" s="16" t="n">
        <f aca="false">Assumptions!$B$17*(0.6*MIN(1,Data_Clean!R497/Assumptions!$B$22)+0.4*IF(Data_Clean!S497="",0,Data_Clean!S497))</f>
        <v>2.028</v>
      </c>
      <c r="N497" s="16" t="n">
        <f aca="false">Assumptions!$B$18*MIN(1,(Data_Clean!F497-1)/Assumptions!$B$23)</f>
        <v>10</v>
      </c>
      <c r="O497" s="16" t="n">
        <f aca="false">Assumptions!$B$19*(0.4*IF(Data_Clean!E497="",0,MIN(1,Data_Clean!E497/12/Assumptions!$B$24))+0.35*IF(Data_Clean!D497="Y",1,0)+0.25*(1-MIN(Data_Clean!T497,3)/3))/IF(Data_Clean!E497="",0.6,1)</f>
        <v>9.75</v>
      </c>
      <c r="P497" s="16" t="n">
        <f aca="false">SUM(K497:O497)/(Assumptions!$D$5-IF(K497="",Assumptions!$B$15,0))*100</f>
        <v>62.238665480181</v>
      </c>
      <c r="Q497" s="7" t="str">
        <f aca="false">IF(J497&gt;=Assumptions!$B$26,"High",IF(J497&gt;=Assumptions!$B$27,"Mid","Low"))</f>
        <v>Low</v>
      </c>
      <c r="R497" s="7" t="str">
        <f aca="false">IF(P497&gt;=Assumptions!$B$28,"High",IF(P497&gt;=Assumptions!$B$29,"Mid","Low"))</f>
        <v>Mid</v>
      </c>
      <c r="S497" s="7" t="str">
        <f aca="false">INDEX(Assumptions!$B$33:$B$41,MATCH(Q497&amp;"|"&amp;R497,Assumptions!$A$33:$A$41,0))</f>
        <v>Light Touch</v>
      </c>
      <c r="T497" s="7" t="n">
        <f aca="false">IF(ISNUMBER(Data_Clean!V497),J497*Data_Clean!V497,0)</f>
        <v>8.591517459</v>
      </c>
    </row>
    <row r="498" customFormat="false" ht="15" hidden="false" customHeight="false" outlineLevel="0" collapsed="false">
      <c r="A498" s="15" t="str">
        <f aca="false">Data_Clean!A498</f>
        <v>CX100494</v>
      </c>
      <c r="B498" s="14" t="n">
        <f aca="false">Data_Clean!G498*Assumptions!$B$5</f>
        <v>257.95025</v>
      </c>
      <c r="C498" s="14" t="n">
        <f aca="false">IF(Data_Clean!H498="",0,Data_Clean!H498)*Assumptions!$B$6</f>
        <v>0</v>
      </c>
      <c r="D498" s="14" t="n">
        <f aca="false">Data_Clean!I498*Assumptions!$B$7</f>
        <v>0</v>
      </c>
      <c r="E498" s="14" t="n">
        <f aca="false">Data_Clean!J498*Assumptions!$B$8</f>
        <v>0</v>
      </c>
      <c r="F498" s="14" t="n">
        <f aca="false">Data_Clean!K498*Assumptions!$B$9</f>
        <v>0</v>
      </c>
      <c r="G498" s="14" t="n">
        <f aca="false">Data_Clean!L498*Assumptions!$B$10</f>
        <v>0</v>
      </c>
      <c r="H498" s="14" t="n">
        <f aca="false">IF(OR(Data_Clean!M498="",Data_Clean!N498=""),0,Data_Clean!M498*Data_Clean!N498/100)*Assumptions!$B$13*Assumptions!$B$11</f>
        <v>0</v>
      </c>
      <c r="I498" s="14" t="n">
        <f aca="false">Data_Clean!O498*4*Assumptions!$B$12</f>
        <v>0</v>
      </c>
      <c r="J498" s="14" t="n">
        <f aca="false">SUM(B498:I498)</f>
        <v>257.95025</v>
      </c>
      <c r="K498" s="16" t="n">
        <f aca="false">IF(Data_Clean!P498="","",Assumptions!$B$15*0.5^(Data_Clean!P498/Assumptions!$B$20))</f>
        <v>27.9909897461042</v>
      </c>
      <c r="L498" s="16" t="n">
        <f aca="false">Assumptions!$B$16*MIN(1,LN(1+Data_Clean!Q498)/LN(1+Assumptions!$B$21))</f>
        <v>11.0057238927514</v>
      </c>
      <c r="M498" s="16" t="n">
        <f aca="false">Assumptions!$B$17*(0.6*MIN(1,Data_Clean!R498/Assumptions!$B$22)+0.4*IF(Data_Clean!S498="",0,Data_Clean!S498))</f>
        <v>5.322</v>
      </c>
      <c r="N498" s="16" t="n">
        <f aca="false">Assumptions!$B$18*MIN(1,(Data_Clean!F498-1)/Assumptions!$B$23)</f>
        <v>0</v>
      </c>
      <c r="O498" s="16" t="n">
        <f aca="false">Assumptions!$B$19*(0.4*IF(Data_Clean!E498="",0,MIN(1,Data_Clean!E498/12/Assumptions!$B$24))+0.35*IF(Data_Clean!D498="Y",1,0)+0.25*(1-MIN(Data_Clean!T498,3)/3))/IF(Data_Clean!E498="",0.6,1)</f>
        <v>9.75</v>
      </c>
      <c r="P498" s="16" t="n">
        <f aca="false">SUM(K498:O498)/(Assumptions!$D$5-IF(K498="",Assumptions!$B$15,0))*100</f>
        <v>54.0687136388556</v>
      </c>
      <c r="Q498" s="7" t="str">
        <f aca="false">IF(J498&gt;=Assumptions!$B$26,"High",IF(J498&gt;=Assumptions!$B$27,"Mid","Low"))</f>
        <v>Low</v>
      </c>
      <c r="R498" s="7" t="str">
        <f aca="false">IF(P498&gt;=Assumptions!$B$28,"High",IF(P498&gt;=Assumptions!$B$29,"Mid","Low"))</f>
        <v>Mid</v>
      </c>
      <c r="S498" s="7" t="str">
        <f aca="false">INDEX(Assumptions!$B$33:$B$41,MATCH(Q498&amp;"|"&amp;R498,Assumptions!$A$33:$A$41,0))</f>
        <v>Light Touch</v>
      </c>
      <c r="T498" s="7" t="n">
        <f aca="false">IF(ISNUMBER(Data_Clean!V498),J498*Data_Clean!V498,0)</f>
        <v>31.805265825</v>
      </c>
    </row>
    <row r="499" customFormat="false" ht="15" hidden="false" customHeight="false" outlineLevel="0" collapsed="false">
      <c r="A499" s="15" t="str">
        <f aca="false">Data_Clean!A499</f>
        <v>CX100495</v>
      </c>
      <c r="B499" s="14" t="n">
        <f aca="false">Data_Clean!G499*Assumptions!$B$5</f>
        <v>104.45125</v>
      </c>
      <c r="C499" s="14" t="n">
        <f aca="false">IF(Data_Clean!H499="",0,Data_Clean!H499)*Assumptions!$B$6</f>
        <v>524.42904</v>
      </c>
      <c r="D499" s="14" t="n">
        <f aca="false">Data_Clean!I499*Assumptions!$B$7</f>
        <v>0</v>
      </c>
      <c r="E499" s="14" t="n">
        <f aca="false">Data_Clean!J499*Assumptions!$B$8</f>
        <v>0</v>
      </c>
      <c r="F499" s="14" t="n">
        <f aca="false">Data_Clean!K499*Assumptions!$B$9</f>
        <v>0</v>
      </c>
      <c r="G499" s="14" t="n">
        <f aca="false">Data_Clean!L499*Assumptions!$B$10</f>
        <v>0</v>
      </c>
      <c r="H499" s="14" t="n">
        <f aca="false">IF(OR(Data_Clean!M499="",Data_Clean!N499=""),0,Data_Clean!M499*Data_Clean!N499/100)*Assumptions!$B$13*Assumptions!$B$11</f>
        <v>0</v>
      </c>
      <c r="I499" s="14" t="n">
        <f aca="false">Data_Clean!O499*4*Assumptions!$B$12</f>
        <v>0</v>
      </c>
      <c r="J499" s="14" t="n">
        <f aca="false">SUM(B499:I499)</f>
        <v>628.88029</v>
      </c>
      <c r="K499" s="16" t="n">
        <f aca="false">IF(Data_Clean!P499="","",Assumptions!$B$15*0.5^(Data_Clean!P499/Assumptions!$B$20))</f>
        <v>22.2164632842985</v>
      </c>
      <c r="L499" s="16" t="n">
        <f aca="false">Assumptions!$B$16*MIN(1,LN(1+Data_Clean!Q499)/LN(1+Assumptions!$B$21))</f>
        <v>8.67194478953664</v>
      </c>
      <c r="M499" s="16" t="n">
        <f aca="false">Assumptions!$B$17*(0.6*MIN(1,Data_Clean!R499/Assumptions!$B$22)+0.4*IF(Data_Clean!S499="",0,Data_Clean!S499))</f>
        <v>6.666</v>
      </c>
      <c r="N499" s="16" t="n">
        <f aca="false">Assumptions!$B$18*MIN(1,(Data_Clean!F499-1)/Assumptions!$B$23)</f>
        <v>10</v>
      </c>
      <c r="O499" s="16" t="n">
        <f aca="false">Assumptions!$B$19*(0.4*IF(Data_Clean!E499="",0,MIN(1,Data_Clean!E499/12/Assumptions!$B$24))+0.35*IF(Data_Clean!D499="Y",1,0)+0.25*(1-MIN(Data_Clean!T499,3)/3))/IF(Data_Clean!E499="",0.6,1)</f>
        <v>8.75</v>
      </c>
      <c r="P499" s="16" t="n">
        <f aca="false">SUM(K499:O499)/(Assumptions!$D$5-IF(K499="",Assumptions!$B$15,0))*100</f>
        <v>56.3044080738351</v>
      </c>
      <c r="Q499" s="7" t="str">
        <f aca="false">IF(J499&gt;=Assumptions!$B$26,"High",IF(J499&gt;=Assumptions!$B$27,"Mid","Low"))</f>
        <v>Mid</v>
      </c>
      <c r="R499" s="7" t="str">
        <f aca="false">IF(P499&gt;=Assumptions!$B$28,"High",IF(P499&gt;=Assumptions!$B$29,"Mid","Low"))</f>
        <v>Mid</v>
      </c>
      <c r="S499" s="7" t="str">
        <f aca="false">INDEX(Assumptions!$B$33:$B$41,MATCH(Q499&amp;"|"&amp;R499,Assumptions!$A$33:$A$41,0))</f>
        <v>Established Core</v>
      </c>
      <c r="T499" s="7" t="n">
        <f aca="false">IF(ISNUMBER(Data_Clean!V499),J499*Data_Clean!V499,0)</f>
        <v>37.10393711</v>
      </c>
    </row>
    <row r="500" customFormat="false" ht="15" hidden="false" customHeight="false" outlineLevel="0" collapsed="false">
      <c r="A500" s="15" t="str">
        <f aca="false">Data_Clean!A500</f>
        <v>CX100496</v>
      </c>
      <c r="B500" s="14" t="n">
        <f aca="false">Data_Clean!G500*Assumptions!$B$5</f>
        <v>14.41925</v>
      </c>
      <c r="C500" s="14" t="n">
        <f aca="false">IF(Data_Clean!H500="",0,Data_Clean!H500)*Assumptions!$B$6</f>
        <v>0</v>
      </c>
      <c r="D500" s="14" t="n">
        <f aca="false">Data_Clean!I500*Assumptions!$B$7</f>
        <v>0</v>
      </c>
      <c r="E500" s="14" t="n">
        <f aca="false">Data_Clean!J500*Assumptions!$B$8</f>
        <v>0</v>
      </c>
      <c r="F500" s="14" t="n">
        <f aca="false">Data_Clean!K500*Assumptions!$B$9</f>
        <v>0</v>
      </c>
      <c r="G500" s="14" t="n">
        <f aca="false">Data_Clean!L500*Assumptions!$B$10</f>
        <v>0</v>
      </c>
      <c r="H500" s="14" t="n">
        <f aca="false">IF(OR(Data_Clean!M500="",Data_Clean!N500=""),0,Data_Clean!M500*Data_Clean!N500/100)*Assumptions!$B$13*Assumptions!$B$11</f>
        <v>0</v>
      </c>
      <c r="I500" s="14" t="n">
        <f aca="false">Data_Clean!O500*4*Assumptions!$B$12</f>
        <v>0</v>
      </c>
      <c r="J500" s="14" t="n">
        <f aca="false">SUM(B500:I500)</f>
        <v>14.41925</v>
      </c>
      <c r="K500" s="16" t="n">
        <f aca="false">IF(Data_Clean!P500="","",Assumptions!$B$15*0.5^(Data_Clean!P500/Assumptions!$B$20))</f>
        <v>27.9909897461042</v>
      </c>
      <c r="L500" s="16" t="n">
        <f aca="false">Assumptions!$B$16*MIN(1,LN(1+Data_Clean!Q500)/LN(1+Assumptions!$B$21))</f>
        <v>13.7447072997398</v>
      </c>
      <c r="M500" s="16" t="n">
        <f aca="false">Assumptions!$B$17*(0.6*MIN(1,Data_Clean!R500/Assumptions!$B$22)+0.4*IF(Data_Clean!S500="",0,Data_Clean!S500))</f>
        <v>10.44</v>
      </c>
      <c r="N500" s="16" t="n">
        <f aca="false">Assumptions!$B$18*MIN(1,(Data_Clean!F500-1)/Assumptions!$B$23)</f>
        <v>5</v>
      </c>
      <c r="O500" s="16" t="n">
        <f aca="false">Assumptions!$B$19*(0.4*IF(Data_Clean!E500="",0,MIN(1,Data_Clean!E500/12/Assumptions!$B$24))+0.35*IF(Data_Clean!D500="Y",1,0)+0.25*(1-MIN(Data_Clean!T500,3)/3))/IF(Data_Clean!E500="",0.6,1)</f>
        <v>10.55</v>
      </c>
      <c r="P500" s="16" t="n">
        <f aca="false">SUM(K500:O500)/(Assumptions!$D$5-IF(K500="",Assumptions!$B$15,0))*100</f>
        <v>67.725697045844</v>
      </c>
      <c r="Q500" s="7" t="str">
        <f aca="false">IF(J500&gt;=Assumptions!$B$26,"High",IF(J500&gt;=Assumptions!$B$27,"Mid","Low"))</f>
        <v>Low</v>
      </c>
      <c r="R500" s="7" t="str">
        <f aca="false">IF(P500&gt;=Assumptions!$B$28,"High",IF(P500&gt;=Assumptions!$B$29,"Mid","Low"))</f>
        <v>Mid</v>
      </c>
      <c r="S500" s="7" t="str">
        <f aca="false">INDEX(Assumptions!$B$33:$B$41,MATCH(Q500&amp;"|"&amp;R500,Assumptions!$A$33:$A$41,0))</f>
        <v>Light Touch</v>
      </c>
      <c r="T500" s="7" t="n">
        <f aca="false">IF(ISNUMBER(Data_Clean!V500),J500*Data_Clean!V500,0)</f>
        <v>0.408064775</v>
      </c>
    </row>
    <row r="501" customFormat="false" ht="15" hidden="false" customHeight="false" outlineLevel="0" collapsed="false">
      <c r="A501" s="15" t="str">
        <f aca="false">Data_Clean!A501</f>
        <v>CX100497</v>
      </c>
      <c r="B501" s="14" t="n">
        <f aca="false">Data_Clean!G501*Assumptions!$B$5</f>
        <v>101.203</v>
      </c>
      <c r="C501" s="14" t="n">
        <f aca="false">IF(Data_Clean!H501="",0,Data_Clean!H501)*Assumptions!$B$6</f>
        <v>148.51272</v>
      </c>
      <c r="D501" s="14" t="n">
        <f aca="false">Data_Clean!I501*Assumptions!$B$7</f>
        <v>0</v>
      </c>
      <c r="E501" s="14" t="n">
        <f aca="false">Data_Clean!J501*Assumptions!$B$8</f>
        <v>0</v>
      </c>
      <c r="F501" s="14" t="n">
        <f aca="false">Data_Clean!K501*Assumptions!$B$9</f>
        <v>0</v>
      </c>
      <c r="G501" s="14" t="n">
        <f aca="false">Data_Clean!L501*Assumptions!$B$10</f>
        <v>780.3</v>
      </c>
      <c r="H501" s="14" t="n">
        <f aca="false">IF(OR(Data_Clean!M501="",Data_Clean!N501=""),0,Data_Clean!M501*Data_Clean!N501/100)*Assumptions!$B$13*Assumptions!$B$11</f>
        <v>524.784</v>
      </c>
      <c r="I501" s="14" t="n">
        <f aca="false">Data_Clean!O501*4*Assumptions!$B$12</f>
        <v>10.1856</v>
      </c>
      <c r="J501" s="14" t="n">
        <f aca="false">SUM(B501:I501)</f>
        <v>1564.98532</v>
      </c>
      <c r="K501" s="16" t="n">
        <f aca="false">IF(Data_Clean!P501="","",Assumptions!$B$15*0.5^(Data_Clean!P501/Assumptions!$B$20))</f>
        <v>17.6332185942541</v>
      </c>
      <c r="L501" s="16" t="n">
        <f aca="false">Assumptions!$B$16*MIN(1,LN(1+Data_Clean!Q501)/LN(1+Assumptions!$B$21))</f>
        <v>13.7447072997398</v>
      </c>
      <c r="M501" s="16" t="n">
        <f aca="false">Assumptions!$B$17*(0.6*MIN(1,Data_Clean!R501/Assumptions!$B$22)+0.4*IF(Data_Clean!S501="",0,Data_Clean!S501))</f>
        <v>3.522</v>
      </c>
      <c r="N501" s="16" t="n">
        <f aca="false">Assumptions!$B$18*MIN(1,(Data_Clean!F501-1)/Assumptions!$B$23)</f>
        <v>15</v>
      </c>
      <c r="O501" s="16" t="n">
        <f aca="false">Assumptions!$B$19*(0.4*IF(Data_Clean!E501="",0,MIN(1,Data_Clean!E501/12/Assumptions!$B$24))+0.35*IF(Data_Clean!D501="Y",1,0)+0.25*(1-MIN(Data_Clean!T501,3)/3))/IF(Data_Clean!E501="",0.6,1)</f>
        <v>14.15</v>
      </c>
      <c r="P501" s="16" t="n">
        <f aca="false">SUM(K501:O501)/(Assumptions!$D$5-IF(K501="",Assumptions!$B$15,0))*100</f>
        <v>64.0499258939939</v>
      </c>
      <c r="Q501" s="7" t="str">
        <f aca="false">IF(J501&gt;=Assumptions!$B$26,"High",IF(J501&gt;=Assumptions!$B$27,"Mid","Low"))</f>
        <v>High</v>
      </c>
      <c r="R501" s="7" t="str">
        <f aca="false">IF(P501&gt;=Assumptions!$B$28,"High",IF(P501&gt;=Assumptions!$B$29,"Mid","Low"))</f>
        <v>Mid</v>
      </c>
      <c r="S501" s="7" t="str">
        <f aca="false">INDEX(Assumptions!$B$33:$B$41,MATCH(Q501&amp;"|"&amp;R501,Assumptions!$A$33:$A$41,0))</f>
        <v>Established Core</v>
      </c>
      <c r="T501" s="7" t="n">
        <f aca="false">IF(ISNUMBER(Data_Clean!V501),J501*Data_Clean!V501,0)</f>
        <v>31.769201996</v>
      </c>
    </row>
    <row r="502" customFormat="false" ht="15" hidden="false" customHeight="false" outlineLevel="0" collapsed="false">
      <c r="A502" s="15" t="str">
        <f aca="false">Data_Clean!A502</f>
        <v>CX100498</v>
      </c>
      <c r="B502" s="14" t="n">
        <f aca="false">Data_Clean!G502*Assumptions!$B$5</f>
        <v>591.30775</v>
      </c>
      <c r="C502" s="14" t="n">
        <f aca="false">IF(Data_Clean!H502="",0,Data_Clean!H502)*Assumptions!$B$6</f>
        <v>2849.57304</v>
      </c>
      <c r="D502" s="14" t="n">
        <f aca="false">Data_Clean!I502*Assumptions!$B$7</f>
        <v>830.4</v>
      </c>
      <c r="E502" s="14" t="n">
        <f aca="false">Data_Clean!J502*Assumptions!$B$8</f>
        <v>0</v>
      </c>
      <c r="F502" s="14" t="n">
        <f aca="false">Data_Clean!K502*Assumptions!$B$9</f>
        <v>0</v>
      </c>
      <c r="G502" s="14" t="n">
        <f aca="false">Data_Clean!L502*Assumptions!$B$10</f>
        <v>0</v>
      </c>
      <c r="H502" s="14" t="n">
        <f aca="false">IF(OR(Data_Clean!M502="",Data_Clean!N502=""),0,Data_Clean!M502*Data_Clean!N502/100)*Assumptions!$B$13*Assumptions!$B$11</f>
        <v>530.4</v>
      </c>
      <c r="I502" s="14" t="n">
        <f aca="false">Data_Clean!O502*4*Assumptions!$B$12</f>
        <v>51.73488</v>
      </c>
      <c r="J502" s="14" t="n">
        <f aca="false">SUM(B502:I502)</f>
        <v>4853.41567</v>
      </c>
      <c r="K502" s="16" t="n">
        <f aca="false">IF(Data_Clean!P502="","",Assumptions!$B$15*0.5^(Data_Clean!P502/Assumptions!$B$20))</f>
        <v>27.9909897461042</v>
      </c>
      <c r="L502" s="16" t="n">
        <f aca="false">Assumptions!$B$16*MIN(1,LN(1+Data_Clean!Q502)/LN(1+Assumptions!$B$21))</f>
        <v>12.4931739410702</v>
      </c>
      <c r="M502" s="16" t="n">
        <f aca="false">Assumptions!$B$17*(0.6*MIN(1,Data_Clean!R502/Assumptions!$B$22)+0.4*IF(Data_Clean!S502="",0,Data_Clean!S502))</f>
        <v>5.838</v>
      </c>
      <c r="N502" s="16" t="n">
        <f aca="false">Assumptions!$B$18*MIN(1,(Data_Clean!F502-1)/Assumptions!$B$23)</f>
        <v>20</v>
      </c>
      <c r="O502" s="16" t="n">
        <f aca="false">Assumptions!$B$19*(0.4*IF(Data_Clean!E502="",0,MIN(1,Data_Clean!E502/12/Assumptions!$B$24))+0.35*IF(Data_Clean!D502="Y",1,0)+0.25*(1-MIN(Data_Clean!T502,3)/3))/IF(Data_Clean!E502="",0.6,1)</f>
        <v>6</v>
      </c>
      <c r="P502" s="16" t="n">
        <f aca="false">SUM(K502:O502)/(Assumptions!$D$5-IF(K502="",Assumptions!$B$15,0))*100</f>
        <v>72.3221636871744</v>
      </c>
      <c r="Q502" s="7" t="str">
        <f aca="false">IF(J502&gt;=Assumptions!$B$26,"High",IF(J502&gt;=Assumptions!$B$27,"Mid","Low"))</f>
        <v>High</v>
      </c>
      <c r="R502" s="7" t="str">
        <f aca="false">IF(P502&gt;=Assumptions!$B$28,"High",IF(P502&gt;=Assumptions!$B$29,"Mid","Low"))</f>
        <v>High</v>
      </c>
      <c r="S502" s="7" t="str">
        <f aca="false">INDEX(Assumptions!$B$33:$B$41,MATCH(Q502&amp;"|"&amp;R502,Assumptions!$A$33:$A$41,0))</f>
        <v>Premier Advocates</v>
      </c>
      <c r="T502" s="7" t="n">
        <f aca="false">IF(ISNUMBER(Data_Clean!V502),J502*Data_Clean!V502,0)</f>
        <v>203.84345814</v>
      </c>
    </row>
    <row r="503" customFormat="false" ht="15" hidden="false" customHeight="false" outlineLevel="0" collapsed="false">
      <c r="A503" s="15" t="str">
        <f aca="false">Data_Clean!A503</f>
        <v>CX100499</v>
      </c>
      <c r="B503" s="14" t="n">
        <f aca="false">Data_Clean!G503*Assumptions!$B$5</f>
        <v>219.86075</v>
      </c>
      <c r="C503" s="14" t="n">
        <f aca="false">IF(Data_Clean!H503="",0,Data_Clean!H503)*Assumptions!$B$6</f>
        <v>0</v>
      </c>
      <c r="D503" s="14" t="n">
        <f aca="false">Data_Clean!I503*Assumptions!$B$7</f>
        <v>277.6</v>
      </c>
      <c r="E503" s="14" t="n">
        <f aca="false">Data_Clean!J503*Assumptions!$B$8</f>
        <v>0</v>
      </c>
      <c r="F503" s="14" t="n">
        <f aca="false">Data_Clean!K503*Assumptions!$B$9</f>
        <v>0</v>
      </c>
      <c r="G503" s="14" t="n">
        <f aca="false">Data_Clean!L503*Assumptions!$B$10</f>
        <v>0</v>
      </c>
      <c r="H503" s="14" t="n">
        <f aca="false">IF(OR(Data_Clean!M503="",Data_Clean!N503=""),0,Data_Clean!M503*Data_Clean!N503/100)*Assumptions!$B$13*Assumptions!$B$11</f>
        <v>0</v>
      </c>
      <c r="I503" s="14" t="n">
        <f aca="false">Data_Clean!O503*4*Assumptions!$B$12</f>
        <v>0</v>
      </c>
      <c r="J503" s="14" t="n">
        <f aca="false">SUM(B503:I503)</f>
        <v>497.46075</v>
      </c>
      <c r="K503" s="16" t="n">
        <f aca="false">IF(Data_Clean!P503="","",Assumptions!$B$15*0.5^(Data_Clean!P503/Assumptions!$B$20))</f>
        <v>19.7926186615934</v>
      </c>
      <c r="L503" s="16" t="n">
        <f aca="false">Assumptions!$B$16*MIN(1,LN(1+Data_Clean!Q503)/LN(1+Assumptions!$B$21))</f>
        <v>13.5873179074216</v>
      </c>
      <c r="M503" s="16" t="n">
        <f aca="false">Assumptions!$B$17*(0.6*MIN(1,Data_Clean!R503/Assumptions!$B$22)+0.4*IF(Data_Clean!S503="",0,Data_Clean!S503))</f>
        <v>8.25</v>
      </c>
      <c r="N503" s="16" t="n">
        <f aca="false">Assumptions!$B$18*MIN(1,(Data_Clean!F503-1)/Assumptions!$B$23)</f>
        <v>5</v>
      </c>
      <c r="O503" s="16" t="n">
        <f aca="false">Assumptions!$B$19*(0.4*IF(Data_Clean!E503="",0,MIN(1,Data_Clean!E503/12/Assumptions!$B$24))+0.35*IF(Data_Clean!D503="Y",1,0)+0.25*(1-MIN(Data_Clean!T503,3)/3))/IF(Data_Clean!E503="",0.6,1)</f>
        <v>9.75</v>
      </c>
      <c r="P503" s="16" t="n">
        <f aca="false">SUM(K503:O503)/(Assumptions!$D$5-IF(K503="",Assumptions!$B$15,0))*100</f>
        <v>56.379936569015</v>
      </c>
      <c r="Q503" s="7" t="str">
        <f aca="false">IF(J503&gt;=Assumptions!$B$26,"High",IF(J503&gt;=Assumptions!$B$27,"Mid","Low"))</f>
        <v>Mid</v>
      </c>
      <c r="R503" s="7" t="str">
        <f aca="false">IF(P503&gt;=Assumptions!$B$28,"High",IF(P503&gt;=Assumptions!$B$29,"Mid","Low"))</f>
        <v>Mid</v>
      </c>
      <c r="S503" s="7" t="str">
        <f aca="false">INDEX(Assumptions!$B$33:$B$41,MATCH(Q503&amp;"|"&amp;R503,Assumptions!$A$33:$A$41,0))</f>
        <v>Established Core</v>
      </c>
      <c r="T503" s="7" t="n">
        <f aca="false">IF(ISNUMBER(Data_Clean!V503),J503*Data_Clean!V503,0)</f>
        <v>28.55424705</v>
      </c>
    </row>
    <row r="504" customFormat="false" ht="15" hidden="false" customHeight="false" outlineLevel="0" collapsed="false">
      <c r="A504" s="15" t="str">
        <f aca="false">Data_Clean!A504</f>
        <v>CX100500</v>
      </c>
      <c r="B504" s="14" t="n">
        <f aca="false">Data_Clean!G504*Assumptions!$B$5</f>
        <v>437.6485</v>
      </c>
      <c r="C504" s="14" t="n">
        <f aca="false">IF(Data_Clean!H504="",0,Data_Clean!H504)*Assumptions!$B$6</f>
        <v>1608.80868</v>
      </c>
      <c r="D504" s="14" t="n">
        <f aca="false">Data_Clean!I504*Assumptions!$B$7</f>
        <v>0</v>
      </c>
      <c r="E504" s="14" t="n">
        <f aca="false">Data_Clean!J504*Assumptions!$B$8</f>
        <v>0</v>
      </c>
      <c r="F504" s="14" t="n">
        <f aca="false">Data_Clean!K504*Assumptions!$B$9</f>
        <v>0</v>
      </c>
      <c r="G504" s="14" t="n">
        <f aca="false">Data_Clean!L504*Assumptions!$B$10</f>
        <v>0</v>
      </c>
      <c r="H504" s="14" t="n">
        <f aca="false">IF(OR(Data_Clean!M504="",Data_Clean!N504=""),0,Data_Clean!M504*Data_Clean!N504/100)*Assumptions!$B$13*Assumptions!$B$11</f>
        <v>347.16</v>
      </c>
      <c r="I504" s="14" t="n">
        <f aca="false">Data_Clean!O504*4*Assumptions!$B$12</f>
        <v>56.44992</v>
      </c>
      <c r="J504" s="14" t="n">
        <f aca="false">SUM(B504:I504)</f>
        <v>2450.0671</v>
      </c>
      <c r="K504" s="16" t="n">
        <f aca="false">IF(Data_Clean!P504="","",Assumptions!$B$15*0.5^(Data_Clean!P504/Assumptions!$B$20))</f>
        <v>26.1165168988837</v>
      </c>
      <c r="L504" s="16" t="n">
        <f aca="false">Assumptions!$B$16*MIN(1,LN(1+Data_Clean!Q504)/LN(1+Assumptions!$B$21))</f>
        <v>15.4867983970398</v>
      </c>
      <c r="M504" s="16" t="n">
        <f aca="false">Assumptions!$B$17*(0.6*MIN(1,Data_Clean!R504/Assumptions!$B$22)+0.4*IF(Data_Clean!S504="",0,Data_Clean!S504))</f>
        <v>5.412</v>
      </c>
      <c r="N504" s="16" t="n">
        <f aca="false">Assumptions!$B$18*MIN(1,(Data_Clean!F504-1)/Assumptions!$B$23)</f>
        <v>10</v>
      </c>
      <c r="O504" s="16" t="n">
        <f aca="false">Assumptions!$B$19*(0.4*IF(Data_Clean!E504="",0,MIN(1,Data_Clean!E504/12/Assumptions!$B$24))+0.35*IF(Data_Clean!D504="Y",1,0)+0.25*(1-MIN(Data_Clean!T504,3)/3))/IF(Data_Clean!E504="",0.6,1)</f>
        <v>10.5</v>
      </c>
      <c r="P504" s="16" t="n">
        <f aca="false">SUM(K504:O504)/(Assumptions!$D$5-IF(K504="",Assumptions!$B$15,0))*100</f>
        <v>67.5153152959235</v>
      </c>
      <c r="Q504" s="7" t="str">
        <f aca="false">IF(J504&gt;=Assumptions!$B$26,"High",IF(J504&gt;=Assumptions!$B$27,"Mid","Low"))</f>
        <v>High</v>
      </c>
      <c r="R504" s="7" t="str">
        <f aca="false">IF(P504&gt;=Assumptions!$B$28,"High",IF(P504&gt;=Assumptions!$B$29,"Mid","Low"))</f>
        <v>Mid</v>
      </c>
      <c r="S504" s="7" t="str">
        <f aca="false">INDEX(Assumptions!$B$33:$B$41,MATCH(Q504&amp;"|"&amp;R504,Assumptions!$A$33:$A$41,0))</f>
        <v>Established Core</v>
      </c>
      <c r="T504" s="7" t="n">
        <f aca="false">IF(ISNUMBER(Data_Clean!V504),J504*Data_Clean!V504,0)</f>
        <v>204.33559614</v>
      </c>
    </row>
    <row r="505" customFormat="false" ht="15" hidden="false" customHeight="false" outlineLevel="0" collapsed="false">
      <c r="A505" s="15" t="str">
        <f aca="false">Data_Clean!A505</f>
        <v>CX100501</v>
      </c>
      <c r="B505" s="14" t="n">
        <f aca="false">Data_Clean!G505*Assumptions!$B$5</f>
        <v>13.768</v>
      </c>
      <c r="C505" s="14" t="n">
        <f aca="false">IF(Data_Clean!H505="",0,Data_Clean!H505)*Assumptions!$B$6</f>
        <v>571.91892</v>
      </c>
      <c r="D505" s="14" t="n">
        <f aca="false">Data_Clean!I505*Assumptions!$B$7</f>
        <v>0</v>
      </c>
      <c r="E505" s="14" t="n">
        <f aca="false">Data_Clean!J505*Assumptions!$B$8</f>
        <v>0</v>
      </c>
      <c r="F505" s="14" t="n">
        <f aca="false">Data_Clean!K505*Assumptions!$B$9</f>
        <v>0</v>
      </c>
      <c r="G505" s="14" t="n">
        <f aca="false">Data_Clean!L505*Assumptions!$B$10</f>
        <v>1066.5</v>
      </c>
      <c r="H505" s="14" t="n">
        <f aca="false">IF(OR(Data_Clean!M505="",Data_Clean!N505=""),0,Data_Clean!M505*Data_Clean!N505/100)*Assumptions!$B$13*Assumptions!$B$11</f>
        <v>103.008</v>
      </c>
      <c r="I505" s="14" t="n">
        <f aca="false">Data_Clean!O505*4*Assumptions!$B$12</f>
        <v>2.94</v>
      </c>
      <c r="J505" s="14" t="n">
        <f aca="false">SUM(B505:I505)</f>
        <v>1758.13492</v>
      </c>
      <c r="K505" s="16" t="n">
        <f aca="false">IF(Data_Clean!P505="","",Assumptions!$B$15*0.5^(Data_Clean!P505/Assumptions!$B$20))</f>
        <v>5.68393712441399</v>
      </c>
      <c r="L505" s="16" t="n">
        <f aca="false">Assumptions!$B$16*MIN(1,LN(1+Data_Clean!Q505)/LN(1+Assumptions!$B$21))</f>
        <v>11.2934465146257</v>
      </c>
      <c r="M505" s="16" t="n">
        <f aca="false">Assumptions!$B$17*(0.6*MIN(1,Data_Clean!R505/Assumptions!$B$22)+0.4*IF(Data_Clean!S505="",0,Data_Clean!S505))</f>
        <v>7.608</v>
      </c>
      <c r="N505" s="16" t="n">
        <f aca="false">Assumptions!$B$18*MIN(1,(Data_Clean!F505-1)/Assumptions!$B$23)</f>
        <v>15</v>
      </c>
      <c r="O505" s="16" t="n">
        <f aca="false">Assumptions!$B$19*(0.4*IF(Data_Clean!E505="",0,MIN(1,Data_Clean!E505/12/Assumptions!$B$24))+0.35*IF(Data_Clean!D505="Y",1,0)+0.25*(1-MIN(Data_Clean!T505,3)/3))/IF(Data_Clean!E505="",0.6,1)</f>
        <v>5.8</v>
      </c>
      <c r="P505" s="16" t="n">
        <f aca="false">SUM(K505:O505)/(Assumptions!$D$5-IF(K505="",Assumptions!$B$15,0))*100</f>
        <v>45.3853836390396</v>
      </c>
      <c r="Q505" s="7" t="str">
        <f aca="false">IF(J505&gt;=Assumptions!$B$26,"High",IF(J505&gt;=Assumptions!$B$27,"Mid","Low"))</f>
        <v>High</v>
      </c>
      <c r="R505" s="7" t="str">
        <f aca="false">IF(P505&gt;=Assumptions!$B$28,"High",IF(P505&gt;=Assumptions!$B$29,"Mid","Low"))</f>
        <v>Low</v>
      </c>
      <c r="S505" s="7" t="str">
        <f aca="false">INDEX(Assumptions!$B$33:$B$41,MATCH(Q505&amp;"|"&amp;R505,Assumptions!$A$33:$A$41,0))</f>
        <v>Affluent Drifters</v>
      </c>
      <c r="T505" s="7" t="n">
        <f aca="false">IF(ISNUMBER(Data_Clean!V505),J505*Data_Clean!V505,0)</f>
        <v>172.824662636</v>
      </c>
    </row>
    <row r="506" customFormat="false" ht="15" hidden="false" customHeight="false" outlineLevel="0" collapsed="false">
      <c r="A506" s="15" t="str">
        <f aca="false">Data_Clean!A506</f>
        <v>CX100502</v>
      </c>
      <c r="B506" s="14" t="n">
        <f aca="false">Data_Clean!G506*Assumptions!$B$5</f>
        <v>35.36475</v>
      </c>
      <c r="C506" s="14" t="n">
        <f aca="false">IF(Data_Clean!H506="",0,Data_Clean!H506)*Assumptions!$B$6</f>
        <v>25.21212</v>
      </c>
      <c r="D506" s="14" t="n">
        <f aca="false">Data_Clean!I506*Assumptions!$B$7</f>
        <v>0</v>
      </c>
      <c r="E506" s="14" t="n">
        <f aca="false">Data_Clean!J506*Assumptions!$B$8</f>
        <v>0</v>
      </c>
      <c r="F506" s="14" t="n">
        <f aca="false">Data_Clean!K506*Assumptions!$B$9</f>
        <v>0</v>
      </c>
      <c r="G506" s="14" t="n">
        <f aca="false">Data_Clean!L506*Assumptions!$B$10</f>
        <v>161.55</v>
      </c>
      <c r="H506" s="14" t="n">
        <f aca="false">IF(OR(Data_Clean!M506="",Data_Clean!N506=""),0,Data_Clean!M506*Data_Clean!N506/100)*Assumptions!$B$13*Assumptions!$B$11</f>
        <v>0</v>
      </c>
      <c r="I506" s="14" t="n">
        <f aca="false">Data_Clean!O506*4*Assumptions!$B$12</f>
        <v>0</v>
      </c>
      <c r="J506" s="14" t="n">
        <f aca="false">SUM(B506:I506)</f>
        <v>222.12687</v>
      </c>
      <c r="K506" s="16" t="n">
        <f aca="false">IF(Data_Clean!P506="","",Assumptions!$B$15*0.5^(Data_Clean!P506/Assumptions!$B$20))</f>
        <v>0.502393810563887</v>
      </c>
      <c r="L506" s="16" t="n">
        <f aca="false">Assumptions!$B$16*MIN(1,LN(1+Data_Clean!Q506)/LN(1+Assumptions!$B$21))</f>
        <v>0</v>
      </c>
      <c r="M506" s="16" t="n">
        <f aca="false">Assumptions!$B$17*(0.6*MIN(1,Data_Clean!R506/Assumptions!$B$22)+0.4*IF(Data_Clean!S506="",0,Data_Clean!S506))</f>
        <v>0</v>
      </c>
      <c r="N506" s="16" t="n">
        <f aca="false">Assumptions!$B$18*MIN(1,(Data_Clean!F506-1)/Assumptions!$B$23)</f>
        <v>10</v>
      </c>
      <c r="O506" s="16" t="n">
        <f aca="false">Assumptions!$B$19*(0.4*IF(Data_Clean!E506="",0,MIN(1,Data_Clean!E506/12/Assumptions!$B$24))+0.35*IF(Data_Clean!D506="Y",1,0)+0.25*(1-MIN(Data_Clean!T506,3)/3))/IF(Data_Clean!E506="",0.6,1)</f>
        <v>7</v>
      </c>
      <c r="P506" s="16" t="n">
        <f aca="false">SUM(K506:O506)/(Assumptions!$D$5-IF(K506="",Assumptions!$B$15,0))*100</f>
        <v>17.5023938105639</v>
      </c>
      <c r="Q506" s="7" t="str">
        <f aca="false">IF(J506&gt;=Assumptions!$B$26,"High",IF(J506&gt;=Assumptions!$B$27,"Mid","Low"))</f>
        <v>Low</v>
      </c>
      <c r="R506" s="7" t="str">
        <f aca="false">IF(P506&gt;=Assumptions!$B$28,"High",IF(P506&gt;=Assumptions!$B$29,"Mid","Low"))</f>
        <v>Low</v>
      </c>
      <c r="S506" s="7" t="str">
        <f aca="false">INDEX(Assumptions!$B$33:$B$41,MATCH(Q506&amp;"|"&amp;R506,Assumptions!$A$33:$A$41,0))</f>
        <v>Dormant &amp; Low Value</v>
      </c>
      <c r="T506" s="7" t="n">
        <f aca="false">IF(ISNUMBER(Data_Clean!V506),J506*Data_Clean!V506,0)</f>
        <v>75.212158182</v>
      </c>
    </row>
    <row r="507" customFormat="false" ht="15" hidden="false" customHeight="false" outlineLevel="0" collapsed="false">
      <c r="A507" s="15" t="str">
        <f aca="false">Data_Clean!A507</f>
        <v>CX100503</v>
      </c>
      <c r="B507" s="14" t="n">
        <f aca="false">Data_Clean!G507*Assumptions!$B$5</f>
        <v>140.76675</v>
      </c>
      <c r="C507" s="14" t="n">
        <f aca="false">IF(Data_Clean!H507="",0,Data_Clean!H507)*Assumptions!$B$6</f>
        <v>111.12012</v>
      </c>
      <c r="D507" s="14" t="n">
        <f aca="false">Data_Clean!I507*Assumptions!$B$7</f>
        <v>0</v>
      </c>
      <c r="E507" s="14" t="n">
        <f aca="false">Data_Clean!J507*Assumptions!$B$8</f>
        <v>0</v>
      </c>
      <c r="F507" s="14" t="n">
        <f aca="false">Data_Clean!K507*Assumptions!$B$9</f>
        <v>0</v>
      </c>
      <c r="G507" s="14" t="n">
        <f aca="false">Data_Clean!L507*Assumptions!$B$10</f>
        <v>0</v>
      </c>
      <c r="H507" s="14" t="n">
        <f aca="false">IF(OR(Data_Clean!M507="",Data_Clean!N507=""),0,Data_Clean!M507*Data_Clean!N507/100)*Assumptions!$B$13*Assumptions!$B$11</f>
        <v>75.516</v>
      </c>
      <c r="I507" s="14" t="n">
        <f aca="false">Data_Clean!O507*4*Assumptions!$B$12</f>
        <v>11.90352</v>
      </c>
      <c r="J507" s="14" t="n">
        <f aca="false">SUM(B507:I507)</f>
        <v>339.30639</v>
      </c>
      <c r="K507" s="16" t="n">
        <f aca="false">IF(Data_Clean!P507="","",Assumptions!$B$15*0.5^(Data_Clean!P507/Assumptions!$B$20))</f>
        <v>11.367874248828</v>
      </c>
      <c r="L507" s="16" t="n">
        <f aca="false">Assumptions!$B$16*MIN(1,LN(1+Data_Clean!Q507)/LN(1+Assumptions!$B$21))</f>
        <v>12.0537864630054</v>
      </c>
      <c r="M507" s="16" t="n">
        <f aca="false">Assumptions!$B$17*(0.6*MIN(1,Data_Clean!R507/Assumptions!$B$22)+0.4*IF(Data_Clean!S507="",0,Data_Clean!S507))</f>
        <v>2.088</v>
      </c>
      <c r="N507" s="16" t="n">
        <f aca="false">Assumptions!$B$18*MIN(1,(Data_Clean!F507-1)/Assumptions!$B$23)</f>
        <v>10</v>
      </c>
      <c r="O507" s="16" t="n">
        <f aca="false">Assumptions!$B$19*(0.4*IF(Data_Clean!E507="",0,MIN(1,Data_Clean!E507/12/Assumptions!$B$24))+0.35*IF(Data_Clean!D507="Y",1,0)+0.25*(1-MIN(Data_Clean!T507,3)/3))/IF(Data_Clean!E507="",0.6,1)</f>
        <v>6.55</v>
      </c>
      <c r="P507" s="16" t="n">
        <f aca="false">SUM(K507:O507)/(Assumptions!$D$5-IF(K507="",Assumptions!$B$15,0))*100</f>
        <v>42.0596607118334</v>
      </c>
      <c r="Q507" s="7" t="str">
        <f aca="false">IF(J507&gt;=Assumptions!$B$26,"High",IF(J507&gt;=Assumptions!$B$27,"Mid","Low"))</f>
        <v>Low</v>
      </c>
      <c r="R507" s="7" t="str">
        <f aca="false">IF(P507&gt;=Assumptions!$B$28,"High",IF(P507&gt;=Assumptions!$B$29,"Mid","Low"))</f>
        <v>Low</v>
      </c>
      <c r="S507" s="7" t="str">
        <f aca="false">INDEX(Assumptions!$B$33:$B$41,MATCH(Q507&amp;"|"&amp;R507,Assumptions!$A$33:$A$41,0))</f>
        <v>Dormant &amp; Low Value</v>
      </c>
      <c r="T507" s="7" t="n">
        <f aca="false">IF(ISNUMBER(Data_Clean!V507),J507*Data_Clean!V507,0)</f>
        <v>20.867342985</v>
      </c>
    </row>
    <row r="508" customFormat="false" ht="15" hidden="false" customHeight="false" outlineLevel="0" collapsed="false">
      <c r="A508" s="15" t="str">
        <f aca="false">Data_Clean!A508</f>
        <v>CX100504</v>
      </c>
      <c r="B508" s="14" t="n">
        <f aca="false">Data_Clean!G508*Assumptions!$B$5</f>
        <v>15.45425</v>
      </c>
      <c r="C508" s="14" t="n">
        <f aca="false">IF(Data_Clean!H508="",0,Data_Clean!H508)*Assumptions!$B$6</f>
        <v>0</v>
      </c>
      <c r="D508" s="14" t="n">
        <f aca="false">Data_Clean!I508*Assumptions!$B$7</f>
        <v>0</v>
      </c>
      <c r="E508" s="14" t="n">
        <f aca="false">Data_Clean!J508*Assumptions!$B$8</f>
        <v>0</v>
      </c>
      <c r="F508" s="14" t="n">
        <f aca="false">Data_Clean!K508*Assumptions!$B$9</f>
        <v>0</v>
      </c>
      <c r="G508" s="14" t="n">
        <f aca="false">Data_Clean!L508*Assumptions!$B$10</f>
        <v>0</v>
      </c>
      <c r="H508" s="14" t="n">
        <f aca="false">IF(OR(Data_Clean!M508="",Data_Clean!N508=""),0,Data_Clean!M508*Data_Clean!N508/100)*Assumptions!$B$13*Assumptions!$B$11</f>
        <v>0</v>
      </c>
      <c r="I508" s="14" t="n">
        <f aca="false">Data_Clean!O508*4*Assumptions!$B$12</f>
        <v>0</v>
      </c>
      <c r="J508" s="14" t="n">
        <f aca="false">SUM(B508:I508)</f>
        <v>15.45425</v>
      </c>
      <c r="K508" s="16" t="n">
        <f aca="false">IF(Data_Clean!P508="","",Assumptions!$B$15*0.5^(Data_Clean!P508/Assumptions!$B$20))</f>
        <v>0.114510933800888</v>
      </c>
      <c r="L508" s="16" t="n">
        <f aca="false">Assumptions!$B$16*MIN(1,LN(1+Data_Clean!Q508)/LN(1+Assumptions!$B$21))</f>
        <v>0</v>
      </c>
      <c r="M508" s="16" t="n">
        <f aca="false">Assumptions!$B$17*(0.6*MIN(1,Data_Clean!R508/Assumptions!$B$22)+0.4*IF(Data_Clean!S508="",0,Data_Clean!S508))</f>
        <v>0</v>
      </c>
      <c r="N508" s="16" t="n">
        <f aca="false">Assumptions!$B$18*MIN(1,(Data_Clean!F508-1)/Assumptions!$B$23)</f>
        <v>0</v>
      </c>
      <c r="O508" s="16" t="n">
        <f aca="false">Assumptions!$B$19*(0.4*IF(Data_Clean!E508="",0,MIN(1,Data_Clean!E508/12/Assumptions!$B$24))+0.35*IF(Data_Clean!D508="Y",1,0)+0.25*(1-MIN(Data_Clean!T508,3)/3))/IF(Data_Clean!E508="",0.6,1)</f>
        <v>9.75</v>
      </c>
      <c r="P508" s="16" t="n">
        <f aca="false">SUM(K508:O508)/(Assumptions!$D$5-IF(K508="",Assumptions!$B$15,0))*100</f>
        <v>9.86451093380089</v>
      </c>
      <c r="Q508" s="7" t="str">
        <f aca="false">IF(J508&gt;=Assumptions!$B$26,"High",IF(J508&gt;=Assumptions!$B$27,"Mid","Low"))</f>
        <v>Low</v>
      </c>
      <c r="R508" s="7" t="str">
        <f aca="false">IF(P508&gt;=Assumptions!$B$28,"High",IF(P508&gt;=Assumptions!$B$29,"Mid","Low"))</f>
        <v>Low</v>
      </c>
      <c r="S508" s="7" t="str">
        <f aca="false">INDEX(Assumptions!$B$33:$B$41,MATCH(Q508&amp;"|"&amp;R508,Assumptions!$A$33:$A$41,0))</f>
        <v>Dormant &amp; Low Value</v>
      </c>
      <c r="T508" s="7" t="n">
        <f aca="false">IF(ISNUMBER(Data_Clean!V508),J508*Data_Clean!V508,0)</f>
        <v>4.832543975</v>
      </c>
    </row>
    <row r="509" customFormat="false" ht="15" hidden="false" customHeight="false" outlineLevel="0" collapsed="false">
      <c r="A509" s="15" t="str">
        <f aca="false">Data_Clean!A509</f>
        <v>CX100505</v>
      </c>
      <c r="B509" s="14" t="n">
        <f aca="false">Data_Clean!G509*Assumptions!$B$5</f>
        <v>59.36875</v>
      </c>
      <c r="C509" s="14" t="n">
        <f aca="false">IF(Data_Clean!H509="",0,Data_Clean!H509)*Assumptions!$B$6</f>
        <v>0</v>
      </c>
      <c r="D509" s="14" t="n">
        <f aca="false">Data_Clean!I509*Assumptions!$B$7</f>
        <v>301.6</v>
      </c>
      <c r="E509" s="14" t="n">
        <f aca="false">Data_Clean!J509*Assumptions!$B$8</f>
        <v>0</v>
      </c>
      <c r="F509" s="14" t="n">
        <f aca="false">Data_Clean!K509*Assumptions!$B$9</f>
        <v>0</v>
      </c>
      <c r="G509" s="14" t="n">
        <f aca="false">Data_Clean!L509*Assumptions!$B$10</f>
        <v>0</v>
      </c>
      <c r="H509" s="14" t="n">
        <f aca="false">IF(OR(Data_Clean!M509="",Data_Clean!N509=""),0,Data_Clean!M509*Data_Clean!N509/100)*Assumptions!$B$13*Assumptions!$B$11</f>
        <v>0</v>
      </c>
      <c r="I509" s="14" t="n">
        <f aca="false">Data_Clean!O509*4*Assumptions!$B$12</f>
        <v>0</v>
      </c>
      <c r="J509" s="14" t="n">
        <f aca="false">SUM(B509:I509)</f>
        <v>360.96875</v>
      </c>
      <c r="K509" s="16" t="n">
        <f aca="false">IF(Data_Clean!P509="","",Assumptions!$B$15*0.5^(Data_Clean!P509/Assumptions!$B$20))</f>
        <v>0.0286277334502221</v>
      </c>
      <c r="L509" s="16" t="n">
        <f aca="false">Assumptions!$B$16*MIN(1,LN(1+Data_Clean!Q509)/LN(1+Assumptions!$B$21))</f>
        <v>0</v>
      </c>
      <c r="M509" s="16" t="n">
        <f aca="false">Assumptions!$B$17*(0.6*MIN(1,Data_Clean!R509/Assumptions!$B$22)+0.4*IF(Data_Clean!S509="",0,Data_Clean!S509))</f>
        <v>0</v>
      </c>
      <c r="N509" s="16" t="n">
        <f aca="false">Assumptions!$B$18*MIN(1,(Data_Clean!F509-1)/Assumptions!$B$23)</f>
        <v>5</v>
      </c>
      <c r="O509" s="16" t="n">
        <f aca="false">Assumptions!$B$19*(0.4*IF(Data_Clean!E509="",0,MIN(1,Data_Clean!E509/12/Assumptions!$B$24))+0.35*IF(Data_Clean!D509="Y",1,0)+0.25*(1-MIN(Data_Clean!T509,3)/3))/IF(Data_Clean!E509="",0.6,1)</f>
        <v>9.75</v>
      </c>
      <c r="P509" s="16" t="n">
        <f aca="false">SUM(K509:O509)/(Assumptions!$D$5-IF(K509="",Assumptions!$B$15,0))*100</f>
        <v>14.7786277334502</v>
      </c>
      <c r="Q509" s="7" t="str">
        <f aca="false">IF(J509&gt;=Assumptions!$B$26,"High",IF(J509&gt;=Assumptions!$B$27,"Mid","Low"))</f>
        <v>Low</v>
      </c>
      <c r="R509" s="7" t="str">
        <f aca="false">IF(P509&gt;=Assumptions!$B$28,"High",IF(P509&gt;=Assumptions!$B$29,"Mid","Low"))</f>
        <v>Low</v>
      </c>
      <c r="S509" s="7" t="str">
        <f aca="false">INDEX(Assumptions!$B$33:$B$41,MATCH(Q509&amp;"|"&amp;R509,Assumptions!$A$33:$A$41,0))</f>
        <v>Dormant &amp; Low Value</v>
      </c>
      <c r="T509" s="7" t="n">
        <f aca="false">IF(ISNUMBER(Data_Clean!V509),J509*Data_Clean!V509,0)</f>
        <v>104.428259375</v>
      </c>
    </row>
    <row r="510" customFormat="false" ht="15" hidden="false" customHeight="false" outlineLevel="0" collapsed="false">
      <c r="A510" s="15" t="str">
        <f aca="false">Data_Clean!A510</f>
        <v>CX100506</v>
      </c>
      <c r="B510" s="14" t="n">
        <f aca="false">Data_Clean!G510*Assumptions!$B$5</f>
        <v>5.68375</v>
      </c>
      <c r="C510" s="14" t="n">
        <f aca="false">IF(Data_Clean!H510="",0,Data_Clean!H510)*Assumptions!$B$6</f>
        <v>0</v>
      </c>
      <c r="D510" s="14" t="n">
        <f aca="false">Data_Clean!I510*Assumptions!$B$7</f>
        <v>0</v>
      </c>
      <c r="E510" s="14" t="n">
        <f aca="false">Data_Clean!J510*Assumptions!$B$8</f>
        <v>0</v>
      </c>
      <c r="F510" s="14" t="n">
        <f aca="false">Data_Clean!K510*Assumptions!$B$9</f>
        <v>0</v>
      </c>
      <c r="G510" s="14" t="n">
        <f aca="false">Data_Clean!L510*Assumptions!$B$10</f>
        <v>0</v>
      </c>
      <c r="H510" s="14" t="n">
        <f aca="false">IF(OR(Data_Clean!M510="",Data_Clean!N510=""),0,Data_Clean!M510*Data_Clean!N510/100)*Assumptions!$B$13*Assumptions!$B$11</f>
        <v>0</v>
      </c>
      <c r="I510" s="14" t="n">
        <f aca="false">Data_Clean!O510*4*Assumptions!$B$12</f>
        <v>0</v>
      </c>
      <c r="J510" s="14" t="n">
        <f aca="false">SUM(B510:I510)</f>
        <v>5.68375</v>
      </c>
      <c r="K510" s="16" t="n">
        <f aca="false">IF(Data_Clean!P510="","",Assumptions!$B$15*0.5^(Data_Clean!P510/Assumptions!$B$20))</f>
        <v>27.9909897461042</v>
      </c>
      <c r="L510" s="16" t="n">
        <f aca="false">Assumptions!$B$16*MIN(1,LN(1+Data_Clean!Q510)/LN(1+Assumptions!$B$21))</f>
        <v>17.4085470589551</v>
      </c>
      <c r="M510" s="16" t="n">
        <f aca="false">Assumptions!$B$17*(0.6*MIN(1,Data_Clean!R510/Assumptions!$B$22)+0.4*IF(Data_Clean!S510="",0,Data_Clean!S510))</f>
        <v>6</v>
      </c>
      <c r="N510" s="16" t="n">
        <f aca="false">Assumptions!$B$18*MIN(1,(Data_Clean!F510-1)/Assumptions!$B$23)</f>
        <v>0</v>
      </c>
      <c r="O510" s="16" t="n">
        <f aca="false">Assumptions!$B$19*(0.4*IF(Data_Clean!E510="",0,MIN(1,Data_Clean!E510/12/Assumptions!$B$24))+0.35*IF(Data_Clean!D510="Y",1,0)+0.25*(1-MIN(Data_Clean!T510,3)/3))/IF(Data_Clean!E510="",0.6,1)</f>
        <v>11.3</v>
      </c>
      <c r="P510" s="16" t="n">
        <f aca="false">SUM(K510:O510)/(Assumptions!$D$5-IF(K510="",Assumptions!$B$15,0))*100</f>
        <v>62.6995368050593</v>
      </c>
      <c r="Q510" s="7" t="str">
        <f aca="false">IF(J510&gt;=Assumptions!$B$26,"High",IF(J510&gt;=Assumptions!$B$27,"Mid","Low"))</f>
        <v>Low</v>
      </c>
      <c r="R510" s="7" t="str">
        <f aca="false">IF(P510&gt;=Assumptions!$B$28,"High",IF(P510&gt;=Assumptions!$B$29,"Mid","Low"))</f>
        <v>Mid</v>
      </c>
      <c r="S510" s="7" t="str">
        <f aca="false">INDEX(Assumptions!$B$33:$B$41,MATCH(Q510&amp;"|"&amp;R510,Assumptions!$A$33:$A$41,0))</f>
        <v>Light Touch</v>
      </c>
      <c r="T510" s="7" t="n">
        <f aca="false">IF(ISNUMBER(Data_Clean!V510),J510*Data_Clean!V510,0)</f>
        <v>0.119927125</v>
      </c>
    </row>
    <row r="511" customFormat="false" ht="15" hidden="false" customHeight="false" outlineLevel="0" collapsed="false">
      <c r="A511" s="15" t="str">
        <f aca="false">Data_Clean!A511</f>
        <v>CX100507</v>
      </c>
      <c r="B511" s="14" t="n">
        <f aca="false">Data_Clean!G511*Assumptions!$B$5</f>
        <v>33.21025</v>
      </c>
      <c r="C511" s="14" t="n">
        <f aca="false">IF(Data_Clean!H511="",0,Data_Clean!H511)*Assumptions!$B$6</f>
        <v>167.92872</v>
      </c>
      <c r="D511" s="14" t="n">
        <f aca="false">Data_Clean!I511*Assumptions!$B$7</f>
        <v>0</v>
      </c>
      <c r="E511" s="14" t="n">
        <f aca="false">Data_Clean!J511*Assumptions!$B$8</f>
        <v>0</v>
      </c>
      <c r="F511" s="14" t="n">
        <f aca="false">Data_Clean!K511*Assumptions!$B$9</f>
        <v>0</v>
      </c>
      <c r="G511" s="14" t="n">
        <f aca="false">Data_Clean!L511*Assumptions!$B$10</f>
        <v>0</v>
      </c>
      <c r="H511" s="14" t="n">
        <f aca="false">IF(OR(Data_Clean!M511="",Data_Clean!N511=""),0,Data_Clean!M511*Data_Clean!N511/100)*Assumptions!$B$13*Assumptions!$B$11</f>
        <v>0</v>
      </c>
      <c r="I511" s="14" t="n">
        <f aca="false">Data_Clean!O511*4*Assumptions!$B$12</f>
        <v>0</v>
      </c>
      <c r="J511" s="14" t="n">
        <f aca="false">SUM(B511:I511)</f>
        <v>201.13897</v>
      </c>
      <c r="K511" s="16" t="n">
        <f aca="false">IF(Data_Clean!P511="","",Assumptions!$B$15*0.5^(Data_Clean!P511/Assumptions!$B$20))</f>
        <v>19.3405546265937</v>
      </c>
      <c r="L511" s="16" t="n">
        <f aca="false">Assumptions!$B$16*MIN(1,LN(1+Data_Clean!Q511)/LN(1+Assumptions!$B$21))</f>
        <v>12.0537864630054</v>
      </c>
      <c r="M511" s="16" t="n">
        <f aca="false">Assumptions!$B$17*(0.6*MIN(1,Data_Clean!R511/Assumptions!$B$22)+0.4*IF(Data_Clean!S511="",0,Data_Clean!S511))</f>
        <v>8.094</v>
      </c>
      <c r="N511" s="16" t="n">
        <f aca="false">Assumptions!$B$18*MIN(1,(Data_Clean!F511-1)/Assumptions!$B$23)</f>
        <v>5</v>
      </c>
      <c r="O511" s="16" t="n">
        <f aca="false">Assumptions!$B$19*(0.4*IF(Data_Clean!E511="",0,MIN(1,Data_Clean!E511/12/Assumptions!$B$24))+0.35*IF(Data_Clean!D511="Y",1,0)+0.25*(1-MIN(Data_Clean!T511,3)/3))/IF(Data_Clean!E511="",0.6,1)</f>
        <v>4.85</v>
      </c>
      <c r="P511" s="16" t="n">
        <f aca="false">SUM(K511:O511)/(Assumptions!$D$5-IF(K511="",Assumptions!$B$15,0))*100</f>
        <v>49.3383410895991</v>
      </c>
      <c r="Q511" s="7" t="str">
        <f aca="false">IF(J511&gt;=Assumptions!$B$26,"High",IF(J511&gt;=Assumptions!$B$27,"Mid","Low"))</f>
        <v>Low</v>
      </c>
      <c r="R511" s="7" t="str">
        <f aca="false">IF(P511&gt;=Assumptions!$B$28,"High",IF(P511&gt;=Assumptions!$B$29,"Mid","Low"))</f>
        <v>Low</v>
      </c>
      <c r="S511" s="7" t="str">
        <f aca="false">INDEX(Assumptions!$B$33:$B$41,MATCH(Q511&amp;"|"&amp;R511,Assumptions!$A$33:$A$41,0))</f>
        <v>Dormant &amp; Low Value</v>
      </c>
      <c r="T511" s="7" t="n">
        <f aca="false">IF(ISNUMBER(Data_Clean!V511),J511*Data_Clean!V511,0)</f>
        <v>19.993213618</v>
      </c>
    </row>
    <row r="512" customFormat="false" ht="15" hidden="false" customHeight="false" outlineLevel="0" collapsed="false">
      <c r="A512" s="15" t="str">
        <f aca="false">Data_Clean!A512</f>
        <v>CX100508</v>
      </c>
      <c r="B512" s="14" t="n">
        <f aca="false">Data_Clean!G512*Assumptions!$B$5</f>
        <v>480.4545</v>
      </c>
      <c r="C512" s="14" t="n">
        <f aca="false">IF(Data_Clean!H512="",0,Data_Clean!H512)*Assumptions!$B$6</f>
        <v>1091.7462</v>
      </c>
      <c r="D512" s="14" t="n">
        <f aca="false">Data_Clean!I512*Assumptions!$B$7</f>
        <v>0</v>
      </c>
      <c r="E512" s="14" t="n">
        <f aca="false">Data_Clean!J512*Assumptions!$B$8</f>
        <v>3241.1604</v>
      </c>
      <c r="F512" s="14" t="n">
        <f aca="false">Data_Clean!K512*Assumptions!$B$9</f>
        <v>5113.9</v>
      </c>
      <c r="G512" s="14" t="n">
        <f aca="false">Data_Clean!L512*Assumptions!$B$10</f>
        <v>0</v>
      </c>
      <c r="H512" s="14" t="n">
        <f aca="false">IF(OR(Data_Clean!M512="",Data_Clean!N512=""),0,Data_Clean!M512*Data_Clean!N512/100)*Assumptions!$B$13*Assumptions!$B$11</f>
        <v>0</v>
      </c>
      <c r="I512" s="14" t="n">
        <f aca="false">Data_Clean!O512*4*Assumptions!$B$12</f>
        <v>0</v>
      </c>
      <c r="J512" s="14" t="n">
        <f aca="false">SUM(B512:I512)</f>
        <v>9927.2611</v>
      </c>
      <c r="K512" s="16" t="n">
        <f aca="false">IF(Data_Clean!P512="","",Assumptions!$B$15*0.5^(Data_Clean!P512/Assumptions!$B$20))</f>
        <v>27.9909897461042</v>
      </c>
      <c r="L512" s="16" t="n">
        <f aca="false">Assumptions!$B$16*MIN(1,LN(1+Data_Clean!Q512)/LN(1+Assumptions!$B$21))</f>
        <v>16.1441621526288</v>
      </c>
      <c r="M512" s="16" t="n">
        <f aca="false">Assumptions!$B$17*(0.6*MIN(1,Data_Clean!R512/Assumptions!$B$22)+0.4*IF(Data_Clean!S512="",0,Data_Clean!S512))</f>
        <v>9.624</v>
      </c>
      <c r="N512" s="16" t="n">
        <f aca="false">Assumptions!$B$18*MIN(1,(Data_Clean!F512-1)/Assumptions!$B$23)</f>
        <v>15</v>
      </c>
      <c r="O512" s="16" t="n">
        <f aca="false">Assumptions!$B$19*(0.4*IF(Data_Clean!E512="",0,MIN(1,Data_Clean!E512/12/Assumptions!$B$24))+0.35*IF(Data_Clean!D512="Y",1,0)+0.25*(1-MIN(Data_Clean!T512,3)/3))/IF(Data_Clean!E512="",0.6,1)</f>
        <v>4.25</v>
      </c>
      <c r="P512" s="16" t="n">
        <f aca="false">SUM(K512:O512)/(Assumptions!$D$5-IF(K512="",Assumptions!$B$15,0))*100</f>
        <v>73.009151898733</v>
      </c>
      <c r="Q512" s="7" t="str">
        <f aca="false">IF(J512&gt;=Assumptions!$B$26,"High",IF(J512&gt;=Assumptions!$B$27,"Mid","Low"))</f>
        <v>High</v>
      </c>
      <c r="R512" s="7" t="str">
        <f aca="false">IF(P512&gt;=Assumptions!$B$28,"High",IF(P512&gt;=Assumptions!$B$29,"Mid","Low"))</f>
        <v>High</v>
      </c>
      <c r="S512" s="7" t="str">
        <f aca="false">INDEX(Assumptions!$B$33:$B$41,MATCH(Q512&amp;"|"&amp;R512,Assumptions!$A$33:$A$41,0))</f>
        <v>Premier Advocates</v>
      </c>
      <c r="T512" s="7" t="n">
        <f aca="false">IF(ISNUMBER(Data_Clean!V512),J512*Data_Clean!V512,0)</f>
        <v>472.53762836</v>
      </c>
    </row>
    <row r="513" customFormat="false" ht="15" hidden="false" customHeight="false" outlineLevel="0" collapsed="false">
      <c r="A513" s="15" t="str">
        <f aca="false">Data_Clean!A513</f>
        <v>CX100509</v>
      </c>
      <c r="B513" s="14" t="n">
        <f aca="false">Data_Clean!G513*Assumptions!$B$5</f>
        <v>239.80275</v>
      </c>
      <c r="C513" s="14" t="n">
        <f aca="false">IF(Data_Clean!H513="",0,Data_Clean!H513)*Assumptions!$B$6</f>
        <v>781.09728</v>
      </c>
      <c r="D513" s="14" t="n">
        <f aca="false">Data_Clean!I513*Assumptions!$B$7</f>
        <v>0</v>
      </c>
      <c r="E513" s="14" t="n">
        <f aca="false">Data_Clean!J513*Assumptions!$B$8</f>
        <v>0</v>
      </c>
      <c r="F513" s="14" t="n">
        <f aca="false">Data_Clean!K513*Assumptions!$B$9</f>
        <v>3780.7</v>
      </c>
      <c r="G513" s="14" t="n">
        <f aca="false">Data_Clean!L513*Assumptions!$B$10</f>
        <v>0</v>
      </c>
      <c r="H513" s="14" t="n">
        <f aca="false">IF(OR(Data_Clean!M513="",Data_Clean!N513=""),0,Data_Clean!M513*Data_Clean!N513/100)*Assumptions!$B$13*Assumptions!$B$11</f>
        <v>0</v>
      </c>
      <c r="I513" s="14" t="n">
        <f aca="false">Data_Clean!O513*4*Assumptions!$B$12</f>
        <v>0</v>
      </c>
      <c r="J513" s="14" t="n">
        <f aca="false">SUM(B513:I513)</f>
        <v>4801.60003</v>
      </c>
      <c r="K513" s="16" t="n">
        <f aca="false">IF(Data_Clean!P513="","",Assumptions!$B$15*0.5^(Data_Clean!P513/Assumptions!$B$20))</f>
        <v>28.6452481173125</v>
      </c>
      <c r="L513" s="16" t="n">
        <f aca="false">Assumptions!$B$16*MIN(1,LN(1+Data_Clean!Q513)/LN(1+Assumptions!$B$21))</f>
        <v>15.2782387441559</v>
      </c>
      <c r="M513" s="16" t="n">
        <f aca="false">Assumptions!$B$17*(0.6*MIN(1,Data_Clean!R513/Assumptions!$B$22)+0.4*IF(Data_Clean!S513="",0,Data_Clean!S513))</f>
        <v>14.568</v>
      </c>
      <c r="N513" s="16" t="n">
        <f aca="false">Assumptions!$B$18*MIN(1,(Data_Clean!F513-1)/Assumptions!$B$23)</f>
        <v>10</v>
      </c>
      <c r="O513" s="16" t="n">
        <f aca="false">Assumptions!$B$19*(0.4*IF(Data_Clean!E513="",0,MIN(1,Data_Clean!E513/12/Assumptions!$B$24))+0.35*IF(Data_Clean!D513="Y",1,0)+0.25*(1-MIN(Data_Clean!T513,3)/3))/IF(Data_Clean!E513="",0.6,1)</f>
        <v>5</v>
      </c>
      <c r="P513" s="16" t="n">
        <f aca="false">SUM(K513:O513)/(Assumptions!$D$5-IF(K513="",Assumptions!$B$15,0))*100</f>
        <v>73.4914868614685</v>
      </c>
      <c r="Q513" s="7" t="str">
        <f aca="false">IF(J513&gt;=Assumptions!$B$26,"High",IF(J513&gt;=Assumptions!$B$27,"Mid","Low"))</f>
        <v>High</v>
      </c>
      <c r="R513" s="7" t="str">
        <f aca="false">IF(P513&gt;=Assumptions!$B$28,"High",IF(P513&gt;=Assumptions!$B$29,"Mid","Low"))</f>
        <v>High</v>
      </c>
      <c r="S513" s="7" t="str">
        <f aca="false">INDEX(Assumptions!$B$33:$B$41,MATCH(Q513&amp;"|"&amp;R513,Assumptions!$A$33:$A$41,0))</f>
        <v>Premier Advocates</v>
      </c>
      <c r="T513" s="7" t="n">
        <f aca="false">IF(ISNUMBER(Data_Clean!V513),J513*Data_Clean!V513,0)</f>
        <v>360.600162253</v>
      </c>
    </row>
    <row r="514" customFormat="false" ht="15" hidden="false" customHeight="false" outlineLevel="0" collapsed="false">
      <c r="A514" s="15" t="str">
        <f aca="false">Data_Clean!A514</f>
        <v>CX100510</v>
      </c>
      <c r="B514" s="14" t="n">
        <f aca="false">Data_Clean!G514*Assumptions!$B$5</f>
        <v>140.14375</v>
      </c>
      <c r="C514" s="14" t="n">
        <f aca="false">IF(Data_Clean!H514="",0,Data_Clean!H514)*Assumptions!$B$6</f>
        <v>520.10388</v>
      </c>
      <c r="D514" s="14" t="n">
        <f aca="false">Data_Clean!I514*Assumptions!$B$7</f>
        <v>0</v>
      </c>
      <c r="E514" s="14" t="n">
        <f aca="false">Data_Clean!J514*Assumptions!$B$8</f>
        <v>0</v>
      </c>
      <c r="F514" s="14" t="n">
        <f aca="false">Data_Clean!K514*Assumptions!$B$9</f>
        <v>0</v>
      </c>
      <c r="G514" s="14" t="n">
        <f aca="false">Data_Clean!L514*Assumptions!$B$10</f>
        <v>0</v>
      </c>
      <c r="H514" s="14" t="n">
        <f aca="false">IF(OR(Data_Clean!M514="",Data_Clean!N514=""),0,Data_Clean!M514*Data_Clean!N514/100)*Assumptions!$B$13*Assumptions!$B$11</f>
        <v>67.26</v>
      </c>
      <c r="I514" s="14" t="n">
        <f aca="false">Data_Clean!O514*4*Assumptions!$B$12</f>
        <v>8.59824</v>
      </c>
      <c r="J514" s="14" t="n">
        <f aca="false">SUM(B514:I514)</f>
        <v>736.10587</v>
      </c>
      <c r="K514" s="16" t="n">
        <f aca="false">IF(Data_Clean!P514="","",Assumptions!$B$15*0.5^(Data_Clean!P514/Assumptions!$B$20))</f>
        <v>24.3675718906871</v>
      </c>
      <c r="L514" s="16" t="n">
        <f aca="false">Assumptions!$B$16*MIN(1,LN(1+Data_Clean!Q514)/LN(1+Assumptions!$B$21))</f>
        <v>11.5625930527155</v>
      </c>
      <c r="M514" s="16" t="n">
        <f aca="false">Assumptions!$B$17*(0.6*MIN(1,Data_Clean!R514/Assumptions!$B$22)+0.4*IF(Data_Clean!S514="",0,Data_Clean!S514))</f>
        <v>12.15</v>
      </c>
      <c r="N514" s="16" t="n">
        <f aca="false">Assumptions!$B$18*MIN(1,(Data_Clean!F514-1)/Assumptions!$B$23)</f>
        <v>10</v>
      </c>
      <c r="O514" s="16" t="n">
        <f aca="false">Assumptions!$B$19*(0.4*IF(Data_Clean!E514="",0,MIN(1,Data_Clean!E514/12/Assumptions!$B$24))+0.35*IF(Data_Clean!D514="Y",1,0)+0.25*(1-MIN(Data_Clean!T514,3)/3))/IF(Data_Clean!E514="",0.6,1)</f>
        <v>4.4</v>
      </c>
      <c r="P514" s="16" t="n">
        <f aca="false">SUM(K514:O514)/(Assumptions!$D$5-IF(K514="",Assumptions!$B$15,0))*100</f>
        <v>62.4801649434026</v>
      </c>
      <c r="Q514" s="7" t="str">
        <f aca="false">IF(J514&gt;=Assumptions!$B$26,"High",IF(J514&gt;=Assumptions!$B$27,"Mid","Low"))</f>
        <v>Mid</v>
      </c>
      <c r="R514" s="7" t="str">
        <f aca="false">IF(P514&gt;=Assumptions!$B$28,"High",IF(P514&gt;=Assumptions!$B$29,"Mid","Low"))</f>
        <v>Mid</v>
      </c>
      <c r="S514" s="7" t="str">
        <f aca="false">INDEX(Assumptions!$B$33:$B$41,MATCH(Q514&amp;"|"&amp;R514,Assumptions!$A$33:$A$41,0))</f>
        <v>Established Core</v>
      </c>
      <c r="T514" s="7" t="n">
        <f aca="false">IF(ISNUMBER(Data_Clean!V514),J514*Data_Clean!V514,0)</f>
        <v>68.089792975</v>
      </c>
    </row>
    <row r="515" customFormat="false" ht="15" hidden="false" customHeight="false" outlineLevel="0" collapsed="false">
      <c r="A515" s="15" t="str">
        <f aca="false">Data_Clean!A515</f>
        <v>CX100511</v>
      </c>
      <c r="B515" s="14" t="n">
        <f aca="false">Data_Clean!G515*Assumptions!$B$5</f>
        <v>25.7095</v>
      </c>
      <c r="C515" s="14" t="n">
        <f aca="false">IF(Data_Clean!H515="",0,Data_Clean!H515)*Assumptions!$B$6</f>
        <v>58.74708</v>
      </c>
      <c r="D515" s="14" t="n">
        <f aca="false">Data_Clean!I515*Assumptions!$B$7</f>
        <v>0</v>
      </c>
      <c r="E515" s="14" t="n">
        <f aca="false">Data_Clean!J515*Assumptions!$B$8</f>
        <v>0</v>
      </c>
      <c r="F515" s="14" t="n">
        <f aca="false">Data_Clean!K515*Assumptions!$B$9</f>
        <v>0</v>
      </c>
      <c r="G515" s="14" t="n">
        <f aca="false">Data_Clean!L515*Assumptions!$B$10</f>
        <v>0</v>
      </c>
      <c r="H515" s="14" t="n">
        <f aca="false">IF(OR(Data_Clean!M515="",Data_Clean!N515=""),0,Data_Clean!M515*Data_Clean!N515/100)*Assumptions!$B$13*Assumptions!$B$11</f>
        <v>41.106</v>
      </c>
      <c r="I515" s="14" t="n">
        <f aca="false">Data_Clean!O515*4*Assumptions!$B$12</f>
        <v>0</v>
      </c>
      <c r="J515" s="14" t="n">
        <f aca="false">SUM(B515:I515)</f>
        <v>125.56258</v>
      </c>
      <c r="K515" s="16" t="n">
        <f aca="false">IF(Data_Clean!P515="","",Assumptions!$B$15*0.5^(Data_Clean!P515/Assumptions!$B$20))</f>
        <v>2.41756932832421</v>
      </c>
      <c r="L515" s="16" t="n">
        <f aca="false">Assumptions!$B$16*MIN(1,LN(1+Data_Clean!Q515)/LN(1+Assumptions!$B$21))</f>
        <v>0</v>
      </c>
      <c r="M515" s="16" t="n">
        <f aca="false">Assumptions!$B$17*(0.6*MIN(1,Data_Clean!R515/Assumptions!$B$22)+0.4*IF(Data_Clean!S515="",0,Data_Clean!S515))</f>
        <v>0</v>
      </c>
      <c r="N515" s="16" t="n">
        <f aca="false">Assumptions!$B$18*MIN(1,(Data_Clean!F515-1)/Assumptions!$B$23)</f>
        <v>10</v>
      </c>
      <c r="O515" s="16" t="n">
        <f aca="false">Assumptions!$B$19*(0.4*IF(Data_Clean!E515="",0,MIN(1,Data_Clean!E515/12/Assumptions!$B$24))+0.35*IF(Data_Clean!D515="Y",1,0)+0.25*(1-MIN(Data_Clean!T515,3)/3))/IF(Data_Clean!E515="",0.6,1)</f>
        <v>9.7</v>
      </c>
      <c r="P515" s="16" t="n">
        <f aca="false">SUM(K515:O515)/(Assumptions!$D$5-IF(K515="",Assumptions!$B$15,0))*100</f>
        <v>22.1175693283242</v>
      </c>
      <c r="Q515" s="7" t="str">
        <f aca="false">IF(J515&gt;=Assumptions!$B$26,"High",IF(J515&gt;=Assumptions!$B$27,"Mid","Low"))</f>
        <v>Low</v>
      </c>
      <c r="R515" s="7" t="str">
        <f aca="false">IF(P515&gt;=Assumptions!$B$28,"High",IF(P515&gt;=Assumptions!$B$29,"Mid","Low"))</f>
        <v>Low</v>
      </c>
      <c r="S515" s="7" t="str">
        <f aca="false">INDEX(Assumptions!$B$33:$B$41,MATCH(Q515&amp;"|"&amp;R515,Assumptions!$A$33:$A$41,0))</f>
        <v>Dormant &amp; Low Value</v>
      </c>
      <c r="T515" s="7" t="n">
        <f aca="false">IF(ISNUMBER(Data_Clean!V515),J515*Data_Clean!V515,0)</f>
        <v>28.640824498</v>
      </c>
    </row>
    <row r="516" customFormat="false" ht="15" hidden="false" customHeight="false" outlineLevel="0" collapsed="false">
      <c r="A516" s="15" t="str">
        <f aca="false">Data_Clean!A516</f>
        <v>CX100512</v>
      </c>
      <c r="B516" s="14" t="n">
        <f aca="false">Data_Clean!G516*Assumptions!$B$5</f>
        <v>98.24975</v>
      </c>
      <c r="C516" s="14" t="n">
        <f aca="false">IF(Data_Clean!H516="",0,Data_Clean!H516)*Assumptions!$B$6</f>
        <v>263.24652</v>
      </c>
      <c r="D516" s="14" t="n">
        <f aca="false">Data_Clean!I516*Assumptions!$B$7</f>
        <v>0</v>
      </c>
      <c r="E516" s="14" t="n">
        <f aca="false">Data_Clean!J516*Assumptions!$B$8</f>
        <v>0</v>
      </c>
      <c r="F516" s="14" t="n">
        <f aca="false">Data_Clean!K516*Assumptions!$B$9</f>
        <v>0</v>
      </c>
      <c r="G516" s="14" t="n">
        <f aca="false">Data_Clean!L516*Assumptions!$B$10</f>
        <v>0</v>
      </c>
      <c r="H516" s="14" t="n">
        <f aca="false">IF(OR(Data_Clean!M516="",Data_Clean!N516=""),0,Data_Clean!M516*Data_Clean!N516/100)*Assumptions!$B$13*Assumptions!$B$11</f>
        <v>0</v>
      </c>
      <c r="I516" s="14" t="n">
        <f aca="false">Data_Clean!O516*4*Assumptions!$B$12</f>
        <v>0</v>
      </c>
      <c r="J516" s="14" t="n">
        <f aca="false">SUM(B516:I516)</f>
        <v>361.49627</v>
      </c>
      <c r="K516" s="16" t="n">
        <f aca="false">IF(Data_Clean!P516="","",Assumptions!$B$15*0.5^(Data_Clean!P516/Assumptions!$B$20))</f>
        <v>15.3506083799516</v>
      </c>
      <c r="L516" s="16" t="n">
        <f aca="false">Assumptions!$B$16*MIN(1,LN(1+Data_Clean!Q516)/LN(1+Assumptions!$B$21))</f>
        <v>8.11507562957249</v>
      </c>
      <c r="M516" s="16" t="n">
        <f aca="false">Assumptions!$B$17*(0.6*MIN(1,Data_Clean!R516/Assumptions!$B$22)+0.4*IF(Data_Clean!S516="",0,Data_Clean!S516))</f>
        <v>5.682</v>
      </c>
      <c r="N516" s="16" t="n">
        <f aca="false">Assumptions!$B$18*MIN(1,(Data_Clean!F516-1)/Assumptions!$B$23)</f>
        <v>5</v>
      </c>
      <c r="O516" s="16" t="n">
        <f aca="false">Assumptions!$B$19*(0.4*IF(Data_Clean!E516="",0,MIN(1,Data_Clean!E516/12/Assumptions!$B$24))+0.35*IF(Data_Clean!D516="Y",1,0)+0.25*(1-MIN(Data_Clean!T516,3)/3))/IF(Data_Clean!E516="",0.6,1)</f>
        <v>5.5</v>
      </c>
      <c r="P516" s="16" t="n">
        <f aca="false">SUM(K516:O516)/(Assumptions!$D$5-IF(K516="",Assumptions!$B$15,0))*100</f>
        <v>39.6476840095241</v>
      </c>
      <c r="Q516" s="7" t="str">
        <f aca="false">IF(J516&gt;=Assumptions!$B$26,"High",IF(J516&gt;=Assumptions!$B$27,"Mid","Low"))</f>
        <v>Low</v>
      </c>
      <c r="R516" s="7" t="str">
        <f aca="false">IF(P516&gt;=Assumptions!$B$28,"High",IF(P516&gt;=Assumptions!$B$29,"Mid","Low"))</f>
        <v>Low</v>
      </c>
      <c r="S516" s="7" t="str">
        <f aca="false">INDEX(Assumptions!$B$33:$B$41,MATCH(Q516&amp;"|"&amp;R516,Assumptions!$A$33:$A$41,0))</f>
        <v>Dormant &amp; Low Value</v>
      </c>
      <c r="T516" s="7" t="n">
        <f aca="false">IF(ISNUMBER(Data_Clean!V516),J516*Data_Clean!V516,0)</f>
        <v>188.194958162</v>
      </c>
    </row>
    <row r="517" customFormat="false" ht="15" hidden="false" customHeight="false" outlineLevel="0" collapsed="false">
      <c r="A517" s="15" t="str">
        <f aca="false">Data_Clean!A517</f>
        <v>CX100513</v>
      </c>
      <c r="B517" s="14" t="n">
        <f aca="false">Data_Clean!G517*Assumptions!$B$5</f>
        <v>10.16775</v>
      </c>
      <c r="C517" s="14" t="n">
        <f aca="false">IF(Data_Clean!H517="",0,Data_Clean!H517)*Assumptions!$B$6</f>
        <v>12.28668</v>
      </c>
      <c r="D517" s="14" t="n">
        <f aca="false">Data_Clean!I517*Assumptions!$B$7</f>
        <v>0</v>
      </c>
      <c r="E517" s="14" t="n">
        <f aca="false">Data_Clean!J517*Assumptions!$B$8</f>
        <v>144.704625</v>
      </c>
      <c r="F517" s="14" t="n">
        <f aca="false">Data_Clean!K517*Assumptions!$B$9</f>
        <v>0</v>
      </c>
      <c r="G517" s="14" t="n">
        <f aca="false">Data_Clean!L517*Assumptions!$B$10</f>
        <v>0</v>
      </c>
      <c r="H517" s="14" t="n">
        <f aca="false">IF(OR(Data_Clean!M517="",Data_Clean!N517=""),0,Data_Clean!M517*Data_Clean!N517/100)*Assumptions!$B$13*Assumptions!$B$11</f>
        <v>0</v>
      </c>
      <c r="I517" s="14" t="n">
        <f aca="false">Data_Clean!O517*4*Assumptions!$B$12</f>
        <v>0</v>
      </c>
      <c r="J517" s="14" t="n">
        <f aca="false">SUM(B517:I517)</f>
        <v>167.159055</v>
      </c>
      <c r="K517" s="16" t="n">
        <f aca="false">IF(Data_Clean!P517="","",Assumptions!$B$15*0.5^(Data_Clean!P517/Assumptions!$B$20))</f>
        <v>2.15380941561944</v>
      </c>
      <c r="L517" s="16" t="n">
        <f aca="false">Assumptions!$B$16*MIN(1,LN(1+Data_Clean!Q517)/LN(1+Assumptions!$B$21))</f>
        <v>0</v>
      </c>
      <c r="M517" s="16" t="n">
        <f aca="false">Assumptions!$B$17*(0.6*MIN(1,Data_Clean!R517/Assumptions!$B$22)+0.4*IF(Data_Clean!S517="",0,Data_Clean!S517))</f>
        <v>0</v>
      </c>
      <c r="N517" s="16" t="n">
        <f aca="false">Assumptions!$B$18*MIN(1,(Data_Clean!F517-1)/Assumptions!$B$23)</f>
        <v>10</v>
      </c>
      <c r="O517" s="16" t="n">
        <f aca="false">Assumptions!$B$19*(0.4*IF(Data_Clean!E517="",0,MIN(1,Data_Clean!E517/12/Assumptions!$B$24))+0.35*IF(Data_Clean!D517="Y",1,0)+0.25*(1-MIN(Data_Clean!T517,3)/3))/IF(Data_Clean!E517="",0.6,1)</f>
        <v>3.85</v>
      </c>
      <c r="P517" s="16" t="n">
        <f aca="false">SUM(K517:O517)/(Assumptions!$D$5-IF(K517="",Assumptions!$B$15,0))*100</f>
        <v>16.0038094156194</v>
      </c>
      <c r="Q517" s="7" t="str">
        <f aca="false">IF(J517&gt;=Assumptions!$B$26,"High",IF(J517&gt;=Assumptions!$B$27,"Mid","Low"))</f>
        <v>Low</v>
      </c>
      <c r="R517" s="7" t="str">
        <f aca="false">IF(P517&gt;=Assumptions!$B$28,"High",IF(P517&gt;=Assumptions!$B$29,"Mid","Low"))</f>
        <v>Low</v>
      </c>
      <c r="S517" s="7" t="str">
        <f aca="false">INDEX(Assumptions!$B$33:$B$41,MATCH(Q517&amp;"|"&amp;R517,Assumptions!$A$33:$A$41,0))</f>
        <v>Dormant &amp; Low Value</v>
      </c>
      <c r="T517" s="7" t="n">
        <f aca="false">IF(ISNUMBER(Data_Clean!V517),J517*Data_Clean!V517,0)</f>
        <v>39.683559657</v>
      </c>
    </row>
    <row r="518" customFormat="false" ht="15" hidden="false" customHeight="false" outlineLevel="0" collapsed="false">
      <c r="A518" s="15" t="str">
        <f aca="false">Data_Clean!A518</f>
        <v>CX100514</v>
      </c>
      <c r="B518" s="14" t="n">
        <f aca="false">Data_Clean!G518*Assumptions!$B$5</f>
        <v>88.634</v>
      </c>
      <c r="C518" s="14" t="n">
        <f aca="false">IF(Data_Clean!H518="",0,Data_Clean!H518)*Assumptions!$B$6</f>
        <v>15.36804</v>
      </c>
      <c r="D518" s="14" t="n">
        <f aca="false">Data_Clean!I518*Assumptions!$B$7</f>
        <v>182.4</v>
      </c>
      <c r="E518" s="14" t="n">
        <f aca="false">Data_Clean!J518*Assumptions!$B$8</f>
        <v>0</v>
      </c>
      <c r="F518" s="14" t="n">
        <f aca="false">Data_Clean!K518*Assumptions!$B$9</f>
        <v>0</v>
      </c>
      <c r="G518" s="14" t="n">
        <f aca="false">Data_Clean!L518*Assumptions!$B$10</f>
        <v>0</v>
      </c>
      <c r="H518" s="14" t="n">
        <f aca="false">IF(OR(Data_Clean!M518="",Data_Clean!N518=""),0,Data_Clean!M518*Data_Clean!N518/100)*Assumptions!$B$13*Assumptions!$B$11</f>
        <v>140.778</v>
      </c>
      <c r="I518" s="14" t="n">
        <f aca="false">Data_Clean!O518*4*Assumptions!$B$12</f>
        <v>19.85856</v>
      </c>
      <c r="J518" s="14" t="n">
        <f aca="false">SUM(B518:I518)</f>
        <v>447.0386</v>
      </c>
      <c r="K518" s="16" t="n">
        <f aca="false">IF(Data_Clean!P518="","",Assumptions!$B$15*0.5^(Data_Clean!P518/Assumptions!$B$20))</f>
        <v>25.5200148285257</v>
      </c>
      <c r="L518" s="16" t="n">
        <f aca="false">Assumptions!$B$16*MIN(1,LN(1+Data_Clean!Q518)/LN(1+Assumptions!$B$21))</f>
        <v>14.1840947778045</v>
      </c>
      <c r="M518" s="16" t="n">
        <f aca="false">Assumptions!$B$17*(0.6*MIN(1,Data_Clean!R518/Assumptions!$B$22)+0.4*IF(Data_Clean!S518="",0,Data_Clean!S518))</f>
        <v>5.388</v>
      </c>
      <c r="N518" s="16" t="n">
        <f aca="false">Assumptions!$B$18*MIN(1,(Data_Clean!F518-1)/Assumptions!$B$23)</f>
        <v>15</v>
      </c>
      <c r="O518" s="16" t="n">
        <f aca="false">Assumptions!$B$19*(0.4*IF(Data_Clean!E518="",0,MIN(1,Data_Clean!E518/12/Assumptions!$B$24))+0.35*IF(Data_Clean!D518="Y",1,0)+0.25*(1-MIN(Data_Clean!T518,3)/3))/IF(Data_Clean!E518="",0.6,1)</f>
        <v>14.05</v>
      </c>
      <c r="P518" s="16" t="n">
        <f aca="false">SUM(K518:O518)/(Assumptions!$D$5-IF(K518="",Assumptions!$B$15,0))*100</f>
        <v>74.1421096063302</v>
      </c>
      <c r="Q518" s="7" t="str">
        <f aca="false">IF(J518&gt;=Assumptions!$B$26,"High",IF(J518&gt;=Assumptions!$B$27,"Mid","Low"))</f>
        <v>Mid</v>
      </c>
      <c r="R518" s="7" t="str">
        <f aca="false">IF(P518&gt;=Assumptions!$B$28,"High",IF(P518&gt;=Assumptions!$B$29,"Mid","Low"))</f>
        <v>High</v>
      </c>
      <c r="S518" s="7" t="str">
        <f aca="false">INDEX(Assumptions!$B$33:$B$41,MATCH(Q518&amp;"|"&amp;R518,Assumptions!$A$33:$A$41,0))</f>
        <v>Engaged Builders</v>
      </c>
      <c r="T518" s="7" t="n">
        <f aca="false">IF(ISNUMBER(Data_Clean!V518),J518*Data_Clean!V518,0)</f>
        <v>5.90090952</v>
      </c>
    </row>
    <row r="519" customFormat="false" ht="15" hidden="false" customHeight="false" outlineLevel="0" collapsed="false">
      <c r="A519" s="15" t="str">
        <f aca="false">Data_Clean!A519</f>
        <v>CX100515</v>
      </c>
      <c r="B519" s="14" t="n">
        <f aca="false">Data_Clean!G519*Assumptions!$B$5</f>
        <v>59.82</v>
      </c>
      <c r="C519" s="14" t="n">
        <f aca="false">IF(Data_Clean!H519="",0,Data_Clean!H519)*Assumptions!$B$6</f>
        <v>164.47632</v>
      </c>
      <c r="D519" s="14" t="n">
        <f aca="false">Data_Clean!I519*Assumptions!$B$7</f>
        <v>89.6</v>
      </c>
      <c r="E519" s="14" t="n">
        <f aca="false">Data_Clean!J519*Assumptions!$B$8</f>
        <v>0</v>
      </c>
      <c r="F519" s="14" t="n">
        <f aca="false">Data_Clean!K519*Assumptions!$B$9</f>
        <v>0</v>
      </c>
      <c r="G519" s="14" t="n">
        <f aca="false">Data_Clean!L519*Assumptions!$B$10</f>
        <v>0</v>
      </c>
      <c r="H519" s="14" t="n">
        <f aca="false">IF(OR(Data_Clean!M519="",Data_Clean!N519=""),0,Data_Clean!M519*Data_Clean!N519/100)*Assumptions!$B$13*Assumptions!$B$11</f>
        <v>0</v>
      </c>
      <c r="I519" s="14" t="n">
        <f aca="false">Data_Clean!O519*4*Assumptions!$B$12</f>
        <v>0</v>
      </c>
      <c r="J519" s="14" t="n">
        <f aca="false">SUM(B519:I519)</f>
        <v>313.89632</v>
      </c>
      <c r="K519" s="16" t="n">
        <f aca="false">IF(Data_Clean!P519="","",Assumptions!$B$15*0.5^(Data_Clean!P519/Assumptions!$B$20))</f>
        <v>21.7090385616057</v>
      </c>
      <c r="L519" s="16" t="n">
        <f aca="false">Assumptions!$B$16*MIN(1,LN(1+Data_Clean!Q519)/LN(1+Assumptions!$B$21))</f>
        <v>16.7118774147124</v>
      </c>
      <c r="M519" s="16" t="n">
        <f aca="false">Assumptions!$B$17*(0.6*MIN(1,Data_Clean!R519/Assumptions!$B$22)+0.4*IF(Data_Clean!S519="",0,Data_Clean!S519))</f>
        <v>11.724</v>
      </c>
      <c r="N519" s="16" t="n">
        <f aca="false">Assumptions!$B$18*MIN(1,(Data_Clean!F519-1)/Assumptions!$B$23)</f>
        <v>10</v>
      </c>
      <c r="O519" s="16" t="n">
        <f aca="false">Assumptions!$B$19*(0.4*IF(Data_Clean!E519="",0,MIN(1,Data_Clean!E519/12/Assumptions!$B$24))+0.35*IF(Data_Clean!D519="Y",1,0)+0.25*(1-MIN(Data_Clean!T519,3)/3))/IF(Data_Clean!E519="",0.6,1)</f>
        <v>10.3</v>
      </c>
      <c r="P519" s="16" t="n">
        <f aca="false">SUM(K519:O519)/(Assumptions!$D$5-IF(K519="",Assumptions!$B$15,0))*100</f>
        <v>70.4449159763181</v>
      </c>
      <c r="Q519" s="7" t="str">
        <f aca="false">IF(J519&gt;=Assumptions!$B$26,"High",IF(J519&gt;=Assumptions!$B$27,"Mid","Low"))</f>
        <v>Low</v>
      </c>
      <c r="R519" s="7" t="str">
        <f aca="false">IF(P519&gt;=Assumptions!$B$28,"High",IF(P519&gt;=Assumptions!$B$29,"Mid","Low"))</f>
        <v>High</v>
      </c>
      <c r="S519" s="7" t="str">
        <f aca="false">INDEX(Assumptions!$B$33:$B$41,MATCH(Q519&amp;"|"&amp;R519,Assumptions!$A$33:$A$41,0))</f>
        <v>Engaged Builders</v>
      </c>
      <c r="T519" s="7" t="n">
        <f aca="false">IF(ISNUMBER(Data_Clean!V519),J519*Data_Clean!V519,0)</f>
        <v>7.21961536</v>
      </c>
    </row>
    <row r="520" customFormat="false" ht="15" hidden="false" customHeight="false" outlineLevel="0" collapsed="false">
      <c r="A520" s="15" t="str">
        <f aca="false">Data_Clean!A520</f>
        <v>CX100516</v>
      </c>
      <c r="B520" s="14" t="n">
        <f aca="false">Data_Clean!G520*Assumptions!$B$5</f>
        <v>111.3185</v>
      </c>
      <c r="C520" s="14" t="n">
        <f aca="false">IF(Data_Clean!H520="",0,Data_Clean!H520)*Assumptions!$B$6</f>
        <v>0</v>
      </c>
      <c r="D520" s="14" t="n">
        <f aca="false">Data_Clean!I520*Assumptions!$B$7</f>
        <v>0</v>
      </c>
      <c r="E520" s="14" t="n">
        <f aca="false">Data_Clean!J520*Assumptions!$B$8</f>
        <v>0</v>
      </c>
      <c r="F520" s="14" t="n">
        <f aca="false">Data_Clean!K520*Assumptions!$B$9</f>
        <v>0</v>
      </c>
      <c r="G520" s="14" t="n">
        <f aca="false">Data_Clean!L520*Assumptions!$B$10</f>
        <v>0</v>
      </c>
      <c r="H520" s="14" t="n">
        <f aca="false">IF(OR(Data_Clean!M520="",Data_Clean!N520=""),0,Data_Clean!M520*Data_Clean!N520/100)*Assumptions!$B$13*Assumptions!$B$11</f>
        <v>0</v>
      </c>
      <c r="I520" s="14" t="n">
        <f aca="false">Data_Clean!O520*4*Assumptions!$B$12</f>
        <v>0</v>
      </c>
      <c r="J520" s="14" t="n">
        <f aca="false">SUM(B520:I520)</f>
        <v>111.3185</v>
      </c>
      <c r="K520" s="16" t="n">
        <f aca="false">IF(Data_Clean!P520="","",Assumptions!$B$15*0.5^(Data_Clean!P520/Assumptions!$B$20))</f>
        <v>26.7269615442102</v>
      </c>
      <c r="L520" s="16" t="n">
        <f aca="false">Assumptions!$B$16*MIN(1,LN(1+Data_Clean!Q520)/LN(1+Assumptions!$B$21))</f>
        <v>17.0747430409834</v>
      </c>
      <c r="M520" s="16" t="n">
        <f aca="false">Assumptions!$B$17*(0.6*MIN(1,Data_Clean!R520/Assumptions!$B$22)+0.4*IF(Data_Clean!S520="",0,Data_Clean!S520))</f>
        <v>2.406</v>
      </c>
      <c r="N520" s="16" t="n">
        <f aca="false">Assumptions!$B$18*MIN(1,(Data_Clean!F520-1)/Assumptions!$B$23)</f>
        <v>0</v>
      </c>
      <c r="O520" s="16" t="n">
        <f aca="false">Assumptions!$B$19*(0.4*IF(Data_Clean!E520="",0,MIN(1,Data_Clean!E520/12/Assumptions!$B$24))+0.35*IF(Data_Clean!D520="Y",1,0)+0.25*(1-MIN(Data_Clean!T520,3)/3))/IF(Data_Clean!E520="",0.6,1)</f>
        <v>15</v>
      </c>
      <c r="P520" s="16" t="n">
        <f aca="false">SUM(K520:O520)/(Assumptions!$D$5-IF(K520="",Assumptions!$B$15,0))*100</f>
        <v>61.2077045851936</v>
      </c>
      <c r="Q520" s="7" t="str">
        <f aca="false">IF(J520&gt;=Assumptions!$B$26,"High",IF(J520&gt;=Assumptions!$B$27,"Mid","Low"))</f>
        <v>Low</v>
      </c>
      <c r="R520" s="7" t="str">
        <f aca="false">IF(P520&gt;=Assumptions!$B$28,"High",IF(P520&gt;=Assumptions!$B$29,"Mid","Low"))</f>
        <v>Mid</v>
      </c>
      <c r="S520" s="7" t="str">
        <f aca="false">INDEX(Assumptions!$B$33:$B$41,MATCH(Q520&amp;"|"&amp;R520,Assumptions!$A$33:$A$41,0))</f>
        <v>Light Touch</v>
      </c>
      <c r="T520" s="7" t="n">
        <f aca="false">IF(ISNUMBER(Data_Clean!V520),J520*Data_Clean!V520,0)</f>
        <v>2.1150515</v>
      </c>
    </row>
    <row r="521" customFormat="false" ht="15" hidden="false" customHeight="false" outlineLevel="0" collapsed="false">
      <c r="A521" s="15" t="str">
        <f aca="false">Data_Clean!A521</f>
        <v>CX100517</v>
      </c>
      <c r="B521" s="14" t="n">
        <f aca="false">Data_Clean!G521*Assumptions!$B$5</f>
        <v>120.2185</v>
      </c>
      <c r="C521" s="14" t="n">
        <f aca="false">IF(Data_Clean!H521="",0,Data_Clean!H521)*Assumptions!$B$6</f>
        <v>0</v>
      </c>
      <c r="D521" s="14" t="n">
        <f aca="false">Data_Clean!I521*Assumptions!$B$7</f>
        <v>0</v>
      </c>
      <c r="E521" s="14" t="n">
        <f aca="false">Data_Clean!J521*Assumptions!$B$8</f>
        <v>0</v>
      </c>
      <c r="F521" s="14" t="n">
        <f aca="false">Data_Clean!K521*Assumptions!$B$9</f>
        <v>1309</v>
      </c>
      <c r="G521" s="14" t="n">
        <f aca="false">Data_Clean!L521*Assumptions!$B$10</f>
        <v>592.2</v>
      </c>
      <c r="H521" s="14" t="n">
        <f aca="false">IF(OR(Data_Clean!M521="",Data_Clean!N521=""),0,Data_Clean!M521*Data_Clean!N521/100)*Assumptions!$B$13*Assumptions!$B$11</f>
        <v>0</v>
      </c>
      <c r="I521" s="14" t="n">
        <f aca="false">Data_Clean!O521*4*Assumptions!$B$12</f>
        <v>0</v>
      </c>
      <c r="J521" s="14" t="n">
        <f aca="false">SUM(B521:I521)</f>
        <v>2021.4185</v>
      </c>
      <c r="K521" s="16" t="n">
        <f aca="false">IF(Data_Clean!P521="","",Assumptions!$B$15*0.5^(Data_Clean!P521/Assumptions!$B$20))</f>
        <v>28.6452481173125</v>
      </c>
      <c r="L521" s="16" t="n">
        <f aca="false">Assumptions!$B$16*MIN(1,LN(1+Data_Clean!Q521)/LN(1+Assumptions!$B$21))</f>
        <v>14.1840947778045</v>
      </c>
      <c r="M521" s="16" t="n">
        <f aca="false">Assumptions!$B$17*(0.6*MIN(1,Data_Clean!R521/Assumptions!$B$22)+0.4*IF(Data_Clean!S521="",0,Data_Clean!S521))</f>
        <v>4.884</v>
      </c>
      <c r="N521" s="16" t="n">
        <f aca="false">Assumptions!$B$18*MIN(1,(Data_Clean!F521-1)/Assumptions!$B$23)</f>
        <v>10</v>
      </c>
      <c r="O521" s="16" t="n">
        <f aca="false">Assumptions!$B$19*(0.4*IF(Data_Clean!E521="",0,MIN(1,Data_Clean!E521/12/Assumptions!$B$24))+0.35*IF(Data_Clean!D521="Y",1,0)+0.25*(1-MIN(Data_Clean!T521,3)/3))/IF(Data_Clean!E521="",0.6,1)</f>
        <v>12.15</v>
      </c>
      <c r="P521" s="16" t="n">
        <f aca="false">SUM(K521:O521)/(Assumptions!$D$5-IF(K521="",Assumptions!$B$15,0))*100</f>
        <v>69.863342895117</v>
      </c>
      <c r="Q521" s="7" t="str">
        <f aca="false">IF(J521&gt;=Assumptions!$B$26,"High",IF(J521&gt;=Assumptions!$B$27,"Mid","Low"))</f>
        <v>High</v>
      </c>
      <c r="R521" s="7" t="str">
        <f aca="false">IF(P521&gt;=Assumptions!$B$28,"High",IF(P521&gt;=Assumptions!$B$29,"Mid","Low"))</f>
        <v>Mid</v>
      </c>
      <c r="S521" s="7" t="str">
        <f aca="false">INDEX(Assumptions!$B$33:$B$41,MATCH(Q521&amp;"|"&amp;R521,Assumptions!$A$33:$A$41,0))</f>
        <v>Established Core</v>
      </c>
      <c r="T521" s="7" t="n">
        <f aca="false">IF(ISNUMBER(Data_Clean!V521),J521*Data_Clean!V521,0)</f>
        <v>88.74027215</v>
      </c>
    </row>
    <row r="522" customFormat="false" ht="15" hidden="false" customHeight="false" outlineLevel="0" collapsed="false">
      <c r="A522" s="15" t="str">
        <f aca="false">Data_Clean!A522</f>
        <v>CX100518</v>
      </c>
      <c r="B522" s="14" t="n">
        <f aca="false">Data_Clean!G522*Assumptions!$B$5</f>
        <v>106.13625</v>
      </c>
      <c r="C522" s="14" t="n">
        <f aca="false">IF(Data_Clean!H522="",0,Data_Clean!H522)*Assumptions!$B$6</f>
        <v>26.31444</v>
      </c>
      <c r="D522" s="14" t="n">
        <f aca="false">Data_Clean!I522*Assumptions!$B$7</f>
        <v>0</v>
      </c>
      <c r="E522" s="14" t="n">
        <f aca="false">Data_Clean!J522*Assumptions!$B$8</f>
        <v>0</v>
      </c>
      <c r="F522" s="14" t="n">
        <f aca="false">Data_Clean!K522*Assumptions!$B$9</f>
        <v>0</v>
      </c>
      <c r="G522" s="14" t="n">
        <f aca="false">Data_Clean!L522*Assumptions!$B$10</f>
        <v>104.85</v>
      </c>
      <c r="H522" s="14" t="n">
        <f aca="false">IF(OR(Data_Clean!M522="",Data_Clean!N522=""),0,Data_Clean!M522*Data_Clean!N522/100)*Assumptions!$B$13*Assumptions!$B$11</f>
        <v>0</v>
      </c>
      <c r="I522" s="14" t="n">
        <f aca="false">Data_Clean!O522*4*Assumptions!$B$12</f>
        <v>0</v>
      </c>
      <c r="J522" s="14" t="n">
        <f aca="false">SUM(B522:I522)</f>
        <v>237.30069</v>
      </c>
      <c r="K522" s="16" t="n">
        <f aca="false">IF(Data_Clean!P522="","",Assumptions!$B$15*0.5^(Data_Clean!P522/Assumptions!$B$20))</f>
        <v>0.00749541424802325</v>
      </c>
      <c r="L522" s="16" t="n">
        <f aca="false">Assumptions!$B$16*MIN(1,LN(1+Data_Clean!Q522)/LN(1+Assumptions!$B$21))</f>
        <v>0</v>
      </c>
      <c r="M522" s="16" t="n">
        <f aca="false">Assumptions!$B$17*(0.6*MIN(1,Data_Clean!R522/Assumptions!$B$22)+0.4*IF(Data_Clean!S522="",0,Data_Clean!S522))</f>
        <v>0</v>
      </c>
      <c r="N522" s="16" t="n">
        <f aca="false">Assumptions!$B$18*MIN(1,(Data_Clean!F522-1)/Assumptions!$B$23)</f>
        <v>10</v>
      </c>
      <c r="O522" s="16" t="n">
        <f aca="false">Assumptions!$B$19*(0.4*IF(Data_Clean!E522="",0,MIN(1,Data_Clean!E522/12/Assumptions!$B$24))+0.35*IF(Data_Clean!D522="Y",1,0)+0.25*(1-MIN(Data_Clean!T522,3)/3))/IF(Data_Clean!E522="",0.6,1)</f>
        <v>7.15</v>
      </c>
      <c r="P522" s="16" t="n">
        <f aca="false">SUM(K522:O522)/(Assumptions!$D$5-IF(K522="",Assumptions!$B$15,0))*100</f>
        <v>17.157495414248</v>
      </c>
      <c r="Q522" s="7" t="str">
        <f aca="false">IF(J522&gt;=Assumptions!$B$26,"High",IF(J522&gt;=Assumptions!$B$27,"Mid","Low"))</f>
        <v>Low</v>
      </c>
      <c r="R522" s="7" t="str">
        <f aca="false">IF(P522&gt;=Assumptions!$B$28,"High",IF(P522&gt;=Assumptions!$B$29,"Mid","Low"))</f>
        <v>Low</v>
      </c>
      <c r="S522" s="7" t="str">
        <f aca="false">INDEX(Assumptions!$B$33:$B$41,MATCH(Q522&amp;"|"&amp;R522,Assumptions!$A$33:$A$41,0))</f>
        <v>Dormant &amp; Low Value</v>
      </c>
      <c r="T522" s="7" t="n">
        <f aca="false">IF(ISNUMBER(Data_Clean!V522),J522*Data_Clean!V522,0)</f>
        <v>130.396729155</v>
      </c>
    </row>
    <row r="523" customFormat="false" ht="15" hidden="false" customHeight="false" outlineLevel="0" collapsed="false">
      <c r="A523" s="15" t="str">
        <f aca="false">Data_Clean!A523</f>
        <v>CX100519</v>
      </c>
      <c r="B523" s="14" t="n">
        <f aca="false">Data_Clean!G523*Assumptions!$B$5</f>
        <v>24.6285</v>
      </c>
      <c r="C523" s="14" t="n">
        <f aca="false">IF(Data_Clean!H523="",0,Data_Clean!H523)*Assumptions!$B$6</f>
        <v>495.74388</v>
      </c>
      <c r="D523" s="14" t="n">
        <f aca="false">Data_Clean!I523*Assumptions!$B$7</f>
        <v>0</v>
      </c>
      <c r="E523" s="14" t="n">
        <f aca="false">Data_Clean!J523*Assumptions!$B$8</f>
        <v>618.346725</v>
      </c>
      <c r="F523" s="14" t="n">
        <f aca="false">Data_Clean!K523*Assumptions!$B$9</f>
        <v>0</v>
      </c>
      <c r="G523" s="14" t="n">
        <f aca="false">Data_Clean!L523*Assumptions!$B$10</f>
        <v>0</v>
      </c>
      <c r="H523" s="14" t="n">
        <f aca="false">IF(OR(Data_Clean!M523="",Data_Clean!N523=""),0,Data_Clean!M523*Data_Clean!N523/100)*Assumptions!$B$13*Assumptions!$B$11</f>
        <v>414.042</v>
      </c>
      <c r="I523" s="14" t="n">
        <f aca="false">Data_Clean!O523*4*Assumptions!$B$12</f>
        <v>36.56736</v>
      </c>
      <c r="J523" s="14" t="n">
        <f aca="false">SUM(B523:I523)</f>
        <v>1589.328465</v>
      </c>
      <c r="K523" s="16" t="n">
        <f aca="false">IF(Data_Clean!P523="","",Assumptions!$B$15*0.5^(Data_Clean!P523/Assumptions!$B$20))</f>
        <v>11.367874248828</v>
      </c>
      <c r="L523" s="16" t="n">
        <f aca="false">Assumptions!$B$16*MIN(1,LN(1+Data_Clean!Q523)/LN(1+Assumptions!$B$21))</f>
        <v>12.2792642888455</v>
      </c>
      <c r="M523" s="16" t="n">
        <f aca="false">Assumptions!$B$17*(0.6*MIN(1,Data_Clean!R523/Assumptions!$B$22)+0.4*IF(Data_Clean!S523="",0,Data_Clean!S523))</f>
        <v>12.126</v>
      </c>
      <c r="N523" s="16" t="n">
        <f aca="false">Assumptions!$B$18*MIN(1,(Data_Clean!F523-1)/Assumptions!$B$23)</f>
        <v>15</v>
      </c>
      <c r="O523" s="16" t="n">
        <f aca="false">Assumptions!$B$19*(0.4*IF(Data_Clean!E523="",0,MIN(1,Data_Clean!E523/12/Assumptions!$B$24))+0.35*IF(Data_Clean!D523="Y",1,0)+0.25*(1-MIN(Data_Clean!T523,3)/3))/IF(Data_Clean!E523="",0.6,1)</f>
        <v>9.75</v>
      </c>
      <c r="P523" s="16" t="n">
        <f aca="false">SUM(K523:O523)/(Assumptions!$D$5-IF(K523="",Assumptions!$B$15,0))*100</f>
        <v>60.5231385376735</v>
      </c>
      <c r="Q523" s="7" t="str">
        <f aca="false">IF(J523&gt;=Assumptions!$B$26,"High",IF(J523&gt;=Assumptions!$B$27,"Mid","Low"))</f>
        <v>High</v>
      </c>
      <c r="R523" s="7" t="str">
        <f aca="false">IF(P523&gt;=Assumptions!$B$28,"High",IF(P523&gt;=Assumptions!$B$29,"Mid","Low"))</f>
        <v>Mid</v>
      </c>
      <c r="S523" s="7" t="str">
        <f aca="false">INDEX(Assumptions!$B$33:$B$41,MATCH(Q523&amp;"|"&amp;R523,Assumptions!$A$33:$A$41,0))</f>
        <v>Established Core</v>
      </c>
      <c r="T523" s="7" t="n">
        <f aca="false">IF(ISNUMBER(Data_Clean!V523),J523*Data_Clean!V523,0)</f>
        <v>103.624215918</v>
      </c>
    </row>
    <row r="524" customFormat="false" ht="15" hidden="false" customHeight="false" outlineLevel="0" collapsed="false">
      <c r="A524" s="15" t="str">
        <f aca="false">Data_Clean!A524</f>
        <v>CX100520</v>
      </c>
      <c r="B524" s="14" t="n">
        <f aca="false">Data_Clean!G524*Assumptions!$B$5</f>
        <v>14.1415</v>
      </c>
      <c r="C524" s="14" t="n">
        <f aca="false">IF(Data_Clean!H524="",0,Data_Clean!H524)*Assumptions!$B$6</f>
        <v>0</v>
      </c>
      <c r="D524" s="14" t="n">
        <f aca="false">Data_Clean!I524*Assumptions!$B$7</f>
        <v>0</v>
      </c>
      <c r="E524" s="14" t="n">
        <f aca="false">Data_Clean!J524*Assumptions!$B$8</f>
        <v>0</v>
      </c>
      <c r="F524" s="14" t="n">
        <f aca="false">Data_Clean!K524*Assumptions!$B$9</f>
        <v>0</v>
      </c>
      <c r="G524" s="14" t="n">
        <f aca="false">Data_Clean!L524*Assumptions!$B$10</f>
        <v>0</v>
      </c>
      <c r="H524" s="14" t="n">
        <f aca="false">IF(OR(Data_Clean!M524="",Data_Clean!N524=""),0,Data_Clean!M524*Data_Clean!N524/100)*Assumptions!$B$13*Assumptions!$B$11</f>
        <v>63.042</v>
      </c>
      <c r="I524" s="14" t="n">
        <f aca="false">Data_Clean!O524*4*Assumptions!$B$12</f>
        <v>5.71536</v>
      </c>
      <c r="J524" s="14" t="n">
        <f aca="false">SUM(B524:I524)</f>
        <v>82.89886</v>
      </c>
      <c r="K524" s="16" t="n">
        <f aca="false">IF(Data_Clean!P524="","",Assumptions!$B$15*0.5^(Data_Clean!P524/Assumptions!$B$20))</f>
        <v>11.1082316421492</v>
      </c>
      <c r="L524" s="16" t="n">
        <f aca="false">Assumptions!$B$16*MIN(1,LN(1+Data_Clean!Q524)/LN(1+Assumptions!$B$21))</f>
        <v>13.0760265116583</v>
      </c>
      <c r="M524" s="16" t="n">
        <f aca="false">Assumptions!$B$17*(0.6*MIN(1,Data_Clean!R524/Assumptions!$B$22)+0.4*IF(Data_Clean!S524="",0,Data_Clean!S524))</f>
        <v>5.088</v>
      </c>
      <c r="N524" s="16" t="n">
        <f aca="false">Assumptions!$B$18*MIN(1,(Data_Clean!F524-1)/Assumptions!$B$23)</f>
        <v>5</v>
      </c>
      <c r="O524" s="16" t="n">
        <f aca="false">Assumptions!$B$19*(0.4*IF(Data_Clean!E524="",0,MIN(1,Data_Clean!E524/12/Assumptions!$B$24))+0.35*IF(Data_Clean!D524="Y",1,0)+0.25*(1-MIN(Data_Clean!T524,3)/3))/IF(Data_Clean!E524="",0.6,1)</f>
        <v>2.7</v>
      </c>
      <c r="P524" s="16" t="n">
        <f aca="false">SUM(K524:O524)/(Assumptions!$D$5-IF(K524="",Assumptions!$B$15,0))*100</f>
        <v>36.9722581538075</v>
      </c>
      <c r="Q524" s="7" t="str">
        <f aca="false">IF(J524&gt;=Assumptions!$B$26,"High",IF(J524&gt;=Assumptions!$B$27,"Mid","Low"))</f>
        <v>Low</v>
      </c>
      <c r="R524" s="7" t="str">
        <f aca="false">IF(P524&gt;=Assumptions!$B$28,"High",IF(P524&gt;=Assumptions!$B$29,"Mid","Low"))</f>
        <v>Low</v>
      </c>
      <c r="S524" s="7" t="str">
        <f aca="false">INDEX(Assumptions!$B$33:$B$41,MATCH(Q524&amp;"|"&amp;R524,Assumptions!$A$33:$A$41,0))</f>
        <v>Dormant &amp; Low Value</v>
      </c>
      <c r="T524" s="7" t="n">
        <f aca="false">IF(ISNUMBER(Data_Clean!V524),J524*Data_Clean!V524,0)</f>
        <v>20.094683664</v>
      </c>
    </row>
    <row r="525" customFormat="false" ht="15" hidden="false" customHeight="false" outlineLevel="0" collapsed="false">
      <c r="A525" s="15" t="str">
        <f aca="false">Data_Clean!A525</f>
        <v>CX100521</v>
      </c>
      <c r="B525" s="14" t="n">
        <f aca="false">Data_Clean!G525*Assumptions!$B$5</f>
        <v>223.889</v>
      </c>
      <c r="C525" s="14" t="n">
        <f aca="false">IF(Data_Clean!H525="",0,Data_Clean!H525)*Assumptions!$B$6</f>
        <v>0</v>
      </c>
      <c r="D525" s="14" t="n">
        <f aca="false">Data_Clean!I525*Assumptions!$B$7</f>
        <v>0</v>
      </c>
      <c r="E525" s="14" t="n">
        <f aca="false">Data_Clean!J525*Assumptions!$B$8</f>
        <v>0</v>
      </c>
      <c r="F525" s="14" t="n">
        <f aca="false">Data_Clean!K525*Assumptions!$B$9</f>
        <v>0</v>
      </c>
      <c r="G525" s="14" t="n">
        <f aca="false">Data_Clean!L525*Assumptions!$B$10</f>
        <v>0</v>
      </c>
      <c r="H525" s="14" t="n">
        <f aca="false">IF(OR(Data_Clean!M525="",Data_Clean!N525=""),0,Data_Clean!M525*Data_Clean!N525/100)*Assumptions!$B$13*Assumptions!$B$11</f>
        <v>450.18</v>
      </c>
      <c r="I525" s="14" t="n">
        <f aca="false">Data_Clean!O525*4*Assumptions!$B$12</f>
        <v>4.104</v>
      </c>
      <c r="J525" s="14" t="n">
        <f aca="false">SUM(B525:I525)</f>
        <v>678.173</v>
      </c>
      <c r="K525" s="16" t="n">
        <f aca="false">IF(Data_Clean!P525="","",Assumptions!$B$15*0.5^(Data_Clean!P525/Assumptions!$B$20))</f>
        <v>10.1276245962614</v>
      </c>
      <c r="L525" s="16" t="n">
        <f aca="false">Assumptions!$B$16*MIN(1,LN(1+Data_Clean!Q525)/LN(1+Assumptions!$B$21))</f>
        <v>7.47221736309214</v>
      </c>
      <c r="M525" s="16" t="n">
        <f aca="false">Assumptions!$B$17*(0.6*MIN(1,Data_Clean!R525/Assumptions!$B$22)+0.4*IF(Data_Clean!S525="",0,Data_Clean!S525))</f>
        <v>7.974</v>
      </c>
      <c r="N525" s="16" t="n">
        <f aca="false">Assumptions!$B$18*MIN(1,(Data_Clean!F525-1)/Assumptions!$B$23)</f>
        <v>5</v>
      </c>
      <c r="O525" s="16" t="n">
        <f aca="false">Assumptions!$B$19*(0.4*IF(Data_Clean!E525="",0,MIN(1,Data_Clean!E525/12/Assumptions!$B$24))+0.35*IF(Data_Clean!D525="Y",1,0)+0.25*(1-MIN(Data_Clean!T525,3)/3))/IF(Data_Clean!E525="",0.6,1)</f>
        <v>2.55</v>
      </c>
      <c r="P525" s="16" t="n">
        <f aca="false">SUM(K525:O525)/(Assumptions!$D$5-IF(K525="",Assumptions!$B$15,0))*100</f>
        <v>33.1238419593536</v>
      </c>
      <c r="Q525" s="7" t="str">
        <f aca="false">IF(J525&gt;=Assumptions!$B$26,"High",IF(J525&gt;=Assumptions!$B$27,"Mid","Low"))</f>
        <v>Mid</v>
      </c>
      <c r="R525" s="7" t="str">
        <f aca="false">IF(P525&gt;=Assumptions!$B$28,"High",IF(P525&gt;=Assumptions!$B$29,"Mid","Low"))</f>
        <v>Low</v>
      </c>
      <c r="S525" s="7" t="str">
        <f aca="false">INDEX(Assumptions!$B$33:$B$41,MATCH(Q525&amp;"|"&amp;R525,Assumptions!$A$33:$A$41,0))</f>
        <v>Light Touch</v>
      </c>
      <c r="T525" s="7" t="n">
        <f aca="false">IF(ISNUMBER(Data_Clean!V525),J525*Data_Clean!V525,0)</f>
        <v>331.626597</v>
      </c>
    </row>
    <row r="526" customFormat="false" ht="15" hidden="false" customHeight="false" outlineLevel="0" collapsed="false">
      <c r="A526" s="15" t="str">
        <f aca="false">Data_Clean!A526</f>
        <v>CX100522</v>
      </c>
      <c r="B526" s="14" t="n">
        <f aca="false">Data_Clean!G526*Assumptions!$B$5</f>
        <v>97.63975</v>
      </c>
      <c r="C526" s="14" t="n">
        <f aca="false">IF(Data_Clean!H526="",0,Data_Clean!H526)*Assumptions!$B$6</f>
        <v>73.05012</v>
      </c>
      <c r="D526" s="14" t="n">
        <f aca="false">Data_Clean!I526*Assumptions!$B$7</f>
        <v>0</v>
      </c>
      <c r="E526" s="14" t="n">
        <f aca="false">Data_Clean!J526*Assumptions!$B$8</f>
        <v>0</v>
      </c>
      <c r="F526" s="14" t="n">
        <f aca="false">Data_Clean!K526*Assumptions!$B$9</f>
        <v>0</v>
      </c>
      <c r="G526" s="14" t="n">
        <f aca="false">Data_Clean!L526*Assumptions!$B$10</f>
        <v>1206.9</v>
      </c>
      <c r="H526" s="14" t="n">
        <f aca="false">IF(OR(Data_Clean!M526="",Data_Clean!N526=""),0,Data_Clean!M526*Data_Clean!N526/100)*Assumptions!$B$13*Assumptions!$B$11</f>
        <v>328.302</v>
      </c>
      <c r="I526" s="14" t="n">
        <f aca="false">Data_Clean!O526*4*Assumptions!$B$12</f>
        <v>29.3232</v>
      </c>
      <c r="J526" s="14" t="n">
        <f aca="false">SUM(B526:I526)</f>
        <v>1735.21507</v>
      </c>
      <c r="K526" s="16" t="n">
        <f aca="false">IF(Data_Clean!P526="","",Assumptions!$B$15*0.5^(Data_Clean!P526/Assumptions!$B$20))</f>
        <v>30</v>
      </c>
      <c r="L526" s="16" t="n">
        <f aca="false">Assumptions!$B$16*MIN(1,LN(1+Data_Clean!Q526)/LN(1+Assumptions!$B$21))</f>
        <v>13.2535138894499</v>
      </c>
      <c r="M526" s="16" t="n">
        <f aca="false">Assumptions!$B$17*(0.6*MIN(1,Data_Clean!R526/Assumptions!$B$22)+0.4*IF(Data_Clean!S526="",0,Data_Clean!S526))</f>
        <v>4.056</v>
      </c>
      <c r="N526" s="16" t="n">
        <f aca="false">Assumptions!$B$18*MIN(1,(Data_Clean!F526-1)/Assumptions!$B$23)</f>
        <v>15</v>
      </c>
      <c r="O526" s="16" t="n">
        <f aca="false">Assumptions!$B$19*(0.4*IF(Data_Clean!E526="",0,MIN(1,Data_Clean!E526/12/Assumptions!$B$24))+0.35*IF(Data_Clean!D526="Y",1,0)+0.25*(1-MIN(Data_Clean!T526,3)/3))/IF(Data_Clean!E526="",0.6,1)</f>
        <v>5</v>
      </c>
      <c r="P526" s="16" t="n">
        <f aca="false">SUM(K526:O526)/(Assumptions!$D$5-IF(K526="",Assumptions!$B$15,0))*100</f>
        <v>67.3095138894499</v>
      </c>
      <c r="Q526" s="7" t="str">
        <f aca="false">IF(J526&gt;=Assumptions!$B$26,"High",IF(J526&gt;=Assumptions!$B$27,"Mid","Low"))</f>
        <v>High</v>
      </c>
      <c r="R526" s="7" t="str">
        <f aca="false">IF(P526&gt;=Assumptions!$B$28,"High",IF(P526&gt;=Assumptions!$B$29,"Mid","Low"))</f>
        <v>Mid</v>
      </c>
      <c r="S526" s="7" t="str">
        <f aca="false">INDEX(Assumptions!$B$33:$B$41,MATCH(Q526&amp;"|"&amp;R526,Assumptions!$A$33:$A$41,0))</f>
        <v>Established Core</v>
      </c>
      <c r="T526" s="7" t="n">
        <f aca="false">IF(ISNUMBER(Data_Clean!V526),J526*Data_Clean!V526,0)</f>
        <v>154.087098216</v>
      </c>
    </row>
    <row r="527" customFormat="false" ht="15" hidden="false" customHeight="false" outlineLevel="0" collapsed="false">
      <c r="A527" s="15" t="str">
        <f aca="false">Data_Clean!A527</f>
        <v>CX100523</v>
      </c>
      <c r="B527" s="14" t="n">
        <f aca="false">Data_Clean!G527*Assumptions!$B$5</f>
        <v>140.98475</v>
      </c>
      <c r="C527" s="14" t="n">
        <f aca="false">IF(Data_Clean!H527="",0,Data_Clean!H527)*Assumptions!$B$6</f>
        <v>687.216</v>
      </c>
      <c r="D527" s="14" t="n">
        <f aca="false">Data_Clean!I527*Assumptions!$B$7</f>
        <v>0</v>
      </c>
      <c r="E527" s="14" t="n">
        <f aca="false">Data_Clean!J527*Assumptions!$B$8</f>
        <v>0</v>
      </c>
      <c r="F527" s="14" t="n">
        <f aca="false">Data_Clean!K527*Assumptions!$B$9</f>
        <v>0</v>
      </c>
      <c r="G527" s="14" t="n">
        <f aca="false">Data_Clean!L527*Assumptions!$B$10</f>
        <v>1224.9</v>
      </c>
      <c r="H527" s="14" t="n">
        <f aca="false">IF(OR(Data_Clean!M527="",Data_Clean!N527=""),0,Data_Clean!M527*Data_Clean!N527/100)*Assumptions!$B$13*Assumptions!$B$11</f>
        <v>0</v>
      </c>
      <c r="I527" s="14" t="n">
        <f aca="false">Data_Clean!O527*4*Assumptions!$B$12</f>
        <v>0</v>
      </c>
      <c r="J527" s="14" t="n">
        <f aca="false">SUM(B527:I527)</f>
        <v>2053.10075</v>
      </c>
      <c r="K527" s="16" t="n">
        <f aca="false">IF(Data_Clean!P527="","",Assumptions!$B$15*0.5^(Data_Clean!P527/Assumptions!$B$20))</f>
        <v>27.9909897461042</v>
      </c>
      <c r="L527" s="16" t="n">
        <f aca="false">Assumptions!$B$16*MIN(1,LN(1+Data_Clean!Q527)/LN(1+Assumptions!$B$21))</f>
        <v>13.2535138894499</v>
      </c>
      <c r="M527" s="16" t="n">
        <f aca="false">Assumptions!$B$17*(0.6*MIN(1,Data_Clean!R527/Assumptions!$B$22)+0.4*IF(Data_Clean!S527="",0,Data_Clean!S527))</f>
        <v>4.116</v>
      </c>
      <c r="N527" s="16" t="n">
        <f aca="false">Assumptions!$B$18*MIN(1,(Data_Clean!F527-1)/Assumptions!$B$23)</f>
        <v>10</v>
      </c>
      <c r="O527" s="16" t="n">
        <f aca="false">Assumptions!$B$19*(0.4*IF(Data_Clean!E527="",0,MIN(1,Data_Clean!E527/12/Assumptions!$B$24))+0.35*IF(Data_Clean!D527="Y",1,0)+0.25*(1-MIN(Data_Clean!T527,3)/3))/IF(Data_Clean!E527="",0.6,1)</f>
        <v>13.75</v>
      </c>
      <c r="P527" s="16" t="n">
        <f aca="false">SUM(K527:O527)/(Assumptions!$D$5-IF(K527="",Assumptions!$B$15,0))*100</f>
        <v>69.1105036355541</v>
      </c>
      <c r="Q527" s="7" t="str">
        <f aca="false">IF(J527&gt;=Assumptions!$B$26,"High",IF(J527&gt;=Assumptions!$B$27,"Mid","Low"))</f>
        <v>High</v>
      </c>
      <c r="R527" s="7" t="str">
        <f aca="false">IF(P527&gt;=Assumptions!$B$28,"High",IF(P527&gt;=Assumptions!$B$29,"Mid","Low"))</f>
        <v>Mid</v>
      </c>
      <c r="S527" s="7" t="str">
        <f aca="false">INDEX(Assumptions!$B$33:$B$41,MATCH(Q527&amp;"|"&amp;R527,Assumptions!$A$33:$A$41,0))</f>
        <v>Established Core</v>
      </c>
      <c r="T527" s="7" t="n">
        <f aca="false">IF(ISNUMBER(Data_Clean!V527),J527*Data_Clean!V527,0)</f>
        <v>85.81961135</v>
      </c>
    </row>
    <row r="528" customFormat="false" ht="15" hidden="false" customHeight="false" outlineLevel="0" collapsed="false">
      <c r="A528" s="15" t="str">
        <f aca="false">Data_Clean!A528</f>
        <v>CX100524</v>
      </c>
      <c r="B528" s="14" t="n">
        <f aca="false">Data_Clean!G528*Assumptions!$B$5</f>
        <v>106.01625</v>
      </c>
      <c r="C528" s="14" t="n">
        <f aca="false">IF(Data_Clean!H528="",0,Data_Clean!H528)*Assumptions!$B$6</f>
        <v>0</v>
      </c>
      <c r="D528" s="14" t="n">
        <f aca="false">Data_Clean!I528*Assumptions!$B$7</f>
        <v>0</v>
      </c>
      <c r="E528" s="14" t="n">
        <f aca="false">Data_Clean!J528*Assumptions!$B$8</f>
        <v>0</v>
      </c>
      <c r="F528" s="14" t="n">
        <f aca="false">Data_Clean!K528*Assumptions!$B$9</f>
        <v>0</v>
      </c>
      <c r="G528" s="14" t="n">
        <f aca="false">Data_Clean!L528*Assumptions!$B$10</f>
        <v>0</v>
      </c>
      <c r="H528" s="14" t="n">
        <f aca="false">IF(OR(Data_Clean!M528="",Data_Clean!N528=""),0,Data_Clean!M528*Data_Clean!N528/100)*Assumptions!$B$13*Assumptions!$B$11</f>
        <v>0</v>
      </c>
      <c r="I528" s="14" t="n">
        <f aca="false">Data_Clean!O528*4*Assumptions!$B$12</f>
        <v>0</v>
      </c>
      <c r="J528" s="14" t="n">
        <f aca="false">SUM(B528:I528)</f>
        <v>106.01625</v>
      </c>
      <c r="K528" s="16" t="n">
        <f aca="false">IF(Data_Clean!P528="","",Assumptions!$B$15*0.5^(Data_Clean!P528/Assumptions!$B$20))</f>
        <v>22.2164632842985</v>
      </c>
      <c r="L528" s="16" t="n">
        <f aca="false">Assumptions!$B$16*MIN(1,LN(1+Data_Clean!Q528)/LN(1+Assumptions!$B$21))</f>
        <v>12.6966447294858</v>
      </c>
      <c r="M528" s="16" t="n">
        <f aca="false">Assumptions!$B$17*(0.6*MIN(1,Data_Clean!R528/Assumptions!$B$22)+0.4*IF(Data_Clean!S528="",0,Data_Clean!S528))</f>
        <v>13.8</v>
      </c>
      <c r="N528" s="16" t="n">
        <f aca="false">Assumptions!$B$18*MIN(1,(Data_Clean!F528-1)/Assumptions!$B$23)</f>
        <v>5</v>
      </c>
      <c r="O528" s="16" t="n">
        <f aca="false">Assumptions!$B$19*(0.4*IF(Data_Clean!E528="",0,MIN(1,Data_Clean!E528/12/Assumptions!$B$24))+0.35*IF(Data_Clean!D528="Y",1,0)+0.25*(1-MIN(Data_Clean!T528,3)/3))/IF(Data_Clean!E528="",0.6,1)</f>
        <v>5.45</v>
      </c>
      <c r="P528" s="16" t="n">
        <f aca="false">SUM(K528:O528)/(Assumptions!$D$5-IF(K528="",Assumptions!$B$15,0))*100</f>
        <v>59.1631080137842</v>
      </c>
      <c r="Q528" s="7" t="str">
        <f aca="false">IF(J528&gt;=Assumptions!$B$26,"High",IF(J528&gt;=Assumptions!$B$27,"Mid","Low"))</f>
        <v>Low</v>
      </c>
      <c r="R528" s="7" t="str">
        <f aca="false">IF(P528&gt;=Assumptions!$B$28,"High",IF(P528&gt;=Assumptions!$B$29,"Mid","Low"))</f>
        <v>Mid</v>
      </c>
      <c r="S528" s="7" t="str">
        <f aca="false">INDEX(Assumptions!$B$33:$B$41,MATCH(Q528&amp;"|"&amp;R528,Assumptions!$A$33:$A$41,0))</f>
        <v>Light Touch</v>
      </c>
      <c r="T528" s="7" t="n">
        <f aca="false">IF(ISNUMBER(Data_Clean!V528),J528*Data_Clean!V528,0)</f>
        <v>34.995964125</v>
      </c>
    </row>
    <row r="529" customFormat="false" ht="15" hidden="false" customHeight="false" outlineLevel="0" collapsed="false">
      <c r="A529" s="15" t="str">
        <f aca="false">Data_Clean!A529</f>
        <v>CX100525</v>
      </c>
      <c r="B529" s="14" t="n">
        <f aca="false">Data_Clean!G529*Assumptions!$B$5</f>
        <v>18.18625</v>
      </c>
      <c r="C529" s="14" t="n">
        <f aca="false">IF(Data_Clean!H529="",0,Data_Clean!H529)*Assumptions!$B$6</f>
        <v>0</v>
      </c>
      <c r="D529" s="14" t="n">
        <f aca="false">Data_Clean!I529*Assumptions!$B$7</f>
        <v>0</v>
      </c>
      <c r="E529" s="14" t="n">
        <f aca="false">Data_Clean!J529*Assumptions!$B$8</f>
        <v>0</v>
      </c>
      <c r="F529" s="14" t="n">
        <f aca="false">Data_Clean!K529*Assumptions!$B$9</f>
        <v>0</v>
      </c>
      <c r="G529" s="14" t="n">
        <f aca="false">Data_Clean!L529*Assumptions!$B$10</f>
        <v>0</v>
      </c>
      <c r="H529" s="14" t="n">
        <f aca="false">IF(OR(Data_Clean!M529="",Data_Clean!N529=""),0,Data_Clean!M529*Data_Clean!N529/100)*Assumptions!$B$13*Assumptions!$B$11</f>
        <v>0</v>
      </c>
      <c r="I529" s="14" t="n">
        <f aca="false">Data_Clean!O529*4*Assumptions!$B$12</f>
        <v>0</v>
      </c>
      <c r="J529" s="14" t="n">
        <f aca="false">SUM(B529:I529)</f>
        <v>18.18625</v>
      </c>
      <c r="K529" s="16" t="n">
        <f aca="false">IF(Data_Clean!P529="","",Assumptions!$B$15*0.5^(Data_Clean!P529/Assumptions!$B$20))</f>
        <v>23.267171427506</v>
      </c>
      <c r="L529" s="16" t="n">
        <f aca="false">Assumptions!$B$16*MIN(1,LN(1+Data_Clean!Q529)/LN(1+Assumptions!$B$21))</f>
        <v>11.8154173628685</v>
      </c>
      <c r="M529" s="16" t="n">
        <f aca="false">Assumptions!$B$17*(0.6*MIN(1,Data_Clean!R529/Assumptions!$B$22)+0.4*IF(Data_Clean!S529="",0,Data_Clean!S529))</f>
        <v>11.85</v>
      </c>
      <c r="N529" s="16" t="n">
        <f aca="false">Assumptions!$B$18*MIN(1,(Data_Clean!F529-1)/Assumptions!$B$23)</f>
        <v>0</v>
      </c>
      <c r="O529" s="16" t="n">
        <f aca="false">Assumptions!$B$19*(0.4*IF(Data_Clean!E529="",0,MIN(1,Data_Clean!E529/12/Assumptions!$B$24))+0.35*IF(Data_Clean!D529="Y",1,0)+0.25*(1-MIN(Data_Clean!T529,3)/3))/IF(Data_Clean!E529="",0.6,1)</f>
        <v>6.7</v>
      </c>
      <c r="P529" s="16" t="n">
        <f aca="false">SUM(K529:O529)/(Assumptions!$D$5-IF(K529="",Assumptions!$B$15,0))*100</f>
        <v>53.6325887903745</v>
      </c>
      <c r="Q529" s="7" t="str">
        <f aca="false">IF(J529&gt;=Assumptions!$B$26,"High",IF(J529&gt;=Assumptions!$B$27,"Mid","Low"))</f>
        <v>Low</v>
      </c>
      <c r="R529" s="7" t="str">
        <f aca="false">IF(P529&gt;=Assumptions!$B$28,"High",IF(P529&gt;=Assumptions!$B$29,"Mid","Low"))</f>
        <v>Mid</v>
      </c>
      <c r="S529" s="7" t="str">
        <f aca="false">INDEX(Assumptions!$B$33:$B$41,MATCH(Q529&amp;"|"&amp;R529,Assumptions!$A$33:$A$41,0))</f>
        <v>Light Touch</v>
      </c>
      <c r="T529" s="7" t="n">
        <f aca="false">IF(ISNUMBER(Data_Clean!V529),J529*Data_Clean!V529,0)</f>
        <v>1.431257875</v>
      </c>
    </row>
    <row r="530" customFormat="false" ht="15" hidden="false" customHeight="false" outlineLevel="0" collapsed="false">
      <c r="A530" s="15" t="str">
        <f aca="false">Data_Clean!A530</f>
        <v>CX100526</v>
      </c>
      <c r="B530" s="14" t="n">
        <f aca="false">Data_Clean!G530*Assumptions!$B$5</f>
        <v>132.66575</v>
      </c>
      <c r="C530" s="14" t="n">
        <f aca="false">IF(Data_Clean!H530="",0,Data_Clean!H530)*Assumptions!$B$6</f>
        <v>342.69852</v>
      </c>
      <c r="D530" s="14" t="n">
        <f aca="false">Data_Clean!I530*Assumptions!$B$7</f>
        <v>0</v>
      </c>
      <c r="E530" s="14" t="n">
        <f aca="false">Data_Clean!J530*Assumptions!$B$8</f>
        <v>0</v>
      </c>
      <c r="F530" s="14" t="n">
        <f aca="false">Data_Clean!K530*Assumptions!$B$9</f>
        <v>0</v>
      </c>
      <c r="G530" s="14" t="n">
        <f aca="false">Data_Clean!L530*Assumptions!$B$10</f>
        <v>0</v>
      </c>
      <c r="H530" s="14" t="n">
        <f aca="false">IF(OR(Data_Clean!M530="",Data_Clean!N530=""),0,Data_Clean!M530*Data_Clean!N530/100)*Assumptions!$B$13*Assumptions!$B$11</f>
        <v>0</v>
      </c>
      <c r="I530" s="14" t="n">
        <f aca="false">Data_Clean!O530*4*Assumptions!$B$12</f>
        <v>0</v>
      </c>
      <c r="J530" s="14" t="n">
        <f aca="false">SUM(B530:I530)</f>
        <v>475.36427</v>
      </c>
      <c r="K530" s="16" t="n">
        <f aca="false">IF(Data_Clean!P530="","",Assumptions!$B$15*0.5^(Data_Clean!P530/Assumptions!$B$20))</f>
        <v>22.735748497656</v>
      </c>
      <c r="L530" s="16" t="n">
        <f aca="false">Assumptions!$B$16*MIN(1,LN(1+Data_Clean!Q530)/LN(1+Assumptions!$B$21))</f>
        <v>15.8750156145389</v>
      </c>
      <c r="M530" s="16" t="n">
        <f aca="false">Assumptions!$B$17*(0.6*MIN(1,Data_Clean!R530/Assumptions!$B$22)+0.4*IF(Data_Clean!S530="",0,Data_Clean!S530))</f>
        <v>4.866</v>
      </c>
      <c r="N530" s="16" t="n">
        <f aca="false">Assumptions!$B$18*MIN(1,(Data_Clean!F530-1)/Assumptions!$B$23)</f>
        <v>5</v>
      </c>
      <c r="O530" s="16" t="n">
        <f aca="false">Assumptions!$B$19*(0.4*IF(Data_Clean!E530="",0,MIN(1,Data_Clean!E530/12/Assumptions!$B$24))+0.35*IF(Data_Clean!D530="Y",1,0)+0.25*(1-MIN(Data_Clean!T530,3)/3))/IF(Data_Clean!E530="",0.6,1)</f>
        <v>13.1</v>
      </c>
      <c r="P530" s="16" t="n">
        <f aca="false">SUM(K530:O530)/(Assumptions!$D$5-IF(K530="",Assumptions!$B$15,0))*100</f>
        <v>61.5767641121949</v>
      </c>
      <c r="Q530" s="7" t="str">
        <f aca="false">IF(J530&gt;=Assumptions!$B$26,"High",IF(J530&gt;=Assumptions!$B$27,"Mid","Low"))</f>
        <v>Mid</v>
      </c>
      <c r="R530" s="7" t="str">
        <f aca="false">IF(P530&gt;=Assumptions!$B$28,"High",IF(P530&gt;=Assumptions!$B$29,"Mid","Low"))</f>
        <v>Mid</v>
      </c>
      <c r="S530" s="7" t="str">
        <f aca="false">INDEX(Assumptions!$B$33:$B$41,MATCH(Q530&amp;"|"&amp;R530,Assumptions!$A$33:$A$41,0))</f>
        <v>Established Core</v>
      </c>
      <c r="T530" s="7" t="n">
        <f aca="false">IF(ISNUMBER(Data_Clean!V530),J530*Data_Clean!V530,0)</f>
        <v>18.776888665</v>
      </c>
    </row>
    <row r="531" customFormat="false" ht="15" hidden="false" customHeight="false" outlineLevel="0" collapsed="false">
      <c r="A531" s="15" t="str">
        <f aca="false">Data_Clean!A531</f>
        <v>CX100527</v>
      </c>
      <c r="B531" s="14" t="n">
        <f aca="false">Data_Clean!G531*Assumptions!$B$5</f>
        <v>19.83725</v>
      </c>
      <c r="C531" s="14" t="n">
        <f aca="false">IF(Data_Clean!H531="",0,Data_Clean!H531)*Assumptions!$B$6</f>
        <v>0</v>
      </c>
      <c r="D531" s="14" t="n">
        <f aca="false">Data_Clean!I531*Assumptions!$B$7</f>
        <v>29.6</v>
      </c>
      <c r="E531" s="14" t="n">
        <f aca="false">Data_Clean!J531*Assumptions!$B$8</f>
        <v>0</v>
      </c>
      <c r="F531" s="14" t="n">
        <f aca="false">Data_Clean!K531*Assumptions!$B$9</f>
        <v>0</v>
      </c>
      <c r="G531" s="14" t="n">
        <f aca="false">Data_Clean!L531*Assumptions!$B$10</f>
        <v>0</v>
      </c>
      <c r="H531" s="14" t="n">
        <f aca="false">IF(OR(Data_Clean!M531="",Data_Clean!N531=""),0,Data_Clean!M531*Data_Clean!N531/100)*Assumptions!$B$13*Assumptions!$B$11</f>
        <v>0</v>
      </c>
      <c r="I531" s="14" t="n">
        <f aca="false">Data_Clean!O531*4*Assumptions!$B$12</f>
        <v>0</v>
      </c>
      <c r="J531" s="14" t="n">
        <f aca="false">SUM(B531:I531)</f>
        <v>49.43725</v>
      </c>
      <c r="K531" s="16" t="n">
        <f aca="false">IF(Data_Clean!P531="","",Assumptions!$B$15*0.5^(Data_Clean!P531/Assumptions!$B$20))</f>
        <v>9.23358310008687</v>
      </c>
      <c r="L531" s="16" t="n">
        <f aca="false">Assumptions!$B$16*MIN(1,LN(1+Data_Clean!Q531)/LN(1+Assumptions!$B$21))</f>
        <v>5.78129652635776</v>
      </c>
      <c r="M531" s="16" t="n">
        <f aca="false">Assumptions!$B$17*(0.6*MIN(1,Data_Clean!R531/Assumptions!$B$22)+0.4*IF(Data_Clean!S531="",0,Data_Clean!S531))</f>
        <v>0.684</v>
      </c>
      <c r="N531" s="16" t="n">
        <f aca="false">Assumptions!$B$18*MIN(1,(Data_Clean!F531-1)/Assumptions!$B$23)</f>
        <v>5</v>
      </c>
      <c r="O531" s="16" t="n">
        <f aca="false">Assumptions!$B$19*(0.4*IF(Data_Clean!E531="",0,MIN(1,Data_Clean!E531/12/Assumptions!$B$24))+0.35*IF(Data_Clean!D531="Y",1,0)+0.25*(1-MIN(Data_Clean!T531,3)/3))/IF(Data_Clean!E531="",0.6,1)</f>
        <v>9.75</v>
      </c>
      <c r="P531" s="16" t="n">
        <f aca="false">SUM(K531:O531)/(Assumptions!$D$5-IF(K531="",Assumptions!$B$15,0))*100</f>
        <v>30.4488796264446</v>
      </c>
      <c r="Q531" s="7" t="str">
        <f aca="false">IF(J531&gt;=Assumptions!$B$26,"High",IF(J531&gt;=Assumptions!$B$27,"Mid","Low"))</f>
        <v>Low</v>
      </c>
      <c r="R531" s="7" t="str">
        <f aca="false">IF(P531&gt;=Assumptions!$B$28,"High",IF(P531&gt;=Assumptions!$B$29,"Mid","Low"))</f>
        <v>Low</v>
      </c>
      <c r="S531" s="7" t="str">
        <f aca="false">INDEX(Assumptions!$B$33:$B$41,MATCH(Q531&amp;"|"&amp;R531,Assumptions!$A$33:$A$41,0))</f>
        <v>Dormant &amp; Low Value</v>
      </c>
      <c r="T531" s="7" t="n">
        <f aca="false">IF(ISNUMBER(Data_Clean!V531),J531*Data_Clean!V531,0)</f>
        <v>6.04123195</v>
      </c>
    </row>
    <row r="532" customFormat="false" ht="15" hidden="false" customHeight="false" outlineLevel="0" collapsed="false">
      <c r="A532" s="15" t="str">
        <f aca="false">Data_Clean!A532</f>
        <v>CX100528</v>
      </c>
      <c r="B532" s="14" t="n">
        <f aca="false">Data_Clean!G532*Assumptions!$B$5</f>
        <v>20.747</v>
      </c>
      <c r="C532" s="14" t="n">
        <f aca="false">IF(Data_Clean!H532="",0,Data_Clean!H532)*Assumptions!$B$6</f>
        <v>31.95636</v>
      </c>
      <c r="D532" s="14" t="n">
        <f aca="false">Data_Clean!I532*Assumptions!$B$7</f>
        <v>0</v>
      </c>
      <c r="E532" s="14" t="n">
        <f aca="false">Data_Clean!J532*Assumptions!$B$8</f>
        <v>0</v>
      </c>
      <c r="F532" s="14" t="n">
        <f aca="false">Data_Clean!K532*Assumptions!$B$9</f>
        <v>0</v>
      </c>
      <c r="G532" s="14" t="n">
        <f aca="false">Data_Clean!L532*Assumptions!$B$10</f>
        <v>0</v>
      </c>
      <c r="H532" s="14" t="n">
        <f aca="false">IF(OR(Data_Clean!M532="",Data_Clean!N532=""),0,Data_Clean!M532*Data_Clean!N532/100)*Assumptions!$B$13*Assumptions!$B$11</f>
        <v>0</v>
      </c>
      <c r="I532" s="14" t="n">
        <f aca="false">Data_Clean!O532*4*Assumptions!$B$12</f>
        <v>0</v>
      </c>
      <c r="J532" s="14" t="n">
        <f aca="false">SUM(B532:I532)</f>
        <v>52.70336</v>
      </c>
      <c r="K532" s="16" t="n">
        <f aca="false">IF(Data_Clean!P532="","",Assumptions!$B$15*0.5^(Data_Clean!P532/Assumptions!$B$20))</f>
        <v>25.5200148285257</v>
      </c>
      <c r="L532" s="16" t="n">
        <f aca="false">Assumptions!$B$16*MIN(1,LN(1+Data_Clean!Q532)/LN(1+Assumptions!$B$21))</f>
        <v>13.4237548294248</v>
      </c>
      <c r="M532" s="16" t="n">
        <f aca="false">Assumptions!$B$17*(0.6*MIN(1,Data_Clean!R532/Assumptions!$B$22)+0.4*IF(Data_Clean!S532="",0,Data_Clean!S532))</f>
        <v>13.5</v>
      </c>
      <c r="N532" s="16" t="n">
        <f aca="false">Assumptions!$B$18*MIN(1,(Data_Clean!F532-1)/Assumptions!$B$23)</f>
        <v>5</v>
      </c>
      <c r="O532" s="16" t="n">
        <f aca="false">Assumptions!$B$19*(0.4*IF(Data_Clean!E532="",0,MIN(1,Data_Clean!E532/12/Assumptions!$B$24))+0.35*IF(Data_Clean!D532="Y",1,0)+0.25*(1-MIN(Data_Clean!T532,3)/3))/IF(Data_Clean!E532="",0.6,1)</f>
        <v>10.4</v>
      </c>
      <c r="P532" s="16" t="n">
        <f aca="false">SUM(K532:O532)/(Assumptions!$D$5-IF(K532="",Assumptions!$B$15,0))*100</f>
        <v>67.8437696579505</v>
      </c>
      <c r="Q532" s="7" t="str">
        <f aca="false">IF(J532&gt;=Assumptions!$B$26,"High",IF(J532&gt;=Assumptions!$B$27,"Mid","Low"))</f>
        <v>Low</v>
      </c>
      <c r="R532" s="7" t="str">
        <f aca="false">IF(P532&gt;=Assumptions!$B$28,"High",IF(P532&gt;=Assumptions!$B$29,"Mid","Low"))</f>
        <v>Mid</v>
      </c>
      <c r="S532" s="7" t="str">
        <f aca="false">INDEX(Assumptions!$B$33:$B$41,MATCH(Q532&amp;"|"&amp;R532,Assumptions!$A$33:$A$41,0))</f>
        <v>Light Touch</v>
      </c>
      <c r="T532" s="7" t="n">
        <f aca="false">IF(ISNUMBER(Data_Clean!V532),J532*Data_Clean!V532,0)</f>
        <v>2.097593728</v>
      </c>
    </row>
    <row r="533" customFormat="false" ht="15" hidden="false" customHeight="false" outlineLevel="0" collapsed="false">
      <c r="A533" s="15" t="str">
        <f aca="false">Data_Clean!A533</f>
        <v>CX100529</v>
      </c>
      <c r="B533" s="14" t="n">
        <f aca="false">Data_Clean!G533*Assumptions!$B$5</f>
        <v>10.433</v>
      </c>
      <c r="C533" s="14" t="n">
        <f aca="false">IF(Data_Clean!H533="",0,Data_Clean!H533)*Assumptions!$B$6</f>
        <v>8.02824</v>
      </c>
      <c r="D533" s="14" t="n">
        <f aca="false">Data_Clean!I533*Assumptions!$B$7</f>
        <v>0</v>
      </c>
      <c r="E533" s="14" t="n">
        <f aca="false">Data_Clean!J533*Assumptions!$B$8</f>
        <v>0</v>
      </c>
      <c r="F533" s="14" t="n">
        <f aca="false">Data_Clean!K533*Assumptions!$B$9</f>
        <v>74.8</v>
      </c>
      <c r="G533" s="14" t="n">
        <f aca="false">Data_Clean!L533*Assumptions!$B$10</f>
        <v>810.9</v>
      </c>
      <c r="H533" s="14" t="n">
        <f aca="false">IF(OR(Data_Clean!M533="",Data_Clean!N533=""),0,Data_Clean!M533*Data_Clean!N533/100)*Assumptions!$B$13*Assumptions!$B$11</f>
        <v>0</v>
      </c>
      <c r="I533" s="14" t="n">
        <f aca="false">Data_Clean!O533*4*Assumptions!$B$12</f>
        <v>0</v>
      </c>
      <c r="J533" s="14" t="n">
        <f aca="false">SUM(B533:I533)</f>
        <v>904.16124</v>
      </c>
      <c r="K533" s="16" t="n">
        <f aca="false">IF(Data_Clean!P533="","",Assumptions!$B$15*0.5^(Data_Clean!P533/Assumptions!$B$20))</f>
        <v>22.2164632842985</v>
      </c>
      <c r="L533" s="16" t="n">
        <f aca="false">Assumptions!$B$16*MIN(1,LN(1+Data_Clean!Q533)/LN(1+Assumptions!$B$21))</f>
        <v>15.6854227887284</v>
      </c>
      <c r="M533" s="16" t="n">
        <f aca="false">Assumptions!$B$17*(0.6*MIN(1,Data_Clean!R533/Assumptions!$B$22)+0.4*IF(Data_Clean!S533="",0,Data_Clean!S533))</f>
        <v>11.862</v>
      </c>
      <c r="N533" s="16" t="n">
        <f aca="false">Assumptions!$B$18*MIN(1,(Data_Clean!F533-1)/Assumptions!$B$23)</f>
        <v>15</v>
      </c>
      <c r="O533" s="16" t="n">
        <f aca="false">Assumptions!$B$19*(0.4*IF(Data_Clean!E533="",0,MIN(1,Data_Clean!E533/12/Assumptions!$B$24))+0.35*IF(Data_Clean!D533="Y",1,0)+0.25*(1-MIN(Data_Clean!T533,3)/3))/IF(Data_Clean!E533="",0.6,1)</f>
        <v>11.95</v>
      </c>
      <c r="P533" s="16" t="n">
        <f aca="false">SUM(K533:O533)/(Assumptions!$D$5-IF(K533="",Assumptions!$B$15,0))*100</f>
        <v>76.7138860730268</v>
      </c>
      <c r="Q533" s="7" t="str">
        <f aca="false">IF(J533&gt;=Assumptions!$B$26,"High",IF(J533&gt;=Assumptions!$B$27,"Mid","Low"))</f>
        <v>Mid</v>
      </c>
      <c r="R533" s="7" t="str">
        <f aca="false">IF(P533&gt;=Assumptions!$B$28,"High",IF(P533&gt;=Assumptions!$B$29,"Mid","Low"))</f>
        <v>High</v>
      </c>
      <c r="S533" s="7" t="str">
        <f aca="false">INDEX(Assumptions!$B$33:$B$41,MATCH(Q533&amp;"|"&amp;R533,Assumptions!$A$33:$A$41,0))</f>
        <v>Engaged Builders</v>
      </c>
      <c r="T533" s="7" t="n">
        <f aca="false">IF(ISNUMBER(Data_Clean!V533),J533*Data_Clean!V533,0)</f>
        <v>18.806553792</v>
      </c>
    </row>
    <row r="534" customFormat="false" ht="15" hidden="false" customHeight="false" outlineLevel="0" collapsed="false">
      <c r="A534" s="15" t="str">
        <f aca="false">Data_Clean!A534</f>
        <v>CX100530</v>
      </c>
      <c r="B534" s="14" t="n">
        <f aca="false">Data_Clean!G534*Assumptions!$B$5</f>
        <v>113.965</v>
      </c>
      <c r="C534" s="14" t="n">
        <f aca="false">IF(Data_Clean!H534="",0,Data_Clean!H534)*Assumptions!$B$6</f>
        <v>184.65312</v>
      </c>
      <c r="D534" s="14" t="n">
        <f aca="false">Data_Clean!I534*Assumptions!$B$7</f>
        <v>276.8</v>
      </c>
      <c r="E534" s="14" t="n">
        <f aca="false">Data_Clean!J534*Assumptions!$B$8</f>
        <v>0</v>
      </c>
      <c r="F534" s="14" t="n">
        <f aca="false">Data_Clean!K534*Assumptions!$B$9</f>
        <v>0</v>
      </c>
      <c r="G534" s="14" t="n">
        <f aca="false">Data_Clean!L534*Assumptions!$B$10</f>
        <v>0</v>
      </c>
      <c r="H534" s="14" t="n">
        <f aca="false">IF(OR(Data_Clean!M534="",Data_Clean!N534=""),0,Data_Clean!M534*Data_Clean!N534/100)*Assumptions!$B$13*Assumptions!$B$11</f>
        <v>47.43</v>
      </c>
      <c r="I534" s="14" t="n">
        <f aca="false">Data_Clean!O534*4*Assumptions!$B$12</f>
        <v>36.88608</v>
      </c>
      <c r="J534" s="14" t="n">
        <f aca="false">SUM(B534:I534)</f>
        <v>659.7342</v>
      </c>
      <c r="K534" s="16" t="n">
        <f aca="false">IF(Data_Clean!P534="","",Assumptions!$B$15*0.5^(Data_Clean!P534/Assumptions!$B$20))</f>
        <v>22.735748497656</v>
      </c>
      <c r="L534" s="16" t="n">
        <f aca="false">Assumptions!$B$16*MIN(1,LN(1+Data_Clean!Q534)/LN(1+Assumptions!$B$21))</f>
        <v>15.383822204249</v>
      </c>
      <c r="M534" s="16" t="n">
        <f aca="false">Assumptions!$B$17*(0.6*MIN(1,Data_Clean!R534/Assumptions!$B$22)+0.4*IF(Data_Clean!S534="",0,Data_Clean!S534))</f>
        <v>9.762</v>
      </c>
      <c r="N534" s="16" t="n">
        <f aca="false">Assumptions!$B$18*MIN(1,(Data_Clean!F534-1)/Assumptions!$B$23)</f>
        <v>15</v>
      </c>
      <c r="O534" s="16" t="n">
        <f aca="false">Assumptions!$B$19*(0.4*IF(Data_Clean!E534="",0,MIN(1,Data_Clean!E534/12/Assumptions!$B$24))+0.35*IF(Data_Clean!D534="Y",1,0)+0.25*(1-MIN(Data_Clean!T534,3)/3))/IF(Data_Clean!E534="",0.6,1)</f>
        <v>9.1</v>
      </c>
      <c r="P534" s="16" t="n">
        <f aca="false">SUM(K534:O534)/(Assumptions!$D$5-IF(K534="",Assumptions!$B$15,0))*100</f>
        <v>71.981570701905</v>
      </c>
      <c r="Q534" s="7" t="str">
        <f aca="false">IF(J534&gt;=Assumptions!$B$26,"High",IF(J534&gt;=Assumptions!$B$27,"Mid","Low"))</f>
        <v>Mid</v>
      </c>
      <c r="R534" s="7" t="str">
        <f aca="false">IF(P534&gt;=Assumptions!$B$28,"High",IF(P534&gt;=Assumptions!$B$29,"Mid","Low"))</f>
        <v>High</v>
      </c>
      <c r="S534" s="7" t="str">
        <f aca="false">INDEX(Assumptions!$B$33:$B$41,MATCH(Q534&amp;"|"&amp;R534,Assumptions!$A$33:$A$41,0))</f>
        <v>Engaged Builders</v>
      </c>
      <c r="T534" s="7" t="n">
        <f aca="false">IF(ISNUMBER(Data_Clean!V534),J534*Data_Clean!V534,0)</f>
        <v>16.03154106</v>
      </c>
    </row>
    <row r="535" customFormat="false" ht="15" hidden="false" customHeight="false" outlineLevel="0" collapsed="false">
      <c r="A535" s="15" t="str">
        <f aca="false">Data_Clean!A535</f>
        <v>CX100531</v>
      </c>
      <c r="B535" s="14" t="n">
        <f aca="false">Data_Clean!G535*Assumptions!$B$5</f>
        <v>70.93075</v>
      </c>
      <c r="C535" s="14" t="n">
        <f aca="false">IF(Data_Clean!H535="",0,Data_Clean!H535)*Assumptions!$B$6</f>
        <v>0</v>
      </c>
      <c r="D535" s="14" t="n">
        <f aca="false">Data_Clean!I535*Assumptions!$B$7</f>
        <v>0</v>
      </c>
      <c r="E535" s="14" t="n">
        <f aca="false">Data_Clean!J535*Assumptions!$B$8</f>
        <v>0</v>
      </c>
      <c r="F535" s="14" t="n">
        <f aca="false">Data_Clean!K535*Assumptions!$B$9</f>
        <v>1543.3</v>
      </c>
      <c r="G535" s="14" t="n">
        <f aca="false">Data_Clean!L535*Assumptions!$B$10</f>
        <v>0</v>
      </c>
      <c r="H535" s="14" t="n">
        <f aca="false">IF(OR(Data_Clean!M535="",Data_Clean!N535=""),0,Data_Clean!M535*Data_Clean!N535/100)*Assumptions!$B$13*Assumptions!$B$11</f>
        <v>0</v>
      </c>
      <c r="I535" s="14" t="n">
        <f aca="false">Data_Clean!O535*4*Assumptions!$B$12</f>
        <v>0</v>
      </c>
      <c r="J535" s="14" t="n">
        <f aca="false">SUM(B535:I535)</f>
        <v>1614.23075</v>
      </c>
      <c r="K535" s="16" t="n">
        <f aca="false">IF(Data_Clean!P535="","",Assumptions!$B$15*0.5^(Data_Clean!P535/Assumptions!$B$20))</f>
        <v>28.6452481173125</v>
      </c>
      <c r="L535" s="16" t="n">
        <f aca="false">Assumptions!$B$16*MIN(1,LN(1+Data_Clean!Q535)/LN(1+Assumptions!$B$21))</f>
        <v>13.8963721559302</v>
      </c>
      <c r="M535" s="16" t="n">
        <f aca="false">Assumptions!$B$17*(0.6*MIN(1,Data_Clean!R535/Assumptions!$B$22)+0.4*IF(Data_Clean!S535="",0,Data_Clean!S535))</f>
        <v>9.588</v>
      </c>
      <c r="N535" s="16" t="n">
        <f aca="false">Assumptions!$B$18*MIN(1,(Data_Clean!F535-1)/Assumptions!$B$23)</f>
        <v>5</v>
      </c>
      <c r="O535" s="16" t="n">
        <f aca="false">Assumptions!$B$19*(0.4*IF(Data_Clean!E535="",0,MIN(1,Data_Clean!E535/12/Assumptions!$B$24))+0.35*IF(Data_Clean!D535="Y",1,0)+0.25*(1-MIN(Data_Clean!T535,3)/3))/IF(Data_Clean!E535="",0.6,1)</f>
        <v>7.25</v>
      </c>
      <c r="P535" s="16" t="n">
        <f aca="false">SUM(K535:O535)/(Assumptions!$D$5-IF(K535="",Assumptions!$B$15,0))*100</f>
        <v>64.3796202732427</v>
      </c>
      <c r="Q535" s="7" t="str">
        <f aca="false">IF(J535&gt;=Assumptions!$B$26,"High",IF(J535&gt;=Assumptions!$B$27,"Mid","Low"))</f>
        <v>High</v>
      </c>
      <c r="R535" s="7" t="str">
        <f aca="false">IF(P535&gt;=Assumptions!$B$28,"High",IF(P535&gt;=Assumptions!$B$29,"Mid","Low"))</f>
        <v>Mid</v>
      </c>
      <c r="S535" s="7" t="str">
        <f aca="false">INDEX(Assumptions!$B$33:$B$41,MATCH(Q535&amp;"|"&amp;R535,Assumptions!$A$33:$A$41,0))</f>
        <v>Established Core</v>
      </c>
      <c r="T535" s="7" t="n">
        <f aca="false">IF(ISNUMBER(Data_Clean!V535),J535*Data_Clean!V535,0)</f>
        <v>153.513344325</v>
      </c>
    </row>
    <row r="536" customFormat="false" ht="15" hidden="false" customHeight="false" outlineLevel="0" collapsed="false">
      <c r="A536" s="15" t="str">
        <f aca="false">Data_Clean!A536</f>
        <v>CX100532</v>
      </c>
      <c r="B536" s="14" t="n">
        <f aca="false">Data_Clean!G536*Assumptions!$B$5</f>
        <v>50.0625</v>
      </c>
      <c r="C536" s="14" t="n">
        <f aca="false">IF(Data_Clean!H536="",0,Data_Clean!H536)*Assumptions!$B$6</f>
        <v>49.32324</v>
      </c>
      <c r="D536" s="14" t="n">
        <f aca="false">Data_Clean!I536*Assumptions!$B$7</f>
        <v>0</v>
      </c>
      <c r="E536" s="14" t="n">
        <f aca="false">Data_Clean!J536*Assumptions!$B$8</f>
        <v>0</v>
      </c>
      <c r="F536" s="14" t="n">
        <f aca="false">Data_Clean!K536*Assumptions!$B$9</f>
        <v>0</v>
      </c>
      <c r="G536" s="14" t="n">
        <f aca="false">Data_Clean!L536*Assumptions!$B$10</f>
        <v>0</v>
      </c>
      <c r="H536" s="14" t="n">
        <f aca="false">IF(OR(Data_Clean!M536="",Data_Clean!N536=""),0,Data_Clean!M536*Data_Clean!N536/100)*Assumptions!$B$13*Assumptions!$B$11</f>
        <v>0</v>
      </c>
      <c r="I536" s="14" t="n">
        <f aca="false">Data_Clean!O536*4*Assumptions!$B$12</f>
        <v>0</v>
      </c>
      <c r="J536" s="14" t="n">
        <f aca="false">SUM(B536:I536)</f>
        <v>99.38574</v>
      </c>
      <c r="K536" s="16" t="n">
        <f aca="false">IF(Data_Clean!P536="","",Assumptions!$B$15*0.5^(Data_Clean!P536/Assumptions!$B$20))</f>
        <v>14.3226240586562</v>
      </c>
      <c r="L536" s="16" t="n">
        <f aca="false">Assumptions!$B$16*MIN(1,LN(1+Data_Clean!Q536)/LN(1+Assumptions!$B$21))</f>
        <v>12.4931739410702</v>
      </c>
      <c r="M536" s="16" t="n">
        <f aca="false">Assumptions!$B$17*(0.6*MIN(1,Data_Clean!R536/Assumptions!$B$22)+0.4*IF(Data_Clean!S536="",0,Data_Clean!S536))</f>
        <v>12.762</v>
      </c>
      <c r="N536" s="16" t="n">
        <f aca="false">Assumptions!$B$18*MIN(1,(Data_Clean!F536-1)/Assumptions!$B$23)</f>
        <v>10</v>
      </c>
      <c r="O536" s="16" t="n">
        <f aca="false">Assumptions!$B$19*(0.4*IF(Data_Clean!E536="",0,MIN(1,Data_Clean!E536/12/Assumptions!$B$24))+0.35*IF(Data_Clean!D536="Y",1,0)+0.25*(1-MIN(Data_Clean!T536,3)/3))/IF(Data_Clean!E536="",0.6,1)</f>
        <v>3.8</v>
      </c>
      <c r="P536" s="16" t="n">
        <f aca="false">SUM(K536:O536)/(Assumptions!$D$5-IF(K536="",Assumptions!$B$15,0))*100</f>
        <v>53.3777979997264</v>
      </c>
      <c r="Q536" s="7" t="str">
        <f aca="false">IF(J536&gt;=Assumptions!$B$26,"High",IF(J536&gt;=Assumptions!$B$27,"Mid","Low"))</f>
        <v>Low</v>
      </c>
      <c r="R536" s="7" t="str">
        <f aca="false">IF(P536&gt;=Assumptions!$B$28,"High",IF(P536&gt;=Assumptions!$B$29,"Mid","Low"))</f>
        <v>Mid</v>
      </c>
      <c r="S536" s="7" t="str">
        <f aca="false">INDEX(Assumptions!$B$33:$B$41,MATCH(Q536&amp;"|"&amp;R536,Assumptions!$A$33:$A$41,0))</f>
        <v>Light Touch</v>
      </c>
      <c r="T536" s="7" t="n">
        <f aca="false">IF(ISNUMBER(Data_Clean!V536),J536*Data_Clean!V536,0)</f>
        <v>7.662640554</v>
      </c>
    </row>
    <row r="537" customFormat="false" ht="15" hidden="false" customHeight="false" outlineLevel="0" collapsed="false">
      <c r="A537" s="15" t="str">
        <f aca="false">Data_Clean!A537</f>
        <v>CX100533</v>
      </c>
      <c r="B537" s="14" t="n">
        <f aca="false">Data_Clean!G537*Assumptions!$B$5</f>
        <v>127.93</v>
      </c>
      <c r="C537" s="14" t="n">
        <f aca="false">IF(Data_Clean!H537="",0,Data_Clean!H537)*Assumptions!$B$6</f>
        <v>0</v>
      </c>
      <c r="D537" s="14" t="n">
        <f aca="false">Data_Clean!I537*Assumptions!$B$7</f>
        <v>0</v>
      </c>
      <c r="E537" s="14" t="n">
        <f aca="false">Data_Clean!J537*Assumptions!$B$8</f>
        <v>0</v>
      </c>
      <c r="F537" s="14" t="n">
        <f aca="false">Data_Clean!K537*Assumptions!$B$9</f>
        <v>0</v>
      </c>
      <c r="G537" s="14" t="n">
        <f aca="false">Data_Clean!L537*Assumptions!$B$10</f>
        <v>0</v>
      </c>
      <c r="H537" s="14" t="n">
        <f aca="false">IF(OR(Data_Clean!M537="",Data_Clean!N537=""),0,Data_Clean!M537*Data_Clean!N537/100)*Assumptions!$B$13*Assumptions!$B$11</f>
        <v>0</v>
      </c>
      <c r="I537" s="14" t="n">
        <f aca="false">Data_Clean!O537*4*Assumptions!$B$12</f>
        <v>0</v>
      </c>
      <c r="J537" s="14" t="n">
        <f aca="false">SUM(B537:I537)</f>
        <v>127.93</v>
      </c>
      <c r="K537" s="16" t="n">
        <f aca="false">IF(Data_Clean!P537="","",Assumptions!$B$15*0.5^(Data_Clean!P537/Assumptions!$B$20))</f>
        <v>0.389642763816932</v>
      </c>
      <c r="L537" s="16" t="n">
        <f aca="false">Assumptions!$B$16*MIN(1,LN(1+Data_Clean!Q537)/LN(1+Assumptions!$B$21))</f>
        <v>0</v>
      </c>
      <c r="M537" s="16" t="n">
        <f aca="false">Assumptions!$B$17*(0.6*MIN(1,Data_Clean!R537/Assumptions!$B$22)+0.4*IF(Data_Clean!S537="",0,Data_Clean!S537))</f>
        <v>0</v>
      </c>
      <c r="N537" s="16" t="n">
        <f aca="false">Assumptions!$B$18*MIN(1,(Data_Clean!F537-1)/Assumptions!$B$23)</f>
        <v>0</v>
      </c>
      <c r="O537" s="16" t="n">
        <f aca="false">Assumptions!$B$19*(0.4*IF(Data_Clean!E537="",0,MIN(1,Data_Clean!E537/12/Assumptions!$B$24))+0.35*IF(Data_Clean!D537="Y",1,0)+0.25*(1-MIN(Data_Clean!T537,3)/3))/IF(Data_Clean!E537="",0.6,1)</f>
        <v>4.1</v>
      </c>
      <c r="P537" s="16" t="n">
        <f aca="false">SUM(K537:O537)/(Assumptions!$D$5-IF(K537="",Assumptions!$B$15,0))*100</f>
        <v>4.48964276381693</v>
      </c>
      <c r="Q537" s="7" t="str">
        <f aca="false">IF(J537&gt;=Assumptions!$B$26,"High",IF(J537&gt;=Assumptions!$B$27,"Mid","Low"))</f>
        <v>Low</v>
      </c>
      <c r="R537" s="7" t="str">
        <f aca="false">IF(P537&gt;=Assumptions!$B$28,"High",IF(P537&gt;=Assumptions!$B$29,"Mid","Low"))</f>
        <v>Low</v>
      </c>
      <c r="S537" s="7" t="str">
        <f aca="false">INDEX(Assumptions!$B$33:$B$41,MATCH(Q537&amp;"|"&amp;R537,Assumptions!$A$33:$A$41,0))</f>
        <v>Dormant &amp; Low Value</v>
      </c>
      <c r="T537" s="7" t="n">
        <f aca="false">IF(ISNUMBER(Data_Clean!V537),J537*Data_Clean!V537,0)</f>
        <v>79.764355</v>
      </c>
    </row>
    <row r="538" customFormat="false" ht="15" hidden="false" customHeight="false" outlineLevel="0" collapsed="false">
      <c r="A538" s="15" t="str">
        <f aca="false">Data_Clean!A538</f>
        <v>CX100534</v>
      </c>
      <c r="B538" s="14" t="n">
        <f aca="false">Data_Clean!G538*Assumptions!$B$5</f>
        <v>40.167</v>
      </c>
      <c r="C538" s="14" t="n">
        <f aca="false">IF(Data_Clean!H538="",0,Data_Clean!H538)*Assumptions!$B$6</f>
        <v>121.8546</v>
      </c>
      <c r="D538" s="14" t="n">
        <f aca="false">Data_Clean!I538*Assumptions!$B$7</f>
        <v>56</v>
      </c>
      <c r="E538" s="14" t="n">
        <f aca="false">Data_Clean!J538*Assumptions!$B$8</f>
        <v>0</v>
      </c>
      <c r="F538" s="14" t="n">
        <f aca="false">Data_Clean!K538*Assumptions!$B$9</f>
        <v>0</v>
      </c>
      <c r="G538" s="14" t="n">
        <f aca="false">Data_Clean!L538*Assumptions!$B$10</f>
        <v>0</v>
      </c>
      <c r="H538" s="14" t="n">
        <f aca="false">IF(OR(Data_Clean!M538="",Data_Clean!N538=""),0,Data_Clean!M538*Data_Clean!N538/100)*Assumptions!$B$13*Assumptions!$B$11</f>
        <v>0</v>
      </c>
      <c r="I538" s="14" t="n">
        <f aca="false">Data_Clean!O538*4*Assumptions!$B$12</f>
        <v>0</v>
      </c>
      <c r="J538" s="14" t="n">
        <f aca="false">SUM(B538:I538)</f>
        <v>218.0216</v>
      </c>
      <c r="K538" s="16" t="n">
        <f aca="false">IF(Data_Clean!P538="","",Assumptions!$B$15*0.5^(Data_Clean!P538/Assumptions!$B$20))</f>
        <v>4.72470393710577</v>
      </c>
      <c r="L538" s="16" t="n">
        <f aca="false">Assumptions!$B$16*MIN(1,LN(1+Data_Clean!Q538)/LN(1+Assumptions!$B$21))</f>
        <v>11.2934465146257</v>
      </c>
      <c r="M538" s="16" t="n">
        <f aca="false">Assumptions!$B$17*(0.6*MIN(1,Data_Clean!R538/Assumptions!$B$22)+0.4*IF(Data_Clean!S538="",0,Data_Clean!S538))</f>
        <v>2.952</v>
      </c>
      <c r="N538" s="16" t="n">
        <f aca="false">Assumptions!$B$18*MIN(1,(Data_Clean!F538-1)/Assumptions!$B$23)</f>
        <v>15</v>
      </c>
      <c r="O538" s="16" t="n">
        <f aca="false">Assumptions!$B$19*(0.4*IF(Data_Clean!E538="",0,MIN(1,Data_Clean!E538/12/Assumptions!$B$24))+0.35*IF(Data_Clean!D538="Y",1,0)+0.25*(1-MIN(Data_Clean!T538,3)/3))/IF(Data_Clean!E538="",0.6,1)</f>
        <v>15</v>
      </c>
      <c r="P538" s="16" t="n">
        <f aca="false">SUM(K538:O538)/(Assumptions!$D$5-IF(K538="",Assumptions!$B$15,0))*100</f>
        <v>48.9701504517314</v>
      </c>
      <c r="Q538" s="7" t="str">
        <f aca="false">IF(J538&gt;=Assumptions!$B$26,"High",IF(J538&gt;=Assumptions!$B$27,"Mid","Low"))</f>
        <v>Low</v>
      </c>
      <c r="R538" s="7" t="str">
        <f aca="false">IF(P538&gt;=Assumptions!$B$28,"High",IF(P538&gt;=Assumptions!$B$29,"Mid","Low"))</f>
        <v>Low</v>
      </c>
      <c r="S538" s="7" t="str">
        <f aca="false">INDEX(Assumptions!$B$33:$B$41,MATCH(Q538&amp;"|"&amp;R538,Assumptions!$A$33:$A$41,0))</f>
        <v>Dormant &amp; Low Value</v>
      </c>
      <c r="T538" s="7" t="n">
        <f aca="false">IF(ISNUMBER(Data_Clean!V538),J538*Data_Clean!V538,0)</f>
        <v>6.38803288</v>
      </c>
    </row>
    <row r="539" customFormat="false" ht="15" hidden="false" customHeight="false" outlineLevel="0" collapsed="false">
      <c r="A539" s="15" t="str">
        <f aca="false">Data_Clean!A539</f>
        <v>CX100535</v>
      </c>
      <c r="B539" s="14" t="n">
        <f aca="false">Data_Clean!G539*Assumptions!$B$5</f>
        <v>135.79475</v>
      </c>
      <c r="C539" s="14" t="n">
        <f aca="false">IF(Data_Clean!H539="",0,Data_Clean!H539)*Assumptions!$B$6</f>
        <v>8476.068</v>
      </c>
      <c r="D539" s="14" t="n">
        <f aca="false">Data_Clean!I539*Assumptions!$B$7</f>
        <v>2709.6</v>
      </c>
      <c r="E539" s="14" t="n">
        <f aca="false">Data_Clean!J539*Assumptions!$B$8</f>
        <v>0</v>
      </c>
      <c r="F539" s="14" t="n">
        <f aca="false">Data_Clean!K539*Assumptions!$B$9</f>
        <v>7341.4</v>
      </c>
      <c r="G539" s="14" t="n">
        <f aca="false">Data_Clean!L539*Assumptions!$B$10</f>
        <v>0</v>
      </c>
      <c r="H539" s="14" t="n">
        <f aca="false">IF(OR(Data_Clean!M539="",Data_Clean!N539=""),0,Data_Clean!M539*Data_Clean!N539/100)*Assumptions!$B$13*Assumptions!$B$11</f>
        <v>0</v>
      </c>
      <c r="I539" s="14" t="n">
        <f aca="false">Data_Clean!O539*4*Assumptions!$B$12</f>
        <v>0</v>
      </c>
      <c r="J539" s="14" t="n">
        <f aca="false">SUM(B539:I539)</f>
        <v>18662.86275</v>
      </c>
      <c r="K539" s="16" t="n">
        <f aca="false">IF(Data_Clean!P539="","",Assumptions!$B$15*0.5^(Data_Clean!P539/Assumptions!$B$20))</f>
        <v>21.7090385616057</v>
      </c>
      <c r="L539" s="16" t="n">
        <f aca="false">Assumptions!$B$16*MIN(1,LN(1+Data_Clean!Q539)/LN(1+Assumptions!$B$21))</f>
        <v>13.0760265116583</v>
      </c>
      <c r="M539" s="16" t="n">
        <f aca="false">Assumptions!$B$17*(0.6*MIN(1,Data_Clean!R539/Assumptions!$B$22)+0.4*IF(Data_Clean!S539="",0,Data_Clean!S539))</f>
        <v>8.934</v>
      </c>
      <c r="N539" s="16" t="n">
        <f aca="false">Assumptions!$B$18*MIN(1,(Data_Clean!F539-1)/Assumptions!$B$23)</f>
        <v>15</v>
      </c>
      <c r="O539" s="16" t="n">
        <f aca="false">Assumptions!$B$19*(0.4*IF(Data_Clean!E539="",0,MIN(1,Data_Clean!E539/12/Assumptions!$B$24))+0.35*IF(Data_Clean!D539="Y",1,0)+0.25*(1-MIN(Data_Clean!T539,3)/3))/IF(Data_Clean!E539="",0.6,1)</f>
        <v>6.25</v>
      </c>
      <c r="P539" s="16" t="n">
        <f aca="false">SUM(K539:O539)/(Assumptions!$D$5-IF(K539="",Assumptions!$B$15,0))*100</f>
        <v>64.9690650732639</v>
      </c>
      <c r="Q539" s="7" t="str">
        <f aca="false">IF(J539&gt;=Assumptions!$B$26,"High",IF(J539&gt;=Assumptions!$B$27,"Mid","Low"))</f>
        <v>High</v>
      </c>
      <c r="R539" s="7" t="str">
        <f aca="false">IF(P539&gt;=Assumptions!$B$28,"High",IF(P539&gt;=Assumptions!$B$29,"Mid","Low"))</f>
        <v>Mid</v>
      </c>
      <c r="S539" s="7" t="str">
        <f aca="false">INDEX(Assumptions!$B$33:$B$41,MATCH(Q539&amp;"|"&amp;R539,Assumptions!$A$33:$A$41,0))</f>
        <v>Established Core</v>
      </c>
      <c r="T539" s="7" t="n">
        <f aca="false">IF(ISNUMBER(Data_Clean!V539),J539*Data_Clean!V539,0)</f>
        <v>1534.08731805</v>
      </c>
    </row>
    <row r="540" customFormat="false" ht="15" hidden="false" customHeight="false" outlineLevel="0" collapsed="false">
      <c r="A540" s="15" t="str">
        <f aca="false">Data_Clean!A540</f>
        <v>CX100536</v>
      </c>
      <c r="B540" s="14" t="n">
        <f aca="false">Data_Clean!G540*Assumptions!$B$5</f>
        <v>186.137</v>
      </c>
      <c r="C540" s="14" t="n">
        <f aca="false">IF(Data_Clean!H540="",0,Data_Clean!H540)*Assumptions!$B$6</f>
        <v>477.6792</v>
      </c>
      <c r="D540" s="14" t="n">
        <f aca="false">Data_Clean!I540*Assumptions!$B$7</f>
        <v>0</v>
      </c>
      <c r="E540" s="14" t="n">
        <f aca="false">Data_Clean!J540*Assumptions!$B$8</f>
        <v>0</v>
      </c>
      <c r="F540" s="14" t="n">
        <f aca="false">Data_Clean!K540*Assumptions!$B$9</f>
        <v>0</v>
      </c>
      <c r="G540" s="14" t="n">
        <f aca="false">Data_Clean!L540*Assumptions!$B$10</f>
        <v>0</v>
      </c>
      <c r="H540" s="14" t="n">
        <f aca="false">IF(OR(Data_Clean!M540="",Data_Clean!N540=""),0,Data_Clean!M540*Data_Clean!N540/100)*Assumptions!$B$13*Assumptions!$B$11</f>
        <v>0</v>
      </c>
      <c r="I540" s="14" t="n">
        <f aca="false">Data_Clean!O540*4*Assumptions!$B$12</f>
        <v>0</v>
      </c>
      <c r="J540" s="14" t="n">
        <f aca="false">SUM(B540:I540)</f>
        <v>663.8162</v>
      </c>
      <c r="K540" s="16" t="n">
        <f aca="false">IF(Data_Clean!P540="","",Assumptions!$B$15*0.5^(Data_Clean!P540/Assumptions!$B$20))</f>
        <v>19.7926186615934</v>
      </c>
      <c r="L540" s="16" t="n">
        <f aca="false">Assumptions!$B$16*MIN(1,LN(1+Data_Clean!Q540)/LN(1+Assumptions!$B$21))</f>
        <v>12.4931739410702</v>
      </c>
      <c r="M540" s="16" t="n">
        <f aca="false">Assumptions!$B$17*(0.6*MIN(1,Data_Clean!R540/Assumptions!$B$22)+0.4*IF(Data_Clean!S540="",0,Data_Clean!S540))</f>
        <v>6.186</v>
      </c>
      <c r="N540" s="16" t="n">
        <f aca="false">Assumptions!$B$18*MIN(1,(Data_Clean!F540-1)/Assumptions!$B$23)</f>
        <v>10</v>
      </c>
      <c r="O540" s="16" t="n">
        <f aca="false">Assumptions!$B$19*(0.4*IF(Data_Clean!E540="",0,MIN(1,Data_Clean!E540/12/Assumptions!$B$24))+0.35*IF(Data_Clean!D540="Y",1,0)+0.25*(1-MIN(Data_Clean!T540,3)/3))/IF(Data_Clean!E540="",0.6,1)</f>
        <v>12.95</v>
      </c>
      <c r="P540" s="16" t="n">
        <f aca="false">SUM(K540:O540)/(Assumptions!$D$5-IF(K540="",Assumptions!$B$15,0))*100</f>
        <v>61.4217926026636</v>
      </c>
      <c r="Q540" s="7" t="str">
        <f aca="false">IF(J540&gt;=Assumptions!$B$26,"High",IF(J540&gt;=Assumptions!$B$27,"Mid","Low"))</f>
        <v>Mid</v>
      </c>
      <c r="R540" s="7" t="str">
        <f aca="false">IF(P540&gt;=Assumptions!$B$28,"High",IF(P540&gt;=Assumptions!$B$29,"Mid","Low"))</f>
        <v>Mid</v>
      </c>
      <c r="S540" s="7" t="str">
        <f aca="false">INDEX(Assumptions!$B$33:$B$41,MATCH(Q540&amp;"|"&amp;R540,Assumptions!$A$33:$A$41,0))</f>
        <v>Established Core</v>
      </c>
      <c r="T540" s="7" t="n">
        <f aca="false">IF(ISNUMBER(Data_Clean!V540),J540*Data_Clean!V540,0)</f>
        <v>19.71534114</v>
      </c>
    </row>
    <row r="541" customFormat="false" ht="15" hidden="false" customHeight="false" outlineLevel="0" collapsed="false">
      <c r="A541" s="15" t="str">
        <f aca="false">Data_Clean!A541</f>
        <v>CX100537</v>
      </c>
      <c r="B541" s="14" t="n">
        <f aca="false">Data_Clean!G541*Assumptions!$B$5</f>
        <v>35.2375</v>
      </c>
      <c r="C541" s="14" t="n">
        <f aca="false">IF(Data_Clean!H541="",0,Data_Clean!H541)*Assumptions!$B$6</f>
        <v>350.60232</v>
      </c>
      <c r="D541" s="14" t="n">
        <f aca="false">Data_Clean!I541*Assumptions!$B$7</f>
        <v>0</v>
      </c>
      <c r="E541" s="14" t="n">
        <f aca="false">Data_Clean!J541*Assumptions!$B$8</f>
        <v>0</v>
      </c>
      <c r="F541" s="14" t="n">
        <f aca="false">Data_Clean!K541*Assumptions!$B$9</f>
        <v>0</v>
      </c>
      <c r="G541" s="14" t="n">
        <f aca="false">Data_Clean!L541*Assumptions!$B$10</f>
        <v>0</v>
      </c>
      <c r="H541" s="14" t="n">
        <f aca="false">IF(OR(Data_Clean!M541="",Data_Clean!N541=""),0,Data_Clean!M541*Data_Clean!N541/100)*Assumptions!$B$13*Assumptions!$B$11</f>
        <v>137.46</v>
      </c>
      <c r="I541" s="14" t="n">
        <f aca="false">Data_Clean!O541*4*Assumptions!$B$12</f>
        <v>11.9088</v>
      </c>
      <c r="J541" s="14" t="n">
        <f aca="false">SUM(B541:I541)</f>
        <v>535.20862</v>
      </c>
      <c r="K541" s="16" t="n">
        <f aca="false">IF(Data_Clean!P541="","",Assumptions!$B$15*0.5^(Data_Clean!P541/Assumptions!$B$20))</f>
        <v>20.2552491925229</v>
      </c>
      <c r="L541" s="16" t="n">
        <f aca="false">Assumptions!$B$16*MIN(1,LN(1+Data_Clean!Q541)/LN(1+Assumptions!$B$21))</f>
        <v>15.6854227887284</v>
      </c>
      <c r="M541" s="16" t="n">
        <f aca="false">Assumptions!$B$17*(0.6*MIN(1,Data_Clean!R541/Assumptions!$B$22)+0.4*IF(Data_Clean!S541="",0,Data_Clean!S541))</f>
        <v>11.382</v>
      </c>
      <c r="N541" s="16" t="n">
        <f aca="false">Assumptions!$B$18*MIN(1,(Data_Clean!F541-1)/Assumptions!$B$23)</f>
        <v>10</v>
      </c>
      <c r="O541" s="16" t="n">
        <f aca="false">Assumptions!$B$19*(0.4*IF(Data_Clean!E541="",0,MIN(1,Data_Clean!E541/12/Assumptions!$B$24))+0.35*IF(Data_Clean!D541="Y",1,0)+0.25*(1-MIN(Data_Clean!T541,3)/3))/IF(Data_Clean!E541="",0.6,1)</f>
        <v>13.75</v>
      </c>
      <c r="P541" s="16" t="n">
        <f aca="false">SUM(K541:O541)/(Assumptions!$D$5-IF(K541="",Assumptions!$B$15,0))*100</f>
        <v>71.0726719812512</v>
      </c>
      <c r="Q541" s="7" t="str">
        <f aca="false">IF(J541&gt;=Assumptions!$B$26,"High",IF(J541&gt;=Assumptions!$B$27,"Mid","Low"))</f>
        <v>Mid</v>
      </c>
      <c r="R541" s="7" t="str">
        <f aca="false">IF(P541&gt;=Assumptions!$B$28,"High",IF(P541&gt;=Assumptions!$B$29,"Mid","Low"))</f>
        <v>High</v>
      </c>
      <c r="S541" s="7" t="str">
        <f aca="false">INDEX(Assumptions!$B$33:$B$41,MATCH(Q541&amp;"|"&amp;R541,Assumptions!$A$33:$A$41,0))</f>
        <v>Engaged Builders</v>
      </c>
      <c r="T541" s="7" t="n">
        <f aca="false">IF(ISNUMBER(Data_Clean!V541),J541*Data_Clean!V541,0)</f>
        <v>16.59146722</v>
      </c>
    </row>
    <row r="542" customFormat="false" ht="15" hidden="false" customHeight="false" outlineLevel="0" collapsed="false">
      <c r="A542" s="15" t="str">
        <f aca="false">Data_Clean!A542</f>
        <v>CX100538</v>
      </c>
      <c r="B542" s="14" t="n">
        <f aca="false">Data_Clean!G542*Assumptions!$B$5</f>
        <v>65.34175</v>
      </c>
      <c r="C542" s="14" t="n">
        <f aca="false">IF(Data_Clean!H542="",0,Data_Clean!H542)*Assumptions!$B$6</f>
        <v>0</v>
      </c>
      <c r="D542" s="14" t="n">
        <f aca="false">Data_Clean!I542*Assumptions!$B$7</f>
        <v>0</v>
      </c>
      <c r="E542" s="14" t="n">
        <f aca="false">Data_Clean!J542*Assumptions!$B$8</f>
        <v>0</v>
      </c>
      <c r="F542" s="14" t="n">
        <f aca="false">Data_Clean!K542*Assumptions!$B$9</f>
        <v>0</v>
      </c>
      <c r="G542" s="14" t="n">
        <f aca="false">Data_Clean!L542*Assumptions!$B$10</f>
        <v>0</v>
      </c>
      <c r="H542" s="14" t="n">
        <f aca="false">IF(OR(Data_Clean!M542="",Data_Clean!N542=""),0,Data_Clean!M542*Data_Clean!N542/100)*Assumptions!$B$13*Assumptions!$B$11</f>
        <v>0</v>
      </c>
      <c r="I542" s="14" t="n">
        <f aca="false">Data_Clean!O542*4*Assumptions!$B$12</f>
        <v>0</v>
      </c>
      <c r="J542" s="14" t="n">
        <f aca="false">SUM(B542:I542)</f>
        <v>65.34175</v>
      </c>
      <c r="K542" s="16" t="n">
        <f aca="false">IF(Data_Clean!P542="","",Assumptions!$B$15*0.5^(Data_Clean!P542/Assumptions!$B$20))</f>
        <v>23.811015779523</v>
      </c>
      <c r="L542" s="16" t="n">
        <f aca="false">Assumptions!$B$16*MIN(1,LN(1+Data_Clean!Q542)/LN(1+Assumptions!$B$21))</f>
        <v>9.60252567789128</v>
      </c>
      <c r="M542" s="16" t="n">
        <f aca="false">Assumptions!$B$17*(0.6*MIN(1,Data_Clean!R542/Assumptions!$B$22)+0.4*IF(Data_Clean!S542="",0,Data_Clean!S542))</f>
        <v>3.24</v>
      </c>
      <c r="N542" s="16" t="n">
        <f aca="false">Assumptions!$B$18*MIN(1,(Data_Clean!F542-1)/Assumptions!$B$23)</f>
        <v>0</v>
      </c>
      <c r="O542" s="16" t="n">
        <f aca="false">Assumptions!$B$19*(0.4*IF(Data_Clean!E542="",0,MIN(1,Data_Clean!E542/12/Assumptions!$B$24))+0.35*IF(Data_Clean!D542="Y",1,0)+0.25*(1-MIN(Data_Clean!T542,3)/3))/IF(Data_Clean!E542="",0.6,1)</f>
        <v>9.75</v>
      </c>
      <c r="P542" s="16" t="n">
        <f aca="false">SUM(K542:O542)/(Assumptions!$D$5-IF(K542="",Assumptions!$B$15,0))*100</f>
        <v>46.4035414574143</v>
      </c>
      <c r="Q542" s="7" t="str">
        <f aca="false">IF(J542&gt;=Assumptions!$B$26,"High",IF(J542&gt;=Assumptions!$B$27,"Mid","Low"))</f>
        <v>Low</v>
      </c>
      <c r="R542" s="7" t="str">
        <f aca="false">IF(P542&gt;=Assumptions!$B$28,"High",IF(P542&gt;=Assumptions!$B$29,"Mid","Low"))</f>
        <v>Low</v>
      </c>
      <c r="S542" s="7" t="str">
        <f aca="false">INDEX(Assumptions!$B$33:$B$41,MATCH(Q542&amp;"|"&amp;R542,Assumptions!$A$33:$A$41,0))</f>
        <v>Dormant &amp; Low Value</v>
      </c>
      <c r="T542" s="7" t="n">
        <f aca="false">IF(ISNUMBER(Data_Clean!V542),J542*Data_Clean!V542,0)</f>
        <v>7.494698725</v>
      </c>
    </row>
    <row r="543" customFormat="false" ht="15" hidden="false" customHeight="false" outlineLevel="0" collapsed="false">
      <c r="A543" s="15" t="str">
        <f aca="false">Data_Clean!A543</f>
        <v>CX100539</v>
      </c>
      <c r="B543" s="14" t="n">
        <f aca="false">Data_Clean!G543*Assumptions!$B$5</f>
        <v>7.55925</v>
      </c>
      <c r="C543" s="14" t="n">
        <f aca="false">IF(Data_Clean!H543="",0,Data_Clean!H543)*Assumptions!$B$6</f>
        <v>13.62012</v>
      </c>
      <c r="D543" s="14" t="n">
        <f aca="false">Data_Clean!I543*Assumptions!$B$7</f>
        <v>0</v>
      </c>
      <c r="E543" s="14" t="n">
        <f aca="false">Data_Clean!J543*Assumptions!$B$8</f>
        <v>0</v>
      </c>
      <c r="F543" s="14" t="n">
        <f aca="false">Data_Clean!K543*Assumptions!$B$9</f>
        <v>0</v>
      </c>
      <c r="G543" s="14" t="n">
        <f aca="false">Data_Clean!L543*Assumptions!$B$10</f>
        <v>0</v>
      </c>
      <c r="H543" s="14" t="n">
        <f aca="false">IF(OR(Data_Clean!M543="",Data_Clean!N543=""),0,Data_Clean!M543*Data_Clean!N543/100)*Assumptions!$B$13*Assumptions!$B$11</f>
        <v>0</v>
      </c>
      <c r="I543" s="14" t="n">
        <f aca="false">Data_Clean!O543*4*Assumptions!$B$12</f>
        <v>0</v>
      </c>
      <c r="J543" s="14" t="n">
        <f aca="false">SUM(B543:I543)</f>
        <v>21.17937</v>
      </c>
      <c r="K543" s="16" t="n">
        <f aca="false">IF(Data_Clean!P543="","",Assumptions!$B$15*0.5^(Data_Clean!P543/Assumptions!$B$20))</f>
        <v>22.735748497656</v>
      </c>
      <c r="L543" s="16" t="n">
        <f aca="false">Assumptions!$B$16*MIN(1,LN(1+Data_Clean!Q543)/LN(1+Assumptions!$B$21))</f>
        <v>11.5625930527155</v>
      </c>
      <c r="M543" s="16" t="n">
        <f aca="false">Assumptions!$B$17*(0.6*MIN(1,Data_Clean!R543/Assumptions!$B$22)+0.4*IF(Data_Clean!S543="",0,Data_Clean!S543))</f>
        <v>5.772</v>
      </c>
      <c r="N543" s="16" t="n">
        <f aca="false">Assumptions!$B$18*MIN(1,(Data_Clean!F543-1)/Assumptions!$B$23)</f>
        <v>5</v>
      </c>
      <c r="O543" s="16" t="n">
        <f aca="false">Assumptions!$B$19*(0.4*IF(Data_Clean!E543="",0,MIN(1,Data_Clean!E543/12/Assumptions!$B$24))+0.35*IF(Data_Clean!D543="Y",1,0)+0.25*(1-MIN(Data_Clean!T543,3)/3))/IF(Data_Clean!E543="",0.6,1)</f>
        <v>8.5</v>
      </c>
      <c r="P543" s="16" t="n">
        <f aca="false">SUM(K543:O543)/(Assumptions!$D$5-IF(K543="",Assumptions!$B$15,0))*100</f>
        <v>53.5703415503715</v>
      </c>
      <c r="Q543" s="7" t="str">
        <f aca="false">IF(J543&gt;=Assumptions!$B$26,"High",IF(J543&gt;=Assumptions!$B$27,"Mid","Low"))</f>
        <v>Low</v>
      </c>
      <c r="R543" s="7" t="str">
        <f aca="false">IF(P543&gt;=Assumptions!$B$28,"High",IF(P543&gt;=Assumptions!$B$29,"Mid","Low"))</f>
        <v>Mid</v>
      </c>
      <c r="S543" s="7" t="str">
        <f aca="false">INDEX(Assumptions!$B$33:$B$41,MATCH(Q543&amp;"|"&amp;R543,Assumptions!$A$33:$A$41,0))</f>
        <v>Light Touch</v>
      </c>
      <c r="T543" s="7" t="n">
        <f aca="false">IF(ISNUMBER(Data_Clean!V543),J543*Data_Clean!V543,0)</f>
        <v>2.511873282</v>
      </c>
    </row>
    <row r="544" customFormat="false" ht="15" hidden="false" customHeight="false" outlineLevel="0" collapsed="false">
      <c r="A544" s="15" t="str">
        <f aca="false">Data_Clean!A544</f>
        <v>CX100540</v>
      </c>
      <c r="B544" s="14" t="n">
        <f aca="false">Data_Clean!G544*Assumptions!$B$5</f>
        <v>233.54</v>
      </c>
      <c r="C544" s="14" t="n">
        <f aca="false">IF(Data_Clean!H544="",0,Data_Clean!H544)*Assumptions!$B$6</f>
        <v>407.75616</v>
      </c>
      <c r="D544" s="14" t="n">
        <f aca="false">Data_Clean!I544*Assumptions!$B$7</f>
        <v>0</v>
      </c>
      <c r="E544" s="14" t="n">
        <f aca="false">Data_Clean!J544*Assumptions!$B$8</f>
        <v>0</v>
      </c>
      <c r="F544" s="14" t="n">
        <f aca="false">Data_Clean!K544*Assumptions!$B$9</f>
        <v>2558.6</v>
      </c>
      <c r="G544" s="14" t="n">
        <f aca="false">Data_Clean!L544*Assumptions!$B$10</f>
        <v>0</v>
      </c>
      <c r="H544" s="14" t="n">
        <f aca="false">IF(OR(Data_Clean!M544="",Data_Clean!N544=""),0,Data_Clean!M544*Data_Clean!N544/100)*Assumptions!$B$13*Assumptions!$B$11</f>
        <v>0</v>
      </c>
      <c r="I544" s="14" t="n">
        <f aca="false">Data_Clean!O544*4*Assumptions!$B$12</f>
        <v>0</v>
      </c>
      <c r="J544" s="14" t="n">
        <f aca="false">SUM(B544:I544)</f>
        <v>3199.89616</v>
      </c>
      <c r="K544" s="16" t="n">
        <f aca="false">IF(Data_Clean!P544="","",Assumptions!$B$15*0.5^(Data_Clean!P544/Assumptions!$B$20))</f>
        <v>29.3147990530274</v>
      </c>
      <c r="L544" s="16" t="n">
        <f aca="false">Assumptions!$B$16*MIN(1,LN(1+Data_Clean!Q544)/LN(1+Assumptions!$B$21))</f>
        <v>16.9333625893004</v>
      </c>
      <c r="M544" s="16" t="n">
        <f aca="false">Assumptions!$B$17*(0.6*MIN(1,Data_Clean!R544/Assumptions!$B$22)+0.4*IF(Data_Clean!S544="",0,Data_Clean!S544))</f>
        <v>4.968</v>
      </c>
      <c r="N544" s="16" t="n">
        <f aca="false">Assumptions!$B$18*MIN(1,(Data_Clean!F544-1)/Assumptions!$B$23)</f>
        <v>10</v>
      </c>
      <c r="O544" s="16" t="n">
        <f aca="false">Assumptions!$B$19*(0.4*IF(Data_Clean!E544="",0,MIN(1,Data_Clean!E544/12/Assumptions!$B$24))+0.35*IF(Data_Clean!D544="Y",1,0)+0.25*(1-MIN(Data_Clean!T544,3)/3))/IF(Data_Clean!E544="",0.6,1)</f>
        <v>15</v>
      </c>
      <c r="P544" s="16" t="n">
        <f aca="false">SUM(K544:O544)/(Assumptions!$D$5-IF(K544="",Assumptions!$B$15,0))*100</f>
        <v>76.2161616423278</v>
      </c>
      <c r="Q544" s="7" t="str">
        <f aca="false">IF(J544&gt;=Assumptions!$B$26,"High",IF(J544&gt;=Assumptions!$B$27,"Mid","Low"))</f>
        <v>High</v>
      </c>
      <c r="R544" s="7" t="str">
        <f aca="false">IF(P544&gt;=Assumptions!$B$28,"High",IF(P544&gt;=Assumptions!$B$29,"Mid","Low"))</f>
        <v>High</v>
      </c>
      <c r="S544" s="7" t="str">
        <f aca="false">INDEX(Assumptions!$B$33:$B$41,MATCH(Q544&amp;"|"&amp;R544,Assumptions!$A$33:$A$41,0))</f>
        <v>Premier Advocates</v>
      </c>
      <c r="T544" s="7" t="n">
        <f aca="false">IF(ISNUMBER(Data_Clean!V544),J544*Data_Clean!V544,0)</f>
        <v>42.558618928</v>
      </c>
    </row>
    <row r="545" customFormat="false" ht="15" hidden="false" customHeight="false" outlineLevel="0" collapsed="false">
      <c r="A545" s="15" t="str">
        <f aca="false">Data_Clean!A545</f>
        <v>CX100541</v>
      </c>
      <c r="B545" s="14" t="n">
        <f aca="false">Data_Clean!G545*Assumptions!$B$5</f>
        <v>92.71825</v>
      </c>
      <c r="C545" s="14" t="n">
        <f aca="false">IF(Data_Clean!H545="",0,Data_Clean!H545)*Assumptions!$B$6</f>
        <v>408.13908</v>
      </c>
      <c r="D545" s="14" t="n">
        <f aca="false">Data_Clean!I545*Assumptions!$B$7</f>
        <v>0</v>
      </c>
      <c r="E545" s="14" t="n">
        <f aca="false">Data_Clean!J545*Assumptions!$B$8</f>
        <v>0</v>
      </c>
      <c r="F545" s="14" t="n">
        <f aca="false">Data_Clean!K545*Assumptions!$B$9</f>
        <v>4315.3</v>
      </c>
      <c r="G545" s="14" t="n">
        <f aca="false">Data_Clean!L545*Assumptions!$B$10</f>
        <v>0</v>
      </c>
      <c r="H545" s="14" t="n">
        <f aca="false">IF(OR(Data_Clean!M545="",Data_Clean!N545=""),0,Data_Clean!M545*Data_Clean!N545/100)*Assumptions!$B$13*Assumptions!$B$11</f>
        <v>177.156</v>
      </c>
      <c r="I545" s="14" t="n">
        <f aca="false">Data_Clean!O545*4*Assumptions!$B$12</f>
        <v>184.26144</v>
      </c>
      <c r="J545" s="14" t="n">
        <f aca="false">SUM(B545:I545)</f>
        <v>5177.57477</v>
      </c>
      <c r="K545" s="16" t="n">
        <f aca="false">IF(Data_Clean!P545="","",Assumptions!$B$15*0.5^(Data_Clean!P545/Assumptions!$B$20))</f>
        <v>29.3147990530274</v>
      </c>
      <c r="L545" s="16" t="n">
        <f aca="false">Assumptions!$B$16*MIN(1,LN(1+Data_Clean!Q545)/LN(1+Assumptions!$B$21))</f>
        <v>17.0046519135391</v>
      </c>
      <c r="M545" s="16" t="n">
        <f aca="false">Assumptions!$B$17*(0.6*MIN(1,Data_Clean!R545/Assumptions!$B$22)+0.4*IF(Data_Clean!S545="",0,Data_Clean!S545))</f>
        <v>14.76</v>
      </c>
      <c r="N545" s="16" t="n">
        <f aca="false">Assumptions!$B$18*MIN(1,(Data_Clean!F545-1)/Assumptions!$B$23)</f>
        <v>15</v>
      </c>
      <c r="O545" s="16" t="n">
        <f aca="false">Assumptions!$B$19*(0.4*IF(Data_Clean!E545="",0,MIN(1,Data_Clean!E545/12/Assumptions!$B$24))+0.35*IF(Data_Clean!D545="Y",1,0)+0.25*(1-MIN(Data_Clean!T545,3)/3))/IF(Data_Clean!E545="",0.6,1)</f>
        <v>15</v>
      </c>
      <c r="P545" s="16" t="n">
        <f aca="false">SUM(K545:O545)/(Assumptions!$D$5-IF(K545="",Assumptions!$B$15,0))*100</f>
        <v>91.0794509665665</v>
      </c>
      <c r="Q545" s="7" t="str">
        <f aca="false">IF(J545&gt;=Assumptions!$B$26,"High",IF(J545&gt;=Assumptions!$B$27,"Mid","Low"))</f>
        <v>High</v>
      </c>
      <c r="R545" s="7" t="str">
        <f aca="false">IF(P545&gt;=Assumptions!$B$28,"High",IF(P545&gt;=Assumptions!$B$29,"Mid","Low"))</f>
        <v>High</v>
      </c>
      <c r="S545" s="7" t="str">
        <f aca="false">INDEX(Assumptions!$B$33:$B$41,MATCH(Q545&amp;"|"&amp;R545,Assumptions!$A$33:$A$41,0))</f>
        <v>Premier Advocates</v>
      </c>
      <c r="T545" s="7" t="n">
        <f aca="false">IF(ISNUMBER(Data_Clean!V545),J545*Data_Clean!V545,0)</f>
        <v>61.095382286</v>
      </c>
    </row>
    <row r="546" customFormat="false" ht="15" hidden="false" customHeight="false" outlineLevel="0" collapsed="false">
      <c r="A546" s="15" t="str">
        <f aca="false">Data_Clean!A546</f>
        <v>CX100542</v>
      </c>
      <c r="B546" s="14" t="n">
        <f aca="false">Data_Clean!G546*Assumptions!$B$5</f>
        <v>29.30425</v>
      </c>
      <c r="C546" s="14" t="n">
        <f aca="false">IF(Data_Clean!H546="",0,Data_Clean!H546)*Assumptions!$B$6</f>
        <v>59.59968</v>
      </c>
      <c r="D546" s="14" t="n">
        <f aca="false">Data_Clean!I546*Assumptions!$B$7</f>
        <v>0</v>
      </c>
      <c r="E546" s="14" t="n">
        <f aca="false">Data_Clean!J546*Assumptions!$B$8</f>
        <v>0</v>
      </c>
      <c r="F546" s="14" t="n">
        <f aca="false">Data_Clean!K546*Assumptions!$B$9</f>
        <v>0</v>
      </c>
      <c r="G546" s="14" t="n">
        <f aca="false">Data_Clean!L546*Assumptions!$B$10</f>
        <v>620.1</v>
      </c>
      <c r="H546" s="14" t="n">
        <f aca="false">IF(OR(Data_Clean!M546="",Data_Clean!N546=""),0,Data_Clean!M546*Data_Clean!N546/100)*Assumptions!$B$13*Assumptions!$B$11</f>
        <v>0</v>
      </c>
      <c r="I546" s="14" t="n">
        <f aca="false">Data_Clean!O546*4*Assumptions!$B$12</f>
        <v>0</v>
      </c>
      <c r="J546" s="14" t="n">
        <f aca="false">SUM(B546:I546)</f>
        <v>709.00393</v>
      </c>
      <c r="K546" s="16" t="n">
        <f aca="false">IF(Data_Clean!P546="","",Assumptions!$B$15*0.5^(Data_Clean!P546/Assumptions!$B$20))</f>
        <v>23.267171427506</v>
      </c>
      <c r="L546" s="16" t="n">
        <f aca="false">Assumptions!$B$16*MIN(1,LN(1+Data_Clean!Q546)/LN(1+Assumptions!$B$21))</f>
        <v>16.1441621526288</v>
      </c>
      <c r="M546" s="16" t="n">
        <f aca="false">Assumptions!$B$17*(0.6*MIN(1,Data_Clean!R546/Assumptions!$B$22)+0.4*IF(Data_Clean!S546="",0,Data_Clean!S546))</f>
        <v>9.06</v>
      </c>
      <c r="N546" s="16" t="n">
        <f aca="false">Assumptions!$B$18*MIN(1,(Data_Clean!F546-1)/Assumptions!$B$23)</f>
        <v>15</v>
      </c>
      <c r="O546" s="16" t="n">
        <f aca="false">Assumptions!$B$19*(0.4*IF(Data_Clean!E546="",0,MIN(1,Data_Clean!E546/12/Assumptions!$B$24))+0.35*IF(Data_Clean!D546="Y",1,0)+0.25*(1-MIN(Data_Clean!T546,3)/3))/IF(Data_Clean!E546="",0.6,1)</f>
        <v>14.8</v>
      </c>
      <c r="P546" s="16" t="n">
        <f aca="false">SUM(K546:O546)/(Assumptions!$D$5-IF(K546="",Assumptions!$B$15,0))*100</f>
        <v>78.2713335801348</v>
      </c>
      <c r="Q546" s="7" t="str">
        <f aca="false">IF(J546&gt;=Assumptions!$B$26,"High",IF(J546&gt;=Assumptions!$B$27,"Mid","Low"))</f>
        <v>Mid</v>
      </c>
      <c r="R546" s="7" t="str">
        <f aca="false">IF(P546&gt;=Assumptions!$B$28,"High",IF(P546&gt;=Assumptions!$B$29,"Mid","Low"))</f>
        <v>High</v>
      </c>
      <c r="S546" s="7" t="str">
        <f aca="false">INDEX(Assumptions!$B$33:$B$41,MATCH(Q546&amp;"|"&amp;R546,Assumptions!$A$33:$A$41,0))</f>
        <v>Engaged Builders</v>
      </c>
      <c r="T546" s="7" t="n">
        <f aca="false">IF(ISNUMBER(Data_Clean!V546),J546*Data_Clean!V546,0)</f>
        <v>9.713353841</v>
      </c>
    </row>
    <row r="547" customFormat="false" ht="15" hidden="false" customHeight="false" outlineLevel="0" collapsed="false">
      <c r="A547" s="15" t="str">
        <f aca="false">Data_Clean!A547</f>
        <v>CX100543</v>
      </c>
      <c r="B547" s="14" t="n">
        <f aca="false">Data_Clean!G547*Assumptions!$B$5</f>
        <v>113.9895</v>
      </c>
      <c r="C547" s="14" t="n">
        <f aca="false">IF(Data_Clean!H547="",0,Data_Clean!H547)*Assumptions!$B$6</f>
        <v>354.49164</v>
      </c>
      <c r="D547" s="14" t="n">
        <f aca="false">Data_Clean!I547*Assumptions!$B$7</f>
        <v>1508</v>
      </c>
      <c r="E547" s="14" t="n">
        <f aca="false">Data_Clean!J547*Assumptions!$B$8</f>
        <v>0</v>
      </c>
      <c r="F547" s="14" t="n">
        <f aca="false">Data_Clean!K547*Assumptions!$B$9</f>
        <v>0</v>
      </c>
      <c r="G547" s="14" t="n">
        <f aca="false">Data_Clean!L547*Assumptions!$B$10</f>
        <v>0</v>
      </c>
      <c r="H547" s="14" t="n">
        <f aca="false">IF(OR(Data_Clean!M547="",Data_Clean!N547=""),0,Data_Clean!M547*Data_Clean!N547/100)*Assumptions!$B$13*Assumptions!$B$11</f>
        <v>124.2</v>
      </c>
      <c r="I547" s="14" t="n">
        <f aca="false">Data_Clean!O547*4*Assumptions!$B$12</f>
        <v>102.77712</v>
      </c>
      <c r="J547" s="14" t="n">
        <f aca="false">SUM(B547:I547)</f>
        <v>2203.45826</v>
      </c>
      <c r="K547" s="16" t="n">
        <f aca="false">IF(Data_Clean!P547="","",Assumptions!$B$15*0.5^(Data_Clean!P547/Assumptions!$B$20))</f>
        <v>28.6452481173125</v>
      </c>
      <c r="L547" s="16" t="n">
        <f aca="false">Assumptions!$B$16*MIN(1,LN(1+Data_Clean!Q547)/LN(1+Assumptions!$B$21))</f>
        <v>16.9333625893004</v>
      </c>
      <c r="M547" s="16" t="n">
        <f aca="false">Assumptions!$B$17*(0.6*MIN(1,Data_Clean!R547/Assumptions!$B$22)+0.4*IF(Data_Clean!S547="",0,Data_Clean!S547))</f>
        <v>10.458</v>
      </c>
      <c r="N547" s="16" t="n">
        <f aca="false">Assumptions!$B$18*MIN(1,(Data_Clean!F547-1)/Assumptions!$B$23)</f>
        <v>20</v>
      </c>
      <c r="O547" s="16" t="n">
        <f aca="false">Assumptions!$B$19*(0.4*IF(Data_Clean!E547="",0,MIN(1,Data_Clean!E547/12/Assumptions!$B$24))+0.35*IF(Data_Clean!D547="Y",1,0)+0.25*(1-MIN(Data_Clean!T547,3)/3))/IF(Data_Clean!E547="",0.6,1)</f>
        <v>7.25</v>
      </c>
      <c r="P547" s="16" t="n">
        <f aca="false">SUM(K547:O547)/(Assumptions!$D$5-IF(K547="",Assumptions!$B$15,0))*100</f>
        <v>83.2866107066129</v>
      </c>
      <c r="Q547" s="7" t="str">
        <f aca="false">IF(J547&gt;=Assumptions!$B$26,"High",IF(J547&gt;=Assumptions!$B$27,"Mid","Low"))</f>
        <v>High</v>
      </c>
      <c r="R547" s="7" t="str">
        <f aca="false">IF(P547&gt;=Assumptions!$B$28,"High",IF(P547&gt;=Assumptions!$B$29,"Mid","Low"))</f>
        <v>High</v>
      </c>
      <c r="S547" s="7" t="str">
        <f aca="false">INDEX(Assumptions!$B$33:$B$41,MATCH(Q547&amp;"|"&amp;R547,Assumptions!$A$33:$A$41,0))</f>
        <v>Premier Advocates</v>
      </c>
      <c r="T547" s="7" t="n">
        <f aca="false">IF(ISNUMBER(Data_Clean!V547),J547*Data_Clean!V547,0)</f>
        <v>246.346633468</v>
      </c>
    </row>
    <row r="548" customFormat="false" ht="15" hidden="false" customHeight="false" outlineLevel="0" collapsed="false">
      <c r="A548" s="15" t="str">
        <f aca="false">Data_Clean!A548</f>
        <v>CX100544</v>
      </c>
      <c r="B548" s="14" t="n">
        <f aca="false">Data_Clean!G548*Assumptions!$B$5</f>
        <v>79.34125</v>
      </c>
      <c r="C548" s="14" t="n">
        <f aca="false">IF(Data_Clean!H548="",0,Data_Clean!H548)*Assumptions!$B$6</f>
        <v>0</v>
      </c>
      <c r="D548" s="14" t="n">
        <f aca="false">Data_Clean!I548*Assumptions!$B$7</f>
        <v>312</v>
      </c>
      <c r="E548" s="14" t="n">
        <f aca="false">Data_Clean!J548*Assumptions!$B$8</f>
        <v>0</v>
      </c>
      <c r="F548" s="14" t="n">
        <f aca="false">Data_Clean!K548*Assumptions!$B$9</f>
        <v>658.9</v>
      </c>
      <c r="G548" s="14" t="n">
        <f aca="false">Data_Clean!L548*Assumptions!$B$10</f>
        <v>0</v>
      </c>
      <c r="H548" s="14" t="n">
        <f aca="false">IF(OR(Data_Clean!M548="",Data_Clean!N548=""),0,Data_Clean!M548*Data_Clean!N548/100)*Assumptions!$B$13*Assumptions!$B$11</f>
        <v>173.85</v>
      </c>
      <c r="I548" s="14" t="n">
        <f aca="false">Data_Clean!O548*4*Assumptions!$B$12</f>
        <v>15.96048</v>
      </c>
      <c r="J548" s="14" t="n">
        <f aca="false">SUM(B548:I548)</f>
        <v>1240.05173</v>
      </c>
      <c r="K548" s="16" t="n">
        <f aca="false">IF(Data_Clean!P548="","",Assumptions!$B$15*0.5^(Data_Clean!P548/Assumptions!$B$20))</f>
        <v>27.3516746567465</v>
      </c>
      <c r="L548" s="16" t="n">
        <f aca="false">Assumptions!$B$16*MIN(1,LN(1+Data_Clean!Q548)/LN(1+Assumptions!$B$21))</f>
        <v>14.1840947778045</v>
      </c>
      <c r="M548" s="16" t="n">
        <f aca="false">Assumptions!$B$17*(0.6*MIN(1,Data_Clean!R548/Assumptions!$B$22)+0.4*IF(Data_Clean!S548="",0,Data_Clean!S548))</f>
        <v>2.49</v>
      </c>
      <c r="N548" s="16" t="n">
        <f aca="false">Assumptions!$B$18*MIN(1,(Data_Clean!F548-1)/Assumptions!$B$23)</f>
        <v>15</v>
      </c>
      <c r="O548" s="16" t="n">
        <f aca="false">Assumptions!$B$19*(0.4*IF(Data_Clean!E548="",0,MIN(1,Data_Clean!E548/12/Assumptions!$B$24))+0.35*IF(Data_Clean!D548="Y",1,0)+0.25*(1-MIN(Data_Clean!T548,3)/3))/IF(Data_Clean!E548="",0.6,1)</f>
        <v>15</v>
      </c>
      <c r="P548" s="16" t="n">
        <f aca="false">SUM(K548:O548)/(Assumptions!$D$5-IF(K548="",Assumptions!$B$15,0))*100</f>
        <v>74.025769434551</v>
      </c>
      <c r="Q548" s="7" t="str">
        <f aca="false">IF(J548&gt;=Assumptions!$B$26,"High",IF(J548&gt;=Assumptions!$B$27,"Mid","Low"))</f>
        <v>Mid</v>
      </c>
      <c r="R548" s="7" t="str">
        <f aca="false">IF(P548&gt;=Assumptions!$B$28,"High",IF(P548&gt;=Assumptions!$B$29,"Mid","Low"))</f>
        <v>High</v>
      </c>
      <c r="S548" s="7" t="str">
        <f aca="false">INDEX(Assumptions!$B$33:$B$41,MATCH(Q548&amp;"|"&amp;R548,Assumptions!$A$33:$A$41,0))</f>
        <v>Engaged Builders</v>
      </c>
      <c r="T548" s="7" t="n">
        <f aca="false">IF(ISNUMBER(Data_Clean!V548),J548*Data_Clean!V548,0)</f>
        <v>27.033127714</v>
      </c>
    </row>
    <row r="549" customFormat="false" ht="15" hidden="false" customHeight="false" outlineLevel="0" collapsed="false">
      <c r="A549" s="15" t="str">
        <f aca="false">Data_Clean!A549</f>
        <v>CX100545</v>
      </c>
      <c r="B549" s="14" t="n">
        <f aca="false">Data_Clean!G549*Assumptions!$B$5</f>
        <v>53.57975</v>
      </c>
      <c r="C549" s="14" t="n">
        <f aca="false">IF(Data_Clean!H549="",0,Data_Clean!H549)*Assumptions!$B$6</f>
        <v>89.646</v>
      </c>
      <c r="D549" s="14" t="n">
        <f aca="false">Data_Clean!I549*Assumptions!$B$7</f>
        <v>0</v>
      </c>
      <c r="E549" s="14" t="n">
        <f aca="false">Data_Clean!J549*Assumptions!$B$8</f>
        <v>0</v>
      </c>
      <c r="F549" s="14" t="n">
        <f aca="false">Data_Clean!K549*Assumptions!$B$9</f>
        <v>0</v>
      </c>
      <c r="G549" s="14" t="n">
        <f aca="false">Data_Clean!L549*Assumptions!$B$10</f>
        <v>0</v>
      </c>
      <c r="H549" s="14" t="n">
        <f aca="false">IF(OR(Data_Clean!M549="",Data_Clean!N549=""),0,Data_Clean!M549*Data_Clean!N549/100)*Assumptions!$B$13*Assumptions!$B$11</f>
        <v>0</v>
      </c>
      <c r="I549" s="14" t="n">
        <f aca="false">Data_Clean!O549*4*Assumptions!$B$12</f>
        <v>0</v>
      </c>
      <c r="J549" s="14" t="n">
        <f aca="false">SUM(B549:I549)</f>
        <v>143.22575</v>
      </c>
      <c r="K549" s="16" t="n">
        <f aca="false">IF(Data_Clean!P549="","",Assumptions!$B$15*0.5^(Data_Clean!P549/Assumptions!$B$20))</f>
        <v>25.5200148285257</v>
      </c>
      <c r="L549" s="16" t="n">
        <f aca="false">Assumptions!$B$16*MIN(1,LN(1+Data_Clean!Q549)/LN(1+Assumptions!$B$21))</f>
        <v>10.6966696442427</v>
      </c>
      <c r="M549" s="16" t="n">
        <f aca="false">Assumptions!$B$17*(0.6*MIN(1,Data_Clean!R549/Assumptions!$B$22)+0.4*IF(Data_Clean!S549="",0,Data_Clean!S549))</f>
        <v>11.04</v>
      </c>
      <c r="N549" s="16" t="n">
        <f aca="false">Assumptions!$B$18*MIN(1,(Data_Clean!F549-1)/Assumptions!$B$23)</f>
        <v>10</v>
      </c>
      <c r="O549" s="16" t="n">
        <f aca="false">Assumptions!$B$19*(0.4*IF(Data_Clean!E549="",0,MIN(1,Data_Clean!E549/12/Assumptions!$B$24))+0.35*IF(Data_Clean!D549="Y",1,0)+0.25*(1-MIN(Data_Clean!T549,3)/3))/IF(Data_Clean!E549="",0.6,1)</f>
        <v>1.9</v>
      </c>
      <c r="P549" s="16" t="n">
        <f aca="false">SUM(K549:O549)/(Assumptions!$D$5-IF(K549="",Assumptions!$B$15,0))*100</f>
        <v>59.1566844727684</v>
      </c>
      <c r="Q549" s="7" t="str">
        <f aca="false">IF(J549&gt;=Assumptions!$B$26,"High",IF(J549&gt;=Assumptions!$B$27,"Mid","Low"))</f>
        <v>Low</v>
      </c>
      <c r="R549" s="7" t="str">
        <f aca="false">IF(P549&gt;=Assumptions!$B$28,"High",IF(P549&gt;=Assumptions!$B$29,"Mid","Low"))</f>
        <v>Mid</v>
      </c>
      <c r="S549" s="7" t="str">
        <f aca="false">INDEX(Assumptions!$B$33:$B$41,MATCH(Q549&amp;"|"&amp;R549,Assumptions!$A$33:$A$41,0))</f>
        <v>Light Touch</v>
      </c>
      <c r="T549" s="7" t="n">
        <f aca="false">IF(ISNUMBER(Data_Clean!V549),J549*Data_Clean!V549,0)</f>
        <v>54.182301225</v>
      </c>
    </row>
    <row r="550" customFormat="false" ht="15" hidden="false" customHeight="false" outlineLevel="0" collapsed="false">
      <c r="A550" s="15" t="str">
        <f aca="false">Data_Clean!A550</f>
        <v>CX100546</v>
      </c>
      <c r="B550" s="14" t="n">
        <f aca="false">Data_Clean!G550*Assumptions!$B$5</f>
        <v>206.35675</v>
      </c>
      <c r="C550" s="14" t="n">
        <f aca="false">IF(Data_Clean!H550="",0,Data_Clean!H550)*Assumptions!$B$6</f>
        <v>228.2058</v>
      </c>
      <c r="D550" s="14" t="n">
        <f aca="false">Data_Clean!I550*Assumptions!$B$7</f>
        <v>0</v>
      </c>
      <c r="E550" s="14" t="n">
        <f aca="false">Data_Clean!J550*Assumptions!$B$8</f>
        <v>0</v>
      </c>
      <c r="F550" s="14" t="n">
        <f aca="false">Data_Clean!K550*Assumptions!$B$9</f>
        <v>0</v>
      </c>
      <c r="G550" s="14" t="n">
        <f aca="false">Data_Clean!L550*Assumptions!$B$10</f>
        <v>0</v>
      </c>
      <c r="H550" s="14" t="n">
        <f aca="false">IF(OR(Data_Clean!M550="",Data_Clean!N550=""),0,Data_Clean!M550*Data_Clean!N550/100)*Assumptions!$B$13*Assumptions!$B$11</f>
        <v>277.83</v>
      </c>
      <c r="I550" s="14" t="n">
        <f aca="false">Data_Clean!O550*4*Assumptions!$B$12</f>
        <v>55.22832</v>
      </c>
      <c r="J550" s="14" t="n">
        <f aca="false">SUM(B550:I550)</f>
        <v>767.62087</v>
      </c>
      <c r="K550" s="16" t="n">
        <f aca="false">IF(Data_Clean!P550="","",Assumptions!$B$15*0.5^(Data_Clean!P550/Assumptions!$B$20))</f>
        <v>23.811015779523</v>
      </c>
      <c r="L550" s="16" t="n">
        <f aca="false">Assumptions!$B$16*MIN(1,LN(1+Data_Clean!Q550)/LN(1+Assumptions!$B$21))</f>
        <v>17.2114872232459</v>
      </c>
      <c r="M550" s="16" t="n">
        <f aca="false">Assumptions!$B$17*(0.6*MIN(1,Data_Clean!R550/Assumptions!$B$22)+0.4*IF(Data_Clean!S550="",0,Data_Clean!S550))</f>
        <v>7.836</v>
      </c>
      <c r="N550" s="16" t="n">
        <f aca="false">Assumptions!$B$18*MIN(1,(Data_Clean!F550-1)/Assumptions!$B$23)</f>
        <v>10</v>
      </c>
      <c r="O550" s="16" t="n">
        <f aca="false">Assumptions!$B$19*(0.4*IF(Data_Clean!E550="",0,MIN(1,Data_Clean!E550/12/Assumptions!$B$24))+0.35*IF(Data_Clean!D550="Y",1,0)+0.25*(1-MIN(Data_Clean!T550,3)/3))/IF(Data_Clean!E550="",0.6,1)</f>
        <v>11.2</v>
      </c>
      <c r="P550" s="16" t="n">
        <f aca="false">SUM(K550:O550)/(Assumptions!$D$5-IF(K550="",Assumptions!$B$15,0))*100</f>
        <v>70.0585030027689</v>
      </c>
      <c r="Q550" s="7" t="str">
        <f aca="false">IF(J550&gt;=Assumptions!$B$26,"High",IF(J550&gt;=Assumptions!$B$27,"Mid","Low"))</f>
        <v>Mid</v>
      </c>
      <c r="R550" s="7" t="str">
        <f aca="false">IF(P550&gt;=Assumptions!$B$28,"High",IF(P550&gt;=Assumptions!$B$29,"Mid","Low"))</f>
        <v>High</v>
      </c>
      <c r="S550" s="7" t="str">
        <f aca="false">INDEX(Assumptions!$B$33:$B$41,MATCH(Q550&amp;"|"&amp;R550,Assumptions!$A$33:$A$41,0))</f>
        <v>Engaged Builders</v>
      </c>
      <c r="T550" s="7" t="n">
        <f aca="false">IF(ISNUMBER(Data_Clean!V550),J550*Data_Clean!V550,0)</f>
        <v>16.810897053</v>
      </c>
    </row>
    <row r="551" customFormat="false" ht="15" hidden="false" customHeight="false" outlineLevel="0" collapsed="false">
      <c r="A551" s="15" t="str">
        <f aca="false">Data_Clean!A551</f>
        <v>CX100547</v>
      </c>
      <c r="B551" s="14" t="n">
        <f aca="false">Data_Clean!G551*Assumptions!$B$5</f>
        <v>95.039</v>
      </c>
      <c r="C551" s="14" t="n">
        <f aca="false">IF(Data_Clean!H551="",0,Data_Clean!H551)*Assumptions!$B$6</f>
        <v>0</v>
      </c>
      <c r="D551" s="14" t="n">
        <f aca="false">Data_Clean!I551*Assumptions!$B$7</f>
        <v>0</v>
      </c>
      <c r="E551" s="14" t="n">
        <f aca="false">Data_Clean!J551*Assumptions!$B$8</f>
        <v>0</v>
      </c>
      <c r="F551" s="14" t="n">
        <f aca="false">Data_Clean!K551*Assumptions!$B$9</f>
        <v>0</v>
      </c>
      <c r="G551" s="14" t="n">
        <f aca="false">Data_Clean!L551*Assumptions!$B$10</f>
        <v>0</v>
      </c>
      <c r="H551" s="14" t="n">
        <f aca="false">IF(OR(Data_Clean!M551="",Data_Clean!N551=""),0,Data_Clean!M551*Data_Clean!N551/100)*Assumptions!$B$13*Assumptions!$B$11</f>
        <v>80.352</v>
      </c>
      <c r="I551" s="14" t="n">
        <f aca="false">Data_Clean!O551*4*Assumptions!$B$12</f>
        <v>35.50896</v>
      </c>
      <c r="J551" s="14" t="n">
        <f aca="false">SUM(B551:I551)</f>
        <v>210.89996</v>
      </c>
      <c r="K551" s="16" t="n">
        <f aca="false">IF(Data_Clean!P551="","",Assumptions!$B$15*0.5^(Data_Clean!P551/Assumptions!$B$20))</f>
        <v>21.2132034355964</v>
      </c>
      <c r="L551" s="16" t="n">
        <f aca="false">Assumptions!$B$16*MIN(1,LN(1+Data_Clean!Q551)/LN(1+Assumptions!$B$21))</f>
        <v>16.230151259145</v>
      </c>
      <c r="M551" s="16" t="n">
        <f aca="false">Assumptions!$B$17*(0.6*MIN(1,Data_Clean!R551/Assumptions!$B$22)+0.4*IF(Data_Clean!S551="",0,Data_Clean!S551))</f>
        <v>14.622</v>
      </c>
      <c r="N551" s="16" t="n">
        <f aca="false">Assumptions!$B$18*MIN(1,(Data_Clean!F551-1)/Assumptions!$B$23)</f>
        <v>5</v>
      </c>
      <c r="O551" s="16" t="n">
        <f aca="false">Assumptions!$B$19*(0.4*IF(Data_Clean!E551="",0,MIN(1,Data_Clean!E551/12/Assumptions!$B$24))+0.35*IF(Data_Clean!D551="Y",1,0)+0.25*(1-MIN(Data_Clean!T551,3)/3))/IF(Data_Clean!E551="",0.6,1)</f>
        <v>9.05</v>
      </c>
      <c r="P551" s="16" t="n">
        <f aca="false">SUM(K551:O551)/(Assumptions!$D$5-IF(K551="",Assumptions!$B$15,0))*100</f>
        <v>66.1153546947414</v>
      </c>
      <c r="Q551" s="7" t="str">
        <f aca="false">IF(J551&gt;=Assumptions!$B$26,"High",IF(J551&gt;=Assumptions!$B$27,"Mid","Low"))</f>
        <v>Low</v>
      </c>
      <c r="R551" s="7" t="str">
        <f aca="false">IF(P551&gt;=Assumptions!$B$28,"High",IF(P551&gt;=Assumptions!$B$29,"Mid","Low"))</f>
        <v>Mid</v>
      </c>
      <c r="S551" s="7" t="str">
        <f aca="false">INDEX(Assumptions!$B$33:$B$41,MATCH(Q551&amp;"|"&amp;R551,Assumptions!$A$33:$A$41,0))</f>
        <v>Light Touch</v>
      </c>
      <c r="T551" s="7" t="n">
        <f aca="false">IF(ISNUMBER(Data_Clean!V551),J551*Data_Clean!V551,0)</f>
        <v>5.16704902</v>
      </c>
    </row>
    <row r="552" customFormat="false" ht="15" hidden="false" customHeight="false" outlineLevel="0" collapsed="false">
      <c r="A552" s="15" t="str">
        <f aca="false">Data_Clean!A552</f>
        <v>CX100548</v>
      </c>
      <c r="B552" s="14" t="n">
        <f aca="false">Data_Clean!G552*Assumptions!$B$5</f>
        <v>14.51025</v>
      </c>
      <c r="C552" s="14" t="n">
        <f aca="false">IF(Data_Clean!H552="",0,Data_Clean!H552)*Assumptions!$B$6</f>
        <v>38.691</v>
      </c>
      <c r="D552" s="14" t="n">
        <f aca="false">Data_Clean!I552*Assumptions!$B$7</f>
        <v>0</v>
      </c>
      <c r="E552" s="14" t="n">
        <f aca="false">Data_Clean!J552*Assumptions!$B$8</f>
        <v>0</v>
      </c>
      <c r="F552" s="14" t="n">
        <f aca="false">Data_Clean!K552*Assumptions!$B$9</f>
        <v>0</v>
      </c>
      <c r="G552" s="14" t="n">
        <f aca="false">Data_Clean!L552*Assumptions!$B$10</f>
        <v>427.95</v>
      </c>
      <c r="H552" s="14" t="n">
        <f aca="false">IF(OR(Data_Clean!M552="",Data_Clean!N552=""),0,Data_Clean!M552*Data_Clean!N552/100)*Assumptions!$B$13*Assumptions!$B$11</f>
        <v>0</v>
      </c>
      <c r="I552" s="14" t="n">
        <f aca="false">Data_Clean!O552*4*Assumptions!$B$12</f>
        <v>0</v>
      </c>
      <c r="J552" s="14" t="n">
        <f aca="false">SUM(B552:I552)</f>
        <v>481.15125</v>
      </c>
      <c r="K552" s="16" t="n">
        <f aca="false">IF(Data_Clean!P552="","",Assumptions!$B$15*0.5^(Data_Clean!P552/Assumptions!$B$20))</f>
        <v>30</v>
      </c>
      <c r="L552" s="16" t="n">
        <f aca="false">Assumptions!$B$16*MIN(1,LN(1+Data_Clean!Q552)/LN(1+Assumptions!$B$21))</f>
        <v>11.5625930527155</v>
      </c>
      <c r="M552" s="16" t="n">
        <f aca="false">Assumptions!$B$17*(0.6*MIN(1,Data_Clean!R552/Assumptions!$B$22)+0.4*IF(Data_Clean!S552="",0,Data_Clean!S552))</f>
        <v>8.58</v>
      </c>
      <c r="N552" s="16" t="n">
        <f aca="false">Assumptions!$B$18*MIN(1,(Data_Clean!F552-1)/Assumptions!$B$23)</f>
        <v>10</v>
      </c>
      <c r="O552" s="16" t="n">
        <f aca="false">Assumptions!$B$19*(0.4*IF(Data_Clean!E552="",0,MIN(1,Data_Clean!E552/12/Assumptions!$B$24))+0.35*IF(Data_Clean!D552="Y",1,0)+0.25*(1-MIN(Data_Clean!T552,3)/3))/IF(Data_Clean!E552="",0.6,1)</f>
        <v>5.5</v>
      </c>
      <c r="P552" s="16" t="n">
        <f aca="false">SUM(K552:O552)/(Assumptions!$D$5-IF(K552="",Assumptions!$B$15,0))*100</f>
        <v>65.6425930527155</v>
      </c>
      <c r="Q552" s="7" t="str">
        <f aca="false">IF(J552&gt;=Assumptions!$B$26,"High",IF(J552&gt;=Assumptions!$B$27,"Mid","Low"))</f>
        <v>Mid</v>
      </c>
      <c r="R552" s="7" t="str">
        <f aca="false">IF(P552&gt;=Assumptions!$B$28,"High",IF(P552&gt;=Assumptions!$B$29,"Mid","Low"))</f>
        <v>Mid</v>
      </c>
      <c r="S552" s="7" t="str">
        <f aca="false">INDEX(Assumptions!$B$33:$B$41,MATCH(Q552&amp;"|"&amp;R552,Assumptions!$A$33:$A$41,0))</f>
        <v>Established Core</v>
      </c>
      <c r="T552" s="7" t="n">
        <f aca="false">IF(ISNUMBER(Data_Clean!V552),J552*Data_Clean!V552,0)</f>
        <v>47.24905275</v>
      </c>
    </row>
    <row r="553" customFormat="false" ht="15" hidden="false" customHeight="false" outlineLevel="0" collapsed="false">
      <c r="A553" s="15" t="str">
        <f aca="false">Data_Clean!A553</f>
        <v>CX100549</v>
      </c>
      <c r="B553" s="14" t="n">
        <f aca="false">Data_Clean!G553*Assumptions!$B$5</f>
        <v>176.27425</v>
      </c>
      <c r="C553" s="14" t="n">
        <f aca="false">IF(Data_Clean!H553="",0,Data_Clean!H553)*Assumptions!$B$6</f>
        <v>195.25416</v>
      </c>
      <c r="D553" s="14" t="n">
        <f aca="false">Data_Clean!I553*Assumptions!$B$7</f>
        <v>0</v>
      </c>
      <c r="E553" s="14" t="n">
        <f aca="false">Data_Clean!J553*Assumptions!$B$8</f>
        <v>0</v>
      </c>
      <c r="F553" s="14" t="n">
        <f aca="false">Data_Clean!K553*Assumptions!$B$9</f>
        <v>0</v>
      </c>
      <c r="G553" s="14" t="n">
        <f aca="false">Data_Clean!L553*Assumptions!$B$10</f>
        <v>0</v>
      </c>
      <c r="H553" s="14" t="n">
        <f aca="false">IF(OR(Data_Clean!M553="",Data_Clean!N553=""),0,Data_Clean!M553*Data_Clean!N553/100)*Assumptions!$B$13*Assumptions!$B$11</f>
        <v>0</v>
      </c>
      <c r="I553" s="14" t="n">
        <f aca="false">Data_Clean!O553*4*Assumptions!$B$12</f>
        <v>0</v>
      </c>
      <c r="J553" s="14" t="n">
        <f aca="false">SUM(B553:I553)</f>
        <v>371.52841</v>
      </c>
      <c r="K553" s="16" t="n">
        <f aca="false">IF(Data_Clean!P553="","",Assumptions!$B$15*0.5^(Data_Clean!P553/Assumptions!$B$20))</f>
        <v>26.1165168988837</v>
      </c>
      <c r="L553" s="16" t="n">
        <f aca="false">Assumptions!$B$16*MIN(1,LN(1+Data_Clean!Q553)/LN(1+Assumptions!$B$21))</f>
        <v>15.0586973234667</v>
      </c>
      <c r="M553" s="16" t="n">
        <f aca="false">Assumptions!$B$17*(0.6*MIN(1,Data_Clean!R553/Assumptions!$B$22)+0.4*IF(Data_Clean!S553="",0,Data_Clean!S553))</f>
        <v>3.342</v>
      </c>
      <c r="N553" s="16" t="n">
        <f aca="false">Assumptions!$B$18*MIN(1,(Data_Clean!F553-1)/Assumptions!$B$23)</f>
        <v>5</v>
      </c>
      <c r="O553" s="16" t="n">
        <f aca="false">Assumptions!$B$19*(0.4*IF(Data_Clean!E553="",0,MIN(1,Data_Clean!E553/12/Assumptions!$B$24))+0.35*IF(Data_Clean!D553="Y",1,0)+0.25*(1-MIN(Data_Clean!T553,3)/3))/IF(Data_Clean!E553="",0.6,1)</f>
        <v>12.75</v>
      </c>
      <c r="P553" s="16" t="n">
        <f aca="false">SUM(K553:O553)/(Assumptions!$D$5-IF(K553="",Assumptions!$B$15,0))*100</f>
        <v>62.2672142223504</v>
      </c>
      <c r="Q553" s="7" t="str">
        <f aca="false">IF(J553&gt;=Assumptions!$B$26,"High",IF(J553&gt;=Assumptions!$B$27,"Mid","Low"))</f>
        <v>Low</v>
      </c>
      <c r="R553" s="7" t="str">
        <f aca="false">IF(P553&gt;=Assumptions!$B$28,"High",IF(P553&gt;=Assumptions!$B$29,"Mid","Low"))</f>
        <v>Mid</v>
      </c>
      <c r="S553" s="7" t="str">
        <f aca="false">INDEX(Assumptions!$B$33:$B$41,MATCH(Q553&amp;"|"&amp;R553,Assumptions!$A$33:$A$41,0))</f>
        <v>Light Touch</v>
      </c>
      <c r="T553" s="7" t="n">
        <f aca="false">IF(ISNUMBER(Data_Clean!V553),J553*Data_Clean!V553,0)</f>
        <v>8.91668184</v>
      </c>
    </row>
    <row r="554" customFormat="false" ht="15" hidden="false" customHeight="false" outlineLevel="0" collapsed="false">
      <c r="A554" s="15" t="str">
        <f aca="false">Data_Clean!A554</f>
        <v>CX100550</v>
      </c>
      <c r="B554" s="14" t="n">
        <f aca="false">Data_Clean!G554*Assumptions!$B$5</f>
        <v>63.1365</v>
      </c>
      <c r="C554" s="14" t="n">
        <f aca="false">IF(Data_Clean!H554="",0,Data_Clean!H554)*Assumptions!$B$6</f>
        <v>0</v>
      </c>
      <c r="D554" s="14" t="n">
        <f aca="false">Data_Clean!I554*Assumptions!$B$7</f>
        <v>4488.8</v>
      </c>
      <c r="E554" s="14" t="n">
        <f aca="false">Data_Clean!J554*Assumptions!$B$8</f>
        <v>0</v>
      </c>
      <c r="F554" s="14" t="n">
        <f aca="false">Data_Clean!K554*Assumptions!$B$9</f>
        <v>2765.4</v>
      </c>
      <c r="G554" s="14" t="n">
        <f aca="false">Data_Clean!L554*Assumptions!$B$10</f>
        <v>0</v>
      </c>
      <c r="H554" s="14" t="n">
        <f aca="false">IF(OR(Data_Clean!M554="",Data_Clean!N554=""),0,Data_Clean!M554*Data_Clean!N554/100)*Assumptions!$B$13*Assumptions!$B$11</f>
        <v>0</v>
      </c>
      <c r="I554" s="14" t="n">
        <f aca="false">Data_Clean!O554*4*Assumptions!$B$12</f>
        <v>0</v>
      </c>
      <c r="J554" s="14" t="n">
        <f aca="false">SUM(B554:I554)</f>
        <v>7317.3365</v>
      </c>
      <c r="K554" s="16" t="n">
        <f aca="false">IF(Data_Clean!P554="","",Assumptions!$B$15*0.5^(Data_Clean!P554/Assumptions!$B$20))</f>
        <v>5.42725964040142</v>
      </c>
      <c r="L554" s="16" t="n">
        <f aca="false">Assumptions!$B$16*MIN(1,LN(1+Data_Clean!Q554)/LN(1+Assumptions!$B$21))</f>
        <v>9.60252567789128</v>
      </c>
      <c r="M554" s="16" t="n">
        <f aca="false">Assumptions!$B$17*(0.6*MIN(1,Data_Clean!R554/Assumptions!$B$22)+0.4*IF(Data_Clean!S554="",0,Data_Clean!S554))</f>
        <v>4.914</v>
      </c>
      <c r="N554" s="16" t="n">
        <f aca="false">Assumptions!$B$18*MIN(1,(Data_Clean!F554-1)/Assumptions!$B$23)</f>
        <v>15</v>
      </c>
      <c r="O554" s="16" t="n">
        <f aca="false">Assumptions!$B$19*(0.4*IF(Data_Clean!E554="",0,MIN(1,Data_Clean!E554/12/Assumptions!$B$24))+0.35*IF(Data_Clean!D554="Y",1,0)+0.25*(1-MIN(Data_Clean!T554,3)/3))/IF(Data_Clean!E554="",0.6,1)</f>
        <v>9.75</v>
      </c>
      <c r="P554" s="16" t="n">
        <f aca="false">SUM(K554:O554)/(Assumptions!$D$5-IF(K554="",Assumptions!$B$15,0))*100</f>
        <v>44.6937853182927</v>
      </c>
      <c r="Q554" s="7" t="str">
        <f aca="false">IF(J554&gt;=Assumptions!$B$26,"High",IF(J554&gt;=Assumptions!$B$27,"Mid","Low"))</f>
        <v>High</v>
      </c>
      <c r="R554" s="7" t="str">
        <f aca="false">IF(P554&gt;=Assumptions!$B$28,"High",IF(P554&gt;=Assumptions!$B$29,"Mid","Low"))</f>
        <v>Low</v>
      </c>
      <c r="S554" s="7" t="str">
        <f aca="false">INDEX(Assumptions!$B$33:$B$41,MATCH(Q554&amp;"|"&amp;R554,Assumptions!$A$33:$A$41,0))</f>
        <v>Affluent Drifters</v>
      </c>
      <c r="T554" s="7" t="n">
        <f aca="false">IF(ISNUMBER(Data_Clean!V554),J554*Data_Clean!V554,0)</f>
        <v>616.85146695</v>
      </c>
    </row>
    <row r="555" customFormat="false" ht="15" hidden="false" customHeight="false" outlineLevel="0" collapsed="false">
      <c r="A555" s="15" t="str">
        <f aca="false">Data_Clean!A555</f>
        <v>CX100551</v>
      </c>
      <c r="B555" s="14" t="n">
        <f aca="false">Data_Clean!G555*Assumptions!$B$5</f>
        <v>153.63875</v>
      </c>
      <c r="C555" s="14" t="n">
        <f aca="false">IF(Data_Clean!H555="",0,Data_Clean!H555)*Assumptions!$B$6</f>
        <v>65.52504</v>
      </c>
      <c r="D555" s="14" t="n">
        <f aca="false">Data_Clean!I555*Assumptions!$B$7</f>
        <v>0</v>
      </c>
      <c r="E555" s="14" t="n">
        <f aca="false">Data_Clean!J555*Assumptions!$B$8</f>
        <v>0</v>
      </c>
      <c r="F555" s="14" t="n">
        <f aca="false">Data_Clean!K555*Assumptions!$B$9</f>
        <v>0</v>
      </c>
      <c r="G555" s="14" t="n">
        <f aca="false">Data_Clean!L555*Assumptions!$B$10</f>
        <v>500.4</v>
      </c>
      <c r="H555" s="14" t="n">
        <f aca="false">IF(OR(Data_Clean!M555="",Data_Clean!N555=""),0,Data_Clean!M555*Data_Clean!N555/100)*Assumptions!$B$13*Assumptions!$B$11</f>
        <v>0</v>
      </c>
      <c r="I555" s="14" t="n">
        <f aca="false">Data_Clean!O555*4*Assumptions!$B$12</f>
        <v>0</v>
      </c>
      <c r="J555" s="14" t="n">
        <f aca="false">SUM(B555:I555)</f>
        <v>719.56379</v>
      </c>
      <c r="K555" s="16" t="n">
        <f aca="false">IF(Data_Clean!P555="","",Assumptions!$B$15*0.5^(Data_Clean!P555/Assumptions!$B$20))</f>
        <v>12.7600074142628</v>
      </c>
      <c r="L555" s="16" t="n">
        <f aca="false">Assumptions!$B$16*MIN(1,LN(1+Data_Clean!Q555)/LN(1+Assumptions!$B$21))</f>
        <v>13.2535138894499</v>
      </c>
      <c r="M555" s="16" t="n">
        <f aca="false">Assumptions!$B$17*(0.6*MIN(1,Data_Clean!R555/Assumptions!$B$22)+0.4*IF(Data_Clean!S555="",0,Data_Clean!S555))</f>
        <v>8.862</v>
      </c>
      <c r="N555" s="16" t="n">
        <f aca="false">Assumptions!$B$18*MIN(1,(Data_Clean!F555-1)/Assumptions!$B$23)</f>
        <v>10</v>
      </c>
      <c r="O555" s="16" t="n">
        <f aca="false">Assumptions!$B$19*(0.4*IF(Data_Clean!E555="",0,MIN(1,Data_Clean!E555/12/Assumptions!$B$24))+0.35*IF(Data_Clean!D555="Y",1,0)+0.25*(1-MIN(Data_Clean!T555,3)/3))/IF(Data_Clean!E555="",0.6,1)</f>
        <v>11.15</v>
      </c>
      <c r="P555" s="16" t="n">
        <f aca="false">SUM(K555:O555)/(Assumptions!$D$5-IF(K555="",Assumptions!$B$15,0))*100</f>
        <v>56.0255213037127</v>
      </c>
      <c r="Q555" s="7" t="str">
        <f aca="false">IF(J555&gt;=Assumptions!$B$26,"High",IF(J555&gt;=Assumptions!$B$27,"Mid","Low"))</f>
        <v>Mid</v>
      </c>
      <c r="R555" s="7" t="str">
        <f aca="false">IF(P555&gt;=Assumptions!$B$28,"High",IF(P555&gt;=Assumptions!$B$29,"Mid","Low"))</f>
        <v>Mid</v>
      </c>
      <c r="S555" s="7" t="str">
        <f aca="false">INDEX(Assumptions!$B$33:$B$41,MATCH(Q555&amp;"|"&amp;R555,Assumptions!$A$33:$A$41,0))</f>
        <v>Established Core</v>
      </c>
      <c r="T555" s="7" t="n">
        <f aca="false">IF(ISNUMBER(Data_Clean!V555),J555*Data_Clean!V555,0)</f>
        <v>18.348876645</v>
      </c>
    </row>
    <row r="556" customFormat="false" ht="15" hidden="false" customHeight="false" outlineLevel="0" collapsed="false">
      <c r="A556" s="15" t="str">
        <f aca="false">Data_Clean!A556</f>
        <v>CX100552</v>
      </c>
      <c r="B556" s="14" t="n">
        <f aca="false">Data_Clean!G556*Assumptions!$B$5</f>
        <v>90.973</v>
      </c>
      <c r="C556" s="14" t="n">
        <f aca="false">IF(Data_Clean!H556="",0,Data_Clean!H556)*Assumptions!$B$6</f>
        <v>186.18672</v>
      </c>
      <c r="D556" s="14" t="n">
        <f aca="false">Data_Clean!I556*Assumptions!$B$7</f>
        <v>0</v>
      </c>
      <c r="E556" s="14" t="n">
        <f aca="false">Data_Clean!J556*Assumptions!$B$8</f>
        <v>0</v>
      </c>
      <c r="F556" s="14" t="n">
        <f aca="false">Data_Clean!K556*Assumptions!$B$9</f>
        <v>0</v>
      </c>
      <c r="G556" s="14" t="n">
        <f aca="false">Data_Clean!L556*Assumptions!$B$10</f>
        <v>0</v>
      </c>
      <c r="H556" s="14" t="n">
        <f aca="false">IF(OR(Data_Clean!M556="",Data_Clean!N556=""),0,Data_Clean!M556*Data_Clean!N556/100)*Assumptions!$B$13*Assumptions!$B$11</f>
        <v>0</v>
      </c>
      <c r="I556" s="14" t="n">
        <f aca="false">Data_Clean!O556*4*Assumptions!$B$12</f>
        <v>0</v>
      </c>
      <c r="J556" s="14" t="n">
        <f aca="false">SUM(B556:I556)</f>
        <v>277.15972</v>
      </c>
      <c r="K556" s="16" t="n">
        <f aca="false">IF(Data_Clean!P556="","",Assumptions!$B$15*0.5^(Data_Clean!P556/Assumptions!$B$20))</f>
        <v>26.7269615442102</v>
      </c>
      <c r="L556" s="16" t="n">
        <f aca="false">Assumptions!$B$16*MIN(1,LN(1+Data_Clean!Q556)/LN(1+Assumptions!$B$21))</f>
        <v>15.0586973234667</v>
      </c>
      <c r="M556" s="16" t="n">
        <f aca="false">Assumptions!$B$17*(0.6*MIN(1,Data_Clean!R556/Assumptions!$B$22)+0.4*IF(Data_Clean!S556="",0,Data_Clean!S556))</f>
        <v>10.938</v>
      </c>
      <c r="N556" s="16" t="n">
        <f aca="false">Assumptions!$B$18*MIN(1,(Data_Clean!F556-1)/Assumptions!$B$23)</f>
        <v>5</v>
      </c>
      <c r="O556" s="16" t="n">
        <f aca="false">Assumptions!$B$19*(0.4*IF(Data_Clean!E556="",0,MIN(1,Data_Clean!E556/12/Assumptions!$B$24))+0.35*IF(Data_Clean!D556="Y",1,0)+0.25*(1-MIN(Data_Clean!T556,3)/3))/IF(Data_Clean!E556="",0.6,1)</f>
        <v>9.65</v>
      </c>
      <c r="P556" s="16" t="n">
        <f aca="false">SUM(K556:O556)/(Assumptions!$D$5-IF(K556="",Assumptions!$B$15,0))*100</f>
        <v>67.3736588676769</v>
      </c>
      <c r="Q556" s="7" t="str">
        <f aca="false">IF(J556&gt;=Assumptions!$B$26,"High",IF(J556&gt;=Assumptions!$B$27,"Mid","Low"))</f>
        <v>Low</v>
      </c>
      <c r="R556" s="7" t="str">
        <f aca="false">IF(P556&gt;=Assumptions!$B$28,"High",IF(P556&gt;=Assumptions!$B$29,"Mid","Low"))</f>
        <v>Mid</v>
      </c>
      <c r="S556" s="7" t="str">
        <f aca="false">INDEX(Assumptions!$B$33:$B$41,MATCH(Q556&amp;"|"&amp;R556,Assumptions!$A$33:$A$41,0))</f>
        <v>Light Touch</v>
      </c>
      <c r="T556" s="7" t="n">
        <f aca="false">IF(ISNUMBER(Data_Clean!V556),J556*Data_Clean!V556,0)</f>
        <v>8.148495768</v>
      </c>
    </row>
    <row r="557" customFormat="false" ht="15" hidden="false" customHeight="false" outlineLevel="0" collapsed="false">
      <c r="A557" s="15" t="str">
        <f aca="false">Data_Clean!A557</f>
        <v>CX100553</v>
      </c>
      <c r="B557" s="14" t="n">
        <f aca="false">Data_Clean!G557*Assumptions!$B$5</f>
        <v>54.25475</v>
      </c>
      <c r="C557" s="14" t="n">
        <f aca="false">IF(Data_Clean!H557="",0,Data_Clean!H557)*Assumptions!$B$6</f>
        <v>0</v>
      </c>
      <c r="D557" s="14" t="n">
        <f aca="false">Data_Clean!I557*Assumptions!$B$7</f>
        <v>0</v>
      </c>
      <c r="E557" s="14" t="n">
        <f aca="false">Data_Clean!J557*Assumptions!$B$8</f>
        <v>275.9901</v>
      </c>
      <c r="F557" s="14" t="n">
        <f aca="false">Data_Clean!K557*Assumptions!$B$9</f>
        <v>0</v>
      </c>
      <c r="G557" s="14" t="n">
        <f aca="false">Data_Clean!L557*Assumptions!$B$10</f>
        <v>593.1</v>
      </c>
      <c r="H557" s="14" t="n">
        <f aca="false">IF(OR(Data_Clean!M557="",Data_Clean!N557=""),0,Data_Clean!M557*Data_Clean!N557/100)*Assumptions!$B$13*Assumptions!$B$11</f>
        <v>25.668</v>
      </c>
      <c r="I557" s="14" t="n">
        <f aca="false">Data_Clean!O557*4*Assumptions!$B$12</f>
        <v>19.97184</v>
      </c>
      <c r="J557" s="14" t="n">
        <f aca="false">SUM(B557:I557)</f>
        <v>968.98469</v>
      </c>
      <c r="K557" s="16" t="n">
        <f aca="false">IF(Data_Clean!P557="","",Assumptions!$B$15*0.5^(Data_Clean!P557/Assumptions!$B$20))</f>
        <v>28.6452481173125</v>
      </c>
      <c r="L557" s="16" t="n">
        <f aca="false">Assumptions!$B$16*MIN(1,LN(1+Data_Clean!Q557)/LN(1+Assumptions!$B$21))</f>
        <v>16.4779661706004</v>
      </c>
      <c r="M557" s="16" t="n">
        <f aca="false">Assumptions!$B$17*(0.6*MIN(1,Data_Clean!R557/Assumptions!$B$22)+0.4*IF(Data_Clean!S557="",0,Data_Clean!S557))</f>
        <v>1.932</v>
      </c>
      <c r="N557" s="16" t="n">
        <f aca="false">Assumptions!$B$18*MIN(1,(Data_Clean!F557-1)/Assumptions!$B$23)</f>
        <v>15</v>
      </c>
      <c r="O557" s="16" t="n">
        <f aca="false">Assumptions!$B$19*(0.4*IF(Data_Clean!E557="",0,MIN(1,Data_Clean!E557/12/Assumptions!$B$24))+0.35*IF(Data_Clean!D557="Y",1,0)+0.25*(1-MIN(Data_Clean!T557,3)/3))/IF(Data_Clean!E557="",0.6,1)</f>
        <v>15</v>
      </c>
      <c r="P557" s="16" t="n">
        <f aca="false">SUM(K557:O557)/(Assumptions!$D$5-IF(K557="",Assumptions!$B$15,0))*100</f>
        <v>77.055214287913</v>
      </c>
      <c r="Q557" s="7" t="str">
        <f aca="false">IF(J557&gt;=Assumptions!$B$26,"High",IF(J557&gt;=Assumptions!$B$27,"Mid","Low"))</f>
        <v>Mid</v>
      </c>
      <c r="R557" s="7" t="str">
        <f aca="false">IF(P557&gt;=Assumptions!$B$28,"High",IF(P557&gt;=Assumptions!$B$29,"Mid","Low"))</f>
        <v>High</v>
      </c>
      <c r="S557" s="7" t="str">
        <f aca="false">INDEX(Assumptions!$B$33:$B$41,MATCH(Q557&amp;"|"&amp;R557,Assumptions!$A$33:$A$41,0))</f>
        <v>Engaged Builders</v>
      </c>
      <c r="T557" s="7" t="n">
        <f aca="false">IF(ISNUMBER(Data_Clean!V557),J557*Data_Clean!V557,0)</f>
        <v>18.120013703</v>
      </c>
    </row>
    <row r="558" customFormat="false" ht="15" hidden="false" customHeight="false" outlineLevel="0" collapsed="false">
      <c r="A558" s="15" t="str">
        <f aca="false">Data_Clean!A558</f>
        <v>CX100554</v>
      </c>
      <c r="B558" s="14" t="n">
        <f aca="false">Data_Clean!G558*Assumptions!$B$5</f>
        <v>51.9515</v>
      </c>
      <c r="C558" s="14" t="n">
        <f aca="false">IF(Data_Clean!H558="",0,Data_Clean!H558)*Assumptions!$B$6</f>
        <v>353.06028</v>
      </c>
      <c r="D558" s="14" t="n">
        <f aca="false">Data_Clean!I558*Assumptions!$B$7</f>
        <v>0</v>
      </c>
      <c r="E558" s="14" t="n">
        <f aca="false">Data_Clean!J558*Assumptions!$B$8</f>
        <v>0</v>
      </c>
      <c r="F558" s="14" t="n">
        <f aca="false">Data_Clean!K558*Assumptions!$B$9</f>
        <v>0</v>
      </c>
      <c r="G558" s="14" t="n">
        <f aca="false">Data_Clean!L558*Assumptions!$B$10</f>
        <v>0</v>
      </c>
      <c r="H558" s="14" t="n">
        <f aca="false">IF(OR(Data_Clean!M558="",Data_Clean!N558=""),0,Data_Clean!M558*Data_Clean!N558/100)*Assumptions!$B$13*Assumptions!$B$11</f>
        <v>192.096</v>
      </c>
      <c r="I558" s="14" t="n">
        <f aca="false">Data_Clean!O558*4*Assumptions!$B$12</f>
        <v>0</v>
      </c>
      <c r="J558" s="14" t="n">
        <f aca="false">SUM(B558:I558)</f>
        <v>597.10778</v>
      </c>
      <c r="K558" s="16" t="n">
        <f aca="false">IF(Data_Clean!P558="","",Assumptions!$B$15*0.5^(Data_Clean!P558/Assumptions!$B$20))</f>
        <v>2.05654683692742</v>
      </c>
      <c r="L558" s="16" t="n">
        <f aca="false">Assumptions!$B$16*MIN(1,LN(1+Data_Clean!Q558)/LN(1+Assumptions!$B$21))</f>
        <v>0</v>
      </c>
      <c r="M558" s="16" t="n">
        <f aca="false">Assumptions!$B$17*(0.6*MIN(1,Data_Clean!R558/Assumptions!$B$22)+0.4*IF(Data_Clean!S558="",0,Data_Clean!S558))</f>
        <v>2.25</v>
      </c>
      <c r="N558" s="16" t="n">
        <f aca="false">Assumptions!$B$18*MIN(1,(Data_Clean!F558-1)/Assumptions!$B$23)</f>
        <v>10</v>
      </c>
      <c r="O558" s="16" t="n">
        <f aca="false">Assumptions!$B$19*(0.4*IF(Data_Clean!E558="",0,MIN(1,Data_Clean!E558/12/Assumptions!$B$24))+0.35*IF(Data_Clean!D558="Y",1,0)+0.25*(1-MIN(Data_Clean!T558,3)/3))/IF(Data_Clean!E558="",0.6,1)</f>
        <v>7.55</v>
      </c>
      <c r="P558" s="16" t="n">
        <f aca="false">SUM(K558:O558)/(Assumptions!$D$5-IF(K558="",Assumptions!$B$15,0))*100</f>
        <v>21.8565468369274</v>
      </c>
      <c r="Q558" s="7" t="str">
        <f aca="false">IF(J558&gt;=Assumptions!$B$26,"High",IF(J558&gt;=Assumptions!$B$27,"Mid","Low"))</f>
        <v>Mid</v>
      </c>
      <c r="R558" s="7" t="str">
        <f aca="false">IF(P558&gt;=Assumptions!$B$28,"High",IF(P558&gt;=Assumptions!$B$29,"Mid","Low"))</f>
        <v>Low</v>
      </c>
      <c r="S558" s="7" t="str">
        <f aca="false">INDEX(Assumptions!$B$33:$B$41,MATCH(Q558&amp;"|"&amp;R558,Assumptions!$A$33:$A$41,0))</f>
        <v>Light Touch</v>
      </c>
      <c r="T558" s="7" t="n">
        <f aca="false">IF(ISNUMBER(Data_Clean!V558),J558*Data_Clean!V558,0)</f>
        <v>157.158767696</v>
      </c>
    </row>
    <row r="559" customFormat="false" ht="15" hidden="false" customHeight="false" outlineLevel="0" collapsed="false">
      <c r="A559" s="15" t="str">
        <f aca="false">Data_Clean!A559</f>
        <v>CX100555</v>
      </c>
      <c r="B559" s="14" t="n">
        <f aca="false">Data_Clean!G559*Assumptions!$B$5</f>
        <v>127.6375</v>
      </c>
      <c r="C559" s="14" t="n">
        <f aca="false">IF(Data_Clean!H559="",0,Data_Clean!H559)*Assumptions!$B$6</f>
        <v>277.64064</v>
      </c>
      <c r="D559" s="14" t="n">
        <f aca="false">Data_Clean!I559*Assumptions!$B$7</f>
        <v>0</v>
      </c>
      <c r="E559" s="14" t="n">
        <f aca="false">Data_Clean!J559*Assumptions!$B$8</f>
        <v>0</v>
      </c>
      <c r="F559" s="14" t="n">
        <f aca="false">Data_Clean!K559*Assumptions!$B$9</f>
        <v>0</v>
      </c>
      <c r="G559" s="14" t="n">
        <f aca="false">Data_Clean!L559*Assumptions!$B$10</f>
        <v>0</v>
      </c>
      <c r="H559" s="14" t="n">
        <f aca="false">IF(OR(Data_Clean!M559="",Data_Clean!N559=""),0,Data_Clean!M559*Data_Clean!N559/100)*Assumptions!$B$13*Assumptions!$B$11</f>
        <v>0</v>
      </c>
      <c r="I559" s="14" t="n">
        <f aca="false">Data_Clean!O559*4*Assumptions!$B$12</f>
        <v>0</v>
      </c>
      <c r="J559" s="14" t="n">
        <f aca="false">SUM(B559:I559)</f>
        <v>405.27814</v>
      </c>
      <c r="K559" s="16" t="n">
        <f aca="false">IF(Data_Clean!P559="","",Assumptions!$B$15*0.5^(Data_Clean!P559/Assumptions!$B$20))</f>
        <v>19.3405546265937</v>
      </c>
      <c r="L559" s="16" t="n">
        <f aca="false">Assumptions!$B$16*MIN(1,LN(1+Data_Clean!Q559)/LN(1+Assumptions!$B$21))</f>
        <v>14.7060656260474</v>
      </c>
      <c r="M559" s="16" t="n">
        <f aca="false">Assumptions!$B$17*(0.6*MIN(1,Data_Clean!R559/Assumptions!$B$22)+0.4*IF(Data_Clean!S559="",0,Data_Clean!S559))</f>
        <v>8.328</v>
      </c>
      <c r="N559" s="16" t="n">
        <f aca="false">Assumptions!$B$18*MIN(1,(Data_Clean!F559-1)/Assumptions!$B$23)</f>
        <v>5</v>
      </c>
      <c r="O559" s="16" t="n">
        <f aca="false">Assumptions!$B$19*(0.4*IF(Data_Clean!E559="",0,MIN(1,Data_Clean!E559/12/Assumptions!$B$24))+0.35*IF(Data_Clean!D559="Y",1,0)+0.25*(1-MIN(Data_Clean!T559,3)/3))/IF(Data_Clean!E559="",0.6,1)</f>
        <v>9.75</v>
      </c>
      <c r="P559" s="16" t="n">
        <f aca="false">SUM(K559:O559)/(Assumptions!$D$5-IF(K559="",Assumptions!$B$15,0))*100</f>
        <v>57.1246202526411</v>
      </c>
      <c r="Q559" s="7" t="str">
        <f aca="false">IF(J559&gt;=Assumptions!$B$26,"High",IF(J559&gt;=Assumptions!$B$27,"Mid","Low"))</f>
        <v>Mid</v>
      </c>
      <c r="R559" s="7" t="str">
        <f aca="false">IF(P559&gt;=Assumptions!$B$28,"High",IF(P559&gt;=Assumptions!$B$29,"Mid","Low"))</f>
        <v>Mid</v>
      </c>
      <c r="S559" s="7" t="str">
        <f aca="false">INDEX(Assumptions!$B$33:$B$41,MATCH(Q559&amp;"|"&amp;R559,Assumptions!$A$33:$A$41,0))</f>
        <v>Established Core</v>
      </c>
      <c r="T559" s="7" t="n">
        <f aca="false">IF(ISNUMBER(Data_Clean!V559),J559*Data_Clean!V559,0)</f>
        <v>22.330825514</v>
      </c>
    </row>
    <row r="560" customFormat="false" ht="15" hidden="false" customHeight="false" outlineLevel="0" collapsed="false">
      <c r="A560" s="15" t="str">
        <f aca="false">Data_Clean!A560</f>
        <v>CX100556</v>
      </c>
      <c r="B560" s="14" t="n">
        <f aca="false">Data_Clean!G560*Assumptions!$B$5</f>
        <v>140.1475</v>
      </c>
      <c r="C560" s="14" t="n">
        <f aca="false">IF(Data_Clean!H560="",0,Data_Clean!H560)*Assumptions!$B$6</f>
        <v>664.52364</v>
      </c>
      <c r="D560" s="14" t="n">
        <f aca="false">Data_Clean!I560*Assumptions!$B$7</f>
        <v>0</v>
      </c>
      <c r="E560" s="14" t="n">
        <f aca="false">Data_Clean!J560*Assumptions!$B$8</f>
        <v>0</v>
      </c>
      <c r="F560" s="14" t="n">
        <f aca="false">Data_Clean!K560*Assumptions!$B$9</f>
        <v>0</v>
      </c>
      <c r="G560" s="14" t="n">
        <f aca="false">Data_Clean!L560*Assumptions!$B$10</f>
        <v>0</v>
      </c>
      <c r="H560" s="14" t="n">
        <f aca="false">IF(OR(Data_Clean!M560="",Data_Clean!N560=""),0,Data_Clean!M560*Data_Clean!N560/100)*Assumptions!$B$13*Assumptions!$B$11</f>
        <v>281.076</v>
      </c>
      <c r="I560" s="14" t="n">
        <f aca="false">Data_Clean!O560*4*Assumptions!$B$12</f>
        <v>49.97232</v>
      </c>
      <c r="J560" s="14" t="n">
        <f aca="false">SUM(B560:I560)</f>
        <v>1135.71946</v>
      </c>
      <c r="K560" s="16" t="n">
        <f aca="false">IF(Data_Clean!P560="","",Assumptions!$B$15*0.5^(Data_Clean!P560/Assumptions!$B$20))</f>
        <v>19.7926186615934</v>
      </c>
      <c r="L560" s="16" t="n">
        <f aca="false">Assumptions!$B$16*MIN(1,LN(1+Data_Clean!Q560)/LN(1+Assumptions!$B$21))</f>
        <v>16.8608333887587</v>
      </c>
      <c r="M560" s="16" t="n">
        <f aca="false">Assumptions!$B$17*(0.6*MIN(1,Data_Clean!R560/Assumptions!$B$22)+0.4*IF(Data_Clean!S560="",0,Data_Clean!S560))</f>
        <v>8.634</v>
      </c>
      <c r="N560" s="16" t="n">
        <f aca="false">Assumptions!$B$18*MIN(1,(Data_Clean!F560-1)/Assumptions!$B$23)</f>
        <v>10</v>
      </c>
      <c r="O560" s="16" t="n">
        <f aca="false">Assumptions!$B$19*(0.4*IF(Data_Clean!E560="",0,MIN(1,Data_Clean!E560/12/Assumptions!$B$24))+0.35*IF(Data_Clean!D560="Y",1,0)+0.25*(1-MIN(Data_Clean!T560,3)/3))/IF(Data_Clean!E560="",0.6,1)</f>
        <v>13.35</v>
      </c>
      <c r="P560" s="16" t="n">
        <f aca="false">SUM(K560:O560)/(Assumptions!$D$5-IF(K560="",Assumptions!$B$15,0))*100</f>
        <v>68.6374520503522</v>
      </c>
      <c r="Q560" s="7" t="str">
        <f aca="false">IF(J560&gt;=Assumptions!$B$26,"High",IF(J560&gt;=Assumptions!$B$27,"Mid","Low"))</f>
        <v>Mid</v>
      </c>
      <c r="R560" s="7" t="str">
        <f aca="false">IF(P560&gt;=Assumptions!$B$28,"High",IF(P560&gt;=Assumptions!$B$29,"Mid","Low"))</f>
        <v>Mid</v>
      </c>
      <c r="S560" s="7" t="str">
        <f aca="false">INDEX(Assumptions!$B$33:$B$41,MATCH(Q560&amp;"|"&amp;R560,Assumptions!$A$33:$A$41,0))</f>
        <v>Established Core</v>
      </c>
      <c r="T560" s="7" t="n">
        <f aca="false">IF(ISNUMBER(Data_Clean!V560),J560*Data_Clean!V560,0)</f>
        <v>41.226616398</v>
      </c>
    </row>
    <row r="561" customFormat="false" ht="15" hidden="false" customHeight="false" outlineLevel="0" collapsed="false">
      <c r="A561" s="15" t="str">
        <f aca="false">Data_Clean!A561</f>
        <v>CX100557</v>
      </c>
      <c r="B561" s="14" t="n">
        <f aca="false">Data_Clean!G561*Assumptions!$B$5</f>
        <v>156.2915</v>
      </c>
      <c r="C561" s="14" t="n">
        <f aca="false">IF(Data_Clean!H561="",0,Data_Clean!H561)*Assumptions!$B$6</f>
        <v>0</v>
      </c>
      <c r="D561" s="14" t="n">
        <f aca="false">Data_Clean!I561*Assumptions!$B$7</f>
        <v>0</v>
      </c>
      <c r="E561" s="14" t="n">
        <f aca="false">Data_Clean!J561*Assumptions!$B$8</f>
        <v>0</v>
      </c>
      <c r="F561" s="14" t="n">
        <f aca="false">Data_Clean!K561*Assumptions!$B$9</f>
        <v>0</v>
      </c>
      <c r="G561" s="14" t="n">
        <f aca="false">Data_Clean!L561*Assumptions!$B$10</f>
        <v>0</v>
      </c>
      <c r="H561" s="14" t="n">
        <f aca="false">IF(OR(Data_Clean!M561="",Data_Clean!N561=""),0,Data_Clean!M561*Data_Clean!N561/100)*Assumptions!$B$13*Assumptions!$B$11</f>
        <v>384.714</v>
      </c>
      <c r="I561" s="14" t="n">
        <f aca="false">Data_Clean!O561*4*Assumptions!$B$12</f>
        <v>7.3704</v>
      </c>
      <c r="J561" s="14" t="n">
        <f aca="false">SUM(B561:I561)</f>
        <v>548.3759</v>
      </c>
      <c r="K561" s="16" t="n">
        <f aca="false">IF(Data_Clean!P561="","",Assumptions!$B$15*0.5^(Data_Clean!P561/Assumptions!$B$20))</f>
        <v>16.8369307246406</v>
      </c>
      <c r="L561" s="16" t="n">
        <f aca="false">Assumptions!$B$16*MIN(1,LN(1+Data_Clean!Q561)/LN(1+Assumptions!$B$21))</f>
        <v>8.67194478953664</v>
      </c>
      <c r="M561" s="16" t="n">
        <f aca="false">Assumptions!$B$17*(0.6*MIN(1,Data_Clean!R561/Assumptions!$B$22)+0.4*IF(Data_Clean!S561="",0,Data_Clean!S561))</f>
        <v>7.974</v>
      </c>
      <c r="N561" s="16" t="n">
        <f aca="false">Assumptions!$B$18*MIN(1,(Data_Clean!F561-1)/Assumptions!$B$23)</f>
        <v>5</v>
      </c>
      <c r="O561" s="16" t="n">
        <f aca="false">Assumptions!$B$19*(0.4*IF(Data_Clean!E561="",0,MIN(1,Data_Clean!E561/12/Assumptions!$B$24))+0.35*IF(Data_Clean!D561="Y",1,0)+0.25*(1-MIN(Data_Clean!T561,3)/3))/IF(Data_Clean!E561="",0.6,1)</f>
        <v>5.35</v>
      </c>
      <c r="P561" s="16" t="n">
        <f aca="false">SUM(K561:O561)/(Assumptions!$D$5-IF(K561="",Assumptions!$B$15,0))*100</f>
        <v>43.8328755141772</v>
      </c>
      <c r="Q561" s="7" t="str">
        <f aca="false">IF(J561&gt;=Assumptions!$B$26,"High",IF(J561&gt;=Assumptions!$B$27,"Mid","Low"))</f>
        <v>Mid</v>
      </c>
      <c r="R561" s="7" t="str">
        <f aca="false">IF(P561&gt;=Assumptions!$B$28,"High",IF(P561&gt;=Assumptions!$B$29,"Mid","Low"))</f>
        <v>Low</v>
      </c>
      <c r="S561" s="7" t="str">
        <f aca="false">INDEX(Assumptions!$B$33:$B$41,MATCH(Q561&amp;"|"&amp;R561,Assumptions!$A$33:$A$41,0))</f>
        <v>Light Touch</v>
      </c>
      <c r="T561" s="7" t="n">
        <f aca="false">IF(ISNUMBER(Data_Clean!V561),J561*Data_Clean!V561,0)</f>
        <v>105.72687352</v>
      </c>
    </row>
    <row r="562" customFormat="false" ht="15" hidden="false" customHeight="false" outlineLevel="0" collapsed="false">
      <c r="A562" s="15" t="str">
        <f aca="false">Data_Clean!A562</f>
        <v>CX100558</v>
      </c>
      <c r="B562" s="14" t="n">
        <f aca="false">Data_Clean!G562*Assumptions!$B$5</f>
        <v>140.86475</v>
      </c>
      <c r="C562" s="14" t="n">
        <f aca="false">IF(Data_Clean!H562="",0,Data_Clean!H562)*Assumptions!$B$6</f>
        <v>159.13392</v>
      </c>
      <c r="D562" s="14" t="n">
        <f aca="false">Data_Clean!I562*Assumptions!$B$7</f>
        <v>0</v>
      </c>
      <c r="E562" s="14" t="n">
        <f aca="false">Data_Clean!J562*Assumptions!$B$8</f>
        <v>1308.2799</v>
      </c>
      <c r="F562" s="14" t="n">
        <f aca="false">Data_Clean!K562*Assumptions!$B$9</f>
        <v>2933.7</v>
      </c>
      <c r="G562" s="14" t="n">
        <f aca="false">Data_Clean!L562*Assumptions!$B$10</f>
        <v>0</v>
      </c>
      <c r="H562" s="14" t="n">
        <f aca="false">IF(OR(Data_Clean!M562="",Data_Clean!N562=""),0,Data_Clean!M562*Data_Clean!N562/100)*Assumptions!$B$13*Assumptions!$B$11</f>
        <v>584.892</v>
      </c>
      <c r="I562" s="14" t="n">
        <f aca="false">Data_Clean!O562*4*Assumptions!$B$12</f>
        <v>71.72832</v>
      </c>
      <c r="J562" s="14" t="n">
        <f aca="false">SUM(B562:I562)</f>
        <v>5198.59889</v>
      </c>
      <c r="K562" s="16" t="n">
        <f aca="false">IF(Data_Clean!P562="","",Assumptions!$B$15*0.5^(Data_Clean!P562/Assumptions!$B$20))</f>
        <v>27.3516746567465</v>
      </c>
      <c r="L562" s="16" t="n">
        <f aca="false">Assumptions!$B$16*MIN(1,LN(1+Data_Clean!Q562)/LN(1+Assumptions!$B$21))</f>
        <v>17.7176013074638</v>
      </c>
      <c r="M562" s="16" t="n">
        <f aca="false">Assumptions!$B$17*(0.6*MIN(1,Data_Clean!R562/Assumptions!$B$22)+0.4*IF(Data_Clean!S562="",0,Data_Clean!S562))</f>
        <v>3.936</v>
      </c>
      <c r="N562" s="16" t="n">
        <f aca="false">Assumptions!$B$18*MIN(1,(Data_Clean!F562-1)/Assumptions!$B$23)</f>
        <v>20</v>
      </c>
      <c r="O562" s="16" t="n">
        <f aca="false">Assumptions!$B$19*(0.4*IF(Data_Clean!E562="",0,MIN(1,Data_Clean!E562/12/Assumptions!$B$24))+0.35*IF(Data_Clean!D562="Y",1,0)+0.25*(1-MIN(Data_Clean!T562,3)/3))/IF(Data_Clean!E562="",0.6,1)</f>
        <v>14.55</v>
      </c>
      <c r="P562" s="16" t="n">
        <f aca="false">SUM(K562:O562)/(Assumptions!$D$5-IF(K562="",Assumptions!$B$15,0))*100</f>
        <v>83.5552759642103</v>
      </c>
      <c r="Q562" s="7" t="str">
        <f aca="false">IF(J562&gt;=Assumptions!$B$26,"High",IF(J562&gt;=Assumptions!$B$27,"Mid","Low"))</f>
        <v>High</v>
      </c>
      <c r="R562" s="7" t="str">
        <f aca="false">IF(P562&gt;=Assumptions!$B$28,"High",IF(P562&gt;=Assumptions!$B$29,"Mid","Low"))</f>
        <v>High</v>
      </c>
      <c r="S562" s="7" t="str">
        <f aca="false">INDEX(Assumptions!$B$33:$B$41,MATCH(Q562&amp;"|"&amp;R562,Assumptions!$A$33:$A$41,0))</f>
        <v>Premier Advocates</v>
      </c>
      <c r="T562" s="7" t="n">
        <f aca="false">IF(ISNUMBER(Data_Clean!V562),J562*Data_Clean!V562,0)</f>
        <v>71.740664682</v>
      </c>
    </row>
    <row r="563" customFormat="false" ht="15" hidden="false" customHeight="false" outlineLevel="0" collapsed="false">
      <c r="A563" s="15" t="str">
        <f aca="false">Data_Clean!A563</f>
        <v>CX100559</v>
      </c>
      <c r="B563" s="14" t="n">
        <f aca="false">Data_Clean!G563*Assumptions!$B$5</f>
        <v>61.95875</v>
      </c>
      <c r="C563" s="14" t="n">
        <f aca="false">IF(Data_Clean!H563="",0,Data_Clean!H563)*Assumptions!$B$6</f>
        <v>195.62448</v>
      </c>
      <c r="D563" s="14" t="n">
        <f aca="false">Data_Clean!I563*Assumptions!$B$7</f>
        <v>0</v>
      </c>
      <c r="E563" s="14" t="n">
        <f aca="false">Data_Clean!J563*Assumptions!$B$8</f>
        <v>0</v>
      </c>
      <c r="F563" s="14" t="n">
        <f aca="false">Data_Clean!K563*Assumptions!$B$9</f>
        <v>0</v>
      </c>
      <c r="G563" s="14" t="n">
        <f aca="false">Data_Clean!L563*Assumptions!$B$10</f>
        <v>0</v>
      </c>
      <c r="H563" s="14" t="n">
        <f aca="false">IF(OR(Data_Clean!M563="",Data_Clean!N563=""),0,Data_Clean!M563*Data_Clean!N563/100)*Assumptions!$B$13*Assumptions!$B$11</f>
        <v>0</v>
      </c>
      <c r="I563" s="14" t="n">
        <f aca="false">Data_Clean!O563*4*Assumptions!$B$12</f>
        <v>0</v>
      </c>
      <c r="J563" s="14" t="n">
        <f aca="false">SUM(B563:I563)</f>
        <v>257.58323</v>
      </c>
      <c r="K563" s="16" t="n">
        <f aca="false">IF(Data_Clean!P563="","",Assumptions!$B$15*0.5^(Data_Clean!P563/Assumptions!$B$20))</f>
        <v>26.7269615442102</v>
      </c>
      <c r="L563" s="16" t="n">
        <f aca="false">Assumptions!$B$16*MIN(1,LN(1+Data_Clean!Q563)/LN(1+Assumptions!$B$21))</f>
        <v>11.0057238927514</v>
      </c>
      <c r="M563" s="16" t="n">
        <f aca="false">Assumptions!$B$17*(0.6*MIN(1,Data_Clean!R563/Assumptions!$B$22)+0.4*IF(Data_Clean!S563="",0,Data_Clean!S563))</f>
        <v>8.52</v>
      </c>
      <c r="N563" s="16" t="n">
        <f aca="false">Assumptions!$B$18*MIN(1,(Data_Clean!F563-1)/Assumptions!$B$23)</f>
        <v>5</v>
      </c>
      <c r="O563" s="16" t="n">
        <f aca="false">Assumptions!$B$19*(0.4*IF(Data_Clean!E563="",0,MIN(1,Data_Clean!E563/12/Assumptions!$B$24))+0.35*IF(Data_Clean!D563="Y",1,0)+0.25*(1-MIN(Data_Clean!T563,3)/3))/IF(Data_Clean!E563="",0.6,1)</f>
        <v>4</v>
      </c>
      <c r="P563" s="16" t="n">
        <f aca="false">SUM(K563:O563)/(Assumptions!$D$5-IF(K563="",Assumptions!$B$15,0))*100</f>
        <v>55.2526854369616</v>
      </c>
      <c r="Q563" s="7" t="str">
        <f aca="false">IF(J563&gt;=Assumptions!$B$26,"High",IF(J563&gt;=Assumptions!$B$27,"Mid","Low"))</f>
        <v>Low</v>
      </c>
      <c r="R563" s="7" t="str">
        <f aca="false">IF(P563&gt;=Assumptions!$B$28,"High",IF(P563&gt;=Assumptions!$B$29,"Mid","Low"))</f>
        <v>Mid</v>
      </c>
      <c r="S563" s="7" t="str">
        <f aca="false">INDEX(Assumptions!$B$33:$B$41,MATCH(Q563&amp;"|"&amp;R563,Assumptions!$A$33:$A$41,0))</f>
        <v>Light Touch</v>
      </c>
      <c r="T563" s="7" t="n">
        <f aca="false">IF(ISNUMBER(Data_Clean!V563),J563*Data_Clean!V563,0)</f>
        <v>26.093181199</v>
      </c>
    </row>
    <row r="564" customFormat="false" ht="15" hidden="false" customHeight="false" outlineLevel="0" collapsed="false">
      <c r="A564" s="15" t="str">
        <f aca="false">Data_Clean!A564</f>
        <v>CX100560</v>
      </c>
      <c r="B564" s="14" t="n">
        <f aca="false">Data_Clean!G564*Assumptions!$B$5</f>
        <v>64.35775</v>
      </c>
      <c r="C564" s="14" t="n">
        <f aca="false">IF(Data_Clean!H564="",0,Data_Clean!H564)*Assumptions!$B$6</f>
        <v>0</v>
      </c>
      <c r="D564" s="14" t="n">
        <f aca="false">Data_Clean!I564*Assumptions!$B$7</f>
        <v>0</v>
      </c>
      <c r="E564" s="14" t="n">
        <f aca="false">Data_Clean!J564*Assumptions!$B$8</f>
        <v>0</v>
      </c>
      <c r="F564" s="14" t="n">
        <f aca="false">Data_Clean!K564*Assumptions!$B$9</f>
        <v>0</v>
      </c>
      <c r="G564" s="14" t="n">
        <f aca="false">Data_Clean!L564*Assumptions!$B$10</f>
        <v>0</v>
      </c>
      <c r="H564" s="14" t="n">
        <f aca="false">IF(OR(Data_Clean!M564="",Data_Clean!N564=""),0,Data_Clean!M564*Data_Clean!N564/100)*Assumptions!$B$13*Assumptions!$B$11</f>
        <v>0</v>
      </c>
      <c r="I564" s="14" t="n">
        <f aca="false">Data_Clean!O564*4*Assumptions!$B$12</f>
        <v>0</v>
      </c>
      <c r="J564" s="14" t="n">
        <f aca="false">SUM(B564:I564)</f>
        <v>64.35775</v>
      </c>
      <c r="K564" s="16" t="n">
        <f aca="false">IF(Data_Clean!P564="","",Assumptions!$B$15*0.5^(Data_Clean!P564/Assumptions!$B$20))</f>
        <v>22.2164632842985</v>
      </c>
      <c r="L564" s="16" t="n">
        <f aca="false">Assumptions!$B$16*MIN(1,LN(1+Data_Clean!Q564)/LN(1+Assumptions!$B$21))</f>
        <v>10.362865626271</v>
      </c>
      <c r="M564" s="16" t="n">
        <f aca="false">Assumptions!$B$17*(0.6*MIN(1,Data_Clean!R564/Assumptions!$B$22)+0.4*IF(Data_Clean!S564="",0,Data_Clean!S564))</f>
        <v>3.222</v>
      </c>
      <c r="N564" s="16" t="n">
        <f aca="false">Assumptions!$B$18*MIN(1,(Data_Clean!F564-1)/Assumptions!$B$23)</f>
        <v>0</v>
      </c>
      <c r="O564" s="16" t="n">
        <f aca="false">Assumptions!$B$19*(0.4*IF(Data_Clean!E564="",0,MIN(1,Data_Clean!E564/12/Assumptions!$B$24))+0.35*IF(Data_Clean!D564="Y",1,0)+0.25*(1-MIN(Data_Clean!T564,3)/3))/IF(Data_Clean!E564="",0.6,1)</f>
        <v>9.95</v>
      </c>
      <c r="P564" s="16" t="n">
        <f aca="false">SUM(K564:O564)/(Assumptions!$D$5-IF(K564="",Assumptions!$B$15,0))*100</f>
        <v>45.7513289105695</v>
      </c>
      <c r="Q564" s="7" t="str">
        <f aca="false">IF(J564&gt;=Assumptions!$B$26,"High",IF(J564&gt;=Assumptions!$B$27,"Mid","Low"))</f>
        <v>Low</v>
      </c>
      <c r="R564" s="7" t="str">
        <f aca="false">IF(P564&gt;=Assumptions!$B$28,"High",IF(P564&gt;=Assumptions!$B$29,"Mid","Low"))</f>
        <v>Low</v>
      </c>
      <c r="S564" s="7" t="str">
        <f aca="false">INDEX(Assumptions!$B$33:$B$41,MATCH(Q564&amp;"|"&amp;R564,Assumptions!$A$33:$A$41,0))</f>
        <v>Dormant &amp; Low Value</v>
      </c>
      <c r="T564" s="7" t="n">
        <f aca="false">IF(ISNUMBER(Data_Clean!V564),J564*Data_Clean!V564,0)</f>
        <v>5.9723992</v>
      </c>
    </row>
    <row r="565" customFormat="false" ht="15" hidden="false" customHeight="false" outlineLevel="0" collapsed="false">
      <c r="A565" s="15" t="str">
        <f aca="false">Data_Clean!A565</f>
        <v>CX100561</v>
      </c>
      <c r="B565" s="14" t="n">
        <f aca="false">Data_Clean!G565*Assumptions!$B$5</f>
        <v>9.8865</v>
      </c>
      <c r="C565" s="14" t="n">
        <f aca="false">IF(Data_Clean!H565="",0,Data_Clean!H565)*Assumptions!$B$6</f>
        <v>23.46588</v>
      </c>
      <c r="D565" s="14" t="n">
        <f aca="false">Data_Clean!I565*Assumptions!$B$7</f>
        <v>0</v>
      </c>
      <c r="E565" s="14" t="n">
        <f aca="false">Data_Clean!J565*Assumptions!$B$8</f>
        <v>0</v>
      </c>
      <c r="F565" s="14" t="n">
        <f aca="false">Data_Clean!K565*Assumptions!$B$9</f>
        <v>0</v>
      </c>
      <c r="G565" s="14" t="n">
        <f aca="false">Data_Clean!L565*Assumptions!$B$10</f>
        <v>0</v>
      </c>
      <c r="H565" s="14" t="n">
        <f aca="false">IF(OR(Data_Clean!M565="",Data_Clean!N565=""),0,Data_Clean!M565*Data_Clean!N565/100)*Assumptions!$B$13*Assumptions!$B$11</f>
        <v>0</v>
      </c>
      <c r="I565" s="14" t="n">
        <f aca="false">Data_Clean!O565*4*Assumptions!$B$12</f>
        <v>0</v>
      </c>
      <c r="J565" s="14" t="n">
        <f aca="false">SUM(B565:I565)</f>
        <v>33.35238</v>
      </c>
      <c r="K565" s="16" t="n">
        <f aca="false">IF(Data_Clean!P565="","",Assumptions!$B$15*0.5^(Data_Clean!P565/Assumptions!$B$20))</f>
        <v>0.190371655395993</v>
      </c>
      <c r="L565" s="16" t="n">
        <f aca="false">Assumptions!$B$16*MIN(1,LN(1+Data_Clean!Q565)/LN(1+Assumptions!$B$21))</f>
        <v>0</v>
      </c>
      <c r="M565" s="16" t="n">
        <f aca="false">Assumptions!$B$17*(0.6*MIN(1,Data_Clean!R565/Assumptions!$B$22)+0.4*IF(Data_Clean!S565="",0,Data_Clean!S565))</f>
        <v>0</v>
      </c>
      <c r="N565" s="16" t="n">
        <f aca="false">Assumptions!$B$18*MIN(1,(Data_Clean!F565-1)/Assumptions!$B$23)</f>
        <v>5</v>
      </c>
      <c r="O565" s="16" t="n">
        <f aca="false">Assumptions!$B$19*(0.4*IF(Data_Clean!E565="",0,MIN(1,Data_Clean!E565/12/Assumptions!$B$24))+0.35*IF(Data_Clean!D565="Y",1,0)+0.25*(1-MIN(Data_Clean!T565,3)/3))/IF(Data_Clean!E565="",0.6,1)</f>
        <v>10.35</v>
      </c>
      <c r="P565" s="16" t="n">
        <f aca="false">SUM(K565:O565)/(Assumptions!$D$5-IF(K565="",Assumptions!$B$15,0))*100</f>
        <v>15.540371655396</v>
      </c>
      <c r="Q565" s="7" t="str">
        <f aca="false">IF(J565&gt;=Assumptions!$B$26,"High",IF(J565&gt;=Assumptions!$B$27,"Mid","Low"))</f>
        <v>Low</v>
      </c>
      <c r="R565" s="7" t="str">
        <f aca="false">IF(P565&gt;=Assumptions!$B$28,"High",IF(P565&gt;=Assumptions!$B$29,"Mid","Low"))</f>
        <v>Low</v>
      </c>
      <c r="S565" s="7" t="str">
        <f aca="false">INDEX(Assumptions!$B$33:$B$41,MATCH(Q565&amp;"|"&amp;R565,Assumptions!$A$33:$A$41,0))</f>
        <v>Dormant &amp; Low Value</v>
      </c>
      <c r="T565" s="7" t="n">
        <f aca="false">IF(ISNUMBER(Data_Clean!V565),J565*Data_Clean!V565,0)</f>
        <v>4.896129384</v>
      </c>
    </row>
    <row r="566" customFormat="false" ht="15" hidden="false" customHeight="false" outlineLevel="0" collapsed="false">
      <c r="A566" s="15" t="str">
        <f aca="false">Data_Clean!A566</f>
        <v>CX100562</v>
      </c>
      <c r="B566" s="14" t="n">
        <f aca="false">Data_Clean!G566*Assumptions!$B$5</f>
        <v>49.8665</v>
      </c>
      <c r="C566" s="14" t="n">
        <f aca="false">IF(Data_Clean!H566="",0,Data_Clean!H566)*Assumptions!$B$6</f>
        <v>0</v>
      </c>
      <c r="D566" s="14" t="n">
        <f aca="false">Data_Clean!I566*Assumptions!$B$7</f>
        <v>0</v>
      </c>
      <c r="E566" s="14" t="n">
        <f aca="false">Data_Clean!J566*Assumptions!$B$8</f>
        <v>0</v>
      </c>
      <c r="F566" s="14" t="n">
        <f aca="false">Data_Clean!K566*Assumptions!$B$9</f>
        <v>0</v>
      </c>
      <c r="G566" s="14" t="n">
        <f aca="false">Data_Clean!L566*Assumptions!$B$10</f>
        <v>0</v>
      </c>
      <c r="H566" s="14" t="n">
        <f aca="false">IF(OR(Data_Clean!M566="",Data_Clean!N566=""),0,Data_Clean!M566*Data_Clean!N566/100)*Assumptions!$B$13*Assumptions!$B$11</f>
        <v>0</v>
      </c>
      <c r="I566" s="14" t="n">
        <f aca="false">Data_Clean!O566*4*Assumptions!$B$12</f>
        <v>0</v>
      </c>
      <c r="J566" s="14" t="n">
        <f aca="false">SUM(B566:I566)</f>
        <v>49.8665</v>
      </c>
      <c r="K566" s="16" t="n">
        <f aca="false">IF(Data_Clean!P566="","",Assumptions!$B$15*0.5^(Data_Clean!P566/Assumptions!$B$20))</f>
        <v>17.6332185942541</v>
      </c>
      <c r="L566" s="16" t="n">
        <f aca="false">Assumptions!$B$16*MIN(1,LN(1+Data_Clean!Q566)/LN(1+Assumptions!$B$21))</f>
        <v>14.8269530442849</v>
      </c>
      <c r="M566" s="16" t="n">
        <f aca="false">Assumptions!$B$17*(0.6*MIN(1,Data_Clean!R566/Assumptions!$B$22)+0.4*IF(Data_Clean!S566="",0,Data_Clean!S566))</f>
        <v>10.566</v>
      </c>
      <c r="N566" s="16" t="n">
        <f aca="false">Assumptions!$B$18*MIN(1,(Data_Clean!F566-1)/Assumptions!$B$23)</f>
        <v>5</v>
      </c>
      <c r="O566" s="16" t="n">
        <f aca="false">Assumptions!$B$19*(0.4*IF(Data_Clean!E566="",0,MIN(1,Data_Clean!E566/12/Assumptions!$B$24))+0.35*IF(Data_Clean!D566="Y",1,0)+0.25*(1-MIN(Data_Clean!T566,3)/3))/IF(Data_Clean!E566="",0.6,1)</f>
        <v>10.15</v>
      </c>
      <c r="P566" s="16" t="n">
        <f aca="false">SUM(K566:O566)/(Assumptions!$D$5-IF(K566="",Assumptions!$B$15,0))*100</f>
        <v>58.176171638539</v>
      </c>
      <c r="Q566" s="7" t="str">
        <f aca="false">IF(J566&gt;=Assumptions!$B$26,"High",IF(J566&gt;=Assumptions!$B$27,"Mid","Low"))</f>
        <v>Low</v>
      </c>
      <c r="R566" s="7" t="str">
        <f aca="false">IF(P566&gt;=Assumptions!$B$28,"High",IF(P566&gt;=Assumptions!$B$29,"Mid","Low"))</f>
        <v>Mid</v>
      </c>
      <c r="S566" s="7" t="str">
        <f aca="false">INDEX(Assumptions!$B$33:$B$41,MATCH(Q566&amp;"|"&amp;R566,Assumptions!$A$33:$A$41,0))</f>
        <v>Light Touch</v>
      </c>
      <c r="T566" s="7" t="n">
        <f aca="false">IF(ISNUMBER(Data_Clean!V566),J566*Data_Clean!V566,0)</f>
        <v>1.6755144</v>
      </c>
    </row>
    <row r="567" customFormat="false" ht="15" hidden="false" customHeight="false" outlineLevel="0" collapsed="false">
      <c r="A567" s="15" t="str">
        <f aca="false">Data_Clean!A567</f>
        <v>CX100563</v>
      </c>
      <c r="B567" s="14" t="n">
        <f aca="false">Data_Clean!G567*Assumptions!$B$5</f>
        <v>232.83175</v>
      </c>
      <c r="C567" s="14" t="n">
        <f aca="false">IF(Data_Clean!H567="",0,Data_Clean!H567)*Assumptions!$B$6</f>
        <v>0</v>
      </c>
      <c r="D567" s="14" t="n">
        <f aca="false">Data_Clean!I567*Assumptions!$B$7</f>
        <v>0</v>
      </c>
      <c r="E567" s="14" t="n">
        <f aca="false">Data_Clean!J567*Assumptions!$B$8</f>
        <v>0</v>
      </c>
      <c r="F567" s="14" t="n">
        <f aca="false">Data_Clean!K567*Assumptions!$B$9</f>
        <v>3241.7</v>
      </c>
      <c r="G567" s="14" t="n">
        <f aca="false">Data_Clean!L567*Assumptions!$B$10</f>
        <v>0</v>
      </c>
      <c r="H567" s="14" t="n">
        <f aca="false">IF(OR(Data_Clean!M567="",Data_Clean!N567=""),0,Data_Clean!M567*Data_Clean!N567/100)*Assumptions!$B$13*Assumptions!$B$11</f>
        <v>0</v>
      </c>
      <c r="I567" s="14" t="n">
        <f aca="false">Data_Clean!O567*4*Assumptions!$B$12</f>
        <v>0</v>
      </c>
      <c r="J567" s="14" t="n">
        <f aca="false">SUM(B567:I567)</f>
        <v>3474.53175</v>
      </c>
      <c r="K567" s="16" t="n">
        <f aca="false">IF(Data_Clean!P567="","",Assumptions!$B$15*0.5^(Data_Clean!P567/Assumptions!$B$20))</f>
        <v>21.2132034355964</v>
      </c>
      <c r="L567" s="16" t="n">
        <f aca="false">Assumptions!$B$16*MIN(1,LN(1+Data_Clean!Q567)/LN(1+Assumptions!$B$21))</f>
        <v>12.0537864630054</v>
      </c>
      <c r="M567" s="16" t="n">
        <f aca="false">Assumptions!$B$17*(0.6*MIN(1,Data_Clean!R567/Assumptions!$B$22)+0.4*IF(Data_Clean!S567="",0,Data_Clean!S567))</f>
        <v>10.194</v>
      </c>
      <c r="N567" s="16" t="n">
        <f aca="false">Assumptions!$B$18*MIN(1,(Data_Clean!F567-1)/Assumptions!$B$23)</f>
        <v>10</v>
      </c>
      <c r="O567" s="16" t="n">
        <f aca="false">Assumptions!$B$19*(0.4*IF(Data_Clean!E567="",0,MIN(1,Data_Clean!E567/12/Assumptions!$B$24))+0.35*IF(Data_Clean!D567="Y",1,0)+0.25*(1-MIN(Data_Clean!T567,3)/3))/IF(Data_Clean!E567="",0.6,1)</f>
        <v>5.15</v>
      </c>
      <c r="P567" s="16" t="n">
        <f aca="false">SUM(K567:O567)/(Assumptions!$D$5-IF(K567="",Assumptions!$B$15,0))*100</f>
        <v>58.6109898986018</v>
      </c>
      <c r="Q567" s="7" t="str">
        <f aca="false">IF(J567&gt;=Assumptions!$B$26,"High",IF(J567&gt;=Assumptions!$B$27,"Mid","Low"))</f>
        <v>High</v>
      </c>
      <c r="R567" s="7" t="str">
        <f aca="false">IF(P567&gt;=Assumptions!$B$28,"High",IF(P567&gt;=Assumptions!$B$29,"Mid","Low"))</f>
        <v>Mid</v>
      </c>
      <c r="S567" s="7" t="str">
        <f aca="false">INDEX(Assumptions!$B$33:$B$41,MATCH(Q567&amp;"|"&amp;R567,Assumptions!$A$33:$A$41,0))</f>
        <v>Established Core</v>
      </c>
      <c r="T567" s="7" t="n">
        <f aca="false">IF(ISNUMBER(Data_Clean!V567),J567*Data_Clean!V567,0)</f>
        <v>996.4957059</v>
      </c>
    </row>
    <row r="568" customFormat="false" ht="15" hidden="false" customHeight="false" outlineLevel="0" collapsed="false">
      <c r="A568" s="15" t="str">
        <f aca="false">Data_Clean!A568</f>
        <v>CX100564</v>
      </c>
      <c r="B568" s="14" t="n">
        <f aca="false">Data_Clean!G568*Assumptions!$B$5</f>
        <v>42.1515</v>
      </c>
      <c r="C568" s="14" t="n">
        <f aca="false">IF(Data_Clean!H568="",0,Data_Clean!H568)*Assumptions!$B$6</f>
        <v>22.94904</v>
      </c>
      <c r="D568" s="14" t="n">
        <f aca="false">Data_Clean!I568*Assumptions!$B$7</f>
        <v>65.6</v>
      </c>
      <c r="E568" s="14" t="n">
        <f aca="false">Data_Clean!J568*Assumptions!$B$8</f>
        <v>110.880675</v>
      </c>
      <c r="F568" s="14" t="n">
        <f aca="false">Data_Clean!K568*Assumptions!$B$9</f>
        <v>541.2</v>
      </c>
      <c r="G568" s="14" t="n">
        <f aca="false">Data_Clean!L568*Assumptions!$B$10</f>
        <v>0</v>
      </c>
      <c r="H568" s="14" t="n">
        <f aca="false">IF(OR(Data_Clean!M568="",Data_Clean!N568=""),0,Data_Clean!M568*Data_Clean!N568/100)*Assumptions!$B$13*Assumptions!$B$11</f>
        <v>0</v>
      </c>
      <c r="I568" s="14" t="n">
        <f aca="false">Data_Clean!O568*4*Assumptions!$B$12</f>
        <v>0</v>
      </c>
      <c r="J568" s="14" t="n">
        <f aca="false">SUM(B568:I568)</f>
        <v>782.781215</v>
      </c>
      <c r="K568" s="16" t="n">
        <f aca="false">IF(Data_Clean!P568="","",Assumptions!$B$15*0.5^(Data_Clean!P568/Assumptions!$B$20))</f>
        <v>26.1165168988837</v>
      </c>
      <c r="L568" s="16" t="n">
        <f aca="false">Assumptions!$B$16*MIN(1,LN(1+Data_Clean!Q568)/LN(1+Assumptions!$B$21))</f>
        <v>13.7447072997398</v>
      </c>
      <c r="M568" s="16" t="n">
        <f aca="false">Assumptions!$B$17*(0.6*MIN(1,Data_Clean!R568/Assumptions!$B$22)+0.4*IF(Data_Clean!S568="",0,Data_Clean!S568))</f>
        <v>3.48</v>
      </c>
      <c r="N568" s="16" t="n">
        <f aca="false">Assumptions!$B$18*MIN(1,(Data_Clean!F568-1)/Assumptions!$B$23)</f>
        <v>20</v>
      </c>
      <c r="O568" s="16" t="n">
        <f aca="false">Assumptions!$B$19*(0.4*IF(Data_Clean!E568="",0,MIN(1,Data_Clean!E568/12/Assumptions!$B$24))+0.35*IF(Data_Clean!D568="Y",1,0)+0.25*(1-MIN(Data_Clean!T568,3)/3))/IF(Data_Clean!E568="",0.6,1)</f>
        <v>9.75</v>
      </c>
      <c r="P568" s="16" t="n">
        <f aca="false">SUM(K568:O568)/(Assumptions!$D$5-IF(K568="",Assumptions!$B$15,0))*100</f>
        <v>73.0912241986235</v>
      </c>
      <c r="Q568" s="7" t="str">
        <f aca="false">IF(J568&gt;=Assumptions!$B$26,"High",IF(J568&gt;=Assumptions!$B$27,"Mid","Low"))</f>
        <v>Mid</v>
      </c>
      <c r="R568" s="7" t="str">
        <f aca="false">IF(P568&gt;=Assumptions!$B$28,"High",IF(P568&gt;=Assumptions!$B$29,"Mid","Low"))</f>
        <v>High</v>
      </c>
      <c r="S568" s="7" t="str">
        <f aca="false">INDEX(Assumptions!$B$33:$B$41,MATCH(Q568&amp;"|"&amp;R568,Assumptions!$A$33:$A$41,0))</f>
        <v>Engaged Builders</v>
      </c>
      <c r="T568" s="7" t="n">
        <f aca="false">IF(ISNUMBER(Data_Clean!V568),J568*Data_Clean!V568,0)</f>
        <v>25.362111366</v>
      </c>
    </row>
    <row r="569" customFormat="false" ht="15" hidden="false" customHeight="false" outlineLevel="0" collapsed="false">
      <c r="A569" s="15" t="str">
        <f aca="false">Data_Clean!A569</f>
        <v>CX100565</v>
      </c>
      <c r="B569" s="14" t="n">
        <f aca="false">Data_Clean!G569*Assumptions!$B$5</f>
        <v>21.861</v>
      </c>
      <c r="C569" s="14" t="n">
        <f aca="false">IF(Data_Clean!H569="",0,Data_Clean!H569)*Assumptions!$B$6</f>
        <v>0</v>
      </c>
      <c r="D569" s="14" t="n">
        <f aca="false">Data_Clean!I569*Assumptions!$B$7</f>
        <v>0</v>
      </c>
      <c r="E569" s="14" t="n">
        <f aca="false">Data_Clean!J569*Assumptions!$B$8</f>
        <v>0</v>
      </c>
      <c r="F569" s="14" t="n">
        <f aca="false">Data_Clean!K569*Assumptions!$B$9</f>
        <v>0</v>
      </c>
      <c r="G569" s="14" t="n">
        <f aca="false">Data_Clean!L569*Assumptions!$B$10</f>
        <v>0</v>
      </c>
      <c r="H569" s="14" t="n">
        <f aca="false">IF(OR(Data_Clean!M569="",Data_Clean!N569=""),0,Data_Clean!M569*Data_Clean!N569/100)*Assumptions!$B$13*Assumptions!$B$11</f>
        <v>0</v>
      </c>
      <c r="I569" s="14" t="n">
        <f aca="false">Data_Clean!O569*4*Assumptions!$B$12</f>
        <v>0</v>
      </c>
      <c r="J569" s="14" t="n">
        <f aca="false">SUM(B569:I569)</f>
        <v>21.861</v>
      </c>
      <c r="K569" s="16" t="n">
        <f aca="false">IF(Data_Clean!P569="","",Assumptions!$B$15*0.5^(Data_Clean!P569/Assumptions!$B$20))</f>
        <v>24.3675718906871</v>
      </c>
      <c r="L569" s="16" t="n">
        <f aca="false">Assumptions!$B$16*MIN(1,LN(1+Data_Clean!Q569)/LN(1+Assumptions!$B$21))</f>
        <v>14.7060656260474</v>
      </c>
      <c r="M569" s="16" t="n">
        <f aca="false">Assumptions!$B$17*(0.6*MIN(1,Data_Clean!R569/Assumptions!$B$22)+0.4*IF(Data_Clean!S569="",0,Data_Clean!S569))</f>
        <v>3.78</v>
      </c>
      <c r="N569" s="16" t="n">
        <f aca="false">Assumptions!$B$18*MIN(1,(Data_Clean!F569-1)/Assumptions!$B$23)</f>
        <v>5</v>
      </c>
      <c r="O569" s="16" t="n">
        <f aca="false">Assumptions!$B$19*(0.4*IF(Data_Clean!E569="",0,MIN(1,Data_Clean!E569/12/Assumptions!$B$24))+0.35*IF(Data_Clean!D569="Y",1,0)+0.25*(1-MIN(Data_Clean!T569,3)/3))/IF(Data_Clean!E569="",0.6,1)</f>
        <v>13.4</v>
      </c>
      <c r="P569" s="16" t="n">
        <f aca="false">SUM(K569:O569)/(Assumptions!$D$5-IF(K569="",Assumptions!$B$15,0))*100</f>
        <v>61.2536375167344</v>
      </c>
      <c r="Q569" s="7" t="str">
        <f aca="false">IF(J569&gt;=Assumptions!$B$26,"High",IF(J569&gt;=Assumptions!$B$27,"Mid","Low"))</f>
        <v>Low</v>
      </c>
      <c r="R569" s="7" t="str">
        <f aca="false">IF(P569&gt;=Assumptions!$B$28,"High",IF(P569&gt;=Assumptions!$B$29,"Mid","Low"))</f>
        <v>Mid</v>
      </c>
      <c r="S569" s="7" t="str">
        <f aca="false">INDEX(Assumptions!$B$33:$B$41,MATCH(Q569&amp;"|"&amp;R569,Assumptions!$A$33:$A$41,0))</f>
        <v>Light Touch</v>
      </c>
      <c r="T569" s="7" t="n">
        <f aca="false">IF(ISNUMBER(Data_Clean!V569),J569*Data_Clean!V569,0)</f>
        <v>0.546525</v>
      </c>
    </row>
    <row r="570" customFormat="false" ht="15" hidden="false" customHeight="false" outlineLevel="0" collapsed="false">
      <c r="A570" s="15" t="str">
        <f aca="false">Data_Clean!A570</f>
        <v>CX100566</v>
      </c>
      <c r="B570" s="14" t="n">
        <f aca="false">Data_Clean!G570*Assumptions!$B$5</f>
        <v>96.62175</v>
      </c>
      <c r="C570" s="14" t="n">
        <f aca="false">IF(Data_Clean!H570="",0,Data_Clean!H570)*Assumptions!$B$6</f>
        <v>0</v>
      </c>
      <c r="D570" s="14" t="n">
        <f aca="false">Data_Clean!I570*Assumptions!$B$7</f>
        <v>0</v>
      </c>
      <c r="E570" s="14" t="n">
        <f aca="false">Data_Clean!J570*Assumptions!$B$8</f>
        <v>0</v>
      </c>
      <c r="F570" s="14" t="n">
        <f aca="false">Data_Clean!K570*Assumptions!$B$9</f>
        <v>0</v>
      </c>
      <c r="G570" s="14" t="n">
        <f aca="false">Data_Clean!L570*Assumptions!$B$10</f>
        <v>0</v>
      </c>
      <c r="H570" s="14" t="n">
        <f aca="false">IF(OR(Data_Clean!M570="",Data_Clean!N570=""),0,Data_Clean!M570*Data_Clean!N570/100)*Assumptions!$B$13*Assumptions!$B$11</f>
        <v>38.4</v>
      </c>
      <c r="I570" s="14" t="n">
        <f aca="false">Data_Clean!O570*4*Assumptions!$B$12</f>
        <v>9.22992</v>
      </c>
      <c r="J570" s="14" t="n">
        <f aca="false">SUM(B570:I570)</f>
        <v>144.25167</v>
      </c>
      <c r="K570" s="16" t="n">
        <f aca="false">IF(Data_Clean!P570="","",Assumptions!$B$15*0.5^(Data_Clean!P570/Assumptions!$B$20))</f>
        <v>29.3147990530274</v>
      </c>
      <c r="L570" s="16" t="n">
        <f aca="false">Assumptions!$B$16*MIN(1,LN(1+Data_Clean!Q570)/LN(1+Assumptions!$B$21))</f>
        <v>13.7447072997398</v>
      </c>
      <c r="M570" s="16" t="n">
        <f aca="false">Assumptions!$B$17*(0.6*MIN(1,Data_Clean!R570/Assumptions!$B$22)+0.4*IF(Data_Clean!S570="",0,Data_Clean!S570))</f>
        <v>8.862</v>
      </c>
      <c r="N570" s="16" t="n">
        <f aca="false">Assumptions!$B$18*MIN(1,(Data_Clean!F570-1)/Assumptions!$B$23)</f>
        <v>5</v>
      </c>
      <c r="O570" s="16" t="n">
        <f aca="false">Assumptions!$B$19*(0.4*IF(Data_Clean!E570="",0,MIN(1,Data_Clean!E570/12/Assumptions!$B$24))+0.35*IF(Data_Clean!D570="Y",1,0)+0.25*(1-MIN(Data_Clean!T570,3)/3))/IF(Data_Clean!E570="",0.6,1)</f>
        <v>9.75</v>
      </c>
      <c r="P570" s="16" t="n">
        <f aca="false">SUM(K570:O570)/(Assumptions!$D$5-IF(K570="",Assumptions!$B$15,0))*100</f>
        <v>66.6715063527672</v>
      </c>
      <c r="Q570" s="7" t="str">
        <f aca="false">IF(J570&gt;=Assumptions!$B$26,"High",IF(J570&gt;=Assumptions!$B$27,"Mid","Low"))</f>
        <v>Low</v>
      </c>
      <c r="R570" s="7" t="str">
        <f aca="false">IF(P570&gt;=Assumptions!$B$28,"High",IF(P570&gt;=Assumptions!$B$29,"Mid","Low"))</f>
        <v>Mid</v>
      </c>
      <c r="S570" s="7" t="str">
        <f aca="false">INDEX(Assumptions!$B$33:$B$41,MATCH(Q570&amp;"|"&amp;R570,Assumptions!$A$33:$A$41,0))</f>
        <v>Light Touch</v>
      </c>
      <c r="T570" s="7" t="n">
        <f aca="false">IF(ISNUMBER(Data_Clean!V570),J570*Data_Clean!V570,0)</f>
        <v>8.727226035</v>
      </c>
    </row>
    <row r="571" customFormat="false" ht="15" hidden="false" customHeight="false" outlineLevel="0" collapsed="false">
      <c r="A571" s="15" t="str">
        <f aca="false">Data_Clean!A571</f>
        <v>CX100567</v>
      </c>
      <c r="B571" s="14" t="n">
        <f aca="false">Data_Clean!G571*Assumptions!$B$5</f>
        <v>14.0985</v>
      </c>
      <c r="C571" s="14" t="n">
        <f aca="false">IF(Data_Clean!H571="",0,Data_Clean!H571)*Assumptions!$B$6</f>
        <v>23.70852</v>
      </c>
      <c r="D571" s="14" t="n">
        <f aca="false">Data_Clean!I571*Assumptions!$B$7</f>
        <v>0</v>
      </c>
      <c r="E571" s="14" t="n">
        <f aca="false">Data_Clean!J571*Assumptions!$B$8</f>
        <v>0</v>
      </c>
      <c r="F571" s="14" t="n">
        <f aca="false">Data_Clean!K571*Assumptions!$B$9</f>
        <v>364.1</v>
      </c>
      <c r="G571" s="14" t="n">
        <f aca="false">Data_Clean!L571*Assumptions!$B$10</f>
        <v>0</v>
      </c>
      <c r="H571" s="14" t="n">
        <f aca="false">IF(OR(Data_Clean!M571="",Data_Clean!N571=""),0,Data_Clean!M571*Data_Clean!N571/100)*Assumptions!$B$13*Assumptions!$B$11</f>
        <v>0</v>
      </c>
      <c r="I571" s="14" t="n">
        <f aca="false">Data_Clean!O571*4*Assumptions!$B$12</f>
        <v>0</v>
      </c>
      <c r="J571" s="14" t="n">
        <f aca="false">SUM(B571:I571)</f>
        <v>401.90702</v>
      </c>
      <c r="K571" s="16" t="n">
        <f aca="false">IF(Data_Clean!P571="","",Assumptions!$B$15*0.5^(Data_Clean!P571/Assumptions!$B$20))</f>
        <v>19.7926186615934</v>
      </c>
      <c r="L571" s="16" t="n">
        <f aca="false">Assumptions!$B$16*MIN(1,LN(1+Data_Clean!Q571)/LN(1+Assumptions!$B$21))</f>
        <v>12.0537864630054</v>
      </c>
      <c r="M571" s="16" t="n">
        <f aca="false">Assumptions!$B$17*(0.6*MIN(1,Data_Clean!R571/Assumptions!$B$22)+0.4*IF(Data_Clean!S571="",0,Data_Clean!S571))</f>
        <v>10.332</v>
      </c>
      <c r="N571" s="16" t="n">
        <f aca="false">Assumptions!$B$18*MIN(1,(Data_Clean!F571-1)/Assumptions!$B$23)</f>
        <v>15</v>
      </c>
      <c r="O571" s="16" t="n">
        <f aca="false">Assumptions!$B$19*(0.4*IF(Data_Clean!E571="",0,MIN(1,Data_Clean!E571/12/Assumptions!$B$24))+0.35*IF(Data_Clean!D571="Y",1,0)+0.25*(1-MIN(Data_Clean!T571,3)/3))/IF(Data_Clean!E571="",0.6,1)</f>
        <v>8.05</v>
      </c>
      <c r="P571" s="16" t="n">
        <f aca="false">SUM(K571:O571)/(Assumptions!$D$5-IF(K571="",Assumptions!$B$15,0))*100</f>
        <v>65.2284051245988</v>
      </c>
      <c r="Q571" s="7" t="str">
        <f aca="false">IF(J571&gt;=Assumptions!$B$26,"High",IF(J571&gt;=Assumptions!$B$27,"Mid","Low"))</f>
        <v>Mid</v>
      </c>
      <c r="R571" s="7" t="str">
        <f aca="false">IF(P571&gt;=Assumptions!$B$28,"High",IF(P571&gt;=Assumptions!$B$29,"Mid","Low"))</f>
        <v>Mid</v>
      </c>
      <c r="S571" s="7" t="str">
        <f aca="false">INDEX(Assumptions!$B$33:$B$41,MATCH(Q571&amp;"|"&amp;R571,Assumptions!$A$33:$A$41,0))</f>
        <v>Established Core</v>
      </c>
      <c r="T571" s="7" t="n">
        <f aca="false">IF(ISNUMBER(Data_Clean!V571),J571*Data_Clean!V571,0)</f>
        <v>20.818783636</v>
      </c>
    </row>
    <row r="572" customFormat="false" ht="15" hidden="false" customHeight="false" outlineLevel="0" collapsed="false">
      <c r="A572" s="15" t="str">
        <f aca="false">Data_Clean!A572</f>
        <v>CX100568</v>
      </c>
      <c r="B572" s="14" t="n">
        <f aca="false">Data_Clean!G572*Assumptions!$B$5</f>
        <v>34.19275</v>
      </c>
      <c r="C572" s="14" t="n">
        <f aca="false">IF(Data_Clean!H572="",0,Data_Clean!H572)*Assumptions!$B$6</f>
        <v>0</v>
      </c>
      <c r="D572" s="14" t="n">
        <f aca="false">Data_Clean!I572*Assumptions!$B$7</f>
        <v>0</v>
      </c>
      <c r="E572" s="14" t="n">
        <f aca="false">Data_Clean!J572*Assumptions!$B$8</f>
        <v>0</v>
      </c>
      <c r="F572" s="14" t="n">
        <f aca="false">Data_Clean!K572*Assumptions!$B$9</f>
        <v>1081.3</v>
      </c>
      <c r="G572" s="14" t="n">
        <f aca="false">Data_Clean!L572*Assumptions!$B$10</f>
        <v>0</v>
      </c>
      <c r="H572" s="14" t="n">
        <f aca="false">IF(OR(Data_Clean!M572="",Data_Clean!N572=""),0,Data_Clean!M572*Data_Clean!N572/100)*Assumptions!$B$13*Assumptions!$B$11</f>
        <v>0</v>
      </c>
      <c r="I572" s="14" t="n">
        <f aca="false">Data_Clean!O572*4*Assumptions!$B$12</f>
        <v>0</v>
      </c>
      <c r="J572" s="14" t="n">
        <f aca="false">SUM(B572:I572)</f>
        <v>1115.49275</v>
      </c>
      <c r="K572" s="16" t="n">
        <f aca="false">IF(Data_Clean!P572="","",Assumptions!$B$15*0.5^(Data_Clean!P572/Assumptions!$B$20))</f>
        <v>7.67530418997581</v>
      </c>
      <c r="L572" s="16" t="n">
        <f aca="false">Assumptions!$B$16*MIN(1,LN(1+Data_Clean!Q572)/LN(1+Assumptions!$B$21))</f>
        <v>11.8154173628685</v>
      </c>
      <c r="M572" s="16" t="n">
        <f aca="false">Assumptions!$B$17*(0.6*MIN(1,Data_Clean!R572/Assumptions!$B$22)+0.4*IF(Data_Clean!S572="",0,Data_Clean!S572))</f>
        <v>3.402</v>
      </c>
      <c r="N572" s="16" t="n">
        <f aca="false">Assumptions!$B$18*MIN(1,(Data_Clean!F572-1)/Assumptions!$B$23)</f>
        <v>5</v>
      </c>
      <c r="O572" s="16" t="n">
        <f aca="false">Assumptions!$B$19*(0.4*IF(Data_Clean!E572="",0,MIN(1,Data_Clean!E572/12/Assumptions!$B$24))+0.35*IF(Data_Clean!D572="Y",1,0)+0.25*(1-MIN(Data_Clean!T572,3)/3))/IF(Data_Clean!E572="",0.6,1)</f>
        <v>4.25</v>
      </c>
      <c r="P572" s="16" t="n">
        <f aca="false">SUM(K572:O572)/(Assumptions!$D$5-IF(K572="",Assumptions!$B$15,0))*100</f>
        <v>32.1427215528443</v>
      </c>
      <c r="Q572" s="7" t="str">
        <f aca="false">IF(J572&gt;=Assumptions!$B$26,"High",IF(J572&gt;=Assumptions!$B$27,"Mid","Low"))</f>
        <v>Mid</v>
      </c>
      <c r="R572" s="7" t="str">
        <f aca="false">IF(P572&gt;=Assumptions!$B$28,"High",IF(P572&gt;=Assumptions!$B$29,"Mid","Low"))</f>
        <v>Low</v>
      </c>
      <c r="S572" s="7" t="str">
        <f aca="false">INDEX(Assumptions!$B$33:$B$41,MATCH(Q572&amp;"|"&amp;R572,Assumptions!$A$33:$A$41,0))</f>
        <v>Light Touch</v>
      </c>
      <c r="T572" s="7" t="n">
        <f aca="false">IF(ISNUMBER(Data_Clean!V572),J572*Data_Clean!V572,0)</f>
        <v>263.256289</v>
      </c>
    </row>
    <row r="573" customFormat="false" ht="15" hidden="false" customHeight="false" outlineLevel="0" collapsed="false">
      <c r="A573" s="15" t="str">
        <f aca="false">Data_Clean!A573</f>
        <v>CX100569</v>
      </c>
      <c r="B573" s="14" t="n">
        <f aca="false">Data_Clean!G573*Assumptions!$B$5</f>
        <v>66.64375</v>
      </c>
      <c r="C573" s="14" t="n">
        <f aca="false">IF(Data_Clean!H573="",0,Data_Clean!H573)*Assumptions!$B$6</f>
        <v>72.33936</v>
      </c>
      <c r="D573" s="14" t="n">
        <f aca="false">Data_Clean!I573*Assumptions!$B$7</f>
        <v>0</v>
      </c>
      <c r="E573" s="14" t="n">
        <f aca="false">Data_Clean!J573*Assumptions!$B$8</f>
        <v>371.32305</v>
      </c>
      <c r="F573" s="14" t="n">
        <f aca="false">Data_Clean!K573*Assumptions!$B$9</f>
        <v>0</v>
      </c>
      <c r="G573" s="14" t="n">
        <f aca="false">Data_Clean!L573*Assumptions!$B$10</f>
        <v>0</v>
      </c>
      <c r="H573" s="14" t="n">
        <f aca="false">IF(OR(Data_Clean!M573="",Data_Clean!N573=""),0,Data_Clean!M573*Data_Clean!N573/100)*Assumptions!$B$13*Assumptions!$B$11</f>
        <v>0</v>
      </c>
      <c r="I573" s="14" t="n">
        <f aca="false">Data_Clean!O573*4*Assumptions!$B$12</f>
        <v>0</v>
      </c>
      <c r="J573" s="14" t="n">
        <f aca="false">SUM(B573:I573)</f>
        <v>510.30616</v>
      </c>
      <c r="K573" s="16" t="n">
        <f aca="false">IF(Data_Clean!P573="","",Assumptions!$B$15*0.5^(Data_Clean!P573/Assumptions!$B$20))</f>
        <v>0.140979496415873</v>
      </c>
      <c r="L573" s="16" t="n">
        <f aca="false">Assumptions!$B$16*MIN(1,LN(1+Data_Clean!Q573)/LN(1+Assumptions!$B$21))</f>
        <v>0</v>
      </c>
      <c r="M573" s="16" t="n">
        <f aca="false">Assumptions!$B$17*(0.6*MIN(1,Data_Clean!R573/Assumptions!$B$22)+0.4*IF(Data_Clean!S573="",0,Data_Clean!S573))</f>
        <v>0</v>
      </c>
      <c r="N573" s="16" t="n">
        <f aca="false">Assumptions!$B$18*MIN(1,(Data_Clean!F573-1)/Assumptions!$B$23)</f>
        <v>10</v>
      </c>
      <c r="O573" s="16" t="n">
        <f aca="false">Assumptions!$B$19*(0.4*IF(Data_Clean!E573="",0,MIN(1,Data_Clean!E573/12/Assumptions!$B$24))+0.35*IF(Data_Clean!D573="Y",1,0)+0.25*(1-MIN(Data_Clean!T573,3)/3))/IF(Data_Clean!E573="",0.6,1)</f>
        <v>15</v>
      </c>
      <c r="P573" s="16" t="n">
        <f aca="false">SUM(K573:O573)/(Assumptions!$D$5-IF(K573="",Assumptions!$B$15,0))*100</f>
        <v>25.1409794964159</v>
      </c>
      <c r="Q573" s="7" t="str">
        <f aca="false">IF(J573&gt;=Assumptions!$B$26,"High",IF(J573&gt;=Assumptions!$B$27,"Mid","Low"))</f>
        <v>Mid</v>
      </c>
      <c r="R573" s="7" t="str">
        <f aca="false">IF(P573&gt;=Assumptions!$B$28,"High",IF(P573&gt;=Assumptions!$B$29,"Mid","Low"))</f>
        <v>Low</v>
      </c>
      <c r="S573" s="7" t="str">
        <f aca="false">INDEX(Assumptions!$B$33:$B$41,MATCH(Q573&amp;"|"&amp;R573,Assumptions!$A$33:$A$41,0))</f>
        <v>Light Touch</v>
      </c>
      <c r="T573" s="7" t="n">
        <f aca="false">IF(ISNUMBER(Data_Clean!V573),J573*Data_Clean!V573,0)</f>
        <v>80.526312048</v>
      </c>
    </row>
    <row r="574" customFormat="false" ht="15" hidden="false" customHeight="false" outlineLevel="0" collapsed="false">
      <c r="A574" s="15" t="str">
        <f aca="false">Data_Clean!A574</f>
        <v>CX100570</v>
      </c>
      <c r="B574" s="14" t="n">
        <f aca="false">Data_Clean!G574*Assumptions!$B$5</f>
        <v>406.56675</v>
      </c>
      <c r="C574" s="14" t="n">
        <f aca="false">IF(Data_Clean!H574="",0,Data_Clean!H574)*Assumptions!$B$6</f>
        <v>0</v>
      </c>
      <c r="D574" s="14" t="n">
        <f aca="false">Data_Clean!I574*Assumptions!$B$7</f>
        <v>0</v>
      </c>
      <c r="E574" s="14" t="n">
        <f aca="false">Data_Clean!J574*Assumptions!$B$8</f>
        <v>0</v>
      </c>
      <c r="F574" s="14" t="n">
        <f aca="false">Data_Clean!K574*Assumptions!$B$9</f>
        <v>0</v>
      </c>
      <c r="G574" s="14" t="n">
        <f aca="false">Data_Clean!L574*Assumptions!$B$10</f>
        <v>0</v>
      </c>
      <c r="H574" s="14" t="n">
        <f aca="false">IF(OR(Data_Clean!M574="",Data_Clean!N574=""),0,Data_Clean!M574*Data_Clean!N574/100)*Assumptions!$B$13*Assumptions!$B$11</f>
        <v>0</v>
      </c>
      <c r="I574" s="14" t="n">
        <f aca="false">Data_Clean!O574*4*Assumptions!$B$12</f>
        <v>0</v>
      </c>
      <c r="J574" s="14" t="n">
        <f aca="false">SUM(B574:I574)</f>
        <v>406.56675</v>
      </c>
      <c r="K574" s="16" t="n">
        <f aca="false">IF(Data_Clean!P574="","",Assumptions!$B$15*0.5^(Data_Clean!P574/Assumptions!$B$20))</f>
        <v>26.7269615442102</v>
      </c>
      <c r="L574" s="16" t="n">
        <f aca="false">Assumptions!$B$16*MIN(1,LN(1+Data_Clean!Q574)/LN(1+Assumptions!$B$21))</f>
        <v>14.7060656260474</v>
      </c>
      <c r="M574" s="16" t="n">
        <f aca="false">Assumptions!$B$17*(0.6*MIN(1,Data_Clean!R574/Assumptions!$B$22)+0.4*IF(Data_Clean!S574="",0,Data_Clean!S574))</f>
        <v>2.46</v>
      </c>
      <c r="N574" s="16" t="n">
        <f aca="false">Assumptions!$B$18*MIN(1,(Data_Clean!F574-1)/Assumptions!$B$23)</f>
        <v>0</v>
      </c>
      <c r="O574" s="16" t="n">
        <f aca="false">Assumptions!$B$19*(0.4*IF(Data_Clean!E574="",0,MIN(1,Data_Clean!E574/12/Assumptions!$B$24))+0.35*IF(Data_Clean!D574="Y",1,0)+0.25*(1-MIN(Data_Clean!T574,3)/3))/IF(Data_Clean!E574="",0.6,1)</f>
        <v>15</v>
      </c>
      <c r="P574" s="16" t="n">
        <f aca="false">SUM(K574:O574)/(Assumptions!$D$5-IF(K574="",Assumptions!$B$15,0))*100</f>
        <v>58.8930271702576</v>
      </c>
      <c r="Q574" s="7" t="str">
        <f aca="false">IF(J574&gt;=Assumptions!$B$26,"High",IF(J574&gt;=Assumptions!$B$27,"Mid","Low"))</f>
        <v>Mid</v>
      </c>
      <c r="R574" s="7" t="str">
        <f aca="false">IF(P574&gt;=Assumptions!$B$28,"High",IF(P574&gt;=Assumptions!$B$29,"Mid","Low"))</f>
        <v>Mid</v>
      </c>
      <c r="S574" s="7" t="str">
        <f aca="false">INDEX(Assumptions!$B$33:$B$41,MATCH(Q574&amp;"|"&amp;R574,Assumptions!$A$33:$A$41,0))</f>
        <v>Established Core</v>
      </c>
      <c r="T574" s="7" t="n">
        <f aca="false">IF(ISNUMBER(Data_Clean!V574),J574*Data_Clean!V574,0)</f>
        <v>15.04296975</v>
      </c>
    </row>
    <row r="575" customFormat="false" ht="15" hidden="false" customHeight="false" outlineLevel="0" collapsed="false">
      <c r="A575" s="15" t="str">
        <f aca="false">Data_Clean!A575</f>
        <v>CX100571</v>
      </c>
      <c r="B575" s="14" t="n">
        <f aca="false">Data_Clean!G575*Assumptions!$B$5</f>
        <v>54.54725</v>
      </c>
      <c r="C575" s="14" t="n">
        <f aca="false">IF(Data_Clean!H575="",0,Data_Clean!H575)*Assumptions!$B$6</f>
        <v>118.51296</v>
      </c>
      <c r="D575" s="14" t="n">
        <f aca="false">Data_Clean!I575*Assumptions!$B$7</f>
        <v>0</v>
      </c>
      <c r="E575" s="14" t="n">
        <f aca="false">Data_Clean!J575*Assumptions!$B$8</f>
        <v>0</v>
      </c>
      <c r="F575" s="14" t="n">
        <f aca="false">Data_Clean!K575*Assumptions!$B$9</f>
        <v>0</v>
      </c>
      <c r="G575" s="14" t="n">
        <f aca="false">Data_Clean!L575*Assumptions!$B$10</f>
        <v>0</v>
      </c>
      <c r="H575" s="14" t="n">
        <f aca="false">IF(OR(Data_Clean!M575="",Data_Clean!N575=""),0,Data_Clean!M575*Data_Clean!N575/100)*Assumptions!$B$13*Assumptions!$B$11</f>
        <v>206.562</v>
      </c>
      <c r="I575" s="14" t="n">
        <f aca="false">Data_Clean!O575*4*Assumptions!$B$12</f>
        <v>20.17968</v>
      </c>
      <c r="J575" s="14" t="n">
        <f aca="false">SUM(B575:I575)</f>
        <v>399.80189</v>
      </c>
      <c r="K575" s="16" t="n">
        <f aca="false">IF(Data_Clean!P575="","",Assumptions!$B$15*0.5^(Data_Clean!P575/Assumptions!$B$20))</f>
        <v>28.6452481173125</v>
      </c>
      <c r="L575" s="16" t="n">
        <f aca="false">Assumptions!$B$16*MIN(1,LN(1+Data_Clean!Q575)/LN(1+Assumptions!$B$21))</f>
        <v>12.2792642888455</v>
      </c>
      <c r="M575" s="16" t="n">
        <f aca="false">Assumptions!$B$17*(0.6*MIN(1,Data_Clean!R575/Assumptions!$B$22)+0.4*IF(Data_Clean!S575="",0,Data_Clean!S575))</f>
        <v>8.16</v>
      </c>
      <c r="N575" s="16" t="n">
        <f aca="false">Assumptions!$B$18*MIN(1,(Data_Clean!F575-1)/Assumptions!$B$23)</f>
        <v>10</v>
      </c>
      <c r="O575" s="16" t="n">
        <f aca="false">Assumptions!$B$19*(0.4*IF(Data_Clean!E575="",0,MIN(1,Data_Clean!E575/12/Assumptions!$B$24))+0.35*IF(Data_Clean!D575="Y",1,0)+0.25*(1-MIN(Data_Clean!T575,3)/3))/IF(Data_Clean!E575="",0.6,1)</f>
        <v>9.75</v>
      </c>
      <c r="P575" s="16" t="n">
        <f aca="false">SUM(K575:O575)/(Assumptions!$D$5-IF(K575="",Assumptions!$B$15,0))*100</f>
        <v>68.834512406158</v>
      </c>
      <c r="Q575" s="7" t="str">
        <f aca="false">IF(J575&gt;=Assumptions!$B$26,"High",IF(J575&gt;=Assumptions!$B$27,"Mid","Low"))</f>
        <v>Low</v>
      </c>
      <c r="R575" s="7" t="str">
        <f aca="false">IF(P575&gt;=Assumptions!$B$28,"High",IF(P575&gt;=Assumptions!$B$29,"Mid","Low"))</f>
        <v>Mid</v>
      </c>
      <c r="S575" s="7" t="str">
        <f aca="false">INDEX(Assumptions!$B$33:$B$41,MATCH(Q575&amp;"|"&amp;R575,Assumptions!$A$33:$A$41,0))</f>
        <v>Light Touch</v>
      </c>
      <c r="T575" s="7" t="n">
        <f aca="false">IF(ISNUMBER(Data_Clean!V575),J575*Data_Clean!V575,0)</f>
        <v>18.111025617</v>
      </c>
    </row>
    <row r="576" customFormat="false" ht="15" hidden="false" customHeight="false" outlineLevel="0" collapsed="false">
      <c r="A576" s="15" t="str">
        <f aca="false">Data_Clean!A576</f>
        <v>CX100572</v>
      </c>
      <c r="B576" s="14" t="n">
        <f aca="false">Data_Clean!G576*Assumptions!$B$5</f>
        <v>30.638</v>
      </c>
      <c r="C576" s="14" t="n">
        <f aca="false">IF(Data_Clean!H576="",0,Data_Clean!H576)*Assumptions!$B$6</f>
        <v>0</v>
      </c>
      <c r="D576" s="14" t="n">
        <f aca="false">Data_Clean!I576*Assumptions!$B$7</f>
        <v>0</v>
      </c>
      <c r="E576" s="14" t="n">
        <f aca="false">Data_Clean!J576*Assumptions!$B$8</f>
        <v>0</v>
      </c>
      <c r="F576" s="14" t="n">
        <f aca="false">Data_Clean!K576*Assumptions!$B$9</f>
        <v>0</v>
      </c>
      <c r="G576" s="14" t="n">
        <f aca="false">Data_Clean!L576*Assumptions!$B$10</f>
        <v>0</v>
      </c>
      <c r="H576" s="14" t="n">
        <f aca="false">IF(OR(Data_Clean!M576="",Data_Clean!N576=""),0,Data_Clean!M576*Data_Clean!N576/100)*Assumptions!$B$13*Assumptions!$B$11</f>
        <v>0</v>
      </c>
      <c r="I576" s="14" t="n">
        <f aca="false">Data_Clean!O576*4*Assumptions!$B$12</f>
        <v>0</v>
      </c>
      <c r="J576" s="14" t="n">
        <f aca="false">SUM(B576:I576)</f>
        <v>30.638</v>
      </c>
      <c r="K576" s="16" t="n">
        <f aca="false">IF(Data_Clean!P576="","",Assumptions!$B$15*0.5^(Data_Clean!P576/Assumptions!$B$20))</f>
        <v>5.42725964040142</v>
      </c>
      <c r="L576" s="16" t="n">
        <f aca="false">Assumptions!$B$16*MIN(1,LN(1+Data_Clean!Q576)/LN(1+Assumptions!$B$21))</f>
        <v>7.47221736309214</v>
      </c>
      <c r="M576" s="16" t="n">
        <f aca="false">Assumptions!$B$17*(0.6*MIN(1,Data_Clean!R576/Assumptions!$B$22)+0.4*IF(Data_Clean!S576="",0,Data_Clean!S576))</f>
        <v>5.1</v>
      </c>
      <c r="N576" s="16" t="n">
        <f aca="false">Assumptions!$B$18*MIN(1,(Data_Clean!F576-1)/Assumptions!$B$23)</f>
        <v>0</v>
      </c>
      <c r="O576" s="16" t="n">
        <f aca="false">Assumptions!$B$19*(0.4*IF(Data_Clean!E576="",0,MIN(1,Data_Clean!E576/12/Assumptions!$B$24))+0.35*IF(Data_Clean!D576="Y",1,0)+0.25*(1-MIN(Data_Clean!T576,3)/3))/IF(Data_Clean!E576="",0.6,1)</f>
        <v>9.75</v>
      </c>
      <c r="P576" s="16" t="n">
        <f aca="false">SUM(K576:O576)/(Assumptions!$D$5-IF(K576="",Assumptions!$B$15,0))*100</f>
        <v>27.7494770034936</v>
      </c>
      <c r="Q576" s="7" t="str">
        <f aca="false">IF(J576&gt;=Assumptions!$B$26,"High",IF(J576&gt;=Assumptions!$B$27,"Mid","Low"))</f>
        <v>Low</v>
      </c>
      <c r="R576" s="7" t="str">
        <f aca="false">IF(P576&gt;=Assumptions!$B$28,"High",IF(P576&gt;=Assumptions!$B$29,"Mid","Low"))</f>
        <v>Low</v>
      </c>
      <c r="S576" s="7" t="str">
        <f aca="false">INDEX(Assumptions!$B$33:$B$41,MATCH(Q576&amp;"|"&amp;R576,Assumptions!$A$33:$A$41,0))</f>
        <v>Dormant &amp; Low Value</v>
      </c>
      <c r="T576" s="7" t="n">
        <f aca="false">IF(ISNUMBER(Data_Clean!V576),J576*Data_Clean!V576,0)</f>
        <v>4.0472798</v>
      </c>
    </row>
    <row r="577" customFormat="false" ht="15" hidden="false" customHeight="false" outlineLevel="0" collapsed="false">
      <c r="A577" s="15" t="str">
        <f aca="false">Data_Clean!A577</f>
        <v>CX100573</v>
      </c>
      <c r="B577" s="14" t="n">
        <f aca="false">Data_Clean!G577*Assumptions!$B$5</f>
        <v>14.91325</v>
      </c>
      <c r="C577" s="14" t="n">
        <f aca="false">IF(Data_Clean!H577="",0,Data_Clean!H577)*Assumptions!$B$6</f>
        <v>0</v>
      </c>
      <c r="D577" s="14" t="n">
        <f aca="false">Data_Clean!I577*Assumptions!$B$7</f>
        <v>0</v>
      </c>
      <c r="E577" s="14" t="n">
        <f aca="false">Data_Clean!J577*Assumptions!$B$8</f>
        <v>0</v>
      </c>
      <c r="F577" s="14" t="n">
        <f aca="false">Data_Clean!K577*Assumptions!$B$9</f>
        <v>0</v>
      </c>
      <c r="G577" s="14" t="n">
        <f aca="false">Data_Clean!L577*Assumptions!$B$10</f>
        <v>0</v>
      </c>
      <c r="H577" s="14" t="n">
        <f aca="false">IF(OR(Data_Clean!M577="",Data_Clean!N577=""),0,Data_Clean!M577*Data_Clean!N577/100)*Assumptions!$B$13*Assumptions!$B$11</f>
        <v>0</v>
      </c>
      <c r="I577" s="14" t="n">
        <f aca="false">Data_Clean!O577*4*Assumptions!$B$12</f>
        <v>0</v>
      </c>
      <c r="J577" s="14" t="n">
        <f aca="false">SUM(B577:I577)</f>
        <v>14.91325</v>
      </c>
      <c r="K577" s="16" t="n">
        <f aca="false">IF(Data_Clean!P577="","",Assumptions!$B$15*0.5^(Data_Clean!P577/Assumptions!$B$20))</f>
        <v>21.7090385616057</v>
      </c>
      <c r="L577" s="16" t="n">
        <f aca="false">Assumptions!$B$16*MIN(1,LN(1+Data_Clean!Q577)/LN(1+Assumptions!$B$21))</f>
        <v>12.8906482631789</v>
      </c>
      <c r="M577" s="16" t="n">
        <f aca="false">Assumptions!$B$17*(0.6*MIN(1,Data_Clean!R577/Assumptions!$B$22)+0.4*IF(Data_Clean!S577="",0,Data_Clean!S577))</f>
        <v>9.834</v>
      </c>
      <c r="N577" s="16" t="n">
        <f aca="false">Assumptions!$B$18*MIN(1,(Data_Clean!F577-1)/Assumptions!$B$23)</f>
        <v>5</v>
      </c>
      <c r="O577" s="16" t="n">
        <f aca="false">Assumptions!$B$19*(0.4*IF(Data_Clean!E577="",0,MIN(1,Data_Clean!E577/12/Assumptions!$B$24))+0.35*IF(Data_Clean!D577="Y",1,0)+0.25*(1-MIN(Data_Clean!T577,3)/3))/IF(Data_Clean!E577="",0.6,1)</f>
        <v>9.05</v>
      </c>
      <c r="P577" s="16" t="n">
        <f aca="false">SUM(K577:O577)/(Assumptions!$D$5-IF(K577="",Assumptions!$B$15,0))*100</f>
        <v>58.4836868247846</v>
      </c>
      <c r="Q577" s="7" t="str">
        <f aca="false">IF(J577&gt;=Assumptions!$B$26,"High",IF(J577&gt;=Assumptions!$B$27,"Mid","Low"))</f>
        <v>Low</v>
      </c>
      <c r="R577" s="7" t="str">
        <f aca="false">IF(P577&gt;=Assumptions!$B$28,"High",IF(P577&gt;=Assumptions!$B$29,"Mid","Low"))</f>
        <v>Mid</v>
      </c>
      <c r="S577" s="7" t="str">
        <f aca="false">INDEX(Assumptions!$B$33:$B$41,MATCH(Q577&amp;"|"&amp;R577,Assumptions!$A$33:$A$41,0))</f>
        <v>Light Touch</v>
      </c>
      <c r="T577" s="7" t="n">
        <f aca="false">IF(ISNUMBER(Data_Clean!V577),J577*Data_Clean!V577,0)</f>
        <v>0.55775555</v>
      </c>
    </row>
    <row r="578" customFormat="false" ht="15" hidden="false" customHeight="false" outlineLevel="0" collapsed="false">
      <c r="A578" s="15" t="str">
        <f aca="false">Data_Clean!A578</f>
        <v>CX100574</v>
      </c>
      <c r="B578" s="14" t="n">
        <f aca="false">Data_Clean!G578*Assumptions!$B$5</f>
        <v>115.25925</v>
      </c>
      <c r="C578" s="14" t="n">
        <f aca="false">IF(Data_Clean!H578="",0,Data_Clean!H578)*Assumptions!$B$6</f>
        <v>259.8108</v>
      </c>
      <c r="D578" s="14" t="n">
        <f aca="false">Data_Clean!I578*Assumptions!$B$7</f>
        <v>0</v>
      </c>
      <c r="E578" s="14" t="n">
        <f aca="false">Data_Clean!J578*Assumptions!$B$8</f>
        <v>0</v>
      </c>
      <c r="F578" s="14" t="n">
        <f aca="false">Data_Clean!K578*Assumptions!$B$9</f>
        <v>0</v>
      </c>
      <c r="G578" s="14" t="n">
        <f aca="false">Data_Clean!L578*Assumptions!$B$10</f>
        <v>0</v>
      </c>
      <c r="H578" s="14" t="n">
        <f aca="false">IF(OR(Data_Clean!M578="",Data_Clean!N578=""),0,Data_Clean!M578*Data_Clean!N578/100)*Assumptions!$B$13*Assumptions!$B$11</f>
        <v>0</v>
      </c>
      <c r="I578" s="14" t="n">
        <f aca="false">Data_Clean!O578*4*Assumptions!$B$12</f>
        <v>0</v>
      </c>
      <c r="J578" s="14" t="n">
        <f aca="false">SUM(B578:I578)</f>
        <v>375.07005</v>
      </c>
      <c r="K578" s="16" t="n">
        <f aca="false">IF(Data_Clean!P578="","",Assumptions!$B$15*0.5^(Data_Clean!P578/Assumptions!$B$20))</f>
        <v>12.7600074142628</v>
      </c>
      <c r="L578" s="16" t="n">
        <f aca="false">Assumptions!$B$16*MIN(1,LN(1+Data_Clean!Q578)/LN(1+Assumptions!$B$21))</f>
        <v>11.5625930527155</v>
      </c>
      <c r="M578" s="16" t="n">
        <f aca="false">Assumptions!$B$17*(0.6*MIN(1,Data_Clean!R578/Assumptions!$B$22)+0.4*IF(Data_Clean!S578="",0,Data_Clean!S578))</f>
        <v>9.072</v>
      </c>
      <c r="N578" s="16" t="n">
        <f aca="false">Assumptions!$B$18*MIN(1,(Data_Clean!F578-1)/Assumptions!$B$23)</f>
        <v>10</v>
      </c>
      <c r="O578" s="16" t="n">
        <f aca="false">Assumptions!$B$19*(0.4*IF(Data_Clean!E578="",0,MIN(1,Data_Clean!E578/12/Assumptions!$B$24))+0.35*IF(Data_Clean!D578="Y",1,0)+0.25*(1-MIN(Data_Clean!T578,3)/3))/IF(Data_Clean!E578="",0.6,1)</f>
        <v>10.35</v>
      </c>
      <c r="P578" s="16" t="n">
        <f aca="false">SUM(K578:O578)/(Assumptions!$D$5-IF(K578="",Assumptions!$B$15,0))*100</f>
        <v>53.7446004669783</v>
      </c>
      <c r="Q578" s="7" t="str">
        <f aca="false">IF(J578&gt;=Assumptions!$B$26,"High",IF(J578&gt;=Assumptions!$B$27,"Mid","Low"))</f>
        <v>Low</v>
      </c>
      <c r="R578" s="7" t="str">
        <f aca="false">IF(P578&gt;=Assumptions!$B$28,"High",IF(P578&gt;=Assumptions!$B$29,"Mid","Low"))</f>
        <v>Mid</v>
      </c>
      <c r="S578" s="7" t="str">
        <f aca="false">INDEX(Assumptions!$B$33:$B$41,MATCH(Q578&amp;"|"&amp;R578,Assumptions!$A$33:$A$41,0))</f>
        <v>Light Touch</v>
      </c>
      <c r="T578" s="7" t="n">
        <f aca="false">IF(ISNUMBER(Data_Clean!V578),J578*Data_Clean!V578,0)</f>
        <v>12.90240972</v>
      </c>
    </row>
    <row r="579" customFormat="false" ht="15" hidden="false" customHeight="false" outlineLevel="0" collapsed="false">
      <c r="A579" s="15" t="str">
        <f aca="false">Data_Clean!A579</f>
        <v>CX100575</v>
      </c>
      <c r="B579" s="14" t="n">
        <f aca="false">Data_Clean!G579*Assumptions!$B$5</f>
        <v>114.70325</v>
      </c>
      <c r="C579" s="14" t="n">
        <f aca="false">IF(Data_Clean!H579="",0,Data_Clean!H579)*Assumptions!$B$6</f>
        <v>311.6586</v>
      </c>
      <c r="D579" s="14" t="n">
        <f aca="false">Data_Clean!I579*Assumptions!$B$7</f>
        <v>0</v>
      </c>
      <c r="E579" s="14" t="n">
        <f aca="false">Data_Clean!J579*Assumptions!$B$8</f>
        <v>0</v>
      </c>
      <c r="F579" s="14" t="n">
        <f aca="false">Data_Clean!K579*Assumptions!$B$9</f>
        <v>0</v>
      </c>
      <c r="G579" s="14" t="n">
        <f aca="false">Data_Clean!L579*Assumptions!$B$10</f>
        <v>0</v>
      </c>
      <c r="H579" s="14" t="n">
        <f aca="false">IF(OR(Data_Clean!M579="",Data_Clean!N579=""),0,Data_Clean!M579*Data_Clean!N579/100)*Assumptions!$B$13*Assumptions!$B$11</f>
        <v>339.444</v>
      </c>
      <c r="I579" s="14" t="n">
        <f aca="false">Data_Clean!O579*4*Assumptions!$B$12</f>
        <v>0</v>
      </c>
      <c r="J579" s="14" t="n">
        <f aca="false">SUM(B579:I579)</f>
        <v>765.80585</v>
      </c>
      <c r="K579" s="16" t="n">
        <f aca="false">IF(Data_Clean!P579="","",Assumptions!$B$15*0.5^(Data_Clean!P579/Assumptions!$B$20))</f>
        <v>0.916087470407106</v>
      </c>
      <c r="L579" s="16" t="n">
        <f aca="false">Assumptions!$B$16*MIN(1,LN(1+Data_Clean!Q579)/LN(1+Assumptions!$B$21))</f>
        <v>0</v>
      </c>
      <c r="M579" s="16" t="n">
        <f aca="false">Assumptions!$B$17*(0.6*MIN(1,Data_Clean!R579/Assumptions!$B$22)+0.4*IF(Data_Clean!S579="",0,Data_Clean!S579))</f>
        <v>0</v>
      </c>
      <c r="N579" s="16" t="n">
        <f aca="false">Assumptions!$B$18*MIN(1,(Data_Clean!F579-1)/Assumptions!$B$23)</f>
        <v>10</v>
      </c>
      <c r="O579" s="16" t="n">
        <f aca="false">Assumptions!$B$19*(0.4*IF(Data_Clean!E579="",0,MIN(1,Data_Clean!E579/12/Assumptions!$B$24))+0.35*IF(Data_Clean!D579="Y",1,0)+0.25*(1-MIN(Data_Clean!T579,3)/3))/IF(Data_Clean!E579="",0.6,1)</f>
        <v>3.1</v>
      </c>
      <c r="P579" s="16" t="n">
        <f aca="false">SUM(K579:O579)/(Assumptions!$D$5-IF(K579="",Assumptions!$B$15,0))*100</f>
        <v>14.0160874704071</v>
      </c>
      <c r="Q579" s="7" t="str">
        <f aca="false">IF(J579&gt;=Assumptions!$B$26,"High",IF(J579&gt;=Assumptions!$B$27,"Mid","Low"))</f>
        <v>Mid</v>
      </c>
      <c r="R579" s="7" t="str">
        <f aca="false">IF(P579&gt;=Assumptions!$B$28,"High",IF(P579&gt;=Assumptions!$B$29,"Mid","Low"))</f>
        <v>Low</v>
      </c>
      <c r="S579" s="7" t="str">
        <f aca="false">INDEX(Assumptions!$B$33:$B$41,MATCH(Q579&amp;"|"&amp;R579,Assumptions!$A$33:$A$41,0))</f>
        <v>Light Touch</v>
      </c>
      <c r="T579" s="7" t="n">
        <f aca="false">IF(ISNUMBER(Data_Clean!V579),J579*Data_Clean!V579,0)</f>
        <v>327.91806497</v>
      </c>
    </row>
    <row r="580" customFormat="false" ht="15" hidden="false" customHeight="false" outlineLevel="0" collapsed="false">
      <c r="A580" s="15" t="str">
        <f aca="false">Data_Clean!A580</f>
        <v>CX100576</v>
      </c>
      <c r="B580" s="14" t="n">
        <f aca="false">Data_Clean!G580*Assumptions!$B$5</f>
        <v>35.79375</v>
      </c>
      <c r="C580" s="14" t="n">
        <f aca="false">IF(Data_Clean!H580="",0,Data_Clean!H580)*Assumptions!$B$6</f>
        <v>221.65356</v>
      </c>
      <c r="D580" s="14" t="n">
        <f aca="false">Data_Clean!I580*Assumptions!$B$7</f>
        <v>0</v>
      </c>
      <c r="E580" s="14" t="n">
        <f aca="false">Data_Clean!J580*Assumptions!$B$8</f>
        <v>0</v>
      </c>
      <c r="F580" s="14" t="n">
        <f aca="false">Data_Clean!K580*Assumptions!$B$9</f>
        <v>0</v>
      </c>
      <c r="G580" s="14" t="n">
        <f aca="false">Data_Clean!L580*Assumptions!$B$10</f>
        <v>881.1</v>
      </c>
      <c r="H580" s="14" t="n">
        <f aca="false">IF(OR(Data_Clean!M580="",Data_Clean!N580=""),0,Data_Clean!M580*Data_Clean!N580/100)*Assumptions!$B$13*Assumptions!$B$11</f>
        <v>0</v>
      </c>
      <c r="I580" s="14" t="n">
        <f aca="false">Data_Clean!O580*4*Assumptions!$B$12</f>
        <v>0</v>
      </c>
      <c r="J580" s="14" t="n">
        <f aca="false">SUM(B580:I580)</f>
        <v>1138.54731</v>
      </c>
      <c r="K580" s="16" t="n">
        <f aca="false">IF(Data_Clean!P580="","",Assumptions!$B$15*0.5^(Data_Clean!P580/Assumptions!$B$20))</f>
        <v>29.3147990530274</v>
      </c>
      <c r="L580" s="16" t="n">
        <f aca="false">Assumptions!$B$16*MIN(1,LN(1+Data_Clean!Q580)/LN(1+Assumptions!$B$21))</f>
        <v>14.8269530442849</v>
      </c>
      <c r="M580" s="16" t="n">
        <f aca="false">Assumptions!$B$17*(0.6*MIN(1,Data_Clean!R580/Assumptions!$B$22)+0.4*IF(Data_Clean!S580="",0,Data_Clean!S580))</f>
        <v>8.22</v>
      </c>
      <c r="N580" s="16" t="n">
        <f aca="false">Assumptions!$B$18*MIN(1,(Data_Clean!F580-1)/Assumptions!$B$23)</f>
        <v>10</v>
      </c>
      <c r="O580" s="16" t="n">
        <f aca="false">Assumptions!$B$19*(0.4*IF(Data_Clean!E580="",0,MIN(1,Data_Clean!E580/12/Assumptions!$B$24))+0.35*IF(Data_Clean!D580="Y",1,0)+0.25*(1-MIN(Data_Clean!T580,3)/3))/IF(Data_Clean!E580="",0.6,1)</f>
        <v>15</v>
      </c>
      <c r="P580" s="16" t="n">
        <f aca="false">SUM(K580:O580)/(Assumptions!$D$5-IF(K580="",Assumptions!$B$15,0))*100</f>
        <v>77.3617520973123</v>
      </c>
      <c r="Q580" s="7" t="str">
        <f aca="false">IF(J580&gt;=Assumptions!$B$26,"High",IF(J580&gt;=Assumptions!$B$27,"Mid","Low"))</f>
        <v>Mid</v>
      </c>
      <c r="R580" s="7" t="str">
        <f aca="false">IF(P580&gt;=Assumptions!$B$28,"High",IF(P580&gt;=Assumptions!$B$29,"Mid","Low"))</f>
        <v>High</v>
      </c>
      <c r="S580" s="7" t="str">
        <f aca="false">INDEX(Assumptions!$B$33:$B$41,MATCH(Q580&amp;"|"&amp;R580,Assumptions!$A$33:$A$41,0))</f>
        <v>Engaged Builders</v>
      </c>
      <c r="T580" s="7" t="n">
        <f aca="false">IF(ISNUMBER(Data_Clean!V580),J580*Data_Clean!V580,0)</f>
        <v>23.226365124</v>
      </c>
    </row>
    <row r="581" customFormat="false" ht="15" hidden="false" customHeight="false" outlineLevel="0" collapsed="false">
      <c r="A581" s="15" t="str">
        <f aca="false">Data_Clean!A581</f>
        <v>CX100577</v>
      </c>
      <c r="B581" s="14" t="n">
        <f aca="false">Data_Clean!G581*Assumptions!$B$5</f>
        <v>78.3705</v>
      </c>
      <c r="C581" s="14" t="n">
        <f aca="false">IF(Data_Clean!H581="",0,Data_Clean!H581)*Assumptions!$B$6</f>
        <v>57.32844</v>
      </c>
      <c r="D581" s="14" t="n">
        <f aca="false">Data_Clean!I581*Assumptions!$B$7</f>
        <v>0</v>
      </c>
      <c r="E581" s="14" t="n">
        <f aca="false">Data_Clean!J581*Assumptions!$B$8</f>
        <v>0</v>
      </c>
      <c r="F581" s="14" t="n">
        <f aca="false">Data_Clean!K581*Assumptions!$B$9</f>
        <v>0</v>
      </c>
      <c r="G581" s="14" t="n">
        <f aca="false">Data_Clean!L581*Assumptions!$B$10</f>
        <v>0</v>
      </c>
      <c r="H581" s="14" t="n">
        <f aca="false">IF(OR(Data_Clean!M581="",Data_Clean!N581=""),0,Data_Clean!M581*Data_Clean!N581/100)*Assumptions!$B$13*Assumptions!$B$11</f>
        <v>0</v>
      </c>
      <c r="I581" s="14" t="n">
        <f aca="false">Data_Clean!O581*4*Assumptions!$B$12</f>
        <v>0</v>
      </c>
      <c r="J581" s="14" t="n">
        <f aca="false">SUM(B581:I581)</f>
        <v>135.69894</v>
      </c>
      <c r="K581" s="16" t="n">
        <f aca="false">IF(Data_Clean!P581="","",Assumptions!$B$15*0.5^(Data_Clean!P581/Assumptions!$B$20))</f>
        <v>23.267171427506</v>
      </c>
      <c r="L581" s="16" t="n">
        <f aca="false">Assumptions!$B$16*MIN(1,LN(1+Data_Clean!Q581)/LN(1+Assumptions!$B$21))</f>
        <v>18.0605608152032</v>
      </c>
      <c r="M581" s="16" t="n">
        <f aca="false">Assumptions!$B$17*(0.6*MIN(1,Data_Clean!R581/Assumptions!$B$22)+0.4*IF(Data_Clean!S581="",0,Data_Clean!S581))</f>
        <v>10.86</v>
      </c>
      <c r="N581" s="16" t="n">
        <f aca="false">Assumptions!$B$18*MIN(1,(Data_Clean!F581-1)/Assumptions!$B$23)</f>
        <v>5</v>
      </c>
      <c r="O581" s="16" t="n">
        <f aca="false">Assumptions!$B$19*(0.4*IF(Data_Clean!E581="",0,MIN(1,Data_Clean!E581/12/Assumptions!$B$24))+0.35*IF(Data_Clean!D581="Y",1,0)+0.25*(1-MIN(Data_Clean!T581,3)/3))/IF(Data_Clean!E581="",0.6,1)</f>
        <v>15</v>
      </c>
      <c r="P581" s="16" t="n">
        <f aca="false">SUM(K581:O581)/(Assumptions!$D$5-IF(K581="",Assumptions!$B$15,0))*100</f>
        <v>72.1877322427093</v>
      </c>
      <c r="Q581" s="7" t="str">
        <f aca="false">IF(J581&gt;=Assumptions!$B$26,"High",IF(J581&gt;=Assumptions!$B$27,"Mid","Low"))</f>
        <v>Low</v>
      </c>
      <c r="R581" s="7" t="str">
        <f aca="false">IF(P581&gt;=Assumptions!$B$28,"High",IF(P581&gt;=Assumptions!$B$29,"Mid","Low"))</f>
        <v>High</v>
      </c>
      <c r="S581" s="7" t="str">
        <f aca="false">INDEX(Assumptions!$B$33:$B$41,MATCH(Q581&amp;"|"&amp;R581,Assumptions!$A$33:$A$41,0))</f>
        <v>Engaged Builders</v>
      </c>
      <c r="T581" s="7" t="n">
        <f aca="false">IF(ISNUMBER(Data_Clean!V581),J581*Data_Clean!V581,0)</f>
        <v>2.320451874</v>
      </c>
    </row>
    <row r="582" customFormat="false" ht="15" hidden="false" customHeight="false" outlineLevel="0" collapsed="false">
      <c r="A582" s="15" t="str">
        <f aca="false">Data_Clean!A582</f>
        <v>CX100578</v>
      </c>
      <c r="B582" s="14" t="n">
        <f aca="false">Data_Clean!G582*Assumptions!$B$5</f>
        <v>179.37125</v>
      </c>
      <c r="C582" s="14" t="n">
        <f aca="false">IF(Data_Clean!H582="",0,Data_Clean!H582)*Assumptions!$B$6</f>
        <v>439.67916</v>
      </c>
      <c r="D582" s="14" t="n">
        <f aca="false">Data_Clean!I582*Assumptions!$B$7</f>
        <v>0</v>
      </c>
      <c r="E582" s="14" t="n">
        <f aca="false">Data_Clean!J582*Assumptions!$B$8</f>
        <v>0</v>
      </c>
      <c r="F582" s="14" t="n">
        <f aca="false">Data_Clean!K582*Assumptions!$B$9</f>
        <v>0</v>
      </c>
      <c r="G582" s="14" t="n">
        <f aca="false">Data_Clean!L582*Assumptions!$B$10</f>
        <v>0</v>
      </c>
      <c r="H582" s="14" t="n">
        <f aca="false">IF(OR(Data_Clean!M582="",Data_Clean!N582=""),0,Data_Clean!M582*Data_Clean!N582/100)*Assumptions!$B$13*Assumptions!$B$11</f>
        <v>412.416</v>
      </c>
      <c r="I582" s="14" t="n">
        <f aca="false">Data_Clean!O582*4*Assumptions!$B$12</f>
        <v>31.4256</v>
      </c>
      <c r="J582" s="14" t="n">
        <f aca="false">SUM(B582:I582)</f>
        <v>1062.89201</v>
      </c>
      <c r="K582" s="16" t="n">
        <f aca="false">IF(Data_Clean!P582="","",Assumptions!$B$15*0.5^(Data_Clean!P582/Assumptions!$B$20))</f>
        <v>24.3675718906871</v>
      </c>
      <c r="L582" s="16" t="n">
        <f aca="false">Assumptions!$B$16*MIN(1,LN(1+Data_Clean!Q582)/LN(1+Assumptions!$B$21))</f>
        <v>17.0747430409834</v>
      </c>
      <c r="M582" s="16" t="n">
        <f aca="false">Assumptions!$B$17*(0.6*MIN(1,Data_Clean!R582/Assumptions!$B$22)+0.4*IF(Data_Clean!S582="",0,Data_Clean!S582))</f>
        <v>11.526</v>
      </c>
      <c r="N582" s="16" t="n">
        <f aca="false">Assumptions!$B$18*MIN(1,(Data_Clean!F582-1)/Assumptions!$B$23)</f>
        <v>10</v>
      </c>
      <c r="O582" s="16" t="n">
        <f aca="false">Assumptions!$B$19*(0.4*IF(Data_Clean!E582="",0,MIN(1,Data_Clean!E582/12/Assumptions!$B$24))+0.35*IF(Data_Clean!D582="Y",1,0)+0.25*(1-MIN(Data_Clean!T582,3)/3))/IF(Data_Clean!E582="",0.6,1)</f>
        <v>9.45</v>
      </c>
      <c r="P582" s="16" t="n">
        <f aca="false">SUM(K582:O582)/(Assumptions!$D$5-IF(K582="",Assumptions!$B$15,0))*100</f>
        <v>72.4183149316705</v>
      </c>
      <c r="Q582" s="7" t="str">
        <f aca="false">IF(J582&gt;=Assumptions!$B$26,"High",IF(J582&gt;=Assumptions!$B$27,"Mid","Low"))</f>
        <v>Mid</v>
      </c>
      <c r="R582" s="7" t="str">
        <f aca="false">IF(P582&gt;=Assumptions!$B$28,"High",IF(P582&gt;=Assumptions!$B$29,"Mid","Low"))</f>
        <v>High</v>
      </c>
      <c r="S582" s="7" t="str">
        <f aca="false">INDEX(Assumptions!$B$33:$B$41,MATCH(Q582&amp;"|"&amp;R582,Assumptions!$A$33:$A$41,0))</f>
        <v>Engaged Builders</v>
      </c>
      <c r="T582" s="7" t="n">
        <f aca="false">IF(ISNUMBER(Data_Clean!V582),J582*Data_Clean!V582,0)</f>
        <v>25.828275843</v>
      </c>
    </row>
    <row r="583" customFormat="false" ht="15" hidden="false" customHeight="false" outlineLevel="0" collapsed="false">
      <c r="A583" s="15" t="str">
        <f aca="false">Data_Clean!A583</f>
        <v>CX100579</v>
      </c>
      <c r="B583" s="14" t="n">
        <f aca="false">Data_Clean!G583*Assumptions!$B$5</f>
        <v>27.6345</v>
      </c>
      <c r="C583" s="14" t="n">
        <f aca="false">IF(Data_Clean!H583="",0,Data_Clean!H583)*Assumptions!$B$6</f>
        <v>72.50748</v>
      </c>
      <c r="D583" s="14" t="n">
        <f aca="false">Data_Clean!I583*Assumptions!$B$7</f>
        <v>0</v>
      </c>
      <c r="E583" s="14" t="n">
        <f aca="false">Data_Clean!J583*Assumptions!$B$8</f>
        <v>0</v>
      </c>
      <c r="F583" s="14" t="n">
        <f aca="false">Data_Clean!K583*Assumptions!$B$9</f>
        <v>0</v>
      </c>
      <c r="G583" s="14" t="n">
        <f aca="false">Data_Clean!L583*Assumptions!$B$10</f>
        <v>0</v>
      </c>
      <c r="H583" s="14" t="n">
        <f aca="false">IF(OR(Data_Clean!M583="",Data_Clean!N583=""),0,Data_Clean!M583*Data_Clean!N583/100)*Assumptions!$B$13*Assumptions!$B$11</f>
        <v>0</v>
      </c>
      <c r="I583" s="14" t="n">
        <f aca="false">Data_Clean!O583*4*Assumptions!$B$12</f>
        <v>0</v>
      </c>
      <c r="J583" s="14" t="n">
        <f aca="false">SUM(B583:I583)</f>
        <v>100.14198</v>
      </c>
      <c r="K583" s="16" t="n">
        <f aca="false">IF(Data_Clean!P583="","",Assumptions!$B$15*0.5^(Data_Clean!P583/Assumptions!$B$20))</f>
        <v>25.5200148285257</v>
      </c>
      <c r="L583" s="16" t="n">
        <f aca="false">Assumptions!$B$16*MIN(1,LN(1+Data_Clean!Q583)/LN(1+Assumptions!$B$21))</f>
        <v>13.5873179074216</v>
      </c>
      <c r="M583" s="16" t="n">
        <f aca="false">Assumptions!$B$17*(0.6*MIN(1,Data_Clean!R583/Assumptions!$B$22)+0.4*IF(Data_Clean!S583="",0,Data_Clean!S583))</f>
        <v>13.716</v>
      </c>
      <c r="N583" s="16" t="n">
        <f aca="false">Assumptions!$B$18*MIN(1,(Data_Clean!F583-1)/Assumptions!$B$23)</f>
        <v>5</v>
      </c>
      <c r="O583" s="16" t="n">
        <f aca="false">Assumptions!$B$19*(0.4*IF(Data_Clean!E583="",0,MIN(1,Data_Clean!E583/12/Assumptions!$B$24))+0.35*IF(Data_Clean!D583="Y",1,0)+0.25*(1-MIN(Data_Clean!T583,3)/3))/IF(Data_Clean!E583="",0.6,1)</f>
        <v>3.1</v>
      </c>
      <c r="P583" s="16" t="n">
        <f aca="false">SUM(K583:O583)/(Assumptions!$D$5-IF(K583="",Assumptions!$B$15,0))*100</f>
        <v>60.9233327359472</v>
      </c>
      <c r="Q583" s="7" t="str">
        <f aca="false">IF(J583&gt;=Assumptions!$B$26,"High",IF(J583&gt;=Assumptions!$B$27,"Mid","Low"))</f>
        <v>Low</v>
      </c>
      <c r="R583" s="7" t="str">
        <f aca="false">IF(P583&gt;=Assumptions!$B$28,"High",IF(P583&gt;=Assumptions!$B$29,"Mid","Low"))</f>
        <v>Mid</v>
      </c>
      <c r="S583" s="7" t="str">
        <f aca="false">INDEX(Assumptions!$B$33:$B$41,MATCH(Q583&amp;"|"&amp;R583,Assumptions!$A$33:$A$41,0))</f>
        <v>Light Touch</v>
      </c>
      <c r="T583" s="7" t="n">
        <f aca="false">IF(ISNUMBER(Data_Clean!V583),J583*Data_Clean!V583,0)</f>
        <v>15.251623554</v>
      </c>
    </row>
    <row r="584" customFormat="false" ht="15" hidden="false" customHeight="false" outlineLevel="0" collapsed="false">
      <c r="A584" s="15" t="str">
        <f aca="false">Data_Clean!A584</f>
        <v>CX100580</v>
      </c>
      <c r="B584" s="14" t="n">
        <f aca="false">Data_Clean!G584*Assumptions!$B$5</f>
        <v>35.22975</v>
      </c>
      <c r="C584" s="14" t="n">
        <f aca="false">IF(Data_Clean!H584="",0,Data_Clean!H584)*Assumptions!$B$6</f>
        <v>24.63348</v>
      </c>
      <c r="D584" s="14" t="n">
        <f aca="false">Data_Clean!I584*Assumptions!$B$7</f>
        <v>88.8</v>
      </c>
      <c r="E584" s="14" t="n">
        <f aca="false">Data_Clean!J584*Assumptions!$B$8</f>
        <v>84.4092</v>
      </c>
      <c r="F584" s="14" t="n">
        <f aca="false">Data_Clean!K584*Assumptions!$B$9</f>
        <v>0</v>
      </c>
      <c r="G584" s="14" t="n">
        <f aca="false">Data_Clean!L584*Assumptions!$B$10</f>
        <v>0</v>
      </c>
      <c r="H584" s="14" t="n">
        <f aca="false">IF(OR(Data_Clean!M584="",Data_Clean!N584=""),0,Data_Clean!M584*Data_Clean!N584/100)*Assumptions!$B$13*Assumptions!$B$11</f>
        <v>0</v>
      </c>
      <c r="I584" s="14" t="n">
        <f aca="false">Data_Clean!O584*4*Assumptions!$B$12</f>
        <v>0</v>
      </c>
      <c r="J584" s="14" t="n">
        <f aca="false">SUM(B584:I584)</f>
        <v>233.07243</v>
      </c>
      <c r="K584" s="16" t="n">
        <f aca="false">IF(Data_Clean!P584="","",Assumptions!$B$15*0.5^(Data_Clean!P584/Assumptions!$B$20))</f>
        <v>27.9909897461042</v>
      </c>
      <c r="L584" s="16" t="n">
        <f aca="false">Assumptions!$B$16*MIN(1,LN(1+Data_Clean!Q584)/LN(1+Assumptions!$B$21))</f>
        <v>15.1699125520244</v>
      </c>
      <c r="M584" s="16" t="n">
        <f aca="false">Assumptions!$B$17*(0.6*MIN(1,Data_Clean!R584/Assumptions!$B$22)+0.4*IF(Data_Clean!S584="",0,Data_Clean!S584))</f>
        <v>2.292</v>
      </c>
      <c r="N584" s="16" t="n">
        <f aca="false">Assumptions!$B$18*MIN(1,(Data_Clean!F584-1)/Assumptions!$B$23)</f>
        <v>15</v>
      </c>
      <c r="O584" s="16" t="n">
        <f aca="false">Assumptions!$B$19*(0.4*IF(Data_Clean!E584="",0,MIN(1,Data_Clean!E584/12/Assumptions!$B$24))+0.35*IF(Data_Clean!D584="Y",1,0)+0.25*(1-MIN(Data_Clean!T584,3)/3))/IF(Data_Clean!E584="",0.6,1)</f>
        <v>15</v>
      </c>
      <c r="P584" s="16" t="n">
        <f aca="false">SUM(K584:O584)/(Assumptions!$D$5-IF(K584="",Assumptions!$B$15,0))*100</f>
        <v>75.4529022981286</v>
      </c>
      <c r="Q584" s="7" t="str">
        <f aca="false">IF(J584&gt;=Assumptions!$B$26,"High",IF(J584&gt;=Assumptions!$B$27,"Mid","Low"))</f>
        <v>Low</v>
      </c>
      <c r="R584" s="7" t="str">
        <f aca="false">IF(P584&gt;=Assumptions!$B$28,"High",IF(P584&gt;=Assumptions!$B$29,"Mid","Low"))</f>
        <v>High</v>
      </c>
      <c r="S584" s="7" t="str">
        <f aca="false">INDEX(Assumptions!$B$33:$B$41,MATCH(Q584&amp;"|"&amp;R584,Assumptions!$A$33:$A$41,0))</f>
        <v>Engaged Builders</v>
      </c>
      <c r="T584" s="7" t="n">
        <f aca="false">IF(ISNUMBER(Data_Clean!V584),J584*Data_Clean!V584,0)</f>
        <v>3.49608645</v>
      </c>
    </row>
    <row r="585" customFormat="false" ht="15" hidden="false" customHeight="false" outlineLevel="0" collapsed="false">
      <c r="A585" s="15" t="str">
        <f aca="false">Data_Clean!A585</f>
        <v>CX100581</v>
      </c>
      <c r="B585" s="14" t="n">
        <f aca="false">Data_Clean!G585*Assumptions!$B$5</f>
        <v>288.98</v>
      </c>
      <c r="C585" s="14" t="n">
        <f aca="false">IF(Data_Clean!H585="",0,Data_Clean!H585)*Assumptions!$B$6</f>
        <v>3228.70644</v>
      </c>
      <c r="D585" s="14" t="n">
        <f aca="false">Data_Clean!I585*Assumptions!$B$7</f>
        <v>0</v>
      </c>
      <c r="E585" s="14" t="n">
        <f aca="false">Data_Clean!J585*Assumptions!$B$8</f>
        <v>0</v>
      </c>
      <c r="F585" s="14" t="n">
        <f aca="false">Data_Clean!K585*Assumptions!$B$9</f>
        <v>5673.8</v>
      </c>
      <c r="G585" s="14" t="n">
        <f aca="false">Data_Clean!L585*Assumptions!$B$10</f>
        <v>0</v>
      </c>
      <c r="H585" s="14" t="n">
        <f aca="false">IF(OR(Data_Clean!M585="",Data_Clean!N585=""),0,Data_Clean!M585*Data_Clean!N585/100)*Assumptions!$B$13*Assumptions!$B$11</f>
        <v>1125.6</v>
      </c>
      <c r="I585" s="14" t="n">
        <f aca="false">Data_Clean!O585*4*Assumptions!$B$12</f>
        <v>58.25328</v>
      </c>
      <c r="J585" s="14" t="n">
        <f aca="false">SUM(B585:I585)</f>
        <v>10375.33972</v>
      </c>
      <c r="K585" s="16" t="n">
        <f aca="false">IF(Data_Clean!P585="","",Assumptions!$B$15*0.5^(Data_Clean!P585/Assumptions!$B$20))</f>
        <v>9.44940787421155</v>
      </c>
      <c r="L585" s="16" t="n">
        <f aca="false">Assumptions!$B$16*MIN(1,LN(1+Data_Clean!Q585)/LN(1+Assumptions!$B$21))</f>
        <v>12.8906482631789</v>
      </c>
      <c r="M585" s="16" t="n">
        <f aca="false">Assumptions!$B$17*(0.6*MIN(1,Data_Clean!R585/Assumptions!$B$22)+0.4*IF(Data_Clean!S585="",0,Data_Clean!S585))</f>
        <v>6.942</v>
      </c>
      <c r="N585" s="16" t="n">
        <f aca="false">Assumptions!$B$18*MIN(1,(Data_Clean!F585-1)/Assumptions!$B$23)</f>
        <v>15</v>
      </c>
      <c r="O585" s="16" t="n">
        <f aca="false">Assumptions!$B$19*(0.4*IF(Data_Clean!E585="",0,MIN(1,Data_Clean!E585/12/Assumptions!$B$24))+0.35*IF(Data_Clean!D585="Y",1,0)+0.25*(1-MIN(Data_Clean!T585,3)/3))/IF(Data_Clean!E585="",0.6,1)</f>
        <v>12.25</v>
      </c>
      <c r="P585" s="16" t="n">
        <f aca="false">SUM(K585:O585)/(Assumptions!$D$5-IF(K585="",Assumptions!$B$15,0))*100</f>
        <v>56.5320561373904</v>
      </c>
      <c r="Q585" s="7" t="str">
        <f aca="false">IF(J585&gt;=Assumptions!$B$26,"High",IF(J585&gt;=Assumptions!$B$27,"Mid","Low"))</f>
        <v>High</v>
      </c>
      <c r="R585" s="7" t="str">
        <f aca="false">IF(P585&gt;=Assumptions!$B$28,"High",IF(P585&gt;=Assumptions!$B$29,"Mid","Low"))</f>
        <v>Mid</v>
      </c>
      <c r="S585" s="7" t="str">
        <f aca="false">INDEX(Assumptions!$B$33:$B$41,MATCH(Q585&amp;"|"&amp;R585,Assumptions!$A$33:$A$41,0))</f>
        <v>Established Core</v>
      </c>
      <c r="T585" s="7" t="n">
        <f aca="false">IF(ISNUMBER(Data_Clean!V585),J585*Data_Clean!V585,0)</f>
        <v>394.26290936</v>
      </c>
    </row>
    <row r="586" customFormat="false" ht="15" hidden="false" customHeight="false" outlineLevel="0" collapsed="false">
      <c r="A586" s="15" t="str">
        <f aca="false">Data_Clean!A586</f>
        <v>CX100582</v>
      </c>
      <c r="B586" s="14" t="n">
        <f aca="false">Data_Clean!G586*Assumptions!$B$5</f>
        <v>134.87075</v>
      </c>
      <c r="C586" s="14" t="n">
        <f aca="false">IF(Data_Clean!H586="",0,Data_Clean!H586)*Assumptions!$B$6</f>
        <v>0</v>
      </c>
      <c r="D586" s="14" t="n">
        <f aca="false">Data_Clean!I586*Assumptions!$B$7</f>
        <v>0</v>
      </c>
      <c r="E586" s="14" t="n">
        <f aca="false">Data_Clean!J586*Assumptions!$B$8</f>
        <v>0</v>
      </c>
      <c r="F586" s="14" t="n">
        <f aca="false">Data_Clean!K586*Assumptions!$B$9</f>
        <v>0</v>
      </c>
      <c r="G586" s="14" t="n">
        <f aca="false">Data_Clean!L586*Assumptions!$B$10</f>
        <v>0</v>
      </c>
      <c r="H586" s="14" t="n">
        <f aca="false">IF(OR(Data_Clean!M586="",Data_Clean!N586=""),0,Data_Clean!M586*Data_Clean!N586/100)*Assumptions!$B$13*Assumptions!$B$11</f>
        <v>603.216</v>
      </c>
      <c r="I586" s="14" t="n">
        <f aca="false">Data_Clean!O586*4*Assumptions!$B$12</f>
        <v>60.2208</v>
      </c>
      <c r="J586" s="14" t="n">
        <f aca="false">SUM(B586:I586)</f>
        <v>798.30755</v>
      </c>
      <c r="K586" s="16" t="n">
        <f aca="false">IF(Data_Clean!P586="","",Assumptions!$B$15*0.5^(Data_Clean!P586/Assumptions!$B$20))</f>
        <v>11.367874248828</v>
      </c>
      <c r="L586" s="16" t="n">
        <f aca="false">Assumptions!$B$16*MIN(1,LN(1+Data_Clean!Q586)/LN(1+Assumptions!$B$21))</f>
        <v>14.7060656260474</v>
      </c>
      <c r="M586" s="16" t="n">
        <f aca="false">Assumptions!$B$17*(0.6*MIN(1,Data_Clean!R586/Assumptions!$B$22)+0.4*IF(Data_Clean!S586="",0,Data_Clean!S586))</f>
        <v>9.216</v>
      </c>
      <c r="N586" s="16" t="n">
        <f aca="false">Assumptions!$B$18*MIN(1,(Data_Clean!F586-1)/Assumptions!$B$23)</f>
        <v>5</v>
      </c>
      <c r="O586" s="16" t="n">
        <f aca="false">Assumptions!$B$19*(0.4*IF(Data_Clean!E586="",0,MIN(1,Data_Clean!E586/12/Assumptions!$B$24))+0.35*IF(Data_Clean!D586="Y",1,0)+0.25*(1-MIN(Data_Clean!T586,3)/3))/IF(Data_Clean!E586="",0.6,1)</f>
        <v>15</v>
      </c>
      <c r="P586" s="16" t="n">
        <f aca="false">SUM(K586:O586)/(Assumptions!$D$5-IF(K586="",Assumptions!$B$15,0))*100</f>
        <v>55.2899398748754</v>
      </c>
      <c r="Q586" s="7" t="str">
        <f aca="false">IF(J586&gt;=Assumptions!$B$26,"High",IF(J586&gt;=Assumptions!$B$27,"Mid","Low"))</f>
        <v>Mid</v>
      </c>
      <c r="R586" s="7" t="str">
        <f aca="false">IF(P586&gt;=Assumptions!$B$28,"High",IF(P586&gt;=Assumptions!$B$29,"Mid","Low"))</f>
        <v>Mid</v>
      </c>
      <c r="S586" s="7" t="str">
        <f aca="false">INDEX(Assumptions!$B$33:$B$41,MATCH(Q586&amp;"|"&amp;R586,Assumptions!$A$33:$A$41,0))</f>
        <v>Established Core</v>
      </c>
      <c r="T586" s="7" t="n">
        <f aca="false">IF(ISNUMBER(Data_Clean!V586),J586*Data_Clean!V586,0)</f>
        <v>20.91565781</v>
      </c>
    </row>
    <row r="587" customFormat="false" ht="15" hidden="false" customHeight="false" outlineLevel="0" collapsed="false">
      <c r="A587" s="15" t="str">
        <f aca="false">Data_Clean!A587</f>
        <v>CX100583</v>
      </c>
      <c r="B587" s="14" t="n">
        <f aca="false">Data_Clean!G587*Assumptions!$B$5</f>
        <v>223.9875</v>
      </c>
      <c r="C587" s="14" t="n">
        <f aca="false">IF(Data_Clean!H587="",0,Data_Clean!H587)*Assumptions!$B$6</f>
        <v>522.10824</v>
      </c>
      <c r="D587" s="14" t="n">
        <f aca="false">Data_Clean!I587*Assumptions!$B$7</f>
        <v>0</v>
      </c>
      <c r="E587" s="14" t="n">
        <f aca="false">Data_Clean!J587*Assumptions!$B$8</f>
        <v>0</v>
      </c>
      <c r="F587" s="14" t="n">
        <f aca="false">Data_Clean!K587*Assumptions!$B$9</f>
        <v>4101.9</v>
      </c>
      <c r="G587" s="14" t="n">
        <f aca="false">Data_Clean!L587*Assumptions!$B$10</f>
        <v>0</v>
      </c>
      <c r="H587" s="14" t="n">
        <f aca="false">IF(OR(Data_Clean!M587="",Data_Clean!N587=""),0,Data_Clean!M587*Data_Clean!N587/100)*Assumptions!$B$13*Assumptions!$B$11</f>
        <v>54.648</v>
      </c>
      <c r="I587" s="14" t="n">
        <f aca="false">Data_Clean!O587*4*Assumptions!$B$12</f>
        <v>37.76208</v>
      </c>
      <c r="J587" s="14" t="n">
        <f aca="false">SUM(B587:I587)</f>
        <v>4940.40582</v>
      </c>
      <c r="K587" s="16" t="n">
        <f aca="false">IF(Data_Clean!P587="","",Assumptions!$B$15*0.5^(Data_Clean!P587/Assumptions!$B$20))</f>
        <v>25.5200148285257</v>
      </c>
      <c r="L587" s="16" t="n">
        <f aca="false">Assumptions!$B$16*MIN(1,LN(1+Data_Clean!Q587)/LN(1+Assumptions!$B$21))</f>
        <v>15.2782387441559</v>
      </c>
      <c r="M587" s="16" t="n">
        <f aca="false">Assumptions!$B$17*(0.6*MIN(1,Data_Clean!R587/Assumptions!$B$22)+0.4*IF(Data_Clean!S587="",0,Data_Clean!S587))</f>
        <v>7.932</v>
      </c>
      <c r="N587" s="16" t="n">
        <f aca="false">Assumptions!$B$18*MIN(1,(Data_Clean!F587-1)/Assumptions!$B$23)</f>
        <v>15</v>
      </c>
      <c r="O587" s="16" t="n">
        <f aca="false">Assumptions!$B$19*(0.4*IF(Data_Clean!E587="",0,MIN(1,Data_Clean!E587/12/Assumptions!$B$24))+0.35*IF(Data_Clean!D587="Y",1,0)+0.25*(1-MIN(Data_Clean!T587,3)/3))/IF(Data_Clean!E587="",0.6,1)</f>
        <v>11.9</v>
      </c>
      <c r="P587" s="16" t="n">
        <f aca="false">SUM(K587:O587)/(Assumptions!$D$5-IF(K587="",Assumptions!$B$15,0))*100</f>
        <v>75.6302535726816</v>
      </c>
      <c r="Q587" s="7" t="str">
        <f aca="false">IF(J587&gt;=Assumptions!$B$26,"High",IF(J587&gt;=Assumptions!$B$27,"Mid","Low"))</f>
        <v>High</v>
      </c>
      <c r="R587" s="7" t="str">
        <f aca="false">IF(P587&gt;=Assumptions!$B$28,"High",IF(P587&gt;=Assumptions!$B$29,"Mid","Low"))</f>
        <v>High</v>
      </c>
      <c r="S587" s="7" t="str">
        <f aca="false">INDEX(Assumptions!$B$33:$B$41,MATCH(Q587&amp;"|"&amp;R587,Assumptions!$A$33:$A$41,0))</f>
        <v>Premier Advocates</v>
      </c>
      <c r="T587" s="7" t="n">
        <f aca="false">IF(ISNUMBER(Data_Clean!V587),J587*Data_Clean!V587,0)</f>
        <v>101.772359892</v>
      </c>
    </row>
    <row r="588" customFormat="false" ht="15" hidden="false" customHeight="false" outlineLevel="0" collapsed="false">
      <c r="A588" s="15" t="str">
        <f aca="false">Data_Clean!A588</f>
        <v>CX100584</v>
      </c>
      <c r="B588" s="14" t="n">
        <f aca="false">Data_Clean!G588*Assumptions!$B$5</f>
        <v>117.0085</v>
      </c>
      <c r="C588" s="14" t="n">
        <f aca="false">IF(Data_Clean!H588="",0,Data_Clean!H588)*Assumptions!$B$6</f>
        <v>0</v>
      </c>
      <c r="D588" s="14" t="n">
        <f aca="false">Data_Clean!I588*Assumptions!$B$7</f>
        <v>0</v>
      </c>
      <c r="E588" s="14" t="n">
        <f aca="false">Data_Clean!J588*Assumptions!$B$8</f>
        <v>0</v>
      </c>
      <c r="F588" s="14" t="n">
        <f aca="false">Data_Clean!K588*Assumptions!$B$9</f>
        <v>2328.7</v>
      </c>
      <c r="G588" s="14" t="n">
        <f aca="false">Data_Clean!L588*Assumptions!$B$10</f>
        <v>0</v>
      </c>
      <c r="H588" s="14" t="n">
        <f aca="false">IF(OR(Data_Clean!M588="",Data_Clean!N588=""),0,Data_Clean!M588*Data_Clean!N588/100)*Assumptions!$B$13*Assumptions!$B$11</f>
        <v>91.26</v>
      </c>
      <c r="I588" s="14" t="n">
        <f aca="false">Data_Clean!O588*4*Assumptions!$B$12</f>
        <v>59.42352</v>
      </c>
      <c r="J588" s="14" t="n">
        <f aca="false">SUM(B588:I588)</f>
        <v>2596.39202</v>
      </c>
      <c r="K588" s="16" t="n">
        <f aca="false">IF(Data_Clean!P588="","",Assumptions!$B$15*0.5^(Data_Clean!P588/Assumptions!$B$20))</f>
        <v>20.2552491925229</v>
      </c>
      <c r="L588" s="16" t="n">
        <f aca="false">Assumptions!$B$16*MIN(1,LN(1+Data_Clean!Q588)/LN(1+Assumptions!$B$21))</f>
        <v>14.4532413158944</v>
      </c>
      <c r="M588" s="16" t="n">
        <f aca="false">Assumptions!$B$17*(0.6*MIN(1,Data_Clean!R588/Assumptions!$B$22)+0.4*IF(Data_Clean!S588="",0,Data_Clean!S588))</f>
        <v>7.956</v>
      </c>
      <c r="N588" s="16" t="n">
        <f aca="false">Assumptions!$B$18*MIN(1,(Data_Clean!F588-1)/Assumptions!$B$23)</f>
        <v>10</v>
      </c>
      <c r="O588" s="16" t="n">
        <f aca="false">Assumptions!$B$19*(0.4*IF(Data_Clean!E588="",0,MIN(1,Data_Clean!E588/12/Assumptions!$B$24))+0.35*IF(Data_Clean!D588="Y",1,0)+0.25*(1-MIN(Data_Clean!T588,3)/3))/IF(Data_Clean!E588="",0.6,1)</f>
        <v>13.85</v>
      </c>
      <c r="P588" s="16" t="n">
        <f aca="false">SUM(K588:O588)/(Assumptions!$D$5-IF(K588="",Assumptions!$B$15,0))*100</f>
        <v>66.5144905084172</v>
      </c>
      <c r="Q588" s="7" t="str">
        <f aca="false">IF(J588&gt;=Assumptions!$B$26,"High",IF(J588&gt;=Assumptions!$B$27,"Mid","Low"))</f>
        <v>High</v>
      </c>
      <c r="R588" s="7" t="str">
        <f aca="false">IF(P588&gt;=Assumptions!$B$28,"High",IF(P588&gt;=Assumptions!$B$29,"Mid","Low"))</f>
        <v>Mid</v>
      </c>
      <c r="S588" s="7" t="str">
        <f aca="false">INDEX(Assumptions!$B$33:$B$41,MATCH(Q588&amp;"|"&amp;R588,Assumptions!$A$33:$A$41,0))</f>
        <v>Established Core</v>
      </c>
      <c r="T588" s="7" t="n">
        <f aca="false">IF(ISNUMBER(Data_Clean!V588),J588*Data_Clean!V588,0)</f>
        <v>54.264593218</v>
      </c>
    </row>
    <row r="589" customFormat="false" ht="15" hidden="false" customHeight="false" outlineLevel="0" collapsed="false">
      <c r="A589" s="15" t="str">
        <f aca="false">Data_Clean!A589</f>
        <v>CX100585</v>
      </c>
      <c r="B589" s="14" t="n">
        <f aca="false">Data_Clean!G589*Assumptions!$B$5</f>
        <v>89.0815</v>
      </c>
      <c r="C589" s="14" t="n">
        <f aca="false">IF(Data_Clean!H589="",0,Data_Clean!H589)*Assumptions!$B$6</f>
        <v>703.1562</v>
      </c>
      <c r="D589" s="14" t="n">
        <f aca="false">Data_Clean!I589*Assumptions!$B$7</f>
        <v>0</v>
      </c>
      <c r="E589" s="14" t="n">
        <f aca="false">Data_Clean!J589*Assumptions!$B$8</f>
        <v>0</v>
      </c>
      <c r="F589" s="14" t="n">
        <f aca="false">Data_Clean!K589*Assumptions!$B$9</f>
        <v>0</v>
      </c>
      <c r="G589" s="14" t="n">
        <f aca="false">Data_Clean!L589*Assumptions!$B$10</f>
        <v>0</v>
      </c>
      <c r="H589" s="14" t="n">
        <f aca="false">IF(OR(Data_Clean!M589="",Data_Clean!N589=""),0,Data_Clean!M589*Data_Clean!N589/100)*Assumptions!$B$13*Assumptions!$B$11</f>
        <v>160.05</v>
      </c>
      <c r="I589" s="14" t="n">
        <f aca="false">Data_Clean!O589*4*Assumptions!$B$12</f>
        <v>58.83648</v>
      </c>
      <c r="J589" s="14" t="n">
        <f aca="false">SUM(B589:I589)</f>
        <v>1011.12418</v>
      </c>
      <c r="K589" s="16" t="n">
        <f aca="false">IF(Data_Clean!P589="","",Assumptions!$B$15*0.5^(Data_Clean!P589/Assumptions!$B$20))</f>
        <v>26.7269615442102</v>
      </c>
      <c r="L589" s="16" t="n">
        <f aca="false">Assumptions!$B$16*MIN(1,LN(1+Data_Clean!Q589)/LN(1+Assumptions!$B$21))</f>
        <v>15.7812965263578</v>
      </c>
      <c r="M589" s="16" t="n">
        <f aca="false">Assumptions!$B$17*(0.6*MIN(1,Data_Clean!R589/Assumptions!$B$22)+0.4*IF(Data_Clean!S589="",0,Data_Clean!S589))</f>
        <v>6.828</v>
      </c>
      <c r="N589" s="16" t="n">
        <f aca="false">Assumptions!$B$18*MIN(1,(Data_Clean!F589-1)/Assumptions!$B$23)</f>
        <v>10</v>
      </c>
      <c r="O589" s="16" t="n">
        <f aca="false">Assumptions!$B$19*(0.4*IF(Data_Clean!E589="",0,MIN(1,Data_Clean!E589/12/Assumptions!$B$24))+0.35*IF(Data_Clean!D589="Y",1,0)+0.25*(1-MIN(Data_Clean!T589,3)/3))/IF(Data_Clean!E589="",0.6,1)</f>
        <v>10.95</v>
      </c>
      <c r="P589" s="16" t="n">
        <f aca="false">SUM(K589:O589)/(Assumptions!$D$5-IF(K589="",Assumptions!$B$15,0))*100</f>
        <v>70.2862580705679</v>
      </c>
      <c r="Q589" s="7" t="str">
        <f aca="false">IF(J589&gt;=Assumptions!$B$26,"High",IF(J589&gt;=Assumptions!$B$27,"Mid","Low"))</f>
        <v>Mid</v>
      </c>
      <c r="R589" s="7" t="str">
        <f aca="false">IF(P589&gt;=Assumptions!$B$28,"High",IF(P589&gt;=Assumptions!$B$29,"Mid","Low"))</f>
        <v>High</v>
      </c>
      <c r="S589" s="7" t="str">
        <f aca="false">INDEX(Assumptions!$B$33:$B$41,MATCH(Q589&amp;"|"&amp;R589,Assumptions!$A$33:$A$41,0))</f>
        <v>Engaged Builders</v>
      </c>
      <c r="T589" s="7" t="n">
        <f aca="false">IF(ISNUMBER(Data_Clean!V589),J589*Data_Clean!V589,0)</f>
        <v>52.982907032</v>
      </c>
    </row>
    <row r="590" customFormat="false" ht="15" hidden="false" customHeight="false" outlineLevel="0" collapsed="false">
      <c r="A590" s="15" t="str">
        <f aca="false">Data_Clean!A590</f>
        <v>CX100586</v>
      </c>
      <c r="B590" s="14" t="n">
        <f aca="false">Data_Clean!G590*Assumptions!$B$5</f>
        <v>112.16275</v>
      </c>
      <c r="C590" s="14" t="n">
        <f aca="false">IF(Data_Clean!H590="",0,Data_Clean!H590)*Assumptions!$B$6</f>
        <v>0</v>
      </c>
      <c r="D590" s="14" t="n">
        <f aca="false">Data_Clean!I590*Assumptions!$B$7</f>
        <v>0</v>
      </c>
      <c r="E590" s="14" t="n">
        <f aca="false">Data_Clean!J590*Assumptions!$B$8</f>
        <v>0</v>
      </c>
      <c r="F590" s="14" t="n">
        <f aca="false">Data_Clean!K590*Assumptions!$B$9</f>
        <v>0</v>
      </c>
      <c r="G590" s="14" t="n">
        <f aca="false">Data_Clean!L590*Assumptions!$B$10</f>
        <v>0</v>
      </c>
      <c r="H590" s="14" t="n">
        <f aca="false">IF(OR(Data_Clean!M590="",Data_Clean!N590=""),0,Data_Clean!M590*Data_Clean!N590/100)*Assumptions!$B$13*Assumptions!$B$11</f>
        <v>0</v>
      </c>
      <c r="I590" s="14" t="n">
        <f aca="false">Data_Clean!O590*4*Assumptions!$B$12</f>
        <v>0</v>
      </c>
      <c r="J590" s="14" t="n">
        <f aca="false">SUM(B590:I590)</f>
        <v>112.16275</v>
      </c>
      <c r="K590" s="16" t="n">
        <f aca="false">IF(Data_Clean!P590="","",Assumptions!$B$15*0.5^(Data_Clean!P590/Assumptions!$B$20))</f>
        <v>26.1165168988837</v>
      </c>
      <c r="L590" s="16" t="n">
        <f aca="false">Assumptions!$B$16*MIN(1,LN(1+Data_Clean!Q590)/LN(1+Assumptions!$B$21))</f>
        <v>10.6966696442427</v>
      </c>
      <c r="M590" s="16" t="n">
        <f aca="false">Assumptions!$B$17*(0.6*MIN(1,Data_Clean!R590/Assumptions!$B$22)+0.4*IF(Data_Clean!S590="",0,Data_Clean!S590))</f>
        <v>4.896</v>
      </c>
      <c r="N590" s="16" t="n">
        <f aca="false">Assumptions!$B$18*MIN(1,(Data_Clean!F590-1)/Assumptions!$B$23)</f>
        <v>0</v>
      </c>
      <c r="O590" s="16" t="n">
        <f aca="false">Assumptions!$B$19*(0.4*IF(Data_Clean!E590="",0,MIN(1,Data_Clean!E590/12/Assumptions!$B$24))+0.35*IF(Data_Clean!D590="Y",1,0)+0.25*(1-MIN(Data_Clean!T590,3)/3))/IF(Data_Clean!E590="",0.6,1)</f>
        <v>9.75</v>
      </c>
      <c r="P590" s="16" t="n">
        <f aca="false">SUM(K590:O590)/(Assumptions!$D$5-IF(K590="",Assumptions!$B$15,0))*100</f>
        <v>51.4591865431264</v>
      </c>
      <c r="Q590" s="7" t="str">
        <f aca="false">IF(J590&gt;=Assumptions!$B$26,"High",IF(J590&gt;=Assumptions!$B$27,"Mid","Low"))</f>
        <v>Low</v>
      </c>
      <c r="R590" s="7" t="str">
        <f aca="false">IF(P590&gt;=Assumptions!$B$28,"High",IF(P590&gt;=Assumptions!$B$29,"Mid","Low"))</f>
        <v>Mid</v>
      </c>
      <c r="S590" s="7" t="str">
        <f aca="false">INDEX(Assumptions!$B$33:$B$41,MATCH(Q590&amp;"|"&amp;R590,Assumptions!$A$33:$A$41,0))</f>
        <v>Light Touch</v>
      </c>
      <c r="T590" s="7" t="n">
        <f aca="false">IF(ISNUMBER(Data_Clean!V590),J590*Data_Clean!V590,0)</f>
        <v>13.3697998</v>
      </c>
    </row>
    <row r="591" customFormat="false" ht="15" hidden="false" customHeight="false" outlineLevel="0" collapsed="false">
      <c r="A591" s="15" t="str">
        <f aca="false">Data_Clean!A591</f>
        <v>CX100587</v>
      </c>
      <c r="B591" s="14" t="n">
        <f aca="false">Data_Clean!G591*Assumptions!$B$5</f>
        <v>91.09875</v>
      </c>
      <c r="C591" s="14" t="n">
        <f aca="false">IF(Data_Clean!H591="",0,Data_Clean!H591)*Assumptions!$B$6</f>
        <v>0</v>
      </c>
      <c r="D591" s="14" t="n">
        <f aca="false">Data_Clean!I591*Assumptions!$B$7</f>
        <v>0</v>
      </c>
      <c r="E591" s="14" t="n">
        <f aca="false">Data_Clean!J591*Assumptions!$B$8</f>
        <v>0</v>
      </c>
      <c r="F591" s="14" t="n">
        <f aca="false">Data_Clean!K591*Assumptions!$B$9</f>
        <v>3050.3</v>
      </c>
      <c r="G591" s="14" t="n">
        <f aca="false">Data_Clean!L591*Assumptions!$B$10</f>
        <v>0</v>
      </c>
      <c r="H591" s="14" t="n">
        <f aca="false">IF(OR(Data_Clean!M591="",Data_Clean!N591=""),0,Data_Clean!M591*Data_Clean!N591/100)*Assumptions!$B$13*Assumptions!$B$11</f>
        <v>0</v>
      </c>
      <c r="I591" s="14" t="n">
        <f aca="false">Data_Clean!O591*4*Assumptions!$B$12</f>
        <v>0</v>
      </c>
      <c r="J591" s="14" t="n">
        <f aca="false">SUM(B591:I591)</f>
        <v>3141.39875</v>
      </c>
      <c r="K591" s="16" t="n">
        <f aca="false">IF(Data_Clean!P591="","",Assumptions!$B$15*0.5^(Data_Clean!P591/Assumptions!$B$20))</f>
        <v>27.3516746567465</v>
      </c>
      <c r="L591" s="16" t="n">
        <f aca="false">Assumptions!$B$16*MIN(1,LN(1+Data_Clean!Q591)/LN(1+Assumptions!$B$21))</f>
        <v>15.6854227887284</v>
      </c>
      <c r="M591" s="16" t="n">
        <f aca="false">Assumptions!$B$17*(0.6*MIN(1,Data_Clean!R591/Assumptions!$B$22)+0.4*IF(Data_Clean!S591="",0,Data_Clean!S591))</f>
        <v>9.072</v>
      </c>
      <c r="N591" s="16" t="n">
        <f aca="false">Assumptions!$B$18*MIN(1,(Data_Clean!F591-1)/Assumptions!$B$23)</f>
        <v>5</v>
      </c>
      <c r="O591" s="16" t="n">
        <f aca="false">Assumptions!$B$19*(0.4*IF(Data_Clean!E591="",0,MIN(1,Data_Clean!E591/12/Assumptions!$B$24))+0.35*IF(Data_Clean!D591="Y",1,0)+0.25*(1-MIN(Data_Clean!T591,3)/3))/IF(Data_Clean!E591="",0.6,1)</f>
        <v>4.9</v>
      </c>
      <c r="P591" s="16" t="n">
        <f aca="false">SUM(K591:O591)/(Assumptions!$D$5-IF(K591="",Assumptions!$B$15,0))*100</f>
        <v>62.0090974454749</v>
      </c>
      <c r="Q591" s="7" t="str">
        <f aca="false">IF(J591&gt;=Assumptions!$B$26,"High",IF(J591&gt;=Assumptions!$B$27,"Mid","Low"))</f>
        <v>High</v>
      </c>
      <c r="R591" s="7" t="str">
        <f aca="false">IF(P591&gt;=Assumptions!$B$28,"High",IF(P591&gt;=Assumptions!$B$29,"Mid","Low"))</f>
        <v>Mid</v>
      </c>
      <c r="S591" s="7" t="str">
        <f aca="false">INDEX(Assumptions!$B$33:$B$41,MATCH(Q591&amp;"|"&amp;R591,Assumptions!$A$33:$A$41,0))</f>
        <v>Established Core</v>
      </c>
      <c r="T591" s="7" t="n">
        <f aca="false">IF(ISNUMBER(Data_Clean!V591),J591*Data_Clean!V591,0)</f>
        <v>987.02748725</v>
      </c>
    </row>
    <row r="592" customFormat="false" ht="15" hidden="false" customHeight="false" outlineLevel="0" collapsed="false">
      <c r="A592" s="15" t="str">
        <f aca="false">Data_Clean!A592</f>
        <v>CX100588</v>
      </c>
      <c r="B592" s="14" t="n">
        <f aca="false">Data_Clean!G592*Assumptions!$B$5</f>
        <v>55.61975</v>
      </c>
      <c r="C592" s="14" t="n">
        <f aca="false">IF(Data_Clean!H592="",0,Data_Clean!H592)*Assumptions!$B$6</f>
        <v>0</v>
      </c>
      <c r="D592" s="14" t="n">
        <f aca="false">Data_Clean!I592*Assumptions!$B$7</f>
        <v>0</v>
      </c>
      <c r="E592" s="14" t="n">
        <f aca="false">Data_Clean!J592*Assumptions!$B$8</f>
        <v>1304.13195</v>
      </c>
      <c r="F592" s="14" t="n">
        <f aca="false">Data_Clean!K592*Assumptions!$B$9</f>
        <v>1382.7</v>
      </c>
      <c r="G592" s="14" t="n">
        <f aca="false">Data_Clean!L592*Assumptions!$B$10</f>
        <v>0</v>
      </c>
      <c r="H592" s="14" t="n">
        <f aca="false">IF(OR(Data_Clean!M592="",Data_Clean!N592=""),0,Data_Clean!M592*Data_Clean!N592/100)*Assumptions!$B$13*Assumptions!$B$11</f>
        <v>141.282</v>
      </c>
      <c r="I592" s="14" t="n">
        <f aca="false">Data_Clean!O592*4*Assumptions!$B$12</f>
        <v>15.0216</v>
      </c>
      <c r="J592" s="14" t="n">
        <f aca="false">SUM(B592:I592)</f>
        <v>2898.7553</v>
      </c>
      <c r="K592" s="16" t="n">
        <f aca="false">IF(Data_Clean!P592="","",Assumptions!$B$15*0.5^(Data_Clean!P592/Assumptions!$B$20))</f>
        <v>27.9909897461042</v>
      </c>
      <c r="L592" s="16" t="n">
        <f aca="false">Assumptions!$B$16*MIN(1,LN(1+Data_Clean!Q592)/LN(1+Assumptions!$B$21))</f>
        <v>12.0537864630054</v>
      </c>
      <c r="M592" s="16" t="n">
        <f aca="false">Assumptions!$B$17*(0.6*MIN(1,Data_Clean!R592/Assumptions!$B$22)+0.4*IF(Data_Clean!S592="",0,Data_Clean!S592))</f>
        <v>3.54</v>
      </c>
      <c r="N592" s="16" t="n">
        <f aca="false">Assumptions!$B$18*MIN(1,(Data_Clean!F592-1)/Assumptions!$B$23)</f>
        <v>15</v>
      </c>
      <c r="O592" s="16" t="n">
        <f aca="false">Assumptions!$B$19*(0.4*IF(Data_Clean!E592="",0,MIN(1,Data_Clean!E592/12/Assumptions!$B$24))+0.35*IF(Data_Clean!D592="Y",1,0)+0.25*(1-MIN(Data_Clean!T592,3)/3))/IF(Data_Clean!E592="",0.6,1)</f>
        <v>5.7</v>
      </c>
      <c r="P592" s="16" t="n">
        <f aca="false">SUM(K592:O592)/(Assumptions!$D$5-IF(K592="",Assumptions!$B$15,0))*100</f>
        <v>64.2847762091096</v>
      </c>
      <c r="Q592" s="7" t="str">
        <f aca="false">IF(J592&gt;=Assumptions!$B$26,"High",IF(J592&gt;=Assumptions!$B$27,"Mid","Low"))</f>
        <v>High</v>
      </c>
      <c r="R592" s="7" t="str">
        <f aca="false">IF(P592&gt;=Assumptions!$B$28,"High",IF(P592&gt;=Assumptions!$B$29,"Mid","Low"))</f>
        <v>Mid</v>
      </c>
      <c r="S592" s="7" t="str">
        <f aca="false">INDEX(Assumptions!$B$33:$B$41,MATCH(Q592&amp;"|"&amp;R592,Assumptions!$A$33:$A$41,0))</f>
        <v>Established Core</v>
      </c>
      <c r="T592" s="7" t="n">
        <f aca="false">IF(ISNUMBER(Data_Clean!V592),J592*Data_Clean!V592,0)</f>
        <v>160.30116809</v>
      </c>
    </row>
    <row r="593" customFormat="false" ht="15" hidden="false" customHeight="false" outlineLevel="0" collapsed="false">
      <c r="A593" s="15" t="str">
        <f aca="false">Data_Clean!A593</f>
        <v>CX100589</v>
      </c>
      <c r="B593" s="14" t="n">
        <f aca="false">Data_Clean!G593*Assumptions!$B$5</f>
        <v>120.76175</v>
      </c>
      <c r="C593" s="14" t="n">
        <f aca="false">IF(Data_Clean!H593="",0,Data_Clean!H593)*Assumptions!$B$6</f>
        <v>0</v>
      </c>
      <c r="D593" s="14" t="n">
        <f aca="false">Data_Clean!I593*Assumptions!$B$7</f>
        <v>0</v>
      </c>
      <c r="E593" s="14" t="n">
        <f aca="false">Data_Clean!J593*Assumptions!$B$8</f>
        <v>0</v>
      </c>
      <c r="F593" s="14" t="n">
        <f aca="false">Data_Clean!K593*Assumptions!$B$9</f>
        <v>0</v>
      </c>
      <c r="G593" s="14" t="n">
        <f aca="false">Data_Clean!L593*Assumptions!$B$10</f>
        <v>0</v>
      </c>
      <c r="H593" s="14" t="n">
        <f aca="false">IF(OR(Data_Clean!M593="",Data_Clean!N593=""),0,Data_Clean!M593*Data_Clean!N593/100)*Assumptions!$B$13*Assumptions!$B$11</f>
        <v>277.992</v>
      </c>
      <c r="I593" s="14" t="n">
        <f aca="false">Data_Clean!O593*4*Assumptions!$B$12</f>
        <v>0</v>
      </c>
      <c r="J593" s="14" t="n">
        <f aca="false">SUM(B593:I593)</f>
        <v>398.75375</v>
      </c>
      <c r="K593" s="16" t="n">
        <f aca="false">IF(Data_Clean!P593="","",Assumptions!$B$15*0.5^(Data_Clean!P593/Assumptions!$B$20))</f>
        <v>0.00297455711556238</v>
      </c>
      <c r="L593" s="16" t="n">
        <f aca="false">Assumptions!$B$16*MIN(1,LN(1+Data_Clean!Q593)/LN(1+Assumptions!$B$21))</f>
        <v>0</v>
      </c>
      <c r="M593" s="16" t="n">
        <f aca="false">Assumptions!$B$17*(0.6*MIN(1,Data_Clean!R593/Assumptions!$B$22)+0.4*IF(Data_Clean!S593="",0,Data_Clean!S593))</f>
        <v>0</v>
      </c>
      <c r="N593" s="16" t="n">
        <f aca="false">Assumptions!$B$18*MIN(1,(Data_Clean!F593-1)/Assumptions!$B$23)</f>
        <v>5</v>
      </c>
      <c r="O593" s="16" t="n">
        <f aca="false">Assumptions!$B$19*(0.4*IF(Data_Clean!E593="",0,MIN(1,Data_Clean!E593/12/Assumptions!$B$24))+0.35*IF(Data_Clean!D593="Y",1,0)+0.25*(1-MIN(Data_Clean!T593,3)/3))/IF(Data_Clean!E593="",0.6,1)</f>
        <v>8.3</v>
      </c>
      <c r="P593" s="16" t="n">
        <f aca="false">SUM(K593:O593)/(Assumptions!$D$5-IF(K593="",Assumptions!$B$15,0))*100</f>
        <v>13.3029745571156</v>
      </c>
      <c r="Q593" s="7" t="str">
        <f aca="false">IF(J593&gt;=Assumptions!$B$26,"High",IF(J593&gt;=Assumptions!$B$27,"Mid","Low"))</f>
        <v>Low</v>
      </c>
      <c r="R593" s="7" t="str">
        <f aca="false">IF(P593&gt;=Assumptions!$B$28,"High",IF(P593&gt;=Assumptions!$B$29,"Mid","Low"))</f>
        <v>Low</v>
      </c>
      <c r="S593" s="7" t="str">
        <f aca="false">INDEX(Assumptions!$B$33:$B$41,MATCH(Q593&amp;"|"&amp;R593,Assumptions!$A$33:$A$41,0))</f>
        <v>Dormant &amp; Low Value</v>
      </c>
      <c r="T593" s="7" t="n">
        <f aca="false">IF(ISNUMBER(Data_Clean!V593),J593*Data_Clean!V593,0)</f>
        <v>182.86846975</v>
      </c>
    </row>
    <row r="594" customFormat="false" ht="15" hidden="false" customHeight="false" outlineLevel="0" collapsed="false">
      <c r="A594" s="15" t="str">
        <f aca="false">Data_Clean!A594</f>
        <v>CX100590</v>
      </c>
      <c r="B594" s="14" t="n">
        <f aca="false">Data_Clean!G594*Assumptions!$B$5</f>
        <v>80.051</v>
      </c>
      <c r="C594" s="14" t="n">
        <f aca="false">IF(Data_Clean!H594="",0,Data_Clean!H594)*Assumptions!$B$6</f>
        <v>0</v>
      </c>
      <c r="D594" s="14" t="n">
        <f aca="false">Data_Clean!I594*Assumptions!$B$7</f>
        <v>0</v>
      </c>
      <c r="E594" s="14" t="n">
        <f aca="false">Data_Clean!J594*Assumptions!$B$8</f>
        <v>326.579625</v>
      </c>
      <c r="F594" s="14" t="n">
        <f aca="false">Data_Clean!K594*Assumptions!$B$9</f>
        <v>0</v>
      </c>
      <c r="G594" s="14" t="n">
        <f aca="false">Data_Clean!L594*Assumptions!$B$10</f>
        <v>0</v>
      </c>
      <c r="H594" s="14" t="n">
        <f aca="false">IF(OR(Data_Clean!M594="",Data_Clean!N594=""),0,Data_Clean!M594*Data_Clean!N594/100)*Assumptions!$B$13*Assumptions!$B$11</f>
        <v>0</v>
      </c>
      <c r="I594" s="14" t="n">
        <f aca="false">Data_Clean!O594*4*Assumptions!$B$12</f>
        <v>0</v>
      </c>
      <c r="J594" s="14" t="n">
        <f aca="false">SUM(B594:I594)</f>
        <v>406.630625</v>
      </c>
      <c r="K594" s="16" t="n">
        <f aca="false">IF(Data_Clean!P594="","",Assumptions!$B$15*0.5^(Data_Clean!P594/Assumptions!$B$20))</f>
        <v>1.875</v>
      </c>
      <c r="L594" s="16" t="n">
        <f aca="false">Assumptions!$B$16*MIN(1,LN(1+Data_Clean!Q594)/LN(1+Assumptions!$B$21))</f>
        <v>0</v>
      </c>
      <c r="M594" s="16" t="n">
        <f aca="false">Assumptions!$B$17*(0.6*MIN(1,Data_Clean!R594/Assumptions!$B$22)+0.4*IF(Data_Clean!S594="",0,Data_Clean!S594))</f>
        <v>0.9</v>
      </c>
      <c r="N594" s="16" t="n">
        <f aca="false">Assumptions!$B$18*MIN(1,(Data_Clean!F594-1)/Assumptions!$B$23)</f>
        <v>5</v>
      </c>
      <c r="O594" s="16" t="n">
        <f aca="false">Assumptions!$B$19*(0.4*IF(Data_Clean!E594="",0,MIN(1,Data_Clean!E594/12/Assumptions!$B$24))+0.35*IF(Data_Clean!D594="Y",1,0)+0.25*(1-MIN(Data_Clean!T594,3)/3))/IF(Data_Clean!E594="",0.6,1)</f>
        <v>5.7</v>
      </c>
      <c r="P594" s="16" t="n">
        <f aca="false">SUM(K594:O594)/(Assumptions!$D$5-IF(K594="",Assumptions!$B$15,0))*100</f>
        <v>13.475</v>
      </c>
      <c r="Q594" s="7" t="str">
        <f aca="false">IF(J594&gt;=Assumptions!$B$26,"High",IF(J594&gt;=Assumptions!$B$27,"Mid","Low"))</f>
        <v>Mid</v>
      </c>
      <c r="R594" s="7" t="str">
        <f aca="false">IF(P594&gt;=Assumptions!$B$28,"High",IF(P594&gt;=Assumptions!$B$29,"Mid","Low"))</f>
        <v>Low</v>
      </c>
      <c r="S594" s="7" t="str">
        <f aca="false">INDEX(Assumptions!$B$33:$B$41,MATCH(Q594&amp;"|"&amp;R594,Assumptions!$A$33:$A$41,0))</f>
        <v>Light Touch</v>
      </c>
      <c r="T594" s="7" t="n">
        <f aca="false">IF(ISNUMBER(Data_Clean!V594),J594*Data_Clean!V594,0)</f>
        <v>152.486484375</v>
      </c>
    </row>
    <row r="595" customFormat="false" ht="15" hidden="false" customHeight="false" outlineLevel="0" collapsed="false">
      <c r="A595" s="15" t="str">
        <f aca="false">Data_Clean!A595</f>
        <v>CX100591</v>
      </c>
      <c r="B595" s="14" t="n">
        <f aca="false">Data_Clean!G595*Assumptions!$B$5</f>
        <v>79.375</v>
      </c>
      <c r="C595" s="14" t="n">
        <f aca="false">IF(Data_Clean!H595="",0,Data_Clean!H595)*Assumptions!$B$6</f>
        <v>1060.04688</v>
      </c>
      <c r="D595" s="14" t="n">
        <f aca="false">Data_Clean!I595*Assumptions!$B$7</f>
        <v>0</v>
      </c>
      <c r="E595" s="14" t="n">
        <f aca="false">Data_Clean!J595*Assumptions!$B$8</f>
        <v>0</v>
      </c>
      <c r="F595" s="14" t="n">
        <f aca="false">Data_Clean!K595*Assumptions!$B$9</f>
        <v>0</v>
      </c>
      <c r="G595" s="14" t="n">
        <f aca="false">Data_Clean!L595*Assumptions!$B$10</f>
        <v>0</v>
      </c>
      <c r="H595" s="14" t="n">
        <f aca="false">IF(OR(Data_Clean!M595="",Data_Clean!N595=""),0,Data_Clean!M595*Data_Clean!N595/100)*Assumptions!$B$13*Assumptions!$B$11</f>
        <v>388.47</v>
      </c>
      <c r="I595" s="14" t="n">
        <f aca="false">Data_Clean!O595*4*Assumptions!$B$12</f>
        <v>184.3368</v>
      </c>
      <c r="J595" s="14" t="n">
        <f aca="false">SUM(B595:I595)</f>
        <v>1712.22868</v>
      </c>
      <c r="K595" s="16" t="n">
        <f aca="false">IF(Data_Clean!P595="","",Assumptions!$B$15*0.5^(Data_Clean!P595/Assumptions!$B$20))</f>
        <v>29.3147990530274</v>
      </c>
      <c r="L595" s="16" t="n">
        <f aca="false">Assumptions!$B$16*MIN(1,LN(1+Data_Clean!Q595)/LN(1+Assumptions!$B$21))</f>
        <v>15.6854227887284</v>
      </c>
      <c r="M595" s="16" t="n">
        <f aca="false">Assumptions!$B$17*(0.6*MIN(1,Data_Clean!R595/Assumptions!$B$22)+0.4*IF(Data_Clean!S595="",0,Data_Clean!S595))</f>
        <v>8.58</v>
      </c>
      <c r="N595" s="16" t="n">
        <f aca="false">Assumptions!$B$18*MIN(1,(Data_Clean!F595-1)/Assumptions!$B$23)</f>
        <v>10</v>
      </c>
      <c r="O595" s="16" t="n">
        <f aca="false">Assumptions!$B$19*(0.4*IF(Data_Clean!E595="",0,MIN(1,Data_Clean!E595/12/Assumptions!$B$24))+0.35*IF(Data_Clean!D595="Y",1,0)+0.25*(1-MIN(Data_Clean!T595,3)/3))/IF(Data_Clean!E595="",0.6,1)</f>
        <v>14.65</v>
      </c>
      <c r="P595" s="16" t="n">
        <f aca="false">SUM(K595:O595)/(Assumptions!$D$5-IF(K595="",Assumptions!$B$15,0))*100</f>
        <v>78.2302218417558</v>
      </c>
      <c r="Q595" s="7" t="str">
        <f aca="false">IF(J595&gt;=Assumptions!$B$26,"High",IF(J595&gt;=Assumptions!$B$27,"Mid","Low"))</f>
        <v>High</v>
      </c>
      <c r="R595" s="7" t="str">
        <f aca="false">IF(P595&gt;=Assumptions!$B$28,"High",IF(P595&gt;=Assumptions!$B$29,"Mid","Low"))</f>
        <v>High</v>
      </c>
      <c r="S595" s="7" t="str">
        <f aca="false">INDEX(Assumptions!$B$33:$B$41,MATCH(Q595&amp;"|"&amp;R595,Assumptions!$A$33:$A$41,0))</f>
        <v>Premier Advocates</v>
      </c>
      <c r="T595" s="7" t="n">
        <f aca="false">IF(ISNUMBER(Data_Clean!V595),J595*Data_Clean!V595,0)</f>
        <v>38.182699564</v>
      </c>
    </row>
    <row r="596" customFormat="false" ht="15" hidden="false" customHeight="false" outlineLevel="0" collapsed="false">
      <c r="A596" s="15" t="str">
        <f aca="false">Data_Clean!A596</f>
        <v>CX100592</v>
      </c>
      <c r="B596" s="14" t="n">
        <f aca="false">Data_Clean!G596*Assumptions!$B$5</f>
        <v>254.0735</v>
      </c>
      <c r="C596" s="14" t="n">
        <f aca="false">IF(Data_Clean!H596="",0,Data_Clean!H596)*Assumptions!$B$6</f>
        <v>180.67692</v>
      </c>
      <c r="D596" s="14" t="n">
        <f aca="false">Data_Clean!I596*Assumptions!$B$7</f>
        <v>0</v>
      </c>
      <c r="E596" s="14" t="n">
        <f aca="false">Data_Clean!J596*Assumptions!$B$8</f>
        <v>376.055625</v>
      </c>
      <c r="F596" s="14" t="n">
        <f aca="false">Data_Clean!K596*Assumptions!$B$9</f>
        <v>0</v>
      </c>
      <c r="G596" s="14" t="n">
        <f aca="false">Data_Clean!L596*Assumptions!$B$10</f>
        <v>0</v>
      </c>
      <c r="H596" s="14" t="n">
        <f aca="false">IF(OR(Data_Clean!M596="",Data_Clean!N596=""),0,Data_Clean!M596*Data_Clean!N596/100)*Assumptions!$B$13*Assumptions!$B$11</f>
        <v>335.4</v>
      </c>
      <c r="I596" s="14" t="n">
        <f aca="false">Data_Clean!O596*4*Assumptions!$B$12</f>
        <v>27.72144</v>
      </c>
      <c r="J596" s="14" t="n">
        <f aca="false">SUM(B596:I596)</f>
        <v>1173.927485</v>
      </c>
      <c r="K596" s="16" t="n">
        <f aca="false">IF(Data_Clean!P596="","",Assumptions!$B$15*0.5^(Data_Clean!P596/Assumptions!$B$20))</f>
        <v>27.9909897461042</v>
      </c>
      <c r="L596" s="16" t="n">
        <f aca="false">Assumptions!$B$16*MIN(1,LN(1+Data_Clean!Q596)/LN(1+Assumptions!$B$21))</f>
        <v>14.7060656260474</v>
      </c>
      <c r="M596" s="16" t="n">
        <f aca="false">Assumptions!$B$17*(0.6*MIN(1,Data_Clean!R596/Assumptions!$B$22)+0.4*IF(Data_Clean!S596="",0,Data_Clean!S596))</f>
        <v>4.116</v>
      </c>
      <c r="N596" s="16" t="n">
        <f aca="false">Assumptions!$B$18*MIN(1,(Data_Clean!F596-1)/Assumptions!$B$23)</f>
        <v>15</v>
      </c>
      <c r="O596" s="16" t="n">
        <f aca="false">Assumptions!$B$19*(0.4*IF(Data_Clean!E596="",0,MIN(1,Data_Clean!E596/12/Assumptions!$B$24))+0.35*IF(Data_Clean!D596="Y",1,0)+0.25*(1-MIN(Data_Clean!T596,3)/3))/IF(Data_Clean!E596="",0.6,1)</f>
        <v>8.4</v>
      </c>
      <c r="P596" s="16" t="n">
        <f aca="false">SUM(K596:O596)/(Assumptions!$D$5-IF(K596="",Assumptions!$B$15,0))*100</f>
        <v>70.2130553721516</v>
      </c>
      <c r="Q596" s="7" t="str">
        <f aca="false">IF(J596&gt;=Assumptions!$B$26,"High",IF(J596&gt;=Assumptions!$B$27,"Mid","Low"))</f>
        <v>Mid</v>
      </c>
      <c r="R596" s="7" t="str">
        <f aca="false">IF(P596&gt;=Assumptions!$B$28,"High",IF(P596&gt;=Assumptions!$B$29,"Mid","Low"))</f>
        <v>High</v>
      </c>
      <c r="S596" s="7" t="str">
        <f aca="false">INDEX(Assumptions!$B$33:$B$41,MATCH(Q596&amp;"|"&amp;R596,Assumptions!$A$33:$A$41,0))</f>
        <v>Engaged Builders</v>
      </c>
      <c r="T596" s="7" t="n">
        <f aca="false">IF(ISNUMBER(Data_Clean!V596),J596*Data_Clean!V596,0)</f>
        <v>65.3877609145</v>
      </c>
    </row>
    <row r="597" customFormat="false" ht="15" hidden="false" customHeight="false" outlineLevel="0" collapsed="false">
      <c r="A597" s="15" t="str">
        <f aca="false">Data_Clean!A597</f>
        <v>CX100593</v>
      </c>
      <c r="B597" s="14" t="n">
        <f aca="false">Data_Clean!G597*Assumptions!$B$5</f>
        <v>176.7755</v>
      </c>
      <c r="C597" s="14" t="n">
        <f aca="false">IF(Data_Clean!H597="",0,Data_Clean!H597)*Assumptions!$B$6</f>
        <v>407.99652</v>
      </c>
      <c r="D597" s="14" t="n">
        <f aca="false">Data_Clean!I597*Assumptions!$B$7</f>
        <v>0</v>
      </c>
      <c r="E597" s="14" t="n">
        <f aca="false">Data_Clean!J597*Assumptions!$B$8</f>
        <v>0</v>
      </c>
      <c r="F597" s="14" t="n">
        <f aca="false">Data_Clean!K597*Assumptions!$B$9</f>
        <v>3792.8</v>
      </c>
      <c r="G597" s="14" t="n">
        <f aca="false">Data_Clean!L597*Assumptions!$B$10</f>
        <v>0</v>
      </c>
      <c r="H597" s="14" t="n">
        <f aca="false">IF(OR(Data_Clean!M597="",Data_Clean!N597=""),0,Data_Clean!M597*Data_Clean!N597/100)*Assumptions!$B$13*Assumptions!$B$11</f>
        <v>0</v>
      </c>
      <c r="I597" s="14" t="n">
        <f aca="false">Data_Clean!O597*4*Assumptions!$B$12</f>
        <v>0</v>
      </c>
      <c r="J597" s="14" t="n">
        <f aca="false">SUM(B597:I597)</f>
        <v>4377.57202</v>
      </c>
      <c r="K597" s="16" t="n">
        <f aca="false">IF(Data_Clean!P597="","",Assumptions!$B$15*0.5^(Data_Clean!P597/Assumptions!$B$20))</f>
        <v>19.7926186615934</v>
      </c>
      <c r="L597" s="16" t="n">
        <f aca="false">Assumptions!$B$16*MIN(1,LN(1+Data_Clean!Q597)/LN(1+Assumptions!$B$21))</f>
        <v>12.8906482631789</v>
      </c>
      <c r="M597" s="16" t="n">
        <f aca="false">Assumptions!$B$17*(0.6*MIN(1,Data_Clean!R597/Assumptions!$B$22)+0.4*IF(Data_Clean!S597="",0,Data_Clean!S597))</f>
        <v>4.926</v>
      </c>
      <c r="N597" s="16" t="n">
        <f aca="false">Assumptions!$B$18*MIN(1,(Data_Clean!F597-1)/Assumptions!$B$23)</f>
        <v>15</v>
      </c>
      <c r="O597" s="16" t="n">
        <f aca="false">Assumptions!$B$19*(0.4*IF(Data_Clean!E597="",0,MIN(1,Data_Clean!E597/12/Assumptions!$B$24))+0.35*IF(Data_Clean!D597="Y",1,0)+0.25*(1-MIN(Data_Clean!T597,3)/3))/IF(Data_Clean!E597="",0.6,1)</f>
        <v>9.75</v>
      </c>
      <c r="P597" s="16" t="n">
        <f aca="false">SUM(K597:O597)/(Assumptions!$D$5-IF(K597="",Assumptions!$B$15,0))*100</f>
        <v>62.3592669247723</v>
      </c>
      <c r="Q597" s="7" t="str">
        <f aca="false">IF(J597&gt;=Assumptions!$B$26,"High",IF(J597&gt;=Assumptions!$B$27,"Mid","Low"))</f>
        <v>High</v>
      </c>
      <c r="R597" s="7" t="str">
        <f aca="false">IF(P597&gt;=Assumptions!$B$28,"High",IF(P597&gt;=Assumptions!$B$29,"Mid","Low"))</f>
        <v>Mid</v>
      </c>
      <c r="S597" s="7" t="str">
        <f aca="false">INDEX(Assumptions!$B$33:$B$41,MATCH(Q597&amp;"|"&amp;R597,Assumptions!$A$33:$A$41,0))</f>
        <v>Established Core</v>
      </c>
      <c r="T597" s="7" t="n">
        <f aca="false">IF(ISNUMBER(Data_Clean!V597),J597*Data_Clean!V597,0)</f>
        <v>270.971708038</v>
      </c>
    </row>
    <row r="598" customFormat="false" ht="15" hidden="false" customHeight="false" outlineLevel="0" collapsed="false">
      <c r="A598" s="15" t="str">
        <f aca="false">Data_Clean!A598</f>
        <v>CX100594</v>
      </c>
      <c r="B598" s="14" t="n">
        <f aca="false">Data_Clean!G598*Assumptions!$B$5</f>
        <v>430.42325</v>
      </c>
      <c r="C598" s="14" t="n">
        <f aca="false">IF(Data_Clean!H598="",0,Data_Clean!H598)*Assumptions!$B$6</f>
        <v>85.22004</v>
      </c>
      <c r="D598" s="14" t="n">
        <f aca="false">Data_Clean!I598*Assumptions!$B$7</f>
        <v>0</v>
      </c>
      <c r="E598" s="14" t="n">
        <f aca="false">Data_Clean!J598*Assumptions!$B$8</f>
        <v>0</v>
      </c>
      <c r="F598" s="14" t="n">
        <f aca="false">Data_Clean!K598*Assumptions!$B$9</f>
        <v>0</v>
      </c>
      <c r="G598" s="14" t="n">
        <f aca="false">Data_Clean!L598*Assumptions!$B$10</f>
        <v>0</v>
      </c>
      <c r="H598" s="14" t="n">
        <f aca="false">IF(OR(Data_Clean!M598="",Data_Clean!N598=""),0,Data_Clean!M598*Data_Clean!N598/100)*Assumptions!$B$13*Assumptions!$B$11</f>
        <v>165.24</v>
      </c>
      <c r="I598" s="14" t="n">
        <f aca="false">Data_Clean!O598*4*Assumptions!$B$12</f>
        <v>16.19232</v>
      </c>
      <c r="J598" s="14" t="n">
        <f aca="false">SUM(B598:I598)</f>
        <v>697.07561</v>
      </c>
      <c r="K598" s="16" t="n">
        <f aca="false">IF(Data_Clean!P598="","",Assumptions!$B$15*0.5^(Data_Clean!P598/Assumptions!$B$20))</f>
        <v>26.1165168988837</v>
      </c>
      <c r="L598" s="16" t="n">
        <f aca="false">Assumptions!$B$16*MIN(1,LN(1+Data_Clean!Q598)/LN(1+Assumptions!$B$21))</f>
        <v>13.4237548294248</v>
      </c>
      <c r="M598" s="16" t="n">
        <f aca="false">Assumptions!$B$17*(0.6*MIN(1,Data_Clean!R598/Assumptions!$B$22)+0.4*IF(Data_Clean!S598="",0,Data_Clean!S598))</f>
        <v>12.732</v>
      </c>
      <c r="N598" s="16" t="n">
        <f aca="false">Assumptions!$B$18*MIN(1,(Data_Clean!F598-1)/Assumptions!$B$23)</f>
        <v>10</v>
      </c>
      <c r="O598" s="16" t="n">
        <f aca="false">Assumptions!$B$19*(0.4*IF(Data_Clean!E598="",0,MIN(1,Data_Clean!E598/12/Assumptions!$B$24))+0.35*IF(Data_Clean!D598="Y",1,0)+0.25*(1-MIN(Data_Clean!T598,3)/3))/IF(Data_Clean!E598="",0.6,1)</f>
        <v>7.55</v>
      </c>
      <c r="P598" s="16" t="n">
        <f aca="false">SUM(K598:O598)/(Assumptions!$D$5-IF(K598="",Assumptions!$B$15,0))*100</f>
        <v>69.8222717283085</v>
      </c>
      <c r="Q598" s="7" t="str">
        <f aca="false">IF(J598&gt;=Assumptions!$B$26,"High",IF(J598&gt;=Assumptions!$B$27,"Mid","Low"))</f>
        <v>Mid</v>
      </c>
      <c r="R598" s="7" t="str">
        <f aca="false">IF(P598&gt;=Assumptions!$B$28,"High",IF(P598&gt;=Assumptions!$B$29,"Mid","Low"))</f>
        <v>Mid</v>
      </c>
      <c r="S598" s="7" t="str">
        <f aca="false">INDEX(Assumptions!$B$33:$B$41,MATCH(Q598&amp;"|"&amp;R598,Assumptions!$A$33:$A$41,0))</f>
        <v>Established Core</v>
      </c>
      <c r="T598" s="7" t="n">
        <f aca="false">IF(ISNUMBER(Data_Clean!V598),J598*Data_Clean!V598,0)</f>
        <v>46.146405382</v>
      </c>
    </row>
    <row r="599" customFormat="false" ht="15" hidden="false" customHeight="false" outlineLevel="0" collapsed="false">
      <c r="A599" s="15" t="str">
        <f aca="false">Data_Clean!A599</f>
        <v>CX100595</v>
      </c>
      <c r="B599" s="14" t="n">
        <f aca="false">Data_Clean!G599*Assumptions!$B$5</f>
        <v>38.435</v>
      </c>
      <c r="C599" s="14" t="n">
        <f aca="false">IF(Data_Clean!H599="",0,Data_Clean!H599)*Assumptions!$B$6</f>
        <v>0</v>
      </c>
      <c r="D599" s="14" t="n">
        <f aca="false">Data_Clean!I599*Assumptions!$B$7</f>
        <v>0</v>
      </c>
      <c r="E599" s="14" t="n">
        <f aca="false">Data_Clean!J599*Assumptions!$B$8</f>
        <v>0</v>
      </c>
      <c r="F599" s="14" t="n">
        <f aca="false">Data_Clean!K599*Assumptions!$B$9</f>
        <v>0</v>
      </c>
      <c r="G599" s="14" t="n">
        <f aca="false">Data_Clean!L599*Assumptions!$B$10</f>
        <v>0</v>
      </c>
      <c r="H599" s="14" t="n">
        <f aca="false">IF(OR(Data_Clean!M599="",Data_Clean!N599=""),0,Data_Clean!M599*Data_Clean!N599/100)*Assumptions!$B$13*Assumptions!$B$11</f>
        <v>59.286</v>
      </c>
      <c r="I599" s="14" t="n">
        <f aca="false">Data_Clean!O599*4*Assumptions!$B$12</f>
        <v>9.98208</v>
      </c>
      <c r="J599" s="14" t="n">
        <f aca="false">SUM(B599:I599)</f>
        <v>107.70308</v>
      </c>
      <c r="K599" s="16" t="n">
        <f aca="false">IF(Data_Clean!P599="","",Assumptions!$B$15*0.5^(Data_Clean!P599/Assumptions!$B$20))</f>
        <v>29.3147990530274</v>
      </c>
      <c r="L599" s="16" t="n">
        <f aca="false">Assumptions!$B$16*MIN(1,LN(1+Data_Clean!Q599)/LN(1+Assumptions!$B$21))</f>
        <v>15.0586973234667</v>
      </c>
      <c r="M599" s="16" t="n">
        <f aca="false">Assumptions!$B$17*(0.6*MIN(1,Data_Clean!R599/Assumptions!$B$22)+0.4*IF(Data_Clean!S599="",0,Data_Clean!S599))</f>
        <v>5.076</v>
      </c>
      <c r="N599" s="16" t="n">
        <f aca="false">Assumptions!$B$18*MIN(1,(Data_Clean!F599-1)/Assumptions!$B$23)</f>
        <v>5</v>
      </c>
      <c r="O599" s="16" t="n">
        <f aca="false">Assumptions!$B$19*(0.4*IF(Data_Clean!E599="",0,MIN(1,Data_Clean!E599/12/Assumptions!$B$24))+0.35*IF(Data_Clean!D599="Y",1,0)+0.25*(1-MIN(Data_Clean!T599,3)/3))/IF(Data_Clean!E599="",0.6,1)</f>
        <v>11.55</v>
      </c>
      <c r="P599" s="16" t="n">
        <f aca="false">SUM(K599:O599)/(Assumptions!$D$5-IF(K599="",Assumptions!$B$15,0))*100</f>
        <v>65.9994963764941</v>
      </c>
      <c r="Q599" s="7" t="str">
        <f aca="false">IF(J599&gt;=Assumptions!$B$26,"High",IF(J599&gt;=Assumptions!$B$27,"Mid","Low"))</f>
        <v>Low</v>
      </c>
      <c r="R599" s="7" t="str">
        <f aca="false">IF(P599&gt;=Assumptions!$B$28,"High",IF(P599&gt;=Assumptions!$B$29,"Mid","Low"))</f>
        <v>Mid</v>
      </c>
      <c r="S599" s="7" t="str">
        <f aca="false">INDEX(Assumptions!$B$33:$B$41,MATCH(Q599&amp;"|"&amp;R599,Assumptions!$A$33:$A$41,0))</f>
        <v>Light Touch</v>
      </c>
      <c r="T599" s="7" t="n">
        <f aca="false">IF(ISNUMBER(Data_Clean!V599),J599*Data_Clean!V599,0)</f>
        <v>3.01568624</v>
      </c>
    </row>
    <row r="600" customFormat="false" ht="15" hidden="false" customHeight="false" outlineLevel="0" collapsed="false">
      <c r="A600" s="15" t="str">
        <f aca="false">Data_Clean!A600</f>
        <v>CX100596</v>
      </c>
      <c r="B600" s="14" t="n">
        <f aca="false">Data_Clean!G600*Assumptions!$B$5</f>
        <v>118.9605</v>
      </c>
      <c r="C600" s="14" t="n">
        <f aca="false">IF(Data_Clean!H600="",0,Data_Clean!H600)*Assumptions!$B$6</f>
        <v>314.51496</v>
      </c>
      <c r="D600" s="14" t="n">
        <f aca="false">Data_Clean!I600*Assumptions!$B$7</f>
        <v>0</v>
      </c>
      <c r="E600" s="14" t="n">
        <f aca="false">Data_Clean!J600*Assumptions!$B$8</f>
        <v>0</v>
      </c>
      <c r="F600" s="14" t="n">
        <f aca="false">Data_Clean!K600*Assumptions!$B$9</f>
        <v>0</v>
      </c>
      <c r="G600" s="14" t="n">
        <f aca="false">Data_Clean!L600*Assumptions!$B$10</f>
        <v>0</v>
      </c>
      <c r="H600" s="14" t="n">
        <f aca="false">IF(OR(Data_Clean!M600="",Data_Clean!N600=""),0,Data_Clean!M600*Data_Clean!N600/100)*Assumptions!$B$13*Assumptions!$B$11</f>
        <v>0</v>
      </c>
      <c r="I600" s="14" t="n">
        <f aca="false">Data_Clean!O600*4*Assumptions!$B$12</f>
        <v>0</v>
      </c>
      <c r="J600" s="14" t="n">
        <f aca="false">SUM(B600:I600)</f>
        <v>433.47546</v>
      </c>
      <c r="K600" s="16" t="n">
        <f aca="false">IF(Data_Clean!P600="","",Assumptions!$B$15*0.5^(Data_Clean!P600/Assumptions!$B$20))</f>
        <v>0.0101214322263265</v>
      </c>
      <c r="L600" s="16" t="n">
        <f aca="false">Assumptions!$B$16*MIN(1,LN(1+Data_Clean!Q600)/LN(1+Assumptions!$B$21))</f>
        <v>0</v>
      </c>
      <c r="M600" s="16" t="n">
        <f aca="false">Assumptions!$B$17*(0.6*MIN(1,Data_Clean!R600/Assumptions!$B$22)+0.4*IF(Data_Clean!S600="",0,Data_Clean!S600))</f>
        <v>0</v>
      </c>
      <c r="N600" s="16" t="n">
        <f aca="false">Assumptions!$B$18*MIN(1,(Data_Clean!F600-1)/Assumptions!$B$23)</f>
        <v>5</v>
      </c>
      <c r="O600" s="16" t="n">
        <f aca="false">Assumptions!$B$19*(0.4*IF(Data_Clean!E600="",0,MIN(1,Data_Clean!E600/12/Assumptions!$B$24))+0.35*IF(Data_Clean!D600="Y",1,0)+0.25*(1-MIN(Data_Clean!T600,3)/3))/IF(Data_Clean!E600="",0.6,1)</f>
        <v>13.75</v>
      </c>
      <c r="P600" s="16" t="n">
        <f aca="false">SUM(K600:O600)/(Assumptions!$D$5-IF(K600="",Assumptions!$B$15,0))*100</f>
        <v>18.7601214322263</v>
      </c>
      <c r="Q600" s="7" t="str">
        <f aca="false">IF(J600&gt;=Assumptions!$B$26,"High",IF(J600&gt;=Assumptions!$B$27,"Mid","Low"))</f>
        <v>Mid</v>
      </c>
      <c r="R600" s="7" t="str">
        <f aca="false">IF(P600&gt;=Assumptions!$B$28,"High",IF(P600&gt;=Assumptions!$B$29,"Mid","Low"))</f>
        <v>Low</v>
      </c>
      <c r="S600" s="7" t="str">
        <f aca="false">INDEX(Assumptions!$B$33:$B$41,MATCH(Q600&amp;"|"&amp;R600,Assumptions!$A$33:$A$41,0))</f>
        <v>Light Touch</v>
      </c>
      <c r="T600" s="7" t="n">
        <f aca="false">IF(ISNUMBER(Data_Clean!V600),J600*Data_Clean!V600,0)</f>
        <v>118.55553831</v>
      </c>
    </row>
    <row r="601" customFormat="false" ht="15" hidden="false" customHeight="false" outlineLevel="0" collapsed="false">
      <c r="A601" s="15" t="str">
        <f aca="false">Data_Clean!A601</f>
        <v>CX100597</v>
      </c>
      <c r="B601" s="14" t="n">
        <f aca="false">Data_Clean!G601*Assumptions!$B$5</f>
        <v>14.57875</v>
      </c>
      <c r="C601" s="14" t="n">
        <f aca="false">IF(Data_Clean!H601="",0,Data_Clean!H601)*Assumptions!$B$6</f>
        <v>176.99292</v>
      </c>
      <c r="D601" s="14" t="n">
        <f aca="false">Data_Clean!I601*Assumptions!$B$7</f>
        <v>0</v>
      </c>
      <c r="E601" s="14" t="n">
        <f aca="false">Data_Clean!J601*Assumptions!$B$8</f>
        <v>409.609275</v>
      </c>
      <c r="F601" s="14" t="n">
        <f aca="false">Data_Clean!K601*Assumptions!$B$9</f>
        <v>337.7</v>
      </c>
      <c r="G601" s="14" t="n">
        <f aca="false">Data_Clean!L601*Assumptions!$B$10</f>
        <v>0</v>
      </c>
      <c r="H601" s="14" t="n">
        <f aca="false">IF(OR(Data_Clean!M601="",Data_Clean!N601=""),0,Data_Clean!M601*Data_Clean!N601/100)*Assumptions!$B$13*Assumptions!$B$11</f>
        <v>75.078</v>
      </c>
      <c r="I601" s="14" t="n">
        <f aca="false">Data_Clean!O601*4*Assumptions!$B$12</f>
        <v>2.61408</v>
      </c>
      <c r="J601" s="14" t="n">
        <f aca="false">SUM(B601:I601)</f>
        <v>1016.573025</v>
      </c>
      <c r="K601" s="16" t="n">
        <f aca="false">IF(Data_Clean!P601="","",Assumptions!$B$15*0.5^(Data_Clean!P601/Assumptions!$B$20))</f>
        <v>21.7090385616057</v>
      </c>
      <c r="L601" s="16" t="n">
        <f aca="false">Assumptions!$B$16*MIN(1,LN(1+Data_Clean!Q601)/LN(1+Assumptions!$B$21))</f>
        <v>11.5625930527155</v>
      </c>
      <c r="M601" s="16" t="n">
        <f aca="false">Assumptions!$B$17*(0.6*MIN(1,Data_Clean!R601/Assumptions!$B$22)+0.4*IF(Data_Clean!S601="",0,Data_Clean!S601))</f>
        <v>3.024</v>
      </c>
      <c r="N601" s="16" t="n">
        <f aca="false">Assumptions!$B$18*MIN(1,(Data_Clean!F601-1)/Assumptions!$B$23)</f>
        <v>20</v>
      </c>
      <c r="O601" s="16" t="n">
        <f aca="false">Assumptions!$B$19*(0.4*IF(Data_Clean!E601="",0,MIN(1,Data_Clean!E601/12/Assumptions!$B$24))+0.35*IF(Data_Clean!D601="Y",1,0)+0.25*(1-MIN(Data_Clean!T601,3)/3))/IF(Data_Clean!E601="",0.6,1)</f>
        <v>8.5</v>
      </c>
      <c r="P601" s="16" t="n">
        <f aca="false">SUM(K601:O601)/(Assumptions!$D$5-IF(K601="",Assumptions!$B$15,0))*100</f>
        <v>64.7956316143212</v>
      </c>
      <c r="Q601" s="7" t="str">
        <f aca="false">IF(J601&gt;=Assumptions!$B$26,"High",IF(J601&gt;=Assumptions!$B$27,"Mid","Low"))</f>
        <v>Mid</v>
      </c>
      <c r="R601" s="7" t="str">
        <f aca="false">IF(P601&gt;=Assumptions!$B$28,"High",IF(P601&gt;=Assumptions!$B$29,"Mid","Low"))</f>
        <v>Mid</v>
      </c>
      <c r="S601" s="7" t="str">
        <f aca="false">INDEX(Assumptions!$B$33:$B$41,MATCH(Q601&amp;"|"&amp;R601,Assumptions!$A$33:$A$41,0))</f>
        <v>Established Core</v>
      </c>
      <c r="T601" s="7" t="n">
        <f aca="false">IF(ISNUMBER(Data_Clean!V601),J601*Data_Clean!V601,0)</f>
        <v>86.9169936375</v>
      </c>
    </row>
    <row r="602" customFormat="false" ht="15" hidden="false" customHeight="false" outlineLevel="0" collapsed="false">
      <c r="A602" s="15" t="str">
        <f aca="false">Data_Clean!A602</f>
        <v>CX100598</v>
      </c>
      <c r="B602" s="14" t="n">
        <f aca="false">Data_Clean!G602*Assumptions!$B$5</f>
        <v>113.77425</v>
      </c>
      <c r="C602" s="14" t="n">
        <f aca="false">IF(Data_Clean!H602="",0,Data_Clean!H602)*Assumptions!$B$6</f>
        <v>0</v>
      </c>
      <c r="D602" s="14" t="n">
        <f aca="false">Data_Clean!I602*Assumptions!$B$7</f>
        <v>108.8</v>
      </c>
      <c r="E602" s="14" t="n">
        <f aca="false">Data_Clean!J602*Assumptions!$B$8</f>
        <v>0</v>
      </c>
      <c r="F602" s="14" t="n">
        <f aca="false">Data_Clean!K602*Assumptions!$B$9</f>
        <v>0</v>
      </c>
      <c r="G602" s="14" t="n">
        <f aca="false">Data_Clean!L602*Assumptions!$B$10</f>
        <v>0</v>
      </c>
      <c r="H602" s="14" t="n">
        <f aca="false">IF(OR(Data_Clean!M602="",Data_Clean!N602=""),0,Data_Clean!M602*Data_Clean!N602/100)*Assumptions!$B$13*Assumptions!$B$11</f>
        <v>104.544</v>
      </c>
      <c r="I602" s="14" t="n">
        <f aca="false">Data_Clean!O602*4*Assumptions!$B$12</f>
        <v>119.94672</v>
      </c>
      <c r="J602" s="14" t="n">
        <f aca="false">SUM(B602:I602)</f>
        <v>447.06497</v>
      </c>
      <c r="K602" s="16" t="n">
        <f aca="false">IF(Data_Clean!P602="","",Assumptions!$B$15*0.5^(Data_Clean!P602/Assumptions!$B$20))</f>
        <v>30</v>
      </c>
      <c r="L602" s="16" t="n">
        <f aca="false">Assumptions!$B$16*MIN(1,LN(1+Data_Clean!Q602)/LN(1+Assumptions!$B$21))</f>
        <v>19.930492992441</v>
      </c>
      <c r="M602" s="16" t="n">
        <f aca="false">Assumptions!$B$17*(0.6*MIN(1,Data_Clean!R602/Assumptions!$B$22)+0.4*IF(Data_Clean!S602="",0,Data_Clean!S602))</f>
        <v>12.702</v>
      </c>
      <c r="N602" s="16" t="n">
        <f aca="false">Assumptions!$B$18*MIN(1,(Data_Clean!F602-1)/Assumptions!$B$23)</f>
        <v>10</v>
      </c>
      <c r="O602" s="16" t="n">
        <f aca="false">Assumptions!$B$19*(0.4*IF(Data_Clean!E602="",0,MIN(1,Data_Clean!E602/12/Assumptions!$B$24))+0.35*IF(Data_Clean!D602="Y",1,0)+0.25*(1-MIN(Data_Clean!T602,3)/3))/IF(Data_Clean!E602="",0.6,1)</f>
        <v>10.15</v>
      </c>
      <c r="P602" s="16" t="n">
        <f aca="false">SUM(K602:O602)/(Assumptions!$D$5-IF(K602="",Assumptions!$B$15,0))*100</f>
        <v>82.782492992441</v>
      </c>
      <c r="Q602" s="7" t="str">
        <f aca="false">IF(J602&gt;=Assumptions!$B$26,"High",IF(J602&gt;=Assumptions!$B$27,"Mid","Low"))</f>
        <v>Mid</v>
      </c>
      <c r="R602" s="7" t="str">
        <f aca="false">IF(P602&gt;=Assumptions!$B$28,"High",IF(P602&gt;=Assumptions!$B$29,"Mid","Low"))</f>
        <v>High</v>
      </c>
      <c r="S602" s="7" t="str">
        <f aca="false">INDEX(Assumptions!$B$33:$B$41,MATCH(Q602&amp;"|"&amp;R602,Assumptions!$A$33:$A$41,0))</f>
        <v>Engaged Builders</v>
      </c>
      <c r="T602" s="7" t="n">
        <f aca="false">IF(ISNUMBER(Data_Clean!V602),J602*Data_Clean!V602,0)</f>
        <v>4.381236706</v>
      </c>
    </row>
    <row r="603" customFormat="false" ht="15" hidden="false" customHeight="false" outlineLevel="0" collapsed="false">
      <c r="A603" s="15" t="str">
        <f aca="false">Data_Clean!A603</f>
        <v>CX100599</v>
      </c>
      <c r="B603" s="14" t="n">
        <f aca="false">Data_Clean!G603*Assumptions!$B$5</f>
        <v>50.121</v>
      </c>
      <c r="C603" s="14" t="n">
        <f aca="false">IF(Data_Clean!H603="",0,Data_Clean!H603)*Assumptions!$B$6</f>
        <v>0</v>
      </c>
      <c r="D603" s="14" t="n">
        <f aca="false">Data_Clean!I603*Assumptions!$B$7</f>
        <v>0</v>
      </c>
      <c r="E603" s="14" t="n">
        <f aca="false">Data_Clean!J603*Assumptions!$B$8</f>
        <v>0</v>
      </c>
      <c r="F603" s="14" t="n">
        <f aca="false">Data_Clean!K603*Assumptions!$B$9</f>
        <v>0</v>
      </c>
      <c r="G603" s="14" t="n">
        <f aca="false">Data_Clean!L603*Assumptions!$B$10</f>
        <v>0</v>
      </c>
      <c r="H603" s="14" t="n">
        <f aca="false">IF(OR(Data_Clean!M603="",Data_Clean!N603=""),0,Data_Clean!M603*Data_Clean!N603/100)*Assumptions!$B$13*Assumptions!$B$11</f>
        <v>0</v>
      </c>
      <c r="I603" s="14" t="n">
        <f aca="false">Data_Clean!O603*4*Assumptions!$B$12</f>
        <v>0</v>
      </c>
      <c r="J603" s="14" t="n">
        <f aca="false">SUM(B603:I603)</f>
        <v>50.121</v>
      </c>
      <c r="K603" s="16" t="n">
        <f aca="false">IF(Data_Clean!P603="","",Assumptions!$B$15*0.5^(Data_Clean!P603/Assumptions!$B$20))</f>
        <v>11.9055078897615</v>
      </c>
      <c r="L603" s="16" t="n">
        <f aca="false">Assumptions!$B$16*MIN(1,LN(1+Data_Clean!Q603)/LN(1+Assumptions!$B$21))</f>
        <v>8.67194478953664</v>
      </c>
      <c r="M603" s="16" t="n">
        <f aca="false">Assumptions!$B$17*(0.6*MIN(1,Data_Clean!R603/Assumptions!$B$22)+0.4*IF(Data_Clean!S603="",0,Data_Clean!S603))</f>
        <v>1.038</v>
      </c>
      <c r="N603" s="16" t="n">
        <f aca="false">Assumptions!$B$18*MIN(1,(Data_Clean!F603-1)/Assumptions!$B$23)</f>
        <v>0</v>
      </c>
      <c r="O603" s="16" t="n">
        <f aca="false">Assumptions!$B$19*(0.4*IF(Data_Clean!E603="",0,MIN(1,Data_Clean!E603/12/Assumptions!$B$24))+0.35*IF(Data_Clean!D603="Y",1,0)+0.25*(1-MIN(Data_Clean!T603,3)/3))/IF(Data_Clean!E603="",0.6,1)</f>
        <v>13.95</v>
      </c>
      <c r="P603" s="16" t="n">
        <f aca="false">SUM(K603:O603)/(Assumptions!$D$5-IF(K603="",Assumptions!$B$15,0))*100</f>
        <v>35.5654526792981</v>
      </c>
      <c r="Q603" s="7" t="str">
        <f aca="false">IF(J603&gt;=Assumptions!$B$26,"High",IF(J603&gt;=Assumptions!$B$27,"Mid","Low"))</f>
        <v>Low</v>
      </c>
      <c r="R603" s="7" t="str">
        <f aca="false">IF(P603&gt;=Assumptions!$B$28,"High",IF(P603&gt;=Assumptions!$B$29,"Mid","Low"))</f>
        <v>Low</v>
      </c>
      <c r="S603" s="7" t="str">
        <f aca="false">INDEX(Assumptions!$B$33:$B$41,MATCH(Q603&amp;"|"&amp;R603,Assumptions!$A$33:$A$41,0))</f>
        <v>Dormant &amp; Low Value</v>
      </c>
      <c r="T603" s="7" t="n">
        <f aca="false">IF(ISNUMBER(Data_Clean!V603),J603*Data_Clean!V603,0)</f>
        <v>3.558591</v>
      </c>
    </row>
    <row r="604" customFormat="false" ht="15" hidden="false" customHeight="false" outlineLevel="0" collapsed="false">
      <c r="A604" s="15" t="str">
        <f aca="false">Data_Clean!A604</f>
        <v>CX100600</v>
      </c>
      <c r="B604" s="14" t="n">
        <f aca="false">Data_Clean!G604*Assumptions!$B$5</f>
        <v>388.30725</v>
      </c>
      <c r="C604" s="14" t="n">
        <f aca="false">IF(Data_Clean!H604="",0,Data_Clean!H604)*Assumptions!$B$6</f>
        <v>3519.01896</v>
      </c>
      <c r="D604" s="14" t="n">
        <f aca="false">Data_Clean!I604*Assumptions!$B$7</f>
        <v>0</v>
      </c>
      <c r="E604" s="14" t="n">
        <f aca="false">Data_Clean!J604*Assumptions!$B$8</f>
        <v>0</v>
      </c>
      <c r="F604" s="14" t="n">
        <f aca="false">Data_Clean!K604*Assumptions!$B$9</f>
        <v>0</v>
      </c>
      <c r="G604" s="14" t="n">
        <f aca="false">Data_Clean!L604*Assumptions!$B$10</f>
        <v>0</v>
      </c>
      <c r="H604" s="14" t="n">
        <f aca="false">IF(OR(Data_Clean!M604="",Data_Clean!N604=""),0,Data_Clean!M604*Data_Clean!N604/100)*Assumptions!$B$13*Assumptions!$B$11</f>
        <v>90.9</v>
      </c>
      <c r="I604" s="14" t="n">
        <f aca="false">Data_Clean!O604*4*Assumptions!$B$12</f>
        <v>80.03184</v>
      </c>
      <c r="J604" s="14" t="n">
        <f aca="false">SUM(B604:I604)</f>
        <v>4078.25805</v>
      </c>
      <c r="K604" s="16" t="n">
        <f aca="false">IF(Data_Clean!P604="","",Assumptions!$B$15*0.5^(Data_Clean!P604/Assumptions!$B$20))</f>
        <v>22.735748497656</v>
      </c>
      <c r="L604" s="16" t="n">
        <f aca="false">Assumptions!$B$16*MIN(1,LN(1+Data_Clean!Q604)/LN(1+Assumptions!$B$21))</f>
        <v>13.4237548294248</v>
      </c>
      <c r="M604" s="16" t="n">
        <f aca="false">Assumptions!$B$17*(0.6*MIN(1,Data_Clean!R604/Assumptions!$B$22)+0.4*IF(Data_Clean!S604="",0,Data_Clean!S604))</f>
        <v>2.364</v>
      </c>
      <c r="N604" s="16" t="n">
        <f aca="false">Assumptions!$B$18*MIN(1,(Data_Clean!F604-1)/Assumptions!$B$23)</f>
        <v>10</v>
      </c>
      <c r="O604" s="16" t="n">
        <f aca="false">Assumptions!$B$19*(0.4*IF(Data_Clean!E604="",0,MIN(1,Data_Clean!E604/12/Assumptions!$B$24))+0.35*IF(Data_Clean!D604="Y",1,0)+0.25*(1-MIN(Data_Clean!T604,3)/3))/IF(Data_Clean!E604="",0.6,1)</f>
        <v>7.05</v>
      </c>
      <c r="P604" s="16" t="n">
        <f aca="false">SUM(K604:O604)/(Assumptions!$D$5-IF(K604="",Assumptions!$B$15,0))*100</f>
        <v>55.5735033270808</v>
      </c>
      <c r="Q604" s="7" t="str">
        <f aca="false">IF(J604&gt;=Assumptions!$B$26,"High",IF(J604&gt;=Assumptions!$B$27,"Mid","Low"))</f>
        <v>High</v>
      </c>
      <c r="R604" s="7" t="str">
        <f aca="false">IF(P604&gt;=Assumptions!$B$28,"High",IF(P604&gt;=Assumptions!$B$29,"Mid","Low"))</f>
        <v>Mid</v>
      </c>
      <c r="S604" s="7" t="str">
        <f aca="false">INDEX(Assumptions!$B$33:$B$41,MATCH(Q604&amp;"|"&amp;R604,Assumptions!$A$33:$A$41,0))</f>
        <v>Established Core</v>
      </c>
      <c r="T604" s="7" t="n">
        <f aca="false">IF(ISNUMBER(Data_Clean!V604),J604*Data_Clean!V604,0)</f>
        <v>563.207436705</v>
      </c>
    </row>
    <row r="605" customFormat="false" ht="15" hidden="false" customHeight="false" outlineLevel="0" collapsed="false">
      <c r="A605" s="15" t="str">
        <f aca="false">Data_Clean!A605</f>
        <v>CX100601</v>
      </c>
      <c r="B605" s="14" t="n">
        <f aca="false">Data_Clean!G605*Assumptions!$B$5</f>
        <v>367.743</v>
      </c>
      <c r="C605" s="14" t="n">
        <f aca="false">IF(Data_Clean!H605="",0,Data_Clean!H605)*Assumptions!$B$6</f>
        <v>0</v>
      </c>
      <c r="D605" s="14" t="n">
        <f aca="false">Data_Clean!I605*Assumptions!$B$7</f>
        <v>0</v>
      </c>
      <c r="E605" s="14" t="n">
        <f aca="false">Data_Clean!J605*Assumptions!$B$8</f>
        <v>0</v>
      </c>
      <c r="F605" s="14" t="n">
        <f aca="false">Data_Clean!K605*Assumptions!$B$9</f>
        <v>0</v>
      </c>
      <c r="G605" s="14" t="n">
        <f aca="false">Data_Clean!L605*Assumptions!$B$10</f>
        <v>0</v>
      </c>
      <c r="H605" s="14" t="n">
        <f aca="false">IF(OR(Data_Clean!M605="",Data_Clean!N605=""),0,Data_Clean!M605*Data_Clean!N605/100)*Assumptions!$B$13*Assumptions!$B$11</f>
        <v>0</v>
      </c>
      <c r="I605" s="14" t="n">
        <f aca="false">Data_Clean!O605*4*Assumptions!$B$12</f>
        <v>0</v>
      </c>
      <c r="J605" s="14" t="n">
        <f aca="false">SUM(B605:I605)</f>
        <v>367.743</v>
      </c>
      <c r="K605" s="16" t="n">
        <f aca="false">IF(Data_Clean!P605="","",Assumptions!$B$15*0.5^(Data_Clean!P605/Assumptions!$B$20))</f>
        <v>29.3147990530274</v>
      </c>
      <c r="L605" s="16" t="n">
        <f aca="false">Assumptions!$B$16*MIN(1,LN(1+Data_Clean!Q605)/LN(1+Assumptions!$B$21))</f>
        <v>17.2114872232459</v>
      </c>
      <c r="M605" s="16" t="n">
        <f aca="false">Assumptions!$B$17*(0.6*MIN(1,Data_Clean!R605/Assumptions!$B$22)+0.4*IF(Data_Clean!S605="",0,Data_Clean!S605))</f>
        <v>3.234</v>
      </c>
      <c r="N605" s="16" t="n">
        <f aca="false">Assumptions!$B$18*MIN(1,(Data_Clean!F605-1)/Assumptions!$B$23)</f>
        <v>0</v>
      </c>
      <c r="O605" s="16" t="n">
        <f aca="false">Assumptions!$B$19*(0.4*IF(Data_Clean!E605="",0,MIN(1,Data_Clean!E605/12/Assumptions!$B$24))+0.35*IF(Data_Clean!D605="Y",1,0)+0.25*(1-MIN(Data_Clean!T605,3)/3))/IF(Data_Clean!E605="",0.6,1)</f>
        <v>15</v>
      </c>
      <c r="P605" s="16" t="n">
        <f aca="false">SUM(K605:O605)/(Assumptions!$D$5-IF(K605="",Assumptions!$B$15,0))*100</f>
        <v>64.7602862762733</v>
      </c>
      <c r="Q605" s="7" t="str">
        <f aca="false">IF(J605&gt;=Assumptions!$B$26,"High",IF(J605&gt;=Assumptions!$B$27,"Mid","Low"))</f>
        <v>Low</v>
      </c>
      <c r="R605" s="7" t="str">
        <f aca="false">IF(P605&gt;=Assumptions!$B$28,"High",IF(P605&gt;=Assumptions!$B$29,"Mid","Low"))</f>
        <v>Mid</v>
      </c>
      <c r="S605" s="7" t="str">
        <f aca="false">INDEX(Assumptions!$B$33:$B$41,MATCH(Q605&amp;"|"&amp;R605,Assumptions!$A$33:$A$41,0))</f>
        <v>Light Touch</v>
      </c>
      <c r="T605" s="7" t="n">
        <f aca="false">IF(ISNUMBER(Data_Clean!V605),J605*Data_Clean!V605,0)</f>
        <v>11.8045503</v>
      </c>
    </row>
    <row r="606" customFormat="false" ht="15" hidden="false" customHeight="false" outlineLevel="0" collapsed="false">
      <c r="A606" s="15" t="str">
        <f aca="false">Data_Clean!A606</f>
        <v>CX100602</v>
      </c>
      <c r="B606" s="14" t="n">
        <f aca="false">Data_Clean!G606*Assumptions!$B$5</f>
        <v>304.87275</v>
      </c>
      <c r="C606" s="14" t="n">
        <f aca="false">IF(Data_Clean!H606="",0,Data_Clean!H606)*Assumptions!$B$6</f>
        <v>292.03068</v>
      </c>
      <c r="D606" s="14" t="n">
        <f aca="false">Data_Clean!I606*Assumptions!$B$7</f>
        <v>0</v>
      </c>
      <c r="E606" s="14" t="n">
        <f aca="false">Data_Clean!J606*Assumptions!$B$8</f>
        <v>625.463475</v>
      </c>
      <c r="F606" s="14" t="n">
        <f aca="false">Data_Clean!K606*Assumptions!$B$9</f>
        <v>1428.9</v>
      </c>
      <c r="G606" s="14" t="n">
        <f aca="false">Data_Clean!L606*Assumptions!$B$10</f>
        <v>0</v>
      </c>
      <c r="H606" s="14" t="n">
        <f aca="false">IF(OR(Data_Clean!M606="",Data_Clean!N606=""),0,Data_Clean!M606*Data_Clean!N606/100)*Assumptions!$B$13*Assumptions!$B$11</f>
        <v>0</v>
      </c>
      <c r="I606" s="14" t="n">
        <f aca="false">Data_Clean!O606*4*Assumptions!$B$12</f>
        <v>0</v>
      </c>
      <c r="J606" s="14" t="n">
        <f aca="false">SUM(B606:I606)</f>
        <v>2651.266905</v>
      </c>
      <c r="K606" s="16" t="n">
        <f aca="false">IF(Data_Clean!P606="","",Assumptions!$B$15*0.5^(Data_Clean!P606/Assumptions!$B$20))</f>
        <v>30</v>
      </c>
      <c r="L606" s="16" t="n">
        <f aca="false">Assumptions!$B$16*MIN(1,LN(1+Data_Clean!Q606)/LN(1+Assumptions!$B$21))</f>
        <v>13.0760265116583</v>
      </c>
      <c r="M606" s="16" t="n">
        <f aca="false">Assumptions!$B$17*(0.6*MIN(1,Data_Clean!R606/Assumptions!$B$22)+0.4*IF(Data_Clean!S606="",0,Data_Clean!S606))</f>
        <v>9.318</v>
      </c>
      <c r="N606" s="16" t="n">
        <f aca="false">Assumptions!$B$18*MIN(1,(Data_Clean!F606-1)/Assumptions!$B$23)</f>
        <v>15</v>
      </c>
      <c r="O606" s="16" t="n">
        <f aca="false">Assumptions!$B$19*(0.4*IF(Data_Clean!E606="",0,MIN(1,Data_Clean!E606/12/Assumptions!$B$24))+0.35*IF(Data_Clean!D606="Y",1,0)+0.25*(1-MIN(Data_Clean!T606,3)/3))/IF(Data_Clean!E606="",0.6,1)</f>
        <v>9.05</v>
      </c>
      <c r="P606" s="16" t="n">
        <f aca="false">SUM(K606:O606)/(Assumptions!$D$5-IF(K606="",Assumptions!$B$15,0))*100</f>
        <v>76.4440265116583</v>
      </c>
      <c r="Q606" s="7" t="str">
        <f aca="false">IF(J606&gt;=Assumptions!$B$26,"High",IF(J606&gt;=Assumptions!$B$27,"Mid","Low"))</f>
        <v>High</v>
      </c>
      <c r="R606" s="7" t="str">
        <f aca="false">IF(P606&gt;=Assumptions!$B$28,"High",IF(P606&gt;=Assumptions!$B$29,"Mid","Low"))</f>
        <v>High</v>
      </c>
      <c r="S606" s="7" t="str">
        <f aca="false">INDEX(Assumptions!$B$33:$B$41,MATCH(Q606&amp;"|"&amp;R606,Assumptions!$A$33:$A$41,0))</f>
        <v>Premier Advocates</v>
      </c>
      <c r="T606" s="7" t="n">
        <f aca="false">IF(ISNUMBER(Data_Clean!V606),J606*Data_Clean!V606,0)</f>
        <v>203.617298304</v>
      </c>
    </row>
    <row r="607" customFormat="false" ht="15" hidden="false" customHeight="false" outlineLevel="0" collapsed="false">
      <c r="A607" s="15" t="str">
        <f aca="false">Data_Clean!A607</f>
        <v>CX100603</v>
      </c>
      <c r="B607" s="14" t="n">
        <f aca="false">Data_Clean!G607*Assumptions!$B$5</f>
        <v>330.977</v>
      </c>
      <c r="C607" s="14" t="n">
        <f aca="false">IF(Data_Clean!H607="",0,Data_Clean!H607)*Assumptions!$B$6</f>
        <v>188.77848</v>
      </c>
      <c r="D607" s="14" t="n">
        <f aca="false">Data_Clean!I607*Assumptions!$B$7</f>
        <v>0</v>
      </c>
      <c r="E607" s="14" t="n">
        <f aca="false">Data_Clean!J607*Assumptions!$B$8</f>
        <v>0</v>
      </c>
      <c r="F607" s="14" t="n">
        <f aca="false">Data_Clean!K607*Assumptions!$B$9</f>
        <v>0</v>
      </c>
      <c r="G607" s="14" t="n">
        <f aca="false">Data_Clean!L607*Assumptions!$B$10</f>
        <v>0</v>
      </c>
      <c r="H607" s="14" t="n">
        <f aca="false">IF(OR(Data_Clean!M607="",Data_Clean!N607=""),0,Data_Clean!M607*Data_Clean!N607/100)*Assumptions!$B$13*Assumptions!$B$11</f>
        <v>125.244</v>
      </c>
      <c r="I607" s="14" t="n">
        <f aca="false">Data_Clean!O607*4*Assumptions!$B$12</f>
        <v>25.872</v>
      </c>
      <c r="J607" s="14" t="n">
        <f aca="false">SUM(B607:I607)</f>
        <v>670.87148</v>
      </c>
      <c r="K607" s="16" t="n">
        <f aca="false">IF(Data_Clean!P607="","",Assumptions!$B$15*0.5^(Data_Clean!P607/Assumptions!$B$20))</f>
        <v>29.3147990530274</v>
      </c>
      <c r="L607" s="16" t="n">
        <f aca="false">Assumptions!$B$16*MIN(1,LN(1+Data_Clean!Q607)/LN(1+Assumptions!$B$21))</f>
        <v>14.1840947778045</v>
      </c>
      <c r="M607" s="16" t="n">
        <f aca="false">Assumptions!$B$17*(0.6*MIN(1,Data_Clean!R607/Assumptions!$B$22)+0.4*IF(Data_Clean!S607="",0,Data_Clean!S607))</f>
        <v>7.962</v>
      </c>
      <c r="N607" s="16" t="n">
        <f aca="false">Assumptions!$B$18*MIN(1,(Data_Clean!F607-1)/Assumptions!$B$23)</f>
        <v>15</v>
      </c>
      <c r="O607" s="16" t="n">
        <f aca="false">Assumptions!$B$19*(0.4*IF(Data_Clean!E607="",0,MIN(1,Data_Clean!E607/12/Assumptions!$B$24))+0.35*IF(Data_Clean!D607="Y",1,0)+0.25*(1-MIN(Data_Clean!T607,3)/3))/IF(Data_Clean!E607="",0.6,1)</f>
        <v>6.8</v>
      </c>
      <c r="P607" s="16" t="n">
        <f aca="false">SUM(K607:O607)/(Assumptions!$D$5-IF(K607="",Assumptions!$B$15,0))*100</f>
        <v>73.2608938308319</v>
      </c>
      <c r="Q607" s="7" t="str">
        <f aca="false">IF(J607&gt;=Assumptions!$B$26,"High",IF(J607&gt;=Assumptions!$B$27,"Mid","Low"))</f>
        <v>Mid</v>
      </c>
      <c r="R607" s="7" t="str">
        <f aca="false">IF(P607&gt;=Assumptions!$B$28,"High",IF(P607&gt;=Assumptions!$B$29,"Mid","Low"))</f>
        <v>High</v>
      </c>
      <c r="S607" s="7" t="str">
        <f aca="false">INDEX(Assumptions!$B$33:$B$41,MATCH(Q607&amp;"|"&amp;R607,Assumptions!$A$33:$A$41,0))</f>
        <v>Engaged Builders</v>
      </c>
      <c r="T607" s="7" t="n">
        <f aca="false">IF(ISNUMBER(Data_Clean!V607),J607*Data_Clean!V607,0)</f>
        <v>33.006876816</v>
      </c>
    </row>
    <row r="608" customFormat="false" ht="15" hidden="false" customHeight="false" outlineLevel="0" collapsed="false">
      <c r="A608" s="15" t="str">
        <f aca="false">Data_Clean!A608</f>
        <v>CX100604</v>
      </c>
      <c r="B608" s="14" t="n">
        <f aca="false">Data_Clean!G608*Assumptions!$B$5</f>
        <v>18.68425</v>
      </c>
      <c r="C608" s="14" t="n">
        <f aca="false">IF(Data_Clean!H608="",0,Data_Clean!H608)*Assumptions!$B$6</f>
        <v>51.59508</v>
      </c>
      <c r="D608" s="14" t="n">
        <f aca="false">Data_Clean!I608*Assumptions!$B$7</f>
        <v>0</v>
      </c>
      <c r="E608" s="14" t="n">
        <f aca="false">Data_Clean!J608*Assumptions!$B$8</f>
        <v>0</v>
      </c>
      <c r="F608" s="14" t="n">
        <f aca="false">Data_Clean!K608*Assumptions!$B$9</f>
        <v>506</v>
      </c>
      <c r="G608" s="14" t="n">
        <f aca="false">Data_Clean!L608*Assumptions!$B$10</f>
        <v>0</v>
      </c>
      <c r="H608" s="14" t="n">
        <f aca="false">IF(OR(Data_Clean!M608="",Data_Clean!N608=""),0,Data_Clean!M608*Data_Clean!N608/100)*Assumptions!$B$13*Assumptions!$B$11</f>
        <v>0</v>
      </c>
      <c r="I608" s="14" t="n">
        <f aca="false">Data_Clean!O608*4*Assumptions!$B$12</f>
        <v>0</v>
      </c>
      <c r="J608" s="14" t="n">
        <f aca="false">SUM(B608:I608)</f>
        <v>576.27933</v>
      </c>
      <c r="K608" s="16" t="n">
        <f aca="false">IF(Data_Clean!P608="","",Assumptions!$B$15*0.5^(Data_Clean!P608/Assumptions!$B$20))</f>
        <v>26.1165168988837</v>
      </c>
      <c r="L608" s="16" t="n">
        <f aca="false">Assumptions!$B$16*MIN(1,LN(1+Data_Clean!Q608)/LN(1+Assumptions!$B$21))</f>
        <v>13.4237548294248</v>
      </c>
      <c r="M608" s="16" t="n">
        <f aca="false">Assumptions!$B$17*(0.6*MIN(1,Data_Clean!R608/Assumptions!$B$22)+0.4*IF(Data_Clean!S608="",0,Data_Clean!S608))</f>
        <v>5.958</v>
      </c>
      <c r="N608" s="16" t="n">
        <f aca="false">Assumptions!$B$18*MIN(1,(Data_Clean!F608-1)/Assumptions!$B$23)</f>
        <v>10</v>
      </c>
      <c r="O608" s="16" t="n">
        <f aca="false">Assumptions!$B$19*(0.4*IF(Data_Clean!E608="",0,MIN(1,Data_Clean!E608/12/Assumptions!$B$24))+0.35*IF(Data_Clean!D608="Y",1,0)+0.25*(1-MIN(Data_Clean!T608,3)/3))/IF(Data_Clean!E608="",0.6,1)</f>
        <v>8.35</v>
      </c>
      <c r="P608" s="16" t="n">
        <f aca="false">SUM(K608:O608)/(Assumptions!$D$5-IF(K608="",Assumptions!$B$15,0))*100</f>
        <v>63.8482717283085</v>
      </c>
      <c r="Q608" s="7" t="str">
        <f aca="false">IF(J608&gt;=Assumptions!$B$26,"High",IF(J608&gt;=Assumptions!$B$27,"Mid","Low"))</f>
        <v>Mid</v>
      </c>
      <c r="R608" s="7" t="str">
        <f aca="false">IF(P608&gt;=Assumptions!$B$28,"High",IF(P608&gt;=Assumptions!$B$29,"Mid","Low"))</f>
        <v>Mid</v>
      </c>
      <c r="S608" s="7" t="str">
        <f aca="false">INDEX(Assumptions!$B$33:$B$41,MATCH(Q608&amp;"|"&amp;R608,Assumptions!$A$33:$A$41,0))</f>
        <v>Established Core</v>
      </c>
      <c r="T608" s="7" t="n">
        <f aca="false">IF(ISNUMBER(Data_Clean!V608),J608*Data_Clean!V608,0)</f>
        <v>37.976807847</v>
      </c>
    </row>
    <row r="609" customFormat="false" ht="15" hidden="false" customHeight="false" outlineLevel="0" collapsed="false">
      <c r="A609" s="15" t="str">
        <f aca="false">Data_Clean!A609</f>
        <v>CX100605</v>
      </c>
      <c r="B609" s="14" t="n">
        <f aca="false">Data_Clean!G609*Assumptions!$B$5</f>
        <v>113.25725</v>
      </c>
      <c r="C609" s="14" t="n">
        <f aca="false">IF(Data_Clean!H609="",0,Data_Clean!H609)*Assumptions!$B$6</f>
        <v>745.90596</v>
      </c>
      <c r="D609" s="14" t="n">
        <f aca="false">Data_Clean!I609*Assumptions!$B$7</f>
        <v>0</v>
      </c>
      <c r="E609" s="14" t="n">
        <f aca="false">Data_Clean!J609*Assumptions!$B$8</f>
        <v>0</v>
      </c>
      <c r="F609" s="14" t="n">
        <f aca="false">Data_Clean!K609*Assumptions!$B$9</f>
        <v>0</v>
      </c>
      <c r="G609" s="14" t="n">
        <f aca="false">Data_Clean!L609*Assumptions!$B$10</f>
        <v>0</v>
      </c>
      <c r="H609" s="14" t="n">
        <f aca="false">IF(OR(Data_Clean!M609="",Data_Clean!N609=""),0,Data_Clean!M609*Data_Clean!N609/100)*Assumptions!$B$13*Assumptions!$B$11</f>
        <v>360.354</v>
      </c>
      <c r="I609" s="14" t="n">
        <f aca="false">Data_Clean!O609*4*Assumptions!$B$12</f>
        <v>53.9256</v>
      </c>
      <c r="J609" s="14" t="n">
        <f aca="false">SUM(B609:I609)</f>
        <v>1273.44281</v>
      </c>
      <c r="K609" s="16" t="n">
        <f aca="false">IF(Data_Clean!P609="","",Assumptions!$B$15*0.5^(Data_Clean!P609/Assumptions!$B$20))</f>
        <v>28.6452481173125</v>
      </c>
      <c r="L609" s="16" t="n">
        <f aca="false">Assumptions!$B$16*MIN(1,LN(1+Data_Clean!Q609)/LN(1+Assumptions!$B$21))</f>
        <v>18.5272947775809</v>
      </c>
      <c r="M609" s="16" t="n">
        <f aca="false">Assumptions!$B$17*(0.6*MIN(1,Data_Clean!R609/Assumptions!$B$22)+0.4*IF(Data_Clean!S609="",0,Data_Clean!S609))</f>
        <v>2.904</v>
      </c>
      <c r="N609" s="16" t="n">
        <f aca="false">Assumptions!$B$18*MIN(1,(Data_Clean!F609-1)/Assumptions!$B$23)</f>
        <v>15</v>
      </c>
      <c r="O609" s="16" t="n">
        <f aca="false">Assumptions!$B$19*(0.4*IF(Data_Clean!E609="",0,MIN(1,Data_Clean!E609/12/Assumptions!$B$24))+0.35*IF(Data_Clean!D609="Y",1,0)+0.25*(1-MIN(Data_Clean!T609,3)/3))/IF(Data_Clean!E609="",0.6,1)</f>
        <v>15</v>
      </c>
      <c r="P609" s="16" t="n">
        <f aca="false">SUM(K609:O609)/(Assumptions!$D$5-IF(K609="",Assumptions!$B$15,0))*100</f>
        <v>80.0765428948934</v>
      </c>
      <c r="Q609" s="7" t="str">
        <f aca="false">IF(J609&gt;=Assumptions!$B$26,"High",IF(J609&gt;=Assumptions!$B$27,"Mid","Low"))</f>
        <v>Mid</v>
      </c>
      <c r="R609" s="7" t="str">
        <f aca="false">IF(P609&gt;=Assumptions!$B$28,"High",IF(P609&gt;=Assumptions!$B$29,"Mid","Low"))</f>
        <v>High</v>
      </c>
      <c r="S609" s="7" t="str">
        <f aca="false">INDEX(Assumptions!$B$33:$B$41,MATCH(Q609&amp;"|"&amp;R609,Assumptions!$A$33:$A$41,0))</f>
        <v>Engaged Builders</v>
      </c>
      <c r="T609" s="7" t="n">
        <f aca="false">IF(ISNUMBER(Data_Clean!V609),J609*Data_Clean!V609,0)</f>
        <v>17.191477935</v>
      </c>
    </row>
    <row r="610" customFormat="false" ht="15" hidden="false" customHeight="false" outlineLevel="0" collapsed="false">
      <c r="A610" s="15" t="str">
        <f aca="false">Data_Clean!A610</f>
        <v>CX100606</v>
      </c>
      <c r="B610" s="14" t="n">
        <f aca="false">Data_Clean!G610*Assumptions!$B$5</f>
        <v>63.77025</v>
      </c>
      <c r="C610" s="14" t="n">
        <f aca="false">IF(Data_Clean!H610="",0,Data_Clean!H610)*Assumptions!$B$6</f>
        <v>249.67104</v>
      </c>
      <c r="D610" s="14" t="n">
        <f aca="false">Data_Clean!I610*Assumptions!$B$7</f>
        <v>920.8</v>
      </c>
      <c r="E610" s="14" t="n">
        <f aca="false">Data_Clean!J610*Assumptions!$B$8</f>
        <v>0</v>
      </c>
      <c r="F610" s="14" t="n">
        <f aca="false">Data_Clean!K610*Assumptions!$B$9</f>
        <v>1540</v>
      </c>
      <c r="G610" s="14" t="n">
        <f aca="false">Data_Clean!L610*Assumptions!$B$10</f>
        <v>0</v>
      </c>
      <c r="H610" s="14" t="n">
        <f aca="false">IF(OR(Data_Clean!M610="",Data_Clean!N610=""),0,Data_Clean!M610*Data_Clean!N610/100)*Assumptions!$B$13*Assumptions!$B$11</f>
        <v>0</v>
      </c>
      <c r="I610" s="14" t="n">
        <f aca="false">Data_Clean!O610*4*Assumptions!$B$12</f>
        <v>0</v>
      </c>
      <c r="J610" s="14" t="n">
        <f aca="false">SUM(B610:I610)</f>
        <v>2774.24129</v>
      </c>
      <c r="K610" s="16" t="n">
        <f aca="false">IF(Data_Clean!P610="","",Assumptions!$B$15*0.5^(Data_Clean!P610/Assumptions!$B$20))</f>
        <v>19.3405546265937</v>
      </c>
      <c r="L610" s="16" t="n">
        <f aca="false">Assumptions!$B$16*MIN(1,LN(1+Data_Clean!Q610)/LN(1+Assumptions!$B$21))</f>
        <v>16.8608333887587</v>
      </c>
      <c r="M610" s="16" t="n">
        <f aca="false">Assumptions!$B$17*(0.6*MIN(1,Data_Clean!R610/Assumptions!$B$22)+0.4*IF(Data_Clean!S610="",0,Data_Clean!S610))</f>
        <v>11.934</v>
      </c>
      <c r="N610" s="16" t="n">
        <f aca="false">Assumptions!$B$18*MIN(1,(Data_Clean!F610-1)/Assumptions!$B$23)</f>
        <v>20</v>
      </c>
      <c r="O610" s="16" t="n">
        <f aca="false">Assumptions!$B$19*(0.4*IF(Data_Clean!E610="",0,MIN(1,Data_Clean!E610/12/Assumptions!$B$24))+0.35*IF(Data_Clean!D610="Y",1,0)+0.25*(1-MIN(Data_Clean!T610,3)/3))/IF(Data_Clean!E610="",0.6,1)</f>
        <v>13.2</v>
      </c>
      <c r="P610" s="16" t="n">
        <f aca="false">SUM(K610:O610)/(Assumptions!$D$5-IF(K610="",Assumptions!$B$15,0))*100</f>
        <v>81.3353880153524</v>
      </c>
      <c r="Q610" s="7" t="str">
        <f aca="false">IF(J610&gt;=Assumptions!$B$26,"High",IF(J610&gt;=Assumptions!$B$27,"Mid","Low"))</f>
        <v>High</v>
      </c>
      <c r="R610" s="7" t="str">
        <f aca="false">IF(P610&gt;=Assumptions!$B$28,"High",IF(P610&gt;=Assumptions!$B$29,"Mid","Low"))</f>
        <v>High</v>
      </c>
      <c r="S610" s="7" t="str">
        <f aca="false">INDEX(Assumptions!$B$33:$B$41,MATCH(Q610&amp;"|"&amp;R610,Assumptions!$A$33:$A$41,0))</f>
        <v>Premier Advocates</v>
      </c>
      <c r="T610" s="7" t="n">
        <f aca="false">IF(ISNUMBER(Data_Clean!V610),J610*Data_Clean!V610,0)</f>
        <v>56.039674058</v>
      </c>
    </row>
    <row r="611" customFormat="false" ht="15" hidden="false" customHeight="false" outlineLevel="0" collapsed="false">
      <c r="A611" s="15" t="str">
        <f aca="false">Data_Clean!A611</f>
        <v>CX100607</v>
      </c>
      <c r="B611" s="14" t="n">
        <f aca="false">Data_Clean!G611*Assumptions!$B$5</f>
        <v>81.8775</v>
      </c>
      <c r="C611" s="14" t="n">
        <f aca="false">IF(Data_Clean!H611="",0,Data_Clean!H611)*Assumptions!$B$6</f>
        <v>175.43532</v>
      </c>
      <c r="D611" s="14" t="n">
        <f aca="false">Data_Clean!I611*Assumptions!$B$7</f>
        <v>0</v>
      </c>
      <c r="E611" s="14" t="n">
        <f aca="false">Data_Clean!J611*Assumptions!$B$8</f>
        <v>0</v>
      </c>
      <c r="F611" s="14" t="n">
        <f aca="false">Data_Clean!K611*Assumptions!$B$9</f>
        <v>0</v>
      </c>
      <c r="G611" s="14" t="n">
        <f aca="false">Data_Clean!L611*Assumptions!$B$10</f>
        <v>0</v>
      </c>
      <c r="H611" s="14" t="n">
        <f aca="false">IF(OR(Data_Clean!M611="",Data_Clean!N611=""),0,Data_Clean!M611*Data_Clean!N611/100)*Assumptions!$B$13*Assumptions!$B$11</f>
        <v>314.712</v>
      </c>
      <c r="I611" s="14" t="n">
        <f aca="false">Data_Clean!O611*4*Assumptions!$B$12</f>
        <v>11.33904</v>
      </c>
      <c r="J611" s="14" t="n">
        <f aca="false">SUM(B611:I611)</f>
        <v>583.36386</v>
      </c>
      <c r="K611" s="16" t="n">
        <f aca="false">IF(Data_Clean!P611="","",Assumptions!$B$15*0.5^(Data_Clean!P611/Assumptions!$B$20))</f>
        <v>27.9909897461042</v>
      </c>
      <c r="L611" s="16" t="n">
        <f aca="false">Assumptions!$B$16*MIN(1,LN(1+Data_Clean!Q611)/LN(1+Assumptions!$B$21))</f>
        <v>12.6966447294858</v>
      </c>
      <c r="M611" s="16" t="n">
        <f aca="false">Assumptions!$B$17*(0.6*MIN(1,Data_Clean!R611/Assumptions!$B$22)+0.4*IF(Data_Clean!S611="",0,Data_Clean!S611))</f>
        <v>5.736</v>
      </c>
      <c r="N611" s="16" t="n">
        <f aca="false">Assumptions!$B$18*MIN(1,(Data_Clean!F611-1)/Assumptions!$B$23)</f>
        <v>10</v>
      </c>
      <c r="O611" s="16" t="n">
        <f aca="false">Assumptions!$B$19*(0.4*IF(Data_Clean!E611="",0,MIN(1,Data_Clean!E611/12/Assumptions!$B$24))+0.35*IF(Data_Clean!D611="Y",1,0)+0.25*(1-MIN(Data_Clean!T611,3)/3))/IF(Data_Clean!E611="",0.6,1)</f>
        <v>14.35</v>
      </c>
      <c r="P611" s="16" t="n">
        <f aca="false">SUM(K611:O611)/(Assumptions!$D$5-IF(K611="",Assumptions!$B$15,0))*100</f>
        <v>70.77363447559</v>
      </c>
      <c r="Q611" s="7" t="str">
        <f aca="false">IF(J611&gt;=Assumptions!$B$26,"High",IF(J611&gt;=Assumptions!$B$27,"Mid","Low"))</f>
        <v>Mid</v>
      </c>
      <c r="R611" s="7" t="str">
        <f aca="false">IF(P611&gt;=Assumptions!$B$28,"High",IF(P611&gt;=Assumptions!$B$29,"Mid","Low"))</f>
        <v>High</v>
      </c>
      <c r="S611" s="7" t="str">
        <f aca="false">INDEX(Assumptions!$B$33:$B$41,MATCH(Q611&amp;"|"&amp;R611,Assumptions!$A$33:$A$41,0))</f>
        <v>Engaged Builders</v>
      </c>
      <c r="T611" s="7" t="n">
        <f aca="false">IF(ISNUMBER(Data_Clean!V611),J611*Data_Clean!V611,0)</f>
        <v>19.484352924</v>
      </c>
    </row>
    <row r="612" customFormat="false" ht="15" hidden="false" customHeight="false" outlineLevel="0" collapsed="false">
      <c r="A612" s="15" t="str">
        <f aca="false">Data_Clean!A612</f>
        <v>CX100608</v>
      </c>
      <c r="B612" s="14" t="n">
        <f aca="false">Data_Clean!G612*Assumptions!$B$5</f>
        <v>100.42425</v>
      </c>
      <c r="C612" s="14" t="n">
        <f aca="false">IF(Data_Clean!H612="",0,Data_Clean!H612)*Assumptions!$B$6</f>
        <v>1609.9068</v>
      </c>
      <c r="D612" s="14" t="n">
        <f aca="false">Data_Clean!I612*Assumptions!$B$7</f>
        <v>0</v>
      </c>
      <c r="E612" s="14" t="n">
        <f aca="false">Data_Clean!J612*Assumptions!$B$8</f>
        <v>0</v>
      </c>
      <c r="F612" s="14" t="n">
        <f aca="false">Data_Clean!K612*Assumptions!$B$9</f>
        <v>4279</v>
      </c>
      <c r="G612" s="14" t="n">
        <f aca="false">Data_Clean!L612*Assumptions!$B$10</f>
        <v>0</v>
      </c>
      <c r="H612" s="14" t="n">
        <f aca="false">IF(OR(Data_Clean!M612="",Data_Clean!N612=""),0,Data_Clean!M612*Data_Clean!N612/100)*Assumptions!$B$13*Assumptions!$B$11</f>
        <v>444.774</v>
      </c>
      <c r="I612" s="14" t="n">
        <f aca="false">Data_Clean!O612*4*Assumptions!$B$12</f>
        <v>33.25632</v>
      </c>
      <c r="J612" s="14" t="n">
        <f aca="false">SUM(B612:I612)</f>
        <v>6467.36137</v>
      </c>
      <c r="K612" s="16" t="n">
        <f aca="false">IF(Data_Clean!P612="","",Assumptions!$B$15*0.5^(Data_Clean!P612/Assumptions!$B$20))</f>
        <v>26.7269615442102</v>
      </c>
      <c r="L612" s="16" t="n">
        <f aca="false">Assumptions!$B$16*MIN(1,LN(1+Data_Clean!Q612)/LN(1+Assumptions!$B$21))</f>
        <v>15.2782387441559</v>
      </c>
      <c r="M612" s="16" t="n">
        <f aca="false">Assumptions!$B$17*(0.6*MIN(1,Data_Clean!R612/Assumptions!$B$22)+0.4*IF(Data_Clean!S612="",0,Data_Clean!S612))</f>
        <v>9.72</v>
      </c>
      <c r="N612" s="16" t="n">
        <f aca="false">Assumptions!$B$18*MIN(1,(Data_Clean!F612-1)/Assumptions!$B$23)</f>
        <v>15</v>
      </c>
      <c r="O612" s="16" t="n">
        <f aca="false">Assumptions!$B$19*(0.4*IF(Data_Clean!E612="",0,MIN(1,Data_Clean!E612/12/Assumptions!$B$24))+0.35*IF(Data_Clean!D612="Y",1,0)+0.25*(1-MIN(Data_Clean!T612,3)/3))/IF(Data_Clean!E612="",0.6,1)</f>
        <v>15</v>
      </c>
      <c r="P612" s="16" t="n">
        <f aca="false">SUM(K612:O612)/(Assumptions!$D$5-IF(K612="",Assumptions!$B$15,0))*100</f>
        <v>81.7252002883661</v>
      </c>
      <c r="Q612" s="7" t="str">
        <f aca="false">IF(J612&gt;=Assumptions!$B$26,"High",IF(J612&gt;=Assumptions!$B$27,"Mid","Low"))</f>
        <v>High</v>
      </c>
      <c r="R612" s="7" t="str">
        <f aca="false">IF(P612&gt;=Assumptions!$B$28,"High",IF(P612&gt;=Assumptions!$B$29,"Mid","Low"))</f>
        <v>High</v>
      </c>
      <c r="S612" s="7" t="str">
        <f aca="false">INDEX(Assumptions!$B$33:$B$41,MATCH(Q612&amp;"|"&amp;R612,Assumptions!$A$33:$A$41,0))</f>
        <v>Premier Advocates</v>
      </c>
      <c r="T612" s="7" t="n">
        <f aca="false">IF(ISNUMBER(Data_Clean!V612),J612*Data_Clean!V612,0)</f>
        <v>132.580908085</v>
      </c>
    </row>
    <row r="613" customFormat="false" ht="15" hidden="false" customHeight="false" outlineLevel="0" collapsed="false">
      <c r="A613" s="15" t="str">
        <f aca="false">Data_Clean!A613</f>
        <v>CX100609</v>
      </c>
      <c r="B613" s="14" t="n">
        <f aca="false">Data_Clean!G613*Assumptions!$B$5</f>
        <v>56.953</v>
      </c>
      <c r="C613" s="14" t="n">
        <f aca="false">IF(Data_Clean!H613="",0,Data_Clean!H613)*Assumptions!$B$6</f>
        <v>92.1108</v>
      </c>
      <c r="D613" s="14" t="n">
        <f aca="false">Data_Clean!I613*Assumptions!$B$7</f>
        <v>0</v>
      </c>
      <c r="E613" s="14" t="n">
        <f aca="false">Data_Clean!J613*Assumptions!$B$8</f>
        <v>0</v>
      </c>
      <c r="F613" s="14" t="n">
        <f aca="false">Data_Clean!K613*Assumptions!$B$9</f>
        <v>0</v>
      </c>
      <c r="G613" s="14" t="n">
        <f aca="false">Data_Clean!L613*Assumptions!$B$10</f>
        <v>0</v>
      </c>
      <c r="H613" s="14" t="n">
        <f aca="false">IF(OR(Data_Clean!M613="",Data_Clean!N613=""),0,Data_Clean!M613*Data_Clean!N613/100)*Assumptions!$B$13*Assumptions!$B$11</f>
        <v>312.84</v>
      </c>
      <c r="I613" s="14" t="n">
        <f aca="false">Data_Clean!O613*4*Assumptions!$B$12</f>
        <v>8.76144</v>
      </c>
      <c r="J613" s="14" t="n">
        <f aca="false">SUM(B613:I613)</f>
        <v>470.66524</v>
      </c>
      <c r="K613" s="16" t="n">
        <f aca="false">IF(Data_Clean!P613="","",Assumptions!$B$15*0.5^(Data_Clean!P613/Assumptions!$B$20))</f>
        <v>30</v>
      </c>
      <c r="L613" s="16" t="n">
        <f aca="false">Assumptions!$B$16*MIN(1,LN(1+Data_Clean!Q613)/LN(1+Assumptions!$B$21))</f>
        <v>14.9444347261843</v>
      </c>
      <c r="M613" s="16" t="n">
        <f aca="false">Assumptions!$B$17*(0.6*MIN(1,Data_Clean!R613/Assumptions!$B$22)+0.4*IF(Data_Clean!S613="",0,Data_Clean!S613))</f>
        <v>6.792</v>
      </c>
      <c r="N613" s="16" t="n">
        <f aca="false">Assumptions!$B$18*MIN(1,(Data_Clean!F613-1)/Assumptions!$B$23)</f>
        <v>10</v>
      </c>
      <c r="O613" s="16" t="n">
        <f aca="false">Assumptions!$B$19*(0.4*IF(Data_Clean!E613="",0,MIN(1,Data_Clean!E613/12/Assumptions!$B$24))+0.35*IF(Data_Clean!D613="Y",1,0)+0.25*(1-MIN(Data_Clean!T613,3)/3))/IF(Data_Clean!E613="",0.6,1)</f>
        <v>14.7</v>
      </c>
      <c r="P613" s="16" t="n">
        <f aca="false">SUM(K613:O613)/(Assumptions!$D$5-IF(K613="",Assumptions!$B$15,0))*100</f>
        <v>76.4364347261843</v>
      </c>
      <c r="Q613" s="7" t="str">
        <f aca="false">IF(J613&gt;=Assumptions!$B$26,"High",IF(J613&gt;=Assumptions!$B$27,"Mid","Low"))</f>
        <v>Mid</v>
      </c>
      <c r="R613" s="7" t="str">
        <f aca="false">IF(P613&gt;=Assumptions!$B$28,"High",IF(P613&gt;=Assumptions!$B$29,"Mid","Low"))</f>
        <v>High</v>
      </c>
      <c r="S613" s="7" t="str">
        <f aca="false">INDEX(Assumptions!$B$33:$B$41,MATCH(Q613&amp;"|"&amp;R613,Assumptions!$A$33:$A$41,0))</f>
        <v>Engaged Builders</v>
      </c>
      <c r="T613" s="7" t="n">
        <f aca="false">IF(ISNUMBER(Data_Clean!V613),J613*Data_Clean!V613,0)</f>
        <v>9.836903516</v>
      </c>
    </row>
    <row r="614" customFormat="false" ht="15" hidden="false" customHeight="false" outlineLevel="0" collapsed="false">
      <c r="A614" s="15" t="str">
        <f aca="false">Data_Clean!A614</f>
        <v>CX100610</v>
      </c>
      <c r="B614" s="14" t="n">
        <f aca="false">Data_Clean!G614*Assumptions!$B$5</f>
        <v>122.45375</v>
      </c>
      <c r="C614" s="14" t="n">
        <f aca="false">IF(Data_Clean!H614="",0,Data_Clean!H614)*Assumptions!$B$6</f>
        <v>256.64304</v>
      </c>
      <c r="D614" s="14" t="n">
        <f aca="false">Data_Clean!I614*Assumptions!$B$7</f>
        <v>0</v>
      </c>
      <c r="E614" s="14" t="n">
        <f aca="false">Data_Clean!J614*Assumptions!$B$8</f>
        <v>0</v>
      </c>
      <c r="F614" s="14" t="n">
        <f aca="false">Data_Clean!K614*Assumptions!$B$9</f>
        <v>0</v>
      </c>
      <c r="G614" s="14" t="n">
        <f aca="false">Data_Clean!L614*Assumptions!$B$10</f>
        <v>0</v>
      </c>
      <c r="H614" s="14" t="n">
        <f aca="false">IF(OR(Data_Clean!M614="",Data_Clean!N614=""),0,Data_Clean!M614*Data_Clean!N614/100)*Assumptions!$B$13*Assumptions!$B$11</f>
        <v>0</v>
      </c>
      <c r="I614" s="14" t="n">
        <f aca="false">Data_Clean!O614*4*Assumptions!$B$12</f>
        <v>0</v>
      </c>
      <c r="J614" s="14" t="n">
        <f aca="false">SUM(B614:I614)</f>
        <v>379.09679</v>
      </c>
      <c r="K614" s="16" t="n">
        <f aca="false">IF(Data_Clean!P614="","",Assumptions!$B$15*0.5^(Data_Clean!P614/Assumptions!$B$20))</f>
        <v>27.9909897461042</v>
      </c>
      <c r="L614" s="16" t="n">
        <f aca="false">Assumptions!$B$16*MIN(1,LN(1+Data_Clean!Q614)/LN(1+Assumptions!$B$21))</f>
        <v>15.8750156145389</v>
      </c>
      <c r="M614" s="16" t="n">
        <f aca="false">Assumptions!$B$17*(0.6*MIN(1,Data_Clean!R614/Assumptions!$B$22)+0.4*IF(Data_Clean!S614="",0,Data_Clean!S614))</f>
        <v>10.14</v>
      </c>
      <c r="N614" s="16" t="n">
        <f aca="false">Assumptions!$B$18*MIN(1,(Data_Clean!F614-1)/Assumptions!$B$23)</f>
        <v>10</v>
      </c>
      <c r="O614" s="16" t="n">
        <f aca="false">Assumptions!$B$19*(0.4*IF(Data_Clean!E614="",0,MIN(1,Data_Clean!E614/12/Assumptions!$B$24))+0.35*IF(Data_Clean!D614="Y",1,0)+0.25*(1-MIN(Data_Clean!T614,3)/3))/IF(Data_Clean!E614="",0.6,1)</f>
        <v>10.65</v>
      </c>
      <c r="P614" s="16" t="n">
        <f aca="false">SUM(K614:O614)/(Assumptions!$D$5-IF(K614="",Assumptions!$B$15,0))*100</f>
        <v>74.6560053606432</v>
      </c>
      <c r="Q614" s="7" t="str">
        <f aca="false">IF(J614&gt;=Assumptions!$B$26,"High",IF(J614&gt;=Assumptions!$B$27,"Mid","Low"))</f>
        <v>Low</v>
      </c>
      <c r="R614" s="7" t="str">
        <f aca="false">IF(P614&gt;=Assumptions!$B$28,"High",IF(P614&gt;=Assumptions!$B$29,"Mid","Low"))</f>
        <v>High</v>
      </c>
      <c r="S614" s="7" t="str">
        <f aca="false">INDEX(Assumptions!$B$33:$B$41,MATCH(Q614&amp;"|"&amp;R614,Assumptions!$A$33:$A$41,0))</f>
        <v>Engaged Builders</v>
      </c>
      <c r="T614" s="7" t="n">
        <f aca="false">IF(ISNUMBER(Data_Clean!V614),J614*Data_Clean!V614,0)</f>
        <v>9.136232639</v>
      </c>
    </row>
    <row r="615" customFormat="false" ht="15" hidden="false" customHeight="false" outlineLevel="0" collapsed="false">
      <c r="A615" s="15" t="str">
        <f aca="false">Data_Clean!A615</f>
        <v>CX100611</v>
      </c>
      <c r="B615" s="14" t="n">
        <f aca="false">Data_Clean!G615*Assumptions!$B$5</f>
        <v>109.6825</v>
      </c>
      <c r="C615" s="14" t="n">
        <f aca="false">IF(Data_Clean!H615="",0,Data_Clean!H615)*Assumptions!$B$6</f>
        <v>0</v>
      </c>
      <c r="D615" s="14" t="n">
        <f aca="false">Data_Clean!I615*Assumptions!$B$7</f>
        <v>0</v>
      </c>
      <c r="E615" s="14" t="n">
        <f aca="false">Data_Clean!J615*Assumptions!$B$8</f>
        <v>0</v>
      </c>
      <c r="F615" s="14" t="n">
        <f aca="false">Data_Clean!K615*Assumptions!$B$9</f>
        <v>0</v>
      </c>
      <c r="G615" s="14" t="n">
        <f aca="false">Data_Clean!L615*Assumptions!$B$10</f>
        <v>0</v>
      </c>
      <c r="H615" s="14" t="n">
        <f aca="false">IF(OR(Data_Clean!M615="",Data_Clean!N615=""),0,Data_Clean!M615*Data_Clean!N615/100)*Assumptions!$B$13*Assumptions!$B$11</f>
        <v>0</v>
      </c>
      <c r="I615" s="14" t="n">
        <f aca="false">Data_Clean!O615*4*Assumptions!$B$12</f>
        <v>0</v>
      </c>
      <c r="J615" s="14" t="n">
        <f aca="false">SUM(B615:I615)</f>
        <v>109.6825</v>
      </c>
      <c r="K615" s="16" t="n">
        <f aca="false">IF(Data_Clean!P615="","",Assumptions!$B$15*0.5^(Data_Clean!P615/Assumptions!$B$20))</f>
        <v>28.6452481173125</v>
      </c>
      <c r="L615" s="16" t="n">
        <f aca="false">Assumptions!$B$16*MIN(1,LN(1+Data_Clean!Q615)/LN(1+Assumptions!$B$21))</f>
        <v>9.16313819982653</v>
      </c>
      <c r="M615" s="16" t="n">
        <f aca="false">Assumptions!$B$17*(0.6*MIN(1,Data_Clean!R615/Assumptions!$B$22)+0.4*IF(Data_Clean!S615="",0,Data_Clean!S615))</f>
        <v>3.636</v>
      </c>
      <c r="N615" s="16" t="n">
        <f aca="false">Assumptions!$B$18*MIN(1,(Data_Clean!F615-1)/Assumptions!$B$23)</f>
        <v>0</v>
      </c>
      <c r="O615" s="16" t="n">
        <f aca="false">Assumptions!$B$19*(0.4*IF(Data_Clean!E615="",0,MIN(1,Data_Clean!E615/12/Assumptions!$B$24))+0.35*IF(Data_Clean!D615="Y",1,0)+0.25*(1-MIN(Data_Clean!T615,3)/3))/IF(Data_Clean!E615="",0.6,1)</f>
        <v>3.95</v>
      </c>
      <c r="P615" s="16" t="n">
        <f aca="false">SUM(K615:O615)/(Assumptions!$D$5-IF(K615="",Assumptions!$B$15,0))*100</f>
        <v>45.394386317139</v>
      </c>
      <c r="Q615" s="7" t="str">
        <f aca="false">IF(J615&gt;=Assumptions!$B$26,"High",IF(J615&gt;=Assumptions!$B$27,"Mid","Low"))</f>
        <v>Low</v>
      </c>
      <c r="R615" s="7" t="str">
        <f aca="false">IF(P615&gt;=Assumptions!$B$28,"High",IF(P615&gt;=Assumptions!$B$29,"Mid","Low"))</f>
        <v>Low</v>
      </c>
      <c r="S615" s="7" t="str">
        <f aca="false">INDEX(Assumptions!$B$33:$B$41,MATCH(Q615&amp;"|"&amp;R615,Assumptions!$A$33:$A$41,0))</f>
        <v>Dormant &amp; Low Value</v>
      </c>
      <c r="T615" s="7" t="n">
        <f aca="false">IF(ISNUMBER(Data_Clean!V615),J615*Data_Clean!V615,0)</f>
        <v>31.42403625</v>
      </c>
    </row>
    <row r="616" customFormat="false" ht="15" hidden="false" customHeight="false" outlineLevel="0" collapsed="false">
      <c r="A616" s="15" t="str">
        <f aca="false">Data_Clean!A616</f>
        <v>CX100612</v>
      </c>
      <c r="B616" s="14" t="n">
        <f aca="false">Data_Clean!G616*Assumptions!$B$5</f>
        <v>45.251</v>
      </c>
      <c r="C616" s="14" t="n">
        <f aca="false">IF(Data_Clean!H616="",0,Data_Clean!H616)*Assumptions!$B$6</f>
        <v>0</v>
      </c>
      <c r="D616" s="14" t="n">
        <f aca="false">Data_Clean!I616*Assumptions!$B$7</f>
        <v>0</v>
      </c>
      <c r="E616" s="14" t="n">
        <f aca="false">Data_Clean!J616*Assumptions!$B$8</f>
        <v>0</v>
      </c>
      <c r="F616" s="14" t="n">
        <f aca="false">Data_Clean!K616*Assumptions!$B$9</f>
        <v>0</v>
      </c>
      <c r="G616" s="14" t="n">
        <f aca="false">Data_Clean!L616*Assumptions!$B$10</f>
        <v>0</v>
      </c>
      <c r="H616" s="14" t="n">
        <f aca="false">IF(OR(Data_Clean!M616="",Data_Clean!N616=""),0,Data_Clean!M616*Data_Clean!N616/100)*Assumptions!$B$13*Assumptions!$B$11</f>
        <v>0</v>
      </c>
      <c r="I616" s="14" t="n">
        <f aca="false">Data_Clean!O616*4*Assumptions!$B$12</f>
        <v>0</v>
      </c>
      <c r="J616" s="14" t="n">
        <f aca="false">SUM(B616:I616)</f>
        <v>45.251</v>
      </c>
      <c r="K616" s="16" t="n">
        <f aca="false">IF(Data_Clean!P616="","",Assumptions!$B$15*0.5^(Data_Clean!P616/Assumptions!$B$20))</f>
        <v>27.9909897461042</v>
      </c>
      <c r="L616" s="16" t="n">
        <f aca="false">Assumptions!$B$16*MIN(1,LN(1+Data_Clean!Q616)/LN(1+Assumptions!$B$21))</f>
        <v>14.320838960067</v>
      </c>
      <c r="M616" s="16" t="n">
        <f aca="false">Assumptions!$B$17*(0.6*MIN(1,Data_Clean!R616/Assumptions!$B$22)+0.4*IF(Data_Clean!S616="",0,Data_Clean!S616))</f>
        <v>9.15</v>
      </c>
      <c r="N616" s="16" t="n">
        <f aca="false">Assumptions!$B$18*MIN(1,(Data_Clean!F616-1)/Assumptions!$B$23)</f>
        <v>5</v>
      </c>
      <c r="O616" s="16" t="n">
        <f aca="false">Assumptions!$B$19*(0.4*IF(Data_Clean!E616="",0,MIN(1,Data_Clean!E616/12/Assumptions!$B$24))+0.35*IF(Data_Clean!D616="Y",1,0)+0.25*(1-MIN(Data_Clean!T616,3)/3))/IF(Data_Clean!E616="",0.6,1)</f>
        <v>13.3</v>
      </c>
      <c r="P616" s="16" t="n">
        <f aca="false">SUM(K616:O616)/(Assumptions!$D$5-IF(K616="",Assumptions!$B$15,0))*100</f>
        <v>69.7618287061713</v>
      </c>
      <c r="Q616" s="7" t="str">
        <f aca="false">IF(J616&gt;=Assumptions!$B$26,"High",IF(J616&gt;=Assumptions!$B$27,"Mid","Low"))</f>
        <v>Low</v>
      </c>
      <c r="R616" s="7" t="str">
        <f aca="false">IF(P616&gt;=Assumptions!$B$28,"High",IF(P616&gt;=Assumptions!$B$29,"Mid","Low"))</f>
        <v>Mid</v>
      </c>
      <c r="S616" s="7" t="str">
        <f aca="false">INDEX(Assumptions!$B$33:$B$41,MATCH(Q616&amp;"|"&amp;R616,Assumptions!$A$33:$A$41,0))</f>
        <v>Light Touch</v>
      </c>
      <c r="T616" s="7" t="n">
        <f aca="false">IF(ISNUMBER(Data_Clean!V616),J616*Data_Clean!V616,0)</f>
        <v>1.2987037</v>
      </c>
    </row>
    <row r="617" customFormat="false" ht="15" hidden="false" customHeight="false" outlineLevel="0" collapsed="false">
      <c r="A617" s="15" t="str">
        <f aca="false">Data_Clean!A617</f>
        <v>CX100613</v>
      </c>
      <c r="B617" s="14" t="n">
        <f aca="false">Data_Clean!G617*Assumptions!$B$5</f>
        <v>92.0405</v>
      </c>
      <c r="C617" s="14" t="n">
        <f aca="false">IF(Data_Clean!H617="",0,Data_Clean!H617)*Assumptions!$B$6</f>
        <v>121.73748</v>
      </c>
      <c r="D617" s="14" t="n">
        <f aca="false">Data_Clean!I617*Assumptions!$B$7</f>
        <v>0</v>
      </c>
      <c r="E617" s="14" t="n">
        <f aca="false">Data_Clean!J617*Assumptions!$B$8</f>
        <v>0</v>
      </c>
      <c r="F617" s="14" t="n">
        <f aca="false">Data_Clean!K617*Assumptions!$B$9</f>
        <v>904.2</v>
      </c>
      <c r="G617" s="14" t="n">
        <f aca="false">Data_Clean!L617*Assumptions!$B$10</f>
        <v>0</v>
      </c>
      <c r="H617" s="14" t="n">
        <f aca="false">IF(OR(Data_Clean!M617="",Data_Clean!N617=""),0,Data_Clean!M617*Data_Clean!N617/100)*Assumptions!$B$13*Assumptions!$B$11</f>
        <v>0</v>
      </c>
      <c r="I617" s="14" t="n">
        <f aca="false">Data_Clean!O617*4*Assumptions!$B$12</f>
        <v>0</v>
      </c>
      <c r="J617" s="14" t="n">
        <f aca="false">SUM(B617:I617)</f>
        <v>1117.97798</v>
      </c>
      <c r="K617" s="16" t="n">
        <f aca="false">IF(Data_Clean!P617="","",Assumptions!$B$15*0.5^(Data_Clean!P617/Assumptions!$B$20))</f>
        <v>28.6452481173125</v>
      </c>
      <c r="L617" s="16" t="n">
        <f aca="false">Assumptions!$B$16*MIN(1,LN(1+Data_Clean!Q617)/LN(1+Assumptions!$B$21))</f>
        <v>15.383822204249</v>
      </c>
      <c r="M617" s="16" t="n">
        <f aca="false">Assumptions!$B$17*(0.6*MIN(1,Data_Clean!R617/Assumptions!$B$22)+0.4*IF(Data_Clean!S617="",0,Data_Clean!S617))</f>
        <v>2.736</v>
      </c>
      <c r="N617" s="16" t="n">
        <f aca="false">Assumptions!$B$18*MIN(1,(Data_Clean!F617-1)/Assumptions!$B$23)</f>
        <v>15</v>
      </c>
      <c r="O617" s="16" t="n">
        <f aca="false">Assumptions!$B$19*(0.4*IF(Data_Clean!E617="",0,MIN(1,Data_Clean!E617/12/Assumptions!$B$24))+0.35*IF(Data_Clean!D617="Y",1,0)+0.25*(1-MIN(Data_Clean!T617,3)/3))/IF(Data_Clean!E617="",0.6,1)</f>
        <v>9.75</v>
      </c>
      <c r="P617" s="16" t="n">
        <f aca="false">SUM(K617:O617)/(Assumptions!$D$5-IF(K617="",Assumptions!$B$15,0))*100</f>
        <v>71.5150703215615</v>
      </c>
      <c r="Q617" s="7" t="str">
        <f aca="false">IF(J617&gt;=Assumptions!$B$26,"High",IF(J617&gt;=Assumptions!$B$27,"Mid","Low"))</f>
        <v>Mid</v>
      </c>
      <c r="R617" s="7" t="str">
        <f aca="false">IF(P617&gt;=Assumptions!$B$28,"High",IF(P617&gt;=Assumptions!$B$29,"Mid","Low"))</f>
        <v>High</v>
      </c>
      <c r="S617" s="7" t="str">
        <f aca="false">INDEX(Assumptions!$B$33:$B$41,MATCH(Q617&amp;"|"&amp;R617,Assumptions!$A$33:$A$41,0))</f>
        <v>Engaged Builders</v>
      </c>
      <c r="T617" s="7" t="n">
        <f aca="false">IF(ISNUMBER(Data_Clean!V617),J617*Data_Clean!V617,0)</f>
        <v>50.756200292</v>
      </c>
    </row>
    <row r="618" customFormat="false" ht="15" hidden="false" customHeight="false" outlineLevel="0" collapsed="false">
      <c r="A618" s="15" t="str">
        <f aca="false">Data_Clean!A618</f>
        <v>CX100614</v>
      </c>
      <c r="B618" s="14" t="n">
        <f aca="false">Data_Clean!G618*Assumptions!$B$5</f>
        <v>99.24325</v>
      </c>
      <c r="C618" s="14" t="n">
        <f aca="false">IF(Data_Clean!H618="",0,Data_Clean!H618)*Assumptions!$B$6</f>
        <v>0</v>
      </c>
      <c r="D618" s="14" t="n">
        <f aca="false">Data_Clean!I618*Assumptions!$B$7</f>
        <v>0</v>
      </c>
      <c r="E618" s="14" t="n">
        <f aca="false">Data_Clean!J618*Assumptions!$B$8</f>
        <v>0</v>
      </c>
      <c r="F618" s="14" t="n">
        <f aca="false">Data_Clean!K618*Assumptions!$B$9</f>
        <v>0</v>
      </c>
      <c r="G618" s="14" t="n">
        <f aca="false">Data_Clean!L618*Assumptions!$B$10</f>
        <v>0</v>
      </c>
      <c r="H618" s="14" t="n">
        <f aca="false">IF(OR(Data_Clean!M618="",Data_Clean!N618=""),0,Data_Clean!M618*Data_Clean!N618/100)*Assumptions!$B$13*Assumptions!$B$11</f>
        <v>128.76</v>
      </c>
      <c r="I618" s="14" t="n">
        <f aca="false">Data_Clean!O618*4*Assumptions!$B$12</f>
        <v>18.4128</v>
      </c>
      <c r="J618" s="14" t="n">
        <f aca="false">SUM(B618:I618)</f>
        <v>246.41605</v>
      </c>
      <c r="K618" s="16" t="n">
        <f aca="false">IF(Data_Clean!P618="","",Assumptions!$B$15*0.5^(Data_Clean!P618/Assumptions!$B$20))</f>
        <v>28.6452481173125</v>
      </c>
      <c r="L618" s="16" t="n">
        <f aca="false">Assumptions!$B$16*MIN(1,LN(1+Data_Clean!Q618)/LN(1+Assumptions!$B$21))</f>
        <v>13.5873179074216</v>
      </c>
      <c r="M618" s="16" t="n">
        <f aca="false">Assumptions!$B$17*(0.6*MIN(1,Data_Clean!R618/Assumptions!$B$22)+0.4*IF(Data_Clean!S618="",0,Data_Clean!S618))</f>
        <v>7.344</v>
      </c>
      <c r="N618" s="16" t="n">
        <f aca="false">Assumptions!$B$18*MIN(1,(Data_Clean!F618-1)/Assumptions!$B$23)</f>
        <v>5</v>
      </c>
      <c r="O618" s="16" t="n">
        <f aca="false">Assumptions!$B$19*(0.4*IF(Data_Clean!E618="",0,MIN(1,Data_Clean!E618/12/Assumptions!$B$24))+0.35*IF(Data_Clean!D618="Y",1,0)+0.25*(1-MIN(Data_Clean!T618,3)/3))/IF(Data_Clean!E618="",0.6,1)</f>
        <v>9.7</v>
      </c>
      <c r="P618" s="16" t="n">
        <f aca="false">SUM(K618:O618)/(Assumptions!$D$5-IF(K618="",Assumptions!$B$15,0))*100</f>
        <v>64.2765660247341</v>
      </c>
      <c r="Q618" s="7" t="str">
        <f aca="false">IF(J618&gt;=Assumptions!$B$26,"High",IF(J618&gt;=Assumptions!$B$27,"Mid","Low"))</f>
        <v>Low</v>
      </c>
      <c r="R618" s="7" t="str">
        <f aca="false">IF(P618&gt;=Assumptions!$B$28,"High",IF(P618&gt;=Assumptions!$B$29,"Mid","Low"))</f>
        <v>Mid</v>
      </c>
      <c r="S618" s="7" t="str">
        <f aca="false">INDEX(Assumptions!$B$33:$B$41,MATCH(Q618&amp;"|"&amp;R618,Assumptions!$A$33:$A$41,0))</f>
        <v>Light Touch</v>
      </c>
      <c r="T618" s="7" t="n">
        <f aca="false">IF(ISNUMBER(Data_Clean!V618),J618*Data_Clean!V618,0)</f>
        <v>8.944902615</v>
      </c>
    </row>
    <row r="619" customFormat="false" ht="15" hidden="false" customHeight="false" outlineLevel="0" collapsed="false">
      <c r="A619" s="15" t="str">
        <f aca="false">Data_Clean!A619</f>
        <v>CX100615</v>
      </c>
      <c r="B619" s="14" t="n">
        <f aca="false">Data_Clean!G619*Assumptions!$B$5</f>
        <v>110.73975</v>
      </c>
      <c r="C619" s="14" t="n">
        <f aca="false">IF(Data_Clean!H619="",0,Data_Clean!H619)*Assumptions!$B$6</f>
        <v>0</v>
      </c>
      <c r="D619" s="14" t="n">
        <f aca="false">Data_Clean!I619*Assumptions!$B$7</f>
        <v>518.4</v>
      </c>
      <c r="E619" s="14" t="n">
        <f aca="false">Data_Clean!J619*Assumptions!$B$8</f>
        <v>261.16545</v>
      </c>
      <c r="F619" s="14" t="n">
        <f aca="false">Data_Clean!K619*Assumptions!$B$9</f>
        <v>5179.9</v>
      </c>
      <c r="G619" s="14" t="n">
        <f aca="false">Data_Clean!L619*Assumptions!$B$10</f>
        <v>0</v>
      </c>
      <c r="H619" s="14" t="n">
        <f aca="false">IF(OR(Data_Clean!M619="",Data_Clean!N619=""),0,Data_Clean!M619*Data_Clean!N619/100)*Assumptions!$B$13*Assumptions!$B$11</f>
        <v>0</v>
      </c>
      <c r="I619" s="14" t="n">
        <f aca="false">Data_Clean!O619*4*Assumptions!$B$12</f>
        <v>0</v>
      </c>
      <c r="J619" s="14" t="n">
        <f aca="false">SUM(B619:I619)</f>
        <v>6070.2052</v>
      </c>
      <c r="K619" s="16" t="n">
        <f aca="false">IF(Data_Clean!P619="","",Assumptions!$B$15*0.5^(Data_Clean!P619/Assumptions!$B$20))</f>
        <v>0.339203727525089</v>
      </c>
      <c r="L619" s="16" t="n">
        <f aca="false">Assumptions!$B$16*MIN(1,LN(1+Data_Clean!Q619)/LN(1+Assumptions!$B$21))</f>
        <v>0</v>
      </c>
      <c r="M619" s="16" t="n">
        <f aca="false">Assumptions!$B$17*(0.6*MIN(1,Data_Clean!R619/Assumptions!$B$22)+0.4*IF(Data_Clean!S619="",0,Data_Clean!S619))</f>
        <v>0</v>
      </c>
      <c r="N619" s="16" t="n">
        <f aca="false">Assumptions!$B$18*MIN(1,(Data_Clean!F619-1)/Assumptions!$B$23)</f>
        <v>15</v>
      </c>
      <c r="O619" s="16" t="n">
        <f aca="false">Assumptions!$B$19*(0.4*IF(Data_Clean!E619="",0,MIN(1,Data_Clean!E619/12/Assumptions!$B$24))+0.35*IF(Data_Clean!D619="Y",1,0)+0.25*(1-MIN(Data_Clean!T619,3)/3))/IF(Data_Clean!E619="",0.6,1)</f>
        <v>3.9</v>
      </c>
      <c r="P619" s="16" t="n">
        <f aca="false">SUM(K619:O619)/(Assumptions!$D$5-IF(K619="",Assumptions!$B$15,0))*100</f>
        <v>19.2392037275251</v>
      </c>
      <c r="Q619" s="7" t="str">
        <f aca="false">IF(J619&gt;=Assumptions!$B$26,"High",IF(J619&gt;=Assumptions!$B$27,"Mid","Low"))</f>
        <v>High</v>
      </c>
      <c r="R619" s="7" t="str">
        <f aca="false">IF(P619&gt;=Assumptions!$B$28,"High",IF(P619&gt;=Assumptions!$B$29,"Mid","Low"))</f>
        <v>Low</v>
      </c>
      <c r="S619" s="7" t="str">
        <f aca="false">INDEX(Assumptions!$B$33:$B$41,MATCH(Q619&amp;"|"&amp;R619,Assumptions!$A$33:$A$41,0))</f>
        <v>Affluent Drifters</v>
      </c>
      <c r="T619" s="7" t="n">
        <f aca="false">IF(ISNUMBER(Data_Clean!V619),J619*Data_Clean!V619,0)</f>
        <v>2727.95021688</v>
      </c>
    </row>
    <row r="620" customFormat="false" ht="15" hidden="false" customHeight="false" outlineLevel="0" collapsed="false">
      <c r="A620" s="15" t="str">
        <f aca="false">Data_Clean!A620</f>
        <v>CX100616</v>
      </c>
      <c r="B620" s="14" t="n">
        <f aca="false">Data_Clean!G620*Assumptions!$B$5</f>
        <v>463.02525</v>
      </c>
      <c r="C620" s="14" t="n">
        <f aca="false">IF(Data_Clean!H620="",0,Data_Clean!H620)*Assumptions!$B$6</f>
        <v>1930.82244</v>
      </c>
      <c r="D620" s="14" t="n">
        <f aca="false">Data_Clean!I620*Assumptions!$B$7</f>
        <v>0</v>
      </c>
      <c r="E620" s="14" t="n">
        <f aca="false">Data_Clean!J620*Assumptions!$B$8</f>
        <v>0</v>
      </c>
      <c r="F620" s="14" t="n">
        <f aca="false">Data_Clean!K620*Assumptions!$B$9</f>
        <v>0</v>
      </c>
      <c r="G620" s="14" t="n">
        <f aca="false">Data_Clean!L620*Assumptions!$B$10</f>
        <v>0</v>
      </c>
      <c r="H620" s="14" t="n">
        <f aca="false">IF(OR(Data_Clean!M620="",Data_Clean!N620=""),0,Data_Clean!M620*Data_Clean!N620/100)*Assumptions!$B$13*Assumptions!$B$11</f>
        <v>457.08</v>
      </c>
      <c r="I620" s="14" t="n">
        <f aca="false">Data_Clean!O620*4*Assumptions!$B$12</f>
        <v>134.52096</v>
      </c>
      <c r="J620" s="14" t="n">
        <f aca="false">SUM(B620:I620)</f>
        <v>2985.44865</v>
      </c>
      <c r="K620" s="16" t="n">
        <f aca="false">IF(Data_Clean!P620="","",Assumptions!$B$15*0.5^(Data_Clean!P620/Assumptions!$B$20))</f>
        <v>26.7269615442102</v>
      </c>
      <c r="L620" s="16" t="n">
        <f aca="false">Assumptions!$B$16*MIN(1,LN(1+Data_Clean!Q620)/LN(1+Assumptions!$B$21))</f>
        <v>15.9666747748371</v>
      </c>
      <c r="M620" s="16" t="n">
        <f aca="false">Assumptions!$B$17*(0.6*MIN(1,Data_Clean!R620/Assumptions!$B$22)+0.4*IF(Data_Clean!S620="",0,Data_Clean!S620))</f>
        <v>10.35</v>
      </c>
      <c r="N620" s="16" t="n">
        <f aca="false">Assumptions!$B$18*MIN(1,(Data_Clean!F620-1)/Assumptions!$B$23)</f>
        <v>10</v>
      </c>
      <c r="O620" s="16" t="n">
        <f aca="false">Assumptions!$B$19*(0.4*IF(Data_Clean!E620="",0,MIN(1,Data_Clean!E620/12/Assumptions!$B$24))+0.35*IF(Data_Clean!D620="Y",1,0)+0.25*(1-MIN(Data_Clean!T620,3)/3))/IF(Data_Clean!E620="",0.6,1)</f>
        <v>9.4</v>
      </c>
      <c r="P620" s="16" t="n">
        <f aca="false">SUM(K620:O620)/(Assumptions!$D$5-IF(K620="",Assumptions!$B$15,0))*100</f>
        <v>72.4436363190473</v>
      </c>
      <c r="Q620" s="7" t="str">
        <f aca="false">IF(J620&gt;=Assumptions!$B$26,"High",IF(J620&gt;=Assumptions!$B$27,"Mid","Low"))</f>
        <v>High</v>
      </c>
      <c r="R620" s="7" t="str">
        <f aca="false">IF(P620&gt;=Assumptions!$B$28,"High",IF(P620&gt;=Assumptions!$B$29,"Mid","Low"))</f>
        <v>High</v>
      </c>
      <c r="S620" s="7" t="str">
        <f aca="false">INDEX(Assumptions!$B$33:$B$41,MATCH(Q620&amp;"|"&amp;R620,Assumptions!$A$33:$A$41,0))</f>
        <v>Premier Advocates</v>
      </c>
      <c r="T620" s="7" t="n">
        <f aca="false">IF(ISNUMBER(Data_Clean!V620),J620*Data_Clean!V620,0)</f>
        <v>129.56847141</v>
      </c>
    </row>
    <row r="621" customFormat="false" ht="15" hidden="false" customHeight="false" outlineLevel="0" collapsed="false">
      <c r="A621" s="15" t="str">
        <f aca="false">Data_Clean!A621</f>
        <v>CX100617</v>
      </c>
      <c r="B621" s="14" t="n">
        <f aca="false">Data_Clean!G621*Assumptions!$B$5</f>
        <v>722.927</v>
      </c>
      <c r="C621" s="14" t="n">
        <f aca="false">IF(Data_Clean!H621="",0,Data_Clean!H621)*Assumptions!$B$6</f>
        <v>475.72488</v>
      </c>
      <c r="D621" s="14" t="n">
        <f aca="false">Data_Clean!I621*Assumptions!$B$7</f>
        <v>0</v>
      </c>
      <c r="E621" s="14" t="n">
        <f aca="false">Data_Clean!J621*Assumptions!$B$8</f>
        <v>0</v>
      </c>
      <c r="F621" s="14" t="n">
        <f aca="false">Data_Clean!K621*Assumptions!$B$9</f>
        <v>0</v>
      </c>
      <c r="G621" s="14" t="n">
        <f aca="false">Data_Clean!L621*Assumptions!$B$10</f>
        <v>0</v>
      </c>
      <c r="H621" s="14" t="n">
        <f aca="false">IF(OR(Data_Clean!M621="",Data_Clean!N621=""),0,Data_Clean!M621*Data_Clean!N621/100)*Assumptions!$B$13*Assumptions!$B$11</f>
        <v>0</v>
      </c>
      <c r="I621" s="14" t="n">
        <f aca="false">Data_Clean!O621*4*Assumptions!$B$12</f>
        <v>0</v>
      </c>
      <c r="J621" s="14" t="n">
        <f aca="false">SUM(B621:I621)</f>
        <v>1198.65188</v>
      </c>
      <c r="K621" s="16" t="n">
        <f aca="false">IF(Data_Clean!P621="","",Assumptions!$B$15*0.5^(Data_Clean!P621/Assumptions!$B$20))</f>
        <v>29.3147990530274</v>
      </c>
      <c r="L621" s="16" t="n">
        <f aca="false">Assumptions!$B$16*MIN(1,LN(1+Data_Clean!Q621)/LN(1+Assumptions!$B$21))</f>
        <v>15.4867983970398</v>
      </c>
      <c r="M621" s="16" t="n">
        <f aca="false">Assumptions!$B$17*(0.6*MIN(1,Data_Clean!R621/Assumptions!$B$22)+0.4*IF(Data_Clean!S621="",0,Data_Clean!S621))</f>
        <v>10.26</v>
      </c>
      <c r="N621" s="16" t="n">
        <f aca="false">Assumptions!$B$18*MIN(1,(Data_Clean!F621-1)/Assumptions!$B$23)</f>
        <v>10</v>
      </c>
      <c r="O621" s="16" t="n">
        <f aca="false">Assumptions!$B$19*(0.4*IF(Data_Clean!E621="",0,MIN(1,Data_Clean!E621/12/Assumptions!$B$24))+0.35*IF(Data_Clean!D621="Y",1,0)+0.25*(1-MIN(Data_Clean!T621,3)/3))/IF(Data_Clean!E621="",0.6,1)</f>
        <v>8.3</v>
      </c>
      <c r="P621" s="16" t="n">
        <f aca="false">SUM(K621:O621)/(Assumptions!$D$5-IF(K621="",Assumptions!$B$15,0))*100</f>
        <v>73.3615974500672</v>
      </c>
      <c r="Q621" s="7" t="str">
        <f aca="false">IF(J621&gt;=Assumptions!$B$26,"High",IF(J621&gt;=Assumptions!$B$27,"Mid","Low"))</f>
        <v>Mid</v>
      </c>
      <c r="R621" s="7" t="str">
        <f aca="false">IF(P621&gt;=Assumptions!$B$28,"High",IF(P621&gt;=Assumptions!$B$29,"Mid","Low"))</f>
        <v>High</v>
      </c>
      <c r="S621" s="7" t="str">
        <f aca="false">INDEX(Assumptions!$B$33:$B$41,MATCH(Q621&amp;"|"&amp;R621,Assumptions!$A$33:$A$41,0))</f>
        <v>Engaged Builders</v>
      </c>
      <c r="T621" s="7" t="n">
        <f aca="false">IF(ISNUMBER(Data_Clean!V621),J621*Data_Clean!V621,0)</f>
        <v>99.847701604</v>
      </c>
    </row>
    <row r="622" customFormat="false" ht="15" hidden="false" customHeight="false" outlineLevel="0" collapsed="false">
      <c r="A622" s="15" t="str">
        <f aca="false">Data_Clean!A622</f>
        <v>CX100618</v>
      </c>
      <c r="B622" s="14" t="n">
        <f aca="false">Data_Clean!G622*Assumptions!$B$5</f>
        <v>333.309</v>
      </c>
      <c r="C622" s="14" t="n">
        <f aca="false">IF(Data_Clean!H622="",0,Data_Clean!H622)*Assumptions!$B$6</f>
        <v>473.22408</v>
      </c>
      <c r="D622" s="14" t="n">
        <f aca="false">Data_Clean!I622*Assumptions!$B$7</f>
        <v>1004</v>
      </c>
      <c r="E622" s="14" t="n">
        <f aca="false">Data_Clean!J622*Assumptions!$B$8</f>
        <v>0</v>
      </c>
      <c r="F622" s="14" t="n">
        <f aca="false">Data_Clean!K622*Assumptions!$B$9</f>
        <v>4862</v>
      </c>
      <c r="G622" s="14" t="n">
        <f aca="false">Data_Clean!L622*Assumptions!$B$10</f>
        <v>0</v>
      </c>
      <c r="H622" s="14" t="n">
        <f aca="false">IF(OR(Data_Clean!M622="",Data_Clean!N622=""),0,Data_Clean!M622*Data_Clean!N622/100)*Assumptions!$B$13*Assumptions!$B$11</f>
        <v>722.904</v>
      </c>
      <c r="I622" s="14" t="n">
        <f aca="false">Data_Clean!O622*4*Assumptions!$B$12</f>
        <v>183.32256</v>
      </c>
      <c r="J622" s="14" t="n">
        <f aca="false">SUM(B622:I622)</f>
        <v>7578.75964</v>
      </c>
      <c r="K622" s="16" t="n">
        <f aca="false">IF(Data_Clean!P622="","",Assumptions!$B$15*0.5^(Data_Clean!P622/Assumptions!$B$20))</f>
        <v>27.9909897461042</v>
      </c>
      <c r="L622" s="16" t="n">
        <f aca="false">Assumptions!$B$16*MIN(1,LN(1+Data_Clean!Q622)/LN(1+Assumptions!$B$21))</f>
        <v>18.1150756295725</v>
      </c>
      <c r="M622" s="16" t="n">
        <f aca="false">Assumptions!$B$17*(0.6*MIN(1,Data_Clean!R622/Assumptions!$B$22)+0.4*IF(Data_Clean!S622="",0,Data_Clean!S622))</f>
        <v>11.28</v>
      </c>
      <c r="N622" s="16" t="n">
        <f aca="false">Assumptions!$B$18*MIN(1,(Data_Clean!F622-1)/Assumptions!$B$23)</f>
        <v>20</v>
      </c>
      <c r="O622" s="16" t="n">
        <f aca="false">Assumptions!$B$19*(0.4*IF(Data_Clean!E622="",0,MIN(1,Data_Clean!E622/12/Assumptions!$B$24))+0.35*IF(Data_Clean!D622="Y",1,0)+0.25*(1-MIN(Data_Clean!T622,3)/3))/IF(Data_Clean!E622="",0.6,1)</f>
        <v>14.6</v>
      </c>
      <c r="P622" s="16" t="n">
        <f aca="false">SUM(K622:O622)/(Assumptions!$D$5-IF(K622="",Assumptions!$B$15,0))*100</f>
        <v>91.9860653756767</v>
      </c>
      <c r="Q622" s="7" t="str">
        <f aca="false">IF(J622&gt;=Assumptions!$B$26,"High",IF(J622&gt;=Assumptions!$B$27,"Mid","Low"))</f>
        <v>High</v>
      </c>
      <c r="R622" s="7" t="str">
        <f aca="false">IF(P622&gt;=Assumptions!$B$28,"High",IF(P622&gt;=Assumptions!$B$29,"Mid","Low"))</f>
        <v>High</v>
      </c>
      <c r="S622" s="7" t="str">
        <f aca="false">INDEX(Assumptions!$B$33:$B$41,MATCH(Q622&amp;"|"&amp;R622,Assumptions!$A$33:$A$41,0))</f>
        <v>Premier Advocates</v>
      </c>
      <c r="T622" s="7" t="n">
        <f aca="false">IF(ISNUMBER(Data_Clean!V622),J622*Data_Clean!V622,0)</f>
        <v>71.99821658</v>
      </c>
    </row>
    <row r="623" customFormat="false" ht="15" hidden="false" customHeight="false" outlineLevel="0" collapsed="false">
      <c r="A623" s="15" t="str">
        <f aca="false">Data_Clean!A623</f>
        <v>CX100619</v>
      </c>
      <c r="B623" s="14" t="n">
        <f aca="false">Data_Clean!G623*Assumptions!$B$5</f>
        <v>174.73875</v>
      </c>
      <c r="C623" s="14" t="n">
        <f aca="false">IF(Data_Clean!H623="",0,Data_Clean!H623)*Assumptions!$B$6</f>
        <v>608.86488</v>
      </c>
      <c r="D623" s="14" t="n">
        <f aca="false">Data_Clean!I623*Assumptions!$B$7</f>
        <v>0</v>
      </c>
      <c r="E623" s="14" t="n">
        <f aca="false">Data_Clean!J623*Assumptions!$B$8</f>
        <v>2391.961575</v>
      </c>
      <c r="F623" s="14" t="n">
        <f aca="false">Data_Clean!K623*Assumptions!$B$9</f>
        <v>0</v>
      </c>
      <c r="G623" s="14" t="n">
        <f aca="false">Data_Clean!L623*Assumptions!$B$10</f>
        <v>0</v>
      </c>
      <c r="H623" s="14" t="n">
        <f aca="false">IF(OR(Data_Clean!M623="",Data_Clean!N623=""),0,Data_Clean!M623*Data_Clean!N623/100)*Assumptions!$B$13*Assumptions!$B$11</f>
        <v>919.632</v>
      </c>
      <c r="I623" s="14" t="n">
        <f aca="false">Data_Clean!O623*4*Assumptions!$B$12</f>
        <v>38.75424</v>
      </c>
      <c r="J623" s="14" t="n">
        <f aca="false">SUM(B623:I623)</f>
        <v>4133.951445</v>
      </c>
      <c r="K623" s="16" t="n">
        <f aca="false">IF(Data_Clean!P623="","",Assumptions!$B$15*0.5^(Data_Clean!P623/Assumptions!$B$20))</f>
        <v>26.7269615442102</v>
      </c>
      <c r="L623" s="16" t="n">
        <f aca="false">Assumptions!$B$16*MIN(1,LN(1+Data_Clean!Q623)/LN(1+Assumptions!$B$21))</f>
        <v>15.0586973234667</v>
      </c>
      <c r="M623" s="16" t="n">
        <f aca="false">Assumptions!$B$17*(0.6*MIN(1,Data_Clean!R623/Assumptions!$B$22)+0.4*IF(Data_Clean!S623="",0,Data_Clean!S623))</f>
        <v>5.412</v>
      </c>
      <c r="N623" s="16" t="n">
        <f aca="false">Assumptions!$B$18*MIN(1,(Data_Clean!F623-1)/Assumptions!$B$23)</f>
        <v>15</v>
      </c>
      <c r="O623" s="16" t="n">
        <f aca="false">Assumptions!$B$19*(0.4*IF(Data_Clean!E623="",0,MIN(1,Data_Clean!E623/12/Assumptions!$B$24))+0.35*IF(Data_Clean!D623="Y",1,0)+0.25*(1-MIN(Data_Clean!T623,3)/3))/IF(Data_Clean!E623="",0.6,1)</f>
        <v>13.75</v>
      </c>
      <c r="P623" s="16" t="n">
        <f aca="false">SUM(K623:O623)/(Assumptions!$D$5-IF(K623="",Assumptions!$B$15,0))*100</f>
        <v>75.9476588676769</v>
      </c>
      <c r="Q623" s="7" t="str">
        <f aca="false">IF(J623&gt;=Assumptions!$B$26,"High",IF(J623&gt;=Assumptions!$B$27,"Mid","Low"))</f>
        <v>High</v>
      </c>
      <c r="R623" s="7" t="str">
        <f aca="false">IF(P623&gt;=Assumptions!$B$28,"High",IF(P623&gt;=Assumptions!$B$29,"Mid","Low"))</f>
        <v>High</v>
      </c>
      <c r="S623" s="7" t="str">
        <f aca="false">INDEX(Assumptions!$B$33:$B$41,MATCH(Q623&amp;"|"&amp;R623,Assumptions!$A$33:$A$41,0))</f>
        <v>Premier Advocates</v>
      </c>
      <c r="T623" s="7" t="n">
        <f aca="false">IF(ISNUMBER(Data_Clean!V623),J623*Data_Clean!V623,0)</f>
        <v>138.900768552</v>
      </c>
    </row>
    <row r="624" customFormat="false" ht="15" hidden="false" customHeight="false" outlineLevel="0" collapsed="false">
      <c r="A624" s="15" t="str">
        <f aca="false">Data_Clean!A624</f>
        <v>CX100620</v>
      </c>
      <c r="B624" s="14" t="n">
        <f aca="false">Data_Clean!G624*Assumptions!$B$5</f>
        <v>86.7935</v>
      </c>
      <c r="C624" s="14" t="n">
        <f aca="false">IF(Data_Clean!H624="",0,Data_Clean!H624)*Assumptions!$B$6</f>
        <v>57.5106</v>
      </c>
      <c r="D624" s="14" t="n">
        <f aca="false">Data_Clean!I624*Assumptions!$B$7</f>
        <v>0</v>
      </c>
      <c r="E624" s="14" t="n">
        <f aca="false">Data_Clean!J624*Assumptions!$B$8</f>
        <v>0</v>
      </c>
      <c r="F624" s="14" t="n">
        <f aca="false">Data_Clean!K624*Assumptions!$B$9</f>
        <v>0</v>
      </c>
      <c r="G624" s="14" t="n">
        <f aca="false">Data_Clean!L624*Assumptions!$B$10</f>
        <v>0</v>
      </c>
      <c r="H624" s="14" t="n">
        <f aca="false">IF(OR(Data_Clean!M624="",Data_Clean!N624=""),0,Data_Clean!M624*Data_Clean!N624/100)*Assumptions!$B$13*Assumptions!$B$11</f>
        <v>0</v>
      </c>
      <c r="I624" s="14" t="n">
        <f aca="false">Data_Clean!O624*4*Assumptions!$B$12</f>
        <v>0</v>
      </c>
      <c r="J624" s="14" t="n">
        <f aca="false">SUM(B624:I624)</f>
        <v>144.3041</v>
      </c>
      <c r="K624" s="16" t="n">
        <f aca="false">IF(Data_Clean!P624="","",Assumptions!$B$15*0.5^(Data_Clean!P624/Assumptions!$B$20))</f>
        <v>0.0197805167895731</v>
      </c>
      <c r="L624" s="16" t="n">
        <f aca="false">Assumptions!$B$16*MIN(1,LN(1+Data_Clean!Q624)/LN(1+Assumptions!$B$21))</f>
        <v>0</v>
      </c>
      <c r="M624" s="16" t="n">
        <f aca="false">Assumptions!$B$17*(0.6*MIN(1,Data_Clean!R624/Assumptions!$B$22)+0.4*IF(Data_Clean!S624="",0,Data_Clean!S624))</f>
        <v>0</v>
      </c>
      <c r="N624" s="16" t="n">
        <f aca="false">Assumptions!$B$18*MIN(1,(Data_Clean!F624-1)/Assumptions!$B$23)</f>
        <v>5</v>
      </c>
      <c r="O624" s="16" t="n">
        <f aca="false">Assumptions!$B$19*(0.4*IF(Data_Clean!E624="",0,MIN(1,Data_Clean!E624/12/Assumptions!$B$24))+0.35*IF(Data_Clean!D624="Y",1,0)+0.25*(1-MIN(Data_Clean!T624,3)/3))/IF(Data_Clean!E624="",0.6,1)</f>
        <v>6</v>
      </c>
      <c r="P624" s="16" t="n">
        <f aca="false">SUM(K624:O624)/(Assumptions!$D$5-IF(K624="",Assumptions!$B$15,0))*100</f>
        <v>11.0197805167896</v>
      </c>
      <c r="Q624" s="7" t="str">
        <f aca="false">IF(J624&gt;=Assumptions!$B$26,"High",IF(J624&gt;=Assumptions!$B$27,"Mid","Low"))</f>
        <v>Low</v>
      </c>
      <c r="R624" s="7" t="str">
        <f aca="false">IF(P624&gt;=Assumptions!$B$28,"High",IF(P624&gt;=Assumptions!$B$29,"Mid","Low"))</f>
        <v>Low</v>
      </c>
      <c r="S624" s="7" t="str">
        <f aca="false">INDEX(Assumptions!$B$33:$B$41,MATCH(Q624&amp;"|"&amp;R624,Assumptions!$A$33:$A$41,0))</f>
        <v>Dormant &amp; Low Value</v>
      </c>
      <c r="T624" s="7" t="n">
        <f aca="false">IF(ISNUMBER(Data_Clean!V624),J624*Data_Clean!V624,0)</f>
        <v>56.84138499</v>
      </c>
    </row>
    <row r="625" customFormat="false" ht="15" hidden="false" customHeight="false" outlineLevel="0" collapsed="false">
      <c r="A625" s="15" t="str">
        <f aca="false">Data_Clean!A625</f>
        <v>CX100621</v>
      </c>
      <c r="B625" s="14" t="n">
        <f aca="false">Data_Clean!G625*Assumptions!$B$5</f>
        <v>233.0195</v>
      </c>
      <c r="C625" s="14" t="n">
        <f aca="false">IF(Data_Clean!H625="",0,Data_Clean!H625)*Assumptions!$B$6</f>
        <v>286.64976</v>
      </c>
      <c r="D625" s="14" t="n">
        <f aca="false">Data_Clean!I625*Assumptions!$B$7</f>
        <v>235.2</v>
      </c>
      <c r="E625" s="14" t="n">
        <f aca="false">Data_Clean!J625*Assumptions!$B$8</f>
        <v>0</v>
      </c>
      <c r="F625" s="14" t="n">
        <f aca="false">Data_Clean!K625*Assumptions!$B$9</f>
        <v>0</v>
      </c>
      <c r="G625" s="14" t="n">
        <f aca="false">Data_Clean!L625*Assumptions!$B$10</f>
        <v>0</v>
      </c>
      <c r="H625" s="14" t="n">
        <f aca="false">IF(OR(Data_Clean!M625="",Data_Clean!N625=""),0,Data_Clean!M625*Data_Clean!N625/100)*Assumptions!$B$13*Assumptions!$B$11</f>
        <v>0</v>
      </c>
      <c r="I625" s="14" t="n">
        <f aca="false">Data_Clean!O625*4*Assumptions!$B$12</f>
        <v>0</v>
      </c>
      <c r="J625" s="14" t="n">
        <f aca="false">SUM(B625:I625)</f>
        <v>754.86926</v>
      </c>
      <c r="K625" s="16" t="n">
        <f aca="false">IF(Data_Clean!P625="","",Assumptions!$B$15*0.5^(Data_Clean!P625/Assumptions!$B$20))</f>
        <v>6.68174038605255</v>
      </c>
      <c r="L625" s="16" t="n">
        <f aca="false">Assumptions!$B$16*MIN(1,LN(1+Data_Clean!Q625)/LN(1+Assumptions!$B$21))</f>
        <v>10.362865626271</v>
      </c>
      <c r="M625" s="16" t="n">
        <f aca="false">Assumptions!$B$17*(0.6*MIN(1,Data_Clean!R625/Assumptions!$B$22)+0.4*IF(Data_Clean!S625="",0,Data_Clean!S625))</f>
        <v>1.65</v>
      </c>
      <c r="N625" s="16" t="n">
        <f aca="false">Assumptions!$B$18*MIN(1,(Data_Clean!F625-1)/Assumptions!$B$23)</f>
        <v>10</v>
      </c>
      <c r="O625" s="16" t="n">
        <f aca="false">Assumptions!$B$19*(0.4*IF(Data_Clean!E625="",0,MIN(1,Data_Clean!E625/12/Assumptions!$B$24))+0.35*IF(Data_Clean!D625="Y",1,0)+0.25*(1-MIN(Data_Clean!T625,3)/3))/IF(Data_Clean!E625="",0.6,1)</f>
        <v>8.5</v>
      </c>
      <c r="P625" s="16" t="n">
        <f aca="false">SUM(K625:O625)/(Assumptions!$D$5-IF(K625="",Assumptions!$B$15,0))*100</f>
        <v>37.1946060123236</v>
      </c>
      <c r="Q625" s="7" t="str">
        <f aca="false">IF(J625&gt;=Assumptions!$B$26,"High",IF(J625&gt;=Assumptions!$B$27,"Mid","Low"))</f>
        <v>Mid</v>
      </c>
      <c r="R625" s="7" t="str">
        <f aca="false">IF(P625&gt;=Assumptions!$B$28,"High",IF(P625&gt;=Assumptions!$B$29,"Mid","Low"))</f>
        <v>Low</v>
      </c>
      <c r="S625" s="7" t="str">
        <f aca="false">INDEX(Assumptions!$B$33:$B$41,MATCH(Q625&amp;"|"&amp;R625,Assumptions!$A$33:$A$41,0))</f>
        <v>Light Touch</v>
      </c>
      <c r="T625" s="7" t="n">
        <f aca="false">IF(ISNUMBER(Data_Clean!V625),J625*Data_Clean!V625,0)</f>
        <v>61.446357764</v>
      </c>
    </row>
    <row r="626" customFormat="false" ht="15" hidden="false" customHeight="false" outlineLevel="0" collapsed="false">
      <c r="A626" s="15" t="str">
        <f aca="false">Data_Clean!A626</f>
        <v>CX100622</v>
      </c>
      <c r="B626" s="14" t="n">
        <f aca="false">Data_Clean!G626*Assumptions!$B$5</f>
        <v>471.05</v>
      </c>
      <c r="C626" s="14" t="n">
        <f aca="false">IF(Data_Clean!H626="",0,Data_Clean!H626)*Assumptions!$B$6</f>
        <v>319.03428</v>
      </c>
      <c r="D626" s="14" t="n">
        <f aca="false">Data_Clean!I626*Assumptions!$B$7</f>
        <v>0</v>
      </c>
      <c r="E626" s="14" t="n">
        <f aca="false">Data_Clean!J626*Assumptions!$B$8</f>
        <v>372.76335</v>
      </c>
      <c r="F626" s="14" t="n">
        <f aca="false">Data_Clean!K626*Assumptions!$B$9</f>
        <v>0</v>
      </c>
      <c r="G626" s="14" t="n">
        <f aca="false">Data_Clean!L626*Assumptions!$B$10</f>
        <v>0</v>
      </c>
      <c r="H626" s="14" t="n">
        <f aca="false">IF(OR(Data_Clean!M626="",Data_Clean!N626=""),0,Data_Clean!M626*Data_Clean!N626/100)*Assumptions!$B$13*Assumptions!$B$11</f>
        <v>0</v>
      </c>
      <c r="I626" s="14" t="n">
        <f aca="false">Data_Clean!O626*4*Assumptions!$B$12</f>
        <v>0</v>
      </c>
      <c r="J626" s="14" t="n">
        <f aca="false">SUM(B626:I626)</f>
        <v>1162.84763</v>
      </c>
      <c r="K626" s="16" t="n">
        <f aca="false">IF(Data_Clean!P626="","",Assumptions!$B$15*0.5^(Data_Clean!P626/Assumptions!$B$20))</f>
        <v>17.6332185942541</v>
      </c>
      <c r="L626" s="16" t="n">
        <f aca="false">Assumptions!$B$16*MIN(1,LN(1+Data_Clean!Q626)/LN(1+Assumptions!$B$21))</f>
        <v>12.4931739410702</v>
      </c>
      <c r="M626" s="16" t="n">
        <f aca="false">Assumptions!$B$17*(0.6*MIN(1,Data_Clean!R626/Assumptions!$B$22)+0.4*IF(Data_Clean!S626="",0,Data_Clean!S626))</f>
        <v>1.884</v>
      </c>
      <c r="N626" s="16" t="n">
        <f aca="false">Assumptions!$B$18*MIN(1,(Data_Clean!F626-1)/Assumptions!$B$23)</f>
        <v>10</v>
      </c>
      <c r="O626" s="16" t="n">
        <f aca="false">Assumptions!$B$19*(0.4*IF(Data_Clean!E626="",0,MIN(1,Data_Clean!E626/12/Assumptions!$B$24))+0.35*IF(Data_Clean!D626="Y",1,0)+0.25*(1-MIN(Data_Clean!T626,3)/3))/IF(Data_Clean!E626="",0.6,1)</f>
        <v>15</v>
      </c>
      <c r="P626" s="16" t="n">
        <f aca="false">SUM(K626:O626)/(Assumptions!$D$5-IF(K626="",Assumptions!$B$15,0))*100</f>
        <v>57.0103925353243</v>
      </c>
      <c r="Q626" s="7" t="str">
        <f aca="false">IF(J626&gt;=Assumptions!$B$26,"High",IF(J626&gt;=Assumptions!$B$27,"Mid","Low"))</f>
        <v>Mid</v>
      </c>
      <c r="R626" s="7" t="str">
        <f aca="false">IF(P626&gt;=Assumptions!$B$28,"High",IF(P626&gt;=Assumptions!$B$29,"Mid","Low"))</f>
        <v>Mid</v>
      </c>
      <c r="S626" s="7" t="str">
        <f aca="false">INDEX(Assumptions!$B$33:$B$41,MATCH(Q626&amp;"|"&amp;R626,Assumptions!$A$33:$A$41,0))</f>
        <v>Established Core</v>
      </c>
      <c r="T626" s="7" t="n">
        <f aca="false">IF(ISNUMBER(Data_Clean!V626),J626*Data_Clean!V626,0)</f>
        <v>22.210389733</v>
      </c>
    </row>
    <row r="627" customFormat="false" ht="15" hidden="false" customHeight="false" outlineLevel="0" collapsed="false">
      <c r="A627" s="15" t="str">
        <f aca="false">Data_Clean!A627</f>
        <v>CX100623</v>
      </c>
      <c r="B627" s="14" t="n">
        <f aca="false">Data_Clean!G627*Assumptions!$B$5</f>
        <v>33.5985</v>
      </c>
      <c r="C627" s="14" t="n">
        <f aca="false">IF(Data_Clean!H627="",0,Data_Clean!H627)*Assumptions!$B$6</f>
        <v>0</v>
      </c>
      <c r="D627" s="14" t="n">
        <f aca="false">Data_Clean!I627*Assumptions!$B$7</f>
        <v>80</v>
      </c>
      <c r="E627" s="14" t="n">
        <f aca="false">Data_Clean!J627*Assumptions!$B$8</f>
        <v>0</v>
      </c>
      <c r="F627" s="14" t="n">
        <f aca="false">Data_Clean!K627*Assumptions!$B$9</f>
        <v>1515.8</v>
      </c>
      <c r="G627" s="14" t="n">
        <f aca="false">Data_Clean!L627*Assumptions!$B$10</f>
        <v>0</v>
      </c>
      <c r="H627" s="14" t="n">
        <f aca="false">IF(OR(Data_Clean!M627="",Data_Clean!N627=""),0,Data_Clean!M627*Data_Clean!N627/100)*Assumptions!$B$13*Assumptions!$B$11</f>
        <v>0</v>
      </c>
      <c r="I627" s="14" t="n">
        <f aca="false">Data_Clean!O627*4*Assumptions!$B$12</f>
        <v>0</v>
      </c>
      <c r="J627" s="14" t="n">
        <f aca="false">SUM(B627:I627)</f>
        <v>1629.3985</v>
      </c>
      <c r="K627" s="16" t="n">
        <f aca="false">IF(Data_Clean!P627="","",Assumptions!$B$15*0.5^(Data_Clean!P627/Assumptions!$B$20))</f>
        <v>17.2304753249555</v>
      </c>
      <c r="L627" s="16" t="n">
        <f aca="false">Assumptions!$B$16*MIN(1,LN(1+Data_Clean!Q627)/LN(1+Assumptions!$B$21))</f>
        <v>12.0537864630054</v>
      </c>
      <c r="M627" s="16" t="n">
        <f aca="false">Assumptions!$B$17*(0.6*MIN(1,Data_Clean!R627/Assumptions!$B$22)+0.4*IF(Data_Clean!S627="",0,Data_Clean!S627))</f>
        <v>1.686</v>
      </c>
      <c r="N627" s="16" t="n">
        <f aca="false">Assumptions!$B$18*MIN(1,(Data_Clean!F627-1)/Assumptions!$B$23)</f>
        <v>15</v>
      </c>
      <c r="O627" s="16" t="n">
        <f aca="false">Assumptions!$B$19*(0.4*IF(Data_Clean!E627="",0,MIN(1,Data_Clean!E627/12/Assumptions!$B$24))+0.35*IF(Data_Clean!D627="Y",1,0)+0.25*(1-MIN(Data_Clean!T627,3)/3))/IF(Data_Clean!E627="",0.6,1)</f>
        <v>6.4</v>
      </c>
      <c r="P627" s="16" t="n">
        <f aca="false">SUM(K627:O627)/(Assumptions!$D$5-IF(K627="",Assumptions!$B$15,0))*100</f>
        <v>52.3702617879609</v>
      </c>
      <c r="Q627" s="7" t="str">
        <f aca="false">IF(J627&gt;=Assumptions!$B$26,"High",IF(J627&gt;=Assumptions!$B$27,"Mid","Low"))</f>
        <v>High</v>
      </c>
      <c r="R627" s="7" t="str">
        <f aca="false">IF(P627&gt;=Assumptions!$B$28,"High",IF(P627&gt;=Assumptions!$B$29,"Mid","Low"))</f>
        <v>Mid</v>
      </c>
      <c r="S627" s="7" t="str">
        <f aca="false">INDEX(Assumptions!$B$33:$B$41,MATCH(Q627&amp;"|"&amp;R627,Assumptions!$A$33:$A$41,0))</f>
        <v>Established Core</v>
      </c>
      <c r="T627" s="7" t="n">
        <f aca="false">IF(ISNUMBER(Data_Clean!V627),J627*Data_Clean!V627,0)</f>
        <v>119.5978499</v>
      </c>
    </row>
    <row r="628" customFormat="false" ht="15" hidden="false" customHeight="false" outlineLevel="0" collapsed="false">
      <c r="A628" s="15" t="str">
        <f aca="false">Data_Clean!A628</f>
        <v>CX100624</v>
      </c>
      <c r="B628" s="14" t="n">
        <f aca="false">Data_Clean!G628*Assumptions!$B$5</f>
        <v>30.67425</v>
      </c>
      <c r="C628" s="14" t="n">
        <f aca="false">IF(Data_Clean!H628="",0,Data_Clean!H628)*Assumptions!$B$6</f>
        <v>0</v>
      </c>
      <c r="D628" s="14" t="n">
        <f aca="false">Data_Clean!I628*Assumptions!$B$7</f>
        <v>26.4</v>
      </c>
      <c r="E628" s="14" t="n">
        <f aca="false">Data_Clean!J628*Assumptions!$B$8</f>
        <v>0</v>
      </c>
      <c r="F628" s="14" t="n">
        <f aca="false">Data_Clean!K628*Assumptions!$B$9</f>
        <v>0</v>
      </c>
      <c r="G628" s="14" t="n">
        <f aca="false">Data_Clean!L628*Assumptions!$B$10</f>
        <v>0</v>
      </c>
      <c r="H628" s="14" t="n">
        <f aca="false">IF(OR(Data_Clean!M628="",Data_Clean!N628=""),0,Data_Clean!M628*Data_Clean!N628/100)*Assumptions!$B$13*Assumptions!$B$11</f>
        <v>0</v>
      </c>
      <c r="I628" s="14" t="n">
        <f aca="false">Data_Clean!O628*4*Assumptions!$B$12</f>
        <v>0</v>
      </c>
      <c r="J628" s="14" t="n">
        <f aca="false">SUM(B628:I628)</f>
        <v>57.07425</v>
      </c>
      <c r="K628" s="16" t="n">
        <f aca="false">IF(Data_Clean!P628="","",Assumptions!$B$15*0.5^(Data_Clean!P628/Assumptions!$B$20))</f>
        <v>20.7286931995166</v>
      </c>
      <c r="L628" s="16" t="n">
        <f aca="false">Assumptions!$B$16*MIN(1,LN(1+Data_Clean!Q628)/LN(1+Assumptions!$B$21))</f>
        <v>11.2934465146257</v>
      </c>
      <c r="M628" s="16" t="n">
        <f aca="false">Assumptions!$B$17*(0.6*MIN(1,Data_Clean!R628/Assumptions!$B$22)+0.4*IF(Data_Clean!S628="",0,Data_Clean!S628))</f>
        <v>8.568</v>
      </c>
      <c r="N628" s="16" t="n">
        <f aca="false">Assumptions!$B$18*MIN(1,(Data_Clean!F628-1)/Assumptions!$B$23)</f>
        <v>5</v>
      </c>
      <c r="O628" s="16" t="n">
        <f aca="false">Assumptions!$B$19*(0.4*IF(Data_Clean!E628="",0,MIN(1,Data_Clean!E628/12/Assumptions!$B$24))+0.35*IF(Data_Clean!D628="Y",1,0)+0.25*(1-MIN(Data_Clean!T628,3)/3))/IF(Data_Clean!E628="",0.6,1)</f>
        <v>8.75</v>
      </c>
      <c r="P628" s="16" t="n">
        <f aca="false">SUM(K628:O628)/(Assumptions!$D$5-IF(K628="",Assumptions!$B$15,0))*100</f>
        <v>54.3401397141423</v>
      </c>
      <c r="Q628" s="7" t="str">
        <f aca="false">IF(J628&gt;=Assumptions!$B$26,"High",IF(J628&gt;=Assumptions!$B$27,"Mid","Low"))</f>
        <v>Low</v>
      </c>
      <c r="R628" s="7" t="str">
        <f aca="false">IF(P628&gt;=Assumptions!$B$28,"High",IF(P628&gt;=Assumptions!$B$29,"Mid","Low"))</f>
        <v>Mid</v>
      </c>
      <c r="S628" s="7" t="str">
        <f aca="false">INDEX(Assumptions!$B$33:$B$41,MATCH(Q628&amp;"|"&amp;R628,Assumptions!$A$33:$A$41,0))</f>
        <v>Light Touch</v>
      </c>
      <c r="T628" s="7" t="n">
        <f aca="false">IF(ISNUMBER(Data_Clean!V628),J628*Data_Clean!V628,0)</f>
        <v>3.806852475</v>
      </c>
    </row>
    <row r="629" customFormat="false" ht="15" hidden="false" customHeight="false" outlineLevel="0" collapsed="false">
      <c r="A629" s="15" t="str">
        <f aca="false">Data_Clean!A629</f>
        <v>CX100625</v>
      </c>
      <c r="B629" s="14" t="n">
        <f aca="false">Data_Clean!G629*Assumptions!$B$5</f>
        <v>89.216</v>
      </c>
      <c r="C629" s="14" t="n">
        <f aca="false">IF(Data_Clean!H629="",0,Data_Clean!H629)*Assumptions!$B$6</f>
        <v>299.69616</v>
      </c>
      <c r="D629" s="14" t="n">
        <f aca="false">Data_Clean!I629*Assumptions!$B$7</f>
        <v>0</v>
      </c>
      <c r="E629" s="14" t="n">
        <f aca="false">Data_Clean!J629*Assumptions!$B$8</f>
        <v>0</v>
      </c>
      <c r="F629" s="14" t="n">
        <f aca="false">Data_Clean!K629*Assumptions!$B$9</f>
        <v>0</v>
      </c>
      <c r="G629" s="14" t="n">
        <f aca="false">Data_Clean!L629*Assumptions!$B$10</f>
        <v>0</v>
      </c>
      <c r="H629" s="14" t="n">
        <f aca="false">IF(OR(Data_Clean!M629="",Data_Clean!N629=""),0,Data_Clean!M629*Data_Clean!N629/100)*Assumptions!$B$13*Assumptions!$B$11</f>
        <v>0</v>
      </c>
      <c r="I629" s="14" t="n">
        <f aca="false">Data_Clean!O629*4*Assumptions!$B$12</f>
        <v>0</v>
      </c>
      <c r="J629" s="14" t="n">
        <f aca="false">SUM(B629:I629)</f>
        <v>388.91216</v>
      </c>
      <c r="K629" s="16" t="n">
        <f aca="false">IF(Data_Clean!P629="","",Assumptions!$B$15*0.5^(Data_Clean!P629/Assumptions!$B$20))</f>
        <v>24.3675718906871</v>
      </c>
      <c r="L629" s="16" t="n">
        <f aca="false">Assumptions!$B$16*MIN(1,LN(1+Data_Clean!Q629)/LN(1+Assumptions!$B$21))</f>
        <v>12.6966447294858</v>
      </c>
      <c r="M629" s="16" t="n">
        <f aca="false">Assumptions!$B$17*(0.6*MIN(1,Data_Clean!R629/Assumptions!$B$22)+0.4*IF(Data_Clean!S629="",0,Data_Clean!S629))</f>
        <v>9.396</v>
      </c>
      <c r="N629" s="16" t="n">
        <f aca="false">Assumptions!$B$18*MIN(1,(Data_Clean!F629-1)/Assumptions!$B$23)</f>
        <v>5</v>
      </c>
      <c r="O629" s="16" t="n">
        <f aca="false">Assumptions!$B$19*(0.4*IF(Data_Clean!E629="",0,MIN(1,Data_Clean!E629/12/Assumptions!$B$24))+0.35*IF(Data_Clean!D629="Y",1,0)+0.25*(1-MIN(Data_Clean!T629,3)/3))/IF(Data_Clean!E629="",0.6,1)</f>
        <v>9.75</v>
      </c>
      <c r="P629" s="16" t="n">
        <f aca="false">SUM(K629:O629)/(Assumptions!$D$5-IF(K629="",Assumptions!$B$15,0))*100</f>
        <v>61.2102166201728</v>
      </c>
      <c r="Q629" s="7" t="str">
        <f aca="false">IF(J629&gt;=Assumptions!$B$26,"High",IF(J629&gt;=Assumptions!$B$27,"Mid","Low"))</f>
        <v>Low</v>
      </c>
      <c r="R629" s="7" t="str">
        <f aca="false">IF(P629&gt;=Assumptions!$B$28,"High",IF(P629&gt;=Assumptions!$B$29,"Mid","Low"))</f>
        <v>Mid</v>
      </c>
      <c r="S629" s="7" t="str">
        <f aca="false">INDEX(Assumptions!$B$33:$B$41,MATCH(Q629&amp;"|"&amp;R629,Assumptions!$A$33:$A$41,0))</f>
        <v>Light Touch</v>
      </c>
      <c r="T629" s="7" t="n">
        <f aca="false">IF(ISNUMBER(Data_Clean!V629),J629*Data_Clean!V629,0)</f>
        <v>22.518014064</v>
      </c>
    </row>
    <row r="630" customFormat="false" ht="15" hidden="false" customHeight="false" outlineLevel="0" collapsed="false">
      <c r="A630" s="15" t="str">
        <f aca="false">Data_Clean!A630</f>
        <v>CX100626</v>
      </c>
      <c r="B630" s="14" t="n">
        <f aca="false">Data_Clean!G630*Assumptions!$B$5</f>
        <v>274.8695</v>
      </c>
      <c r="C630" s="14" t="n">
        <f aca="false">IF(Data_Clean!H630="",0,Data_Clean!H630)*Assumptions!$B$6</f>
        <v>443.09664</v>
      </c>
      <c r="D630" s="14" t="n">
        <f aca="false">Data_Clean!I630*Assumptions!$B$7</f>
        <v>706.4</v>
      </c>
      <c r="E630" s="14" t="n">
        <f aca="false">Data_Clean!J630*Assumptions!$B$8</f>
        <v>0</v>
      </c>
      <c r="F630" s="14" t="n">
        <f aca="false">Data_Clean!K630*Assumptions!$B$9</f>
        <v>0</v>
      </c>
      <c r="G630" s="14" t="n">
        <f aca="false">Data_Clean!L630*Assumptions!$B$10</f>
        <v>0</v>
      </c>
      <c r="H630" s="14" t="n">
        <f aca="false">IF(OR(Data_Clean!M630="",Data_Clean!N630=""),0,Data_Clean!M630*Data_Clean!N630/100)*Assumptions!$B$13*Assumptions!$B$11</f>
        <v>129.6</v>
      </c>
      <c r="I630" s="14" t="n">
        <f aca="false">Data_Clean!O630*4*Assumptions!$B$12</f>
        <v>24.32304</v>
      </c>
      <c r="J630" s="14" t="n">
        <f aca="false">SUM(B630:I630)</f>
        <v>1578.28918</v>
      </c>
      <c r="K630" s="16" t="n">
        <f aca="false">IF(Data_Clean!P630="","",Assumptions!$B$15*0.5^(Data_Clean!P630/Assumptions!$B$20))</f>
        <v>22.735748497656</v>
      </c>
      <c r="L630" s="16" t="n">
        <f aca="false">Assumptions!$B$16*MIN(1,LN(1+Data_Clean!Q630)/LN(1+Assumptions!$B$21))</f>
        <v>12.6966447294858</v>
      </c>
      <c r="M630" s="16" t="n">
        <f aca="false">Assumptions!$B$17*(0.6*MIN(1,Data_Clean!R630/Assumptions!$B$22)+0.4*IF(Data_Clean!S630="",0,Data_Clean!S630))</f>
        <v>7.986</v>
      </c>
      <c r="N630" s="16" t="n">
        <f aca="false">Assumptions!$B$18*MIN(1,(Data_Clean!F630-1)/Assumptions!$B$23)</f>
        <v>15</v>
      </c>
      <c r="O630" s="16" t="n">
        <f aca="false">Assumptions!$B$19*(0.4*IF(Data_Clean!E630="",0,MIN(1,Data_Clean!E630/12/Assumptions!$B$24))+0.35*IF(Data_Clean!D630="Y",1,0)+0.25*(1-MIN(Data_Clean!T630,3)/3))/IF(Data_Clean!E630="",0.6,1)</f>
        <v>9.75</v>
      </c>
      <c r="P630" s="16" t="n">
        <f aca="false">SUM(K630:O630)/(Assumptions!$D$5-IF(K630="",Assumptions!$B$15,0))*100</f>
        <v>68.1683932271417</v>
      </c>
      <c r="Q630" s="7" t="str">
        <f aca="false">IF(J630&gt;=Assumptions!$B$26,"High",IF(J630&gt;=Assumptions!$B$27,"Mid","Low"))</f>
        <v>High</v>
      </c>
      <c r="R630" s="7" t="str">
        <f aca="false">IF(P630&gt;=Assumptions!$B$28,"High",IF(P630&gt;=Assumptions!$B$29,"Mid","Low"))</f>
        <v>Mid</v>
      </c>
      <c r="S630" s="7" t="str">
        <f aca="false">INDEX(Assumptions!$B$33:$B$41,MATCH(Q630&amp;"|"&amp;R630,Assumptions!$A$33:$A$41,0))</f>
        <v>Established Core</v>
      </c>
      <c r="T630" s="7" t="n">
        <f aca="false">IF(ISNUMBER(Data_Clean!V630),J630*Data_Clean!V630,0)</f>
        <v>104.95623047</v>
      </c>
    </row>
    <row r="631" customFormat="false" ht="15" hidden="false" customHeight="false" outlineLevel="0" collapsed="false">
      <c r="A631" s="15" t="str">
        <f aca="false">Data_Clean!A631</f>
        <v>CX100627</v>
      </c>
      <c r="B631" s="14" t="n">
        <f aca="false">Data_Clean!G631*Assumptions!$B$5</f>
        <v>38.22875</v>
      </c>
      <c r="C631" s="14" t="n">
        <f aca="false">IF(Data_Clean!H631="",0,Data_Clean!H631)*Assumptions!$B$6</f>
        <v>0</v>
      </c>
      <c r="D631" s="14" t="n">
        <f aca="false">Data_Clean!I631*Assumptions!$B$7</f>
        <v>0</v>
      </c>
      <c r="E631" s="14" t="n">
        <f aca="false">Data_Clean!J631*Assumptions!$B$8</f>
        <v>0</v>
      </c>
      <c r="F631" s="14" t="n">
        <f aca="false">Data_Clean!K631*Assumptions!$B$9</f>
        <v>0</v>
      </c>
      <c r="G631" s="14" t="n">
        <f aca="false">Data_Clean!L631*Assumptions!$B$10</f>
        <v>0</v>
      </c>
      <c r="H631" s="14" t="n">
        <f aca="false">IF(OR(Data_Clean!M631="",Data_Clean!N631=""),0,Data_Clean!M631*Data_Clean!N631/100)*Assumptions!$B$13*Assumptions!$B$11</f>
        <v>0</v>
      </c>
      <c r="I631" s="14" t="n">
        <f aca="false">Data_Clean!O631*4*Assumptions!$B$12</f>
        <v>0</v>
      </c>
      <c r="J631" s="14" t="n">
        <f aca="false">SUM(B631:I631)</f>
        <v>38.22875</v>
      </c>
      <c r="K631" s="16" t="n">
        <f aca="false">IF(Data_Clean!P631="","",Assumptions!$B$15*0.5^(Data_Clean!P631/Assumptions!$B$20))</f>
        <v>21.7090385616057</v>
      </c>
      <c r="L631" s="16" t="n">
        <f aca="false">Assumptions!$B$16*MIN(1,LN(1+Data_Clean!Q631)/LN(1+Assumptions!$B$21))</f>
        <v>14.9444347261843</v>
      </c>
      <c r="M631" s="16" t="n">
        <f aca="false">Assumptions!$B$17*(0.6*MIN(1,Data_Clean!R631/Assumptions!$B$22)+0.4*IF(Data_Clean!S631="",0,Data_Clean!S631))</f>
        <v>11.058</v>
      </c>
      <c r="N631" s="16" t="n">
        <f aca="false">Assumptions!$B$18*MIN(1,(Data_Clean!F631-1)/Assumptions!$B$23)</f>
        <v>0</v>
      </c>
      <c r="O631" s="16" t="n">
        <f aca="false">Assumptions!$B$19*(0.4*IF(Data_Clean!E631="",0,MIN(1,Data_Clean!E631/12/Assumptions!$B$24))+0.35*IF(Data_Clean!D631="Y",1,0)+0.25*(1-MIN(Data_Clean!T631,3)/3))/IF(Data_Clean!E631="",0.6,1)</f>
        <v>8.8</v>
      </c>
      <c r="P631" s="16" t="n">
        <f aca="false">SUM(K631:O631)/(Assumptions!$D$5-IF(K631="",Assumptions!$B$15,0))*100</f>
        <v>56.51147328779</v>
      </c>
      <c r="Q631" s="7" t="str">
        <f aca="false">IF(J631&gt;=Assumptions!$B$26,"High",IF(J631&gt;=Assumptions!$B$27,"Mid","Low"))</f>
        <v>Low</v>
      </c>
      <c r="R631" s="7" t="str">
        <f aca="false">IF(P631&gt;=Assumptions!$B$28,"High",IF(P631&gt;=Assumptions!$B$29,"Mid","Low"))</f>
        <v>Mid</v>
      </c>
      <c r="S631" s="7" t="str">
        <f aca="false">INDEX(Assumptions!$B$33:$B$41,MATCH(Q631&amp;"|"&amp;R631,Assumptions!$A$33:$A$41,0))</f>
        <v>Light Touch</v>
      </c>
      <c r="T631" s="7" t="n">
        <f aca="false">IF(ISNUMBER(Data_Clean!V631),J631*Data_Clean!V631,0)</f>
        <v>2.855687625</v>
      </c>
    </row>
    <row r="632" customFormat="false" ht="15" hidden="false" customHeight="false" outlineLevel="0" collapsed="false">
      <c r="A632" s="15" t="str">
        <f aca="false">Data_Clean!A632</f>
        <v>CX100628</v>
      </c>
      <c r="B632" s="14" t="n">
        <f aca="false">Data_Clean!G632*Assumptions!$B$5</f>
        <v>110.23275</v>
      </c>
      <c r="C632" s="14" t="n">
        <f aca="false">IF(Data_Clean!H632="",0,Data_Clean!H632)*Assumptions!$B$6</f>
        <v>0</v>
      </c>
      <c r="D632" s="14" t="n">
        <f aca="false">Data_Clean!I632*Assumptions!$B$7</f>
        <v>0</v>
      </c>
      <c r="E632" s="14" t="n">
        <f aca="false">Data_Clean!J632*Assumptions!$B$8</f>
        <v>0</v>
      </c>
      <c r="F632" s="14" t="n">
        <f aca="false">Data_Clean!K632*Assumptions!$B$9</f>
        <v>1522.4</v>
      </c>
      <c r="G632" s="14" t="n">
        <f aca="false">Data_Clean!L632*Assumptions!$B$10</f>
        <v>0</v>
      </c>
      <c r="H632" s="14" t="n">
        <f aca="false">IF(OR(Data_Clean!M632="",Data_Clean!N632=""),0,Data_Clean!M632*Data_Clean!N632/100)*Assumptions!$B$13*Assumptions!$B$11</f>
        <v>31.482</v>
      </c>
      <c r="I632" s="14" t="n">
        <f aca="false">Data_Clean!O632*4*Assumptions!$B$12</f>
        <v>15.38064</v>
      </c>
      <c r="J632" s="14" t="n">
        <f aca="false">SUM(B632:I632)</f>
        <v>1679.49539</v>
      </c>
      <c r="K632" s="16" t="n">
        <f aca="false">IF(Data_Clean!P632="","",Assumptions!$B$15*0.5^(Data_Clean!P632/Assumptions!$B$20))</f>
        <v>24.3675718906871</v>
      </c>
      <c r="L632" s="16" t="n">
        <f aca="false">Assumptions!$B$16*MIN(1,LN(1+Data_Clean!Q632)/LN(1+Assumptions!$B$21))</f>
        <v>15.7812965263578</v>
      </c>
      <c r="M632" s="16" t="n">
        <f aca="false">Assumptions!$B$17*(0.6*MIN(1,Data_Clean!R632/Assumptions!$B$22)+0.4*IF(Data_Clean!S632="",0,Data_Clean!S632))</f>
        <v>10.824</v>
      </c>
      <c r="N632" s="16" t="n">
        <f aca="false">Assumptions!$B$18*MIN(1,(Data_Clean!F632-1)/Assumptions!$B$23)</f>
        <v>15</v>
      </c>
      <c r="O632" s="16" t="n">
        <f aca="false">Assumptions!$B$19*(0.4*IF(Data_Clean!E632="",0,MIN(1,Data_Clean!E632/12/Assumptions!$B$24))+0.35*IF(Data_Clean!D632="Y",1,0)+0.25*(1-MIN(Data_Clean!T632,3)/3))/IF(Data_Clean!E632="",0.6,1)</f>
        <v>9.45</v>
      </c>
      <c r="P632" s="16" t="n">
        <f aca="false">SUM(K632:O632)/(Assumptions!$D$5-IF(K632="",Assumptions!$B$15,0))*100</f>
        <v>75.4228684170448</v>
      </c>
      <c r="Q632" s="7" t="str">
        <f aca="false">IF(J632&gt;=Assumptions!$B$26,"High",IF(J632&gt;=Assumptions!$B$27,"Mid","Low"))</f>
        <v>High</v>
      </c>
      <c r="R632" s="7" t="str">
        <f aca="false">IF(P632&gt;=Assumptions!$B$28,"High",IF(P632&gt;=Assumptions!$B$29,"Mid","Low"))</f>
        <v>High</v>
      </c>
      <c r="S632" s="7" t="str">
        <f aca="false">INDEX(Assumptions!$B$33:$B$41,MATCH(Q632&amp;"|"&amp;R632,Assumptions!$A$33:$A$41,0))</f>
        <v>Premier Advocates</v>
      </c>
      <c r="T632" s="7" t="n">
        <f aca="false">IF(ISNUMBER(Data_Clean!V632),J632*Data_Clean!V632,0)</f>
        <v>39.300192126</v>
      </c>
    </row>
    <row r="633" customFormat="false" ht="15" hidden="false" customHeight="false" outlineLevel="0" collapsed="false">
      <c r="A633" s="15" t="str">
        <f aca="false">Data_Clean!A633</f>
        <v>CX100629</v>
      </c>
      <c r="B633" s="14" t="n">
        <f aca="false">Data_Clean!G633*Assumptions!$B$5</f>
        <v>40.3835</v>
      </c>
      <c r="C633" s="14" t="n">
        <f aca="false">IF(Data_Clean!H633="",0,Data_Clean!H633)*Assumptions!$B$6</f>
        <v>0</v>
      </c>
      <c r="D633" s="14" t="n">
        <f aca="false">Data_Clean!I633*Assumptions!$B$7</f>
        <v>0</v>
      </c>
      <c r="E633" s="14" t="n">
        <f aca="false">Data_Clean!J633*Assumptions!$B$8</f>
        <v>0</v>
      </c>
      <c r="F633" s="14" t="n">
        <f aca="false">Data_Clean!K633*Assumptions!$B$9</f>
        <v>4599.1</v>
      </c>
      <c r="G633" s="14" t="n">
        <f aca="false">Data_Clean!L633*Assumptions!$B$10</f>
        <v>557.55</v>
      </c>
      <c r="H633" s="14" t="n">
        <f aca="false">IF(OR(Data_Clean!M633="",Data_Clean!N633=""),0,Data_Clean!M633*Data_Clean!N633/100)*Assumptions!$B$13*Assumptions!$B$11</f>
        <v>0</v>
      </c>
      <c r="I633" s="14" t="n">
        <f aca="false">Data_Clean!O633*4*Assumptions!$B$12</f>
        <v>0</v>
      </c>
      <c r="J633" s="14" t="n">
        <f aca="false">SUM(B633:I633)</f>
        <v>5197.0335</v>
      </c>
      <c r="K633" s="16" t="n">
        <f aca="false">IF(Data_Clean!P633="","",Assumptions!$B$15*0.5^(Data_Clean!P633/Assumptions!$B$20))</f>
        <v>21.2132034355964</v>
      </c>
      <c r="L633" s="16" t="n">
        <f aca="false">Assumptions!$B$16*MIN(1,LN(1+Data_Clean!Q633)/LN(1+Assumptions!$B$21))</f>
        <v>10.362865626271</v>
      </c>
      <c r="M633" s="16" t="n">
        <f aca="false">Assumptions!$B$17*(0.6*MIN(1,Data_Clean!R633/Assumptions!$B$22)+0.4*IF(Data_Clean!S633="",0,Data_Clean!S633))</f>
        <v>1.71</v>
      </c>
      <c r="N633" s="16" t="n">
        <f aca="false">Assumptions!$B$18*MIN(1,(Data_Clean!F633-1)/Assumptions!$B$23)</f>
        <v>10</v>
      </c>
      <c r="O633" s="16" t="n">
        <f aca="false">Assumptions!$B$19*(0.4*IF(Data_Clean!E633="",0,MIN(1,Data_Clean!E633/12/Assumptions!$B$24))+0.35*IF(Data_Clean!D633="Y",1,0)+0.25*(1-MIN(Data_Clean!T633,3)/3))/IF(Data_Clean!E633="",0.6,1)</f>
        <v>8.5</v>
      </c>
      <c r="P633" s="16" t="n">
        <f aca="false">SUM(K633:O633)/(Assumptions!$D$5-IF(K633="",Assumptions!$B$15,0))*100</f>
        <v>51.7860690618674</v>
      </c>
      <c r="Q633" s="7" t="str">
        <f aca="false">IF(J633&gt;=Assumptions!$B$26,"High",IF(J633&gt;=Assumptions!$B$27,"Mid","Low"))</f>
        <v>High</v>
      </c>
      <c r="R633" s="7" t="str">
        <f aca="false">IF(P633&gt;=Assumptions!$B$28,"High",IF(P633&gt;=Assumptions!$B$29,"Mid","Low"))</f>
        <v>Mid</v>
      </c>
      <c r="S633" s="7" t="str">
        <f aca="false">INDEX(Assumptions!$B$33:$B$41,MATCH(Q633&amp;"|"&amp;R633,Assumptions!$A$33:$A$41,0))</f>
        <v>Established Core</v>
      </c>
      <c r="T633" s="7" t="n">
        <f aca="false">IF(ISNUMBER(Data_Clean!V633),J633*Data_Clean!V633,0)</f>
        <v>1258.7215137</v>
      </c>
    </row>
    <row r="634" customFormat="false" ht="15" hidden="false" customHeight="false" outlineLevel="0" collapsed="false">
      <c r="A634" s="15" t="str">
        <f aca="false">Data_Clean!A634</f>
        <v>CX100630</v>
      </c>
      <c r="B634" s="14" t="n">
        <f aca="false">Data_Clean!G634*Assumptions!$B$5</f>
        <v>184.21575</v>
      </c>
      <c r="C634" s="14" t="n">
        <f aca="false">IF(Data_Clean!H634="",0,Data_Clean!H634)*Assumptions!$B$6</f>
        <v>0</v>
      </c>
      <c r="D634" s="14" t="n">
        <f aca="false">Data_Clean!I634*Assumptions!$B$7</f>
        <v>0</v>
      </c>
      <c r="E634" s="14" t="n">
        <f aca="false">Data_Clean!J634*Assumptions!$B$8</f>
        <v>0</v>
      </c>
      <c r="F634" s="14" t="n">
        <f aca="false">Data_Clean!K634*Assumptions!$B$9</f>
        <v>0</v>
      </c>
      <c r="G634" s="14" t="n">
        <f aca="false">Data_Clean!L634*Assumptions!$B$10</f>
        <v>0</v>
      </c>
      <c r="H634" s="14" t="n">
        <f aca="false">IF(OR(Data_Clean!M634="",Data_Clean!N634=""),0,Data_Clean!M634*Data_Clean!N634/100)*Assumptions!$B$13*Assumptions!$B$11</f>
        <v>0</v>
      </c>
      <c r="I634" s="14" t="n">
        <f aca="false">Data_Clean!O634*4*Assumptions!$B$12</f>
        <v>0</v>
      </c>
      <c r="J634" s="14" t="n">
        <f aca="false">SUM(B634:I634)</f>
        <v>184.21575</v>
      </c>
      <c r="K634" s="16" t="n">
        <f aca="false">IF(Data_Clean!P634="","",Assumptions!$B$15*0.5^(Data_Clean!P634/Assumptions!$B$20))</f>
        <v>16.8369307246406</v>
      </c>
      <c r="L634" s="16" t="n">
        <f aca="false">Assumptions!$B$16*MIN(1,LN(1+Data_Clean!Q634)/LN(1+Assumptions!$B$21))</f>
        <v>13.7447072997398</v>
      </c>
      <c r="M634" s="16" t="n">
        <f aca="false">Assumptions!$B$17*(0.6*MIN(1,Data_Clean!R634/Assumptions!$B$22)+0.4*IF(Data_Clean!S634="",0,Data_Clean!S634))</f>
        <v>7.338</v>
      </c>
      <c r="N634" s="16" t="n">
        <f aca="false">Assumptions!$B$18*MIN(1,(Data_Clean!F634-1)/Assumptions!$B$23)</f>
        <v>0</v>
      </c>
      <c r="O634" s="16" t="n">
        <f aca="false">Assumptions!$B$19*(0.4*IF(Data_Clean!E634="",0,MIN(1,Data_Clean!E634/12/Assumptions!$B$24))+0.35*IF(Data_Clean!D634="Y",1,0)+0.25*(1-MIN(Data_Clean!T634,3)/3))/IF(Data_Clean!E634="",0.6,1)</f>
        <v>15</v>
      </c>
      <c r="P634" s="16" t="n">
        <f aca="false">SUM(K634:O634)/(Assumptions!$D$5-IF(K634="",Assumptions!$B$15,0))*100</f>
        <v>52.9196380243804</v>
      </c>
      <c r="Q634" s="7" t="str">
        <f aca="false">IF(J634&gt;=Assumptions!$B$26,"High",IF(J634&gt;=Assumptions!$B$27,"Mid","Low"))</f>
        <v>Low</v>
      </c>
      <c r="R634" s="7" t="str">
        <f aca="false">IF(P634&gt;=Assumptions!$B$28,"High",IF(P634&gt;=Assumptions!$B$29,"Mid","Low"))</f>
        <v>Mid</v>
      </c>
      <c r="S634" s="7" t="str">
        <f aca="false">INDEX(Assumptions!$B$33:$B$41,MATCH(Q634&amp;"|"&amp;R634,Assumptions!$A$33:$A$41,0))</f>
        <v>Light Touch</v>
      </c>
      <c r="T634" s="7" t="n">
        <f aca="false">IF(ISNUMBER(Data_Clean!V634),J634*Data_Clean!V634,0)</f>
        <v>6.4843944</v>
      </c>
    </row>
    <row r="635" customFormat="false" ht="15" hidden="false" customHeight="false" outlineLevel="0" collapsed="false">
      <c r="A635" s="15" t="str">
        <f aca="false">Data_Clean!A635</f>
        <v>CX100631</v>
      </c>
      <c r="B635" s="14" t="n">
        <f aca="false">Data_Clean!G635*Assumptions!$B$5</f>
        <v>15.8555</v>
      </c>
      <c r="C635" s="14" t="n">
        <f aca="false">IF(Data_Clean!H635="",0,Data_Clean!H635)*Assumptions!$B$6</f>
        <v>150.81732</v>
      </c>
      <c r="D635" s="14" t="n">
        <f aca="false">Data_Clean!I635*Assumptions!$B$7</f>
        <v>0</v>
      </c>
      <c r="E635" s="14" t="n">
        <f aca="false">Data_Clean!J635*Assumptions!$B$8</f>
        <v>0</v>
      </c>
      <c r="F635" s="14" t="n">
        <f aca="false">Data_Clean!K635*Assumptions!$B$9</f>
        <v>0</v>
      </c>
      <c r="G635" s="14" t="n">
        <f aca="false">Data_Clean!L635*Assumptions!$B$10</f>
        <v>0</v>
      </c>
      <c r="H635" s="14" t="n">
        <f aca="false">IF(OR(Data_Clean!M635="",Data_Clean!N635=""),0,Data_Clean!M635*Data_Clean!N635/100)*Assumptions!$B$13*Assumptions!$B$11</f>
        <v>121.968</v>
      </c>
      <c r="I635" s="14" t="n">
        <f aca="false">Data_Clean!O635*4*Assumptions!$B$12</f>
        <v>3.81696</v>
      </c>
      <c r="J635" s="14" t="n">
        <f aca="false">SUM(B635:I635)</f>
        <v>292.45778</v>
      </c>
      <c r="K635" s="16" t="n">
        <f aca="false">IF(Data_Clean!P635="","",Assumptions!$B$15*0.5^(Data_Clean!P635/Assumptions!$B$20))</f>
        <v>13.6758373283733</v>
      </c>
      <c r="L635" s="16" t="n">
        <f aca="false">Assumptions!$B$16*MIN(1,LN(1+Data_Clean!Q635)/LN(1+Assumptions!$B$21))</f>
        <v>12.0537864630054</v>
      </c>
      <c r="M635" s="16" t="n">
        <f aca="false">Assumptions!$B$17*(0.6*MIN(1,Data_Clean!R635/Assumptions!$B$22)+0.4*IF(Data_Clean!S635="",0,Data_Clean!S635))</f>
        <v>5.754</v>
      </c>
      <c r="N635" s="16" t="n">
        <f aca="false">Assumptions!$B$18*MIN(1,(Data_Clean!F635-1)/Assumptions!$B$23)</f>
        <v>10</v>
      </c>
      <c r="O635" s="16" t="n">
        <f aca="false">Assumptions!$B$19*(0.4*IF(Data_Clean!E635="",0,MIN(1,Data_Clean!E635/12/Assumptions!$B$24))+0.35*IF(Data_Clean!D635="Y",1,0)+0.25*(1-MIN(Data_Clean!T635,3)/3))/IF(Data_Clean!E635="",0.6,1)</f>
        <v>9.75</v>
      </c>
      <c r="P635" s="16" t="n">
        <f aca="false">SUM(K635:O635)/(Assumptions!$D$5-IF(K635="",Assumptions!$B$15,0))*100</f>
        <v>51.2336237913787</v>
      </c>
      <c r="Q635" s="7" t="str">
        <f aca="false">IF(J635&gt;=Assumptions!$B$26,"High",IF(J635&gt;=Assumptions!$B$27,"Mid","Low"))</f>
        <v>Low</v>
      </c>
      <c r="R635" s="7" t="str">
        <f aca="false">IF(P635&gt;=Assumptions!$B$28,"High",IF(P635&gt;=Assumptions!$B$29,"Mid","Low"))</f>
        <v>Mid</v>
      </c>
      <c r="S635" s="7" t="str">
        <f aca="false">INDEX(Assumptions!$B$33:$B$41,MATCH(Q635&amp;"|"&amp;R635,Assumptions!$A$33:$A$41,0))</f>
        <v>Light Touch</v>
      </c>
      <c r="T635" s="7" t="n">
        <f aca="false">IF(ISNUMBER(Data_Clean!V635),J635*Data_Clean!V635,0)</f>
        <v>15.851211676</v>
      </c>
    </row>
    <row r="636" customFormat="false" ht="15" hidden="false" customHeight="false" outlineLevel="0" collapsed="false">
      <c r="A636" s="15" t="str">
        <f aca="false">Data_Clean!A636</f>
        <v>CX100632</v>
      </c>
      <c r="B636" s="14" t="n">
        <f aca="false">Data_Clean!G636*Assumptions!$B$5</f>
        <v>13.937</v>
      </c>
      <c r="C636" s="14" t="n">
        <f aca="false">IF(Data_Clean!H636="",0,Data_Clean!H636)*Assumptions!$B$6</f>
        <v>55.14312</v>
      </c>
      <c r="D636" s="14" t="n">
        <f aca="false">Data_Clean!I636*Assumptions!$B$7</f>
        <v>0</v>
      </c>
      <c r="E636" s="14" t="n">
        <f aca="false">Data_Clean!J636*Assumptions!$B$8</f>
        <v>0</v>
      </c>
      <c r="F636" s="14" t="n">
        <f aca="false">Data_Clean!K636*Assumptions!$B$9</f>
        <v>0</v>
      </c>
      <c r="G636" s="14" t="n">
        <f aca="false">Data_Clean!L636*Assumptions!$B$10</f>
        <v>592.65</v>
      </c>
      <c r="H636" s="14" t="n">
        <f aca="false">IF(OR(Data_Clean!M636="",Data_Clean!N636=""),0,Data_Clean!M636*Data_Clean!N636/100)*Assumptions!$B$13*Assumptions!$B$11</f>
        <v>0</v>
      </c>
      <c r="I636" s="14" t="n">
        <f aca="false">Data_Clean!O636*4*Assumptions!$B$12</f>
        <v>0</v>
      </c>
      <c r="J636" s="14" t="n">
        <f aca="false">SUM(B636:I636)</f>
        <v>661.73012</v>
      </c>
      <c r="K636" s="16" t="n">
        <f aca="false">IF(Data_Clean!P636="","",Assumptions!$B$15*0.5^(Data_Clean!P636/Assumptions!$B$20))</f>
        <v>23.811015779523</v>
      </c>
      <c r="L636" s="16" t="n">
        <f aca="false">Assumptions!$B$16*MIN(1,LN(1+Data_Clean!Q636)/LN(1+Assumptions!$B$21))</f>
        <v>12.0537864630054</v>
      </c>
      <c r="M636" s="16" t="n">
        <f aca="false">Assumptions!$B$17*(0.6*MIN(1,Data_Clean!R636/Assumptions!$B$22)+0.4*IF(Data_Clean!S636="",0,Data_Clean!S636))</f>
        <v>1.386</v>
      </c>
      <c r="N636" s="16" t="n">
        <f aca="false">Assumptions!$B$18*MIN(1,(Data_Clean!F636-1)/Assumptions!$B$23)</f>
        <v>10</v>
      </c>
      <c r="O636" s="16" t="n">
        <f aca="false">Assumptions!$B$19*(0.4*IF(Data_Clean!E636="",0,MIN(1,Data_Clean!E636/12/Assumptions!$B$24))+0.35*IF(Data_Clean!D636="Y",1,0)+0.25*(1-MIN(Data_Clean!T636,3)/3))/IF(Data_Clean!E636="",0.6,1)</f>
        <v>8.5</v>
      </c>
      <c r="P636" s="16" t="n">
        <f aca="false">SUM(K636:O636)/(Assumptions!$D$5-IF(K636="",Assumptions!$B$15,0))*100</f>
        <v>55.7508022425284</v>
      </c>
      <c r="Q636" s="7" t="str">
        <f aca="false">IF(J636&gt;=Assumptions!$B$26,"High",IF(J636&gt;=Assumptions!$B$27,"Mid","Low"))</f>
        <v>Mid</v>
      </c>
      <c r="R636" s="7" t="str">
        <f aca="false">IF(P636&gt;=Assumptions!$B$28,"High",IF(P636&gt;=Assumptions!$B$29,"Mid","Low"))</f>
        <v>Mid</v>
      </c>
      <c r="S636" s="7" t="str">
        <f aca="false">INDEX(Assumptions!$B$33:$B$41,MATCH(Q636&amp;"|"&amp;R636,Assumptions!$A$33:$A$41,0))</f>
        <v>Established Core</v>
      </c>
      <c r="T636" s="7" t="n">
        <f aca="false">IF(ISNUMBER(Data_Clean!V636),J636*Data_Clean!V636,0)</f>
        <v>81.128112712</v>
      </c>
    </row>
    <row r="637" customFormat="false" ht="15" hidden="false" customHeight="false" outlineLevel="0" collapsed="false">
      <c r="A637" s="15" t="str">
        <f aca="false">Data_Clean!A637</f>
        <v>CX100633</v>
      </c>
      <c r="B637" s="14" t="n">
        <f aca="false">Data_Clean!G637*Assumptions!$B$5</f>
        <v>7.92275</v>
      </c>
      <c r="C637" s="14" t="n">
        <f aca="false">IF(Data_Clean!H637="",0,Data_Clean!H637)*Assumptions!$B$6</f>
        <v>0</v>
      </c>
      <c r="D637" s="14" t="n">
        <f aca="false">Data_Clean!I637*Assumptions!$B$7</f>
        <v>0</v>
      </c>
      <c r="E637" s="14" t="n">
        <f aca="false">Data_Clean!J637*Assumptions!$B$8</f>
        <v>0</v>
      </c>
      <c r="F637" s="14" t="n">
        <f aca="false">Data_Clean!K637*Assumptions!$B$9</f>
        <v>0</v>
      </c>
      <c r="G637" s="14" t="n">
        <f aca="false">Data_Clean!L637*Assumptions!$B$10</f>
        <v>826.2</v>
      </c>
      <c r="H637" s="14" t="n">
        <f aca="false">IF(OR(Data_Clean!M637="",Data_Clean!N637=""),0,Data_Clean!M637*Data_Clean!N637/100)*Assumptions!$B$13*Assumptions!$B$11</f>
        <v>0</v>
      </c>
      <c r="I637" s="14" t="n">
        <f aca="false">Data_Clean!O637*4*Assumptions!$B$12</f>
        <v>0</v>
      </c>
      <c r="J637" s="14" t="n">
        <f aca="false">SUM(B637:I637)</f>
        <v>834.12275</v>
      </c>
      <c r="K637" s="16" t="n">
        <f aca="false">IF(Data_Clean!P637="","",Assumptions!$B$15*0.5^(Data_Clean!P637/Assumptions!$B$20))</f>
        <v>18.4671662001737</v>
      </c>
      <c r="L637" s="16" t="n">
        <f aca="false">Assumptions!$B$16*MIN(1,LN(1+Data_Clean!Q637)/LN(1+Assumptions!$B$21))</f>
        <v>12.0537864630054</v>
      </c>
      <c r="M637" s="16" t="n">
        <f aca="false">Assumptions!$B$17*(0.6*MIN(1,Data_Clean!R637/Assumptions!$B$22)+0.4*IF(Data_Clean!S637="",0,Data_Clean!S637))</f>
        <v>8.832</v>
      </c>
      <c r="N637" s="16" t="n">
        <f aca="false">Assumptions!$B$18*MIN(1,(Data_Clean!F637-1)/Assumptions!$B$23)</f>
        <v>5</v>
      </c>
      <c r="O637" s="16" t="n">
        <f aca="false">Assumptions!$B$19*(0.4*IF(Data_Clean!E637="",0,MIN(1,Data_Clean!E637/12/Assumptions!$B$24))+0.35*IF(Data_Clean!D637="Y",1,0)+0.25*(1-MIN(Data_Clean!T637,3)/3))/IF(Data_Clean!E637="",0.6,1)</f>
        <v>9.3</v>
      </c>
      <c r="P637" s="16" t="n">
        <f aca="false">SUM(K637:O637)/(Assumptions!$D$5-IF(K637="",Assumptions!$B$15,0))*100</f>
        <v>53.6529526631792</v>
      </c>
      <c r="Q637" s="7" t="str">
        <f aca="false">IF(J637&gt;=Assumptions!$B$26,"High",IF(J637&gt;=Assumptions!$B$27,"Mid","Low"))</f>
        <v>Mid</v>
      </c>
      <c r="R637" s="7" t="str">
        <f aca="false">IF(P637&gt;=Assumptions!$B$28,"High",IF(P637&gt;=Assumptions!$B$29,"Mid","Low"))</f>
        <v>Mid</v>
      </c>
      <c r="S637" s="7" t="str">
        <f aca="false">INDEX(Assumptions!$B$33:$B$41,MATCH(Q637&amp;"|"&amp;R637,Assumptions!$A$33:$A$41,0))</f>
        <v>Established Core</v>
      </c>
      <c r="T637" s="7" t="n">
        <f aca="false">IF(ISNUMBER(Data_Clean!V637),J637*Data_Clean!V637,0)</f>
        <v>85.998055525</v>
      </c>
    </row>
    <row r="638" customFormat="false" ht="15" hidden="false" customHeight="false" outlineLevel="0" collapsed="false">
      <c r="A638" s="15" t="str">
        <f aca="false">Data_Clean!A638</f>
        <v>CX100634</v>
      </c>
      <c r="B638" s="14" t="n">
        <f aca="false">Data_Clean!G638*Assumptions!$B$5</f>
        <v>104.994</v>
      </c>
      <c r="C638" s="14" t="n">
        <f aca="false">IF(Data_Clean!H638="",0,Data_Clean!H638)*Assumptions!$B$6</f>
        <v>59.46948</v>
      </c>
      <c r="D638" s="14" t="n">
        <f aca="false">Data_Clean!I638*Assumptions!$B$7</f>
        <v>0</v>
      </c>
      <c r="E638" s="14" t="n">
        <f aca="false">Data_Clean!J638*Assumptions!$B$8</f>
        <v>0</v>
      </c>
      <c r="F638" s="14" t="n">
        <f aca="false">Data_Clean!K638*Assumptions!$B$9</f>
        <v>0</v>
      </c>
      <c r="G638" s="14" t="n">
        <f aca="false">Data_Clean!L638*Assumptions!$B$10</f>
        <v>724.05</v>
      </c>
      <c r="H638" s="14" t="n">
        <f aca="false">IF(OR(Data_Clean!M638="",Data_Clean!N638=""),0,Data_Clean!M638*Data_Clean!N638/100)*Assumptions!$B$13*Assumptions!$B$11</f>
        <v>178.848</v>
      </c>
      <c r="I638" s="14" t="n">
        <f aca="false">Data_Clean!O638*4*Assumptions!$B$12</f>
        <v>37.05648</v>
      </c>
      <c r="J638" s="14" t="n">
        <f aca="false">SUM(B638:I638)</f>
        <v>1104.41796</v>
      </c>
      <c r="K638" s="16" t="n">
        <f aca="false">IF(Data_Clean!P638="","",Assumptions!$B$15*0.5^(Data_Clean!P638/Assumptions!$B$20))</f>
        <v>19.3405546265937</v>
      </c>
      <c r="L638" s="16" t="n">
        <f aca="false">Assumptions!$B$16*MIN(1,LN(1+Data_Clean!Q638)/LN(1+Assumptions!$B$21))</f>
        <v>17.7767558299855</v>
      </c>
      <c r="M638" s="16" t="n">
        <f aca="false">Assumptions!$B$17*(0.6*MIN(1,Data_Clean!R638/Assumptions!$B$22)+0.4*IF(Data_Clean!S638="",0,Data_Clean!S638))</f>
        <v>12.876</v>
      </c>
      <c r="N638" s="16" t="n">
        <f aca="false">Assumptions!$B$18*MIN(1,(Data_Clean!F638-1)/Assumptions!$B$23)</f>
        <v>15</v>
      </c>
      <c r="O638" s="16" t="n">
        <f aca="false">Assumptions!$B$19*(0.4*IF(Data_Clean!E638="",0,MIN(1,Data_Clean!E638/12/Assumptions!$B$24))+0.35*IF(Data_Clean!D638="Y",1,0)+0.25*(1-MIN(Data_Clean!T638,3)/3))/IF(Data_Clean!E638="",0.6,1)</f>
        <v>12.65</v>
      </c>
      <c r="P638" s="16" t="n">
        <f aca="false">SUM(K638:O638)/(Assumptions!$D$5-IF(K638="",Assumptions!$B$15,0))*100</f>
        <v>77.6433104565792</v>
      </c>
      <c r="Q638" s="7" t="str">
        <f aca="false">IF(J638&gt;=Assumptions!$B$26,"High",IF(J638&gt;=Assumptions!$B$27,"Mid","Low"))</f>
        <v>Mid</v>
      </c>
      <c r="R638" s="7" t="str">
        <f aca="false">IF(P638&gt;=Assumptions!$B$28,"High",IF(P638&gt;=Assumptions!$B$29,"Mid","Low"))</f>
        <v>High</v>
      </c>
      <c r="S638" s="7" t="str">
        <f aca="false">INDEX(Assumptions!$B$33:$B$41,MATCH(Q638&amp;"|"&amp;R638,Assumptions!$A$33:$A$41,0))</f>
        <v>Engaged Builders</v>
      </c>
      <c r="T638" s="7" t="n">
        <f aca="false">IF(ISNUMBER(Data_Clean!V638),J638*Data_Clean!V638,0)</f>
        <v>20.873499444</v>
      </c>
    </row>
    <row r="639" customFormat="false" ht="15" hidden="false" customHeight="false" outlineLevel="0" collapsed="false">
      <c r="A639" s="15" t="str">
        <f aca="false">Data_Clean!A639</f>
        <v>CX100635</v>
      </c>
      <c r="B639" s="14" t="n">
        <f aca="false">Data_Clean!G639*Assumptions!$B$5</f>
        <v>48.96325</v>
      </c>
      <c r="C639" s="14" t="n">
        <f aca="false">IF(Data_Clean!H639="",0,Data_Clean!H639)*Assumptions!$B$6</f>
        <v>37.2024</v>
      </c>
      <c r="D639" s="14" t="n">
        <f aca="false">Data_Clean!I639*Assumptions!$B$7</f>
        <v>0</v>
      </c>
      <c r="E639" s="14" t="n">
        <f aca="false">Data_Clean!J639*Assumptions!$B$8</f>
        <v>0</v>
      </c>
      <c r="F639" s="14" t="n">
        <f aca="false">Data_Clean!K639*Assumptions!$B$9</f>
        <v>0</v>
      </c>
      <c r="G639" s="14" t="n">
        <f aca="false">Data_Clean!L639*Assumptions!$B$10</f>
        <v>0</v>
      </c>
      <c r="H639" s="14" t="n">
        <f aca="false">IF(OR(Data_Clean!M639="",Data_Clean!N639=""),0,Data_Clean!M639*Data_Clean!N639/100)*Assumptions!$B$13*Assumptions!$B$11</f>
        <v>0</v>
      </c>
      <c r="I639" s="14" t="n">
        <f aca="false">Data_Clean!O639*4*Assumptions!$B$12</f>
        <v>0</v>
      </c>
      <c r="J639" s="14" t="n">
        <f aca="false">SUM(B639:I639)</f>
        <v>86.16565</v>
      </c>
      <c r="K639" s="16" t="n">
        <f aca="false">IF(Data_Clean!P639="","",Assumptions!$B$15*0.5^(Data_Clean!P639/Assumptions!$B$20))</f>
        <v>25.5200148285257</v>
      </c>
      <c r="L639" s="16" t="n">
        <f aca="false">Assumptions!$B$16*MIN(1,LN(1+Data_Clean!Q639)/LN(1+Assumptions!$B$21))</f>
        <v>16.3969864627818</v>
      </c>
      <c r="M639" s="16" t="n">
        <f aca="false">Assumptions!$B$17*(0.6*MIN(1,Data_Clean!R639/Assumptions!$B$22)+0.4*IF(Data_Clean!S639="",0,Data_Clean!S639))</f>
        <v>7.824</v>
      </c>
      <c r="N639" s="16" t="n">
        <f aca="false">Assumptions!$B$18*MIN(1,(Data_Clean!F639-1)/Assumptions!$B$23)</f>
        <v>5</v>
      </c>
      <c r="O639" s="16" t="n">
        <f aca="false">Assumptions!$B$19*(0.4*IF(Data_Clean!E639="",0,MIN(1,Data_Clean!E639/12/Assumptions!$B$24))+0.35*IF(Data_Clean!D639="Y",1,0)+0.25*(1-MIN(Data_Clean!T639,3)/3))/IF(Data_Clean!E639="",0.6,1)</f>
        <v>15</v>
      </c>
      <c r="P639" s="16" t="n">
        <f aca="false">SUM(K639:O639)/(Assumptions!$D$5-IF(K639="",Assumptions!$B$15,0))*100</f>
        <v>69.7410012913074</v>
      </c>
      <c r="Q639" s="7" t="str">
        <f aca="false">IF(J639&gt;=Assumptions!$B$26,"High",IF(J639&gt;=Assumptions!$B$27,"Mid","Low"))</f>
        <v>Low</v>
      </c>
      <c r="R639" s="7" t="str">
        <f aca="false">IF(P639&gt;=Assumptions!$B$28,"High",IF(P639&gt;=Assumptions!$B$29,"Mid","Low"))</f>
        <v>Mid</v>
      </c>
      <c r="S639" s="7" t="str">
        <f aca="false">INDEX(Assumptions!$B$33:$B$41,MATCH(Q639&amp;"|"&amp;R639,Assumptions!$A$33:$A$41,0))</f>
        <v>Light Touch</v>
      </c>
      <c r="T639" s="7" t="n">
        <f aca="false">IF(ISNUMBER(Data_Clean!V639),J639*Data_Clean!V639,0)</f>
        <v>1.404500095</v>
      </c>
    </row>
    <row r="640" customFormat="false" ht="15" hidden="false" customHeight="false" outlineLevel="0" collapsed="false">
      <c r="A640" s="15" t="str">
        <f aca="false">Data_Clean!A640</f>
        <v>CX100636</v>
      </c>
      <c r="B640" s="14" t="n">
        <f aca="false">Data_Clean!G640*Assumptions!$B$5</f>
        <v>70.9535</v>
      </c>
      <c r="C640" s="14" t="n">
        <f aca="false">IF(Data_Clean!H640="",0,Data_Clean!H640)*Assumptions!$B$6</f>
        <v>0</v>
      </c>
      <c r="D640" s="14" t="n">
        <f aca="false">Data_Clean!I640*Assumptions!$B$7</f>
        <v>0</v>
      </c>
      <c r="E640" s="14" t="n">
        <f aca="false">Data_Clean!J640*Assumptions!$B$8</f>
        <v>0</v>
      </c>
      <c r="F640" s="14" t="n">
        <f aca="false">Data_Clean!K640*Assumptions!$B$9</f>
        <v>0</v>
      </c>
      <c r="G640" s="14" t="n">
        <f aca="false">Data_Clean!L640*Assumptions!$B$10</f>
        <v>0</v>
      </c>
      <c r="H640" s="14" t="n">
        <f aca="false">IF(OR(Data_Clean!M640="",Data_Clean!N640=""),0,Data_Clean!M640*Data_Clean!N640/100)*Assumptions!$B$13*Assumptions!$B$11</f>
        <v>0</v>
      </c>
      <c r="I640" s="14" t="n">
        <f aca="false">Data_Clean!O640*4*Assumptions!$B$12</f>
        <v>0</v>
      </c>
      <c r="J640" s="14" t="n">
        <f aca="false">SUM(B640:I640)</f>
        <v>70.9535</v>
      </c>
      <c r="K640" s="16" t="n">
        <f aca="false">IF(Data_Clean!P640="","",Assumptions!$B$15*0.5^(Data_Clean!P640/Assumptions!$B$20))</f>
        <v>20.2552491925229</v>
      </c>
      <c r="L640" s="16" t="n">
        <f aca="false">Assumptions!$B$16*MIN(1,LN(1+Data_Clean!Q640)/LN(1+Assumptions!$B$21))</f>
        <v>14.9444347261843</v>
      </c>
      <c r="M640" s="16" t="n">
        <f aca="false">Assumptions!$B$17*(0.6*MIN(1,Data_Clean!R640/Assumptions!$B$22)+0.4*IF(Data_Clean!S640="",0,Data_Clean!S640))</f>
        <v>2.046</v>
      </c>
      <c r="N640" s="16" t="n">
        <f aca="false">Assumptions!$B$18*MIN(1,(Data_Clean!F640-1)/Assumptions!$B$23)</f>
        <v>0</v>
      </c>
      <c r="O640" s="16" t="n">
        <f aca="false">Assumptions!$B$19*(0.4*IF(Data_Clean!E640="",0,MIN(1,Data_Clean!E640/12/Assumptions!$B$24))+0.35*IF(Data_Clean!D640="Y",1,0)+0.25*(1-MIN(Data_Clean!T640,3)/3))/IF(Data_Clean!E640="",0.6,1)</f>
        <v>9.45</v>
      </c>
      <c r="P640" s="16" t="n">
        <f aca="false">SUM(K640:O640)/(Assumptions!$D$5-IF(K640="",Assumptions!$B$15,0))*100</f>
        <v>46.6956839187071</v>
      </c>
      <c r="Q640" s="7" t="str">
        <f aca="false">IF(J640&gt;=Assumptions!$B$26,"High",IF(J640&gt;=Assumptions!$B$27,"Mid","Low"))</f>
        <v>Low</v>
      </c>
      <c r="R640" s="7" t="str">
        <f aca="false">IF(P640&gt;=Assumptions!$B$28,"High",IF(P640&gt;=Assumptions!$B$29,"Mid","Low"))</f>
        <v>Low</v>
      </c>
      <c r="S640" s="7" t="str">
        <f aca="false">INDEX(Assumptions!$B$33:$B$41,MATCH(Q640&amp;"|"&amp;R640,Assumptions!$A$33:$A$41,0))</f>
        <v>Dormant &amp; Low Value</v>
      </c>
      <c r="T640" s="7" t="n">
        <f aca="false">IF(ISNUMBER(Data_Clean!V640),J640*Data_Clean!V640,0)</f>
        <v>3.72505875</v>
      </c>
    </row>
    <row r="641" customFormat="false" ht="15" hidden="false" customHeight="false" outlineLevel="0" collapsed="false">
      <c r="A641" s="15" t="str">
        <f aca="false">Data_Clean!A641</f>
        <v>CX100637</v>
      </c>
      <c r="B641" s="14" t="n">
        <f aca="false">Data_Clean!G641*Assumptions!$B$5</f>
        <v>67.54825</v>
      </c>
      <c r="C641" s="14" t="n">
        <f aca="false">IF(Data_Clean!H641="",0,Data_Clean!H641)*Assumptions!$B$6</f>
        <v>197.4246</v>
      </c>
      <c r="D641" s="14" t="n">
        <f aca="false">Data_Clean!I641*Assumptions!$B$7</f>
        <v>354.4</v>
      </c>
      <c r="E641" s="14" t="n">
        <f aca="false">Data_Clean!J641*Assumptions!$B$8</f>
        <v>0</v>
      </c>
      <c r="F641" s="14" t="n">
        <f aca="false">Data_Clean!K641*Assumptions!$B$9</f>
        <v>0</v>
      </c>
      <c r="G641" s="14" t="n">
        <f aca="false">Data_Clean!L641*Assumptions!$B$10</f>
        <v>0</v>
      </c>
      <c r="H641" s="14" t="n">
        <f aca="false">IF(OR(Data_Clean!M641="",Data_Clean!N641=""),0,Data_Clean!M641*Data_Clean!N641/100)*Assumptions!$B$13*Assumptions!$B$11</f>
        <v>0</v>
      </c>
      <c r="I641" s="14" t="n">
        <f aca="false">Data_Clean!O641*4*Assumptions!$B$12</f>
        <v>0</v>
      </c>
      <c r="J641" s="14" t="n">
        <f aca="false">SUM(B641:I641)</f>
        <v>619.37285</v>
      </c>
      <c r="K641" s="16" t="n">
        <f aca="false">IF(Data_Clean!P641="","",Assumptions!$B$15*0.5^(Data_Clean!P641/Assumptions!$B$20))</f>
        <v>26.1165168988837</v>
      </c>
      <c r="L641" s="16" t="n">
        <f aca="false">Assumptions!$B$16*MIN(1,LN(1+Data_Clean!Q641)/LN(1+Assumptions!$B$21))</f>
        <v>13.4237548294248</v>
      </c>
      <c r="M641" s="16" t="n">
        <f aca="false">Assumptions!$B$17*(0.6*MIN(1,Data_Clean!R641/Assumptions!$B$22)+0.4*IF(Data_Clean!S641="",0,Data_Clean!S641))</f>
        <v>7.134</v>
      </c>
      <c r="N641" s="16" t="n">
        <f aca="false">Assumptions!$B$18*MIN(1,(Data_Clean!F641-1)/Assumptions!$B$23)</f>
        <v>10</v>
      </c>
      <c r="O641" s="16" t="n">
        <f aca="false">Assumptions!$B$19*(0.4*IF(Data_Clean!E641="",0,MIN(1,Data_Clean!E641/12/Assumptions!$B$24))+0.35*IF(Data_Clean!D641="Y",1,0)+0.25*(1-MIN(Data_Clean!T641,3)/3))/IF(Data_Clean!E641="",0.6,1)</f>
        <v>15</v>
      </c>
      <c r="P641" s="16" t="n">
        <f aca="false">SUM(K641:O641)/(Assumptions!$D$5-IF(K641="",Assumptions!$B$15,0))*100</f>
        <v>71.6742717283085</v>
      </c>
      <c r="Q641" s="7" t="str">
        <f aca="false">IF(J641&gt;=Assumptions!$B$26,"High",IF(J641&gt;=Assumptions!$B$27,"Mid","Low"))</f>
        <v>Mid</v>
      </c>
      <c r="R641" s="7" t="str">
        <f aca="false">IF(P641&gt;=Assumptions!$B$28,"High",IF(P641&gt;=Assumptions!$B$29,"Mid","Low"))</f>
        <v>High</v>
      </c>
      <c r="S641" s="7" t="str">
        <f aca="false">INDEX(Assumptions!$B$33:$B$41,MATCH(Q641&amp;"|"&amp;R641,Assumptions!$A$33:$A$41,0))</f>
        <v>Engaged Builders</v>
      </c>
      <c r="T641" s="7" t="n">
        <f aca="false">IF(ISNUMBER(Data_Clean!V641),J641*Data_Clean!V641,0)</f>
        <v>13.87395184</v>
      </c>
    </row>
    <row r="642" customFormat="false" ht="15" hidden="false" customHeight="false" outlineLevel="0" collapsed="false">
      <c r="A642" s="15" t="str">
        <f aca="false">Data_Clean!A642</f>
        <v>CX100638</v>
      </c>
      <c r="B642" s="14" t="n">
        <f aca="false">Data_Clean!G642*Assumptions!$B$5</f>
        <v>30.41875</v>
      </c>
      <c r="C642" s="14" t="n">
        <f aca="false">IF(Data_Clean!H642="",0,Data_Clean!H642)*Assumptions!$B$6</f>
        <v>0</v>
      </c>
      <c r="D642" s="14" t="n">
        <f aca="false">Data_Clean!I642*Assumptions!$B$7</f>
        <v>0</v>
      </c>
      <c r="E642" s="14" t="n">
        <f aca="false">Data_Clean!J642*Assumptions!$B$8</f>
        <v>0</v>
      </c>
      <c r="F642" s="14" t="n">
        <f aca="false">Data_Clean!K642*Assumptions!$B$9</f>
        <v>0</v>
      </c>
      <c r="G642" s="14" t="n">
        <f aca="false">Data_Clean!L642*Assumptions!$B$10</f>
        <v>0</v>
      </c>
      <c r="H642" s="14" t="n">
        <f aca="false">IF(OR(Data_Clean!M642="",Data_Clean!N642=""),0,Data_Clean!M642*Data_Clean!N642/100)*Assumptions!$B$13*Assumptions!$B$11</f>
        <v>187.812</v>
      </c>
      <c r="I642" s="14" t="n">
        <f aca="false">Data_Clean!O642*4*Assumptions!$B$12</f>
        <v>2.78832</v>
      </c>
      <c r="J642" s="14" t="n">
        <f aca="false">SUM(B642:I642)</f>
        <v>221.01907</v>
      </c>
      <c r="K642" s="16" t="n">
        <f aca="false">IF(Data_Clean!P642="","",Assumptions!$B$15*0.5^(Data_Clean!P642/Assumptions!$B$20))</f>
        <v>9.23358310008687</v>
      </c>
      <c r="L642" s="16" t="n">
        <f aca="false">Assumptions!$B$16*MIN(1,LN(1+Data_Clean!Q642)/LN(1+Assumptions!$B$21))</f>
        <v>7.47221736309214</v>
      </c>
      <c r="M642" s="16" t="n">
        <f aca="false">Assumptions!$B$17*(0.6*MIN(1,Data_Clean!R642/Assumptions!$B$22)+0.4*IF(Data_Clean!S642="",0,Data_Clean!S642))</f>
        <v>9.234</v>
      </c>
      <c r="N642" s="16" t="n">
        <f aca="false">Assumptions!$B$18*MIN(1,(Data_Clean!F642-1)/Assumptions!$B$23)</f>
        <v>5</v>
      </c>
      <c r="O642" s="16" t="n">
        <f aca="false">Assumptions!$B$19*(0.4*IF(Data_Clean!E642="",0,MIN(1,Data_Clean!E642/12/Assumptions!$B$24))+0.35*IF(Data_Clean!D642="Y",1,0)+0.25*(1-MIN(Data_Clean!T642,3)/3))/IF(Data_Clean!E642="",0.6,1)</f>
        <v>6.9</v>
      </c>
      <c r="P642" s="16" t="n">
        <f aca="false">SUM(K642:O642)/(Assumptions!$D$5-IF(K642="",Assumptions!$B$15,0))*100</f>
        <v>37.839800463179</v>
      </c>
      <c r="Q642" s="7" t="str">
        <f aca="false">IF(J642&gt;=Assumptions!$B$26,"High",IF(J642&gt;=Assumptions!$B$27,"Mid","Low"))</f>
        <v>Low</v>
      </c>
      <c r="R642" s="7" t="str">
        <f aca="false">IF(P642&gt;=Assumptions!$B$28,"High",IF(P642&gt;=Assumptions!$B$29,"Mid","Low"))</f>
        <v>Low</v>
      </c>
      <c r="S642" s="7" t="str">
        <f aca="false">INDEX(Assumptions!$B$33:$B$41,MATCH(Q642&amp;"|"&amp;R642,Assumptions!$A$33:$A$41,0))</f>
        <v>Dormant &amp; Low Value</v>
      </c>
      <c r="T642" s="7" t="n">
        <f aca="false">IF(ISNUMBER(Data_Clean!V642),J642*Data_Clean!V642,0)</f>
        <v>31.561523196</v>
      </c>
    </row>
    <row r="643" customFormat="false" ht="15" hidden="false" customHeight="false" outlineLevel="0" collapsed="false">
      <c r="A643" s="15" t="str">
        <f aca="false">Data_Clean!A643</f>
        <v>CX100639</v>
      </c>
      <c r="B643" s="14" t="n">
        <f aca="false">Data_Clean!G643*Assumptions!$B$5</f>
        <v>118.6575</v>
      </c>
      <c r="C643" s="14" t="n">
        <f aca="false">IF(Data_Clean!H643="",0,Data_Clean!H643)*Assumptions!$B$6</f>
        <v>0</v>
      </c>
      <c r="D643" s="14" t="n">
        <f aca="false">Data_Clean!I643*Assumptions!$B$7</f>
        <v>0</v>
      </c>
      <c r="E643" s="14" t="n">
        <f aca="false">Data_Clean!J643*Assumptions!$B$8</f>
        <v>0</v>
      </c>
      <c r="F643" s="14" t="n">
        <f aca="false">Data_Clean!K643*Assumptions!$B$9</f>
        <v>0</v>
      </c>
      <c r="G643" s="14" t="n">
        <f aca="false">Data_Clean!L643*Assumptions!$B$10</f>
        <v>0</v>
      </c>
      <c r="H643" s="14" t="n">
        <f aca="false">IF(OR(Data_Clean!M643="",Data_Clean!N643=""),0,Data_Clean!M643*Data_Clean!N643/100)*Assumptions!$B$13*Assumptions!$B$11</f>
        <v>0</v>
      </c>
      <c r="I643" s="14" t="n">
        <f aca="false">Data_Clean!O643*4*Assumptions!$B$12</f>
        <v>0</v>
      </c>
      <c r="J643" s="14" t="n">
        <f aca="false">SUM(B643:I643)</f>
        <v>118.6575</v>
      </c>
      <c r="K643" s="16" t="n">
        <f aca="false">IF(Data_Clean!P643="","",Assumptions!$B$15*0.5^(Data_Clean!P643/Assumptions!$B$20))</f>
        <v>14.3226240586562</v>
      </c>
      <c r="L643" s="16" t="n">
        <f aca="false">Assumptions!$B$16*MIN(1,LN(1+Data_Clean!Q643)/LN(1+Assumptions!$B$21))</f>
        <v>14.4532413158944</v>
      </c>
      <c r="M643" s="16" t="n">
        <f aca="false">Assumptions!$B$17*(0.6*MIN(1,Data_Clean!R643/Assumptions!$B$22)+0.4*IF(Data_Clean!S643="",0,Data_Clean!S643))</f>
        <v>1.008</v>
      </c>
      <c r="N643" s="16" t="n">
        <f aca="false">Assumptions!$B$18*MIN(1,(Data_Clean!F643-1)/Assumptions!$B$23)</f>
        <v>5</v>
      </c>
      <c r="O643" s="16" t="n">
        <f aca="false">Assumptions!$B$19*(0.4*IF(Data_Clean!E643="",0,MIN(1,Data_Clean!E643/12/Assumptions!$B$24))+0.35*IF(Data_Clean!D643="Y",1,0)+0.25*(1-MIN(Data_Clean!T643,3)/3))/IF(Data_Clean!E643="",0.6,1)</f>
        <v>12.5</v>
      </c>
      <c r="P643" s="16" t="n">
        <f aca="false">SUM(K643:O643)/(Assumptions!$D$5-IF(K643="",Assumptions!$B$15,0))*100</f>
        <v>47.2838653745506</v>
      </c>
      <c r="Q643" s="7" t="str">
        <f aca="false">IF(J643&gt;=Assumptions!$B$26,"High",IF(J643&gt;=Assumptions!$B$27,"Mid","Low"))</f>
        <v>Low</v>
      </c>
      <c r="R643" s="7" t="str">
        <f aca="false">IF(P643&gt;=Assumptions!$B$28,"High",IF(P643&gt;=Assumptions!$B$29,"Mid","Low"))</f>
        <v>Low</v>
      </c>
      <c r="S643" s="7" t="str">
        <f aca="false">INDEX(Assumptions!$B$33:$B$41,MATCH(Q643&amp;"|"&amp;R643,Assumptions!$A$33:$A$41,0))</f>
        <v>Dormant &amp; Low Value</v>
      </c>
      <c r="T643" s="7" t="n">
        <f aca="false">IF(ISNUMBER(Data_Clean!V643),J643*Data_Clean!V643,0)</f>
        <v>14.70166425</v>
      </c>
    </row>
    <row r="644" customFormat="false" ht="15" hidden="false" customHeight="false" outlineLevel="0" collapsed="false">
      <c r="A644" s="15" t="str">
        <f aca="false">Data_Clean!A644</f>
        <v>CX100640</v>
      </c>
      <c r="B644" s="14" t="n">
        <f aca="false">Data_Clean!G644*Assumptions!$B$5</f>
        <v>17.238</v>
      </c>
      <c r="C644" s="14" t="n">
        <f aca="false">IF(Data_Clean!H644="",0,Data_Clean!H644)*Assumptions!$B$6</f>
        <v>20.1006</v>
      </c>
      <c r="D644" s="14" t="n">
        <f aca="false">Data_Clean!I644*Assumptions!$B$7</f>
        <v>0</v>
      </c>
      <c r="E644" s="14" t="n">
        <f aca="false">Data_Clean!J644*Assumptions!$B$8</f>
        <v>0</v>
      </c>
      <c r="F644" s="14" t="n">
        <f aca="false">Data_Clean!K644*Assumptions!$B$9</f>
        <v>0</v>
      </c>
      <c r="G644" s="14" t="n">
        <f aca="false">Data_Clean!L644*Assumptions!$B$10</f>
        <v>0</v>
      </c>
      <c r="H644" s="14" t="n">
        <f aca="false">IF(OR(Data_Clean!M644="",Data_Clean!N644=""),0,Data_Clean!M644*Data_Clean!N644/100)*Assumptions!$B$13*Assumptions!$B$11</f>
        <v>0</v>
      </c>
      <c r="I644" s="14" t="n">
        <f aca="false">Data_Clean!O644*4*Assumptions!$B$12</f>
        <v>0</v>
      </c>
      <c r="J644" s="14" t="n">
        <f aca="false">SUM(B644:I644)</f>
        <v>37.3386</v>
      </c>
      <c r="K644" s="16" t="n">
        <f aca="false">IF(Data_Clean!P644="","",Assumptions!$B$15*0.5^(Data_Clean!P644/Assumptions!$B$20))</f>
        <v>11.367874248828</v>
      </c>
      <c r="L644" s="16" t="n">
        <f aca="false">Assumptions!$B$16*MIN(1,LN(1+Data_Clean!Q644)/LN(1+Assumptions!$B$21))</f>
        <v>10.6966696442427</v>
      </c>
      <c r="M644" s="16" t="n">
        <f aca="false">Assumptions!$B$17*(0.6*MIN(1,Data_Clean!R644/Assumptions!$B$22)+0.4*IF(Data_Clean!S644="",0,Data_Clean!S644))</f>
        <v>8.526</v>
      </c>
      <c r="N644" s="16" t="n">
        <f aca="false">Assumptions!$B$18*MIN(1,(Data_Clean!F644-1)/Assumptions!$B$23)</f>
        <v>5</v>
      </c>
      <c r="O644" s="16" t="n">
        <f aca="false">Assumptions!$B$19*(0.4*IF(Data_Clean!E644="",0,MIN(1,Data_Clean!E644/12/Assumptions!$B$24))+0.35*IF(Data_Clean!D644="Y",1,0)+0.25*(1-MIN(Data_Clean!T644,3)/3))/IF(Data_Clean!E644="",0.6,1)</f>
        <v>4.25</v>
      </c>
      <c r="P644" s="16" t="n">
        <f aca="false">SUM(K644:O644)/(Assumptions!$D$5-IF(K644="",Assumptions!$B$15,0))*100</f>
        <v>39.8405438930707</v>
      </c>
      <c r="Q644" s="7" t="str">
        <f aca="false">IF(J644&gt;=Assumptions!$B$26,"High",IF(J644&gt;=Assumptions!$B$27,"Mid","Low"))</f>
        <v>Low</v>
      </c>
      <c r="R644" s="7" t="str">
        <f aca="false">IF(P644&gt;=Assumptions!$B$28,"High",IF(P644&gt;=Assumptions!$B$29,"Mid","Low"))</f>
        <v>Low</v>
      </c>
      <c r="S644" s="7" t="str">
        <f aca="false">INDEX(Assumptions!$B$33:$B$41,MATCH(Q644&amp;"|"&amp;R644,Assumptions!$A$33:$A$41,0))</f>
        <v>Dormant &amp; Low Value</v>
      </c>
      <c r="T644" s="7" t="n">
        <f aca="false">IF(ISNUMBER(Data_Clean!V644),J644*Data_Clean!V644,0)</f>
        <v>6.78068976</v>
      </c>
    </row>
    <row r="645" customFormat="false" ht="15" hidden="false" customHeight="false" outlineLevel="0" collapsed="false">
      <c r="A645" s="15" t="str">
        <f aca="false">Data_Clean!A645</f>
        <v>CX100641</v>
      </c>
      <c r="B645" s="14" t="n">
        <f aca="false">Data_Clean!G645*Assumptions!$B$5</f>
        <v>34.84525</v>
      </c>
      <c r="C645" s="14" t="n">
        <f aca="false">IF(Data_Clean!H645="",0,Data_Clean!H645)*Assumptions!$B$6</f>
        <v>0</v>
      </c>
      <c r="D645" s="14" t="n">
        <f aca="false">Data_Clean!I645*Assumptions!$B$7</f>
        <v>0</v>
      </c>
      <c r="E645" s="14" t="n">
        <f aca="false">Data_Clean!J645*Assumptions!$B$8</f>
        <v>0</v>
      </c>
      <c r="F645" s="14" t="n">
        <f aca="false">Data_Clean!K645*Assumptions!$B$9</f>
        <v>0</v>
      </c>
      <c r="G645" s="14" t="n">
        <f aca="false">Data_Clean!L645*Assumptions!$B$10</f>
        <v>0</v>
      </c>
      <c r="H645" s="14" t="n">
        <f aca="false">IF(OR(Data_Clean!M645="",Data_Clean!N645=""),0,Data_Clean!M645*Data_Clean!N645/100)*Assumptions!$B$13*Assumptions!$B$11</f>
        <v>0</v>
      </c>
      <c r="I645" s="14" t="n">
        <f aca="false">Data_Clean!O645*4*Assumptions!$B$12</f>
        <v>0</v>
      </c>
      <c r="J645" s="14" t="n">
        <f aca="false">SUM(B645:I645)</f>
        <v>34.84525</v>
      </c>
      <c r="K645" s="16" t="n">
        <f aca="false">IF(Data_Clean!P645="","",Assumptions!$B$15*0.5^(Data_Clean!P645/Assumptions!$B$20))</f>
        <v>28.6452481173125</v>
      </c>
      <c r="L645" s="16" t="n">
        <f aca="false">Assumptions!$B$16*MIN(1,LN(1+Data_Clean!Q645)/LN(1+Assumptions!$B$21))</f>
        <v>10.362865626271</v>
      </c>
      <c r="M645" s="16" t="n">
        <f aca="false">Assumptions!$B$17*(0.6*MIN(1,Data_Clean!R645/Assumptions!$B$22)+0.4*IF(Data_Clean!S645="",0,Data_Clean!S645))</f>
        <v>9.096</v>
      </c>
      <c r="N645" s="16" t="n">
        <f aca="false">Assumptions!$B$18*MIN(1,(Data_Clean!F645-1)/Assumptions!$B$23)</f>
        <v>0</v>
      </c>
      <c r="O645" s="16" t="n">
        <f aca="false">Assumptions!$B$19*(0.4*IF(Data_Clean!E645="",0,MIN(1,Data_Clean!E645/12/Assumptions!$B$24))+0.35*IF(Data_Clean!D645="Y",1,0)+0.25*(1-MIN(Data_Clean!T645,3)/3))/IF(Data_Clean!E645="",0.6,1)</f>
        <v>11.9</v>
      </c>
      <c r="P645" s="16" t="n">
        <f aca="false">SUM(K645:O645)/(Assumptions!$D$5-IF(K645="",Assumptions!$B$15,0))*100</f>
        <v>60.0041137435835</v>
      </c>
      <c r="Q645" s="7" t="str">
        <f aca="false">IF(J645&gt;=Assumptions!$B$26,"High",IF(J645&gt;=Assumptions!$B$27,"Mid","Low"))</f>
        <v>Low</v>
      </c>
      <c r="R645" s="7" t="str">
        <f aca="false">IF(P645&gt;=Assumptions!$B$28,"High",IF(P645&gt;=Assumptions!$B$29,"Mid","Low"))</f>
        <v>Mid</v>
      </c>
      <c r="S645" s="7" t="str">
        <f aca="false">INDEX(Assumptions!$B$33:$B$41,MATCH(Q645&amp;"|"&amp;R645,Assumptions!$A$33:$A$41,0))</f>
        <v>Light Touch</v>
      </c>
      <c r="T645" s="7" t="n">
        <f aca="false">IF(ISNUMBER(Data_Clean!V645),J645*Data_Clean!V645,0)</f>
        <v>1.35896475</v>
      </c>
    </row>
    <row r="646" customFormat="false" ht="15" hidden="false" customHeight="false" outlineLevel="0" collapsed="false">
      <c r="A646" s="15" t="str">
        <f aca="false">Data_Clean!A646</f>
        <v>CX100642</v>
      </c>
      <c r="B646" s="14" t="n">
        <f aca="false">Data_Clean!G646*Assumptions!$B$5</f>
        <v>598.42</v>
      </c>
      <c r="C646" s="14" t="n">
        <f aca="false">IF(Data_Clean!H646="",0,Data_Clean!H646)*Assumptions!$B$6</f>
        <v>1482.42648</v>
      </c>
      <c r="D646" s="14" t="n">
        <f aca="false">Data_Clean!I646*Assumptions!$B$7</f>
        <v>0</v>
      </c>
      <c r="E646" s="14" t="n">
        <f aca="false">Data_Clean!J646*Assumptions!$B$8</f>
        <v>558.9615</v>
      </c>
      <c r="F646" s="14" t="n">
        <f aca="false">Data_Clean!K646*Assumptions!$B$9</f>
        <v>0</v>
      </c>
      <c r="G646" s="14" t="n">
        <f aca="false">Data_Clean!L646*Assumptions!$B$10</f>
        <v>0</v>
      </c>
      <c r="H646" s="14" t="n">
        <f aca="false">IF(OR(Data_Clean!M646="",Data_Clean!N646=""),0,Data_Clean!M646*Data_Clean!N646/100)*Assumptions!$B$13*Assumptions!$B$11</f>
        <v>402.78</v>
      </c>
      <c r="I646" s="14" t="n">
        <f aca="false">Data_Clean!O646*4*Assumptions!$B$12</f>
        <v>80.0688</v>
      </c>
      <c r="J646" s="14" t="n">
        <f aca="false">SUM(B646:I646)</f>
        <v>3122.65678</v>
      </c>
      <c r="K646" s="16" t="n">
        <f aca="false">IF(Data_Clean!P646="","",Assumptions!$B$15*0.5^(Data_Clean!P646/Assumptions!$B$20))</f>
        <v>5.68393712441399</v>
      </c>
      <c r="L646" s="16" t="n">
        <f aca="false">Assumptions!$B$16*MIN(1,LN(1+Data_Clean!Q646)/LN(1+Assumptions!$B$21))</f>
        <v>13.2535138894499</v>
      </c>
      <c r="M646" s="16" t="n">
        <f aca="false">Assumptions!$B$17*(0.6*MIN(1,Data_Clean!R646/Assumptions!$B$22)+0.4*IF(Data_Clean!S646="",0,Data_Clean!S646))</f>
        <v>9.15</v>
      </c>
      <c r="N646" s="16" t="n">
        <f aca="false">Assumptions!$B$18*MIN(1,(Data_Clean!F646-1)/Assumptions!$B$23)</f>
        <v>15</v>
      </c>
      <c r="O646" s="16" t="n">
        <f aca="false">Assumptions!$B$19*(0.4*IF(Data_Clean!E646="",0,MIN(1,Data_Clean!E646/12/Assumptions!$B$24))+0.35*IF(Data_Clean!D646="Y",1,0)+0.25*(1-MIN(Data_Clean!T646,3)/3))/IF(Data_Clean!E646="",0.6,1)</f>
        <v>4.16666666666667</v>
      </c>
      <c r="P646" s="16" t="n">
        <f aca="false">SUM(K646:O646)/(Assumptions!$D$5-IF(K646="",Assumptions!$B$15,0))*100</f>
        <v>47.2541176805306</v>
      </c>
      <c r="Q646" s="7" t="str">
        <f aca="false">IF(J646&gt;=Assumptions!$B$26,"High",IF(J646&gt;=Assumptions!$B$27,"Mid","Low"))</f>
        <v>High</v>
      </c>
      <c r="R646" s="7" t="str">
        <f aca="false">IF(P646&gt;=Assumptions!$B$28,"High",IF(P646&gt;=Assumptions!$B$29,"Mid","Low"))</f>
        <v>Low</v>
      </c>
      <c r="S646" s="7" t="str">
        <f aca="false">INDEX(Assumptions!$B$33:$B$41,MATCH(Q646&amp;"|"&amp;R646,Assumptions!$A$33:$A$41,0))</f>
        <v>Affluent Drifters</v>
      </c>
      <c r="T646" s="7" t="n">
        <f aca="false">IF(ISNUMBER(Data_Clean!V646),J646*Data_Clean!V646,0)</f>
        <v>509.305320818</v>
      </c>
    </row>
    <row r="647" customFormat="false" ht="15" hidden="false" customHeight="false" outlineLevel="0" collapsed="false">
      <c r="A647" s="15" t="str">
        <f aca="false">Data_Clean!A647</f>
        <v>CX100643</v>
      </c>
      <c r="B647" s="14" t="n">
        <f aca="false">Data_Clean!G647*Assumptions!$B$5</f>
        <v>331.91625</v>
      </c>
      <c r="C647" s="14" t="n">
        <f aca="false">IF(Data_Clean!H647="",0,Data_Clean!H647)*Assumptions!$B$6</f>
        <v>643.36704</v>
      </c>
      <c r="D647" s="14" t="n">
        <f aca="false">Data_Clean!I647*Assumptions!$B$7</f>
        <v>2487.2</v>
      </c>
      <c r="E647" s="14" t="n">
        <f aca="false">Data_Clean!J647*Assumptions!$B$8</f>
        <v>0</v>
      </c>
      <c r="F647" s="14" t="n">
        <f aca="false">Data_Clean!K647*Assumptions!$B$9</f>
        <v>0</v>
      </c>
      <c r="G647" s="14" t="n">
        <f aca="false">Data_Clean!L647*Assumptions!$B$10</f>
        <v>0</v>
      </c>
      <c r="H647" s="14" t="n">
        <f aca="false">IF(OR(Data_Clean!M647="",Data_Clean!N647=""),0,Data_Clean!M647*Data_Clean!N647/100)*Assumptions!$B$13*Assumptions!$B$11</f>
        <v>0</v>
      </c>
      <c r="I647" s="14" t="n">
        <f aca="false">Data_Clean!O647*4*Assumptions!$B$12</f>
        <v>0</v>
      </c>
      <c r="J647" s="14" t="n">
        <f aca="false">SUM(B647:I647)</f>
        <v>3462.48329</v>
      </c>
      <c r="K647" s="16" t="n">
        <f aca="false">IF(Data_Clean!P647="","",Assumptions!$B$15*0.5^(Data_Clean!P647/Assumptions!$B$20))</f>
        <v>26.7269615442102</v>
      </c>
      <c r="L647" s="16" t="n">
        <f aca="false">Assumptions!$B$16*MIN(1,LN(1+Data_Clean!Q647)/LN(1+Assumptions!$B$21))</f>
        <v>17.0747430409834</v>
      </c>
      <c r="M647" s="16" t="n">
        <f aca="false">Assumptions!$B$17*(0.6*MIN(1,Data_Clean!R647/Assumptions!$B$22)+0.4*IF(Data_Clean!S647="",0,Data_Clean!S647))</f>
        <v>4.002</v>
      </c>
      <c r="N647" s="16" t="n">
        <f aca="false">Assumptions!$B$18*MIN(1,(Data_Clean!F647-1)/Assumptions!$B$23)</f>
        <v>10</v>
      </c>
      <c r="O647" s="16" t="n">
        <f aca="false">Assumptions!$B$19*(0.4*IF(Data_Clean!E647="",0,MIN(1,Data_Clean!E647/12/Assumptions!$B$24))+0.35*IF(Data_Clean!D647="Y",1,0)+0.25*(1-MIN(Data_Clean!T647,3)/3))/IF(Data_Clean!E647="",0.6,1)</f>
        <v>11.85</v>
      </c>
      <c r="P647" s="16" t="n">
        <f aca="false">SUM(K647:O647)/(Assumptions!$D$5-IF(K647="",Assumptions!$B$15,0))*100</f>
        <v>69.6537045851936</v>
      </c>
      <c r="Q647" s="7" t="str">
        <f aca="false">IF(J647&gt;=Assumptions!$B$26,"High",IF(J647&gt;=Assumptions!$B$27,"Mid","Low"))</f>
        <v>High</v>
      </c>
      <c r="R647" s="7" t="str">
        <f aca="false">IF(P647&gt;=Assumptions!$B$28,"High",IF(P647&gt;=Assumptions!$B$29,"Mid","Low"))</f>
        <v>Mid</v>
      </c>
      <c r="S647" s="7" t="str">
        <f aca="false">INDEX(Assumptions!$B$33:$B$41,MATCH(Q647&amp;"|"&amp;R647,Assumptions!$A$33:$A$41,0))</f>
        <v>Established Core</v>
      </c>
      <c r="T647" s="7" t="n">
        <f aca="false">IF(ISNUMBER(Data_Clean!V647),J647*Data_Clean!V647,0)</f>
        <v>88.293323895</v>
      </c>
    </row>
    <row r="648" customFormat="false" ht="15" hidden="false" customHeight="false" outlineLevel="0" collapsed="false">
      <c r="A648" s="15" t="str">
        <f aca="false">Data_Clean!A648</f>
        <v>CX100644</v>
      </c>
      <c r="B648" s="14" t="n">
        <f aca="false">Data_Clean!G648*Assumptions!$B$5</f>
        <v>39.7095</v>
      </c>
      <c r="C648" s="14" t="n">
        <f aca="false">IF(Data_Clean!H648="",0,Data_Clean!H648)*Assumptions!$B$6</f>
        <v>67.25664</v>
      </c>
      <c r="D648" s="14" t="n">
        <f aca="false">Data_Clean!I648*Assumptions!$B$7</f>
        <v>0</v>
      </c>
      <c r="E648" s="14" t="n">
        <f aca="false">Data_Clean!J648*Assumptions!$B$8</f>
        <v>0</v>
      </c>
      <c r="F648" s="14" t="n">
        <f aca="false">Data_Clean!K648*Assumptions!$B$9</f>
        <v>0</v>
      </c>
      <c r="G648" s="14" t="n">
        <f aca="false">Data_Clean!L648*Assumptions!$B$10</f>
        <v>0</v>
      </c>
      <c r="H648" s="14" t="n">
        <f aca="false">IF(OR(Data_Clean!M648="",Data_Clean!N648=""),0,Data_Clean!M648*Data_Clean!N648/100)*Assumptions!$B$13*Assumptions!$B$11</f>
        <v>0</v>
      </c>
      <c r="I648" s="14" t="n">
        <f aca="false">Data_Clean!O648*4*Assumptions!$B$12</f>
        <v>0</v>
      </c>
      <c r="J648" s="14" t="n">
        <f aca="false">SUM(B648:I648)</f>
        <v>106.96614</v>
      </c>
      <c r="K648" s="16" t="n">
        <f aca="false">IF(Data_Clean!P648="","",Assumptions!$B$15*0.5^(Data_Clean!P648/Assumptions!$B$20))</f>
        <v>27.3516746567465</v>
      </c>
      <c r="L648" s="16" t="n">
        <f aca="false">Assumptions!$B$16*MIN(1,LN(1+Data_Clean!Q648)/LN(1+Assumptions!$B$21))</f>
        <v>15.4867983970398</v>
      </c>
      <c r="M648" s="16" t="n">
        <f aca="false">Assumptions!$B$17*(0.6*MIN(1,Data_Clean!R648/Assumptions!$B$22)+0.4*IF(Data_Clean!S648="",0,Data_Clean!S648))</f>
        <v>2.166</v>
      </c>
      <c r="N648" s="16" t="n">
        <f aca="false">Assumptions!$B$18*MIN(1,(Data_Clean!F648-1)/Assumptions!$B$23)</f>
        <v>5</v>
      </c>
      <c r="O648" s="16" t="n">
        <f aca="false">Assumptions!$B$19*(0.4*IF(Data_Clean!E648="",0,MIN(1,Data_Clean!E648/12/Assumptions!$B$24))+0.35*IF(Data_Clean!D648="Y",1,0)+0.25*(1-MIN(Data_Clean!T648,3)/3))/IF(Data_Clean!E648="",0.6,1)</f>
        <v>15</v>
      </c>
      <c r="P648" s="16" t="n">
        <f aca="false">SUM(K648:O648)/(Assumptions!$D$5-IF(K648="",Assumptions!$B$15,0))*100</f>
        <v>65.0044730537863</v>
      </c>
      <c r="Q648" s="7" t="str">
        <f aca="false">IF(J648&gt;=Assumptions!$B$26,"High",IF(J648&gt;=Assumptions!$B$27,"Mid","Low"))</f>
        <v>Low</v>
      </c>
      <c r="R648" s="7" t="str">
        <f aca="false">IF(P648&gt;=Assumptions!$B$28,"High",IF(P648&gt;=Assumptions!$B$29,"Mid","Low"))</f>
        <v>Mid</v>
      </c>
      <c r="S648" s="7" t="str">
        <f aca="false">INDEX(Assumptions!$B$33:$B$41,MATCH(Q648&amp;"|"&amp;R648,Assumptions!$A$33:$A$41,0))</f>
        <v>Light Touch</v>
      </c>
      <c r="T648" s="7" t="n">
        <f aca="false">IF(ISNUMBER(Data_Clean!V648),J648*Data_Clean!V648,0)</f>
        <v>3.294557112</v>
      </c>
    </row>
    <row r="649" customFormat="false" ht="15" hidden="false" customHeight="false" outlineLevel="0" collapsed="false">
      <c r="A649" s="15" t="str">
        <f aca="false">Data_Clean!A649</f>
        <v>CX100645</v>
      </c>
      <c r="B649" s="14" t="n">
        <f aca="false">Data_Clean!G649*Assumptions!$B$5</f>
        <v>39.9255</v>
      </c>
      <c r="C649" s="14" t="n">
        <f aca="false">IF(Data_Clean!H649="",0,Data_Clean!H649)*Assumptions!$B$6</f>
        <v>0</v>
      </c>
      <c r="D649" s="14" t="n">
        <f aca="false">Data_Clean!I649*Assumptions!$B$7</f>
        <v>0</v>
      </c>
      <c r="E649" s="14" t="n">
        <f aca="false">Data_Clean!J649*Assumptions!$B$8</f>
        <v>0</v>
      </c>
      <c r="F649" s="14" t="n">
        <f aca="false">Data_Clean!K649*Assumptions!$B$9</f>
        <v>1439.9</v>
      </c>
      <c r="G649" s="14" t="n">
        <f aca="false">Data_Clean!L649*Assumptions!$B$10</f>
        <v>0</v>
      </c>
      <c r="H649" s="14" t="n">
        <f aca="false">IF(OR(Data_Clean!M649="",Data_Clean!N649=""),0,Data_Clean!M649*Data_Clean!N649/100)*Assumptions!$B$13*Assumptions!$B$11</f>
        <v>140.25</v>
      </c>
      <c r="I649" s="14" t="n">
        <f aca="false">Data_Clean!O649*4*Assumptions!$B$12</f>
        <v>7.70784</v>
      </c>
      <c r="J649" s="14" t="n">
        <f aca="false">SUM(B649:I649)</f>
        <v>1627.78334</v>
      </c>
      <c r="K649" s="16" t="n">
        <f aca="false">IF(Data_Clean!P649="","",Assumptions!$B$15*0.5^(Data_Clean!P649/Assumptions!$B$20))</f>
        <v>15.3506083799516</v>
      </c>
      <c r="L649" s="16" t="n">
        <f aca="false">Assumptions!$B$16*MIN(1,LN(1+Data_Clean!Q649)/LN(1+Assumptions!$B$21))</f>
        <v>9.60252567789128</v>
      </c>
      <c r="M649" s="16" t="n">
        <f aca="false">Assumptions!$B$17*(0.6*MIN(1,Data_Clean!R649/Assumptions!$B$22)+0.4*IF(Data_Clean!S649="",0,Data_Clean!S649))</f>
        <v>5.844</v>
      </c>
      <c r="N649" s="16" t="n">
        <f aca="false">Assumptions!$B$18*MIN(1,(Data_Clean!F649-1)/Assumptions!$B$23)</f>
        <v>10</v>
      </c>
      <c r="O649" s="16" t="n">
        <f aca="false">Assumptions!$B$19*(0.4*IF(Data_Clean!E649="",0,MIN(1,Data_Clean!E649/12/Assumptions!$B$24))+0.35*IF(Data_Clean!D649="Y",1,0)+0.25*(1-MIN(Data_Clean!T649,3)/3))/IF(Data_Clean!E649="",0.6,1)</f>
        <v>5.15</v>
      </c>
      <c r="P649" s="16" t="n">
        <f aca="false">SUM(K649:O649)/(Assumptions!$D$5-IF(K649="",Assumptions!$B$15,0))*100</f>
        <v>45.9471340578429</v>
      </c>
      <c r="Q649" s="7" t="str">
        <f aca="false">IF(J649&gt;=Assumptions!$B$26,"High",IF(J649&gt;=Assumptions!$B$27,"Mid","Low"))</f>
        <v>High</v>
      </c>
      <c r="R649" s="7" t="str">
        <f aca="false">IF(P649&gt;=Assumptions!$B$28,"High",IF(P649&gt;=Assumptions!$B$29,"Mid","Low"))</f>
        <v>Low</v>
      </c>
      <c r="S649" s="7" t="str">
        <f aca="false">INDEX(Assumptions!$B$33:$B$41,MATCH(Q649&amp;"|"&amp;R649,Assumptions!$A$33:$A$41,0))</f>
        <v>Affluent Drifters</v>
      </c>
      <c r="T649" s="7" t="n">
        <f aca="false">IF(ISNUMBER(Data_Clean!V649),J649*Data_Clean!V649,0)</f>
        <v>220.239085902</v>
      </c>
    </row>
    <row r="650" customFormat="false" ht="15" hidden="false" customHeight="false" outlineLevel="0" collapsed="false">
      <c r="A650" s="15" t="str">
        <f aca="false">Data_Clean!A650</f>
        <v>CX100646</v>
      </c>
      <c r="B650" s="14" t="n">
        <f aca="false">Data_Clean!G650*Assumptions!$B$5</f>
        <v>128.22225</v>
      </c>
      <c r="C650" s="14" t="n">
        <f aca="false">IF(Data_Clean!H650="",0,Data_Clean!H650)*Assumptions!$B$6</f>
        <v>0</v>
      </c>
      <c r="D650" s="14" t="n">
        <f aca="false">Data_Clean!I650*Assumptions!$B$7</f>
        <v>0</v>
      </c>
      <c r="E650" s="14" t="n">
        <f aca="false">Data_Clean!J650*Assumptions!$B$8</f>
        <v>0</v>
      </c>
      <c r="F650" s="14" t="n">
        <f aca="false">Data_Clean!K650*Assumptions!$B$9</f>
        <v>0</v>
      </c>
      <c r="G650" s="14" t="n">
        <f aca="false">Data_Clean!L650*Assumptions!$B$10</f>
        <v>0</v>
      </c>
      <c r="H650" s="14" t="n">
        <f aca="false">IF(OR(Data_Clean!M650="",Data_Clean!N650=""),0,Data_Clean!M650*Data_Clean!N650/100)*Assumptions!$B$13*Assumptions!$B$11</f>
        <v>266.124</v>
      </c>
      <c r="I650" s="14" t="n">
        <f aca="false">Data_Clean!O650*4*Assumptions!$B$12</f>
        <v>0</v>
      </c>
      <c r="J650" s="14" t="n">
        <f aca="false">SUM(B650:I650)</f>
        <v>394.34625</v>
      </c>
      <c r="K650" s="16" t="n">
        <f aca="false">IF(Data_Clean!P650="","",Assumptions!$B$15*0.5^(Data_Clean!P650/Assumptions!$B$20))</f>
        <v>0.027973875114563</v>
      </c>
      <c r="L650" s="16" t="n">
        <f aca="false">Assumptions!$B$16*MIN(1,LN(1+Data_Clean!Q650)/LN(1+Assumptions!$B$21))</f>
        <v>0</v>
      </c>
      <c r="M650" s="16" t="n">
        <f aca="false">Assumptions!$B$17*(0.6*MIN(1,Data_Clean!R650/Assumptions!$B$22)+0.4*IF(Data_Clean!S650="",0,Data_Clean!S650))</f>
        <v>0</v>
      </c>
      <c r="N650" s="16" t="n">
        <f aca="false">Assumptions!$B$18*MIN(1,(Data_Clean!F650-1)/Assumptions!$B$23)</f>
        <v>5</v>
      </c>
      <c r="O650" s="16" t="n">
        <f aca="false">Assumptions!$B$19*(0.4*IF(Data_Clean!E650="",0,MIN(1,Data_Clean!E650/12/Assumptions!$B$24))+0.35*IF(Data_Clean!D650="Y",1,0)+0.25*(1-MIN(Data_Clean!T650,3)/3))/IF(Data_Clean!E650="",0.6,1)</f>
        <v>6.85</v>
      </c>
      <c r="P650" s="16" t="n">
        <f aca="false">SUM(K650:O650)/(Assumptions!$D$5-IF(K650="",Assumptions!$B$15,0))*100</f>
        <v>11.8779738751146</v>
      </c>
      <c r="Q650" s="7" t="str">
        <f aca="false">IF(J650&gt;=Assumptions!$B$26,"High",IF(J650&gt;=Assumptions!$B$27,"Mid","Low"))</f>
        <v>Low</v>
      </c>
      <c r="R650" s="7" t="str">
        <f aca="false">IF(P650&gt;=Assumptions!$B$28,"High",IF(P650&gt;=Assumptions!$B$29,"Mid","Low"))</f>
        <v>Low</v>
      </c>
      <c r="S650" s="7" t="str">
        <f aca="false">INDEX(Assumptions!$B$33:$B$41,MATCH(Q650&amp;"|"&amp;R650,Assumptions!$A$33:$A$41,0))</f>
        <v>Dormant &amp; Low Value</v>
      </c>
      <c r="T650" s="7" t="n">
        <f aca="false">IF(ISNUMBER(Data_Clean!V650),J650*Data_Clean!V650,0)</f>
        <v>162.746697375</v>
      </c>
    </row>
    <row r="651" customFormat="false" ht="15" hidden="false" customHeight="false" outlineLevel="0" collapsed="false">
      <c r="A651" s="15" t="str">
        <f aca="false">Data_Clean!A651</f>
        <v>CX100647</v>
      </c>
      <c r="B651" s="14" t="n">
        <f aca="false">Data_Clean!G651*Assumptions!$B$5</f>
        <v>4.057</v>
      </c>
      <c r="C651" s="14" t="n">
        <f aca="false">IF(Data_Clean!H651="",0,Data_Clean!H651)*Assumptions!$B$6</f>
        <v>0</v>
      </c>
      <c r="D651" s="14" t="n">
        <f aca="false">Data_Clean!I651*Assumptions!$B$7</f>
        <v>0</v>
      </c>
      <c r="E651" s="14" t="n">
        <f aca="false">Data_Clean!J651*Assumptions!$B$8</f>
        <v>0</v>
      </c>
      <c r="F651" s="14" t="n">
        <f aca="false">Data_Clean!K651*Assumptions!$B$9</f>
        <v>0</v>
      </c>
      <c r="G651" s="14" t="n">
        <f aca="false">Data_Clean!L651*Assumptions!$B$10</f>
        <v>0</v>
      </c>
      <c r="H651" s="14" t="n">
        <f aca="false">IF(OR(Data_Clean!M651="",Data_Clean!N651=""),0,Data_Clean!M651*Data_Clean!N651/100)*Assumptions!$B$13*Assumptions!$B$11</f>
        <v>0</v>
      </c>
      <c r="I651" s="14" t="n">
        <f aca="false">Data_Clean!O651*4*Assumptions!$B$12</f>
        <v>0</v>
      </c>
      <c r="J651" s="14" t="n">
        <f aca="false">SUM(B651:I651)</f>
        <v>4.057</v>
      </c>
      <c r="K651" s="16" t="n">
        <f aca="false">IF(Data_Clean!P651="","",Assumptions!$B$15*0.5^(Data_Clean!P651/Assumptions!$B$20))</f>
        <v>13.3634807721051</v>
      </c>
      <c r="L651" s="16" t="n">
        <f aca="false">Assumptions!$B$16*MIN(1,LN(1+Data_Clean!Q651)/LN(1+Assumptions!$B$21))</f>
        <v>8.67194478953664</v>
      </c>
      <c r="M651" s="16" t="n">
        <f aca="false">Assumptions!$B$17*(0.6*MIN(1,Data_Clean!R651/Assumptions!$B$22)+0.4*IF(Data_Clean!S651="",0,Data_Clean!S651))</f>
        <v>9.51</v>
      </c>
      <c r="N651" s="16" t="n">
        <f aca="false">Assumptions!$B$18*MIN(1,(Data_Clean!F651-1)/Assumptions!$B$23)</f>
        <v>0</v>
      </c>
      <c r="O651" s="16" t="n">
        <f aca="false">Assumptions!$B$19*(0.4*IF(Data_Clean!E651="",0,MIN(1,Data_Clean!E651/12/Assumptions!$B$24))+0.35*IF(Data_Clean!D651="Y",1,0)+0.25*(1-MIN(Data_Clean!T651,3)/3))/IF(Data_Clean!E651="",0.6,1)</f>
        <v>7.1</v>
      </c>
      <c r="P651" s="16" t="n">
        <f aca="false">SUM(K651:O651)/(Assumptions!$D$5-IF(K651="",Assumptions!$B$15,0))*100</f>
        <v>38.6454255616417</v>
      </c>
      <c r="Q651" s="7" t="str">
        <f aca="false">IF(J651&gt;=Assumptions!$B$26,"High",IF(J651&gt;=Assumptions!$B$27,"Mid","Low"))</f>
        <v>Low</v>
      </c>
      <c r="R651" s="7" t="str">
        <f aca="false">IF(P651&gt;=Assumptions!$B$28,"High",IF(P651&gt;=Assumptions!$B$29,"Mid","Low"))</f>
        <v>Low</v>
      </c>
      <c r="S651" s="7" t="str">
        <f aca="false">INDEX(Assumptions!$B$33:$B$41,MATCH(Q651&amp;"|"&amp;R651,Assumptions!$A$33:$A$41,0))</f>
        <v>Dormant &amp; Low Value</v>
      </c>
      <c r="T651" s="7" t="n">
        <f aca="false">IF(ISNUMBER(Data_Clean!V651),J651*Data_Clean!V651,0)</f>
        <v>0.4823773</v>
      </c>
    </row>
    <row r="652" customFormat="false" ht="15" hidden="false" customHeight="false" outlineLevel="0" collapsed="false">
      <c r="A652" s="15" t="str">
        <f aca="false">Data_Clean!A652</f>
        <v>CX100648</v>
      </c>
      <c r="B652" s="14" t="n">
        <f aca="false">Data_Clean!G652*Assumptions!$B$5</f>
        <v>16.2995</v>
      </c>
      <c r="C652" s="14" t="n">
        <f aca="false">IF(Data_Clean!H652="",0,Data_Clean!H652)*Assumptions!$B$6</f>
        <v>0</v>
      </c>
      <c r="D652" s="14" t="n">
        <f aca="false">Data_Clean!I652*Assumptions!$B$7</f>
        <v>0</v>
      </c>
      <c r="E652" s="14" t="n">
        <f aca="false">Data_Clean!J652*Assumptions!$B$8</f>
        <v>0</v>
      </c>
      <c r="F652" s="14" t="n">
        <f aca="false">Data_Clean!K652*Assumptions!$B$9</f>
        <v>0</v>
      </c>
      <c r="G652" s="14" t="n">
        <f aca="false">Data_Clean!L652*Assumptions!$B$10</f>
        <v>0</v>
      </c>
      <c r="H652" s="14" t="n">
        <f aca="false">IF(OR(Data_Clean!M652="",Data_Clean!N652=""),0,Data_Clean!M652*Data_Clean!N652/100)*Assumptions!$B$13*Assumptions!$B$11</f>
        <v>86.4</v>
      </c>
      <c r="I652" s="14" t="n">
        <f aca="false">Data_Clean!O652*4*Assumptions!$B$12</f>
        <v>9.6408</v>
      </c>
      <c r="J652" s="14" t="n">
        <f aca="false">SUM(B652:I652)</f>
        <v>112.3403</v>
      </c>
      <c r="K652" s="16" t="n">
        <f aca="false">IF(Data_Clean!P652="","",Assumptions!$B$15*0.5^(Data_Clean!P652/Assumptions!$B$20))</f>
        <v>26.1165168988837</v>
      </c>
      <c r="L652" s="16" t="n">
        <f aca="false">Assumptions!$B$16*MIN(1,LN(1+Data_Clean!Q652)/LN(1+Assumptions!$B$21))</f>
        <v>11.0057238927514</v>
      </c>
      <c r="M652" s="16" t="n">
        <f aca="false">Assumptions!$B$17*(0.6*MIN(1,Data_Clean!R652/Assumptions!$B$22)+0.4*IF(Data_Clean!S652="",0,Data_Clean!S652))</f>
        <v>7.002</v>
      </c>
      <c r="N652" s="16" t="n">
        <f aca="false">Assumptions!$B$18*MIN(1,(Data_Clean!F652-1)/Assumptions!$B$23)</f>
        <v>5</v>
      </c>
      <c r="O652" s="16" t="n">
        <f aca="false">Assumptions!$B$19*(0.4*IF(Data_Clean!E652="",0,MIN(1,Data_Clean!E652/12/Assumptions!$B$24))+0.35*IF(Data_Clean!D652="Y",1,0)+0.25*(1-MIN(Data_Clean!T652,3)/3))/IF(Data_Clean!E652="",0.6,1)</f>
        <v>8.9</v>
      </c>
      <c r="P652" s="16" t="n">
        <f aca="false">SUM(K652:O652)/(Assumptions!$D$5-IF(K652="",Assumptions!$B$15,0))*100</f>
        <v>58.0242407916351</v>
      </c>
      <c r="Q652" s="7" t="str">
        <f aca="false">IF(J652&gt;=Assumptions!$B$26,"High",IF(J652&gt;=Assumptions!$B$27,"Mid","Low"))</f>
        <v>Low</v>
      </c>
      <c r="R652" s="7" t="str">
        <f aca="false">IF(P652&gt;=Assumptions!$B$28,"High",IF(P652&gt;=Assumptions!$B$29,"Mid","Low"))</f>
        <v>Mid</v>
      </c>
      <c r="S652" s="7" t="str">
        <f aca="false">INDEX(Assumptions!$B$33:$B$41,MATCH(Q652&amp;"|"&amp;R652,Assumptions!$A$33:$A$41,0))</f>
        <v>Light Touch</v>
      </c>
      <c r="T652" s="7" t="n">
        <f aca="false">IF(ISNUMBER(Data_Clean!V652),J652*Data_Clean!V652,0)</f>
        <v>10.69479656</v>
      </c>
    </row>
    <row r="653" customFormat="false" ht="15" hidden="false" customHeight="false" outlineLevel="0" collapsed="false">
      <c r="A653" s="15" t="str">
        <f aca="false">Data_Clean!A653</f>
        <v>CX100649</v>
      </c>
      <c r="B653" s="14" t="n">
        <f aca="false">Data_Clean!G653*Assumptions!$B$5</f>
        <v>46.37575</v>
      </c>
      <c r="C653" s="14" t="n">
        <f aca="false">IF(Data_Clean!H653="",0,Data_Clean!H653)*Assumptions!$B$6</f>
        <v>91.77432</v>
      </c>
      <c r="D653" s="14" t="n">
        <f aca="false">Data_Clean!I653*Assumptions!$B$7</f>
        <v>0</v>
      </c>
      <c r="E653" s="14" t="n">
        <f aca="false">Data_Clean!J653*Assumptions!$B$8</f>
        <v>0</v>
      </c>
      <c r="F653" s="14" t="n">
        <f aca="false">Data_Clean!K653*Assumptions!$B$9</f>
        <v>0</v>
      </c>
      <c r="G653" s="14" t="n">
        <f aca="false">Data_Clean!L653*Assumptions!$B$10</f>
        <v>0</v>
      </c>
      <c r="H653" s="14" t="n">
        <f aca="false">IF(OR(Data_Clean!M653="",Data_Clean!N653=""),0,Data_Clean!M653*Data_Clean!N653/100)*Assumptions!$B$13*Assumptions!$B$11</f>
        <v>246.492</v>
      </c>
      <c r="I653" s="14" t="n">
        <f aca="false">Data_Clean!O653*4*Assumptions!$B$12</f>
        <v>9.61728</v>
      </c>
      <c r="J653" s="14" t="n">
        <f aca="false">SUM(B653:I653)</f>
        <v>394.25935</v>
      </c>
      <c r="K653" s="16" t="n">
        <f aca="false">IF(Data_Clean!P653="","",Assumptions!$B$15*0.5^(Data_Clean!P653/Assumptions!$B$20))</f>
        <v>28.6452481173125</v>
      </c>
      <c r="L653" s="16" t="n">
        <f aca="false">Assumptions!$B$16*MIN(1,LN(1+Data_Clean!Q653)/LN(1+Assumptions!$B$21))</f>
        <v>11.5625930527155</v>
      </c>
      <c r="M653" s="16" t="n">
        <f aca="false">Assumptions!$B$17*(0.6*MIN(1,Data_Clean!R653/Assumptions!$B$22)+0.4*IF(Data_Clean!S653="",0,Data_Clean!S653))</f>
        <v>10.944</v>
      </c>
      <c r="N653" s="16" t="n">
        <f aca="false">Assumptions!$B$18*MIN(1,(Data_Clean!F653-1)/Assumptions!$B$23)</f>
        <v>15</v>
      </c>
      <c r="O653" s="16" t="n">
        <f aca="false">Assumptions!$B$19*(0.4*IF(Data_Clean!E653="",0,MIN(1,Data_Clean!E653/12/Assumptions!$B$24))+0.35*IF(Data_Clean!D653="Y",1,0)+0.25*(1-MIN(Data_Clean!T653,3)/3))/IF(Data_Clean!E653="",0.6,1)</f>
        <v>9.75</v>
      </c>
      <c r="P653" s="16" t="n">
        <f aca="false">SUM(K653:O653)/(Assumptions!$D$5-IF(K653="",Assumptions!$B$15,0))*100</f>
        <v>75.901841170028</v>
      </c>
      <c r="Q653" s="7" t="str">
        <f aca="false">IF(J653&gt;=Assumptions!$B$26,"High",IF(J653&gt;=Assumptions!$B$27,"Mid","Low"))</f>
        <v>Low</v>
      </c>
      <c r="R653" s="7" t="str">
        <f aca="false">IF(P653&gt;=Assumptions!$B$28,"High",IF(P653&gt;=Assumptions!$B$29,"Mid","Low"))</f>
        <v>High</v>
      </c>
      <c r="S653" s="7" t="str">
        <f aca="false">INDEX(Assumptions!$B$33:$B$41,MATCH(Q653&amp;"|"&amp;R653,Assumptions!$A$33:$A$41,0))</f>
        <v>Engaged Builders</v>
      </c>
      <c r="T653" s="7" t="n">
        <f aca="false">IF(ISNUMBER(Data_Clean!V653),J653*Data_Clean!V653,0)</f>
        <v>19.00330067</v>
      </c>
    </row>
    <row r="654" customFormat="false" ht="15" hidden="false" customHeight="false" outlineLevel="0" collapsed="false">
      <c r="A654" s="15" t="str">
        <f aca="false">Data_Clean!A654</f>
        <v>CX100650</v>
      </c>
      <c r="B654" s="14" t="n">
        <f aca="false">Data_Clean!G654*Assumptions!$B$5</f>
        <v>158.76575</v>
      </c>
      <c r="C654" s="14" t="n">
        <f aca="false">IF(Data_Clean!H654="",0,Data_Clean!H654)*Assumptions!$B$6</f>
        <v>539.71932</v>
      </c>
      <c r="D654" s="14" t="n">
        <f aca="false">Data_Clean!I654*Assumptions!$B$7</f>
        <v>0</v>
      </c>
      <c r="E654" s="14" t="n">
        <f aca="false">Data_Clean!J654*Assumptions!$B$8</f>
        <v>0</v>
      </c>
      <c r="F654" s="14" t="n">
        <f aca="false">Data_Clean!K654*Assumptions!$B$9</f>
        <v>0</v>
      </c>
      <c r="G654" s="14" t="n">
        <f aca="false">Data_Clean!L654*Assumptions!$B$10</f>
        <v>0</v>
      </c>
      <c r="H654" s="14" t="n">
        <f aca="false">IF(OR(Data_Clean!M654="",Data_Clean!N654=""),0,Data_Clean!M654*Data_Clean!N654/100)*Assumptions!$B$13*Assumptions!$B$11</f>
        <v>202.194</v>
      </c>
      <c r="I654" s="14" t="n">
        <f aca="false">Data_Clean!O654*4*Assumptions!$B$12</f>
        <v>3.80592</v>
      </c>
      <c r="J654" s="14" t="n">
        <f aca="false">SUM(B654:I654)</f>
        <v>904.48499</v>
      </c>
      <c r="K654" s="16" t="n">
        <f aca="false">IF(Data_Clean!P654="","",Assumptions!$B$15*0.5^(Data_Clean!P654/Assumptions!$B$20))</f>
        <v>10.3643465997583</v>
      </c>
      <c r="L654" s="16" t="n">
        <f aca="false">Assumptions!$B$16*MIN(1,LN(1+Data_Clean!Q654)/LN(1+Assumptions!$B$21))</f>
        <v>9.16313819982653</v>
      </c>
      <c r="M654" s="16" t="n">
        <f aca="false">Assumptions!$B$17*(0.6*MIN(1,Data_Clean!R654/Assumptions!$B$22)+0.4*IF(Data_Clean!S654="",0,Data_Clean!S654))</f>
        <v>2.502</v>
      </c>
      <c r="N654" s="16" t="n">
        <f aca="false">Assumptions!$B$18*MIN(1,(Data_Clean!F654-1)/Assumptions!$B$23)</f>
        <v>10</v>
      </c>
      <c r="O654" s="16" t="n">
        <f aca="false">Assumptions!$B$19*(0.4*IF(Data_Clean!E654="",0,MIN(1,Data_Clean!E654/12/Assumptions!$B$24))+0.35*IF(Data_Clean!D654="Y",1,0)+0.25*(1-MIN(Data_Clean!T654,3)/3))/IF(Data_Clean!E654="",0.6,1)</f>
        <v>7.2</v>
      </c>
      <c r="P654" s="16" t="n">
        <f aca="false">SUM(K654:O654)/(Assumptions!$D$5-IF(K654="",Assumptions!$B$15,0))*100</f>
        <v>39.2294847995848</v>
      </c>
      <c r="Q654" s="7" t="str">
        <f aca="false">IF(J654&gt;=Assumptions!$B$26,"High",IF(J654&gt;=Assumptions!$B$27,"Mid","Low"))</f>
        <v>Mid</v>
      </c>
      <c r="R654" s="7" t="str">
        <f aca="false">IF(P654&gt;=Assumptions!$B$28,"High",IF(P654&gt;=Assumptions!$B$29,"Mid","Low"))</f>
        <v>Low</v>
      </c>
      <c r="S654" s="7" t="str">
        <f aca="false">INDEX(Assumptions!$B$33:$B$41,MATCH(Q654&amp;"|"&amp;R654,Assumptions!$A$33:$A$41,0))</f>
        <v>Light Touch</v>
      </c>
      <c r="T654" s="7" t="n">
        <f aca="false">IF(ISNUMBER(Data_Clean!V654),J654*Data_Clean!V654,0)</f>
        <v>120.477400668</v>
      </c>
    </row>
    <row r="655" customFormat="false" ht="15" hidden="false" customHeight="false" outlineLevel="0" collapsed="false">
      <c r="A655" s="15" t="str">
        <f aca="false">Data_Clean!A655</f>
        <v>CX100651</v>
      </c>
      <c r="B655" s="14" t="n">
        <f aca="false">Data_Clean!G655*Assumptions!$B$5</f>
        <v>54.83725</v>
      </c>
      <c r="C655" s="14" t="n">
        <f aca="false">IF(Data_Clean!H655="",0,Data_Clean!H655)*Assumptions!$B$6</f>
        <v>0</v>
      </c>
      <c r="D655" s="14" t="n">
        <f aca="false">Data_Clean!I655*Assumptions!$B$7</f>
        <v>0</v>
      </c>
      <c r="E655" s="14" t="n">
        <f aca="false">Data_Clean!J655*Assumptions!$B$8</f>
        <v>0</v>
      </c>
      <c r="F655" s="14" t="n">
        <f aca="false">Data_Clean!K655*Assumptions!$B$9</f>
        <v>1257.3</v>
      </c>
      <c r="G655" s="14" t="n">
        <f aca="false">Data_Clean!L655*Assumptions!$B$10</f>
        <v>0</v>
      </c>
      <c r="H655" s="14" t="n">
        <f aca="false">IF(OR(Data_Clean!M655="",Data_Clean!N655=""),0,Data_Clean!M655*Data_Clean!N655/100)*Assumptions!$B$13*Assumptions!$B$11</f>
        <v>118.728</v>
      </c>
      <c r="I655" s="14" t="n">
        <f aca="false">Data_Clean!O655*4*Assumptions!$B$12</f>
        <v>14.70096</v>
      </c>
      <c r="J655" s="14" t="n">
        <f aca="false">SUM(B655:I655)</f>
        <v>1445.56621</v>
      </c>
      <c r="K655" s="16" t="n">
        <f aca="false">IF(Data_Clean!P655="","",Assumptions!$B$15*0.5^(Data_Clean!P655/Assumptions!$B$20))</f>
        <v>27.3516746567465</v>
      </c>
      <c r="L655" s="16" t="n">
        <f aca="false">Assumptions!$B$16*MIN(1,LN(1+Data_Clean!Q655)/LN(1+Assumptions!$B$21))</f>
        <v>13.7447072997398</v>
      </c>
      <c r="M655" s="16" t="n">
        <f aca="false">Assumptions!$B$17*(0.6*MIN(1,Data_Clean!R655/Assumptions!$B$22)+0.4*IF(Data_Clean!S655="",0,Data_Clean!S655))</f>
        <v>11.4</v>
      </c>
      <c r="N655" s="16" t="n">
        <f aca="false">Assumptions!$B$18*MIN(1,(Data_Clean!F655-1)/Assumptions!$B$23)</f>
        <v>15</v>
      </c>
      <c r="O655" s="16" t="n">
        <f aca="false">Assumptions!$B$19*(0.4*IF(Data_Clean!E655="",0,MIN(1,Data_Clean!E655/12/Assumptions!$B$24))+0.35*IF(Data_Clean!D655="Y",1,0)+0.25*(1-MIN(Data_Clean!T655,3)/3))/IF(Data_Clean!E655="",0.6,1)</f>
        <v>9.55</v>
      </c>
      <c r="P655" s="16" t="n">
        <f aca="false">SUM(K655:O655)/(Assumptions!$D$5-IF(K655="",Assumptions!$B$15,0))*100</f>
        <v>77.0463819564863</v>
      </c>
      <c r="Q655" s="7" t="str">
        <f aca="false">IF(J655&gt;=Assumptions!$B$26,"High",IF(J655&gt;=Assumptions!$B$27,"Mid","Low"))</f>
        <v>Mid</v>
      </c>
      <c r="R655" s="7" t="str">
        <f aca="false">IF(P655&gt;=Assumptions!$B$28,"High",IF(P655&gt;=Assumptions!$B$29,"Mid","Low"))</f>
        <v>High</v>
      </c>
      <c r="S655" s="7" t="str">
        <f aca="false">INDEX(Assumptions!$B$33:$B$41,MATCH(Q655&amp;"|"&amp;R655,Assumptions!$A$33:$A$41,0))</f>
        <v>Engaged Builders</v>
      </c>
      <c r="T655" s="7" t="n">
        <f aca="false">IF(ISNUMBER(Data_Clean!V655),J655*Data_Clean!V655,0)</f>
        <v>34.549032419</v>
      </c>
    </row>
    <row r="656" customFormat="false" ht="15" hidden="false" customHeight="false" outlineLevel="0" collapsed="false">
      <c r="A656" s="15" t="str">
        <f aca="false">Data_Clean!A656</f>
        <v>CX100652</v>
      </c>
      <c r="B656" s="14" t="n">
        <f aca="false">Data_Clean!G656*Assumptions!$B$5</f>
        <v>7.39975</v>
      </c>
      <c r="C656" s="14" t="n">
        <f aca="false">IF(Data_Clean!H656="",0,Data_Clean!H656)*Assumptions!$B$6</f>
        <v>20.28084</v>
      </c>
      <c r="D656" s="14" t="n">
        <f aca="false">Data_Clean!I656*Assumptions!$B$7</f>
        <v>6.4</v>
      </c>
      <c r="E656" s="14" t="n">
        <f aca="false">Data_Clean!J656*Assumptions!$B$8</f>
        <v>0</v>
      </c>
      <c r="F656" s="14" t="n">
        <f aca="false">Data_Clean!K656*Assumptions!$B$9</f>
        <v>0</v>
      </c>
      <c r="G656" s="14" t="n">
        <f aca="false">Data_Clean!L656*Assumptions!$B$10</f>
        <v>241.65</v>
      </c>
      <c r="H656" s="14" t="n">
        <f aca="false">IF(OR(Data_Clean!M656="",Data_Clean!N656=""),0,Data_Clean!M656*Data_Clean!N656/100)*Assumptions!$B$13*Assumptions!$B$11</f>
        <v>21.6</v>
      </c>
      <c r="I656" s="14" t="n">
        <f aca="false">Data_Clean!O656*4*Assumptions!$B$12</f>
        <v>0.8472</v>
      </c>
      <c r="J656" s="14" t="n">
        <f aca="false">SUM(B656:I656)</f>
        <v>298.17779</v>
      </c>
      <c r="K656" s="16" t="n">
        <f aca="false">IF(Data_Clean!P656="","",Assumptions!$B$15*0.5^(Data_Clean!P656/Assumptions!$B$20))</f>
        <v>26.1165168988837</v>
      </c>
      <c r="L656" s="16" t="n">
        <f aca="false">Assumptions!$B$16*MIN(1,LN(1+Data_Clean!Q656)/LN(1+Assumptions!$B$21))</f>
        <v>7.47221736309214</v>
      </c>
      <c r="M656" s="16" t="n">
        <f aca="false">Assumptions!$B$17*(0.6*MIN(1,Data_Clean!R656/Assumptions!$B$22)+0.4*IF(Data_Clean!S656="",0,Data_Clean!S656))</f>
        <v>3.846</v>
      </c>
      <c r="N656" s="16" t="n">
        <f aca="false">Assumptions!$B$18*MIN(1,(Data_Clean!F656-1)/Assumptions!$B$23)</f>
        <v>20</v>
      </c>
      <c r="O656" s="16" t="n">
        <f aca="false">Assumptions!$B$19*(0.4*IF(Data_Clean!E656="",0,MIN(1,Data_Clean!E656/12/Assumptions!$B$24))+0.35*IF(Data_Clean!D656="Y",1,0)+0.25*(1-MIN(Data_Clean!T656,3)/3))/IF(Data_Clean!E656="",0.6,1)</f>
        <v>3.85</v>
      </c>
      <c r="P656" s="16" t="n">
        <f aca="false">SUM(K656:O656)/(Assumptions!$D$5-IF(K656="",Assumptions!$B$15,0))*100</f>
        <v>61.2847342619759</v>
      </c>
      <c r="Q656" s="7" t="str">
        <f aca="false">IF(J656&gt;=Assumptions!$B$26,"High",IF(J656&gt;=Assumptions!$B$27,"Mid","Low"))</f>
        <v>Low</v>
      </c>
      <c r="R656" s="7" t="str">
        <f aca="false">IF(P656&gt;=Assumptions!$B$28,"High",IF(P656&gt;=Assumptions!$B$29,"Mid","Low"))</f>
        <v>Mid</v>
      </c>
      <c r="S656" s="7" t="str">
        <f aca="false">INDEX(Assumptions!$B$33:$B$41,MATCH(Q656&amp;"|"&amp;R656,Assumptions!$A$33:$A$41,0))</f>
        <v>Light Touch</v>
      </c>
      <c r="T656" s="7" t="n">
        <f aca="false">IF(ISNUMBER(Data_Clean!V656),J656*Data_Clean!V656,0)</f>
        <v>34.051903618</v>
      </c>
    </row>
    <row r="657" customFormat="false" ht="15" hidden="false" customHeight="false" outlineLevel="0" collapsed="false">
      <c r="A657" s="15" t="str">
        <f aca="false">Data_Clean!A657</f>
        <v>CX100653</v>
      </c>
      <c r="B657" s="14" t="n">
        <f aca="false">Data_Clean!G657*Assumptions!$B$5</f>
        <v>163.6965</v>
      </c>
      <c r="C657" s="14" t="n">
        <f aca="false">IF(Data_Clean!H657="",0,Data_Clean!H657)*Assumptions!$B$6</f>
        <v>215.802</v>
      </c>
      <c r="D657" s="14" t="n">
        <f aca="false">Data_Clean!I657*Assumptions!$B$7</f>
        <v>0</v>
      </c>
      <c r="E657" s="14" t="n">
        <f aca="false">Data_Clean!J657*Assumptions!$B$8</f>
        <v>0</v>
      </c>
      <c r="F657" s="14" t="n">
        <f aca="false">Data_Clean!K657*Assumptions!$B$9</f>
        <v>0</v>
      </c>
      <c r="G657" s="14" t="n">
        <f aca="false">Data_Clean!L657*Assumptions!$B$10</f>
        <v>0</v>
      </c>
      <c r="H657" s="14" t="n">
        <f aca="false">IF(OR(Data_Clean!M657="",Data_Clean!N657=""),0,Data_Clean!M657*Data_Clean!N657/100)*Assumptions!$B$13*Assumptions!$B$11</f>
        <v>141.12</v>
      </c>
      <c r="I657" s="14" t="n">
        <f aca="false">Data_Clean!O657*4*Assumptions!$B$12</f>
        <v>30.648</v>
      </c>
      <c r="J657" s="14" t="n">
        <f aca="false">SUM(B657:I657)</f>
        <v>551.2665</v>
      </c>
      <c r="K657" s="16" t="n">
        <f aca="false">IF(Data_Clean!P657="","",Assumptions!$B$15*0.5^(Data_Clean!P657/Assumptions!$B$20))</f>
        <v>21.2132034355964</v>
      </c>
      <c r="L657" s="16" t="n">
        <f aca="false">Assumptions!$B$16*MIN(1,LN(1+Data_Clean!Q657)/LN(1+Assumptions!$B$21))</f>
        <v>15.383822204249</v>
      </c>
      <c r="M657" s="16" t="n">
        <f aca="false">Assumptions!$B$17*(0.6*MIN(1,Data_Clean!R657/Assumptions!$B$22)+0.4*IF(Data_Clean!S657="",0,Data_Clean!S657))</f>
        <v>7.254</v>
      </c>
      <c r="N657" s="16" t="n">
        <f aca="false">Assumptions!$B$18*MIN(1,(Data_Clean!F657-1)/Assumptions!$B$23)</f>
        <v>10</v>
      </c>
      <c r="O657" s="16" t="n">
        <f aca="false">Assumptions!$B$19*(0.4*IF(Data_Clean!E657="",0,MIN(1,Data_Clean!E657/12/Assumptions!$B$24))+0.35*IF(Data_Clean!D657="Y",1,0)+0.25*(1-MIN(Data_Clean!T657,3)/3))/IF(Data_Clean!E657="",0.6,1)</f>
        <v>10.75</v>
      </c>
      <c r="P657" s="16" t="n">
        <f aca="false">SUM(K657:O657)/(Assumptions!$D$5-IF(K657="",Assumptions!$B$15,0))*100</f>
        <v>64.6010256398455</v>
      </c>
      <c r="Q657" s="7" t="str">
        <f aca="false">IF(J657&gt;=Assumptions!$B$26,"High",IF(J657&gt;=Assumptions!$B$27,"Mid","Low"))</f>
        <v>Mid</v>
      </c>
      <c r="R657" s="7" t="str">
        <f aca="false">IF(P657&gt;=Assumptions!$B$28,"High",IF(P657&gt;=Assumptions!$B$29,"Mid","Low"))</f>
        <v>Mid</v>
      </c>
      <c r="S657" s="7" t="str">
        <f aca="false">INDEX(Assumptions!$B$33:$B$41,MATCH(Q657&amp;"|"&amp;R657,Assumptions!$A$33:$A$41,0))</f>
        <v>Established Core</v>
      </c>
      <c r="T657" s="7" t="n">
        <f aca="false">IF(ISNUMBER(Data_Clean!V657),J657*Data_Clean!V657,0)</f>
        <v>14.82906885</v>
      </c>
    </row>
    <row r="658" customFormat="false" ht="15" hidden="false" customHeight="false" outlineLevel="0" collapsed="false">
      <c r="A658" s="15" t="str">
        <f aca="false">Data_Clean!A658</f>
        <v>CX100654</v>
      </c>
      <c r="B658" s="14" t="n">
        <f aca="false">Data_Clean!G658*Assumptions!$B$5</f>
        <v>125.92925</v>
      </c>
      <c r="C658" s="14" t="n">
        <f aca="false">IF(Data_Clean!H658="",0,Data_Clean!H658)*Assumptions!$B$6</f>
        <v>1065.63576</v>
      </c>
      <c r="D658" s="14" t="n">
        <f aca="false">Data_Clean!I658*Assumptions!$B$7</f>
        <v>0</v>
      </c>
      <c r="E658" s="14" t="n">
        <f aca="false">Data_Clean!J658*Assumptions!$B$8</f>
        <v>0</v>
      </c>
      <c r="F658" s="14" t="n">
        <f aca="false">Data_Clean!K658*Assumptions!$B$9</f>
        <v>0</v>
      </c>
      <c r="G658" s="14" t="n">
        <f aca="false">Data_Clean!L658*Assumptions!$B$10</f>
        <v>0</v>
      </c>
      <c r="H658" s="14" t="n">
        <f aca="false">IF(OR(Data_Clean!M658="",Data_Clean!N658=""),0,Data_Clean!M658*Data_Clean!N658/100)*Assumptions!$B$13*Assumptions!$B$11</f>
        <v>0</v>
      </c>
      <c r="I658" s="14" t="n">
        <f aca="false">Data_Clean!O658*4*Assumptions!$B$12</f>
        <v>0</v>
      </c>
      <c r="J658" s="14" t="n">
        <f aca="false">SUM(B658:I658)</f>
        <v>1191.56501</v>
      </c>
      <c r="K658" s="16" t="n">
        <f aca="false">IF(Data_Clean!P658="","",Assumptions!$B$15*0.5^(Data_Clean!P658/Assumptions!$B$20))</f>
        <v>29.3147990530274</v>
      </c>
      <c r="L658" s="16" t="n">
        <f aca="false">Assumptions!$B$16*MIN(1,LN(1+Data_Clean!Q658)/LN(1+Assumptions!$B$21))</f>
        <v>12.2792642888455</v>
      </c>
      <c r="M658" s="16" t="n">
        <f aca="false">Assumptions!$B$17*(0.6*MIN(1,Data_Clean!R658/Assumptions!$B$22)+0.4*IF(Data_Clean!S658="",0,Data_Clean!S658))</f>
        <v>9.714</v>
      </c>
      <c r="N658" s="16" t="n">
        <f aca="false">Assumptions!$B$18*MIN(1,(Data_Clean!F658-1)/Assumptions!$B$23)</f>
        <v>5</v>
      </c>
      <c r="O658" s="16" t="n">
        <f aca="false">Assumptions!$B$19*(0.4*IF(Data_Clean!E658="",0,MIN(1,Data_Clean!E658/12/Assumptions!$B$24))+0.35*IF(Data_Clean!D658="Y",1,0)+0.25*(1-MIN(Data_Clean!T658,3)/3))/IF(Data_Clean!E658="",0.6,1)</f>
        <v>5.6</v>
      </c>
      <c r="P658" s="16" t="n">
        <f aca="false">SUM(K658:O658)/(Assumptions!$D$5-IF(K658="",Assumptions!$B$15,0))*100</f>
        <v>61.9080633418729</v>
      </c>
      <c r="Q658" s="7" t="str">
        <f aca="false">IF(J658&gt;=Assumptions!$B$26,"High",IF(J658&gt;=Assumptions!$B$27,"Mid","Low"))</f>
        <v>Mid</v>
      </c>
      <c r="R658" s="7" t="str">
        <f aca="false">IF(P658&gt;=Assumptions!$B$28,"High",IF(P658&gt;=Assumptions!$B$29,"Mid","Low"))</f>
        <v>Mid</v>
      </c>
      <c r="S658" s="7" t="str">
        <f aca="false">INDEX(Assumptions!$B$33:$B$41,MATCH(Q658&amp;"|"&amp;R658,Assumptions!$A$33:$A$41,0))</f>
        <v>Established Core</v>
      </c>
      <c r="T658" s="7" t="n">
        <f aca="false">IF(ISNUMBER(Data_Clean!V658),J658*Data_Clean!V658,0)</f>
        <v>128.68902108</v>
      </c>
    </row>
    <row r="659" customFormat="false" ht="15" hidden="false" customHeight="false" outlineLevel="0" collapsed="false">
      <c r="A659" s="15" t="str">
        <f aca="false">Data_Clean!A659</f>
        <v>CX100655</v>
      </c>
      <c r="B659" s="14" t="n">
        <f aca="false">Data_Clean!G659*Assumptions!$B$5</f>
        <v>156.24525</v>
      </c>
      <c r="C659" s="14" t="n">
        <f aca="false">IF(Data_Clean!H659="",0,Data_Clean!H659)*Assumptions!$B$6</f>
        <v>158.84532</v>
      </c>
      <c r="D659" s="14" t="n">
        <f aca="false">Data_Clean!I659*Assumptions!$B$7</f>
        <v>308.8</v>
      </c>
      <c r="E659" s="14" t="n">
        <f aca="false">Data_Clean!J659*Assumptions!$B$8</f>
        <v>838.364025</v>
      </c>
      <c r="F659" s="14" t="n">
        <f aca="false">Data_Clean!K659*Assumptions!$B$9</f>
        <v>0</v>
      </c>
      <c r="G659" s="14" t="n">
        <f aca="false">Data_Clean!L659*Assumptions!$B$10</f>
        <v>0</v>
      </c>
      <c r="H659" s="14" t="n">
        <f aca="false">IF(OR(Data_Clean!M659="",Data_Clean!N659=""),0,Data_Clean!M659*Data_Clean!N659/100)*Assumptions!$B$13*Assumptions!$B$11</f>
        <v>257.88</v>
      </c>
      <c r="I659" s="14" t="n">
        <f aca="false">Data_Clean!O659*4*Assumptions!$B$12</f>
        <v>42.23568</v>
      </c>
      <c r="J659" s="14" t="n">
        <f aca="false">SUM(B659:I659)</f>
        <v>1762.370275</v>
      </c>
      <c r="K659" s="16" t="n">
        <f aca="false">IF(Data_Clean!P659="","",Assumptions!$B$15*0.5^(Data_Clean!P659/Assumptions!$B$20))</f>
        <v>19.7926186615934</v>
      </c>
      <c r="L659" s="16" t="n">
        <f aca="false">Assumptions!$B$16*MIN(1,LN(1+Data_Clean!Q659)/LN(1+Assumptions!$B$21))</f>
        <v>14.7060656260474</v>
      </c>
      <c r="M659" s="16" t="n">
        <f aca="false">Assumptions!$B$17*(0.6*MIN(1,Data_Clean!R659/Assumptions!$B$22)+0.4*IF(Data_Clean!S659="",0,Data_Clean!S659))</f>
        <v>9.924</v>
      </c>
      <c r="N659" s="16" t="n">
        <f aca="false">Assumptions!$B$18*MIN(1,(Data_Clean!F659-1)/Assumptions!$B$23)</f>
        <v>20</v>
      </c>
      <c r="O659" s="16" t="n">
        <f aca="false">Assumptions!$B$19*(0.4*IF(Data_Clean!E659="",0,MIN(1,Data_Clean!E659/12/Assumptions!$B$24))+0.35*IF(Data_Clean!D659="Y",1,0)+0.25*(1-MIN(Data_Clean!T659,3)/3))/IF(Data_Clean!E659="",0.6,1)</f>
        <v>15</v>
      </c>
      <c r="P659" s="16" t="n">
        <f aca="false">SUM(K659:O659)/(Assumptions!$D$5-IF(K659="",Assumptions!$B$15,0))*100</f>
        <v>79.4226842876408</v>
      </c>
      <c r="Q659" s="7" t="str">
        <f aca="false">IF(J659&gt;=Assumptions!$B$26,"High",IF(J659&gt;=Assumptions!$B$27,"Mid","Low"))</f>
        <v>High</v>
      </c>
      <c r="R659" s="7" t="str">
        <f aca="false">IF(P659&gt;=Assumptions!$B$28,"High",IF(P659&gt;=Assumptions!$B$29,"Mid","Low"))</f>
        <v>High</v>
      </c>
      <c r="S659" s="7" t="str">
        <f aca="false">INDEX(Assumptions!$B$33:$B$41,MATCH(Q659&amp;"|"&amp;R659,Assumptions!$A$33:$A$41,0))</f>
        <v>Premier Advocates</v>
      </c>
      <c r="T659" s="7" t="n">
        <f aca="false">IF(ISNUMBER(Data_Clean!V659),J659*Data_Clean!V659,0)</f>
        <v>30.665242785</v>
      </c>
    </row>
    <row r="660" customFormat="false" ht="15" hidden="false" customHeight="false" outlineLevel="0" collapsed="false">
      <c r="A660" s="15" t="str">
        <f aca="false">Data_Clean!A660</f>
        <v>CX100656</v>
      </c>
      <c r="B660" s="14" t="n">
        <f aca="false">Data_Clean!G660*Assumptions!$B$5</f>
        <v>126.72275</v>
      </c>
      <c r="C660" s="14" t="n">
        <f aca="false">IF(Data_Clean!H660="",0,Data_Clean!H660)*Assumptions!$B$6</f>
        <v>0</v>
      </c>
      <c r="D660" s="14" t="n">
        <f aca="false">Data_Clean!I660*Assumptions!$B$7</f>
        <v>472.8</v>
      </c>
      <c r="E660" s="14" t="n">
        <f aca="false">Data_Clean!J660*Assumptions!$B$8</f>
        <v>0</v>
      </c>
      <c r="F660" s="14" t="n">
        <f aca="false">Data_Clean!K660*Assumptions!$B$9</f>
        <v>0</v>
      </c>
      <c r="G660" s="14" t="n">
        <f aca="false">Data_Clean!L660*Assumptions!$B$10</f>
        <v>0</v>
      </c>
      <c r="H660" s="14" t="n">
        <f aca="false">IF(OR(Data_Clean!M660="",Data_Clean!N660=""),0,Data_Clean!M660*Data_Clean!N660/100)*Assumptions!$B$13*Assumptions!$B$11</f>
        <v>0</v>
      </c>
      <c r="I660" s="14" t="n">
        <f aca="false">Data_Clean!O660*4*Assumptions!$B$12</f>
        <v>0</v>
      </c>
      <c r="J660" s="14" t="n">
        <f aca="false">SUM(B660:I660)</f>
        <v>599.52275</v>
      </c>
      <c r="K660" s="16" t="n">
        <f aca="false">IF(Data_Clean!P660="","",Assumptions!$B$15*0.5^(Data_Clean!P660/Assumptions!$B$20))</f>
        <v>0.125598452640972</v>
      </c>
      <c r="L660" s="16" t="n">
        <f aca="false">Assumptions!$B$16*MIN(1,LN(1+Data_Clean!Q660)/LN(1+Assumptions!$B$21))</f>
        <v>0</v>
      </c>
      <c r="M660" s="16" t="n">
        <f aca="false">Assumptions!$B$17*(0.6*MIN(1,Data_Clean!R660/Assumptions!$B$22)+0.4*IF(Data_Clean!S660="",0,Data_Clean!S660))</f>
        <v>0</v>
      </c>
      <c r="N660" s="16" t="n">
        <f aca="false">Assumptions!$B$18*MIN(1,(Data_Clean!F660-1)/Assumptions!$B$23)</f>
        <v>5</v>
      </c>
      <c r="O660" s="16" t="n">
        <f aca="false">Assumptions!$B$19*(0.4*IF(Data_Clean!E660="",0,MIN(1,Data_Clean!E660/12/Assumptions!$B$24))+0.35*IF(Data_Clean!D660="Y",1,0)+0.25*(1-MIN(Data_Clean!T660,3)/3))/IF(Data_Clean!E660="",0.6,1)</f>
        <v>4.4</v>
      </c>
      <c r="P660" s="16" t="n">
        <f aca="false">SUM(K660:O660)/(Assumptions!$D$5-IF(K660="",Assumptions!$B$15,0))*100</f>
        <v>9.52559845264097</v>
      </c>
      <c r="Q660" s="7" t="str">
        <f aca="false">IF(J660&gt;=Assumptions!$B$26,"High",IF(J660&gt;=Assumptions!$B$27,"Mid","Low"))</f>
        <v>Mid</v>
      </c>
      <c r="R660" s="7" t="str">
        <f aca="false">IF(P660&gt;=Assumptions!$B$28,"High",IF(P660&gt;=Assumptions!$B$29,"Mid","Low"))</f>
        <v>Low</v>
      </c>
      <c r="S660" s="7" t="str">
        <f aca="false">INDEX(Assumptions!$B$33:$B$41,MATCH(Q660&amp;"|"&amp;R660,Assumptions!$A$33:$A$41,0))</f>
        <v>Light Touch</v>
      </c>
      <c r="T660" s="7" t="n">
        <f aca="false">IF(ISNUMBER(Data_Clean!V660),J660*Data_Clean!V660,0)</f>
        <v>257.495021125</v>
      </c>
    </row>
    <row r="661" customFormat="false" ht="15" hidden="false" customHeight="false" outlineLevel="0" collapsed="false">
      <c r="A661" s="15" t="str">
        <f aca="false">Data_Clean!A661</f>
        <v>CX100657</v>
      </c>
      <c r="B661" s="14" t="n">
        <f aca="false">Data_Clean!G661*Assumptions!$B$5</f>
        <v>224.0935</v>
      </c>
      <c r="C661" s="14" t="n">
        <f aca="false">IF(Data_Clean!H661="",0,Data_Clean!H661)*Assumptions!$B$6</f>
        <v>177.45588</v>
      </c>
      <c r="D661" s="14" t="n">
        <f aca="false">Data_Clean!I661*Assumptions!$B$7</f>
        <v>0</v>
      </c>
      <c r="E661" s="14" t="n">
        <f aca="false">Data_Clean!J661*Assumptions!$B$8</f>
        <v>0</v>
      </c>
      <c r="F661" s="14" t="n">
        <f aca="false">Data_Clean!K661*Assumptions!$B$9</f>
        <v>3194.4</v>
      </c>
      <c r="G661" s="14" t="n">
        <f aca="false">Data_Clean!L661*Assumptions!$B$10</f>
        <v>0</v>
      </c>
      <c r="H661" s="14" t="n">
        <f aca="false">IF(OR(Data_Clean!M661="",Data_Clean!N661=""),0,Data_Clean!M661*Data_Clean!N661/100)*Assumptions!$B$13*Assumptions!$B$11</f>
        <v>496.302</v>
      </c>
      <c r="I661" s="14" t="n">
        <f aca="false">Data_Clean!O661*4*Assumptions!$B$12</f>
        <v>3.8376</v>
      </c>
      <c r="J661" s="14" t="n">
        <f aca="false">SUM(B661:I661)</f>
        <v>4096.08898</v>
      </c>
      <c r="K661" s="16" t="n">
        <f aca="false">IF(Data_Clean!P661="","",Assumptions!$B$15*0.5^(Data_Clean!P661/Assumptions!$B$20))</f>
        <v>22.735748497656</v>
      </c>
      <c r="L661" s="16" t="n">
        <f aca="false">Assumptions!$B$16*MIN(1,LN(1+Data_Clean!Q661)/LN(1+Assumptions!$B$21))</f>
        <v>11.5625930527155</v>
      </c>
      <c r="M661" s="16" t="n">
        <f aca="false">Assumptions!$B$17*(0.6*MIN(1,Data_Clean!R661/Assumptions!$B$22)+0.4*IF(Data_Clean!S661="",0,Data_Clean!S661))</f>
        <v>6.948</v>
      </c>
      <c r="N661" s="16" t="n">
        <f aca="false">Assumptions!$B$18*MIN(1,(Data_Clean!F661-1)/Assumptions!$B$23)</f>
        <v>15</v>
      </c>
      <c r="O661" s="16" t="n">
        <f aca="false">Assumptions!$B$19*(0.4*IF(Data_Clean!E661="",0,MIN(1,Data_Clean!E661/12/Assumptions!$B$24))+0.35*IF(Data_Clean!D661="Y",1,0)+0.25*(1-MIN(Data_Clean!T661,3)/3))/IF(Data_Clean!E661="",0.6,1)</f>
        <v>7.45</v>
      </c>
      <c r="P661" s="16" t="n">
        <f aca="false">SUM(K661:O661)/(Assumptions!$D$5-IF(K661="",Assumptions!$B$15,0))*100</f>
        <v>63.6963415503715</v>
      </c>
      <c r="Q661" s="7" t="str">
        <f aca="false">IF(J661&gt;=Assumptions!$B$26,"High",IF(J661&gt;=Assumptions!$B$27,"Mid","Low"))</f>
        <v>High</v>
      </c>
      <c r="R661" s="7" t="str">
        <f aca="false">IF(P661&gt;=Assumptions!$B$28,"High",IF(P661&gt;=Assumptions!$B$29,"Mid","Low"))</f>
        <v>Mid</v>
      </c>
      <c r="S661" s="7" t="str">
        <f aca="false">INDEX(Assumptions!$B$33:$B$41,MATCH(Q661&amp;"|"&amp;R661,Assumptions!$A$33:$A$41,0))</f>
        <v>Established Core</v>
      </c>
      <c r="T661" s="7" t="n">
        <f aca="false">IF(ISNUMBER(Data_Clean!V661),J661*Data_Clean!V661,0)</f>
        <v>320.314158236</v>
      </c>
    </row>
    <row r="662" customFormat="false" ht="15" hidden="false" customHeight="false" outlineLevel="0" collapsed="false">
      <c r="A662" s="15" t="str">
        <f aca="false">Data_Clean!A662</f>
        <v>CX100658</v>
      </c>
      <c r="B662" s="14" t="n">
        <f aca="false">Data_Clean!G662*Assumptions!$B$5</f>
        <v>136.347</v>
      </c>
      <c r="C662" s="14" t="n">
        <f aca="false">IF(Data_Clean!H662="",0,Data_Clean!H662)*Assumptions!$B$6</f>
        <v>0</v>
      </c>
      <c r="D662" s="14" t="n">
        <f aca="false">Data_Clean!I662*Assumptions!$B$7</f>
        <v>0</v>
      </c>
      <c r="E662" s="14" t="n">
        <f aca="false">Data_Clean!J662*Assumptions!$B$8</f>
        <v>0</v>
      </c>
      <c r="F662" s="14" t="n">
        <f aca="false">Data_Clean!K662*Assumptions!$B$9</f>
        <v>0</v>
      </c>
      <c r="G662" s="14" t="n">
        <f aca="false">Data_Clean!L662*Assumptions!$B$10</f>
        <v>0</v>
      </c>
      <c r="H662" s="14" t="n">
        <f aca="false">IF(OR(Data_Clean!M662="",Data_Clean!N662=""),0,Data_Clean!M662*Data_Clean!N662/100)*Assumptions!$B$13*Assumptions!$B$11</f>
        <v>0</v>
      </c>
      <c r="I662" s="14" t="n">
        <f aca="false">Data_Clean!O662*4*Assumptions!$B$12</f>
        <v>0</v>
      </c>
      <c r="J662" s="14" t="n">
        <f aca="false">SUM(B662:I662)</f>
        <v>136.347</v>
      </c>
      <c r="K662" s="16" t="n">
        <f aca="false">IF(Data_Clean!P662="","",Assumptions!$B$15*0.5^(Data_Clean!P662/Assumptions!$B$20))</f>
        <v>27.9909897461042</v>
      </c>
      <c r="L662" s="16" t="n">
        <f aca="false">Assumptions!$B$16*MIN(1,LN(1+Data_Clean!Q662)/LN(1+Assumptions!$B$21))</f>
        <v>10.6966696442427</v>
      </c>
      <c r="M662" s="16" t="n">
        <f aca="false">Assumptions!$B$17*(0.6*MIN(1,Data_Clean!R662/Assumptions!$B$22)+0.4*IF(Data_Clean!S662="",0,Data_Clean!S662))</f>
        <v>4.602</v>
      </c>
      <c r="N662" s="16" t="n">
        <f aca="false">Assumptions!$B$18*MIN(1,(Data_Clean!F662-1)/Assumptions!$B$23)</f>
        <v>0</v>
      </c>
      <c r="O662" s="16" t="n">
        <f aca="false">Assumptions!$B$19*(0.4*IF(Data_Clean!E662="",0,MIN(1,Data_Clean!E662/12/Assumptions!$B$24))+0.35*IF(Data_Clean!D662="Y",1,0)+0.25*(1-MIN(Data_Clean!T662,3)/3))/IF(Data_Clean!E662="",0.6,1)</f>
        <v>9.75</v>
      </c>
      <c r="P662" s="16" t="n">
        <f aca="false">SUM(K662:O662)/(Assumptions!$D$5-IF(K662="",Assumptions!$B$15,0))*100</f>
        <v>53.0396593903469</v>
      </c>
      <c r="Q662" s="7" t="str">
        <f aca="false">IF(J662&gt;=Assumptions!$B$26,"High",IF(J662&gt;=Assumptions!$B$27,"Mid","Low"))</f>
        <v>Low</v>
      </c>
      <c r="R662" s="7" t="str">
        <f aca="false">IF(P662&gt;=Assumptions!$B$28,"High",IF(P662&gt;=Assumptions!$B$29,"Mid","Low"))</f>
        <v>Mid</v>
      </c>
      <c r="S662" s="7" t="str">
        <f aca="false">INDEX(Assumptions!$B$33:$B$41,MATCH(Q662&amp;"|"&amp;R662,Assumptions!$A$33:$A$41,0))</f>
        <v>Light Touch</v>
      </c>
      <c r="T662" s="7" t="n">
        <f aca="false">IF(ISNUMBER(Data_Clean!V662),J662*Data_Clean!V662,0)</f>
        <v>15.8026173</v>
      </c>
    </row>
    <row r="663" customFormat="false" ht="15" hidden="false" customHeight="false" outlineLevel="0" collapsed="false">
      <c r="A663" s="15" t="str">
        <f aca="false">Data_Clean!A663</f>
        <v>CX100659</v>
      </c>
      <c r="B663" s="14" t="n">
        <f aca="false">Data_Clean!G663*Assumptions!$B$5</f>
        <v>31.25</v>
      </c>
      <c r="C663" s="14" t="n">
        <f aca="false">IF(Data_Clean!H663="",0,Data_Clean!H663)*Assumptions!$B$6</f>
        <v>60.56124</v>
      </c>
      <c r="D663" s="14" t="n">
        <f aca="false">Data_Clean!I663*Assumptions!$B$7</f>
        <v>0</v>
      </c>
      <c r="E663" s="14" t="n">
        <f aca="false">Data_Clean!J663*Assumptions!$B$8</f>
        <v>0</v>
      </c>
      <c r="F663" s="14" t="n">
        <f aca="false">Data_Clean!K663*Assumptions!$B$9</f>
        <v>1219.9</v>
      </c>
      <c r="G663" s="14" t="n">
        <f aca="false">Data_Clean!L663*Assumptions!$B$10</f>
        <v>0</v>
      </c>
      <c r="H663" s="14" t="n">
        <f aca="false">IF(OR(Data_Clean!M663="",Data_Clean!N663=""),0,Data_Clean!M663*Data_Clean!N663/100)*Assumptions!$B$13*Assumptions!$B$11</f>
        <v>0</v>
      </c>
      <c r="I663" s="14" t="n">
        <f aca="false">Data_Clean!O663*4*Assumptions!$B$12</f>
        <v>0</v>
      </c>
      <c r="J663" s="14" t="n">
        <f aca="false">SUM(B663:I663)</f>
        <v>1311.71124</v>
      </c>
      <c r="K663" s="16" t="n">
        <f aca="false">IF(Data_Clean!P663="","",Assumptions!$B$15*0.5^(Data_Clean!P663/Assumptions!$B$20))</f>
        <v>19.3405546265937</v>
      </c>
      <c r="L663" s="16" t="n">
        <f aca="false">Assumptions!$B$16*MIN(1,LN(1+Data_Clean!Q663)/LN(1+Assumptions!$B$21))</f>
        <v>13.0760265116583</v>
      </c>
      <c r="M663" s="16" t="n">
        <f aca="false">Assumptions!$B$17*(0.6*MIN(1,Data_Clean!R663/Assumptions!$B$22)+0.4*IF(Data_Clean!S663="",0,Data_Clean!S663))</f>
        <v>13.362</v>
      </c>
      <c r="N663" s="16" t="n">
        <f aca="false">Assumptions!$B$18*MIN(1,(Data_Clean!F663-1)/Assumptions!$B$23)</f>
        <v>10</v>
      </c>
      <c r="O663" s="16" t="n">
        <f aca="false">Assumptions!$B$19*(0.4*IF(Data_Clean!E663="",0,MIN(1,Data_Clean!E663/12/Assumptions!$B$24))+0.35*IF(Data_Clean!D663="Y",1,0)+0.25*(1-MIN(Data_Clean!T663,3)/3))/IF(Data_Clean!E663="",0.6,1)</f>
        <v>6.8</v>
      </c>
      <c r="P663" s="16" t="n">
        <f aca="false">SUM(K663:O663)/(Assumptions!$D$5-IF(K663="",Assumptions!$B$15,0))*100</f>
        <v>62.5785811382519</v>
      </c>
      <c r="Q663" s="7" t="str">
        <f aca="false">IF(J663&gt;=Assumptions!$B$26,"High",IF(J663&gt;=Assumptions!$B$27,"Mid","Low"))</f>
        <v>Mid</v>
      </c>
      <c r="R663" s="7" t="str">
        <f aca="false">IF(P663&gt;=Assumptions!$B$28,"High",IF(P663&gt;=Assumptions!$B$29,"Mid","Low"))</f>
        <v>Mid</v>
      </c>
      <c r="S663" s="7" t="str">
        <f aca="false">INDEX(Assumptions!$B$33:$B$41,MATCH(Q663&amp;"|"&amp;R663,Assumptions!$A$33:$A$41,0))</f>
        <v>Established Core</v>
      </c>
      <c r="T663" s="7" t="n">
        <f aca="false">IF(ISNUMBER(Data_Clean!V663),J663*Data_Clean!V663,0)</f>
        <v>99.558883116</v>
      </c>
    </row>
    <row r="664" customFormat="false" ht="15" hidden="false" customHeight="false" outlineLevel="0" collapsed="false">
      <c r="A664" s="15" t="str">
        <f aca="false">Data_Clean!A664</f>
        <v>CX100660</v>
      </c>
      <c r="B664" s="14" t="n">
        <f aca="false">Data_Clean!G664*Assumptions!$B$5</f>
        <v>38.7035</v>
      </c>
      <c r="C664" s="14" t="n">
        <f aca="false">IF(Data_Clean!H664="",0,Data_Clean!H664)*Assumptions!$B$6</f>
        <v>505.5528</v>
      </c>
      <c r="D664" s="14" t="n">
        <f aca="false">Data_Clean!I664*Assumptions!$B$7</f>
        <v>0</v>
      </c>
      <c r="E664" s="14" t="n">
        <f aca="false">Data_Clean!J664*Assumptions!$B$8</f>
        <v>0</v>
      </c>
      <c r="F664" s="14" t="n">
        <f aca="false">Data_Clean!K664*Assumptions!$B$9</f>
        <v>0</v>
      </c>
      <c r="G664" s="14" t="n">
        <f aca="false">Data_Clean!L664*Assumptions!$B$10</f>
        <v>0</v>
      </c>
      <c r="H664" s="14" t="n">
        <f aca="false">IF(OR(Data_Clean!M664="",Data_Clean!N664=""),0,Data_Clean!M664*Data_Clean!N664/100)*Assumptions!$B$13*Assumptions!$B$11</f>
        <v>0</v>
      </c>
      <c r="I664" s="14" t="n">
        <f aca="false">Data_Clean!O664*4*Assumptions!$B$12</f>
        <v>0</v>
      </c>
      <c r="J664" s="14" t="n">
        <f aca="false">SUM(B664:I664)</f>
        <v>544.2563</v>
      </c>
      <c r="K664" s="16" t="n">
        <f aca="false">IF(Data_Clean!P664="","",Assumptions!$B$15*0.5^(Data_Clean!P664/Assumptions!$B$20))</f>
        <v>16.8369307246406</v>
      </c>
      <c r="L664" s="16" t="n">
        <f aca="false">Assumptions!$B$16*MIN(1,LN(1+Data_Clean!Q664)/LN(1+Assumptions!$B$21))</f>
        <v>10.362865626271</v>
      </c>
      <c r="M664" s="16" t="n">
        <f aca="false">Assumptions!$B$17*(0.6*MIN(1,Data_Clean!R664/Assumptions!$B$22)+0.4*IF(Data_Clean!S664="",0,Data_Clean!S664))</f>
        <v>6.27</v>
      </c>
      <c r="N664" s="16" t="n">
        <f aca="false">Assumptions!$B$18*MIN(1,(Data_Clean!F664-1)/Assumptions!$B$23)</f>
        <v>5</v>
      </c>
      <c r="O664" s="16" t="n">
        <f aca="false">Assumptions!$B$19*(0.4*IF(Data_Clean!E664="",0,MIN(1,Data_Clean!E664/12/Assumptions!$B$24))+0.35*IF(Data_Clean!D664="Y",1,0)+0.25*(1-MIN(Data_Clean!T664,3)/3))/IF(Data_Clean!E664="",0.6,1)</f>
        <v>6.3</v>
      </c>
      <c r="P664" s="16" t="n">
        <f aca="false">SUM(K664:O664)/(Assumptions!$D$5-IF(K664="",Assumptions!$B$15,0))*100</f>
        <v>44.7697963509116</v>
      </c>
      <c r="Q664" s="7" t="str">
        <f aca="false">IF(J664&gt;=Assumptions!$B$26,"High",IF(J664&gt;=Assumptions!$B$27,"Mid","Low"))</f>
        <v>Mid</v>
      </c>
      <c r="R664" s="7" t="str">
        <f aca="false">IF(P664&gt;=Assumptions!$B$28,"High",IF(P664&gt;=Assumptions!$B$29,"Mid","Low"))</f>
        <v>Low</v>
      </c>
      <c r="S664" s="7" t="str">
        <f aca="false">INDEX(Assumptions!$B$33:$B$41,MATCH(Q664&amp;"|"&amp;R664,Assumptions!$A$33:$A$41,0))</f>
        <v>Light Touch</v>
      </c>
      <c r="T664" s="7" t="n">
        <f aca="false">IF(ISNUMBER(Data_Clean!V664),J664*Data_Clean!V664,0)</f>
        <v>89.31245883</v>
      </c>
    </row>
    <row r="665" customFormat="false" ht="15" hidden="false" customHeight="false" outlineLevel="0" collapsed="false">
      <c r="A665" s="15" t="str">
        <f aca="false">Data_Clean!A665</f>
        <v>CX100661</v>
      </c>
      <c r="B665" s="14" t="n">
        <f aca="false">Data_Clean!G665*Assumptions!$B$5</f>
        <v>633.5885</v>
      </c>
      <c r="C665" s="14" t="n">
        <f aca="false">IF(Data_Clean!H665="",0,Data_Clean!H665)*Assumptions!$B$6</f>
        <v>116.14944</v>
      </c>
      <c r="D665" s="14" t="n">
        <f aca="false">Data_Clean!I665*Assumptions!$B$7</f>
        <v>0</v>
      </c>
      <c r="E665" s="14" t="n">
        <f aca="false">Data_Clean!J665*Assumptions!$B$8</f>
        <v>0</v>
      </c>
      <c r="F665" s="14" t="n">
        <f aca="false">Data_Clean!K665*Assumptions!$B$9</f>
        <v>1456.4</v>
      </c>
      <c r="G665" s="14" t="n">
        <f aca="false">Data_Clean!L665*Assumptions!$B$10</f>
        <v>961.2</v>
      </c>
      <c r="H665" s="14" t="n">
        <f aca="false">IF(OR(Data_Clean!M665="",Data_Clean!N665=""),0,Data_Clean!M665*Data_Clean!N665/100)*Assumptions!$B$13*Assumptions!$B$11</f>
        <v>319.77</v>
      </c>
      <c r="I665" s="14" t="n">
        <f aca="false">Data_Clean!O665*4*Assumptions!$B$12</f>
        <v>49.24704</v>
      </c>
      <c r="J665" s="14" t="n">
        <f aca="false">SUM(B665:I665)</f>
        <v>3536.35498</v>
      </c>
      <c r="K665" s="16" t="n">
        <f aca="false">IF(Data_Clean!P665="","",Assumptions!$B$15*0.5^(Data_Clean!P665/Assumptions!$B$20))</f>
        <v>18.0453755412318</v>
      </c>
      <c r="L665" s="16" t="n">
        <f aca="false">Assumptions!$B$16*MIN(1,LN(1+Data_Clean!Q665)/LN(1+Assumptions!$B$21))</f>
        <v>13.4237548294248</v>
      </c>
      <c r="M665" s="16" t="n">
        <f aca="false">Assumptions!$B$17*(0.6*MIN(1,Data_Clean!R665/Assumptions!$B$22)+0.4*IF(Data_Clean!S665="",0,Data_Clean!S665))</f>
        <v>4.002</v>
      </c>
      <c r="N665" s="16" t="n">
        <f aca="false">Assumptions!$B$18*MIN(1,(Data_Clean!F665-1)/Assumptions!$B$23)</f>
        <v>20</v>
      </c>
      <c r="O665" s="16" t="n">
        <f aca="false">Assumptions!$B$19*(0.4*IF(Data_Clean!E665="",0,MIN(1,Data_Clean!E665/12/Assumptions!$B$24))+0.35*IF(Data_Clean!D665="Y",1,0)+0.25*(1-MIN(Data_Clean!T665,3)/3))/IF(Data_Clean!E665="",0.6,1)</f>
        <v>6.7</v>
      </c>
      <c r="P665" s="16" t="n">
        <f aca="false">SUM(K665:O665)/(Assumptions!$D$5-IF(K665="",Assumptions!$B$15,0))*100</f>
        <v>62.1711303706566</v>
      </c>
      <c r="Q665" s="7" t="str">
        <f aca="false">IF(J665&gt;=Assumptions!$B$26,"High",IF(J665&gt;=Assumptions!$B$27,"Mid","Low"))</f>
        <v>High</v>
      </c>
      <c r="R665" s="7" t="str">
        <f aca="false">IF(P665&gt;=Assumptions!$B$28,"High",IF(P665&gt;=Assumptions!$B$29,"Mid","Low"))</f>
        <v>Mid</v>
      </c>
      <c r="S665" s="7" t="str">
        <f aca="false">INDEX(Assumptions!$B$33:$B$41,MATCH(Q665&amp;"|"&amp;R665,Assumptions!$A$33:$A$41,0))</f>
        <v>Established Core</v>
      </c>
      <c r="T665" s="7" t="n">
        <f aca="false">IF(ISNUMBER(Data_Clean!V665),J665*Data_Clean!V665,0)</f>
        <v>352.574591506</v>
      </c>
    </row>
    <row r="666" customFormat="false" ht="15" hidden="false" customHeight="false" outlineLevel="0" collapsed="false">
      <c r="A666" s="15" t="str">
        <f aca="false">Data_Clean!A666</f>
        <v>CX100662</v>
      </c>
      <c r="B666" s="14" t="n">
        <f aca="false">Data_Clean!G666*Assumptions!$B$5</f>
        <v>146.8835</v>
      </c>
      <c r="C666" s="14" t="n">
        <f aca="false">IF(Data_Clean!H666="",0,Data_Clean!H666)*Assumptions!$B$6</f>
        <v>0</v>
      </c>
      <c r="D666" s="14" t="n">
        <f aca="false">Data_Clean!I666*Assumptions!$B$7</f>
        <v>0</v>
      </c>
      <c r="E666" s="14" t="n">
        <f aca="false">Data_Clean!J666*Assumptions!$B$8</f>
        <v>0</v>
      </c>
      <c r="F666" s="14" t="n">
        <f aca="false">Data_Clean!K666*Assumptions!$B$9</f>
        <v>0</v>
      </c>
      <c r="G666" s="14" t="n">
        <f aca="false">Data_Clean!L666*Assumptions!$B$10</f>
        <v>0</v>
      </c>
      <c r="H666" s="14" t="n">
        <f aca="false">IF(OR(Data_Clean!M666="",Data_Clean!N666=""),0,Data_Clean!M666*Data_Clean!N666/100)*Assumptions!$B$13*Assumptions!$B$11</f>
        <v>0</v>
      </c>
      <c r="I666" s="14" t="n">
        <f aca="false">Data_Clean!O666*4*Assumptions!$B$12</f>
        <v>0</v>
      </c>
      <c r="J666" s="14" t="n">
        <f aca="false">SUM(B666:I666)</f>
        <v>146.8835</v>
      </c>
      <c r="K666" s="16" t="n">
        <f aca="false">IF(Data_Clean!P666="","",Assumptions!$B$15*0.5^(Data_Clean!P666/Assumptions!$B$20))</f>
        <v>1.67043509651314</v>
      </c>
      <c r="L666" s="16" t="n">
        <f aca="false">Assumptions!$B$16*MIN(1,LN(1+Data_Clean!Q666)/LN(1+Assumptions!$B$21))</f>
        <v>0</v>
      </c>
      <c r="M666" s="16" t="n">
        <f aca="false">Assumptions!$B$17*(0.6*MIN(1,Data_Clean!R666/Assumptions!$B$22)+0.4*IF(Data_Clean!S666="",0,Data_Clean!S666))</f>
        <v>0</v>
      </c>
      <c r="N666" s="16" t="n">
        <f aca="false">Assumptions!$B$18*MIN(1,(Data_Clean!F666-1)/Assumptions!$B$23)</f>
        <v>0</v>
      </c>
      <c r="O666" s="16" t="n">
        <f aca="false">Assumptions!$B$19*(0.4*IF(Data_Clean!E666="",0,MIN(1,Data_Clean!E666/12/Assumptions!$B$24))+0.35*IF(Data_Clean!D666="Y",1,0)+0.25*(1-MIN(Data_Clean!T666,3)/3))/IF(Data_Clean!E666="",0.6,1)</f>
        <v>9.75</v>
      </c>
      <c r="P666" s="16" t="n">
        <f aca="false">SUM(K666:O666)/(Assumptions!$D$5-IF(K666="",Assumptions!$B$15,0))*100</f>
        <v>11.4204350965131</v>
      </c>
      <c r="Q666" s="7" t="str">
        <f aca="false">IF(J666&gt;=Assumptions!$B$26,"High",IF(J666&gt;=Assumptions!$B$27,"Mid","Low"))</f>
        <v>Low</v>
      </c>
      <c r="R666" s="7" t="str">
        <f aca="false">IF(P666&gt;=Assumptions!$B$28,"High",IF(P666&gt;=Assumptions!$B$29,"Mid","Low"))</f>
        <v>Low</v>
      </c>
      <c r="S666" s="7" t="str">
        <f aca="false">INDEX(Assumptions!$B$33:$B$41,MATCH(Q666&amp;"|"&amp;R666,Assumptions!$A$33:$A$41,0))</f>
        <v>Dormant &amp; Low Value</v>
      </c>
      <c r="T666" s="7" t="n">
        <f aca="false">IF(ISNUMBER(Data_Clean!V666),J666*Data_Clean!V666,0)</f>
        <v>37.602176</v>
      </c>
    </row>
    <row r="667" customFormat="false" ht="15" hidden="false" customHeight="false" outlineLevel="0" collapsed="false">
      <c r="A667" s="15" t="str">
        <f aca="false">Data_Clean!A667</f>
        <v>CX100663</v>
      </c>
      <c r="B667" s="14" t="n">
        <f aca="false">Data_Clean!G667*Assumptions!$B$5</f>
        <v>59.67525</v>
      </c>
      <c r="C667" s="14" t="n">
        <f aca="false">IF(Data_Clean!H667="",0,Data_Clean!H667)*Assumptions!$B$6</f>
        <v>349.96032</v>
      </c>
      <c r="D667" s="14" t="n">
        <f aca="false">Data_Clean!I667*Assumptions!$B$7</f>
        <v>236.8</v>
      </c>
      <c r="E667" s="14" t="n">
        <f aca="false">Data_Clean!J667*Assumptions!$B$8</f>
        <v>157.970325</v>
      </c>
      <c r="F667" s="14" t="n">
        <f aca="false">Data_Clean!K667*Assumptions!$B$9</f>
        <v>0</v>
      </c>
      <c r="G667" s="14" t="n">
        <f aca="false">Data_Clean!L667*Assumptions!$B$10</f>
        <v>114.3</v>
      </c>
      <c r="H667" s="14" t="n">
        <f aca="false">IF(OR(Data_Clean!M667="",Data_Clean!N667=""),0,Data_Clean!M667*Data_Clean!N667/100)*Assumptions!$B$13*Assumptions!$B$11</f>
        <v>0</v>
      </c>
      <c r="I667" s="14" t="n">
        <f aca="false">Data_Clean!O667*4*Assumptions!$B$12</f>
        <v>0</v>
      </c>
      <c r="J667" s="14" t="n">
        <f aca="false">SUM(B667:I667)</f>
        <v>918.705895</v>
      </c>
      <c r="K667" s="16" t="n">
        <f aca="false">IF(Data_Clean!P667="","",Assumptions!$B$15*0.5^(Data_Clean!P667/Assumptions!$B$20))</f>
        <v>22.735748497656</v>
      </c>
      <c r="L667" s="16" t="n">
        <f aca="false">Assumptions!$B$16*MIN(1,LN(1+Data_Clean!Q667)/LN(1+Assumptions!$B$21))</f>
        <v>15.383822204249</v>
      </c>
      <c r="M667" s="16" t="n">
        <f aca="false">Assumptions!$B$17*(0.6*MIN(1,Data_Clean!R667/Assumptions!$B$22)+0.4*IF(Data_Clean!S667="",0,Data_Clean!S667))</f>
        <v>10.908</v>
      </c>
      <c r="N667" s="16" t="n">
        <f aca="false">Assumptions!$B$18*MIN(1,(Data_Clean!F667-1)/Assumptions!$B$23)</f>
        <v>20</v>
      </c>
      <c r="O667" s="16" t="n">
        <f aca="false">Assumptions!$B$19*(0.4*IF(Data_Clean!E667="",0,MIN(1,Data_Clean!E667/12/Assumptions!$B$24))+0.35*IF(Data_Clean!D667="Y",1,0)+0.25*(1-MIN(Data_Clean!T667,3)/3))/IF(Data_Clean!E667="",0.6,1)</f>
        <v>9.85</v>
      </c>
      <c r="P667" s="16" t="n">
        <f aca="false">SUM(K667:O667)/(Assumptions!$D$5-IF(K667="",Assumptions!$B$15,0))*100</f>
        <v>78.877570701905</v>
      </c>
      <c r="Q667" s="7" t="str">
        <f aca="false">IF(J667&gt;=Assumptions!$B$26,"High",IF(J667&gt;=Assumptions!$B$27,"Mid","Low"))</f>
        <v>Mid</v>
      </c>
      <c r="R667" s="7" t="str">
        <f aca="false">IF(P667&gt;=Assumptions!$B$28,"High",IF(P667&gt;=Assumptions!$B$29,"Mid","Low"))</f>
        <v>High</v>
      </c>
      <c r="S667" s="7" t="str">
        <f aca="false">INDEX(Assumptions!$B$33:$B$41,MATCH(Q667&amp;"|"&amp;R667,Assumptions!$A$33:$A$41,0))</f>
        <v>Engaged Builders</v>
      </c>
      <c r="T667" s="7" t="n">
        <f aca="false">IF(ISNUMBER(Data_Clean!V667),J667*Data_Clean!V667,0)</f>
        <v>17.639153184</v>
      </c>
    </row>
    <row r="668" customFormat="false" ht="15" hidden="false" customHeight="false" outlineLevel="0" collapsed="false">
      <c r="A668" s="15" t="str">
        <f aca="false">Data_Clean!A668</f>
        <v>CX100664</v>
      </c>
      <c r="B668" s="14" t="n">
        <f aca="false">Data_Clean!G668*Assumptions!$B$5</f>
        <v>139.062</v>
      </c>
      <c r="C668" s="14" t="n">
        <f aca="false">IF(Data_Clean!H668="",0,Data_Clean!H668)*Assumptions!$B$6</f>
        <v>901.36068</v>
      </c>
      <c r="D668" s="14" t="n">
        <f aca="false">Data_Clean!I668*Assumptions!$B$7</f>
        <v>457.6</v>
      </c>
      <c r="E668" s="14" t="n">
        <f aca="false">Data_Clean!J668*Assumptions!$B$8</f>
        <v>0</v>
      </c>
      <c r="F668" s="14" t="n">
        <f aca="false">Data_Clean!K668*Assumptions!$B$9</f>
        <v>0</v>
      </c>
      <c r="G668" s="14" t="n">
        <f aca="false">Data_Clean!L668*Assumptions!$B$10</f>
        <v>0</v>
      </c>
      <c r="H668" s="14" t="n">
        <f aca="false">IF(OR(Data_Clean!M668="",Data_Clean!N668=""),0,Data_Clean!M668*Data_Clean!N668/100)*Assumptions!$B$13*Assumptions!$B$11</f>
        <v>0</v>
      </c>
      <c r="I668" s="14" t="n">
        <f aca="false">Data_Clean!O668*4*Assumptions!$B$12</f>
        <v>0</v>
      </c>
      <c r="J668" s="14" t="n">
        <f aca="false">SUM(B668:I668)</f>
        <v>1498.02268</v>
      </c>
      <c r="K668" s="16" t="n">
        <f aca="false">IF(Data_Clean!P668="","",Assumptions!$B$15*0.5^(Data_Clean!P668/Assumptions!$B$20))</f>
        <v>4.83513865664842</v>
      </c>
      <c r="L668" s="16" t="n">
        <f aca="false">Assumptions!$B$16*MIN(1,LN(1+Data_Clean!Q668)/LN(1+Assumptions!$B$21))</f>
        <v>11.2934465146257</v>
      </c>
      <c r="M668" s="16" t="n">
        <f aca="false">Assumptions!$B$17*(0.6*MIN(1,Data_Clean!R668/Assumptions!$B$22)+0.4*IF(Data_Clean!S668="",0,Data_Clean!S668))</f>
        <v>10.02</v>
      </c>
      <c r="N668" s="16" t="n">
        <f aca="false">Assumptions!$B$18*MIN(1,(Data_Clean!F668-1)/Assumptions!$B$23)</f>
        <v>10</v>
      </c>
      <c r="O668" s="16" t="n">
        <f aca="false">Assumptions!$B$19*(0.4*IF(Data_Clean!E668="",0,MIN(1,Data_Clean!E668/12/Assumptions!$B$24))+0.35*IF(Data_Clean!D668="Y",1,0)+0.25*(1-MIN(Data_Clean!T668,3)/3))/IF(Data_Clean!E668="",0.6,1)</f>
        <v>2.55</v>
      </c>
      <c r="P668" s="16" t="n">
        <f aca="false">SUM(K668:O668)/(Assumptions!$D$5-IF(K668="",Assumptions!$B$15,0))*100</f>
        <v>38.6985851712741</v>
      </c>
      <c r="Q668" s="7" t="str">
        <f aca="false">IF(J668&gt;=Assumptions!$B$26,"High",IF(J668&gt;=Assumptions!$B$27,"Mid","Low"))</f>
        <v>Mid</v>
      </c>
      <c r="R668" s="7" t="str">
        <f aca="false">IF(P668&gt;=Assumptions!$B$28,"High",IF(P668&gt;=Assumptions!$B$29,"Mid","Low"))</f>
        <v>Low</v>
      </c>
      <c r="S668" s="7" t="str">
        <f aca="false">INDEX(Assumptions!$B$33:$B$41,MATCH(Q668&amp;"|"&amp;R668,Assumptions!$A$33:$A$41,0))</f>
        <v>Light Touch</v>
      </c>
      <c r="T668" s="7" t="n">
        <f aca="false">IF(ISNUMBER(Data_Clean!V668),J668*Data_Clean!V668,0)</f>
        <v>246.724335396</v>
      </c>
    </row>
    <row r="669" customFormat="false" ht="15" hidden="false" customHeight="false" outlineLevel="0" collapsed="false">
      <c r="A669" s="15" t="str">
        <f aca="false">Data_Clean!A669</f>
        <v>CX100665</v>
      </c>
      <c r="B669" s="14" t="n">
        <f aca="false">Data_Clean!G669*Assumptions!$B$5</f>
        <v>124.031</v>
      </c>
      <c r="C669" s="14" t="n">
        <f aca="false">IF(Data_Clean!H669="",0,Data_Clean!H669)*Assumptions!$B$6</f>
        <v>818.99328</v>
      </c>
      <c r="D669" s="14" t="n">
        <f aca="false">Data_Clean!I669*Assumptions!$B$7</f>
        <v>141.6</v>
      </c>
      <c r="E669" s="14" t="n">
        <f aca="false">Data_Clean!J669*Assumptions!$B$8</f>
        <v>0</v>
      </c>
      <c r="F669" s="14" t="n">
        <f aca="false">Data_Clean!K669*Assumptions!$B$9</f>
        <v>0</v>
      </c>
      <c r="G669" s="14" t="n">
        <f aca="false">Data_Clean!L669*Assumptions!$B$10</f>
        <v>0</v>
      </c>
      <c r="H669" s="14" t="n">
        <f aca="false">IF(OR(Data_Clean!M669="",Data_Clean!N669=""),0,Data_Clean!M669*Data_Clean!N669/100)*Assumptions!$B$13*Assumptions!$B$11</f>
        <v>0</v>
      </c>
      <c r="I669" s="14" t="n">
        <f aca="false">Data_Clean!O669*4*Assumptions!$B$12</f>
        <v>11.3088</v>
      </c>
      <c r="J669" s="14" t="n">
        <f aca="false">SUM(B669:I669)</f>
        <v>1095.93308</v>
      </c>
      <c r="K669" s="16" t="n">
        <f aca="false">IF(Data_Clean!P669="","",Assumptions!$B$15*0.5^(Data_Clean!P669/Assumptions!$B$20))</f>
        <v>22.2164632842985</v>
      </c>
      <c r="L669" s="16" t="n">
        <f aca="false">Assumptions!$B$16*MIN(1,LN(1+Data_Clean!Q669)/LN(1+Assumptions!$B$21))</f>
        <v>9.16313819982653</v>
      </c>
      <c r="M669" s="16" t="n">
        <f aca="false">Assumptions!$B$17*(0.6*MIN(1,Data_Clean!R669/Assumptions!$B$22)+0.4*IF(Data_Clean!S669="",0,Data_Clean!S669))</f>
        <v>7.848</v>
      </c>
      <c r="N669" s="16" t="n">
        <f aca="false">Assumptions!$B$18*MIN(1,(Data_Clean!F669-1)/Assumptions!$B$23)</f>
        <v>15</v>
      </c>
      <c r="O669" s="16" t="n">
        <f aca="false">Assumptions!$B$19*(0.4*IF(Data_Clean!E669="",0,MIN(1,Data_Clean!E669/12/Assumptions!$B$24))+0.35*IF(Data_Clean!D669="Y",1,0)+0.25*(1-MIN(Data_Clean!T669,3)/3))/IF(Data_Clean!E669="",0.6,1)</f>
        <v>4.1</v>
      </c>
      <c r="P669" s="16" t="n">
        <f aca="false">SUM(K669:O669)/(Assumptions!$D$5-IF(K669="",Assumptions!$B$15,0))*100</f>
        <v>58.327601484125</v>
      </c>
      <c r="Q669" s="7" t="str">
        <f aca="false">IF(J669&gt;=Assumptions!$B$26,"High",IF(J669&gt;=Assumptions!$B$27,"Mid","Low"))</f>
        <v>Mid</v>
      </c>
      <c r="R669" s="7" t="str">
        <f aca="false">IF(P669&gt;=Assumptions!$B$28,"High",IF(P669&gt;=Assumptions!$B$29,"Mid","Low"))</f>
        <v>Mid</v>
      </c>
      <c r="S669" s="7" t="str">
        <f aca="false">INDEX(Assumptions!$B$33:$B$41,MATCH(Q669&amp;"|"&amp;R669,Assumptions!$A$33:$A$41,0))</f>
        <v>Established Core</v>
      </c>
      <c r="T669" s="7" t="n">
        <f aca="false">IF(ISNUMBER(Data_Clean!V669),J669*Data_Clean!V669,0)</f>
        <v>119.45670572</v>
      </c>
    </row>
    <row r="670" customFormat="false" ht="15" hidden="false" customHeight="false" outlineLevel="0" collapsed="false">
      <c r="A670" s="15" t="str">
        <f aca="false">Data_Clean!A670</f>
        <v>CX100666</v>
      </c>
      <c r="B670" s="14" t="n">
        <f aca="false">Data_Clean!G670*Assumptions!$B$5</f>
        <v>18.181</v>
      </c>
      <c r="C670" s="14" t="n">
        <f aca="false">IF(Data_Clean!H670="",0,Data_Clean!H670)*Assumptions!$B$6</f>
        <v>28.86936</v>
      </c>
      <c r="D670" s="14" t="n">
        <f aca="false">Data_Clean!I670*Assumptions!$B$7</f>
        <v>0</v>
      </c>
      <c r="E670" s="14" t="n">
        <f aca="false">Data_Clean!J670*Assumptions!$B$8</f>
        <v>0</v>
      </c>
      <c r="F670" s="14" t="n">
        <f aca="false">Data_Clean!K670*Assumptions!$B$9</f>
        <v>0</v>
      </c>
      <c r="G670" s="14" t="n">
        <f aca="false">Data_Clean!L670*Assumptions!$B$10</f>
        <v>0</v>
      </c>
      <c r="H670" s="14" t="n">
        <f aca="false">IF(OR(Data_Clean!M670="",Data_Clean!N670=""),0,Data_Clean!M670*Data_Clean!N670/100)*Assumptions!$B$13*Assumptions!$B$11</f>
        <v>0</v>
      </c>
      <c r="I670" s="14" t="n">
        <f aca="false">Data_Clean!O670*4*Assumptions!$B$12</f>
        <v>0</v>
      </c>
      <c r="J670" s="14" t="n">
        <f aca="false">SUM(B670:I670)</f>
        <v>47.05036</v>
      </c>
      <c r="K670" s="16" t="n">
        <f aca="false">IF(Data_Clean!P670="","",Assumptions!$B$15*0.5^(Data_Clean!P670/Assumptions!$B$20))</f>
        <v>24.9371368842836</v>
      </c>
      <c r="L670" s="16" t="n">
        <f aca="false">Assumptions!$B$16*MIN(1,LN(1+Data_Clean!Q670)/LN(1+Assumptions!$B$21))</f>
        <v>11.5625930527155</v>
      </c>
      <c r="M670" s="16" t="n">
        <f aca="false">Assumptions!$B$17*(0.6*MIN(1,Data_Clean!R670/Assumptions!$B$22)+0.4*IF(Data_Clean!S670="",0,Data_Clean!S670))</f>
        <v>1.356</v>
      </c>
      <c r="N670" s="16" t="n">
        <f aca="false">Assumptions!$B$18*MIN(1,(Data_Clean!F670-1)/Assumptions!$B$23)</f>
        <v>5</v>
      </c>
      <c r="O670" s="16" t="n">
        <f aca="false">Assumptions!$B$19*(0.4*IF(Data_Clean!E670="",0,MIN(1,Data_Clean!E670/12/Assumptions!$B$24))+0.35*IF(Data_Clean!D670="Y",1,0)+0.25*(1-MIN(Data_Clean!T670,3)/3))/IF(Data_Clean!E670="",0.6,1)</f>
        <v>8.5</v>
      </c>
      <c r="P670" s="16" t="n">
        <f aca="false">SUM(K670:O670)/(Assumptions!$D$5-IF(K670="",Assumptions!$B$15,0))*100</f>
        <v>51.3557299369992</v>
      </c>
      <c r="Q670" s="7" t="str">
        <f aca="false">IF(J670&gt;=Assumptions!$B$26,"High",IF(J670&gt;=Assumptions!$B$27,"Mid","Low"))</f>
        <v>Low</v>
      </c>
      <c r="R670" s="7" t="str">
        <f aca="false">IF(P670&gt;=Assumptions!$B$28,"High",IF(P670&gt;=Assumptions!$B$29,"Mid","Low"))</f>
        <v>Mid</v>
      </c>
      <c r="S670" s="7" t="str">
        <f aca="false">INDEX(Assumptions!$B$33:$B$41,MATCH(Q670&amp;"|"&amp;R670,Assumptions!$A$33:$A$41,0))</f>
        <v>Light Touch</v>
      </c>
      <c r="T670" s="7" t="n">
        <f aca="false">IF(ISNUMBER(Data_Clean!V670),J670*Data_Clean!V670,0)</f>
        <v>6.478834572</v>
      </c>
    </row>
    <row r="671" customFormat="false" ht="15" hidden="false" customHeight="false" outlineLevel="0" collapsed="false">
      <c r="A671" s="15" t="str">
        <f aca="false">Data_Clean!A671</f>
        <v>CX100667</v>
      </c>
      <c r="B671" s="14" t="n">
        <f aca="false">Data_Clean!G671*Assumptions!$B$5</f>
        <v>215.1355</v>
      </c>
      <c r="C671" s="14" t="n">
        <f aca="false">IF(Data_Clean!H671="",0,Data_Clean!H671)*Assumptions!$B$6</f>
        <v>149.9412</v>
      </c>
      <c r="D671" s="14" t="n">
        <f aca="false">Data_Clean!I671*Assumptions!$B$7</f>
        <v>0</v>
      </c>
      <c r="E671" s="14" t="n">
        <f aca="false">Data_Clean!J671*Assumptions!$B$8</f>
        <v>0</v>
      </c>
      <c r="F671" s="14" t="n">
        <f aca="false">Data_Clean!K671*Assumptions!$B$9</f>
        <v>0</v>
      </c>
      <c r="G671" s="14" t="n">
        <f aca="false">Data_Clean!L671*Assumptions!$B$10</f>
        <v>0</v>
      </c>
      <c r="H671" s="14" t="n">
        <f aca="false">IF(OR(Data_Clean!M671="",Data_Clean!N671=""),0,Data_Clean!M671*Data_Clean!N671/100)*Assumptions!$B$13*Assumptions!$B$11</f>
        <v>992.592</v>
      </c>
      <c r="I671" s="14" t="n">
        <f aca="false">Data_Clean!O671*4*Assumptions!$B$12</f>
        <v>22.62912</v>
      </c>
      <c r="J671" s="14" t="n">
        <f aca="false">SUM(B671:I671)</f>
        <v>1380.29782</v>
      </c>
      <c r="K671" s="16" t="n">
        <f aca="false">IF(Data_Clean!P671="","",Assumptions!$B$15*0.5^(Data_Clean!P671/Assumptions!$B$20))</f>
        <v>26.7269615442102</v>
      </c>
      <c r="L671" s="16" t="n">
        <f aca="false">Assumptions!$B$16*MIN(1,LN(1+Data_Clean!Q671)/LN(1+Assumptions!$B$21))</f>
        <v>14.1840947778045</v>
      </c>
      <c r="M671" s="16" t="n">
        <f aca="false">Assumptions!$B$17*(0.6*MIN(1,Data_Clean!R671/Assumptions!$B$22)+0.4*IF(Data_Clean!S671="",0,Data_Clean!S671))</f>
        <v>8.688</v>
      </c>
      <c r="N671" s="16" t="n">
        <f aca="false">Assumptions!$B$18*MIN(1,(Data_Clean!F671-1)/Assumptions!$B$23)</f>
        <v>10</v>
      </c>
      <c r="O671" s="16" t="n">
        <f aca="false">Assumptions!$B$19*(0.4*IF(Data_Clean!E671="",0,MIN(1,Data_Clean!E671/12/Assumptions!$B$24))+0.35*IF(Data_Clean!D671="Y",1,0)+0.25*(1-MIN(Data_Clean!T671,3)/3))/IF(Data_Clean!E671="",0.6,1)</f>
        <v>5.25</v>
      </c>
      <c r="P671" s="16" t="n">
        <f aca="false">SUM(K671:O671)/(Assumptions!$D$5-IF(K671="",Assumptions!$B$15,0))*100</f>
        <v>64.8490563220147</v>
      </c>
      <c r="Q671" s="7" t="str">
        <f aca="false">IF(J671&gt;=Assumptions!$B$26,"High",IF(J671&gt;=Assumptions!$B$27,"Mid","Low"))</f>
        <v>Mid</v>
      </c>
      <c r="R671" s="7" t="str">
        <f aca="false">IF(P671&gt;=Assumptions!$B$28,"High",IF(P671&gt;=Assumptions!$B$29,"Mid","Low"))</f>
        <v>Mid</v>
      </c>
      <c r="S671" s="7" t="str">
        <f aca="false">INDEX(Assumptions!$B$33:$B$41,MATCH(Q671&amp;"|"&amp;R671,Assumptions!$A$33:$A$41,0))</f>
        <v>Established Core</v>
      </c>
      <c r="T671" s="7" t="n">
        <f aca="false">IF(ISNUMBER(Data_Clean!V671),J671*Data_Clean!V671,0)</f>
        <v>135.407216142</v>
      </c>
    </row>
    <row r="672" customFormat="false" ht="15" hidden="false" customHeight="false" outlineLevel="0" collapsed="false">
      <c r="A672" s="15" t="str">
        <f aca="false">Data_Clean!A672</f>
        <v>CX100668</v>
      </c>
      <c r="B672" s="14" t="n">
        <f aca="false">Data_Clean!G672*Assumptions!$B$5</f>
        <v>229.61425</v>
      </c>
      <c r="C672" s="14" t="n">
        <f aca="false">IF(Data_Clean!H672="",0,Data_Clean!H672)*Assumptions!$B$6</f>
        <v>263.25012</v>
      </c>
      <c r="D672" s="14" t="n">
        <f aca="false">Data_Clean!I672*Assumptions!$B$7</f>
        <v>0</v>
      </c>
      <c r="E672" s="14" t="n">
        <f aca="false">Data_Clean!J672*Assumptions!$B$8</f>
        <v>0</v>
      </c>
      <c r="F672" s="14" t="n">
        <f aca="false">Data_Clean!K672*Assumptions!$B$9</f>
        <v>0</v>
      </c>
      <c r="G672" s="14" t="n">
        <f aca="false">Data_Clean!L672*Assumptions!$B$10</f>
        <v>0</v>
      </c>
      <c r="H672" s="14" t="n">
        <f aca="false">IF(OR(Data_Clean!M672="",Data_Clean!N672=""),0,Data_Clean!M672*Data_Clean!N672/100)*Assumptions!$B$13*Assumptions!$B$11</f>
        <v>0</v>
      </c>
      <c r="I672" s="14" t="n">
        <f aca="false">Data_Clean!O672*4*Assumptions!$B$12</f>
        <v>0</v>
      </c>
      <c r="J672" s="14" t="n">
        <f aca="false">SUM(B672:I672)</f>
        <v>492.86437</v>
      </c>
      <c r="K672" s="16" t="n">
        <f aca="false">IF(Data_Clean!P672="","",Assumptions!$B$15*0.5^(Data_Clean!P672/Assumptions!$B$20))</f>
        <v>0.00341686886549124</v>
      </c>
      <c r="L672" s="16" t="n">
        <f aca="false">Assumptions!$B$16*MIN(1,LN(1+Data_Clean!Q672)/LN(1+Assumptions!$B$21))</f>
        <v>0</v>
      </c>
      <c r="M672" s="16" t="n">
        <f aca="false">Assumptions!$B$17*(0.6*MIN(1,Data_Clean!R672/Assumptions!$B$22)+0.4*IF(Data_Clean!S672="",0,Data_Clean!S672))</f>
        <v>0</v>
      </c>
      <c r="N672" s="16" t="n">
        <f aca="false">Assumptions!$B$18*MIN(1,(Data_Clean!F672-1)/Assumptions!$B$23)</f>
        <v>5</v>
      </c>
      <c r="O672" s="16" t="n">
        <f aca="false">Assumptions!$B$19*(0.4*IF(Data_Clean!E672="",0,MIN(1,Data_Clean!E672/12/Assumptions!$B$24))+0.35*IF(Data_Clean!D672="Y",1,0)+0.25*(1-MIN(Data_Clean!T672,3)/3))/IF(Data_Clean!E672="",0.6,1)</f>
        <v>6.3</v>
      </c>
      <c r="P672" s="16" t="n">
        <f aca="false">SUM(K672:O672)/(Assumptions!$D$5-IF(K672="",Assumptions!$B$15,0))*100</f>
        <v>11.3034168688655</v>
      </c>
      <c r="Q672" s="7" t="str">
        <f aca="false">IF(J672&gt;=Assumptions!$B$26,"High",IF(J672&gt;=Assumptions!$B$27,"Mid","Low"))</f>
        <v>Mid</v>
      </c>
      <c r="R672" s="7" t="str">
        <f aca="false">IF(P672&gt;=Assumptions!$B$28,"High",IF(P672&gt;=Assumptions!$B$29,"Mid","Low"))</f>
        <v>Low</v>
      </c>
      <c r="S672" s="7" t="str">
        <f aca="false">INDEX(Assumptions!$B$33:$B$41,MATCH(Q672&amp;"|"&amp;R672,Assumptions!$A$33:$A$41,0))</f>
        <v>Light Touch</v>
      </c>
      <c r="T672" s="7" t="n">
        <f aca="false">IF(ISNUMBER(Data_Clean!V672),J672*Data_Clean!V672,0)</f>
        <v>148.204316059</v>
      </c>
    </row>
    <row r="673" customFormat="false" ht="15" hidden="false" customHeight="false" outlineLevel="0" collapsed="false">
      <c r="A673" s="15" t="str">
        <f aca="false">Data_Clean!A673</f>
        <v>CX100669</v>
      </c>
      <c r="B673" s="14" t="n">
        <f aca="false">Data_Clean!G673*Assumptions!$B$5</f>
        <v>247.6665</v>
      </c>
      <c r="C673" s="14" t="n">
        <f aca="false">IF(Data_Clean!H673="",0,Data_Clean!H673)*Assumptions!$B$6</f>
        <v>804.28368</v>
      </c>
      <c r="D673" s="14" t="n">
        <f aca="false">Data_Clean!I673*Assumptions!$B$7</f>
        <v>0</v>
      </c>
      <c r="E673" s="14" t="n">
        <f aca="false">Data_Clean!J673*Assumptions!$B$8</f>
        <v>0</v>
      </c>
      <c r="F673" s="14" t="n">
        <f aca="false">Data_Clean!K673*Assumptions!$B$9</f>
        <v>5420.8</v>
      </c>
      <c r="G673" s="14" t="n">
        <f aca="false">Data_Clean!L673*Assumptions!$B$10</f>
        <v>0</v>
      </c>
      <c r="H673" s="14" t="n">
        <f aca="false">IF(OR(Data_Clean!M673="",Data_Clean!N673=""),0,Data_Clean!M673*Data_Clean!N673/100)*Assumptions!$B$13*Assumptions!$B$11</f>
        <v>0</v>
      </c>
      <c r="I673" s="14" t="n">
        <f aca="false">Data_Clean!O673*4*Assumptions!$B$12</f>
        <v>0</v>
      </c>
      <c r="J673" s="14" t="n">
        <f aca="false">SUM(B673:I673)</f>
        <v>6472.75018</v>
      </c>
      <c r="K673" s="16" t="n">
        <f aca="false">IF(Data_Clean!P673="","",Assumptions!$B$15*0.5^(Data_Clean!P673/Assumptions!$B$20))</f>
        <v>30</v>
      </c>
      <c r="L673" s="16" t="n">
        <f aca="false">Assumptions!$B$16*MIN(1,LN(1+Data_Clean!Q673)/LN(1+Assumptions!$B$21))</f>
        <v>14.1840947778045</v>
      </c>
      <c r="M673" s="16" t="n">
        <f aca="false">Assumptions!$B$17*(0.6*MIN(1,Data_Clean!R673/Assumptions!$B$22)+0.4*IF(Data_Clean!S673="",0,Data_Clean!S673))</f>
        <v>3.792</v>
      </c>
      <c r="N673" s="16" t="n">
        <f aca="false">Assumptions!$B$18*MIN(1,(Data_Clean!F673-1)/Assumptions!$B$23)</f>
        <v>10</v>
      </c>
      <c r="O673" s="16" t="n">
        <f aca="false">Assumptions!$B$19*(0.4*IF(Data_Clean!E673="",0,MIN(1,Data_Clean!E673/12/Assumptions!$B$24))+0.35*IF(Data_Clean!D673="Y",1,0)+0.25*(1-MIN(Data_Clean!T673,3)/3))/IF(Data_Clean!E673="",0.6,1)</f>
        <v>15</v>
      </c>
      <c r="P673" s="16" t="n">
        <f aca="false">SUM(K673:O673)/(Assumptions!$D$5-IF(K673="",Assumptions!$B$15,0))*100</f>
        <v>72.9760947778046</v>
      </c>
      <c r="Q673" s="7" t="str">
        <f aca="false">IF(J673&gt;=Assumptions!$B$26,"High",IF(J673&gt;=Assumptions!$B$27,"Mid","Low"))</f>
        <v>High</v>
      </c>
      <c r="R673" s="7" t="str">
        <f aca="false">IF(P673&gt;=Assumptions!$B$28,"High",IF(P673&gt;=Assumptions!$B$29,"Mid","Low"))</f>
        <v>High</v>
      </c>
      <c r="S673" s="7" t="str">
        <f aca="false">INDEX(Assumptions!$B$33:$B$41,MATCH(Q673&amp;"|"&amp;R673,Assumptions!$A$33:$A$41,0))</f>
        <v>Premier Advocates</v>
      </c>
      <c r="T673" s="7" t="n">
        <f aca="false">IF(ISNUMBER(Data_Clean!V673),J673*Data_Clean!V673,0)</f>
        <v>189.651580274</v>
      </c>
    </row>
    <row r="674" customFormat="false" ht="15" hidden="false" customHeight="false" outlineLevel="0" collapsed="false">
      <c r="A674" s="15" t="str">
        <f aca="false">Data_Clean!A674</f>
        <v>CX100670</v>
      </c>
      <c r="B674" s="14" t="n">
        <f aca="false">Data_Clean!G674*Assumptions!$B$5</f>
        <v>87.1395</v>
      </c>
      <c r="C674" s="14" t="n">
        <f aca="false">IF(Data_Clean!H674="",0,Data_Clean!H674)*Assumptions!$B$6</f>
        <v>0</v>
      </c>
      <c r="D674" s="14" t="n">
        <f aca="false">Data_Clean!I674*Assumptions!$B$7</f>
        <v>0</v>
      </c>
      <c r="E674" s="14" t="n">
        <f aca="false">Data_Clean!J674*Assumptions!$B$8</f>
        <v>0</v>
      </c>
      <c r="F674" s="14" t="n">
        <f aca="false">Data_Clean!K674*Assumptions!$B$9</f>
        <v>3228.5</v>
      </c>
      <c r="G674" s="14" t="n">
        <f aca="false">Data_Clean!L674*Assumptions!$B$10</f>
        <v>0</v>
      </c>
      <c r="H674" s="14" t="n">
        <f aca="false">IF(OR(Data_Clean!M674="",Data_Clean!N674=""),0,Data_Clean!M674*Data_Clean!N674/100)*Assumptions!$B$13*Assumptions!$B$11</f>
        <v>0</v>
      </c>
      <c r="I674" s="14" t="n">
        <f aca="false">Data_Clean!O674*4*Assumptions!$B$12</f>
        <v>0</v>
      </c>
      <c r="J674" s="14" t="n">
        <f aca="false">SUM(B674:I674)</f>
        <v>3315.6395</v>
      </c>
      <c r="K674" s="16" t="n">
        <f aca="false">IF(Data_Clean!P674="","",Assumptions!$B$15*0.5^(Data_Clean!P674/Assumptions!$B$20))</f>
        <v>0.13775952026761</v>
      </c>
      <c r="L674" s="16" t="n">
        <f aca="false">Assumptions!$B$16*MIN(1,LN(1+Data_Clean!Q674)/LN(1+Assumptions!$B$21))</f>
        <v>0</v>
      </c>
      <c r="M674" s="16" t="n">
        <f aca="false">Assumptions!$B$17*(0.6*MIN(1,Data_Clean!R674/Assumptions!$B$22)+0.4*IF(Data_Clean!S674="",0,Data_Clean!S674))</f>
        <v>0</v>
      </c>
      <c r="N674" s="16" t="n">
        <f aca="false">Assumptions!$B$18*MIN(1,(Data_Clean!F674-1)/Assumptions!$B$23)</f>
        <v>5</v>
      </c>
      <c r="O674" s="16" t="n">
        <f aca="false">Assumptions!$B$19*(0.4*IF(Data_Clean!E674="",0,MIN(1,Data_Clean!E674/12/Assumptions!$B$24))+0.35*IF(Data_Clean!D674="Y",1,0)+0.25*(1-MIN(Data_Clean!T674,3)/3))/IF(Data_Clean!E674="",0.6,1)</f>
        <v>6.55</v>
      </c>
      <c r="P674" s="16" t="n">
        <f aca="false">SUM(K674:O674)/(Assumptions!$D$5-IF(K674="",Assumptions!$B$15,0))*100</f>
        <v>11.6877595202676</v>
      </c>
      <c r="Q674" s="7" t="str">
        <f aca="false">IF(J674&gt;=Assumptions!$B$26,"High",IF(J674&gt;=Assumptions!$B$27,"Mid","Low"))</f>
        <v>High</v>
      </c>
      <c r="R674" s="7" t="str">
        <f aca="false">IF(P674&gt;=Assumptions!$B$28,"High",IF(P674&gt;=Assumptions!$B$29,"Mid","Low"))</f>
        <v>Low</v>
      </c>
      <c r="S674" s="7" t="str">
        <f aca="false">INDEX(Assumptions!$B$33:$B$41,MATCH(Q674&amp;"|"&amp;R674,Assumptions!$A$33:$A$41,0))</f>
        <v>Affluent Drifters</v>
      </c>
      <c r="T674" s="7" t="n">
        <f aca="false">IF(ISNUMBER(Data_Clean!V674),J674*Data_Clean!V674,0)</f>
        <v>1165.1157203</v>
      </c>
    </row>
    <row r="675" customFormat="false" ht="15" hidden="false" customHeight="false" outlineLevel="0" collapsed="false">
      <c r="A675" s="15" t="str">
        <f aca="false">Data_Clean!A675</f>
        <v>CX100671</v>
      </c>
      <c r="B675" s="14" t="n">
        <f aca="false">Data_Clean!G675*Assumptions!$B$5</f>
        <v>72.47275</v>
      </c>
      <c r="C675" s="14" t="n">
        <f aca="false">IF(Data_Clean!H675="",0,Data_Clean!H675)*Assumptions!$B$6</f>
        <v>314.69844</v>
      </c>
      <c r="D675" s="14" t="n">
        <f aca="false">Data_Clean!I675*Assumptions!$B$7</f>
        <v>356.8</v>
      </c>
      <c r="E675" s="14" t="n">
        <f aca="false">Data_Clean!J675*Assumptions!$B$8</f>
        <v>0</v>
      </c>
      <c r="F675" s="14" t="n">
        <f aca="false">Data_Clean!K675*Assumptions!$B$9</f>
        <v>0</v>
      </c>
      <c r="G675" s="14" t="n">
        <f aca="false">Data_Clean!L675*Assumptions!$B$10</f>
        <v>479.25</v>
      </c>
      <c r="H675" s="14" t="n">
        <f aca="false">IF(OR(Data_Clean!M675="",Data_Clean!N675=""),0,Data_Clean!M675*Data_Clean!N675/100)*Assumptions!$B$13*Assumptions!$B$11</f>
        <v>0</v>
      </c>
      <c r="I675" s="14" t="n">
        <f aca="false">Data_Clean!O675*4*Assumptions!$B$12</f>
        <v>0</v>
      </c>
      <c r="J675" s="14" t="n">
        <f aca="false">SUM(B675:I675)</f>
        <v>1223.22119</v>
      </c>
      <c r="K675" s="16" t="n">
        <f aca="false">IF(Data_Clean!P675="","",Assumptions!$B$15*0.5^(Data_Clean!P675/Assumptions!$B$20))</f>
        <v>28.6452481173125</v>
      </c>
      <c r="L675" s="16" t="n">
        <f aca="false">Assumptions!$B$16*MIN(1,LN(1+Data_Clean!Q675)/LN(1+Assumptions!$B$21))</f>
        <v>18.1150756295725</v>
      </c>
      <c r="M675" s="16" t="n">
        <f aca="false">Assumptions!$B$17*(0.6*MIN(1,Data_Clean!R675/Assumptions!$B$22)+0.4*IF(Data_Clean!S675="",0,Data_Clean!S675))</f>
        <v>12.18</v>
      </c>
      <c r="N675" s="16" t="n">
        <f aca="false">Assumptions!$B$18*MIN(1,(Data_Clean!F675-1)/Assumptions!$B$23)</f>
        <v>15</v>
      </c>
      <c r="O675" s="16" t="n">
        <f aca="false">Assumptions!$B$19*(0.4*IF(Data_Clean!E675="",0,MIN(1,Data_Clean!E675/12/Assumptions!$B$24))+0.35*IF(Data_Clean!D675="Y",1,0)+0.25*(1-MIN(Data_Clean!T675,3)/3))/IF(Data_Clean!E675="",0.6,1)</f>
        <v>13.75</v>
      </c>
      <c r="P675" s="16" t="n">
        <f aca="false">SUM(K675:O675)/(Assumptions!$D$5-IF(K675="",Assumptions!$B$15,0))*100</f>
        <v>87.690323746885</v>
      </c>
      <c r="Q675" s="7" t="str">
        <f aca="false">IF(J675&gt;=Assumptions!$B$26,"High",IF(J675&gt;=Assumptions!$B$27,"Mid","Low"))</f>
        <v>Mid</v>
      </c>
      <c r="R675" s="7" t="str">
        <f aca="false">IF(P675&gt;=Assumptions!$B$28,"High",IF(P675&gt;=Assumptions!$B$29,"Mid","Low"))</f>
        <v>High</v>
      </c>
      <c r="S675" s="7" t="str">
        <f aca="false">INDEX(Assumptions!$B$33:$B$41,MATCH(Q675&amp;"|"&amp;R675,Assumptions!$A$33:$A$41,0))</f>
        <v>Engaged Builders</v>
      </c>
      <c r="T675" s="7" t="n">
        <f aca="false">IF(ISNUMBER(Data_Clean!V675),J675*Data_Clean!V675,0)</f>
        <v>30.091241274</v>
      </c>
    </row>
    <row r="676" customFormat="false" ht="15" hidden="false" customHeight="false" outlineLevel="0" collapsed="false">
      <c r="A676" s="15" t="str">
        <f aca="false">Data_Clean!A676</f>
        <v>CX100672</v>
      </c>
      <c r="B676" s="14" t="n">
        <f aca="false">Data_Clean!G676*Assumptions!$B$5</f>
        <v>110.1</v>
      </c>
      <c r="C676" s="14" t="n">
        <f aca="false">IF(Data_Clean!H676="",0,Data_Clean!H676)*Assumptions!$B$6</f>
        <v>0</v>
      </c>
      <c r="D676" s="14" t="n">
        <f aca="false">Data_Clean!I676*Assumptions!$B$7</f>
        <v>0</v>
      </c>
      <c r="E676" s="14" t="n">
        <f aca="false">Data_Clean!J676*Assumptions!$B$8</f>
        <v>0</v>
      </c>
      <c r="F676" s="14" t="n">
        <f aca="false">Data_Clean!K676*Assumptions!$B$9</f>
        <v>0</v>
      </c>
      <c r="G676" s="14" t="n">
        <f aca="false">Data_Clean!L676*Assumptions!$B$10</f>
        <v>0</v>
      </c>
      <c r="H676" s="14" t="n">
        <f aca="false">IF(OR(Data_Clean!M676="",Data_Clean!N676=""),0,Data_Clean!M676*Data_Clean!N676/100)*Assumptions!$B$13*Assumptions!$B$11</f>
        <v>0</v>
      </c>
      <c r="I676" s="14" t="n">
        <f aca="false">Data_Clean!O676*4*Assumptions!$B$12</f>
        <v>0</v>
      </c>
      <c r="J676" s="14" t="n">
        <f aca="false">SUM(B676:I676)</f>
        <v>110.1</v>
      </c>
      <c r="K676" s="16" t="n">
        <f aca="false">IF(Data_Clean!P676="","",Assumptions!$B$15*0.5^(Data_Clean!P676/Assumptions!$B$20))</f>
        <v>14.3226240586562</v>
      </c>
      <c r="L676" s="16" t="n">
        <f aca="false">Assumptions!$B$16*MIN(1,LN(1+Data_Clean!Q676)/LN(1+Assumptions!$B$21))</f>
        <v>10.362865626271</v>
      </c>
      <c r="M676" s="16" t="n">
        <f aca="false">Assumptions!$B$17*(0.6*MIN(1,Data_Clean!R676/Assumptions!$B$22)+0.4*IF(Data_Clean!S676="",0,Data_Clean!S676))</f>
        <v>0.966</v>
      </c>
      <c r="N676" s="16" t="n">
        <f aca="false">Assumptions!$B$18*MIN(1,(Data_Clean!F676-1)/Assumptions!$B$23)</f>
        <v>0</v>
      </c>
      <c r="O676" s="16" t="n">
        <f aca="false">Assumptions!$B$19*(0.4*IF(Data_Clean!E676="",0,MIN(1,Data_Clean!E676/12/Assumptions!$B$24))+0.35*IF(Data_Clean!D676="Y",1,0)+0.25*(1-MIN(Data_Clean!T676,3)/3))/IF(Data_Clean!E676="",0.6,1)</f>
        <v>9.75</v>
      </c>
      <c r="P676" s="16" t="n">
        <f aca="false">SUM(K676:O676)/(Assumptions!$D$5-IF(K676="",Assumptions!$B$15,0))*100</f>
        <v>35.4014896849273</v>
      </c>
      <c r="Q676" s="7" t="str">
        <f aca="false">IF(J676&gt;=Assumptions!$B$26,"High",IF(J676&gt;=Assumptions!$B$27,"Mid","Low"))</f>
        <v>Low</v>
      </c>
      <c r="R676" s="7" t="str">
        <f aca="false">IF(P676&gt;=Assumptions!$B$28,"High",IF(P676&gt;=Assumptions!$B$29,"Mid","Low"))</f>
        <v>Low</v>
      </c>
      <c r="S676" s="7" t="str">
        <f aca="false">INDEX(Assumptions!$B$33:$B$41,MATCH(Q676&amp;"|"&amp;R676,Assumptions!$A$33:$A$41,0))</f>
        <v>Dormant &amp; Low Value</v>
      </c>
      <c r="T676" s="7" t="n">
        <f aca="false">IF(ISNUMBER(Data_Clean!V676),J676*Data_Clean!V676,0)</f>
        <v>12.69453</v>
      </c>
    </row>
    <row r="677" customFormat="false" ht="15" hidden="false" customHeight="false" outlineLevel="0" collapsed="false">
      <c r="A677" s="15" t="str">
        <f aca="false">Data_Clean!A677</f>
        <v>CX100673</v>
      </c>
      <c r="B677" s="14" t="n">
        <f aca="false">Data_Clean!G677*Assumptions!$B$5</f>
        <v>167.56525</v>
      </c>
      <c r="C677" s="14" t="n">
        <f aca="false">IF(Data_Clean!H677="",0,Data_Clean!H677)*Assumptions!$B$6</f>
        <v>0</v>
      </c>
      <c r="D677" s="14" t="n">
        <f aca="false">Data_Clean!I677*Assumptions!$B$7</f>
        <v>626.4</v>
      </c>
      <c r="E677" s="14" t="n">
        <f aca="false">Data_Clean!J677*Assumptions!$B$8</f>
        <v>0</v>
      </c>
      <c r="F677" s="14" t="n">
        <f aca="false">Data_Clean!K677*Assumptions!$B$9</f>
        <v>0</v>
      </c>
      <c r="G677" s="14" t="n">
        <f aca="false">Data_Clean!L677*Assumptions!$B$10</f>
        <v>0</v>
      </c>
      <c r="H677" s="14" t="n">
        <f aca="false">IF(OR(Data_Clean!M677="",Data_Clean!N677=""),0,Data_Clean!M677*Data_Clean!N677/100)*Assumptions!$B$13*Assumptions!$B$11</f>
        <v>202.878</v>
      </c>
      <c r="I677" s="14" t="n">
        <f aca="false">Data_Clean!O677*4*Assumptions!$B$12</f>
        <v>17.55456</v>
      </c>
      <c r="J677" s="14" t="n">
        <f aca="false">SUM(B677:I677)</f>
        <v>1014.39781</v>
      </c>
      <c r="K677" s="16" t="n">
        <f aca="false">IF(Data_Clean!P677="","",Assumptions!$B$15*0.5^(Data_Clean!P677/Assumptions!$B$20))</f>
        <v>22.2164632842985</v>
      </c>
      <c r="L677" s="16" t="n">
        <f aca="false">Assumptions!$B$16*MIN(1,LN(1+Data_Clean!Q677)/LN(1+Assumptions!$B$21))</f>
        <v>14.5815690999133</v>
      </c>
      <c r="M677" s="16" t="n">
        <f aca="false">Assumptions!$B$17*(0.6*MIN(1,Data_Clean!R677/Assumptions!$B$22)+0.4*IF(Data_Clean!S677="",0,Data_Clean!S677))</f>
        <v>8.034</v>
      </c>
      <c r="N677" s="16" t="n">
        <f aca="false">Assumptions!$B$18*MIN(1,(Data_Clean!F677-1)/Assumptions!$B$23)</f>
        <v>10</v>
      </c>
      <c r="O677" s="16" t="n">
        <f aca="false">Assumptions!$B$19*(0.4*IF(Data_Clean!E677="",0,MIN(1,Data_Clean!E677/12/Assumptions!$B$24))+0.35*IF(Data_Clean!D677="Y",1,0)+0.25*(1-MIN(Data_Clean!T677,3)/3))/IF(Data_Clean!E677="",0.6,1)</f>
        <v>8.95</v>
      </c>
      <c r="P677" s="16" t="n">
        <f aca="false">SUM(K677:O677)/(Assumptions!$D$5-IF(K677="",Assumptions!$B$15,0))*100</f>
        <v>63.7820323842117</v>
      </c>
      <c r="Q677" s="7" t="str">
        <f aca="false">IF(J677&gt;=Assumptions!$B$26,"High",IF(J677&gt;=Assumptions!$B$27,"Mid","Low"))</f>
        <v>Mid</v>
      </c>
      <c r="R677" s="7" t="str">
        <f aca="false">IF(P677&gt;=Assumptions!$B$28,"High",IF(P677&gt;=Assumptions!$B$29,"Mid","Low"))</f>
        <v>Mid</v>
      </c>
      <c r="S677" s="7" t="str">
        <f aca="false">INDEX(Assumptions!$B$33:$B$41,MATCH(Q677&amp;"|"&amp;R677,Assumptions!$A$33:$A$41,0))</f>
        <v>Established Core</v>
      </c>
      <c r="T677" s="7" t="n">
        <f aca="false">IF(ISNUMBER(Data_Clean!V677),J677*Data_Clean!V677,0)</f>
        <v>50.517010938</v>
      </c>
    </row>
    <row r="678" customFormat="false" ht="15" hidden="false" customHeight="false" outlineLevel="0" collapsed="false">
      <c r="A678" s="15" t="str">
        <f aca="false">Data_Clean!A678</f>
        <v>CX100674</v>
      </c>
      <c r="B678" s="14" t="n">
        <f aca="false">Data_Clean!G678*Assumptions!$B$5</f>
        <v>96.89725</v>
      </c>
      <c r="C678" s="14" t="n">
        <f aca="false">IF(Data_Clean!H678="",0,Data_Clean!H678)*Assumptions!$B$6</f>
        <v>3594.67824</v>
      </c>
      <c r="D678" s="14" t="n">
        <f aca="false">Data_Clean!I678*Assumptions!$B$7</f>
        <v>0</v>
      </c>
      <c r="E678" s="14" t="n">
        <f aca="false">Data_Clean!J678*Assumptions!$B$8</f>
        <v>12183.078825</v>
      </c>
      <c r="F678" s="14" t="n">
        <f aca="false">Data_Clean!K678*Assumptions!$B$9</f>
        <v>0</v>
      </c>
      <c r="G678" s="14" t="n">
        <f aca="false">Data_Clean!L678*Assumptions!$B$10</f>
        <v>0</v>
      </c>
      <c r="H678" s="14" t="n">
        <f aca="false">IF(OR(Data_Clean!M678="",Data_Clean!N678=""),0,Data_Clean!M678*Data_Clean!N678/100)*Assumptions!$B$13*Assumptions!$B$11</f>
        <v>0</v>
      </c>
      <c r="I678" s="14" t="n">
        <f aca="false">Data_Clean!O678*4*Assumptions!$B$12</f>
        <v>0</v>
      </c>
      <c r="J678" s="14" t="n">
        <f aca="false">SUM(B678:I678)</f>
        <v>15874.654315</v>
      </c>
      <c r="K678" s="16" t="n">
        <f aca="false">IF(Data_Clean!P678="","",Assumptions!$B$15*0.5^(Data_Clean!P678/Assumptions!$B$20))</f>
        <v>0.00530005824257951</v>
      </c>
      <c r="L678" s="16" t="n">
        <f aca="false">Assumptions!$B$16*MIN(1,LN(1+Data_Clean!Q678)/LN(1+Assumptions!$B$21))</f>
        <v>0</v>
      </c>
      <c r="M678" s="16" t="n">
        <f aca="false">Assumptions!$B$17*(0.6*MIN(1,Data_Clean!R678/Assumptions!$B$22)+0.4*IF(Data_Clean!S678="",0,Data_Clean!S678))</f>
        <v>0</v>
      </c>
      <c r="N678" s="16" t="n">
        <f aca="false">Assumptions!$B$18*MIN(1,(Data_Clean!F678-1)/Assumptions!$B$23)</f>
        <v>10</v>
      </c>
      <c r="O678" s="16" t="n">
        <f aca="false">Assumptions!$B$19*(0.4*IF(Data_Clean!E678="",0,MIN(1,Data_Clean!E678/12/Assumptions!$B$24))+0.35*IF(Data_Clean!D678="Y",1,0)+0.25*(1-MIN(Data_Clean!T678,3)/3))/IF(Data_Clean!E678="",0.6,1)</f>
        <v>9.75</v>
      </c>
      <c r="P678" s="16" t="n">
        <f aca="false">SUM(K678:O678)/(Assumptions!$D$5-IF(K678="",Assumptions!$B$15,0))*100</f>
        <v>19.7553000582426</v>
      </c>
      <c r="Q678" s="7" t="str">
        <f aca="false">IF(J678&gt;=Assumptions!$B$26,"High",IF(J678&gt;=Assumptions!$B$27,"Mid","Low"))</f>
        <v>High</v>
      </c>
      <c r="R678" s="7" t="str">
        <f aca="false">IF(P678&gt;=Assumptions!$B$28,"High",IF(P678&gt;=Assumptions!$B$29,"Mid","Low"))</f>
        <v>Low</v>
      </c>
      <c r="S678" s="7" t="str">
        <f aca="false">INDEX(Assumptions!$B$33:$B$41,MATCH(Q678&amp;"|"&amp;R678,Assumptions!$A$33:$A$41,0))</f>
        <v>Affluent Drifters</v>
      </c>
      <c r="T678" s="7" t="n">
        <f aca="false">IF(ISNUMBER(Data_Clean!V678),J678*Data_Clean!V678,0)</f>
        <v>5649.7894707085</v>
      </c>
    </row>
    <row r="679" customFormat="false" ht="15" hidden="false" customHeight="false" outlineLevel="0" collapsed="false">
      <c r="A679" s="15" t="str">
        <f aca="false">Data_Clean!A679</f>
        <v>CX100675</v>
      </c>
      <c r="B679" s="14" t="n">
        <f aca="false">Data_Clean!G679*Assumptions!$B$5</f>
        <v>45.89325</v>
      </c>
      <c r="C679" s="14" t="n">
        <f aca="false">IF(Data_Clean!H679="",0,Data_Clean!H679)*Assumptions!$B$6</f>
        <v>276.67704</v>
      </c>
      <c r="D679" s="14" t="n">
        <f aca="false">Data_Clean!I679*Assumptions!$B$7</f>
        <v>0</v>
      </c>
      <c r="E679" s="14" t="n">
        <f aca="false">Data_Clean!J679*Assumptions!$B$8</f>
        <v>750.53115</v>
      </c>
      <c r="F679" s="14" t="n">
        <f aca="false">Data_Clean!K679*Assumptions!$B$9</f>
        <v>0</v>
      </c>
      <c r="G679" s="14" t="n">
        <f aca="false">Data_Clean!L679*Assumptions!$B$10</f>
        <v>0</v>
      </c>
      <c r="H679" s="14" t="n">
        <f aca="false">IF(OR(Data_Clean!M679="",Data_Clean!N679=""),0,Data_Clean!M679*Data_Clean!N679/100)*Assumptions!$B$13*Assumptions!$B$11</f>
        <v>0</v>
      </c>
      <c r="I679" s="14" t="n">
        <f aca="false">Data_Clean!O679*4*Assumptions!$B$12</f>
        <v>0</v>
      </c>
      <c r="J679" s="14" t="n">
        <f aca="false">SUM(B679:I679)</f>
        <v>1073.10144</v>
      </c>
      <c r="K679" s="16" t="n">
        <f aca="false">IF(Data_Clean!P679="","",Assumptions!$B$15*0.5^(Data_Clean!P679/Assumptions!$B$20))</f>
        <v>0.00494512919739328</v>
      </c>
      <c r="L679" s="16" t="n">
        <f aca="false">Assumptions!$B$16*MIN(1,LN(1+Data_Clean!Q679)/LN(1+Assumptions!$B$21))</f>
        <v>0</v>
      </c>
      <c r="M679" s="16" t="n">
        <f aca="false">Assumptions!$B$17*(0.6*MIN(1,Data_Clean!R679/Assumptions!$B$22)+0.4*IF(Data_Clean!S679="",0,Data_Clean!S679))</f>
        <v>0</v>
      </c>
      <c r="N679" s="16" t="n">
        <f aca="false">Assumptions!$B$18*MIN(1,(Data_Clean!F679-1)/Assumptions!$B$23)</f>
        <v>10</v>
      </c>
      <c r="O679" s="16" t="n">
        <f aca="false">Assumptions!$B$19*(0.4*IF(Data_Clean!E679="",0,MIN(1,Data_Clean!E679/12/Assumptions!$B$24))+0.35*IF(Data_Clean!D679="Y",1,0)+0.25*(1-MIN(Data_Clean!T679,3)/3))/IF(Data_Clean!E679="",0.6,1)</f>
        <v>5.9</v>
      </c>
      <c r="P679" s="16" t="n">
        <f aca="false">SUM(K679:O679)/(Assumptions!$D$5-IF(K679="",Assumptions!$B$15,0))*100</f>
        <v>15.9049451291974</v>
      </c>
      <c r="Q679" s="7" t="str">
        <f aca="false">IF(J679&gt;=Assumptions!$B$26,"High",IF(J679&gt;=Assumptions!$B$27,"Mid","Low"))</f>
        <v>Mid</v>
      </c>
      <c r="R679" s="7" t="str">
        <f aca="false">IF(P679&gt;=Assumptions!$B$28,"High",IF(P679&gt;=Assumptions!$B$29,"Mid","Low"))</f>
        <v>Low</v>
      </c>
      <c r="S679" s="7" t="str">
        <f aca="false">INDEX(Assumptions!$B$33:$B$41,MATCH(Q679&amp;"|"&amp;R679,Assumptions!$A$33:$A$41,0))</f>
        <v>Light Touch</v>
      </c>
      <c r="T679" s="7" t="n">
        <f aca="false">IF(ISNUMBER(Data_Clean!V679),J679*Data_Clean!V679,0)</f>
        <v>538.911543168</v>
      </c>
    </row>
    <row r="680" customFormat="false" ht="15" hidden="false" customHeight="false" outlineLevel="0" collapsed="false">
      <c r="A680" s="15" t="str">
        <f aca="false">Data_Clean!A680</f>
        <v>CX100676</v>
      </c>
      <c r="B680" s="14" t="n">
        <f aca="false">Data_Clean!G680*Assumptions!$B$5</f>
        <v>166.6195</v>
      </c>
      <c r="C680" s="14" t="n">
        <f aca="false">IF(Data_Clean!H680="",0,Data_Clean!H680)*Assumptions!$B$6</f>
        <v>0</v>
      </c>
      <c r="D680" s="14" t="n">
        <f aca="false">Data_Clean!I680*Assumptions!$B$7</f>
        <v>0</v>
      </c>
      <c r="E680" s="14" t="n">
        <f aca="false">Data_Clean!J680*Assumptions!$B$8</f>
        <v>0</v>
      </c>
      <c r="F680" s="14" t="n">
        <f aca="false">Data_Clean!K680*Assumptions!$B$9</f>
        <v>0</v>
      </c>
      <c r="G680" s="14" t="n">
        <f aca="false">Data_Clean!L680*Assumptions!$B$10</f>
        <v>0</v>
      </c>
      <c r="H680" s="14" t="n">
        <f aca="false">IF(OR(Data_Clean!M680="",Data_Clean!N680=""),0,Data_Clean!M680*Data_Clean!N680/100)*Assumptions!$B$13*Assumptions!$B$11</f>
        <v>0</v>
      </c>
      <c r="I680" s="14" t="n">
        <f aca="false">Data_Clean!O680*4*Assumptions!$B$12</f>
        <v>0</v>
      </c>
      <c r="J680" s="14" t="n">
        <f aca="false">SUM(B680:I680)</f>
        <v>166.6195</v>
      </c>
      <c r="K680" s="16" t="n">
        <f aca="false">IF(Data_Clean!P680="","",Assumptions!$B$15*0.5^(Data_Clean!P680/Assumptions!$B$20))</f>
        <v>29.3147990530274</v>
      </c>
      <c r="L680" s="16" t="n">
        <f aca="false">Assumptions!$B$16*MIN(1,LN(1+Data_Clean!Q680)/LN(1+Assumptions!$B$21))</f>
        <v>13.2535138894499</v>
      </c>
      <c r="M680" s="16" t="n">
        <f aca="false">Assumptions!$B$17*(0.6*MIN(1,Data_Clean!R680/Assumptions!$B$22)+0.4*IF(Data_Clean!S680="",0,Data_Clean!S680))</f>
        <v>10.086</v>
      </c>
      <c r="N680" s="16" t="n">
        <f aca="false">Assumptions!$B$18*MIN(1,(Data_Clean!F680-1)/Assumptions!$B$23)</f>
        <v>0</v>
      </c>
      <c r="O680" s="16" t="n">
        <f aca="false">Assumptions!$B$19*(0.4*IF(Data_Clean!E680="",0,MIN(1,Data_Clean!E680/12/Assumptions!$B$24))+0.35*IF(Data_Clean!D680="Y",1,0)+0.25*(1-MIN(Data_Clean!T680,3)/3))/IF(Data_Clean!E680="",0.6,1)</f>
        <v>14.8</v>
      </c>
      <c r="P680" s="16" t="n">
        <f aca="false">SUM(K680:O680)/(Assumptions!$D$5-IF(K680="",Assumptions!$B$15,0))*100</f>
        <v>67.4543129424773</v>
      </c>
      <c r="Q680" s="7" t="str">
        <f aca="false">IF(J680&gt;=Assumptions!$B$26,"High",IF(J680&gt;=Assumptions!$B$27,"Mid","Low"))</f>
        <v>Low</v>
      </c>
      <c r="R680" s="7" t="str">
        <f aca="false">IF(P680&gt;=Assumptions!$B$28,"High",IF(P680&gt;=Assumptions!$B$29,"Mid","Low"))</f>
        <v>Mid</v>
      </c>
      <c r="S680" s="7" t="str">
        <f aca="false">INDEX(Assumptions!$B$33:$B$41,MATCH(Q680&amp;"|"&amp;R680,Assumptions!$A$33:$A$41,0))</f>
        <v>Light Touch</v>
      </c>
      <c r="T680" s="7" t="n">
        <f aca="false">IF(ISNUMBER(Data_Clean!V680),J680*Data_Clean!V680,0)</f>
        <v>7.01468095</v>
      </c>
    </row>
    <row r="681" customFormat="false" ht="15" hidden="false" customHeight="false" outlineLevel="0" collapsed="false">
      <c r="A681" s="15" t="str">
        <f aca="false">Data_Clean!A681</f>
        <v>CX100677</v>
      </c>
      <c r="B681" s="14" t="n">
        <f aca="false">Data_Clean!G681*Assumptions!$B$5</f>
        <v>158.17975</v>
      </c>
      <c r="C681" s="14" t="n">
        <f aca="false">IF(Data_Clean!H681="",0,Data_Clean!H681)*Assumptions!$B$6</f>
        <v>0</v>
      </c>
      <c r="D681" s="14" t="n">
        <f aca="false">Data_Clean!I681*Assumptions!$B$7</f>
        <v>0</v>
      </c>
      <c r="E681" s="14" t="n">
        <f aca="false">Data_Clean!J681*Assumptions!$B$8</f>
        <v>0</v>
      </c>
      <c r="F681" s="14" t="n">
        <f aca="false">Data_Clean!K681*Assumptions!$B$9</f>
        <v>0</v>
      </c>
      <c r="G681" s="14" t="n">
        <f aca="false">Data_Clean!L681*Assumptions!$B$10</f>
        <v>0</v>
      </c>
      <c r="H681" s="14" t="n">
        <f aca="false">IF(OR(Data_Clean!M681="",Data_Clean!N681=""),0,Data_Clean!M681*Data_Clean!N681/100)*Assumptions!$B$13*Assumptions!$B$11</f>
        <v>0</v>
      </c>
      <c r="I681" s="14" t="n">
        <f aca="false">Data_Clean!O681*4*Assumptions!$B$12</f>
        <v>8.69232</v>
      </c>
      <c r="J681" s="14" t="n">
        <f aca="false">SUM(B681:I681)</f>
        <v>166.87207</v>
      </c>
      <c r="K681" s="16" t="n">
        <f aca="false">IF(Data_Clean!P681="","",Assumptions!$B$15*0.5^(Data_Clean!P681/Assumptions!$B$20))</f>
        <v>24.3675718906871</v>
      </c>
      <c r="L681" s="16" t="n">
        <f aca="false">Assumptions!$B$16*MIN(1,LN(1+Data_Clean!Q681)/LN(1+Assumptions!$B$21))</f>
        <v>11.5625930527155</v>
      </c>
      <c r="M681" s="16" t="n">
        <f aca="false">Assumptions!$B$17*(0.6*MIN(1,Data_Clean!R681/Assumptions!$B$22)+0.4*IF(Data_Clean!S681="",0,Data_Clean!S681))</f>
        <v>3.684</v>
      </c>
      <c r="N681" s="16" t="n">
        <f aca="false">Assumptions!$B$18*MIN(1,(Data_Clean!F681-1)/Assumptions!$B$23)</f>
        <v>5</v>
      </c>
      <c r="O681" s="16" t="n">
        <f aca="false">Assumptions!$B$19*(0.4*IF(Data_Clean!E681="",0,MIN(1,Data_Clean!E681/12/Assumptions!$B$24))+0.35*IF(Data_Clean!D681="Y",1,0)+0.25*(1-MIN(Data_Clean!T681,3)/3))/IF(Data_Clean!E681="",0.6,1)</f>
        <v>8.5</v>
      </c>
      <c r="P681" s="16" t="n">
        <f aca="false">SUM(K681:O681)/(Assumptions!$D$5-IF(K681="",Assumptions!$B$15,0))*100</f>
        <v>53.1141649434026</v>
      </c>
      <c r="Q681" s="7" t="str">
        <f aca="false">IF(J681&gt;=Assumptions!$B$26,"High",IF(J681&gt;=Assumptions!$B$27,"Mid","Low"))</f>
        <v>Low</v>
      </c>
      <c r="R681" s="7" t="str">
        <f aca="false">IF(P681&gt;=Assumptions!$B$28,"High",IF(P681&gt;=Assumptions!$B$29,"Mid","Low"))</f>
        <v>Mid</v>
      </c>
      <c r="S681" s="7" t="str">
        <f aca="false">INDEX(Assumptions!$B$33:$B$41,MATCH(Q681&amp;"|"&amp;R681,Assumptions!$A$33:$A$41,0))</f>
        <v>Light Touch</v>
      </c>
      <c r="T681" s="7" t="n">
        <f aca="false">IF(ISNUMBER(Data_Clean!V681),J681*Data_Clean!V681,0)</f>
        <v>20.408454161</v>
      </c>
    </row>
    <row r="682" customFormat="false" ht="15" hidden="false" customHeight="false" outlineLevel="0" collapsed="false">
      <c r="A682" s="15" t="str">
        <f aca="false">Data_Clean!A682</f>
        <v>CX100678</v>
      </c>
      <c r="B682" s="14" t="n">
        <f aca="false">Data_Clean!G682*Assumptions!$B$5</f>
        <v>151.40125</v>
      </c>
      <c r="C682" s="14" t="n">
        <f aca="false">IF(Data_Clean!H682="",0,Data_Clean!H682)*Assumptions!$B$6</f>
        <v>95.45904</v>
      </c>
      <c r="D682" s="14" t="n">
        <f aca="false">Data_Clean!I682*Assumptions!$B$7</f>
        <v>0</v>
      </c>
      <c r="E682" s="14" t="n">
        <f aca="false">Data_Clean!J682*Assumptions!$B$8</f>
        <v>0</v>
      </c>
      <c r="F682" s="14" t="n">
        <f aca="false">Data_Clean!K682*Assumptions!$B$9</f>
        <v>0</v>
      </c>
      <c r="G682" s="14" t="n">
        <f aca="false">Data_Clean!L682*Assumptions!$B$10</f>
        <v>80.1</v>
      </c>
      <c r="H682" s="14" t="n">
        <f aca="false">IF(OR(Data_Clean!M682="",Data_Clean!N682=""),0,Data_Clean!M682*Data_Clean!N682/100)*Assumptions!$B$13*Assumptions!$B$11</f>
        <v>209.952</v>
      </c>
      <c r="I682" s="14" t="n">
        <f aca="false">Data_Clean!O682*4*Assumptions!$B$12</f>
        <v>46.60752</v>
      </c>
      <c r="J682" s="14" t="n">
        <f aca="false">SUM(B682:I682)</f>
        <v>583.51981</v>
      </c>
      <c r="K682" s="16" t="n">
        <f aca="false">IF(Data_Clean!P682="","",Assumptions!$B$15*0.5^(Data_Clean!P682/Assumptions!$B$20))</f>
        <v>20.7286931995166</v>
      </c>
      <c r="L682" s="16" t="n">
        <f aca="false">Assumptions!$B$16*MIN(1,LN(1+Data_Clean!Q682)/LN(1+Assumptions!$B$21))</f>
        <v>15.9666747748371</v>
      </c>
      <c r="M682" s="16" t="n">
        <f aca="false">Assumptions!$B$17*(0.6*MIN(1,Data_Clean!R682/Assumptions!$B$22)+0.4*IF(Data_Clean!S682="",0,Data_Clean!S682))</f>
        <v>8.352</v>
      </c>
      <c r="N682" s="16" t="n">
        <f aca="false">Assumptions!$B$18*MIN(1,(Data_Clean!F682-1)/Assumptions!$B$23)</f>
        <v>15</v>
      </c>
      <c r="O682" s="16" t="n">
        <f aca="false">Assumptions!$B$19*(0.4*IF(Data_Clean!E682="",0,MIN(1,Data_Clean!E682/12/Assumptions!$B$24))+0.35*IF(Data_Clean!D682="Y",1,0)+0.25*(1-MIN(Data_Clean!T682,3)/3))/IF(Data_Clean!E682="",0.6,1)</f>
        <v>9.4</v>
      </c>
      <c r="P682" s="16" t="n">
        <f aca="false">SUM(K682:O682)/(Assumptions!$D$5-IF(K682="",Assumptions!$B$15,0))*100</f>
        <v>69.4473679743538</v>
      </c>
      <c r="Q682" s="7" t="str">
        <f aca="false">IF(J682&gt;=Assumptions!$B$26,"High",IF(J682&gt;=Assumptions!$B$27,"Mid","Low"))</f>
        <v>Mid</v>
      </c>
      <c r="R682" s="7" t="str">
        <f aca="false">IF(P682&gt;=Assumptions!$B$28,"High",IF(P682&gt;=Assumptions!$B$29,"Mid","Low"))</f>
        <v>Mid</v>
      </c>
      <c r="S682" s="7" t="str">
        <f aca="false">INDEX(Assumptions!$B$33:$B$41,MATCH(Q682&amp;"|"&amp;R682,Assumptions!$A$33:$A$41,0))</f>
        <v>Established Core</v>
      </c>
      <c r="T682" s="7" t="n">
        <f aca="false">IF(ISNUMBER(Data_Clean!V682),J682*Data_Clean!V682,0)</f>
        <v>10.211596675</v>
      </c>
    </row>
    <row r="683" customFormat="false" ht="15" hidden="false" customHeight="false" outlineLevel="0" collapsed="false">
      <c r="A683" s="15" t="str">
        <f aca="false">Data_Clean!A683</f>
        <v>CX100679</v>
      </c>
      <c r="B683" s="14" t="n">
        <f aca="false">Data_Clean!G683*Assumptions!$B$5</f>
        <v>126.4335</v>
      </c>
      <c r="C683" s="14" t="n">
        <f aca="false">IF(Data_Clean!H683="",0,Data_Clean!H683)*Assumptions!$B$6</f>
        <v>763.96908</v>
      </c>
      <c r="D683" s="14" t="n">
        <f aca="false">Data_Clean!I683*Assumptions!$B$7</f>
        <v>0</v>
      </c>
      <c r="E683" s="14" t="n">
        <f aca="false">Data_Clean!J683*Assumptions!$B$8</f>
        <v>1853.99475</v>
      </c>
      <c r="F683" s="14" t="n">
        <f aca="false">Data_Clean!K683*Assumptions!$B$9</f>
        <v>2839.1</v>
      </c>
      <c r="G683" s="14" t="n">
        <f aca="false">Data_Clean!L683*Assumptions!$B$10</f>
        <v>0</v>
      </c>
      <c r="H683" s="14" t="n">
        <f aca="false">IF(OR(Data_Clean!M683="",Data_Clean!N683=""),0,Data_Clean!M683*Data_Clean!N683/100)*Assumptions!$B$13*Assumptions!$B$11</f>
        <v>210.222</v>
      </c>
      <c r="I683" s="14" t="n">
        <f aca="false">Data_Clean!O683*4*Assumptions!$B$12</f>
        <v>18.7512</v>
      </c>
      <c r="J683" s="14" t="n">
        <f aca="false">SUM(B683:I683)</f>
        <v>5812.47053</v>
      </c>
      <c r="K683" s="16" t="n">
        <f aca="false">IF(Data_Clean!P683="","",Assumptions!$B$15*0.5^(Data_Clean!P683/Assumptions!$B$20))</f>
        <v>21.7090385616057</v>
      </c>
      <c r="L683" s="16" t="n">
        <f aca="false">Assumptions!$B$16*MIN(1,LN(1+Data_Clean!Q683)/LN(1+Assumptions!$B$21))</f>
        <v>13.2535138894499</v>
      </c>
      <c r="M683" s="16" t="n">
        <f aca="false">Assumptions!$B$17*(0.6*MIN(1,Data_Clean!R683/Assumptions!$B$22)+0.4*IF(Data_Clean!S683="",0,Data_Clean!S683))</f>
        <v>2.442</v>
      </c>
      <c r="N683" s="16" t="n">
        <f aca="false">Assumptions!$B$18*MIN(1,(Data_Clean!F683-1)/Assumptions!$B$23)</f>
        <v>20</v>
      </c>
      <c r="O683" s="16" t="n">
        <f aca="false">Assumptions!$B$19*(0.4*IF(Data_Clean!E683="",0,MIN(1,Data_Clean!E683/12/Assumptions!$B$24))+0.35*IF(Data_Clean!D683="Y",1,0)+0.25*(1-MIN(Data_Clean!T683,3)/3))/IF(Data_Clean!E683="",0.6,1)</f>
        <v>9.75</v>
      </c>
      <c r="P683" s="16" t="n">
        <f aca="false">SUM(K683:O683)/(Assumptions!$D$5-IF(K683="",Assumptions!$B$15,0))*100</f>
        <v>67.1545524510556</v>
      </c>
      <c r="Q683" s="7" t="str">
        <f aca="false">IF(J683&gt;=Assumptions!$B$26,"High",IF(J683&gt;=Assumptions!$B$27,"Mid","Low"))</f>
        <v>High</v>
      </c>
      <c r="R683" s="7" t="str">
        <f aca="false">IF(P683&gt;=Assumptions!$B$28,"High",IF(P683&gt;=Assumptions!$B$29,"Mid","Low"))</f>
        <v>Mid</v>
      </c>
      <c r="S683" s="7" t="str">
        <f aca="false">INDEX(Assumptions!$B$33:$B$41,MATCH(Q683&amp;"|"&amp;R683,Assumptions!$A$33:$A$41,0))</f>
        <v>Established Core</v>
      </c>
      <c r="T683" s="7" t="n">
        <f aca="false">IF(ISNUMBER(Data_Clean!V683),J683*Data_Clean!V683,0)</f>
        <v>324.917102627</v>
      </c>
    </row>
    <row r="684" customFormat="false" ht="15" hidden="false" customHeight="false" outlineLevel="0" collapsed="false">
      <c r="A684" s="15" t="str">
        <f aca="false">Data_Clean!A684</f>
        <v>CX100680</v>
      </c>
      <c r="B684" s="14" t="n">
        <f aca="false">Data_Clean!G684*Assumptions!$B$5</f>
        <v>49.478</v>
      </c>
      <c r="C684" s="14" t="n">
        <f aca="false">IF(Data_Clean!H684="",0,Data_Clean!H684)*Assumptions!$B$6</f>
        <v>631.25784</v>
      </c>
      <c r="D684" s="14" t="n">
        <f aca="false">Data_Clean!I684*Assumptions!$B$7</f>
        <v>0</v>
      </c>
      <c r="E684" s="14" t="n">
        <f aca="false">Data_Clean!J684*Assumptions!$B$8</f>
        <v>0</v>
      </c>
      <c r="F684" s="14" t="n">
        <f aca="false">Data_Clean!K684*Assumptions!$B$9</f>
        <v>0</v>
      </c>
      <c r="G684" s="14" t="n">
        <f aca="false">Data_Clean!L684*Assumptions!$B$10</f>
        <v>0</v>
      </c>
      <c r="H684" s="14" t="n">
        <f aca="false">IF(OR(Data_Clean!M684="",Data_Clean!N684=""),0,Data_Clean!M684*Data_Clean!N684/100)*Assumptions!$B$13*Assumptions!$B$11</f>
        <v>0</v>
      </c>
      <c r="I684" s="14" t="n">
        <f aca="false">Data_Clean!O684*4*Assumptions!$B$12</f>
        <v>0</v>
      </c>
      <c r="J684" s="14" t="n">
        <f aca="false">SUM(B684:I684)</f>
        <v>680.73584</v>
      </c>
      <c r="K684" s="16" t="n">
        <f aca="false">IF(Data_Clean!P684="","",Assumptions!$B$15*0.5^(Data_Clean!P684/Assumptions!$B$20))</f>
        <v>0.00220280463149802</v>
      </c>
      <c r="L684" s="16" t="n">
        <f aca="false">Assumptions!$B$16*MIN(1,LN(1+Data_Clean!Q684)/LN(1+Assumptions!$B$21))</f>
        <v>0</v>
      </c>
      <c r="M684" s="16" t="n">
        <f aca="false">Assumptions!$B$17*(0.6*MIN(1,Data_Clean!R684/Assumptions!$B$22)+0.4*IF(Data_Clean!S684="",0,Data_Clean!S684))</f>
        <v>0</v>
      </c>
      <c r="N684" s="16" t="n">
        <f aca="false">Assumptions!$B$18*MIN(1,(Data_Clean!F684-1)/Assumptions!$B$23)</f>
        <v>5</v>
      </c>
      <c r="O684" s="16" t="n">
        <f aca="false">Assumptions!$B$19*(0.4*IF(Data_Clean!E684="",0,MIN(1,Data_Clean!E684/12/Assumptions!$B$24))+0.35*IF(Data_Clean!D684="Y",1,0)+0.25*(1-MIN(Data_Clean!T684,3)/3))/IF(Data_Clean!E684="",0.6,1)</f>
        <v>4.2</v>
      </c>
      <c r="P684" s="16" t="n">
        <f aca="false">SUM(K684:O684)/(Assumptions!$D$5-IF(K684="",Assumptions!$B$15,0))*100</f>
        <v>9.2022028046315</v>
      </c>
      <c r="Q684" s="7" t="str">
        <f aca="false">IF(J684&gt;=Assumptions!$B$26,"High",IF(J684&gt;=Assumptions!$B$27,"Mid","Low"))</f>
        <v>Mid</v>
      </c>
      <c r="R684" s="7" t="str">
        <f aca="false">IF(P684&gt;=Assumptions!$B$28,"High",IF(P684&gt;=Assumptions!$B$29,"Mid","Low"))</f>
        <v>Low</v>
      </c>
      <c r="S684" s="7" t="str">
        <f aca="false">INDEX(Assumptions!$B$33:$B$41,MATCH(Q684&amp;"|"&amp;R684,Assumptions!$A$33:$A$41,0))</f>
        <v>Light Touch</v>
      </c>
      <c r="T684" s="7" t="n">
        <f aca="false">IF(ISNUMBER(Data_Clean!V684),J684*Data_Clean!V684,0)</f>
        <v>258.6796192</v>
      </c>
    </row>
    <row r="685" customFormat="false" ht="15" hidden="false" customHeight="false" outlineLevel="0" collapsed="false">
      <c r="A685" s="15" t="str">
        <f aca="false">Data_Clean!A685</f>
        <v>CX100681</v>
      </c>
      <c r="B685" s="14" t="n">
        <f aca="false">Data_Clean!G685*Assumptions!$B$5</f>
        <v>193.3675</v>
      </c>
      <c r="C685" s="14" t="n">
        <f aca="false">IF(Data_Clean!H685="",0,Data_Clean!H685)*Assumptions!$B$6</f>
        <v>1627.10376</v>
      </c>
      <c r="D685" s="14" t="n">
        <f aca="false">Data_Clean!I685*Assumptions!$B$7</f>
        <v>0</v>
      </c>
      <c r="E685" s="14" t="n">
        <f aca="false">Data_Clean!J685*Assumptions!$B$8</f>
        <v>0</v>
      </c>
      <c r="F685" s="14" t="n">
        <f aca="false">Data_Clean!K685*Assumptions!$B$9</f>
        <v>4954.4</v>
      </c>
      <c r="G685" s="14" t="n">
        <f aca="false">Data_Clean!L685*Assumptions!$B$10</f>
        <v>1032.75</v>
      </c>
      <c r="H685" s="14" t="n">
        <f aca="false">IF(OR(Data_Clean!M685="",Data_Clean!N685=""),0,Data_Clean!M685*Data_Clean!N685/100)*Assumptions!$B$13*Assumptions!$B$11</f>
        <v>1094.634</v>
      </c>
      <c r="I685" s="14" t="n">
        <f aca="false">Data_Clean!O685*4*Assumptions!$B$12</f>
        <v>101.19648</v>
      </c>
      <c r="J685" s="14" t="n">
        <f aca="false">SUM(B685:I685)</f>
        <v>9003.45174</v>
      </c>
      <c r="K685" s="16" t="n">
        <f aca="false">IF(Data_Clean!P685="","",Assumptions!$B$15*0.5^(Data_Clean!P685/Assumptions!$B$20))</f>
        <v>21.7090385616057</v>
      </c>
      <c r="L685" s="16" t="n">
        <f aca="false">Assumptions!$B$16*MIN(1,LN(1+Data_Clean!Q685)/LN(1+Assumptions!$B$21))</f>
        <v>14.7060656260474</v>
      </c>
      <c r="M685" s="16" t="n">
        <f aca="false">Assumptions!$B$17*(0.6*MIN(1,Data_Clean!R685/Assumptions!$B$22)+0.4*IF(Data_Clean!S685="",0,Data_Clean!S685))</f>
        <v>10.53</v>
      </c>
      <c r="N685" s="16" t="n">
        <f aca="false">Assumptions!$B$18*MIN(1,(Data_Clean!F685-1)/Assumptions!$B$23)</f>
        <v>20</v>
      </c>
      <c r="O685" s="16" t="n">
        <f aca="false">Assumptions!$B$19*(0.4*IF(Data_Clean!E685="",0,MIN(1,Data_Clean!E685/12/Assumptions!$B$24))+0.35*IF(Data_Clean!D685="Y",1,0)+0.25*(1-MIN(Data_Clean!T685,3)/3))/IF(Data_Clean!E685="",0.6,1)</f>
        <v>8.8</v>
      </c>
      <c r="P685" s="16" t="n">
        <f aca="false">SUM(K685:O685)/(Assumptions!$D$5-IF(K685="",Assumptions!$B$15,0))*100</f>
        <v>75.745104187653</v>
      </c>
      <c r="Q685" s="7" t="str">
        <f aca="false">IF(J685&gt;=Assumptions!$B$26,"High",IF(J685&gt;=Assumptions!$B$27,"Mid","Low"))</f>
        <v>High</v>
      </c>
      <c r="R685" s="7" t="str">
        <f aca="false">IF(P685&gt;=Assumptions!$B$28,"High",IF(P685&gt;=Assumptions!$B$29,"Mid","Low"))</f>
        <v>High</v>
      </c>
      <c r="S685" s="7" t="str">
        <f aca="false">INDEX(Assumptions!$B$33:$B$41,MATCH(Q685&amp;"|"&amp;R685,Assumptions!$A$33:$A$41,0))</f>
        <v>Premier Advocates</v>
      </c>
      <c r="T685" s="7" t="n">
        <f aca="false">IF(ISNUMBER(Data_Clean!V685),J685*Data_Clean!V685,0)</f>
        <v>340.330475772</v>
      </c>
    </row>
    <row r="686" customFormat="false" ht="15" hidden="false" customHeight="false" outlineLevel="0" collapsed="false">
      <c r="A686" s="15" t="str">
        <f aca="false">Data_Clean!A686</f>
        <v>CX100682</v>
      </c>
      <c r="B686" s="14" t="n">
        <f aca="false">Data_Clean!G686*Assumptions!$B$5</f>
        <v>28.96175</v>
      </c>
      <c r="C686" s="14" t="n">
        <f aca="false">IF(Data_Clean!H686="",0,Data_Clean!H686)*Assumptions!$B$6</f>
        <v>17.655</v>
      </c>
      <c r="D686" s="14" t="n">
        <f aca="false">Data_Clean!I686*Assumptions!$B$7</f>
        <v>91.2</v>
      </c>
      <c r="E686" s="14" t="n">
        <f aca="false">Data_Clean!J686*Assumptions!$B$8</f>
        <v>0</v>
      </c>
      <c r="F686" s="14" t="n">
        <f aca="false">Data_Clean!K686*Assumptions!$B$9</f>
        <v>588.5</v>
      </c>
      <c r="G686" s="14" t="n">
        <f aca="false">Data_Clean!L686*Assumptions!$B$10</f>
        <v>0</v>
      </c>
      <c r="H686" s="14" t="n">
        <f aca="false">IF(OR(Data_Clean!M686="",Data_Clean!N686=""),0,Data_Clean!M686*Data_Clean!N686/100)*Assumptions!$B$13*Assumptions!$B$11</f>
        <v>0</v>
      </c>
      <c r="I686" s="14" t="n">
        <f aca="false">Data_Clean!O686*4*Assumptions!$B$12</f>
        <v>0</v>
      </c>
      <c r="J686" s="14" t="n">
        <f aca="false">SUM(B686:I686)</f>
        <v>726.31675</v>
      </c>
      <c r="K686" s="16" t="n">
        <f aca="false">IF(Data_Clean!P686="","",Assumptions!$B$15*0.5^(Data_Clean!P686/Assumptions!$B$20))</f>
        <v>29.3147990530274</v>
      </c>
      <c r="L686" s="16" t="n">
        <f aca="false">Assumptions!$B$16*MIN(1,LN(1+Data_Clean!Q686)/LN(1+Assumptions!$B$21))</f>
        <v>14.4532413158944</v>
      </c>
      <c r="M686" s="16" t="n">
        <f aca="false">Assumptions!$B$17*(0.6*MIN(1,Data_Clean!R686/Assumptions!$B$22)+0.4*IF(Data_Clean!S686="",0,Data_Clean!S686))</f>
        <v>3.294</v>
      </c>
      <c r="N686" s="16" t="n">
        <f aca="false">Assumptions!$B$18*MIN(1,(Data_Clean!F686-1)/Assumptions!$B$23)</f>
        <v>15</v>
      </c>
      <c r="O686" s="16" t="n">
        <f aca="false">Assumptions!$B$19*(0.4*IF(Data_Clean!E686="",0,MIN(1,Data_Clean!E686/12/Assumptions!$B$24))+0.35*IF(Data_Clean!D686="Y",1,0)+0.25*(1-MIN(Data_Clean!T686,3)/3))/IF(Data_Clean!E686="",0.6,1)</f>
        <v>14.75</v>
      </c>
      <c r="P686" s="16" t="n">
        <f aca="false">SUM(K686:O686)/(Assumptions!$D$5-IF(K686="",Assumptions!$B$15,0))*100</f>
        <v>76.8120403689218</v>
      </c>
      <c r="Q686" s="7" t="str">
        <f aca="false">IF(J686&gt;=Assumptions!$B$26,"High",IF(J686&gt;=Assumptions!$B$27,"Mid","Low"))</f>
        <v>Mid</v>
      </c>
      <c r="R686" s="7" t="str">
        <f aca="false">IF(P686&gt;=Assumptions!$B$28,"High",IF(P686&gt;=Assumptions!$B$29,"Mid","Low"))</f>
        <v>High</v>
      </c>
      <c r="S686" s="7" t="str">
        <f aca="false">INDEX(Assumptions!$B$33:$B$41,MATCH(Q686&amp;"|"&amp;R686,Assumptions!$A$33:$A$41,0))</f>
        <v>Engaged Builders</v>
      </c>
      <c r="T686" s="7" t="n">
        <f aca="false">IF(ISNUMBER(Data_Clean!V686),J686*Data_Clean!V686,0)</f>
        <v>10.60422455</v>
      </c>
    </row>
    <row r="687" customFormat="false" ht="15" hidden="false" customHeight="false" outlineLevel="0" collapsed="false">
      <c r="A687" s="15" t="str">
        <f aca="false">Data_Clean!A687</f>
        <v>CX100683</v>
      </c>
      <c r="B687" s="14" t="n">
        <f aca="false">Data_Clean!G687*Assumptions!$B$5</f>
        <v>63.8995</v>
      </c>
      <c r="C687" s="14" t="n">
        <f aca="false">IF(Data_Clean!H687="",0,Data_Clean!H687)*Assumptions!$B$6</f>
        <v>0</v>
      </c>
      <c r="D687" s="14" t="n">
        <f aca="false">Data_Clean!I687*Assumptions!$B$7</f>
        <v>0</v>
      </c>
      <c r="E687" s="14" t="n">
        <f aca="false">Data_Clean!J687*Assumptions!$B$8</f>
        <v>0</v>
      </c>
      <c r="F687" s="14" t="n">
        <f aca="false">Data_Clean!K687*Assumptions!$B$9</f>
        <v>0</v>
      </c>
      <c r="G687" s="14" t="n">
        <f aca="false">Data_Clean!L687*Assumptions!$B$10</f>
        <v>0</v>
      </c>
      <c r="H687" s="14" t="n">
        <f aca="false">IF(OR(Data_Clean!M687="",Data_Clean!N687=""),0,Data_Clean!M687*Data_Clean!N687/100)*Assumptions!$B$13*Assumptions!$B$11</f>
        <v>72.576</v>
      </c>
      <c r="I687" s="14" t="n">
        <f aca="false">Data_Clean!O687*4*Assumptions!$B$12</f>
        <v>6.06048</v>
      </c>
      <c r="J687" s="14" t="n">
        <f aca="false">SUM(B687:I687)</f>
        <v>142.53598</v>
      </c>
      <c r="K687" s="16" t="n">
        <f aca="false">IF(Data_Clean!P687="","",Assumptions!$B$15*0.5^(Data_Clean!P687/Assumptions!$B$20))</f>
        <v>20.2552491925229</v>
      </c>
      <c r="L687" s="16" t="n">
        <f aca="false">Assumptions!$B$16*MIN(1,LN(1+Data_Clean!Q687)/LN(1+Assumptions!$B$21))</f>
        <v>10.6966696442427</v>
      </c>
      <c r="M687" s="16" t="n">
        <f aca="false">Assumptions!$B$17*(0.6*MIN(1,Data_Clean!R687/Assumptions!$B$22)+0.4*IF(Data_Clean!S687="",0,Data_Clean!S687))</f>
        <v>6.024</v>
      </c>
      <c r="N687" s="16" t="n">
        <f aca="false">Assumptions!$B$18*MIN(1,(Data_Clean!F687-1)/Assumptions!$B$23)</f>
        <v>5</v>
      </c>
      <c r="O687" s="16" t="n">
        <f aca="false">Assumptions!$B$19*(0.4*IF(Data_Clean!E687="",0,MIN(1,Data_Clean!E687/12/Assumptions!$B$24))+0.35*IF(Data_Clean!D687="Y",1,0)+0.25*(1-MIN(Data_Clean!T687,3)/3))/IF(Data_Clean!E687="",0.6,1)</f>
        <v>8.5</v>
      </c>
      <c r="P687" s="16" t="n">
        <f aca="false">SUM(K687:O687)/(Assumptions!$D$5-IF(K687="",Assumptions!$B$15,0))*100</f>
        <v>50.4759188367655</v>
      </c>
      <c r="Q687" s="7" t="str">
        <f aca="false">IF(J687&gt;=Assumptions!$B$26,"High",IF(J687&gt;=Assumptions!$B$27,"Mid","Low"))</f>
        <v>Low</v>
      </c>
      <c r="R687" s="7" t="str">
        <f aca="false">IF(P687&gt;=Assumptions!$B$28,"High",IF(P687&gt;=Assumptions!$B$29,"Mid","Low"))</f>
        <v>Mid</v>
      </c>
      <c r="S687" s="7" t="str">
        <f aca="false">INDEX(Assumptions!$B$33:$B$41,MATCH(Q687&amp;"|"&amp;R687,Assumptions!$A$33:$A$41,0))</f>
        <v>Light Touch</v>
      </c>
      <c r="T687" s="7" t="n">
        <f aca="false">IF(ISNUMBER(Data_Clean!V687),J687*Data_Clean!V687,0)</f>
        <v>30.402924534</v>
      </c>
    </row>
    <row r="688" customFormat="false" ht="15" hidden="false" customHeight="false" outlineLevel="0" collapsed="false">
      <c r="A688" s="15" t="str">
        <f aca="false">Data_Clean!A688</f>
        <v>CX100684</v>
      </c>
      <c r="B688" s="14" t="n">
        <f aca="false">Data_Clean!G688*Assumptions!$B$5</f>
        <v>100.74125</v>
      </c>
      <c r="C688" s="14" t="n">
        <f aca="false">IF(Data_Clean!H688="",0,Data_Clean!H688)*Assumptions!$B$6</f>
        <v>1342.36632</v>
      </c>
      <c r="D688" s="14" t="n">
        <f aca="false">Data_Clean!I688*Assumptions!$B$7</f>
        <v>0</v>
      </c>
      <c r="E688" s="14" t="n">
        <f aca="false">Data_Clean!J688*Assumptions!$B$8</f>
        <v>0</v>
      </c>
      <c r="F688" s="14" t="n">
        <f aca="false">Data_Clean!K688*Assumptions!$B$9</f>
        <v>0</v>
      </c>
      <c r="G688" s="14" t="n">
        <f aca="false">Data_Clean!L688*Assumptions!$B$10</f>
        <v>1039.05</v>
      </c>
      <c r="H688" s="14" t="n">
        <f aca="false">IF(OR(Data_Clean!M688="",Data_Clean!N688=""),0,Data_Clean!M688*Data_Clean!N688/100)*Assumptions!$B$13*Assumptions!$B$11</f>
        <v>136.032</v>
      </c>
      <c r="I688" s="14" t="n">
        <f aca="false">Data_Clean!O688*4*Assumptions!$B$12</f>
        <v>19.82208</v>
      </c>
      <c r="J688" s="14" t="n">
        <f aca="false">SUM(B688:I688)</f>
        <v>2638.01165</v>
      </c>
      <c r="K688" s="16" t="n">
        <f aca="false">IF(Data_Clean!P688="","",Assumptions!$B$15*0.5^(Data_Clean!P688/Assumptions!$B$20))</f>
        <v>26.1165168988837</v>
      </c>
      <c r="L688" s="16" t="n">
        <f aca="false">Assumptions!$B$16*MIN(1,LN(1+Data_Clean!Q688)/LN(1+Assumptions!$B$21))</f>
        <v>15.2782387441559</v>
      </c>
      <c r="M688" s="16" t="n">
        <f aca="false">Assumptions!$B$17*(0.6*MIN(1,Data_Clean!R688/Assumptions!$B$22)+0.4*IF(Data_Clean!S688="",0,Data_Clean!S688))</f>
        <v>3.216</v>
      </c>
      <c r="N688" s="16" t="n">
        <f aca="false">Assumptions!$B$18*MIN(1,(Data_Clean!F688-1)/Assumptions!$B$23)</f>
        <v>20</v>
      </c>
      <c r="O688" s="16" t="n">
        <f aca="false">Assumptions!$B$19*(0.4*IF(Data_Clean!E688="",0,MIN(1,Data_Clean!E688/12/Assumptions!$B$24))+0.35*IF(Data_Clean!D688="Y",1,0)+0.25*(1-MIN(Data_Clean!T688,3)/3))/IF(Data_Clean!E688="",0.6,1)</f>
        <v>4.95</v>
      </c>
      <c r="P688" s="16" t="n">
        <f aca="false">SUM(K688:O688)/(Assumptions!$D$5-IF(K688="",Assumptions!$B$15,0))*100</f>
        <v>69.5607556430397</v>
      </c>
      <c r="Q688" s="7" t="str">
        <f aca="false">IF(J688&gt;=Assumptions!$B$26,"High",IF(J688&gt;=Assumptions!$B$27,"Mid","Low"))</f>
        <v>High</v>
      </c>
      <c r="R688" s="7" t="str">
        <f aca="false">IF(P688&gt;=Assumptions!$B$28,"High",IF(P688&gt;=Assumptions!$B$29,"Mid","Low"))</f>
        <v>Mid</v>
      </c>
      <c r="S688" s="7" t="str">
        <f aca="false">INDEX(Assumptions!$B$33:$B$41,MATCH(Q688&amp;"|"&amp;R688,Assumptions!$A$33:$A$41,0))</f>
        <v>Established Core</v>
      </c>
      <c r="T688" s="7" t="n">
        <f aca="false">IF(ISNUMBER(Data_Clean!V688),J688*Data_Clean!V688,0)</f>
        <v>100.77204503</v>
      </c>
    </row>
    <row r="689" customFormat="false" ht="15" hidden="false" customHeight="false" outlineLevel="0" collapsed="false">
      <c r="A689" s="15" t="str">
        <f aca="false">Data_Clean!A689</f>
        <v>CX100685</v>
      </c>
      <c r="B689" s="14" t="n">
        <f aca="false">Data_Clean!G689*Assumptions!$B$5</f>
        <v>48.8405</v>
      </c>
      <c r="C689" s="14" t="n">
        <f aca="false">IF(Data_Clean!H689="",0,Data_Clean!H689)*Assumptions!$B$6</f>
        <v>106.64028</v>
      </c>
      <c r="D689" s="14" t="n">
        <f aca="false">Data_Clean!I689*Assumptions!$B$7</f>
        <v>160.8</v>
      </c>
      <c r="E689" s="14" t="n">
        <f aca="false">Data_Clean!J689*Assumptions!$B$8</f>
        <v>0</v>
      </c>
      <c r="F689" s="14" t="n">
        <f aca="false">Data_Clean!K689*Assumptions!$B$9</f>
        <v>0</v>
      </c>
      <c r="G689" s="14" t="n">
        <f aca="false">Data_Clean!L689*Assumptions!$B$10</f>
        <v>0</v>
      </c>
      <c r="H689" s="14" t="n">
        <f aca="false">IF(OR(Data_Clean!M689="",Data_Clean!N689=""),0,Data_Clean!M689*Data_Clean!N689/100)*Assumptions!$B$13*Assumptions!$B$11</f>
        <v>0</v>
      </c>
      <c r="I689" s="14" t="n">
        <f aca="false">Data_Clean!O689*4*Assumptions!$B$12</f>
        <v>0</v>
      </c>
      <c r="J689" s="14" t="n">
        <f aca="false">SUM(B689:I689)</f>
        <v>316.28078</v>
      </c>
      <c r="K689" s="16" t="n">
        <f aca="false">IF(Data_Clean!P689="","",Assumptions!$B$15*0.5^(Data_Clean!P689/Assumptions!$B$20))</f>
        <v>15</v>
      </c>
      <c r="L689" s="16" t="n">
        <f aca="false">Assumptions!$B$16*MIN(1,LN(1+Data_Clean!Q689)/LN(1+Assumptions!$B$21))</f>
        <v>13.5873179074216</v>
      </c>
      <c r="M689" s="16" t="n">
        <f aca="false">Assumptions!$B$17*(0.6*MIN(1,Data_Clean!R689/Assumptions!$B$22)+0.4*IF(Data_Clean!S689="",0,Data_Clean!S689))</f>
        <v>2.07</v>
      </c>
      <c r="N689" s="16" t="n">
        <f aca="false">Assumptions!$B$18*MIN(1,(Data_Clean!F689-1)/Assumptions!$B$23)</f>
        <v>10</v>
      </c>
      <c r="O689" s="16" t="n">
        <f aca="false">Assumptions!$B$19*(0.4*IF(Data_Clean!E689="",0,MIN(1,Data_Clean!E689/12/Assumptions!$B$24))+0.35*IF(Data_Clean!D689="Y",1,0)+0.25*(1-MIN(Data_Clean!T689,3)/3))/IF(Data_Clean!E689="",0.6,1)</f>
        <v>15</v>
      </c>
      <c r="P689" s="16" t="n">
        <f aca="false">SUM(K689:O689)/(Assumptions!$D$5-IF(K689="",Assumptions!$B$15,0))*100</f>
        <v>55.6573179074216</v>
      </c>
      <c r="Q689" s="7" t="str">
        <f aca="false">IF(J689&gt;=Assumptions!$B$26,"High",IF(J689&gt;=Assumptions!$B$27,"Mid","Low"))</f>
        <v>Low</v>
      </c>
      <c r="R689" s="7" t="str">
        <f aca="false">IF(P689&gt;=Assumptions!$B$28,"High",IF(P689&gt;=Assumptions!$B$29,"Mid","Low"))</f>
        <v>Mid</v>
      </c>
      <c r="S689" s="7" t="str">
        <f aca="false">INDEX(Assumptions!$B$33:$B$41,MATCH(Q689&amp;"|"&amp;R689,Assumptions!$A$33:$A$41,0))</f>
        <v>Light Touch</v>
      </c>
      <c r="T689" s="7" t="n">
        <f aca="false">IF(ISNUMBER(Data_Clean!V689),J689*Data_Clean!V689,0)</f>
        <v>8.033531812</v>
      </c>
    </row>
    <row r="690" customFormat="false" ht="15" hidden="false" customHeight="false" outlineLevel="0" collapsed="false">
      <c r="A690" s="15" t="str">
        <f aca="false">Data_Clean!A690</f>
        <v>CX100686</v>
      </c>
      <c r="B690" s="14" t="n">
        <f aca="false">Data_Clean!G690*Assumptions!$B$5</f>
        <v>161.16725</v>
      </c>
      <c r="C690" s="14" t="n">
        <f aca="false">IF(Data_Clean!H690="",0,Data_Clean!H690)*Assumptions!$B$6</f>
        <v>142.22112</v>
      </c>
      <c r="D690" s="14" t="n">
        <f aca="false">Data_Clean!I690*Assumptions!$B$7</f>
        <v>0</v>
      </c>
      <c r="E690" s="14" t="n">
        <f aca="false">Data_Clean!J690*Assumptions!$B$8</f>
        <v>0</v>
      </c>
      <c r="F690" s="14" t="n">
        <f aca="false">Data_Clean!K690*Assumptions!$B$9</f>
        <v>0</v>
      </c>
      <c r="G690" s="14" t="n">
        <f aca="false">Data_Clean!L690*Assumptions!$B$10</f>
        <v>0</v>
      </c>
      <c r="H690" s="14" t="n">
        <f aca="false">IF(OR(Data_Clean!M690="",Data_Clean!N690=""),0,Data_Clean!M690*Data_Clean!N690/100)*Assumptions!$B$13*Assumptions!$B$11</f>
        <v>243.672</v>
      </c>
      <c r="I690" s="14" t="n">
        <f aca="false">Data_Clean!O690*4*Assumptions!$B$12</f>
        <v>52.67472</v>
      </c>
      <c r="J690" s="14" t="n">
        <f aca="false">SUM(B690:I690)</f>
        <v>599.73509</v>
      </c>
      <c r="K690" s="16" t="n">
        <f aca="false">IF(Data_Clean!P690="","",Assumptions!$B$15*0.5^(Data_Clean!P690/Assumptions!$B$20))</f>
        <v>21.2132034355964</v>
      </c>
      <c r="L690" s="16" t="n">
        <f aca="false">Assumptions!$B$16*MIN(1,LN(1+Data_Clean!Q690)/LN(1+Assumptions!$B$21))</f>
        <v>15.2782387441559</v>
      </c>
      <c r="M690" s="16" t="n">
        <f aca="false">Assumptions!$B$17*(0.6*MIN(1,Data_Clean!R690/Assumptions!$B$22)+0.4*IF(Data_Clean!S690="",0,Data_Clean!S690))</f>
        <v>14.466</v>
      </c>
      <c r="N690" s="16" t="n">
        <f aca="false">Assumptions!$B$18*MIN(1,(Data_Clean!F690-1)/Assumptions!$B$23)</f>
        <v>10</v>
      </c>
      <c r="O690" s="16" t="n">
        <f aca="false">Assumptions!$B$19*(0.4*IF(Data_Clean!E690="",0,MIN(1,Data_Clean!E690/12/Assumptions!$B$24))+0.35*IF(Data_Clean!D690="Y",1,0)+0.25*(1-MIN(Data_Clean!T690,3)/3))/IF(Data_Clean!E690="",0.6,1)</f>
        <v>9.75</v>
      </c>
      <c r="P690" s="16" t="n">
        <f aca="false">SUM(K690:O690)/(Assumptions!$D$5-IF(K690="",Assumptions!$B$15,0))*100</f>
        <v>70.7074421797524</v>
      </c>
      <c r="Q690" s="7" t="str">
        <f aca="false">IF(J690&gt;=Assumptions!$B$26,"High",IF(J690&gt;=Assumptions!$B$27,"Mid","Low"))</f>
        <v>Mid</v>
      </c>
      <c r="R690" s="7" t="str">
        <f aca="false">IF(P690&gt;=Assumptions!$B$28,"High",IF(P690&gt;=Assumptions!$B$29,"Mid","Low"))</f>
        <v>High</v>
      </c>
      <c r="S690" s="7" t="str">
        <f aca="false">INDEX(Assumptions!$B$33:$B$41,MATCH(Q690&amp;"|"&amp;R690,Assumptions!$A$33:$A$41,0))</f>
        <v>Engaged Builders</v>
      </c>
      <c r="T690" s="7" t="n">
        <f aca="false">IF(ISNUMBER(Data_Clean!V690),J690*Data_Clean!V690,0)</f>
        <v>31.965880297</v>
      </c>
    </row>
    <row r="691" customFormat="false" ht="15" hidden="false" customHeight="false" outlineLevel="0" collapsed="false">
      <c r="A691" s="15" t="str">
        <f aca="false">Data_Clean!A691</f>
        <v>CX100687</v>
      </c>
      <c r="B691" s="14" t="n">
        <f aca="false">Data_Clean!G691*Assumptions!$B$5</f>
        <v>692.807</v>
      </c>
      <c r="C691" s="14" t="n">
        <f aca="false">IF(Data_Clean!H691="",0,Data_Clean!H691)*Assumptions!$B$6</f>
        <v>446.3832</v>
      </c>
      <c r="D691" s="14" t="n">
        <f aca="false">Data_Clean!I691*Assumptions!$B$7</f>
        <v>0</v>
      </c>
      <c r="E691" s="14" t="n">
        <f aca="false">Data_Clean!J691*Assumptions!$B$8</f>
        <v>0</v>
      </c>
      <c r="F691" s="14" t="n">
        <f aca="false">Data_Clean!K691*Assumptions!$B$9</f>
        <v>4527.6</v>
      </c>
      <c r="G691" s="14" t="n">
        <f aca="false">Data_Clean!L691*Assumptions!$B$10</f>
        <v>0</v>
      </c>
      <c r="H691" s="14" t="n">
        <f aca="false">IF(OR(Data_Clean!M691="",Data_Clean!N691=""),0,Data_Clean!M691*Data_Clean!N691/100)*Assumptions!$B$13*Assumptions!$B$11</f>
        <v>0</v>
      </c>
      <c r="I691" s="14" t="n">
        <f aca="false">Data_Clean!O691*4*Assumptions!$B$12</f>
        <v>0</v>
      </c>
      <c r="J691" s="14" t="n">
        <f aca="false">SUM(B691:I691)</f>
        <v>5666.7902</v>
      </c>
      <c r="K691" s="16" t="n">
        <f aca="false">IF(Data_Clean!P691="","",Assumptions!$B$15*0.5^(Data_Clean!P691/Assumptions!$B$20))</f>
        <v>29.3147990530274</v>
      </c>
      <c r="L691" s="16" t="n">
        <f aca="false">Assumptions!$B$16*MIN(1,LN(1+Data_Clean!Q691)/LN(1+Assumptions!$B$21))</f>
        <v>16.1441621526288</v>
      </c>
      <c r="M691" s="16" t="n">
        <f aca="false">Assumptions!$B$17*(0.6*MIN(1,Data_Clean!R691/Assumptions!$B$22)+0.4*IF(Data_Clean!S691="",0,Data_Clean!S691))</f>
        <v>2.634</v>
      </c>
      <c r="N691" s="16" t="n">
        <f aca="false">Assumptions!$B$18*MIN(1,(Data_Clean!F691-1)/Assumptions!$B$23)</f>
        <v>10</v>
      </c>
      <c r="O691" s="16" t="n">
        <f aca="false">Assumptions!$B$19*(0.4*IF(Data_Clean!E691="",0,MIN(1,Data_Clean!E691/12/Assumptions!$B$24))+0.35*IF(Data_Clean!D691="Y",1,0)+0.25*(1-MIN(Data_Clean!T691,3)/3))/IF(Data_Clean!E691="",0.6,1)</f>
        <v>9.75</v>
      </c>
      <c r="P691" s="16" t="n">
        <f aca="false">SUM(K691:O691)/(Assumptions!$D$5-IF(K691="",Assumptions!$B$15,0))*100</f>
        <v>67.8429612056562</v>
      </c>
      <c r="Q691" s="7" t="str">
        <f aca="false">IF(J691&gt;=Assumptions!$B$26,"High",IF(J691&gt;=Assumptions!$B$27,"Mid","Low"))</f>
        <v>High</v>
      </c>
      <c r="R691" s="7" t="str">
        <f aca="false">IF(P691&gt;=Assumptions!$B$28,"High",IF(P691&gt;=Assumptions!$B$29,"Mid","Low"))</f>
        <v>Mid</v>
      </c>
      <c r="S691" s="7" t="str">
        <f aca="false">INDEX(Assumptions!$B$33:$B$41,MATCH(Q691&amp;"|"&amp;R691,Assumptions!$A$33:$A$41,0))</f>
        <v>Established Core</v>
      </c>
      <c r="T691" s="7" t="n">
        <f aca="false">IF(ISNUMBER(Data_Clean!V691),J691*Data_Clean!V691,0)</f>
        <v>344.54084416</v>
      </c>
    </row>
    <row r="692" customFormat="false" ht="15" hidden="false" customHeight="false" outlineLevel="0" collapsed="false">
      <c r="A692" s="15" t="str">
        <f aca="false">Data_Clean!A692</f>
        <v>CX100688</v>
      </c>
      <c r="B692" s="14" t="n">
        <f aca="false">Data_Clean!G692*Assumptions!$B$5</f>
        <v>1.16725</v>
      </c>
      <c r="C692" s="14" t="n">
        <f aca="false">IF(Data_Clean!H692="",0,Data_Clean!H692)*Assumptions!$B$6</f>
        <v>0</v>
      </c>
      <c r="D692" s="14" t="n">
        <f aca="false">Data_Clean!I692*Assumptions!$B$7</f>
        <v>0</v>
      </c>
      <c r="E692" s="14" t="n">
        <f aca="false">Data_Clean!J692*Assumptions!$B$8</f>
        <v>0</v>
      </c>
      <c r="F692" s="14" t="n">
        <f aca="false">Data_Clean!K692*Assumptions!$B$9</f>
        <v>0</v>
      </c>
      <c r="G692" s="14" t="n">
        <f aca="false">Data_Clean!L692*Assumptions!$B$10</f>
        <v>0</v>
      </c>
      <c r="H692" s="14" t="n">
        <f aca="false">IF(OR(Data_Clean!M692="",Data_Clean!N692=""),0,Data_Clean!M692*Data_Clean!N692/100)*Assumptions!$B$13*Assumptions!$B$11</f>
        <v>0</v>
      </c>
      <c r="I692" s="14" t="n">
        <f aca="false">Data_Clean!O692*4*Assumptions!$B$12</f>
        <v>0</v>
      </c>
      <c r="J692" s="14" t="n">
        <f aca="false">SUM(B692:I692)</f>
        <v>1.16725</v>
      </c>
      <c r="K692" s="16" t="n">
        <f aca="false">IF(Data_Clean!P692="","",Assumptions!$B$15*0.5^(Data_Clean!P692/Assumptions!$B$20))</f>
        <v>8.0383009690222</v>
      </c>
      <c r="L692" s="16" t="n">
        <f aca="false">Assumptions!$B$16*MIN(1,LN(1+Data_Clean!Q692)/LN(1+Assumptions!$B$21))</f>
        <v>8.11507562957249</v>
      </c>
      <c r="M692" s="16" t="n">
        <f aca="false">Assumptions!$B$17*(0.6*MIN(1,Data_Clean!R692/Assumptions!$B$22)+0.4*IF(Data_Clean!S692="",0,Data_Clean!S692))</f>
        <v>3.192</v>
      </c>
      <c r="N692" s="16" t="n">
        <f aca="false">Assumptions!$B$18*MIN(1,(Data_Clean!F692-1)/Assumptions!$B$23)</f>
        <v>0</v>
      </c>
      <c r="O692" s="16" t="n">
        <f aca="false">Assumptions!$B$19*(0.4*IF(Data_Clean!E692="",0,MIN(1,Data_Clean!E692/12/Assumptions!$B$24))+0.35*IF(Data_Clean!D692="Y",1,0)+0.25*(1-MIN(Data_Clean!T692,3)/3))/IF(Data_Clean!E692="",0.6,1)</f>
        <v>7.1</v>
      </c>
      <c r="P692" s="16" t="n">
        <f aca="false">SUM(K692:O692)/(Assumptions!$D$5-IF(K692="",Assumptions!$B$15,0))*100</f>
        <v>26.4453765985947</v>
      </c>
      <c r="Q692" s="7" t="str">
        <f aca="false">IF(J692&gt;=Assumptions!$B$26,"High",IF(J692&gt;=Assumptions!$B$27,"Mid","Low"))</f>
        <v>Low</v>
      </c>
      <c r="R692" s="7" t="str">
        <f aca="false">IF(P692&gt;=Assumptions!$B$28,"High",IF(P692&gt;=Assumptions!$B$29,"Mid","Low"))</f>
        <v>Low</v>
      </c>
      <c r="S692" s="7" t="str">
        <f aca="false">INDEX(Assumptions!$B$33:$B$41,MATCH(Q692&amp;"|"&amp;R692,Assumptions!$A$33:$A$41,0))</f>
        <v>Dormant &amp; Low Value</v>
      </c>
      <c r="T692" s="7" t="n">
        <f aca="false">IF(ISNUMBER(Data_Clean!V692),J692*Data_Clean!V692,0)</f>
        <v>0.278155675</v>
      </c>
    </row>
    <row r="693" customFormat="false" ht="15" hidden="false" customHeight="false" outlineLevel="0" collapsed="false">
      <c r="A693" s="15" t="str">
        <f aca="false">Data_Clean!A693</f>
        <v>CX100689</v>
      </c>
      <c r="B693" s="14" t="n">
        <f aca="false">Data_Clean!G693*Assumptions!$B$5</f>
        <v>248.20525</v>
      </c>
      <c r="C693" s="14" t="n">
        <f aca="false">IF(Data_Clean!H693="",0,Data_Clean!H693)*Assumptions!$B$6</f>
        <v>0</v>
      </c>
      <c r="D693" s="14" t="n">
        <f aca="false">Data_Clean!I693*Assumptions!$B$7</f>
        <v>1235.2</v>
      </c>
      <c r="E693" s="14" t="n">
        <f aca="false">Data_Clean!J693*Assumptions!$B$8</f>
        <v>0</v>
      </c>
      <c r="F693" s="14" t="n">
        <f aca="false">Data_Clean!K693*Assumptions!$B$9</f>
        <v>0</v>
      </c>
      <c r="G693" s="14" t="n">
        <f aca="false">Data_Clean!L693*Assumptions!$B$10</f>
        <v>0</v>
      </c>
      <c r="H693" s="14" t="n">
        <f aca="false">IF(OR(Data_Clean!M693="",Data_Clean!N693=""),0,Data_Clean!M693*Data_Clean!N693/100)*Assumptions!$B$13*Assumptions!$B$11</f>
        <v>238.464</v>
      </c>
      <c r="I693" s="14" t="n">
        <f aca="false">Data_Clean!O693*4*Assumptions!$B$12</f>
        <v>9.95952</v>
      </c>
      <c r="J693" s="14" t="n">
        <f aca="false">SUM(B693:I693)</f>
        <v>1731.82877</v>
      </c>
      <c r="K693" s="16" t="n">
        <f aca="false">IF(Data_Clean!P693="","",Assumptions!$B$15*0.5^(Data_Clean!P693/Assumptions!$B$20))</f>
        <v>11.367874248828</v>
      </c>
      <c r="L693" s="16" t="n">
        <f aca="false">Assumptions!$B$16*MIN(1,LN(1+Data_Clean!Q693)/LN(1+Assumptions!$B$21))</f>
        <v>11.2934465146257</v>
      </c>
      <c r="M693" s="16" t="n">
        <f aca="false">Assumptions!$B$17*(0.6*MIN(1,Data_Clean!R693/Assumptions!$B$22)+0.4*IF(Data_Clean!S693="",0,Data_Clean!S693))</f>
        <v>6.828</v>
      </c>
      <c r="N693" s="16" t="n">
        <f aca="false">Assumptions!$B$18*MIN(1,(Data_Clean!F693-1)/Assumptions!$B$23)</f>
        <v>10</v>
      </c>
      <c r="O693" s="16" t="n">
        <f aca="false">Assumptions!$B$19*(0.4*IF(Data_Clean!E693="",0,MIN(1,Data_Clean!E693/12/Assumptions!$B$24))+0.35*IF(Data_Clean!D693="Y",1,0)+0.25*(1-MIN(Data_Clean!T693,3)/3))/IF(Data_Clean!E693="",0.6,1)</f>
        <v>3.8</v>
      </c>
      <c r="P693" s="16" t="n">
        <f aca="false">SUM(K693:O693)/(Assumptions!$D$5-IF(K693="",Assumptions!$B$15,0))*100</f>
        <v>43.2893207634536</v>
      </c>
      <c r="Q693" s="7" t="str">
        <f aca="false">IF(J693&gt;=Assumptions!$B$26,"High",IF(J693&gt;=Assumptions!$B$27,"Mid","Low"))</f>
        <v>High</v>
      </c>
      <c r="R693" s="7" t="str">
        <f aca="false">IF(P693&gt;=Assumptions!$B$28,"High",IF(P693&gt;=Assumptions!$B$29,"Mid","Low"))</f>
        <v>Low</v>
      </c>
      <c r="S693" s="7" t="str">
        <f aca="false">INDEX(Assumptions!$B$33:$B$41,MATCH(Q693&amp;"|"&amp;R693,Assumptions!$A$33:$A$41,0))</f>
        <v>Affluent Drifters</v>
      </c>
      <c r="T693" s="7" t="n">
        <f aca="false">IF(ISNUMBER(Data_Clean!V693),J693*Data_Clean!V693,0)</f>
        <v>582.240832474</v>
      </c>
    </row>
    <row r="694" customFormat="false" ht="15" hidden="false" customHeight="false" outlineLevel="0" collapsed="false">
      <c r="A694" s="15" t="str">
        <f aca="false">Data_Clean!A694</f>
        <v>CX100690</v>
      </c>
      <c r="B694" s="14" t="n">
        <f aca="false">Data_Clean!G694*Assumptions!$B$5</f>
        <v>313.0425</v>
      </c>
      <c r="C694" s="14" t="n">
        <f aca="false">IF(Data_Clean!H694="",0,Data_Clean!H694)*Assumptions!$B$6</f>
        <v>0</v>
      </c>
      <c r="D694" s="14" t="n">
        <f aca="false">Data_Clean!I694*Assumptions!$B$7</f>
        <v>0</v>
      </c>
      <c r="E694" s="14" t="n">
        <f aca="false">Data_Clean!J694*Assumptions!$B$8</f>
        <v>0</v>
      </c>
      <c r="F694" s="14" t="n">
        <f aca="false">Data_Clean!K694*Assumptions!$B$9</f>
        <v>0</v>
      </c>
      <c r="G694" s="14" t="n">
        <f aca="false">Data_Clean!L694*Assumptions!$B$10</f>
        <v>0</v>
      </c>
      <c r="H694" s="14" t="n">
        <f aca="false">IF(OR(Data_Clean!M694="",Data_Clean!N694=""),0,Data_Clean!M694*Data_Clean!N694/100)*Assumptions!$B$13*Assumptions!$B$11</f>
        <v>0</v>
      </c>
      <c r="I694" s="14" t="n">
        <f aca="false">Data_Clean!O694*4*Assumptions!$B$12</f>
        <v>0</v>
      </c>
      <c r="J694" s="14" t="n">
        <f aca="false">SUM(B694:I694)</f>
        <v>313.0425</v>
      </c>
      <c r="K694" s="16" t="n">
        <f aca="false">IF(Data_Clean!P694="","",Assumptions!$B$15*0.5^(Data_Clean!P694/Assumptions!$B$20))</f>
        <v>24.3675718906871</v>
      </c>
      <c r="L694" s="16" t="n">
        <f aca="false">Assumptions!$B$16*MIN(1,LN(1+Data_Clean!Q694)/LN(1+Assumptions!$B$21))</f>
        <v>10.6966696442427</v>
      </c>
      <c r="M694" s="16" t="n">
        <f aca="false">Assumptions!$B$17*(0.6*MIN(1,Data_Clean!R694/Assumptions!$B$22)+0.4*IF(Data_Clean!S694="",0,Data_Clean!S694))</f>
        <v>4.08</v>
      </c>
      <c r="N694" s="16" t="n">
        <f aca="false">Assumptions!$B$18*MIN(1,(Data_Clean!F694-1)/Assumptions!$B$23)</f>
        <v>0</v>
      </c>
      <c r="O694" s="16" t="n">
        <f aca="false">Assumptions!$B$19*(0.4*IF(Data_Clean!E694="",0,MIN(1,Data_Clean!E694/12/Assumptions!$B$24))+0.35*IF(Data_Clean!D694="Y",1,0)+0.25*(1-MIN(Data_Clean!T694,3)/3))/IF(Data_Clean!E694="",0.6,1)</f>
        <v>9.75</v>
      </c>
      <c r="P694" s="16" t="n">
        <f aca="false">SUM(K694:O694)/(Assumptions!$D$5-IF(K694="",Assumptions!$B$15,0))*100</f>
        <v>48.8942415349298</v>
      </c>
      <c r="Q694" s="7" t="str">
        <f aca="false">IF(J694&gt;=Assumptions!$B$26,"High",IF(J694&gt;=Assumptions!$B$27,"Mid","Low"))</f>
        <v>Low</v>
      </c>
      <c r="R694" s="7" t="str">
        <f aca="false">IF(P694&gt;=Assumptions!$B$28,"High",IF(P694&gt;=Assumptions!$B$29,"Mid","Low"))</f>
        <v>Low</v>
      </c>
      <c r="S694" s="7" t="str">
        <f aca="false">INDEX(Assumptions!$B$33:$B$41,MATCH(Q694&amp;"|"&amp;R694,Assumptions!$A$33:$A$41,0))</f>
        <v>Dormant &amp; Low Value</v>
      </c>
      <c r="T694" s="7" t="n">
        <f aca="false">IF(ISNUMBER(Data_Clean!V694),J694*Data_Clean!V694,0)</f>
        <v>34.810326</v>
      </c>
    </row>
    <row r="695" customFormat="false" ht="15" hidden="false" customHeight="false" outlineLevel="0" collapsed="false">
      <c r="A695" s="15" t="str">
        <f aca="false">Data_Clean!A695</f>
        <v>CX100691</v>
      </c>
      <c r="B695" s="14" t="n">
        <f aca="false">Data_Clean!G695*Assumptions!$B$5</f>
        <v>132.88525</v>
      </c>
      <c r="C695" s="14" t="n">
        <f aca="false">IF(Data_Clean!H695="",0,Data_Clean!H695)*Assumptions!$B$6</f>
        <v>0</v>
      </c>
      <c r="D695" s="14" t="n">
        <f aca="false">Data_Clean!I695*Assumptions!$B$7</f>
        <v>0</v>
      </c>
      <c r="E695" s="14" t="n">
        <f aca="false">Data_Clean!J695*Assumptions!$B$8</f>
        <v>0</v>
      </c>
      <c r="F695" s="14" t="n">
        <f aca="false">Data_Clean!K695*Assumptions!$B$9</f>
        <v>0</v>
      </c>
      <c r="G695" s="14" t="n">
        <f aca="false">Data_Clean!L695*Assumptions!$B$10</f>
        <v>0</v>
      </c>
      <c r="H695" s="14" t="n">
        <f aca="false">IF(OR(Data_Clean!M695="",Data_Clean!N695=""),0,Data_Clean!M695*Data_Clean!N695/100)*Assumptions!$B$13*Assumptions!$B$11</f>
        <v>0</v>
      </c>
      <c r="I695" s="14" t="n">
        <f aca="false">Data_Clean!O695*4*Assumptions!$B$12</f>
        <v>0</v>
      </c>
      <c r="J695" s="14" t="n">
        <f aca="false">SUM(B695:I695)</f>
        <v>132.88525</v>
      </c>
      <c r="K695" s="16" t="n">
        <f aca="false">IF(Data_Clean!P695="","",Assumptions!$B$15*0.5^(Data_Clean!P695/Assumptions!$B$20))</f>
        <v>20.7286931995166</v>
      </c>
      <c r="L695" s="16" t="n">
        <f aca="false">Assumptions!$B$16*MIN(1,LN(1+Data_Clean!Q695)/LN(1+Assumptions!$B$21))</f>
        <v>10.362865626271</v>
      </c>
      <c r="M695" s="16" t="n">
        <f aca="false">Assumptions!$B$17*(0.6*MIN(1,Data_Clean!R695/Assumptions!$B$22)+0.4*IF(Data_Clean!S695="",0,Data_Clean!S695))</f>
        <v>3.366</v>
      </c>
      <c r="N695" s="16" t="n">
        <f aca="false">Assumptions!$B$18*MIN(1,(Data_Clean!F695-1)/Assumptions!$B$23)</f>
        <v>0</v>
      </c>
      <c r="O695" s="16" t="n">
        <f aca="false">Assumptions!$B$19*(0.4*IF(Data_Clean!E695="",0,MIN(1,Data_Clean!E695/12/Assumptions!$B$24))+0.35*IF(Data_Clean!D695="Y",1,0)+0.25*(1-MIN(Data_Clean!T695,3)/3))/IF(Data_Clean!E695="",0.6,1)</f>
        <v>4.6</v>
      </c>
      <c r="P695" s="16" t="n">
        <f aca="false">SUM(K695:O695)/(Assumptions!$D$5-IF(K695="",Assumptions!$B$15,0))*100</f>
        <v>39.0575588257877</v>
      </c>
      <c r="Q695" s="7" t="str">
        <f aca="false">IF(J695&gt;=Assumptions!$B$26,"High",IF(J695&gt;=Assumptions!$B$27,"Mid","Low"))</f>
        <v>Low</v>
      </c>
      <c r="R695" s="7" t="str">
        <f aca="false">IF(P695&gt;=Assumptions!$B$28,"High",IF(P695&gt;=Assumptions!$B$29,"Mid","Low"))</f>
        <v>Low</v>
      </c>
      <c r="S695" s="7" t="str">
        <f aca="false">INDEX(Assumptions!$B$33:$B$41,MATCH(Q695&amp;"|"&amp;R695,Assumptions!$A$33:$A$41,0))</f>
        <v>Dormant &amp; Low Value</v>
      </c>
      <c r="T695" s="7" t="n">
        <f aca="false">IF(ISNUMBER(Data_Clean!V695),J695*Data_Clean!V695,0)</f>
        <v>33.2213125</v>
      </c>
    </row>
    <row r="696" customFormat="false" ht="15" hidden="false" customHeight="false" outlineLevel="0" collapsed="false">
      <c r="A696" s="15" t="str">
        <f aca="false">Data_Clean!A696</f>
        <v>CX100692</v>
      </c>
      <c r="B696" s="14" t="n">
        <f aca="false">Data_Clean!G696*Assumptions!$B$5</f>
        <v>13.15725</v>
      </c>
      <c r="C696" s="14" t="n">
        <f aca="false">IF(Data_Clean!H696="",0,Data_Clean!H696)*Assumptions!$B$6</f>
        <v>0</v>
      </c>
      <c r="D696" s="14" t="n">
        <f aca="false">Data_Clean!I696*Assumptions!$B$7</f>
        <v>0</v>
      </c>
      <c r="E696" s="14" t="n">
        <f aca="false">Data_Clean!J696*Assumptions!$B$8</f>
        <v>0</v>
      </c>
      <c r="F696" s="14" t="n">
        <f aca="false">Data_Clean!K696*Assumptions!$B$9</f>
        <v>0</v>
      </c>
      <c r="G696" s="14" t="n">
        <f aca="false">Data_Clean!L696*Assumptions!$B$10</f>
        <v>0</v>
      </c>
      <c r="H696" s="14" t="n">
        <f aca="false">IF(OR(Data_Clean!M696="",Data_Clean!N696=""),0,Data_Clean!M696*Data_Clean!N696/100)*Assumptions!$B$13*Assumptions!$B$11</f>
        <v>0</v>
      </c>
      <c r="I696" s="14" t="n">
        <f aca="false">Data_Clean!O696*4*Assumptions!$B$12</f>
        <v>0</v>
      </c>
      <c r="J696" s="14" t="n">
        <f aca="false">SUM(B696:I696)</f>
        <v>13.15725</v>
      </c>
      <c r="K696" s="16" t="n">
        <f aca="false">IF(Data_Clean!P696="","",Assumptions!$B$15*0.5^(Data_Clean!P696/Assumptions!$B$20))</f>
        <v>0.0475929138489982</v>
      </c>
      <c r="L696" s="16" t="n">
        <f aca="false">Assumptions!$B$16*MIN(1,LN(1+Data_Clean!Q696)/LN(1+Assumptions!$B$21))</f>
        <v>0</v>
      </c>
      <c r="M696" s="16" t="n">
        <f aca="false">Assumptions!$B$17*(0.6*MIN(1,Data_Clean!R696/Assumptions!$B$22)+0.4*IF(Data_Clean!S696="",0,Data_Clean!S696))</f>
        <v>0</v>
      </c>
      <c r="N696" s="16" t="n">
        <f aca="false">Assumptions!$B$18*MIN(1,(Data_Clean!F696-1)/Assumptions!$B$23)</f>
        <v>0</v>
      </c>
      <c r="O696" s="16" t="n">
        <f aca="false">Assumptions!$B$19*(0.4*IF(Data_Clean!E696="",0,MIN(1,Data_Clean!E696/12/Assumptions!$B$24))+0.35*IF(Data_Clean!D696="Y",1,0)+0.25*(1-MIN(Data_Clean!T696,3)/3))/IF(Data_Clean!E696="",0.6,1)</f>
        <v>8.2</v>
      </c>
      <c r="P696" s="16" t="n">
        <f aca="false">SUM(K696:O696)/(Assumptions!$D$5-IF(K696="",Assumptions!$B$15,0))*100</f>
        <v>8.247592913849</v>
      </c>
      <c r="Q696" s="7" t="str">
        <f aca="false">IF(J696&gt;=Assumptions!$B$26,"High",IF(J696&gt;=Assumptions!$B$27,"Mid","Low"))</f>
        <v>Low</v>
      </c>
      <c r="R696" s="7" t="str">
        <f aca="false">IF(P696&gt;=Assumptions!$B$28,"High",IF(P696&gt;=Assumptions!$B$29,"Mid","Low"))</f>
        <v>Low</v>
      </c>
      <c r="S696" s="7" t="str">
        <f aca="false">INDEX(Assumptions!$B$33:$B$41,MATCH(Q696&amp;"|"&amp;R696,Assumptions!$A$33:$A$41,0))</f>
        <v>Dormant &amp; Low Value</v>
      </c>
      <c r="T696" s="7" t="n">
        <f aca="false">IF(ISNUMBER(Data_Clean!V696),J696*Data_Clean!V696,0)</f>
        <v>3.82875975</v>
      </c>
    </row>
    <row r="697" customFormat="false" ht="15" hidden="false" customHeight="false" outlineLevel="0" collapsed="false">
      <c r="A697" s="15" t="str">
        <f aca="false">Data_Clean!A697</f>
        <v>CX100693</v>
      </c>
      <c r="B697" s="14" t="n">
        <f aca="false">Data_Clean!G697*Assumptions!$B$5</f>
        <v>100.8355</v>
      </c>
      <c r="C697" s="14" t="n">
        <f aca="false">IF(Data_Clean!H697="",0,Data_Clean!H697)*Assumptions!$B$6</f>
        <v>0</v>
      </c>
      <c r="D697" s="14" t="n">
        <f aca="false">Data_Clean!I697*Assumptions!$B$7</f>
        <v>332.8</v>
      </c>
      <c r="E697" s="14" t="n">
        <f aca="false">Data_Clean!J697*Assumptions!$B$8</f>
        <v>0</v>
      </c>
      <c r="F697" s="14" t="n">
        <f aca="false">Data_Clean!K697*Assumptions!$B$9</f>
        <v>0</v>
      </c>
      <c r="G697" s="14" t="n">
        <f aca="false">Data_Clean!L697*Assumptions!$B$10</f>
        <v>0</v>
      </c>
      <c r="H697" s="14" t="n">
        <f aca="false">IF(OR(Data_Clean!M697="",Data_Clean!N697=""),0,Data_Clean!M697*Data_Clean!N697/100)*Assumptions!$B$13*Assumptions!$B$11</f>
        <v>0</v>
      </c>
      <c r="I697" s="14" t="n">
        <f aca="false">Data_Clean!O697*4*Assumptions!$B$12</f>
        <v>0</v>
      </c>
      <c r="J697" s="14" t="n">
        <f aca="false">SUM(B697:I697)</f>
        <v>433.6355</v>
      </c>
      <c r="K697" s="16" t="n">
        <f aca="false">IF(Data_Clean!P697="","",Assumptions!$B$15*0.5^(Data_Clean!P697/Assumptions!$B$20))</f>
        <v>18.0453755412318</v>
      </c>
      <c r="L697" s="16" t="n">
        <f aca="false">Assumptions!$B$16*MIN(1,LN(1+Data_Clean!Q697)/LN(1+Assumptions!$B$21))</f>
        <v>11.8154173628685</v>
      </c>
      <c r="M697" s="16" t="n">
        <f aca="false">Assumptions!$B$17*(0.6*MIN(1,Data_Clean!R697/Assumptions!$B$22)+0.4*IF(Data_Clean!S697="",0,Data_Clean!S697))</f>
        <v>1.242</v>
      </c>
      <c r="N697" s="16" t="n">
        <f aca="false">Assumptions!$B$18*MIN(1,(Data_Clean!F697-1)/Assumptions!$B$23)</f>
        <v>5</v>
      </c>
      <c r="O697" s="16" t="n">
        <f aca="false">Assumptions!$B$19*(0.4*IF(Data_Clean!E697="",0,MIN(1,Data_Clean!E697/12/Assumptions!$B$24))+0.35*IF(Data_Clean!D697="Y",1,0)+0.25*(1-MIN(Data_Clean!T697,3)/3))/IF(Data_Clean!E697="",0.6,1)</f>
        <v>8.75</v>
      </c>
      <c r="P697" s="16" t="n">
        <f aca="false">SUM(K697:O697)/(Assumptions!$D$5-IF(K697="",Assumptions!$B$15,0))*100</f>
        <v>44.8527929041003</v>
      </c>
      <c r="Q697" s="7" t="str">
        <f aca="false">IF(J697&gt;=Assumptions!$B$26,"High",IF(J697&gt;=Assumptions!$B$27,"Mid","Low"))</f>
        <v>Mid</v>
      </c>
      <c r="R697" s="7" t="str">
        <f aca="false">IF(P697&gt;=Assumptions!$B$28,"High",IF(P697&gt;=Assumptions!$B$29,"Mid","Low"))</f>
        <v>Low</v>
      </c>
      <c r="S697" s="7" t="str">
        <f aca="false">INDEX(Assumptions!$B$33:$B$41,MATCH(Q697&amp;"|"&amp;R697,Assumptions!$A$33:$A$41,0))</f>
        <v>Light Touch</v>
      </c>
      <c r="T697" s="7" t="n">
        <f aca="false">IF(ISNUMBER(Data_Clean!V697),J697*Data_Clean!V697,0)</f>
        <v>31.6553915</v>
      </c>
    </row>
    <row r="698" customFormat="false" ht="15" hidden="false" customHeight="false" outlineLevel="0" collapsed="false">
      <c r="A698" s="15" t="str">
        <f aca="false">Data_Clean!A698</f>
        <v>CX100694</v>
      </c>
      <c r="B698" s="14" t="n">
        <f aca="false">Data_Clean!G698*Assumptions!$B$5</f>
        <v>116.1095</v>
      </c>
      <c r="C698" s="14" t="n">
        <f aca="false">IF(Data_Clean!H698="",0,Data_Clean!H698)*Assumptions!$B$6</f>
        <v>148.12212</v>
      </c>
      <c r="D698" s="14" t="n">
        <f aca="false">Data_Clean!I698*Assumptions!$B$7</f>
        <v>341.6</v>
      </c>
      <c r="E698" s="14" t="n">
        <f aca="false">Data_Clean!J698*Assumptions!$B$8</f>
        <v>214.400625</v>
      </c>
      <c r="F698" s="14" t="n">
        <f aca="false">Data_Clean!K698*Assumptions!$B$9</f>
        <v>0</v>
      </c>
      <c r="G698" s="14" t="n">
        <f aca="false">Data_Clean!L698*Assumptions!$B$10</f>
        <v>0</v>
      </c>
      <c r="H698" s="14" t="n">
        <f aca="false">IF(OR(Data_Clean!M698="",Data_Clean!N698=""),0,Data_Clean!M698*Data_Clean!N698/100)*Assumptions!$B$13*Assumptions!$B$11</f>
        <v>0</v>
      </c>
      <c r="I698" s="14" t="n">
        <f aca="false">Data_Clean!O698*4*Assumptions!$B$12</f>
        <v>0</v>
      </c>
      <c r="J698" s="14" t="n">
        <f aca="false">SUM(B698:I698)</f>
        <v>820.232245</v>
      </c>
      <c r="K698" s="16" t="n">
        <f aca="false">IF(Data_Clean!P698="","",Assumptions!$B$15*0.5^(Data_Clean!P698/Assumptions!$B$20))</f>
        <v>23.267171427506</v>
      </c>
      <c r="L698" s="16" t="n">
        <f aca="false">Assumptions!$B$16*MIN(1,LN(1+Data_Clean!Q698)/LN(1+Assumptions!$B$21))</f>
        <v>17.278213829399</v>
      </c>
      <c r="M698" s="16" t="n">
        <f aca="false">Assumptions!$B$17*(0.6*MIN(1,Data_Clean!R698/Assumptions!$B$22)+0.4*IF(Data_Clean!S698="",0,Data_Clean!S698))</f>
        <v>1.716</v>
      </c>
      <c r="N698" s="16" t="n">
        <f aca="false">Assumptions!$B$18*MIN(1,(Data_Clean!F698-1)/Assumptions!$B$23)</f>
        <v>15</v>
      </c>
      <c r="O698" s="16" t="n">
        <f aca="false">Assumptions!$B$19*(0.4*IF(Data_Clean!E698="",0,MIN(1,Data_Clean!E698/12/Assumptions!$B$24))+0.35*IF(Data_Clean!D698="Y",1,0)+0.25*(1-MIN(Data_Clean!T698,3)/3))/IF(Data_Clean!E698="",0.6,1)</f>
        <v>12.5</v>
      </c>
      <c r="P698" s="16" t="n">
        <f aca="false">SUM(K698:O698)/(Assumptions!$D$5-IF(K698="",Assumptions!$B$15,0))*100</f>
        <v>69.761385256905</v>
      </c>
      <c r="Q698" s="7" t="str">
        <f aca="false">IF(J698&gt;=Assumptions!$B$26,"High",IF(J698&gt;=Assumptions!$B$27,"Mid","Low"))</f>
        <v>Mid</v>
      </c>
      <c r="R698" s="7" t="str">
        <f aca="false">IF(P698&gt;=Assumptions!$B$28,"High",IF(P698&gt;=Assumptions!$B$29,"Mid","Low"))</f>
        <v>Mid</v>
      </c>
      <c r="S698" s="7" t="str">
        <f aca="false">INDEX(Assumptions!$B$33:$B$41,MATCH(Q698&amp;"|"&amp;R698,Assumptions!$A$33:$A$41,0))</f>
        <v>Established Core</v>
      </c>
      <c r="T698" s="7" t="n">
        <f aca="false">IF(ISNUMBER(Data_Clean!V698),J698*Data_Clean!V698,0)</f>
        <v>58.3185126195</v>
      </c>
    </row>
    <row r="699" customFormat="false" ht="15" hidden="false" customHeight="false" outlineLevel="0" collapsed="false">
      <c r="A699" s="15" t="str">
        <f aca="false">Data_Clean!A699</f>
        <v>CX100695</v>
      </c>
      <c r="B699" s="14" t="n">
        <f aca="false">Data_Clean!G699*Assumptions!$B$5</f>
        <v>216.557</v>
      </c>
      <c r="C699" s="14" t="n">
        <f aca="false">IF(Data_Clean!H699="",0,Data_Clean!H699)*Assumptions!$B$6</f>
        <v>251.1354</v>
      </c>
      <c r="D699" s="14" t="n">
        <f aca="false">Data_Clean!I699*Assumptions!$B$7</f>
        <v>142.4</v>
      </c>
      <c r="E699" s="14" t="n">
        <f aca="false">Data_Clean!J699*Assumptions!$B$8</f>
        <v>0</v>
      </c>
      <c r="F699" s="14" t="n">
        <f aca="false">Data_Clean!K699*Assumptions!$B$9</f>
        <v>0</v>
      </c>
      <c r="G699" s="14" t="n">
        <f aca="false">Data_Clean!L699*Assumptions!$B$10</f>
        <v>0</v>
      </c>
      <c r="H699" s="14" t="n">
        <f aca="false">IF(OR(Data_Clean!M699="",Data_Clean!N699=""),0,Data_Clean!M699*Data_Clean!N699/100)*Assumptions!$B$13*Assumptions!$B$11</f>
        <v>175.824</v>
      </c>
      <c r="I699" s="14" t="n">
        <f aca="false">Data_Clean!O699*4*Assumptions!$B$12</f>
        <v>25.104</v>
      </c>
      <c r="J699" s="14" t="n">
        <f aca="false">SUM(B699:I699)</f>
        <v>811.0204</v>
      </c>
      <c r="K699" s="16" t="n">
        <f aca="false">IF(Data_Clean!P699="","",Assumptions!$B$15*0.5^(Data_Clean!P699/Assumptions!$B$20))</f>
        <v>22.2164632842985</v>
      </c>
      <c r="L699" s="16" t="n">
        <f aca="false">Assumptions!$B$16*MIN(1,LN(1+Data_Clean!Q699)/LN(1+Assumptions!$B$21))</f>
        <v>16.7118774147124</v>
      </c>
      <c r="M699" s="16" t="n">
        <f aca="false">Assumptions!$B$17*(0.6*MIN(1,Data_Clean!R699/Assumptions!$B$22)+0.4*IF(Data_Clean!S699="",0,Data_Clean!S699))</f>
        <v>12.114</v>
      </c>
      <c r="N699" s="16" t="n">
        <f aca="false">Assumptions!$B$18*MIN(1,(Data_Clean!F699-1)/Assumptions!$B$23)</f>
        <v>15</v>
      </c>
      <c r="O699" s="16" t="n">
        <f aca="false">Assumptions!$B$19*(0.4*IF(Data_Clean!E699="",0,MIN(1,Data_Clean!E699/12/Assumptions!$B$24))+0.35*IF(Data_Clean!D699="Y",1,0)+0.25*(1-MIN(Data_Clean!T699,3)/3))/IF(Data_Clean!E699="",0.6,1)</f>
        <v>13.7</v>
      </c>
      <c r="P699" s="16" t="n">
        <f aca="false">SUM(K699:O699)/(Assumptions!$D$5-IF(K699="",Assumptions!$B$15,0))*100</f>
        <v>79.7423406990109</v>
      </c>
      <c r="Q699" s="7" t="str">
        <f aca="false">IF(J699&gt;=Assumptions!$B$26,"High",IF(J699&gt;=Assumptions!$B$27,"Mid","Low"))</f>
        <v>Mid</v>
      </c>
      <c r="R699" s="7" t="str">
        <f aca="false">IF(P699&gt;=Assumptions!$B$28,"High",IF(P699&gt;=Assumptions!$B$29,"Mid","Low"))</f>
        <v>High</v>
      </c>
      <c r="S699" s="7" t="str">
        <f aca="false">INDEX(Assumptions!$B$33:$B$41,MATCH(Q699&amp;"|"&amp;R699,Assumptions!$A$33:$A$41,0))</f>
        <v>Engaged Builders</v>
      </c>
      <c r="T699" s="7" t="n">
        <f aca="false">IF(ISNUMBER(Data_Clean!V699),J699*Data_Clean!V699,0)</f>
        <v>11.92199988</v>
      </c>
    </row>
    <row r="700" customFormat="false" ht="15" hidden="false" customHeight="false" outlineLevel="0" collapsed="false">
      <c r="A700" s="15" t="str">
        <f aca="false">Data_Clean!A700</f>
        <v>CX100696</v>
      </c>
      <c r="B700" s="14" t="n">
        <f aca="false">Data_Clean!G700*Assumptions!$B$5</f>
        <v>174.246</v>
      </c>
      <c r="C700" s="14" t="n">
        <f aca="false">IF(Data_Clean!H700="",0,Data_Clean!H700)*Assumptions!$B$6</f>
        <v>19.02456</v>
      </c>
      <c r="D700" s="14" t="n">
        <f aca="false">Data_Clean!I700*Assumptions!$B$7</f>
        <v>0</v>
      </c>
      <c r="E700" s="14" t="n">
        <f aca="false">Data_Clean!J700*Assumptions!$B$8</f>
        <v>0</v>
      </c>
      <c r="F700" s="14" t="n">
        <f aca="false">Data_Clean!K700*Assumptions!$B$9</f>
        <v>0</v>
      </c>
      <c r="G700" s="14" t="n">
        <f aca="false">Data_Clean!L700*Assumptions!$B$10</f>
        <v>733.5</v>
      </c>
      <c r="H700" s="14" t="n">
        <f aca="false">IF(OR(Data_Clean!M700="",Data_Clean!N700=""),0,Data_Clean!M700*Data_Clean!N700/100)*Assumptions!$B$13*Assumptions!$B$11</f>
        <v>88.452</v>
      </c>
      <c r="I700" s="14" t="n">
        <f aca="false">Data_Clean!O700*4*Assumptions!$B$12</f>
        <v>12.15216</v>
      </c>
      <c r="J700" s="14" t="n">
        <f aca="false">SUM(B700:I700)</f>
        <v>1027.37472</v>
      </c>
      <c r="K700" s="16" t="n">
        <f aca="false">IF(Data_Clean!P700="","",Assumptions!$B$15*0.5^(Data_Clean!P700/Assumptions!$B$20))</f>
        <v>27.3516746567465</v>
      </c>
      <c r="L700" s="16" t="n">
        <f aca="false">Assumptions!$B$16*MIN(1,LN(1+Data_Clean!Q700)/LN(1+Assumptions!$B$21))</f>
        <v>14.5815690999133</v>
      </c>
      <c r="M700" s="16" t="n">
        <f aca="false">Assumptions!$B$17*(0.6*MIN(1,Data_Clean!R700/Assumptions!$B$22)+0.4*IF(Data_Clean!S700="",0,Data_Clean!S700))</f>
        <v>9.432</v>
      </c>
      <c r="N700" s="16" t="n">
        <f aca="false">Assumptions!$B$18*MIN(1,(Data_Clean!F700-1)/Assumptions!$B$23)</f>
        <v>15</v>
      </c>
      <c r="O700" s="16" t="n">
        <f aca="false">Assumptions!$B$19*(0.4*IF(Data_Clean!E700="",0,MIN(1,Data_Clean!E700/12/Assumptions!$B$24))+0.35*IF(Data_Clean!D700="Y",1,0)+0.25*(1-MIN(Data_Clean!T700,3)/3))/IF(Data_Clean!E700="",0.6,1)</f>
        <v>15</v>
      </c>
      <c r="P700" s="16" t="n">
        <f aca="false">SUM(K700:O700)/(Assumptions!$D$5-IF(K700="",Assumptions!$B$15,0))*100</f>
        <v>81.3652437566598</v>
      </c>
      <c r="Q700" s="7" t="str">
        <f aca="false">IF(J700&gt;=Assumptions!$B$26,"High",IF(J700&gt;=Assumptions!$B$27,"Mid","Low"))</f>
        <v>Mid</v>
      </c>
      <c r="R700" s="7" t="str">
        <f aca="false">IF(P700&gt;=Assumptions!$B$28,"High",IF(P700&gt;=Assumptions!$B$29,"Mid","Low"))</f>
        <v>High</v>
      </c>
      <c r="S700" s="7" t="str">
        <f aca="false">INDEX(Assumptions!$B$33:$B$41,MATCH(Q700&amp;"|"&amp;R700,Assumptions!$A$33:$A$41,0))</f>
        <v>Engaged Builders</v>
      </c>
      <c r="T700" s="7" t="n">
        <f aca="false">IF(ISNUMBER(Data_Clean!V700),J700*Data_Clean!V700,0)</f>
        <v>10.890172032</v>
      </c>
    </row>
    <row r="701" customFormat="false" ht="15" hidden="false" customHeight="false" outlineLevel="0" collapsed="false">
      <c r="A701" s="15" t="str">
        <f aca="false">Data_Clean!A701</f>
        <v>CX100697</v>
      </c>
      <c r="B701" s="14" t="n">
        <f aca="false">Data_Clean!G701*Assumptions!$B$5</f>
        <v>55.018</v>
      </c>
      <c r="C701" s="14" t="n">
        <f aca="false">IF(Data_Clean!H701="",0,Data_Clean!H701)*Assumptions!$B$6</f>
        <v>201.61068</v>
      </c>
      <c r="D701" s="14" t="n">
        <f aca="false">Data_Clean!I701*Assumptions!$B$7</f>
        <v>0</v>
      </c>
      <c r="E701" s="14" t="n">
        <f aca="false">Data_Clean!J701*Assumptions!$B$8</f>
        <v>0</v>
      </c>
      <c r="F701" s="14" t="n">
        <f aca="false">Data_Clean!K701*Assumptions!$B$9</f>
        <v>0</v>
      </c>
      <c r="G701" s="14" t="n">
        <f aca="false">Data_Clean!L701*Assumptions!$B$10</f>
        <v>0</v>
      </c>
      <c r="H701" s="14" t="n">
        <f aca="false">IF(OR(Data_Clean!M701="",Data_Clean!N701=""),0,Data_Clean!M701*Data_Clean!N701/100)*Assumptions!$B$13*Assumptions!$B$11</f>
        <v>0</v>
      </c>
      <c r="I701" s="14" t="n">
        <f aca="false">Data_Clean!O701*4*Assumptions!$B$12</f>
        <v>0</v>
      </c>
      <c r="J701" s="14" t="n">
        <f aca="false">SUM(B701:I701)</f>
        <v>256.62868</v>
      </c>
      <c r="K701" s="16" t="n">
        <f aca="false">IF(Data_Clean!P701="","",Assumptions!$B$15*0.5^(Data_Clean!P701/Assumptions!$B$20))</f>
        <v>28.6452481173125</v>
      </c>
      <c r="L701" s="16" t="n">
        <f aca="false">Assumptions!$B$16*MIN(1,LN(1+Data_Clean!Q701)/LN(1+Assumptions!$B$21))</f>
        <v>11.8154173628685</v>
      </c>
      <c r="M701" s="16" t="n">
        <f aca="false">Assumptions!$B$17*(0.6*MIN(1,Data_Clean!R701/Assumptions!$B$22)+0.4*IF(Data_Clean!S701="",0,Data_Clean!S701))</f>
        <v>9.906</v>
      </c>
      <c r="N701" s="16" t="n">
        <f aca="false">Assumptions!$B$18*MIN(1,(Data_Clean!F701-1)/Assumptions!$B$23)</f>
        <v>5</v>
      </c>
      <c r="O701" s="16" t="n">
        <f aca="false">Assumptions!$B$19*(0.4*IF(Data_Clean!E701="",0,MIN(1,Data_Clean!E701/12/Assumptions!$B$24))+0.35*IF(Data_Clean!D701="Y",1,0)+0.25*(1-MIN(Data_Clean!T701,3)/3))/IF(Data_Clean!E701="",0.6,1)</f>
        <v>3.8</v>
      </c>
      <c r="P701" s="16" t="n">
        <f aca="false">SUM(K701:O701)/(Assumptions!$D$5-IF(K701="",Assumptions!$B$15,0))*100</f>
        <v>59.166665480181</v>
      </c>
      <c r="Q701" s="7" t="str">
        <f aca="false">IF(J701&gt;=Assumptions!$B$26,"High",IF(J701&gt;=Assumptions!$B$27,"Mid","Low"))</f>
        <v>Low</v>
      </c>
      <c r="R701" s="7" t="str">
        <f aca="false">IF(P701&gt;=Assumptions!$B$28,"High",IF(P701&gt;=Assumptions!$B$29,"Mid","Low"))</f>
        <v>Mid</v>
      </c>
      <c r="S701" s="7" t="str">
        <f aca="false">INDEX(Assumptions!$B$33:$B$41,MATCH(Q701&amp;"|"&amp;R701,Assumptions!$A$33:$A$41,0))</f>
        <v>Light Touch</v>
      </c>
      <c r="T701" s="7" t="n">
        <f aca="false">IF(ISNUMBER(Data_Clean!V701),J701*Data_Clean!V701,0)</f>
        <v>26.227451096</v>
      </c>
    </row>
    <row r="702" customFormat="false" ht="15" hidden="false" customHeight="false" outlineLevel="0" collapsed="false">
      <c r="A702" s="15" t="str">
        <f aca="false">Data_Clean!A702</f>
        <v>CX100698</v>
      </c>
      <c r="B702" s="14" t="n">
        <f aca="false">Data_Clean!G702*Assumptions!$B$5</f>
        <v>217.69075</v>
      </c>
      <c r="C702" s="14" t="n">
        <f aca="false">IF(Data_Clean!H702="",0,Data_Clean!H702)*Assumptions!$B$6</f>
        <v>154.01436</v>
      </c>
      <c r="D702" s="14" t="n">
        <f aca="false">Data_Clean!I702*Assumptions!$B$7</f>
        <v>0</v>
      </c>
      <c r="E702" s="14" t="n">
        <f aca="false">Data_Clean!J702*Assumptions!$B$8</f>
        <v>0</v>
      </c>
      <c r="F702" s="14" t="n">
        <f aca="false">Data_Clean!K702*Assumptions!$B$9</f>
        <v>0</v>
      </c>
      <c r="G702" s="14" t="n">
        <f aca="false">Data_Clean!L702*Assumptions!$B$10</f>
        <v>0</v>
      </c>
      <c r="H702" s="14" t="n">
        <f aca="false">IF(OR(Data_Clean!M702="",Data_Clean!N702=""),0,Data_Clean!M702*Data_Clean!N702/100)*Assumptions!$B$13*Assumptions!$B$11</f>
        <v>0</v>
      </c>
      <c r="I702" s="14" t="n">
        <f aca="false">Data_Clean!O702*4*Assumptions!$B$12</f>
        <v>0</v>
      </c>
      <c r="J702" s="14" t="n">
        <f aca="false">SUM(B702:I702)</f>
        <v>371.70511</v>
      </c>
      <c r="K702" s="16" t="n">
        <f aca="false">IF(Data_Clean!P702="","",Assumptions!$B$15*0.5^(Data_Clean!P702/Assumptions!$B$20))</f>
        <v>25.5200148285257</v>
      </c>
      <c r="L702" s="16" t="n">
        <f aca="false">Assumptions!$B$16*MIN(1,LN(1+Data_Clean!Q702)/LN(1+Assumptions!$B$21))</f>
        <v>9.16313819982653</v>
      </c>
      <c r="M702" s="16" t="n">
        <f aca="false">Assumptions!$B$17*(0.6*MIN(1,Data_Clean!R702/Assumptions!$B$22)+0.4*IF(Data_Clean!S702="",0,Data_Clean!S702))</f>
        <v>8.274</v>
      </c>
      <c r="N702" s="16" t="n">
        <f aca="false">Assumptions!$B$18*MIN(1,(Data_Clean!F702-1)/Assumptions!$B$23)</f>
        <v>5</v>
      </c>
      <c r="O702" s="16" t="n">
        <f aca="false">Assumptions!$B$19*(0.4*IF(Data_Clean!E702="",0,MIN(1,Data_Clean!E702/12/Assumptions!$B$24))+0.35*IF(Data_Clean!D702="Y",1,0)+0.25*(1-MIN(Data_Clean!T702,3)/3))/IF(Data_Clean!E702="",0.6,1)</f>
        <v>6.7</v>
      </c>
      <c r="P702" s="16" t="n">
        <f aca="false">SUM(K702:O702)/(Assumptions!$D$5-IF(K702="",Assumptions!$B$15,0))*100</f>
        <v>54.6571530283522</v>
      </c>
      <c r="Q702" s="7" t="str">
        <f aca="false">IF(J702&gt;=Assumptions!$B$26,"High",IF(J702&gt;=Assumptions!$B$27,"Mid","Low"))</f>
        <v>Low</v>
      </c>
      <c r="R702" s="7" t="str">
        <f aca="false">IF(P702&gt;=Assumptions!$B$28,"High",IF(P702&gt;=Assumptions!$B$29,"Mid","Low"))</f>
        <v>Mid</v>
      </c>
      <c r="S702" s="7" t="str">
        <f aca="false">INDEX(Assumptions!$B$33:$B$41,MATCH(Q702&amp;"|"&amp;R702,Assumptions!$A$33:$A$41,0))</f>
        <v>Light Touch</v>
      </c>
      <c r="T702" s="7" t="n">
        <f aca="false">IF(ISNUMBER(Data_Clean!V702),J702*Data_Clean!V702,0)</f>
        <v>48.284493789</v>
      </c>
    </row>
    <row r="703" customFormat="false" ht="15" hidden="false" customHeight="false" outlineLevel="0" collapsed="false">
      <c r="A703" s="15" t="str">
        <f aca="false">Data_Clean!A703</f>
        <v>CX100699</v>
      </c>
      <c r="B703" s="14" t="n">
        <f aca="false">Data_Clean!G703*Assumptions!$B$5</f>
        <v>29.882</v>
      </c>
      <c r="C703" s="14" t="n">
        <f aca="false">IF(Data_Clean!H703="",0,Data_Clean!H703)*Assumptions!$B$6</f>
        <v>18.3426</v>
      </c>
      <c r="D703" s="14" t="n">
        <f aca="false">Data_Clean!I703*Assumptions!$B$7</f>
        <v>0</v>
      </c>
      <c r="E703" s="14" t="n">
        <f aca="false">Data_Clean!J703*Assumptions!$B$8</f>
        <v>0</v>
      </c>
      <c r="F703" s="14" t="n">
        <f aca="false">Data_Clean!K703*Assumptions!$B$9</f>
        <v>0</v>
      </c>
      <c r="G703" s="14" t="n">
        <f aca="false">Data_Clean!L703*Assumptions!$B$10</f>
        <v>0</v>
      </c>
      <c r="H703" s="14" t="n">
        <f aca="false">IF(OR(Data_Clean!M703="",Data_Clean!N703=""),0,Data_Clean!M703*Data_Clean!N703/100)*Assumptions!$B$13*Assumptions!$B$11</f>
        <v>0</v>
      </c>
      <c r="I703" s="14" t="n">
        <f aca="false">Data_Clean!O703*4*Assumptions!$B$12</f>
        <v>0</v>
      </c>
      <c r="J703" s="14" t="n">
        <f aca="false">SUM(B703:I703)</f>
        <v>48.2246</v>
      </c>
      <c r="K703" s="16" t="n">
        <f aca="false">IF(Data_Clean!P703="","",Assumptions!$B$15*0.5^(Data_Clean!P703/Assumptions!$B$20))</f>
        <v>24.9371368842836</v>
      </c>
      <c r="L703" s="16" t="n">
        <f aca="false">Assumptions!$B$16*MIN(1,LN(1+Data_Clean!Q703)/LN(1+Assumptions!$B$21))</f>
        <v>10.6966696442427</v>
      </c>
      <c r="M703" s="16" t="n">
        <f aca="false">Assumptions!$B$17*(0.6*MIN(1,Data_Clean!R703/Assumptions!$B$22)+0.4*IF(Data_Clean!S703="",0,Data_Clean!S703))</f>
        <v>5.124</v>
      </c>
      <c r="N703" s="16" t="n">
        <f aca="false">Assumptions!$B$18*MIN(1,(Data_Clean!F703-1)/Assumptions!$B$23)</f>
        <v>5</v>
      </c>
      <c r="O703" s="16" t="n">
        <f aca="false">Assumptions!$B$19*(0.4*IF(Data_Clean!E703="",0,MIN(1,Data_Clean!E703/12/Assumptions!$B$24))+0.35*IF(Data_Clean!D703="Y",1,0)+0.25*(1-MIN(Data_Clean!T703,3)/3))/IF(Data_Clean!E703="",0.6,1)</f>
        <v>8.55</v>
      </c>
      <c r="P703" s="16" t="n">
        <f aca="false">SUM(K703:O703)/(Assumptions!$D$5-IF(K703="",Assumptions!$B$15,0))*100</f>
        <v>54.3078065285263</v>
      </c>
      <c r="Q703" s="7" t="str">
        <f aca="false">IF(J703&gt;=Assumptions!$B$26,"High",IF(J703&gt;=Assumptions!$B$27,"Mid","Low"))</f>
        <v>Low</v>
      </c>
      <c r="R703" s="7" t="str">
        <f aca="false">IF(P703&gt;=Assumptions!$B$28,"High",IF(P703&gt;=Assumptions!$B$29,"Mid","Low"))</f>
        <v>Mid</v>
      </c>
      <c r="S703" s="7" t="str">
        <f aca="false">INDEX(Assumptions!$B$33:$B$41,MATCH(Q703&amp;"|"&amp;R703,Assumptions!$A$33:$A$41,0))</f>
        <v>Light Touch</v>
      </c>
      <c r="T703" s="7" t="n">
        <f aca="false">IF(ISNUMBER(Data_Clean!V703),J703*Data_Clean!V703,0)</f>
        <v>7.44587824</v>
      </c>
    </row>
    <row r="704" customFormat="false" ht="15" hidden="false" customHeight="false" outlineLevel="0" collapsed="false">
      <c r="A704" s="15" t="str">
        <f aca="false">Data_Clean!A704</f>
        <v>CX100700</v>
      </c>
      <c r="B704" s="14" t="n">
        <f aca="false">Data_Clean!G704*Assumptions!$B$5</f>
        <v>35.79925</v>
      </c>
      <c r="C704" s="14" t="n">
        <f aca="false">IF(Data_Clean!H704="",0,Data_Clean!H704)*Assumptions!$B$6</f>
        <v>118.15128</v>
      </c>
      <c r="D704" s="14" t="n">
        <f aca="false">Data_Clean!I704*Assumptions!$B$7</f>
        <v>53.6</v>
      </c>
      <c r="E704" s="14" t="n">
        <f aca="false">Data_Clean!J704*Assumptions!$B$8</f>
        <v>0</v>
      </c>
      <c r="F704" s="14" t="n">
        <f aca="false">Data_Clean!K704*Assumptions!$B$9</f>
        <v>0</v>
      </c>
      <c r="G704" s="14" t="n">
        <f aca="false">Data_Clean!L704*Assumptions!$B$10</f>
        <v>0</v>
      </c>
      <c r="H704" s="14" t="n">
        <f aca="false">IF(OR(Data_Clean!M704="",Data_Clean!N704=""),0,Data_Clean!M704*Data_Clean!N704/100)*Assumptions!$B$13*Assumptions!$B$11</f>
        <v>43.428</v>
      </c>
      <c r="I704" s="14" t="n">
        <f aca="false">Data_Clean!O704*4*Assumptions!$B$12</f>
        <v>12.1488</v>
      </c>
      <c r="J704" s="14" t="n">
        <f aca="false">SUM(B704:I704)</f>
        <v>263.12733</v>
      </c>
      <c r="K704" s="16" t="n">
        <f aca="false">IF(Data_Clean!P704="","",Assumptions!$B$15*0.5^(Data_Clean!P704/Assumptions!$B$20))</f>
        <v>27.9909897461042</v>
      </c>
      <c r="L704" s="16" t="n">
        <f aca="false">Assumptions!$B$16*MIN(1,LN(1+Data_Clean!Q704)/LN(1+Assumptions!$B$21))</f>
        <v>15.7812965263578</v>
      </c>
      <c r="M704" s="16" t="n">
        <f aca="false">Assumptions!$B$17*(0.6*MIN(1,Data_Clean!R704/Assumptions!$B$22)+0.4*IF(Data_Clean!S704="",0,Data_Clean!S704))</f>
        <v>5.862</v>
      </c>
      <c r="N704" s="16" t="n">
        <f aca="false">Assumptions!$B$18*MIN(1,(Data_Clean!F704-1)/Assumptions!$B$23)</f>
        <v>15</v>
      </c>
      <c r="O704" s="16" t="n">
        <f aca="false">Assumptions!$B$19*(0.4*IF(Data_Clean!E704="",0,MIN(1,Data_Clean!E704/12/Assumptions!$B$24))+0.35*IF(Data_Clean!D704="Y",1,0)+0.25*(1-MIN(Data_Clean!T704,3)/3))/IF(Data_Clean!E704="",0.6,1)</f>
        <v>15</v>
      </c>
      <c r="P704" s="16" t="n">
        <f aca="false">SUM(K704:O704)/(Assumptions!$D$5-IF(K704="",Assumptions!$B$15,0))*100</f>
        <v>79.634286272462</v>
      </c>
      <c r="Q704" s="7" t="str">
        <f aca="false">IF(J704&gt;=Assumptions!$B$26,"High",IF(J704&gt;=Assumptions!$B$27,"Mid","Low"))</f>
        <v>Low</v>
      </c>
      <c r="R704" s="7" t="str">
        <f aca="false">IF(P704&gt;=Assumptions!$B$28,"High",IF(P704&gt;=Assumptions!$B$29,"Mid","Low"))</f>
        <v>High</v>
      </c>
      <c r="S704" s="7" t="str">
        <f aca="false">INDEX(Assumptions!$B$33:$B$41,MATCH(Q704&amp;"|"&amp;R704,Assumptions!$A$33:$A$41,0))</f>
        <v>Engaged Builders</v>
      </c>
      <c r="T704" s="7" t="n">
        <f aca="false">IF(ISNUMBER(Data_Clean!V704),J704*Data_Clean!V704,0)</f>
        <v>2.999651562</v>
      </c>
    </row>
    <row r="705" customFormat="false" ht="15" hidden="false" customHeight="false" outlineLevel="0" collapsed="false">
      <c r="A705" s="15" t="str">
        <f aca="false">Data_Clean!A705</f>
        <v>CX100701</v>
      </c>
      <c r="B705" s="14" t="n">
        <f aca="false">Data_Clean!G705*Assumptions!$B$5</f>
        <v>196.9745</v>
      </c>
      <c r="C705" s="14" t="n">
        <f aca="false">IF(Data_Clean!H705="",0,Data_Clean!H705)*Assumptions!$B$6</f>
        <v>369.0654</v>
      </c>
      <c r="D705" s="14" t="n">
        <f aca="false">Data_Clean!I705*Assumptions!$B$7</f>
        <v>0</v>
      </c>
      <c r="E705" s="14" t="n">
        <f aca="false">Data_Clean!J705*Assumptions!$B$8</f>
        <v>3711.969225</v>
      </c>
      <c r="F705" s="14" t="n">
        <f aca="false">Data_Clean!K705*Assumptions!$B$9</f>
        <v>0</v>
      </c>
      <c r="G705" s="14" t="n">
        <f aca="false">Data_Clean!L705*Assumptions!$B$10</f>
        <v>0</v>
      </c>
      <c r="H705" s="14" t="n">
        <f aca="false">IF(OR(Data_Clean!M705="",Data_Clean!N705=""),0,Data_Clean!M705*Data_Clean!N705/100)*Assumptions!$B$13*Assumptions!$B$11</f>
        <v>282.15</v>
      </c>
      <c r="I705" s="14" t="n">
        <f aca="false">Data_Clean!O705*4*Assumptions!$B$12</f>
        <v>51.66624</v>
      </c>
      <c r="J705" s="14" t="n">
        <f aca="false">SUM(B705:I705)</f>
        <v>4611.825365</v>
      </c>
      <c r="K705" s="16" t="n">
        <f aca="false">IF(Data_Clean!P705="","",Assumptions!$B$15*0.5^(Data_Clean!P705/Assumptions!$B$20))</f>
        <v>26.7269615442102</v>
      </c>
      <c r="L705" s="16" t="n">
        <f aca="false">Assumptions!$B$16*MIN(1,LN(1+Data_Clean!Q705)/LN(1+Assumptions!$B$21))</f>
        <v>13.2535138894499</v>
      </c>
      <c r="M705" s="16" t="n">
        <f aca="false">Assumptions!$B$17*(0.6*MIN(1,Data_Clean!R705/Assumptions!$B$22)+0.4*IF(Data_Clean!S705="",0,Data_Clean!S705))</f>
        <v>1.95</v>
      </c>
      <c r="N705" s="16" t="n">
        <f aca="false">Assumptions!$B$18*MIN(1,(Data_Clean!F705-1)/Assumptions!$B$23)</f>
        <v>15</v>
      </c>
      <c r="O705" s="16" t="n">
        <f aca="false">Assumptions!$B$19*(0.4*IF(Data_Clean!E705="",0,MIN(1,Data_Clean!E705/12/Assumptions!$B$24))+0.35*IF(Data_Clean!D705="Y",1,0)+0.25*(1-MIN(Data_Clean!T705,3)/3))/IF(Data_Clean!E705="",0.6,1)</f>
        <v>8.5</v>
      </c>
      <c r="P705" s="16" t="n">
        <f aca="false">SUM(K705:O705)/(Assumptions!$D$5-IF(K705="",Assumptions!$B$15,0))*100</f>
        <v>65.4304754336601</v>
      </c>
      <c r="Q705" s="7" t="str">
        <f aca="false">IF(J705&gt;=Assumptions!$B$26,"High",IF(J705&gt;=Assumptions!$B$27,"Mid","Low"))</f>
        <v>High</v>
      </c>
      <c r="R705" s="7" t="str">
        <f aca="false">IF(P705&gt;=Assumptions!$B$28,"High",IF(P705&gt;=Assumptions!$B$29,"Mid","Low"))</f>
        <v>Mid</v>
      </c>
      <c r="S705" s="7" t="str">
        <f aca="false">INDEX(Assumptions!$B$33:$B$41,MATCH(Q705&amp;"|"&amp;R705,Assumptions!$A$33:$A$41,0))</f>
        <v>Established Core</v>
      </c>
      <c r="T705" s="7" t="n">
        <f aca="false">IF(ISNUMBER(Data_Clean!V705),J705*Data_Clean!V705,0)</f>
        <v>665.4864001695</v>
      </c>
    </row>
    <row r="706" customFormat="false" ht="15" hidden="false" customHeight="false" outlineLevel="0" collapsed="false">
      <c r="A706" s="15" t="str">
        <f aca="false">Data_Clean!A706</f>
        <v>CX100702</v>
      </c>
      <c r="B706" s="14" t="n">
        <f aca="false">Data_Clean!G706*Assumptions!$B$5</f>
        <v>40.2375</v>
      </c>
      <c r="C706" s="14" t="n">
        <f aca="false">IF(Data_Clean!H706="",0,Data_Clean!H706)*Assumptions!$B$6</f>
        <v>288.42192</v>
      </c>
      <c r="D706" s="14" t="n">
        <f aca="false">Data_Clean!I706*Assumptions!$B$7</f>
        <v>100.8</v>
      </c>
      <c r="E706" s="14" t="n">
        <f aca="false">Data_Clean!J706*Assumptions!$B$8</f>
        <v>367.26</v>
      </c>
      <c r="F706" s="14" t="n">
        <f aca="false">Data_Clean!K706*Assumptions!$B$9</f>
        <v>0</v>
      </c>
      <c r="G706" s="14" t="n">
        <f aca="false">Data_Clean!L706*Assumptions!$B$10</f>
        <v>664.65</v>
      </c>
      <c r="H706" s="14" t="n">
        <f aca="false">IF(OR(Data_Clean!M706="",Data_Clean!N706=""),0,Data_Clean!M706*Data_Clean!N706/100)*Assumptions!$B$13*Assumptions!$B$11</f>
        <v>103.488</v>
      </c>
      <c r="I706" s="14" t="n">
        <f aca="false">Data_Clean!O706*4*Assumptions!$B$12</f>
        <v>76.66368</v>
      </c>
      <c r="J706" s="14" t="n">
        <f aca="false">SUM(B706:I706)</f>
        <v>1641.5211</v>
      </c>
      <c r="K706" s="16" t="n">
        <f aca="false">IF(Data_Clean!P706="","",Assumptions!$B$15*0.5^(Data_Clean!P706/Assumptions!$B$20))</f>
        <v>23.267171427506</v>
      </c>
      <c r="L706" s="16" t="n">
        <f aca="false">Assumptions!$B$16*MIN(1,LN(1+Data_Clean!Q706)/LN(1+Assumptions!$B$21))</f>
        <v>14.8269530442849</v>
      </c>
      <c r="M706" s="16" t="n">
        <f aca="false">Assumptions!$B$17*(0.6*MIN(1,Data_Clean!R706/Assumptions!$B$22)+0.4*IF(Data_Clean!S706="",0,Data_Clean!S706))</f>
        <v>4.602</v>
      </c>
      <c r="N706" s="16" t="n">
        <f aca="false">Assumptions!$B$18*MIN(1,(Data_Clean!F706-1)/Assumptions!$B$23)</f>
        <v>20</v>
      </c>
      <c r="O706" s="16" t="n">
        <f aca="false">Assumptions!$B$19*(0.4*IF(Data_Clean!E706="",0,MIN(1,Data_Clean!E706/12/Assumptions!$B$24))+0.35*IF(Data_Clean!D706="Y",1,0)+0.25*(1-MIN(Data_Clean!T706,3)/3))/IF(Data_Clean!E706="",0.6,1)</f>
        <v>13.75</v>
      </c>
      <c r="P706" s="16" t="n">
        <f aca="false">SUM(K706:O706)/(Assumptions!$D$5-IF(K706="",Assumptions!$B$15,0))*100</f>
        <v>76.4461244717909</v>
      </c>
      <c r="Q706" s="7" t="str">
        <f aca="false">IF(J706&gt;=Assumptions!$B$26,"High",IF(J706&gt;=Assumptions!$B$27,"Mid","Low"))</f>
        <v>High</v>
      </c>
      <c r="R706" s="7" t="str">
        <f aca="false">IF(P706&gt;=Assumptions!$B$28,"High",IF(P706&gt;=Assumptions!$B$29,"Mid","Low"))</f>
        <v>High</v>
      </c>
      <c r="S706" s="7" t="str">
        <f aca="false">INDEX(Assumptions!$B$33:$B$41,MATCH(Q706&amp;"|"&amp;R706,Assumptions!$A$33:$A$41,0))</f>
        <v>Premier Advocates</v>
      </c>
      <c r="T706" s="7" t="n">
        <f aca="false">IF(ISNUMBER(Data_Clean!V706),J706*Data_Clean!V706,0)</f>
        <v>35.45685576</v>
      </c>
    </row>
    <row r="707" customFormat="false" ht="15" hidden="false" customHeight="false" outlineLevel="0" collapsed="false">
      <c r="A707" s="15" t="str">
        <f aca="false">Data_Clean!A707</f>
        <v>CX100703</v>
      </c>
      <c r="B707" s="14" t="n">
        <f aca="false">Data_Clean!G707*Assumptions!$B$5</f>
        <v>26.48675</v>
      </c>
      <c r="C707" s="14" t="n">
        <f aca="false">IF(Data_Clean!H707="",0,Data_Clean!H707)*Assumptions!$B$6</f>
        <v>21.59724</v>
      </c>
      <c r="D707" s="14" t="n">
        <f aca="false">Data_Clean!I707*Assumptions!$B$7</f>
        <v>0</v>
      </c>
      <c r="E707" s="14" t="n">
        <f aca="false">Data_Clean!J707*Assumptions!$B$8</f>
        <v>0</v>
      </c>
      <c r="F707" s="14" t="n">
        <f aca="false">Data_Clean!K707*Assumptions!$B$9</f>
        <v>0</v>
      </c>
      <c r="G707" s="14" t="n">
        <f aca="false">Data_Clean!L707*Assumptions!$B$10</f>
        <v>0</v>
      </c>
      <c r="H707" s="14" t="n">
        <f aca="false">IF(OR(Data_Clean!M707="",Data_Clean!N707=""),0,Data_Clean!M707*Data_Clean!N707/100)*Assumptions!$B$13*Assumptions!$B$11</f>
        <v>0</v>
      </c>
      <c r="I707" s="14" t="n">
        <f aca="false">Data_Clean!O707*4*Assumptions!$B$12</f>
        <v>0</v>
      </c>
      <c r="J707" s="14" t="n">
        <f aca="false">SUM(B707:I707)</f>
        <v>48.08399</v>
      </c>
      <c r="K707" s="16" t="n">
        <f aca="false">IF(Data_Clean!P707="","",Assumptions!$B$15*0.5^(Data_Clean!P707/Assumptions!$B$20))</f>
        <v>25.5200148285257</v>
      </c>
      <c r="L707" s="16" t="n">
        <f aca="false">Assumptions!$B$16*MIN(1,LN(1+Data_Clean!Q707)/LN(1+Assumptions!$B$21))</f>
        <v>12.6966447294858</v>
      </c>
      <c r="M707" s="16" t="n">
        <f aca="false">Assumptions!$B$17*(0.6*MIN(1,Data_Clean!R707/Assumptions!$B$22)+0.4*IF(Data_Clean!S707="",0,Data_Clean!S707))</f>
        <v>9.882</v>
      </c>
      <c r="N707" s="16" t="n">
        <f aca="false">Assumptions!$B$18*MIN(1,(Data_Clean!F707-1)/Assumptions!$B$23)</f>
        <v>5</v>
      </c>
      <c r="O707" s="16" t="n">
        <f aca="false">Assumptions!$B$19*(0.4*IF(Data_Clean!E707="",0,MIN(1,Data_Clean!E707/12/Assumptions!$B$24))+0.35*IF(Data_Clean!D707="Y",1,0)+0.25*(1-MIN(Data_Clean!T707,3)/3))/IF(Data_Clean!E707="",0.6,1)</f>
        <v>9.2</v>
      </c>
      <c r="P707" s="16" t="n">
        <f aca="false">SUM(K707:O707)/(Assumptions!$D$5-IF(K707="",Assumptions!$B$15,0))*100</f>
        <v>62.2986595580114</v>
      </c>
      <c r="Q707" s="7" t="str">
        <f aca="false">IF(J707&gt;=Assumptions!$B$26,"High",IF(J707&gt;=Assumptions!$B$27,"Mid","Low"))</f>
        <v>Low</v>
      </c>
      <c r="R707" s="7" t="str">
        <f aca="false">IF(P707&gt;=Assumptions!$B$28,"High",IF(P707&gt;=Assumptions!$B$29,"Mid","Low"))</f>
        <v>Mid</v>
      </c>
      <c r="S707" s="7" t="str">
        <f aca="false">INDEX(Assumptions!$B$33:$B$41,MATCH(Q707&amp;"|"&amp;R707,Assumptions!$A$33:$A$41,0))</f>
        <v>Light Touch</v>
      </c>
      <c r="T707" s="7" t="n">
        <f aca="false">IF(ISNUMBER(Data_Clean!V707),J707*Data_Clean!V707,0)</f>
        <v>2.904272996</v>
      </c>
    </row>
    <row r="708" customFormat="false" ht="15" hidden="false" customHeight="false" outlineLevel="0" collapsed="false">
      <c r="A708" s="15" t="str">
        <f aca="false">Data_Clean!A708</f>
        <v>CX100704</v>
      </c>
      <c r="B708" s="14" t="n">
        <f aca="false">Data_Clean!G708*Assumptions!$B$5</f>
        <v>36.938</v>
      </c>
      <c r="C708" s="14" t="n">
        <f aca="false">IF(Data_Clean!H708="",0,Data_Clean!H708)*Assumptions!$B$6</f>
        <v>57.64164</v>
      </c>
      <c r="D708" s="14" t="n">
        <f aca="false">Data_Clean!I708*Assumptions!$B$7</f>
        <v>592.8</v>
      </c>
      <c r="E708" s="14" t="n">
        <f aca="false">Data_Clean!J708*Assumptions!$B$8</f>
        <v>0</v>
      </c>
      <c r="F708" s="14" t="n">
        <f aca="false">Data_Clean!K708*Assumptions!$B$9</f>
        <v>0</v>
      </c>
      <c r="G708" s="14" t="n">
        <f aca="false">Data_Clean!L708*Assumptions!$B$10</f>
        <v>1256.4</v>
      </c>
      <c r="H708" s="14" t="n">
        <f aca="false">IF(OR(Data_Clean!M708="",Data_Clean!N708=""),0,Data_Clean!M708*Data_Clean!N708/100)*Assumptions!$B$13*Assumptions!$B$11</f>
        <v>150.282</v>
      </c>
      <c r="I708" s="14" t="n">
        <f aca="false">Data_Clean!O708*4*Assumptions!$B$12</f>
        <v>21.92976</v>
      </c>
      <c r="J708" s="14" t="n">
        <f aca="false">SUM(B708:I708)</f>
        <v>2115.9914</v>
      </c>
      <c r="K708" s="16" t="n">
        <f aca="false">IF(Data_Clean!P708="","",Assumptions!$B$15*0.5^(Data_Clean!P708/Assumptions!$B$20))</f>
        <v>27.9909897461042</v>
      </c>
      <c r="L708" s="16" t="n">
        <f aca="false">Assumptions!$B$16*MIN(1,LN(1+Data_Clean!Q708)/LN(1+Assumptions!$B$21))</f>
        <v>14.8269530442849</v>
      </c>
      <c r="M708" s="16" t="n">
        <f aca="false">Assumptions!$B$17*(0.6*MIN(1,Data_Clean!R708/Assumptions!$B$22)+0.4*IF(Data_Clean!S708="",0,Data_Clean!S708))</f>
        <v>2.622</v>
      </c>
      <c r="N708" s="16" t="n">
        <f aca="false">Assumptions!$B$18*MIN(1,(Data_Clean!F708-1)/Assumptions!$B$23)</f>
        <v>20</v>
      </c>
      <c r="O708" s="16" t="n">
        <f aca="false">Assumptions!$B$19*(0.4*IF(Data_Clean!E708="",0,MIN(1,Data_Clean!E708/12/Assumptions!$B$24))+0.35*IF(Data_Clean!D708="Y",1,0)+0.25*(1-MIN(Data_Clean!T708,3)/3))/IF(Data_Clean!E708="",0.6,1)</f>
        <v>9.75</v>
      </c>
      <c r="P708" s="16" t="n">
        <f aca="false">SUM(K708:O708)/(Assumptions!$D$5-IF(K708="",Assumptions!$B$15,0))*100</f>
        <v>75.1899427903891</v>
      </c>
      <c r="Q708" s="7" t="str">
        <f aca="false">IF(J708&gt;=Assumptions!$B$26,"High",IF(J708&gt;=Assumptions!$B$27,"Mid","Low"))</f>
        <v>High</v>
      </c>
      <c r="R708" s="7" t="str">
        <f aca="false">IF(P708&gt;=Assumptions!$B$28,"High",IF(P708&gt;=Assumptions!$B$29,"Mid","Low"))</f>
        <v>High</v>
      </c>
      <c r="S708" s="7" t="str">
        <f aca="false">INDEX(Assumptions!$B$33:$B$41,MATCH(Q708&amp;"|"&amp;R708,Assumptions!$A$33:$A$41,0))</f>
        <v>Premier Advocates</v>
      </c>
      <c r="T708" s="7" t="n">
        <f aca="false">IF(ISNUMBER(Data_Clean!V708),J708*Data_Clean!V708,0)</f>
        <v>99.87479408</v>
      </c>
    </row>
    <row r="709" customFormat="false" ht="15" hidden="false" customHeight="false" outlineLevel="0" collapsed="false">
      <c r="A709" s="15" t="str">
        <f aca="false">Data_Clean!A709</f>
        <v>CX100705</v>
      </c>
      <c r="B709" s="14" t="n">
        <f aca="false">Data_Clean!G709*Assumptions!$B$5</f>
        <v>26.1445</v>
      </c>
      <c r="C709" s="14" t="n">
        <f aca="false">IF(Data_Clean!H709="",0,Data_Clean!H709)*Assumptions!$B$6</f>
        <v>11.8464</v>
      </c>
      <c r="D709" s="14" t="n">
        <f aca="false">Data_Clean!I709*Assumptions!$B$7</f>
        <v>90.4</v>
      </c>
      <c r="E709" s="14" t="n">
        <f aca="false">Data_Clean!J709*Assumptions!$B$8</f>
        <v>0</v>
      </c>
      <c r="F709" s="14" t="n">
        <f aca="false">Data_Clean!K709*Assumptions!$B$9</f>
        <v>0</v>
      </c>
      <c r="G709" s="14" t="n">
        <f aca="false">Data_Clean!L709*Assumptions!$B$10</f>
        <v>0</v>
      </c>
      <c r="H709" s="14" t="n">
        <f aca="false">IF(OR(Data_Clean!M709="",Data_Clean!N709=""),0,Data_Clean!M709*Data_Clean!N709/100)*Assumptions!$B$13*Assumptions!$B$11</f>
        <v>0</v>
      </c>
      <c r="I709" s="14" t="n">
        <f aca="false">Data_Clean!O709*4*Assumptions!$B$12</f>
        <v>0</v>
      </c>
      <c r="J709" s="14" t="n">
        <f aca="false">SUM(B709:I709)</f>
        <v>128.3909</v>
      </c>
      <c r="K709" s="16" t="n">
        <f aca="false">IF(Data_Clean!P709="","",Assumptions!$B$15*0.5^(Data_Clean!P709/Assumptions!$B$20))</f>
        <v>0.00187385356200581</v>
      </c>
      <c r="L709" s="16" t="n">
        <f aca="false">Assumptions!$B$16*MIN(1,LN(1+Data_Clean!Q709)/LN(1+Assumptions!$B$21))</f>
        <v>0</v>
      </c>
      <c r="M709" s="16" t="n">
        <f aca="false">Assumptions!$B$17*(0.6*MIN(1,Data_Clean!R709/Assumptions!$B$22)+0.4*IF(Data_Clean!S709="",0,Data_Clean!S709))</f>
        <v>0</v>
      </c>
      <c r="N709" s="16" t="n">
        <f aca="false">Assumptions!$B$18*MIN(1,(Data_Clean!F709-1)/Assumptions!$B$23)</f>
        <v>10</v>
      </c>
      <c r="O709" s="16" t="n">
        <f aca="false">Assumptions!$B$19*(0.4*IF(Data_Clean!E709="",0,MIN(1,Data_Clean!E709/12/Assumptions!$B$24))+0.35*IF(Data_Clean!D709="Y",1,0)+0.25*(1-MIN(Data_Clean!T709,3)/3))/IF(Data_Clean!E709="",0.6,1)</f>
        <v>13.3</v>
      </c>
      <c r="P709" s="16" t="n">
        <f aca="false">SUM(K709:O709)/(Assumptions!$D$5-IF(K709="",Assumptions!$B$15,0))*100</f>
        <v>23.301873853562</v>
      </c>
      <c r="Q709" s="7" t="str">
        <f aca="false">IF(J709&gt;=Assumptions!$B$26,"High",IF(J709&gt;=Assumptions!$B$27,"Mid","Low"))</f>
        <v>Low</v>
      </c>
      <c r="R709" s="7" t="str">
        <f aca="false">IF(P709&gt;=Assumptions!$B$28,"High",IF(P709&gt;=Assumptions!$B$29,"Mid","Low"))</f>
        <v>Low</v>
      </c>
      <c r="S709" s="7" t="str">
        <f aca="false">INDEX(Assumptions!$B$33:$B$41,MATCH(Q709&amp;"|"&amp;R709,Assumptions!$A$33:$A$41,0))</f>
        <v>Dormant &amp; Low Value</v>
      </c>
      <c r="T709" s="7" t="n">
        <f aca="false">IF(ISNUMBER(Data_Clean!V709),J709*Data_Clean!V709,0)</f>
        <v>12.91612454</v>
      </c>
    </row>
    <row r="710" customFormat="false" ht="15" hidden="false" customHeight="false" outlineLevel="0" collapsed="false">
      <c r="A710" s="15" t="str">
        <f aca="false">Data_Clean!A710</f>
        <v>CX100706</v>
      </c>
      <c r="B710" s="14" t="n">
        <f aca="false">Data_Clean!G710*Assumptions!$B$5</f>
        <v>16.03975</v>
      </c>
      <c r="C710" s="14" t="n">
        <f aca="false">IF(Data_Clean!H710="",0,Data_Clean!H710)*Assumptions!$B$6</f>
        <v>32.31048</v>
      </c>
      <c r="D710" s="14" t="n">
        <f aca="false">Data_Clean!I710*Assumptions!$B$7</f>
        <v>0</v>
      </c>
      <c r="E710" s="14" t="n">
        <f aca="false">Data_Clean!J710*Assumptions!$B$8</f>
        <v>0</v>
      </c>
      <c r="F710" s="14" t="n">
        <f aca="false">Data_Clean!K710*Assumptions!$B$9</f>
        <v>0</v>
      </c>
      <c r="G710" s="14" t="n">
        <f aca="false">Data_Clean!L710*Assumptions!$B$10</f>
        <v>0</v>
      </c>
      <c r="H710" s="14" t="n">
        <f aca="false">IF(OR(Data_Clean!M710="",Data_Clean!N710=""),0,Data_Clean!M710*Data_Clean!N710/100)*Assumptions!$B$13*Assumptions!$B$11</f>
        <v>0</v>
      </c>
      <c r="I710" s="14" t="n">
        <f aca="false">Data_Clean!O710*4*Assumptions!$B$12</f>
        <v>0</v>
      </c>
      <c r="J710" s="14" t="n">
        <f aca="false">SUM(B710:I710)</f>
        <v>48.35023</v>
      </c>
      <c r="K710" s="16" t="n">
        <f aca="false">IF(Data_Clean!P710="","",Assumptions!$B$15*0.5^(Data_Clean!P710/Assumptions!$B$20))</f>
        <v>25.5200148285257</v>
      </c>
      <c r="L710" s="16" t="n">
        <f aca="false">Assumptions!$B$16*MIN(1,LN(1+Data_Clean!Q710)/LN(1+Assumptions!$B$21))</f>
        <v>12.6966447294858</v>
      </c>
      <c r="M710" s="16" t="n">
        <f aca="false">Assumptions!$B$17*(0.6*MIN(1,Data_Clean!R710/Assumptions!$B$22)+0.4*IF(Data_Clean!S710="",0,Data_Clean!S710))</f>
        <v>11.532</v>
      </c>
      <c r="N710" s="16" t="n">
        <f aca="false">Assumptions!$B$18*MIN(1,(Data_Clean!F710-1)/Assumptions!$B$23)</f>
        <v>5</v>
      </c>
      <c r="O710" s="16" t="n">
        <f aca="false">Assumptions!$B$19*(0.4*IF(Data_Clean!E710="",0,MIN(1,Data_Clean!E710/12/Assumptions!$B$24))+0.35*IF(Data_Clean!D710="Y",1,0)+0.25*(1-MIN(Data_Clean!T710,3)/3))/IF(Data_Clean!E710="",0.6,1)</f>
        <v>3.85</v>
      </c>
      <c r="P710" s="16" t="n">
        <f aca="false">SUM(K710:O710)/(Assumptions!$D$5-IF(K710="",Assumptions!$B$15,0))*100</f>
        <v>58.5986595580114</v>
      </c>
      <c r="Q710" s="7" t="str">
        <f aca="false">IF(J710&gt;=Assumptions!$B$26,"High",IF(J710&gt;=Assumptions!$B$27,"Mid","Low"))</f>
        <v>Low</v>
      </c>
      <c r="R710" s="7" t="str">
        <f aca="false">IF(P710&gt;=Assumptions!$B$28,"High",IF(P710&gt;=Assumptions!$B$29,"Mid","Low"))</f>
        <v>Mid</v>
      </c>
      <c r="S710" s="7" t="str">
        <f aca="false">INDEX(Assumptions!$B$33:$B$41,MATCH(Q710&amp;"|"&amp;R710,Assumptions!$A$33:$A$41,0))</f>
        <v>Light Touch</v>
      </c>
      <c r="T710" s="7" t="n">
        <f aca="false">IF(ISNUMBER(Data_Clean!V710),J710*Data_Clean!V710,0)</f>
        <v>4.714147425</v>
      </c>
    </row>
    <row r="711" customFormat="false" ht="15" hidden="false" customHeight="false" outlineLevel="0" collapsed="false">
      <c r="A711" s="15" t="str">
        <f aca="false">Data_Clean!A711</f>
        <v>CX100707</v>
      </c>
      <c r="B711" s="14" t="n">
        <f aca="false">Data_Clean!G711*Assumptions!$B$5</f>
        <v>11.85675</v>
      </c>
      <c r="C711" s="14" t="n">
        <f aca="false">IF(Data_Clean!H711="",0,Data_Clean!H711)*Assumptions!$B$6</f>
        <v>39.70896</v>
      </c>
      <c r="D711" s="14" t="n">
        <f aca="false">Data_Clean!I711*Assumptions!$B$7</f>
        <v>0</v>
      </c>
      <c r="E711" s="14" t="n">
        <f aca="false">Data_Clean!J711*Assumptions!$B$8</f>
        <v>0</v>
      </c>
      <c r="F711" s="14" t="n">
        <f aca="false">Data_Clean!K711*Assumptions!$B$9</f>
        <v>0</v>
      </c>
      <c r="G711" s="14" t="n">
        <f aca="false">Data_Clean!L711*Assumptions!$B$10</f>
        <v>0</v>
      </c>
      <c r="H711" s="14" t="n">
        <f aca="false">IF(OR(Data_Clean!M711="",Data_Clean!N711=""),0,Data_Clean!M711*Data_Clean!N711/100)*Assumptions!$B$13*Assumptions!$B$11</f>
        <v>24.42</v>
      </c>
      <c r="I711" s="14" t="n">
        <f aca="false">Data_Clean!O711*4*Assumptions!$B$12</f>
        <v>3.09888</v>
      </c>
      <c r="J711" s="14" t="n">
        <f aca="false">SUM(B711:I711)</f>
        <v>79.08459</v>
      </c>
      <c r="K711" s="16" t="n">
        <f aca="false">IF(Data_Clean!P711="","",Assumptions!$B$15*0.5^(Data_Clean!P711/Assumptions!$B$20))</f>
        <v>15.3506083799516</v>
      </c>
      <c r="L711" s="16" t="n">
        <f aca="false">Assumptions!$B$16*MIN(1,LN(1+Data_Clean!Q711)/LN(1+Assumptions!$B$21))</f>
        <v>11.5625930527155</v>
      </c>
      <c r="M711" s="16" t="n">
        <f aca="false">Assumptions!$B$17*(0.6*MIN(1,Data_Clean!R711/Assumptions!$B$22)+0.4*IF(Data_Clean!S711="",0,Data_Clean!S711))</f>
        <v>3.408</v>
      </c>
      <c r="N711" s="16" t="n">
        <f aca="false">Assumptions!$B$18*MIN(1,(Data_Clean!F711-1)/Assumptions!$B$23)</f>
        <v>15</v>
      </c>
      <c r="O711" s="16" t="n">
        <f aca="false">Assumptions!$B$19*(0.4*IF(Data_Clean!E711="",0,MIN(1,Data_Clean!E711/12/Assumptions!$B$24))+0.35*IF(Data_Clean!D711="Y",1,0)+0.25*(1-MIN(Data_Clean!T711,3)/3))/IF(Data_Clean!E711="",0.6,1)</f>
        <v>5.3</v>
      </c>
      <c r="P711" s="16" t="n">
        <f aca="false">SUM(K711:O711)/(Assumptions!$D$5-IF(K711="",Assumptions!$B$15,0))*100</f>
        <v>50.6212014326671</v>
      </c>
      <c r="Q711" s="7" t="str">
        <f aca="false">IF(J711&gt;=Assumptions!$B$26,"High",IF(J711&gt;=Assumptions!$B$27,"Mid","Low"))</f>
        <v>Low</v>
      </c>
      <c r="R711" s="7" t="str">
        <f aca="false">IF(P711&gt;=Assumptions!$B$28,"High",IF(P711&gt;=Assumptions!$B$29,"Mid","Low"))</f>
        <v>Mid</v>
      </c>
      <c r="S711" s="7" t="str">
        <f aca="false">INDEX(Assumptions!$B$33:$B$41,MATCH(Q711&amp;"|"&amp;R711,Assumptions!$A$33:$A$41,0))</f>
        <v>Light Touch</v>
      </c>
      <c r="T711" s="7" t="n">
        <f aca="false">IF(ISNUMBER(Data_Clean!V711),J711*Data_Clean!V711,0)</f>
        <v>7.410226083</v>
      </c>
    </row>
    <row r="712" customFormat="false" ht="15" hidden="false" customHeight="false" outlineLevel="0" collapsed="false">
      <c r="A712" s="15" t="str">
        <f aca="false">Data_Clean!A712</f>
        <v>CX100708</v>
      </c>
      <c r="B712" s="14" t="n">
        <f aca="false">Data_Clean!G712*Assumptions!$B$5</f>
        <v>15.7915</v>
      </c>
      <c r="C712" s="14" t="n">
        <f aca="false">IF(Data_Clean!H712="",0,Data_Clean!H712)*Assumptions!$B$6</f>
        <v>0</v>
      </c>
      <c r="D712" s="14" t="n">
        <f aca="false">Data_Clean!I712*Assumptions!$B$7</f>
        <v>164</v>
      </c>
      <c r="E712" s="14" t="n">
        <f aca="false">Data_Clean!J712*Assumptions!$B$8</f>
        <v>0</v>
      </c>
      <c r="F712" s="14" t="n">
        <f aca="false">Data_Clean!K712*Assumptions!$B$9</f>
        <v>0</v>
      </c>
      <c r="G712" s="14" t="n">
        <f aca="false">Data_Clean!L712*Assumptions!$B$10</f>
        <v>0</v>
      </c>
      <c r="H712" s="14" t="n">
        <f aca="false">IF(OR(Data_Clean!M712="",Data_Clean!N712=""),0,Data_Clean!M712*Data_Clean!N712/100)*Assumptions!$B$13*Assumptions!$B$11</f>
        <v>0</v>
      </c>
      <c r="I712" s="14" t="n">
        <f aca="false">Data_Clean!O712*4*Assumptions!$B$12</f>
        <v>0</v>
      </c>
      <c r="J712" s="14" t="n">
        <f aca="false">SUM(B712:I712)</f>
        <v>179.7915</v>
      </c>
      <c r="K712" s="16" t="n">
        <f aca="false">IF(Data_Clean!P712="","",Assumptions!$B$15*0.5^(Data_Clean!P712/Assumptions!$B$20))</f>
        <v>28.6452481173125</v>
      </c>
      <c r="L712" s="16" t="n">
        <f aca="false">Assumptions!$B$16*MIN(1,LN(1+Data_Clean!Q712)/LN(1+Assumptions!$B$21))</f>
        <v>16.8608333887587</v>
      </c>
      <c r="M712" s="16" t="n">
        <f aca="false">Assumptions!$B$17*(0.6*MIN(1,Data_Clean!R712/Assumptions!$B$22)+0.4*IF(Data_Clean!S712="",0,Data_Clean!S712))</f>
        <v>0.45</v>
      </c>
      <c r="N712" s="16" t="n">
        <f aca="false">Assumptions!$B$18*MIN(1,(Data_Clean!F712-1)/Assumptions!$B$23)</f>
        <v>5</v>
      </c>
      <c r="O712" s="16" t="n">
        <f aca="false">Assumptions!$B$19*(0.4*IF(Data_Clean!E712="",0,MIN(1,Data_Clean!E712/12/Assumptions!$B$24))+0.35*IF(Data_Clean!D712="Y",1,0)+0.25*(1-MIN(Data_Clean!T712,3)/3))/IF(Data_Clean!E712="",0.6,1)</f>
        <v>12.1</v>
      </c>
      <c r="P712" s="16" t="n">
        <f aca="false">SUM(K712:O712)/(Assumptions!$D$5-IF(K712="",Assumptions!$B$15,0))*100</f>
        <v>63.0560815060712</v>
      </c>
      <c r="Q712" s="7" t="str">
        <f aca="false">IF(J712&gt;=Assumptions!$B$26,"High",IF(J712&gt;=Assumptions!$B$27,"Mid","Low"))</f>
        <v>Low</v>
      </c>
      <c r="R712" s="7" t="str">
        <f aca="false">IF(P712&gt;=Assumptions!$B$28,"High",IF(P712&gt;=Assumptions!$B$29,"Mid","Low"))</f>
        <v>Mid</v>
      </c>
      <c r="S712" s="7" t="str">
        <f aca="false">INDEX(Assumptions!$B$33:$B$41,MATCH(Q712&amp;"|"&amp;R712,Assumptions!$A$33:$A$41,0))</f>
        <v>Light Touch</v>
      </c>
      <c r="T712" s="7" t="n">
        <f aca="false">IF(ISNUMBER(Data_Clean!V712),J712*Data_Clean!V712,0)</f>
        <v>8.9176584</v>
      </c>
    </row>
    <row r="713" customFormat="false" ht="15" hidden="false" customHeight="false" outlineLevel="0" collapsed="false">
      <c r="A713" s="15" t="str">
        <f aca="false">Data_Clean!A713</f>
        <v>CX100709</v>
      </c>
      <c r="B713" s="14" t="n">
        <f aca="false">Data_Clean!G713*Assumptions!$B$5</f>
        <v>225.562</v>
      </c>
      <c r="C713" s="14" t="n">
        <f aca="false">IF(Data_Clean!H713="",0,Data_Clean!H713)*Assumptions!$B$6</f>
        <v>2525.22912</v>
      </c>
      <c r="D713" s="14" t="n">
        <f aca="false">Data_Clean!I713*Assumptions!$B$7</f>
        <v>0</v>
      </c>
      <c r="E713" s="14" t="n">
        <f aca="false">Data_Clean!J713*Assumptions!$B$8</f>
        <v>0</v>
      </c>
      <c r="F713" s="14" t="n">
        <f aca="false">Data_Clean!K713*Assumptions!$B$9</f>
        <v>0</v>
      </c>
      <c r="G713" s="14" t="n">
        <f aca="false">Data_Clean!L713*Assumptions!$B$10</f>
        <v>0</v>
      </c>
      <c r="H713" s="14" t="n">
        <f aca="false">IF(OR(Data_Clean!M713="",Data_Clean!N713=""),0,Data_Clean!M713*Data_Clean!N713/100)*Assumptions!$B$13*Assumptions!$B$11</f>
        <v>0</v>
      </c>
      <c r="I713" s="14" t="n">
        <f aca="false">Data_Clean!O713*4*Assumptions!$B$12</f>
        <v>0</v>
      </c>
      <c r="J713" s="14" t="n">
        <f aca="false">SUM(B713:I713)</f>
        <v>2750.79112</v>
      </c>
      <c r="K713" s="16" t="n">
        <f aca="false">IF(Data_Clean!P713="","",Assumptions!$B$15*0.5^(Data_Clean!P713/Assumptions!$B$20))</f>
        <v>22.2164632842985</v>
      </c>
      <c r="L713" s="16" t="n">
        <f aca="false">Assumptions!$B$16*MIN(1,LN(1+Data_Clean!Q713)/LN(1+Assumptions!$B$21))</f>
        <v>17.4722173630921</v>
      </c>
      <c r="M713" s="16" t="n">
        <f aca="false">Assumptions!$B$17*(0.6*MIN(1,Data_Clean!R713/Assumptions!$B$22)+0.4*IF(Data_Clean!S713="",0,Data_Clean!S713))</f>
        <v>10.35</v>
      </c>
      <c r="N713" s="16" t="n">
        <f aca="false">Assumptions!$B$18*MIN(1,(Data_Clean!F713-1)/Assumptions!$B$23)</f>
        <v>5</v>
      </c>
      <c r="O713" s="16" t="n">
        <f aca="false">Assumptions!$B$19*(0.4*IF(Data_Clean!E713="",0,MIN(1,Data_Clean!E713/12/Assumptions!$B$24))+0.35*IF(Data_Clean!D713="Y",1,0)+0.25*(1-MIN(Data_Clean!T713,3)/3))/IF(Data_Clean!E713="",0.6,1)</f>
        <v>10.4</v>
      </c>
      <c r="P713" s="16" t="n">
        <f aca="false">SUM(K713:O713)/(Assumptions!$D$5-IF(K713="",Assumptions!$B$15,0))*100</f>
        <v>65.4386806473906</v>
      </c>
      <c r="Q713" s="7" t="str">
        <f aca="false">IF(J713&gt;=Assumptions!$B$26,"High",IF(J713&gt;=Assumptions!$B$27,"Mid","Low"))</f>
        <v>High</v>
      </c>
      <c r="R713" s="7" t="str">
        <f aca="false">IF(P713&gt;=Assumptions!$B$28,"High",IF(P713&gt;=Assumptions!$B$29,"Mid","Low"))</f>
        <v>Mid</v>
      </c>
      <c r="S713" s="7" t="str">
        <f aca="false">INDEX(Assumptions!$B$33:$B$41,MATCH(Q713&amp;"|"&amp;R713,Assumptions!$A$33:$A$41,0))</f>
        <v>Established Core</v>
      </c>
      <c r="T713" s="7" t="n">
        <f aca="false">IF(ISNUMBER(Data_Clean!V713),J713*Data_Clean!V713,0)</f>
        <v>119.65941372</v>
      </c>
    </row>
    <row r="714" customFormat="false" ht="15" hidden="false" customHeight="false" outlineLevel="0" collapsed="false">
      <c r="A714" s="15" t="str">
        <f aca="false">Data_Clean!A714</f>
        <v>CX100710</v>
      </c>
      <c r="B714" s="14" t="n">
        <f aca="false">Data_Clean!G714*Assumptions!$B$5</f>
        <v>85.3995</v>
      </c>
      <c r="C714" s="14" t="n">
        <f aca="false">IF(Data_Clean!H714="",0,Data_Clean!H714)*Assumptions!$B$6</f>
        <v>88.02036</v>
      </c>
      <c r="D714" s="14" t="n">
        <f aca="false">Data_Clean!I714*Assumptions!$B$7</f>
        <v>0</v>
      </c>
      <c r="E714" s="14" t="n">
        <f aca="false">Data_Clean!J714*Assumptions!$B$8</f>
        <v>0</v>
      </c>
      <c r="F714" s="14" t="n">
        <f aca="false">Data_Clean!K714*Assumptions!$B$9</f>
        <v>0</v>
      </c>
      <c r="G714" s="14" t="n">
        <f aca="false">Data_Clean!L714*Assumptions!$B$10</f>
        <v>0</v>
      </c>
      <c r="H714" s="14" t="n">
        <f aca="false">IF(OR(Data_Clean!M714="",Data_Clean!N714=""),0,Data_Clean!M714*Data_Clean!N714/100)*Assumptions!$B$13*Assumptions!$B$11</f>
        <v>105.984</v>
      </c>
      <c r="I714" s="14" t="n">
        <f aca="false">Data_Clean!O714*4*Assumptions!$B$12</f>
        <v>15.63168</v>
      </c>
      <c r="J714" s="14" t="n">
        <f aca="false">SUM(B714:I714)</f>
        <v>295.03554</v>
      </c>
      <c r="K714" s="16" t="n">
        <f aca="false">IF(Data_Clean!P714="","",Assumptions!$B$15*0.5^(Data_Clean!P714/Assumptions!$B$20))</f>
        <v>23.811015779523</v>
      </c>
      <c r="L714" s="16" t="n">
        <f aca="false">Assumptions!$B$16*MIN(1,LN(1+Data_Clean!Q714)/LN(1+Assumptions!$B$21))</f>
        <v>13.4237548294248</v>
      </c>
      <c r="M714" s="16" t="n">
        <f aca="false">Assumptions!$B$17*(0.6*MIN(1,Data_Clean!R714/Assumptions!$B$22)+0.4*IF(Data_Clean!S714="",0,Data_Clean!S714))</f>
        <v>3.912</v>
      </c>
      <c r="N714" s="16" t="n">
        <f aca="false">Assumptions!$B$18*MIN(1,(Data_Clean!F714-1)/Assumptions!$B$23)</f>
        <v>10</v>
      </c>
      <c r="O714" s="16" t="n">
        <f aca="false">Assumptions!$B$19*(0.4*IF(Data_Clean!E714="",0,MIN(1,Data_Clean!E714/12/Assumptions!$B$24))+0.35*IF(Data_Clean!D714="Y",1,0)+0.25*(1-MIN(Data_Clean!T714,3)/3))/IF(Data_Clean!E714="",0.6,1)</f>
        <v>8.7</v>
      </c>
      <c r="P714" s="16" t="n">
        <f aca="false">SUM(K714:O714)/(Assumptions!$D$5-IF(K714="",Assumptions!$B$15,0))*100</f>
        <v>59.8467706089478</v>
      </c>
      <c r="Q714" s="7" t="str">
        <f aca="false">IF(J714&gt;=Assumptions!$B$26,"High",IF(J714&gt;=Assumptions!$B$27,"Mid","Low"))</f>
        <v>Low</v>
      </c>
      <c r="R714" s="7" t="str">
        <f aca="false">IF(P714&gt;=Assumptions!$B$28,"High",IF(P714&gt;=Assumptions!$B$29,"Mid","Low"))</f>
        <v>Mid</v>
      </c>
      <c r="S714" s="7" t="str">
        <f aca="false">INDEX(Assumptions!$B$33:$B$41,MATCH(Q714&amp;"|"&amp;R714,Assumptions!$A$33:$A$41,0))</f>
        <v>Light Touch</v>
      </c>
      <c r="T714" s="7" t="n">
        <f aca="false">IF(ISNUMBER(Data_Clean!V714),J714*Data_Clean!V714,0)</f>
        <v>14.60425923</v>
      </c>
    </row>
    <row r="715" customFormat="false" ht="15" hidden="false" customHeight="false" outlineLevel="0" collapsed="false">
      <c r="A715" s="15" t="str">
        <f aca="false">Data_Clean!A715</f>
        <v>CX100711</v>
      </c>
      <c r="B715" s="14" t="n">
        <f aca="false">Data_Clean!G715*Assumptions!$B$5</f>
        <v>52.93375</v>
      </c>
      <c r="C715" s="14" t="n">
        <f aca="false">IF(Data_Clean!H715="",0,Data_Clean!H715)*Assumptions!$B$6</f>
        <v>0</v>
      </c>
      <c r="D715" s="14" t="n">
        <f aca="false">Data_Clean!I715*Assumptions!$B$7</f>
        <v>0</v>
      </c>
      <c r="E715" s="14" t="n">
        <f aca="false">Data_Clean!J715*Assumptions!$B$8</f>
        <v>0</v>
      </c>
      <c r="F715" s="14" t="n">
        <f aca="false">Data_Clean!K715*Assumptions!$B$9</f>
        <v>0</v>
      </c>
      <c r="G715" s="14" t="n">
        <f aca="false">Data_Clean!L715*Assumptions!$B$10</f>
        <v>0</v>
      </c>
      <c r="H715" s="14" t="n">
        <f aca="false">IF(OR(Data_Clean!M715="",Data_Clean!N715=""),0,Data_Clean!M715*Data_Clean!N715/100)*Assumptions!$B$13*Assumptions!$B$11</f>
        <v>0</v>
      </c>
      <c r="I715" s="14" t="n">
        <f aca="false">Data_Clean!O715*4*Assumptions!$B$12</f>
        <v>0</v>
      </c>
      <c r="J715" s="14" t="n">
        <f aca="false">SUM(B715:I715)</f>
        <v>52.93375</v>
      </c>
      <c r="K715" s="16" t="n">
        <f aca="false">IF(Data_Clean!P715="","",Assumptions!$B$15*0.5^(Data_Clean!P715/Assumptions!$B$20))</f>
        <v>29.3147990530274</v>
      </c>
      <c r="L715" s="16" t="n">
        <f aca="false">Assumptions!$B$16*MIN(1,LN(1+Data_Clean!Q715)/LN(1+Assumptions!$B$21))</f>
        <v>13.4237548294248</v>
      </c>
      <c r="M715" s="16" t="n">
        <f aca="false">Assumptions!$B$17*(0.6*MIN(1,Data_Clean!R715/Assumptions!$B$22)+0.4*IF(Data_Clean!S715="",0,Data_Clean!S715))</f>
        <v>1.512</v>
      </c>
      <c r="N715" s="16" t="n">
        <f aca="false">Assumptions!$B$18*MIN(1,(Data_Clean!F715-1)/Assumptions!$B$23)</f>
        <v>0</v>
      </c>
      <c r="O715" s="16" t="n">
        <f aca="false">Assumptions!$B$19*(0.4*IF(Data_Clean!E715="",0,MIN(1,Data_Clean!E715/12/Assumptions!$B$24))+0.35*IF(Data_Clean!D715="Y",1,0)+0.25*(1-MIN(Data_Clean!T715,3)/3))/IF(Data_Clean!E715="",0.6,1)</f>
        <v>15</v>
      </c>
      <c r="P715" s="16" t="n">
        <f aca="false">SUM(K715:O715)/(Assumptions!$D$5-IF(K715="",Assumptions!$B$15,0))*100</f>
        <v>59.2505538824522</v>
      </c>
      <c r="Q715" s="7" t="str">
        <f aca="false">IF(J715&gt;=Assumptions!$B$26,"High",IF(J715&gt;=Assumptions!$B$27,"Mid","Low"))</f>
        <v>Low</v>
      </c>
      <c r="R715" s="7" t="str">
        <f aca="false">IF(P715&gt;=Assumptions!$B$28,"High",IF(P715&gt;=Assumptions!$B$29,"Mid","Low"))</f>
        <v>Mid</v>
      </c>
      <c r="S715" s="7" t="str">
        <f aca="false">INDEX(Assumptions!$B$33:$B$41,MATCH(Q715&amp;"|"&amp;R715,Assumptions!$A$33:$A$41,0))</f>
        <v>Light Touch</v>
      </c>
      <c r="T715" s="7" t="n">
        <f aca="false">IF(ISNUMBER(Data_Clean!V715),J715*Data_Clean!V715,0)</f>
        <v>1.466264875</v>
      </c>
    </row>
    <row r="716" customFormat="false" ht="15" hidden="false" customHeight="false" outlineLevel="0" collapsed="false">
      <c r="A716" s="15" t="str">
        <f aca="false">Data_Clean!A716</f>
        <v>CX100712</v>
      </c>
      <c r="B716" s="14" t="n">
        <f aca="false">Data_Clean!G716*Assumptions!$B$5</f>
        <v>169.88975</v>
      </c>
      <c r="C716" s="14" t="n">
        <f aca="false">IF(Data_Clean!H716="",0,Data_Clean!H716)*Assumptions!$B$6</f>
        <v>66.91212</v>
      </c>
      <c r="D716" s="14" t="n">
        <f aca="false">Data_Clean!I716*Assumptions!$B$7</f>
        <v>0</v>
      </c>
      <c r="E716" s="14" t="n">
        <f aca="false">Data_Clean!J716*Assumptions!$B$8</f>
        <v>0</v>
      </c>
      <c r="F716" s="14" t="n">
        <f aca="false">Data_Clean!K716*Assumptions!$B$9</f>
        <v>0</v>
      </c>
      <c r="G716" s="14" t="n">
        <f aca="false">Data_Clean!L716*Assumptions!$B$10</f>
        <v>0</v>
      </c>
      <c r="H716" s="14" t="n">
        <f aca="false">IF(OR(Data_Clean!M716="",Data_Clean!N716=""),0,Data_Clean!M716*Data_Clean!N716/100)*Assumptions!$B$13*Assumptions!$B$11</f>
        <v>0</v>
      </c>
      <c r="I716" s="14" t="n">
        <f aca="false">Data_Clean!O716*4*Assumptions!$B$12</f>
        <v>0</v>
      </c>
      <c r="J716" s="14" t="n">
        <f aca="false">SUM(B716:I716)</f>
        <v>236.80187</v>
      </c>
      <c r="K716" s="16" t="n">
        <f aca="false">IF(Data_Clean!P716="","",Assumptions!$B$15*0.5^(Data_Clean!P716/Assumptions!$B$20))</f>
        <v>8.81660929712707</v>
      </c>
      <c r="L716" s="16" t="n">
        <f aca="false">Assumptions!$B$16*MIN(1,LN(1+Data_Clean!Q716)/LN(1+Assumptions!$B$21))</f>
        <v>11.0057238927514</v>
      </c>
      <c r="M716" s="16" t="n">
        <f aca="false">Assumptions!$B$17*(0.6*MIN(1,Data_Clean!R716/Assumptions!$B$22)+0.4*IF(Data_Clean!S716="",0,Data_Clean!S716))</f>
        <v>5.148</v>
      </c>
      <c r="N716" s="16" t="n">
        <f aca="false">Assumptions!$B$18*MIN(1,(Data_Clean!F716-1)/Assumptions!$B$23)</f>
        <v>5</v>
      </c>
      <c r="O716" s="16" t="n">
        <f aca="false">Assumptions!$B$19*(0.4*IF(Data_Clean!E716="",0,MIN(1,Data_Clean!E716/12/Assumptions!$B$24))+0.35*IF(Data_Clean!D716="Y",1,0)+0.25*(1-MIN(Data_Clean!T716,3)/3))/IF(Data_Clean!E716="",0.6,1)</f>
        <v>9.75</v>
      </c>
      <c r="P716" s="16" t="n">
        <f aca="false">SUM(K716:O716)/(Assumptions!$D$5-IF(K716="",Assumptions!$B$15,0))*100</f>
        <v>39.7203331898784</v>
      </c>
      <c r="Q716" s="7" t="str">
        <f aca="false">IF(J716&gt;=Assumptions!$B$26,"High",IF(J716&gt;=Assumptions!$B$27,"Mid","Low"))</f>
        <v>Low</v>
      </c>
      <c r="R716" s="7" t="str">
        <f aca="false">IF(P716&gt;=Assumptions!$B$28,"High",IF(P716&gt;=Assumptions!$B$29,"Mid","Low"))</f>
        <v>Low</v>
      </c>
      <c r="S716" s="7" t="str">
        <f aca="false">INDEX(Assumptions!$B$33:$B$41,MATCH(Q716&amp;"|"&amp;R716,Assumptions!$A$33:$A$41,0))</f>
        <v>Dormant &amp; Low Value</v>
      </c>
      <c r="T716" s="7" t="n">
        <f aca="false">IF(ISNUMBER(Data_Clean!V716),J716*Data_Clean!V716,0)</f>
        <v>22.780339894</v>
      </c>
    </row>
    <row r="717" customFormat="false" ht="15" hidden="false" customHeight="false" outlineLevel="0" collapsed="false">
      <c r="A717" s="15" t="str">
        <f aca="false">Data_Clean!A717</f>
        <v>CX100713</v>
      </c>
      <c r="B717" s="14" t="n">
        <f aca="false">Data_Clean!G717*Assumptions!$B$5</f>
        <v>118.918</v>
      </c>
      <c r="C717" s="14" t="n">
        <f aca="false">IF(Data_Clean!H717="",0,Data_Clean!H717)*Assumptions!$B$6</f>
        <v>229.40772</v>
      </c>
      <c r="D717" s="14" t="n">
        <f aca="false">Data_Clean!I717*Assumptions!$B$7</f>
        <v>0</v>
      </c>
      <c r="E717" s="14" t="n">
        <f aca="false">Data_Clean!J717*Assumptions!$B$8</f>
        <v>0</v>
      </c>
      <c r="F717" s="14" t="n">
        <f aca="false">Data_Clean!K717*Assumptions!$B$9</f>
        <v>0</v>
      </c>
      <c r="G717" s="14" t="n">
        <f aca="false">Data_Clean!L717*Assumptions!$B$10</f>
        <v>0</v>
      </c>
      <c r="H717" s="14" t="n">
        <f aca="false">IF(OR(Data_Clean!M717="",Data_Clean!N717=""),0,Data_Clean!M717*Data_Clean!N717/100)*Assumptions!$B$13*Assumptions!$B$11</f>
        <v>0</v>
      </c>
      <c r="I717" s="14" t="n">
        <f aca="false">Data_Clean!O717*4*Assumptions!$B$12</f>
        <v>0</v>
      </c>
      <c r="J717" s="14" t="n">
        <f aca="false">SUM(B717:I717)</f>
        <v>348.32572</v>
      </c>
      <c r="K717" s="16" t="n">
        <f aca="false">IF(Data_Clean!P717="","",Assumptions!$B$15*0.5^(Data_Clean!P717/Assumptions!$B$20))</f>
        <v>22.2164632842985</v>
      </c>
      <c r="L717" s="16" t="n">
        <f aca="false">Assumptions!$B$16*MIN(1,LN(1+Data_Clean!Q717)/LN(1+Assumptions!$B$21))</f>
        <v>11.5625930527155</v>
      </c>
      <c r="M717" s="16" t="n">
        <f aca="false">Assumptions!$B$17*(0.6*MIN(1,Data_Clean!R717/Assumptions!$B$22)+0.4*IF(Data_Clean!S717="",0,Data_Clean!S717))</f>
        <v>4.692</v>
      </c>
      <c r="N717" s="16" t="n">
        <f aca="false">Assumptions!$B$18*MIN(1,(Data_Clean!F717-1)/Assumptions!$B$23)</f>
        <v>5</v>
      </c>
      <c r="O717" s="16" t="n">
        <f aca="false">Assumptions!$B$19*(0.4*IF(Data_Clean!E717="",0,MIN(1,Data_Clean!E717/12/Assumptions!$B$24))+0.35*IF(Data_Clean!D717="Y",1,0)+0.25*(1-MIN(Data_Clean!T717,3)/3))/IF(Data_Clean!E717="",0.6,1)</f>
        <v>11.7</v>
      </c>
      <c r="P717" s="16" t="n">
        <f aca="false">SUM(K717:O717)/(Assumptions!$D$5-IF(K717="",Assumptions!$B$15,0))*100</f>
        <v>55.171056337014</v>
      </c>
      <c r="Q717" s="7" t="str">
        <f aca="false">IF(J717&gt;=Assumptions!$B$26,"High",IF(J717&gt;=Assumptions!$B$27,"Mid","Low"))</f>
        <v>Low</v>
      </c>
      <c r="R717" s="7" t="str">
        <f aca="false">IF(P717&gt;=Assumptions!$B$28,"High",IF(P717&gt;=Assumptions!$B$29,"Mid","Low"))</f>
        <v>Mid</v>
      </c>
      <c r="S717" s="7" t="str">
        <f aca="false">INDEX(Assumptions!$B$33:$B$41,MATCH(Q717&amp;"|"&amp;R717,Assumptions!$A$33:$A$41,0))</f>
        <v>Light Touch</v>
      </c>
      <c r="T717" s="7" t="n">
        <f aca="false">IF(ISNUMBER(Data_Clean!V717),J717*Data_Clean!V717,0)</f>
        <v>12.504893348</v>
      </c>
    </row>
    <row r="718" customFormat="false" ht="15" hidden="false" customHeight="false" outlineLevel="0" collapsed="false">
      <c r="A718" s="15" t="str">
        <f aca="false">Data_Clean!A718</f>
        <v>CX100714</v>
      </c>
      <c r="B718" s="14" t="n">
        <f aca="false">Data_Clean!G718*Assumptions!$B$5</f>
        <v>53.75275</v>
      </c>
      <c r="C718" s="14" t="n">
        <f aca="false">IF(Data_Clean!H718="",0,Data_Clean!H718)*Assumptions!$B$6</f>
        <v>0</v>
      </c>
      <c r="D718" s="14" t="n">
        <f aca="false">Data_Clean!I718*Assumptions!$B$7</f>
        <v>0</v>
      </c>
      <c r="E718" s="14" t="n">
        <f aca="false">Data_Clean!J718*Assumptions!$B$8</f>
        <v>0</v>
      </c>
      <c r="F718" s="14" t="n">
        <f aca="false">Data_Clean!K718*Assumptions!$B$9</f>
        <v>0</v>
      </c>
      <c r="G718" s="14" t="n">
        <f aca="false">Data_Clean!L718*Assumptions!$B$10</f>
        <v>0</v>
      </c>
      <c r="H718" s="14" t="n">
        <f aca="false">IF(OR(Data_Clean!M718="",Data_Clean!N718=""),0,Data_Clean!M718*Data_Clean!N718/100)*Assumptions!$B$13*Assumptions!$B$11</f>
        <v>85.608</v>
      </c>
      <c r="I718" s="14" t="n">
        <f aca="false">Data_Clean!O718*4*Assumptions!$B$12</f>
        <v>6.68496</v>
      </c>
      <c r="J718" s="14" t="n">
        <f aca="false">SUM(B718:I718)</f>
        <v>146.04571</v>
      </c>
      <c r="K718" s="16" t="n">
        <f aca="false">IF(Data_Clean!P718="","",Assumptions!$B$15*0.5^(Data_Clean!P718/Assumptions!$B$20))</f>
        <v>24.9371368842836</v>
      </c>
      <c r="L718" s="16" t="n">
        <f aca="false">Assumptions!$B$16*MIN(1,LN(1+Data_Clean!Q718)/LN(1+Assumptions!$B$21))</f>
        <v>11.0057238927514</v>
      </c>
      <c r="M718" s="16" t="n">
        <f aca="false">Assumptions!$B$17*(0.6*MIN(1,Data_Clean!R718/Assumptions!$B$22)+0.4*IF(Data_Clean!S718="",0,Data_Clean!S718))</f>
        <v>2.832</v>
      </c>
      <c r="N718" s="16" t="n">
        <f aca="false">Assumptions!$B$18*MIN(1,(Data_Clean!F718-1)/Assumptions!$B$23)</f>
        <v>5</v>
      </c>
      <c r="O718" s="16" t="n">
        <f aca="false">Assumptions!$B$19*(0.4*IF(Data_Clean!E718="",0,MIN(1,Data_Clean!E718/12/Assumptions!$B$24))+0.35*IF(Data_Clean!D718="Y",1,0)+0.25*(1-MIN(Data_Clean!T718,3)/3))/IF(Data_Clean!E718="",0.6,1)</f>
        <v>9.75</v>
      </c>
      <c r="P718" s="16" t="n">
        <f aca="false">SUM(K718:O718)/(Assumptions!$D$5-IF(K718="",Assumptions!$B$15,0))*100</f>
        <v>53.524860777035</v>
      </c>
      <c r="Q718" s="7" t="str">
        <f aca="false">IF(J718&gt;=Assumptions!$B$26,"High",IF(J718&gt;=Assumptions!$B$27,"Mid","Low"))</f>
        <v>Low</v>
      </c>
      <c r="R718" s="7" t="str">
        <f aca="false">IF(P718&gt;=Assumptions!$B$28,"High",IF(P718&gt;=Assumptions!$B$29,"Mid","Low"))</f>
        <v>Mid</v>
      </c>
      <c r="S718" s="7" t="str">
        <f aca="false">INDEX(Assumptions!$B$33:$B$41,MATCH(Q718&amp;"|"&amp;R718,Assumptions!$A$33:$A$41,0))</f>
        <v>Light Touch</v>
      </c>
      <c r="T718" s="7" t="n">
        <f aca="false">IF(ISNUMBER(Data_Clean!V718),J718*Data_Clean!V718,0)</f>
        <v>13.947365305</v>
      </c>
    </row>
    <row r="719" customFormat="false" ht="15" hidden="false" customHeight="false" outlineLevel="0" collapsed="false">
      <c r="A719" s="15" t="str">
        <f aca="false">Data_Clean!A719</f>
        <v>CX100715</v>
      </c>
      <c r="B719" s="14" t="n">
        <f aca="false">Data_Clean!G719*Assumptions!$B$5</f>
        <v>88.824</v>
      </c>
      <c r="C719" s="14" t="n">
        <f aca="false">IF(Data_Clean!H719="",0,Data_Clean!H719)*Assumptions!$B$6</f>
        <v>330.06468</v>
      </c>
      <c r="D719" s="14" t="n">
        <f aca="false">Data_Clean!I719*Assumptions!$B$7</f>
        <v>0</v>
      </c>
      <c r="E719" s="14" t="n">
        <f aca="false">Data_Clean!J719*Assumptions!$B$8</f>
        <v>0</v>
      </c>
      <c r="F719" s="14" t="n">
        <f aca="false">Data_Clean!K719*Assumptions!$B$9</f>
        <v>0</v>
      </c>
      <c r="G719" s="14" t="n">
        <f aca="false">Data_Clean!L719*Assumptions!$B$10</f>
        <v>0</v>
      </c>
      <c r="H719" s="14" t="n">
        <f aca="false">IF(OR(Data_Clean!M719="",Data_Clean!N719=""),0,Data_Clean!M719*Data_Clean!N719/100)*Assumptions!$B$13*Assumptions!$B$11</f>
        <v>0</v>
      </c>
      <c r="I719" s="14" t="n">
        <f aca="false">Data_Clean!O719*4*Assumptions!$B$12</f>
        <v>0</v>
      </c>
      <c r="J719" s="14" t="n">
        <f aca="false">SUM(B719:I719)</f>
        <v>418.88868</v>
      </c>
      <c r="K719" s="16" t="n">
        <f aca="false">IF(Data_Clean!P719="","",Assumptions!$B$15*0.5^(Data_Clean!P719/Assumptions!$B$20))</f>
        <v>18.8988157484231</v>
      </c>
      <c r="L719" s="16" t="n">
        <f aca="false">Assumptions!$B$16*MIN(1,LN(1+Data_Clean!Q719)/LN(1+Assumptions!$B$21))</f>
        <v>11.2934465146257</v>
      </c>
      <c r="M719" s="16" t="n">
        <f aca="false">Assumptions!$B$17*(0.6*MIN(1,Data_Clean!R719/Assumptions!$B$22)+0.4*IF(Data_Clean!S719="",0,Data_Clean!S719))</f>
        <v>9.282</v>
      </c>
      <c r="N719" s="16" t="n">
        <f aca="false">Assumptions!$B$18*MIN(1,(Data_Clean!F719-1)/Assumptions!$B$23)</f>
        <v>5</v>
      </c>
      <c r="O719" s="16" t="n">
        <f aca="false">Assumptions!$B$19*(0.4*IF(Data_Clean!E719="",0,MIN(1,Data_Clean!E719/12/Assumptions!$B$24))+0.35*IF(Data_Clean!D719="Y",1,0)+0.25*(1-MIN(Data_Clean!T719,3)/3))/IF(Data_Clean!E719="",0.6,1)</f>
        <v>9.15</v>
      </c>
      <c r="P719" s="16" t="n">
        <f aca="false">SUM(K719:O719)/(Assumptions!$D$5-IF(K719="",Assumptions!$B$15,0))*100</f>
        <v>53.6242622630488</v>
      </c>
      <c r="Q719" s="7" t="str">
        <f aca="false">IF(J719&gt;=Assumptions!$B$26,"High",IF(J719&gt;=Assumptions!$B$27,"Mid","Low"))</f>
        <v>Mid</v>
      </c>
      <c r="R719" s="7" t="str">
        <f aca="false">IF(P719&gt;=Assumptions!$B$28,"High",IF(P719&gt;=Assumptions!$B$29,"Mid","Low"))</f>
        <v>Mid</v>
      </c>
      <c r="S719" s="7" t="str">
        <f aca="false">INDEX(Assumptions!$B$33:$B$41,MATCH(Q719&amp;"|"&amp;R719,Assumptions!$A$33:$A$41,0))</f>
        <v>Established Core</v>
      </c>
      <c r="T719" s="7" t="n">
        <f aca="false">IF(ISNUMBER(Data_Clean!V719),J719*Data_Clean!V719,0)</f>
        <v>30.118096092</v>
      </c>
    </row>
    <row r="720" customFormat="false" ht="15" hidden="false" customHeight="false" outlineLevel="0" collapsed="false">
      <c r="A720" s="15" t="str">
        <f aca="false">Data_Clean!A720</f>
        <v>CX100716</v>
      </c>
      <c r="B720" s="14" t="n">
        <f aca="false">Data_Clean!G720*Assumptions!$B$5</f>
        <v>181.76275</v>
      </c>
      <c r="C720" s="14" t="n">
        <f aca="false">IF(Data_Clean!H720="",0,Data_Clean!H720)*Assumptions!$B$6</f>
        <v>0</v>
      </c>
      <c r="D720" s="14" t="n">
        <f aca="false">Data_Clean!I720*Assumptions!$B$7</f>
        <v>0</v>
      </c>
      <c r="E720" s="14" t="n">
        <f aca="false">Data_Clean!J720*Assumptions!$B$8</f>
        <v>1343.696625</v>
      </c>
      <c r="F720" s="14" t="n">
        <f aca="false">Data_Clean!K720*Assumptions!$B$9</f>
        <v>0</v>
      </c>
      <c r="G720" s="14" t="n">
        <f aca="false">Data_Clean!L720*Assumptions!$B$10</f>
        <v>0</v>
      </c>
      <c r="H720" s="14" t="n">
        <f aca="false">IF(OR(Data_Clean!M720="",Data_Clean!N720=""),0,Data_Clean!M720*Data_Clean!N720/100)*Assumptions!$B$13*Assumptions!$B$11</f>
        <v>117.234</v>
      </c>
      <c r="I720" s="14" t="n">
        <f aca="false">Data_Clean!O720*4*Assumptions!$B$12</f>
        <v>0</v>
      </c>
      <c r="J720" s="14" t="n">
        <f aca="false">SUM(B720:I720)</f>
        <v>1642.693375</v>
      </c>
      <c r="K720" s="16" t="n">
        <f aca="false">IF(Data_Clean!P720="","",Assumptions!$B$15*0.5^(Data_Clean!P720/Assumptions!$B$20))</f>
        <v>0.0673065442381075</v>
      </c>
      <c r="L720" s="16" t="n">
        <f aca="false">Assumptions!$B$16*MIN(1,LN(1+Data_Clean!Q720)/LN(1+Assumptions!$B$21))</f>
        <v>0</v>
      </c>
      <c r="M720" s="16" t="n">
        <f aca="false">Assumptions!$B$17*(0.6*MIN(1,Data_Clean!R720/Assumptions!$B$22)+0.4*IF(Data_Clean!S720="",0,Data_Clean!S720))</f>
        <v>0</v>
      </c>
      <c r="N720" s="16" t="n">
        <f aca="false">Assumptions!$B$18*MIN(1,(Data_Clean!F720-1)/Assumptions!$B$23)</f>
        <v>10</v>
      </c>
      <c r="O720" s="16" t="n">
        <f aca="false">Assumptions!$B$19*(0.4*IF(Data_Clean!E720="",0,MIN(1,Data_Clean!E720/12/Assumptions!$B$24))+0.35*IF(Data_Clean!D720="Y",1,0)+0.25*(1-MIN(Data_Clean!T720,3)/3))/IF(Data_Clean!E720="",0.6,1)</f>
        <v>9.25</v>
      </c>
      <c r="P720" s="16" t="n">
        <f aca="false">SUM(K720:O720)/(Assumptions!$D$5-IF(K720="",Assumptions!$B$15,0))*100</f>
        <v>19.3173065442381</v>
      </c>
      <c r="Q720" s="7" t="str">
        <f aca="false">IF(J720&gt;=Assumptions!$B$26,"High",IF(J720&gt;=Assumptions!$B$27,"Mid","Low"))</f>
        <v>High</v>
      </c>
      <c r="R720" s="7" t="str">
        <f aca="false">IF(P720&gt;=Assumptions!$B$28,"High",IF(P720&gt;=Assumptions!$B$29,"Mid","Low"))</f>
        <v>Low</v>
      </c>
      <c r="S720" s="7" t="str">
        <f aca="false">INDEX(Assumptions!$B$33:$B$41,MATCH(Q720&amp;"|"&amp;R720,Assumptions!$A$33:$A$41,0))</f>
        <v>Affluent Drifters</v>
      </c>
      <c r="T720" s="7" t="n">
        <f aca="false">IF(ISNUMBER(Data_Clean!V720),J720*Data_Clean!V720,0)</f>
        <v>405.41672495</v>
      </c>
    </row>
    <row r="721" customFormat="false" ht="15" hidden="false" customHeight="false" outlineLevel="0" collapsed="false">
      <c r="A721" s="15" t="str">
        <f aca="false">Data_Clean!A721</f>
        <v>CX100717</v>
      </c>
      <c r="B721" s="14" t="n">
        <f aca="false">Data_Clean!G721*Assumptions!$B$5</f>
        <v>48.08925</v>
      </c>
      <c r="C721" s="14" t="n">
        <f aca="false">IF(Data_Clean!H721="",0,Data_Clean!H721)*Assumptions!$B$6</f>
        <v>38.35212</v>
      </c>
      <c r="D721" s="14" t="n">
        <f aca="false">Data_Clean!I721*Assumptions!$B$7</f>
        <v>0</v>
      </c>
      <c r="E721" s="14" t="n">
        <f aca="false">Data_Clean!J721*Assumptions!$B$8</f>
        <v>0</v>
      </c>
      <c r="F721" s="14" t="n">
        <f aca="false">Data_Clean!K721*Assumptions!$B$9</f>
        <v>0</v>
      </c>
      <c r="G721" s="14" t="n">
        <f aca="false">Data_Clean!L721*Assumptions!$B$10</f>
        <v>0</v>
      </c>
      <c r="H721" s="14" t="n">
        <f aca="false">IF(OR(Data_Clean!M721="",Data_Clean!N721=""),0,Data_Clean!M721*Data_Clean!N721/100)*Assumptions!$B$13*Assumptions!$B$11</f>
        <v>0</v>
      </c>
      <c r="I721" s="14" t="n">
        <f aca="false">Data_Clean!O721*4*Assumptions!$B$12</f>
        <v>0</v>
      </c>
      <c r="J721" s="14" t="n">
        <f aca="false">SUM(B721:I721)</f>
        <v>86.44137</v>
      </c>
      <c r="K721" s="16" t="n">
        <f aca="false">IF(Data_Clean!P721="","",Assumptions!$B$15*0.5^(Data_Clean!P721/Assumptions!$B$20))</f>
        <v>28.6452481173125</v>
      </c>
      <c r="L721" s="16" t="n">
        <f aca="false">Assumptions!$B$16*MIN(1,LN(1+Data_Clean!Q721)/LN(1+Assumptions!$B$21))</f>
        <v>16.1441621526288</v>
      </c>
      <c r="M721" s="16" t="n">
        <f aca="false">Assumptions!$B$17*(0.6*MIN(1,Data_Clean!R721/Assumptions!$B$22)+0.4*IF(Data_Clean!S721="",0,Data_Clean!S721))</f>
        <v>14.55</v>
      </c>
      <c r="N721" s="16" t="n">
        <f aca="false">Assumptions!$B$18*MIN(1,(Data_Clean!F721-1)/Assumptions!$B$23)</f>
        <v>5</v>
      </c>
      <c r="O721" s="16" t="n">
        <f aca="false">Assumptions!$B$19*(0.4*IF(Data_Clean!E721="",0,MIN(1,Data_Clean!E721/12/Assumptions!$B$24))+0.35*IF(Data_Clean!D721="Y",1,0)+0.25*(1-MIN(Data_Clean!T721,3)/3))/IF(Data_Clean!E721="",0.6,1)</f>
        <v>10.2</v>
      </c>
      <c r="P721" s="16" t="n">
        <f aca="false">SUM(K721:O721)/(Assumptions!$D$5-IF(K721="",Assumptions!$B$15,0))*100</f>
        <v>74.5394102699413</v>
      </c>
      <c r="Q721" s="7" t="str">
        <f aca="false">IF(J721&gt;=Assumptions!$B$26,"High",IF(J721&gt;=Assumptions!$B$27,"Mid","Low"))</f>
        <v>Low</v>
      </c>
      <c r="R721" s="7" t="str">
        <f aca="false">IF(P721&gt;=Assumptions!$B$28,"High",IF(P721&gt;=Assumptions!$B$29,"Mid","Low"))</f>
        <v>High</v>
      </c>
      <c r="S721" s="7" t="str">
        <f aca="false">INDEX(Assumptions!$B$33:$B$41,MATCH(Q721&amp;"|"&amp;R721,Assumptions!$A$33:$A$41,0))</f>
        <v>Engaged Builders</v>
      </c>
      <c r="T721" s="7" t="n">
        <f aca="false">IF(ISNUMBER(Data_Clean!V721),J721*Data_Clean!V721,0)</f>
        <v>7.468534368</v>
      </c>
    </row>
    <row r="722" customFormat="false" ht="15" hidden="false" customHeight="false" outlineLevel="0" collapsed="false">
      <c r="A722" s="15" t="str">
        <f aca="false">Data_Clean!A722</f>
        <v>CX100718</v>
      </c>
      <c r="B722" s="14" t="n">
        <f aca="false">Data_Clean!G722*Assumptions!$B$5</f>
        <v>35.7505</v>
      </c>
      <c r="C722" s="14" t="n">
        <f aca="false">IF(Data_Clean!H722="",0,Data_Clean!H722)*Assumptions!$B$6</f>
        <v>38.53728</v>
      </c>
      <c r="D722" s="14" t="n">
        <f aca="false">Data_Clean!I722*Assumptions!$B$7</f>
        <v>0</v>
      </c>
      <c r="E722" s="14" t="n">
        <f aca="false">Data_Clean!J722*Assumptions!$B$8</f>
        <v>0</v>
      </c>
      <c r="F722" s="14" t="n">
        <f aca="false">Data_Clean!K722*Assumptions!$B$9</f>
        <v>0</v>
      </c>
      <c r="G722" s="14" t="n">
        <f aca="false">Data_Clean!L722*Assumptions!$B$10</f>
        <v>0</v>
      </c>
      <c r="H722" s="14" t="n">
        <f aca="false">IF(OR(Data_Clean!M722="",Data_Clean!N722=""),0,Data_Clean!M722*Data_Clean!N722/100)*Assumptions!$B$13*Assumptions!$B$11</f>
        <v>60.9</v>
      </c>
      <c r="I722" s="14" t="n">
        <f aca="false">Data_Clean!O722*4*Assumptions!$B$12</f>
        <v>5.45424</v>
      </c>
      <c r="J722" s="14" t="n">
        <f aca="false">SUM(B722:I722)</f>
        <v>140.64202</v>
      </c>
      <c r="K722" s="16" t="n">
        <f aca="false">IF(Data_Clean!P722="","",Assumptions!$B$15*0.5^(Data_Clean!P722/Assumptions!$B$20))</f>
        <v>30</v>
      </c>
      <c r="L722" s="16" t="n">
        <f aca="false">Assumptions!$B$16*MIN(1,LN(1+Data_Clean!Q722)/LN(1+Assumptions!$B$21))</f>
        <v>15.2782387441559</v>
      </c>
      <c r="M722" s="16" t="n">
        <f aca="false">Assumptions!$B$17*(0.6*MIN(1,Data_Clean!R722/Assumptions!$B$22)+0.4*IF(Data_Clean!S722="",0,Data_Clean!S722))</f>
        <v>1.242</v>
      </c>
      <c r="N722" s="16" t="n">
        <f aca="false">Assumptions!$B$18*MIN(1,(Data_Clean!F722-1)/Assumptions!$B$23)</f>
        <v>10</v>
      </c>
      <c r="O722" s="16" t="n">
        <f aca="false">Assumptions!$B$19*(0.4*IF(Data_Clean!E722="",0,MIN(1,Data_Clean!E722/12/Assumptions!$B$24))+0.35*IF(Data_Clean!D722="Y",1,0)+0.25*(1-MIN(Data_Clean!T722,3)/3))/IF(Data_Clean!E722="",0.6,1)</f>
        <v>15</v>
      </c>
      <c r="P722" s="16" t="n">
        <f aca="false">SUM(K722:O722)/(Assumptions!$D$5-IF(K722="",Assumptions!$B$15,0))*100</f>
        <v>71.520238744156</v>
      </c>
      <c r="Q722" s="7" t="str">
        <f aca="false">IF(J722&gt;=Assumptions!$B$26,"High",IF(J722&gt;=Assumptions!$B$27,"Mid","Low"))</f>
        <v>Low</v>
      </c>
      <c r="R722" s="7" t="str">
        <f aca="false">IF(P722&gt;=Assumptions!$B$28,"High",IF(P722&gt;=Assumptions!$B$29,"Mid","Low"))</f>
        <v>High</v>
      </c>
      <c r="S722" s="7" t="str">
        <f aca="false">INDEX(Assumptions!$B$33:$B$41,MATCH(Q722&amp;"|"&amp;R722,Assumptions!$A$33:$A$41,0))</f>
        <v>Engaged Builders</v>
      </c>
      <c r="T722" s="7" t="n">
        <f aca="false">IF(ISNUMBER(Data_Clean!V722),J722*Data_Clean!V722,0)</f>
        <v>2.869097208</v>
      </c>
    </row>
    <row r="723" customFormat="false" ht="15" hidden="false" customHeight="false" outlineLevel="0" collapsed="false">
      <c r="A723" s="15" t="str">
        <f aca="false">Data_Clean!A723</f>
        <v>CX100719</v>
      </c>
      <c r="B723" s="14" t="n">
        <f aca="false">Data_Clean!G723*Assumptions!$B$5</f>
        <v>269.75575</v>
      </c>
      <c r="C723" s="14" t="n">
        <f aca="false">IF(Data_Clean!H723="",0,Data_Clean!H723)*Assumptions!$B$6</f>
        <v>296.78616</v>
      </c>
      <c r="D723" s="14" t="n">
        <f aca="false">Data_Clean!I723*Assumptions!$B$7</f>
        <v>0</v>
      </c>
      <c r="E723" s="14" t="n">
        <f aca="false">Data_Clean!J723*Assumptions!$B$8</f>
        <v>0</v>
      </c>
      <c r="F723" s="14" t="n">
        <f aca="false">Data_Clean!K723*Assumptions!$B$9</f>
        <v>2713.7</v>
      </c>
      <c r="G723" s="14" t="n">
        <f aca="false">Data_Clean!L723*Assumptions!$B$10</f>
        <v>0</v>
      </c>
      <c r="H723" s="14" t="n">
        <f aca="false">IF(OR(Data_Clean!M723="",Data_Clean!N723=""),0,Data_Clean!M723*Data_Clean!N723/100)*Assumptions!$B$13*Assumptions!$B$11</f>
        <v>0</v>
      </c>
      <c r="I723" s="14" t="n">
        <f aca="false">Data_Clean!O723*4*Assumptions!$B$12</f>
        <v>0</v>
      </c>
      <c r="J723" s="14" t="n">
        <f aca="false">SUM(B723:I723)</f>
        <v>3280.24191</v>
      </c>
      <c r="K723" s="16" t="n">
        <f aca="false">IF(Data_Clean!P723="","",Assumptions!$B$15*0.5^(Data_Clean!P723/Assumptions!$B$20))</f>
        <v>25.5200148285257</v>
      </c>
      <c r="L723" s="16" t="n">
        <f aca="false">Assumptions!$B$16*MIN(1,LN(1+Data_Clean!Q723)/LN(1+Assumptions!$B$21))</f>
        <v>10.6966696442427</v>
      </c>
      <c r="M723" s="16" t="n">
        <f aca="false">Assumptions!$B$17*(0.6*MIN(1,Data_Clean!R723/Assumptions!$B$22)+0.4*IF(Data_Clean!S723="",0,Data_Clean!S723))</f>
        <v>3.222</v>
      </c>
      <c r="N723" s="16" t="n">
        <f aca="false">Assumptions!$B$18*MIN(1,(Data_Clean!F723-1)/Assumptions!$B$23)</f>
        <v>10</v>
      </c>
      <c r="O723" s="16" t="n">
        <f aca="false">Assumptions!$B$19*(0.4*IF(Data_Clean!E723="",0,MIN(1,Data_Clean!E723/12/Assumptions!$B$24))+0.35*IF(Data_Clean!D723="Y",1,0)+0.25*(1-MIN(Data_Clean!T723,3)/3))/IF(Data_Clean!E723="",0.6,1)</f>
        <v>5.8</v>
      </c>
      <c r="P723" s="16" t="n">
        <f aca="false">SUM(K723:O723)/(Assumptions!$D$5-IF(K723="",Assumptions!$B$15,0))*100</f>
        <v>55.2386844727684</v>
      </c>
      <c r="Q723" s="7" t="str">
        <f aca="false">IF(J723&gt;=Assumptions!$B$26,"High",IF(J723&gt;=Assumptions!$B$27,"Mid","Low"))</f>
        <v>High</v>
      </c>
      <c r="R723" s="7" t="str">
        <f aca="false">IF(P723&gt;=Assumptions!$B$28,"High",IF(P723&gt;=Assumptions!$B$29,"Mid","Low"))</f>
        <v>Mid</v>
      </c>
      <c r="S723" s="7" t="str">
        <f aca="false">INDEX(Assumptions!$B$33:$B$41,MATCH(Q723&amp;"|"&amp;R723,Assumptions!$A$33:$A$41,0))</f>
        <v>Established Core</v>
      </c>
      <c r="T723" s="7" t="n">
        <f aca="false">IF(ISNUMBER(Data_Clean!V723),J723*Data_Clean!V723,0)</f>
        <v>532.711286184</v>
      </c>
    </row>
    <row r="724" customFormat="false" ht="15" hidden="false" customHeight="false" outlineLevel="0" collapsed="false">
      <c r="A724" s="15" t="str">
        <f aca="false">Data_Clean!A724</f>
        <v>CX100720</v>
      </c>
      <c r="B724" s="14" t="n">
        <f aca="false">Data_Clean!G724*Assumptions!$B$5</f>
        <v>91.693</v>
      </c>
      <c r="C724" s="14" t="n">
        <f aca="false">IF(Data_Clean!H724="",0,Data_Clean!H724)*Assumptions!$B$6</f>
        <v>646.60428</v>
      </c>
      <c r="D724" s="14" t="n">
        <f aca="false">Data_Clean!I724*Assumptions!$B$7</f>
        <v>0</v>
      </c>
      <c r="E724" s="14" t="n">
        <f aca="false">Data_Clean!J724*Assumptions!$B$8</f>
        <v>0</v>
      </c>
      <c r="F724" s="14" t="n">
        <f aca="false">Data_Clean!K724*Assumptions!$B$9</f>
        <v>0</v>
      </c>
      <c r="G724" s="14" t="n">
        <f aca="false">Data_Clean!L724*Assumptions!$B$10</f>
        <v>0</v>
      </c>
      <c r="H724" s="14" t="n">
        <f aca="false">IF(OR(Data_Clean!M724="",Data_Clean!N724=""),0,Data_Clean!M724*Data_Clean!N724/100)*Assumptions!$B$13*Assumptions!$B$11</f>
        <v>0</v>
      </c>
      <c r="I724" s="14" t="n">
        <f aca="false">Data_Clean!O724*4*Assumptions!$B$12</f>
        <v>0</v>
      </c>
      <c r="J724" s="14" t="n">
        <f aca="false">SUM(B724:I724)</f>
        <v>738.29728</v>
      </c>
      <c r="K724" s="16" t="n">
        <f aca="false">IF(Data_Clean!P724="","",Assumptions!$B$15*0.5^(Data_Clean!P724/Assumptions!$B$20))</f>
        <v>27.3516746567465</v>
      </c>
      <c r="L724" s="16" t="n">
        <f aca="false">Assumptions!$B$16*MIN(1,LN(1+Data_Clean!Q724)/LN(1+Assumptions!$B$21))</f>
        <v>15.383822204249</v>
      </c>
      <c r="M724" s="16" t="n">
        <f aca="false">Assumptions!$B$17*(0.6*MIN(1,Data_Clean!R724/Assumptions!$B$22)+0.4*IF(Data_Clean!S724="",0,Data_Clean!S724))</f>
        <v>9.684</v>
      </c>
      <c r="N724" s="16" t="n">
        <f aca="false">Assumptions!$B$18*MIN(1,(Data_Clean!F724-1)/Assumptions!$B$23)</f>
        <v>10</v>
      </c>
      <c r="O724" s="16" t="n">
        <f aca="false">Assumptions!$B$19*(0.4*IF(Data_Clean!E724="",0,MIN(1,Data_Clean!E724/12/Assumptions!$B$24))+0.35*IF(Data_Clean!D724="Y",1,0)+0.25*(1-MIN(Data_Clean!T724,3)/3))/IF(Data_Clean!E724="",0.6,1)</f>
        <v>8.8</v>
      </c>
      <c r="P724" s="16" t="n">
        <f aca="false">SUM(K724:O724)/(Assumptions!$D$5-IF(K724="",Assumptions!$B$15,0))*100</f>
        <v>71.2194968609955</v>
      </c>
      <c r="Q724" s="7" t="str">
        <f aca="false">IF(J724&gt;=Assumptions!$B$26,"High",IF(J724&gt;=Assumptions!$B$27,"Mid","Low"))</f>
        <v>Mid</v>
      </c>
      <c r="R724" s="7" t="str">
        <f aca="false">IF(P724&gt;=Assumptions!$B$28,"High",IF(P724&gt;=Assumptions!$B$29,"Mid","Low"))</f>
        <v>High</v>
      </c>
      <c r="S724" s="7" t="str">
        <f aca="false">INDEX(Assumptions!$B$33:$B$41,MATCH(Q724&amp;"|"&amp;R724,Assumptions!$A$33:$A$41,0))</f>
        <v>Engaged Builders</v>
      </c>
      <c r="T724" s="7" t="n">
        <f aca="false">IF(ISNUMBER(Data_Clean!V724),J724*Data_Clean!V724,0)</f>
        <v>21.632110304</v>
      </c>
    </row>
    <row r="725" customFormat="false" ht="15" hidden="false" customHeight="false" outlineLevel="0" collapsed="false">
      <c r="A725" s="15" t="str">
        <f aca="false">Data_Clean!A725</f>
        <v>CX100721</v>
      </c>
      <c r="B725" s="14" t="n">
        <f aca="false">Data_Clean!G725*Assumptions!$B$5</f>
        <v>192.2085</v>
      </c>
      <c r="C725" s="14" t="n">
        <f aca="false">IF(Data_Clean!H725="",0,Data_Clean!H725)*Assumptions!$B$6</f>
        <v>2901.3852</v>
      </c>
      <c r="D725" s="14" t="n">
        <f aca="false">Data_Clean!I725*Assumptions!$B$7</f>
        <v>0</v>
      </c>
      <c r="E725" s="14" t="n">
        <f aca="false">Data_Clean!J725*Assumptions!$B$8</f>
        <v>1893.3264</v>
      </c>
      <c r="F725" s="14" t="n">
        <f aca="false">Data_Clean!K725*Assumptions!$B$9</f>
        <v>0</v>
      </c>
      <c r="G725" s="14" t="n">
        <f aca="false">Data_Clean!L725*Assumptions!$B$10</f>
        <v>0</v>
      </c>
      <c r="H725" s="14" t="n">
        <f aca="false">IF(OR(Data_Clean!M725="",Data_Clean!N725=""),0,Data_Clean!M725*Data_Clean!N725/100)*Assumptions!$B$13*Assumptions!$B$11</f>
        <v>515.514</v>
      </c>
      <c r="I725" s="14" t="n">
        <f aca="false">Data_Clean!O725*4*Assumptions!$B$12</f>
        <v>174.74688</v>
      </c>
      <c r="J725" s="14" t="n">
        <f aca="false">SUM(B725:I725)</f>
        <v>5677.18098</v>
      </c>
      <c r="K725" s="16" t="n">
        <f aca="false">IF(Data_Clean!P725="","",Assumptions!$B$15*0.5^(Data_Clean!P725/Assumptions!$B$20))</f>
        <v>27.9909897461042</v>
      </c>
      <c r="L725" s="16" t="n">
        <f aca="false">Assumptions!$B$16*MIN(1,LN(1+Data_Clean!Q725)/LN(1+Assumptions!$B$21))</f>
        <v>17.4722173630921</v>
      </c>
      <c r="M725" s="16" t="n">
        <f aca="false">Assumptions!$B$17*(0.6*MIN(1,Data_Clean!R725/Assumptions!$B$22)+0.4*IF(Data_Clean!S725="",0,Data_Clean!S725))</f>
        <v>3.354</v>
      </c>
      <c r="N725" s="16" t="n">
        <f aca="false">Assumptions!$B$18*MIN(1,(Data_Clean!F725-1)/Assumptions!$B$23)</f>
        <v>15</v>
      </c>
      <c r="O725" s="16" t="n">
        <f aca="false">Assumptions!$B$19*(0.4*IF(Data_Clean!E725="",0,MIN(1,Data_Clean!E725/12/Assumptions!$B$24))+0.35*IF(Data_Clean!D725="Y",1,0)+0.25*(1-MIN(Data_Clean!T725,3)/3))/IF(Data_Clean!E725="",0.6,1)</f>
        <v>15</v>
      </c>
      <c r="P725" s="16" t="n">
        <f aca="false">SUM(K725:O725)/(Assumptions!$D$5-IF(K725="",Assumptions!$B$15,0))*100</f>
        <v>78.8172071091964</v>
      </c>
      <c r="Q725" s="7" t="str">
        <f aca="false">IF(J725&gt;=Assumptions!$B$26,"High",IF(J725&gt;=Assumptions!$B$27,"Mid","Low"))</f>
        <v>High</v>
      </c>
      <c r="R725" s="7" t="str">
        <f aca="false">IF(P725&gt;=Assumptions!$B$28,"High",IF(P725&gt;=Assumptions!$B$29,"Mid","Low"))</f>
        <v>High</v>
      </c>
      <c r="S725" s="7" t="str">
        <f aca="false">INDEX(Assumptions!$B$33:$B$41,MATCH(Q725&amp;"|"&amp;R725,Assumptions!$A$33:$A$41,0))</f>
        <v>Premier Advocates</v>
      </c>
      <c r="T725" s="7" t="n">
        <f aca="false">IF(ISNUMBER(Data_Clean!V725),J725*Data_Clean!V725,0)</f>
        <v>120.923954874</v>
      </c>
    </row>
    <row r="726" customFormat="false" ht="15" hidden="false" customHeight="false" outlineLevel="0" collapsed="false">
      <c r="A726" s="15" t="str">
        <f aca="false">Data_Clean!A726</f>
        <v>CX100722</v>
      </c>
      <c r="B726" s="14" t="n">
        <f aca="false">Data_Clean!G726*Assumptions!$B$5</f>
        <v>108.50075</v>
      </c>
      <c r="C726" s="14" t="n">
        <f aca="false">IF(Data_Clean!H726="",0,Data_Clean!H726)*Assumptions!$B$6</f>
        <v>0</v>
      </c>
      <c r="D726" s="14" t="n">
        <f aca="false">Data_Clean!I726*Assumptions!$B$7</f>
        <v>0</v>
      </c>
      <c r="E726" s="14" t="n">
        <f aca="false">Data_Clean!J726*Assumptions!$B$8</f>
        <v>0</v>
      </c>
      <c r="F726" s="14" t="n">
        <f aca="false">Data_Clean!K726*Assumptions!$B$9</f>
        <v>0</v>
      </c>
      <c r="G726" s="14" t="n">
        <f aca="false">Data_Clean!L726*Assumptions!$B$10</f>
        <v>0</v>
      </c>
      <c r="H726" s="14" t="n">
        <f aca="false">IF(OR(Data_Clean!M726="",Data_Clean!N726=""),0,Data_Clean!M726*Data_Clean!N726/100)*Assumptions!$B$13*Assumptions!$B$11</f>
        <v>260.712</v>
      </c>
      <c r="I726" s="14" t="n">
        <f aca="false">Data_Clean!O726*4*Assumptions!$B$12</f>
        <v>8.87424</v>
      </c>
      <c r="J726" s="14" t="n">
        <f aca="false">SUM(B726:I726)</f>
        <v>378.08699</v>
      </c>
      <c r="K726" s="16" t="n">
        <f aca="false">IF(Data_Clean!P726="","",Assumptions!$B$15*0.5^(Data_Clean!P726/Assumptions!$B$20))</f>
        <v>28.6452481173125</v>
      </c>
      <c r="L726" s="16" t="n">
        <f aca="false">Assumptions!$B$16*MIN(1,LN(1+Data_Clean!Q726)/LN(1+Assumptions!$B$21))</f>
        <v>15.0586973234667</v>
      </c>
      <c r="M726" s="16" t="n">
        <f aca="false">Assumptions!$B$17*(0.6*MIN(1,Data_Clean!R726/Assumptions!$B$22)+0.4*IF(Data_Clean!S726="",0,Data_Clean!S726))</f>
        <v>3.324</v>
      </c>
      <c r="N726" s="16" t="n">
        <f aca="false">Assumptions!$B$18*MIN(1,(Data_Clean!F726-1)/Assumptions!$B$23)</f>
        <v>5</v>
      </c>
      <c r="O726" s="16" t="n">
        <f aca="false">Assumptions!$B$19*(0.4*IF(Data_Clean!E726="",0,MIN(1,Data_Clean!E726/12/Assumptions!$B$24))+0.35*IF(Data_Clean!D726="Y",1,0)+0.25*(1-MIN(Data_Clean!T726,3)/3))/IF(Data_Clean!E726="",0.6,1)</f>
        <v>15</v>
      </c>
      <c r="P726" s="16" t="n">
        <f aca="false">SUM(K726:O726)/(Assumptions!$D$5-IF(K726="",Assumptions!$B$15,0))*100</f>
        <v>67.0279454407792</v>
      </c>
      <c r="Q726" s="7" t="str">
        <f aca="false">IF(J726&gt;=Assumptions!$B$26,"High",IF(J726&gt;=Assumptions!$B$27,"Mid","Low"))</f>
        <v>Low</v>
      </c>
      <c r="R726" s="7" t="str">
        <f aca="false">IF(P726&gt;=Assumptions!$B$28,"High",IF(P726&gt;=Assumptions!$B$29,"Mid","Low"))</f>
        <v>Mid</v>
      </c>
      <c r="S726" s="7" t="str">
        <f aca="false">INDEX(Assumptions!$B$33:$B$41,MATCH(Q726&amp;"|"&amp;R726,Assumptions!$A$33:$A$41,0))</f>
        <v>Light Touch</v>
      </c>
      <c r="T726" s="7" t="n">
        <f aca="false">IF(ISNUMBER(Data_Clean!V726),J726*Data_Clean!V726,0)</f>
        <v>14.556349115</v>
      </c>
    </row>
    <row r="727" customFormat="false" ht="15" hidden="false" customHeight="false" outlineLevel="0" collapsed="false">
      <c r="A727" s="15" t="str">
        <f aca="false">Data_Clean!A727</f>
        <v>CX100723</v>
      </c>
      <c r="B727" s="14" t="n">
        <f aca="false">Data_Clean!G727*Assumptions!$B$5</f>
        <v>57.07625</v>
      </c>
      <c r="C727" s="14" t="n">
        <f aca="false">IF(Data_Clean!H727="",0,Data_Clean!H727)*Assumptions!$B$6</f>
        <v>18.81024</v>
      </c>
      <c r="D727" s="14" t="n">
        <f aca="false">Data_Clean!I727*Assumptions!$B$7</f>
        <v>0</v>
      </c>
      <c r="E727" s="14" t="n">
        <f aca="false">Data_Clean!J727*Assumptions!$B$8</f>
        <v>0</v>
      </c>
      <c r="F727" s="14" t="n">
        <f aca="false">Data_Clean!K727*Assumptions!$B$9</f>
        <v>0</v>
      </c>
      <c r="G727" s="14" t="n">
        <f aca="false">Data_Clean!L727*Assumptions!$B$10</f>
        <v>0</v>
      </c>
      <c r="H727" s="14" t="n">
        <f aca="false">IF(OR(Data_Clean!M727="",Data_Clean!N727=""),0,Data_Clean!M727*Data_Clean!N727/100)*Assumptions!$B$13*Assumptions!$B$11</f>
        <v>0</v>
      </c>
      <c r="I727" s="14" t="n">
        <f aca="false">Data_Clean!O727*4*Assumptions!$B$12</f>
        <v>0</v>
      </c>
      <c r="J727" s="14" t="n">
        <f aca="false">SUM(B727:I727)</f>
        <v>75.88649</v>
      </c>
      <c r="K727" s="16" t="n">
        <f aca="false">IF(Data_Clean!P727="","",Assumptions!$B$15*0.5^(Data_Clean!P727/Assumptions!$B$20))</f>
        <v>23.267171427506</v>
      </c>
      <c r="L727" s="16" t="n">
        <f aca="false">Assumptions!$B$16*MIN(1,LN(1+Data_Clean!Q727)/LN(1+Assumptions!$B$21))</f>
        <v>11.5625930527155</v>
      </c>
      <c r="M727" s="16" t="n">
        <f aca="false">Assumptions!$B$17*(0.6*MIN(1,Data_Clean!R727/Assumptions!$B$22)+0.4*IF(Data_Clean!S727="",0,Data_Clean!S727))</f>
        <v>7.536</v>
      </c>
      <c r="N727" s="16" t="n">
        <f aca="false">Assumptions!$B$18*MIN(1,(Data_Clean!F727-1)/Assumptions!$B$23)</f>
        <v>5</v>
      </c>
      <c r="O727" s="16" t="n">
        <f aca="false">Assumptions!$B$19*(0.4*IF(Data_Clean!E727="",0,MIN(1,Data_Clean!E727/12/Assumptions!$B$24))+0.35*IF(Data_Clean!D727="Y",1,0)+0.25*(1-MIN(Data_Clean!T727,3)/3))/IF(Data_Clean!E727="",0.6,1)</f>
        <v>15</v>
      </c>
      <c r="P727" s="16" t="n">
        <f aca="false">SUM(K727:O727)/(Assumptions!$D$5-IF(K727="",Assumptions!$B$15,0))*100</f>
        <v>62.3657644802215</v>
      </c>
      <c r="Q727" s="7" t="str">
        <f aca="false">IF(J727&gt;=Assumptions!$B$26,"High",IF(J727&gt;=Assumptions!$B$27,"Mid","Low"))</f>
        <v>Low</v>
      </c>
      <c r="R727" s="7" t="str">
        <f aca="false">IF(P727&gt;=Assumptions!$B$28,"High",IF(P727&gt;=Assumptions!$B$29,"Mid","Low"))</f>
        <v>Mid</v>
      </c>
      <c r="S727" s="7" t="str">
        <f aca="false">INDEX(Assumptions!$B$33:$B$41,MATCH(Q727&amp;"|"&amp;R727,Assumptions!$A$33:$A$41,0))</f>
        <v>Light Touch</v>
      </c>
      <c r="T727" s="7" t="n">
        <f aca="false">IF(ISNUMBER(Data_Clean!V727),J727*Data_Clean!V727,0)</f>
        <v>2.367658488</v>
      </c>
    </row>
    <row r="728" customFormat="false" ht="15" hidden="false" customHeight="false" outlineLevel="0" collapsed="false">
      <c r="A728" s="15" t="str">
        <f aca="false">Data_Clean!A728</f>
        <v>CX100724</v>
      </c>
      <c r="B728" s="14" t="n">
        <f aca="false">Data_Clean!G728*Assumptions!$B$5</f>
        <v>258.0375</v>
      </c>
      <c r="C728" s="14" t="n">
        <f aca="false">IF(Data_Clean!H728="",0,Data_Clean!H728)*Assumptions!$B$6</f>
        <v>808.33296</v>
      </c>
      <c r="D728" s="14" t="n">
        <f aca="false">Data_Clean!I728*Assumptions!$B$7</f>
        <v>0</v>
      </c>
      <c r="E728" s="14" t="n">
        <f aca="false">Data_Clean!J728*Assumptions!$B$8</f>
        <v>0</v>
      </c>
      <c r="F728" s="14" t="n">
        <f aca="false">Data_Clean!K728*Assumptions!$B$9</f>
        <v>3633.3</v>
      </c>
      <c r="G728" s="14" t="n">
        <f aca="false">Data_Clean!L728*Assumptions!$B$10</f>
        <v>0</v>
      </c>
      <c r="H728" s="14" t="n">
        <f aca="false">IF(OR(Data_Clean!M728="",Data_Clean!N728=""),0,Data_Clean!M728*Data_Clean!N728/100)*Assumptions!$B$13*Assumptions!$B$11</f>
        <v>136.152</v>
      </c>
      <c r="I728" s="14" t="n">
        <f aca="false">Data_Clean!O728*4*Assumptions!$B$12</f>
        <v>108.95232</v>
      </c>
      <c r="J728" s="14" t="n">
        <f aca="false">SUM(B728:I728)</f>
        <v>4944.77478</v>
      </c>
      <c r="K728" s="16" t="n">
        <f aca="false">IF(Data_Clean!P728="","",Assumptions!$B$15*0.5^(Data_Clean!P728/Assumptions!$B$20))</f>
        <v>29.3147990530274</v>
      </c>
      <c r="L728" s="16" t="n">
        <f aca="false">Assumptions!$B$16*MIN(1,LN(1+Data_Clean!Q728)/LN(1+Assumptions!$B$21))</f>
        <v>17.278213829399</v>
      </c>
      <c r="M728" s="16" t="n">
        <f aca="false">Assumptions!$B$17*(0.6*MIN(1,Data_Clean!R728/Assumptions!$B$22)+0.4*IF(Data_Clean!S728="",0,Data_Clean!S728))</f>
        <v>8.574</v>
      </c>
      <c r="N728" s="16" t="n">
        <f aca="false">Assumptions!$B$18*MIN(1,(Data_Clean!F728-1)/Assumptions!$B$23)</f>
        <v>15</v>
      </c>
      <c r="O728" s="16" t="n">
        <f aca="false">Assumptions!$B$19*(0.4*IF(Data_Clean!E728="",0,MIN(1,Data_Clean!E728/12/Assumptions!$B$24))+0.35*IF(Data_Clean!D728="Y",1,0)+0.25*(1-MIN(Data_Clean!T728,3)/3))/IF(Data_Clean!E728="",0.6,1)</f>
        <v>9.25</v>
      </c>
      <c r="P728" s="16" t="n">
        <f aca="false">SUM(K728:O728)/(Assumptions!$D$5-IF(K728="",Assumptions!$B$15,0))*100</f>
        <v>79.4170128824264</v>
      </c>
      <c r="Q728" s="7" t="str">
        <f aca="false">IF(J728&gt;=Assumptions!$B$26,"High",IF(J728&gt;=Assumptions!$B$27,"Mid","Low"))</f>
        <v>High</v>
      </c>
      <c r="R728" s="7" t="str">
        <f aca="false">IF(P728&gt;=Assumptions!$B$28,"High",IF(P728&gt;=Assumptions!$B$29,"Mid","Low"))</f>
        <v>High</v>
      </c>
      <c r="S728" s="7" t="str">
        <f aca="false">INDEX(Assumptions!$B$33:$B$41,MATCH(Q728&amp;"|"&amp;R728,Assumptions!$A$33:$A$41,0))</f>
        <v>Premier Advocates</v>
      </c>
      <c r="T728" s="7" t="n">
        <f aca="false">IF(ISNUMBER(Data_Clean!V728),J728*Data_Clean!V728,0)</f>
        <v>154.771450614</v>
      </c>
    </row>
    <row r="729" customFormat="false" ht="15" hidden="false" customHeight="false" outlineLevel="0" collapsed="false">
      <c r="A729" s="15" t="str">
        <f aca="false">Data_Clean!A729</f>
        <v>CX100725</v>
      </c>
      <c r="B729" s="14" t="n">
        <f aca="false">Data_Clean!G729*Assumptions!$B$5</f>
        <v>228.997</v>
      </c>
      <c r="C729" s="14" t="n">
        <f aca="false">IF(Data_Clean!H729="",0,Data_Clean!H729)*Assumptions!$B$6</f>
        <v>0</v>
      </c>
      <c r="D729" s="14" t="n">
        <f aca="false">Data_Clean!I729*Assumptions!$B$7</f>
        <v>0</v>
      </c>
      <c r="E729" s="14" t="n">
        <f aca="false">Data_Clean!J729*Assumptions!$B$8</f>
        <v>0</v>
      </c>
      <c r="F729" s="14" t="n">
        <f aca="false">Data_Clean!K729*Assumptions!$B$9</f>
        <v>0</v>
      </c>
      <c r="G729" s="14" t="n">
        <f aca="false">Data_Clean!L729*Assumptions!$B$10</f>
        <v>0</v>
      </c>
      <c r="H729" s="14" t="n">
        <f aca="false">IF(OR(Data_Clean!M729="",Data_Clean!N729=""),0,Data_Clean!M729*Data_Clean!N729/100)*Assumptions!$B$13*Assumptions!$B$11</f>
        <v>124.416</v>
      </c>
      <c r="I729" s="14" t="n">
        <f aca="false">Data_Clean!O729*4*Assumptions!$B$12</f>
        <v>72.44688</v>
      </c>
      <c r="J729" s="14" t="n">
        <f aca="false">SUM(B729:I729)</f>
        <v>425.85988</v>
      </c>
      <c r="K729" s="16" t="n">
        <f aca="false">IF(Data_Clean!P729="","",Assumptions!$B$15*0.5^(Data_Clean!P729/Assumptions!$B$20))</f>
        <v>15.3506083799516</v>
      </c>
      <c r="L729" s="16" t="n">
        <f aca="false">Assumptions!$B$16*MIN(1,LN(1+Data_Clean!Q729)/LN(1+Assumptions!$B$21))</f>
        <v>16.9333625893004</v>
      </c>
      <c r="M729" s="16" t="n">
        <f aca="false">Assumptions!$B$17*(0.6*MIN(1,Data_Clean!R729/Assumptions!$B$22)+0.4*IF(Data_Clean!S729="",0,Data_Clean!S729))</f>
        <v>13.26</v>
      </c>
      <c r="N729" s="16" t="n">
        <f aca="false">Assumptions!$B$18*MIN(1,(Data_Clean!F729-1)/Assumptions!$B$23)</f>
        <v>5</v>
      </c>
      <c r="O729" s="16" t="n">
        <f aca="false">Assumptions!$B$19*(0.4*IF(Data_Clean!E729="",0,MIN(1,Data_Clean!E729/12/Assumptions!$B$24))+0.35*IF(Data_Clean!D729="Y",1,0)+0.25*(1-MIN(Data_Clean!T729,3)/3))/IF(Data_Clean!E729="",0.6,1)</f>
        <v>13.55</v>
      </c>
      <c r="P729" s="16" t="n">
        <f aca="false">SUM(K729:O729)/(Assumptions!$D$5-IF(K729="",Assumptions!$B$15,0))*100</f>
        <v>64.093970969252</v>
      </c>
      <c r="Q729" s="7" t="str">
        <f aca="false">IF(J729&gt;=Assumptions!$B$26,"High",IF(J729&gt;=Assumptions!$B$27,"Mid","Low"))</f>
        <v>Mid</v>
      </c>
      <c r="R729" s="7" t="str">
        <f aca="false">IF(P729&gt;=Assumptions!$B$28,"High",IF(P729&gt;=Assumptions!$B$29,"Mid","Low"))</f>
        <v>Mid</v>
      </c>
      <c r="S729" s="7" t="str">
        <f aca="false">INDEX(Assumptions!$B$33:$B$41,MATCH(Q729&amp;"|"&amp;R729,Assumptions!$A$33:$A$41,0))</f>
        <v>Established Core</v>
      </c>
      <c r="T729" s="7" t="n">
        <f aca="false">IF(ISNUMBER(Data_Clean!V729),J729*Data_Clean!V729,0)</f>
        <v>6.643414128</v>
      </c>
    </row>
    <row r="730" customFormat="false" ht="15" hidden="false" customHeight="false" outlineLevel="0" collapsed="false">
      <c r="A730" s="15" t="str">
        <f aca="false">Data_Clean!A730</f>
        <v>CX100726</v>
      </c>
      <c r="B730" s="14" t="n">
        <f aca="false">Data_Clean!G730*Assumptions!$B$5</f>
        <v>99.473</v>
      </c>
      <c r="C730" s="14" t="n">
        <f aca="false">IF(Data_Clean!H730="",0,Data_Clean!H730)*Assumptions!$B$6</f>
        <v>0</v>
      </c>
      <c r="D730" s="14" t="n">
        <f aca="false">Data_Clean!I730*Assumptions!$B$7</f>
        <v>204.8</v>
      </c>
      <c r="E730" s="14" t="n">
        <f aca="false">Data_Clean!J730*Assumptions!$B$8</f>
        <v>0</v>
      </c>
      <c r="F730" s="14" t="n">
        <f aca="false">Data_Clean!K730*Assumptions!$B$9</f>
        <v>0</v>
      </c>
      <c r="G730" s="14" t="n">
        <f aca="false">Data_Clean!L730*Assumptions!$B$10</f>
        <v>0</v>
      </c>
      <c r="H730" s="14" t="n">
        <f aca="false">IF(OR(Data_Clean!M730="",Data_Clean!N730=""),0,Data_Clean!M730*Data_Clean!N730/100)*Assumptions!$B$13*Assumptions!$B$11</f>
        <v>0</v>
      </c>
      <c r="I730" s="14" t="n">
        <f aca="false">Data_Clean!O730*4*Assumptions!$B$12</f>
        <v>0</v>
      </c>
      <c r="J730" s="14" t="n">
        <f aca="false">SUM(B730:I730)</f>
        <v>304.273</v>
      </c>
      <c r="K730" s="16" t="n">
        <f aca="false">IF(Data_Clean!P730="","",Assumptions!$B$15*0.5^(Data_Clean!P730/Assumptions!$B$20))</f>
        <v>24.9371368842836</v>
      </c>
      <c r="L730" s="16" t="n">
        <f aca="false">Assumptions!$B$16*MIN(1,LN(1+Data_Clean!Q730)/LN(1+Assumptions!$B$21))</f>
        <v>10.362865626271</v>
      </c>
      <c r="M730" s="16" t="n">
        <f aca="false">Assumptions!$B$17*(0.6*MIN(1,Data_Clean!R730/Assumptions!$B$22)+0.4*IF(Data_Clean!S730="",0,Data_Clean!S730))</f>
        <v>6.72</v>
      </c>
      <c r="N730" s="16" t="n">
        <f aca="false">Assumptions!$B$18*MIN(1,(Data_Clean!F730-1)/Assumptions!$B$23)</f>
        <v>5</v>
      </c>
      <c r="O730" s="16" t="n">
        <f aca="false">Assumptions!$B$19*(0.4*IF(Data_Clean!E730="",0,MIN(1,Data_Clean!E730/12/Assumptions!$B$24))+0.35*IF(Data_Clean!D730="Y",1,0)+0.25*(1-MIN(Data_Clean!T730,3)/3))/IF(Data_Clean!E730="",0.6,1)</f>
        <v>5.65</v>
      </c>
      <c r="P730" s="16" t="n">
        <f aca="false">SUM(K730:O730)/(Assumptions!$D$5-IF(K730="",Assumptions!$B$15,0))*100</f>
        <v>52.6700025105546</v>
      </c>
      <c r="Q730" s="7" t="str">
        <f aca="false">IF(J730&gt;=Assumptions!$B$26,"High",IF(J730&gt;=Assumptions!$B$27,"Mid","Low"))</f>
        <v>Low</v>
      </c>
      <c r="R730" s="7" t="str">
        <f aca="false">IF(P730&gt;=Assumptions!$B$28,"High",IF(P730&gt;=Assumptions!$B$29,"Mid","Low"))</f>
        <v>Mid</v>
      </c>
      <c r="S730" s="7" t="str">
        <f aca="false">INDEX(Assumptions!$B$33:$B$41,MATCH(Q730&amp;"|"&amp;R730,Assumptions!$A$33:$A$41,0))</f>
        <v>Light Touch</v>
      </c>
      <c r="T730" s="7" t="n">
        <f aca="false">IF(ISNUMBER(Data_Clean!V730),J730*Data_Clean!V730,0)</f>
        <v>53.9476029</v>
      </c>
    </row>
    <row r="731" customFormat="false" ht="15" hidden="false" customHeight="false" outlineLevel="0" collapsed="false">
      <c r="A731" s="15" t="str">
        <f aca="false">Data_Clean!A731</f>
        <v>CX100727</v>
      </c>
      <c r="B731" s="14" t="n">
        <f aca="false">Data_Clean!G731*Assumptions!$B$5</f>
        <v>44.082</v>
      </c>
      <c r="C731" s="14" t="n">
        <f aca="false">IF(Data_Clean!H731="",0,Data_Clean!H731)*Assumptions!$B$6</f>
        <v>0</v>
      </c>
      <c r="D731" s="14" t="n">
        <f aca="false">Data_Clean!I731*Assumptions!$B$7</f>
        <v>0</v>
      </c>
      <c r="E731" s="14" t="n">
        <f aca="false">Data_Clean!J731*Assumptions!$B$8</f>
        <v>0</v>
      </c>
      <c r="F731" s="14" t="n">
        <f aca="false">Data_Clean!K731*Assumptions!$B$9</f>
        <v>0</v>
      </c>
      <c r="G731" s="14" t="n">
        <f aca="false">Data_Clean!L731*Assumptions!$B$10</f>
        <v>0</v>
      </c>
      <c r="H731" s="14" t="n">
        <f aca="false">IF(OR(Data_Clean!M731="",Data_Clean!N731=""),0,Data_Clean!M731*Data_Clean!N731/100)*Assumptions!$B$13*Assumptions!$B$11</f>
        <v>0</v>
      </c>
      <c r="I731" s="14" t="n">
        <f aca="false">Data_Clean!O731*4*Assumptions!$B$12</f>
        <v>0</v>
      </c>
      <c r="J731" s="14" t="n">
        <f aca="false">SUM(B731:I731)</f>
        <v>44.082</v>
      </c>
      <c r="K731" s="16" t="n">
        <f aca="false">IF(Data_Clean!P731="","",Assumptions!$B$15*0.5^(Data_Clean!P731/Assumptions!$B$20))</f>
        <v>27.9909897461042</v>
      </c>
      <c r="L731" s="16" t="n">
        <f aca="false">Assumptions!$B$16*MIN(1,LN(1+Data_Clean!Q731)/LN(1+Assumptions!$B$21))</f>
        <v>13.5873179074216</v>
      </c>
      <c r="M731" s="16" t="n">
        <f aca="false">Assumptions!$B$17*(0.6*MIN(1,Data_Clean!R731/Assumptions!$B$22)+0.4*IF(Data_Clean!S731="",0,Data_Clean!S731))</f>
        <v>8.592</v>
      </c>
      <c r="N731" s="16" t="n">
        <f aca="false">Assumptions!$B$18*MIN(1,(Data_Clean!F731-1)/Assumptions!$B$23)</f>
        <v>0</v>
      </c>
      <c r="O731" s="16" t="n">
        <f aca="false">Assumptions!$B$19*(0.4*IF(Data_Clean!E731="",0,MIN(1,Data_Clean!E731/12/Assumptions!$B$24))+0.35*IF(Data_Clean!D731="Y",1,0)+0.25*(1-MIN(Data_Clean!T731,3)/3))/IF(Data_Clean!E731="",0.6,1)</f>
        <v>1.45</v>
      </c>
      <c r="P731" s="16" t="n">
        <f aca="false">SUM(K731:O731)/(Assumptions!$D$5-IF(K731="",Assumptions!$B$15,0))*100</f>
        <v>51.6203076535258</v>
      </c>
      <c r="Q731" s="7" t="str">
        <f aca="false">IF(J731&gt;=Assumptions!$B$26,"High",IF(J731&gt;=Assumptions!$B$27,"Mid","Low"))</f>
        <v>Low</v>
      </c>
      <c r="R731" s="7" t="str">
        <f aca="false">IF(P731&gt;=Assumptions!$B$28,"High",IF(P731&gt;=Assumptions!$B$29,"Mid","Low"))</f>
        <v>Mid</v>
      </c>
      <c r="S731" s="7" t="str">
        <f aca="false">INDEX(Assumptions!$B$33:$B$41,MATCH(Q731&amp;"|"&amp;R731,Assumptions!$A$33:$A$41,0))</f>
        <v>Light Touch</v>
      </c>
      <c r="T731" s="7" t="n">
        <f aca="false">IF(ISNUMBER(Data_Clean!V731),J731*Data_Clean!V731,0)</f>
        <v>15.737274</v>
      </c>
    </row>
    <row r="732" customFormat="false" ht="15" hidden="false" customHeight="false" outlineLevel="0" collapsed="false">
      <c r="A732" s="15" t="str">
        <f aca="false">Data_Clean!A732</f>
        <v>CX100728</v>
      </c>
      <c r="B732" s="14" t="n">
        <f aca="false">Data_Clean!G732*Assumptions!$B$5</f>
        <v>79.20975</v>
      </c>
      <c r="C732" s="14" t="n">
        <f aca="false">IF(Data_Clean!H732="",0,Data_Clean!H732)*Assumptions!$B$6</f>
        <v>64.76592</v>
      </c>
      <c r="D732" s="14" t="n">
        <f aca="false">Data_Clean!I732*Assumptions!$B$7</f>
        <v>0</v>
      </c>
      <c r="E732" s="14" t="n">
        <f aca="false">Data_Clean!J732*Assumptions!$B$8</f>
        <v>0</v>
      </c>
      <c r="F732" s="14" t="n">
        <f aca="false">Data_Clean!K732*Assumptions!$B$9</f>
        <v>0</v>
      </c>
      <c r="G732" s="14" t="n">
        <f aca="false">Data_Clean!L732*Assumptions!$B$10</f>
        <v>0</v>
      </c>
      <c r="H732" s="14" t="n">
        <f aca="false">IF(OR(Data_Clean!M732="",Data_Clean!N732=""),0,Data_Clean!M732*Data_Clean!N732/100)*Assumptions!$B$13*Assumptions!$B$11</f>
        <v>155.448</v>
      </c>
      <c r="I732" s="14" t="n">
        <f aca="false">Data_Clean!O732*4*Assumptions!$B$12</f>
        <v>13.42656</v>
      </c>
      <c r="J732" s="14" t="n">
        <f aca="false">SUM(B732:I732)</f>
        <v>312.85023</v>
      </c>
      <c r="K732" s="16" t="n">
        <f aca="false">IF(Data_Clean!P732="","",Assumptions!$B$15*0.5^(Data_Clean!P732/Assumptions!$B$20))</f>
        <v>21.7090385616057</v>
      </c>
      <c r="L732" s="16" t="n">
        <f aca="false">Assumptions!$B$16*MIN(1,LN(1+Data_Clean!Q732)/LN(1+Assumptions!$B$21))</f>
        <v>15.383822204249</v>
      </c>
      <c r="M732" s="16" t="n">
        <f aca="false">Assumptions!$B$17*(0.6*MIN(1,Data_Clean!R732/Assumptions!$B$22)+0.4*IF(Data_Clean!S732="",0,Data_Clean!S732))</f>
        <v>4.812</v>
      </c>
      <c r="N732" s="16" t="n">
        <f aca="false">Assumptions!$B$18*MIN(1,(Data_Clean!F732-1)/Assumptions!$B$23)</f>
        <v>10</v>
      </c>
      <c r="O732" s="16" t="n">
        <f aca="false">Assumptions!$B$19*(0.4*IF(Data_Clean!E732="",0,MIN(1,Data_Clean!E732/12/Assumptions!$B$24))+0.35*IF(Data_Clean!D732="Y",1,0)+0.25*(1-MIN(Data_Clean!T732,3)/3))/IF(Data_Clean!E732="",0.6,1)</f>
        <v>11.7</v>
      </c>
      <c r="P732" s="16" t="n">
        <f aca="false">SUM(K732:O732)/(Assumptions!$D$5-IF(K732="",Assumptions!$B$15,0))*100</f>
        <v>63.6048607658547</v>
      </c>
      <c r="Q732" s="7" t="str">
        <f aca="false">IF(J732&gt;=Assumptions!$B$26,"High",IF(J732&gt;=Assumptions!$B$27,"Mid","Low"))</f>
        <v>Low</v>
      </c>
      <c r="R732" s="7" t="str">
        <f aca="false">IF(P732&gt;=Assumptions!$B$28,"High",IF(P732&gt;=Assumptions!$B$29,"Mid","Low"))</f>
        <v>Mid</v>
      </c>
      <c r="S732" s="7" t="str">
        <f aca="false">INDEX(Assumptions!$B$33:$B$41,MATCH(Q732&amp;"|"&amp;R732,Assumptions!$A$33:$A$41,0))</f>
        <v>Light Touch</v>
      </c>
      <c r="T732" s="7" t="n">
        <f aca="false">IF(ISNUMBER(Data_Clean!V732),J732*Data_Clean!V732,0)</f>
        <v>9.886067268</v>
      </c>
    </row>
    <row r="733" customFormat="false" ht="15" hidden="false" customHeight="false" outlineLevel="0" collapsed="false">
      <c r="A733" s="15" t="str">
        <f aca="false">Data_Clean!A733</f>
        <v>CX100729</v>
      </c>
      <c r="B733" s="14" t="n">
        <f aca="false">Data_Clean!G733*Assumptions!$B$5</f>
        <v>420.786</v>
      </c>
      <c r="C733" s="14" t="n">
        <f aca="false">IF(Data_Clean!H733="",0,Data_Clean!H733)*Assumptions!$B$6</f>
        <v>4436.58048</v>
      </c>
      <c r="D733" s="14" t="n">
        <f aca="false">Data_Clean!I733*Assumptions!$B$7</f>
        <v>0</v>
      </c>
      <c r="E733" s="14" t="n">
        <f aca="false">Data_Clean!J733*Assumptions!$B$8</f>
        <v>0</v>
      </c>
      <c r="F733" s="14" t="n">
        <f aca="false">Data_Clean!K733*Assumptions!$B$9</f>
        <v>7187.4</v>
      </c>
      <c r="G733" s="14" t="n">
        <f aca="false">Data_Clean!L733*Assumptions!$B$10</f>
        <v>0</v>
      </c>
      <c r="H733" s="14" t="n">
        <f aca="false">IF(OR(Data_Clean!M733="",Data_Clean!N733=""),0,Data_Clean!M733*Data_Clean!N733/100)*Assumptions!$B$13*Assumptions!$B$11</f>
        <v>181.764</v>
      </c>
      <c r="I733" s="14" t="n">
        <f aca="false">Data_Clean!O733*4*Assumptions!$B$12</f>
        <v>50.40864</v>
      </c>
      <c r="J733" s="14" t="n">
        <f aca="false">SUM(B733:I733)</f>
        <v>12276.93912</v>
      </c>
      <c r="K733" s="16" t="n">
        <f aca="false">IF(Data_Clean!P733="","",Assumptions!$B$15*0.5^(Data_Clean!P733/Assumptions!$B$20))</f>
        <v>21.7090385616057</v>
      </c>
      <c r="L733" s="16" t="n">
        <f aca="false">Assumptions!$B$16*MIN(1,LN(1+Data_Clean!Q733)/LN(1+Assumptions!$B$21))</f>
        <v>15.1699125520244</v>
      </c>
      <c r="M733" s="16" t="n">
        <f aca="false">Assumptions!$B$17*(0.6*MIN(1,Data_Clean!R733/Assumptions!$B$22)+0.4*IF(Data_Clean!S733="",0,Data_Clean!S733))</f>
        <v>1.116</v>
      </c>
      <c r="N733" s="16" t="n">
        <f aca="false">Assumptions!$B$18*MIN(1,(Data_Clean!F733-1)/Assumptions!$B$23)</f>
        <v>15</v>
      </c>
      <c r="O733" s="16" t="n">
        <f aca="false">Assumptions!$B$19*(0.4*IF(Data_Clean!E733="",0,MIN(1,Data_Clean!E733/12/Assumptions!$B$24))+0.35*IF(Data_Clean!D733="Y",1,0)+0.25*(1-MIN(Data_Clean!T733,3)/3))/IF(Data_Clean!E733="",0.6,1)</f>
        <v>8</v>
      </c>
      <c r="P733" s="16" t="n">
        <f aca="false">SUM(K733:O733)/(Assumptions!$D$5-IF(K733="",Assumptions!$B$15,0))*100</f>
        <v>60.99495111363</v>
      </c>
      <c r="Q733" s="7" t="str">
        <f aca="false">IF(J733&gt;=Assumptions!$B$26,"High",IF(J733&gt;=Assumptions!$B$27,"Mid","Low"))</f>
        <v>High</v>
      </c>
      <c r="R733" s="7" t="str">
        <f aca="false">IF(P733&gt;=Assumptions!$B$28,"High",IF(P733&gt;=Assumptions!$B$29,"Mid","Low"))</f>
        <v>Mid</v>
      </c>
      <c r="S733" s="7" t="str">
        <f aca="false">INDEX(Assumptions!$B$33:$B$41,MATCH(Q733&amp;"|"&amp;R733,Assumptions!$A$33:$A$41,0))</f>
        <v>Established Core</v>
      </c>
      <c r="T733" s="7" t="n">
        <f aca="false">IF(ISNUMBER(Data_Clean!V733),J733*Data_Clean!V733,0)</f>
        <v>660.499324656</v>
      </c>
    </row>
    <row r="734" customFormat="false" ht="15" hidden="false" customHeight="false" outlineLevel="0" collapsed="false">
      <c r="A734" s="15" t="str">
        <f aca="false">Data_Clean!A734</f>
        <v>CX100730</v>
      </c>
      <c r="B734" s="14" t="n">
        <f aca="false">Data_Clean!G734*Assumptions!$B$5</f>
        <v>154.90525</v>
      </c>
      <c r="C734" s="14" t="n">
        <f aca="false">IF(Data_Clean!H734="",0,Data_Clean!H734)*Assumptions!$B$6</f>
        <v>234.4662</v>
      </c>
      <c r="D734" s="14" t="n">
        <f aca="false">Data_Clean!I734*Assumptions!$B$7</f>
        <v>699.2</v>
      </c>
      <c r="E734" s="14" t="n">
        <f aca="false">Data_Clean!J734*Assumptions!$B$8</f>
        <v>0</v>
      </c>
      <c r="F734" s="14" t="n">
        <f aca="false">Data_Clean!K734*Assumptions!$B$9</f>
        <v>0</v>
      </c>
      <c r="G734" s="14" t="n">
        <f aca="false">Data_Clean!L734*Assumptions!$B$10</f>
        <v>0</v>
      </c>
      <c r="H734" s="14" t="n">
        <f aca="false">IF(OR(Data_Clean!M734="",Data_Clean!N734=""),0,Data_Clean!M734*Data_Clean!N734/100)*Assumptions!$B$13*Assumptions!$B$11</f>
        <v>0</v>
      </c>
      <c r="I734" s="14" t="n">
        <f aca="false">Data_Clean!O734*4*Assumptions!$B$12</f>
        <v>0</v>
      </c>
      <c r="J734" s="14" t="n">
        <f aca="false">SUM(B734:I734)</f>
        <v>1088.57145</v>
      </c>
      <c r="K734" s="16" t="n">
        <f aca="false">IF(Data_Clean!P734="","",Assumptions!$B$15*0.5^(Data_Clean!P734/Assumptions!$B$20))</f>
        <v>30</v>
      </c>
      <c r="L734" s="16" t="n">
        <f aca="false">Assumptions!$B$16*MIN(1,LN(1+Data_Clean!Q734)/LN(1+Assumptions!$B$21))</f>
        <v>16.230151259145</v>
      </c>
      <c r="M734" s="16" t="n">
        <f aca="false">Assumptions!$B$17*(0.6*MIN(1,Data_Clean!R734/Assumptions!$B$22)+0.4*IF(Data_Clean!S734="",0,Data_Clean!S734))</f>
        <v>2.904</v>
      </c>
      <c r="N734" s="16" t="n">
        <f aca="false">Assumptions!$B$18*MIN(1,(Data_Clean!F734-1)/Assumptions!$B$23)</f>
        <v>10</v>
      </c>
      <c r="O734" s="16" t="n">
        <f aca="false">Assumptions!$B$19*(0.4*IF(Data_Clean!E734="",0,MIN(1,Data_Clean!E734/12/Assumptions!$B$24))+0.35*IF(Data_Clean!D734="Y",1,0)+0.25*(1-MIN(Data_Clean!T734,3)/3))/IF(Data_Clean!E734="",0.6,1)</f>
        <v>10.3</v>
      </c>
      <c r="P734" s="16" t="n">
        <f aca="false">SUM(K734:O734)/(Assumptions!$D$5-IF(K734="",Assumptions!$B$15,0))*100</f>
        <v>69.434151259145</v>
      </c>
      <c r="Q734" s="7" t="str">
        <f aca="false">IF(J734&gt;=Assumptions!$B$26,"High",IF(J734&gt;=Assumptions!$B$27,"Mid","Low"))</f>
        <v>Mid</v>
      </c>
      <c r="R734" s="7" t="str">
        <f aca="false">IF(P734&gt;=Assumptions!$B$28,"High",IF(P734&gt;=Assumptions!$B$29,"Mid","Low"))</f>
        <v>Mid</v>
      </c>
      <c r="S734" s="7" t="str">
        <f aca="false">INDEX(Assumptions!$B$33:$B$41,MATCH(Q734&amp;"|"&amp;R734,Assumptions!$A$33:$A$41,0))</f>
        <v>Established Core</v>
      </c>
      <c r="T734" s="7" t="n">
        <f aca="false">IF(ISNUMBER(Data_Clean!V734),J734*Data_Clean!V734,0)</f>
        <v>56.496858255</v>
      </c>
    </row>
    <row r="735" customFormat="false" ht="15" hidden="false" customHeight="false" outlineLevel="0" collapsed="false">
      <c r="A735" s="15" t="str">
        <f aca="false">Data_Clean!A735</f>
        <v>CX100731</v>
      </c>
      <c r="B735" s="14" t="n">
        <f aca="false">Data_Clean!G735*Assumptions!$B$5</f>
        <v>27.0065</v>
      </c>
      <c r="C735" s="14" t="n">
        <f aca="false">IF(Data_Clean!H735="",0,Data_Clean!H735)*Assumptions!$B$6</f>
        <v>0</v>
      </c>
      <c r="D735" s="14" t="n">
        <f aca="false">Data_Clean!I735*Assumptions!$B$7</f>
        <v>0</v>
      </c>
      <c r="E735" s="14" t="n">
        <f aca="false">Data_Clean!J735*Assumptions!$B$8</f>
        <v>0</v>
      </c>
      <c r="F735" s="14" t="n">
        <f aca="false">Data_Clean!K735*Assumptions!$B$9</f>
        <v>0</v>
      </c>
      <c r="G735" s="14" t="n">
        <f aca="false">Data_Clean!L735*Assumptions!$B$10</f>
        <v>0</v>
      </c>
      <c r="H735" s="14" t="n">
        <f aca="false">IF(OR(Data_Clean!M735="",Data_Clean!N735=""),0,Data_Clean!M735*Data_Clean!N735/100)*Assumptions!$B$13*Assumptions!$B$11</f>
        <v>0</v>
      </c>
      <c r="I735" s="14" t="n">
        <f aca="false">Data_Clean!O735*4*Assumptions!$B$12</f>
        <v>0</v>
      </c>
      <c r="J735" s="14" t="n">
        <f aca="false">SUM(B735:I735)</f>
        <v>27.0065</v>
      </c>
      <c r="K735" s="16" t="n">
        <f aca="false">IF(Data_Clean!P735="","",Assumptions!$B$15*0.5^(Data_Clean!P735/Assumptions!$B$20))</f>
        <v>17.6332185942541</v>
      </c>
      <c r="L735" s="16" t="n">
        <f aca="false">Assumptions!$B$16*MIN(1,LN(1+Data_Clean!Q735)/LN(1+Assumptions!$B$21))</f>
        <v>12.6966447294858</v>
      </c>
      <c r="M735" s="16" t="n">
        <f aca="false">Assumptions!$B$17*(0.6*MIN(1,Data_Clean!R735/Assumptions!$B$22)+0.4*IF(Data_Clean!S735="",0,Data_Clean!S735))</f>
        <v>2.25</v>
      </c>
      <c r="N735" s="16" t="n">
        <f aca="false">Assumptions!$B$18*MIN(1,(Data_Clean!F735-1)/Assumptions!$B$23)</f>
        <v>0</v>
      </c>
      <c r="O735" s="16" t="n">
        <f aca="false">Assumptions!$B$19*(0.4*IF(Data_Clean!E735="",0,MIN(1,Data_Clean!E735/12/Assumptions!$B$24))+0.35*IF(Data_Clean!D735="Y",1,0)+0.25*(1-MIN(Data_Clean!T735,3)/3))/IF(Data_Clean!E735="",0.6,1)</f>
        <v>15</v>
      </c>
      <c r="P735" s="16" t="n">
        <f aca="false">SUM(K735:O735)/(Assumptions!$D$5-IF(K735="",Assumptions!$B$15,0))*100</f>
        <v>47.5798633237399</v>
      </c>
      <c r="Q735" s="7" t="str">
        <f aca="false">IF(J735&gt;=Assumptions!$B$26,"High",IF(J735&gt;=Assumptions!$B$27,"Mid","Low"))</f>
        <v>Low</v>
      </c>
      <c r="R735" s="7" t="str">
        <f aca="false">IF(P735&gt;=Assumptions!$B$28,"High",IF(P735&gt;=Assumptions!$B$29,"Mid","Low"))</f>
        <v>Low</v>
      </c>
      <c r="S735" s="7" t="str">
        <f aca="false">INDEX(Assumptions!$B$33:$B$41,MATCH(Q735&amp;"|"&amp;R735,Assumptions!$A$33:$A$41,0))</f>
        <v>Dormant &amp; Low Value</v>
      </c>
      <c r="T735" s="7" t="n">
        <f aca="false">IF(ISNUMBER(Data_Clean!V735),J735*Data_Clean!V735,0)</f>
        <v>1.1504769</v>
      </c>
    </row>
    <row r="736" customFormat="false" ht="15" hidden="false" customHeight="false" outlineLevel="0" collapsed="false">
      <c r="A736" s="15" t="str">
        <f aca="false">Data_Clean!A736</f>
        <v>CX100732</v>
      </c>
      <c r="B736" s="14" t="n">
        <f aca="false">Data_Clean!G736*Assumptions!$B$5</f>
        <v>112.9525</v>
      </c>
      <c r="C736" s="14" t="n">
        <f aca="false">IF(Data_Clean!H736="",0,Data_Clean!H736)*Assumptions!$B$6</f>
        <v>190.23108</v>
      </c>
      <c r="D736" s="14" t="n">
        <f aca="false">Data_Clean!I736*Assumptions!$B$7</f>
        <v>0</v>
      </c>
      <c r="E736" s="14" t="n">
        <f aca="false">Data_Clean!J736*Assumptions!$B$8</f>
        <v>2438.444925</v>
      </c>
      <c r="F736" s="14" t="n">
        <f aca="false">Data_Clean!K736*Assumptions!$B$9</f>
        <v>0</v>
      </c>
      <c r="G736" s="14" t="n">
        <f aca="false">Data_Clean!L736*Assumptions!$B$10</f>
        <v>0</v>
      </c>
      <c r="H736" s="14" t="n">
        <f aca="false">IF(OR(Data_Clean!M736="",Data_Clean!N736=""),0,Data_Clean!M736*Data_Clean!N736/100)*Assumptions!$B$13*Assumptions!$B$11</f>
        <v>381.888</v>
      </c>
      <c r="I736" s="14" t="n">
        <f aca="false">Data_Clean!O736*4*Assumptions!$B$12</f>
        <v>0</v>
      </c>
      <c r="J736" s="14" t="n">
        <f aca="false">SUM(B736:I736)</f>
        <v>3123.516505</v>
      </c>
      <c r="K736" s="16" t="n">
        <f aca="false">IF(Data_Clean!P736="","",Assumptions!$B$15*0.5^(Data_Clean!P736/Assumptions!$B$20))</f>
        <v>0.00215249250418141</v>
      </c>
      <c r="L736" s="16" t="n">
        <f aca="false">Assumptions!$B$16*MIN(1,LN(1+Data_Clean!Q736)/LN(1+Assumptions!$B$21))</f>
        <v>0</v>
      </c>
      <c r="M736" s="16" t="n">
        <f aca="false">Assumptions!$B$17*(0.6*MIN(1,Data_Clean!R736/Assumptions!$B$22)+0.4*IF(Data_Clean!S736="",0,Data_Clean!S736))</f>
        <v>0</v>
      </c>
      <c r="N736" s="16" t="n">
        <f aca="false">Assumptions!$B$18*MIN(1,(Data_Clean!F736-1)/Assumptions!$B$23)</f>
        <v>15</v>
      </c>
      <c r="O736" s="16" t="n">
        <f aca="false">Assumptions!$B$19*(0.4*IF(Data_Clean!E736="",0,MIN(1,Data_Clean!E736/12/Assumptions!$B$24))+0.35*IF(Data_Clean!D736="Y",1,0)+0.25*(1-MIN(Data_Clean!T736,3)/3))/IF(Data_Clean!E736="",0.6,1)</f>
        <v>9.75</v>
      </c>
      <c r="P736" s="16" t="n">
        <f aca="false">SUM(K736:O736)/(Assumptions!$D$5-IF(K736="",Assumptions!$B$15,0))*100</f>
        <v>24.7521524925042</v>
      </c>
      <c r="Q736" s="7" t="str">
        <f aca="false">IF(J736&gt;=Assumptions!$B$26,"High",IF(J736&gt;=Assumptions!$B$27,"Mid","Low"))</f>
        <v>High</v>
      </c>
      <c r="R736" s="7" t="str">
        <f aca="false">IF(P736&gt;=Assumptions!$B$28,"High",IF(P736&gt;=Assumptions!$B$29,"Mid","Low"))</f>
        <v>Low</v>
      </c>
      <c r="S736" s="7" t="str">
        <f aca="false">INDEX(Assumptions!$B$33:$B$41,MATCH(Q736&amp;"|"&amp;R736,Assumptions!$A$33:$A$41,0))</f>
        <v>Affluent Drifters</v>
      </c>
      <c r="T736" s="7" t="n">
        <f aca="false">IF(ISNUMBER(Data_Clean!V736),J736*Data_Clean!V736,0)</f>
        <v>816.1748627565</v>
      </c>
    </row>
    <row r="737" customFormat="false" ht="15" hidden="false" customHeight="false" outlineLevel="0" collapsed="false">
      <c r="A737" s="15" t="str">
        <f aca="false">Data_Clean!A737</f>
        <v>CX100733</v>
      </c>
      <c r="B737" s="14" t="n">
        <f aca="false">Data_Clean!G737*Assumptions!$B$5</f>
        <v>11.08225</v>
      </c>
      <c r="C737" s="14" t="n">
        <f aca="false">IF(Data_Clean!H737="",0,Data_Clean!H737)*Assumptions!$B$6</f>
        <v>56.1288</v>
      </c>
      <c r="D737" s="14" t="n">
        <f aca="false">Data_Clean!I737*Assumptions!$B$7</f>
        <v>0</v>
      </c>
      <c r="E737" s="14" t="n">
        <f aca="false">Data_Clean!J737*Assumptions!$B$8</f>
        <v>0</v>
      </c>
      <c r="F737" s="14" t="n">
        <f aca="false">Data_Clean!K737*Assumptions!$B$9</f>
        <v>0</v>
      </c>
      <c r="G737" s="14" t="n">
        <f aca="false">Data_Clean!L737*Assumptions!$B$10</f>
        <v>0</v>
      </c>
      <c r="H737" s="14" t="n">
        <f aca="false">IF(OR(Data_Clean!M737="",Data_Clean!N737=""),0,Data_Clean!M737*Data_Clean!N737/100)*Assumptions!$B$13*Assumptions!$B$11</f>
        <v>0</v>
      </c>
      <c r="I737" s="14" t="n">
        <f aca="false">Data_Clean!O737*4*Assumptions!$B$12</f>
        <v>0</v>
      </c>
      <c r="J737" s="14" t="n">
        <f aca="false">SUM(B737:I737)</f>
        <v>67.21105</v>
      </c>
      <c r="K737" s="16" t="n">
        <f aca="false">IF(Data_Clean!P737="","",Assumptions!$B$15*0.5^(Data_Clean!P737/Assumptions!$B$20))</f>
        <v>28.6452481173125</v>
      </c>
      <c r="L737" s="16" t="n">
        <f aca="false">Assumptions!$B$16*MIN(1,LN(1+Data_Clean!Q737)/LN(1+Assumptions!$B$21))</f>
        <v>14.9444347261843</v>
      </c>
      <c r="M737" s="16" t="n">
        <f aca="false">Assumptions!$B$17*(0.6*MIN(1,Data_Clean!R737/Assumptions!$B$22)+0.4*IF(Data_Clean!S737="",0,Data_Clean!S737))</f>
        <v>13.464</v>
      </c>
      <c r="N737" s="16" t="n">
        <f aca="false">Assumptions!$B$18*MIN(1,(Data_Clean!F737-1)/Assumptions!$B$23)</f>
        <v>5</v>
      </c>
      <c r="O737" s="16" t="n">
        <f aca="false">Assumptions!$B$19*(0.4*IF(Data_Clean!E737="",0,MIN(1,Data_Clean!E737/12/Assumptions!$B$24))+0.35*IF(Data_Clean!D737="Y",1,0)+0.25*(1-MIN(Data_Clean!T737,3)/3))/IF(Data_Clean!E737="",0.6,1)</f>
        <v>5.15</v>
      </c>
      <c r="P737" s="16" t="n">
        <f aca="false">SUM(K737:O737)/(Assumptions!$D$5-IF(K737="",Assumptions!$B$15,0))*100</f>
        <v>67.2036828434968</v>
      </c>
      <c r="Q737" s="7" t="str">
        <f aca="false">IF(J737&gt;=Assumptions!$B$26,"High",IF(J737&gt;=Assumptions!$B$27,"Mid","Low"))</f>
        <v>Low</v>
      </c>
      <c r="R737" s="7" t="str">
        <f aca="false">IF(P737&gt;=Assumptions!$B$28,"High",IF(P737&gt;=Assumptions!$B$29,"Mid","Low"))</f>
        <v>Mid</v>
      </c>
      <c r="S737" s="7" t="str">
        <f aca="false">INDEX(Assumptions!$B$33:$B$41,MATCH(Q737&amp;"|"&amp;R737,Assumptions!$A$33:$A$41,0))</f>
        <v>Light Touch</v>
      </c>
      <c r="T737" s="7" t="n">
        <f aca="false">IF(ISNUMBER(Data_Clean!V737),J737*Data_Clean!V737,0)</f>
        <v>3.81758764</v>
      </c>
    </row>
    <row r="738" customFormat="false" ht="15" hidden="false" customHeight="false" outlineLevel="0" collapsed="false">
      <c r="A738" s="15" t="str">
        <f aca="false">Data_Clean!A738</f>
        <v>CX100734</v>
      </c>
      <c r="B738" s="14" t="n">
        <f aca="false">Data_Clean!G738*Assumptions!$B$5</f>
        <v>132.824</v>
      </c>
      <c r="C738" s="14" t="n">
        <f aca="false">IF(Data_Clean!H738="",0,Data_Clean!H738)*Assumptions!$B$6</f>
        <v>0</v>
      </c>
      <c r="D738" s="14" t="n">
        <f aca="false">Data_Clean!I738*Assumptions!$B$7</f>
        <v>0</v>
      </c>
      <c r="E738" s="14" t="n">
        <f aca="false">Data_Clean!J738*Assumptions!$B$8</f>
        <v>0</v>
      </c>
      <c r="F738" s="14" t="n">
        <f aca="false">Data_Clean!K738*Assumptions!$B$9</f>
        <v>1471.8</v>
      </c>
      <c r="G738" s="14" t="n">
        <f aca="false">Data_Clean!L738*Assumptions!$B$10</f>
        <v>0</v>
      </c>
      <c r="H738" s="14" t="n">
        <f aca="false">IF(OR(Data_Clean!M738="",Data_Clean!N738=""),0,Data_Clean!M738*Data_Clean!N738/100)*Assumptions!$B$13*Assumptions!$B$11</f>
        <v>309.096</v>
      </c>
      <c r="I738" s="14" t="n">
        <f aca="false">Data_Clean!O738*4*Assumptions!$B$12</f>
        <v>26.20656</v>
      </c>
      <c r="J738" s="14" t="n">
        <f aca="false">SUM(B738:I738)</f>
        <v>1939.92656</v>
      </c>
      <c r="K738" s="16" t="n">
        <f aca="false">IF(Data_Clean!P738="","",Assumptions!$B$15*0.5^(Data_Clean!P738/Assumptions!$B$20))</f>
        <v>3.83765209498791</v>
      </c>
      <c r="L738" s="16" t="n">
        <f aca="false">Assumptions!$B$16*MIN(1,LN(1+Data_Clean!Q738)/LN(1+Assumptions!$B$21))</f>
        <v>12.0537864630054</v>
      </c>
      <c r="M738" s="16" t="n">
        <f aca="false">Assumptions!$B$17*(0.6*MIN(1,Data_Clean!R738/Assumptions!$B$22)+0.4*IF(Data_Clean!S738="",0,Data_Clean!S738))</f>
        <v>8.016</v>
      </c>
      <c r="N738" s="16" t="n">
        <f aca="false">Assumptions!$B$18*MIN(1,(Data_Clean!F738-1)/Assumptions!$B$23)</f>
        <v>10</v>
      </c>
      <c r="O738" s="16" t="n">
        <f aca="false">Assumptions!$B$19*(0.4*IF(Data_Clean!E738="",0,MIN(1,Data_Clean!E738/12/Assumptions!$B$24))+0.35*IF(Data_Clean!D738="Y",1,0)+0.25*(1-MIN(Data_Clean!T738,3)/3))/IF(Data_Clean!E738="",0.6,1)</f>
        <v>9.75</v>
      </c>
      <c r="P738" s="16" t="n">
        <f aca="false">SUM(K738:O738)/(Assumptions!$D$5-IF(K738="",Assumptions!$B$15,0))*100</f>
        <v>43.6574385579933</v>
      </c>
      <c r="Q738" s="7" t="str">
        <f aca="false">IF(J738&gt;=Assumptions!$B$26,"High",IF(J738&gt;=Assumptions!$B$27,"Mid","Low"))</f>
        <v>High</v>
      </c>
      <c r="R738" s="7" t="str">
        <f aca="false">IF(P738&gt;=Assumptions!$B$28,"High",IF(P738&gt;=Assumptions!$B$29,"Mid","Low"))</f>
        <v>Low</v>
      </c>
      <c r="S738" s="7" t="str">
        <f aca="false">INDEX(Assumptions!$B$33:$B$41,MATCH(Q738&amp;"|"&amp;R738,Assumptions!$A$33:$A$41,0))</f>
        <v>Affluent Drifters</v>
      </c>
      <c r="T738" s="7" t="n">
        <f aca="false">IF(ISNUMBER(Data_Clean!V738),J738*Data_Clean!V738,0)</f>
        <v>194.768626624</v>
      </c>
    </row>
    <row r="739" customFormat="false" ht="15" hidden="false" customHeight="false" outlineLevel="0" collapsed="false">
      <c r="A739" s="15" t="str">
        <f aca="false">Data_Clean!A739</f>
        <v>CX100735</v>
      </c>
      <c r="B739" s="14" t="n">
        <f aca="false">Data_Clean!G739*Assumptions!$B$5</f>
        <v>367.01375</v>
      </c>
      <c r="C739" s="14" t="n">
        <f aca="false">IF(Data_Clean!H739="",0,Data_Clean!H739)*Assumptions!$B$6</f>
        <v>0</v>
      </c>
      <c r="D739" s="14" t="n">
        <f aca="false">Data_Clean!I739*Assumptions!$B$7</f>
        <v>0</v>
      </c>
      <c r="E739" s="14" t="n">
        <f aca="false">Data_Clean!J739*Assumptions!$B$8</f>
        <v>0</v>
      </c>
      <c r="F739" s="14" t="n">
        <f aca="false">Data_Clean!K739*Assumptions!$B$9</f>
        <v>0</v>
      </c>
      <c r="G739" s="14" t="n">
        <f aca="false">Data_Clean!L739*Assumptions!$B$10</f>
        <v>0</v>
      </c>
      <c r="H739" s="14" t="n">
        <f aca="false">IF(OR(Data_Clean!M739="",Data_Clean!N739=""),0,Data_Clean!M739*Data_Clean!N739/100)*Assumptions!$B$13*Assumptions!$B$11</f>
        <v>0</v>
      </c>
      <c r="I739" s="14" t="n">
        <f aca="false">Data_Clean!O739*4*Assumptions!$B$12</f>
        <v>0</v>
      </c>
      <c r="J739" s="14" t="n">
        <f aca="false">SUM(B739:I739)</f>
        <v>367.01375</v>
      </c>
      <c r="K739" s="16" t="n">
        <f aca="false">IF(Data_Clean!P739="","",Assumptions!$B$15*0.5^(Data_Clean!P739/Assumptions!$B$20))</f>
        <v>11.9055078897615</v>
      </c>
      <c r="L739" s="16" t="n">
        <f aca="false">Assumptions!$B$16*MIN(1,LN(1+Data_Clean!Q739)/LN(1+Assumptions!$B$21))</f>
        <v>14.0427143261215</v>
      </c>
      <c r="M739" s="16" t="n">
        <f aca="false">Assumptions!$B$17*(0.6*MIN(1,Data_Clean!R739/Assumptions!$B$22)+0.4*IF(Data_Clean!S739="",0,Data_Clean!S739))</f>
        <v>7.974</v>
      </c>
      <c r="N739" s="16" t="n">
        <f aca="false">Assumptions!$B$18*MIN(1,(Data_Clean!F739-1)/Assumptions!$B$23)</f>
        <v>5</v>
      </c>
      <c r="O739" s="16" t="n">
        <f aca="false">Assumptions!$B$19*(0.4*IF(Data_Clean!E739="",0,MIN(1,Data_Clean!E739/12/Assumptions!$B$24))+0.35*IF(Data_Clean!D739="Y",1,0)+0.25*(1-MIN(Data_Clean!T739,3)/3))/IF(Data_Clean!E739="",0.6,1)</f>
        <v>15</v>
      </c>
      <c r="P739" s="16" t="n">
        <f aca="false">SUM(K739:O739)/(Assumptions!$D$5-IF(K739="",Assumptions!$B$15,0))*100</f>
        <v>53.922222215883</v>
      </c>
      <c r="Q739" s="7" t="str">
        <f aca="false">IF(J739&gt;=Assumptions!$B$26,"High",IF(J739&gt;=Assumptions!$B$27,"Mid","Low"))</f>
        <v>Low</v>
      </c>
      <c r="R739" s="7" t="str">
        <f aca="false">IF(P739&gt;=Assumptions!$B$28,"High",IF(P739&gt;=Assumptions!$B$29,"Mid","Low"))</f>
        <v>Mid</v>
      </c>
      <c r="S739" s="7" t="str">
        <f aca="false">INDEX(Assumptions!$B$33:$B$41,MATCH(Q739&amp;"|"&amp;R739,Assumptions!$A$33:$A$41,0))</f>
        <v>Light Touch</v>
      </c>
      <c r="T739" s="7" t="n">
        <f aca="false">IF(ISNUMBER(Data_Clean!V739),J739*Data_Clean!V739,0)</f>
        <v>14.68055</v>
      </c>
    </row>
    <row r="740" customFormat="false" ht="15" hidden="false" customHeight="false" outlineLevel="0" collapsed="false">
      <c r="A740" s="15" t="str">
        <f aca="false">Data_Clean!A740</f>
        <v>CX100736</v>
      </c>
      <c r="B740" s="14" t="n">
        <f aca="false">Data_Clean!G740*Assumptions!$B$5</f>
        <v>36.30175</v>
      </c>
      <c r="C740" s="14" t="n">
        <f aca="false">IF(Data_Clean!H740="",0,Data_Clean!H740)*Assumptions!$B$6</f>
        <v>0</v>
      </c>
      <c r="D740" s="14" t="n">
        <f aca="false">Data_Clean!I740*Assumptions!$B$7</f>
        <v>0</v>
      </c>
      <c r="E740" s="14" t="n">
        <f aca="false">Data_Clean!J740*Assumptions!$B$8</f>
        <v>0</v>
      </c>
      <c r="F740" s="14" t="n">
        <f aca="false">Data_Clean!K740*Assumptions!$B$9</f>
        <v>0</v>
      </c>
      <c r="G740" s="14" t="n">
        <f aca="false">Data_Clean!L740*Assumptions!$B$10</f>
        <v>0</v>
      </c>
      <c r="H740" s="14" t="n">
        <f aca="false">IF(OR(Data_Clean!M740="",Data_Clean!N740=""),0,Data_Clean!M740*Data_Clean!N740/100)*Assumptions!$B$13*Assumptions!$B$11</f>
        <v>0</v>
      </c>
      <c r="I740" s="14" t="n">
        <f aca="false">Data_Clean!O740*4*Assumptions!$B$12</f>
        <v>0</v>
      </c>
      <c r="J740" s="14" t="n">
        <f aca="false">SUM(B740:I740)</f>
        <v>36.30175</v>
      </c>
      <c r="K740" s="16" t="n">
        <f aca="false">IF(Data_Clean!P740="","",Assumptions!$B$15*0.5^(Data_Clean!P740/Assumptions!$B$20))</f>
        <v>28.6452481173125</v>
      </c>
      <c r="L740" s="16" t="n">
        <f aca="false">Assumptions!$B$16*MIN(1,LN(1+Data_Clean!Q740)/LN(1+Assumptions!$B$21))</f>
        <v>10.362865626271</v>
      </c>
      <c r="M740" s="16" t="n">
        <f aca="false">Assumptions!$B$17*(0.6*MIN(1,Data_Clean!R740/Assumptions!$B$22)+0.4*IF(Data_Clean!S740="",0,Data_Clean!S740))</f>
        <v>7.35</v>
      </c>
      <c r="N740" s="16" t="n">
        <f aca="false">Assumptions!$B$18*MIN(1,(Data_Clean!F740-1)/Assumptions!$B$23)</f>
        <v>0</v>
      </c>
      <c r="O740" s="16" t="n">
        <f aca="false">Assumptions!$B$19*(0.4*IF(Data_Clean!E740="",0,MIN(1,Data_Clean!E740/12/Assumptions!$B$24))+0.35*IF(Data_Clean!D740="Y",1,0)+0.25*(1-MIN(Data_Clean!T740,3)/3))/IF(Data_Clean!E740="",0.6,1)</f>
        <v>6.95</v>
      </c>
      <c r="P740" s="16" t="n">
        <f aca="false">SUM(K740:O740)/(Assumptions!$D$5-IF(K740="",Assumptions!$B$15,0))*100</f>
        <v>53.3081137435835</v>
      </c>
      <c r="Q740" s="7" t="str">
        <f aca="false">IF(J740&gt;=Assumptions!$B$26,"High",IF(J740&gt;=Assumptions!$B$27,"Mid","Low"))</f>
        <v>Low</v>
      </c>
      <c r="R740" s="7" t="str">
        <f aca="false">IF(P740&gt;=Assumptions!$B$28,"High",IF(P740&gt;=Assumptions!$B$29,"Mid","Low"))</f>
        <v>Mid</v>
      </c>
      <c r="S740" s="7" t="str">
        <f aca="false">INDEX(Assumptions!$B$33:$B$41,MATCH(Q740&amp;"|"&amp;R740,Assumptions!$A$33:$A$41,0))</f>
        <v>Light Touch</v>
      </c>
      <c r="T740" s="7" t="n">
        <f aca="false">IF(ISNUMBER(Data_Clean!V740),J740*Data_Clean!V740,0)</f>
        <v>4.8063517</v>
      </c>
    </row>
    <row r="741" customFormat="false" ht="15" hidden="false" customHeight="false" outlineLevel="0" collapsed="false">
      <c r="A741" s="15" t="str">
        <f aca="false">Data_Clean!A741</f>
        <v>CX100737</v>
      </c>
      <c r="B741" s="14" t="n">
        <f aca="false">Data_Clean!G741*Assumptions!$B$5</f>
        <v>162.371</v>
      </c>
      <c r="C741" s="14" t="n">
        <f aca="false">IF(Data_Clean!H741="",0,Data_Clean!H741)*Assumptions!$B$6</f>
        <v>0</v>
      </c>
      <c r="D741" s="14" t="n">
        <f aca="false">Data_Clean!I741*Assumptions!$B$7</f>
        <v>0</v>
      </c>
      <c r="E741" s="14" t="n">
        <f aca="false">Data_Clean!J741*Assumptions!$B$8</f>
        <v>0</v>
      </c>
      <c r="F741" s="14" t="n">
        <f aca="false">Data_Clean!K741*Assumptions!$B$9</f>
        <v>0</v>
      </c>
      <c r="G741" s="14" t="n">
        <f aca="false">Data_Clean!L741*Assumptions!$B$10</f>
        <v>0</v>
      </c>
      <c r="H741" s="14" t="n">
        <f aca="false">IF(OR(Data_Clean!M741="",Data_Clean!N741=""),0,Data_Clean!M741*Data_Clean!N741/100)*Assumptions!$B$13*Assumptions!$B$11</f>
        <v>426.816</v>
      </c>
      <c r="I741" s="14" t="n">
        <f aca="false">Data_Clean!O741*4*Assumptions!$B$12</f>
        <v>20.44992</v>
      </c>
      <c r="J741" s="14" t="n">
        <f aca="false">SUM(B741:I741)</f>
        <v>609.63692</v>
      </c>
      <c r="K741" s="16" t="n">
        <f aca="false">IF(Data_Clean!P741="","",Assumptions!$B$15*0.5^(Data_Clean!P741/Assumptions!$B$20))</f>
        <v>12.1837859453435</v>
      </c>
      <c r="L741" s="16" t="n">
        <f aca="false">Assumptions!$B$16*MIN(1,LN(1+Data_Clean!Q741)/LN(1+Assumptions!$B$21))</f>
        <v>13.0760265116583</v>
      </c>
      <c r="M741" s="16" t="n">
        <f aca="false">Assumptions!$B$17*(0.6*MIN(1,Data_Clean!R741/Assumptions!$B$22)+0.4*IF(Data_Clean!S741="",0,Data_Clean!S741))</f>
        <v>2.232</v>
      </c>
      <c r="N741" s="16" t="n">
        <f aca="false">Assumptions!$B$18*MIN(1,(Data_Clean!F741-1)/Assumptions!$B$23)</f>
        <v>5</v>
      </c>
      <c r="O741" s="16" t="n">
        <f aca="false">Assumptions!$B$19*(0.4*IF(Data_Clean!E741="",0,MIN(1,Data_Clean!E741/12/Assumptions!$B$24))+0.35*IF(Data_Clean!D741="Y",1,0)+0.25*(1-MIN(Data_Clean!T741,3)/3))/IF(Data_Clean!E741="",0.6,1)</f>
        <v>7.5</v>
      </c>
      <c r="P741" s="16" t="n">
        <f aca="false">SUM(K741:O741)/(Assumptions!$D$5-IF(K741="",Assumptions!$B$15,0))*100</f>
        <v>39.9918124570018</v>
      </c>
      <c r="Q741" s="7" t="str">
        <f aca="false">IF(J741&gt;=Assumptions!$B$26,"High",IF(J741&gt;=Assumptions!$B$27,"Mid","Low"))</f>
        <v>Mid</v>
      </c>
      <c r="R741" s="7" t="str">
        <f aca="false">IF(P741&gt;=Assumptions!$B$28,"High",IF(P741&gt;=Assumptions!$B$29,"Mid","Low"))</f>
        <v>Low</v>
      </c>
      <c r="S741" s="7" t="str">
        <f aca="false">INDEX(Assumptions!$B$33:$B$41,MATCH(Q741&amp;"|"&amp;R741,Assumptions!$A$33:$A$41,0))</f>
        <v>Light Touch</v>
      </c>
      <c r="T741" s="7" t="n">
        <f aca="false">IF(ISNUMBER(Data_Clean!V741),J741*Data_Clean!V741,0)</f>
        <v>70.474027952</v>
      </c>
    </row>
    <row r="742" customFormat="false" ht="15" hidden="false" customHeight="false" outlineLevel="0" collapsed="false">
      <c r="A742" s="15" t="str">
        <f aca="false">Data_Clean!A742</f>
        <v>CX100738</v>
      </c>
      <c r="B742" s="14" t="n">
        <f aca="false">Data_Clean!G742*Assumptions!$B$5</f>
        <v>12.44225</v>
      </c>
      <c r="C742" s="14" t="n">
        <f aca="false">IF(Data_Clean!H742="",0,Data_Clean!H742)*Assumptions!$B$6</f>
        <v>0</v>
      </c>
      <c r="D742" s="14" t="n">
        <f aca="false">Data_Clean!I742*Assumptions!$B$7</f>
        <v>0</v>
      </c>
      <c r="E742" s="14" t="n">
        <f aca="false">Data_Clean!J742*Assumptions!$B$8</f>
        <v>0</v>
      </c>
      <c r="F742" s="14" t="n">
        <f aca="false">Data_Clean!K742*Assumptions!$B$9</f>
        <v>0</v>
      </c>
      <c r="G742" s="14" t="n">
        <f aca="false">Data_Clean!L742*Assumptions!$B$10</f>
        <v>544.05</v>
      </c>
      <c r="H742" s="14" t="n">
        <f aca="false">IF(OR(Data_Clean!M742="",Data_Clean!N742=""),0,Data_Clean!M742*Data_Clean!N742/100)*Assumptions!$B$13*Assumptions!$B$11</f>
        <v>5.664</v>
      </c>
      <c r="I742" s="14" t="n">
        <f aca="false">Data_Clean!O742*4*Assumptions!$B$12</f>
        <v>4.24224</v>
      </c>
      <c r="J742" s="14" t="n">
        <f aca="false">SUM(B742:I742)</f>
        <v>566.39849</v>
      </c>
      <c r="K742" s="16" t="n">
        <f aca="false">IF(Data_Clean!P742="","",Assumptions!$B$15*0.5^(Data_Clean!P742/Assumptions!$B$20))</f>
        <v>29.3147990530274</v>
      </c>
      <c r="L742" s="16" t="n">
        <f aca="false">Assumptions!$B$16*MIN(1,LN(1+Data_Clean!Q742)/LN(1+Assumptions!$B$21))</f>
        <v>12.8906482631789</v>
      </c>
      <c r="M742" s="16" t="n">
        <f aca="false">Assumptions!$B$17*(0.6*MIN(1,Data_Clean!R742/Assumptions!$B$22)+0.4*IF(Data_Clean!S742="",0,Data_Clean!S742))</f>
        <v>1.938</v>
      </c>
      <c r="N742" s="16" t="n">
        <f aca="false">Assumptions!$B$18*MIN(1,(Data_Clean!F742-1)/Assumptions!$B$23)</f>
        <v>10</v>
      </c>
      <c r="O742" s="16" t="n">
        <f aca="false">Assumptions!$B$19*(0.4*IF(Data_Clean!E742="",0,MIN(1,Data_Clean!E742/12/Assumptions!$B$24))+0.35*IF(Data_Clean!D742="Y",1,0)+0.25*(1-MIN(Data_Clean!T742,3)/3))/IF(Data_Clean!E742="",0.6,1)</f>
        <v>12.7</v>
      </c>
      <c r="P742" s="16" t="n">
        <f aca="false">SUM(K742:O742)/(Assumptions!$D$5-IF(K742="",Assumptions!$B$15,0))*100</f>
        <v>66.8434473162063</v>
      </c>
      <c r="Q742" s="7" t="str">
        <f aca="false">IF(J742&gt;=Assumptions!$B$26,"High",IF(J742&gt;=Assumptions!$B$27,"Mid","Low"))</f>
        <v>Mid</v>
      </c>
      <c r="R742" s="7" t="str">
        <f aca="false">IF(P742&gt;=Assumptions!$B$28,"High",IF(P742&gt;=Assumptions!$B$29,"Mid","Low"))</f>
        <v>Mid</v>
      </c>
      <c r="S742" s="7" t="str">
        <f aca="false">INDEX(Assumptions!$B$33:$B$41,MATCH(Q742&amp;"|"&amp;R742,Assumptions!$A$33:$A$41,0))</f>
        <v>Established Core</v>
      </c>
      <c r="T742" s="7" t="n">
        <f aca="false">IF(ISNUMBER(Data_Clean!V742),J742*Data_Clean!V742,0)</f>
        <v>12.857245723</v>
      </c>
    </row>
    <row r="743" customFormat="false" ht="15" hidden="false" customHeight="false" outlineLevel="0" collapsed="false">
      <c r="A743" s="15" t="str">
        <f aca="false">Data_Clean!A743</f>
        <v>CX100739</v>
      </c>
      <c r="B743" s="14" t="n">
        <f aca="false">Data_Clean!G743*Assumptions!$B$5</f>
        <v>5.93</v>
      </c>
      <c r="C743" s="14" t="n">
        <f aca="false">IF(Data_Clean!H743="",0,Data_Clean!H743)*Assumptions!$B$6</f>
        <v>0</v>
      </c>
      <c r="D743" s="14" t="n">
        <f aca="false">Data_Clean!I743*Assumptions!$B$7</f>
        <v>0</v>
      </c>
      <c r="E743" s="14" t="n">
        <f aca="false">Data_Clean!J743*Assumptions!$B$8</f>
        <v>0</v>
      </c>
      <c r="F743" s="14" t="n">
        <f aca="false">Data_Clean!K743*Assumptions!$B$9</f>
        <v>0</v>
      </c>
      <c r="G743" s="14" t="n">
        <f aca="false">Data_Clean!L743*Assumptions!$B$10</f>
        <v>396.9</v>
      </c>
      <c r="H743" s="14" t="n">
        <f aca="false">IF(OR(Data_Clean!M743="",Data_Clean!N743=""),0,Data_Clean!M743*Data_Clean!N743/100)*Assumptions!$B$13*Assumptions!$B$11</f>
        <v>0</v>
      </c>
      <c r="I743" s="14" t="n">
        <f aca="false">Data_Clean!O743*4*Assumptions!$B$12</f>
        <v>0</v>
      </c>
      <c r="J743" s="14" t="n">
        <f aca="false">SUM(B743:I743)</f>
        <v>402.83</v>
      </c>
      <c r="K743" s="16" t="n">
        <f aca="false">IF(Data_Clean!P743="","",Assumptions!$B$15*0.5^(Data_Clean!P743/Assumptions!$B$20))</f>
        <v>15</v>
      </c>
      <c r="L743" s="16" t="n">
        <f aca="false">Assumptions!$B$16*MIN(1,LN(1+Data_Clean!Q743)/LN(1+Assumptions!$B$21))</f>
        <v>8.67194478953664</v>
      </c>
      <c r="M743" s="16" t="n">
        <f aca="false">Assumptions!$B$17*(0.6*MIN(1,Data_Clean!R743/Assumptions!$B$22)+0.4*IF(Data_Clean!S743="",0,Data_Clean!S743))</f>
        <v>7.944</v>
      </c>
      <c r="N743" s="16" t="n">
        <f aca="false">Assumptions!$B$18*MIN(1,(Data_Clean!F743-1)/Assumptions!$B$23)</f>
        <v>10</v>
      </c>
      <c r="O743" s="16" t="n">
        <f aca="false">Assumptions!$B$19*(0.4*IF(Data_Clean!E743="",0,MIN(1,Data_Clean!E743/12/Assumptions!$B$24))+0.35*IF(Data_Clean!D743="Y",1,0)+0.25*(1-MIN(Data_Clean!T743,3)/3))/IF(Data_Clean!E743="",0.6,1)</f>
        <v>7.2</v>
      </c>
      <c r="P743" s="16" t="n">
        <f aca="false">SUM(K743:O743)/(Assumptions!$D$5-IF(K743="",Assumptions!$B$15,0))*100</f>
        <v>48.8159447895366</v>
      </c>
      <c r="Q743" s="7" t="str">
        <f aca="false">IF(J743&gt;=Assumptions!$B$26,"High",IF(J743&gt;=Assumptions!$B$27,"Mid","Low"))</f>
        <v>Mid</v>
      </c>
      <c r="R743" s="7" t="str">
        <f aca="false">IF(P743&gt;=Assumptions!$B$28,"High",IF(P743&gt;=Assumptions!$B$29,"Mid","Low"))</f>
        <v>Low</v>
      </c>
      <c r="S743" s="7" t="str">
        <f aca="false">INDEX(Assumptions!$B$33:$B$41,MATCH(Q743&amp;"|"&amp;R743,Assumptions!$A$33:$A$41,0))</f>
        <v>Light Touch</v>
      </c>
      <c r="T743" s="7" t="n">
        <f aca="false">IF(ISNUMBER(Data_Clean!V743),J743*Data_Clean!V743,0)</f>
        <v>63.24431</v>
      </c>
    </row>
    <row r="744" customFormat="false" ht="15" hidden="false" customHeight="false" outlineLevel="0" collapsed="false">
      <c r="A744" s="15" t="str">
        <f aca="false">Data_Clean!A744</f>
        <v>CX100740</v>
      </c>
      <c r="B744" s="14" t="n">
        <f aca="false">Data_Clean!G744*Assumptions!$B$5</f>
        <v>173.5975</v>
      </c>
      <c r="C744" s="14" t="n">
        <f aca="false">IF(Data_Clean!H744="",0,Data_Clean!H744)*Assumptions!$B$6</f>
        <v>0</v>
      </c>
      <c r="D744" s="14" t="n">
        <f aca="false">Data_Clean!I744*Assumptions!$B$7</f>
        <v>0</v>
      </c>
      <c r="E744" s="14" t="n">
        <f aca="false">Data_Clean!J744*Assumptions!$B$8</f>
        <v>0</v>
      </c>
      <c r="F744" s="14" t="n">
        <f aca="false">Data_Clean!K744*Assumptions!$B$9</f>
        <v>0</v>
      </c>
      <c r="G744" s="14" t="n">
        <f aca="false">Data_Clean!L744*Assumptions!$B$10</f>
        <v>0</v>
      </c>
      <c r="H744" s="14" t="n">
        <f aca="false">IF(OR(Data_Clean!M744="",Data_Clean!N744=""),0,Data_Clean!M744*Data_Clean!N744/100)*Assumptions!$B$13*Assumptions!$B$11</f>
        <v>0</v>
      </c>
      <c r="I744" s="14" t="n">
        <f aca="false">Data_Clean!O744*4*Assumptions!$B$12</f>
        <v>0</v>
      </c>
      <c r="J744" s="14" t="n">
        <f aca="false">SUM(B744:I744)</f>
        <v>173.5975</v>
      </c>
      <c r="K744" s="16" t="n">
        <f aca="false">IF(Data_Clean!P744="","",Assumptions!$B$15*0.5^(Data_Clean!P744/Assumptions!$B$20))</f>
        <v>27.3516746567465</v>
      </c>
      <c r="L744" s="16" t="n">
        <f aca="false">Assumptions!$B$16*MIN(1,LN(1+Data_Clean!Q744)/LN(1+Assumptions!$B$21))</f>
        <v>12.6966447294858</v>
      </c>
      <c r="M744" s="16" t="n">
        <f aca="false">Assumptions!$B$17*(0.6*MIN(1,Data_Clean!R744/Assumptions!$B$22)+0.4*IF(Data_Clean!S744="",0,Data_Clean!S744))</f>
        <v>8.826</v>
      </c>
      <c r="N744" s="16" t="n">
        <f aca="false">Assumptions!$B$18*MIN(1,(Data_Clean!F744-1)/Assumptions!$B$23)</f>
        <v>0</v>
      </c>
      <c r="O744" s="16" t="n">
        <f aca="false">Assumptions!$B$19*(0.4*IF(Data_Clean!E744="",0,MIN(1,Data_Clean!E744/12/Assumptions!$B$24))+0.35*IF(Data_Clean!D744="Y",1,0)+0.25*(1-MIN(Data_Clean!T744,3)/3))/IF(Data_Clean!E744="",0.6,1)</f>
        <v>8.3</v>
      </c>
      <c r="P744" s="16" t="n">
        <f aca="false">SUM(K744:O744)/(Assumptions!$D$5-IF(K744="",Assumptions!$B$15,0))*100</f>
        <v>57.1743193862323</v>
      </c>
      <c r="Q744" s="7" t="str">
        <f aca="false">IF(J744&gt;=Assumptions!$B$26,"High",IF(J744&gt;=Assumptions!$B$27,"Mid","Low"))</f>
        <v>Low</v>
      </c>
      <c r="R744" s="7" t="str">
        <f aca="false">IF(P744&gt;=Assumptions!$B$28,"High",IF(P744&gt;=Assumptions!$B$29,"Mid","Low"))</f>
        <v>Mid</v>
      </c>
      <c r="S744" s="7" t="str">
        <f aca="false">INDEX(Assumptions!$B$33:$B$41,MATCH(Q744&amp;"|"&amp;R744,Assumptions!$A$33:$A$41,0))</f>
        <v>Light Touch</v>
      </c>
      <c r="T744" s="7" t="n">
        <f aca="false">IF(ISNUMBER(Data_Clean!V744),J744*Data_Clean!V744,0)</f>
        <v>16.09248825</v>
      </c>
    </row>
    <row r="745" customFormat="false" ht="15" hidden="false" customHeight="false" outlineLevel="0" collapsed="false">
      <c r="A745" s="15" t="str">
        <f aca="false">Data_Clean!A745</f>
        <v>CX100741</v>
      </c>
      <c r="B745" s="14" t="n">
        <f aca="false">Data_Clean!G745*Assumptions!$B$5</f>
        <v>70.6325</v>
      </c>
      <c r="C745" s="14" t="n">
        <f aca="false">IF(Data_Clean!H745="",0,Data_Clean!H745)*Assumptions!$B$6</f>
        <v>116.00184</v>
      </c>
      <c r="D745" s="14" t="n">
        <f aca="false">Data_Clean!I745*Assumptions!$B$7</f>
        <v>95.2</v>
      </c>
      <c r="E745" s="14" t="n">
        <f aca="false">Data_Clean!J745*Assumptions!$B$8</f>
        <v>0</v>
      </c>
      <c r="F745" s="14" t="n">
        <f aca="false">Data_Clean!K745*Assumptions!$B$9</f>
        <v>0</v>
      </c>
      <c r="G745" s="14" t="n">
        <f aca="false">Data_Clean!L745*Assumptions!$B$10</f>
        <v>0</v>
      </c>
      <c r="H745" s="14" t="n">
        <f aca="false">IF(OR(Data_Clean!M745="",Data_Clean!N745=""),0,Data_Clean!M745*Data_Clean!N745/100)*Assumptions!$B$13*Assumptions!$B$11</f>
        <v>208.224</v>
      </c>
      <c r="I745" s="14" t="n">
        <f aca="false">Data_Clean!O745*4*Assumptions!$B$12</f>
        <v>0</v>
      </c>
      <c r="J745" s="14" t="n">
        <f aca="false">SUM(B745:I745)</f>
        <v>490.05834</v>
      </c>
      <c r="K745" s="16" t="n">
        <f aca="false">IF(Data_Clean!P745="","",Assumptions!$B$15*0.5^(Data_Clean!P745/Assumptions!$B$20))</f>
        <v>0.00215249250418141</v>
      </c>
      <c r="L745" s="16" t="n">
        <f aca="false">Assumptions!$B$16*MIN(1,LN(1+Data_Clean!Q745)/LN(1+Assumptions!$B$21))</f>
        <v>0</v>
      </c>
      <c r="M745" s="16" t="n">
        <f aca="false">Assumptions!$B$17*(0.6*MIN(1,Data_Clean!R745/Assumptions!$B$22)+0.4*IF(Data_Clean!S745="",0,Data_Clean!S745))</f>
        <v>0</v>
      </c>
      <c r="N745" s="16" t="n">
        <f aca="false">Assumptions!$B$18*MIN(1,(Data_Clean!F745-1)/Assumptions!$B$23)</f>
        <v>15</v>
      </c>
      <c r="O745" s="16" t="n">
        <f aca="false">Assumptions!$B$19*(0.4*IF(Data_Clean!E745="",0,MIN(1,Data_Clean!E745/12/Assumptions!$B$24))+0.35*IF(Data_Clean!D745="Y",1,0)+0.25*(1-MIN(Data_Clean!T745,3)/3))/IF(Data_Clean!E745="",0.6,1)</f>
        <v>8.5</v>
      </c>
      <c r="P745" s="16" t="n">
        <f aca="false">SUM(K745:O745)/(Assumptions!$D$5-IF(K745="",Assumptions!$B$15,0))*100</f>
        <v>23.5021524925042</v>
      </c>
      <c r="Q745" s="7" t="str">
        <f aca="false">IF(J745&gt;=Assumptions!$B$26,"High",IF(J745&gt;=Assumptions!$B$27,"Mid","Low"))</f>
        <v>Mid</v>
      </c>
      <c r="R745" s="7" t="str">
        <f aca="false">IF(P745&gt;=Assumptions!$B$28,"High",IF(P745&gt;=Assumptions!$B$29,"Mid","Low"))</f>
        <v>Low</v>
      </c>
      <c r="S745" s="7" t="str">
        <f aca="false">INDEX(Assumptions!$B$33:$B$41,MATCH(Q745&amp;"|"&amp;R745,Assumptions!$A$33:$A$41,0))</f>
        <v>Light Touch</v>
      </c>
      <c r="T745" s="7" t="n">
        <f aca="false">IF(ISNUMBER(Data_Clean!V745),J745*Data_Clean!V745,0)</f>
        <v>165.737730588</v>
      </c>
    </row>
    <row r="746" customFormat="false" ht="15" hidden="false" customHeight="false" outlineLevel="0" collapsed="false">
      <c r="A746" s="15" t="str">
        <f aca="false">Data_Clean!A746</f>
        <v>CX100742</v>
      </c>
      <c r="B746" s="14" t="n">
        <f aca="false">Data_Clean!G746*Assumptions!$B$5</f>
        <v>25.22925</v>
      </c>
      <c r="C746" s="14" t="n">
        <f aca="false">IF(Data_Clean!H746="",0,Data_Clean!H746)*Assumptions!$B$6</f>
        <v>0</v>
      </c>
      <c r="D746" s="14" t="n">
        <f aca="false">Data_Clean!I746*Assumptions!$B$7</f>
        <v>0</v>
      </c>
      <c r="E746" s="14" t="n">
        <f aca="false">Data_Clean!J746*Assumptions!$B$8</f>
        <v>0</v>
      </c>
      <c r="F746" s="14" t="n">
        <f aca="false">Data_Clean!K746*Assumptions!$B$9</f>
        <v>763.4</v>
      </c>
      <c r="G746" s="14" t="n">
        <f aca="false">Data_Clean!L746*Assumptions!$B$10</f>
        <v>0</v>
      </c>
      <c r="H746" s="14" t="n">
        <f aca="false">IF(OR(Data_Clean!M746="",Data_Clean!N746=""),0,Data_Clean!M746*Data_Clean!N746/100)*Assumptions!$B$13*Assumptions!$B$11</f>
        <v>113.724</v>
      </c>
      <c r="I746" s="14" t="n">
        <f aca="false">Data_Clean!O746*4*Assumptions!$B$12</f>
        <v>45.51264</v>
      </c>
      <c r="J746" s="14" t="n">
        <f aca="false">SUM(B746:I746)</f>
        <v>947.86589</v>
      </c>
      <c r="K746" s="16" t="n">
        <f aca="false">IF(Data_Clean!P746="","",Assumptions!$B$15*0.5^(Data_Clean!P746/Assumptions!$B$20))</f>
        <v>26.1165168988837</v>
      </c>
      <c r="L746" s="16" t="n">
        <f aca="false">Assumptions!$B$16*MIN(1,LN(1+Data_Clean!Q746)/LN(1+Assumptions!$B$21))</f>
        <v>16.7118774147124</v>
      </c>
      <c r="M746" s="16" t="n">
        <f aca="false">Assumptions!$B$17*(0.6*MIN(1,Data_Clean!R746/Assumptions!$B$22)+0.4*IF(Data_Clean!S746="",0,Data_Clean!S746))</f>
        <v>12.798</v>
      </c>
      <c r="N746" s="16" t="n">
        <f aca="false">Assumptions!$B$18*MIN(1,(Data_Clean!F746-1)/Assumptions!$B$23)</f>
        <v>15</v>
      </c>
      <c r="O746" s="16" t="n">
        <f aca="false">Assumptions!$B$19*(0.4*IF(Data_Clean!E746="",0,MIN(1,Data_Clean!E746/12/Assumptions!$B$24))+0.35*IF(Data_Clean!D746="Y",1,0)+0.25*(1-MIN(Data_Clean!T746,3)/3))/IF(Data_Clean!E746="",0.6,1)</f>
        <v>11.55</v>
      </c>
      <c r="P746" s="16" t="n">
        <f aca="false">SUM(K746:O746)/(Assumptions!$D$5-IF(K746="",Assumptions!$B$15,0))*100</f>
        <v>82.1763943135961</v>
      </c>
      <c r="Q746" s="7" t="str">
        <f aca="false">IF(J746&gt;=Assumptions!$B$26,"High",IF(J746&gt;=Assumptions!$B$27,"Mid","Low"))</f>
        <v>Mid</v>
      </c>
      <c r="R746" s="7" t="str">
        <f aca="false">IF(P746&gt;=Assumptions!$B$28,"High",IF(P746&gt;=Assumptions!$B$29,"Mid","Low"))</f>
        <v>High</v>
      </c>
      <c r="S746" s="7" t="str">
        <f aca="false">INDEX(Assumptions!$B$33:$B$41,MATCH(Q746&amp;"|"&amp;R746,Assumptions!$A$33:$A$41,0))</f>
        <v>Engaged Builders</v>
      </c>
      <c r="T746" s="7" t="n">
        <f aca="false">IF(ISNUMBER(Data_Clean!V746),J746*Data_Clean!V746,0)</f>
        <v>18.767744622</v>
      </c>
    </row>
    <row r="747" customFormat="false" ht="15" hidden="false" customHeight="false" outlineLevel="0" collapsed="false">
      <c r="A747" s="15" t="str">
        <f aca="false">Data_Clean!A747</f>
        <v>CX100743</v>
      </c>
      <c r="B747" s="14" t="n">
        <f aca="false">Data_Clean!G747*Assumptions!$B$5</f>
        <v>77.053</v>
      </c>
      <c r="C747" s="14" t="n">
        <f aca="false">IF(Data_Clean!H747="",0,Data_Clean!H747)*Assumptions!$B$6</f>
        <v>0</v>
      </c>
      <c r="D747" s="14" t="n">
        <f aca="false">Data_Clean!I747*Assumptions!$B$7</f>
        <v>0</v>
      </c>
      <c r="E747" s="14" t="n">
        <f aca="false">Data_Clean!J747*Assumptions!$B$8</f>
        <v>0</v>
      </c>
      <c r="F747" s="14" t="n">
        <f aca="false">Data_Clean!K747*Assumptions!$B$9</f>
        <v>0</v>
      </c>
      <c r="G747" s="14" t="n">
        <f aca="false">Data_Clean!L747*Assumptions!$B$10</f>
        <v>0</v>
      </c>
      <c r="H747" s="14" t="n">
        <f aca="false">IF(OR(Data_Clean!M747="",Data_Clean!N747=""),0,Data_Clean!M747*Data_Clean!N747/100)*Assumptions!$B$13*Assumptions!$B$11</f>
        <v>0</v>
      </c>
      <c r="I747" s="14" t="n">
        <f aca="false">Data_Clean!O747*4*Assumptions!$B$12</f>
        <v>0</v>
      </c>
      <c r="J747" s="14" t="n">
        <f aca="false">SUM(B747:I747)</f>
        <v>77.053</v>
      </c>
      <c r="K747" s="16" t="n">
        <f aca="false">IF(Data_Clean!P747="","",Assumptions!$B$15*0.5^(Data_Clean!P747/Assumptions!$B$20))</f>
        <v>24.3675718906871</v>
      </c>
      <c r="L747" s="16" t="n">
        <f aca="false">Assumptions!$B$16*MIN(1,LN(1+Data_Clean!Q747)/LN(1+Assumptions!$B$21))</f>
        <v>13.7447072997398</v>
      </c>
      <c r="M747" s="16" t="n">
        <f aca="false">Assumptions!$B$17*(0.6*MIN(1,Data_Clean!R747/Assumptions!$B$22)+0.4*IF(Data_Clean!S747="",0,Data_Clean!S747))</f>
        <v>1.194</v>
      </c>
      <c r="N747" s="16" t="n">
        <f aca="false">Assumptions!$B$18*MIN(1,(Data_Clean!F747-1)/Assumptions!$B$23)</f>
        <v>0</v>
      </c>
      <c r="O747" s="16" t="n">
        <f aca="false">Assumptions!$B$19*(0.4*IF(Data_Clean!E747="",0,MIN(1,Data_Clean!E747/12/Assumptions!$B$24))+0.35*IF(Data_Clean!D747="Y",1,0)+0.25*(1-MIN(Data_Clean!T747,3)/3))/IF(Data_Clean!E747="",0.6,1)</f>
        <v>13.75</v>
      </c>
      <c r="P747" s="16" t="n">
        <f aca="false">SUM(K747:O747)/(Assumptions!$D$5-IF(K747="",Assumptions!$B$15,0))*100</f>
        <v>53.0562791904269</v>
      </c>
      <c r="Q747" s="7" t="str">
        <f aca="false">IF(J747&gt;=Assumptions!$B$26,"High",IF(J747&gt;=Assumptions!$B$27,"Mid","Low"))</f>
        <v>Low</v>
      </c>
      <c r="R747" s="7" t="str">
        <f aca="false">IF(P747&gt;=Assumptions!$B$28,"High",IF(P747&gt;=Assumptions!$B$29,"Mid","Low"))</f>
        <v>Mid</v>
      </c>
      <c r="S747" s="7" t="str">
        <f aca="false">INDEX(Assumptions!$B$33:$B$41,MATCH(Q747&amp;"|"&amp;R747,Assumptions!$A$33:$A$41,0))</f>
        <v>Light Touch</v>
      </c>
      <c r="T747" s="7" t="n">
        <f aca="false">IF(ISNUMBER(Data_Clean!V747),J747*Data_Clean!V747,0)</f>
        <v>2.4348748</v>
      </c>
    </row>
    <row r="748" customFormat="false" ht="15" hidden="false" customHeight="false" outlineLevel="0" collapsed="false">
      <c r="A748" s="15" t="str">
        <f aca="false">Data_Clean!A748</f>
        <v>CX100744</v>
      </c>
      <c r="B748" s="14" t="n">
        <f aca="false">Data_Clean!G748*Assumptions!$B$5</f>
        <v>56.7235</v>
      </c>
      <c r="C748" s="14" t="n">
        <f aca="false">IF(Data_Clean!H748="",0,Data_Clean!H748)*Assumptions!$B$6</f>
        <v>96.50172</v>
      </c>
      <c r="D748" s="14" t="n">
        <f aca="false">Data_Clean!I748*Assumptions!$B$7</f>
        <v>0</v>
      </c>
      <c r="E748" s="14" t="n">
        <f aca="false">Data_Clean!J748*Assumptions!$B$8</f>
        <v>0</v>
      </c>
      <c r="F748" s="14" t="n">
        <f aca="false">Data_Clean!K748*Assumptions!$B$9</f>
        <v>992.2</v>
      </c>
      <c r="G748" s="14" t="n">
        <f aca="false">Data_Clean!L748*Assumptions!$B$10</f>
        <v>0</v>
      </c>
      <c r="H748" s="14" t="n">
        <f aca="false">IF(OR(Data_Clean!M748="",Data_Clean!N748=""),0,Data_Clean!M748*Data_Clean!N748/100)*Assumptions!$B$13*Assumptions!$B$11</f>
        <v>0</v>
      </c>
      <c r="I748" s="14" t="n">
        <f aca="false">Data_Clean!O748*4*Assumptions!$B$12</f>
        <v>0</v>
      </c>
      <c r="J748" s="14" t="n">
        <f aca="false">SUM(B748:I748)</f>
        <v>1145.42522</v>
      </c>
      <c r="K748" s="16" t="n">
        <f aca="false">IF(Data_Clean!P748="","",Assumptions!$B$15*0.5^(Data_Clean!P748/Assumptions!$B$20))</f>
        <v>25.5200148285257</v>
      </c>
      <c r="L748" s="16" t="n">
        <f aca="false">Assumptions!$B$16*MIN(1,LN(1+Data_Clean!Q748)/LN(1+Assumptions!$B$21))</f>
        <v>10</v>
      </c>
      <c r="M748" s="16" t="n">
        <f aca="false">Assumptions!$B$17*(0.6*MIN(1,Data_Clean!R748/Assumptions!$B$22)+0.4*IF(Data_Clean!S748="",0,Data_Clean!S748))</f>
        <v>3.522</v>
      </c>
      <c r="N748" s="16" t="n">
        <f aca="false">Assumptions!$B$18*MIN(1,(Data_Clean!F748-1)/Assumptions!$B$23)</f>
        <v>10</v>
      </c>
      <c r="O748" s="16" t="n">
        <f aca="false">Assumptions!$B$19*(0.4*IF(Data_Clean!E748="",0,MIN(1,Data_Clean!E748/12/Assumptions!$B$24))+0.35*IF(Data_Clean!D748="Y",1,0)+0.25*(1-MIN(Data_Clean!T748,3)/3))/IF(Data_Clean!E748="",0.6,1)</f>
        <v>8.5</v>
      </c>
      <c r="P748" s="16" t="n">
        <f aca="false">SUM(K748:O748)/(Assumptions!$D$5-IF(K748="",Assumptions!$B$15,0))*100</f>
        <v>57.5420148285257</v>
      </c>
      <c r="Q748" s="7" t="str">
        <f aca="false">IF(J748&gt;=Assumptions!$B$26,"High",IF(J748&gt;=Assumptions!$B$27,"Mid","Low"))</f>
        <v>Mid</v>
      </c>
      <c r="R748" s="7" t="str">
        <f aca="false">IF(P748&gt;=Assumptions!$B$28,"High",IF(P748&gt;=Assumptions!$B$29,"Mid","Low"))</f>
        <v>Mid</v>
      </c>
      <c r="S748" s="7" t="str">
        <f aca="false">INDEX(Assumptions!$B$33:$B$41,MATCH(Q748&amp;"|"&amp;R748,Assumptions!$A$33:$A$41,0))</f>
        <v>Established Core</v>
      </c>
      <c r="T748" s="7" t="n">
        <f aca="false">IF(ISNUMBER(Data_Clean!V748),J748*Data_Clean!V748,0)</f>
        <v>140.88730206</v>
      </c>
    </row>
    <row r="749" customFormat="false" ht="15" hidden="false" customHeight="false" outlineLevel="0" collapsed="false">
      <c r="A749" s="15" t="str">
        <f aca="false">Data_Clean!A749</f>
        <v>CX100745</v>
      </c>
      <c r="B749" s="14" t="n">
        <f aca="false">Data_Clean!G749*Assumptions!$B$5</f>
        <v>75.603</v>
      </c>
      <c r="C749" s="14" t="n">
        <f aca="false">IF(Data_Clean!H749="",0,Data_Clean!H749)*Assumptions!$B$6</f>
        <v>0</v>
      </c>
      <c r="D749" s="14" t="n">
        <f aca="false">Data_Clean!I749*Assumptions!$B$7</f>
        <v>0</v>
      </c>
      <c r="E749" s="14" t="n">
        <f aca="false">Data_Clean!J749*Assumptions!$B$8</f>
        <v>0</v>
      </c>
      <c r="F749" s="14" t="n">
        <f aca="false">Data_Clean!K749*Assumptions!$B$9</f>
        <v>0</v>
      </c>
      <c r="G749" s="14" t="n">
        <f aca="false">Data_Clean!L749*Assumptions!$B$10</f>
        <v>0</v>
      </c>
      <c r="H749" s="14" t="n">
        <f aca="false">IF(OR(Data_Clean!M749="",Data_Clean!N749=""),0,Data_Clean!M749*Data_Clean!N749/100)*Assumptions!$B$13*Assumptions!$B$11</f>
        <v>3.906</v>
      </c>
      <c r="I749" s="14" t="n">
        <f aca="false">Data_Clean!O749*4*Assumptions!$B$12</f>
        <v>0</v>
      </c>
      <c r="J749" s="14" t="n">
        <f aca="false">SUM(B749:I749)</f>
        <v>79.509</v>
      </c>
      <c r="K749" s="16" t="n">
        <f aca="false">IF(Data_Clean!P749="","",Assumptions!$B$15*0.5^(Data_Clean!P749/Assumptions!$B$20))</f>
        <v>0.0176224370519841</v>
      </c>
      <c r="L749" s="16" t="n">
        <f aca="false">Assumptions!$B$16*MIN(1,LN(1+Data_Clean!Q749)/LN(1+Assumptions!$B$21))</f>
        <v>0</v>
      </c>
      <c r="M749" s="16" t="n">
        <f aca="false">Assumptions!$B$17*(0.6*MIN(1,Data_Clean!R749/Assumptions!$B$22)+0.4*IF(Data_Clean!S749="",0,Data_Clean!S749))</f>
        <v>0</v>
      </c>
      <c r="N749" s="16" t="n">
        <f aca="false">Assumptions!$B$18*MIN(1,(Data_Clean!F749-1)/Assumptions!$B$23)</f>
        <v>10</v>
      </c>
      <c r="O749" s="16" t="n">
        <f aca="false">Assumptions!$B$19*(0.4*IF(Data_Clean!E749="",0,MIN(1,Data_Clean!E749/12/Assumptions!$B$24))+0.35*IF(Data_Clean!D749="Y",1,0)+0.25*(1-MIN(Data_Clean!T749,3)/3))/IF(Data_Clean!E749="",0.6,1)</f>
        <v>9.4</v>
      </c>
      <c r="P749" s="16" t="n">
        <f aca="false">SUM(K749:O749)/(Assumptions!$D$5-IF(K749="",Assumptions!$B$15,0))*100</f>
        <v>19.417622437052</v>
      </c>
      <c r="Q749" s="7" t="str">
        <f aca="false">IF(J749&gt;=Assumptions!$B$26,"High",IF(J749&gt;=Assumptions!$B$27,"Mid","Low"))</f>
        <v>Low</v>
      </c>
      <c r="R749" s="7" t="str">
        <f aca="false">IF(P749&gt;=Assumptions!$B$28,"High",IF(P749&gt;=Assumptions!$B$29,"Mid","Low"))</f>
        <v>Low</v>
      </c>
      <c r="S749" s="7" t="str">
        <f aca="false">INDEX(Assumptions!$B$33:$B$41,MATCH(Q749&amp;"|"&amp;R749,Assumptions!$A$33:$A$41,0))</f>
        <v>Dormant &amp; Low Value</v>
      </c>
      <c r="T749" s="7" t="n">
        <f aca="false">IF(ISNUMBER(Data_Clean!V749),J749*Data_Clean!V749,0)</f>
        <v>10.5667461</v>
      </c>
    </row>
    <row r="750" customFormat="false" ht="15" hidden="false" customHeight="false" outlineLevel="0" collapsed="false">
      <c r="A750" s="15" t="str">
        <f aca="false">Data_Clean!A750</f>
        <v>CX100746</v>
      </c>
      <c r="B750" s="14" t="n">
        <f aca="false">Data_Clean!G750*Assumptions!$B$5</f>
        <v>70.79075</v>
      </c>
      <c r="C750" s="14" t="n">
        <f aca="false">IF(Data_Clean!H750="",0,Data_Clean!H750)*Assumptions!$B$6</f>
        <v>752.6208</v>
      </c>
      <c r="D750" s="14" t="n">
        <f aca="false">Data_Clean!I750*Assumptions!$B$7</f>
        <v>0</v>
      </c>
      <c r="E750" s="14" t="n">
        <f aca="false">Data_Clean!J750*Assumptions!$B$8</f>
        <v>0</v>
      </c>
      <c r="F750" s="14" t="n">
        <f aca="false">Data_Clean!K750*Assumptions!$B$9</f>
        <v>1124.2</v>
      </c>
      <c r="G750" s="14" t="n">
        <f aca="false">Data_Clean!L750*Assumptions!$B$10</f>
        <v>0</v>
      </c>
      <c r="H750" s="14" t="n">
        <f aca="false">IF(OR(Data_Clean!M750="",Data_Clean!N750=""),0,Data_Clean!M750*Data_Clean!N750/100)*Assumptions!$B$13*Assumptions!$B$11</f>
        <v>232.656</v>
      </c>
      <c r="I750" s="14" t="n">
        <f aca="false">Data_Clean!O750*4*Assumptions!$B$12</f>
        <v>6.76272</v>
      </c>
      <c r="J750" s="14" t="n">
        <f aca="false">SUM(B750:I750)</f>
        <v>2187.03027</v>
      </c>
      <c r="K750" s="16" t="n">
        <f aca="false">IF(Data_Clean!P750="","",Assumptions!$B$15*0.5^(Data_Clean!P750/Assumptions!$B$20))</f>
        <v>27.9909897461042</v>
      </c>
      <c r="L750" s="16" t="n">
        <f aca="false">Assumptions!$B$16*MIN(1,LN(1+Data_Clean!Q750)/LN(1+Assumptions!$B$21))</f>
        <v>13.5873179074216</v>
      </c>
      <c r="M750" s="16" t="n">
        <f aca="false">Assumptions!$B$17*(0.6*MIN(1,Data_Clean!R750/Assumptions!$B$22)+0.4*IF(Data_Clean!S750="",0,Data_Clean!S750))</f>
        <v>9.36</v>
      </c>
      <c r="N750" s="16" t="n">
        <f aca="false">Assumptions!$B$18*MIN(1,(Data_Clean!F750-1)/Assumptions!$B$23)</f>
        <v>15</v>
      </c>
      <c r="O750" s="16" t="n">
        <f aca="false">Assumptions!$B$19*(0.4*IF(Data_Clean!E750="",0,MIN(1,Data_Clean!E750/12/Assumptions!$B$24))+0.35*IF(Data_Clean!D750="Y",1,0)+0.25*(1-MIN(Data_Clean!T750,3)/3))/IF(Data_Clean!E750="",0.6,1)</f>
        <v>13.75</v>
      </c>
      <c r="P750" s="16" t="n">
        <f aca="false">SUM(K750:O750)/(Assumptions!$D$5-IF(K750="",Assumptions!$B$15,0))*100</f>
        <v>79.6883076535258</v>
      </c>
      <c r="Q750" s="7" t="str">
        <f aca="false">IF(J750&gt;=Assumptions!$B$26,"High",IF(J750&gt;=Assumptions!$B$27,"Mid","Low"))</f>
        <v>High</v>
      </c>
      <c r="R750" s="7" t="str">
        <f aca="false">IF(P750&gt;=Assumptions!$B$28,"High",IF(P750&gt;=Assumptions!$B$29,"Mid","Low"))</f>
        <v>High</v>
      </c>
      <c r="S750" s="7" t="str">
        <f aca="false">INDEX(Assumptions!$B$33:$B$41,MATCH(Q750&amp;"|"&amp;R750,Assumptions!$A$33:$A$41,0))</f>
        <v>Premier Advocates</v>
      </c>
      <c r="T750" s="7" t="n">
        <f aca="false">IF(ISNUMBER(Data_Clean!V750),J750*Data_Clean!V750,0)</f>
        <v>75.889950369</v>
      </c>
    </row>
    <row r="751" customFormat="false" ht="15" hidden="false" customHeight="false" outlineLevel="0" collapsed="false">
      <c r="A751" s="15" t="str">
        <f aca="false">Data_Clean!A751</f>
        <v>CX100747</v>
      </c>
      <c r="B751" s="14" t="n">
        <f aca="false">Data_Clean!G751*Assumptions!$B$5</f>
        <v>96.1435</v>
      </c>
      <c r="C751" s="14" t="n">
        <f aca="false">IF(Data_Clean!H751="",0,Data_Clean!H751)*Assumptions!$B$6</f>
        <v>453.15672</v>
      </c>
      <c r="D751" s="14" t="n">
        <f aca="false">Data_Clean!I751*Assumptions!$B$7</f>
        <v>1100</v>
      </c>
      <c r="E751" s="14" t="n">
        <f aca="false">Data_Clean!J751*Assumptions!$B$8</f>
        <v>0</v>
      </c>
      <c r="F751" s="14" t="n">
        <f aca="false">Data_Clean!K751*Assumptions!$B$9</f>
        <v>0</v>
      </c>
      <c r="G751" s="14" t="n">
        <f aca="false">Data_Clean!L751*Assumptions!$B$10</f>
        <v>0</v>
      </c>
      <c r="H751" s="14" t="n">
        <f aca="false">IF(OR(Data_Clean!M751="",Data_Clean!N751=""),0,Data_Clean!M751*Data_Clean!N751/100)*Assumptions!$B$13*Assumptions!$B$11</f>
        <v>462.84</v>
      </c>
      <c r="I751" s="14" t="n">
        <f aca="false">Data_Clean!O751*4*Assumptions!$B$12</f>
        <v>131.81616</v>
      </c>
      <c r="J751" s="14" t="n">
        <f aca="false">SUM(B751:I751)</f>
        <v>2243.95638</v>
      </c>
      <c r="K751" s="16" t="n">
        <f aca="false">IF(Data_Clean!P751="","",Assumptions!$B$15*0.5^(Data_Clean!P751/Assumptions!$B$20))</f>
        <v>27.3516746567465</v>
      </c>
      <c r="L751" s="16" t="n">
        <f aca="false">Assumptions!$B$16*MIN(1,LN(1+Data_Clean!Q751)/LN(1+Assumptions!$B$21))</f>
        <v>16.9333625893004</v>
      </c>
      <c r="M751" s="16" t="n">
        <f aca="false">Assumptions!$B$17*(0.6*MIN(1,Data_Clean!R751/Assumptions!$B$22)+0.4*IF(Data_Clean!S751="",0,Data_Clean!S751))</f>
        <v>9.78</v>
      </c>
      <c r="N751" s="16" t="n">
        <f aca="false">Assumptions!$B$18*MIN(1,(Data_Clean!F751-1)/Assumptions!$B$23)</f>
        <v>15</v>
      </c>
      <c r="O751" s="16" t="n">
        <f aca="false">Assumptions!$B$19*(0.4*IF(Data_Clean!E751="",0,MIN(1,Data_Clean!E751/12/Assumptions!$B$24))+0.35*IF(Data_Clean!D751="Y",1,0)+0.25*(1-MIN(Data_Clean!T751,3)/3))/IF(Data_Clean!E751="",0.6,1)</f>
        <v>13.25</v>
      </c>
      <c r="P751" s="16" t="n">
        <f aca="false">SUM(K751:O751)/(Assumptions!$D$5-IF(K751="",Assumptions!$B$15,0))*100</f>
        <v>82.3150372460469</v>
      </c>
      <c r="Q751" s="7" t="str">
        <f aca="false">IF(J751&gt;=Assumptions!$B$26,"High",IF(J751&gt;=Assumptions!$B$27,"Mid","Low"))</f>
        <v>High</v>
      </c>
      <c r="R751" s="7" t="str">
        <f aca="false">IF(P751&gt;=Assumptions!$B$28,"High",IF(P751&gt;=Assumptions!$B$29,"Mid","Low"))</f>
        <v>High</v>
      </c>
      <c r="S751" s="7" t="str">
        <f aca="false">INDEX(Assumptions!$B$33:$B$41,MATCH(Q751&amp;"|"&amp;R751,Assumptions!$A$33:$A$41,0))</f>
        <v>Premier Advocates</v>
      </c>
      <c r="T751" s="7" t="n">
        <f aca="false">IF(ISNUMBER(Data_Clean!V751),J751*Data_Clean!V751,0)</f>
        <v>45.552314514</v>
      </c>
    </row>
    <row r="752" customFormat="false" ht="15" hidden="false" customHeight="false" outlineLevel="0" collapsed="false">
      <c r="A752" s="15" t="str">
        <f aca="false">Data_Clean!A752</f>
        <v>CX100748</v>
      </c>
      <c r="B752" s="14" t="n">
        <f aca="false">Data_Clean!G752*Assumptions!$B$5</f>
        <v>971.227</v>
      </c>
      <c r="C752" s="14" t="n">
        <f aca="false">IF(Data_Clean!H752="",0,Data_Clean!H752)*Assumptions!$B$6</f>
        <v>0</v>
      </c>
      <c r="D752" s="14" t="n">
        <f aca="false">Data_Clean!I752*Assumptions!$B$7</f>
        <v>0</v>
      </c>
      <c r="E752" s="14" t="n">
        <f aca="false">Data_Clean!J752*Assumptions!$B$8</f>
        <v>0</v>
      </c>
      <c r="F752" s="14" t="n">
        <f aca="false">Data_Clean!K752*Assumptions!$B$9</f>
        <v>0</v>
      </c>
      <c r="G752" s="14" t="n">
        <f aca="false">Data_Clean!L752*Assumptions!$B$10</f>
        <v>0</v>
      </c>
      <c r="H752" s="14" t="n">
        <f aca="false">IF(OR(Data_Clean!M752="",Data_Clean!N752=""),0,Data_Clean!M752*Data_Clean!N752/100)*Assumptions!$B$13*Assumptions!$B$11</f>
        <v>231.084</v>
      </c>
      <c r="I752" s="14" t="n">
        <f aca="false">Data_Clean!O752*4*Assumptions!$B$12</f>
        <v>261.24288</v>
      </c>
      <c r="J752" s="14" t="n">
        <f aca="false">SUM(B752:I752)</f>
        <v>1463.55388</v>
      </c>
      <c r="K752" s="16" t="n">
        <f aca="false">IF(Data_Clean!P752="","",Assumptions!$B$15*0.5^(Data_Clean!P752/Assumptions!$B$20))</f>
        <v>22.735748497656</v>
      </c>
      <c r="L752" s="16" t="n">
        <f aca="false">Assumptions!$B$16*MIN(1,LN(1+Data_Clean!Q752)/LN(1+Assumptions!$B$21))</f>
        <v>17.4085470589551</v>
      </c>
      <c r="M752" s="16" t="n">
        <f aca="false">Assumptions!$B$17*(0.6*MIN(1,Data_Clean!R752/Assumptions!$B$22)+0.4*IF(Data_Clean!S752="",0,Data_Clean!S752))</f>
        <v>8.94</v>
      </c>
      <c r="N752" s="16" t="n">
        <f aca="false">Assumptions!$B$18*MIN(1,(Data_Clean!F752-1)/Assumptions!$B$23)</f>
        <v>5</v>
      </c>
      <c r="O752" s="16" t="n">
        <f aca="false">Assumptions!$B$19*(0.4*IF(Data_Clean!E752="",0,MIN(1,Data_Clean!E752/12/Assumptions!$B$24))+0.35*IF(Data_Clean!D752="Y",1,0)+0.25*(1-MIN(Data_Clean!T752,3)/3))/IF(Data_Clean!E752="",0.6,1)</f>
        <v>15</v>
      </c>
      <c r="P752" s="16" t="n">
        <f aca="false">SUM(K752:O752)/(Assumptions!$D$5-IF(K752="",Assumptions!$B$15,0))*100</f>
        <v>69.0842955566111</v>
      </c>
      <c r="Q752" s="7" t="str">
        <f aca="false">IF(J752&gt;=Assumptions!$B$26,"High",IF(J752&gt;=Assumptions!$B$27,"Mid","Low"))</f>
        <v>Mid</v>
      </c>
      <c r="R752" s="7" t="str">
        <f aca="false">IF(P752&gt;=Assumptions!$B$28,"High",IF(P752&gt;=Assumptions!$B$29,"Mid","Low"))</f>
        <v>Mid</v>
      </c>
      <c r="S752" s="7" t="str">
        <f aca="false">INDEX(Assumptions!$B$33:$B$41,MATCH(Q752&amp;"|"&amp;R752,Assumptions!$A$33:$A$41,0))</f>
        <v>Established Core</v>
      </c>
      <c r="T752" s="7" t="n">
        <f aca="false">IF(ISNUMBER(Data_Clean!V752),J752*Data_Clean!V752,0)</f>
        <v>30.73463148</v>
      </c>
    </row>
    <row r="753" customFormat="false" ht="15" hidden="false" customHeight="false" outlineLevel="0" collapsed="false">
      <c r="A753" s="15" t="str">
        <f aca="false">Data_Clean!A753</f>
        <v>CX100749</v>
      </c>
      <c r="B753" s="14" t="n">
        <f aca="false">Data_Clean!G753*Assumptions!$B$5</f>
        <v>4.865</v>
      </c>
      <c r="C753" s="14" t="n">
        <f aca="false">IF(Data_Clean!H753="",0,Data_Clean!H753)*Assumptions!$B$6</f>
        <v>4.242</v>
      </c>
      <c r="D753" s="14" t="n">
        <f aca="false">Data_Clean!I753*Assumptions!$B$7</f>
        <v>0</v>
      </c>
      <c r="E753" s="14" t="n">
        <f aca="false">Data_Clean!J753*Assumptions!$B$8</f>
        <v>0</v>
      </c>
      <c r="F753" s="14" t="n">
        <f aca="false">Data_Clean!K753*Assumptions!$B$9</f>
        <v>0</v>
      </c>
      <c r="G753" s="14" t="n">
        <f aca="false">Data_Clean!L753*Assumptions!$B$10</f>
        <v>0</v>
      </c>
      <c r="H753" s="14" t="n">
        <f aca="false">IF(OR(Data_Clean!M753="",Data_Clean!N753=""),0,Data_Clean!M753*Data_Clean!N753/100)*Assumptions!$B$13*Assumptions!$B$11</f>
        <v>0</v>
      </c>
      <c r="I753" s="14" t="n">
        <f aca="false">Data_Clean!O753*4*Assumptions!$B$12</f>
        <v>0</v>
      </c>
      <c r="J753" s="14" t="n">
        <f aca="false">SUM(B753:I753)</f>
        <v>9.107</v>
      </c>
      <c r="K753" s="16" t="n">
        <f aca="false">IF(Data_Clean!P753="","",Assumptions!$B$15*0.5^(Data_Clean!P753/Assumptions!$B$20))</f>
        <v>26.1165168988837</v>
      </c>
      <c r="L753" s="16" t="n">
        <f aca="false">Assumptions!$B$16*MIN(1,LN(1+Data_Clean!Q753)/LN(1+Assumptions!$B$21))</f>
        <v>12.6966447294858</v>
      </c>
      <c r="M753" s="16" t="n">
        <f aca="false">Assumptions!$B$17*(0.6*MIN(1,Data_Clean!R753/Assumptions!$B$22)+0.4*IF(Data_Clean!S753="",0,Data_Clean!S753))</f>
        <v>1.638</v>
      </c>
      <c r="N753" s="16" t="n">
        <f aca="false">Assumptions!$B$18*MIN(1,(Data_Clean!F753-1)/Assumptions!$B$23)</f>
        <v>5</v>
      </c>
      <c r="O753" s="16" t="n">
        <f aca="false">Assumptions!$B$19*(0.4*IF(Data_Clean!E753="",0,MIN(1,Data_Clean!E753/12/Assumptions!$B$24))+0.35*IF(Data_Clean!D753="Y",1,0)+0.25*(1-MIN(Data_Clean!T753,3)/3))/IF(Data_Clean!E753="",0.6,1)</f>
        <v>9.75</v>
      </c>
      <c r="P753" s="16" t="n">
        <f aca="false">SUM(K753:O753)/(Assumptions!$D$5-IF(K753="",Assumptions!$B$15,0))*100</f>
        <v>55.2011616283695</v>
      </c>
      <c r="Q753" s="7" t="str">
        <f aca="false">IF(J753&gt;=Assumptions!$B$26,"High",IF(J753&gt;=Assumptions!$B$27,"Mid","Low"))</f>
        <v>Low</v>
      </c>
      <c r="R753" s="7" t="str">
        <f aca="false">IF(P753&gt;=Assumptions!$B$28,"High",IF(P753&gt;=Assumptions!$B$29,"Mid","Low"))</f>
        <v>Mid</v>
      </c>
      <c r="S753" s="7" t="str">
        <f aca="false">INDEX(Assumptions!$B$33:$B$41,MATCH(Q753&amp;"|"&amp;R753,Assumptions!$A$33:$A$41,0))</f>
        <v>Light Touch</v>
      </c>
      <c r="T753" s="7" t="n">
        <f aca="false">IF(ISNUMBER(Data_Clean!V753),J753*Data_Clean!V753,0)</f>
        <v>0.3724763</v>
      </c>
    </row>
    <row r="754" customFormat="false" ht="15" hidden="false" customHeight="false" outlineLevel="0" collapsed="false">
      <c r="A754" s="15" t="str">
        <f aca="false">Data_Clean!A754</f>
        <v>CX100750</v>
      </c>
      <c r="B754" s="14" t="n">
        <f aca="false">Data_Clean!G754*Assumptions!$B$5</f>
        <v>75.626</v>
      </c>
      <c r="C754" s="14" t="n">
        <f aca="false">IF(Data_Clean!H754="",0,Data_Clean!H754)*Assumptions!$B$6</f>
        <v>0</v>
      </c>
      <c r="D754" s="14" t="n">
        <f aca="false">Data_Clean!I754*Assumptions!$B$7</f>
        <v>0</v>
      </c>
      <c r="E754" s="14" t="n">
        <f aca="false">Data_Clean!J754*Assumptions!$B$8</f>
        <v>0</v>
      </c>
      <c r="F754" s="14" t="n">
        <f aca="false">Data_Clean!K754*Assumptions!$B$9</f>
        <v>0</v>
      </c>
      <c r="G754" s="14" t="n">
        <f aca="false">Data_Clean!L754*Assumptions!$B$10</f>
        <v>0</v>
      </c>
      <c r="H754" s="14" t="n">
        <f aca="false">IF(OR(Data_Clean!M754="",Data_Clean!N754=""),0,Data_Clean!M754*Data_Clean!N754/100)*Assumptions!$B$13*Assumptions!$B$11</f>
        <v>0</v>
      </c>
      <c r="I754" s="14" t="n">
        <f aca="false">Data_Clean!O754*4*Assumptions!$B$12</f>
        <v>0</v>
      </c>
      <c r="J754" s="14" t="n">
        <f aca="false">SUM(B754:I754)</f>
        <v>75.626</v>
      </c>
      <c r="K754" s="16" t="n">
        <f aca="false">IF(Data_Clean!P754="","",Assumptions!$B$15*0.5^(Data_Clean!P754/Assumptions!$B$20))</f>
        <v>24.3675718906871</v>
      </c>
      <c r="L754" s="16" t="n">
        <f aca="false">Assumptions!$B$16*MIN(1,LN(1+Data_Clean!Q754)/LN(1+Assumptions!$B$21))</f>
        <v>11.8154173628685</v>
      </c>
      <c r="M754" s="16" t="n">
        <f aca="false">Assumptions!$B$17*(0.6*MIN(1,Data_Clean!R754/Assumptions!$B$22)+0.4*IF(Data_Clean!S754="",0,Data_Clean!S754))</f>
        <v>8.028</v>
      </c>
      <c r="N754" s="16" t="n">
        <f aca="false">Assumptions!$B$18*MIN(1,(Data_Clean!F754-1)/Assumptions!$B$23)</f>
        <v>0</v>
      </c>
      <c r="O754" s="16" t="n">
        <f aca="false">Assumptions!$B$19*(0.4*IF(Data_Clean!E754="",0,MIN(1,Data_Clean!E754/12/Assumptions!$B$24))+0.35*IF(Data_Clean!D754="Y",1,0)+0.25*(1-MIN(Data_Clean!T754,3)/3))/IF(Data_Clean!E754="",0.6,1)</f>
        <v>8.5</v>
      </c>
      <c r="P754" s="16" t="n">
        <f aca="false">SUM(K754:O754)/(Assumptions!$D$5-IF(K754="",Assumptions!$B$15,0))*100</f>
        <v>52.7109892535556</v>
      </c>
      <c r="Q754" s="7" t="str">
        <f aca="false">IF(J754&gt;=Assumptions!$B$26,"High",IF(J754&gt;=Assumptions!$B$27,"Mid","Low"))</f>
        <v>Low</v>
      </c>
      <c r="R754" s="7" t="str">
        <f aca="false">IF(P754&gt;=Assumptions!$B$28,"High",IF(P754&gt;=Assumptions!$B$29,"Mid","Low"))</f>
        <v>Mid</v>
      </c>
      <c r="S754" s="7" t="str">
        <f aca="false">INDEX(Assumptions!$B$33:$B$41,MATCH(Q754&amp;"|"&amp;R754,Assumptions!$A$33:$A$41,0))</f>
        <v>Light Touch</v>
      </c>
      <c r="T754" s="7" t="n">
        <f aca="false">IF(ISNUMBER(Data_Clean!V754),J754*Data_Clean!V754,0)</f>
        <v>15.5638308</v>
      </c>
    </row>
    <row r="755" customFormat="false" ht="15" hidden="false" customHeight="false" outlineLevel="0" collapsed="false">
      <c r="A755" s="15" t="str">
        <f aca="false">Data_Clean!A755</f>
        <v>CX100751</v>
      </c>
      <c r="B755" s="14" t="n">
        <f aca="false">Data_Clean!G755*Assumptions!$B$5</f>
        <v>29.311</v>
      </c>
      <c r="C755" s="14" t="n">
        <f aca="false">IF(Data_Clean!H755="",0,Data_Clean!H755)*Assumptions!$B$6</f>
        <v>0</v>
      </c>
      <c r="D755" s="14" t="n">
        <f aca="false">Data_Clean!I755*Assumptions!$B$7</f>
        <v>0</v>
      </c>
      <c r="E755" s="14" t="n">
        <f aca="false">Data_Clean!J755*Assumptions!$B$8</f>
        <v>0</v>
      </c>
      <c r="F755" s="14" t="n">
        <f aca="false">Data_Clean!K755*Assumptions!$B$9</f>
        <v>0</v>
      </c>
      <c r="G755" s="14" t="n">
        <f aca="false">Data_Clean!L755*Assumptions!$B$10</f>
        <v>0</v>
      </c>
      <c r="H755" s="14" t="n">
        <f aca="false">IF(OR(Data_Clean!M755="",Data_Clean!N755=""),0,Data_Clean!M755*Data_Clean!N755/100)*Assumptions!$B$13*Assumptions!$B$11</f>
        <v>0</v>
      </c>
      <c r="I755" s="14" t="n">
        <f aca="false">Data_Clean!O755*4*Assumptions!$B$12</f>
        <v>0</v>
      </c>
      <c r="J755" s="14" t="n">
        <f aca="false">SUM(B755:I755)</f>
        <v>29.311</v>
      </c>
      <c r="K755" s="16" t="n">
        <f aca="false">IF(Data_Clean!P755="","",Assumptions!$B$15*0.5^(Data_Clean!P755/Assumptions!$B$20))</f>
        <v>30</v>
      </c>
      <c r="L755" s="16" t="n">
        <f aca="false">Assumptions!$B$16*MIN(1,LN(1+Data_Clean!Q755)/LN(1+Assumptions!$B$21))</f>
        <v>12.4931739410702</v>
      </c>
      <c r="M755" s="16" t="n">
        <f aca="false">Assumptions!$B$17*(0.6*MIN(1,Data_Clean!R755/Assumptions!$B$22)+0.4*IF(Data_Clean!S755="",0,Data_Clean!S755))</f>
        <v>8.184</v>
      </c>
      <c r="N755" s="16" t="n">
        <f aca="false">Assumptions!$B$18*MIN(1,(Data_Clean!F755-1)/Assumptions!$B$23)</f>
        <v>0</v>
      </c>
      <c r="O755" s="16" t="n">
        <f aca="false">Assumptions!$B$19*(0.4*IF(Data_Clean!E755="",0,MIN(1,Data_Clean!E755/12/Assumptions!$B$24))+0.35*IF(Data_Clean!D755="Y",1,0)+0.25*(1-MIN(Data_Clean!T755,3)/3))/IF(Data_Clean!E755="",0.6,1)</f>
        <v>11.8</v>
      </c>
      <c r="P755" s="16" t="n">
        <f aca="false">SUM(K755:O755)/(Assumptions!$D$5-IF(K755="",Assumptions!$B$15,0))*100</f>
        <v>62.4771739410702</v>
      </c>
      <c r="Q755" s="7" t="str">
        <f aca="false">IF(J755&gt;=Assumptions!$B$26,"High",IF(J755&gt;=Assumptions!$B$27,"Mid","Low"))</f>
        <v>Low</v>
      </c>
      <c r="R755" s="7" t="str">
        <f aca="false">IF(P755&gt;=Assumptions!$B$28,"High",IF(P755&gt;=Assumptions!$B$29,"Mid","Low"))</f>
        <v>Mid</v>
      </c>
      <c r="S755" s="7" t="str">
        <f aca="false">INDEX(Assumptions!$B$33:$B$41,MATCH(Q755&amp;"|"&amp;R755,Assumptions!$A$33:$A$41,0))</f>
        <v>Light Touch</v>
      </c>
      <c r="T755" s="7" t="n">
        <f aca="false">IF(ISNUMBER(Data_Clean!V755),J755*Data_Clean!V755,0)</f>
        <v>1.0082984</v>
      </c>
    </row>
    <row r="756" customFormat="false" ht="15" hidden="false" customHeight="false" outlineLevel="0" collapsed="false">
      <c r="A756" s="15" t="str">
        <f aca="false">Data_Clean!A756</f>
        <v>CX100752</v>
      </c>
      <c r="B756" s="14" t="n">
        <f aca="false">Data_Clean!G756*Assumptions!$B$5</f>
        <v>122.98625</v>
      </c>
      <c r="C756" s="14" t="n">
        <f aca="false">IF(Data_Clean!H756="",0,Data_Clean!H756)*Assumptions!$B$6</f>
        <v>0</v>
      </c>
      <c r="D756" s="14" t="n">
        <f aca="false">Data_Clean!I756*Assumptions!$B$7</f>
        <v>0</v>
      </c>
      <c r="E756" s="14" t="n">
        <f aca="false">Data_Clean!J756*Assumptions!$B$8</f>
        <v>0</v>
      </c>
      <c r="F756" s="14" t="n">
        <f aca="false">Data_Clean!K756*Assumptions!$B$9</f>
        <v>0</v>
      </c>
      <c r="G756" s="14" t="n">
        <f aca="false">Data_Clean!L756*Assumptions!$B$10</f>
        <v>0</v>
      </c>
      <c r="H756" s="14" t="n">
        <f aca="false">IF(OR(Data_Clean!M756="",Data_Clean!N756=""),0,Data_Clean!M756*Data_Clean!N756/100)*Assumptions!$B$13*Assumptions!$B$11</f>
        <v>25.872</v>
      </c>
      <c r="I756" s="14" t="n">
        <f aca="false">Data_Clean!O756*4*Assumptions!$B$12</f>
        <v>72.48336</v>
      </c>
      <c r="J756" s="14" t="n">
        <f aca="false">SUM(B756:I756)</f>
        <v>221.34161</v>
      </c>
      <c r="K756" s="16" t="n">
        <f aca="false">IF(Data_Clean!P756="","",Assumptions!$B$15*0.5^(Data_Clean!P756/Assumptions!$B$20))</f>
        <v>30</v>
      </c>
      <c r="L756" s="16" t="n">
        <f aca="false">Assumptions!$B$16*MIN(1,LN(1+Data_Clean!Q756)/LN(1+Assumptions!$B$21))</f>
        <v>16.6353555629187</v>
      </c>
      <c r="M756" s="16" t="n">
        <f aca="false">Assumptions!$B$17*(0.6*MIN(1,Data_Clean!R756/Assumptions!$B$22)+0.4*IF(Data_Clean!S756="",0,Data_Clean!S756))</f>
        <v>9.408</v>
      </c>
      <c r="N756" s="16" t="n">
        <f aca="false">Assumptions!$B$18*MIN(1,(Data_Clean!F756-1)/Assumptions!$B$23)</f>
        <v>5</v>
      </c>
      <c r="O756" s="16" t="n">
        <f aca="false">Assumptions!$B$19*(0.4*IF(Data_Clean!E756="",0,MIN(1,Data_Clean!E756/12/Assumptions!$B$24))+0.35*IF(Data_Clean!D756="Y",1,0)+0.25*(1-MIN(Data_Clean!T756,3)/3))/IF(Data_Clean!E756="",0.6,1)</f>
        <v>10.95</v>
      </c>
      <c r="P756" s="16" t="n">
        <f aca="false">SUM(K756:O756)/(Assumptions!$D$5-IF(K756="",Assumptions!$B$15,0))*100</f>
        <v>71.9933555629187</v>
      </c>
      <c r="Q756" s="7" t="str">
        <f aca="false">IF(J756&gt;=Assumptions!$B$26,"High",IF(J756&gt;=Assumptions!$B$27,"Mid","Low"))</f>
        <v>Low</v>
      </c>
      <c r="R756" s="7" t="str">
        <f aca="false">IF(P756&gt;=Assumptions!$B$28,"High",IF(P756&gt;=Assumptions!$B$29,"Mid","Low"))</f>
        <v>High</v>
      </c>
      <c r="S756" s="7" t="str">
        <f aca="false">INDEX(Assumptions!$B$33:$B$41,MATCH(Q756&amp;"|"&amp;R756,Assumptions!$A$33:$A$41,0))</f>
        <v>Engaged Builders</v>
      </c>
      <c r="T756" s="7" t="n">
        <f aca="false">IF(ISNUMBER(Data_Clean!V756),J756*Data_Clean!V756,0)</f>
        <v>11.996715262</v>
      </c>
    </row>
    <row r="757" customFormat="false" ht="15" hidden="false" customHeight="false" outlineLevel="0" collapsed="false">
      <c r="A757" s="15" t="str">
        <f aca="false">Data_Clean!A757</f>
        <v>CX100753</v>
      </c>
      <c r="B757" s="14" t="n">
        <f aca="false">Data_Clean!G757*Assumptions!$B$5</f>
        <v>75.38875</v>
      </c>
      <c r="C757" s="14" t="n">
        <f aca="false">IF(Data_Clean!H757="",0,Data_Clean!H757)*Assumptions!$B$6</f>
        <v>34.7838</v>
      </c>
      <c r="D757" s="14" t="n">
        <f aca="false">Data_Clean!I757*Assumptions!$B$7</f>
        <v>220.8</v>
      </c>
      <c r="E757" s="14" t="n">
        <f aca="false">Data_Clean!J757*Assumptions!$B$8</f>
        <v>0</v>
      </c>
      <c r="F757" s="14" t="n">
        <f aca="false">Data_Clean!K757*Assumptions!$B$9</f>
        <v>0</v>
      </c>
      <c r="G757" s="14" t="n">
        <f aca="false">Data_Clean!L757*Assumptions!$B$10</f>
        <v>0</v>
      </c>
      <c r="H757" s="14" t="n">
        <f aca="false">IF(OR(Data_Clean!M757="",Data_Clean!N757=""),0,Data_Clean!M757*Data_Clean!N757/100)*Assumptions!$B$13*Assumptions!$B$11</f>
        <v>101.64</v>
      </c>
      <c r="I757" s="14" t="n">
        <f aca="false">Data_Clean!O757*4*Assumptions!$B$12</f>
        <v>32.41872</v>
      </c>
      <c r="J757" s="14" t="n">
        <f aca="false">SUM(B757:I757)</f>
        <v>465.03127</v>
      </c>
      <c r="K757" s="16" t="n">
        <f aca="false">IF(Data_Clean!P757="","",Assumptions!$B$15*0.5^(Data_Clean!P757/Assumptions!$B$20))</f>
        <v>30</v>
      </c>
      <c r="L757" s="16" t="n">
        <f aca="false">Assumptions!$B$16*MIN(1,LN(1+Data_Clean!Q757)/LN(1+Assumptions!$B$21))</f>
        <v>16.1441621526288</v>
      </c>
      <c r="M757" s="16" t="n">
        <f aca="false">Assumptions!$B$17*(0.6*MIN(1,Data_Clean!R757/Assumptions!$B$22)+0.4*IF(Data_Clean!S757="",0,Data_Clean!S757))</f>
        <v>7.302</v>
      </c>
      <c r="N757" s="16" t="n">
        <f aca="false">Assumptions!$B$18*MIN(1,(Data_Clean!F757-1)/Assumptions!$B$23)</f>
        <v>15</v>
      </c>
      <c r="O757" s="16" t="n">
        <f aca="false">Assumptions!$B$19*(0.4*IF(Data_Clean!E757="",0,MIN(1,Data_Clean!E757/12/Assumptions!$B$24))+0.35*IF(Data_Clean!D757="Y",1,0)+0.25*(1-MIN(Data_Clean!T757,3)/3))/IF(Data_Clean!E757="",0.6,1)</f>
        <v>15</v>
      </c>
      <c r="P757" s="16" t="n">
        <f aca="false">SUM(K757:O757)/(Assumptions!$D$5-IF(K757="",Assumptions!$B$15,0))*100</f>
        <v>83.4461621526288</v>
      </c>
      <c r="Q757" s="7" t="str">
        <f aca="false">IF(J757&gt;=Assumptions!$B$26,"High",IF(J757&gt;=Assumptions!$B$27,"Mid","Low"))</f>
        <v>Mid</v>
      </c>
      <c r="R757" s="7" t="str">
        <f aca="false">IF(P757&gt;=Assumptions!$B$28,"High",IF(P757&gt;=Assumptions!$B$29,"Mid","Low"))</f>
        <v>High</v>
      </c>
      <c r="S757" s="7" t="str">
        <f aca="false">INDEX(Assumptions!$B$33:$B$41,MATCH(Q757&amp;"|"&amp;R757,Assumptions!$A$33:$A$41,0))</f>
        <v>Engaged Builders</v>
      </c>
      <c r="T757" s="7" t="n">
        <f aca="false">IF(ISNUMBER(Data_Clean!V757),J757*Data_Clean!V757,0)</f>
        <v>6.649947161</v>
      </c>
    </row>
    <row r="758" customFormat="false" ht="15" hidden="false" customHeight="false" outlineLevel="0" collapsed="false">
      <c r="A758" s="15" t="str">
        <f aca="false">Data_Clean!A758</f>
        <v>CX100754</v>
      </c>
      <c r="B758" s="14" t="n">
        <f aca="false">Data_Clean!G758*Assumptions!$B$5</f>
        <v>108.26575</v>
      </c>
      <c r="C758" s="14" t="n">
        <f aca="false">IF(Data_Clean!H758="",0,Data_Clean!H758)*Assumptions!$B$6</f>
        <v>338.90076</v>
      </c>
      <c r="D758" s="14" t="n">
        <f aca="false">Data_Clean!I758*Assumptions!$B$7</f>
        <v>0</v>
      </c>
      <c r="E758" s="14" t="n">
        <f aca="false">Data_Clean!J758*Assumptions!$B$8</f>
        <v>0</v>
      </c>
      <c r="F758" s="14" t="n">
        <f aca="false">Data_Clean!K758*Assumptions!$B$9</f>
        <v>0</v>
      </c>
      <c r="G758" s="14" t="n">
        <f aca="false">Data_Clean!L758*Assumptions!$B$10</f>
        <v>0</v>
      </c>
      <c r="H758" s="14" t="n">
        <f aca="false">IF(OR(Data_Clean!M758="",Data_Clean!N758=""),0,Data_Clean!M758*Data_Clean!N758/100)*Assumptions!$B$13*Assumptions!$B$11</f>
        <v>0</v>
      </c>
      <c r="I758" s="14" t="n">
        <f aca="false">Data_Clean!O758*4*Assumptions!$B$12</f>
        <v>0</v>
      </c>
      <c r="J758" s="14" t="n">
        <f aca="false">SUM(B758:I758)</f>
        <v>447.16651</v>
      </c>
      <c r="K758" s="16" t="n">
        <f aca="false">IF(Data_Clean!P758="","",Assumptions!$B$15*0.5^(Data_Clean!P758/Assumptions!$B$20))</f>
        <v>20.7286931995166</v>
      </c>
      <c r="L758" s="16" t="n">
        <f aca="false">Assumptions!$B$16*MIN(1,LN(1+Data_Clean!Q758)/LN(1+Assumptions!$B$21))</f>
        <v>12.2792642888455</v>
      </c>
      <c r="M758" s="16" t="n">
        <f aca="false">Assumptions!$B$17*(0.6*MIN(1,Data_Clean!R758/Assumptions!$B$22)+0.4*IF(Data_Clean!S758="",0,Data_Clean!S758))</f>
        <v>8.97</v>
      </c>
      <c r="N758" s="16" t="n">
        <f aca="false">Assumptions!$B$18*MIN(1,(Data_Clean!F758-1)/Assumptions!$B$23)</f>
        <v>5</v>
      </c>
      <c r="O758" s="16" t="n">
        <f aca="false">Assumptions!$B$19*(0.4*IF(Data_Clean!E758="",0,MIN(1,Data_Clean!E758/12/Assumptions!$B$24))+0.35*IF(Data_Clean!D758="Y",1,0)+0.25*(1-MIN(Data_Clean!T758,3)/3))/IF(Data_Clean!E758="",0.6,1)</f>
        <v>5.45</v>
      </c>
      <c r="P758" s="16" t="n">
        <f aca="false">SUM(K758:O758)/(Assumptions!$D$5-IF(K758="",Assumptions!$B$15,0))*100</f>
        <v>52.4279574883621</v>
      </c>
      <c r="Q758" s="7" t="str">
        <f aca="false">IF(J758&gt;=Assumptions!$B$26,"High",IF(J758&gt;=Assumptions!$B$27,"Mid","Low"))</f>
        <v>Mid</v>
      </c>
      <c r="R758" s="7" t="str">
        <f aca="false">IF(P758&gt;=Assumptions!$B$28,"High",IF(P758&gt;=Assumptions!$B$29,"Mid","Low"))</f>
        <v>Mid</v>
      </c>
      <c r="S758" s="7" t="str">
        <f aca="false">INDEX(Assumptions!$B$33:$B$41,MATCH(Q758&amp;"|"&amp;R758,Assumptions!$A$33:$A$41,0))</f>
        <v>Established Core</v>
      </c>
      <c r="T758" s="7" t="n">
        <f aca="false">IF(ISNUMBER(Data_Clean!V758),J758*Data_Clean!V758,0)</f>
        <v>122.478907089</v>
      </c>
    </row>
    <row r="759" customFormat="false" ht="15" hidden="false" customHeight="false" outlineLevel="0" collapsed="false">
      <c r="A759" s="15" t="str">
        <f aca="false">Data_Clean!A759</f>
        <v>CX100755</v>
      </c>
      <c r="B759" s="14" t="n">
        <f aca="false">Data_Clean!G759*Assumptions!$B$5</f>
        <v>73.8785</v>
      </c>
      <c r="C759" s="14" t="n">
        <f aca="false">IF(Data_Clean!H759="",0,Data_Clean!H759)*Assumptions!$B$6</f>
        <v>0</v>
      </c>
      <c r="D759" s="14" t="n">
        <f aca="false">Data_Clean!I759*Assumptions!$B$7</f>
        <v>0</v>
      </c>
      <c r="E759" s="14" t="n">
        <f aca="false">Data_Clean!J759*Assumptions!$B$8</f>
        <v>0</v>
      </c>
      <c r="F759" s="14" t="n">
        <f aca="false">Data_Clean!K759*Assumptions!$B$9</f>
        <v>0</v>
      </c>
      <c r="G759" s="14" t="n">
        <f aca="false">Data_Clean!L759*Assumptions!$B$10</f>
        <v>0</v>
      </c>
      <c r="H759" s="14" t="n">
        <f aca="false">IF(OR(Data_Clean!M759="",Data_Clean!N759=""),0,Data_Clean!M759*Data_Clean!N759/100)*Assumptions!$B$13*Assumptions!$B$11</f>
        <v>0</v>
      </c>
      <c r="I759" s="14" t="n">
        <f aca="false">Data_Clean!O759*4*Assumptions!$B$12</f>
        <v>0</v>
      </c>
      <c r="J759" s="14" t="n">
        <f aca="false">SUM(B759:I759)</f>
        <v>73.8785</v>
      </c>
      <c r="K759" s="16" t="n">
        <f aca="false">IF(Data_Clean!P759="","",Assumptions!$B$15*0.5^(Data_Clean!P759/Assumptions!$B$20))</f>
        <v>0.199375115847857</v>
      </c>
      <c r="L759" s="16" t="n">
        <f aca="false">Assumptions!$B$16*MIN(1,LN(1+Data_Clean!Q759)/LN(1+Assumptions!$B$21))</f>
        <v>0</v>
      </c>
      <c r="M759" s="16" t="n">
        <f aca="false">Assumptions!$B$17*(0.6*MIN(1,Data_Clean!R759/Assumptions!$B$22)+0.4*IF(Data_Clean!S759="",0,Data_Clean!S759))</f>
        <v>0</v>
      </c>
      <c r="N759" s="16" t="n">
        <f aca="false">Assumptions!$B$18*MIN(1,(Data_Clean!F759-1)/Assumptions!$B$23)</f>
        <v>5</v>
      </c>
      <c r="O759" s="16" t="n">
        <f aca="false">Assumptions!$B$19*(0.4*IF(Data_Clean!E759="",0,MIN(1,Data_Clean!E759/12/Assumptions!$B$24))+0.35*IF(Data_Clean!D759="Y",1,0)+0.25*(1-MIN(Data_Clean!T759,3)/3))/IF(Data_Clean!E759="",0.6,1)</f>
        <v>5.25</v>
      </c>
      <c r="P759" s="16" t="n">
        <f aca="false">SUM(K759:O759)/(Assumptions!$D$5-IF(K759="",Assumptions!$B$15,0))*100</f>
        <v>10.4493751158479</v>
      </c>
      <c r="Q759" s="7" t="str">
        <f aca="false">IF(J759&gt;=Assumptions!$B$26,"High",IF(J759&gt;=Assumptions!$B$27,"Mid","Low"))</f>
        <v>Low</v>
      </c>
      <c r="R759" s="7" t="str">
        <f aca="false">IF(P759&gt;=Assumptions!$B$28,"High",IF(P759&gt;=Assumptions!$B$29,"Mid","Low"))</f>
        <v>Low</v>
      </c>
      <c r="S759" s="7" t="str">
        <f aca="false">INDEX(Assumptions!$B$33:$B$41,MATCH(Q759&amp;"|"&amp;R759,Assumptions!$A$33:$A$41,0))</f>
        <v>Dormant &amp; Low Value</v>
      </c>
      <c r="T759" s="7" t="n">
        <f aca="false">IF(ISNUMBER(Data_Clean!V759),J759*Data_Clean!V759,0)</f>
        <v>28.9160449</v>
      </c>
    </row>
    <row r="760" customFormat="false" ht="15" hidden="false" customHeight="false" outlineLevel="0" collapsed="false">
      <c r="A760" s="15" t="str">
        <f aca="false">Data_Clean!A760</f>
        <v>CX100756</v>
      </c>
      <c r="B760" s="14" t="n">
        <f aca="false">Data_Clean!G760*Assumptions!$B$5</f>
        <v>127.239</v>
      </c>
      <c r="C760" s="14" t="n">
        <f aca="false">IF(Data_Clean!H760="",0,Data_Clean!H760)*Assumptions!$B$6</f>
        <v>178.878</v>
      </c>
      <c r="D760" s="14" t="n">
        <f aca="false">Data_Clean!I760*Assumptions!$B$7</f>
        <v>0</v>
      </c>
      <c r="E760" s="14" t="n">
        <f aca="false">Data_Clean!J760*Assumptions!$B$8</f>
        <v>0</v>
      </c>
      <c r="F760" s="14" t="n">
        <f aca="false">Data_Clean!K760*Assumptions!$B$9</f>
        <v>0</v>
      </c>
      <c r="G760" s="14" t="n">
        <f aca="false">Data_Clean!L760*Assumptions!$B$10</f>
        <v>0</v>
      </c>
      <c r="H760" s="14" t="n">
        <f aca="false">IF(OR(Data_Clean!M760="",Data_Clean!N760=""),0,Data_Clean!M760*Data_Clean!N760/100)*Assumptions!$B$13*Assumptions!$B$11</f>
        <v>0</v>
      </c>
      <c r="I760" s="14" t="n">
        <f aca="false">Data_Clean!O760*4*Assumptions!$B$12</f>
        <v>0</v>
      </c>
      <c r="J760" s="14" t="n">
        <f aca="false">SUM(B760:I760)</f>
        <v>306.117</v>
      </c>
      <c r="K760" s="16" t="n">
        <f aca="false">IF(Data_Clean!P760="","",Assumptions!$B$15*0.5^(Data_Clean!P760/Assumptions!$B$20))</f>
        <v>26.7269615442102</v>
      </c>
      <c r="L760" s="16" t="n">
        <f aca="false">Assumptions!$B$16*MIN(1,LN(1+Data_Clean!Q760)/LN(1+Assumptions!$B$21))</f>
        <v>12.0537864630054</v>
      </c>
      <c r="M760" s="16" t="n">
        <f aca="false">Assumptions!$B$17*(0.6*MIN(1,Data_Clean!R760/Assumptions!$B$22)+0.4*IF(Data_Clean!S760="",0,Data_Clean!S760))</f>
        <v>9.846</v>
      </c>
      <c r="N760" s="16" t="n">
        <f aca="false">Assumptions!$B$18*MIN(1,(Data_Clean!F760-1)/Assumptions!$B$23)</f>
        <v>10</v>
      </c>
      <c r="O760" s="16" t="n">
        <f aca="false">Assumptions!$B$19*(0.4*IF(Data_Clean!E760="",0,MIN(1,Data_Clean!E760/12/Assumptions!$B$24))+0.35*IF(Data_Clean!D760="Y",1,0)+0.25*(1-MIN(Data_Clean!T760,3)/3))/IF(Data_Clean!E760="",0.6,1)</f>
        <v>4.75</v>
      </c>
      <c r="P760" s="16" t="n">
        <f aca="false">SUM(K760:O760)/(Assumptions!$D$5-IF(K760="",Assumptions!$B$15,0))*100</f>
        <v>63.3767480072156</v>
      </c>
      <c r="Q760" s="7" t="str">
        <f aca="false">IF(J760&gt;=Assumptions!$B$26,"High",IF(J760&gt;=Assumptions!$B$27,"Mid","Low"))</f>
        <v>Low</v>
      </c>
      <c r="R760" s="7" t="str">
        <f aca="false">IF(P760&gt;=Assumptions!$B$28,"High",IF(P760&gt;=Assumptions!$B$29,"Mid","Low"))</f>
        <v>Mid</v>
      </c>
      <c r="S760" s="7" t="str">
        <f aca="false">INDEX(Assumptions!$B$33:$B$41,MATCH(Q760&amp;"|"&amp;R760,Assumptions!$A$33:$A$41,0))</f>
        <v>Light Touch</v>
      </c>
      <c r="T760" s="7" t="n">
        <f aca="false">IF(ISNUMBER(Data_Clean!V760),J760*Data_Clean!V760,0)</f>
        <v>21.42819</v>
      </c>
    </row>
    <row r="761" customFormat="false" ht="15" hidden="false" customHeight="false" outlineLevel="0" collapsed="false">
      <c r="A761" s="15" t="str">
        <f aca="false">Data_Clean!A761</f>
        <v>CX100757</v>
      </c>
      <c r="B761" s="14" t="n">
        <f aca="false">Data_Clean!G761*Assumptions!$B$5</f>
        <v>34.2405</v>
      </c>
      <c r="C761" s="14" t="n">
        <f aca="false">IF(Data_Clean!H761="",0,Data_Clean!H761)*Assumptions!$B$6</f>
        <v>0</v>
      </c>
      <c r="D761" s="14" t="n">
        <f aca="false">Data_Clean!I761*Assumptions!$B$7</f>
        <v>0</v>
      </c>
      <c r="E761" s="14" t="n">
        <f aca="false">Data_Clean!J761*Assumptions!$B$8</f>
        <v>0</v>
      </c>
      <c r="F761" s="14" t="n">
        <f aca="false">Data_Clean!K761*Assumptions!$B$9</f>
        <v>0</v>
      </c>
      <c r="G761" s="14" t="n">
        <f aca="false">Data_Clean!L761*Assumptions!$B$10</f>
        <v>302.4</v>
      </c>
      <c r="H761" s="14" t="n">
        <f aca="false">IF(OR(Data_Clean!M761="",Data_Clean!N761=""),0,Data_Clean!M761*Data_Clean!N761/100)*Assumptions!$B$13*Assumptions!$B$11</f>
        <v>0</v>
      </c>
      <c r="I761" s="14" t="n">
        <f aca="false">Data_Clean!O761*4*Assumptions!$B$12</f>
        <v>0</v>
      </c>
      <c r="J761" s="14" t="n">
        <f aca="false">SUM(B761:I761)</f>
        <v>336.6405</v>
      </c>
      <c r="K761" s="16" t="n">
        <f aca="false">IF(Data_Clean!P761="","",Assumptions!$B$15*0.5^(Data_Clean!P761/Assumptions!$B$20))</f>
        <v>0.502393810563887</v>
      </c>
      <c r="L761" s="16" t="n">
        <f aca="false">Assumptions!$B$16*MIN(1,LN(1+Data_Clean!Q761)/LN(1+Assumptions!$B$21))</f>
        <v>0</v>
      </c>
      <c r="M761" s="16" t="n">
        <f aca="false">Assumptions!$B$17*(0.6*MIN(1,Data_Clean!R761/Assumptions!$B$22)+0.4*IF(Data_Clean!S761="",0,Data_Clean!S761))</f>
        <v>0</v>
      </c>
      <c r="N761" s="16" t="n">
        <f aca="false">Assumptions!$B$18*MIN(1,(Data_Clean!F761-1)/Assumptions!$B$23)</f>
        <v>5</v>
      </c>
      <c r="O761" s="16" t="n">
        <f aca="false">Assumptions!$B$19*(0.4*IF(Data_Clean!E761="",0,MIN(1,Data_Clean!E761/12/Assumptions!$B$24))+0.35*IF(Data_Clean!D761="Y",1,0)+0.25*(1-MIN(Data_Clean!T761,3)/3))/IF(Data_Clean!E761="",0.6,1)</f>
        <v>4.55</v>
      </c>
      <c r="P761" s="16" t="n">
        <f aca="false">SUM(K761:O761)/(Assumptions!$D$5-IF(K761="",Assumptions!$B$15,0))*100</f>
        <v>10.0523938105639</v>
      </c>
      <c r="Q761" s="7" t="str">
        <f aca="false">IF(J761&gt;=Assumptions!$B$26,"High",IF(J761&gt;=Assumptions!$B$27,"Mid","Low"))</f>
        <v>Low</v>
      </c>
      <c r="R761" s="7" t="str">
        <f aca="false">IF(P761&gt;=Assumptions!$B$28,"High",IF(P761&gt;=Assumptions!$B$29,"Mid","Low"))</f>
        <v>Low</v>
      </c>
      <c r="S761" s="7" t="str">
        <f aca="false">INDEX(Assumptions!$B$33:$B$41,MATCH(Q761&amp;"|"&amp;R761,Assumptions!$A$33:$A$41,0))</f>
        <v>Dormant &amp; Low Value</v>
      </c>
      <c r="T761" s="7" t="n">
        <f aca="false">IF(ISNUMBER(Data_Clean!V761),J761*Data_Clean!V761,0)</f>
        <v>185.0849469</v>
      </c>
    </row>
    <row r="762" customFormat="false" ht="15" hidden="false" customHeight="false" outlineLevel="0" collapsed="false">
      <c r="A762" s="15" t="str">
        <f aca="false">Data_Clean!A762</f>
        <v>CX100758</v>
      </c>
      <c r="B762" s="14" t="n">
        <f aca="false">Data_Clean!G762*Assumptions!$B$5</f>
        <v>154.6985</v>
      </c>
      <c r="C762" s="14" t="n">
        <f aca="false">IF(Data_Clean!H762="",0,Data_Clean!H762)*Assumptions!$B$6</f>
        <v>244.86108</v>
      </c>
      <c r="D762" s="14" t="n">
        <f aca="false">Data_Clean!I762*Assumptions!$B$7</f>
        <v>630.4</v>
      </c>
      <c r="E762" s="14" t="n">
        <f aca="false">Data_Clean!J762*Assumptions!$B$8</f>
        <v>0</v>
      </c>
      <c r="F762" s="14" t="n">
        <f aca="false">Data_Clean!K762*Assumptions!$B$9</f>
        <v>0</v>
      </c>
      <c r="G762" s="14" t="n">
        <f aca="false">Data_Clean!L762*Assumptions!$B$10</f>
        <v>0</v>
      </c>
      <c r="H762" s="14" t="n">
        <f aca="false">IF(OR(Data_Clean!M762="",Data_Clean!N762=""),0,Data_Clean!M762*Data_Clean!N762/100)*Assumptions!$B$13*Assumptions!$B$11</f>
        <v>287.742</v>
      </c>
      <c r="I762" s="14" t="n">
        <f aca="false">Data_Clean!O762*4*Assumptions!$B$12</f>
        <v>14.90304</v>
      </c>
      <c r="J762" s="14" t="n">
        <f aca="false">SUM(B762:I762)</f>
        <v>1332.60462</v>
      </c>
      <c r="K762" s="16" t="n">
        <f aca="false">IF(Data_Clean!P762="","",Assumptions!$B$15*0.5^(Data_Clean!P762/Assumptions!$B$20))</f>
        <v>27.9909897461042</v>
      </c>
      <c r="L762" s="16" t="n">
        <f aca="false">Assumptions!$B$16*MIN(1,LN(1+Data_Clean!Q762)/LN(1+Assumptions!$B$21))</f>
        <v>13.0760265116583</v>
      </c>
      <c r="M762" s="16" t="n">
        <f aca="false">Assumptions!$B$17*(0.6*MIN(1,Data_Clean!R762/Assumptions!$B$22)+0.4*IF(Data_Clean!S762="",0,Data_Clean!S762))</f>
        <v>2.268</v>
      </c>
      <c r="N762" s="16" t="n">
        <f aca="false">Assumptions!$B$18*MIN(1,(Data_Clean!F762-1)/Assumptions!$B$23)</f>
        <v>15</v>
      </c>
      <c r="O762" s="16" t="n">
        <f aca="false">Assumptions!$B$19*(0.4*IF(Data_Clean!E762="",0,MIN(1,Data_Clean!E762/12/Assumptions!$B$24))+0.35*IF(Data_Clean!D762="Y",1,0)+0.25*(1-MIN(Data_Clean!T762,3)/3))/IF(Data_Clean!E762="",0.6,1)</f>
        <v>9.75</v>
      </c>
      <c r="P762" s="16" t="n">
        <f aca="false">SUM(K762:O762)/(Assumptions!$D$5-IF(K762="",Assumptions!$B$15,0))*100</f>
        <v>68.0850162577625</v>
      </c>
      <c r="Q762" s="7" t="str">
        <f aca="false">IF(J762&gt;=Assumptions!$B$26,"High",IF(J762&gt;=Assumptions!$B$27,"Mid","Low"))</f>
        <v>Mid</v>
      </c>
      <c r="R762" s="7" t="str">
        <f aca="false">IF(P762&gt;=Assumptions!$B$28,"High",IF(P762&gt;=Assumptions!$B$29,"Mid","Low"))</f>
        <v>Mid</v>
      </c>
      <c r="S762" s="7" t="str">
        <f aca="false">INDEX(Assumptions!$B$33:$B$41,MATCH(Q762&amp;"|"&amp;R762,Assumptions!$A$33:$A$41,0))</f>
        <v>Established Core</v>
      </c>
      <c r="T762" s="7" t="n">
        <f aca="false">IF(ISNUMBER(Data_Clean!V762),J762*Data_Clean!V762,0)</f>
        <v>58.101561432</v>
      </c>
    </row>
    <row r="763" customFormat="false" ht="15" hidden="false" customHeight="false" outlineLevel="0" collapsed="false">
      <c r="A763" s="15" t="str">
        <f aca="false">Data_Clean!A763</f>
        <v>CX100759</v>
      </c>
      <c r="B763" s="14" t="n">
        <f aca="false">Data_Clean!G763*Assumptions!$B$5</f>
        <v>132.4035</v>
      </c>
      <c r="C763" s="14" t="n">
        <f aca="false">IF(Data_Clean!H763="",0,Data_Clean!H763)*Assumptions!$B$6</f>
        <v>478.398</v>
      </c>
      <c r="D763" s="14" t="n">
        <f aca="false">Data_Clean!I763*Assumptions!$B$7</f>
        <v>529.6</v>
      </c>
      <c r="E763" s="14" t="n">
        <f aca="false">Data_Clean!J763*Assumptions!$B$8</f>
        <v>0</v>
      </c>
      <c r="F763" s="14" t="n">
        <f aca="false">Data_Clean!K763*Assumptions!$B$9</f>
        <v>3054.7</v>
      </c>
      <c r="G763" s="14" t="n">
        <f aca="false">Data_Clean!L763*Assumptions!$B$10</f>
        <v>0</v>
      </c>
      <c r="H763" s="14" t="n">
        <f aca="false">IF(OR(Data_Clean!M763="",Data_Clean!N763=""),0,Data_Clean!M763*Data_Clean!N763/100)*Assumptions!$B$13*Assumptions!$B$11</f>
        <v>0</v>
      </c>
      <c r="I763" s="14" t="n">
        <f aca="false">Data_Clean!O763*4*Assumptions!$B$12</f>
        <v>0</v>
      </c>
      <c r="J763" s="14" t="n">
        <f aca="false">SUM(B763:I763)</f>
        <v>4195.1015</v>
      </c>
      <c r="K763" s="16" t="n">
        <f aca="false">IF(Data_Clean!P763="","",Assumptions!$B$15*0.5^(Data_Clean!P763/Assumptions!$B$20))</f>
        <v>20.2552491925229</v>
      </c>
      <c r="L763" s="16" t="n">
        <f aca="false">Assumptions!$B$16*MIN(1,LN(1+Data_Clean!Q763)/LN(1+Assumptions!$B$21))</f>
        <v>18.5760710519073</v>
      </c>
      <c r="M763" s="16" t="n">
        <f aca="false">Assumptions!$B$17*(0.6*MIN(1,Data_Clean!R763/Assumptions!$B$22)+0.4*IF(Data_Clean!S763="",0,Data_Clean!S763))</f>
        <v>2.604</v>
      </c>
      <c r="N763" s="16" t="n">
        <f aca="false">Assumptions!$B$18*MIN(1,(Data_Clean!F763-1)/Assumptions!$B$23)</f>
        <v>20</v>
      </c>
      <c r="O763" s="16" t="n">
        <f aca="false">Assumptions!$B$19*(0.4*IF(Data_Clean!E763="",0,MIN(1,Data_Clean!E763/12/Assumptions!$B$24))+0.35*IF(Data_Clean!D763="Y",1,0)+0.25*(1-MIN(Data_Clean!T763,3)/3))/IF(Data_Clean!E763="",0.6,1)</f>
        <v>13.45</v>
      </c>
      <c r="P763" s="16" t="n">
        <f aca="false">SUM(K763:O763)/(Assumptions!$D$5-IF(K763="",Assumptions!$B$15,0))*100</f>
        <v>74.8853202444301</v>
      </c>
      <c r="Q763" s="7" t="str">
        <f aca="false">IF(J763&gt;=Assumptions!$B$26,"High",IF(J763&gt;=Assumptions!$B$27,"Mid","Low"))</f>
        <v>High</v>
      </c>
      <c r="R763" s="7" t="str">
        <f aca="false">IF(P763&gt;=Assumptions!$B$28,"High",IF(P763&gt;=Assumptions!$B$29,"Mid","Low"))</f>
        <v>High</v>
      </c>
      <c r="S763" s="7" t="str">
        <f aca="false">INDEX(Assumptions!$B$33:$B$41,MATCH(Q763&amp;"|"&amp;R763,Assumptions!$A$33:$A$41,0))</f>
        <v>Premier Advocates</v>
      </c>
      <c r="T763" s="7" t="n">
        <f aca="false">IF(ISNUMBER(Data_Clean!V763),J763*Data_Clean!V763,0)</f>
        <v>94.38978375</v>
      </c>
    </row>
    <row r="764" customFormat="false" ht="15" hidden="false" customHeight="false" outlineLevel="0" collapsed="false">
      <c r="A764" s="15" t="str">
        <f aca="false">Data_Clean!A764</f>
        <v>CX100760</v>
      </c>
      <c r="B764" s="14" t="n">
        <f aca="false">Data_Clean!G764*Assumptions!$B$5</f>
        <v>268.82</v>
      </c>
      <c r="C764" s="14" t="n">
        <f aca="false">IF(Data_Clean!H764="",0,Data_Clean!H764)*Assumptions!$B$6</f>
        <v>1535.40648</v>
      </c>
      <c r="D764" s="14" t="n">
        <f aca="false">Data_Clean!I764*Assumptions!$B$7</f>
        <v>0</v>
      </c>
      <c r="E764" s="14" t="n">
        <f aca="false">Data_Clean!J764*Assumptions!$B$8</f>
        <v>3901.6683</v>
      </c>
      <c r="F764" s="14" t="n">
        <f aca="false">Data_Clean!K764*Assumptions!$B$9</f>
        <v>0</v>
      </c>
      <c r="G764" s="14" t="n">
        <f aca="false">Data_Clean!L764*Assumptions!$B$10</f>
        <v>0</v>
      </c>
      <c r="H764" s="14" t="n">
        <f aca="false">IF(OR(Data_Clean!M764="",Data_Clean!N764=""),0,Data_Clean!M764*Data_Clean!N764/100)*Assumptions!$B$13*Assumptions!$B$11</f>
        <v>0</v>
      </c>
      <c r="I764" s="14" t="n">
        <f aca="false">Data_Clean!O764*4*Assumptions!$B$12</f>
        <v>0</v>
      </c>
      <c r="J764" s="14" t="n">
        <f aca="false">SUM(B764:I764)</f>
        <v>5705.89478</v>
      </c>
      <c r="K764" s="16" t="n">
        <f aca="false">IF(Data_Clean!P764="","",Assumptions!$B$15*0.5^(Data_Clean!P764/Assumptions!$B$20))</f>
        <v>27.9909897461042</v>
      </c>
      <c r="L764" s="16" t="n">
        <f aca="false">Assumptions!$B$16*MIN(1,LN(1+Data_Clean!Q764)/LN(1+Assumptions!$B$21))</f>
        <v>12.2792642888455</v>
      </c>
      <c r="M764" s="16" t="n">
        <f aca="false">Assumptions!$B$17*(0.6*MIN(1,Data_Clean!R764/Assumptions!$B$22)+0.4*IF(Data_Clean!S764="",0,Data_Clean!S764))</f>
        <v>8.784</v>
      </c>
      <c r="N764" s="16" t="n">
        <f aca="false">Assumptions!$B$18*MIN(1,(Data_Clean!F764-1)/Assumptions!$B$23)</f>
        <v>10</v>
      </c>
      <c r="O764" s="16" t="n">
        <f aca="false">Assumptions!$B$19*(0.4*IF(Data_Clean!E764="",0,MIN(1,Data_Clean!E764/12/Assumptions!$B$24))+0.35*IF(Data_Clean!D764="Y",1,0)+0.25*(1-MIN(Data_Clean!T764,3)/3))/IF(Data_Clean!E764="",0.6,1)</f>
        <v>9.75</v>
      </c>
      <c r="P764" s="16" t="n">
        <f aca="false">SUM(K764:O764)/(Assumptions!$D$5-IF(K764="",Assumptions!$B$15,0))*100</f>
        <v>68.8042540349497</v>
      </c>
      <c r="Q764" s="7" t="str">
        <f aca="false">IF(J764&gt;=Assumptions!$B$26,"High",IF(J764&gt;=Assumptions!$B$27,"Mid","Low"))</f>
        <v>High</v>
      </c>
      <c r="R764" s="7" t="str">
        <f aca="false">IF(P764&gt;=Assumptions!$B$28,"High",IF(P764&gt;=Assumptions!$B$29,"Mid","Low"))</f>
        <v>Mid</v>
      </c>
      <c r="S764" s="7" t="str">
        <f aca="false">INDEX(Assumptions!$B$33:$B$41,MATCH(Q764&amp;"|"&amp;R764,Assumptions!$A$33:$A$41,0))</f>
        <v>Established Core</v>
      </c>
      <c r="T764" s="7" t="n">
        <f aca="false">IF(ISNUMBER(Data_Clean!V764),J764*Data_Clean!V764,0)</f>
        <v>393.136150342</v>
      </c>
    </row>
    <row r="765" customFormat="false" ht="15" hidden="false" customHeight="false" outlineLevel="0" collapsed="false">
      <c r="A765" s="15" t="str">
        <f aca="false">Data_Clean!A765</f>
        <v>CX100761</v>
      </c>
      <c r="B765" s="14" t="n">
        <f aca="false">Data_Clean!G765*Assumptions!$B$5</f>
        <v>199.5175</v>
      </c>
      <c r="C765" s="14" t="n">
        <f aca="false">IF(Data_Clean!H765="",0,Data_Clean!H765)*Assumptions!$B$6</f>
        <v>970.56876</v>
      </c>
      <c r="D765" s="14" t="n">
        <f aca="false">Data_Clean!I765*Assumptions!$B$7</f>
        <v>0</v>
      </c>
      <c r="E765" s="14" t="n">
        <f aca="false">Data_Clean!J765*Assumptions!$B$8</f>
        <v>674.691975</v>
      </c>
      <c r="F765" s="14" t="n">
        <f aca="false">Data_Clean!K765*Assumptions!$B$9</f>
        <v>3192.2</v>
      </c>
      <c r="G765" s="14" t="n">
        <f aca="false">Data_Clean!L765*Assumptions!$B$10</f>
        <v>0</v>
      </c>
      <c r="H765" s="14" t="n">
        <f aca="false">IF(OR(Data_Clean!M765="",Data_Clean!N765=""),0,Data_Clean!M765*Data_Clean!N765/100)*Assumptions!$B$13*Assumptions!$B$11</f>
        <v>442.32</v>
      </c>
      <c r="I765" s="14" t="n">
        <f aca="false">Data_Clean!O765*4*Assumptions!$B$12</f>
        <v>25.82304</v>
      </c>
      <c r="J765" s="14" t="n">
        <f aca="false">SUM(B765:I765)</f>
        <v>5505.121275</v>
      </c>
      <c r="K765" s="16" t="n">
        <f aca="false">IF(Data_Clean!P765="","",Assumptions!$B$15*0.5^(Data_Clean!P765/Assumptions!$B$20))</f>
        <v>26.7269615442102</v>
      </c>
      <c r="L765" s="16" t="n">
        <f aca="false">Assumptions!$B$16*MIN(1,LN(1+Data_Clean!Q765)/LN(1+Assumptions!$B$21))</f>
        <v>16.7870204191091</v>
      </c>
      <c r="M765" s="16" t="n">
        <f aca="false">Assumptions!$B$17*(0.6*MIN(1,Data_Clean!R765/Assumptions!$B$22)+0.4*IF(Data_Clean!S765="",0,Data_Clean!S765))</f>
        <v>11.226</v>
      </c>
      <c r="N765" s="16" t="n">
        <f aca="false">Assumptions!$B$18*MIN(1,(Data_Clean!F765-1)/Assumptions!$B$23)</f>
        <v>20</v>
      </c>
      <c r="O765" s="16" t="n">
        <f aca="false">Assumptions!$B$19*(0.4*IF(Data_Clean!E765="",0,MIN(1,Data_Clean!E765/12/Assumptions!$B$24))+0.35*IF(Data_Clean!D765="Y",1,0)+0.25*(1-MIN(Data_Clean!T765,3)/3))/IF(Data_Clean!E765="",0.6,1)</f>
        <v>10.85</v>
      </c>
      <c r="P765" s="16" t="n">
        <f aca="false">SUM(K765:O765)/(Assumptions!$D$5-IF(K765="",Assumptions!$B$15,0))*100</f>
        <v>85.5899819633193</v>
      </c>
      <c r="Q765" s="7" t="str">
        <f aca="false">IF(J765&gt;=Assumptions!$B$26,"High",IF(J765&gt;=Assumptions!$B$27,"Mid","Low"))</f>
        <v>High</v>
      </c>
      <c r="R765" s="7" t="str">
        <f aca="false">IF(P765&gt;=Assumptions!$B$28,"High",IF(P765&gt;=Assumptions!$B$29,"Mid","Low"))</f>
        <v>High</v>
      </c>
      <c r="S765" s="7" t="str">
        <f aca="false">INDEX(Assumptions!$B$33:$B$41,MATCH(Q765&amp;"|"&amp;R765,Assumptions!$A$33:$A$41,0))</f>
        <v>Premier Advocates</v>
      </c>
      <c r="T765" s="7" t="n">
        <f aca="false">IF(ISNUMBER(Data_Clean!V765),J765*Data_Clean!V765,0)</f>
        <v>134.8754712375</v>
      </c>
    </row>
    <row r="766" customFormat="false" ht="15" hidden="false" customHeight="false" outlineLevel="0" collapsed="false">
      <c r="A766" s="15" t="str">
        <f aca="false">Data_Clean!A766</f>
        <v>CX100762</v>
      </c>
      <c r="B766" s="14" t="n">
        <f aca="false">Data_Clean!G766*Assumptions!$B$5</f>
        <v>11.74575</v>
      </c>
      <c r="C766" s="14" t="n">
        <f aca="false">IF(Data_Clean!H766="",0,Data_Clean!H766)*Assumptions!$B$6</f>
        <v>16.62</v>
      </c>
      <c r="D766" s="14" t="n">
        <f aca="false">Data_Clean!I766*Assumptions!$B$7</f>
        <v>0</v>
      </c>
      <c r="E766" s="14" t="n">
        <f aca="false">Data_Clean!J766*Assumptions!$B$8</f>
        <v>0</v>
      </c>
      <c r="F766" s="14" t="n">
        <f aca="false">Data_Clean!K766*Assumptions!$B$9</f>
        <v>0</v>
      </c>
      <c r="G766" s="14" t="n">
        <f aca="false">Data_Clean!L766*Assumptions!$B$10</f>
        <v>0</v>
      </c>
      <c r="H766" s="14" t="n">
        <f aca="false">IF(OR(Data_Clean!M766="",Data_Clean!N766=""),0,Data_Clean!M766*Data_Clean!N766/100)*Assumptions!$B$13*Assumptions!$B$11</f>
        <v>0</v>
      </c>
      <c r="I766" s="14" t="n">
        <f aca="false">Data_Clean!O766*4*Assumptions!$B$12</f>
        <v>0</v>
      </c>
      <c r="J766" s="14" t="n">
        <f aca="false">SUM(B766:I766)</f>
        <v>28.36575</v>
      </c>
      <c r="K766" s="16" t="n">
        <f aca="false">IF(Data_Clean!P766="","",Assumptions!$B$15*0.5^(Data_Clean!P766/Assumptions!$B$20))</f>
        <v>17.2304753249555</v>
      </c>
      <c r="L766" s="16" t="n">
        <f aca="false">Assumptions!$B$16*MIN(1,LN(1+Data_Clean!Q766)/LN(1+Assumptions!$B$21))</f>
        <v>4.58156909991326</v>
      </c>
      <c r="M766" s="16" t="n">
        <f aca="false">Assumptions!$B$17*(0.6*MIN(1,Data_Clean!R766/Assumptions!$B$22)+0.4*IF(Data_Clean!S766="",0,Data_Clean!S766))</f>
        <v>6.9</v>
      </c>
      <c r="N766" s="16" t="n">
        <f aca="false">Assumptions!$B$18*MIN(1,(Data_Clean!F766-1)/Assumptions!$B$23)</f>
        <v>5</v>
      </c>
      <c r="O766" s="16" t="n">
        <f aca="false">Assumptions!$B$19*(0.4*IF(Data_Clean!E766="",0,MIN(1,Data_Clean!E766/12/Assumptions!$B$24))+0.35*IF(Data_Clean!D766="Y",1,0)+0.25*(1-MIN(Data_Clean!T766,3)/3))/IF(Data_Clean!E766="",0.6,1)</f>
        <v>8</v>
      </c>
      <c r="P766" s="16" t="n">
        <f aca="false">SUM(K766:O766)/(Assumptions!$D$5-IF(K766="",Assumptions!$B$15,0))*100</f>
        <v>41.7120444248688</v>
      </c>
      <c r="Q766" s="7" t="str">
        <f aca="false">IF(J766&gt;=Assumptions!$B$26,"High",IF(J766&gt;=Assumptions!$B$27,"Mid","Low"))</f>
        <v>Low</v>
      </c>
      <c r="R766" s="7" t="str">
        <f aca="false">IF(P766&gt;=Assumptions!$B$28,"High",IF(P766&gt;=Assumptions!$B$29,"Mid","Low"))</f>
        <v>Low</v>
      </c>
      <c r="S766" s="7" t="str">
        <f aca="false">INDEX(Assumptions!$B$33:$B$41,MATCH(Q766&amp;"|"&amp;R766,Assumptions!$A$33:$A$41,0))</f>
        <v>Dormant &amp; Low Value</v>
      </c>
      <c r="T766" s="7" t="n">
        <f aca="false">IF(ISNUMBER(Data_Clean!V766),J766*Data_Clean!V766,0)</f>
        <v>3.378360825</v>
      </c>
    </row>
    <row r="767" customFormat="false" ht="15" hidden="false" customHeight="false" outlineLevel="0" collapsed="false">
      <c r="A767" s="15" t="str">
        <f aca="false">Data_Clean!A767</f>
        <v>CX100763</v>
      </c>
      <c r="B767" s="14" t="n">
        <f aca="false">Data_Clean!G767*Assumptions!$B$5</f>
        <v>48.4765</v>
      </c>
      <c r="C767" s="14" t="n">
        <f aca="false">IF(Data_Clean!H767="",0,Data_Clean!H767)*Assumptions!$B$6</f>
        <v>0</v>
      </c>
      <c r="D767" s="14" t="n">
        <f aca="false">Data_Clean!I767*Assumptions!$B$7</f>
        <v>0</v>
      </c>
      <c r="E767" s="14" t="n">
        <f aca="false">Data_Clean!J767*Assumptions!$B$8</f>
        <v>0</v>
      </c>
      <c r="F767" s="14" t="n">
        <f aca="false">Data_Clean!K767*Assumptions!$B$9</f>
        <v>0</v>
      </c>
      <c r="G767" s="14" t="n">
        <f aca="false">Data_Clean!L767*Assumptions!$B$10</f>
        <v>0</v>
      </c>
      <c r="H767" s="14" t="n">
        <f aca="false">IF(OR(Data_Clean!M767="",Data_Clean!N767=""),0,Data_Clean!M767*Data_Clean!N767/100)*Assumptions!$B$13*Assumptions!$B$11</f>
        <v>0</v>
      </c>
      <c r="I767" s="14" t="n">
        <f aca="false">Data_Clean!O767*4*Assumptions!$B$12</f>
        <v>0</v>
      </c>
      <c r="J767" s="14" t="n">
        <f aca="false">SUM(B767:I767)</f>
        <v>48.4765</v>
      </c>
      <c r="K767" s="16" t="n">
        <f aca="false">IF(Data_Clean!P767="","",Assumptions!$B$15*0.5^(Data_Clean!P767/Assumptions!$B$20))</f>
        <v>0.380743310791985</v>
      </c>
      <c r="L767" s="16" t="n">
        <f aca="false">Assumptions!$B$16*MIN(1,LN(1+Data_Clean!Q767)/LN(1+Assumptions!$B$21))</f>
        <v>0</v>
      </c>
      <c r="M767" s="16" t="n">
        <f aca="false">Assumptions!$B$17*(0.6*MIN(1,Data_Clean!R767/Assumptions!$B$22)+0.4*IF(Data_Clean!S767="",0,Data_Clean!S767))</f>
        <v>0</v>
      </c>
      <c r="N767" s="16" t="n">
        <f aca="false">Assumptions!$B$18*MIN(1,(Data_Clean!F767-1)/Assumptions!$B$23)</f>
        <v>5</v>
      </c>
      <c r="O767" s="16" t="n">
        <f aca="false">Assumptions!$B$19*(0.4*IF(Data_Clean!E767="",0,MIN(1,Data_Clean!E767/12/Assumptions!$B$24))+0.35*IF(Data_Clean!D767="Y",1,0)+0.25*(1-MIN(Data_Clean!T767,3)/3))/IF(Data_Clean!E767="",0.6,1)</f>
        <v>9.75</v>
      </c>
      <c r="P767" s="16" t="n">
        <f aca="false">SUM(K767:O767)/(Assumptions!$D$5-IF(K767="",Assumptions!$B$15,0))*100</f>
        <v>15.130743310792</v>
      </c>
      <c r="Q767" s="7" t="str">
        <f aca="false">IF(J767&gt;=Assumptions!$B$26,"High",IF(J767&gt;=Assumptions!$B$27,"Mid","Low"))</f>
        <v>Low</v>
      </c>
      <c r="R767" s="7" t="str">
        <f aca="false">IF(P767&gt;=Assumptions!$B$28,"High",IF(P767&gt;=Assumptions!$B$29,"Mid","Low"))</f>
        <v>Low</v>
      </c>
      <c r="S767" s="7" t="str">
        <f aca="false">INDEX(Assumptions!$B$33:$B$41,MATCH(Q767&amp;"|"&amp;R767,Assumptions!$A$33:$A$41,0))</f>
        <v>Dormant &amp; Low Value</v>
      </c>
      <c r="T767" s="7" t="n">
        <f aca="false">IF(ISNUMBER(Data_Clean!V767),J767*Data_Clean!V767,0)</f>
        <v>14.7465513</v>
      </c>
    </row>
    <row r="768" customFormat="false" ht="15" hidden="false" customHeight="false" outlineLevel="0" collapsed="false">
      <c r="A768" s="15" t="str">
        <f aca="false">Data_Clean!A768</f>
        <v>CX100764</v>
      </c>
      <c r="B768" s="14" t="n">
        <f aca="false">Data_Clean!G768*Assumptions!$B$5</f>
        <v>455.88575</v>
      </c>
      <c r="C768" s="14" t="n">
        <f aca="false">IF(Data_Clean!H768="",0,Data_Clean!H768)*Assumptions!$B$6</f>
        <v>372.6498</v>
      </c>
      <c r="D768" s="14" t="n">
        <f aca="false">Data_Clean!I768*Assumptions!$B$7</f>
        <v>0</v>
      </c>
      <c r="E768" s="14" t="n">
        <f aca="false">Data_Clean!J768*Assumptions!$B$8</f>
        <v>0</v>
      </c>
      <c r="F768" s="14" t="n">
        <f aca="false">Data_Clean!K768*Assumptions!$B$9</f>
        <v>0</v>
      </c>
      <c r="G768" s="14" t="n">
        <f aca="false">Data_Clean!L768*Assumptions!$B$10</f>
        <v>0</v>
      </c>
      <c r="H768" s="14" t="n">
        <f aca="false">IF(OR(Data_Clean!M768="",Data_Clean!N768=""),0,Data_Clean!M768*Data_Clean!N768/100)*Assumptions!$B$13*Assumptions!$B$11</f>
        <v>0</v>
      </c>
      <c r="I768" s="14" t="n">
        <f aca="false">Data_Clean!O768*4*Assumptions!$B$12</f>
        <v>0</v>
      </c>
      <c r="J768" s="14" t="n">
        <f aca="false">SUM(B768:I768)</f>
        <v>828.53555</v>
      </c>
      <c r="K768" s="16" t="n">
        <f aca="false">IF(Data_Clean!P768="","",Assumptions!$B$15*0.5^(Data_Clean!P768/Assumptions!$B$20))</f>
        <v>22.2164632842985</v>
      </c>
      <c r="L768" s="16" t="n">
        <f aca="false">Assumptions!$B$16*MIN(1,LN(1+Data_Clean!Q768)/LN(1+Assumptions!$B$21))</f>
        <v>13.0760265116583</v>
      </c>
      <c r="M768" s="16" t="n">
        <f aca="false">Assumptions!$B$17*(0.6*MIN(1,Data_Clean!R768/Assumptions!$B$22)+0.4*IF(Data_Clean!S768="",0,Data_Clean!S768))</f>
        <v>10.482</v>
      </c>
      <c r="N768" s="16" t="n">
        <f aca="false">Assumptions!$B$18*MIN(1,(Data_Clean!F768-1)/Assumptions!$B$23)</f>
        <v>5</v>
      </c>
      <c r="O768" s="16" t="n">
        <f aca="false">Assumptions!$B$19*(0.4*IF(Data_Clean!E768="",0,MIN(1,Data_Clean!E768/12/Assumptions!$B$24))+0.35*IF(Data_Clean!D768="Y",1,0)+0.25*(1-MIN(Data_Clean!T768,3)/3))/IF(Data_Clean!E768="",0.6,1)</f>
        <v>7.5</v>
      </c>
      <c r="P768" s="16" t="n">
        <f aca="false">SUM(K768:O768)/(Assumptions!$D$5-IF(K768="",Assumptions!$B$15,0))*100</f>
        <v>58.2744897959567</v>
      </c>
      <c r="Q768" s="7" t="str">
        <f aca="false">IF(J768&gt;=Assumptions!$B$26,"High",IF(J768&gt;=Assumptions!$B$27,"Mid","Low"))</f>
        <v>Mid</v>
      </c>
      <c r="R768" s="7" t="str">
        <f aca="false">IF(P768&gt;=Assumptions!$B$28,"High",IF(P768&gt;=Assumptions!$B$29,"Mid","Low"))</f>
        <v>Mid</v>
      </c>
      <c r="S768" s="7" t="str">
        <f aca="false">INDEX(Assumptions!$B$33:$B$41,MATCH(Q768&amp;"|"&amp;R768,Assumptions!$A$33:$A$41,0))</f>
        <v>Established Core</v>
      </c>
      <c r="T768" s="7" t="n">
        <f aca="false">IF(ISNUMBER(Data_Clean!V768),J768*Data_Clean!V768,0)</f>
        <v>69.26557198</v>
      </c>
    </row>
    <row r="769" customFormat="false" ht="15" hidden="false" customHeight="false" outlineLevel="0" collapsed="false">
      <c r="A769" s="15" t="str">
        <f aca="false">Data_Clean!A769</f>
        <v>CX100765</v>
      </c>
      <c r="B769" s="14" t="n">
        <f aca="false">Data_Clean!G769*Assumptions!$B$5</f>
        <v>14.0115</v>
      </c>
      <c r="C769" s="14" t="n">
        <f aca="false">IF(Data_Clean!H769="",0,Data_Clean!H769)*Assumptions!$B$6</f>
        <v>24.42696</v>
      </c>
      <c r="D769" s="14" t="n">
        <f aca="false">Data_Clean!I769*Assumptions!$B$7</f>
        <v>0</v>
      </c>
      <c r="E769" s="14" t="n">
        <f aca="false">Data_Clean!J769*Assumptions!$B$8</f>
        <v>0</v>
      </c>
      <c r="F769" s="14" t="n">
        <f aca="false">Data_Clean!K769*Assumptions!$B$9</f>
        <v>0</v>
      </c>
      <c r="G769" s="14" t="n">
        <f aca="false">Data_Clean!L769*Assumptions!$B$10</f>
        <v>0</v>
      </c>
      <c r="H769" s="14" t="n">
        <f aca="false">IF(OR(Data_Clean!M769="",Data_Clean!N769=""),0,Data_Clean!M769*Data_Clean!N769/100)*Assumptions!$B$13*Assumptions!$B$11</f>
        <v>0</v>
      </c>
      <c r="I769" s="14" t="n">
        <f aca="false">Data_Clean!O769*4*Assumptions!$B$12</f>
        <v>0</v>
      </c>
      <c r="J769" s="14" t="n">
        <f aca="false">SUM(B769:I769)</f>
        <v>38.43846</v>
      </c>
      <c r="K769" s="16" t="n">
        <f aca="false">IF(Data_Clean!P769="","",Assumptions!$B$15*0.5^(Data_Clean!P769/Assumptions!$B$20))</f>
        <v>17.2304753249555</v>
      </c>
      <c r="L769" s="16" t="n">
        <f aca="false">Assumptions!$B$16*MIN(1,LN(1+Data_Clean!Q769)/LN(1+Assumptions!$B$21))</f>
        <v>11.8154173628685</v>
      </c>
      <c r="M769" s="16" t="n">
        <f aca="false">Assumptions!$B$17*(0.6*MIN(1,Data_Clean!R769/Assumptions!$B$22)+0.4*IF(Data_Clean!S769="",0,Data_Clean!S769))</f>
        <v>8.592</v>
      </c>
      <c r="N769" s="16" t="n">
        <f aca="false">Assumptions!$B$18*MIN(1,(Data_Clean!F769-1)/Assumptions!$B$23)</f>
        <v>5</v>
      </c>
      <c r="O769" s="16" t="n">
        <f aca="false">Assumptions!$B$19*(0.4*IF(Data_Clean!E769="",0,MIN(1,Data_Clean!E769/12/Assumptions!$B$24))+0.35*IF(Data_Clean!D769="Y",1,0)+0.25*(1-MIN(Data_Clean!T769,3)/3))/IF(Data_Clean!E769="",0.6,1)</f>
        <v>7</v>
      </c>
      <c r="P769" s="16" t="n">
        <f aca="false">SUM(K769:O769)/(Assumptions!$D$5-IF(K769="",Assumptions!$B$15,0))*100</f>
        <v>49.637892687824</v>
      </c>
      <c r="Q769" s="7" t="str">
        <f aca="false">IF(J769&gt;=Assumptions!$B$26,"High",IF(J769&gt;=Assumptions!$B$27,"Mid","Low"))</f>
        <v>Low</v>
      </c>
      <c r="R769" s="7" t="str">
        <f aca="false">IF(P769&gt;=Assumptions!$B$28,"High",IF(P769&gt;=Assumptions!$B$29,"Mid","Low"))</f>
        <v>Low</v>
      </c>
      <c r="S769" s="7" t="str">
        <f aca="false">INDEX(Assumptions!$B$33:$B$41,MATCH(Q769&amp;"|"&amp;R769,Assumptions!$A$33:$A$41,0))</f>
        <v>Dormant &amp; Low Value</v>
      </c>
      <c r="T769" s="7" t="n">
        <f aca="false">IF(ISNUMBER(Data_Clean!V769),J769*Data_Clean!V769,0)</f>
        <v>3.224986794</v>
      </c>
    </row>
    <row r="770" customFormat="false" ht="15" hidden="false" customHeight="false" outlineLevel="0" collapsed="false">
      <c r="A770" s="15" t="str">
        <f aca="false">Data_Clean!A770</f>
        <v>CX100766</v>
      </c>
      <c r="B770" s="14" t="n">
        <f aca="false">Data_Clean!G770*Assumptions!$B$5</f>
        <v>71.62525</v>
      </c>
      <c r="C770" s="14" t="n">
        <f aca="false">IF(Data_Clean!H770="",0,Data_Clean!H770)*Assumptions!$B$6</f>
        <v>462.40836</v>
      </c>
      <c r="D770" s="14" t="n">
        <f aca="false">Data_Clean!I770*Assumptions!$B$7</f>
        <v>0</v>
      </c>
      <c r="E770" s="14" t="n">
        <f aca="false">Data_Clean!J770*Assumptions!$B$8</f>
        <v>0</v>
      </c>
      <c r="F770" s="14" t="n">
        <f aca="false">Data_Clean!K770*Assumptions!$B$9</f>
        <v>0</v>
      </c>
      <c r="G770" s="14" t="n">
        <f aca="false">Data_Clean!L770*Assumptions!$B$10</f>
        <v>0</v>
      </c>
      <c r="H770" s="14" t="n">
        <f aca="false">IF(OR(Data_Clean!M770="",Data_Clean!N770=""),0,Data_Clean!M770*Data_Clean!N770/100)*Assumptions!$B$13*Assumptions!$B$11</f>
        <v>0</v>
      </c>
      <c r="I770" s="14" t="n">
        <f aca="false">Data_Clean!O770*4*Assumptions!$B$12</f>
        <v>0</v>
      </c>
      <c r="J770" s="14" t="n">
        <f aca="false">SUM(B770:I770)</f>
        <v>534.03361</v>
      </c>
      <c r="K770" s="16" t="n">
        <f aca="false">IF(Data_Clean!P770="","",Assumptions!$B$15*0.5^(Data_Clean!P770/Assumptions!$B$20))</f>
        <v>18.4671662001737</v>
      </c>
      <c r="L770" s="16" t="n">
        <f aca="false">Assumptions!$B$16*MIN(1,LN(1+Data_Clean!Q770)/LN(1+Assumptions!$B$21))</f>
        <v>17.2114872232459</v>
      </c>
      <c r="M770" s="16" t="n">
        <f aca="false">Assumptions!$B$17*(0.6*MIN(1,Data_Clean!R770/Assumptions!$B$22)+0.4*IF(Data_Clean!S770="",0,Data_Clean!S770))</f>
        <v>12.018</v>
      </c>
      <c r="N770" s="16" t="n">
        <f aca="false">Assumptions!$B$18*MIN(1,(Data_Clean!F770-1)/Assumptions!$B$23)</f>
        <v>5</v>
      </c>
      <c r="O770" s="16" t="n">
        <f aca="false">Assumptions!$B$19*(0.4*IF(Data_Clean!E770="",0,MIN(1,Data_Clean!E770/12/Assumptions!$B$24))+0.35*IF(Data_Clean!D770="Y",1,0)+0.25*(1-MIN(Data_Clean!T770,3)/3))/IF(Data_Clean!E770="",0.6,1)</f>
        <v>15</v>
      </c>
      <c r="P770" s="16" t="n">
        <f aca="false">SUM(K770:O770)/(Assumptions!$D$5-IF(K770="",Assumptions!$B$15,0))*100</f>
        <v>67.6966534234197</v>
      </c>
      <c r="Q770" s="7" t="str">
        <f aca="false">IF(J770&gt;=Assumptions!$B$26,"High",IF(J770&gt;=Assumptions!$B$27,"Mid","Low"))</f>
        <v>Mid</v>
      </c>
      <c r="R770" s="7" t="str">
        <f aca="false">IF(P770&gt;=Assumptions!$B$28,"High",IF(P770&gt;=Assumptions!$B$29,"Mid","Low"))</f>
        <v>Mid</v>
      </c>
      <c r="S770" s="7" t="str">
        <f aca="false">INDEX(Assumptions!$B$33:$B$41,MATCH(Q770&amp;"|"&amp;R770,Assumptions!$A$33:$A$41,0))</f>
        <v>Established Core</v>
      </c>
      <c r="T770" s="7" t="n">
        <f aca="false">IF(ISNUMBER(Data_Clean!V770),J770*Data_Clean!V770,0)</f>
        <v>11.802142781</v>
      </c>
    </row>
    <row r="771" customFormat="false" ht="15" hidden="false" customHeight="false" outlineLevel="0" collapsed="false">
      <c r="A771" s="15" t="str">
        <f aca="false">Data_Clean!A771</f>
        <v>CX100767</v>
      </c>
      <c r="B771" s="14" t="n">
        <f aca="false">Data_Clean!G771*Assumptions!$B$5</f>
        <v>6.19425</v>
      </c>
      <c r="C771" s="14" t="n">
        <f aca="false">IF(Data_Clean!H771="",0,Data_Clean!H771)*Assumptions!$B$6</f>
        <v>29.03472</v>
      </c>
      <c r="D771" s="14" t="n">
        <f aca="false">Data_Clean!I771*Assumptions!$B$7</f>
        <v>0</v>
      </c>
      <c r="E771" s="14" t="n">
        <f aca="false">Data_Clean!J771*Assumptions!$B$8</f>
        <v>13.279125</v>
      </c>
      <c r="F771" s="14" t="n">
        <f aca="false">Data_Clean!K771*Assumptions!$B$9</f>
        <v>0</v>
      </c>
      <c r="G771" s="14" t="n">
        <f aca="false">Data_Clean!L771*Assumptions!$B$10</f>
        <v>0</v>
      </c>
      <c r="H771" s="14" t="n">
        <f aca="false">IF(OR(Data_Clean!M771="",Data_Clean!N771=""),0,Data_Clean!M771*Data_Clean!N771/100)*Assumptions!$B$13*Assumptions!$B$11</f>
        <v>18.9</v>
      </c>
      <c r="I771" s="14" t="n">
        <f aca="false">Data_Clean!O771*4*Assumptions!$B$12</f>
        <v>1.8672</v>
      </c>
      <c r="J771" s="14" t="n">
        <f aca="false">SUM(B771:I771)</f>
        <v>69.275295</v>
      </c>
      <c r="K771" s="16" t="n">
        <f aca="false">IF(Data_Clean!P771="","",Assumptions!$B$15*0.5^(Data_Clean!P771/Assumptions!$B$20))</f>
        <v>21.2132034355964</v>
      </c>
      <c r="L771" s="16" t="n">
        <f aca="false">Assumptions!$B$16*MIN(1,LN(1+Data_Clean!Q771)/LN(1+Assumptions!$B$21))</f>
        <v>8.67194478953664</v>
      </c>
      <c r="M771" s="16" t="n">
        <f aca="false">Assumptions!$B$17*(0.6*MIN(1,Data_Clean!R771/Assumptions!$B$22)+0.4*IF(Data_Clean!S771="",0,Data_Clean!S771))</f>
        <v>7.146</v>
      </c>
      <c r="N771" s="16" t="n">
        <f aca="false">Assumptions!$B$18*MIN(1,(Data_Clean!F771-1)/Assumptions!$B$23)</f>
        <v>20</v>
      </c>
      <c r="O771" s="16" t="n">
        <f aca="false">Assumptions!$B$19*(0.4*IF(Data_Clean!E771="",0,MIN(1,Data_Clean!E771/12/Assumptions!$B$24))+0.35*IF(Data_Clean!D771="Y",1,0)+0.25*(1-MIN(Data_Clean!T771,3)/3))/IF(Data_Clean!E771="",0.6,1)</f>
        <v>7.65</v>
      </c>
      <c r="P771" s="16" t="n">
        <f aca="false">SUM(K771:O771)/(Assumptions!$D$5-IF(K771="",Assumptions!$B$15,0))*100</f>
        <v>64.6811482251331</v>
      </c>
      <c r="Q771" s="7" t="str">
        <f aca="false">IF(J771&gt;=Assumptions!$B$26,"High",IF(J771&gt;=Assumptions!$B$27,"Mid","Low"))</f>
        <v>Low</v>
      </c>
      <c r="R771" s="7" t="str">
        <f aca="false">IF(P771&gt;=Assumptions!$B$28,"High",IF(P771&gt;=Assumptions!$B$29,"Mid","Low"))</f>
        <v>Mid</v>
      </c>
      <c r="S771" s="7" t="str">
        <f aca="false">INDEX(Assumptions!$B$33:$B$41,MATCH(Q771&amp;"|"&amp;R771,Assumptions!$A$33:$A$41,0))</f>
        <v>Light Touch</v>
      </c>
      <c r="T771" s="7" t="n">
        <f aca="false">IF(ISNUMBER(Data_Clean!V771),J771*Data_Clean!V771,0)</f>
        <v>2.9164899195</v>
      </c>
    </row>
    <row r="772" customFormat="false" ht="15" hidden="false" customHeight="false" outlineLevel="0" collapsed="false">
      <c r="A772" s="15" t="str">
        <f aca="false">Data_Clean!A772</f>
        <v>CX100768</v>
      </c>
      <c r="B772" s="14" t="n">
        <f aca="false">Data_Clean!G772*Assumptions!$B$5</f>
        <v>55.11375</v>
      </c>
      <c r="C772" s="14" t="n">
        <f aca="false">IF(Data_Clean!H772="",0,Data_Clean!H772)*Assumptions!$B$6</f>
        <v>51.98568</v>
      </c>
      <c r="D772" s="14" t="n">
        <f aca="false">Data_Clean!I772*Assumptions!$B$7</f>
        <v>0</v>
      </c>
      <c r="E772" s="14" t="n">
        <f aca="false">Data_Clean!J772*Assumptions!$B$8</f>
        <v>0</v>
      </c>
      <c r="F772" s="14" t="n">
        <f aca="false">Data_Clean!K772*Assumptions!$B$9</f>
        <v>0</v>
      </c>
      <c r="G772" s="14" t="n">
        <f aca="false">Data_Clean!L772*Assumptions!$B$10</f>
        <v>0</v>
      </c>
      <c r="H772" s="14" t="n">
        <f aca="false">IF(OR(Data_Clean!M772="",Data_Clean!N772=""),0,Data_Clean!M772*Data_Clean!N772/100)*Assumptions!$B$13*Assumptions!$B$11</f>
        <v>0</v>
      </c>
      <c r="I772" s="14" t="n">
        <f aca="false">Data_Clean!O772*4*Assumptions!$B$12</f>
        <v>0</v>
      </c>
      <c r="J772" s="14" t="n">
        <f aca="false">SUM(B772:I772)</f>
        <v>107.09943</v>
      </c>
      <c r="K772" s="16" t="n">
        <f aca="false">IF(Data_Clean!P772="","",Assumptions!$B$15*0.5^(Data_Clean!P772/Assumptions!$B$20))</f>
        <v>27.3516746567465</v>
      </c>
      <c r="L772" s="16" t="n">
        <f aca="false">Assumptions!$B$16*MIN(1,LN(1+Data_Clean!Q772)/LN(1+Assumptions!$B$21))</f>
        <v>16.5574033136099</v>
      </c>
      <c r="M772" s="16" t="n">
        <f aca="false">Assumptions!$B$17*(0.6*MIN(1,Data_Clean!R772/Assumptions!$B$22)+0.4*IF(Data_Clean!S772="",0,Data_Clean!S772))</f>
        <v>3.408</v>
      </c>
      <c r="N772" s="16" t="n">
        <f aca="false">Assumptions!$B$18*MIN(1,(Data_Clean!F772-1)/Assumptions!$B$23)</f>
        <v>5</v>
      </c>
      <c r="O772" s="16" t="n">
        <f aca="false">Assumptions!$B$19*(0.4*IF(Data_Clean!E772="",0,MIN(1,Data_Clean!E772/12/Assumptions!$B$24))+0.35*IF(Data_Clean!D772="Y",1,0)+0.25*(1-MIN(Data_Clean!T772,3)/3))/IF(Data_Clean!E772="",0.6,1)</f>
        <v>5.3</v>
      </c>
      <c r="P772" s="16" t="n">
        <f aca="false">SUM(K772:O772)/(Assumptions!$D$5-IF(K772="",Assumptions!$B$15,0))*100</f>
        <v>57.6170779703564</v>
      </c>
      <c r="Q772" s="7" t="str">
        <f aca="false">IF(J772&gt;=Assumptions!$B$26,"High",IF(J772&gt;=Assumptions!$B$27,"Mid","Low"))</f>
        <v>Low</v>
      </c>
      <c r="R772" s="7" t="str">
        <f aca="false">IF(P772&gt;=Assumptions!$B$28,"High",IF(P772&gt;=Assumptions!$B$29,"Mid","Low"))</f>
        <v>Mid</v>
      </c>
      <c r="S772" s="7" t="str">
        <f aca="false">INDEX(Assumptions!$B$33:$B$41,MATCH(Q772&amp;"|"&amp;R772,Assumptions!$A$33:$A$41,0))</f>
        <v>Light Touch</v>
      </c>
      <c r="T772" s="7" t="n">
        <f aca="false">IF(ISNUMBER(Data_Clean!V772),J772*Data_Clean!V772,0)</f>
        <v>11.052661176</v>
      </c>
    </row>
    <row r="773" customFormat="false" ht="15" hidden="false" customHeight="false" outlineLevel="0" collapsed="false">
      <c r="A773" s="15" t="str">
        <f aca="false">Data_Clean!A773</f>
        <v>CX100769</v>
      </c>
      <c r="B773" s="14" t="n">
        <f aca="false">Data_Clean!G773*Assumptions!$B$5</f>
        <v>709.9395</v>
      </c>
      <c r="C773" s="14" t="n">
        <f aca="false">IF(Data_Clean!H773="",0,Data_Clean!H773)*Assumptions!$B$6</f>
        <v>0</v>
      </c>
      <c r="D773" s="14" t="n">
        <f aca="false">Data_Clean!I773*Assumptions!$B$7</f>
        <v>0</v>
      </c>
      <c r="E773" s="14" t="n">
        <f aca="false">Data_Clean!J773*Assumptions!$B$8</f>
        <v>0</v>
      </c>
      <c r="F773" s="14" t="n">
        <f aca="false">Data_Clean!K773*Assumptions!$B$9</f>
        <v>0</v>
      </c>
      <c r="G773" s="14" t="n">
        <f aca="false">Data_Clean!L773*Assumptions!$B$10</f>
        <v>0</v>
      </c>
      <c r="H773" s="14" t="n">
        <f aca="false">IF(OR(Data_Clean!M773="",Data_Clean!N773=""),0,Data_Clean!M773*Data_Clean!N773/100)*Assumptions!$B$13*Assumptions!$B$11</f>
        <v>0</v>
      </c>
      <c r="I773" s="14" t="n">
        <f aca="false">Data_Clean!O773*4*Assumptions!$B$12</f>
        <v>0</v>
      </c>
      <c r="J773" s="14" t="n">
        <f aca="false">SUM(B773:I773)</f>
        <v>709.9395</v>
      </c>
      <c r="K773" s="16" t="n">
        <f aca="false">IF(Data_Clean!P773="","",Assumptions!$B$15*0.5^(Data_Clean!P773/Assumptions!$B$20))</f>
        <v>25.5200148285257</v>
      </c>
      <c r="L773" s="16" t="n">
        <f aca="false">Assumptions!$B$16*MIN(1,LN(1+Data_Clean!Q773)/LN(1+Assumptions!$B$21))</f>
        <v>16.3969864627818</v>
      </c>
      <c r="M773" s="16" t="n">
        <f aca="false">Assumptions!$B$17*(0.6*MIN(1,Data_Clean!R773/Assumptions!$B$22)+0.4*IF(Data_Clean!S773="",0,Data_Clean!S773))</f>
        <v>9.516</v>
      </c>
      <c r="N773" s="16" t="n">
        <f aca="false">Assumptions!$B$18*MIN(1,(Data_Clean!F773-1)/Assumptions!$B$23)</f>
        <v>0</v>
      </c>
      <c r="O773" s="16" t="n">
        <f aca="false">Assumptions!$B$19*(0.4*IF(Data_Clean!E773="",0,MIN(1,Data_Clean!E773/12/Assumptions!$B$24))+0.35*IF(Data_Clean!D773="Y",1,0)+0.25*(1-MIN(Data_Clean!T773,3)/3))/IF(Data_Clean!E773="",0.6,1)</f>
        <v>10.4</v>
      </c>
      <c r="P773" s="16" t="n">
        <f aca="false">SUM(K773:O773)/(Assumptions!$D$5-IF(K773="",Assumptions!$B$15,0))*100</f>
        <v>61.8330012913074</v>
      </c>
      <c r="Q773" s="7" t="str">
        <f aca="false">IF(J773&gt;=Assumptions!$B$26,"High",IF(J773&gt;=Assumptions!$B$27,"Mid","Low"))</f>
        <v>Mid</v>
      </c>
      <c r="R773" s="7" t="str">
        <f aca="false">IF(P773&gt;=Assumptions!$B$28,"High",IF(P773&gt;=Assumptions!$B$29,"Mid","Low"))</f>
        <v>Mid</v>
      </c>
      <c r="S773" s="7" t="str">
        <f aca="false">INDEX(Assumptions!$B$33:$B$41,MATCH(Q773&amp;"|"&amp;R773,Assumptions!$A$33:$A$41,0))</f>
        <v>Established Core</v>
      </c>
      <c r="T773" s="7" t="n">
        <f aca="false">IF(ISNUMBER(Data_Clean!V773),J773*Data_Clean!V773,0)</f>
        <v>37.12983585</v>
      </c>
    </row>
    <row r="774" customFormat="false" ht="15" hidden="false" customHeight="false" outlineLevel="0" collapsed="false">
      <c r="A774" s="15" t="str">
        <f aca="false">Data_Clean!A774</f>
        <v>CX100770</v>
      </c>
      <c r="B774" s="14" t="n">
        <f aca="false">Data_Clean!G774*Assumptions!$B$5</f>
        <v>281.53775</v>
      </c>
      <c r="C774" s="14" t="n">
        <f aca="false">IF(Data_Clean!H774="",0,Data_Clean!H774)*Assumptions!$B$6</f>
        <v>225.68712</v>
      </c>
      <c r="D774" s="14" t="n">
        <f aca="false">Data_Clean!I774*Assumptions!$B$7</f>
        <v>0</v>
      </c>
      <c r="E774" s="14" t="n">
        <f aca="false">Data_Clean!J774*Assumptions!$B$8</f>
        <v>0</v>
      </c>
      <c r="F774" s="14" t="n">
        <f aca="false">Data_Clean!K774*Assumptions!$B$9</f>
        <v>1487.2</v>
      </c>
      <c r="G774" s="14" t="n">
        <f aca="false">Data_Clean!L774*Assumptions!$B$10</f>
        <v>0</v>
      </c>
      <c r="H774" s="14" t="n">
        <f aca="false">IF(OR(Data_Clean!M774="",Data_Clean!N774=""),0,Data_Clean!M774*Data_Clean!N774/100)*Assumptions!$B$13*Assumptions!$B$11</f>
        <v>32.4</v>
      </c>
      <c r="I774" s="14" t="n">
        <f aca="false">Data_Clean!O774*4*Assumptions!$B$12</f>
        <v>21.57696</v>
      </c>
      <c r="J774" s="14" t="n">
        <f aca="false">SUM(B774:I774)</f>
        <v>2048.40183</v>
      </c>
      <c r="K774" s="16" t="n">
        <f aca="false">IF(Data_Clean!P774="","",Assumptions!$B$15*0.5^(Data_Clean!P774/Assumptions!$B$20))</f>
        <v>22.735748497656</v>
      </c>
      <c r="L774" s="16" t="n">
        <f aca="false">Assumptions!$B$16*MIN(1,LN(1+Data_Clean!Q774)/LN(1+Assumptions!$B$21))</f>
        <v>12.0537864630054</v>
      </c>
      <c r="M774" s="16" t="n">
        <f aca="false">Assumptions!$B$17*(0.6*MIN(1,Data_Clean!R774/Assumptions!$B$22)+0.4*IF(Data_Clean!S774="",0,Data_Clean!S774))</f>
        <v>7.422</v>
      </c>
      <c r="N774" s="16" t="n">
        <f aca="false">Assumptions!$B$18*MIN(1,(Data_Clean!F774-1)/Assumptions!$B$23)</f>
        <v>15</v>
      </c>
      <c r="O774" s="16" t="n">
        <f aca="false">Assumptions!$B$19*(0.4*IF(Data_Clean!E774="",0,MIN(1,Data_Clean!E774/12/Assumptions!$B$24))+0.35*IF(Data_Clean!D774="Y",1,0)+0.25*(1-MIN(Data_Clean!T774,3)/3))/IF(Data_Clean!E774="",0.6,1)</f>
        <v>8.5</v>
      </c>
      <c r="P774" s="16" t="n">
        <f aca="false">SUM(K774:O774)/(Assumptions!$D$5-IF(K774="",Assumptions!$B$15,0))*100</f>
        <v>65.7115349606614</v>
      </c>
      <c r="Q774" s="7" t="str">
        <f aca="false">IF(J774&gt;=Assumptions!$B$26,"High",IF(J774&gt;=Assumptions!$B$27,"Mid","Low"))</f>
        <v>High</v>
      </c>
      <c r="R774" s="7" t="str">
        <f aca="false">IF(P774&gt;=Assumptions!$B$28,"High",IF(P774&gt;=Assumptions!$B$29,"Mid","Low"))</f>
        <v>Mid</v>
      </c>
      <c r="S774" s="7" t="str">
        <f aca="false">INDEX(Assumptions!$B$33:$B$41,MATCH(Q774&amp;"|"&amp;R774,Assumptions!$A$33:$A$41,0))</f>
        <v>Established Core</v>
      </c>
      <c r="T774" s="7" t="n">
        <f aca="false">IF(ISNUMBER(Data_Clean!V774),J774*Data_Clean!V774,0)</f>
        <v>309.103836147</v>
      </c>
    </row>
    <row r="775" customFormat="false" ht="15" hidden="false" customHeight="false" outlineLevel="0" collapsed="false">
      <c r="A775" s="15" t="str">
        <f aca="false">Data_Clean!A775</f>
        <v>CX100771</v>
      </c>
      <c r="B775" s="14" t="n">
        <f aca="false">Data_Clean!G775*Assumptions!$B$5</f>
        <v>20.0345</v>
      </c>
      <c r="C775" s="14" t="n">
        <f aca="false">IF(Data_Clean!H775="",0,Data_Clean!H775)*Assumptions!$B$6</f>
        <v>161.76048</v>
      </c>
      <c r="D775" s="14" t="n">
        <f aca="false">Data_Clean!I775*Assumptions!$B$7</f>
        <v>0</v>
      </c>
      <c r="E775" s="14" t="n">
        <f aca="false">Data_Clean!J775*Assumptions!$B$8</f>
        <v>0</v>
      </c>
      <c r="F775" s="14" t="n">
        <f aca="false">Data_Clean!K775*Assumptions!$B$9</f>
        <v>0</v>
      </c>
      <c r="G775" s="14" t="n">
        <f aca="false">Data_Clean!L775*Assumptions!$B$10</f>
        <v>0</v>
      </c>
      <c r="H775" s="14" t="n">
        <f aca="false">IF(OR(Data_Clean!M775="",Data_Clean!N775=""),0,Data_Clean!M775*Data_Clean!N775/100)*Assumptions!$B$13*Assumptions!$B$11</f>
        <v>0</v>
      </c>
      <c r="I775" s="14" t="n">
        <f aca="false">Data_Clean!O775*4*Assumptions!$B$12</f>
        <v>0</v>
      </c>
      <c r="J775" s="14" t="n">
        <f aca="false">SUM(B775:I775)</f>
        <v>181.79498</v>
      </c>
      <c r="K775" s="16" t="n">
        <f aca="false">IF(Data_Clean!P775="","",Assumptions!$B$15*0.5^(Data_Clean!P775/Assumptions!$B$20))</f>
        <v>0.00271197061575909</v>
      </c>
      <c r="L775" s="16" t="n">
        <f aca="false">Assumptions!$B$16*MIN(1,LN(1+Data_Clean!Q775)/LN(1+Assumptions!$B$21))</f>
        <v>0</v>
      </c>
      <c r="M775" s="16" t="n">
        <f aca="false">Assumptions!$B$17*(0.6*MIN(1,Data_Clean!R775/Assumptions!$B$22)+0.4*IF(Data_Clean!S775="",0,Data_Clean!S775))</f>
        <v>0</v>
      </c>
      <c r="N775" s="16" t="n">
        <f aca="false">Assumptions!$B$18*MIN(1,(Data_Clean!F775-1)/Assumptions!$B$23)</f>
        <v>5</v>
      </c>
      <c r="O775" s="16" t="n">
        <f aca="false">Assumptions!$B$19*(0.4*IF(Data_Clean!E775="",0,MIN(1,Data_Clean!E775/12/Assumptions!$B$24))+0.35*IF(Data_Clean!D775="Y",1,0)+0.25*(1-MIN(Data_Clean!T775,3)/3))/IF(Data_Clean!E775="",0.6,1)</f>
        <v>9.75</v>
      </c>
      <c r="P775" s="16" t="n">
        <f aca="false">SUM(K775:O775)/(Assumptions!$D$5-IF(K775="",Assumptions!$B$15,0))*100</f>
        <v>14.7527119706158</v>
      </c>
      <c r="Q775" s="7" t="str">
        <f aca="false">IF(J775&gt;=Assumptions!$B$26,"High",IF(J775&gt;=Assumptions!$B$27,"Mid","Low"))</f>
        <v>Low</v>
      </c>
      <c r="R775" s="7" t="str">
        <f aca="false">IF(P775&gt;=Assumptions!$B$28,"High",IF(P775&gt;=Assumptions!$B$29,"Mid","Low"))</f>
        <v>Low</v>
      </c>
      <c r="S775" s="7" t="str">
        <f aca="false">INDEX(Assumptions!$B$33:$B$41,MATCH(Q775&amp;"|"&amp;R775,Assumptions!$A$33:$A$41,0))</f>
        <v>Dormant &amp; Low Value</v>
      </c>
      <c r="T775" s="7" t="n">
        <f aca="false">IF(ISNUMBER(Data_Clean!V775),J775*Data_Clean!V775,0)</f>
        <v>58.210752596</v>
      </c>
    </row>
    <row r="776" customFormat="false" ht="15" hidden="false" customHeight="false" outlineLevel="0" collapsed="false">
      <c r="A776" s="15" t="str">
        <f aca="false">Data_Clean!A776</f>
        <v>CX100772</v>
      </c>
      <c r="B776" s="14" t="n">
        <f aca="false">Data_Clean!G776*Assumptions!$B$5</f>
        <v>77.72425</v>
      </c>
      <c r="C776" s="14" t="n">
        <f aca="false">IF(Data_Clean!H776="",0,Data_Clean!H776)*Assumptions!$B$6</f>
        <v>235.68276</v>
      </c>
      <c r="D776" s="14" t="n">
        <f aca="false">Data_Clean!I776*Assumptions!$B$7</f>
        <v>0</v>
      </c>
      <c r="E776" s="14" t="n">
        <f aca="false">Data_Clean!J776*Assumptions!$B$8</f>
        <v>0</v>
      </c>
      <c r="F776" s="14" t="n">
        <f aca="false">Data_Clean!K776*Assumptions!$B$9</f>
        <v>0</v>
      </c>
      <c r="G776" s="14" t="n">
        <f aca="false">Data_Clean!L776*Assumptions!$B$10</f>
        <v>191.25</v>
      </c>
      <c r="H776" s="14" t="n">
        <f aca="false">IF(OR(Data_Clean!M776="",Data_Clean!N776=""),0,Data_Clean!M776*Data_Clean!N776/100)*Assumptions!$B$13*Assumptions!$B$11</f>
        <v>0</v>
      </c>
      <c r="I776" s="14" t="n">
        <f aca="false">Data_Clean!O776*4*Assumptions!$B$12</f>
        <v>0</v>
      </c>
      <c r="J776" s="14" t="n">
        <f aca="false">SUM(B776:I776)</f>
        <v>504.65701</v>
      </c>
      <c r="K776" s="16" t="n">
        <f aca="false">IF(Data_Clean!P776="","",Assumptions!$B$15*0.5^(Data_Clean!P776/Assumptions!$B$20))</f>
        <v>6.38000370713142</v>
      </c>
      <c r="L776" s="16" t="n">
        <f aca="false">Assumptions!$B$16*MIN(1,LN(1+Data_Clean!Q776)/LN(1+Assumptions!$B$21))</f>
        <v>11.2934465146257</v>
      </c>
      <c r="M776" s="16" t="n">
        <f aca="false">Assumptions!$B$17*(0.6*MIN(1,Data_Clean!R776/Assumptions!$B$22)+0.4*IF(Data_Clean!S776="",0,Data_Clean!S776))</f>
        <v>5.472</v>
      </c>
      <c r="N776" s="16" t="n">
        <f aca="false">Assumptions!$B$18*MIN(1,(Data_Clean!F776-1)/Assumptions!$B$23)</f>
        <v>10</v>
      </c>
      <c r="O776" s="16" t="n">
        <f aca="false">Assumptions!$B$19*(0.4*IF(Data_Clean!E776="",0,MIN(1,Data_Clean!E776/12/Assumptions!$B$24))+0.35*IF(Data_Clean!D776="Y",1,0)+0.25*(1-MIN(Data_Clean!T776,3)/3))/IF(Data_Clean!E776="",0.6,1)</f>
        <v>4.85</v>
      </c>
      <c r="P776" s="16" t="n">
        <f aca="false">SUM(K776:O776)/(Assumptions!$D$5-IF(K776="",Assumptions!$B$15,0))*100</f>
        <v>37.9954502217571</v>
      </c>
      <c r="Q776" s="7" t="str">
        <f aca="false">IF(J776&gt;=Assumptions!$B$26,"High",IF(J776&gt;=Assumptions!$B$27,"Mid","Low"))</f>
        <v>Mid</v>
      </c>
      <c r="R776" s="7" t="str">
        <f aca="false">IF(P776&gt;=Assumptions!$B$28,"High",IF(P776&gt;=Assumptions!$B$29,"Mid","Low"))</f>
        <v>Low</v>
      </c>
      <c r="S776" s="7" t="str">
        <f aca="false">INDEX(Assumptions!$B$33:$B$41,MATCH(Q776&amp;"|"&amp;R776,Assumptions!$A$33:$A$41,0))</f>
        <v>Light Touch</v>
      </c>
      <c r="T776" s="7" t="n">
        <f aca="false">IF(ISNUMBER(Data_Clean!V776),J776*Data_Clean!V776,0)</f>
        <v>48.800332867</v>
      </c>
    </row>
    <row r="777" customFormat="false" ht="15" hidden="false" customHeight="false" outlineLevel="0" collapsed="false">
      <c r="A777" s="15" t="str">
        <f aca="false">Data_Clean!A777</f>
        <v>CX100773</v>
      </c>
      <c r="B777" s="14" t="n">
        <f aca="false">Data_Clean!G777*Assumptions!$B$5</f>
        <v>768.671</v>
      </c>
      <c r="C777" s="14" t="n">
        <f aca="false">IF(Data_Clean!H777="",0,Data_Clean!H777)*Assumptions!$B$6</f>
        <v>950.90052</v>
      </c>
      <c r="D777" s="14" t="n">
        <f aca="false">Data_Clean!I777*Assumptions!$B$7</f>
        <v>1772</v>
      </c>
      <c r="E777" s="14" t="n">
        <f aca="false">Data_Clean!J777*Assumptions!$B$8</f>
        <v>1363.158375</v>
      </c>
      <c r="F777" s="14" t="n">
        <f aca="false">Data_Clean!K777*Assumptions!$B$9</f>
        <v>0</v>
      </c>
      <c r="G777" s="14" t="n">
        <f aca="false">Data_Clean!L777*Assumptions!$B$10</f>
        <v>0</v>
      </c>
      <c r="H777" s="14" t="n">
        <f aca="false">IF(OR(Data_Clean!M777="",Data_Clean!N777=""),0,Data_Clean!M777*Data_Clean!N777/100)*Assumptions!$B$13*Assumptions!$B$11</f>
        <v>0</v>
      </c>
      <c r="I777" s="14" t="n">
        <f aca="false">Data_Clean!O777*4*Assumptions!$B$12</f>
        <v>0</v>
      </c>
      <c r="J777" s="14" t="n">
        <f aca="false">SUM(B777:I777)</f>
        <v>4854.729895</v>
      </c>
      <c r="K777" s="16" t="n">
        <f aca="false">IF(Data_Clean!P777="","",Assumptions!$B$15*0.5^(Data_Clean!P777/Assumptions!$B$20))</f>
        <v>27.9909897461042</v>
      </c>
      <c r="L777" s="16" t="n">
        <f aca="false">Assumptions!$B$16*MIN(1,LN(1+Data_Clean!Q777)/LN(1+Assumptions!$B$21))</f>
        <v>15.383822204249</v>
      </c>
      <c r="M777" s="16" t="n">
        <f aca="false">Assumptions!$B$17*(0.6*MIN(1,Data_Clean!R777/Assumptions!$B$22)+0.4*IF(Data_Clean!S777="",0,Data_Clean!S777))</f>
        <v>10.974</v>
      </c>
      <c r="N777" s="16" t="n">
        <f aca="false">Assumptions!$B$18*MIN(1,(Data_Clean!F777-1)/Assumptions!$B$23)</f>
        <v>15</v>
      </c>
      <c r="O777" s="16" t="n">
        <f aca="false">Assumptions!$B$19*(0.4*IF(Data_Clean!E777="",0,MIN(1,Data_Clean!E777/12/Assumptions!$B$24))+0.35*IF(Data_Clean!D777="Y",1,0)+0.25*(1-MIN(Data_Clean!T777,3)/3))/IF(Data_Clean!E777="",0.6,1)</f>
        <v>4.8</v>
      </c>
      <c r="P777" s="16" t="n">
        <f aca="false">SUM(K777:O777)/(Assumptions!$D$5-IF(K777="",Assumptions!$B$15,0))*100</f>
        <v>74.1488119503533</v>
      </c>
      <c r="Q777" s="7" t="str">
        <f aca="false">IF(J777&gt;=Assumptions!$B$26,"High",IF(J777&gt;=Assumptions!$B$27,"Mid","Low"))</f>
        <v>High</v>
      </c>
      <c r="R777" s="7" t="str">
        <f aca="false">IF(P777&gt;=Assumptions!$B$28,"High",IF(P777&gt;=Assumptions!$B$29,"Mid","Low"))</f>
        <v>High</v>
      </c>
      <c r="S777" s="7" t="str">
        <f aca="false">INDEX(Assumptions!$B$33:$B$41,MATCH(Q777&amp;"|"&amp;R777,Assumptions!$A$33:$A$41,0))</f>
        <v>Premier Advocates</v>
      </c>
      <c r="T777" s="7" t="n">
        <f aca="false">IF(ISNUMBER(Data_Clean!V777),J777*Data_Clean!V777,0)</f>
        <v>413.622987054</v>
      </c>
    </row>
    <row r="778" customFormat="false" ht="15" hidden="false" customHeight="false" outlineLevel="0" collapsed="false">
      <c r="A778" s="15" t="str">
        <f aca="false">Data_Clean!A778</f>
        <v>CX100774</v>
      </c>
      <c r="B778" s="14" t="n">
        <f aca="false">Data_Clean!G778*Assumptions!$B$5</f>
        <v>52.3935</v>
      </c>
      <c r="C778" s="14" t="n">
        <f aca="false">IF(Data_Clean!H778="",0,Data_Clean!H778)*Assumptions!$B$6</f>
        <v>98.15004</v>
      </c>
      <c r="D778" s="14" t="n">
        <f aca="false">Data_Clean!I778*Assumptions!$B$7</f>
        <v>0</v>
      </c>
      <c r="E778" s="14" t="n">
        <f aca="false">Data_Clean!J778*Assumptions!$B$8</f>
        <v>0</v>
      </c>
      <c r="F778" s="14" t="n">
        <f aca="false">Data_Clean!K778*Assumptions!$B$9</f>
        <v>0</v>
      </c>
      <c r="G778" s="14" t="n">
        <f aca="false">Data_Clean!L778*Assumptions!$B$10</f>
        <v>0</v>
      </c>
      <c r="H778" s="14" t="n">
        <f aca="false">IF(OR(Data_Clean!M778="",Data_Clean!N778=""),0,Data_Clean!M778*Data_Clean!N778/100)*Assumptions!$B$13*Assumptions!$B$11</f>
        <v>0</v>
      </c>
      <c r="I778" s="14" t="n">
        <f aca="false">Data_Clean!O778*4*Assumptions!$B$12</f>
        <v>0</v>
      </c>
      <c r="J778" s="14" t="n">
        <f aca="false">SUM(B778:I778)</f>
        <v>150.54354</v>
      </c>
      <c r="K778" s="16" t="n">
        <f aca="false">IF(Data_Clean!P778="","",Assumptions!$B$15*0.5^(Data_Clean!P778/Assumptions!$B$20))</f>
        <v>12.1837859453435</v>
      </c>
      <c r="L778" s="16" t="n">
        <f aca="false">Assumptions!$B$16*MIN(1,LN(1+Data_Clean!Q778)/LN(1+Assumptions!$B$21))</f>
        <v>11.5625930527155</v>
      </c>
      <c r="M778" s="16" t="n">
        <f aca="false">Assumptions!$B$17*(0.6*MIN(1,Data_Clean!R778/Assumptions!$B$22)+0.4*IF(Data_Clean!S778="",0,Data_Clean!S778))</f>
        <v>3.582</v>
      </c>
      <c r="N778" s="16" t="n">
        <f aca="false">Assumptions!$B$18*MIN(1,(Data_Clean!F778-1)/Assumptions!$B$23)</f>
        <v>5</v>
      </c>
      <c r="O778" s="16" t="n">
        <f aca="false">Assumptions!$B$19*(0.4*IF(Data_Clean!E778="",0,MIN(1,Data_Clean!E778/12/Assumptions!$B$24))+0.35*IF(Data_Clean!D778="Y",1,0)+0.25*(1-MIN(Data_Clean!T778,3)/3))/IF(Data_Clean!E778="",0.6,1)</f>
        <v>13.75</v>
      </c>
      <c r="P778" s="16" t="n">
        <f aca="false">SUM(K778:O778)/(Assumptions!$D$5-IF(K778="",Assumptions!$B$15,0))*100</f>
        <v>46.078378998059</v>
      </c>
      <c r="Q778" s="7" t="str">
        <f aca="false">IF(J778&gt;=Assumptions!$B$26,"High",IF(J778&gt;=Assumptions!$B$27,"Mid","Low"))</f>
        <v>Low</v>
      </c>
      <c r="R778" s="7" t="str">
        <f aca="false">IF(P778&gt;=Assumptions!$B$28,"High",IF(P778&gt;=Assumptions!$B$29,"Mid","Low"))</f>
        <v>Low</v>
      </c>
      <c r="S778" s="7" t="str">
        <f aca="false">INDEX(Assumptions!$B$33:$B$41,MATCH(Q778&amp;"|"&amp;R778,Assumptions!$A$33:$A$41,0))</f>
        <v>Dormant &amp; Low Value</v>
      </c>
      <c r="T778" s="7" t="n">
        <f aca="false">IF(ISNUMBER(Data_Clean!V778),J778*Data_Clean!V778,0)</f>
        <v>9.25842771</v>
      </c>
    </row>
    <row r="779" customFormat="false" ht="15" hidden="false" customHeight="false" outlineLevel="0" collapsed="false">
      <c r="A779" s="15" t="str">
        <f aca="false">Data_Clean!A779</f>
        <v>CX100775</v>
      </c>
      <c r="B779" s="14" t="n">
        <f aca="false">Data_Clean!G779*Assumptions!$B$5</f>
        <v>367.25225</v>
      </c>
      <c r="C779" s="14" t="n">
        <f aca="false">IF(Data_Clean!H779="",0,Data_Clean!H779)*Assumptions!$B$6</f>
        <v>379.37928</v>
      </c>
      <c r="D779" s="14" t="n">
        <f aca="false">Data_Clean!I779*Assumptions!$B$7</f>
        <v>0</v>
      </c>
      <c r="E779" s="14" t="n">
        <f aca="false">Data_Clean!J779*Assumptions!$B$8</f>
        <v>0</v>
      </c>
      <c r="F779" s="14" t="n">
        <f aca="false">Data_Clean!K779*Assumptions!$B$9</f>
        <v>0</v>
      </c>
      <c r="G779" s="14" t="n">
        <f aca="false">Data_Clean!L779*Assumptions!$B$10</f>
        <v>0</v>
      </c>
      <c r="H779" s="14" t="n">
        <f aca="false">IF(OR(Data_Clean!M779="",Data_Clean!N779=""),0,Data_Clean!M779*Data_Clean!N779/100)*Assumptions!$B$13*Assumptions!$B$11</f>
        <v>94.128</v>
      </c>
      <c r="I779" s="14" t="n">
        <f aca="false">Data_Clean!O779*4*Assumptions!$B$12</f>
        <v>24.17904</v>
      </c>
      <c r="J779" s="14" t="n">
        <f aca="false">SUM(B779:I779)</f>
        <v>864.93857</v>
      </c>
      <c r="K779" s="16" t="n">
        <f aca="false">IF(Data_Clean!P779="","",Assumptions!$B$15*0.5^(Data_Clean!P779/Assumptions!$B$20))</f>
        <v>26.7269615442102</v>
      </c>
      <c r="L779" s="16" t="n">
        <f aca="false">Assumptions!$B$16*MIN(1,LN(1+Data_Clean!Q779)/LN(1+Assumptions!$B$21))</f>
        <v>14.320838960067</v>
      </c>
      <c r="M779" s="16" t="n">
        <f aca="false">Assumptions!$B$17*(0.6*MIN(1,Data_Clean!R779/Assumptions!$B$22)+0.4*IF(Data_Clean!S779="",0,Data_Clean!S779))</f>
        <v>11.7</v>
      </c>
      <c r="N779" s="16" t="n">
        <f aca="false">Assumptions!$B$18*MIN(1,(Data_Clean!F779-1)/Assumptions!$B$23)</f>
        <v>15</v>
      </c>
      <c r="O779" s="16" t="n">
        <f aca="false">Assumptions!$B$19*(0.4*IF(Data_Clean!E779="",0,MIN(1,Data_Clean!E779/12/Assumptions!$B$24))+0.35*IF(Data_Clean!D779="Y",1,0)+0.25*(1-MIN(Data_Clean!T779,3)/3))/IF(Data_Clean!E779="",0.6,1)</f>
        <v>4.55</v>
      </c>
      <c r="P779" s="16" t="n">
        <f aca="false">SUM(K779:O779)/(Assumptions!$D$5-IF(K779="",Assumptions!$B$15,0))*100</f>
        <v>72.2978005042772</v>
      </c>
      <c r="Q779" s="7" t="str">
        <f aca="false">IF(J779&gt;=Assumptions!$B$26,"High",IF(J779&gt;=Assumptions!$B$27,"Mid","Low"))</f>
        <v>Mid</v>
      </c>
      <c r="R779" s="7" t="str">
        <f aca="false">IF(P779&gt;=Assumptions!$B$28,"High",IF(P779&gt;=Assumptions!$B$29,"Mid","Low"))</f>
        <v>High</v>
      </c>
      <c r="S779" s="7" t="str">
        <f aca="false">INDEX(Assumptions!$B$33:$B$41,MATCH(Q779&amp;"|"&amp;R779,Assumptions!$A$33:$A$41,0))</f>
        <v>Engaged Builders</v>
      </c>
      <c r="T779" s="7" t="n">
        <f aca="false">IF(ISNUMBER(Data_Clean!V779),J779*Data_Clean!V779,0)</f>
        <v>38.835741793</v>
      </c>
    </row>
    <row r="780" customFormat="false" ht="15" hidden="false" customHeight="false" outlineLevel="0" collapsed="false">
      <c r="A780" s="15" t="str">
        <f aca="false">Data_Clean!A780</f>
        <v>CX100776</v>
      </c>
      <c r="B780" s="14" t="n">
        <f aca="false">Data_Clean!G780*Assumptions!$B$5</f>
        <v>395.84975</v>
      </c>
      <c r="C780" s="14" t="n">
        <f aca="false">IF(Data_Clean!H780="",0,Data_Clean!H780)*Assumptions!$B$6</f>
        <v>984.85824</v>
      </c>
      <c r="D780" s="14" t="n">
        <f aca="false">Data_Clean!I780*Assumptions!$B$7</f>
        <v>0</v>
      </c>
      <c r="E780" s="14" t="n">
        <f aca="false">Data_Clean!J780*Assumptions!$B$8</f>
        <v>0</v>
      </c>
      <c r="F780" s="14" t="n">
        <f aca="false">Data_Clean!K780*Assumptions!$B$9</f>
        <v>0</v>
      </c>
      <c r="G780" s="14" t="n">
        <f aca="false">Data_Clean!L780*Assumptions!$B$10</f>
        <v>0</v>
      </c>
      <c r="H780" s="14" t="n">
        <f aca="false">IF(OR(Data_Clean!M780="",Data_Clean!N780=""),0,Data_Clean!M780*Data_Clean!N780/100)*Assumptions!$B$13*Assumptions!$B$11</f>
        <v>415.296</v>
      </c>
      <c r="I780" s="14" t="n">
        <f aca="false">Data_Clean!O780*4*Assumptions!$B$12</f>
        <v>54.05184</v>
      </c>
      <c r="J780" s="14" t="n">
        <f aca="false">SUM(B780:I780)</f>
        <v>1850.05583</v>
      </c>
      <c r="K780" s="16" t="n">
        <f aca="false">IF(Data_Clean!P780="","",Assumptions!$B$15*0.5^(Data_Clean!P780/Assumptions!$B$20))</f>
        <v>24.3675718906871</v>
      </c>
      <c r="L780" s="16" t="n">
        <f aca="false">Assumptions!$B$16*MIN(1,LN(1+Data_Clean!Q780)/LN(1+Assumptions!$B$21))</f>
        <v>17.0747430409834</v>
      </c>
      <c r="M780" s="16" t="n">
        <f aca="false">Assumptions!$B$17*(0.6*MIN(1,Data_Clean!R780/Assumptions!$B$22)+0.4*IF(Data_Clean!S780="",0,Data_Clean!S780))</f>
        <v>5.34</v>
      </c>
      <c r="N780" s="16" t="n">
        <f aca="false">Assumptions!$B$18*MIN(1,(Data_Clean!F780-1)/Assumptions!$B$23)</f>
        <v>10</v>
      </c>
      <c r="O780" s="16" t="n">
        <f aca="false">Assumptions!$B$19*(0.4*IF(Data_Clean!E780="",0,MIN(1,Data_Clean!E780/12/Assumptions!$B$24))+0.35*IF(Data_Clean!D780="Y",1,0)+0.25*(1-MIN(Data_Clean!T780,3)/3))/IF(Data_Clean!E780="",0.6,1)</f>
        <v>14.8</v>
      </c>
      <c r="P780" s="16" t="n">
        <f aca="false">SUM(K780:O780)/(Assumptions!$D$5-IF(K780="",Assumptions!$B$15,0))*100</f>
        <v>71.5823149316705</v>
      </c>
      <c r="Q780" s="7" t="str">
        <f aca="false">IF(J780&gt;=Assumptions!$B$26,"High",IF(J780&gt;=Assumptions!$B$27,"Mid","Low"))</f>
        <v>High</v>
      </c>
      <c r="R780" s="7" t="str">
        <f aca="false">IF(P780&gt;=Assumptions!$B$28,"High",IF(P780&gt;=Assumptions!$B$29,"Mid","Low"))</f>
        <v>High</v>
      </c>
      <c r="S780" s="7" t="str">
        <f aca="false">INDEX(Assumptions!$B$33:$B$41,MATCH(Q780&amp;"|"&amp;R780,Assumptions!$A$33:$A$41,0))</f>
        <v>Premier Advocates</v>
      </c>
      <c r="T780" s="7" t="n">
        <f aca="false">IF(ISNUMBER(Data_Clean!V780),J780*Data_Clean!V780,0)</f>
        <v>38.111150098</v>
      </c>
    </row>
    <row r="781" customFormat="false" ht="15" hidden="false" customHeight="false" outlineLevel="0" collapsed="false">
      <c r="A781" s="15" t="str">
        <f aca="false">Data_Clean!A781</f>
        <v>CX100777</v>
      </c>
      <c r="B781" s="14" t="n">
        <f aca="false">Data_Clean!G781*Assumptions!$B$5</f>
        <v>188.686</v>
      </c>
      <c r="C781" s="14" t="n">
        <f aca="false">IF(Data_Clean!H781="",0,Data_Clean!H781)*Assumptions!$B$6</f>
        <v>320.48616</v>
      </c>
      <c r="D781" s="14" t="n">
        <f aca="false">Data_Clean!I781*Assumptions!$B$7</f>
        <v>0</v>
      </c>
      <c r="E781" s="14" t="n">
        <f aca="false">Data_Clean!J781*Assumptions!$B$8</f>
        <v>0</v>
      </c>
      <c r="F781" s="14" t="n">
        <f aca="false">Data_Clean!K781*Assumptions!$B$9</f>
        <v>0</v>
      </c>
      <c r="G781" s="14" t="n">
        <f aca="false">Data_Clean!L781*Assumptions!$B$10</f>
        <v>0</v>
      </c>
      <c r="H781" s="14" t="n">
        <f aca="false">IF(OR(Data_Clean!M781="",Data_Clean!N781=""),0,Data_Clean!M781*Data_Clean!N781/100)*Assumptions!$B$13*Assumptions!$B$11</f>
        <v>251.748</v>
      </c>
      <c r="I781" s="14" t="n">
        <f aca="false">Data_Clean!O781*4*Assumptions!$B$12</f>
        <v>29.60064</v>
      </c>
      <c r="J781" s="14" t="n">
        <f aca="false">SUM(B781:I781)</f>
        <v>790.5208</v>
      </c>
      <c r="K781" s="16" t="n">
        <f aca="false">IF(Data_Clean!P781="","",Assumptions!$B$15*0.5^(Data_Clean!P781/Assumptions!$B$20))</f>
        <v>18.8988157484231</v>
      </c>
      <c r="L781" s="16" t="n">
        <f aca="false">Assumptions!$B$16*MIN(1,LN(1+Data_Clean!Q781)/LN(1+Assumptions!$B$21))</f>
        <v>12.6966447294858</v>
      </c>
      <c r="M781" s="16" t="n">
        <f aca="false">Assumptions!$B$17*(0.6*MIN(1,Data_Clean!R781/Assumptions!$B$22)+0.4*IF(Data_Clean!S781="",0,Data_Clean!S781))</f>
        <v>9.846</v>
      </c>
      <c r="N781" s="16" t="n">
        <f aca="false">Assumptions!$B$18*MIN(1,(Data_Clean!F781-1)/Assumptions!$B$23)</f>
        <v>10</v>
      </c>
      <c r="O781" s="16" t="n">
        <f aca="false">Assumptions!$B$19*(0.4*IF(Data_Clean!E781="",0,MIN(1,Data_Clean!E781/12/Assumptions!$B$24))+0.35*IF(Data_Clean!D781="Y",1,0)+0.25*(1-MIN(Data_Clean!T781,3)/3))/IF(Data_Clean!E781="",0.6,1)</f>
        <v>4.3</v>
      </c>
      <c r="P781" s="16" t="n">
        <f aca="false">SUM(K781:O781)/(Assumptions!$D$5-IF(K781="",Assumptions!$B$15,0))*100</f>
        <v>55.7414604779088</v>
      </c>
      <c r="Q781" s="7" t="str">
        <f aca="false">IF(J781&gt;=Assumptions!$B$26,"High",IF(J781&gt;=Assumptions!$B$27,"Mid","Low"))</f>
        <v>Mid</v>
      </c>
      <c r="R781" s="7" t="str">
        <f aca="false">IF(P781&gt;=Assumptions!$B$28,"High",IF(P781&gt;=Assumptions!$B$29,"Mid","Low"))</f>
        <v>Mid</v>
      </c>
      <c r="S781" s="7" t="str">
        <f aca="false">INDEX(Assumptions!$B$33:$B$41,MATCH(Q781&amp;"|"&amp;R781,Assumptions!$A$33:$A$41,0))</f>
        <v>Established Core</v>
      </c>
      <c r="T781" s="7" t="n">
        <f aca="false">IF(ISNUMBER(Data_Clean!V781),J781*Data_Clean!V781,0)</f>
        <v>83.55804856</v>
      </c>
    </row>
    <row r="782" customFormat="false" ht="15" hidden="false" customHeight="false" outlineLevel="0" collapsed="false">
      <c r="A782" s="15" t="str">
        <f aca="false">Data_Clean!A782</f>
        <v>CX100778</v>
      </c>
      <c r="B782" s="14" t="n">
        <f aca="false">Data_Clean!G782*Assumptions!$B$5</f>
        <v>161.6115</v>
      </c>
      <c r="C782" s="14" t="n">
        <f aca="false">IF(Data_Clean!H782="",0,Data_Clean!H782)*Assumptions!$B$6</f>
        <v>0</v>
      </c>
      <c r="D782" s="14" t="n">
        <f aca="false">Data_Clean!I782*Assumptions!$B$7</f>
        <v>901.6</v>
      </c>
      <c r="E782" s="14" t="n">
        <f aca="false">Data_Clean!J782*Assumptions!$B$8</f>
        <v>0</v>
      </c>
      <c r="F782" s="14" t="n">
        <f aca="false">Data_Clean!K782*Assumptions!$B$9</f>
        <v>3655.3</v>
      </c>
      <c r="G782" s="14" t="n">
        <f aca="false">Data_Clean!L782*Assumptions!$B$10</f>
        <v>0</v>
      </c>
      <c r="H782" s="14" t="n">
        <f aca="false">IF(OR(Data_Clean!M782="",Data_Clean!N782=""),0,Data_Clean!M782*Data_Clean!N782/100)*Assumptions!$B$13*Assumptions!$B$11</f>
        <v>633.888</v>
      </c>
      <c r="I782" s="14" t="n">
        <f aca="false">Data_Clean!O782*4*Assumptions!$B$12</f>
        <v>87.216</v>
      </c>
      <c r="J782" s="14" t="n">
        <f aca="false">SUM(B782:I782)</f>
        <v>5439.6155</v>
      </c>
      <c r="K782" s="16" t="n">
        <f aca="false">IF(Data_Clean!P782="","",Assumptions!$B$15*0.5^(Data_Clean!P782/Assumptions!$B$20))</f>
        <v>24.9371368842836</v>
      </c>
      <c r="L782" s="16" t="n">
        <f aca="false">Assumptions!$B$16*MIN(1,LN(1+Data_Clean!Q782)/LN(1+Assumptions!$B$21))</f>
        <v>15.8750156145389</v>
      </c>
      <c r="M782" s="16" t="n">
        <f aca="false">Assumptions!$B$17*(0.6*MIN(1,Data_Clean!R782/Assumptions!$B$22)+0.4*IF(Data_Clean!S782="",0,Data_Clean!S782))</f>
        <v>13.11</v>
      </c>
      <c r="N782" s="16" t="n">
        <f aca="false">Assumptions!$B$18*MIN(1,(Data_Clean!F782-1)/Assumptions!$B$23)</f>
        <v>15</v>
      </c>
      <c r="O782" s="16" t="n">
        <f aca="false">Assumptions!$B$19*(0.4*IF(Data_Clean!E782="",0,MIN(1,Data_Clean!E782/12/Assumptions!$B$24))+0.35*IF(Data_Clean!D782="Y",1,0)+0.25*(1-MIN(Data_Clean!T782,3)/3))/IF(Data_Clean!E782="",0.6,1)</f>
        <v>14.7</v>
      </c>
      <c r="P782" s="16" t="n">
        <f aca="false">SUM(K782:O782)/(Assumptions!$D$5-IF(K782="",Assumptions!$B$15,0))*100</f>
        <v>83.6221524988226</v>
      </c>
      <c r="Q782" s="7" t="str">
        <f aca="false">IF(J782&gt;=Assumptions!$B$26,"High",IF(J782&gt;=Assumptions!$B$27,"Mid","Low"))</f>
        <v>High</v>
      </c>
      <c r="R782" s="7" t="str">
        <f aca="false">IF(P782&gt;=Assumptions!$B$28,"High",IF(P782&gt;=Assumptions!$B$29,"Mid","Low"))</f>
        <v>High</v>
      </c>
      <c r="S782" s="7" t="str">
        <f aca="false">INDEX(Assumptions!$B$33:$B$41,MATCH(Q782&amp;"|"&amp;R782,Assumptions!$A$33:$A$41,0))</f>
        <v>Premier Advocates</v>
      </c>
      <c r="T782" s="7" t="n">
        <f aca="false">IF(ISNUMBER(Data_Clean!V782),J782*Data_Clean!V782,0)</f>
        <v>53.3082319</v>
      </c>
    </row>
    <row r="783" customFormat="false" ht="15" hidden="false" customHeight="false" outlineLevel="0" collapsed="false">
      <c r="A783" s="15" t="str">
        <f aca="false">Data_Clean!A783</f>
        <v>CX100779</v>
      </c>
      <c r="B783" s="14" t="n">
        <f aca="false">Data_Clean!G783*Assumptions!$B$5</f>
        <v>299.9845</v>
      </c>
      <c r="C783" s="14" t="n">
        <f aca="false">IF(Data_Clean!H783="",0,Data_Clean!H783)*Assumptions!$B$6</f>
        <v>0</v>
      </c>
      <c r="D783" s="14" t="n">
        <f aca="false">Data_Clean!I783*Assumptions!$B$7</f>
        <v>0</v>
      </c>
      <c r="E783" s="14" t="n">
        <f aca="false">Data_Clean!J783*Assumptions!$B$8</f>
        <v>0</v>
      </c>
      <c r="F783" s="14" t="n">
        <f aca="false">Data_Clean!K783*Assumptions!$B$9</f>
        <v>0</v>
      </c>
      <c r="G783" s="14" t="n">
        <f aca="false">Data_Clean!L783*Assumptions!$B$10</f>
        <v>0</v>
      </c>
      <c r="H783" s="14" t="n">
        <f aca="false">IF(OR(Data_Clean!M783="",Data_Clean!N783=""),0,Data_Clean!M783*Data_Clean!N783/100)*Assumptions!$B$13*Assumptions!$B$11</f>
        <v>0</v>
      </c>
      <c r="I783" s="14" t="n">
        <f aca="false">Data_Clean!O783*4*Assumptions!$B$12</f>
        <v>0</v>
      </c>
      <c r="J783" s="14" t="n">
        <f aca="false">SUM(B783:I783)</f>
        <v>299.9845</v>
      </c>
      <c r="K783" s="16" t="n">
        <f aca="false">IF(Data_Clean!P783="","",Assumptions!$B$15*0.5^(Data_Clean!P783/Assumptions!$B$20))</f>
        <v>21.7090385616057</v>
      </c>
      <c r="L783" s="16" t="n">
        <f aca="false">Assumptions!$B$16*MIN(1,LN(1+Data_Clean!Q783)/LN(1+Assumptions!$B$21))</f>
        <v>12.6966447294858</v>
      </c>
      <c r="M783" s="16" t="n">
        <f aca="false">Assumptions!$B$17*(0.6*MIN(1,Data_Clean!R783/Assumptions!$B$22)+0.4*IF(Data_Clean!S783="",0,Data_Clean!S783))</f>
        <v>9.498</v>
      </c>
      <c r="N783" s="16" t="n">
        <f aca="false">Assumptions!$B$18*MIN(1,(Data_Clean!F783-1)/Assumptions!$B$23)</f>
        <v>0</v>
      </c>
      <c r="O783" s="16" t="n">
        <f aca="false">Assumptions!$B$19*(0.4*IF(Data_Clean!E783="",0,MIN(1,Data_Clean!E783/12/Assumptions!$B$24))+0.35*IF(Data_Clean!D783="Y",1,0)+0.25*(1-MIN(Data_Clean!T783,3)/3))/IF(Data_Clean!E783="",0.6,1)</f>
        <v>8.5</v>
      </c>
      <c r="P783" s="16" t="n">
        <f aca="false">SUM(K783:O783)/(Assumptions!$D$5-IF(K783="",Assumptions!$B$15,0))*100</f>
        <v>52.4036832910914</v>
      </c>
      <c r="Q783" s="7" t="str">
        <f aca="false">IF(J783&gt;=Assumptions!$B$26,"High",IF(J783&gt;=Assumptions!$B$27,"Mid","Low"))</f>
        <v>Low</v>
      </c>
      <c r="R783" s="7" t="str">
        <f aca="false">IF(P783&gt;=Assumptions!$B$28,"High",IF(P783&gt;=Assumptions!$B$29,"Mid","Low"))</f>
        <v>Mid</v>
      </c>
      <c r="S783" s="7" t="str">
        <f aca="false">INDEX(Assumptions!$B$33:$B$41,MATCH(Q783&amp;"|"&amp;R783,Assumptions!$A$33:$A$41,0))</f>
        <v>Light Touch</v>
      </c>
      <c r="T783" s="7" t="n">
        <f aca="false">IF(ISNUMBER(Data_Clean!V783),J783*Data_Clean!V783,0)</f>
        <v>54.5371821</v>
      </c>
    </row>
    <row r="784" customFormat="false" ht="15" hidden="false" customHeight="false" outlineLevel="0" collapsed="false">
      <c r="A784" s="15" t="str">
        <f aca="false">Data_Clean!A784</f>
        <v>CX100780</v>
      </c>
      <c r="B784" s="14" t="n">
        <f aca="false">Data_Clean!G784*Assumptions!$B$5</f>
        <v>117.00775</v>
      </c>
      <c r="C784" s="14" t="n">
        <f aca="false">IF(Data_Clean!H784="",0,Data_Clean!H784)*Assumptions!$B$6</f>
        <v>814.44744</v>
      </c>
      <c r="D784" s="14" t="n">
        <f aca="false">Data_Clean!I784*Assumptions!$B$7</f>
        <v>0</v>
      </c>
      <c r="E784" s="14" t="n">
        <f aca="false">Data_Clean!J784*Assumptions!$B$8</f>
        <v>0</v>
      </c>
      <c r="F784" s="14" t="n">
        <f aca="false">Data_Clean!K784*Assumptions!$B$9</f>
        <v>2176.9</v>
      </c>
      <c r="G784" s="14" t="n">
        <f aca="false">Data_Clean!L784*Assumptions!$B$10</f>
        <v>0</v>
      </c>
      <c r="H784" s="14" t="n">
        <f aca="false">IF(OR(Data_Clean!M784="",Data_Clean!N784=""),0,Data_Clean!M784*Data_Clean!N784/100)*Assumptions!$B$13*Assumptions!$B$11</f>
        <v>0</v>
      </c>
      <c r="I784" s="14" t="n">
        <f aca="false">Data_Clean!O784*4*Assumptions!$B$12</f>
        <v>0</v>
      </c>
      <c r="J784" s="14" t="n">
        <f aca="false">SUM(B784:I784)</f>
        <v>3108.35519</v>
      </c>
      <c r="K784" s="16" t="n">
        <f aca="false">IF(Data_Clean!P784="","",Assumptions!$B$15*0.5^(Data_Clean!P784/Assumptions!$B$20))</f>
        <v>30</v>
      </c>
      <c r="L784" s="16" t="n">
        <f aca="false">Assumptions!$B$16*MIN(1,LN(1+Data_Clean!Q784)/LN(1+Assumptions!$B$21))</f>
        <v>15.0586973234667</v>
      </c>
      <c r="M784" s="16" t="n">
        <f aca="false">Assumptions!$B$17*(0.6*MIN(1,Data_Clean!R784/Assumptions!$B$22)+0.4*IF(Data_Clean!S784="",0,Data_Clean!S784))</f>
        <v>12.222</v>
      </c>
      <c r="N784" s="16" t="n">
        <f aca="false">Assumptions!$B$18*MIN(1,(Data_Clean!F784-1)/Assumptions!$B$23)</f>
        <v>10</v>
      </c>
      <c r="O784" s="16" t="n">
        <f aca="false">Assumptions!$B$19*(0.4*IF(Data_Clean!E784="",0,MIN(1,Data_Clean!E784/12/Assumptions!$B$24))+0.35*IF(Data_Clean!D784="Y",1,0)+0.25*(1-MIN(Data_Clean!T784,3)/3))/IF(Data_Clean!E784="",0.6,1)</f>
        <v>15</v>
      </c>
      <c r="P784" s="16" t="n">
        <f aca="false">SUM(K784:O784)/(Assumptions!$D$5-IF(K784="",Assumptions!$B$15,0))*100</f>
        <v>82.2806973234667</v>
      </c>
      <c r="Q784" s="7" t="str">
        <f aca="false">IF(J784&gt;=Assumptions!$B$26,"High",IF(J784&gt;=Assumptions!$B$27,"Mid","Low"))</f>
        <v>High</v>
      </c>
      <c r="R784" s="7" t="str">
        <f aca="false">IF(P784&gt;=Assumptions!$B$28,"High",IF(P784&gt;=Assumptions!$B$29,"Mid","Low"))</f>
        <v>High</v>
      </c>
      <c r="S784" s="7" t="str">
        <f aca="false">INDEX(Assumptions!$B$33:$B$41,MATCH(Q784&amp;"|"&amp;R784,Assumptions!$A$33:$A$41,0))</f>
        <v>Premier Advocates</v>
      </c>
      <c r="T784" s="7" t="n">
        <f aca="false">IF(ISNUMBER(Data_Clean!V784),J784*Data_Clean!V784,0)</f>
        <v>104.440734384</v>
      </c>
    </row>
    <row r="785" customFormat="false" ht="15" hidden="false" customHeight="false" outlineLevel="0" collapsed="false">
      <c r="A785" s="15" t="str">
        <f aca="false">Data_Clean!A785</f>
        <v>CX100781</v>
      </c>
      <c r="B785" s="14" t="n">
        <f aca="false">Data_Clean!G785*Assumptions!$B$5</f>
        <v>54.64225</v>
      </c>
      <c r="C785" s="14" t="n">
        <f aca="false">IF(Data_Clean!H785="",0,Data_Clean!H785)*Assumptions!$B$6</f>
        <v>328.63932</v>
      </c>
      <c r="D785" s="14" t="n">
        <f aca="false">Data_Clean!I785*Assumptions!$B$7</f>
        <v>472</v>
      </c>
      <c r="E785" s="14" t="n">
        <f aca="false">Data_Clean!J785*Assumptions!$B$8</f>
        <v>399.71955</v>
      </c>
      <c r="F785" s="14" t="n">
        <f aca="false">Data_Clean!K785*Assumptions!$B$9</f>
        <v>0</v>
      </c>
      <c r="G785" s="14" t="n">
        <f aca="false">Data_Clean!L785*Assumptions!$B$10</f>
        <v>0</v>
      </c>
      <c r="H785" s="14" t="n">
        <f aca="false">IF(OR(Data_Clean!M785="",Data_Clean!N785=""),0,Data_Clean!M785*Data_Clean!N785/100)*Assumptions!$B$13*Assumptions!$B$11</f>
        <v>115.404</v>
      </c>
      <c r="I785" s="14" t="n">
        <f aca="false">Data_Clean!O785*4*Assumptions!$B$12</f>
        <v>0</v>
      </c>
      <c r="J785" s="14" t="n">
        <f aca="false">SUM(B785:I785)</f>
        <v>1370.40512</v>
      </c>
      <c r="K785" s="16" t="n">
        <f aca="false">IF(Data_Clean!P785="","",Assumptions!$B$15*0.5^(Data_Clean!P785/Assumptions!$B$20))</f>
        <v>0.00230698434428993</v>
      </c>
      <c r="L785" s="16" t="n">
        <f aca="false">Assumptions!$B$16*MIN(1,LN(1+Data_Clean!Q785)/LN(1+Assumptions!$B$21))</f>
        <v>0</v>
      </c>
      <c r="M785" s="16" t="n">
        <f aca="false">Assumptions!$B$17*(0.6*MIN(1,Data_Clean!R785/Assumptions!$B$22)+0.4*IF(Data_Clean!S785="",0,Data_Clean!S785))</f>
        <v>0</v>
      </c>
      <c r="N785" s="16" t="n">
        <f aca="false">Assumptions!$B$18*MIN(1,(Data_Clean!F785-1)/Assumptions!$B$23)</f>
        <v>20</v>
      </c>
      <c r="O785" s="16" t="n">
        <f aca="false">Assumptions!$B$19*(0.4*IF(Data_Clean!E785="",0,MIN(1,Data_Clean!E785/12/Assumptions!$B$24))+0.35*IF(Data_Clean!D785="Y",1,0)+0.25*(1-MIN(Data_Clean!T785,3)/3))/IF(Data_Clean!E785="",0.6,1)</f>
        <v>15</v>
      </c>
      <c r="P785" s="16" t="n">
        <f aca="false">SUM(K785:O785)/(Assumptions!$D$5-IF(K785="",Assumptions!$B$15,0))*100</f>
        <v>35.0023069843443</v>
      </c>
      <c r="Q785" s="7" t="str">
        <f aca="false">IF(J785&gt;=Assumptions!$B$26,"High",IF(J785&gt;=Assumptions!$B$27,"Mid","Low"))</f>
        <v>Mid</v>
      </c>
      <c r="R785" s="7" t="str">
        <f aca="false">IF(P785&gt;=Assumptions!$B$28,"High",IF(P785&gt;=Assumptions!$B$29,"Mid","Low"))</f>
        <v>Low</v>
      </c>
      <c r="S785" s="7" t="str">
        <f aca="false">INDEX(Assumptions!$B$33:$B$41,MATCH(Q785&amp;"|"&amp;R785,Assumptions!$A$33:$A$41,0))</f>
        <v>Light Touch</v>
      </c>
      <c r="T785" s="7" t="n">
        <f aca="false">IF(ISNUMBER(Data_Clean!V785),J785*Data_Clean!V785,0)</f>
        <v>117.16963776</v>
      </c>
    </row>
    <row r="786" customFormat="false" ht="15" hidden="false" customHeight="false" outlineLevel="0" collapsed="false">
      <c r="A786" s="15" t="str">
        <f aca="false">Data_Clean!A786</f>
        <v>CX100782</v>
      </c>
      <c r="B786" s="14" t="n">
        <f aca="false">Data_Clean!G786*Assumptions!$B$5</f>
        <v>124.3695</v>
      </c>
      <c r="C786" s="14" t="n">
        <f aca="false">IF(Data_Clean!H786="",0,Data_Clean!H786)*Assumptions!$B$6</f>
        <v>0</v>
      </c>
      <c r="D786" s="14" t="n">
        <f aca="false">Data_Clean!I786*Assumptions!$B$7</f>
        <v>0</v>
      </c>
      <c r="E786" s="14" t="n">
        <f aca="false">Data_Clean!J786*Assumptions!$B$8</f>
        <v>0</v>
      </c>
      <c r="F786" s="14" t="n">
        <f aca="false">Data_Clean!K786*Assumptions!$B$9</f>
        <v>0</v>
      </c>
      <c r="G786" s="14" t="n">
        <f aca="false">Data_Clean!L786*Assumptions!$B$10</f>
        <v>0</v>
      </c>
      <c r="H786" s="14" t="n">
        <f aca="false">IF(OR(Data_Clean!M786="",Data_Clean!N786=""),0,Data_Clean!M786*Data_Clean!N786/100)*Assumptions!$B$13*Assumptions!$B$11</f>
        <v>0</v>
      </c>
      <c r="I786" s="14" t="n">
        <f aca="false">Data_Clean!O786*4*Assumptions!$B$12</f>
        <v>0</v>
      </c>
      <c r="J786" s="14" t="n">
        <f aca="false">SUM(B786:I786)</f>
        <v>124.3695</v>
      </c>
      <c r="K786" s="16" t="n">
        <f aca="false">IF(Data_Clean!P786="","",Assumptions!$B$15*0.5^(Data_Clean!P786/Assumptions!$B$20))</f>
        <v>30</v>
      </c>
      <c r="L786" s="16" t="n">
        <f aca="false">Assumptions!$B$16*MIN(1,LN(1+Data_Clean!Q786)/LN(1+Assumptions!$B$21))</f>
        <v>13.0760265116583</v>
      </c>
      <c r="M786" s="16" t="n">
        <f aca="false">Assumptions!$B$17*(0.6*MIN(1,Data_Clean!R786/Assumptions!$B$22)+0.4*IF(Data_Clean!S786="",0,Data_Clean!S786))</f>
        <v>11.328</v>
      </c>
      <c r="N786" s="16" t="n">
        <f aca="false">Assumptions!$B$18*MIN(1,(Data_Clean!F786-1)/Assumptions!$B$23)</f>
        <v>0</v>
      </c>
      <c r="O786" s="16" t="n">
        <f aca="false">Assumptions!$B$19*(0.4*IF(Data_Clean!E786="",0,MIN(1,Data_Clean!E786/12/Assumptions!$B$24))+0.35*IF(Data_Clean!D786="Y",1,0)+0.25*(1-MIN(Data_Clean!T786,3)/3))/IF(Data_Clean!E786="",0.6,1)</f>
        <v>2.55</v>
      </c>
      <c r="P786" s="16" t="n">
        <f aca="false">SUM(K786:O786)/(Assumptions!$D$5-IF(K786="",Assumptions!$B$15,0))*100</f>
        <v>56.9540265116583</v>
      </c>
      <c r="Q786" s="7" t="str">
        <f aca="false">IF(J786&gt;=Assumptions!$B$26,"High",IF(J786&gt;=Assumptions!$B$27,"Mid","Low"))</f>
        <v>Low</v>
      </c>
      <c r="R786" s="7" t="str">
        <f aca="false">IF(P786&gt;=Assumptions!$B$28,"High",IF(P786&gt;=Assumptions!$B$29,"Mid","Low"))</f>
        <v>Mid</v>
      </c>
      <c r="S786" s="7" t="str">
        <f aca="false">INDEX(Assumptions!$B$33:$B$41,MATCH(Q786&amp;"|"&amp;R786,Assumptions!$A$33:$A$41,0))</f>
        <v>Light Touch</v>
      </c>
      <c r="T786" s="7" t="n">
        <f aca="false">IF(ISNUMBER(Data_Clean!V786),J786*Data_Clean!V786,0)</f>
        <v>29.8984278</v>
      </c>
    </row>
    <row r="787" customFormat="false" ht="15" hidden="false" customHeight="false" outlineLevel="0" collapsed="false">
      <c r="A787" s="15" t="str">
        <f aca="false">Data_Clean!A787</f>
        <v>CX100783</v>
      </c>
      <c r="B787" s="14" t="n">
        <f aca="false">Data_Clean!G787*Assumptions!$B$5</f>
        <v>13.15825</v>
      </c>
      <c r="C787" s="14" t="n">
        <f aca="false">IF(Data_Clean!H787="",0,Data_Clean!H787)*Assumptions!$B$6</f>
        <v>0</v>
      </c>
      <c r="D787" s="14" t="n">
        <f aca="false">Data_Clean!I787*Assumptions!$B$7</f>
        <v>61.6</v>
      </c>
      <c r="E787" s="14" t="n">
        <f aca="false">Data_Clean!J787*Assumptions!$B$8</f>
        <v>0</v>
      </c>
      <c r="F787" s="14" t="n">
        <f aca="false">Data_Clean!K787*Assumptions!$B$9</f>
        <v>0</v>
      </c>
      <c r="G787" s="14" t="n">
        <f aca="false">Data_Clean!L787*Assumptions!$B$10</f>
        <v>0</v>
      </c>
      <c r="H787" s="14" t="n">
        <f aca="false">IF(OR(Data_Clean!M787="",Data_Clean!N787=""),0,Data_Clean!M787*Data_Clean!N787/100)*Assumptions!$B$13*Assumptions!$B$11</f>
        <v>0</v>
      </c>
      <c r="I787" s="14" t="n">
        <f aca="false">Data_Clean!O787*4*Assumptions!$B$12</f>
        <v>0</v>
      </c>
      <c r="J787" s="14" t="n">
        <f aca="false">SUM(B787:I787)</f>
        <v>74.75825</v>
      </c>
      <c r="K787" s="16" t="n">
        <f aca="false">IF(Data_Clean!P787="","",Assumptions!$B$15*0.5^(Data_Clean!P787/Assumptions!$B$20))</f>
        <v>5.68393712441399</v>
      </c>
      <c r="L787" s="16" t="n">
        <f aca="false">Assumptions!$B$16*MIN(1,LN(1+Data_Clean!Q787)/LN(1+Assumptions!$B$21))</f>
        <v>10.6966696442427</v>
      </c>
      <c r="M787" s="16" t="n">
        <f aca="false">Assumptions!$B$17*(0.6*MIN(1,Data_Clean!R787/Assumptions!$B$22)+0.4*IF(Data_Clean!S787="",0,Data_Clean!S787))</f>
        <v>3.9</v>
      </c>
      <c r="N787" s="16" t="n">
        <f aca="false">Assumptions!$B$18*MIN(1,(Data_Clean!F787-1)/Assumptions!$B$23)</f>
        <v>5</v>
      </c>
      <c r="O787" s="16" t="n">
        <f aca="false">Assumptions!$B$19*(0.4*IF(Data_Clean!E787="",0,MIN(1,Data_Clean!E787/12/Assumptions!$B$24))+0.35*IF(Data_Clean!D787="Y",1,0)+0.25*(1-MIN(Data_Clean!T787,3)/3))/IF(Data_Clean!E787="",0.6,1)</f>
        <v>9.75</v>
      </c>
      <c r="P787" s="16" t="n">
        <f aca="false">SUM(K787:O787)/(Assumptions!$D$5-IF(K787="",Assumptions!$B$15,0))*100</f>
        <v>35.0306067686567</v>
      </c>
      <c r="Q787" s="7" t="str">
        <f aca="false">IF(J787&gt;=Assumptions!$B$26,"High",IF(J787&gt;=Assumptions!$B$27,"Mid","Low"))</f>
        <v>Low</v>
      </c>
      <c r="R787" s="7" t="str">
        <f aca="false">IF(P787&gt;=Assumptions!$B$28,"High",IF(P787&gt;=Assumptions!$B$29,"Mid","Low"))</f>
        <v>Low</v>
      </c>
      <c r="S787" s="7" t="str">
        <f aca="false">INDEX(Assumptions!$B$33:$B$41,MATCH(Q787&amp;"|"&amp;R787,Assumptions!$A$33:$A$41,0))</f>
        <v>Dormant &amp; Low Value</v>
      </c>
      <c r="T787" s="7" t="n">
        <f aca="false">IF(ISNUMBER(Data_Clean!V787),J787*Data_Clean!V787,0)</f>
        <v>8.32806905</v>
      </c>
    </row>
    <row r="788" customFormat="false" ht="15" hidden="false" customHeight="false" outlineLevel="0" collapsed="false">
      <c r="A788" s="15" t="str">
        <f aca="false">Data_Clean!A788</f>
        <v>CX100784</v>
      </c>
      <c r="B788" s="14" t="n">
        <f aca="false">Data_Clean!G788*Assumptions!$B$5</f>
        <v>57.48325</v>
      </c>
      <c r="C788" s="14" t="n">
        <f aca="false">IF(Data_Clean!H788="",0,Data_Clean!H788)*Assumptions!$B$6</f>
        <v>0</v>
      </c>
      <c r="D788" s="14" t="n">
        <f aca="false">Data_Clean!I788*Assumptions!$B$7</f>
        <v>0</v>
      </c>
      <c r="E788" s="14" t="n">
        <f aca="false">Data_Clean!J788*Assumptions!$B$8</f>
        <v>1237.9704</v>
      </c>
      <c r="F788" s="14" t="n">
        <f aca="false">Data_Clean!K788*Assumptions!$B$9</f>
        <v>0</v>
      </c>
      <c r="G788" s="14" t="n">
        <f aca="false">Data_Clean!L788*Assumptions!$B$10</f>
        <v>0</v>
      </c>
      <c r="H788" s="14" t="n">
        <f aca="false">IF(OR(Data_Clean!M788="",Data_Clean!N788=""),0,Data_Clean!M788*Data_Clean!N788/100)*Assumptions!$B$13*Assumptions!$B$11</f>
        <v>0</v>
      </c>
      <c r="I788" s="14" t="n">
        <f aca="false">Data_Clean!O788*4*Assumptions!$B$12</f>
        <v>0</v>
      </c>
      <c r="J788" s="14" t="n">
        <f aca="false">SUM(B788:I788)</f>
        <v>1295.45365</v>
      </c>
      <c r="K788" s="16" t="n">
        <f aca="false">IF(Data_Clean!P788="","",Assumptions!$B$15*0.5^(Data_Clean!P788/Assumptions!$B$20))</f>
        <v>18.4671662001737</v>
      </c>
      <c r="L788" s="16" t="n">
        <f aca="false">Assumptions!$B$16*MIN(1,LN(1+Data_Clean!Q788)/LN(1+Assumptions!$B$21))</f>
        <v>13.0760265116583</v>
      </c>
      <c r="M788" s="16" t="n">
        <f aca="false">Assumptions!$B$17*(0.6*MIN(1,Data_Clean!R788/Assumptions!$B$22)+0.4*IF(Data_Clean!S788="",0,Data_Clean!S788))</f>
        <v>4.416</v>
      </c>
      <c r="N788" s="16" t="n">
        <f aca="false">Assumptions!$B$18*MIN(1,(Data_Clean!F788-1)/Assumptions!$B$23)</f>
        <v>5</v>
      </c>
      <c r="O788" s="16" t="n">
        <f aca="false">Assumptions!$B$19*(0.4*IF(Data_Clean!E788="",0,MIN(1,Data_Clean!E788/12/Assumptions!$B$24))+0.35*IF(Data_Clean!D788="Y",1,0)+0.25*(1-MIN(Data_Clean!T788,3)/3))/IF(Data_Clean!E788="",0.6,1)</f>
        <v>8.5</v>
      </c>
      <c r="P788" s="16" t="n">
        <f aca="false">SUM(K788:O788)/(Assumptions!$D$5-IF(K788="",Assumptions!$B$15,0))*100</f>
        <v>49.459192711832</v>
      </c>
      <c r="Q788" s="7" t="str">
        <f aca="false">IF(J788&gt;=Assumptions!$B$26,"High",IF(J788&gt;=Assumptions!$B$27,"Mid","Low"))</f>
        <v>Mid</v>
      </c>
      <c r="R788" s="7" t="str">
        <f aca="false">IF(P788&gt;=Assumptions!$B$28,"High",IF(P788&gt;=Assumptions!$B$29,"Mid","Low"))</f>
        <v>Low</v>
      </c>
      <c r="S788" s="7" t="str">
        <f aca="false">INDEX(Assumptions!$B$33:$B$41,MATCH(Q788&amp;"|"&amp;R788,Assumptions!$A$33:$A$41,0))</f>
        <v>Light Touch</v>
      </c>
      <c r="T788" s="7" t="n">
        <f aca="false">IF(ISNUMBER(Data_Clean!V788),J788*Data_Clean!V788,0)</f>
        <v>253.13164321</v>
      </c>
    </row>
    <row r="789" customFormat="false" ht="15" hidden="false" customHeight="false" outlineLevel="0" collapsed="false">
      <c r="A789" s="15" t="str">
        <f aca="false">Data_Clean!A789</f>
        <v>CX100785</v>
      </c>
      <c r="B789" s="14" t="n">
        <f aca="false">Data_Clean!G789*Assumptions!$B$5</f>
        <v>90.292</v>
      </c>
      <c r="C789" s="14" t="n">
        <f aca="false">IF(Data_Clean!H789="",0,Data_Clean!H789)*Assumptions!$B$6</f>
        <v>171.85824</v>
      </c>
      <c r="D789" s="14" t="n">
        <f aca="false">Data_Clean!I789*Assumptions!$B$7</f>
        <v>0</v>
      </c>
      <c r="E789" s="14" t="n">
        <f aca="false">Data_Clean!J789*Assumptions!$B$8</f>
        <v>0</v>
      </c>
      <c r="F789" s="14" t="n">
        <f aca="false">Data_Clean!K789*Assumptions!$B$9</f>
        <v>0</v>
      </c>
      <c r="G789" s="14" t="n">
        <f aca="false">Data_Clean!L789*Assumptions!$B$10</f>
        <v>0</v>
      </c>
      <c r="H789" s="14" t="n">
        <f aca="false">IF(OR(Data_Clean!M789="",Data_Clean!N789=""),0,Data_Clean!M789*Data_Clean!N789/100)*Assumptions!$B$13*Assumptions!$B$11</f>
        <v>0</v>
      </c>
      <c r="I789" s="14" t="n">
        <f aca="false">Data_Clean!O789*4*Assumptions!$B$12</f>
        <v>0</v>
      </c>
      <c r="J789" s="14" t="n">
        <f aca="false">SUM(B789:I789)</f>
        <v>262.15024</v>
      </c>
      <c r="K789" s="16" t="n">
        <f aca="false">IF(Data_Clean!P789="","",Assumptions!$B$15*0.5^(Data_Clean!P789/Assumptions!$B$20))</f>
        <v>20.7286931995166</v>
      </c>
      <c r="L789" s="16" t="n">
        <f aca="false">Assumptions!$B$16*MIN(1,LN(1+Data_Clean!Q789)/LN(1+Assumptions!$B$21))</f>
        <v>9.16313819982653</v>
      </c>
      <c r="M789" s="16" t="n">
        <f aca="false">Assumptions!$B$17*(0.6*MIN(1,Data_Clean!R789/Assumptions!$B$22)+0.4*IF(Data_Clean!S789="",0,Data_Clean!S789))</f>
        <v>9.162</v>
      </c>
      <c r="N789" s="16" t="n">
        <f aca="false">Assumptions!$B$18*MIN(1,(Data_Clean!F789-1)/Assumptions!$B$23)</f>
        <v>5</v>
      </c>
      <c r="O789" s="16" t="n">
        <f aca="false">Assumptions!$B$19*(0.4*IF(Data_Clean!E789="",0,MIN(1,Data_Clean!E789/12/Assumptions!$B$24))+0.35*IF(Data_Clean!D789="Y",1,0)+0.25*(1-MIN(Data_Clean!T789,3)/3))/IF(Data_Clean!E789="",0.6,1)</f>
        <v>4.2</v>
      </c>
      <c r="P789" s="16" t="n">
        <f aca="false">SUM(K789:O789)/(Assumptions!$D$5-IF(K789="",Assumptions!$B$15,0))*100</f>
        <v>48.2538313993432</v>
      </c>
      <c r="Q789" s="7" t="str">
        <f aca="false">IF(J789&gt;=Assumptions!$B$26,"High",IF(J789&gt;=Assumptions!$B$27,"Mid","Low"))</f>
        <v>Low</v>
      </c>
      <c r="R789" s="7" t="str">
        <f aca="false">IF(P789&gt;=Assumptions!$B$28,"High",IF(P789&gt;=Assumptions!$B$29,"Mid","Low"))</f>
        <v>Low</v>
      </c>
      <c r="S789" s="7" t="str">
        <f aca="false">INDEX(Assumptions!$B$33:$B$41,MATCH(Q789&amp;"|"&amp;R789,Assumptions!$A$33:$A$41,0))</f>
        <v>Dormant &amp; Low Value</v>
      </c>
      <c r="T789" s="7" t="n">
        <f aca="false">IF(ISNUMBER(Data_Clean!V789),J789*Data_Clean!V789,0)</f>
        <v>31.98232928</v>
      </c>
    </row>
    <row r="790" customFormat="false" ht="15" hidden="false" customHeight="false" outlineLevel="0" collapsed="false">
      <c r="A790" s="15" t="str">
        <f aca="false">Data_Clean!A790</f>
        <v>CX100786</v>
      </c>
      <c r="B790" s="14" t="n">
        <f aca="false">Data_Clean!G790*Assumptions!$B$5</f>
        <v>25.681</v>
      </c>
      <c r="C790" s="14" t="n">
        <f aca="false">IF(Data_Clean!H790="",0,Data_Clean!H790)*Assumptions!$B$6</f>
        <v>0</v>
      </c>
      <c r="D790" s="14" t="n">
        <f aca="false">Data_Clean!I790*Assumptions!$B$7</f>
        <v>0</v>
      </c>
      <c r="E790" s="14" t="n">
        <f aca="false">Data_Clean!J790*Assumptions!$B$8</f>
        <v>122.229825</v>
      </c>
      <c r="F790" s="14" t="n">
        <f aca="false">Data_Clean!K790*Assumptions!$B$9</f>
        <v>0</v>
      </c>
      <c r="G790" s="14" t="n">
        <f aca="false">Data_Clean!L790*Assumptions!$B$10</f>
        <v>0</v>
      </c>
      <c r="H790" s="14" t="n">
        <f aca="false">IF(OR(Data_Clean!M790="",Data_Clean!N790=""),0,Data_Clean!M790*Data_Clean!N790/100)*Assumptions!$B$13*Assumptions!$B$11</f>
        <v>0</v>
      </c>
      <c r="I790" s="14" t="n">
        <f aca="false">Data_Clean!O790*4*Assumptions!$B$12</f>
        <v>0</v>
      </c>
      <c r="J790" s="14" t="n">
        <f aca="false">SUM(B790:I790)</f>
        <v>147.910825</v>
      </c>
      <c r="K790" s="16" t="n">
        <f aca="false">IF(Data_Clean!P790="","",Assumptions!$B$15*0.5^(Data_Clean!P790/Assumptions!$B$20))</f>
        <v>2.05654683692742</v>
      </c>
      <c r="L790" s="16" t="n">
        <f aca="false">Assumptions!$B$16*MIN(1,LN(1+Data_Clean!Q790)/LN(1+Assumptions!$B$21))</f>
        <v>0</v>
      </c>
      <c r="M790" s="16" t="n">
        <f aca="false">Assumptions!$B$17*(0.6*MIN(1,Data_Clean!R790/Assumptions!$B$22)+0.4*IF(Data_Clean!S790="",0,Data_Clean!S790))</f>
        <v>0</v>
      </c>
      <c r="N790" s="16" t="n">
        <f aca="false">Assumptions!$B$18*MIN(1,(Data_Clean!F790-1)/Assumptions!$B$23)</f>
        <v>5</v>
      </c>
      <c r="O790" s="16" t="n">
        <f aca="false">Assumptions!$B$19*(0.4*IF(Data_Clean!E790="",0,MIN(1,Data_Clean!E790/12/Assumptions!$B$24))+0.35*IF(Data_Clean!D790="Y",1,0)+0.25*(1-MIN(Data_Clean!T790,3)/3))/IF(Data_Clean!E790="",0.6,1)</f>
        <v>7.25</v>
      </c>
      <c r="P790" s="16" t="n">
        <f aca="false">SUM(K790:O790)/(Assumptions!$D$5-IF(K790="",Assumptions!$B$15,0))*100</f>
        <v>14.3065468369274</v>
      </c>
      <c r="Q790" s="7" t="str">
        <f aca="false">IF(J790&gt;=Assumptions!$B$26,"High",IF(J790&gt;=Assumptions!$B$27,"Mid","Low"))</f>
        <v>Low</v>
      </c>
      <c r="R790" s="7" t="str">
        <f aca="false">IF(P790&gt;=Assumptions!$B$28,"High",IF(P790&gt;=Assumptions!$B$29,"Mid","Low"))</f>
        <v>Low</v>
      </c>
      <c r="S790" s="7" t="str">
        <f aca="false">INDEX(Assumptions!$B$33:$B$41,MATCH(Q790&amp;"|"&amp;R790,Assumptions!$A$33:$A$41,0))</f>
        <v>Dormant &amp; Low Value</v>
      </c>
      <c r="T790" s="7" t="n">
        <f aca="false">IF(ISNUMBER(Data_Clean!V790),J790*Data_Clean!V790,0)</f>
        <v>93.627552225</v>
      </c>
    </row>
    <row r="791" customFormat="false" ht="15" hidden="false" customHeight="false" outlineLevel="0" collapsed="false">
      <c r="A791" s="15" t="str">
        <f aca="false">Data_Clean!A791</f>
        <v>CX100787</v>
      </c>
      <c r="B791" s="14" t="n">
        <f aca="false">Data_Clean!G791*Assumptions!$B$5</f>
        <v>40.60075</v>
      </c>
      <c r="C791" s="14" t="n">
        <f aca="false">IF(Data_Clean!H791="",0,Data_Clean!H791)*Assumptions!$B$6</f>
        <v>0</v>
      </c>
      <c r="D791" s="14" t="n">
        <f aca="false">Data_Clean!I791*Assumptions!$B$7</f>
        <v>200.8</v>
      </c>
      <c r="E791" s="14" t="n">
        <f aca="false">Data_Clean!J791*Assumptions!$B$8</f>
        <v>0</v>
      </c>
      <c r="F791" s="14" t="n">
        <f aca="false">Data_Clean!K791*Assumptions!$B$9</f>
        <v>1881</v>
      </c>
      <c r="G791" s="14" t="n">
        <f aca="false">Data_Clean!L791*Assumptions!$B$10</f>
        <v>0</v>
      </c>
      <c r="H791" s="14" t="n">
        <f aca="false">IF(OR(Data_Clean!M791="",Data_Clean!N791=""),0,Data_Clean!M791*Data_Clean!N791/100)*Assumptions!$B$13*Assumptions!$B$11</f>
        <v>167.388</v>
      </c>
      <c r="I791" s="14" t="n">
        <f aca="false">Data_Clean!O791*4*Assumptions!$B$12</f>
        <v>7.34016</v>
      </c>
      <c r="J791" s="14" t="n">
        <f aca="false">SUM(B791:I791)</f>
        <v>2297.12891</v>
      </c>
      <c r="K791" s="16" t="n">
        <f aca="false">IF(Data_Clean!P791="","",Assumptions!$B$15*0.5^(Data_Clean!P791/Assumptions!$B$20))</f>
        <v>12.7600074142628</v>
      </c>
      <c r="L791" s="16" t="n">
        <f aca="false">Assumptions!$B$16*MIN(1,LN(1+Data_Clean!Q791)/LN(1+Assumptions!$B$21))</f>
        <v>9.60252567789128</v>
      </c>
      <c r="M791" s="16" t="n">
        <f aca="false">Assumptions!$B$17*(0.6*MIN(1,Data_Clean!R791/Assumptions!$B$22)+0.4*IF(Data_Clean!S791="",0,Data_Clean!S791))</f>
        <v>11.676</v>
      </c>
      <c r="N791" s="16" t="n">
        <f aca="false">Assumptions!$B$18*MIN(1,(Data_Clean!F791-1)/Assumptions!$B$23)</f>
        <v>20</v>
      </c>
      <c r="O791" s="16" t="n">
        <f aca="false">Assumptions!$B$19*(0.4*IF(Data_Clean!E791="",0,MIN(1,Data_Clean!E791/12/Assumptions!$B$24))+0.35*IF(Data_Clean!D791="Y",1,0)+0.25*(1-MIN(Data_Clean!T791,3)/3))/IF(Data_Clean!E791="",0.6,1)</f>
        <v>4</v>
      </c>
      <c r="P791" s="16" t="n">
        <f aca="false">SUM(K791:O791)/(Assumptions!$D$5-IF(K791="",Assumptions!$B$15,0))*100</f>
        <v>58.0385330921541</v>
      </c>
      <c r="Q791" s="7" t="str">
        <f aca="false">IF(J791&gt;=Assumptions!$B$26,"High",IF(J791&gt;=Assumptions!$B$27,"Mid","Low"))</f>
        <v>High</v>
      </c>
      <c r="R791" s="7" t="str">
        <f aca="false">IF(P791&gt;=Assumptions!$B$28,"High",IF(P791&gt;=Assumptions!$B$29,"Mid","Low"))</f>
        <v>Mid</v>
      </c>
      <c r="S791" s="7" t="str">
        <f aca="false">INDEX(Assumptions!$B$33:$B$41,MATCH(Q791&amp;"|"&amp;R791,Assumptions!$A$33:$A$41,0))</f>
        <v>Established Core</v>
      </c>
      <c r="T791" s="7" t="n">
        <f aca="false">IF(ISNUMBER(Data_Clean!V791),J791*Data_Clean!V791,0)</f>
        <v>204.44447299</v>
      </c>
    </row>
    <row r="792" customFormat="false" ht="15" hidden="false" customHeight="false" outlineLevel="0" collapsed="false">
      <c r="A792" s="15" t="str">
        <f aca="false">Data_Clean!A792</f>
        <v>CX100788</v>
      </c>
      <c r="B792" s="14" t="n">
        <f aca="false">Data_Clean!G792*Assumptions!$B$5</f>
        <v>13.692</v>
      </c>
      <c r="C792" s="14" t="n">
        <f aca="false">IF(Data_Clean!H792="",0,Data_Clean!H792)*Assumptions!$B$6</f>
        <v>0</v>
      </c>
      <c r="D792" s="14" t="n">
        <f aca="false">Data_Clean!I792*Assumptions!$B$7</f>
        <v>0</v>
      </c>
      <c r="E792" s="14" t="n">
        <f aca="false">Data_Clean!J792*Assumptions!$B$8</f>
        <v>0</v>
      </c>
      <c r="F792" s="14" t="n">
        <f aca="false">Data_Clean!K792*Assumptions!$B$9</f>
        <v>0</v>
      </c>
      <c r="G792" s="14" t="n">
        <f aca="false">Data_Clean!L792*Assumptions!$B$10</f>
        <v>0</v>
      </c>
      <c r="H792" s="14" t="n">
        <f aca="false">IF(OR(Data_Clean!M792="",Data_Clean!N792=""),0,Data_Clean!M792*Data_Clean!N792/100)*Assumptions!$B$13*Assumptions!$B$11</f>
        <v>0</v>
      </c>
      <c r="I792" s="14" t="n">
        <f aca="false">Data_Clean!O792*4*Assumptions!$B$12</f>
        <v>0</v>
      </c>
      <c r="J792" s="14" t="n">
        <f aca="false">SUM(B792:I792)</f>
        <v>13.692</v>
      </c>
      <c r="K792" s="16" t="n">
        <f aca="false">IF(Data_Clean!P792="","",Assumptions!$B$15*0.5^(Data_Clean!P792/Assumptions!$B$20))</f>
        <v>19.7926186615934</v>
      </c>
      <c r="L792" s="16" t="n">
        <f aca="false">Assumptions!$B$16*MIN(1,LN(1+Data_Clean!Q792)/LN(1+Assumptions!$B$21))</f>
        <v>9.60252567789128</v>
      </c>
      <c r="M792" s="16" t="n">
        <f aca="false">Assumptions!$B$17*(0.6*MIN(1,Data_Clean!R792/Assumptions!$B$22)+0.4*IF(Data_Clean!S792="",0,Data_Clean!S792))</f>
        <v>9.408</v>
      </c>
      <c r="N792" s="16" t="n">
        <f aca="false">Assumptions!$B$18*MIN(1,(Data_Clean!F792-1)/Assumptions!$B$23)</f>
        <v>0</v>
      </c>
      <c r="O792" s="16" t="n">
        <f aca="false">Assumptions!$B$19*(0.4*IF(Data_Clean!E792="",0,MIN(1,Data_Clean!E792/12/Assumptions!$B$24))+0.35*IF(Data_Clean!D792="Y",1,0)+0.25*(1-MIN(Data_Clean!T792,3)/3))/IF(Data_Clean!E792="",0.6,1)</f>
        <v>4</v>
      </c>
      <c r="P792" s="16" t="n">
        <f aca="false">SUM(K792:O792)/(Assumptions!$D$5-IF(K792="",Assumptions!$B$15,0))*100</f>
        <v>42.8031443394847</v>
      </c>
      <c r="Q792" s="7" t="str">
        <f aca="false">IF(J792&gt;=Assumptions!$B$26,"High",IF(J792&gt;=Assumptions!$B$27,"Mid","Low"))</f>
        <v>Low</v>
      </c>
      <c r="R792" s="7" t="str">
        <f aca="false">IF(P792&gt;=Assumptions!$B$28,"High",IF(P792&gt;=Assumptions!$B$29,"Mid","Low"))</f>
        <v>Low</v>
      </c>
      <c r="S792" s="7" t="str">
        <f aca="false">INDEX(Assumptions!$B$33:$B$41,MATCH(Q792&amp;"|"&amp;R792,Assumptions!$A$33:$A$41,0))</f>
        <v>Dormant &amp; Low Value</v>
      </c>
      <c r="T792" s="7" t="n">
        <f aca="false">IF(ISNUMBER(Data_Clean!V792),J792*Data_Clean!V792,0)</f>
        <v>2.9341956</v>
      </c>
    </row>
    <row r="793" customFormat="false" ht="15" hidden="false" customHeight="false" outlineLevel="0" collapsed="false">
      <c r="A793" s="15" t="str">
        <f aca="false">Data_Clean!A793</f>
        <v>CX100789</v>
      </c>
      <c r="B793" s="14" t="n">
        <f aca="false">Data_Clean!G793*Assumptions!$B$5</f>
        <v>349.92775</v>
      </c>
      <c r="C793" s="14" t="n">
        <f aca="false">IF(Data_Clean!H793="",0,Data_Clean!H793)*Assumptions!$B$6</f>
        <v>1931.82204</v>
      </c>
      <c r="D793" s="14" t="n">
        <f aca="false">Data_Clean!I793*Assumptions!$B$7</f>
        <v>0</v>
      </c>
      <c r="E793" s="14" t="n">
        <f aca="false">Data_Clean!J793*Assumptions!$B$8</f>
        <v>4896.11055</v>
      </c>
      <c r="F793" s="14" t="n">
        <f aca="false">Data_Clean!K793*Assumptions!$B$9</f>
        <v>0</v>
      </c>
      <c r="G793" s="14" t="n">
        <f aca="false">Data_Clean!L793*Assumptions!$B$10</f>
        <v>0</v>
      </c>
      <c r="H793" s="14" t="n">
        <f aca="false">IF(OR(Data_Clean!M793="",Data_Clean!N793=""),0,Data_Clean!M793*Data_Clean!N793/100)*Assumptions!$B$13*Assumptions!$B$11</f>
        <v>571.32</v>
      </c>
      <c r="I793" s="14" t="n">
        <f aca="false">Data_Clean!O793*4*Assumptions!$B$12</f>
        <v>65.62032</v>
      </c>
      <c r="J793" s="14" t="n">
        <f aca="false">SUM(B793:I793)</f>
        <v>7814.80066</v>
      </c>
      <c r="K793" s="16" t="n">
        <f aca="false">IF(Data_Clean!P793="","",Assumptions!$B$15*0.5^(Data_Clean!P793/Assumptions!$B$20))</f>
        <v>23.267171427506</v>
      </c>
      <c r="L793" s="16" t="n">
        <f aca="false">Assumptions!$B$16*MIN(1,LN(1+Data_Clean!Q793)/LN(1+Assumptions!$B$21))</f>
        <v>14.320838960067</v>
      </c>
      <c r="M793" s="16" t="n">
        <f aca="false">Assumptions!$B$17*(0.6*MIN(1,Data_Clean!R793/Assumptions!$B$22)+0.4*IF(Data_Clean!S793="",0,Data_Clean!S793))</f>
        <v>3.81</v>
      </c>
      <c r="N793" s="16" t="n">
        <f aca="false">Assumptions!$B$18*MIN(1,(Data_Clean!F793-1)/Assumptions!$B$23)</f>
        <v>20</v>
      </c>
      <c r="O793" s="16" t="n">
        <f aca="false">Assumptions!$B$19*(0.4*IF(Data_Clean!E793="",0,MIN(1,Data_Clean!E793/12/Assumptions!$B$24))+0.35*IF(Data_Clean!D793="Y",1,0)+0.25*(1-MIN(Data_Clean!T793,3)/3))/IF(Data_Clean!E793="",0.6,1)</f>
        <v>8.65</v>
      </c>
      <c r="P793" s="16" t="n">
        <f aca="false">SUM(K793:O793)/(Assumptions!$D$5-IF(K793="",Assumptions!$B$15,0))*100</f>
        <v>70.0480103875731</v>
      </c>
      <c r="Q793" s="7" t="str">
        <f aca="false">IF(J793&gt;=Assumptions!$B$26,"High",IF(J793&gt;=Assumptions!$B$27,"Mid","Low"))</f>
        <v>High</v>
      </c>
      <c r="R793" s="7" t="str">
        <f aca="false">IF(P793&gt;=Assumptions!$B$28,"High",IF(P793&gt;=Assumptions!$B$29,"Mid","Low"))</f>
        <v>High</v>
      </c>
      <c r="S793" s="7" t="str">
        <f aca="false">INDEX(Assumptions!$B$33:$B$41,MATCH(Q793&amp;"|"&amp;R793,Assumptions!$A$33:$A$41,0))</f>
        <v>Premier Advocates</v>
      </c>
      <c r="T793" s="7" t="n">
        <f aca="false">IF(ISNUMBER(Data_Clean!V793),J793*Data_Clean!V793,0)</f>
        <v>339.94382871</v>
      </c>
    </row>
    <row r="794" customFormat="false" ht="15" hidden="false" customHeight="false" outlineLevel="0" collapsed="false">
      <c r="A794" s="15" t="str">
        <f aca="false">Data_Clean!A794</f>
        <v>CX100790</v>
      </c>
      <c r="B794" s="14" t="n">
        <f aca="false">Data_Clean!G794*Assumptions!$B$5</f>
        <v>39.14875</v>
      </c>
      <c r="C794" s="14" t="n">
        <f aca="false">IF(Data_Clean!H794="",0,Data_Clean!H794)*Assumptions!$B$6</f>
        <v>0</v>
      </c>
      <c r="D794" s="14" t="n">
        <f aca="false">Data_Clean!I794*Assumptions!$B$7</f>
        <v>0</v>
      </c>
      <c r="E794" s="14" t="n">
        <f aca="false">Data_Clean!J794*Assumptions!$B$8</f>
        <v>0</v>
      </c>
      <c r="F794" s="14" t="n">
        <f aca="false">Data_Clean!K794*Assumptions!$B$9</f>
        <v>0</v>
      </c>
      <c r="G794" s="14" t="n">
        <f aca="false">Data_Clean!L794*Assumptions!$B$10</f>
        <v>0</v>
      </c>
      <c r="H794" s="14" t="n">
        <f aca="false">IF(OR(Data_Clean!M794="",Data_Clean!N794=""),0,Data_Clean!M794*Data_Clean!N794/100)*Assumptions!$B$13*Assumptions!$B$11</f>
        <v>118.422</v>
      </c>
      <c r="I794" s="14" t="n">
        <f aca="false">Data_Clean!O794*4*Assumptions!$B$12</f>
        <v>15.61872</v>
      </c>
      <c r="J794" s="14" t="n">
        <f aca="false">SUM(B794:I794)</f>
        <v>173.18947</v>
      </c>
      <c r="K794" s="16" t="n">
        <f aca="false">IF(Data_Clean!P794="","",Assumptions!$B$15*0.5^(Data_Clean!P794/Assumptions!$B$20))</f>
        <v>11.9055078897615</v>
      </c>
      <c r="L794" s="16" t="n">
        <f aca="false">Assumptions!$B$16*MIN(1,LN(1+Data_Clean!Q794)/LN(1+Assumptions!$B$21))</f>
        <v>13.8963721559302</v>
      </c>
      <c r="M794" s="16" t="n">
        <f aca="false">Assumptions!$B$17*(0.6*MIN(1,Data_Clean!R794/Assumptions!$B$22)+0.4*IF(Data_Clean!S794="",0,Data_Clean!S794))</f>
        <v>7.236</v>
      </c>
      <c r="N794" s="16" t="n">
        <f aca="false">Assumptions!$B$18*MIN(1,(Data_Clean!F794-1)/Assumptions!$B$23)</f>
        <v>10</v>
      </c>
      <c r="O794" s="16" t="n">
        <f aca="false">Assumptions!$B$19*(0.4*IF(Data_Clean!E794="",0,MIN(1,Data_Clean!E794/12/Assumptions!$B$24))+0.35*IF(Data_Clean!D794="Y",1,0)+0.25*(1-MIN(Data_Clean!T794,3)/3))/IF(Data_Clean!E794="",0.6,1)</f>
        <v>8.65</v>
      </c>
      <c r="P794" s="16" t="n">
        <f aca="false">SUM(K794:O794)/(Assumptions!$D$5-IF(K794="",Assumptions!$B$15,0))*100</f>
        <v>51.6878800456917</v>
      </c>
      <c r="Q794" s="7" t="str">
        <f aca="false">IF(J794&gt;=Assumptions!$B$26,"High",IF(J794&gt;=Assumptions!$B$27,"Mid","Low"))</f>
        <v>Low</v>
      </c>
      <c r="R794" s="7" t="str">
        <f aca="false">IF(P794&gt;=Assumptions!$B$28,"High",IF(P794&gt;=Assumptions!$B$29,"Mid","Low"))</f>
        <v>Mid</v>
      </c>
      <c r="S794" s="7" t="str">
        <f aca="false">INDEX(Assumptions!$B$33:$B$41,MATCH(Q794&amp;"|"&amp;R794,Assumptions!$A$33:$A$41,0))</f>
        <v>Light Touch</v>
      </c>
      <c r="T794" s="7" t="n">
        <f aca="false">IF(ISNUMBER(Data_Clean!V794),J794*Data_Clean!V794,0)</f>
        <v>13.699287077</v>
      </c>
    </row>
    <row r="795" customFormat="false" ht="15" hidden="false" customHeight="false" outlineLevel="0" collapsed="false">
      <c r="A795" s="15" t="str">
        <f aca="false">Data_Clean!A795</f>
        <v>CX100791</v>
      </c>
      <c r="B795" s="14" t="n">
        <f aca="false">Data_Clean!G795*Assumptions!$B$5</f>
        <v>69.7445</v>
      </c>
      <c r="C795" s="14" t="n">
        <f aca="false">IF(Data_Clean!H795="",0,Data_Clean!H795)*Assumptions!$B$6</f>
        <v>0</v>
      </c>
      <c r="D795" s="14" t="n">
        <f aca="false">Data_Clean!I795*Assumptions!$B$7</f>
        <v>0</v>
      </c>
      <c r="E795" s="14" t="n">
        <f aca="false">Data_Clean!J795*Assumptions!$B$8</f>
        <v>1524.761925</v>
      </c>
      <c r="F795" s="14" t="n">
        <f aca="false">Data_Clean!K795*Assumptions!$B$9</f>
        <v>1501.5</v>
      </c>
      <c r="G795" s="14" t="n">
        <f aca="false">Data_Clean!L795*Assumptions!$B$10</f>
        <v>0</v>
      </c>
      <c r="H795" s="14" t="n">
        <f aca="false">IF(OR(Data_Clean!M795="",Data_Clean!N795=""),0,Data_Clean!M795*Data_Clean!N795/100)*Assumptions!$B$13*Assumptions!$B$11</f>
        <v>0</v>
      </c>
      <c r="I795" s="14" t="n">
        <f aca="false">Data_Clean!O795*4*Assumptions!$B$12</f>
        <v>0</v>
      </c>
      <c r="J795" s="14" t="n">
        <f aca="false">SUM(B795:I795)</f>
        <v>3096.006425</v>
      </c>
      <c r="K795" s="16" t="n">
        <f aca="false">IF(Data_Clean!P795="","",Assumptions!$B$15*0.5^(Data_Clean!P795/Assumptions!$B$20))</f>
        <v>24.3675718906871</v>
      </c>
      <c r="L795" s="16" t="n">
        <f aca="false">Assumptions!$B$16*MIN(1,LN(1+Data_Clean!Q795)/LN(1+Assumptions!$B$21))</f>
        <v>12.4931739410702</v>
      </c>
      <c r="M795" s="16" t="n">
        <f aca="false">Assumptions!$B$17*(0.6*MIN(1,Data_Clean!R795/Assumptions!$B$22)+0.4*IF(Data_Clean!S795="",0,Data_Clean!S795))</f>
        <v>8.862</v>
      </c>
      <c r="N795" s="16" t="n">
        <f aca="false">Assumptions!$B$18*MIN(1,(Data_Clean!F795-1)/Assumptions!$B$23)</f>
        <v>10</v>
      </c>
      <c r="O795" s="16" t="n">
        <f aca="false">Assumptions!$B$19*(0.4*IF(Data_Clean!E795="",0,MIN(1,Data_Clean!E795/12/Assumptions!$B$24))+0.35*IF(Data_Clean!D795="Y",1,0)+0.25*(1-MIN(Data_Clean!T795,3)/3))/IF(Data_Clean!E795="",0.6,1)</f>
        <v>6.1</v>
      </c>
      <c r="P795" s="16" t="n">
        <f aca="false">SUM(K795:O795)/(Assumptions!$D$5-IF(K795="",Assumptions!$B$15,0))*100</f>
        <v>61.8227458317572</v>
      </c>
      <c r="Q795" s="7" t="str">
        <f aca="false">IF(J795&gt;=Assumptions!$B$26,"High",IF(J795&gt;=Assumptions!$B$27,"Mid","Low"))</f>
        <v>High</v>
      </c>
      <c r="R795" s="7" t="str">
        <f aca="false">IF(P795&gt;=Assumptions!$B$28,"High",IF(P795&gt;=Assumptions!$B$29,"Mid","Low"))</f>
        <v>Mid</v>
      </c>
      <c r="S795" s="7" t="str">
        <f aca="false">INDEX(Assumptions!$B$33:$B$41,MATCH(Q795&amp;"|"&amp;R795,Assumptions!$A$33:$A$41,0))</f>
        <v>Established Core</v>
      </c>
      <c r="T795" s="7" t="n">
        <f aca="false">IF(ISNUMBER(Data_Clean!V795),J795*Data_Clean!V795,0)</f>
        <v>227.86607288</v>
      </c>
    </row>
    <row r="796" customFormat="false" ht="15" hidden="false" customHeight="false" outlineLevel="0" collapsed="false">
      <c r="A796" s="15" t="str">
        <f aca="false">Data_Clean!A796</f>
        <v>CX100792</v>
      </c>
      <c r="B796" s="14" t="n">
        <f aca="false">Data_Clean!G796*Assumptions!$B$5</f>
        <v>78.5385</v>
      </c>
      <c r="C796" s="14" t="n">
        <f aca="false">IF(Data_Clean!H796="",0,Data_Clean!H796)*Assumptions!$B$6</f>
        <v>0</v>
      </c>
      <c r="D796" s="14" t="n">
        <f aca="false">Data_Clean!I796*Assumptions!$B$7</f>
        <v>0</v>
      </c>
      <c r="E796" s="14" t="n">
        <f aca="false">Data_Clean!J796*Assumptions!$B$8</f>
        <v>0</v>
      </c>
      <c r="F796" s="14" t="n">
        <f aca="false">Data_Clean!K796*Assumptions!$B$9</f>
        <v>3505.7</v>
      </c>
      <c r="G796" s="14" t="n">
        <f aca="false">Data_Clean!L796*Assumptions!$B$10</f>
        <v>0</v>
      </c>
      <c r="H796" s="14" t="n">
        <f aca="false">IF(OR(Data_Clean!M796="",Data_Clean!N796=""),0,Data_Clean!M796*Data_Clean!N796/100)*Assumptions!$B$13*Assumptions!$B$11</f>
        <v>385.02</v>
      </c>
      <c r="I796" s="14" t="n">
        <f aca="false">Data_Clean!O796*4*Assumptions!$B$12</f>
        <v>0</v>
      </c>
      <c r="J796" s="14" t="n">
        <f aca="false">SUM(B796:I796)</f>
        <v>3969.2585</v>
      </c>
      <c r="K796" s="16" t="n">
        <f aca="false">IF(Data_Clean!P796="","",Assumptions!$B$15*0.5^(Data_Clean!P796/Assumptions!$B$20))</f>
        <v>1.00478762112777</v>
      </c>
      <c r="L796" s="16" t="n">
        <f aca="false">Assumptions!$B$16*MIN(1,LN(1+Data_Clean!Q796)/LN(1+Assumptions!$B$21))</f>
        <v>0</v>
      </c>
      <c r="M796" s="16" t="n">
        <f aca="false">Assumptions!$B$17*(0.6*MIN(1,Data_Clean!R796/Assumptions!$B$22)+0.4*IF(Data_Clean!S796="",0,Data_Clean!S796))</f>
        <v>0</v>
      </c>
      <c r="N796" s="16" t="n">
        <f aca="false">Assumptions!$B$18*MIN(1,(Data_Clean!F796-1)/Assumptions!$B$23)</f>
        <v>10</v>
      </c>
      <c r="O796" s="16" t="n">
        <f aca="false">Assumptions!$B$19*(0.4*IF(Data_Clean!E796="",0,MIN(1,Data_Clean!E796/12/Assumptions!$B$24))+0.35*IF(Data_Clean!D796="Y",1,0)+0.25*(1-MIN(Data_Clean!T796,3)/3))/IF(Data_Clean!E796="",0.6,1)</f>
        <v>9.75</v>
      </c>
      <c r="P796" s="16" t="n">
        <f aca="false">SUM(K796:O796)/(Assumptions!$D$5-IF(K796="",Assumptions!$B$15,0))*100</f>
        <v>20.7547876211278</v>
      </c>
      <c r="Q796" s="7" t="str">
        <f aca="false">IF(J796&gt;=Assumptions!$B$26,"High",IF(J796&gt;=Assumptions!$B$27,"Mid","Low"))</f>
        <v>High</v>
      </c>
      <c r="R796" s="7" t="str">
        <f aca="false">IF(P796&gt;=Assumptions!$B$28,"High",IF(P796&gt;=Assumptions!$B$29,"Mid","Low"))</f>
        <v>Low</v>
      </c>
      <c r="S796" s="7" t="str">
        <f aca="false">INDEX(Assumptions!$B$33:$B$41,MATCH(Q796&amp;"|"&amp;R796,Assumptions!$A$33:$A$41,0))</f>
        <v>Affluent Drifters</v>
      </c>
      <c r="T796" s="7" t="n">
        <f aca="false">IF(ISNUMBER(Data_Clean!V796),J796*Data_Clean!V796,0)</f>
        <v>1049.4719474</v>
      </c>
    </row>
    <row r="797" customFormat="false" ht="15" hidden="false" customHeight="false" outlineLevel="0" collapsed="false">
      <c r="A797" s="15" t="str">
        <f aca="false">Data_Clean!A797</f>
        <v>CX100793</v>
      </c>
      <c r="B797" s="14" t="n">
        <f aca="false">Data_Clean!G797*Assumptions!$B$5</f>
        <v>566.40675</v>
      </c>
      <c r="C797" s="14" t="n">
        <f aca="false">IF(Data_Clean!H797="",0,Data_Clean!H797)*Assumptions!$B$6</f>
        <v>85.56156</v>
      </c>
      <c r="D797" s="14" t="n">
        <f aca="false">Data_Clean!I797*Assumptions!$B$7</f>
        <v>407.2</v>
      </c>
      <c r="E797" s="14" t="n">
        <f aca="false">Data_Clean!J797*Assumptions!$B$8</f>
        <v>0</v>
      </c>
      <c r="F797" s="14" t="n">
        <f aca="false">Data_Clean!K797*Assumptions!$B$9</f>
        <v>0</v>
      </c>
      <c r="G797" s="14" t="n">
        <f aca="false">Data_Clean!L797*Assumptions!$B$10</f>
        <v>0</v>
      </c>
      <c r="H797" s="14" t="n">
        <f aca="false">IF(OR(Data_Clean!M797="",Data_Clean!N797=""),0,Data_Clean!M797*Data_Clean!N797/100)*Assumptions!$B$13*Assumptions!$B$11</f>
        <v>301.644</v>
      </c>
      <c r="I797" s="14" t="n">
        <f aca="false">Data_Clean!O797*4*Assumptions!$B$12</f>
        <v>70.26864</v>
      </c>
      <c r="J797" s="14" t="n">
        <f aca="false">SUM(B797:I797)</f>
        <v>1431.08095</v>
      </c>
      <c r="K797" s="16" t="n">
        <f aca="false">IF(Data_Clean!P797="","",Assumptions!$B$15*0.5^(Data_Clean!P797/Assumptions!$B$20))</f>
        <v>30</v>
      </c>
      <c r="L797" s="16" t="n">
        <f aca="false">Assumptions!$B$16*MIN(1,LN(1+Data_Clean!Q797)/LN(1+Assumptions!$B$21))</f>
        <v>15.8750156145389</v>
      </c>
      <c r="M797" s="16" t="n">
        <f aca="false">Assumptions!$B$17*(0.6*MIN(1,Data_Clean!R797/Assumptions!$B$22)+0.4*IF(Data_Clean!S797="",0,Data_Clean!S797))</f>
        <v>13.092</v>
      </c>
      <c r="N797" s="16" t="n">
        <f aca="false">Assumptions!$B$18*MIN(1,(Data_Clean!F797-1)/Assumptions!$B$23)</f>
        <v>15</v>
      </c>
      <c r="O797" s="16" t="n">
        <f aca="false">Assumptions!$B$19*(0.4*IF(Data_Clean!E797="",0,MIN(1,Data_Clean!E797/12/Assumptions!$B$24))+0.35*IF(Data_Clean!D797="Y",1,0)+0.25*(1-MIN(Data_Clean!T797,3)/3))/IF(Data_Clean!E797="",0.6,1)</f>
        <v>14.75</v>
      </c>
      <c r="P797" s="16" t="n">
        <f aca="false">SUM(K797:O797)/(Assumptions!$D$5-IF(K797="",Assumptions!$B$15,0))*100</f>
        <v>88.7170156145389</v>
      </c>
      <c r="Q797" s="7" t="str">
        <f aca="false">IF(J797&gt;=Assumptions!$B$26,"High",IF(J797&gt;=Assumptions!$B$27,"Mid","Low"))</f>
        <v>Mid</v>
      </c>
      <c r="R797" s="7" t="str">
        <f aca="false">IF(P797&gt;=Assumptions!$B$28,"High",IF(P797&gt;=Assumptions!$B$29,"Mid","Low"))</f>
        <v>High</v>
      </c>
      <c r="S797" s="7" t="str">
        <f aca="false">INDEX(Assumptions!$B$33:$B$41,MATCH(Q797&amp;"|"&amp;R797,Assumptions!$A$33:$A$41,0))</f>
        <v>Engaged Builders</v>
      </c>
      <c r="T797" s="7" t="n">
        <f aca="false">IF(ISNUMBER(Data_Clean!V797),J797*Data_Clean!V797,0)</f>
        <v>18.60405235</v>
      </c>
    </row>
    <row r="798" customFormat="false" ht="15" hidden="false" customHeight="false" outlineLevel="0" collapsed="false">
      <c r="A798" s="15" t="str">
        <f aca="false">Data_Clean!A798</f>
        <v>CX100794</v>
      </c>
      <c r="B798" s="14" t="n">
        <f aca="false">Data_Clean!G798*Assumptions!$B$5</f>
        <v>34.34</v>
      </c>
      <c r="C798" s="14" t="n">
        <f aca="false">IF(Data_Clean!H798="",0,Data_Clean!H798)*Assumptions!$B$6</f>
        <v>109.67604</v>
      </c>
      <c r="D798" s="14" t="n">
        <f aca="false">Data_Clean!I798*Assumptions!$B$7</f>
        <v>0</v>
      </c>
      <c r="E798" s="14" t="n">
        <f aca="false">Data_Clean!J798*Assumptions!$B$8</f>
        <v>298.884825</v>
      </c>
      <c r="F798" s="14" t="n">
        <f aca="false">Data_Clean!K798*Assumptions!$B$9</f>
        <v>0</v>
      </c>
      <c r="G798" s="14" t="n">
        <f aca="false">Data_Clean!L798*Assumptions!$B$10</f>
        <v>0</v>
      </c>
      <c r="H798" s="14" t="n">
        <f aca="false">IF(OR(Data_Clean!M798="",Data_Clean!N798=""),0,Data_Clean!M798*Data_Clean!N798/100)*Assumptions!$B$13*Assumptions!$B$11</f>
        <v>0</v>
      </c>
      <c r="I798" s="14" t="n">
        <f aca="false">Data_Clean!O798*4*Assumptions!$B$12</f>
        <v>0</v>
      </c>
      <c r="J798" s="14" t="n">
        <f aca="false">SUM(B798:I798)</f>
        <v>442.900865</v>
      </c>
      <c r="K798" s="16" t="n">
        <f aca="false">IF(Data_Clean!P798="","",Assumptions!$B$15*0.5^(Data_Clean!P798/Assumptions!$B$20))</f>
        <v>27.9909897461042</v>
      </c>
      <c r="L798" s="16" t="n">
        <f aca="false">Assumptions!$B$16*MIN(1,LN(1+Data_Clean!Q798)/LN(1+Assumptions!$B$21))</f>
        <v>18.1150756295725</v>
      </c>
      <c r="M798" s="16" t="n">
        <f aca="false">Assumptions!$B$17*(0.6*MIN(1,Data_Clean!R798/Assumptions!$B$22)+0.4*IF(Data_Clean!S798="",0,Data_Clean!S798))</f>
        <v>10.83</v>
      </c>
      <c r="N798" s="16" t="n">
        <f aca="false">Assumptions!$B$18*MIN(1,(Data_Clean!F798-1)/Assumptions!$B$23)</f>
        <v>15</v>
      </c>
      <c r="O798" s="16" t="n">
        <f aca="false">Assumptions!$B$19*(0.4*IF(Data_Clean!E798="",0,MIN(1,Data_Clean!E798/12/Assumptions!$B$24))+0.35*IF(Data_Clean!D798="Y",1,0)+0.25*(1-MIN(Data_Clean!T798,3)/3))/IF(Data_Clean!E798="",0.6,1)</f>
        <v>12.65</v>
      </c>
      <c r="P798" s="16" t="n">
        <f aca="false">SUM(K798:O798)/(Assumptions!$D$5-IF(K798="",Assumptions!$B$15,0))*100</f>
        <v>84.5860653756767</v>
      </c>
      <c r="Q798" s="7" t="str">
        <f aca="false">IF(J798&gt;=Assumptions!$B$26,"High",IF(J798&gt;=Assumptions!$B$27,"Mid","Low"))</f>
        <v>Mid</v>
      </c>
      <c r="R798" s="7" t="str">
        <f aca="false">IF(P798&gt;=Assumptions!$B$28,"High",IF(P798&gt;=Assumptions!$B$29,"Mid","Low"))</f>
        <v>High</v>
      </c>
      <c r="S798" s="7" t="str">
        <f aca="false">INDEX(Assumptions!$B$33:$B$41,MATCH(Q798&amp;"|"&amp;R798,Assumptions!$A$33:$A$41,0))</f>
        <v>Engaged Builders</v>
      </c>
      <c r="T798" s="7" t="n">
        <f aca="false">IF(ISNUMBER(Data_Clean!V798),J798*Data_Clean!V798,0)</f>
        <v>5.8905815045</v>
      </c>
    </row>
    <row r="799" customFormat="false" ht="15" hidden="false" customHeight="false" outlineLevel="0" collapsed="false">
      <c r="A799" s="15" t="str">
        <f aca="false">Data_Clean!A799</f>
        <v>CX100795</v>
      </c>
      <c r="B799" s="14" t="n">
        <f aca="false">Data_Clean!G799*Assumptions!$B$5</f>
        <v>22.032</v>
      </c>
      <c r="C799" s="14" t="n">
        <f aca="false">IF(Data_Clean!H799="",0,Data_Clean!H799)*Assumptions!$B$6</f>
        <v>43.47168</v>
      </c>
      <c r="D799" s="14" t="n">
        <f aca="false">Data_Clean!I799*Assumptions!$B$7</f>
        <v>0</v>
      </c>
      <c r="E799" s="14" t="n">
        <f aca="false">Data_Clean!J799*Assumptions!$B$8</f>
        <v>0</v>
      </c>
      <c r="F799" s="14" t="n">
        <f aca="false">Data_Clean!K799*Assumptions!$B$9</f>
        <v>0</v>
      </c>
      <c r="G799" s="14" t="n">
        <f aca="false">Data_Clean!L799*Assumptions!$B$10</f>
        <v>0</v>
      </c>
      <c r="H799" s="14" t="n">
        <f aca="false">IF(OR(Data_Clean!M799="",Data_Clean!N799=""),0,Data_Clean!M799*Data_Clean!N799/100)*Assumptions!$B$13*Assumptions!$B$11</f>
        <v>54.39</v>
      </c>
      <c r="I799" s="14" t="n">
        <f aca="false">Data_Clean!O799*4*Assumptions!$B$12</f>
        <v>3.78336</v>
      </c>
      <c r="J799" s="14" t="n">
        <f aca="false">SUM(B799:I799)</f>
        <v>123.67704</v>
      </c>
      <c r="K799" s="16" t="n">
        <f aca="false">IF(Data_Clean!P799="","",Assumptions!$B$15*0.5^(Data_Clean!P799/Assumptions!$B$20))</f>
        <v>26.7269615442102</v>
      </c>
      <c r="L799" s="16" t="n">
        <f aca="false">Assumptions!$B$16*MIN(1,LN(1+Data_Clean!Q799)/LN(1+Assumptions!$B$21))</f>
        <v>14.320838960067</v>
      </c>
      <c r="M799" s="16" t="n">
        <f aca="false">Assumptions!$B$17*(0.6*MIN(1,Data_Clean!R799/Assumptions!$B$22)+0.4*IF(Data_Clean!S799="",0,Data_Clean!S799))</f>
        <v>6.156</v>
      </c>
      <c r="N799" s="16" t="n">
        <f aca="false">Assumptions!$B$18*MIN(1,(Data_Clean!F799-1)/Assumptions!$B$23)</f>
        <v>10</v>
      </c>
      <c r="O799" s="16" t="n">
        <f aca="false">Assumptions!$B$19*(0.4*IF(Data_Clean!E799="",0,MIN(1,Data_Clean!E799/12/Assumptions!$B$24))+0.35*IF(Data_Clean!D799="Y",1,0)+0.25*(1-MIN(Data_Clean!T799,3)/3))/IF(Data_Clean!E799="",0.6,1)</f>
        <v>15</v>
      </c>
      <c r="P799" s="16" t="n">
        <f aca="false">SUM(K799:O799)/(Assumptions!$D$5-IF(K799="",Assumptions!$B$15,0))*100</f>
        <v>72.2038005042772</v>
      </c>
      <c r="Q799" s="7" t="str">
        <f aca="false">IF(J799&gt;=Assumptions!$B$26,"High",IF(J799&gt;=Assumptions!$B$27,"Mid","Low"))</f>
        <v>Low</v>
      </c>
      <c r="R799" s="7" t="str">
        <f aca="false">IF(P799&gt;=Assumptions!$B$28,"High",IF(P799&gt;=Assumptions!$B$29,"Mid","Low"))</f>
        <v>High</v>
      </c>
      <c r="S799" s="7" t="str">
        <f aca="false">INDEX(Assumptions!$B$33:$B$41,MATCH(Q799&amp;"|"&amp;R799,Assumptions!$A$33:$A$41,0))</f>
        <v>Engaged Builders</v>
      </c>
      <c r="T799" s="7" t="n">
        <f aca="false">IF(ISNUMBER(Data_Clean!V799),J799*Data_Clean!V799,0)</f>
        <v>2.127245088</v>
      </c>
    </row>
    <row r="800" customFormat="false" ht="15" hidden="false" customHeight="false" outlineLevel="0" collapsed="false">
      <c r="A800" s="15" t="str">
        <f aca="false">Data_Clean!A800</f>
        <v>CX100796</v>
      </c>
      <c r="B800" s="14" t="n">
        <f aca="false">Data_Clean!G800*Assumptions!$B$5</f>
        <v>180.19925</v>
      </c>
      <c r="C800" s="14" t="n">
        <f aca="false">IF(Data_Clean!H800="",0,Data_Clean!H800)*Assumptions!$B$6</f>
        <v>86.23668</v>
      </c>
      <c r="D800" s="14" t="n">
        <f aca="false">Data_Clean!I800*Assumptions!$B$7</f>
        <v>0</v>
      </c>
      <c r="E800" s="14" t="n">
        <f aca="false">Data_Clean!J800*Assumptions!$B$8</f>
        <v>0</v>
      </c>
      <c r="F800" s="14" t="n">
        <f aca="false">Data_Clean!K800*Assumptions!$B$9</f>
        <v>2038.3</v>
      </c>
      <c r="G800" s="14" t="n">
        <f aca="false">Data_Clean!L800*Assumptions!$B$10</f>
        <v>0</v>
      </c>
      <c r="H800" s="14" t="n">
        <f aca="false">IF(OR(Data_Clean!M800="",Data_Clean!N800=""),0,Data_Clean!M800*Data_Clean!N800/100)*Assumptions!$B$13*Assumptions!$B$11</f>
        <v>60.192</v>
      </c>
      <c r="I800" s="14" t="n">
        <f aca="false">Data_Clean!O800*4*Assumptions!$B$12</f>
        <v>73.6512</v>
      </c>
      <c r="J800" s="14" t="n">
        <f aca="false">SUM(B800:I800)</f>
        <v>2438.57913</v>
      </c>
      <c r="K800" s="16" t="n">
        <f aca="false">IF(Data_Clean!P800="","",Assumptions!$B$15*0.5^(Data_Clean!P800/Assumptions!$B$20))</f>
        <v>21.7090385616057</v>
      </c>
      <c r="L800" s="16" t="n">
        <f aca="false">Assumptions!$B$16*MIN(1,LN(1+Data_Clean!Q800)/LN(1+Assumptions!$B$21))</f>
        <v>17.2114872232459</v>
      </c>
      <c r="M800" s="16" t="n">
        <f aca="false">Assumptions!$B$17*(0.6*MIN(1,Data_Clean!R800/Assumptions!$B$22)+0.4*IF(Data_Clean!S800="",0,Data_Clean!S800))</f>
        <v>7.224</v>
      </c>
      <c r="N800" s="16" t="n">
        <f aca="false">Assumptions!$B$18*MIN(1,(Data_Clean!F800-1)/Assumptions!$B$23)</f>
        <v>20</v>
      </c>
      <c r="O800" s="16" t="n">
        <f aca="false">Assumptions!$B$19*(0.4*IF(Data_Clean!E800="",0,MIN(1,Data_Clean!E800/12/Assumptions!$B$24))+0.35*IF(Data_Clean!D800="Y",1,0)+0.25*(1-MIN(Data_Clean!T800,3)/3))/IF(Data_Clean!E800="",0.6,1)</f>
        <v>15</v>
      </c>
      <c r="P800" s="16" t="n">
        <f aca="false">SUM(K800:O800)/(Assumptions!$D$5-IF(K800="",Assumptions!$B$15,0))*100</f>
        <v>81.1445257848516</v>
      </c>
      <c r="Q800" s="7" t="str">
        <f aca="false">IF(J800&gt;=Assumptions!$B$26,"High",IF(J800&gt;=Assumptions!$B$27,"Mid","Low"))</f>
        <v>High</v>
      </c>
      <c r="R800" s="7" t="str">
        <f aca="false">IF(P800&gt;=Assumptions!$B$28,"High",IF(P800&gt;=Assumptions!$B$29,"Mid","Low"))</f>
        <v>High</v>
      </c>
      <c r="S800" s="7" t="str">
        <f aca="false">INDEX(Assumptions!$B$33:$B$41,MATCH(Q800&amp;"|"&amp;R800,Assumptions!$A$33:$A$41,0))</f>
        <v>Premier Advocates</v>
      </c>
      <c r="T800" s="7" t="n">
        <f aca="false">IF(ISNUMBER(Data_Clean!V800),J800*Data_Clean!V800,0)</f>
        <v>18.045485562</v>
      </c>
    </row>
    <row r="801" customFormat="false" ht="15" hidden="false" customHeight="false" outlineLevel="0" collapsed="false">
      <c r="A801" s="15" t="str">
        <f aca="false">Data_Clean!A801</f>
        <v>CX100797</v>
      </c>
      <c r="B801" s="14" t="n">
        <f aca="false">Data_Clean!G801*Assumptions!$B$5</f>
        <v>163.1375</v>
      </c>
      <c r="C801" s="14" t="n">
        <f aca="false">IF(Data_Clean!H801="",0,Data_Clean!H801)*Assumptions!$B$6</f>
        <v>701.76108</v>
      </c>
      <c r="D801" s="14" t="n">
        <f aca="false">Data_Clean!I801*Assumptions!$B$7</f>
        <v>0</v>
      </c>
      <c r="E801" s="14" t="n">
        <f aca="false">Data_Clean!J801*Assumptions!$B$8</f>
        <v>2230.210575</v>
      </c>
      <c r="F801" s="14" t="n">
        <f aca="false">Data_Clean!K801*Assumptions!$B$9</f>
        <v>3433.1</v>
      </c>
      <c r="G801" s="14" t="n">
        <f aca="false">Data_Clean!L801*Assumptions!$B$10</f>
        <v>0</v>
      </c>
      <c r="H801" s="14" t="n">
        <f aca="false">IF(OR(Data_Clean!M801="",Data_Clean!N801=""),0,Data_Clean!M801*Data_Clean!N801/100)*Assumptions!$B$13*Assumptions!$B$11</f>
        <v>0</v>
      </c>
      <c r="I801" s="14" t="n">
        <f aca="false">Data_Clean!O801*4*Assumptions!$B$12</f>
        <v>0</v>
      </c>
      <c r="J801" s="14" t="n">
        <f aca="false">SUM(B801:I801)</f>
        <v>6528.209155</v>
      </c>
      <c r="K801" s="16" t="n">
        <f aca="false">IF(Data_Clean!P801="","",Assumptions!$B$15*0.5^(Data_Clean!P801/Assumptions!$B$20))</f>
        <v>28.6452481173125</v>
      </c>
      <c r="L801" s="16" t="n">
        <f aca="false">Assumptions!$B$16*MIN(1,LN(1+Data_Clean!Q801)/LN(1+Assumptions!$B$21))</f>
        <v>11.2934465146257</v>
      </c>
      <c r="M801" s="16" t="n">
        <f aca="false">Assumptions!$B$17*(0.6*MIN(1,Data_Clean!R801/Assumptions!$B$22)+0.4*IF(Data_Clean!S801="",0,Data_Clean!S801))</f>
        <v>9.072</v>
      </c>
      <c r="N801" s="16" t="n">
        <f aca="false">Assumptions!$B$18*MIN(1,(Data_Clean!F801-1)/Assumptions!$B$23)</f>
        <v>15</v>
      </c>
      <c r="O801" s="16" t="n">
        <f aca="false">Assumptions!$B$19*(0.4*IF(Data_Clean!E801="",0,MIN(1,Data_Clean!E801/12/Assumptions!$B$24))+0.35*IF(Data_Clean!D801="Y",1,0)+0.25*(1-MIN(Data_Clean!T801,3)/3))/IF(Data_Clean!E801="",0.6,1)</f>
        <v>1.4</v>
      </c>
      <c r="P801" s="16" t="n">
        <f aca="false">SUM(K801:O801)/(Assumptions!$D$5-IF(K801="",Assumptions!$B$15,0))*100</f>
        <v>65.4106946319382</v>
      </c>
      <c r="Q801" s="7" t="str">
        <f aca="false">IF(J801&gt;=Assumptions!$B$26,"High",IF(J801&gt;=Assumptions!$B$27,"Mid","Low"))</f>
        <v>High</v>
      </c>
      <c r="R801" s="7" t="str">
        <f aca="false">IF(P801&gt;=Assumptions!$B$28,"High",IF(P801&gt;=Assumptions!$B$29,"Mid","Low"))</f>
        <v>Mid</v>
      </c>
      <c r="S801" s="7" t="str">
        <f aca="false">INDEX(Assumptions!$B$33:$B$41,MATCH(Q801&amp;"|"&amp;R801,Assumptions!$A$33:$A$41,0))</f>
        <v>Established Core</v>
      </c>
      <c r="T801" s="7" t="n">
        <f aca="false">IF(ISNUMBER(Data_Clean!V801),J801*Data_Clean!V801,0)</f>
        <v>2352.766579462</v>
      </c>
    </row>
    <row r="802" customFormat="false" ht="15" hidden="false" customHeight="false" outlineLevel="0" collapsed="false">
      <c r="A802" s="15" t="str">
        <f aca="false">Data_Clean!A802</f>
        <v>CX100798</v>
      </c>
      <c r="B802" s="14" t="n">
        <f aca="false">Data_Clean!G802*Assumptions!$B$5</f>
        <v>395.7095</v>
      </c>
      <c r="C802" s="14" t="n">
        <f aca="false">IF(Data_Clean!H802="",0,Data_Clean!H802)*Assumptions!$B$6</f>
        <v>614.0964</v>
      </c>
      <c r="D802" s="14" t="n">
        <f aca="false">Data_Clean!I802*Assumptions!$B$7</f>
        <v>0</v>
      </c>
      <c r="E802" s="14" t="n">
        <f aca="false">Data_Clean!J802*Assumptions!$B$8</f>
        <v>1912.396875</v>
      </c>
      <c r="F802" s="14" t="n">
        <f aca="false">Data_Clean!K802*Assumptions!$B$9</f>
        <v>0</v>
      </c>
      <c r="G802" s="14" t="n">
        <f aca="false">Data_Clean!L802*Assumptions!$B$10</f>
        <v>0</v>
      </c>
      <c r="H802" s="14" t="n">
        <f aca="false">IF(OR(Data_Clean!M802="",Data_Clean!N802=""),0,Data_Clean!M802*Data_Clean!N802/100)*Assumptions!$B$13*Assumptions!$B$11</f>
        <v>797.04</v>
      </c>
      <c r="I802" s="14" t="n">
        <f aca="false">Data_Clean!O802*4*Assumptions!$B$12</f>
        <v>21.63408</v>
      </c>
      <c r="J802" s="14" t="n">
        <f aca="false">SUM(B802:I802)</f>
        <v>3740.876855</v>
      </c>
      <c r="K802" s="16" t="n">
        <f aca="false">IF(Data_Clean!P802="","",Assumptions!$B$15*0.5^(Data_Clean!P802/Assumptions!$B$20))</f>
        <v>28.6452481173125</v>
      </c>
      <c r="L802" s="16" t="n">
        <f aca="false">Assumptions!$B$16*MIN(1,LN(1+Data_Clean!Q802)/LN(1+Assumptions!$B$21))</f>
        <v>17.7767558299855</v>
      </c>
      <c r="M802" s="16" t="n">
        <f aca="false">Assumptions!$B$17*(0.6*MIN(1,Data_Clean!R802/Assumptions!$B$22)+0.4*IF(Data_Clean!S802="",0,Data_Clean!S802))</f>
        <v>8.268</v>
      </c>
      <c r="N802" s="16" t="n">
        <f aca="false">Assumptions!$B$18*MIN(1,(Data_Clean!F802-1)/Assumptions!$B$23)</f>
        <v>20</v>
      </c>
      <c r="O802" s="16" t="n">
        <f aca="false">Assumptions!$B$19*(0.4*IF(Data_Clean!E802="",0,MIN(1,Data_Clean!E802/12/Assumptions!$B$24))+0.35*IF(Data_Clean!D802="Y",1,0)+0.25*(1-MIN(Data_Clean!T802,3)/3))/IF(Data_Clean!E802="",0.6,1)</f>
        <v>8.75</v>
      </c>
      <c r="P802" s="16" t="n">
        <f aca="false">SUM(K802:O802)/(Assumptions!$D$5-IF(K802="",Assumptions!$B$15,0))*100</f>
        <v>83.440003947298</v>
      </c>
      <c r="Q802" s="7" t="str">
        <f aca="false">IF(J802&gt;=Assumptions!$B$26,"High",IF(J802&gt;=Assumptions!$B$27,"Mid","Low"))</f>
        <v>High</v>
      </c>
      <c r="R802" s="7" t="str">
        <f aca="false">IF(P802&gt;=Assumptions!$B$28,"High",IF(P802&gt;=Assumptions!$B$29,"Mid","Low"))</f>
        <v>High</v>
      </c>
      <c r="S802" s="7" t="str">
        <f aca="false">INDEX(Assumptions!$B$33:$B$41,MATCH(Q802&amp;"|"&amp;R802,Assumptions!$A$33:$A$41,0))</f>
        <v>Premier Advocates</v>
      </c>
      <c r="T802" s="7" t="n">
        <f aca="false">IF(ISNUMBER(Data_Clean!V802),J802*Data_Clean!V802,0)</f>
        <v>92.3996583185</v>
      </c>
    </row>
    <row r="803" customFormat="false" ht="15" hidden="false" customHeight="false" outlineLevel="0" collapsed="false">
      <c r="A803" s="15" t="str">
        <f aca="false">Data_Clean!A803</f>
        <v>CX100799</v>
      </c>
      <c r="B803" s="14" t="n">
        <f aca="false">Data_Clean!G803*Assumptions!$B$5</f>
        <v>97.00175</v>
      </c>
      <c r="C803" s="14" t="n">
        <f aca="false">IF(Data_Clean!H803="",0,Data_Clean!H803)*Assumptions!$B$6</f>
        <v>64.6266</v>
      </c>
      <c r="D803" s="14" t="n">
        <f aca="false">Data_Clean!I803*Assumptions!$B$7</f>
        <v>0</v>
      </c>
      <c r="E803" s="14" t="n">
        <f aca="false">Data_Clean!J803*Assumptions!$B$8</f>
        <v>0</v>
      </c>
      <c r="F803" s="14" t="n">
        <f aca="false">Data_Clean!K803*Assumptions!$B$9</f>
        <v>1685.2</v>
      </c>
      <c r="G803" s="14" t="n">
        <f aca="false">Data_Clean!L803*Assumptions!$B$10</f>
        <v>0</v>
      </c>
      <c r="H803" s="14" t="n">
        <f aca="false">IF(OR(Data_Clean!M803="",Data_Clean!N803=""),0,Data_Clean!M803*Data_Clean!N803/100)*Assumptions!$B$13*Assumptions!$B$11</f>
        <v>62.64</v>
      </c>
      <c r="I803" s="14" t="n">
        <f aca="false">Data_Clean!O803*4*Assumptions!$B$12</f>
        <v>0</v>
      </c>
      <c r="J803" s="14" t="n">
        <f aca="false">SUM(B803:I803)</f>
        <v>1909.46835</v>
      </c>
      <c r="K803" s="16" t="n">
        <f aca="false">IF(Data_Clean!P803="","",Assumptions!$B$15*0.5^(Data_Clean!P803/Assumptions!$B$20))</f>
        <v>0.437359214782879</v>
      </c>
      <c r="L803" s="16" t="n">
        <f aca="false">Assumptions!$B$16*MIN(1,LN(1+Data_Clean!Q803)/LN(1+Assumptions!$B$21))</f>
        <v>0</v>
      </c>
      <c r="M803" s="16" t="n">
        <f aca="false">Assumptions!$B$17*(0.6*MIN(1,Data_Clean!R803/Assumptions!$B$22)+0.4*IF(Data_Clean!S803="",0,Data_Clean!S803))</f>
        <v>0</v>
      </c>
      <c r="N803" s="16" t="n">
        <f aca="false">Assumptions!$B$18*MIN(1,(Data_Clean!F803-1)/Assumptions!$B$23)</f>
        <v>15</v>
      </c>
      <c r="O803" s="16" t="n">
        <f aca="false">Assumptions!$B$19*(0.4*IF(Data_Clean!E803="",0,MIN(1,Data_Clean!E803/12/Assumptions!$B$24))+0.35*IF(Data_Clean!D803="Y",1,0)+0.25*(1-MIN(Data_Clean!T803,3)/3))/IF(Data_Clean!E803="",0.6,1)</f>
        <v>4.25</v>
      </c>
      <c r="P803" s="16" t="n">
        <f aca="false">SUM(K803:O803)/(Assumptions!$D$5-IF(K803="",Assumptions!$B$15,0))*100</f>
        <v>19.6873592147829</v>
      </c>
      <c r="Q803" s="7" t="str">
        <f aca="false">IF(J803&gt;=Assumptions!$B$26,"High",IF(J803&gt;=Assumptions!$B$27,"Mid","Low"))</f>
        <v>High</v>
      </c>
      <c r="R803" s="7" t="str">
        <f aca="false">IF(P803&gt;=Assumptions!$B$28,"High",IF(P803&gt;=Assumptions!$B$29,"Mid","Low"))</f>
        <v>Low</v>
      </c>
      <c r="S803" s="7" t="str">
        <f aca="false">INDEX(Assumptions!$B$33:$B$41,MATCH(Q803&amp;"|"&amp;R803,Assumptions!$A$33:$A$41,0))</f>
        <v>Affluent Drifters</v>
      </c>
      <c r="T803" s="7" t="n">
        <f aca="false">IF(ISNUMBER(Data_Clean!V803),J803*Data_Clean!V803,0)</f>
        <v>541.334277225</v>
      </c>
    </row>
    <row r="804" customFormat="false" ht="15" hidden="false" customHeight="false" outlineLevel="0" collapsed="false">
      <c r="A804" s="15" t="str">
        <f aca="false">Data_Clean!A804</f>
        <v>CX100800</v>
      </c>
      <c r="B804" s="14" t="n">
        <f aca="false">Data_Clean!G804*Assumptions!$B$5</f>
        <v>43.805</v>
      </c>
      <c r="C804" s="14" t="n">
        <f aca="false">IF(Data_Clean!H804="",0,Data_Clean!H804)*Assumptions!$B$6</f>
        <v>57.6498</v>
      </c>
      <c r="D804" s="14" t="n">
        <f aca="false">Data_Clean!I804*Assumptions!$B$7</f>
        <v>0</v>
      </c>
      <c r="E804" s="14" t="n">
        <f aca="false">Data_Clean!J804*Assumptions!$B$8</f>
        <v>0</v>
      </c>
      <c r="F804" s="14" t="n">
        <f aca="false">Data_Clean!K804*Assumptions!$B$9</f>
        <v>0</v>
      </c>
      <c r="G804" s="14" t="n">
        <f aca="false">Data_Clean!L804*Assumptions!$B$10</f>
        <v>0</v>
      </c>
      <c r="H804" s="14" t="n">
        <f aca="false">IF(OR(Data_Clean!M804="",Data_Clean!N804=""),0,Data_Clean!M804*Data_Clean!N804/100)*Assumptions!$B$13*Assumptions!$B$11</f>
        <v>0</v>
      </c>
      <c r="I804" s="14" t="n">
        <f aca="false">Data_Clean!O804*4*Assumptions!$B$12</f>
        <v>0</v>
      </c>
      <c r="J804" s="14" t="n">
        <f aca="false">SUM(B804:I804)</f>
        <v>101.4548</v>
      </c>
      <c r="K804" s="16" t="n">
        <f aca="false">IF(Data_Clean!P804="","",Assumptions!$B$15*0.5^(Data_Clean!P804/Assumptions!$B$20))</f>
        <v>27.3516746567465</v>
      </c>
      <c r="L804" s="16" t="n">
        <f aca="false">Assumptions!$B$16*MIN(1,LN(1+Data_Clean!Q804)/LN(1+Assumptions!$B$21))</f>
        <v>12.8906482631789</v>
      </c>
      <c r="M804" s="16" t="n">
        <f aca="false">Assumptions!$B$17*(0.6*MIN(1,Data_Clean!R804/Assumptions!$B$22)+0.4*IF(Data_Clean!S804="",0,Data_Clean!S804))</f>
        <v>6.372</v>
      </c>
      <c r="N804" s="16" t="n">
        <f aca="false">Assumptions!$B$18*MIN(1,(Data_Clean!F804-1)/Assumptions!$B$23)</f>
        <v>5</v>
      </c>
      <c r="O804" s="16" t="n">
        <f aca="false">Assumptions!$B$19*(0.4*IF(Data_Clean!E804="",0,MIN(1,Data_Clean!E804/12/Assumptions!$B$24))+0.35*IF(Data_Clean!D804="Y",1,0)+0.25*(1-MIN(Data_Clean!T804,3)/3))/IF(Data_Clean!E804="",0.6,1)</f>
        <v>9.15</v>
      </c>
      <c r="P804" s="16" t="n">
        <f aca="false">SUM(K804:O804)/(Assumptions!$D$5-IF(K804="",Assumptions!$B$15,0))*100</f>
        <v>60.7643229199254</v>
      </c>
      <c r="Q804" s="7" t="str">
        <f aca="false">IF(J804&gt;=Assumptions!$B$26,"High",IF(J804&gt;=Assumptions!$B$27,"Mid","Low"))</f>
        <v>Low</v>
      </c>
      <c r="R804" s="7" t="str">
        <f aca="false">IF(P804&gt;=Assumptions!$B$28,"High",IF(P804&gt;=Assumptions!$B$29,"Mid","Low"))</f>
        <v>Mid</v>
      </c>
      <c r="S804" s="7" t="str">
        <f aca="false">INDEX(Assumptions!$B$33:$B$41,MATCH(Q804&amp;"|"&amp;R804,Assumptions!$A$33:$A$41,0))</f>
        <v>Light Touch</v>
      </c>
      <c r="T804" s="7" t="n">
        <f aca="false">IF(ISNUMBER(Data_Clean!V804),J804*Data_Clean!V804,0)</f>
        <v>5.1741948</v>
      </c>
    </row>
    <row r="805" customFormat="false" ht="15" hidden="false" customHeight="false" outlineLevel="0" collapsed="false">
      <c r="A805" s="15" t="str">
        <f aca="false">Data_Clean!A805</f>
        <v>CX100801</v>
      </c>
      <c r="B805" s="14" t="n">
        <f aca="false">Data_Clean!G805*Assumptions!$B$5</f>
        <v>393.45925</v>
      </c>
      <c r="C805" s="14" t="n">
        <f aca="false">IF(Data_Clean!H805="",0,Data_Clean!H805)*Assumptions!$B$6</f>
        <v>577.57164</v>
      </c>
      <c r="D805" s="14" t="n">
        <f aca="false">Data_Clean!I805*Assumptions!$B$7</f>
        <v>261.6</v>
      </c>
      <c r="E805" s="14" t="n">
        <f aca="false">Data_Clean!J805*Assumptions!$B$8</f>
        <v>0</v>
      </c>
      <c r="F805" s="14" t="n">
        <f aca="false">Data_Clean!K805*Assumptions!$B$9</f>
        <v>2170.3</v>
      </c>
      <c r="G805" s="14" t="n">
        <f aca="false">Data_Clean!L805*Assumptions!$B$10</f>
        <v>0</v>
      </c>
      <c r="H805" s="14" t="n">
        <f aca="false">IF(OR(Data_Clean!M805="",Data_Clean!N805=""),0,Data_Clean!M805*Data_Clean!N805/100)*Assumptions!$B$13*Assumptions!$B$11</f>
        <v>0</v>
      </c>
      <c r="I805" s="14" t="n">
        <f aca="false">Data_Clean!O805*4*Assumptions!$B$12</f>
        <v>0</v>
      </c>
      <c r="J805" s="14" t="n">
        <f aca="false">SUM(B805:I805)</f>
        <v>3402.93089</v>
      </c>
      <c r="K805" s="16" t="n">
        <f aca="false">IF(Data_Clean!P805="","",Assumptions!$B$15*0.5^(Data_Clean!P805/Assumptions!$B$20))</f>
        <v>27.3516746567465</v>
      </c>
      <c r="L805" s="16" t="n">
        <f aca="false">Assumptions!$B$16*MIN(1,LN(1+Data_Clean!Q805)/LN(1+Assumptions!$B$21))</f>
        <v>16.230151259145</v>
      </c>
      <c r="M805" s="16" t="n">
        <f aca="false">Assumptions!$B$17*(0.6*MIN(1,Data_Clean!R805/Assumptions!$B$22)+0.4*IF(Data_Clean!S805="",0,Data_Clean!S805))</f>
        <v>13.08</v>
      </c>
      <c r="N805" s="16" t="n">
        <f aca="false">Assumptions!$B$18*MIN(1,(Data_Clean!F805-1)/Assumptions!$B$23)</f>
        <v>15</v>
      </c>
      <c r="O805" s="16" t="n">
        <f aca="false">Assumptions!$B$19*(0.4*IF(Data_Clean!E805="",0,MIN(1,Data_Clean!E805/12/Assumptions!$B$24))+0.35*IF(Data_Clean!D805="Y",1,0)+0.25*(1-MIN(Data_Clean!T805,3)/3))/IF(Data_Clean!E805="",0.6,1)</f>
        <v>9.45</v>
      </c>
      <c r="P805" s="16" t="n">
        <f aca="false">SUM(K805:O805)/(Assumptions!$D$5-IF(K805="",Assumptions!$B$15,0))*100</f>
        <v>81.1118259158915</v>
      </c>
      <c r="Q805" s="7" t="str">
        <f aca="false">IF(J805&gt;=Assumptions!$B$26,"High",IF(J805&gt;=Assumptions!$B$27,"Mid","Low"))</f>
        <v>High</v>
      </c>
      <c r="R805" s="7" t="str">
        <f aca="false">IF(P805&gt;=Assumptions!$B$28,"High",IF(P805&gt;=Assumptions!$B$29,"Mid","Low"))</f>
        <v>High</v>
      </c>
      <c r="S805" s="7" t="str">
        <f aca="false">INDEX(Assumptions!$B$33:$B$41,MATCH(Q805&amp;"|"&amp;R805,Assumptions!$A$33:$A$41,0))</f>
        <v>Premier Advocates</v>
      </c>
      <c r="T805" s="7" t="n">
        <f aca="false">IF(ISNUMBER(Data_Clean!V805),J805*Data_Clean!V805,0)</f>
        <v>90.858254763</v>
      </c>
    </row>
    <row r="806" customFormat="false" ht="15" hidden="false" customHeight="false" outlineLevel="0" collapsed="false">
      <c r="A806" s="15" t="str">
        <f aca="false">Data_Clean!A806</f>
        <v>CX100802</v>
      </c>
      <c r="B806" s="14" t="n">
        <f aca="false">Data_Clean!G806*Assumptions!$B$5</f>
        <v>150.98425</v>
      </c>
      <c r="C806" s="14" t="n">
        <f aca="false">IF(Data_Clean!H806="",0,Data_Clean!H806)*Assumptions!$B$6</f>
        <v>129.5964</v>
      </c>
      <c r="D806" s="14" t="n">
        <f aca="false">Data_Clean!I806*Assumptions!$B$7</f>
        <v>0</v>
      </c>
      <c r="E806" s="14" t="n">
        <f aca="false">Data_Clean!J806*Assumptions!$B$8</f>
        <v>0</v>
      </c>
      <c r="F806" s="14" t="n">
        <f aca="false">Data_Clean!K806*Assumptions!$B$9</f>
        <v>0</v>
      </c>
      <c r="G806" s="14" t="n">
        <f aca="false">Data_Clean!L806*Assumptions!$B$10</f>
        <v>0</v>
      </c>
      <c r="H806" s="14" t="n">
        <f aca="false">IF(OR(Data_Clean!M806="",Data_Clean!N806=""),0,Data_Clean!M806*Data_Clean!N806/100)*Assumptions!$B$13*Assumptions!$B$11</f>
        <v>159.192</v>
      </c>
      <c r="I806" s="14" t="n">
        <f aca="false">Data_Clean!O806*4*Assumptions!$B$12</f>
        <v>15.17904</v>
      </c>
      <c r="J806" s="14" t="n">
        <f aca="false">SUM(B806:I806)</f>
        <v>454.95169</v>
      </c>
      <c r="K806" s="16" t="n">
        <f aca="false">IF(Data_Clean!P806="","",Assumptions!$B$15*0.5^(Data_Clean!P806/Assumptions!$B$20))</f>
        <v>18.0453755412318</v>
      </c>
      <c r="L806" s="16" t="n">
        <f aca="false">Assumptions!$B$16*MIN(1,LN(1+Data_Clean!Q806)/LN(1+Assumptions!$B$21))</f>
        <v>12.8906482631789</v>
      </c>
      <c r="M806" s="16" t="n">
        <f aca="false">Assumptions!$B$17*(0.6*MIN(1,Data_Clean!R806/Assumptions!$B$22)+0.4*IF(Data_Clean!S806="",0,Data_Clean!S806))</f>
        <v>5.388</v>
      </c>
      <c r="N806" s="16" t="n">
        <f aca="false">Assumptions!$B$18*MIN(1,(Data_Clean!F806-1)/Assumptions!$B$23)</f>
        <v>10</v>
      </c>
      <c r="O806" s="16" t="n">
        <f aca="false">Assumptions!$B$19*(0.4*IF(Data_Clean!E806="",0,MIN(1,Data_Clean!E806/12/Assumptions!$B$24))+0.35*IF(Data_Clean!D806="Y",1,0)+0.25*(1-MIN(Data_Clean!T806,3)/3))/IF(Data_Clean!E806="",0.6,1)</f>
        <v>12.85</v>
      </c>
      <c r="P806" s="16" t="n">
        <f aca="false">SUM(K806:O806)/(Assumptions!$D$5-IF(K806="",Assumptions!$B$15,0))*100</f>
        <v>59.1740238044106</v>
      </c>
      <c r="Q806" s="7" t="str">
        <f aca="false">IF(J806&gt;=Assumptions!$B$26,"High",IF(J806&gt;=Assumptions!$B$27,"Mid","Low"))</f>
        <v>Mid</v>
      </c>
      <c r="R806" s="7" t="str">
        <f aca="false">IF(P806&gt;=Assumptions!$B$28,"High",IF(P806&gt;=Assumptions!$B$29,"Mid","Low"))</f>
        <v>Mid</v>
      </c>
      <c r="S806" s="7" t="str">
        <f aca="false">INDEX(Assumptions!$B$33:$B$41,MATCH(Q806&amp;"|"&amp;R806,Assumptions!$A$33:$A$41,0))</f>
        <v>Established Core</v>
      </c>
      <c r="T806" s="7" t="n">
        <f aca="false">IF(ISNUMBER(Data_Clean!V806),J806*Data_Clean!V806,0)</f>
        <v>15.104396108</v>
      </c>
    </row>
    <row r="807" customFormat="false" ht="15" hidden="false" customHeight="false" outlineLevel="0" collapsed="false">
      <c r="A807" s="15" t="str">
        <f aca="false">Data_Clean!A807</f>
        <v>CX100803</v>
      </c>
      <c r="B807" s="14" t="n">
        <f aca="false">Data_Clean!G807*Assumptions!$B$5</f>
        <v>6.3875</v>
      </c>
      <c r="C807" s="14" t="n">
        <f aca="false">IF(Data_Clean!H807="",0,Data_Clean!H807)*Assumptions!$B$6</f>
        <v>0</v>
      </c>
      <c r="D807" s="14" t="n">
        <f aca="false">Data_Clean!I807*Assumptions!$B$7</f>
        <v>0</v>
      </c>
      <c r="E807" s="14" t="n">
        <f aca="false">Data_Clean!J807*Assumptions!$B$8</f>
        <v>0</v>
      </c>
      <c r="F807" s="14" t="n">
        <f aca="false">Data_Clean!K807*Assumptions!$B$9</f>
        <v>0</v>
      </c>
      <c r="G807" s="14" t="n">
        <f aca="false">Data_Clean!L807*Assumptions!$B$10</f>
        <v>0</v>
      </c>
      <c r="H807" s="14" t="n">
        <f aca="false">IF(OR(Data_Clean!M807="",Data_Clean!N807=""),0,Data_Clean!M807*Data_Clean!N807/100)*Assumptions!$B$13*Assumptions!$B$11</f>
        <v>0</v>
      </c>
      <c r="I807" s="14" t="n">
        <f aca="false">Data_Clean!O807*4*Assumptions!$B$12</f>
        <v>0</v>
      </c>
      <c r="J807" s="14" t="n">
        <f aca="false">SUM(B807:I807)</f>
        <v>6.3875</v>
      </c>
      <c r="K807" s="16" t="n">
        <f aca="false">IF(Data_Clean!P807="","",Assumptions!$B$15*0.5^(Data_Clean!P807/Assumptions!$B$20))</f>
        <v>22.735748497656</v>
      </c>
      <c r="L807" s="16" t="n">
        <f aca="false">Assumptions!$B$16*MIN(1,LN(1+Data_Clean!Q807)/LN(1+Assumptions!$B$21))</f>
        <v>6.7118774147124</v>
      </c>
      <c r="M807" s="16" t="n">
        <f aca="false">Assumptions!$B$17*(0.6*MIN(1,Data_Clean!R807/Assumptions!$B$22)+0.4*IF(Data_Clean!S807="",0,Data_Clean!S807))</f>
        <v>5.436</v>
      </c>
      <c r="N807" s="16" t="n">
        <f aca="false">Assumptions!$B$18*MIN(1,(Data_Clean!F807-1)/Assumptions!$B$23)</f>
        <v>0</v>
      </c>
      <c r="O807" s="16" t="n">
        <f aca="false">Assumptions!$B$19*(0.4*IF(Data_Clean!E807="",0,MIN(1,Data_Clean!E807/12/Assumptions!$B$24))+0.35*IF(Data_Clean!D807="Y",1,0)+0.25*(1-MIN(Data_Clean!T807,3)/3))/IF(Data_Clean!E807="",0.6,1)</f>
        <v>9.75</v>
      </c>
      <c r="P807" s="16" t="n">
        <f aca="false">SUM(K807:O807)/(Assumptions!$D$5-IF(K807="",Assumptions!$B$15,0))*100</f>
        <v>44.6336259123684</v>
      </c>
      <c r="Q807" s="7" t="str">
        <f aca="false">IF(J807&gt;=Assumptions!$B$26,"High",IF(J807&gt;=Assumptions!$B$27,"Mid","Low"))</f>
        <v>Low</v>
      </c>
      <c r="R807" s="7" t="str">
        <f aca="false">IF(P807&gt;=Assumptions!$B$28,"High",IF(P807&gt;=Assumptions!$B$29,"Mid","Low"))</f>
        <v>Low</v>
      </c>
      <c r="S807" s="7" t="str">
        <f aca="false">INDEX(Assumptions!$B$33:$B$41,MATCH(Q807&amp;"|"&amp;R807,Assumptions!$A$33:$A$41,0))</f>
        <v>Dormant &amp; Low Value</v>
      </c>
      <c r="T807" s="7" t="n">
        <f aca="false">IF(ISNUMBER(Data_Clean!V807),J807*Data_Clean!V807,0)</f>
        <v>0.5557125</v>
      </c>
    </row>
    <row r="808" customFormat="false" ht="15" hidden="false" customHeight="false" outlineLevel="0" collapsed="false">
      <c r="A808" s="15" t="str">
        <f aca="false">Data_Clean!A808</f>
        <v>CX100804</v>
      </c>
      <c r="B808" s="14" t="n">
        <f aca="false">Data_Clean!G808*Assumptions!$B$5</f>
        <v>291.70625</v>
      </c>
      <c r="C808" s="14" t="n">
        <f aca="false">IF(Data_Clean!H808="",0,Data_Clean!H808)*Assumptions!$B$6</f>
        <v>263.44848</v>
      </c>
      <c r="D808" s="14" t="n">
        <f aca="false">Data_Clean!I808*Assumptions!$B$7</f>
        <v>525.6</v>
      </c>
      <c r="E808" s="14" t="n">
        <f aca="false">Data_Clean!J808*Assumptions!$B$8</f>
        <v>295.8786</v>
      </c>
      <c r="F808" s="14" t="n">
        <f aca="false">Data_Clean!K808*Assumptions!$B$9</f>
        <v>0</v>
      </c>
      <c r="G808" s="14" t="n">
        <f aca="false">Data_Clean!L808*Assumptions!$B$10</f>
        <v>0</v>
      </c>
      <c r="H808" s="14" t="n">
        <f aca="false">IF(OR(Data_Clean!M808="",Data_Clean!N808=""),0,Data_Clean!M808*Data_Clean!N808/100)*Assumptions!$B$13*Assumptions!$B$11</f>
        <v>224.808</v>
      </c>
      <c r="I808" s="14" t="n">
        <f aca="false">Data_Clean!O808*4*Assumptions!$B$12</f>
        <v>36.12864</v>
      </c>
      <c r="J808" s="14" t="n">
        <f aca="false">SUM(B808:I808)</f>
        <v>1637.56997</v>
      </c>
      <c r="K808" s="16" t="n">
        <f aca="false">IF(Data_Clean!P808="","",Assumptions!$B$15*0.5^(Data_Clean!P808/Assumptions!$B$20))</f>
        <v>21.7090385616057</v>
      </c>
      <c r="L808" s="16" t="n">
        <f aca="false">Assumptions!$B$16*MIN(1,LN(1+Data_Clean!Q808)/LN(1+Assumptions!$B$21))</f>
        <v>15.6854227887284</v>
      </c>
      <c r="M808" s="16" t="n">
        <f aca="false">Assumptions!$B$17*(0.6*MIN(1,Data_Clean!R808/Assumptions!$B$22)+0.4*IF(Data_Clean!S808="",0,Data_Clean!S808))</f>
        <v>2.142</v>
      </c>
      <c r="N808" s="16" t="n">
        <f aca="false">Assumptions!$B$18*MIN(1,(Data_Clean!F808-1)/Assumptions!$B$23)</f>
        <v>20</v>
      </c>
      <c r="O808" s="16" t="n">
        <f aca="false">Assumptions!$B$19*(0.4*IF(Data_Clean!E808="",0,MIN(1,Data_Clean!E808/12/Assumptions!$B$24))+0.35*IF(Data_Clean!D808="Y",1,0)+0.25*(1-MIN(Data_Clean!T808,3)/3))/IF(Data_Clean!E808="",0.6,1)</f>
        <v>15</v>
      </c>
      <c r="P808" s="16" t="n">
        <f aca="false">SUM(K808:O808)/(Assumptions!$D$5-IF(K808="",Assumptions!$B$15,0))*100</f>
        <v>74.5364613503341</v>
      </c>
      <c r="Q808" s="7" t="str">
        <f aca="false">IF(J808&gt;=Assumptions!$B$26,"High",IF(J808&gt;=Assumptions!$B$27,"Mid","Low"))</f>
        <v>High</v>
      </c>
      <c r="R808" s="7" t="str">
        <f aca="false">IF(P808&gt;=Assumptions!$B$28,"High",IF(P808&gt;=Assumptions!$B$29,"Mid","Low"))</f>
        <v>High</v>
      </c>
      <c r="S808" s="7" t="str">
        <f aca="false">INDEX(Assumptions!$B$33:$B$41,MATCH(Q808&amp;"|"&amp;R808,Assumptions!$A$33:$A$41,0))</f>
        <v>Premier Advocates</v>
      </c>
      <c r="T808" s="7" t="n">
        <f aca="false">IF(ISNUMBER(Data_Clean!V808),J808*Data_Clean!V808,0)</f>
        <v>21.779680601</v>
      </c>
    </row>
    <row r="809" customFormat="false" ht="15" hidden="false" customHeight="false" outlineLevel="0" collapsed="false">
      <c r="A809" s="15" t="str">
        <f aca="false">Data_Clean!A809</f>
        <v>CX100805</v>
      </c>
      <c r="B809" s="14" t="n">
        <f aca="false">Data_Clean!G809*Assumptions!$B$5</f>
        <v>154.6195</v>
      </c>
      <c r="C809" s="14" t="n">
        <f aca="false">IF(Data_Clean!H809="",0,Data_Clean!H809)*Assumptions!$B$6</f>
        <v>143.03832</v>
      </c>
      <c r="D809" s="14" t="n">
        <f aca="false">Data_Clean!I809*Assumptions!$B$7</f>
        <v>165.6</v>
      </c>
      <c r="E809" s="14" t="n">
        <f aca="false">Data_Clean!J809*Assumptions!$B$8</f>
        <v>0</v>
      </c>
      <c r="F809" s="14" t="n">
        <f aca="false">Data_Clean!K809*Assumptions!$B$9</f>
        <v>0</v>
      </c>
      <c r="G809" s="14" t="n">
        <f aca="false">Data_Clean!L809*Assumptions!$B$10</f>
        <v>0</v>
      </c>
      <c r="H809" s="14" t="n">
        <f aca="false">IF(OR(Data_Clean!M809="",Data_Clean!N809=""),0,Data_Clean!M809*Data_Clean!N809/100)*Assumptions!$B$13*Assumptions!$B$11</f>
        <v>137.268</v>
      </c>
      <c r="I809" s="14" t="n">
        <f aca="false">Data_Clean!O809*4*Assumptions!$B$12</f>
        <v>56.33808</v>
      </c>
      <c r="J809" s="14" t="n">
        <f aca="false">SUM(B809:I809)</f>
        <v>656.8639</v>
      </c>
      <c r="K809" s="16" t="n">
        <f aca="false">IF(Data_Clean!P809="","",Assumptions!$B$15*0.5^(Data_Clean!P809/Assumptions!$B$20))</f>
        <v>27.9909897461042</v>
      </c>
      <c r="L809" s="16" t="n">
        <f aca="false">Assumptions!$B$16*MIN(1,LN(1+Data_Clean!Q809)/LN(1+Assumptions!$B$21))</f>
        <v>17.0046519135391</v>
      </c>
      <c r="M809" s="16" t="n">
        <f aca="false">Assumptions!$B$17*(0.6*MIN(1,Data_Clean!R809/Assumptions!$B$22)+0.4*IF(Data_Clean!S809="",0,Data_Clean!S809))</f>
        <v>1.164</v>
      </c>
      <c r="N809" s="16" t="n">
        <f aca="false">Assumptions!$B$18*MIN(1,(Data_Clean!F809-1)/Assumptions!$B$23)</f>
        <v>15</v>
      </c>
      <c r="O809" s="16" t="n">
        <f aca="false">Assumptions!$B$19*(0.4*IF(Data_Clean!E809="",0,MIN(1,Data_Clean!E809/12/Assumptions!$B$24))+0.35*IF(Data_Clean!D809="Y",1,0)+0.25*(1-MIN(Data_Clean!T809,3)/3))/IF(Data_Clean!E809="",0.6,1)</f>
        <v>9.4</v>
      </c>
      <c r="P809" s="16" t="n">
        <f aca="false">SUM(K809:O809)/(Assumptions!$D$5-IF(K809="",Assumptions!$B$15,0))*100</f>
        <v>70.5596416596433</v>
      </c>
      <c r="Q809" s="7" t="str">
        <f aca="false">IF(J809&gt;=Assumptions!$B$26,"High",IF(J809&gt;=Assumptions!$B$27,"Mid","Low"))</f>
        <v>Mid</v>
      </c>
      <c r="R809" s="7" t="str">
        <f aca="false">IF(P809&gt;=Assumptions!$B$28,"High",IF(P809&gt;=Assumptions!$B$29,"Mid","Low"))</f>
        <v>High</v>
      </c>
      <c r="S809" s="7" t="str">
        <f aca="false">INDEX(Assumptions!$B$33:$B$41,MATCH(Q809&amp;"|"&amp;R809,Assumptions!$A$33:$A$41,0))</f>
        <v>Engaged Builders</v>
      </c>
      <c r="T809" s="7" t="n">
        <f aca="false">IF(ISNUMBER(Data_Clean!V809),J809*Data_Clean!V809,0)</f>
        <v>11.42943186</v>
      </c>
    </row>
    <row r="810" customFormat="false" ht="15" hidden="false" customHeight="false" outlineLevel="0" collapsed="false">
      <c r="A810" s="15" t="str">
        <f aca="false">Data_Clean!A810</f>
        <v>CX100806</v>
      </c>
      <c r="B810" s="14" t="n">
        <f aca="false">Data_Clean!G810*Assumptions!$B$5</f>
        <v>105.53075</v>
      </c>
      <c r="C810" s="14" t="n">
        <f aca="false">IF(Data_Clean!H810="",0,Data_Clean!H810)*Assumptions!$B$6</f>
        <v>165.00528</v>
      </c>
      <c r="D810" s="14" t="n">
        <f aca="false">Data_Clean!I810*Assumptions!$B$7</f>
        <v>170.4</v>
      </c>
      <c r="E810" s="14" t="n">
        <f aca="false">Data_Clean!J810*Assumptions!$B$8</f>
        <v>684.4194</v>
      </c>
      <c r="F810" s="14" t="n">
        <f aca="false">Data_Clean!K810*Assumptions!$B$9</f>
        <v>0</v>
      </c>
      <c r="G810" s="14" t="n">
        <f aca="false">Data_Clean!L810*Assumptions!$B$10</f>
        <v>0</v>
      </c>
      <c r="H810" s="14" t="n">
        <f aca="false">IF(OR(Data_Clean!M810="",Data_Clean!N810=""),0,Data_Clean!M810*Data_Clean!N810/100)*Assumptions!$B$13*Assumptions!$B$11</f>
        <v>171</v>
      </c>
      <c r="I810" s="14" t="n">
        <f aca="false">Data_Clean!O810*4*Assumptions!$B$12</f>
        <v>9.96336</v>
      </c>
      <c r="J810" s="14" t="n">
        <f aca="false">SUM(B810:I810)</f>
        <v>1306.31879</v>
      </c>
      <c r="K810" s="16" t="n">
        <f aca="false">IF(Data_Clean!P810="","",Assumptions!$B$15*0.5^(Data_Clean!P810/Assumptions!$B$20))</f>
        <v>29.3147990530274</v>
      </c>
      <c r="L810" s="16" t="n">
        <f aca="false">Assumptions!$B$16*MIN(1,LN(1+Data_Clean!Q810)/LN(1+Assumptions!$B$21))</f>
        <v>15.0586973234667</v>
      </c>
      <c r="M810" s="16" t="n">
        <f aca="false">Assumptions!$B$17*(0.6*MIN(1,Data_Clean!R810/Assumptions!$B$22)+0.4*IF(Data_Clean!S810="",0,Data_Clean!S810))</f>
        <v>5.094</v>
      </c>
      <c r="N810" s="16" t="n">
        <f aca="false">Assumptions!$B$18*MIN(1,(Data_Clean!F810-1)/Assumptions!$B$23)</f>
        <v>20</v>
      </c>
      <c r="O810" s="16" t="n">
        <f aca="false">Assumptions!$B$19*(0.4*IF(Data_Clean!E810="",0,MIN(1,Data_Clean!E810/12/Assumptions!$B$24))+0.35*IF(Data_Clean!D810="Y",1,0)+0.25*(1-MIN(Data_Clean!T810,3)/3))/IF(Data_Clean!E810="",0.6,1)</f>
        <v>5.7</v>
      </c>
      <c r="P810" s="16" t="n">
        <f aca="false">SUM(K810:O810)/(Assumptions!$D$5-IF(K810="",Assumptions!$B$15,0))*100</f>
        <v>75.1674963764941</v>
      </c>
      <c r="Q810" s="7" t="str">
        <f aca="false">IF(J810&gt;=Assumptions!$B$26,"High",IF(J810&gt;=Assumptions!$B$27,"Mid","Low"))</f>
        <v>Mid</v>
      </c>
      <c r="R810" s="7" t="str">
        <f aca="false">IF(P810&gt;=Assumptions!$B$28,"High",IF(P810&gt;=Assumptions!$B$29,"Mid","Low"))</f>
        <v>High</v>
      </c>
      <c r="S810" s="7" t="str">
        <f aca="false">INDEX(Assumptions!$B$33:$B$41,MATCH(Q810&amp;"|"&amp;R810,Assumptions!$A$33:$A$41,0))</f>
        <v>Engaged Builders</v>
      </c>
      <c r="T810" s="7" t="n">
        <f aca="false">IF(ISNUMBER(Data_Clean!V810),J810*Data_Clean!V810,0)</f>
        <v>80.469237464</v>
      </c>
    </row>
    <row r="811" customFormat="false" ht="15" hidden="false" customHeight="false" outlineLevel="0" collapsed="false">
      <c r="A811" s="15" t="str">
        <f aca="false">Data_Clean!A811</f>
        <v>CX100807</v>
      </c>
      <c r="B811" s="14" t="n">
        <f aca="false">Data_Clean!G811*Assumptions!$B$5</f>
        <v>220.1605</v>
      </c>
      <c r="C811" s="14" t="n">
        <f aca="false">IF(Data_Clean!H811="",0,Data_Clean!H811)*Assumptions!$B$6</f>
        <v>0</v>
      </c>
      <c r="D811" s="14" t="n">
        <f aca="false">Data_Clean!I811*Assumptions!$B$7</f>
        <v>0</v>
      </c>
      <c r="E811" s="14" t="n">
        <f aca="false">Data_Clean!J811*Assumptions!$B$8</f>
        <v>0</v>
      </c>
      <c r="F811" s="14" t="n">
        <f aca="false">Data_Clean!K811*Assumptions!$B$9</f>
        <v>0</v>
      </c>
      <c r="G811" s="14" t="n">
        <f aca="false">Data_Clean!L811*Assumptions!$B$10</f>
        <v>0</v>
      </c>
      <c r="H811" s="14" t="n">
        <f aca="false">IF(OR(Data_Clean!M811="",Data_Clean!N811=""),0,Data_Clean!M811*Data_Clean!N811/100)*Assumptions!$B$13*Assumptions!$B$11</f>
        <v>0</v>
      </c>
      <c r="I811" s="14" t="n">
        <f aca="false">Data_Clean!O811*4*Assumptions!$B$12</f>
        <v>0</v>
      </c>
      <c r="J811" s="14" t="n">
        <f aca="false">SUM(B811:I811)</f>
        <v>220.1605</v>
      </c>
      <c r="K811" s="16" t="n">
        <f aca="false">IF(Data_Clean!P811="","",Assumptions!$B$15*0.5^(Data_Clean!P811/Assumptions!$B$20))</f>
        <v>27.3516746567465</v>
      </c>
      <c r="L811" s="16" t="n">
        <f aca="false">Assumptions!$B$16*MIN(1,LN(1+Data_Clean!Q811)/LN(1+Assumptions!$B$21))</f>
        <v>14.0427143261215</v>
      </c>
      <c r="M811" s="16" t="n">
        <f aca="false">Assumptions!$B$17*(0.6*MIN(1,Data_Clean!R811/Assumptions!$B$22)+0.4*IF(Data_Clean!S811="",0,Data_Clean!S811))</f>
        <v>8.16</v>
      </c>
      <c r="N811" s="16" t="n">
        <f aca="false">Assumptions!$B$18*MIN(1,(Data_Clean!F811-1)/Assumptions!$B$23)</f>
        <v>5</v>
      </c>
      <c r="O811" s="16" t="n">
        <f aca="false">Assumptions!$B$19*(0.4*IF(Data_Clean!E811="",0,MIN(1,Data_Clean!E811/12/Assumptions!$B$24))+0.35*IF(Data_Clean!D811="Y",1,0)+0.25*(1-MIN(Data_Clean!T811,3)/3))/IF(Data_Clean!E811="",0.6,1)</f>
        <v>8</v>
      </c>
      <c r="P811" s="16" t="n">
        <f aca="false">SUM(K811:O811)/(Assumptions!$D$5-IF(K811="",Assumptions!$B$15,0))*100</f>
        <v>62.554388982868</v>
      </c>
      <c r="Q811" s="7" t="str">
        <f aca="false">IF(J811&gt;=Assumptions!$B$26,"High",IF(J811&gt;=Assumptions!$B$27,"Mid","Low"))</f>
        <v>Low</v>
      </c>
      <c r="R811" s="7" t="str">
        <f aca="false">IF(P811&gt;=Assumptions!$B$28,"High",IF(P811&gt;=Assumptions!$B$29,"Mid","Low"))</f>
        <v>Mid</v>
      </c>
      <c r="S811" s="7" t="str">
        <f aca="false">INDEX(Assumptions!$B$33:$B$41,MATCH(Q811&amp;"|"&amp;R811,Assumptions!$A$33:$A$41,0))</f>
        <v>Light Touch</v>
      </c>
      <c r="T811" s="7" t="n">
        <f aca="false">IF(ISNUMBER(Data_Clean!V811),J811*Data_Clean!V811,0)</f>
        <v>21.5316969</v>
      </c>
    </row>
    <row r="812" customFormat="false" ht="15" hidden="false" customHeight="false" outlineLevel="0" collapsed="false">
      <c r="A812" s="15" t="str">
        <f aca="false">Data_Clean!A812</f>
        <v>CX100808</v>
      </c>
      <c r="B812" s="14" t="n">
        <f aca="false">Data_Clean!G812*Assumptions!$B$5</f>
        <v>104.139</v>
      </c>
      <c r="C812" s="14" t="n">
        <f aca="false">IF(Data_Clean!H812="",0,Data_Clean!H812)*Assumptions!$B$6</f>
        <v>124.65924</v>
      </c>
      <c r="D812" s="14" t="n">
        <f aca="false">Data_Clean!I812*Assumptions!$B$7</f>
        <v>0</v>
      </c>
      <c r="E812" s="14" t="n">
        <f aca="false">Data_Clean!J812*Assumptions!$B$8</f>
        <v>0</v>
      </c>
      <c r="F812" s="14" t="n">
        <f aca="false">Data_Clean!K812*Assumptions!$B$9</f>
        <v>0</v>
      </c>
      <c r="G812" s="14" t="n">
        <f aca="false">Data_Clean!L812*Assumptions!$B$10</f>
        <v>0</v>
      </c>
      <c r="H812" s="14" t="n">
        <f aca="false">IF(OR(Data_Clean!M812="",Data_Clean!N812=""),0,Data_Clean!M812*Data_Clean!N812/100)*Assumptions!$B$13*Assumptions!$B$11</f>
        <v>0</v>
      </c>
      <c r="I812" s="14" t="n">
        <f aca="false">Data_Clean!O812*4*Assumptions!$B$12</f>
        <v>0</v>
      </c>
      <c r="J812" s="14" t="n">
        <f aca="false">SUM(B812:I812)</f>
        <v>228.79824</v>
      </c>
      <c r="K812" s="16" t="n">
        <f aca="false">IF(Data_Clean!P812="","",Assumptions!$B$15*0.5^(Data_Clean!P812/Assumptions!$B$20))</f>
        <v>20.7286931995166</v>
      </c>
      <c r="L812" s="16" t="n">
        <f aca="false">Assumptions!$B$16*MIN(1,LN(1+Data_Clean!Q812)/LN(1+Assumptions!$B$21))</f>
        <v>14.9444347261843</v>
      </c>
      <c r="M812" s="16" t="n">
        <f aca="false">Assumptions!$B$17*(0.6*MIN(1,Data_Clean!R812/Assumptions!$B$22)+0.4*IF(Data_Clean!S812="",0,Data_Clean!S812))</f>
        <v>3.036</v>
      </c>
      <c r="N812" s="16" t="n">
        <f aca="false">Assumptions!$B$18*MIN(1,(Data_Clean!F812-1)/Assumptions!$B$23)</f>
        <v>5</v>
      </c>
      <c r="O812" s="16" t="n">
        <f aca="false">Assumptions!$B$19*(0.4*IF(Data_Clean!E812="",0,MIN(1,Data_Clean!E812/12/Assumptions!$B$24))+0.35*IF(Data_Clean!D812="Y",1,0)+0.25*(1-MIN(Data_Clean!T812,3)/3))/IF(Data_Clean!E812="",0.6,1)</f>
        <v>15</v>
      </c>
      <c r="P812" s="16" t="n">
        <f aca="false">SUM(K812:O812)/(Assumptions!$D$5-IF(K812="",Assumptions!$B$15,0))*100</f>
        <v>58.7091279257009</v>
      </c>
      <c r="Q812" s="7" t="str">
        <f aca="false">IF(J812&gt;=Assumptions!$B$26,"High",IF(J812&gt;=Assumptions!$B$27,"Mid","Low"))</f>
        <v>Low</v>
      </c>
      <c r="R812" s="7" t="str">
        <f aca="false">IF(P812&gt;=Assumptions!$B$28,"High",IF(P812&gt;=Assumptions!$B$29,"Mid","Low"))</f>
        <v>Mid</v>
      </c>
      <c r="S812" s="7" t="str">
        <f aca="false">INDEX(Assumptions!$B$33:$B$41,MATCH(Q812&amp;"|"&amp;R812,Assumptions!$A$33:$A$41,0))</f>
        <v>Light Touch</v>
      </c>
      <c r="T812" s="7" t="n">
        <f aca="false">IF(ISNUMBER(Data_Clean!V812),J812*Data_Clean!V812,0)</f>
        <v>4.781883216</v>
      </c>
    </row>
    <row r="813" customFormat="false" ht="15" hidden="false" customHeight="false" outlineLevel="0" collapsed="false">
      <c r="A813" s="15" t="str">
        <f aca="false">Data_Clean!A813</f>
        <v>CX100809</v>
      </c>
      <c r="B813" s="14" t="n">
        <f aca="false">Data_Clean!G813*Assumptions!$B$5</f>
        <v>82.97675</v>
      </c>
      <c r="C813" s="14" t="n">
        <f aca="false">IF(Data_Clean!H813="",0,Data_Clean!H813)*Assumptions!$B$6</f>
        <v>0</v>
      </c>
      <c r="D813" s="14" t="n">
        <f aca="false">Data_Clean!I813*Assumptions!$B$7</f>
        <v>0</v>
      </c>
      <c r="E813" s="14" t="n">
        <f aca="false">Data_Clean!J813*Assumptions!$B$8</f>
        <v>0</v>
      </c>
      <c r="F813" s="14" t="n">
        <f aca="false">Data_Clean!K813*Assumptions!$B$9</f>
        <v>0</v>
      </c>
      <c r="G813" s="14" t="n">
        <f aca="false">Data_Clean!L813*Assumptions!$B$10</f>
        <v>79.65</v>
      </c>
      <c r="H813" s="14" t="n">
        <f aca="false">IF(OR(Data_Clean!M813="",Data_Clean!N813=""),0,Data_Clean!M813*Data_Clean!N813/100)*Assumptions!$B$13*Assumptions!$B$11</f>
        <v>0</v>
      </c>
      <c r="I813" s="14" t="n">
        <f aca="false">Data_Clean!O813*4*Assumptions!$B$12</f>
        <v>0</v>
      </c>
      <c r="J813" s="14" t="n">
        <f aca="false">SUM(B813:I813)</f>
        <v>162.62675</v>
      </c>
      <c r="K813" s="16" t="n">
        <f aca="false">IF(Data_Clean!P813="","",Assumptions!$B$15*0.5^(Data_Clean!P813/Assumptions!$B$20))</f>
        <v>27.3516746567465</v>
      </c>
      <c r="L813" s="16" t="n">
        <f aca="false">Assumptions!$B$16*MIN(1,LN(1+Data_Clean!Q813)/LN(1+Assumptions!$B$21))</f>
        <v>16.0563626167747</v>
      </c>
      <c r="M813" s="16" t="n">
        <f aca="false">Assumptions!$B$17*(0.6*MIN(1,Data_Clean!R813/Assumptions!$B$22)+0.4*IF(Data_Clean!S813="",0,Data_Clean!S813))</f>
        <v>4.062</v>
      </c>
      <c r="N813" s="16" t="n">
        <f aca="false">Assumptions!$B$18*MIN(1,(Data_Clean!F813-1)/Assumptions!$B$23)</f>
        <v>5</v>
      </c>
      <c r="O813" s="16" t="n">
        <f aca="false">Assumptions!$B$19*(0.4*IF(Data_Clean!E813="",0,MIN(1,Data_Clean!E813/12/Assumptions!$B$24))+0.35*IF(Data_Clean!D813="Y",1,0)+0.25*(1-MIN(Data_Clean!T813,3)/3))/IF(Data_Clean!E813="",0.6,1)</f>
        <v>12.4</v>
      </c>
      <c r="P813" s="16" t="n">
        <f aca="false">SUM(K813:O813)/(Assumptions!$D$5-IF(K813="",Assumptions!$B$15,0))*100</f>
        <v>64.8700372735212</v>
      </c>
      <c r="Q813" s="7" t="str">
        <f aca="false">IF(J813&gt;=Assumptions!$B$26,"High",IF(J813&gt;=Assumptions!$B$27,"Mid","Low"))</f>
        <v>Low</v>
      </c>
      <c r="R813" s="7" t="str">
        <f aca="false">IF(P813&gt;=Assumptions!$B$28,"High",IF(P813&gt;=Assumptions!$B$29,"Mid","Low"))</f>
        <v>Mid</v>
      </c>
      <c r="S813" s="7" t="str">
        <f aca="false">INDEX(Assumptions!$B$33:$B$41,MATCH(Q813&amp;"|"&amp;R813,Assumptions!$A$33:$A$41,0))</f>
        <v>Light Touch</v>
      </c>
      <c r="T813" s="7" t="n">
        <f aca="false">IF(ISNUMBER(Data_Clean!V813),J813*Data_Clean!V813,0)</f>
        <v>7.96871075</v>
      </c>
    </row>
    <row r="814" customFormat="false" ht="15" hidden="false" customHeight="false" outlineLevel="0" collapsed="false">
      <c r="A814" s="15" t="str">
        <f aca="false">Data_Clean!A814</f>
        <v>CX100810</v>
      </c>
      <c r="B814" s="14" t="n">
        <f aca="false">Data_Clean!G814*Assumptions!$B$5</f>
        <v>19.237</v>
      </c>
      <c r="C814" s="14" t="n">
        <f aca="false">IF(Data_Clean!H814="",0,Data_Clean!H814)*Assumptions!$B$6</f>
        <v>5.32716</v>
      </c>
      <c r="D814" s="14" t="n">
        <f aca="false">Data_Clean!I814*Assumptions!$B$7</f>
        <v>0</v>
      </c>
      <c r="E814" s="14" t="n">
        <f aca="false">Data_Clean!J814*Assumptions!$B$8</f>
        <v>0</v>
      </c>
      <c r="F814" s="14" t="n">
        <f aca="false">Data_Clean!K814*Assumptions!$B$9</f>
        <v>0</v>
      </c>
      <c r="G814" s="14" t="n">
        <f aca="false">Data_Clean!L814*Assumptions!$B$10</f>
        <v>0</v>
      </c>
      <c r="H814" s="14" t="n">
        <f aca="false">IF(OR(Data_Clean!M814="",Data_Clean!N814=""),0,Data_Clean!M814*Data_Clean!N814/100)*Assumptions!$B$13*Assumptions!$B$11</f>
        <v>0</v>
      </c>
      <c r="I814" s="14" t="n">
        <f aca="false">Data_Clean!O814*4*Assumptions!$B$12</f>
        <v>0</v>
      </c>
      <c r="J814" s="14" t="n">
        <f aca="false">SUM(B814:I814)</f>
        <v>24.56416</v>
      </c>
      <c r="K814" s="16" t="n">
        <f aca="false">IF(Data_Clean!P814="","",Assumptions!$B$15*0.5^(Data_Clean!P814/Assumptions!$B$20))</f>
        <v>27.9909897461042</v>
      </c>
      <c r="L814" s="16" t="n">
        <f aca="false">Assumptions!$B$16*MIN(1,LN(1+Data_Clean!Q814)/LN(1+Assumptions!$B$21))</f>
        <v>15.6854227887284</v>
      </c>
      <c r="M814" s="16" t="n">
        <f aca="false">Assumptions!$B$17*(0.6*MIN(1,Data_Clean!R814/Assumptions!$B$22)+0.4*IF(Data_Clean!S814="",0,Data_Clean!S814))</f>
        <v>14.628</v>
      </c>
      <c r="N814" s="16" t="n">
        <f aca="false">Assumptions!$B$18*MIN(1,(Data_Clean!F814-1)/Assumptions!$B$23)</f>
        <v>10</v>
      </c>
      <c r="O814" s="16" t="n">
        <f aca="false">Assumptions!$B$19*(0.4*IF(Data_Clean!E814="",0,MIN(1,Data_Clean!E814/12/Assumptions!$B$24))+0.35*IF(Data_Clean!D814="Y",1,0)+0.25*(1-MIN(Data_Clean!T814,3)/3))/IF(Data_Clean!E814="",0.6,1)</f>
        <v>9.15</v>
      </c>
      <c r="P814" s="16" t="n">
        <f aca="false">SUM(K814:O814)/(Assumptions!$D$5-IF(K814="",Assumptions!$B$15,0))*100</f>
        <v>77.4544125348326</v>
      </c>
      <c r="Q814" s="7" t="str">
        <f aca="false">IF(J814&gt;=Assumptions!$B$26,"High",IF(J814&gt;=Assumptions!$B$27,"Mid","Low"))</f>
        <v>Low</v>
      </c>
      <c r="R814" s="7" t="str">
        <f aca="false">IF(P814&gt;=Assumptions!$B$28,"High",IF(P814&gt;=Assumptions!$B$29,"Mid","Low"))</f>
        <v>High</v>
      </c>
      <c r="S814" s="7" t="str">
        <f aca="false">INDEX(Assumptions!$B$33:$B$41,MATCH(Q814&amp;"|"&amp;R814,Assumptions!$A$33:$A$41,0))</f>
        <v>Engaged Builders</v>
      </c>
      <c r="T814" s="7" t="n">
        <f aca="false">IF(ISNUMBER(Data_Clean!V814),J814*Data_Clean!V814,0)</f>
        <v>0.628842496</v>
      </c>
    </row>
    <row r="815" customFormat="false" ht="15" hidden="false" customHeight="false" outlineLevel="0" collapsed="false">
      <c r="A815" s="15" t="str">
        <f aca="false">Data_Clean!A815</f>
        <v>CX100811</v>
      </c>
      <c r="B815" s="14" t="n">
        <f aca="false">Data_Clean!G815*Assumptions!$B$5</f>
        <v>100.27725</v>
      </c>
      <c r="C815" s="14" t="n">
        <f aca="false">IF(Data_Clean!H815="",0,Data_Clean!H815)*Assumptions!$B$6</f>
        <v>346.67196</v>
      </c>
      <c r="D815" s="14" t="n">
        <f aca="false">Data_Clean!I815*Assumptions!$B$7</f>
        <v>0</v>
      </c>
      <c r="E815" s="14" t="n">
        <f aca="false">Data_Clean!J815*Assumptions!$B$8</f>
        <v>0</v>
      </c>
      <c r="F815" s="14" t="n">
        <f aca="false">Data_Clean!K815*Assumptions!$B$9</f>
        <v>0</v>
      </c>
      <c r="G815" s="14" t="n">
        <f aca="false">Data_Clean!L815*Assumptions!$B$10</f>
        <v>0</v>
      </c>
      <c r="H815" s="14" t="n">
        <f aca="false">IF(OR(Data_Clean!M815="",Data_Clean!N815=""),0,Data_Clean!M815*Data_Clean!N815/100)*Assumptions!$B$13*Assumptions!$B$11</f>
        <v>82.044</v>
      </c>
      <c r="I815" s="14" t="n">
        <f aca="false">Data_Clean!O815*4*Assumptions!$B$12</f>
        <v>15.34128</v>
      </c>
      <c r="J815" s="14" t="n">
        <f aca="false">SUM(B815:I815)</f>
        <v>544.33449</v>
      </c>
      <c r="K815" s="16" t="n">
        <f aca="false">IF(Data_Clean!P815="","",Assumptions!$B$15*0.5^(Data_Clean!P815/Assumptions!$B$20))</f>
        <v>21.2132034355964</v>
      </c>
      <c r="L815" s="16" t="n">
        <f aca="false">Assumptions!$B$16*MIN(1,LN(1+Data_Clean!Q815)/LN(1+Assumptions!$B$21))</f>
        <v>14.9444347261843</v>
      </c>
      <c r="M815" s="16" t="n">
        <f aca="false">Assumptions!$B$17*(0.6*MIN(1,Data_Clean!R815/Assumptions!$B$22)+0.4*IF(Data_Clean!S815="",0,Data_Clean!S815))</f>
        <v>7.824</v>
      </c>
      <c r="N815" s="16" t="n">
        <f aca="false">Assumptions!$B$18*MIN(1,(Data_Clean!F815-1)/Assumptions!$B$23)</f>
        <v>10</v>
      </c>
      <c r="O815" s="16" t="n">
        <f aca="false">Assumptions!$B$19*(0.4*IF(Data_Clean!E815="",0,MIN(1,Data_Clean!E815/12/Assumptions!$B$24))+0.35*IF(Data_Clean!D815="Y",1,0)+0.25*(1-MIN(Data_Clean!T815,3)/3))/IF(Data_Clean!E815="",0.6,1)</f>
        <v>13.6</v>
      </c>
      <c r="P815" s="16" t="n">
        <f aca="false">SUM(K815:O815)/(Assumptions!$D$5-IF(K815="",Assumptions!$B$15,0))*100</f>
        <v>67.5816381617807</v>
      </c>
      <c r="Q815" s="7" t="str">
        <f aca="false">IF(J815&gt;=Assumptions!$B$26,"High",IF(J815&gt;=Assumptions!$B$27,"Mid","Low"))</f>
        <v>Mid</v>
      </c>
      <c r="R815" s="7" t="str">
        <f aca="false">IF(P815&gt;=Assumptions!$B$28,"High",IF(P815&gt;=Assumptions!$B$29,"Mid","Low"))</f>
        <v>Mid</v>
      </c>
      <c r="S815" s="7" t="str">
        <f aca="false">INDEX(Assumptions!$B$33:$B$41,MATCH(Q815&amp;"|"&amp;R815,Assumptions!$A$33:$A$41,0))</f>
        <v>Established Core</v>
      </c>
      <c r="T815" s="7" t="n">
        <f aca="false">IF(ISNUMBER(Data_Clean!V815),J815*Data_Clean!V815,0)</f>
        <v>11.158857045</v>
      </c>
    </row>
    <row r="816" customFormat="false" ht="15" hidden="false" customHeight="false" outlineLevel="0" collapsed="false">
      <c r="A816" s="15" t="str">
        <f aca="false">Data_Clean!A816</f>
        <v>CX100812</v>
      </c>
      <c r="B816" s="14" t="n">
        <f aca="false">Data_Clean!G816*Assumptions!$B$5</f>
        <v>213.605</v>
      </c>
      <c r="C816" s="14" t="n">
        <f aca="false">IF(Data_Clean!H816="",0,Data_Clean!H816)*Assumptions!$B$6</f>
        <v>1258.23456</v>
      </c>
      <c r="D816" s="14" t="n">
        <f aca="false">Data_Clean!I816*Assumptions!$B$7</f>
        <v>0</v>
      </c>
      <c r="E816" s="14" t="n">
        <f aca="false">Data_Clean!J816*Assumptions!$B$8</f>
        <v>0</v>
      </c>
      <c r="F816" s="14" t="n">
        <f aca="false">Data_Clean!K816*Assumptions!$B$9</f>
        <v>2709.3</v>
      </c>
      <c r="G816" s="14" t="n">
        <f aca="false">Data_Clean!L816*Assumptions!$B$10</f>
        <v>0</v>
      </c>
      <c r="H816" s="14" t="n">
        <f aca="false">IF(OR(Data_Clean!M816="",Data_Clean!N816=""),0,Data_Clean!M816*Data_Clean!N816/100)*Assumptions!$B$13*Assumptions!$B$11</f>
        <v>513.216</v>
      </c>
      <c r="I816" s="14" t="n">
        <f aca="false">Data_Clean!O816*4*Assumptions!$B$12</f>
        <v>38.556</v>
      </c>
      <c r="J816" s="14" t="n">
        <f aca="false">SUM(B816:I816)</f>
        <v>4732.91156</v>
      </c>
      <c r="K816" s="16" t="n">
        <f aca="false">IF(Data_Clean!P816="","",Assumptions!$B$15*0.5^(Data_Clean!P816/Assumptions!$B$20))</f>
        <v>27.9909897461042</v>
      </c>
      <c r="L816" s="16" t="n">
        <f aca="false">Assumptions!$B$16*MIN(1,LN(1+Data_Clean!Q816)/LN(1+Assumptions!$B$21))</f>
        <v>15.0586973234667</v>
      </c>
      <c r="M816" s="16" t="n">
        <f aca="false">Assumptions!$B$17*(0.6*MIN(1,Data_Clean!R816/Assumptions!$B$22)+0.4*IF(Data_Clean!S816="",0,Data_Clean!S816))</f>
        <v>0.666</v>
      </c>
      <c r="N816" s="16" t="n">
        <f aca="false">Assumptions!$B$18*MIN(1,(Data_Clean!F816-1)/Assumptions!$B$23)</f>
        <v>15</v>
      </c>
      <c r="O816" s="16" t="n">
        <f aca="false">Assumptions!$B$19*(0.4*IF(Data_Clean!E816="",0,MIN(1,Data_Clean!E816/12/Assumptions!$B$24))+0.35*IF(Data_Clean!D816="Y",1,0)+0.25*(1-MIN(Data_Clean!T816,3)/3))/IF(Data_Clean!E816="",0.6,1)</f>
        <v>8.5</v>
      </c>
      <c r="P816" s="16" t="n">
        <f aca="false">SUM(K816:O816)/(Assumptions!$D$5-IF(K816="",Assumptions!$B$15,0))*100</f>
        <v>67.2156870695709</v>
      </c>
      <c r="Q816" s="7" t="str">
        <f aca="false">IF(J816&gt;=Assumptions!$B$26,"High",IF(J816&gt;=Assumptions!$B$27,"Mid","Low"))</f>
        <v>High</v>
      </c>
      <c r="R816" s="7" t="str">
        <f aca="false">IF(P816&gt;=Assumptions!$B$28,"High",IF(P816&gt;=Assumptions!$B$29,"Mid","Low"))</f>
        <v>Mid</v>
      </c>
      <c r="S816" s="7" t="str">
        <f aca="false">INDEX(Assumptions!$B$33:$B$41,MATCH(Q816&amp;"|"&amp;R816,Assumptions!$A$33:$A$41,0))</f>
        <v>Established Core</v>
      </c>
      <c r="T816" s="7" t="n">
        <f aca="false">IF(ISNUMBER(Data_Clean!V816),J816*Data_Clean!V816,0)</f>
        <v>541.91837362</v>
      </c>
    </row>
    <row r="817" customFormat="false" ht="15" hidden="false" customHeight="false" outlineLevel="0" collapsed="false">
      <c r="A817" s="15" t="str">
        <f aca="false">Data_Clean!A817</f>
        <v>CX100813</v>
      </c>
      <c r="B817" s="14" t="n">
        <f aca="false">Data_Clean!G817*Assumptions!$B$5</f>
        <v>69.509</v>
      </c>
      <c r="C817" s="14" t="n">
        <f aca="false">IF(Data_Clean!H817="",0,Data_Clean!H817)*Assumptions!$B$6</f>
        <v>66.42504</v>
      </c>
      <c r="D817" s="14" t="n">
        <f aca="false">Data_Clean!I817*Assumptions!$B$7</f>
        <v>0</v>
      </c>
      <c r="E817" s="14" t="n">
        <f aca="false">Data_Clean!J817*Assumptions!$B$8</f>
        <v>0</v>
      </c>
      <c r="F817" s="14" t="n">
        <f aca="false">Data_Clean!K817*Assumptions!$B$9</f>
        <v>1569.7</v>
      </c>
      <c r="G817" s="14" t="n">
        <f aca="false">Data_Clean!L817*Assumptions!$B$10</f>
        <v>0</v>
      </c>
      <c r="H817" s="14" t="n">
        <f aca="false">IF(OR(Data_Clean!M817="",Data_Clean!N817=""),0,Data_Clean!M817*Data_Clean!N817/100)*Assumptions!$B$13*Assumptions!$B$11</f>
        <v>0</v>
      </c>
      <c r="I817" s="14" t="n">
        <f aca="false">Data_Clean!O817*4*Assumptions!$B$12</f>
        <v>0</v>
      </c>
      <c r="J817" s="14" t="n">
        <f aca="false">SUM(B817:I817)</f>
        <v>1705.63404</v>
      </c>
      <c r="K817" s="16" t="n">
        <f aca="false">IF(Data_Clean!P817="","",Assumptions!$B$15*0.5^(Data_Clean!P817/Assumptions!$B$20))</f>
        <v>3.49887371826303</v>
      </c>
      <c r="L817" s="16" t="n">
        <f aca="false">Assumptions!$B$16*MIN(1,LN(1+Data_Clean!Q817)/LN(1+Assumptions!$B$21))</f>
        <v>0</v>
      </c>
      <c r="M817" s="16" t="n">
        <f aca="false">Assumptions!$B$17*(0.6*MIN(1,Data_Clean!R817/Assumptions!$B$22)+0.4*IF(Data_Clean!S817="",0,Data_Clean!S817))</f>
        <v>0</v>
      </c>
      <c r="N817" s="16" t="n">
        <f aca="false">Assumptions!$B$18*MIN(1,(Data_Clean!F817-1)/Assumptions!$B$23)</f>
        <v>10</v>
      </c>
      <c r="O817" s="16" t="n">
        <f aca="false">Assumptions!$B$19*(0.4*IF(Data_Clean!E817="",0,MIN(1,Data_Clean!E817/12/Assumptions!$B$24))+0.35*IF(Data_Clean!D817="Y",1,0)+0.25*(1-MIN(Data_Clean!T817,3)/3))/IF(Data_Clean!E817="",0.6,1)</f>
        <v>3.15</v>
      </c>
      <c r="P817" s="16" t="n">
        <f aca="false">SUM(K817:O817)/(Assumptions!$D$5-IF(K817="",Assumptions!$B$15,0))*100</f>
        <v>16.648873718263</v>
      </c>
      <c r="Q817" s="7" t="str">
        <f aca="false">IF(J817&gt;=Assumptions!$B$26,"High",IF(J817&gt;=Assumptions!$B$27,"Mid","Low"))</f>
        <v>High</v>
      </c>
      <c r="R817" s="7" t="str">
        <f aca="false">IF(P817&gt;=Assumptions!$B$28,"High",IF(P817&gt;=Assumptions!$B$29,"Mid","Low"))</f>
        <v>Low</v>
      </c>
      <c r="S817" s="7" t="str">
        <f aca="false">INDEX(Assumptions!$B$33:$B$41,MATCH(Q817&amp;"|"&amp;R817,Assumptions!$A$33:$A$41,0))</f>
        <v>Affluent Drifters</v>
      </c>
      <c r="T817" s="7" t="n">
        <f aca="false">IF(ISNUMBER(Data_Clean!V817),J817*Data_Clean!V817,0)</f>
        <v>845.482793628</v>
      </c>
    </row>
    <row r="818" customFormat="false" ht="15" hidden="false" customHeight="false" outlineLevel="0" collapsed="false">
      <c r="A818" s="15" t="str">
        <f aca="false">Data_Clean!A818</f>
        <v>CX100814</v>
      </c>
      <c r="B818" s="14" t="n">
        <f aca="false">Data_Clean!G818*Assumptions!$B$5</f>
        <v>114.3695</v>
      </c>
      <c r="C818" s="14" t="n">
        <f aca="false">IF(Data_Clean!H818="",0,Data_Clean!H818)*Assumptions!$B$6</f>
        <v>0</v>
      </c>
      <c r="D818" s="14" t="n">
        <f aca="false">Data_Clean!I818*Assumptions!$B$7</f>
        <v>0</v>
      </c>
      <c r="E818" s="14" t="n">
        <f aca="false">Data_Clean!J818*Assumptions!$B$8</f>
        <v>0</v>
      </c>
      <c r="F818" s="14" t="n">
        <f aca="false">Data_Clean!K818*Assumptions!$B$9</f>
        <v>0</v>
      </c>
      <c r="G818" s="14" t="n">
        <f aca="false">Data_Clean!L818*Assumptions!$B$10</f>
        <v>0</v>
      </c>
      <c r="H818" s="14" t="n">
        <f aca="false">IF(OR(Data_Clean!M818="",Data_Clean!N818=""),0,Data_Clean!M818*Data_Clean!N818/100)*Assumptions!$B$13*Assumptions!$B$11</f>
        <v>238.572</v>
      </c>
      <c r="I818" s="14" t="n">
        <f aca="false">Data_Clean!O818*4*Assumptions!$B$12</f>
        <v>5.2656</v>
      </c>
      <c r="J818" s="14" t="n">
        <f aca="false">SUM(B818:I818)</f>
        <v>358.2071</v>
      </c>
      <c r="K818" s="16" t="n">
        <f aca="false">IF(Data_Clean!P818="","",Assumptions!$B$15*0.5^(Data_Clean!P818/Assumptions!$B$20))</f>
        <v>9.89630933079671</v>
      </c>
      <c r="L818" s="16" t="n">
        <f aca="false">Assumptions!$B$16*MIN(1,LN(1+Data_Clean!Q818)/LN(1+Assumptions!$B$21))</f>
        <v>11.0057238927514</v>
      </c>
      <c r="M818" s="16" t="n">
        <f aca="false">Assumptions!$B$17*(0.6*MIN(1,Data_Clean!R818/Assumptions!$B$22)+0.4*IF(Data_Clean!S818="",0,Data_Clean!S818))</f>
        <v>8.502</v>
      </c>
      <c r="N818" s="16" t="n">
        <f aca="false">Assumptions!$B$18*MIN(1,(Data_Clean!F818-1)/Assumptions!$B$23)</f>
        <v>5</v>
      </c>
      <c r="O818" s="16" t="n">
        <f aca="false">Assumptions!$B$19*(0.4*IF(Data_Clean!E818="",0,MIN(1,Data_Clean!E818/12/Assumptions!$B$24))+0.35*IF(Data_Clean!D818="Y",1,0)+0.25*(1-MIN(Data_Clean!T818,3)/3))/IF(Data_Clean!E818="",0.6,1)</f>
        <v>6.5</v>
      </c>
      <c r="P818" s="16" t="n">
        <f aca="false">SUM(K818:O818)/(Assumptions!$D$5-IF(K818="",Assumptions!$B$15,0))*100</f>
        <v>40.9040332235481</v>
      </c>
      <c r="Q818" s="7" t="str">
        <f aca="false">IF(J818&gt;=Assumptions!$B$26,"High",IF(J818&gt;=Assumptions!$B$27,"Mid","Low"))</f>
        <v>Low</v>
      </c>
      <c r="R818" s="7" t="str">
        <f aca="false">IF(P818&gt;=Assumptions!$B$28,"High",IF(P818&gt;=Assumptions!$B$29,"Mid","Low"))</f>
        <v>Low</v>
      </c>
      <c r="S818" s="7" t="str">
        <f aca="false">INDEX(Assumptions!$B$33:$B$41,MATCH(Q818&amp;"|"&amp;R818,Assumptions!$A$33:$A$41,0))</f>
        <v>Dormant &amp; Low Value</v>
      </c>
      <c r="T818" s="7" t="n">
        <f aca="false">IF(ISNUMBER(Data_Clean!V818),J818*Data_Clean!V818,0)</f>
        <v>54.12509281</v>
      </c>
    </row>
    <row r="819" customFormat="false" ht="15" hidden="false" customHeight="false" outlineLevel="0" collapsed="false">
      <c r="A819" s="15" t="str">
        <f aca="false">Data_Clean!A819</f>
        <v>CX100815</v>
      </c>
      <c r="B819" s="14" t="n">
        <f aca="false">Data_Clean!G819*Assumptions!$B$5</f>
        <v>12.16</v>
      </c>
      <c r="C819" s="14" t="n">
        <f aca="false">IF(Data_Clean!H819="",0,Data_Clean!H819)*Assumptions!$B$6</f>
        <v>9.40788</v>
      </c>
      <c r="D819" s="14" t="n">
        <f aca="false">Data_Clean!I819*Assumptions!$B$7</f>
        <v>0</v>
      </c>
      <c r="E819" s="14" t="n">
        <f aca="false">Data_Clean!J819*Assumptions!$B$8</f>
        <v>0</v>
      </c>
      <c r="F819" s="14" t="n">
        <f aca="false">Data_Clean!K819*Assumptions!$B$9</f>
        <v>0</v>
      </c>
      <c r="G819" s="14" t="n">
        <f aca="false">Data_Clean!L819*Assumptions!$B$10</f>
        <v>0</v>
      </c>
      <c r="H819" s="14" t="n">
        <f aca="false">IF(OR(Data_Clean!M819="",Data_Clean!N819=""),0,Data_Clean!M819*Data_Clean!N819/100)*Assumptions!$B$13*Assumptions!$B$11</f>
        <v>0</v>
      </c>
      <c r="I819" s="14" t="n">
        <f aca="false">Data_Clean!O819*4*Assumptions!$B$12</f>
        <v>0</v>
      </c>
      <c r="J819" s="14" t="n">
        <f aca="false">SUM(B819:I819)</f>
        <v>21.56788</v>
      </c>
      <c r="K819" s="16" t="n">
        <f aca="false">IF(Data_Clean!P819="","",Assumptions!$B$15*0.5^(Data_Clean!P819/Assumptions!$B$20))</f>
        <v>24.9371368842836</v>
      </c>
      <c r="L819" s="16" t="n">
        <f aca="false">Assumptions!$B$16*MIN(1,LN(1+Data_Clean!Q819)/LN(1+Assumptions!$B$21))</f>
        <v>14.9444347261843</v>
      </c>
      <c r="M819" s="16" t="n">
        <f aca="false">Assumptions!$B$17*(0.6*MIN(1,Data_Clean!R819/Assumptions!$B$22)+0.4*IF(Data_Clean!S819="",0,Data_Clean!S819))</f>
        <v>2.766</v>
      </c>
      <c r="N819" s="16" t="n">
        <f aca="false">Assumptions!$B$18*MIN(1,(Data_Clean!F819-1)/Assumptions!$B$23)</f>
        <v>5</v>
      </c>
      <c r="O819" s="16" t="n">
        <f aca="false">Assumptions!$B$19*(0.4*IF(Data_Clean!E819="",0,MIN(1,Data_Clean!E819/12/Assumptions!$B$24))+0.35*IF(Data_Clean!D819="Y",1,0)+0.25*(1-MIN(Data_Clean!T819,3)/3))/IF(Data_Clean!E819="",0.6,1)</f>
        <v>3.9</v>
      </c>
      <c r="P819" s="16" t="n">
        <f aca="false">SUM(K819:O819)/(Assumptions!$D$5-IF(K819="",Assumptions!$B$15,0))*100</f>
        <v>51.5475716104679</v>
      </c>
      <c r="Q819" s="7" t="str">
        <f aca="false">IF(J819&gt;=Assumptions!$B$26,"High",IF(J819&gt;=Assumptions!$B$27,"Mid","Low"))</f>
        <v>Low</v>
      </c>
      <c r="R819" s="7" t="str">
        <f aca="false">IF(P819&gt;=Assumptions!$B$28,"High",IF(P819&gt;=Assumptions!$B$29,"Mid","Low"))</f>
        <v>Mid</v>
      </c>
      <c r="S819" s="7" t="str">
        <f aca="false">INDEX(Assumptions!$B$33:$B$41,MATCH(Q819&amp;"|"&amp;R819,Assumptions!$A$33:$A$41,0))</f>
        <v>Light Touch</v>
      </c>
      <c r="T819" s="7" t="n">
        <f aca="false">IF(ISNUMBER(Data_Clean!V819),J819*Data_Clean!V819,0)</f>
        <v>2.77147258</v>
      </c>
    </row>
    <row r="820" customFormat="false" ht="15" hidden="false" customHeight="false" outlineLevel="0" collapsed="false">
      <c r="A820" s="15" t="str">
        <f aca="false">Data_Clean!A820</f>
        <v>CX100816</v>
      </c>
      <c r="B820" s="14" t="n">
        <f aca="false">Data_Clean!G820*Assumptions!$B$5</f>
        <v>187.05225</v>
      </c>
      <c r="C820" s="14" t="n">
        <f aca="false">IF(Data_Clean!H820="",0,Data_Clean!H820)*Assumptions!$B$6</f>
        <v>0</v>
      </c>
      <c r="D820" s="14" t="n">
        <f aca="false">Data_Clean!I820*Assumptions!$B$7</f>
        <v>0</v>
      </c>
      <c r="E820" s="14" t="n">
        <f aca="false">Data_Clean!J820*Assumptions!$B$8</f>
        <v>0</v>
      </c>
      <c r="F820" s="14" t="n">
        <f aca="false">Data_Clean!K820*Assumptions!$B$9</f>
        <v>0</v>
      </c>
      <c r="G820" s="14" t="n">
        <f aca="false">Data_Clean!L820*Assumptions!$B$10</f>
        <v>309.15</v>
      </c>
      <c r="H820" s="14" t="n">
        <f aca="false">IF(OR(Data_Clean!M820="",Data_Clean!N820=""),0,Data_Clean!M820*Data_Clean!N820/100)*Assumptions!$B$13*Assumptions!$B$11</f>
        <v>0</v>
      </c>
      <c r="I820" s="14" t="n">
        <f aca="false">Data_Clean!O820*4*Assumptions!$B$12</f>
        <v>0</v>
      </c>
      <c r="J820" s="14" t="n">
        <f aca="false">SUM(B820:I820)</f>
        <v>496.20225</v>
      </c>
      <c r="K820" s="16" t="str">
        <f aca="false">IF(Data_Clean!P820="","",Assumptions!$B$15*0.5^(Data_Clean!P820/Assumptions!$B$20))</f>
        <v/>
      </c>
      <c r="L820" s="16" t="n">
        <f aca="false">Assumptions!$B$16*MIN(1,LN(1+Data_Clean!Q820)/LN(1+Assumptions!$B$21))</f>
        <v>10.6966696442427</v>
      </c>
      <c r="M820" s="16" t="n">
        <f aca="false">Assumptions!$B$17*(0.6*MIN(1,Data_Clean!R820/Assumptions!$B$22)+0.4*IF(Data_Clean!S820="",0,Data_Clean!S820))</f>
        <v>9.426</v>
      </c>
      <c r="N820" s="16" t="n">
        <f aca="false">Assumptions!$B$18*MIN(1,(Data_Clean!F820-1)/Assumptions!$B$23)</f>
        <v>5</v>
      </c>
      <c r="O820" s="16" t="n">
        <f aca="false">Assumptions!$B$19*(0.4*IF(Data_Clean!E820="",0,MIN(1,Data_Clean!E820/12/Assumptions!$B$24))+0.35*IF(Data_Clean!D820="Y",1,0)+0.25*(1-MIN(Data_Clean!T820,3)/3))/IF(Data_Clean!E820="",0.6,1)</f>
        <v>7.1</v>
      </c>
      <c r="P820" s="16" t="n">
        <f aca="false">SUM(K820:O820)/(Assumptions!$D$5-IF(K820="",Assumptions!$B$15,0))*100</f>
        <v>46.032385206061</v>
      </c>
      <c r="Q820" s="7" t="str">
        <f aca="false">IF(J820&gt;=Assumptions!$B$26,"High",IF(J820&gt;=Assumptions!$B$27,"Mid","Low"))</f>
        <v>Mid</v>
      </c>
      <c r="R820" s="7" t="str">
        <f aca="false">IF(P820&gt;=Assumptions!$B$28,"High",IF(P820&gt;=Assumptions!$B$29,"Mid","Low"))</f>
        <v>Low</v>
      </c>
      <c r="S820" s="7" t="str">
        <f aca="false">INDEX(Assumptions!$B$33:$B$41,MATCH(Q820&amp;"|"&amp;R820,Assumptions!$A$33:$A$41,0))</f>
        <v>Light Touch</v>
      </c>
      <c r="T820" s="7" t="n">
        <f aca="false">IF(ISNUMBER(Data_Clean!V820),J820*Data_Clean!V820,0)</f>
        <v>0</v>
      </c>
    </row>
    <row r="821" customFormat="false" ht="15" hidden="false" customHeight="false" outlineLevel="0" collapsed="false">
      <c r="A821" s="15" t="str">
        <f aca="false">Data_Clean!A821</f>
        <v>CX100817</v>
      </c>
      <c r="B821" s="14" t="n">
        <f aca="false">Data_Clean!G821*Assumptions!$B$5</f>
        <v>87.159</v>
      </c>
      <c r="C821" s="14" t="n">
        <f aca="false">IF(Data_Clean!H821="",0,Data_Clean!H821)*Assumptions!$B$6</f>
        <v>173.856</v>
      </c>
      <c r="D821" s="14" t="n">
        <f aca="false">Data_Clean!I821*Assumptions!$B$7</f>
        <v>110.4</v>
      </c>
      <c r="E821" s="14" t="n">
        <f aca="false">Data_Clean!J821*Assumptions!$B$8</f>
        <v>0</v>
      </c>
      <c r="F821" s="14" t="n">
        <f aca="false">Data_Clean!K821*Assumptions!$B$9</f>
        <v>0</v>
      </c>
      <c r="G821" s="14" t="n">
        <f aca="false">Data_Clean!L821*Assumptions!$B$10</f>
        <v>0</v>
      </c>
      <c r="H821" s="14" t="n">
        <f aca="false">IF(OR(Data_Clean!M821="",Data_Clean!N821=""),0,Data_Clean!M821*Data_Clean!N821/100)*Assumptions!$B$13*Assumptions!$B$11</f>
        <v>398.142</v>
      </c>
      <c r="I821" s="14" t="n">
        <f aca="false">Data_Clean!O821*4*Assumptions!$B$12</f>
        <v>11.9832</v>
      </c>
      <c r="J821" s="14" t="n">
        <f aca="false">SUM(B821:I821)</f>
        <v>781.5402</v>
      </c>
      <c r="K821" s="16" t="n">
        <f aca="false">IF(Data_Clean!P821="","",Assumptions!$B$15*0.5^(Data_Clean!P821/Assumptions!$B$20))</f>
        <v>18.0453755412318</v>
      </c>
      <c r="L821" s="16" t="n">
        <f aca="false">Assumptions!$B$16*MIN(1,LN(1+Data_Clean!Q821)/LN(1+Assumptions!$B$21))</f>
        <v>15.383822204249</v>
      </c>
      <c r="M821" s="16" t="n">
        <f aca="false">Assumptions!$B$17*(0.6*MIN(1,Data_Clean!R821/Assumptions!$B$22)+0.4*IF(Data_Clean!S821="",0,Data_Clean!S821))</f>
        <v>2.274</v>
      </c>
      <c r="N821" s="16" t="n">
        <f aca="false">Assumptions!$B$18*MIN(1,(Data_Clean!F821-1)/Assumptions!$B$23)</f>
        <v>15</v>
      </c>
      <c r="O821" s="16" t="n">
        <f aca="false">Assumptions!$B$19*(0.4*IF(Data_Clean!E821="",0,MIN(1,Data_Clean!E821/12/Assumptions!$B$24))+0.35*IF(Data_Clean!D821="Y",1,0)+0.25*(1-MIN(Data_Clean!T821,3)/3))/IF(Data_Clean!E821="",0.6,1)</f>
        <v>15</v>
      </c>
      <c r="P821" s="16" t="n">
        <f aca="false">SUM(K821:O821)/(Assumptions!$D$5-IF(K821="",Assumptions!$B$15,0))*100</f>
        <v>65.7031977454808</v>
      </c>
      <c r="Q821" s="7" t="str">
        <f aca="false">IF(J821&gt;=Assumptions!$B$26,"High",IF(J821&gt;=Assumptions!$B$27,"Mid","Low"))</f>
        <v>Mid</v>
      </c>
      <c r="R821" s="7" t="str">
        <f aca="false">IF(P821&gt;=Assumptions!$B$28,"High",IF(P821&gt;=Assumptions!$B$29,"Mid","Low"))</f>
        <v>Mid</v>
      </c>
      <c r="S821" s="7" t="str">
        <f aca="false">INDEX(Assumptions!$B$33:$B$41,MATCH(Q821&amp;"|"&amp;R821,Assumptions!$A$33:$A$41,0))</f>
        <v>Established Core</v>
      </c>
      <c r="T821" s="7" t="n">
        <f aca="false">IF(ISNUMBER(Data_Clean!V821),J821*Data_Clean!V821,0)</f>
        <v>18.7569648</v>
      </c>
    </row>
    <row r="822" customFormat="false" ht="15" hidden="false" customHeight="false" outlineLevel="0" collapsed="false">
      <c r="A822" s="15" t="str">
        <f aca="false">Data_Clean!A822</f>
        <v>CX100818</v>
      </c>
      <c r="B822" s="14" t="n">
        <f aca="false">Data_Clean!G822*Assumptions!$B$5</f>
        <v>101.6585</v>
      </c>
      <c r="C822" s="14" t="n">
        <f aca="false">IF(Data_Clean!H822="",0,Data_Clean!H822)*Assumptions!$B$6</f>
        <v>0</v>
      </c>
      <c r="D822" s="14" t="n">
        <f aca="false">Data_Clean!I822*Assumptions!$B$7</f>
        <v>0</v>
      </c>
      <c r="E822" s="14" t="n">
        <f aca="false">Data_Clean!J822*Assumptions!$B$8</f>
        <v>0</v>
      </c>
      <c r="F822" s="14" t="n">
        <f aca="false">Data_Clean!K822*Assumptions!$B$9</f>
        <v>0</v>
      </c>
      <c r="G822" s="14" t="n">
        <f aca="false">Data_Clean!L822*Assumptions!$B$10</f>
        <v>0</v>
      </c>
      <c r="H822" s="14" t="n">
        <f aca="false">IF(OR(Data_Clean!M822="",Data_Clean!N822=""),0,Data_Clean!M822*Data_Clean!N822/100)*Assumptions!$B$13*Assumptions!$B$11</f>
        <v>73.038</v>
      </c>
      <c r="I822" s="14" t="n">
        <f aca="false">Data_Clean!O822*4*Assumptions!$B$12</f>
        <v>30.81744</v>
      </c>
      <c r="J822" s="14" t="n">
        <f aca="false">SUM(B822:I822)</f>
        <v>205.51394</v>
      </c>
      <c r="K822" s="16" t="n">
        <f aca="false">IF(Data_Clean!P822="","",Assumptions!$B$15*0.5^(Data_Clean!P822/Assumptions!$B$20))</f>
        <v>27.3516746567465</v>
      </c>
      <c r="L822" s="16" t="n">
        <f aca="false">Assumptions!$B$16*MIN(1,LN(1+Data_Clean!Q822)/LN(1+Assumptions!$B$21))</f>
        <v>12.8906482631789</v>
      </c>
      <c r="M822" s="16" t="n">
        <f aca="false">Assumptions!$B$17*(0.6*MIN(1,Data_Clean!R822/Assumptions!$B$22)+0.4*IF(Data_Clean!S822="",0,Data_Clean!S822))</f>
        <v>2.274</v>
      </c>
      <c r="N822" s="16" t="n">
        <f aca="false">Assumptions!$B$18*MIN(1,(Data_Clean!F822-1)/Assumptions!$B$23)</f>
        <v>5</v>
      </c>
      <c r="O822" s="16" t="n">
        <f aca="false">Assumptions!$B$19*(0.4*IF(Data_Clean!E822="",0,MIN(1,Data_Clean!E822/12/Assumptions!$B$24))+0.35*IF(Data_Clean!D822="Y",1,0)+0.25*(1-MIN(Data_Clean!T822,3)/3))/IF(Data_Clean!E822="",0.6,1)</f>
        <v>9.75</v>
      </c>
      <c r="P822" s="16" t="n">
        <f aca="false">SUM(K822:O822)/(Assumptions!$D$5-IF(K822="",Assumptions!$B$15,0))*100</f>
        <v>57.2663229199254</v>
      </c>
      <c r="Q822" s="7" t="str">
        <f aca="false">IF(J822&gt;=Assumptions!$B$26,"High",IF(J822&gt;=Assumptions!$B$27,"Mid","Low"))</f>
        <v>Low</v>
      </c>
      <c r="R822" s="7" t="str">
        <f aca="false">IF(P822&gt;=Assumptions!$B$28,"High",IF(P822&gt;=Assumptions!$B$29,"Mid","Low"))</f>
        <v>Mid</v>
      </c>
      <c r="S822" s="7" t="str">
        <f aca="false">INDEX(Assumptions!$B$33:$B$41,MATCH(Q822&amp;"|"&amp;R822,Assumptions!$A$33:$A$41,0))</f>
        <v>Light Touch</v>
      </c>
      <c r="T822" s="7" t="n">
        <f aca="false">IF(ISNUMBER(Data_Clean!V822),J822*Data_Clean!V822,0)</f>
        <v>15.249134348</v>
      </c>
    </row>
    <row r="823" customFormat="false" ht="15" hidden="false" customHeight="false" outlineLevel="0" collapsed="false">
      <c r="A823" s="15" t="str">
        <f aca="false">Data_Clean!A823</f>
        <v>CX100819</v>
      </c>
      <c r="B823" s="14" t="n">
        <f aca="false">Data_Clean!G823*Assumptions!$B$5</f>
        <v>259.9665</v>
      </c>
      <c r="C823" s="14" t="n">
        <f aca="false">IF(Data_Clean!H823="",0,Data_Clean!H823)*Assumptions!$B$6</f>
        <v>191.72124</v>
      </c>
      <c r="D823" s="14" t="n">
        <f aca="false">Data_Clean!I823*Assumptions!$B$7</f>
        <v>740.8</v>
      </c>
      <c r="E823" s="14" t="n">
        <f aca="false">Data_Clean!J823*Assumptions!$B$8</f>
        <v>0</v>
      </c>
      <c r="F823" s="14" t="n">
        <f aca="false">Data_Clean!K823*Assumptions!$B$9</f>
        <v>0</v>
      </c>
      <c r="G823" s="14" t="n">
        <f aca="false">Data_Clean!L823*Assumptions!$B$10</f>
        <v>321.3</v>
      </c>
      <c r="H823" s="14" t="n">
        <f aca="false">IF(OR(Data_Clean!M823="",Data_Clean!N823=""),0,Data_Clean!M823*Data_Clean!N823/100)*Assumptions!$B$13*Assumptions!$B$11</f>
        <v>514.272</v>
      </c>
      <c r="I823" s="14" t="n">
        <f aca="false">Data_Clean!O823*4*Assumptions!$B$12</f>
        <v>42.06048</v>
      </c>
      <c r="J823" s="14" t="n">
        <f aca="false">SUM(B823:I823)</f>
        <v>2070.12022</v>
      </c>
      <c r="K823" s="16" t="n">
        <f aca="false">IF(Data_Clean!P823="","",Assumptions!$B$15*0.5^(Data_Clean!P823/Assumptions!$B$20))</f>
        <v>28.6452481173125</v>
      </c>
      <c r="L823" s="16" t="n">
        <f aca="false">Assumptions!$B$16*MIN(1,LN(1+Data_Clean!Q823)/LN(1+Assumptions!$B$21))</f>
        <v>17.0046519135391</v>
      </c>
      <c r="M823" s="16" t="n">
        <f aca="false">Assumptions!$B$17*(0.6*MIN(1,Data_Clean!R823/Assumptions!$B$22)+0.4*IF(Data_Clean!S823="",0,Data_Clean!S823))</f>
        <v>11.82</v>
      </c>
      <c r="N823" s="16" t="n">
        <f aca="false">Assumptions!$B$18*MIN(1,(Data_Clean!F823-1)/Assumptions!$B$23)</f>
        <v>20</v>
      </c>
      <c r="O823" s="16" t="n">
        <f aca="false">Assumptions!$B$19*(0.4*IF(Data_Clean!E823="",0,MIN(1,Data_Clean!E823/12/Assumptions!$B$24))+0.35*IF(Data_Clean!D823="Y",1,0)+0.25*(1-MIN(Data_Clean!T823,3)/3))/IF(Data_Clean!E823="",0.6,1)</f>
        <v>10.65</v>
      </c>
      <c r="P823" s="16" t="n">
        <f aca="false">SUM(K823:O823)/(Assumptions!$D$5-IF(K823="",Assumptions!$B$15,0))*100</f>
        <v>88.1199000308516</v>
      </c>
      <c r="Q823" s="7" t="str">
        <f aca="false">IF(J823&gt;=Assumptions!$B$26,"High",IF(J823&gt;=Assumptions!$B$27,"Mid","Low"))</f>
        <v>High</v>
      </c>
      <c r="R823" s="7" t="str">
        <f aca="false">IF(P823&gt;=Assumptions!$B$28,"High",IF(P823&gt;=Assumptions!$B$29,"Mid","Low"))</f>
        <v>High</v>
      </c>
      <c r="S823" s="7" t="str">
        <f aca="false">INDEX(Assumptions!$B$33:$B$41,MATCH(Q823&amp;"|"&amp;R823,Assumptions!$A$33:$A$41,0))</f>
        <v>Premier Advocates</v>
      </c>
      <c r="T823" s="7" t="n">
        <f aca="false">IF(ISNUMBER(Data_Clean!V823),J823*Data_Clean!V823,0)</f>
        <v>29.188695102</v>
      </c>
    </row>
    <row r="824" customFormat="false" ht="15" hidden="false" customHeight="false" outlineLevel="0" collapsed="false">
      <c r="A824" s="15" t="str">
        <f aca="false">Data_Clean!A824</f>
        <v>CX100820</v>
      </c>
      <c r="B824" s="14" t="n">
        <f aca="false">Data_Clean!G824*Assumptions!$B$5</f>
        <v>43.2465</v>
      </c>
      <c r="C824" s="14" t="n">
        <f aca="false">IF(Data_Clean!H824="",0,Data_Clean!H824)*Assumptions!$B$6</f>
        <v>189.33564</v>
      </c>
      <c r="D824" s="14" t="n">
        <f aca="false">Data_Clean!I824*Assumptions!$B$7</f>
        <v>0</v>
      </c>
      <c r="E824" s="14" t="n">
        <f aca="false">Data_Clean!J824*Assumptions!$B$8</f>
        <v>0</v>
      </c>
      <c r="F824" s="14" t="n">
        <f aca="false">Data_Clean!K824*Assumptions!$B$9</f>
        <v>2245.1</v>
      </c>
      <c r="G824" s="14" t="n">
        <f aca="false">Data_Clean!L824*Assumptions!$B$10</f>
        <v>0</v>
      </c>
      <c r="H824" s="14" t="n">
        <f aca="false">IF(OR(Data_Clean!M824="",Data_Clean!N824=""),0,Data_Clean!M824*Data_Clean!N824/100)*Assumptions!$B$13*Assumptions!$B$11</f>
        <v>0</v>
      </c>
      <c r="I824" s="14" t="n">
        <f aca="false">Data_Clean!O824*4*Assumptions!$B$12</f>
        <v>0</v>
      </c>
      <c r="J824" s="14" t="n">
        <f aca="false">SUM(B824:I824)</f>
        <v>2477.68214</v>
      </c>
      <c r="K824" s="16" t="n">
        <f aca="false">IF(Data_Clean!P824="","",Assumptions!$B$15*0.5^(Data_Clean!P824/Assumptions!$B$20))</f>
        <v>20.7286931995166</v>
      </c>
      <c r="L824" s="16" t="n">
        <f aca="false">Assumptions!$B$16*MIN(1,LN(1+Data_Clean!Q824)/LN(1+Assumptions!$B$21))</f>
        <v>14.7060656260474</v>
      </c>
      <c r="M824" s="16" t="n">
        <f aca="false">Assumptions!$B$17*(0.6*MIN(1,Data_Clean!R824/Assumptions!$B$22)+0.4*IF(Data_Clean!S824="",0,Data_Clean!S824))</f>
        <v>12.66</v>
      </c>
      <c r="N824" s="16" t="n">
        <f aca="false">Assumptions!$B$18*MIN(1,(Data_Clean!F824-1)/Assumptions!$B$23)</f>
        <v>10</v>
      </c>
      <c r="O824" s="16" t="n">
        <f aca="false">Assumptions!$B$19*(0.4*IF(Data_Clean!E824="",0,MIN(1,Data_Clean!E824/12/Assumptions!$B$24))+0.35*IF(Data_Clean!D824="Y",1,0)+0.25*(1-MIN(Data_Clean!T824,3)/3))/IF(Data_Clean!E824="",0.6,1)</f>
        <v>4.4</v>
      </c>
      <c r="P824" s="16" t="n">
        <f aca="false">SUM(K824:O824)/(Assumptions!$D$5-IF(K824="",Assumptions!$B$15,0))*100</f>
        <v>62.494758825564</v>
      </c>
      <c r="Q824" s="7" t="str">
        <f aca="false">IF(J824&gt;=Assumptions!$B$26,"High",IF(J824&gt;=Assumptions!$B$27,"Mid","Low"))</f>
        <v>High</v>
      </c>
      <c r="R824" s="7" t="str">
        <f aca="false">IF(P824&gt;=Assumptions!$B$28,"High",IF(P824&gt;=Assumptions!$B$29,"Mid","Low"))</f>
        <v>Mid</v>
      </c>
      <c r="S824" s="7" t="str">
        <f aca="false">INDEX(Assumptions!$B$33:$B$41,MATCH(Q824&amp;"|"&amp;R824,Assumptions!$A$33:$A$41,0))</f>
        <v>Established Core</v>
      </c>
      <c r="T824" s="7" t="n">
        <f aca="false">IF(ISNUMBER(Data_Clean!V824),J824*Data_Clean!V824,0)</f>
        <v>385.27957277</v>
      </c>
    </row>
    <row r="825" customFormat="false" ht="15" hidden="false" customHeight="false" outlineLevel="0" collapsed="false">
      <c r="A825" s="15" t="str">
        <f aca="false">Data_Clean!A825</f>
        <v>CX100821</v>
      </c>
      <c r="B825" s="14" t="n">
        <f aca="false">Data_Clean!G825*Assumptions!$B$5</f>
        <v>51.96125</v>
      </c>
      <c r="C825" s="14" t="n">
        <f aca="false">IF(Data_Clean!H825="",0,Data_Clean!H825)*Assumptions!$B$6</f>
        <v>0</v>
      </c>
      <c r="D825" s="14" t="n">
        <f aca="false">Data_Clean!I825*Assumptions!$B$7</f>
        <v>0</v>
      </c>
      <c r="E825" s="14" t="n">
        <f aca="false">Data_Clean!J825*Assumptions!$B$8</f>
        <v>0</v>
      </c>
      <c r="F825" s="14" t="n">
        <f aca="false">Data_Clean!K825*Assumptions!$B$9</f>
        <v>0</v>
      </c>
      <c r="G825" s="14" t="n">
        <f aca="false">Data_Clean!L825*Assumptions!$B$10</f>
        <v>0</v>
      </c>
      <c r="H825" s="14" t="n">
        <f aca="false">IF(OR(Data_Clean!M825="",Data_Clean!N825=""),0,Data_Clean!M825*Data_Clean!N825/100)*Assumptions!$B$13*Assumptions!$B$11</f>
        <v>0</v>
      </c>
      <c r="I825" s="14" t="n">
        <f aca="false">Data_Clean!O825*4*Assumptions!$B$12</f>
        <v>0</v>
      </c>
      <c r="J825" s="14" t="n">
        <f aca="false">SUM(B825:I825)</f>
        <v>51.96125</v>
      </c>
      <c r="K825" s="16" t="n">
        <f aca="false">IF(Data_Clean!P825="","",Assumptions!$B$15*0.5^(Data_Clean!P825/Assumptions!$B$20))</f>
        <v>28.6452481173125</v>
      </c>
      <c r="L825" s="16" t="n">
        <f aca="false">Assumptions!$B$16*MIN(1,LN(1+Data_Clean!Q825)/LN(1+Assumptions!$B$21))</f>
        <v>12.6966447294858</v>
      </c>
      <c r="M825" s="16" t="n">
        <f aca="false">Assumptions!$B$17*(0.6*MIN(1,Data_Clean!R825/Assumptions!$B$22)+0.4*IF(Data_Clean!S825="",0,Data_Clean!S825))</f>
        <v>0.204</v>
      </c>
      <c r="N825" s="16" t="n">
        <f aca="false">Assumptions!$B$18*MIN(1,(Data_Clean!F825-1)/Assumptions!$B$23)</f>
        <v>0</v>
      </c>
      <c r="O825" s="16" t="n">
        <f aca="false">Assumptions!$B$19*(0.4*IF(Data_Clean!E825="",0,MIN(1,Data_Clean!E825/12/Assumptions!$B$24))+0.35*IF(Data_Clean!D825="Y",1,0)+0.25*(1-MIN(Data_Clean!T825,3)/3))/IF(Data_Clean!E825="",0.6,1)</f>
        <v>9.75</v>
      </c>
      <c r="P825" s="16" t="n">
        <f aca="false">SUM(K825:O825)/(Assumptions!$D$5-IF(K825="",Assumptions!$B$15,0))*100</f>
        <v>51.2958928467982</v>
      </c>
      <c r="Q825" s="7" t="str">
        <f aca="false">IF(J825&gt;=Assumptions!$B$26,"High",IF(J825&gt;=Assumptions!$B$27,"Mid","Low"))</f>
        <v>Low</v>
      </c>
      <c r="R825" s="7" t="str">
        <f aca="false">IF(P825&gt;=Assumptions!$B$28,"High",IF(P825&gt;=Assumptions!$B$29,"Mid","Low"))</f>
        <v>Mid</v>
      </c>
      <c r="S825" s="7" t="str">
        <f aca="false">INDEX(Assumptions!$B$33:$B$41,MATCH(Q825&amp;"|"&amp;R825,Assumptions!$A$33:$A$41,0))</f>
        <v>Light Touch</v>
      </c>
      <c r="T825" s="7" t="n">
        <f aca="false">IF(ISNUMBER(Data_Clean!V825),J825*Data_Clean!V825,0)</f>
        <v>7.981248</v>
      </c>
    </row>
    <row r="826" customFormat="false" ht="15" hidden="false" customHeight="false" outlineLevel="0" collapsed="false">
      <c r="A826" s="15" t="str">
        <f aca="false">Data_Clean!A826</f>
        <v>CX100822</v>
      </c>
      <c r="B826" s="14" t="n">
        <f aca="false">Data_Clean!G826*Assumptions!$B$5</f>
        <v>16.5165</v>
      </c>
      <c r="C826" s="14" t="n">
        <f aca="false">IF(Data_Clean!H826="",0,Data_Clean!H826)*Assumptions!$B$6</f>
        <v>0</v>
      </c>
      <c r="D826" s="14" t="n">
        <f aca="false">Data_Clean!I826*Assumptions!$B$7</f>
        <v>0</v>
      </c>
      <c r="E826" s="14" t="n">
        <f aca="false">Data_Clean!J826*Assumptions!$B$8</f>
        <v>0</v>
      </c>
      <c r="F826" s="14" t="n">
        <f aca="false">Data_Clean!K826*Assumptions!$B$9</f>
        <v>0</v>
      </c>
      <c r="G826" s="14" t="n">
        <f aca="false">Data_Clean!L826*Assumptions!$B$10</f>
        <v>0</v>
      </c>
      <c r="H826" s="14" t="n">
        <f aca="false">IF(OR(Data_Clean!M826="",Data_Clean!N826=""),0,Data_Clean!M826*Data_Clean!N826/100)*Assumptions!$B$13*Assumptions!$B$11</f>
        <v>0</v>
      </c>
      <c r="I826" s="14" t="n">
        <f aca="false">Data_Clean!O826*4*Assumptions!$B$12</f>
        <v>0</v>
      </c>
      <c r="J826" s="14" t="n">
        <f aca="false">SUM(B826:I826)</f>
        <v>16.5165</v>
      </c>
      <c r="K826" s="16" t="n">
        <f aca="false">IF(Data_Clean!P826="","",Assumptions!$B$15*0.5^(Data_Clean!P826/Assumptions!$B$20))</f>
        <v>28.6452481173125</v>
      </c>
      <c r="L826" s="16" t="n">
        <f aca="false">Assumptions!$B$16*MIN(1,LN(1+Data_Clean!Q826)/LN(1+Assumptions!$B$21))</f>
        <v>10.362865626271</v>
      </c>
      <c r="M826" s="16" t="n">
        <f aca="false">Assumptions!$B$17*(0.6*MIN(1,Data_Clean!R826/Assumptions!$B$22)+0.4*IF(Data_Clean!S826="",0,Data_Clean!S826))</f>
        <v>2.262</v>
      </c>
      <c r="N826" s="16" t="n">
        <f aca="false">Assumptions!$B$18*MIN(1,(Data_Clean!F826-1)/Assumptions!$B$23)</f>
        <v>5</v>
      </c>
      <c r="O826" s="16" t="n">
        <f aca="false">Assumptions!$B$19*(0.4*IF(Data_Clean!E826="",0,MIN(1,Data_Clean!E826/12/Assumptions!$B$24))+0.35*IF(Data_Clean!D826="Y",1,0)+0.25*(1-MIN(Data_Clean!T826,3)/3))/IF(Data_Clean!E826="",0.6,1)</f>
        <v>9.75</v>
      </c>
      <c r="P826" s="16" t="n">
        <f aca="false">SUM(K826:O826)/(Assumptions!$D$5-IF(K826="",Assumptions!$B$15,0))*100</f>
        <v>56.0201137435835</v>
      </c>
      <c r="Q826" s="7" t="str">
        <f aca="false">IF(J826&gt;=Assumptions!$B$26,"High",IF(J826&gt;=Assumptions!$B$27,"Mid","Low"))</f>
        <v>Low</v>
      </c>
      <c r="R826" s="7" t="str">
        <f aca="false">IF(P826&gt;=Assumptions!$B$28,"High",IF(P826&gt;=Assumptions!$B$29,"Mid","Low"))</f>
        <v>Mid</v>
      </c>
      <c r="S826" s="7" t="str">
        <f aca="false">INDEX(Assumptions!$B$33:$B$41,MATCH(Q826&amp;"|"&amp;R826,Assumptions!$A$33:$A$41,0))</f>
        <v>Light Touch</v>
      </c>
      <c r="T826" s="7" t="n">
        <f aca="false">IF(ISNUMBER(Data_Clean!V826),J826*Data_Clean!V826,0)</f>
        <v>1.08843735</v>
      </c>
    </row>
    <row r="827" customFormat="false" ht="15" hidden="false" customHeight="false" outlineLevel="0" collapsed="false">
      <c r="A827" s="15" t="str">
        <f aca="false">Data_Clean!A827</f>
        <v>CX100823</v>
      </c>
      <c r="B827" s="14" t="n">
        <f aca="false">Data_Clean!G827*Assumptions!$B$5</f>
        <v>101.52125</v>
      </c>
      <c r="C827" s="14" t="n">
        <f aca="false">IF(Data_Clean!H827="",0,Data_Clean!H827)*Assumptions!$B$6</f>
        <v>164.16912</v>
      </c>
      <c r="D827" s="14" t="n">
        <f aca="false">Data_Clean!I827*Assumptions!$B$7</f>
        <v>0</v>
      </c>
      <c r="E827" s="14" t="n">
        <f aca="false">Data_Clean!J827*Assumptions!$B$8</f>
        <v>0</v>
      </c>
      <c r="F827" s="14" t="n">
        <f aca="false">Data_Clean!K827*Assumptions!$B$9</f>
        <v>0</v>
      </c>
      <c r="G827" s="14" t="n">
        <f aca="false">Data_Clean!L827*Assumptions!$B$10</f>
        <v>0</v>
      </c>
      <c r="H827" s="14" t="n">
        <f aca="false">IF(OR(Data_Clean!M827="",Data_Clean!N827=""),0,Data_Clean!M827*Data_Clean!N827/100)*Assumptions!$B$13*Assumptions!$B$11</f>
        <v>0</v>
      </c>
      <c r="I827" s="14" t="n">
        <f aca="false">Data_Clean!O827*4*Assumptions!$B$12</f>
        <v>0</v>
      </c>
      <c r="J827" s="14" t="n">
        <f aca="false">SUM(B827:I827)</f>
        <v>265.69037</v>
      </c>
      <c r="K827" s="16" t="n">
        <f aca="false">IF(Data_Clean!P827="","",Assumptions!$B$15*0.5^(Data_Clean!P827/Assumptions!$B$20))</f>
        <v>21.2132034355964</v>
      </c>
      <c r="L827" s="16" t="n">
        <f aca="false">Assumptions!$B$16*MIN(1,LN(1+Data_Clean!Q827)/LN(1+Assumptions!$B$21))</f>
        <v>13.7447072997398</v>
      </c>
      <c r="M827" s="16" t="n">
        <f aca="false">Assumptions!$B$17*(0.6*MIN(1,Data_Clean!R827/Assumptions!$B$22)+0.4*IF(Data_Clean!S827="",0,Data_Clean!S827))</f>
        <v>7.698</v>
      </c>
      <c r="N827" s="16" t="n">
        <f aca="false">Assumptions!$B$18*MIN(1,(Data_Clean!F827-1)/Assumptions!$B$23)</f>
        <v>10</v>
      </c>
      <c r="O827" s="16" t="n">
        <f aca="false">Assumptions!$B$19*(0.4*IF(Data_Clean!E827="",0,MIN(1,Data_Clean!E827/12/Assumptions!$B$24))+0.35*IF(Data_Clean!D827="Y",1,0)+0.25*(1-MIN(Data_Clean!T827,3)/3))/IF(Data_Clean!E827="",0.6,1)</f>
        <v>14.75</v>
      </c>
      <c r="P827" s="16" t="n">
        <f aca="false">SUM(K827:O827)/(Assumptions!$D$5-IF(K827="",Assumptions!$B$15,0))*100</f>
        <v>67.4059107353362</v>
      </c>
      <c r="Q827" s="7" t="str">
        <f aca="false">IF(J827&gt;=Assumptions!$B$26,"High",IF(J827&gt;=Assumptions!$B$27,"Mid","Low"))</f>
        <v>Low</v>
      </c>
      <c r="R827" s="7" t="str">
        <f aca="false">IF(P827&gt;=Assumptions!$B$28,"High",IF(P827&gt;=Assumptions!$B$29,"Mid","Low"))</f>
        <v>Mid</v>
      </c>
      <c r="S827" s="7" t="str">
        <f aca="false">INDEX(Assumptions!$B$33:$B$41,MATCH(Q827&amp;"|"&amp;R827,Assumptions!$A$33:$A$41,0))</f>
        <v>Light Touch</v>
      </c>
      <c r="T827" s="7" t="n">
        <f aca="false">IF(ISNUMBER(Data_Clean!V827),J827*Data_Clean!V827,0)</f>
        <v>4.490167253</v>
      </c>
    </row>
    <row r="828" customFormat="false" ht="15" hidden="false" customHeight="false" outlineLevel="0" collapsed="false">
      <c r="A828" s="15" t="str">
        <f aca="false">Data_Clean!A828</f>
        <v>CX100824</v>
      </c>
      <c r="B828" s="14" t="n">
        <f aca="false">Data_Clean!G828*Assumptions!$B$5</f>
        <v>118.8355</v>
      </c>
      <c r="C828" s="14" t="n">
        <f aca="false">IF(Data_Clean!H828="",0,Data_Clean!H828)*Assumptions!$B$6</f>
        <v>1172.62752</v>
      </c>
      <c r="D828" s="14" t="n">
        <f aca="false">Data_Clean!I828*Assumptions!$B$7</f>
        <v>0</v>
      </c>
      <c r="E828" s="14" t="n">
        <f aca="false">Data_Clean!J828*Assumptions!$B$8</f>
        <v>0</v>
      </c>
      <c r="F828" s="14" t="n">
        <f aca="false">Data_Clean!K828*Assumptions!$B$9</f>
        <v>0</v>
      </c>
      <c r="G828" s="14" t="n">
        <f aca="false">Data_Clean!L828*Assumptions!$B$10</f>
        <v>0</v>
      </c>
      <c r="H828" s="14" t="n">
        <f aca="false">IF(OR(Data_Clean!M828="",Data_Clean!N828=""),0,Data_Clean!M828*Data_Clean!N828/100)*Assumptions!$B$13*Assumptions!$B$11</f>
        <v>153.27</v>
      </c>
      <c r="I828" s="14" t="n">
        <f aca="false">Data_Clean!O828*4*Assumptions!$B$12</f>
        <v>35.21328</v>
      </c>
      <c r="J828" s="14" t="n">
        <f aca="false">SUM(B828:I828)</f>
        <v>1479.9463</v>
      </c>
      <c r="K828" s="16" t="n">
        <f aca="false">IF(Data_Clean!P828="","",Assumptions!$B$15*0.5^(Data_Clean!P828/Assumptions!$B$20))</f>
        <v>14.6573995265137</v>
      </c>
      <c r="L828" s="16" t="n">
        <f aca="false">Assumptions!$B$16*MIN(1,LN(1+Data_Clean!Q828)/LN(1+Assumptions!$B$21))</f>
        <v>14.320838960067</v>
      </c>
      <c r="M828" s="16" t="n">
        <f aca="false">Assumptions!$B$17*(0.6*MIN(1,Data_Clean!R828/Assumptions!$B$22)+0.4*IF(Data_Clean!S828="",0,Data_Clean!S828))</f>
        <v>1.98</v>
      </c>
      <c r="N828" s="16" t="n">
        <f aca="false">Assumptions!$B$18*MIN(1,(Data_Clean!F828-1)/Assumptions!$B$23)</f>
        <v>10</v>
      </c>
      <c r="O828" s="16" t="n">
        <f aca="false">Assumptions!$B$19*(0.4*IF(Data_Clean!E828="",0,MIN(1,Data_Clean!E828/12/Assumptions!$B$24))+0.35*IF(Data_Clean!D828="Y",1,0)+0.25*(1-MIN(Data_Clean!T828,3)/3))/IF(Data_Clean!E828="",0.6,1)</f>
        <v>15</v>
      </c>
      <c r="P828" s="16" t="n">
        <f aca="false">SUM(K828:O828)/(Assumptions!$D$5-IF(K828="",Assumptions!$B$15,0))*100</f>
        <v>55.9582384865807</v>
      </c>
      <c r="Q828" s="7" t="str">
        <f aca="false">IF(J828&gt;=Assumptions!$B$26,"High",IF(J828&gt;=Assumptions!$B$27,"Mid","Low"))</f>
        <v>Mid</v>
      </c>
      <c r="R828" s="7" t="str">
        <f aca="false">IF(P828&gt;=Assumptions!$B$28,"High",IF(P828&gt;=Assumptions!$B$29,"Mid","Low"))</f>
        <v>Mid</v>
      </c>
      <c r="S828" s="7" t="str">
        <f aca="false">INDEX(Assumptions!$B$33:$B$41,MATCH(Q828&amp;"|"&amp;R828,Assumptions!$A$33:$A$41,0))</f>
        <v>Established Core</v>
      </c>
      <c r="T828" s="7" t="n">
        <f aca="false">IF(ISNUMBER(Data_Clean!V828),J828*Data_Clean!V828,0)</f>
        <v>31.96684008</v>
      </c>
    </row>
    <row r="829" customFormat="false" ht="15" hidden="false" customHeight="false" outlineLevel="0" collapsed="false">
      <c r="A829" s="15" t="str">
        <f aca="false">Data_Clean!A829</f>
        <v>CX100825</v>
      </c>
      <c r="B829" s="14" t="n">
        <f aca="false">Data_Clean!G829*Assumptions!$B$5</f>
        <v>83.25325</v>
      </c>
      <c r="C829" s="14" t="n">
        <f aca="false">IF(Data_Clean!H829="",0,Data_Clean!H829)*Assumptions!$B$6</f>
        <v>51.74772</v>
      </c>
      <c r="D829" s="14" t="n">
        <f aca="false">Data_Clean!I829*Assumptions!$B$7</f>
        <v>0</v>
      </c>
      <c r="E829" s="14" t="n">
        <f aca="false">Data_Clean!J829*Assumptions!$B$8</f>
        <v>0</v>
      </c>
      <c r="F829" s="14" t="n">
        <f aca="false">Data_Clean!K829*Assumptions!$B$9</f>
        <v>0</v>
      </c>
      <c r="G829" s="14" t="n">
        <f aca="false">Data_Clean!L829*Assumptions!$B$10</f>
        <v>0</v>
      </c>
      <c r="H829" s="14" t="n">
        <f aca="false">IF(OR(Data_Clean!M829="",Data_Clean!N829=""),0,Data_Clean!M829*Data_Clean!N829/100)*Assumptions!$B$13*Assumptions!$B$11</f>
        <v>0</v>
      </c>
      <c r="I829" s="14" t="n">
        <f aca="false">Data_Clean!O829*4*Assumptions!$B$12</f>
        <v>0</v>
      </c>
      <c r="J829" s="14" t="n">
        <f aca="false">SUM(B829:I829)</f>
        <v>135.00097</v>
      </c>
      <c r="K829" s="16" t="n">
        <f aca="false">IF(Data_Clean!P829="","",Assumptions!$B$15*0.5^(Data_Clean!P829/Assumptions!$B$20))</f>
        <v>24.3675718906871</v>
      </c>
      <c r="L829" s="16" t="n">
        <f aca="false">Assumptions!$B$16*MIN(1,LN(1+Data_Clean!Q829)/LN(1+Assumptions!$B$21))</f>
        <v>14.9444347261843</v>
      </c>
      <c r="M829" s="16" t="n">
        <f aca="false">Assumptions!$B$17*(0.6*MIN(1,Data_Clean!R829/Assumptions!$B$22)+0.4*IF(Data_Clean!S829="",0,Data_Clean!S829))</f>
        <v>12.882</v>
      </c>
      <c r="N829" s="16" t="n">
        <f aca="false">Assumptions!$B$18*MIN(1,(Data_Clean!F829-1)/Assumptions!$B$23)</f>
        <v>5</v>
      </c>
      <c r="O829" s="16" t="n">
        <f aca="false">Assumptions!$B$19*(0.4*IF(Data_Clean!E829="",0,MIN(1,Data_Clean!E829/12/Assumptions!$B$24))+0.35*IF(Data_Clean!D829="Y",1,0)+0.25*(1-MIN(Data_Clean!T829,3)/3))/IF(Data_Clean!E829="",0.6,1)</f>
        <v>6.45</v>
      </c>
      <c r="P829" s="16" t="n">
        <f aca="false">SUM(K829:O829)/(Assumptions!$D$5-IF(K829="",Assumptions!$B$15,0))*100</f>
        <v>63.6440066168714</v>
      </c>
      <c r="Q829" s="7" t="str">
        <f aca="false">IF(J829&gt;=Assumptions!$B$26,"High",IF(J829&gt;=Assumptions!$B$27,"Mid","Low"))</f>
        <v>Low</v>
      </c>
      <c r="R829" s="7" t="str">
        <f aca="false">IF(P829&gt;=Assumptions!$B$28,"High",IF(P829&gt;=Assumptions!$B$29,"Mid","Low"))</f>
        <v>Mid</v>
      </c>
      <c r="S829" s="7" t="str">
        <f aca="false">INDEX(Assumptions!$B$33:$B$41,MATCH(Q829&amp;"|"&amp;R829,Assumptions!$A$33:$A$41,0))</f>
        <v>Light Touch</v>
      </c>
      <c r="T829" s="7" t="n">
        <f aca="false">IF(ISNUMBER(Data_Clean!V829),J829*Data_Clean!V829,0)</f>
        <v>10.435574981</v>
      </c>
    </row>
    <row r="830" customFormat="false" ht="15" hidden="false" customHeight="false" outlineLevel="0" collapsed="false">
      <c r="A830" s="15" t="str">
        <f aca="false">Data_Clean!A830</f>
        <v>CX100826</v>
      </c>
      <c r="B830" s="14" t="n">
        <f aca="false">Data_Clean!G830*Assumptions!$B$5</f>
        <v>151.75225</v>
      </c>
      <c r="C830" s="14" t="n">
        <f aca="false">IF(Data_Clean!H830="",0,Data_Clean!H830)*Assumptions!$B$6</f>
        <v>227.64204</v>
      </c>
      <c r="D830" s="14" t="n">
        <f aca="false">Data_Clean!I830*Assumptions!$B$7</f>
        <v>0</v>
      </c>
      <c r="E830" s="14" t="n">
        <f aca="false">Data_Clean!J830*Assumptions!$B$8</f>
        <v>0</v>
      </c>
      <c r="F830" s="14" t="n">
        <f aca="false">Data_Clean!K830*Assumptions!$B$9</f>
        <v>0</v>
      </c>
      <c r="G830" s="14" t="n">
        <f aca="false">Data_Clean!L830*Assumptions!$B$10</f>
        <v>0</v>
      </c>
      <c r="H830" s="14" t="n">
        <f aca="false">IF(OR(Data_Clean!M830="",Data_Clean!N830=""),0,Data_Clean!M830*Data_Clean!N830/100)*Assumptions!$B$13*Assumptions!$B$11</f>
        <v>0</v>
      </c>
      <c r="I830" s="14" t="n">
        <f aca="false">Data_Clean!O830*4*Assumptions!$B$12</f>
        <v>0</v>
      </c>
      <c r="J830" s="14" t="n">
        <f aca="false">SUM(B830:I830)</f>
        <v>379.39429</v>
      </c>
      <c r="K830" s="16" t="n">
        <f aca="false">IF(Data_Clean!P830="","",Assumptions!$B$15*0.5^(Data_Clean!P830/Assumptions!$B$20))</f>
        <v>0.288549471877715</v>
      </c>
      <c r="L830" s="16" t="n">
        <f aca="false">Assumptions!$B$16*MIN(1,LN(1+Data_Clean!Q830)/LN(1+Assumptions!$B$21))</f>
        <v>0</v>
      </c>
      <c r="M830" s="16" t="n">
        <f aca="false">Assumptions!$B$17*(0.6*MIN(1,Data_Clean!R830/Assumptions!$B$22)+0.4*IF(Data_Clean!S830="",0,Data_Clean!S830))</f>
        <v>0</v>
      </c>
      <c r="N830" s="16" t="n">
        <f aca="false">Assumptions!$B$18*MIN(1,(Data_Clean!F830-1)/Assumptions!$B$23)</f>
        <v>5</v>
      </c>
      <c r="O830" s="16" t="n">
        <f aca="false">Assumptions!$B$19*(0.4*IF(Data_Clean!E830="",0,MIN(1,Data_Clean!E830/12/Assumptions!$B$24))+0.35*IF(Data_Clean!D830="Y",1,0)+0.25*(1-MIN(Data_Clean!T830,3)/3))/IF(Data_Clean!E830="",0.6,1)</f>
        <v>9.75</v>
      </c>
      <c r="P830" s="16" t="n">
        <f aca="false">SUM(K830:O830)/(Assumptions!$D$5-IF(K830="",Assumptions!$B$15,0))*100</f>
        <v>15.0385494718777</v>
      </c>
      <c r="Q830" s="7" t="str">
        <f aca="false">IF(J830&gt;=Assumptions!$B$26,"High",IF(J830&gt;=Assumptions!$B$27,"Mid","Low"))</f>
        <v>Low</v>
      </c>
      <c r="R830" s="7" t="str">
        <f aca="false">IF(P830&gt;=Assumptions!$B$28,"High",IF(P830&gt;=Assumptions!$B$29,"Mid","Low"))</f>
        <v>Low</v>
      </c>
      <c r="S830" s="7" t="str">
        <f aca="false">INDEX(Assumptions!$B$33:$B$41,MATCH(Q830&amp;"|"&amp;R830,Assumptions!$A$33:$A$41,0))</f>
        <v>Dormant &amp; Low Value</v>
      </c>
      <c r="T830" s="7" t="n">
        <f aca="false">IF(ISNUMBER(Data_Clean!V830),J830*Data_Clean!V830,0)</f>
        <v>79.065770036</v>
      </c>
    </row>
    <row r="831" customFormat="false" ht="15" hidden="false" customHeight="false" outlineLevel="0" collapsed="false">
      <c r="A831" s="15" t="str">
        <f aca="false">Data_Clean!A831</f>
        <v>CX100827</v>
      </c>
      <c r="B831" s="14" t="n">
        <f aca="false">Data_Clean!G831*Assumptions!$B$5</f>
        <v>106.3615</v>
      </c>
      <c r="C831" s="14" t="n">
        <f aca="false">IF(Data_Clean!H831="",0,Data_Clean!H831)*Assumptions!$B$6</f>
        <v>0</v>
      </c>
      <c r="D831" s="14" t="n">
        <f aca="false">Data_Clean!I831*Assumptions!$B$7</f>
        <v>0</v>
      </c>
      <c r="E831" s="14" t="n">
        <f aca="false">Data_Clean!J831*Assumptions!$B$8</f>
        <v>0</v>
      </c>
      <c r="F831" s="14" t="n">
        <f aca="false">Data_Clean!K831*Assumptions!$B$9</f>
        <v>0</v>
      </c>
      <c r="G831" s="14" t="n">
        <f aca="false">Data_Clean!L831*Assumptions!$B$10</f>
        <v>0</v>
      </c>
      <c r="H831" s="14" t="n">
        <f aca="false">IF(OR(Data_Clean!M831="",Data_Clean!N831=""),0,Data_Clean!M831*Data_Clean!N831/100)*Assumptions!$B$13*Assumptions!$B$11</f>
        <v>47.4</v>
      </c>
      <c r="I831" s="14" t="n">
        <f aca="false">Data_Clean!O831*4*Assumptions!$B$12</f>
        <v>25.56528</v>
      </c>
      <c r="J831" s="14" t="n">
        <f aca="false">SUM(B831:I831)</f>
        <v>179.32678</v>
      </c>
      <c r="K831" s="16" t="n">
        <f aca="false">IF(Data_Clean!P831="","",Assumptions!$B$15*0.5^(Data_Clean!P831/Assumptions!$B$20))</f>
        <v>26.1165168988837</v>
      </c>
      <c r="L831" s="16" t="n">
        <f aca="false">Assumptions!$B$16*MIN(1,LN(1+Data_Clean!Q831)/LN(1+Assumptions!$B$21))</f>
        <v>17.2114872232459</v>
      </c>
      <c r="M831" s="16" t="n">
        <f aca="false">Assumptions!$B$17*(0.6*MIN(1,Data_Clean!R831/Assumptions!$B$22)+0.4*IF(Data_Clean!S831="",0,Data_Clean!S831))</f>
        <v>5.52</v>
      </c>
      <c r="N831" s="16" t="n">
        <f aca="false">Assumptions!$B$18*MIN(1,(Data_Clean!F831-1)/Assumptions!$B$23)</f>
        <v>10</v>
      </c>
      <c r="O831" s="16" t="n">
        <f aca="false">Assumptions!$B$19*(0.4*IF(Data_Clean!E831="",0,MIN(1,Data_Clean!E831/12/Assumptions!$B$24))+0.35*IF(Data_Clean!D831="Y",1,0)+0.25*(1-MIN(Data_Clean!T831,3)/3))/IF(Data_Clean!E831="",0.6,1)</f>
        <v>11.2</v>
      </c>
      <c r="P831" s="16" t="n">
        <f aca="false">SUM(K831:O831)/(Assumptions!$D$5-IF(K831="",Assumptions!$B$15,0))*100</f>
        <v>70.0480041221296</v>
      </c>
      <c r="Q831" s="7" t="str">
        <f aca="false">IF(J831&gt;=Assumptions!$B$26,"High",IF(J831&gt;=Assumptions!$B$27,"Mid","Low"))</f>
        <v>Low</v>
      </c>
      <c r="R831" s="7" t="str">
        <f aca="false">IF(P831&gt;=Assumptions!$B$28,"High",IF(P831&gt;=Assumptions!$B$29,"Mid","Low"))</f>
        <v>High</v>
      </c>
      <c r="S831" s="7" t="str">
        <f aca="false">INDEX(Assumptions!$B$33:$B$41,MATCH(Q831&amp;"|"&amp;R831,Assumptions!$A$33:$A$41,0))</f>
        <v>Engaged Builders</v>
      </c>
      <c r="T831" s="7" t="n">
        <f aca="false">IF(ISNUMBER(Data_Clean!V831),J831*Data_Clean!V831,0)</f>
        <v>3.13821865</v>
      </c>
    </row>
    <row r="832" customFormat="false" ht="15" hidden="false" customHeight="false" outlineLevel="0" collapsed="false">
      <c r="A832" s="15" t="str">
        <f aca="false">Data_Clean!A832</f>
        <v>CX100828</v>
      </c>
      <c r="B832" s="14" t="n">
        <f aca="false">Data_Clean!G832*Assumptions!$B$5</f>
        <v>86.64975</v>
      </c>
      <c r="C832" s="14" t="n">
        <f aca="false">IF(Data_Clean!H832="",0,Data_Clean!H832)*Assumptions!$B$6</f>
        <v>0</v>
      </c>
      <c r="D832" s="14" t="n">
        <f aca="false">Data_Clean!I832*Assumptions!$B$7</f>
        <v>0</v>
      </c>
      <c r="E832" s="14" t="n">
        <f aca="false">Data_Clean!J832*Assumptions!$B$8</f>
        <v>0</v>
      </c>
      <c r="F832" s="14" t="n">
        <f aca="false">Data_Clean!K832*Assumptions!$B$9</f>
        <v>0</v>
      </c>
      <c r="G832" s="14" t="n">
        <f aca="false">Data_Clean!L832*Assumptions!$B$10</f>
        <v>0</v>
      </c>
      <c r="H832" s="14" t="n">
        <f aca="false">IF(OR(Data_Clean!M832="",Data_Clean!N832=""),0,Data_Clean!M832*Data_Clean!N832/100)*Assumptions!$B$13*Assumptions!$B$11</f>
        <v>210.366</v>
      </c>
      <c r="I832" s="14" t="n">
        <f aca="false">Data_Clean!O832*4*Assumptions!$B$12</f>
        <v>8.5488</v>
      </c>
      <c r="J832" s="14" t="n">
        <f aca="false">SUM(B832:I832)</f>
        <v>305.56455</v>
      </c>
      <c r="K832" s="16" t="n">
        <f aca="false">IF(Data_Clean!P832="","",Assumptions!$B$15*0.5^(Data_Clean!P832/Assumptions!$B$20))</f>
        <v>27.9909897461042</v>
      </c>
      <c r="L832" s="16" t="n">
        <f aca="false">Assumptions!$B$16*MIN(1,LN(1+Data_Clean!Q832)/LN(1+Assumptions!$B$21))</f>
        <v>11.8154173628685</v>
      </c>
      <c r="M832" s="16" t="n">
        <f aca="false">Assumptions!$B$17*(0.6*MIN(1,Data_Clean!R832/Assumptions!$B$22)+0.4*IF(Data_Clean!S832="",0,Data_Clean!S832))</f>
        <v>6.426</v>
      </c>
      <c r="N832" s="16" t="n">
        <f aca="false">Assumptions!$B$18*MIN(1,(Data_Clean!F832-1)/Assumptions!$B$23)</f>
        <v>5</v>
      </c>
      <c r="O832" s="16" t="n">
        <f aca="false">Assumptions!$B$19*(0.4*IF(Data_Clean!E832="",0,MIN(1,Data_Clean!E832/12/Assumptions!$B$24))+0.35*IF(Data_Clean!D832="Y",1,0)+0.25*(1-MIN(Data_Clean!T832,3)/3))/IF(Data_Clean!E832="",0.6,1)</f>
        <v>12.8</v>
      </c>
      <c r="P832" s="16" t="n">
        <f aca="false">SUM(K832:O832)/(Assumptions!$D$5-IF(K832="",Assumptions!$B$15,0))*100</f>
        <v>64.0324071089727</v>
      </c>
      <c r="Q832" s="7" t="str">
        <f aca="false">IF(J832&gt;=Assumptions!$B$26,"High",IF(J832&gt;=Assumptions!$B$27,"Mid","Low"))</f>
        <v>Low</v>
      </c>
      <c r="R832" s="7" t="str">
        <f aca="false">IF(P832&gt;=Assumptions!$B$28,"High",IF(P832&gt;=Assumptions!$B$29,"Mid","Low"))</f>
        <v>Mid</v>
      </c>
      <c r="S832" s="7" t="str">
        <f aca="false">INDEX(Assumptions!$B$33:$B$41,MATCH(Q832&amp;"|"&amp;R832,Assumptions!$A$33:$A$41,0))</f>
        <v>Light Touch</v>
      </c>
      <c r="T832" s="7" t="n">
        <f aca="false">IF(ISNUMBER(Data_Clean!V832),J832*Data_Clean!V832,0)</f>
        <v>12.192025545</v>
      </c>
    </row>
    <row r="833" customFormat="false" ht="15" hidden="false" customHeight="false" outlineLevel="0" collapsed="false">
      <c r="A833" s="15" t="str">
        <f aca="false">Data_Clean!A833</f>
        <v>CX100829</v>
      </c>
      <c r="B833" s="14" t="n">
        <f aca="false">Data_Clean!G833*Assumptions!$B$5</f>
        <v>233.878</v>
      </c>
      <c r="C833" s="14" t="n">
        <f aca="false">IF(Data_Clean!H833="",0,Data_Clean!H833)*Assumptions!$B$6</f>
        <v>781.2684</v>
      </c>
      <c r="D833" s="14" t="n">
        <f aca="false">Data_Clean!I833*Assumptions!$B$7</f>
        <v>3939.2</v>
      </c>
      <c r="E833" s="14" t="n">
        <f aca="false">Data_Clean!J833*Assumptions!$B$8</f>
        <v>4351.62615</v>
      </c>
      <c r="F833" s="14" t="n">
        <f aca="false">Data_Clean!K833*Assumptions!$B$9</f>
        <v>1950.3</v>
      </c>
      <c r="G833" s="14" t="n">
        <f aca="false">Data_Clean!L833*Assumptions!$B$10</f>
        <v>674.55</v>
      </c>
      <c r="H833" s="14" t="n">
        <f aca="false">IF(OR(Data_Clean!M833="",Data_Clean!N833=""),0,Data_Clean!M833*Data_Clean!N833/100)*Assumptions!$B$13*Assumptions!$B$11</f>
        <v>381.84</v>
      </c>
      <c r="I833" s="14" t="n">
        <f aca="false">Data_Clean!O833*4*Assumptions!$B$12</f>
        <v>15.12912</v>
      </c>
      <c r="J833" s="14" t="n">
        <f aca="false">SUM(B833:I833)</f>
        <v>12327.79167</v>
      </c>
      <c r="K833" s="16" t="n">
        <f aca="false">IF(Data_Clean!P833="","",Assumptions!$B$15*0.5^(Data_Clean!P833/Assumptions!$B$20))</f>
        <v>22.2164632842985</v>
      </c>
      <c r="L833" s="16" t="n">
        <f aca="false">Assumptions!$B$16*MIN(1,LN(1+Data_Clean!Q833)/LN(1+Assumptions!$B$21))</f>
        <v>12.0537864630054</v>
      </c>
      <c r="M833" s="16" t="n">
        <f aca="false">Assumptions!$B$17*(0.6*MIN(1,Data_Clean!R833/Assumptions!$B$22)+0.4*IF(Data_Clean!S833="",0,Data_Clean!S833))</f>
        <v>7.374</v>
      </c>
      <c r="N833" s="16" t="n">
        <f aca="false">Assumptions!$B$18*MIN(1,(Data_Clean!F833-1)/Assumptions!$B$23)</f>
        <v>20</v>
      </c>
      <c r="O833" s="16" t="n">
        <f aca="false">Assumptions!$B$19*(0.4*IF(Data_Clean!E833="",0,MIN(1,Data_Clean!E833/12/Assumptions!$B$24))+0.35*IF(Data_Clean!D833="Y",1,0)+0.25*(1-MIN(Data_Clean!T833,3)/3))/IF(Data_Clean!E833="",0.6,1)</f>
        <v>4.9</v>
      </c>
      <c r="P833" s="16" t="n">
        <f aca="false">SUM(K833:O833)/(Assumptions!$D$5-IF(K833="",Assumptions!$B$15,0))*100</f>
        <v>66.5442497473039</v>
      </c>
      <c r="Q833" s="7" t="str">
        <f aca="false">IF(J833&gt;=Assumptions!$B$26,"High",IF(J833&gt;=Assumptions!$B$27,"Mid","Low"))</f>
        <v>High</v>
      </c>
      <c r="R833" s="7" t="str">
        <f aca="false">IF(P833&gt;=Assumptions!$B$28,"High",IF(P833&gt;=Assumptions!$B$29,"Mid","Low"))</f>
        <v>Mid</v>
      </c>
      <c r="S833" s="7" t="str">
        <f aca="false">INDEX(Assumptions!$B$33:$B$41,MATCH(Q833&amp;"|"&amp;R833,Assumptions!$A$33:$A$41,0))</f>
        <v>Established Core</v>
      </c>
      <c r="T833" s="7" t="n">
        <f aca="false">IF(ISNUMBER(Data_Clean!V833),J833*Data_Clean!V833,0)</f>
        <v>1224.149712831</v>
      </c>
    </row>
    <row r="834" customFormat="false" ht="15" hidden="false" customHeight="false" outlineLevel="0" collapsed="false">
      <c r="A834" s="15" t="str">
        <f aca="false">Data_Clean!A834</f>
        <v>CX100830</v>
      </c>
      <c r="B834" s="14" t="n">
        <f aca="false">Data_Clean!G834*Assumptions!$B$5</f>
        <v>153.87525</v>
      </c>
      <c r="C834" s="14" t="n">
        <f aca="false">IF(Data_Clean!H834="",0,Data_Clean!H834)*Assumptions!$B$6</f>
        <v>1713.90648</v>
      </c>
      <c r="D834" s="14" t="n">
        <f aca="false">Data_Clean!I834*Assumptions!$B$7</f>
        <v>0</v>
      </c>
      <c r="E834" s="14" t="n">
        <f aca="false">Data_Clean!J834*Assumptions!$B$8</f>
        <v>0</v>
      </c>
      <c r="F834" s="14" t="n">
        <f aca="false">Data_Clean!K834*Assumptions!$B$9</f>
        <v>0</v>
      </c>
      <c r="G834" s="14" t="n">
        <f aca="false">Data_Clean!L834*Assumptions!$B$10</f>
        <v>0</v>
      </c>
      <c r="H834" s="14" t="n">
        <f aca="false">IF(OR(Data_Clean!M834="",Data_Clean!N834=""),0,Data_Clean!M834*Data_Clean!N834/100)*Assumptions!$B$13*Assumptions!$B$11</f>
        <v>637.98</v>
      </c>
      <c r="I834" s="14" t="n">
        <f aca="false">Data_Clean!O834*4*Assumptions!$B$12</f>
        <v>50.18448</v>
      </c>
      <c r="J834" s="14" t="n">
        <f aca="false">SUM(B834:I834)</f>
        <v>2555.94621</v>
      </c>
      <c r="K834" s="16" t="n">
        <f aca="false">IF(Data_Clean!P834="","",Assumptions!$B$15*0.5^(Data_Clean!P834/Assumptions!$B$20))</f>
        <v>28.6452481173125</v>
      </c>
      <c r="L834" s="16" t="n">
        <f aca="false">Assumptions!$B$16*MIN(1,LN(1+Data_Clean!Q834)/LN(1+Assumptions!$B$21))</f>
        <v>14.7060656260474</v>
      </c>
      <c r="M834" s="16" t="n">
        <f aca="false">Assumptions!$B$17*(0.6*MIN(1,Data_Clean!R834/Assumptions!$B$22)+0.4*IF(Data_Clean!S834="",0,Data_Clean!S834))</f>
        <v>10.692</v>
      </c>
      <c r="N834" s="16" t="n">
        <f aca="false">Assumptions!$B$18*MIN(1,(Data_Clean!F834-1)/Assumptions!$B$23)</f>
        <v>10</v>
      </c>
      <c r="O834" s="16" t="n">
        <f aca="false">Assumptions!$B$19*(0.4*IF(Data_Clean!E834="",0,MIN(1,Data_Clean!E834/12/Assumptions!$B$24))+0.35*IF(Data_Clean!D834="Y",1,0)+0.25*(1-MIN(Data_Clean!T834,3)/3))/IF(Data_Clean!E834="",0.6,1)</f>
        <v>9.8</v>
      </c>
      <c r="P834" s="16" t="n">
        <f aca="false">SUM(K834:O834)/(Assumptions!$D$5-IF(K834="",Assumptions!$B$15,0))*100</f>
        <v>73.8433137433599</v>
      </c>
      <c r="Q834" s="7" t="str">
        <f aca="false">IF(J834&gt;=Assumptions!$B$26,"High",IF(J834&gt;=Assumptions!$B$27,"Mid","Low"))</f>
        <v>High</v>
      </c>
      <c r="R834" s="7" t="str">
        <f aca="false">IF(P834&gt;=Assumptions!$B$28,"High",IF(P834&gt;=Assumptions!$B$29,"Mid","Low"))</f>
        <v>High</v>
      </c>
      <c r="S834" s="7" t="str">
        <f aca="false">INDEX(Assumptions!$B$33:$B$41,MATCH(Q834&amp;"|"&amp;R834,Assumptions!$A$33:$A$41,0))</f>
        <v>Premier Advocates</v>
      </c>
      <c r="T834" s="7" t="n">
        <f aca="false">IF(ISNUMBER(Data_Clean!V834),J834*Data_Clean!V834,0)</f>
        <v>149.522853285</v>
      </c>
    </row>
    <row r="835" customFormat="false" ht="15" hidden="false" customHeight="false" outlineLevel="0" collapsed="false">
      <c r="A835" s="15" t="str">
        <f aca="false">Data_Clean!A835</f>
        <v>CX100831</v>
      </c>
      <c r="B835" s="14" t="n">
        <f aca="false">Data_Clean!G835*Assumptions!$B$5</f>
        <v>25.20875</v>
      </c>
      <c r="C835" s="14" t="n">
        <f aca="false">IF(Data_Clean!H835="",0,Data_Clean!H835)*Assumptions!$B$6</f>
        <v>32.151</v>
      </c>
      <c r="D835" s="14" t="n">
        <f aca="false">Data_Clean!I835*Assumptions!$B$7</f>
        <v>0</v>
      </c>
      <c r="E835" s="14" t="n">
        <f aca="false">Data_Clean!J835*Assumptions!$B$8</f>
        <v>26.942775</v>
      </c>
      <c r="F835" s="14" t="n">
        <f aca="false">Data_Clean!K835*Assumptions!$B$9</f>
        <v>0</v>
      </c>
      <c r="G835" s="14" t="n">
        <f aca="false">Data_Clean!L835*Assumptions!$B$10</f>
        <v>0</v>
      </c>
      <c r="H835" s="14" t="n">
        <f aca="false">IF(OR(Data_Clean!M835="",Data_Clean!N835=""),0,Data_Clean!M835*Data_Clean!N835/100)*Assumptions!$B$13*Assumptions!$B$11</f>
        <v>0</v>
      </c>
      <c r="I835" s="14" t="n">
        <f aca="false">Data_Clean!O835*4*Assumptions!$B$12</f>
        <v>0</v>
      </c>
      <c r="J835" s="14" t="n">
        <f aca="false">SUM(B835:I835)</f>
        <v>84.302525</v>
      </c>
      <c r="K835" s="16" t="n">
        <f aca="false">IF(Data_Clean!P835="","",Assumptions!$B$15*0.5^(Data_Clean!P835/Assumptions!$B$20))</f>
        <v>22.735748497656</v>
      </c>
      <c r="L835" s="16" t="n">
        <f aca="false">Assumptions!$B$16*MIN(1,LN(1+Data_Clean!Q835)/LN(1+Assumptions!$B$21))</f>
        <v>14.1840947778045</v>
      </c>
      <c r="M835" s="16" t="n">
        <f aca="false">Assumptions!$B$17*(0.6*MIN(1,Data_Clean!R835/Assumptions!$B$22)+0.4*IF(Data_Clean!S835="",0,Data_Clean!S835))</f>
        <v>1.95</v>
      </c>
      <c r="N835" s="16" t="n">
        <f aca="false">Assumptions!$B$18*MIN(1,(Data_Clean!F835-1)/Assumptions!$B$23)</f>
        <v>10</v>
      </c>
      <c r="O835" s="16" t="n">
        <f aca="false">Assumptions!$B$19*(0.4*IF(Data_Clean!E835="",0,MIN(1,Data_Clean!E835/12/Assumptions!$B$24))+0.35*IF(Data_Clean!D835="Y",1,0)+0.25*(1-MIN(Data_Clean!T835,3)/3))/IF(Data_Clean!E835="",0.6,1)</f>
        <v>15</v>
      </c>
      <c r="P835" s="16" t="n">
        <f aca="false">SUM(K835:O835)/(Assumptions!$D$5-IF(K835="",Assumptions!$B$15,0))*100</f>
        <v>63.8698432754605</v>
      </c>
      <c r="Q835" s="7" t="str">
        <f aca="false">IF(J835&gt;=Assumptions!$B$26,"High",IF(J835&gt;=Assumptions!$B$27,"Mid","Low"))</f>
        <v>Low</v>
      </c>
      <c r="R835" s="7" t="str">
        <f aca="false">IF(P835&gt;=Assumptions!$B$28,"High",IF(P835&gt;=Assumptions!$B$29,"Mid","Low"))</f>
        <v>Mid</v>
      </c>
      <c r="S835" s="7" t="str">
        <f aca="false">INDEX(Assumptions!$B$33:$B$41,MATCH(Q835&amp;"|"&amp;R835,Assumptions!$A$33:$A$41,0))</f>
        <v>Light Touch</v>
      </c>
      <c r="T835" s="7" t="n">
        <f aca="false">IF(ISNUMBER(Data_Clean!V835),J835*Data_Clean!V835,0)</f>
        <v>1.8630858025</v>
      </c>
    </row>
    <row r="836" customFormat="false" ht="15" hidden="false" customHeight="false" outlineLevel="0" collapsed="false">
      <c r="A836" s="15" t="str">
        <f aca="false">Data_Clean!A836</f>
        <v>CX100832</v>
      </c>
      <c r="B836" s="14" t="n">
        <f aca="false">Data_Clean!G836*Assumptions!$B$5</f>
        <v>38.33725</v>
      </c>
      <c r="C836" s="14" t="n">
        <f aca="false">IF(Data_Clean!H836="",0,Data_Clean!H836)*Assumptions!$B$6</f>
        <v>108.51732</v>
      </c>
      <c r="D836" s="14" t="n">
        <f aca="false">Data_Clean!I836*Assumptions!$B$7</f>
        <v>0</v>
      </c>
      <c r="E836" s="14" t="n">
        <f aca="false">Data_Clean!J836*Assumptions!$B$8</f>
        <v>0</v>
      </c>
      <c r="F836" s="14" t="n">
        <f aca="false">Data_Clean!K836*Assumptions!$B$9</f>
        <v>0</v>
      </c>
      <c r="G836" s="14" t="n">
        <f aca="false">Data_Clean!L836*Assumptions!$B$10</f>
        <v>0</v>
      </c>
      <c r="H836" s="14" t="n">
        <f aca="false">IF(OR(Data_Clean!M836="",Data_Clean!N836=""),0,Data_Clean!M836*Data_Clean!N836/100)*Assumptions!$B$13*Assumptions!$B$11</f>
        <v>151.872</v>
      </c>
      <c r="I836" s="14" t="n">
        <f aca="false">Data_Clean!O836*4*Assumptions!$B$12</f>
        <v>18.87264</v>
      </c>
      <c r="J836" s="14" t="n">
        <f aca="false">SUM(B836:I836)</f>
        <v>317.59921</v>
      </c>
      <c r="K836" s="16" t="n">
        <f aca="false">IF(Data_Clean!P836="","",Assumptions!$B$15*0.5^(Data_Clean!P836/Assumptions!$B$20))</f>
        <v>27.9909897461042</v>
      </c>
      <c r="L836" s="16" t="n">
        <f aca="false">Assumptions!$B$16*MIN(1,LN(1+Data_Clean!Q836)/LN(1+Assumptions!$B$21))</f>
        <v>12.2792642888455</v>
      </c>
      <c r="M836" s="16" t="n">
        <f aca="false">Assumptions!$B$17*(0.6*MIN(1,Data_Clean!R836/Assumptions!$B$22)+0.4*IF(Data_Clean!S836="",0,Data_Clean!S836))</f>
        <v>1.638</v>
      </c>
      <c r="N836" s="16" t="n">
        <f aca="false">Assumptions!$B$18*MIN(1,(Data_Clean!F836-1)/Assumptions!$B$23)</f>
        <v>10</v>
      </c>
      <c r="O836" s="16" t="n">
        <f aca="false">Assumptions!$B$19*(0.4*IF(Data_Clean!E836="",0,MIN(1,Data_Clean!E836/12/Assumptions!$B$24))+0.35*IF(Data_Clean!D836="Y",1,0)+0.25*(1-MIN(Data_Clean!T836,3)/3))/IF(Data_Clean!E836="",0.6,1)</f>
        <v>9.75</v>
      </c>
      <c r="P836" s="16" t="n">
        <f aca="false">SUM(K836:O836)/(Assumptions!$D$5-IF(K836="",Assumptions!$B$15,0))*100</f>
        <v>61.6582540349497</v>
      </c>
      <c r="Q836" s="7" t="str">
        <f aca="false">IF(J836&gt;=Assumptions!$B$26,"High",IF(J836&gt;=Assumptions!$B$27,"Mid","Low"))</f>
        <v>Low</v>
      </c>
      <c r="R836" s="7" t="str">
        <f aca="false">IF(P836&gt;=Assumptions!$B$28,"High",IF(P836&gt;=Assumptions!$B$29,"Mid","Low"))</f>
        <v>Mid</v>
      </c>
      <c r="S836" s="7" t="str">
        <f aca="false">INDEX(Assumptions!$B$33:$B$41,MATCH(Q836&amp;"|"&amp;R836,Assumptions!$A$33:$A$41,0))</f>
        <v>Light Touch</v>
      </c>
      <c r="T836" s="7" t="n">
        <f aca="false">IF(ISNUMBER(Data_Clean!V836),J836*Data_Clean!V836,0)</f>
        <v>19.37355181</v>
      </c>
    </row>
    <row r="837" customFormat="false" ht="15" hidden="false" customHeight="false" outlineLevel="0" collapsed="false">
      <c r="A837" s="15" t="str">
        <f aca="false">Data_Clean!A837</f>
        <v>CX100833</v>
      </c>
      <c r="B837" s="14" t="n">
        <f aca="false">Data_Clean!G837*Assumptions!$B$5</f>
        <v>34.39325</v>
      </c>
      <c r="C837" s="14" t="n">
        <f aca="false">IF(Data_Clean!H837="",0,Data_Clean!H837)*Assumptions!$B$6</f>
        <v>0</v>
      </c>
      <c r="D837" s="14" t="n">
        <f aca="false">Data_Clean!I837*Assumptions!$B$7</f>
        <v>0</v>
      </c>
      <c r="E837" s="14" t="n">
        <f aca="false">Data_Clean!J837*Assumptions!$B$8</f>
        <v>29.034975</v>
      </c>
      <c r="F837" s="14" t="n">
        <f aca="false">Data_Clean!K837*Assumptions!$B$9</f>
        <v>0</v>
      </c>
      <c r="G837" s="14" t="n">
        <f aca="false">Data_Clean!L837*Assumptions!$B$10</f>
        <v>0</v>
      </c>
      <c r="H837" s="14" t="n">
        <f aca="false">IF(OR(Data_Clean!M837="",Data_Clean!N837=""),0,Data_Clean!M837*Data_Clean!N837/100)*Assumptions!$B$13*Assumptions!$B$11</f>
        <v>155.376</v>
      </c>
      <c r="I837" s="14" t="n">
        <f aca="false">Data_Clean!O837*4*Assumptions!$B$12</f>
        <v>8.17968</v>
      </c>
      <c r="J837" s="14" t="n">
        <f aca="false">SUM(B837:I837)</f>
        <v>226.983905</v>
      </c>
      <c r="K837" s="16" t="n">
        <f aca="false">IF(Data_Clean!P837="","",Assumptions!$B$15*0.5^(Data_Clean!P837/Assumptions!$B$20))</f>
        <v>27.3516746567465</v>
      </c>
      <c r="L837" s="16" t="n">
        <f aca="false">Assumptions!$B$16*MIN(1,LN(1+Data_Clean!Q837)/LN(1+Assumptions!$B$21))</f>
        <v>13.2535138894499</v>
      </c>
      <c r="M837" s="16" t="n">
        <f aca="false">Assumptions!$B$17*(0.6*MIN(1,Data_Clean!R837/Assumptions!$B$22)+0.4*IF(Data_Clean!S837="",0,Data_Clean!S837))</f>
        <v>6.888</v>
      </c>
      <c r="N837" s="16" t="n">
        <f aca="false">Assumptions!$B$18*MIN(1,(Data_Clean!F837-1)/Assumptions!$B$23)</f>
        <v>10</v>
      </c>
      <c r="O837" s="16" t="n">
        <f aca="false">Assumptions!$B$19*(0.4*IF(Data_Clean!E837="",0,MIN(1,Data_Clean!E837/12/Assumptions!$B$24))+0.35*IF(Data_Clean!D837="Y",1,0)+0.25*(1-MIN(Data_Clean!T837,3)/3))/IF(Data_Clean!E837="",0.6,1)</f>
        <v>15</v>
      </c>
      <c r="P837" s="16" t="n">
        <f aca="false">SUM(K837:O837)/(Assumptions!$D$5-IF(K837="",Assumptions!$B$15,0))*100</f>
        <v>72.4931885461964</v>
      </c>
      <c r="Q837" s="7" t="str">
        <f aca="false">IF(J837&gt;=Assumptions!$B$26,"High",IF(J837&gt;=Assumptions!$B$27,"Mid","Low"))</f>
        <v>Low</v>
      </c>
      <c r="R837" s="7" t="str">
        <f aca="false">IF(P837&gt;=Assumptions!$B$28,"High",IF(P837&gt;=Assumptions!$B$29,"Mid","Low"))</f>
        <v>High</v>
      </c>
      <c r="S837" s="7" t="str">
        <f aca="false">INDEX(Assumptions!$B$33:$B$41,MATCH(Q837&amp;"|"&amp;R837,Assumptions!$A$33:$A$41,0))</f>
        <v>Engaged Builders</v>
      </c>
      <c r="T837" s="7" t="n">
        <f aca="false">IF(ISNUMBER(Data_Clean!V837),J837*Data_Clean!V837,0)</f>
        <v>5.175233034</v>
      </c>
    </row>
    <row r="838" customFormat="false" ht="15" hidden="false" customHeight="false" outlineLevel="0" collapsed="false">
      <c r="A838" s="15" t="str">
        <f aca="false">Data_Clean!A838</f>
        <v>CX100834</v>
      </c>
      <c r="B838" s="14" t="n">
        <f aca="false">Data_Clean!G838*Assumptions!$B$5</f>
        <v>129.52825</v>
      </c>
      <c r="C838" s="14" t="n">
        <f aca="false">IF(Data_Clean!H838="",0,Data_Clean!H838)*Assumptions!$B$6</f>
        <v>0</v>
      </c>
      <c r="D838" s="14" t="n">
        <f aca="false">Data_Clean!I838*Assumptions!$B$7</f>
        <v>0</v>
      </c>
      <c r="E838" s="14" t="n">
        <f aca="false">Data_Clean!J838*Assumptions!$B$8</f>
        <v>0</v>
      </c>
      <c r="F838" s="14" t="n">
        <f aca="false">Data_Clean!K838*Assumptions!$B$9</f>
        <v>895.4</v>
      </c>
      <c r="G838" s="14" t="n">
        <f aca="false">Data_Clean!L838*Assumptions!$B$10</f>
        <v>0</v>
      </c>
      <c r="H838" s="14" t="n">
        <f aca="false">IF(OR(Data_Clean!M838="",Data_Clean!N838=""),0,Data_Clean!M838*Data_Clean!N838/100)*Assumptions!$B$13*Assumptions!$B$11</f>
        <v>0</v>
      </c>
      <c r="I838" s="14" t="n">
        <f aca="false">Data_Clean!O838*4*Assumptions!$B$12</f>
        <v>0</v>
      </c>
      <c r="J838" s="14" t="n">
        <f aca="false">SUM(B838:I838)</f>
        <v>1024.92825</v>
      </c>
      <c r="K838" s="16" t="n">
        <f aca="false">IF(Data_Clean!P838="","",Assumptions!$B$15*0.5^(Data_Clean!P838/Assumptions!$B$20))</f>
        <v>29.3147990530274</v>
      </c>
      <c r="L838" s="16" t="n">
        <f aca="false">Assumptions!$B$16*MIN(1,LN(1+Data_Clean!Q838)/LN(1+Assumptions!$B$21))</f>
        <v>15.9666747748371</v>
      </c>
      <c r="M838" s="16" t="n">
        <f aca="false">Assumptions!$B$17*(0.6*MIN(1,Data_Clean!R838/Assumptions!$B$22)+0.4*IF(Data_Clean!S838="",0,Data_Clean!S838))</f>
        <v>14.592</v>
      </c>
      <c r="N838" s="16" t="n">
        <f aca="false">Assumptions!$B$18*MIN(1,(Data_Clean!F838-1)/Assumptions!$B$23)</f>
        <v>5</v>
      </c>
      <c r="O838" s="16" t="n">
        <f aca="false">Assumptions!$B$19*(0.4*IF(Data_Clean!E838="",0,MIN(1,Data_Clean!E838/12/Assumptions!$B$24))+0.35*IF(Data_Clean!D838="Y",1,0)+0.25*(1-MIN(Data_Clean!T838,3)/3))/IF(Data_Clean!E838="",0.6,1)</f>
        <v>9.05</v>
      </c>
      <c r="P838" s="16" t="n">
        <f aca="false">SUM(K838:O838)/(Assumptions!$D$5-IF(K838="",Assumptions!$B$15,0))*100</f>
        <v>73.9234738278645</v>
      </c>
      <c r="Q838" s="7" t="str">
        <f aca="false">IF(J838&gt;=Assumptions!$B$26,"High",IF(J838&gt;=Assumptions!$B$27,"Mid","Low"))</f>
        <v>Mid</v>
      </c>
      <c r="R838" s="7" t="str">
        <f aca="false">IF(P838&gt;=Assumptions!$B$28,"High",IF(P838&gt;=Assumptions!$B$29,"Mid","Low"))</f>
        <v>High</v>
      </c>
      <c r="S838" s="7" t="str">
        <f aca="false">INDEX(Assumptions!$B$33:$B$41,MATCH(Q838&amp;"|"&amp;R838,Assumptions!$A$33:$A$41,0))</f>
        <v>Engaged Builders</v>
      </c>
      <c r="T838" s="7" t="n">
        <f aca="false">IF(ISNUMBER(Data_Clean!V838),J838*Data_Clean!V838,0)</f>
        <v>37.51237395</v>
      </c>
    </row>
    <row r="839" customFormat="false" ht="15" hidden="false" customHeight="false" outlineLevel="0" collapsed="false">
      <c r="A839" s="15" t="str">
        <f aca="false">Data_Clean!A839</f>
        <v>CX100835</v>
      </c>
      <c r="B839" s="14" t="n">
        <f aca="false">Data_Clean!G839*Assumptions!$B$5</f>
        <v>269.96425</v>
      </c>
      <c r="C839" s="14" t="n">
        <f aca="false">IF(Data_Clean!H839="",0,Data_Clean!H839)*Assumptions!$B$6</f>
        <v>115.65948</v>
      </c>
      <c r="D839" s="14" t="n">
        <f aca="false">Data_Clean!I839*Assumptions!$B$7</f>
        <v>0</v>
      </c>
      <c r="E839" s="14" t="n">
        <f aca="false">Data_Clean!J839*Assumptions!$B$8</f>
        <v>0</v>
      </c>
      <c r="F839" s="14" t="n">
        <f aca="false">Data_Clean!K839*Assumptions!$B$9</f>
        <v>0</v>
      </c>
      <c r="G839" s="14" t="n">
        <f aca="false">Data_Clean!L839*Assumptions!$B$10</f>
        <v>0</v>
      </c>
      <c r="H839" s="14" t="n">
        <f aca="false">IF(OR(Data_Clean!M839="",Data_Clean!N839=""),0,Data_Clean!M839*Data_Clean!N839/100)*Assumptions!$B$13*Assumptions!$B$11</f>
        <v>144.744</v>
      </c>
      <c r="I839" s="14" t="n">
        <f aca="false">Data_Clean!O839*4*Assumptions!$B$12</f>
        <v>32.5968</v>
      </c>
      <c r="J839" s="14" t="n">
        <f aca="false">SUM(B839:I839)</f>
        <v>562.96453</v>
      </c>
      <c r="K839" s="16" t="n">
        <f aca="false">IF(Data_Clean!P839="","",Assumptions!$B$15*0.5^(Data_Clean!P839/Assumptions!$B$20))</f>
        <v>20.2552491925229</v>
      </c>
      <c r="L839" s="16" t="n">
        <f aca="false">Assumptions!$B$16*MIN(1,LN(1+Data_Clean!Q839)/LN(1+Assumptions!$B$21))</f>
        <v>14.1840947778045</v>
      </c>
      <c r="M839" s="16" t="n">
        <f aca="false">Assumptions!$B$17*(0.6*MIN(1,Data_Clean!R839/Assumptions!$B$22)+0.4*IF(Data_Clean!S839="",0,Data_Clean!S839))</f>
        <v>7.812</v>
      </c>
      <c r="N839" s="16" t="n">
        <f aca="false">Assumptions!$B$18*MIN(1,(Data_Clean!F839-1)/Assumptions!$B$23)</f>
        <v>10</v>
      </c>
      <c r="O839" s="16" t="n">
        <f aca="false">Assumptions!$B$19*(0.4*IF(Data_Clean!E839="",0,MIN(1,Data_Clean!E839/12/Assumptions!$B$24))+0.35*IF(Data_Clean!D839="Y",1,0)+0.25*(1-MIN(Data_Clean!T839,3)/3))/IF(Data_Clean!E839="",0.6,1)</f>
        <v>8.6</v>
      </c>
      <c r="P839" s="16" t="n">
        <f aca="false">SUM(K839:O839)/(Assumptions!$D$5-IF(K839="",Assumptions!$B$15,0))*100</f>
        <v>60.8513439703274</v>
      </c>
      <c r="Q839" s="7" t="str">
        <f aca="false">IF(J839&gt;=Assumptions!$B$26,"High",IF(J839&gt;=Assumptions!$B$27,"Mid","Low"))</f>
        <v>Mid</v>
      </c>
      <c r="R839" s="7" t="str">
        <f aca="false">IF(P839&gt;=Assumptions!$B$28,"High",IF(P839&gt;=Assumptions!$B$29,"Mid","Low"))</f>
        <v>Mid</v>
      </c>
      <c r="S839" s="7" t="str">
        <f aca="false">INDEX(Assumptions!$B$33:$B$41,MATCH(Q839&amp;"|"&amp;R839,Assumptions!$A$33:$A$41,0))</f>
        <v>Established Core</v>
      </c>
      <c r="T839" s="7" t="n">
        <f aca="false">IF(ISNUMBER(Data_Clean!V839),J839*Data_Clean!V839,0)</f>
        <v>33.102314364</v>
      </c>
    </row>
    <row r="840" customFormat="false" ht="15" hidden="false" customHeight="false" outlineLevel="0" collapsed="false">
      <c r="A840" s="15" t="str">
        <f aca="false">Data_Clean!A840</f>
        <v>CX100836</v>
      </c>
      <c r="B840" s="14" t="n">
        <f aca="false">Data_Clean!G840*Assumptions!$B$5</f>
        <v>47.3675</v>
      </c>
      <c r="C840" s="14" t="n">
        <f aca="false">IF(Data_Clean!H840="",0,Data_Clean!H840)*Assumptions!$B$6</f>
        <v>0</v>
      </c>
      <c r="D840" s="14" t="n">
        <f aca="false">Data_Clean!I840*Assumptions!$B$7</f>
        <v>0</v>
      </c>
      <c r="E840" s="14" t="n">
        <f aca="false">Data_Clean!J840*Assumptions!$B$8</f>
        <v>0</v>
      </c>
      <c r="F840" s="14" t="n">
        <f aca="false">Data_Clean!K840*Assumptions!$B$9</f>
        <v>0</v>
      </c>
      <c r="G840" s="14" t="n">
        <f aca="false">Data_Clean!L840*Assumptions!$B$10</f>
        <v>0</v>
      </c>
      <c r="H840" s="14" t="n">
        <f aca="false">IF(OR(Data_Clean!M840="",Data_Clean!N840=""),0,Data_Clean!M840*Data_Clean!N840/100)*Assumptions!$B$13*Assumptions!$B$11</f>
        <v>264.708</v>
      </c>
      <c r="I840" s="14" t="n">
        <f aca="false">Data_Clean!O840*4*Assumptions!$B$12</f>
        <v>34.24128</v>
      </c>
      <c r="J840" s="14" t="n">
        <f aca="false">SUM(B840:I840)</f>
        <v>346.31678</v>
      </c>
      <c r="K840" s="16" t="n">
        <f aca="false">IF(Data_Clean!P840="","",Assumptions!$B$15*0.5^(Data_Clean!P840/Assumptions!$B$20))</f>
        <v>23.267171427506</v>
      </c>
      <c r="L840" s="16" t="n">
        <f aca="false">Assumptions!$B$16*MIN(1,LN(1+Data_Clean!Q840)/LN(1+Assumptions!$B$21))</f>
        <v>12.0537864630054</v>
      </c>
      <c r="M840" s="16" t="n">
        <f aca="false">Assumptions!$B$17*(0.6*MIN(1,Data_Clean!R840/Assumptions!$B$22)+0.4*IF(Data_Clean!S840="",0,Data_Clean!S840))</f>
        <v>8.496</v>
      </c>
      <c r="N840" s="16" t="n">
        <f aca="false">Assumptions!$B$18*MIN(1,(Data_Clean!F840-1)/Assumptions!$B$23)</f>
        <v>5</v>
      </c>
      <c r="O840" s="16" t="n">
        <f aca="false">Assumptions!$B$19*(0.4*IF(Data_Clean!E840="",0,MIN(1,Data_Clean!E840/12/Assumptions!$B$24))+0.35*IF(Data_Clean!D840="Y",1,0)+0.25*(1-MIN(Data_Clean!T840,3)/3))/IF(Data_Clean!E840="",0.6,1)</f>
        <v>9.75</v>
      </c>
      <c r="P840" s="16" t="n">
        <f aca="false">SUM(K840:O840)/(Assumptions!$D$5-IF(K840="",Assumptions!$B$15,0))*100</f>
        <v>58.5669578905114</v>
      </c>
      <c r="Q840" s="7" t="str">
        <f aca="false">IF(J840&gt;=Assumptions!$B$26,"High",IF(J840&gt;=Assumptions!$B$27,"Mid","Low"))</f>
        <v>Low</v>
      </c>
      <c r="R840" s="7" t="str">
        <f aca="false">IF(P840&gt;=Assumptions!$B$28,"High",IF(P840&gt;=Assumptions!$B$29,"Mid","Low"))</f>
        <v>Mid</v>
      </c>
      <c r="S840" s="7" t="str">
        <f aca="false">INDEX(Assumptions!$B$33:$B$41,MATCH(Q840&amp;"|"&amp;R840,Assumptions!$A$33:$A$41,0))</f>
        <v>Light Touch</v>
      </c>
      <c r="T840" s="7" t="n">
        <f aca="false">IF(ISNUMBER(Data_Clean!V840),J840*Data_Clean!V840,0)</f>
        <v>33.800517728</v>
      </c>
    </row>
    <row r="841" customFormat="false" ht="15" hidden="false" customHeight="false" outlineLevel="0" collapsed="false">
      <c r="A841" s="15" t="str">
        <f aca="false">Data_Clean!A841</f>
        <v>CX100837</v>
      </c>
      <c r="B841" s="14" t="n">
        <f aca="false">Data_Clean!G841*Assumptions!$B$5</f>
        <v>375.4555</v>
      </c>
      <c r="C841" s="14" t="n">
        <f aca="false">IF(Data_Clean!H841="",0,Data_Clean!H841)*Assumptions!$B$6</f>
        <v>1211.27016</v>
      </c>
      <c r="D841" s="14" t="n">
        <f aca="false">Data_Clean!I841*Assumptions!$B$7</f>
        <v>3149.6</v>
      </c>
      <c r="E841" s="14" t="n">
        <f aca="false">Data_Clean!J841*Assumptions!$B$8</f>
        <v>0</v>
      </c>
      <c r="F841" s="14" t="n">
        <f aca="false">Data_Clean!K841*Assumptions!$B$9</f>
        <v>0</v>
      </c>
      <c r="G841" s="14" t="n">
        <f aca="false">Data_Clean!L841*Assumptions!$B$10</f>
        <v>0</v>
      </c>
      <c r="H841" s="14" t="n">
        <f aca="false">IF(OR(Data_Clean!M841="",Data_Clean!N841=""),0,Data_Clean!M841*Data_Clean!N841/100)*Assumptions!$B$13*Assumptions!$B$11</f>
        <v>0</v>
      </c>
      <c r="I841" s="14" t="n">
        <f aca="false">Data_Clean!O841*4*Assumptions!$B$12</f>
        <v>0</v>
      </c>
      <c r="J841" s="14" t="n">
        <f aca="false">SUM(B841:I841)</f>
        <v>4736.32566</v>
      </c>
      <c r="K841" s="16" t="n">
        <f aca="false">IF(Data_Clean!P841="","",Assumptions!$B$15*0.5^(Data_Clean!P841/Assumptions!$B$20))</f>
        <v>21.7090385616057</v>
      </c>
      <c r="L841" s="16" t="n">
        <f aca="false">Assumptions!$B$16*MIN(1,LN(1+Data_Clean!Q841)/LN(1+Assumptions!$B$21))</f>
        <v>13.0760265116583</v>
      </c>
      <c r="M841" s="16" t="n">
        <f aca="false">Assumptions!$B$17*(0.6*MIN(1,Data_Clean!R841/Assumptions!$B$22)+0.4*IF(Data_Clean!S841="",0,Data_Clean!S841))</f>
        <v>4.896</v>
      </c>
      <c r="N841" s="16" t="n">
        <f aca="false">Assumptions!$B$18*MIN(1,(Data_Clean!F841-1)/Assumptions!$B$23)</f>
        <v>15</v>
      </c>
      <c r="O841" s="16" t="n">
        <f aca="false">Assumptions!$B$19*(0.4*IF(Data_Clean!E841="",0,MIN(1,Data_Clean!E841/12/Assumptions!$B$24))+0.35*IF(Data_Clean!D841="Y",1,0)+0.25*(1-MIN(Data_Clean!T841,3)/3))/IF(Data_Clean!E841="",0.6,1)</f>
        <v>4.8</v>
      </c>
      <c r="P841" s="16" t="n">
        <f aca="false">SUM(K841:O841)/(Assumptions!$D$5-IF(K841="",Assumptions!$B$15,0))*100</f>
        <v>59.4810650732639</v>
      </c>
      <c r="Q841" s="7" t="str">
        <f aca="false">IF(J841&gt;=Assumptions!$B$26,"High",IF(J841&gt;=Assumptions!$B$27,"Mid","Low"))</f>
        <v>High</v>
      </c>
      <c r="R841" s="7" t="str">
        <f aca="false">IF(P841&gt;=Assumptions!$B$28,"High",IF(P841&gt;=Assumptions!$B$29,"Mid","Low"))</f>
        <v>Mid</v>
      </c>
      <c r="S841" s="7" t="str">
        <f aca="false">INDEX(Assumptions!$B$33:$B$41,MATCH(Q841&amp;"|"&amp;R841,Assumptions!$A$33:$A$41,0))</f>
        <v>Established Core</v>
      </c>
      <c r="T841" s="7" t="n">
        <f aca="false">IF(ISNUMBER(Data_Clean!V841),J841*Data_Clean!V841,0)</f>
        <v>336.752754426</v>
      </c>
    </row>
    <row r="842" customFormat="false" ht="15" hidden="false" customHeight="false" outlineLevel="0" collapsed="false">
      <c r="A842" s="15" t="str">
        <f aca="false">Data_Clean!A842</f>
        <v>CX100838</v>
      </c>
      <c r="B842" s="14" t="n">
        <f aca="false">Data_Clean!G842*Assumptions!$B$5</f>
        <v>106.6505</v>
      </c>
      <c r="C842" s="14" t="n">
        <f aca="false">IF(Data_Clean!H842="",0,Data_Clean!H842)*Assumptions!$B$6</f>
        <v>0</v>
      </c>
      <c r="D842" s="14" t="n">
        <f aca="false">Data_Clean!I842*Assumptions!$B$7</f>
        <v>0</v>
      </c>
      <c r="E842" s="14" t="n">
        <f aca="false">Data_Clean!J842*Assumptions!$B$8</f>
        <v>0</v>
      </c>
      <c r="F842" s="14" t="n">
        <f aca="false">Data_Clean!K842*Assumptions!$B$9</f>
        <v>0</v>
      </c>
      <c r="G842" s="14" t="n">
        <f aca="false">Data_Clean!L842*Assumptions!$B$10</f>
        <v>0</v>
      </c>
      <c r="H842" s="14" t="n">
        <f aca="false">IF(OR(Data_Clean!M842="",Data_Clean!N842=""),0,Data_Clean!M842*Data_Clean!N842/100)*Assumptions!$B$13*Assumptions!$B$11</f>
        <v>137.946</v>
      </c>
      <c r="I842" s="14" t="n">
        <f aca="false">Data_Clean!O842*4*Assumptions!$B$12</f>
        <v>11.63232</v>
      </c>
      <c r="J842" s="14" t="n">
        <f aca="false">SUM(B842:I842)</f>
        <v>256.22882</v>
      </c>
      <c r="K842" s="16" t="n">
        <f aca="false">IF(Data_Clean!P842="","",Assumptions!$B$15*0.5^(Data_Clean!P842/Assumptions!$B$20))</f>
        <v>14.3226240586562</v>
      </c>
      <c r="L842" s="16" t="n">
        <f aca="false">Assumptions!$B$16*MIN(1,LN(1+Data_Clean!Q842)/LN(1+Assumptions!$B$21))</f>
        <v>13.5873179074216</v>
      </c>
      <c r="M842" s="16" t="n">
        <f aca="false">Assumptions!$B$17*(0.6*MIN(1,Data_Clean!R842/Assumptions!$B$22)+0.4*IF(Data_Clean!S842="",0,Data_Clean!S842))</f>
        <v>3.762</v>
      </c>
      <c r="N842" s="16" t="n">
        <f aca="false">Assumptions!$B$18*MIN(1,(Data_Clean!F842-1)/Assumptions!$B$23)</f>
        <v>5</v>
      </c>
      <c r="O842" s="16" t="n">
        <f aca="false">Assumptions!$B$19*(0.4*IF(Data_Clean!E842="",0,MIN(1,Data_Clean!E842/12/Assumptions!$B$24))+0.35*IF(Data_Clean!D842="Y",1,0)+0.25*(1-MIN(Data_Clean!T842,3)/3))/IF(Data_Clean!E842="",0.6,1)</f>
        <v>10.25</v>
      </c>
      <c r="P842" s="16" t="n">
        <f aca="false">SUM(K842:O842)/(Assumptions!$D$5-IF(K842="",Assumptions!$B$15,0))*100</f>
        <v>46.9219419660778</v>
      </c>
      <c r="Q842" s="7" t="str">
        <f aca="false">IF(J842&gt;=Assumptions!$B$26,"High",IF(J842&gt;=Assumptions!$B$27,"Mid","Low"))</f>
        <v>Low</v>
      </c>
      <c r="R842" s="7" t="str">
        <f aca="false">IF(P842&gt;=Assumptions!$B$28,"High",IF(P842&gt;=Assumptions!$B$29,"Mid","Low"))</f>
        <v>Low</v>
      </c>
      <c r="S842" s="7" t="str">
        <f aca="false">INDEX(Assumptions!$B$33:$B$41,MATCH(Q842&amp;"|"&amp;R842,Assumptions!$A$33:$A$41,0))</f>
        <v>Dormant &amp; Low Value</v>
      </c>
      <c r="T842" s="7" t="n">
        <f aca="false">IF(ISNUMBER(Data_Clean!V842),J842*Data_Clean!V842,0)</f>
        <v>23.239953974</v>
      </c>
    </row>
    <row r="843" customFormat="false" ht="15" hidden="false" customHeight="false" outlineLevel="0" collapsed="false">
      <c r="A843" s="15" t="str">
        <f aca="false">Data_Clean!A843</f>
        <v>CX100839</v>
      </c>
      <c r="B843" s="14" t="n">
        <f aca="false">Data_Clean!G843*Assumptions!$B$5</f>
        <v>174.2815</v>
      </c>
      <c r="C843" s="14" t="n">
        <f aca="false">IF(Data_Clean!H843="",0,Data_Clean!H843)*Assumptions!$B$6</f>
        <v>0</v>
      </c>
      <c r="D843" s="14" t="n">
        <f aca="false">Data_Clean!I843*Assumptions!$B$7</f>
        <v>0</v>
      </c>
      <c r="E843" s="14" t="n">
        <f aca="false">Data_Clean!J843*Assumptions!$B$8</f>
        <v>0</v>
      </c>
      <c r="F843" s="14" t="n">
        <f aca="false">Data_Clean!K843*Assumptions!$B$9</f>
        <v>2866.6</v>
      </c>
      <c r="G843" s="14" t="n">
        <f aca="false">Data_Clean!L843*Assumptions!$B$10</f>
        <v>1126.35</v>
      </c>
      <c r="H843" s="14" t="n">
        <f aca="false">IF(OR(Data_Clean!M843="",Data_Clean!N843=""),0,Data_Clean!M843*Data_Clean!N843/100)*Assumptions!$B$13*Assumptions!$B$11</f>
        <v>80.028</v>
      </c>
      <c r="I843" s="14" t="n">
        <f aca="false">Data_Clean!O843*4*Assumptions!$B$12</f>
        <v>134.9568</v>
      </c>
      <c r="J843" s="14" t="n">
        <f aca="false">SUM(B843:I843)</f>
        <v>4382.2163</v>
      </c>
      <c r="K843" s="16" t="n">
        <f aca="false">IF(Data_Clean!P843="","",Assumptions!$B$15*0.5^(Data_Clean!P843/Assumptions!$B$20))</f>
        <v>28.6452481173125</v>
      </c>
      <c r="L843" s="16" t="n">
        <f aca="false">Assumptions!$B$16*MIN(1,LN(1+Data_Clean!Q843)/LN(1+Assumptions!$B$21))</f>
        <v>15.7812965263578</v>
      </c>
      <c r="M843" s="16" t="n">
        <f aca="false">Assumptions!$B$17*(0.6*MIN(1,Data_Clean!R843/Assumptions!$B$22)+0.4*IF(Data_Clean!S843="",0,Data_Clean!S843))</f>
        <v>5.874</v>
      </c>
      <c r="N843" s="16" t="n">
        <f aca="false">Assumptions!$B$18*MIN(1,(Data_Clean!F843-1)/Assumptions!$B$23)</f>
        <v>15</v>
      </c>
      <c r="O843" s="16" t="n">
        <f aca="false">Assumptions!$B$19*(0.4*IF(Data_Clean!E843="",0,MIN(1,Data_Clean!E843/12/Assumptions!$B$24))+0.35*IF(Data_Clean!D843="Y",1,0)+0.25*(1-MIN(Data_Clean!T843,3)/3))/IF(Data_Clean!E843="",0.6,1)</f>
        <v>13.4</v>
      </c>
      <c r="P843" s="16" t="n">
        <f aca="false">SUM(K843:O843)/(Assumptions!$D$5-IF(K843="",Assumptions!$B$15,0))*100</f>
        <v>78.7005446436703</v>
      </c>
      <c r="Q843" s="7" t="str">
        <f aca="false">IF(J843&gt;=Assumptions!$B$26,"High",IF(J843&gt;=Assumptions!$B$27,"Mid","Low"))</f>
        <v>High</v>
      </c>
      <c r="R843" s="7" t="str">
        <f aca="false">IF(P843&gt;=Assumptions!$B$28,"High",IF(P843&gt;=Assumptions!$B$29,"Mid","Low"))</f>
        <v>High</v>
      </c>
      <c r="S843" s="7" t="str">
        <f aca="false">INDEX(Assumptions!$B$33:$B$41,MATCH(Q843&amp;"|"&amp;R843,Assumptions!$A$33:$A$41,0))</f>
        <v>Premier Advocates</v>
      </c>
      <c r="T843" s="7" t="n">
        <f aca="false">IF(ISNUMBER(Data_Clean!V843),J843*Data_Clean!V843,0)</f>
        <v>92.46476393</v>
      </c>
    </row>
    <row r="844" customFormat="false" ht="15" hidden="false" customHeight="false" outlineLevel="0" collapsed="false">
      <c r="A844" s="15" t="str">
        <f aca="false">Data_Clean!A844</f>
        <v>CX100840</v>
      </c>
      <c r="B844" s="14" t="n">
        <f aca="false">Data_Clean!G844*Assumptions!$B$5</f>
        <v>33.2155</v>
      </c>
      <c r="C844" s="14" t="n">
        <f aca="false">IF(Data_Clean!H844="",0,Data_Clean!H844)*Assumptions!$B$6</f>
        <v>315.20736</v>
      </c>
      <c r="D844" s="14" t="n">
        <f aca="false">Data_Clean!I844*Assumptions!$B$7</f>
        <v>0</v>
      </c>
      <c r="E844" s="14" t="n">
        <f aca="false">Data_Clean!J844*Assumptions!$B$8</f>
        <v>0</v>
      </c>
      <c r="F844" s="14" t="n">
        <f aca="false">Data_Clean!K844*Assumptions!$B$9</f>
        <v>0</v>
      </c>
      <c r="G844" s="14" t="n">
        <f aca="false">Data_Clean!L844*Assumptions!$B$10</f>
        <v>1127.7</v>
      </c>
      <c r="H844" s="14" t="n">
        <f aca="false">IF(OR(Data_Clean!M844="",Data_Clean!N844=""),0,Data_Clean!M844*Data_Clean!N844/100)*Assumptions!$B$13*Assumptions!$B$11</f>
        <v>0</v>
      </c>
      <c r="I844" s="14" t="n">
        <f aca="false">Data_Clean!O844*4*Assumptions!$B$12</f>
        <v>0</v>
      </c>
      <c r="J844" s="14" t="n">
        <f aca="false">SUM(B844:I844)</f>
        <v>1476.12286</v>
      </c>
      <c r="K844" s="16" t="n">
        <f aca="false">IF(Data_Clean!P844="","",Assumptions!$B$15*0.5^(Data_Clean!P844/Assumptions!$B$20))</f>
        <v>27.3516746567465</v>
      </c>
      <c r="L844" s="16" t="n">
        <f aca="false">Assumptions!$B$16*MIN(1,LN(1+Data_Clean!Q844)/LN(1+Assumptions!$B$21))</f>
        <v>11.5625930527155</v>
      </c>
      <c r="M844" s="16" t="n">
        <f aca="false">Assumptions!$B$17*(0.6*MIN(1,Data_Clean!R844/Assumptions!$B$22)+0.4*IF(Data_Clean!S844="",0,Data_Clean!S844))</f>
        <v>10.896</v>
      </c>
      <c r="N844" s="16" t="n">
        <f aca="false">Assumptions!$B$18*MIN(1,(Data_Clean!F844-1)/Assumptions!$B$23)</f>
        <v>10</v>
      </c>
      <c r="O844" s="16" t="n">
        <f aca="false">Assumptions!$B$19*(0.4*IF(Data_Clean!E844="",0,MIN(1,Data_Clean!E844/12/Assumptions!$B$24))+0.35*IF(Data_Clean!D844="Y",1,0)+0.25*(1-MIN(Data_Clean!T844,3)/3))/IF(Data_Clean!E844="",0.6,1)</f>
        <v>9.75</v>
      </c>
      <c r="P844" s="16" t="n">
        <f aca="false">SUM(K844:O844)/(Assumptions!$D$5-IF(K844="",Assumptions!$B$15,0))*100</f>
        <v>69.560267709462</v>
      </c>
      <c r="Q844" s="7" t="str">
        <f aca="false">IF(J844&gt;=Assumptions!$B$26,"High",IF(J844&gt;=Assumptions!$B$27,"Mid","Low"))</f>
        <v>Mid</v>
      </c>
      <c r="R844" s="7" t="str">
        <f aca="false">IF(P844&gt;=Assumptions!$B$28,"High",IF(P844&gt;=Assumptions!$B$29,"Mid","Low"))</f>
        <v>Mid</v>
      </c>
      <c r="S844" s="7" t="str">
        <f aca="false">INDEX(Assumptions!$B$33:$B$41,MATCH(Q844&amp;"|"&amp;R844,Assumptions!$A$33:$A$41,0))</f>
        <v>Established Core</v>
      </c>
      <c r="T844" s="7" t="n">
        <f aca="false">IF(ISNUMBER(Data_Clean!V844),J844*Data_Clean!V844,0)</f>
        <v>93.143352466</v>
      </c>
    </row>
    <row r="845" customFormat="false" ht="15" hidden="false" customHeight="false" outlineLevel="0" collapsed="false">
      <c r="A845" s="15" t="str">
        <f aca="false">Data_Clean!A845</f>
        <v>CX100841</v>
      </c>
      <c r="B845" s="14" t="n">
        <f aca="false">Data_Clean!G845*Assumptions!$B$5</f>
        <v>117.007</v>
      </c>
      <c r="C845" s="14" t="n">
        <f aca="false">IF(Data_Clean!H845="",0,Data_Clean!H845)*Assumptions!$B$6</f>
        <v>175.10544</v>
      </c>
      <c r="D845" s="14" t="n">
        <f aca="false">Data_Clean!I845*Assumptions!$B$7</f>
        <v>0</v>
      </c>
      <c r="E845" s="14" t="n">
        <f aca="false">Data_Clean!J845*Assumptions!$B$8</f>
        <v>0</v>
      </c>
      <c r="F845" s="14" t="n">
        <f aca="false">Data_Clean!K845*Assumptions!$B$9</f>
        <v>394.9</v>
      </c>
      <c r="G845" s="14" t="n">
        <f aca="false">Data_Clean!L845*Assumptions!$B$10</f>
        <v>0</v>
      </c>
      <c r="H845" s="14" t="n">
        <f aca="false">IF(OR(Data_Clean!M845="",Data_Clean!N845=""),0,Data_Clean!M845*Data_Clean!N845/100)*Assumptions!$B$13*Assumptions!$B$11</f>
        <v>157.248</v>
      </c>
      <c r="I845" s="14" t="n">
        <f aca="false">Data_Clean!O845*4*Assumptions!$B$12</f>
        <v>9.04272</v>
      </c>
      <c r="J845" s="14" t="n">
        <f aca="false">SUM(B845:I845)</f>
        <v>853.30316</v>
      </c>
      <c r="K845" s="16" t="n">
        <f aca="false">IF(Data_Clean!P845="","",Assumptions!$B$15*0.5^(Data_Clean!P845/Assumptions!$B$20))</f>
        <v>17.6332185942541</v>
      </c>
      <c r="L845" s="16" t="n">
        <f aca="false">Assumptions!$B$16*MIN(1,LN(1+Data_Clean!Q845)/LN(1+Assumptions!$B$21))</f>
        <v>16.3969864627818</v>
      </c>
      <c r="M845" s="16" t="n">
        <f aca="false">Assumptions!$B$17*(0.6*MIN(1,Data_Clean!R845/Assumptions!$B$22)+0.4*IF(Data_Clean!S845="",0,Data_Clean!S845))</f>
        <v>10.8</v>
      </c>
      <c r="N845" s="16" t="n">
        <f aca="false">Assumptions!$B$18*MIN(1,(Data_Clean!F845-1)/Assumptions!$B$23)</f>
        <v>20</v>
      </c>
      <c r="O845" s="16" t="n">
        <f aca="false">Assumptions!$B$19*(0.4*IF(Data_Clean!E845="",0,MIN(1,Data_Clean!E845/12/Assumptions!$B$24))+0.35*IF(Data_Clean!D845="Y",1,0)+0.25*(1-MIN(Data_Clean!T845,3)/3))/IF(Data_Clean!E845="",0.6,1)</f>
        <v>10.35</v>
      </c>
      <c r="P845" s="16" t="n">
        <f aca="false">SUM(K845:O845)/(Assumptions!$D$5-IF(K845="",Assumptions!$B$15,0))*100</f>
        <v>75.1802050570359</v>
      </c>
      <c r="Q845" s="7" t="str">
        <f aca="false">IF(J845&gt;=Assumptions!$B$26,"High",IF(J845&gt;=Assumptions!$B$27,"Mid","Low"))</f>
        <v>Mid</v>
      </c>
      <c r="R845" s="7" t="str">
        <f aca="false">IF(P845&gt;=Assumptions!$B$28,"High",IF(P845&gt;=Assumptions!$B$29,"Mid","Low"))</f>
        <v>High</v>
      </c>
      <c r="S845" s="7" t="str">
        <f aca="false">INDEX(Assumptions!$B$33:$B$41,MATCH(Q845&amp;"|"&amp;R845,Assumptions!$A$33:$A$41,0))</f>
        <v>Engaged Builders</v>
      </c>
      <c r="T845" s="7" t="n">
        <f aca="false">IF(ISNUMBER(Data_Clean!V845),J845*Data_Clean!V845,0)</f>
        <v>14.335493088</v>
      </c>
    </row>
    <row r="846" customFormat="false" ht="15" hidden="false" customHeight="false" outlineLevel="0" collapsed="false">
      <c r="A846" s="15" t="str">
        <f aca="false">Data_Clean!A846</f>
        <v>CX100842</v>
      </c>
      <c r="B846" s="14" t="n">
        <f aca="false">Data_Clean!G846*Assumptions!$B$5</f>
        <v>57.12225</v>
      </c>
      <c r="C846" s="14" t="n">
        <f aca="false">IF(Data_Clean!H846="",0,Data_Clean!H846)*Assumptions!$B$6</f>
        <v>260.41056</v>
      </c>
      <c r="D846" s="14" t="n">
        <f aca="false">Data_Clean!I846*Assumptions!$B$7</f>
        <v>0</v>
      </c>
      <c r="E846" s="14" t="n">
        <f aca="false">Data_Clean!J846*Assumptions!$B$8</f>
        <v>0</v>
      </c>
      <c r="F846" s="14" t="n">
        <f aca="false">Data_Clean!K846*Assumptions!$B$9</f>
        <v>0</v>
      </c>
      <c r="G846" s="14" t="n">
        <f aca="false">Data_Clean!L846*Assumptions!$B$10</f>
        <v>435.6</v>
      </c>
      <c r="H846" s="14" t="n">
        <f aca="false">IF(OR(Data_Clean!M846="",Data_Clean!N846=""),0,Data_Clean!M846*Data_Clean!N846/100)*Assumptions!$B$13*Assumptions!$B$11</f>
        <v>0</v>
      </c>
      <c r="I846" s="14" t="n">
        <f aca="false">Data_Clean!O846*4*Assumptions!$B$12</f>
        <v>0</v>
      </c>
      <c r="J846" s="14" t="n">
        <f aca="false">SUM(B846:I846)</f>
        <v>753.13281</v>
      </c>
      <c r="K846" s="16" t="n">
        <f aca="false">IF(Data_Clean!P846="","",Assumptions!$B$15*0.5^(Data_Clean!P846/Assumptions!$B$20))</f>
        <v>21.7090385616057</v>
      </c>
      <c r="L846" s="16" t="n">
        <f aca="false">Assumptions!$B$16*MIN(1,LN(1+Data_Clean!Q846)/LN(1+Assumptions!$B$21))</f>
        <v>12.2792642888455</v>
      </c>
      <c r="M846" s="16" t="n">
        <f aca="false">Assumptions!$B$17*(0.6*MIN(1,Data_Clean!R846/Assumptions!$B$22)+0.4*IF(Data_Clean!S846="",0,Data_Clean!S846))</f>
        <v>0.636</v>
      </c>
      <c r="N846" s="16" t="n">
        <f aca="false">Assumptions!$B$18*MIN(1,(Data_Clean!F846-1)/Assumptions!$B$23)</f>
        <v>15</v>
      </c>
      <c r="O846" s="16" t="n">
        <f aca="false">Assumptions!$B$19*(0.4*IF(Data_Clean!E846="",0,MIN(1,Data_Clean!E846/12/Assumptions!$B$24))+0.35*IF(Data_Clean!D846="Y",1,0)+0.25*(1-MIN(Data_Clean!T846,3)/3))/IF(Data_Clean!E846="",0.6,1)</f>
        <v>6.75</v>
      </c>
      <c r="P846" s="16" t="n">
        <f aca="false">SUM(K846:O846)/(Assumptions!$D$5-IF(K846="",Assumptions!$B$15,0))*100</f>
        <v>56.3743028504511</v>
      </c>
      <c r="Q846" s="7" t="str">
        <f aca="false">IF(J846&gt;=Assumptions!$B$26,"High",IF(J846&gt;=Assumptions!$B$27,"Mid","Low"))</f>
        <v>Mid</v>
      </c>
      <c r="R846" s="7" t="str">
        <f aca="false">IF(P846&gt;=Assumptions!$B$28,"High",IF(P846&gt;=Assumptions!$B$29,"Mid","Low"))</f>
        <v>Mid</v>
      </c>
      <c r="S846" s="7" t="str">
        <f aca="false">INDEX(Assumptions!$B$33:$B$41,MATCH(Q846&amp;"|"&amp;R846,Assumptions!$A$33:$A$41,0))</f>
        <v>Established Core</v>
      </c>
      <c r="T846" s="7" t="n">
        <f aca="false">IF(ISNUMBER(Data_Clean!V846),J846*Data_Clean!V846,0)</f>
        <v>69.137591958</v>
      </c>
    </row>
    <row r="847" customFormat="false" ht="15" hidden="false" customHeight="false" outlineLevel="0" collapsed="false">
      <c r="A847" s="15" t="str">
        <f aca="false">Data_Clean!A847</f>
        <v>CX100843</v>
      </c>
      <c r="B847" s="14" t="n">
        <f aca="false">Data_Clean!G847*Assumptions!$B$5</f>
        <v>262.93175</v>
      </c>
      <c r="C847" s="14" t="n">
        <f aca="false">IF(Data_Clean!H847="",0,Data_Clean!H847)*Assumptions!$B$6</f>
        <v>0</v>
      </c>
      <c r="D847" s="14" t="n">
        <f aca="false">Data_Clean!I847*Assumptions!$B$7</f>
        <v>0</v>
      </c>
      <c r="E847" s="14" t="n">
        <f aca="false">Data_Clean!J847*Assumptions!$B$8</f>
        <v>0</v>
      </c>
      <c r="F847" s="14" t="n">
        <f aca="false">Data_Clean!K847*Assumptions!$B$9</f>
        <v>0</v>
      </c>
      <c r="G847" s="14" t="n">
        <f aca="false">Data_Clean!L847*Assumptions!$B$10</f>
        <v>0</v>
      </c>
      <c r="H847" s="14" t="n">
        <f aca="false">IF(OR(Data_Clean!M847="",Data_Clean!N847=""),0,Data_Clean!M847*Data_Clean!N847/100)*Assumptions!$B$13*Assumptions!$B$11</f>
        <v>93.06</v>
      </c>
      <c r="I847" s="14" t="n">
        <f aca="false">Data_Clean!O847*4*Assumptions!$B$12</f>
        <v>18.02208</v>
      </c>
      <c r="J847" s="14" t="n">
        <f aca="false">SUM(B847:I847)</f>
        <v>374.01383</v>
      </c>
      <c r="K847" s="16" t="n">
        <f aca="false">IF(Data_Clean!P847="","",Assumptions!$B$15*0.5^(Data_Clean!P847/Assumptions!$B$20))</f>
        <v>20.2552491925229</v>
      </c>
      <c r="L847" s="16" t="n">
        <f aca="false">Assumptions!$B$16*MIN(1,LN(1+Data_Clean!Q847)/LN(1+Assumptions!$B$21))</f>
        <v>12.4931739410702</v>
      </c>
      <c r="M847" s="16" t="n">
        <f aca="false">Assumptions!$B$17*(0.6*MIN(1,Data_Clean!R847/Assumptions!$B$22)+0.4*IF(Data_Clean!S847="",0,Data_Clean!S847))</f>
        <v>9.06</v>
      </c>
      <c r="N847" s="16" t="n">
        <f aca="false">Assumptions!$B$18*MIN(1,(Data_Clean!F847-1)/Assumptions!$B$23)</f>
        <v>5</v>
      </c>
      <c r="O847" s="16" t="n">
        <f aca="false">Assumptions!$B$19*(0.4*IF(Data_Clean!E847="",0,MIN(1,Data_Clean!E847/12/Assumptions!$B$24))+0.35*IF(Data_Clean!D847="Y",1,0)+0.25*(1-MIN(Data_Clean!T847,3)/3))/IF(Data_Clean!E847="",0.6,1)</f>
        <v>7.25</v>
      </c>
      <c r="P847" s="16" t="n">
        <f aca="false">SUM(K847:O847)/(Assumptions!$D$5-IF(K847="",Assumptions!$B$15,0))*100</f>
        <v>54.058423133593</v>
      </c>
      <c r="Q847" s="7" t="str">
        <f aca="false">IF(J847&gt;=Assumptions!$B$26,"High",IF(J847&gt;=Assumptions!$B$27,"Mid","Low"))</f>
        <v>Low</v>
      </c>
      <c r="R847" s="7" t="str">
        <f aca="false">IF(P847&gt;=Assumptions!$B$28,"High",IF(P847&gt;=Assumptions!$B$29,"Mid","Low"))</f>
        <v>Mid</v>
      </c>
      <c r="S847" s="7" t="str">
        <f aca="false">INDEX(Assumptions!$B$33:$B$41,MATCH(Q847&amp;"|"&amp;R847,Assumptions!$A$33:$A$41,0))</f>
        <v>Light Touch</v>
      </c>
      <c r="T847" s="7" t="n">
        <f aca="false">IF(ISNUMBER(Data_Clean!V847),J847*Data_Clean!V847,0)</f>
        <v>25.80695427</v>
      </c>
    </row>
    <row r="848" customFormat="false" ht="15" hidden="false" customHeight="false" outlineLevel="0" collapsed="false">
      <c r="A848" s="15" t="str">
        <f aca="false">Data_Clean!A848</f>
        <v>CX100844</v>
      </c>
      <c r="B848" s="14" t="n">
        <f aca="false">Data_Clean!G848*Assumptions!$B$5</f>
        <v>76.5335</v>
      </c>
      <c r="C848" s="14" t="n">
        <f aca="false">IF(Data_Clean!H848="",0,Data_Clean!H848)*Assumptions!$B$6</f>
        <v>0</v>
      </c>
      <c r="D848" s="14" t="n">
        <f aca="false">Data_Clean!I848*Assumptions!$B$7</f>
        <v>0</v>
      </c>
      <c r="E848" s="14" t="n">
        <f aca="false">Data_Clean!J848*Assumptions!$B$8</f>
        <v>323.175375</v>
      </c>
      <c r="F848" s="14" t="n">
        <f aca="false">Data_Clean!K848*Assumptions!$B$9</f>
        <v>0</v>
      </c>
      <c r="G848" s="14" t="n">
        <f aca="false">Data_Clean!L848*Assumptions!$B$10</f>
        <v>0</v>
      </c>
      <c r="H848" s="14" t="n">
        <f aca="false">IF(OR(Data_Clean!M848="",Data_Clean!N848=""),0,Data_Clean!M848*Data_Clean!N848/100)*Assumptions!$B$13*Assumptions!$B$11</f>
        <v>54.696</v>
      </c>
      <c r="I848" s="14" t="n">
        <f aca="false">Data_Clean!O848*4*Assumptions!$B$12</f>
        <v>20.6736</v>
      </c>
      <c r="J848" s="14" t="n">
        <f aca="false">SUM(B848:I848)</f>
        <v>475.078475</v>
      </c>
      <c r="K848" s="16" t="n">
        <f aca="false">IF(Data_Clean!P848="","",Assumptions!$B$15*0.5^(Data_Clean!P848/Assumptions!$B$20))</f>
        <v>26.7269615442102</v>
      </c>
      <c r="L848" s="16" t="n">
        <f aca="false">Assumptions!$B$16*MIN(1,LN(1+Data_Clean!Q848)/LN(1+Assumptions!$B$21))</f>
        <v>15.0586973234667</v>
      </c>
      <c r="M848" s="16" t="n">
        <f aca="false">Assumptions!$B$17*(0.6*MIN(1,Data_Clean!R848/Assumptions!$B$22)+0.4*IF(Data_Clean!S848="",0,Data_Clean!S848))</f>
        <v>6.708</v>
      </c>
      <c r="N848" s="16" t="n">
        <f aca="false">Assumptions!$B$18*MIN(1,(Data_Clean!F848-1)/Assumptions!$B$23)</f>
        <v>10</v>
      </c>
      <c r="O848" s="16" t="n">
        <f aca="false">Assumptions!$B$19*(0.4*IF(Data_Clean!E848="",0,MIN(1,Data_Clean!E848/12/Assumptions!$B$24))+0.35*IF(Data_Clean!D848="Y",1,0)+0.25*(1-MIN(Data_Clean!T848,3)/3))/IF(Data_Clean!E848="",0.6,1)</f>
        <v>9.75</v>
      </c>
      <c r="P848" s="16" t="n">
        <f aca="false">SUM(K848:O848)/(Assumptions!$D$5-IF(K848="",Assumptions!$B$15,0))*100</f>
        <v>68.2436588676769</v>
      </c>
      <c r="Q848" s="7" t="str">
        <f aca="false">IF(J848&gt;=Assumptions!$B$26,"High",IF(J848&gt;=Assumptions!$B$27,"Mid","Low"))</f>
        <v>Mid</v>
      </c>
      <c r="R848" s="7" t="str">
        <f aca="false">IF(P848&gt;=Assumptions!$B$28,"High",IF(P848&gt;=Assumptions!$B$29,"Mid","Low"))</f>
        <v>Mid</v>
      </c>
      <c r="S848" s="7" t="str">
        <f aca="false">INDEX(Assumptions!$B$33:$B$41,MATCH(Q848&amp;"|"&amp;R848,Assumptions!$A$33:$A$41,0))</f>
        <v>Established Core</v>
      </c>
      <c r="T848" s="7" t="n">
        <f aca="false">IF(ISNUMBER(Data_Clean!V848),J848*Data_Clean!V848,0)</f>
        <v>17.007809405</v>
      </c>
    </row>
    <row r="849" customFormat="false" ht="15" hidden="false" customHeight="false" outlineLevel="0" collapsed="false">
      <c r="A849" s="15" t="str">
        <f aca="false">Data_Clean!A849</f>
        <v>CX100845</v>
      </c>
      <c r="B849" s="14" t="n">
        <f aca="false">Data_Clean!G849*Assumptions!$B$5</f>
        <v>89.60975</v>
      </c>
      <c r="C849" s="14" t="n">
        <f aca="false">IF(Data_Clean!H849="",0,Data_Clean!H849)*Assumptions!$B$6</f>
        <v>139.58424</v>
      </c>
      <c r="D849" s="14" t="n">
        <f aca="false">Data_Clean!I849*Assumptions!$B$7</f>
        <v>0</v>
      </c>
      <c r="E849" s="14" t="n">
        <f aca="false">Data_Clean!J849*Assumptions!$B$8</f>
        <v>308.365125</v>
      </c>
      <c r="F849" s="14" t="n">
        <f aca="false">Data_Clean!K849*Assumptions!$B$9</f>
        <v>0</v>
      </c>
      <c r="G849" s="14" t="n">
        <f aca="false">Data_Clean!L849*Assumptions!$B$10</f>
        <v>0</v>
      </c>
      <c r="H849" s="14" t="n">
        <f aca="false">IF(OR(Data_Clean!M849="",Data_Clean!N849=""),0,Data_Clean!M849*Data_Clean!N849/100)*Assumptions!$B$13*Assumptions!$B$11</f>
        <v>0</v>
      </c>
      <c r="I849" s="14" t="n">
        <f aca="false">Data_Clean!O849*4*Assumptions!$B$12</f>
        <v>0</v>
      </c>
      <c r="J849" s="14" t="n">
        <f aca="false">SUM(B849:I849)</f>
        <v>537.559115</v>
      </c>
      <c r="K849" s="16" t="n">
        <f aca="false">IF(Data_Clean!P849="","",Assumptions!$B$15*0.5^(Data_Clean!P849/Assumptions!$B$20))</f>
        <v>27.3516746567465</v>
      </c>
      <c r="L849" s="16" t="n">
        <f aca="false">Assumptions!$B$16*MIN(1,LN(1+Data_Clean!Q849)/LN(1+Assumptions!$B$21))</f>
        <v>16.7870204191091</v>
      </c>
      <c r="M849" s="16" t="n">
        <f aca="false">Assumptions!$B$17*(0.6*MIN(1,Data_Clean!R849/Assumptions!$B$22)+0.4*IF(Data_Clean!S849="",0,Data_Clean!S849))</f>
        <v>10.848</v>
      </c>
      <c r="N849" s="16" t="n">
        <f aca="false">Assumptions!$B$18*MIN(1,(Data_Clean!F849-1)/Assumptions!$B$23)</f>
        <v>10</v>
      </c>
      <c r="O849" s="16" t="n">
        <f aca="false">Assumptions!$B$19*(0.4*IF(Data_Clean!E849="",0,MIN(1,Data_Clean!E849/12/Assumptions!$B$24))+0.35*IF(Data_Clean!D849="Y",1,0)+0.25*(1-MIN(Data_Clean!T849,3)/3))/IF(Data_Clean!E849="",0.6,1)</f>
        <v>7.1</v>
      </c>
      <c r="P849" s="16" t="n">
        <f aca="false">SUM(K849:O849)/(Assumptions!$D$5-IF(K849="",Assumptions!$B$15,0))*100</f>
        <v>72.0866950758556</v>
      </c>
      <c r="Q849" s="7" t="str">
        <f aca="false">IF(J849&gt;=Assumptions!$B$26,"High",IF(J849&gt;=Assumptions!$B$27,"Mid","Low"))</f>
        <v>Mid</v>
      </c>
      <c r="R849" s="7" t="str">
        <f aca="false">IF(P849&gt;=Assumptions!$B$28,"High",IF(P849&gt;=Assumptions!$B$29,"Mid","Low"))</f>
        <v>High</v>
      </c>
      <c r="S849" s="7" t="str">
        <f aca="false">INDEX(Assumptions!$B$33:$B$41,MATCH(Q849&amp;"|"&amp;R849,Assumptions!$A$33:$A$41,0))</f>
        <v>Engaged Builders</v>
      </c>
      <c r="T849" s="7" t="n">
        <f aca="false">IF(ISNUMBER(Data_Clean!V849),J849*Data_Clean!V849,0)</f>
        <v>119.445635353</v>
      </c>
    </row>
    <row r="850" customFormat="false" ht="15" hidden="false" customHeight="false" outlineLevel="0" collapsed="false">
      <c r="A850" s="15" t="str">
        <f aca="false">Data_Clean!A850</f>
        <v>CX100846</v>
      </c>
      <c r="B850" s="14" t="n">
        <f aca="false">Data_Clean!G850*Assumptions!$B$5</f>
        <v>93.84475</v>
      </c>
      <c r="C850" s="14" t="n">
        <f aca="false">IF(Data_Clean!H850="",0,Data_Clean!H850)*Assumptions!$B$6</f>
        <v>119.73852</v>
      </c>
      <c r="D850" s="14" t="n">
        <f aca="false">Data_Clean!I850*Assumptions!$B$7</f>
        <v>0</v>
      </c>
      <c r="E850" s="14" t="n">
        <f aca="false">Data_Clean!J850*Assumptions!$B$8</f>
        <v>0</v>
      </c>
      <c r="F850" s="14" t="n">
        <f aca="false">Data_Clean!K850*Assumptions!$B$9</f>
        <v>0</v>
      </c>
      <c r="G850" s="14" t="n">
        <f aca="false">Data_Clean!L850*Assumptions!$B$10</f>
        <v>0</v>
      </c>
      <c r="H850" s="14" t="n">
        <f aca="false">IF(OR(Data_Clean!M850="",Data_Clean!N850=""),0,Data_Clean!M850*Data_Clean!N850/100)*Assumptions!$B$13*Assumptions!$B$11</f>
        <v>0</v>
      </c>
      <c r="I850" s="14" t="n">
        <f aca="false">Data_Clean!O850*4*Assumptions!$B$12</f>
        <v>0</v>
      </c>
      <c r="J850" s="14" t="n">
        <f aca="false">SUM(B850:I850)</f>
        <v>213.58327</v>
      </c>
      <c r="K850" s="16" t="n">
        <f aca="false">IF(Data_Clean!P850="","",Assumptions!$B$15*0.5^(Data_Clean!P850/Assumptions!$B$20))</f>
        <v>28.6452481173125</v>
      </c>
      <c r="L850" s="16" t="n">
        <f aca="false">Assumptions!$B$16*MIN(1,LN(1+Data_Clean!Q850)/LN(1+Assumptions!$B$21))</f>
        <v>14.0427143261215</v>
      </c>
      <c r="M850" s="16" t="n">
        <f aca="false">Assumptions!$B$17*(0.6*MIN(1,Data_Clean!R850/Assumptions!$B$22)+0.4*IF(Data_Clean!S850="",0,Data_Clean!S850))</f>
        <v>11.1</v>
      </c>
      <c r="N850" s="16" t="n">
        <f aca="false">Assumptions!$B$18*MIN(1,(Data_Clean!F850-1)/Assumptions!$B$23)</f>
        <v>5</v>
      </c>
      <c r="O850" s="16" t="n">
        <f aca="false">Assumptions!$B$19*(0.4*IF(Data_Clean!E850="",0,MIN(1,Data_Clean!E850/12/Assumptions!$B$24))+0.35*IF(Data_Clean!D850="Y",1,0)+0.25*(1-MIN(Data_Clean!T850,3)/3))/IF(Data_Clean!E850="",0.6,1)</f>
        <v>8.3</v>
      </c>
      <c r="P850" s="16" t="n">
        <f aca="false">SUM(K850:O850)/(Assumptions!$D$5-IF(K850="",Assumptions!$B$15,0))*100</f>
        <v>67.087962443434</v>
      </c>
      <c r="Q850" s="7" t="str">
        <f aca="false">IF(J850&gt;=Assumptions!$B$26,"High",IF(J850&gt;=Assumptions!$B$27,"Mid","Low"))</f>
        <v>Low</v>
      </c>
      <c r="R850" s="7" t="str">
        <f aca="false">IF(P850&gt;=Assumptions!$B$28,"High",IF(P850&gt;=Assumptions!$B$29,"Mid","Low"))</f>
        <v>Mid</v>
      </c>
      <c r="S850" s="7" t="str">
        <f aca="false">INDEX(Assumptions!$B$33:$B$41,MATCH(Q850&amp;"|"&amp;R850,Assumptions!$A$33:$A$41,0))</f>
        <v>Light Touch</v>
      </c>
      <c r="T850" s="7" t="n">
        <f aca="false">IF(ISNUMBER(Data_Clean!V850),J850*Data_Clean!V850,0)</f>
        <v>21.721418559</v>
      </c>
    </row>
    <row r="851" customFormat="false" ht="15" hidden="false" customHeight="false" outlineLevel="0" collapsed="false">
      <c r="A851" s="15" t="str">
        <f aca="false">Data_Clean!A851</f>
        <v>CX100847</v>
      </c>
      <c r="B851" s="14" t="n">
        <f aca="false">Data_Clean!G851*Assumptions!$B$5</f>
        <v>148.94075</v>
      </c>
      <c r="C851" s="14" t="n">
        <f aca="false">IF(Data_Clean!H851="",0,Data_Clean!H851)*Assumptions!$B$6</f>
        <v>65.00256</v>
      </c>
      <c r="D851" s="14" t="n">
        <f aca="false">Data_Clean!I851*Assumptions!$B$7</f>
        <v>0</v>
      </c>
      <c r="E851" s="14" t="n">
        <f aca="false">Data_Clean!J851*Assumptions!$B$8</f>
        <v>0</v>
      </c>
      <c r="F851" s="14" t="n">
        <f aca="false">Data_Clean!K851*Assumptions!$B$9</f>
        <v>0</v>
      </c>
      <c r="G851" s="14" t="n">
        <f aca="false">Data_Clean!L851*Assumptions!$B$10</f>
        <v>480.6</v>
      </c>
      <c r="H851" s="14" t="n">
        <f aca="false">IF(OR(Data_Clean!M851="",Data_Clean!N851=""),0,Data_Clean!M851*Data_Clean!N851/100)*Assumptions!$B$13*Assumptions!$B$11</f>
        <v>162.54</v>
      </c>
      <c r="I851" s="14" t="n">
        <f aca="false">Data_Clean!O851*4*Assumptions!$B$12</f>
        <v>67.76064</v>
      </c>
      <c r="J851" s="14" t="n">
        <f aca="false">SUM(B851:I851)</f>
        <v>924.84395</v>
      </c>
      <c r="K851" s="16" t="n">
        <f aca="false">IF(Data_Clean!P851="","",Assumptions!$B$15*0.5^(Data_Clean!P851/Assumptions!$B$20))</f>
        <v>25.5200148285257</v>
      </c>
      <c r="L851" s="16" t="n">
        <f aca="false">Assumptions!$B$16*MIN(1,LN(1+Data_Clean!Q851)/LN(1+Assumptions!$B$21))</f>
        <v>19.2050513557826</v>
      </c>
      <c r="M851" s="16" t="n">
        <f aca="false">Assumptions!$B$17*(0.6*MIN(1,Data_Clean!R851/Assumptions!$B$22)+0.4*IF(Data_Clean!S851="",0,Data_Clean!S851))</f>
        <v>12.924</v>
      </c>
      <c r="N851" s="16" t="n">
        <f aca="false">Assumptions!$B$18*MIN(1,(Data_Clean!F851-1)/Assumptions!$B$23)</f>
        <v>20</v>
      </c>
      <c r="O851" s="16" t="n">
        <f aca="false">Assumptions!$B$19*(0.4*IF(Data_Clean!E851="",0,MIN(1,Data_Clean!E851/12/Assumptions!$B$24))+0.35*IF(Data_Clean!D851="Y",1,0)+0.25*(1-MIN(Data_Clean!T851,3)/3))/IF(Data_Clean!E851="",0.6,1)</f>
        <v>12.05</v>
      </c>
      <c r="P851" s="16" t="n">
        <f aca="false">SUM(K851:O851)/(Assumptions!$D$5-IF(K851="",Assumptions!$B$15,0))*100</f>
        <v>89.6990661843082</v>
      </c>
      <c r="Q851" s="7" t="str">
        <f aca="false">IF(J851&gt;=Assumptions!$B$26,"High",IF(J851&gt;=Assumptions!$B$27,"Mid","Low"))</f>
        <v>Mid</v>
      </c>
      <c r="R851" s="7" t="str">
        <f aca="false">IF(P851&gt;=Assumptions!$B$28,"High",IF(P851&gt;=Assumptions!$B$29,"Mid","Low"))</f>
        <v>High</v>
      </c>
      <c r="S851" s="7" t="str">
        <f aca="false">INDEX(Assumptions!$B$33:$B$41,MATCH(Q851&amp;"|"&amp;R851,Assumptions!$A$33:$A$41,0))</f>
        <v>Engaged Builders</v>
      </c>
      <c r="T851" s="7" t="n">
        <f aca="false">IF(ISNUMBER(Data_Clean!V851),J851*Data_Clean!V851,0)</f>
        <v>10.450736635</v>
      </c>
    </row>
    <row r="852" customFormat="false" ht="15" hidden="false" customHeight="false" outlineLevel="0" collapsed="false">
      <c r="A852" s="15" t="str">
        <f aca="false">Data_Clean!A852</f>
        <v>CX100848</v>
      </c>
      <c r="B852" s="14" t="n">
        <f aca="false">Data_Clean!G852*Assumptions!$B$5</f>
        <v>187.0395</v>
      </c>
      <c r="C852" s="14" t="n">
        <f aca="false">IF(Data_Clean!H852="",0,Data_Clean!H852)*Assumptions!$B$6</f>
        <v>0</v>
      </c>
      <c r="D852" s="14" t="n">
        <f aca="false">Data_Clean!I852*Assumptions!$B$7</f>
        <v>0</v>
      </c>
      <c r="E852" s="14" t="n">
        <f aca="false">Data_Clean!J852*Assumptions!$B$8</f>
        <v>0</v>
      </c>
      <c r="F852" s="14" t="n">
        <f aca="false">Data_Clean!K852*Assumptions!$B$9</f>
        <v>0</v>
      </c>
      <c r="G852" s="14" t="n">
        <f aca="false">Data_Clean!L852*Assumptions!$B$10</f>
        <v>0</v>
      </c>
      <c r="H852" s="14" t="n">
        <f aca="false">IF(OR(Data_Clean!M852="",Data_Clean!N852=""),0,Data_Clean!M852*Data_Clean!N852/100)*Assumptions!$B$13*Assumptions!$B$11</f>
        <v>67.26</v>
      </c>
      <c r="I852" s="14" t="n">
        <f aca="false">Data_Clean!O852*4*Assumptions!$B$12</f>
        <v>10.52976</v>
      </c>
      <c r="J852" s="14" t="n">
        <f aca="false">SUM(B852:I852)</f>
        <v>264.82926</v>
      </c>
      <c r="K852" s="16" t="n">
        <f aca="false">IF(Data_Clean!P852="","",Assumptions!$B$15*0.5^(Data_Clean!P852/Assumptions!$B$20))</f>
        <v>18.0453755412318</v>
      </c>
      <c r="L852" s="16" t="n">
        <f aca="false">Assumptions!$B$16*MIN(1,LN(1+Data_Clean!Q852)/LN(1+Assumptions!$B$21))</f>
        <v>12.0537864630054</v>
      </c>
      <c r="M852" s="16" t="n">
        <f aca="false">Assumptions!$B$17*(0.6*MIN(1,Data_Clean!R852/Assumptions!$B$22)+0.4*IF(Data_Clean!S852="",0,Data_Clean!S852))</f>
        <v>9.51</v>
      </c>
      <c r="N852" s="16" t="n">
        <f aca="false">Assumptions!$B$18*MIN(1,(Data_Clean!F852-1)/Assumptions!$B$23)</f>
        <v>5</v>
      </c>
      <c r="O852" s="16" t="n">
        <f aca="false">Assumptions!$B$19*(0.4*IF(Data_Clean!E852="",0,MIN(1,Data_Clean!E852/12/Assumptions!$B$24))+0.35*IF(Data_Clean!D852="Y",1,0)+0.25*(1-MIN(Data_Clean!T852,3)/3))/IF(Data_Clean!E852="",0.6,1)</f>
        <v>3.8</v>
      </c>
      <c r="P852" s="16" t="n">
        <f aca="false">SUM(K852:O852)/(Assumptions!$D$5-IF(K852="",Assumptions!$B$15,0))*100</f>
        <v>48.4091620042371</v>
      </c>
      <c r="Q852" s="7" t="str">
        <f aca="false">IF(J852&gt;=Assumptions!$B$26,"High",IF(J852&gt;=Assumptions!$B$27,"Mid","Low"))</f>
        <v>Low</v>
      </c>
      <c r="R852" s="7" t="str">
        <f aca="false">IF(P852&gt;=Assumptions!$B$28,"High",IF(P852&gt;=Assumptions!$B$29,"Mid","Low"))</f>
        <v>Low</v>
      </c>
      <c r="S852" s="7" t="str">
        <f aca="false">INDEX(Assumptions!$B$33:$B$41,MATCH(Q852&amp;"|"&amp;R852,Assumptions!$A$33:$A$41,0))</f>
        <v>Dormant &amp; Low Value</v>
      </c>
      <c r="T852" s="7" t="n">
        <f aca="false">IF(ISNUMBER(Data_Clean!V852),J852*Data_Clean!V852,0)</f>
        <v>21.663033468</v>
      </c>
    </row>
    <row r="853" customFormat="false" ht="15" hidden="false" customHeight="false" outlineLevel="0" collapsed="false">
      <c r="A853" s="15" t="str">
        <f aca="false">Data_Clean!A853</f>
        <v>CX100849</v>
      </c>
      <c r="B853" s="14" t="n">
        <f aca="false">Data_Clean!G853*Assumptions!$B$5</f>
        <v>89.6925</v>
      </c>
      <c r="C853" s="14" t="n">
        <f aca="false">IF(Data_Clean!H853="",0,Data_Clean!H853)*Assumptions!$B$6</f>
        <v>0</v>
      </c>
      <c r="D853" s="14" t="n">
        <f aca="false">Data_Clean!I853*Assumptions!$B$7</f>
        <v>605.6</v>
      </c>
      <c r="E853" s="14" t="n">
        <f aca="false">Data_Clean!J853*Assumptions!$B$8</f>
        <v>0</v>
      </c>
      <c r="F853" s="14" t="n">
        <f aca="false">Data_Clean!K853*Assumptions!$B$9</f>
        <v>0</v>
      </c>
      <c r="G853" s="14" t="n">
        <f aca="false">Data_Clean!L853*Assumptions!$B$10</f>
        <v>0</v>
      </c>
      <c r="H853" s="14" t="n">
        <f aca="false">IF(OR(Data_Clean!M853="",Data_Clean!N853=""),0,Data_Clean!M853*Data_Clean!N853/100)*Assumptions!$B$13*Assumptions!$B$11</f>
        <v>364.914</v>
      </c>
      <c r="I853" s="14" t="n">
        <f aca="false">Data_Clean!O853*4*Assumptions!$B$12</f>
        <v>6.21168</v>
      </c>
      <c r="J853" s="14" t="n">
        <f aca="false">SUM(B853:I853)</f>
        <v>1066.41818</v>
      </c>
      <c r="K853" s="16" t="n">
        <f aca="false">IF(Data_Clean!P853="","",Assumptions!$B$15*0.5^(Data_Clean!P853/Assumptions!$B$20))</f>
        <v>20.2552491925229</v>
      </c>
      <c r="L853" s="16" t="n">
        <f aca="false">Assumptions!$B$16*MIN(1,LN(1+Data_Clean!Q853)/LN(1+Assumptions!$B$21))</f>
        <v>10.362865626271</v>
      </c>
      <c r="M853" s="16" t="n">
        <f aca="false">Assumptions!$B$17*(0.6*MIN(1,Data_Clean!R853/Assumptions!$B$22)+0.4*IF(Data_Clean!S853="",0,Data_Clean!S853))</f>
        <v>8.124</v>
      </c>
      <c r="N853" s="16" t="n">
        <f aca="false">Assumptions!$B$18*MIN(1,(Data_Clean!F853-1)/Assumptions!$B$23)</f>
        <v>10</v>
      </c>
      <c r="O853" s="16" t="n">
        <f aca="false">Assumptions!$B$19*(0.4*IF(Data_Clean!E853="",0,MIN(1,Data_Clean!E853/12/Assumptions!$B$24))+0.35*IF(Data_Clean!D853="Y",1,0)+0.25*(1-MIN(Data_Clean!T853,3)/3))/IF(Data_Clean!E853="",0.6,1)</f>
        <v>7.65</v>
      </c>
      <c r="P853" s="16" t="n">
        <f aca="false">SUM(K853:O853)/(Assumptions!$D$5-IF(K853="",Assumptions!$B$15,0))*100</f>
        <v>56.3921148187939</v>
      </c>
      <c r="Q853" s="7" t="str">
        <f aca="false">IF(J853&gt;=Assumptions!$B$26,"High",IF(J853&gt;=Assumptions!$B$27,"Mid","Low"))</f>
        <v>Mid</v>
      </c>
      <c r="R853" s="7" t="str">
        <f aca="false">IF(P853&gt;=Assumptions!$B$28,"High",IF(P853&gt;=Assumptions!$B$29,"Mid","Low"))</f>
        <v>Mid</v>
      </c>
      <c r="S853" s="7" t="str">
        <f aca="false">INDEX(Assumptions!$B$33:$B$41,MATCH(Q853&amp;"|"&amp;R853,Assumptions!$A$33:$A$41,0))</f>
        <v>Established Core</v>
      </c>
      <c r="T853" s="7" t="n">
        <f aca="false">IF(ISNUMBER(Data_Clean!V853),J853*Data_Clean!V853,0)</f>
        <v>55.98695445</v>
      </c>
    </row>
    <row r="854" customFormat="false" ht="15" hidden="false" customHeight="false" outlineLevel="0" collapsed="false">
      <c r="A854" s="15" t="str">
        <f aca="false">Data_Clean!A854</f>
        <v>CX100850</v>
      </c>
      <c r="B854" s="14" t="n">
        <f aca="false">Data_Clean!G854*Assumptions!$B$5</f>
        <v>63.29775</v>
      </c>
      <c r="C854" s="14" t="n">
        <f aca="false">IF(Data_Clean!H854="",0,Data_Clean!H854)*Assumptions!$B$6</f>
        <v>91.96236</v>
      </c>
      <c r="D854" s="14" t="n">
        <f aca="false">Data_Clean!I854*Assumptions!$B$7</f>
        <v>0</v>
      </c>
      <c r="E854" s="14" t="n">
        <f aca="false">Data_Clean!J854*Assumptions!$B$8</f>
        <v>0</v>
      </c>
      <c r="F854" s="14" t="n">
        <f aca="false">Data_Clean!K854*Assumptions!$B$9</f>
        <v>0</v>
      </c>
      <c r="G854" s="14" t="n">
        <f aca="false">Data_Clean!L854*Assumptions!$B$10</f>
        <v>0</v>
      </c>
      <c r="H854" s="14" t="n">
        <f aca="false">IF(OR(Data_Clean!M854="",Data_Clean!N854=""),0,Data_Clean!M854*Data_Clean!N854/100)*Assumptions!$B$13*Assumptions!$B$11</f>
        <v>61.608</v>
      </c>
      <c r="I854" s="14" t="n">
        <f aca="false">Data_Clean!O854*4*Assumptions!$B$12</f>
        <v>16.416</v>
      </c>
      <c r="J854" s="14" t="n">
        <f aca="false">SUM(B854:I854)</f>
        <v>233.28411</v>
      </c>
      <c r="K854" s="16" t="n">
        <f aca="false">IF(Data_Clean!P854="","",Assumptions!$B$15*0.5^(Data_Clean!P854/Assumptions!$B$20))</f>
        <v>23.267171427506</v>
      </c>
      <c r="L854" s="16" t="n">
        <f aca="false">Assumptions!$B$16*MIN(1,LN(1+Data_Clean!Q854)/LN(1+Assumptions!$B$21))</f>
        <v>15.5872929926646</v>
      </c>
      <c r="M854" s="16" t="n">
        <f aca="false">Assumptions!$B$17*(0.6*MIN(1,Data_Clean!R854/Assumptions!$B$22)+0.4*IF(Data_Clean!S854="",0,Data_Clean!S854))</f>
        <v>6.234</v>
      </c>
      <c r="N854" s="16" t="n">
        <f aca="false">Assumptions!$B$18*MIN(1,(Data_Clean!F854-1)/Assumptions!$B$23)</f>
        <v>15</v>
      </c>
      <c r="O854" s="16" t="n">
        <f aca="false">Assumptions!$B$19*(0.4*IF(Data_Clean!E854="",0,MIN(1,Data_Clean!E854/12/Assumptions!$B$24))+0.35*IF(Data_Clean!D854="Y",1,0)+0.25*(1-MIN(Data_Clean!T854,3)/3))/IF(Data_Clean!E854="",0.6,1)</f>
        <v>15</v>
      </c>
      <c r="P854" s="16" t="n">
        <f aca="false">SUM(K854:O854)/(Assumptions!$D$5-IF(K854="",Assumptions!$B$15,0))*100</f>
        <v>75.0884644201707</v>
      </c>
      <c r="Q854" s="7" t="str">
        <f aca="false">IF(J854&gt;=Assumptions!$B$26,"High",IF(J854&gt;=Assumptions!$B$27,"Mid","Low"))</f>
        <v>Low</v>
      </c>
      <c r="R854" s="7" t="str">
        <f aca="false">IF(P854&gt;=Assumptions!$B$28,"High",IF(P854&gt;=Assumptions!$B$29,"Mid","Low"))</f>
        <v>High</v>
      </c>
      <c r="S854" s="7" t="str">
        <f aca="false">INDEX(Assumptions!$B$33:$B$41,MATCH(Q854&amp;"|"&amp;R854,Assumptions!$A$33:$A$41,0))</f>
        <v>Engaged Builders</v>
      </c>
      <c r="T854" s="7" t="n">
        <f aca="false">IF(ISNUMBER(Data_Clean!V854),J854*Data_Clean!V854,0)</f>
        <v>2.379497922</v>
      </c>
    </row>
    <row r="855" customFormat="false" ht="15" hidden="false" customHeight="false" outlineLevel="0" collapsed="false">
      <c r="A855" s="15" t="str">
        <f aca="false">Data_Clean!A855</f>
        <v>CX100851</v>
      </c>
      <c r="B855" s="14" t="n">
        <f aca="false">Data_Clean!G855*Assumptions!$B$5</f>
        <v>3.78675</v>
      </c>
      <c r="C855" s="14" t="n">
        <f aca="false">IF(Data_Clean!H855="",0,Data_Clean!H855)*Assumptions!$B$6</f>
        <v>0</v>
      </c>
      <c r="D855" s="14" t="n">
        <f aca="false">Data_Clean!I855*Assumptions!$B$7</f>
        <v>0</v>
      </c>
      <c r="E855" s="14" t="n">
        <f aca="false">Data_Clean!J855*Assumptions!$B$8</f>
        <v>0</v>
      </c>
      <c r="F855" s="14" t="n">
        <f aca="false">Data_Clean!K855*Assumptions!$B$9</f>
        <v>0</v>
      </c>
      <c r="G855" s="14" t="n">
        <f aca="false">Data_Clean!L855*Assumptions!$B$10</f>
        <v>0</v>
      </c>
      <c r="H855" s="14" t="n">
        <f aca="false">IF(OR(Data_Clean!M855="",Data_Clean!N855=""),0,Data_Clean!M855*Data_Clean!N855/100)*Assumptions!$B$13*Assumptions!$B$11</f>
        <v>45.432</v>
      </c>
      <c r="I855" s="14" t="n">
        <f aca="false">Data_Clean!O855*4*Assumptions!$B$12</f>
        <v>1.37424</v>
      </c>
      <c r="J855" s="14" t="n">
        <f aca="false">SUM(B855:I855)</f>
        <v>50.59299</v>
      </c>
      <c r="K855" s="16" t="n">
        <f aca="false">IF(Data_Clean!P855="","",Assumptions!$B$15*0.5^(Data_Clean!P855/Assumptions!$B$20))</f>
        <v>28.6452481173125</v>
      </c>
      <c r="L855" s="16" t="n">
        <f aca="false">Assumptions!$B$16*MIN(1,LN(1+Data_Clean!Q855)/LN(1+Assumptions!$B$21))</f>
        <v>8.11507562957249</v>
      </c>
      <c r="M855" s="16" t="n">
        <f aca="false">Assumptions!$B$17*(0.6*MIN(1,Data_Clean!R855/Assumptions!$B$22)+0.4*IF(Data_Clean!S855="",0,Data_Clean!S855))</f>
        <v>11.85</v>
      </c>
      <c r="N855" s="16" t="n">
        <f aca="false">Assumptions!$B$18*MIN(1,(Data_Clean!F855-1)/Assumptions!$B$23)</f>
        <v>5</v>
      </c>
      <c r="O855" s="16" t="n">
        <f aca="false">Assumptions!$B$19*(0.4*IF(Data_Clean!E855="",0,MIN(1,Data_Clean!E855/12/Assumptions!$B$24))+0.35*IF(Data_Clean!D855="Y",1,0)+0.25*(1-MIN(Data_Clean!T855,3)/3))/IF(Data_Clean!E855="",0.6,1)</f>
        <v>3.85</v>
      </c>
      <c r="P855" s="16" t="n">
        <f aca="false">SUM(K855:O855)/(Assumptions!$D$5-IF(K855="",Assumptions!$B$15,0))*100</f>
        <v>57.460323746885</v>
      </c>
      <c r="Q855" s="7" t="str">
        <f aca="false">IF(J855&gt;=Assumptions!$B$26,"High",IF(J855&gt;=Assumptions!$B$27,"Mid","Low"))</f>
        <v>Low</v>
      </c>
      <c r="R855" s="7" t="str">
        <f aca="false">IF(P855&gt;=Assumptions!$B$28,"High",IF(P855&gt;=Assumptions!$B$29,"Mid","Low"))</f>
        <v>Mid</v>
      </c>
      <c r="S855" s="7" t="str">
        <f aca="false">INDEX(Assumptions!$B$33:$B$41,MATCH(Q855&amp;"|"&amp;R855,Assumptions!$A$33:$A$41,0))</f>
        <v>Light Touch</v>
      </c>
      <c r="T855" s="7" t="n">
        <f aca="false">IF(ISNUMBER(Data_Clean!V855),J855*Data_Clean!V855,0)</f>
        <v>9.187686984</v>
      </c>
    </row>
    <row r="856" customFormat="false" ht="15" hidden="false" customHeight="false" outlineLevel="0" collapsed="false">
      <c r="A856" s="15" t="str">
        <f aca="false">Data_Clean!A856</f>
        <v>CX100852</v>
      </c>
      <c r="B856" s="14" t="n">
        <f aca="false">Data_Clean!G856*Assumptions!$B$5</f>
        <v>91.26175</v>
      </c>
      <c r="C856" s="14" t="n">
        <f aca="false">IF(Data_Clean!H856="",0,Data_Clean!H856)*Assumptions!$B$6</f>
        <v>0</v>
      </c>
      <c r="D856" s="14" t="n">
        <f aca="false">Data_Clean!I856*Assumptions!$B$7</f>
        <v>0</v>
      </c>
      <c r="E856" s="14" t="n">
        <f aca="false">Data_Clean!J856*Assumptions!$B$8</f>
        <v>0</v>
      </c>
      <c r="F856" s="14" t="n">
        <f aca="false">Data_Clean!K856*Assumptions!$B$9</f>
        <v>0</v>
      </c>
      <c r="G856" s="14" t="n">
        <f aca="false">Data_Clean!L856*Assumptions!$B$10</f>
        <v>1067.4</v>
      </c>
      <c r="H856" s="14" t="n">
        <f aca="false">IF(OR(Data_Clean!M856="",Data_Clean!N856=""),0,Data_Clean!M856*Data_Clean!N856/100)*Assumptions!$B$13*Assumptions!$B$11</f>
        <v>0</v>
      </c>
      <c r="I856" s="14" t="n">
        <f aca="false">Data_Clean!O856*4*Assumptions!$B$12</f>
        <v>0</v>
      </c>
      <c r="J856" s="14" t="n">
        <f aca="false">SUM(B856:I856)</f>
        <v>1158.66175</v>
      </c>
      <c r="K856" s="16" t="n">
        <f aca="false">IF(Data_Clean!P856="","",Assumptions!$B$15*0.5^(Data_Clean!P856/Assumptions!$B$20))</f>
        <v>18.4671662001737</v>
      </c>
      <c r="L856" s="16" t="n">
        <f aca="false">Assumptions!$B$16*MIN(1,LN(1+Data_Clean!Q856)/LN(1+Assumptions!$B$21))</f>
        <v>14.320838960067</v>
      </c>
      <c r="M856" s="16" t="n">
        <f aca="false">Assumptions!$B$17*(0.6*MIN(1,Data_Clean!R856/Assumptions!$B$22)+0.4*IF(Data_Clean!S856="",0,Data_Clean!S856))</f>
        <v>10.38</v>
      </c>
      <c r="N856" s="16" t="n">
        <f aca="false">Assumptions!$B$18*MIN(1,(Data_Clean!F856-1)/Assumptions!$B$23)</f>
        <v>5</v>
      </c>
      <c r="O856" s="16" t="n">
        <f aca="false">Assumptions!$B$19*(0.4*IF(Data_Clean!E856="",0,MIN(1,Data_Clean!E856/12/Assumptions!$B$24))+0.35*IF(Data_Clean!D856="Y",1,0)+0.25*(1-MIN(Data_Clean!T856,3)/3))/IF(Data_Clean!E856="",0.6,1)</f>
        <v>15</v>
      </c>
      <c r="P856" s="16" t="n">
        <f aca="false">SUM(K856:O856)/(Assumptions!$D$5-IF(K856="",Assumptions!$B$15,0))*100</f>
        <v>63.1680051602408</v>
      </c>
      <c r="Q856" s="7" t="str">
        <f aca="false">IF(J856&gt;=Assumptions!$B$26,"High",IF(J856&gt;=Assumptions!$B$27,"Mid","Low"))</f>
        <v>Mid</v>
      </c>
      <c r="R856" s="7" t="str">
        <f aca="false">IF(P856&gt;=Assumptions!$B$28,"High",IF(P856&gt;=Assumptions!$B$29,"Mid","Low"))</f>
        <v>Mid</v>
      </c>
      <c r="S856" s="7" t="str">
        <f aca="false">INDEX(Assumptions!$B$33:$B$41,MATCH(Q856&amp;"|"&amp;R856,Assumptions!$A$33:$A$41,0))</f>
        <v>Established Core</v>
      </c>
      <c r="T856" s="7" t="n">
        <f aca="false">IF(ISNUMBER(Data_Clean!V856),J856*Data_Clean!V856,0)</f>
        <v>36.729577475</v>
      </c>
    </row>
    <row r="857" customFormat="false" ht="15" hidden="false" customHeight="false" outlineLevel="0" collapsed="false">
      <c r="A857" s="15" t="str">
        <f aca="false">Data_Clean!A857</f>
        <v>CX100853</v>
      </c>
      <c r="B857" s="14" t="n">
        <f aca="false">Data_Clean!G857*Assumptions!$B$5</f>
        <v>260.7275</v>
      </c>
      <c r="C857" s="14" t="n">
        <f aca="false">IF(Data_Clean!H857="",0,Data_Clean!H857)*Assumptions!$B$6</f>
        <v>0</v>
      </c>
      <c r="D857" s="14" t="n">
        <f aca="false">Data_Clean!I857*Assumptions!$B$7</f>
        <v>0</v>
      </c>
      <c r="E857" s="14" t="n">
        <f aca="false">Data_Clean!J857*Assumptions!$B$8</f>
        <v>0</v>
      </c>
      <c r="F857" s="14" t="n">
        <f aca="false">Data_Clean!K857*Assumptions!$B$9</f>
        <v>0</v>
      </c>
      <c r="G857" s="14" t="n">
        <f aca="false">Data_Clean!L857*Assumptions!$B$10</f>
        <v>0</v>
      </c>
      <c r="H857" s="14" t="n">
        <f aca="false">IF(OR(Data_Clean!M857="",Data_Clean!N857=""),0,Data_Clean!M857*Data_Clean!N857/100)*Assumptions!$B$13*Assumptions!$B$11</f>
        <v>0</v>
      </c>
      <c r="I857" s="14" t="n">
        <f aca="false">Data_Clean!O857*4*Assumptions!$B$12</f>
        <v>0</v>
      </c>
      <c r="J857" s="14" t="n">
        <f aca="false">SUM(B857:I857)</f>
        <v>260.7275</v>
      </c>
      <c r="K857" s="16" t="n">
        <f aca="false">IF(Data_Clean!P857="","",Assumptions!$B$15*0.5^(Data_Clean!P857/Assumptions!$B$20))</f>
        <v>6.83791866418663</v>
      </c>
      <c r="L857" s="16" t="n">
        <f aca="false">Assumptions!$B$16*MIN(1,LN(1+Data_Clean!Q857)/LN(1+Assumptions!$B$21))</f>
        <v>12.6966447294858</v>
      </c>
      <c r="M857" s="16" t="n">
        <f aca="false">Assumptions!$B$17*(0.6*MIN(1,Data_Clean!R857/Assumptions!$B$22)+0.4*IF(Data_Clean!S857="",0,Data_Clean!S857))</f>
        <v>7.026</v>
      </c>
      <c r="N857" s="16" t="n">
        <f aca="false">Assumptions!$B$18*MIN(1,(Data_Clean!F857-1)/Assumptions!$B$23)</f>
        <v>0</v>
      </c>
      <c r="O857" s="16" t="n">
        <f aca="false">Assumptions!$B$19*(0.4*IF(Data_Clean!E857="",0,MIN(1,Data_Clean!E857/12/Assumptions!$B$24))+0.35*IF(Data_Clean!D857="Y",1,0)+0.25*(1-MIN(Data_Clean!T857,3)/3))/IF(Data_Clean!E857="",0.6,1)</f>
        <v>5.05</v>
      </c>
      <c r="P857" s="16" t="n">
        <f aca="false">SUM(K857:O857)/(Assumptions!$D$5-IF(K857="",Assumptions!$B$15,0))*100</f>
        <v>31.6105633936724</v>
      </c>
      <c r="Q857" s="7" t="str">
        <f aca="false">IF(J857&gt;=Assumptions!$B$26,"High",IF(J857&gt;=Assumptions!$B$27,"Mid","Low"))</f>
        <v>Low</v>
      </c>
      <c r="R857" s="7" t="str">
        <f aca="false">IF(P857&gt;=Assumptions!$B$28,"High",IF(P857&gt;=Assumptions!$B$29,"Mid","Low"))</f>
        <v>Low</v>
      </c>
      <c r="S857" s="7" t="str">
        <f aca="false">INDEX(Assumptions!$B$33:$B$41,MATCH(Q857&amp;"|"&amp;R857,Assumptions!$A$33:$A$41,0))</f>
        <v>Dormant &amp; Low Value</v>
      </c>
      <c r="T857" s="7" t="n">
        <f aca="false">IF(ISNUMBER(Data_Clean!V857),J857*Data_Clean!V857,0)</f>
        <v>29.69686225</v>
      </c>
    </row>
    <row r="858" customFormat="false" ht="15" hidden="false" customHeight="false" outlineLevel="0" collapsed="false">
      <c r="A858" s="15" t="str">
        <f aca="false">Data_Clean!A858</f>
        <v>CX100854</v>
      </c>
      <c r="B858" s="14" t="n">
        <f aca="false">Data_Clean!G858*Assumptions!$B$5</f>
        <v>122.55875</v>
      </c>
      <c r="C858" s="14" t="n">
        <f aca="false">IF(Data_Clean!H858="",0,Data_Clean!H858)*Assumptions!$B$6</f>
        <v>616.27248</v>
      </c>
      <c r="D858" s="14" t="n">
        <f aca="false">Data_Clean!I858*Assumptions!$B$7</f>
        <v>0</v>
      </c>
      <c r="E858" s="14" t="n">
        <f aca="false">Data_Clean!J858*Assumptions!$B$8</f>
        <v>0</v>
      </c>
      <c r="F858" s="14" t="n">
        <f aca="false">Data_Clean!K858*Assumptions!$B$9</f>
        <v>0</v>
      </c>
      <c r="G858" s="14" t="n">
        <f aca="false">Data_Clean!L858*Assumptions!$B$10</f>
        <v>0</v>
      </c>
      <c r="H858" s="14" t="n">
        <f aca="false">IF(OR(Data_Clean!M858="",Data_Clean!N858=""),0,Data_Clean!M858*Data_Clean!N858/100)*Assumptions!$B$13*Assumptions!$B$11</f>
        <v>0</v>
      </c>
      <c r="I858" s="14" t="n">
        <f aca="false">Data_Clean!O858*4*Assumptions!$B$12</f>
        <v>0</v>
      </c>
      <c r="J858" s="14" t="n">
        <f aca="false">SUM(B858:I858)</f>
        <v>738.83123</v>
      </c>
      <c r="K858" s="16" t="n">
        <f aca="false">IF(Data_Clean!P858="","",Assumptions!$B$15*0.5^(Data_Clean!P858/Assumptions!$B$20))</f>
        <v>28.6452481173125</v>
      </c>
      <c r="L858" s="16" t="n">
        <f aca="false">Assumptions!$B$16*MIN(1,LN(1+Data_Clean!Q858)/LN(1+Assumptions!$B$21))</f>
        <v>16.3144030926037</v>
      </c>
      <c r="M858" s="16" t="n">
        <f aca="false">Assumptions!$B$17*(0.6*MIN(1,Data_Clean!R858/Assumptions!$B$22)+0.4*IF(Data_Clean!S858="",0,Data_Clean!S858))</f>
        <v>9.156</v>
      </c>
      <c r="N858" s="16" t="n">
        <f aca="false">Assumptions!$B$18*MIN(1,(Data_Clean!F858-1)/Assumptions!$B$23)</f>
        <v>5</v>
      </c>
      <c r="O858" s="16" t="n">
        <f aca="false">Assumptions!$B$19*(0.4*IF(Data_Clean!E858="",0,MIN(1,Data_Clean!E858/12/Assumptions!$B$24))+0.35*IF(Data_Clean!D858="Y",1,0)+0.25*(1-MIN(Data_Clean!T858,3)/3))/IF(Data_Clean!E858="",0.6,1)</f>
        <v>12.3</v>
      </c>
      <c r="P858" s="16" t="n">
        <f aca="false">SUM(K858:O858)/(Assumptions!$D$5-IF(K858="",Assumptions!$B$15,0))*100</f>
        <v>71.4156512099162</v>
      </c>
      <c r="Q858" s="7" t="str">
        <f aca="false">IF(J858&gt;=Assumptions!$B$26,"High",IF(J858&gt;=Assumptions!$B$27,"Mid","Low"))</f>
        <v>Mid</v>
      </c>
      <c r="R858" s="7" t="str">
        <f aca="false">IF(P858&gt;=Assumptions!$B$28,"High",IF(P858&gt;=Assumptions!$B$29,"Mid","Low"))</f>
        <v>High</v>
      </c>
      <c r="S858" s="7" t="str">
        <f aca="false">INDEX(Assumptions!$B$33:$B$41,MATCH(Q858&amp;"|"&amp;R858,Assumptions!$A$33:$A$41,0))</f>
        <v>Engaged Builders</v>
      </c>
      <c r="T858" s="7" t="n">
        <f aca="false">IF(ISNUMBER(Data_Clean!V858),J858*Data_Clean!V858,0)</f>
        <v>18.914079488</v>
      </c>
    </row>
    <row r="859" customFormat="false" ht="15" hidden="false" customHeight="false" outlineLevel="0" collapsed="false">
      <c r="A859" s="15" t="str">
        <f aca="false">Data_Clean!A859</f>
        <v>CX100855</v>
      </c>
      <c r="B859" s="14" t="n">
        <f aca="false">Data_Clean!G859*Assumptions!$B$5</f>
        <v>57.09</v>
      </c>
      <c r="C859" s="14" t="n">
        <f aca="false">IF(Data_Clean!H859="",0,Data_Clean!H859)*Assumptions!$B$6</f>
        <v>0</v>
      </c>
      <c r="D859" s="14" t="n">
        <f aca="false">Data_Clean!I859*Assumptions!$B$7</f>
        <v>0</v>
      </c>
      <c r="E859" s="14" t="n">
        <f aca="false">Data_Clean!J859*Assumptions!$B$8</f>
        <v>0</v>
      </c>
      <c r="F859" s="14" t="n">
        <f aca="false">Data_Clean!K859*Assumptions!$B$9</f>
        <v>0</v>
      </c>
      <c r="G859" s="14" t="n">
        <f aca="false">Data_Clean!L859*Assumptions!$B$10</f>
        <v>0</v>
      </c>
      <c r="H859" s="14" t="n">
        <f aca="false">IF(OR(Data_Clean!M859="",Data_Clean!N859=""),0,Data_Clean!M859*Data_Clean!N859/100)*Assumptions!$B$13*Assumptions!$B$11</f>
        <v>88.992</v>
      </c>
      <c r="I859" s="14" t="n">
        <f aca="false">Data_Clean!O859*4*Assumptions!$B$12</f>
        <v>17.64</v>
      </c>
      <c r="J859" s="14" t="n">
        <f aca="false">SUM(B859:I859)</f>
        <v>163.722</v>
      </c>
      <c r="K859" s="16" t="n">
        <f aca="false">IF(Data_Clean!P859="","",Assumptions!$B$15*0.5^(Data_Clean!P859/Assumptions!$B$20))</f>
        <v>19.3405546265937</v>
      </c>
      <c r="L859" s="16" t="n">
        <f aca="false">Assumptions!$B$16*MIN(1,LN(1+Data_Clean!Q859)/LN(1+Assumptions!$B$21))</f>
        <v>13.7447072997398</v>
      </c>
      <c r="M859" s="16" t="n">
        <f aca="false">Assumptions!$B$17*(0.6*MIN(1,Data_Clean!R859/Assumptions!$B$22)+0.4*IF(Data_Clean!S859="",0,Data_Clean!S859))</f>
        <v>6.744</v>
      </c>
      <c r="N859" s="16" t="n">
        <f aca="false">Assumptions!$B$18*MIN(1,(Data_Clean!F859-1)/Assumptions!$B$23)</f>
        <v>10</v>
      </c>
      <c r="O859" s="16" t="n">
        <f aca="false">Assumptions!$B$19*(0.4*IF(Data_Clean!E859="",0,MIN(1,Data_Clean!E859/12/Assumptions!$B$24))+0.35*IF(Data_Clean!D859="Y",1,0)+0.25*(1-MIN(Data_Clean!T859,3)/3))/IF(Data_Clean!E859="",0.6,1)</f>
        <v>6.4</v>
      </c>
      <c r="P859" s="16" t="n">
        <f aca="false">SUM(K859:O859)/(Assumptions!$D$5-IF(K859="",Assumptions!$B$15,0))*100</f>
        <v>56.2292619263335</v>
      </c>
      <c r="Q859" s="7" t="str">
        <f aca="false">IF(J859&gt;=Assumptions!$B$26,"High",IF(J859&gt;=Assumptions!$B$27,"Mid","Low"))</f>
        <v>Low</v>
      </c>
      <c r="R859" s="7" t="str">
        <f aca="false">IF(P859&gt;=Assumptions!$B$28,"High",IF(P859&gt;=Assumptions!$B$29,"Mid","Low"))</f>
        <v>Mid</v>
      </c>
      <c r="S859" s="7" t="str">
        <f aca="false">INDEX(Assumptions!$B$33:$B$41,MATCH(Q859&amp;"|"&amp;R859,Assumptions!$A$33:$A$41,0))</f>
        <v>Light Touch</v>
      </c>
      <c r="T859" s="7" t="n">
        <f aca="false">IF(ISNUMBER(Data_Clean!V859),J859*Data_Clean!V859,0)</f>
        <v>16.0120116</v>
      </c>
    </row>
    <row r="860" customFormat="false" ht="15" hidden="false" customHeight="false" outlineLevel="0" collapsed="false">
      <c r="A860" s="15" t="str">
        <f aca="false">Data_Clean!A860</f>
        <v>CX100856</v>
      </c>
      <c r="B860" s="14" t="n">
        <f aca="false">Data_Clean!G860*Assumptions!$B$5</f>
        <v>282.1</v>
      </c>
      <c r="C860" s="14" t="n">
        <f aca="false">IF(Data_Clean!H860="",0,Data_Clean!H860)*Assumptions!$B$6</f>
        <v>864.40356</v>
      </c>
      <c r="D860" s="14" t="n">
        <f aca="false">Data_Clean!I860*Assumptions!$B$7</f>
        <v>0</v>
      </c>
      <c r="E860" s="14" t="n">
        <f aca="false">Data_Clean!J860*Assumptions!$B$8</f>
        <v>0</v>
      </c>
      <c r="F860" s="14" t="n">
        <f aca="false">Data_Clean!K860*Assumptions!$B$9</f>
        <v>0</v>
      </c>
      <c r="G860" s="14" t="n">
        <f aca="false">Data_Clean!L860*Assumptions!$B$10</f>
        <v>425.25</v>
      </c>
      <c r="H860" s="14" t="n">
        <f aca="false">IF(OR(Data_Clean!M860="",Data_Clean!N860=""),0,Data_Clean!M860*Data_Clean!N860/100)*Assumptions!$B$13*Assumptions!$B$11</f>
        <v>379.674</v>
      </c>
      <c r="I860" s="14" t="n">
        <f aca="false">Data_Clean!O860*4*Assumptions!$B$12</f>
        <v>28.32864</v>
      </c>
      <c r="J860" s="14" t="n">
        <f aca="false">SUM(B860:I860)</f>
        <v>1979.7562</v>
      </c>
      <c r="K860" s="16" t="n">
        <f aca="false">IF(Data_Clean!P860="","",Assumptions!$B$15*0.5^(Data_Clean!P860/Assumptions!$B$20))</f>
        <v>25.5200148285257</v>
      </c>
      <c r="L860" s="16" t="n">
        <f aca="false">Assumptions!$B$16*MIN(1,LN(1+Data_Clean!Q860)/LN(1+Assumptions!$B$21))</f>
        <v>14.4532413158944</v>
      </c>
      <c r="M860" s="16" t="n">
        <f aca="false">Assumptions!$B$17*(0.6*MIN(1,Data_Clean!R860/Assumptions!$B$22)+0.4*IF(Data_Clean!S860="",0,Data_Clean!S860))</f>
        <v>9.666</v>
      </c>
      <c r="N860" s="16" t="n">
        <f aca="false">Assumptions!$B$18*MIN(1,(Data_Clean!F860-1)/Assumptions!$B$23)</f>
        <v>15</v>
      </c>
      <c r="O860" s="16" t="n">
        <f aca="false">Assumptions!$B$19*(0.4*IF(Data_Clean!E860="",0,MIN(1,Data_Clean!E860/12/Assumptions!$B$24))+0.35*IF(Data_Clean!D860="Y",1,0)+0.25*(1-MIN(Data_Clean!T860,3)/3))/IF(Data_Clean!E860="",0.6,1)</f>
        <v>12.95</v>
      </c>
      <c r="P860" s="16" t="n">
        <f aca="false">SUM(K860:O860)/(Assumptions!$D$5-IF(K860="",Assumptions!$B$15,0))*100</f>
        <v>77.5892561444201</v>
      </c>
      <c r="Q860" s="7" t="str">
        <f aca="false">IF(J860&gt;=Assumptions!$B$26,"High",IF(J860&gt;=Assumptions!$B$27,"Mid","Low"))</f>
        <v>High</v>
      </c>
      <c r="R860" s="7" t="str">
        <f aca="false">IF(P860&gt;=Assumptions!$B$28,"High",IF(P860&gt;=Assumptions!$B$29,"Mid","Low"))</f>
        <v>High</v>
      </c>
      <c r="S860" s="7" t="str">
        <f aca="false">INDEX(Assumptions!$B$33:$B$41,MATCH(Q860&amp;"|"&amp;R860,Assumptions!$A$33:$A$41,0))</f>
        <v>Premier Advocates</v>
      </c>
      <c r="T860" s="7" t="n">
        <f aca="false">IF(ISNUMBER(Data_Clean!V860),J860*Data_Clean!V860,0)</f>
        <v>23.55909878</v>
      </c>
    </row>
    <row r="861" customFormat="false" ht="15" hidden="false" customHeight="false" outlineLevel="0" collapsed="false">
      <c r="A861" s="15" t="str">
        <f aca="false">Data_Clean!A861</f>
        <v>CX100857</v>
      </c>
      <c r="B861" s="14" t="n">
        <f aca="false">Data_Clean!G861*Assumptions!$B$5</f>
        <v>76.91825</v>
      </c>
      <c r="C861" s="14" t="n">
        <f aca="false">IF(Data_Clean!H861="",0,Data_Clean!H861)*Assumptions!$B$6</f>
        <v>634.68732</v>
      </c>
      <c r="D861" s="14" t="n">
        <f aca="false">Data_Clean!I861*Assumptions!$B$7</f>
        <v>144</v>
      </c>
      <c r="E861" s="14" t="n">
        <f aca="false">Data_Clean!J861*Assumptions!$B$8</f>
        <v>0</v>
      </c>
      <c r="F861" s="14" t="n">
        <f aca="false">Data_Clean!K861*Assumptions!$B$9</f>
        <v>672.1</v>
      </c>
      <c r="G861" s="14" t="n">
        <f aca="false">Data_Clean!L861*Assumptions!$B$10</f>
        <v>0</v>
      </c>
      <c r="H861" s="14" t="n">
        <f aca="false">IF(OR(Data_Clean!M861="",Data_Clean!N861=""),0,Data_Clean!M861*Data_Clean!N861/100)*Assumptions!$B$13*Assumptions!$B$11</f>
        <v>0</v>
      </c>
      <c r="I861" s="14" t="n">
        <f aca="false">Data_Clean!O861*4*Assumptions!$B$12</f>
        <v>0</v>
      </c>
      <c r="J861" s="14" t="n">
        <f aca="false">SUM(B861:I861)</f>
        <v>1527.70557</v>
      </c>
      <c r="K861" s="16" t="n">
        <f aca="false">IF(Data_Clean!P861="","",Assumptions!$B$15*0.5^(Data_Clean!P861/Assumptions!$B$20))</f>
        <v>3.19000185356571</v>
      </c>
      <c r="L861" s="16" t="n">
        <f aca="false">Assumptions!$B$16*MIN(1,LN(1+Data_Clean!Q861)/LN(1+Assumptions!$B$21))</f>
        <v>0</v>
      </c>
      <c r="M861" s="16" t="n">
        <f aca="false">Assumptions!$B$17*(0.6*MIN(1,Data_Clean!R861/Assumptions!$B$22)+0.4*IF(Data_Clean!S861="",0,Data_Clean!S861))</f>
        <v>0</v>
      </c>
      <c r="N861" s="16" t="n">
        <f aca="false">Assumptions!$B$18*MIN(1,(Data_Clean!F861-1)/Assumptions!$B$23)</f>
        <v>15</v>
      </c>
      <c r="O861" s="16" t="n">
        <f aca="false">Assumptions!$B$19*(0.4*IF(Data_Clean!E861="",0,MIN(1,Data_Clean!E861/12/Assumptions!$B$24))+0.35*IF(Data_Clean!D861="Y",1,0)+0.25*(1-MIN(Data_Clean!T861,3)/3))/IF(Data_Clean!E861="",0.6,1)</f>
        <v>8.15</v>
      </c>
      <c r="P861" s="16" t="n">
        <f aca="false">SUM(K861:O861)/(Assumptions!$D$5-IF(K861="",Assumptions!$B$15,0))*100</f>
        <v>26.3400018535657</v>
      </c>
      <c r="Q861" s="7" t="str">
        <f aca="false">IF(J861&gt;=Assumptions!$B$26,"High",IF(J861&gt;=Assumptions!$B$27,"Mid","Low"))</f>
        <v>High</v>
      </c>
      <c r="R861" s="7" t="str">
        <f aca="false">IF(P861&gt;=Assumptions!$B$28,"High",IF(P861&gt;=Assumptions!$B$29,"Mid","Low"))</f>
        <v>Low</v>
      </c>
      <c r="S861" s="7" t="str">
        <f aca="false">INDEX(Assumptions!$B$33:$B$41,MATCH(Q861&amp;"|"&amp;R861,Assumptions!$A$33:$A$41,0))</f>
        <v>Affluent Drifters</v>
      </c>
      <c r="T861" s="7" t="n">
        <f aca="false">IF(ISNUMBER(Data_Clean!V861),J861*Data_Clean!V861,0)</f>
        <v>526.905651093</v>
      </c>
    </row>
    <row r="862" customFormat="false" ht="15" hidden="false" customHeight="false" outlineLevel="0" collapsed="false">
      <c r="A862" s="15" t="str">
        <f aca="false">Data_Clean!A862</f>
        <v>CX100858</v>
      </c>
      <c r="B862" s="14" t="n">
        <f aca="false">Data_Clean!G862*Assumptions!$B$5</f>
        <v>174.73325</v>
      </c>
      <c r="C862" s="14" t="n">
        <f aca="false">IF(Data_Clean!H862="",0,Data_Clean!H862)*Assumptions!$B$6</f>
        <v>1294.84848</v>
      </c>
      <c r="D862" s="14" t="n">
        <f aca="false">Data_Clean!I862*Assumptions!$B$7</f>
        <v>0</v>
      </c>
      <c r="E862" s="14" t="n">
        <f aca="false">Data_Clean!J862*Assumptions!$B$8</f>
        <v>0</v>
      </c>
      <c r="F862" s="14" t="n">
        <f aca="false">Data_Clean!K862*Assumptions!$B$9</f>
        <v>0</v>
      </c>
      <c r="G862" s="14" t="n">
        <f aca="false">Data_Clean!L862*Assumptions!$B$10</f>
        <v>487.35</v>
      </c>
      <c r="H862" s="14" t="n">
        <f aca="false">IF(OR(Data_Clean!M862="",Data_Clean!N862=""),0,Data_Clean!M862*Data_Clean!N862/100)*Assumptions!$B$13*Assumptions!$B$11</f>
        <v>1027.2</v>
      </c>
      <c r="I862" s="14" t="n">
        <f aca="false">Data_Clean!O862*4*Assumptions!$B$12</f>
        <v>426.26016</v>
      </c>
      <c r="J862" s="14" t="n">
        <f aca="false">SUM(B862:I862)</f>
        <v>3410.39189</v>
      </c>
      <c r="K862" s="16" t="n">
        <f aca="false">IF(Data_Clean!P862="","",Assumptions!$B$15*0.5^(Data_Clean!P862/Assumptions!$B$20))</f>
        <v>29.3147990530274</v>
      </c>
      <c r="L862" s="16" t="n">
        <f aca="false">Assumptions!$B$16*MIN(1,LN(1+Data_Clean!Q862)/LN(1+Assumptions!$B$21))</f>
        <v>18.7190675950324</v>
      </c>
      <c r="M862" s="16" t="n">
        <f aca="false">Assumptions!$B$17*(0.6*MIN(1,Data_Clean!R862/Assumptions!$B$22)+0.4*IF(Data_Clean!S862="",0,Data_Clean!S862))</f>
        <v>13.908</v>
      </c>
      <c r="N862" s="16" t="n">
        <f aca="false">Assumptions!$B$18*MIN(1,(Data_Clean!F862-1)/Assumptions!$B$23)</f>
        <v>15</v>
      </c>
      <c r="O862" s="16" t="n">
        <f aca="false">Assumptions!$B$19*(0.4*IF(Data_Clean!E862="",0,MIN(1,Data_Clean!E862/12/Assumptions!$B$24))+0.35*IF(Data_Clean!D862="Y",1,0)+0.25*(1-MIN(Data_Clean!T862,3)/3))/IF(Data_Clean!E862="",0.6,1)</f>
        <v>11.75</v>
      </c>
      <c r="P862" s="16" t="n">
        <f aca="false">SUM(K862:O862)/(Assumptions!$D$5-IF(K862="",Assumptions!$B$15,0))*100</f>
        <v>88.6918666480598</v>
      </c>
      <c r="Q862" s="7" t="str">
        <f aca="false">IF(J862&gt;=Assumptions!$B$26,"High",IF(J862&gt;=Assumptions!$B$27,"Mid","Low"))</f>
        <v>High</v>
      </c>
      <c r="R862" s="7" t="str">
        <f aca="false">IF(P862&gt;=Assumptions!$B$28,"High",IF(P862&gt;=Assumptions!$B$29,"Mid","Low"))</f>
        <v>High</v>
      </c>
      <c r="S862" s="7" t="str">
        <f aca="false">INDEX(Assumptions!$B$33:$B$41,MATCH(Q862&amp;"|"&amp;R862,Assumptions!$A$33:$A$41,0))</f>
        <v>Premier Advocates</v>
      </c>
      <c r="T862" s="7" t="n">
        <f aca="false">IF(ISNUMBER(Data_Clean!V862),J862*Data_Clean!V862,0)</f>
        <v>64.115367532</v>
      </c>
    </row>
    <row r="863" customFormat="false" ht="15" hidden="false" customHeight="false" outlineLevel="0" collapsed="false">
      <c r="A863" s="15" t="str">
        <f aca="false">Data_Clean!A863</f>
        <v>CX100859</v>
      </c>
      <c r="B863" s="14" t="n">
        <f aca="false">Data_Clean!G863*Assumptions!$B$5</f>
        <v>32.141</v>
      </c>
      <c r="C863" s="14" t="n">
        <f aca="false">IF(Data_Clean!H863="",0,Data_Clean!H863)*Assumptions!$B$6</f>
        <v>155.69448</v>
      </c>
      <c r="D863" s="14" t="n">
        <f aca="false">Data_Clean!I863*Assumptions!$B$7</f>
        <v>0</v>
      </c>
      <c r="E863" s="14" t="n">
        <f aca="false">Data_Clean!J863*Assumptions!$B$8</f>
        <v>0</v>
      </c>
      <c r="F863" s="14" t="n">
        <f aca="false">Data_Clean!K863*Assumptions!$B$9</f>
        <v>0</v>
      </c>
      <c r="G863" s="14" t="n">
        <f aca="false">Data_Clean!L863*Assumptions!$B$10</f>
        <v>0</v>
      </c>
      <c r="H863" s="14" t="n">
        <f aca="false">IF(OR(Data_Clean!M863="",Data_Clean!N863=""),0,Data_Clean!M863*Data_Clean!N863/100)*Assumptions!$B$13*Assumptions!$B$11</f>
        <v>137.886</v>
      </c>
      <c r="I863" s="14" t="n">
        <f aca="false">Data_Clean!O863*4*Assumptions!$B$12</f>
        <v>6.15504</v>
      </c>
      <c r="J863" s="14" t="n">
        <f aca="false">SUM(B863:I863)</f>
        <v>331.87652</v>
      </c>
      <c r="K863" s="16" t="n">
        <f aca="false">IF(Data_Clean!P863="","",Assumptions!$B$15*0.5^(Data_Clean!P863/Assumptions!$B$20))</f>
        <v>19.3405546265937</v>
      </c>
      <c r="L863" s="16" t="n">
        <f aca="false">Assumptions!$B$16*MIN(1,LN(1+Data_Clean!Q863)/LN(1+Assumptions!$B$21))</f>
        <v>10</v>
      </c>
      <c r="M863" s="16" t="n">
        <f aca="false">Assumptions!$B$17*(0.6*MIN(1,Data_Clean!R863/Assumptions!$B$22)+0.4*IF(Data_Clean!S863="",0,Data_Clean!S863))</f>
        <v>5.046</v>
      </c>
      <c r="N863" s="16" t="n">
        <f aca="false">Assumptions!$B$18*MIN(1,(Data_Clean!F863-1)/Assumptions!$B$23)</f>
        <v>10</v>
      </c>
      <c r="O863" s="16" t="n">
        <f aca="false">Assumptions!$B$19*(0.4*IF(Data_Clean!E863="",0,MIN(1,Data_Clean!E863/12/Assumptions!$B$24))+0.35*IF(Data_Clean!D863="Y",1,0)+0.25*(1-MIN(Data_Clean!T863,3)/3))/IF(Data_Clean!E863="",0.6,1)</f>
        <v>4.8</v>
      </c>
      <c r="P863" s="16" t="n">
        <f aca="false">SUM(K863:O863)/(Assumptions!$D$5-IF(K863="",Assumptions!$B$15,0))*100</f>
        <v>49.1865546265937</v>
      </c>
      <c r="Q863" s="7" t="str">
        <f aca="false">IF(J863&gt;=Assumptions!$B$26,"High",IF(J863&gt;=Assumptions!$B$27,"Mid","Low"))</f>
        <v>Low</v>
      </c>
      <c r="R863" s="7" t="str">
        <f aca="false">IF(P863&gt;=Assumptions!$B$28,"High",IF(P863&gt;=Assumptions!$B$29,"Mid","Low"))</f>
        <v>Low</v>
      </c>
      <c r="S863" s="7" t="str">
        <f aca="false">INDEX(Assumptions!$B$33:$B$41,MATCH(Q863&amp;"|"&amp;R863,Assumptions!$A$33:$A$41,0))</f>
        <v>Dormant &amp; Low Value</v>
      </c>
      <c r="T863" s="7" t="n">
        <f aca="false">IF(ISNUMBER(Data_Clean!V863),J863*Data_Clean!V863,0)</f>
        <v>33.154464348</v>
      </c>
    </row>
    <row r="864" customFormat="false" ht="15" hidden="false" customHeight="false" outlineLevel="0" collapsed="false">
      <c r="A864" s="15" t="str">
        <f aca="false">Data_Clean!A864</f>
        <v>CX100860</v>
      </c>
      <c r="B864" s="14" t="n">
        <f aca="false">Data_Clean!G864*Assumptions!$B$5</f>
        <v>175.9305</v>
      </c>
      <c r="C864" s="14" t="n">
        <f aca="false">IF(Data_Clean!H864="",0,Data_Clean!H864)*Assumptions!$B$6</f>
        <v>162.34764</v>
      </c>
      <c r="D864" s="14" t="n">
        <f aca="false">Data_Clean!I864*Assumptions!$B$7</f>
        <v>0</v>
      </c>
      <c r="E864" s="14" t="n">
        <f aca="false">Data_Clean!J864*Assumptions!$B$8</f>
        <v>0</v>
      </c>
      <c r="F864" s="14" t="n">
        <f aca="false">Data_Clean!K864*Assumptions!$B$9</f>
        <v>0</v>
      </c>
      <c r="G864" s="14" t="n">
        <f aca="false">Data_Clean!L864*Assumptions!$B$10</f>
        <v>0</v>
      </c>
      <c r="H864" s="14" t="n">
        <f aca="false">IF(OR(Data_Clean!M864="",Data_Clean!N864=""),0,Data_Clean!M864*Data_Clean!N864/100)*Assumptions!$B$13*Assumptions!$B$11</f>
        <v>0</v>
      </c>
      <c r="I864" s="14" t="n">
        <f aca="false">Data_Clean!O864*4*Assumptions!$B$12</f>
        <v>0</v>
      </c>
      <c r="J864" s="14" t="n">
        <f aca="false">SUM(B864:I864)</f>
        <v>338.27814</v>
      </c>
      <c r="K864" s="16" t="n">
        <f aca="false">IF(Data_Clean!P864="","",Assumptions!$B$15*0.5^(Data_Clean!P864/Assumptions!$B$20))</f>
        <v>14.3226240586562</v>
      </c>
      <c r="L864" s="16" t="n">
        <f aca="false">Assumptions!$B$16*MIN(1,LN(1+Data_Clean!Q864)/LN(1+Assumptions!$B$21))</f>
        <v>11.5625930527155</v>
      </c>
      <c r="M864" s="16" t="n">
        <f aca="false">Assumptions!$B$17*(0.6*MIN(1,Data_Clean!R864/Assumptions!$B$22)+0.4*IF(Data_Clean!S864="",0,Data_Clean!S864))</f>
        <v>5.976</v>
      </c>
      <c r="N864" s="16" t="n">
        <f aca="false">Assumptions!$B$18*MIN(1,(Data_Clean!F864-1)/Assumptions!$B$23)</f>
        <v>5</v>
      </c>
      <c r="O864" s="16" t="n">
        <f aca="false">Assumptions!$B$19*(0.4*IF(Data_Clean!E864="",0,MIN(1,Data_Clean!E864/12/Assumptions!$B$24))+0.35*IF(Data_Clean!D864="Y",1,0)+0.25*(1-MIN(Data_Clean!T864,3)/3))/IF(Data_Clean!E864="",0.6,1)</f>
        <v>8.5</v>
      </c>
      <c r="P864" s="16" t="n">
        <f aca="false">SUM(K864:O864)/(Assumptions!$D$5-IF(K864="",Assumptions!$B$15,0))*100</f>
        <v>45.3612171113718</v>
      </c>
      <c r="Q864" s="7" t="str">
        <f aca="false">IF(J864&gt;=Assumptions!$B$26,"High",IF(J864&gt;=Assumptions!$B$27,"Mid","Low"))</f>
        <v>Low</v>
      </c>
      <c r="R864" s="7" t="str">
        <f aca="false">IF(P864&gt;=Assumptions!$B$28,"High",IF(P864&gt;=Assumptions!$B$29,"Mid","Low"))</f>
        <v>Low</v>
      </c>
      <c r="S864" s="7" t="str">
        <f aca="false">INDEX(Assumptions!$B$33:$B$41,MATCH(Q864&amp;"|"&amp;R864,Assumptions!$A$33:$A$41,0))</f>
        <v>Dormant &amp; Low Value</v>
      </c>
      <c r="T864" s="7" t="n">
        <f aca="false">IF(ISNUMBER(Data_Clean!V864),J864*Data_Clean!V864,0)</f>
        <v>46.885350204</v>
      </c>
    </row>
    <row r="865" customFormat="false" ht="15" hidden="false" customHeight="false" outlineLevel="0" collapsed="false">
      <c r="A865" s="15" t="str">
        <f aca="false">Data_Clean!A865</f>
        <v>CX100861</v>
      </c>
      <c r="B865" s="14" t="n">
        <f aca="false">Data_Clean!G865*Assumptions!$B$5</f>
        <v>33.6975</v>
      </c>
      <c r="C865" s="14" t="n">
        <f aca="false">IF(Data_Clean!H865="",0,Data_Clean!H865)*Assumptions!$B$6</f>
        <v>0</v>
      </c>
      <c r="D865" s="14" t="n">
        <f aca="false">Data_Clean!I865*Assumptions!$B$7</f>
        <v>245.6</v>
      </c>
      <c r="E865" s="14" t="n">
        <f aca="false">Data_Clean!J865*Assumptions!$B$8</f>
        <v>388.80795</v>
      </c>
      <c r="F865" s="14" t="n">
        <f aca="false">Data_Clean!K865*Assumptions!$B$9</f>
        <v>0</v>
      </c>
      <c r="G865" s="14" t="n">
        <f aca="false">Data_Clean!L865*Assumptions!$B$10</f>
        <v>0</v>
      </c>
      <c r="H865" s="14" t="n">
        <f aca="false">IF(OR(Data_Clean!M865="",Data_Clean!N865=""),0,Data_Clean!M865*Data_Clean!N865/100)*Assumptions!$B$13*Assumptions!$B$11</f>
        <v>81.972</v>
      </c>
      <c r="I865" s="14" t="n">
        <f aca="false">Data_Clean!O865*4*Assumptions!$B$12</f>
        <v>17.15616</v>
      </c>
      <c r="J865" s="14" t="n">
        <f aca="false">SUM(B865:I865)</f>
        <v>767.23361</v>
      </c>
      <c r="K865" s="16" t="n">
        <f aca="false">IF(Data_Clean!P865="","",Assumptions!$B$15*0.5^(Data_Clean!P865/Assumptions!$B$20))</f>
        <v>26.1165168988837</v>
      </c>
      <c r="L865" s="16" t="n">
        <f aca="false">Assumptions!$B$16*MIN(1,LN(1+Data_Clean!Q865)/LN(1+Assumptions!$B$21))</f>
        <v>13.2535138894499</v>
      </c>
      <c r="M865" s="16" t="n">
        <f aca="false">Assumptions!$B$17*(0.6*MIN(1,Data_Clean!R865/Assumptions!$B$22)+0.4*IF(Data_Clean!S865="",0,Data_Clean!S865))</f>
        <v>5.496</v>
      </c>
      <c r="N865" s="16" t="n">
        <f aca="false">Assumptions!$B$18*MIN(1,(Data_Clean!F865-1)/Assumptions!$B$23)</f>
        <v>20</v>
      </c>
      <c r="O865" s="16" t="n">
        <f aca="false">Assumptions!$B$19*(0.4*IF(Data_Clean!E865="",0,MIN(1,Data_Clean!E865/12/Assumptions!$B$24))+0.35*IF(Data_Clean!D865="Y",1,0)+0.25*(1-MIN(Data_Clean!T865,3)/3))/IF(Data_Clean!E865="",0.6,1)</f>
        <v>13.75</v>
      </c>
      <c r="P865" s="16" t="n">
        <f aca="false">SUM(K865:O865)/(Assumptions!$D$5-IF(K865="",Assumptions!$B$15,0))*100</f>
        <v>78.6160307883336</v>
      </c>
      <c r="Q865" s="7" t="str">
        <f aca="false">IF(J865&gt;=Assumptions!$B$26,"High",IF(J865&gt;=Assumptions!$B$27,"Mid","Low"))</f>
        <v>Mid</v>
      </c>
      <c r="R865" s="7" t="str">
        <f aca="false">IF(P865&gt;=Assumptions!$B$28,"High",IF(P865&gt;=Assumptions!$B$29,"Mid","Low"))</f>
        <v>High</v>
      </c>
      <c r="S865" s="7" t="str">
        <f aca="false">INDEX(Assumptions!$B$33:$B$41,MATCH(Q865&amp;"|"&amp;R865,Assumptions!$A$33:$A$41,0))</f>
        <v>Engaged Builders</v>
      </c>
      <c r="T865" s="7" t="n">
        <f aca="false">IF(ISNUMBER(Data_Clean!V865),J865*Data_Clean!V865,0)</f>
        <v>18.183436557</v>
      </c>
    </row>
    <row r="866" customFormat="false" ht="15" hidden="false" customHeight="false" outlineLevel="0" collapsed="false">
      <c r="A866" s="15" t="str">
        <f aca="false">Data_Clean!A866</f>
        <v>CX100862</v>
      </c>
      <c r="B866" s="14" t="n">
        <f aca="false">Data_Clean!G866*Assumptions!$B$5</f>
        <v>121.98625</v>
      </c>
      <c r="C866" s="14" t="n">
        <f aca="false">IF(Data_Clean!H866="",0,Data_Clean!H866)*Assumptions!$B$6</f>
        <v>756.297</v>
      </c>
      <c r="D866" s="14" t="n">
        <f aca="false">Data_Clean!I866*Assumptions!$B$7</f>
        <v>581.6</v>
      </c>
      <c r="E866" s="14" t="n">
        <f aca="false">Data_Clean!J866*Assumptions!$B$8</f>
        <v>0</v>
      </c>
      <c r="F866" s="14" t="n">
        <f aca="false">Data_Clean!K866*Assumptions!$B$9</f>
        <v>0</v>
      </c>
      <c r="G866" s="14" t="n">
        <f aca="false">Data_Clean!L866*Assumptions!$B$10</f>
        <v>0</v>
      </c>
      <c r="H866" s="14" t="n">
        <f aca="false">IF(OR(Data_Clean!M866="",Data_Clean!N866=""),0,Data_Clean!M866*Data_Clean!N866/100)*Assumptions!$B$13*Assumptions!$B$11</f>
        <v>632.262</v>
      </c>
      <c r="I866" s="14" t="n">
        <f aca="false">Data_Clean!O866*4*Assumptions!$B$12</f>
        <v>2.79216</v>
      </c>
      <c r="J866" s="14" t="n">
        <f aca="false">SUM(B866:I866)</f>
        <v>2094.93741</v>
      </c>
      <c r="K866" s="16" t="n">
        <f aca="false">IF(Data_Clean!P866="","",Assumptions!$B$15*0.5^(Data_Clean!P866/Assumptions!$B$20))</f>
        <v>25.5200148285257</v>
      </c>
      <c r="L866" s="16" t="n">
        <f aca="false">Assumptions!$B$16*MIN(1,LN(1+Data_Clean!Q866)/LN(1+Assumptions!$B$21))</f>
        <v>9.16313819982653</v>
      </c>
      <c r="M866" s="16" t="n">
        <f aca="false">Assumptions!$B$17*(0.6*MIN(1,Data_Clean!R866/Assumptions!$B$22)+0.4*IF(Data_Clean!S866="",0,Data_Clean!S866))</f>
        <v>5.922</v>
      </c>
      <c r="N866" s="16" t="n">
        <f aca="false">Assumptions!$B$18*MIN(1,(Data_Clean!F866-1)/Assumptions!$B$23)</f>
        <v>15</v>
      </c>
      <c r="O866" s="16" t="n">
        <f aca="false">Assumptions!$B$19*(0.4*IF(Data_Clean!E866="",0,MIN(1,Data_Clean!E866/12/Assumptions!$B$24))+0.35*IF(Data_Clean!D866="Y",1,0)+0.25*(1-MIN(Data_Clean!T866,3)/3))/IF(Data_Clean!E866="",0.6,1)</f>
        <v>8.25</v>
      </c>
      <c r="P866" s="16" t="n">
        <f aca="false">SUM(K866:O866)/(Assumptions!$D$5-IF(K866="",Assumptions!$B$15,0))*100</f>
        <v>63.8551530283522</v>
      </c>
      <c r="Q866" s="7" t="str">
        <f aca="false">IF(J866&gt;=Assumptions!$B$26,"High",IF(J866&gt;=Assumptions!$B$27,"Mid","Low"))</f>
        <v>High</v>
      </c>
      <c r="R866" s="7" t="str">
        <f aca="false">IF(P866&gt;=Assumptions!$B$28,"High",IF(P866&gt;=Assumptions!$B$29,"Mid","Low"))</f>
        <v>Mid</v>
      </c>
      <c r="S866" s="7" t="str">
        <f aca="false">INDEX(Assumptions!$B$33:$B$41,MATCH(Q866&amp;"|"&amp;R866,Assumptions!$A$33:$A$41,0))</f>
        <v>Established Core</v>
      </c>
      <c r="T866" s="7" t="n">
        <f aca="false">IF(ISNUMBER(Data_Clean!V866),J866*Data_Clean!V866,0)</f>
        <v>199.647535173</v>
      </c>
    </row>
    <row r="867" customFormat="false" ht="15" hidden="false" customHeight="false" outlineLevel="0" collapsed="false">
      <c r="A867" s="15" t="str">
        <f aca="false">Data_Clean!A867</f>
        <v>CX100863</v>
      </c>
      <c r="B867" s="14" t="n">
        <f aca="false">Data_Clean!G867*Assumptions!$B$5</f>
        <v>35.65575</v>
      </c>
      <c r="C867" s="14" t="n">
        <f aca="false">IF(Data_Clean!H867="",0,Data_Clean!H867)*Assumptions!$B$6</f>
        <v>0</v>
      </c>
      <c r="D867" s="14" t="n">
        <f aca="false">Data_Clean!I867*Assumptions!$B$7</f>
        <v>0</v>
      </c>
      <c r="E867" s="14" t="n">
        <f aca="false">Data_Clean!J867*Assumptions!$B$8</f>
        <v>0</v>
      </c>
      <c r="F867" s="14" t="n">
        <f aca="false">Data_Clean!K867*Assumptions!$B$9</f>
        <v>0</v>
      </c>
      <c r="G867" s="14" t="n">
        <f aca="false">Data_Clean!L867*Assumptions!$B$10</f>
        <v>0</v>
      </c>
      <c r="H867" s="14" t="n">
        <f aca="false">IF(OR(Data_Clean!M867="",Data_Clean!N867=""),0,Data_Clean!M867*Data_Clean!N867/100)*Assumptions!$B$13*Assumptions!$B$11</f>
        <v>77.1</v>
      </c>
      <c r="I867" s="14" t="n">
        <f aca="false">Data_Clean!O867*4*Assumptions!$B$12</f>
        <v>7.3992</v>
      </c>
      <c r="J867" s="14" t="n">
        <f aca="false">SUM(B867:I867)</f>
        <v>120.15495</v>
      </c>
      <c r="K867" s="16" t="n">
        <f aca="false">IF(Data_Clean!P867="","",Assumptions!$B$15*0.5^(Data_Clean!P867/Assumptions!$B$20))</f>
        <v>28.6452481173125</v>
      </c>
      <c r="L867" s="16" t="n">
        <f aca="false">Assumptions!$B$16*MIN(1,LN(1+Data_Clean!Q867)/LN(1+Assumptions!$B$21))</f>
        <v>12.6966447294858</v>
      </c>
      <c r="M867" s="16" t="n">
        <f aca="false">Assumptions!$B$17*(0.6*MIN(1,Data_Clean!R867/Assumptions!$B$22)+0.4*IF(Data_Clean!S867="",0,Data_Clean!S867))</f>
        <v>4.812</v>
      </c>
      <c r="N867" s="16" t="n">
        <f aca="false">Assumptions!$B$18*MIN(1,(Data_Clean!F867-1)/Assumptions!$B$23)</f>
        <v>5</v>
      </c>
      <c r="O867" s="16" t="n">
        <f aca="false">Assumptions!$B$19*(0.4*IF(Data_Clean!E867="",0,MIN(1,Data_Clean!E867/12/Assumptions!$B$24))+0.35*IF(Data_Clean!D867="Y",1,0)+0.25*(1-MIN(Data_Clean!T867,3)/3))/IF(Data_Clean!E867="",0.6,1)</f>
        <v>9.95</v>
      </c>
      <c r="P867" s="16" t="n">
        <f aca="false">SUM(K867:O867)/(Assumptions!$D$5-IF(K867="",Assumptions!$B$15,0))*100</f>
        <v>61.1038928467982</v>
      </c>
      <c r="Q867" s="7" t="str">
        <f aca="false">IF(J867&gt;=Assumptions!$B$26,"High",IF(J867&gt;=Assumptions!$B$27,"Mid","Low"))</f>
        <v>Low</v>
      </c>
      <c r="R867" s="7" t="str">
        <f aca="false">IF(P867&gt;=Assumptions!$B$28,"High",IF(P867&gt;=Assumptions!$B$29,"Mid","Low"))</f>
        <v>Mid</v>
      </c>
      <c r="S867" s="7" t="str">
        <f aca="false">INDEX(Assumptions!$B$33:$B$41,MATCH(Q867&amp;"|"&amp;R867,Assumptions!$A$33:$A$41,0))</f>
        <v>Light Touch</v>
      </c>
      <c r="T867" s="7" t="n">
        <f aca="false">IF(ISNUMBER(Data_Clean!V867),J867*Data_Clean!V867,0)</f>
        <v>4.37364018</v>
      </c>
    </row>
    <row r="868" customFormat="false" ht="15" hidden="false" customHeight="false" outlineLevel="0" collapsed="false">
      <c r="A868" s="15" t="str">
        <f aca="false">Data_Clean!A868</f>
        <v>CX100864</v>
      </c>
      <c r="B868" s="14" t="n">
        <f aca="false">Data_Clean!G868*Assumptions!$B$5</f>
        <v>24.44225</v>
      </c>
      <c r="C868" s="14" t="n">
        <f aca="false">IF(Data_Clean!H868="",0,Data_Clean!H868)*Assumptions!$B$6</f>
        <v>22.43268</v>
      </c>
      <c r="D868" s="14" t="n">
        <f aca="false">Data_Clean!I868*Assumptions!$B$7</f>
        <v>0</v>
      </c>
      <c r="E868" s="14" t="n">
        <f aca="false">Data_Clean!J868*Assumptions!$B$8</f>
        <v>0</v>
      </c>
      <c r="F868" s="14" t="n">
        <f aca="false">Data_Clean!K868*Assumptions!$B$9</f>
        <v>0</v>
      </c>
      <c r="G868" s="14" t="n">
        <f aca="false">Data_Clean!L868*Assumptions!$B$10</f>
        <v>1191.15</v>
      </c>
      <c r="H868" s="14" t="n">
        <f aca="false">IF(OR(Data_Clean!M868="",Data_Clean!N868=""),0,Data_Clean!M868*Data_Clean!N868/100)*Assumptions!$B$13*Assumptions!$B$11</f>
        <v>0</v>
      </c>
      <c r="I868" s="14" t="n">
        <f aca="false">Data_Clean!O868*4*Assumptions!$B$12</f>
        <v>0</v>
      </c>
      <c r="J868" s="14" t="n">
        <f aca="false">SUM(B868:I868)</f>
        <v>1238.02493</v>
      </c>
      <c r="K868" s="16" t="n">
        <f aca="false">IF(Data_Clean!P868="","",Assumptions!$B$15*0.5^(Data_Clean!P868/Assumptions!$B$20))</f>
        <v>11.1082316421492</v>
      </c>
      <c r="L868" s="16" t="n">
        <f aca="false">Assumptions!$B$16*MIN(1,LN(1+Data_Clean!Q868)/LN(1+Assumptions!$B$21))</f>
        <v>13.5873179074216</v>
      </c>
      <c r="M868" s="16" t="n">
        <f aca="false">Assumptions!$B$17*(0.6*MIN(1,Data_Clean!R868/Assumptions!$B$22)+0.4*IF(Data_Clean!S868="",0,Data_Clean!S868))</f>
        <v>9.528</v>
      </c>
      <c r="N868" s="16" t="n">
        <f aca="false">Assumptions!$B$18*MIN(1,(Data_Clean!F868-1)/Assumptions!$B$23)</f>
        <v>10</v>
      </c>
      <c r="O868" s="16" t="n">
        <f aca="false">Assumptions!$B$19*(0.4*IF(Data_Clean!E868="",0,MIN(1,Data_Clean!E868/12/Assumptions!$B$24))+0.35*IF(Data_Clean!D868="Y",1,0)+0.25*(1-MIN(Data_Clean!T868,3)/3))/IF(Data_Clean!E868="",0.6,1)</f>
        <v>4.1</v>
      </c>
      <c r="P868" s="16" t="n">
        <f aca="false">SUM(K868:O868)/(Assumptions!$D$5-IF(K868="",Assumptions!$B$15,0))*100</f>
        <v>48.3235495495708</v>
      </c>
      <c r="Q868" s="7" t="str">
        <f aca="false">IF(J868&gt;=Assumptions!$B$26,"High",IF(J868&gt;=Assumptions!$B$27,"Mid","Low"))</f>
        <v>Mid</v>
      </c>
      <c r="R868" s="7" t="str">
        <f aca="false">IF(P868&gt;=Assumptions!$B$28,"High",IF(P868&gt;=Assumptions!$B$29,"Mid","Low"))</f>
        <v>Low</v>
      </c>
      <c r="S868" s="7" t="str">
        <f aca="false">INDEX(Assumptions!$B$33:$B$41,MATCH(Q868&amp;"|"&amp;R868,Assumptions!$A$33:$A$41,0))</f>
        <v>Light Touch</v>
      </c>
      <c r="T868" s="7" t="n">
        <f aca="false">IF(ISNUMBER(Data_Clean!V868),J868*Data_Clean!V868,0)</f>
        <v>124.669110451</v>
      </c>
    </row>
    <row r="869" customFormat="false" ht="15" hidden="false" customHeight="false" outlineLevel="0" collapsed="false">
      <c r="A869" s="15" t="str">
        <f aca="false">Data_Clean!A869</f>
        <v>CX100865</v>
      </c>
      <c r="B869" s="14" t="n">
        <f aca="false">Data_Clean!G869*Assumptions!$B$5</f>
        <v>79.89625</v>
      </c>
      <c r="C869" s="14" t="n">
        <f aca="false">IF(Data_Clean!H869="",0,Data_Clean!H869)*Assumptions!$B$6</f>
        <v>1402.73364</v>
      </c>
      <c r="D869" s="14" t="n">
        <f aca="false">Data_Clean!I869*Assumptions!$B$7</f>
        <v>0</v>
      </c>
      <c r="E869" s="14" t="n">
        <f aca="false">Data_Clean!J869*Assumptions!$B$8</f>
        <v>536.777625</v>
      </c>
      <c r="F869" s="14" t="n">
        <f aca="false">Data_Clean!K869*Assumptions!$B$9</f>
        <v>0</v>
      </c>
      <c r="G869" s="14" t="n">
        <f aca="false">Data_Clean!L869*Assumptions!$B$10</f>
        <v>0</v>
      </c>
      <c r="H869" s="14" t="n">
        <f aca="false">IF(OR(Data_Clean!M869="",Data_Clean!N869=""),0,Data_Clean!M869*Data_Clean!N869/100)*Assumptions!$B$13*Assumptions!$B$11</f>
        <v>222.588</v>
      </c>
      <c r="I869" s="14" t="n">
        <f aca="false">Data_Clean!O869*4*Assumptions!$B$12</f>
        <v>22.77936</v>
      </c>
      <c r="J869" s="14" t="n">
        <f aca="false">SUM(B869:I869)</f>
        <v>2264.774875</v>
      </c>
      <c r="K869" s="16" t="n">
        <f aca="false">IF(Data_Clean!P869="","",Assumptions!$B$15*0.5^(Data_Clean!P869/Assumptions!$B$20))</f>
        <v>26.1165168988837</v>
      </c>
      <c r="L869" s="16" t="n">
        <f aca="false">Assumptions!$B$16*MIN(1,LN(1+Data_Clean!Q869)/LN(1+Assumptions!$B$21))</f>
        <v>12.2792642888455</v>
      </c>
      <c r="M869" s="16" t="n">
        <f aca="false">Assumptions!$B$17*(0.6*MIN(1,Data_Clean!R869/Assumptions!$B$22)+0.4*IF(Data_Clean!S869="",0,Data_Clean!S869))</f>
        <v>7.572</v>
      </c>
      <c r="N869" s="16" t="n">
        <f aca="false">Assumptions!$B$18*MIN(1,(Data_Clean!F869-1)/Assumptions!$B$23)</f>
        <v>15</v>
      </c>
      <c r="O869" s="16" t="n">
        <f aca="false">Assumptions!$B$19*(0.4*IF(Data_Clean!E869="",0,MIN(1,Data_Clean!E869/12/Assumptions!$B$24))+0.35*IF(Data_Clean!D869="Y",1,0)+0.25*(1-MIN(Data_Clean!T869,3)/3))/IF(Data_Clean!E869="",0.6,1)</f>
        <v>8.75</v>
      </c>
      <c r="P869" s="16" t="n">
        <f aca="false">SUM(K869:O869)/(Assumptions!$D$5-IF(K869="",Assumptions!$B$15,0))*100</f>
        <v>69.7177811877292</v>
      </c>
      <c r="Q869" s="7" t="str">
        <f aca="false">IF(J869&gt;=Assumptions!$B$26,"High",IF(J869&gt;=Assumptions!$B$27,"Mid","Low"))</f>
        <v>High</v>
      </c>
      <c r="R869" s="7" t="str">
        <f aca="false">IF(P869&gt;=Assumptions!$B$28,"High",IF(P869&gt;=Assumptions!$B$29,"Mid","Low"))</f>
        <v>Mid</v>
      </c>
      <c r="S869" s="7" t="str">
        <f aca="false">INDEX(Assumptions!$B$33:$B$41,MATCH(Q869&amp;"|"&amp;R869,Assumptions!$A$33:$A$41,0))</f>
        <v>Established Core</v>
      </c>
      <c r="T869" s="7" t="n">
        <f aca="false">IF(ISNUMBER(Data_Clean!V869),J869*Data_Clean!V869,0)</f>
        <v>97.1588421375</v>
      </c>
    </row>
    <row r="870" customFormat="false" ht="15" hidden="false" customHeight="false" outlineLevel="0" collapsed="false">
      <c r="A870" s="15" t="str">
        <f aca="false">Data_Clean!A870</f>
        <v>CX100866</v>
      </c>
      <c r="B870" s="14" t="n">
        <f aca="false">Data_Clean!G870*Assumptions!$B$5</f>
        <v>173.039</v>
      </c>
      <c r="C870" s="14" t="n">
        <f aca="false">IF(Data_Clean!H870="",0,Data_Clean!H870)*Assumptions!$B$6</f>
        <v>0</v>
      </c>
      <c r="D870" s="14" t="n">
        <f aca="false">Data_Clean!I870*Assumptions!$B$7</f>
        <v>0</v>
      </c>
      <c r="E870" s="14" t="n">
        <f aca="false">Data_Clean!J870*Assumptions!$B$8</f>
        <v>0</v>
      </c>
      <c r="F870" s="14" t="n">
        <f aca="false">Data_Clean!K870*Assumptions!$B$9</f>
        <v>0</v>
      </c>
      <c r="G870" s="14" t="n">
        <f aca="false">Data_Clean!L870*Assumptions!$B$10</f>
        <v>0</v>
      </c>
      <c r="H870" s="14" t="n">
        <f aca="false">IF(OR(Data_Clean!M870="",Data_Clean!N870=""),0,Data_Clean!M870*Data_Clean!N870/100)*Assumptions!$B$13*Assumptions!$B$11</f>
        <v>0</v>
      </c>
      <c r="I870" s="14" t="n">
        <f aca="false">Data_Clean!O870*4*Assumptions!$B$12</f>
        <v>0</v>
      </c>
      <c r="J870" s="14" t="n">
        <f aca="false">SUM(B870:I870)</f>
        <v>173.039</v>
      </c>
      <c r="K870" s="16" t="n">
        <f aca="false">IF(Data_Clean!P870="","",Assumptions!$B$15*0.5^(Data_Clean!P870/Assumptions!$B$20))</f>
        <v>25.5200148285257</v>
      </c>
      <c r="L870" s="16" t="n">
        <f aca="false">Assumptions!$B$16*MIN(1,LN(1+Data_Clean!Q870)/LN(1+Assumptions!$B$21))</f>
        <v>16.6353555629187</v>
      </c>
      <c r="M870" s="16" t="n">
        <f aca="false">Assumptions!$B$17*(0.6*MIN(1,Data_Clean!R870/Assumptions!$B$22)+0.4*IF(Data_Clean!S870="",0,Data_Clean!S870))</f>
        <v>3.894</v>
      </c>
      <c r="N870" s="16" t="n">
        <f aca="false">Assumptions!$B$18*MIN(1,(Data_Clean!F870-1)/Assumptions!$B$23)</f>
        <v>0</v>
      </c>
      <c r="O870" s="16" t="n">
        <f aca="false">Assumptions!$B$19*(0.4*IF(Data_Clean!E870="",0,MIN(1,Data_Clean!E870/12/Assumptions!$B$24))+0.35*IF(Data_Clean!D870="Y",1,0)+0.25*(1-MIN(Data_Clean!T870,3)/3))/IF(Data_Clean!E870="",0.6,1)</f>
        <v>15</v>
      </c>
      <c r="P870" s="16" t="n">
        <f aca="false">SUM(K870:O870)/(Assumptions!$D$5-IF(K870="",Assumptions!$B$15,0))*100</f>
        <v>61.0493703914443</v>
      </c>
      <c r="Q870" s="7" t="str">
        <f aca="false">IF(J870&gt;=Assumptions!$B$26,"High",IF(J870&gt;=Assumptions!$B$27,"Mid","Low"))</f>
        <v>Low</v>
      </c>
      <c r="R870" s="7" t="str">
        <f aca="false">IF(P870&gt;=Assumptions!$B$28,"High",IF(P870&gt;=Assumptions!$B$29,"Mid","Low"))</f>
        <v>Mid</v>
      </c>
      <c r="S870" s="7" t="str">
        <f aca="false">INDEX(Assumptions!$B$33:$B$41,MATCH(Q870&amp;"|"&amp;R870,Assumptions!$A$33:$A$41,0))</f>
        <v>Light Touch</v>
      </c>
      <c r="T870" s="7" t="n">
        <f aca="false">IF(ISNUMBER(Data_Clean!V870),J870*Data_Clean!V870,0)</f>
        <v>3.46078</v>
      </c>
    </row>
    <row r="871" customFormat="false" ht="15" hidden="false" customHeight="false" outlineLevel="0" collapsed="false">
      <c r="A871" s="15" t="str">
        <f aca="false">Data_Clean!A871</f>
        <v>CX100867</v>
      </c>
      <c r="B871" s="14" t="n">
        <f aca="false">Data_Clean!G871*Assumptions!$B$5</f>
        <v>184.6525</v>
      </c>
      <c r="C871" s="14" t="n">
        <f aca="false">IF(Data_Clean!H871="",0,Data_Clean!H871)*Assumptions!$B$6</f>
        <v>1199.49756</v>
      </c>
      <c r="D871" s="14" t="n">
        <f aca="false">Data_Clean!I871*Assumptions!$B$7</f>
        <v>2211.2</v>
      </c>
      <c r="E871" s="14" t="n">
        <f aca="false">Data_Clean!J871*Assumptions!$B$8</f>
        <v>3276.134775</v>
      </c>
      <c r="F871" s="14" t="n">
        <f aca="false">Data_Clean!K871*Assumptions!$B$9</f>
        <v>2041.6</v>
      </c>
      <c r="G871" s="14" t="n">
        <f aca="false">Data_Clean!L871*Assumptions!$B$10</f>
        <v>0</v>
      </c>
      <c r="H871" s="14" t="n">
        <f aca="false">IF(OR(Data_Clean!M871="",Data_Clean!N871=""),0,Data_Clean!M871*Data_Clean!N871/100)*Assumptions!$B$13*Assumptions!$B$11</f>
        <v>0</v>
      </c>
      <c r="I871" s="14" t="n">
        <f aca="false">Data_Clean!O871*4*Assumptions!$B$12</f>
        <v>0</v>
      </c>
      <c r="J871" s="14" t="n">
        <f aca="false">SUM(B871:I871)</f>
        <v>8913.084835</v>
      </c>
      <c r="K871" s="16" t="n">
        <f aca="false">IF(Data_Clean!P871="","",Assumptions!$B$15*0.5^(Data_Clean!P871/Assumptions!$B$20))</f>
        <v>10.3643465997583</v>
      </c>
      <c r="L871" s="16" t="n">
        <f aca="false">Assumptions!$B$16*MIN(1,LN(1+Data_Clean!Q871)/LN(1+Assumptions!$B$21))</f>
        <v>15.383822204249</v>
      </c>
      <c r="M871" s="16" t="n">
        <f aca="false">Assumptions!$B$17*(0.6*MIN(1,Data_Clean!R871/Assumptions!$B$22)+0.4*IF(Data_Clean!S871="",0,Data_Clean!S871))</f>
        <v>0</v>
      </c>
      <c r="N871" s="16" t="n">
        <f aca="false">Assumptions!$B$18*MIN(1,(Data_Clean!F871-1)/Assumptions!$B$23)</f>
        <v>20</v>
      </c>
      <c r="O871" s="16" t="n">
        <f aca="false">Assumptions!$B$19*(0.4*IF(Data_Clean!E871="",0,MIN(1,Data_Clean!E871/12/Assumptions!$B$24))+0.35*IF(Data_Clean!D871="Y",1,0)+0.25*(1-MIN(Data_Clean!T871,3)/3))/IF(Data_Clean!E871="",0.6,1)</f>
        <v>14.25</v>
      </c>
      <c r="P871" s="16" t="n">
        <f aca="false">SUM(K871:O871)/(Assumptions!$D$5-IF(K871="",Assumptions!$B$15,0))*100</f>
        <v>59.9981688040074</v>
      </c>
      <c r="Q871" s="7" t="str">
        <f aca="false">IF(J871&gt;=Assumptions!$B$26,"High",IF(J871&gt;=Assumptions!$B$27,"Mid","Low"))</f>
        <v>High</v>
      </c>
      <c r="R871" s="7" t="str">
        <f aca="false">IF(P871&gt;=Assumptions!$B$28,"High",IF(P871&gt;=Assumptions!$B$29,"Mid","Low"))</f>
        <v>Mid</v>
      </c>
      <c r="S871" s="7" t="str">
        <f aca="false">INDEX(Assumptions!$B$33:$B$41,MATCH(Q871&amp;"|"&amp;R871,Assumptions!$A$33:$A$41,0))</f>
        <v>Established Core</v>
      </c>
      <c r="T871" s="7" t="n">
        <f aca="false">IF(ISNUMBER(Data_Clean!V871),J871*Data_Clean!V871,0)</f>
        <v>190.740015469</v>
      </c>
    </row>
    <row r="872" customFormat="false" ht="15" hidden="false" customHeight="false" outlineLevel="0" collapsed="false">
      <c r="A872" s="15" t="str">
        <f aca="false">Data_Clean!A872</f>
        <v>CX100868</v>
      </c>
      <c r="B872" s="14" t="n">
        <f aca="false">Data_Clean!G872*Assumptions!$B$5</f>
        <v>143.04675</v>
      </c>
      <c r="C872" s="14" t="n">
        <f aca="false">IF(Data_Clean!H872="",0,Data_Clean!H872)*Assumptions!$B$6</f>
        <v>0</v>
      </c>
      <c r="D872" s="14" t="n">
        <f aca="false">Data_Clean!I872*Assumptions!$B$7</f>
        <v>355.2</v>
      </c>
      <c r="E872" s="14" t="n">
        <f aca="false">Data_Clean!J872*Assumptions!$B$8</f>
        <v>0</v>
      </c>
      <c r="F872" s="14" t="n">
        <f aca="false">Data_Clean!K872*Assumptions!$B$9</f>
        <v>0</v>
      </c>
      <c r="G872" s="14" t="n">
        <f aca="false">Data_Clean!L872*Assumptions!$B$10</f>
        <v>0</v>
      </c>
      <c r="H872" s="14" t="n">
        <f aca="false">IF(OR(Data_Clean!M872="",Data_Clean!N872=""),0,Data_Clean!M872*Data_Clean!N872/100)*Assumptions!$B$13*Assumptions!$B$11</f>
        <v>0</v>
      </c>
      <c r="I872" s="14" t="n">
        <f aca="false">Data_Clean!O872*4*Assumptions!$B$12</f>
        <v>0</v>
      </c>
      <c r="J872" s="14" t="n">
        <f aca="false">SUM(B872:I872)</f>
        <v>498.24675</v>
      </c>
      <c r="K872" s="16" t="n">
        <f aca="false">IF(Data_Clean!P872="","",Assumptions!$B$15*0.5^(Data_Clean!P872/Assumptions!$B$20))</f>
        <v>28.6452481173125</v>
      </c>
      <c r="L872" s="16" t="n">
        <f aca="false">Assumptions!$B$16*MIN(1,LN(1+Data_Clean!Q872)/LN(1+Assumptions!$B$21))</f>
        <v>15.1699125520244</v>
      </c>
      <c r="M872" s="16" t="n">
        <f aca="false">Assumptions!$B$17*(0.6*MIN(1,Data_Clean!R872/Assumptions!$B$22)+0.4*IF(Data_Clean!S872="",0,Data_Clean!S872))</f>
        <v>7.644</v>
      </c>
      <c r="N872" s="16" t="n">
        <f aca="false">Assumptions!$B$18*MIN(1,(Data_Clean!F872-1)/Assumptions!$B$23)</f>
        <v>5</v>
      </c>
      <c r="O872" s="16" t="n">
        <f aca="false">Assumptions!$B$19*(0.4*IF(Data_Clean!E872="",0,MIN(1,Data_Clean!E872/12/Assumptions!$B$24))+0.35*IF(Data_Clean!D872="Y",1,0)+0.25*(1-MIN(Data_Clean!T872,3)/3))/IF(Data_Clean!E872="",0.6,1)</f>
        <v>15</v>
      </c>
      <c r="P872" s="16" t="n">
        <f aca="false">SUM(K872:O872)/(Assumptions!$D$5-IF(K872="",Assumptions!$B$15,0))*100</f>
        <v>71.4591606693369</v>
      </c>
      <c r="Q872" s="7" t="str">
        <f aca="false">IF(J872&gt;=Assumptions!$B$26,"High",IF(J872&gt;=Assumptions!$B$27,"Mid","Low"))</f>
        <v>Mid</v>
      </c>
      <c r="R872" s="7" t="str">
        <f aca="false">IF(P872&gt;=Assumptions!$B$28,"High",IF(P872&gt;=Assumptions!$B$29,"Mid","Low"))</f>
        <v>High</v>
      </c>
      <c r="S872" s="7" t="str">
        <f aca="false">INDEX(Assumptions!$B$33:$B$41,MATCH(Q872&amp;"|"&amp;R872,Assumptions!$A$33:$A$41,0))</f>
        <v>Engaged Builders</v>
      </c>
      <c r="T872" s="7" t="n">
        <f aca="false">IF(ISNUMBER(Data_Clean!V872),J872*Data_Clean!V872,0)</f>
        <v>8.918616825</v>
      </c>
    </row>
    <row r="873" customFormat="false" ht="15" hidden="false" customHeight="false" outlineLevel="0" collapsed="false">
      <c r="A873" s="15" t="str">
        <f aca="false">Data_Clean!A873</f>
        <v>CX100869</v>
      </c>
      <c r="B873" s="14" t="n">
        <f aca="false">Data_Clean!G873*Assumptions!$B$5</f>
        <v>30.7035</v>
      </c>
      <c r="C873" s="14" t="n">
        <f aca="false">IF(Data_Clean!H873="",0,Data_Clean!H873)*Assumptions!$B$6</f>
        <v>186.51792</v>
      </c>
      <c r="D873" s="14" t="n">
        <f aca="false">Data_Clean!I873*Assumptions!$B$7</f>
        <v>0</v>
      </c>
      <c r="E873" s="14" t="n">
        <f aca="false">Data_Clean!J873*Assumptions!$B$8</f>
        <v>0</v>
      </c>
      <c r="F873" s="14" t="n">
        <f aca="false">Data_Clean!K873*Assumptions!$B$9</f>
        <v>0</v>
      </c>
      <c r="G873" s="14" t="n">
        <f aca="false">Data_Clean!L873*Assumptions!$B$10</f>
        <v>0</v>
      </c>
      <c r="H873" s="14" t="n">
        <f aca="false">IF(OR(Data_Clean!M873="",Data_Clean!N873=""),0,Data_Clean!M873*Data_Clean!N873/100)*Assumptions!$B$13*Assumptions!$B$11</f>
        <v>0</v>
      </c>
      <c r="I873" s="14" t="n">
        <f aca="false">Data_Clean!O873*4*Assumptions!$B$12</f>
        <v>0</v>
      </c>
      <c r="J873" s="14" t="n">
        <f aca="false">SUM(B873:I873)</f>
        <v>217.22142</v>
      </c>
      <c r="K873" s="16" t="n">
        <f aca="false">IF(Data_Clean!P873="","",Assumptions!$B$15*0.5^(Data_Clean!P873/Assumptions!$B$20))</f>
        <v>6.52912922472093</v>
      </c>
      <c r="L873" s="16" t="n">
        <f aca="false">Assumptions!$B$16*MIN(1,LN(1+Data_Clean!Q873)/LN(1+Assumptions!$B$21))</f>
        <v>8.11507562957249</v>
      </c>
      <c r="M873" s="16" t="n">
        <f aca="false">Assumptions!$B$17*(0.6*MIN(1,Data_Clean!R873/Assumptions!$B$22)+0.4*IF(Data_Clean!S873="",0,Data_Clean!S873))</f>
        <v>3.384</v>
      </c>
      <c r="N873" s="16" t="n">
        <f aca="false">Assumptions!$B$18*MIN(1,(Data_Clean!F873-1)/Assumptions!$B$23)</f>
        <v>5</v>
      </c>
      <c r="O873" s="16" t="n">
        <f aca="false">Assumptions!$B$19*(0.4*IF(Data_Clean!E873="",0,MIN(1,Data_Clean!E873/12/Assumptions!$B$24))+0.35*IF(Data_Clean!D873="Y",1,0)+0.25*(1-MIN(Data_Clean!T873,3)/3))/IF(Data_Clean!E873="",0.6,1)</f>
        <v>7.4</v>
      </c>
      <c r="P873" s="16" t="n">
        <f aca="false">SUM(K873:O873)/(Assumptions!$D$5-IF(K873="",Assumptions!$B$15,0))*100</f>
        <v>30.4282048542934</v>
      </c>
      <c r="Q873" s="7" t="str">
        <f aca="false">IF(J873&gt;=Assumptions!$B$26,"High",IF(J873&gt;=Assumptions!$B$27,"Mid","Low"))</f>
        <v>Low</v>
      </c>
      <c r="R873" s="7" t="str">
        <f aca="false">IF(P873&gt;=Assumptions!$B$28,"High",IF(P873&gt;=Assumptions!$B$29,"Mid","Low"))</f>
        <v>Low</v>
      </c>
      <c r="S873" s="7" t="str">
        <f aca="false">INDEX(Assumptions!$B$33:$B$41,MATCH(Q873&amp;"|"&amp;R873,Assumptions!$A$33:$A$41,0))</f>
        <v>Dormant &amp; Low Value</v>
      </c>
      <c r="T873" s="7" t="n">
        <f aca="false">IF(ISNUMBER(Data_Clean!V873),J873*Data_Clean!V873,0)</f>
        <v>26.761678944</v>
      </c>
    </row>
    <row r="874" customFormat="false" ht="15" hidden="false" customHeight="false" outlineLevel="0" collapsed="false">
      <c r="A874" s="15" t="str">
        <f aca="false">Data_Clean!A874</f>
        <v>CX100870</v>
      </c>
      <c r="B874" s="14" t="n">
        <f aca="false">Data_Clean!G874*Assumptions!$B$5</f>
        <v>148.73825</v>
      </c>
      <c r="C874" s="14" t="n">
        <f aca="false">IF(Data_Clean!H874="",0,Data_Clean!H874)*Assumptions!$B$6</f>
        <v>1434.70776</v>
      </c>
      <c r="D874" s="14" t="n">
        <f aca="false">Data_Clean!I874*Assumptions!$B$7</f>
        <v>0</v>
      </c>
      <c r="E874" s="14" t="n">
        <f aca="false">Data_Clean!J874*Assumptions!$B$8</f>
        <v>0</v>
      </c>
      <c r="F874" s="14" t="n">
        <f aca="false">Data_Clean!K874*Assumptions!$B$9</f>
        <v>0</v>
      </c>
      <c r="G874" s="14" t="n">
        <f aca="false">Data_Clean!L874*Assumptions!$B$10</f>
        <v>0</v>
      </c>
      <c r="H874" s="14" t="n">
        <f aca="false">IF(OR(Data_Clean!M874="",Data_Clean!N874=""),0,Data_Clean!M874*Data_Clean!N874/100)*Assumptions!$B$13*Assumptions!$B$11</f>
        <v>0</v>
      </c>
      <c r="I874" s="14" t="n">
        <f aca="false">Data_Clean!O874*4*Assumptions!$B$12</f>
        <v>0</v>
      </c>
      <c r="J874" s="14" t="n">
        <f aca="false">SUM(B874:I874)</f>
        <v>1583.44601</v>
      </c>
      <c r="K874" s="16" t="n">
        <f aca="false">IF(Data_Clean!P874="","",Assumptions!$B$15*0.5^(Data_Clean!P874/Assumptions!$B$20))</f>
        <v>18.4671662001737</v>
      </c>
      <c r="L874" s="16" t="n">
        <f aca="false">Assumptions!$B$16*MIN(1,LN(1+Data_Clean!Q874)/LN(1+Assumptions!$B$21))</f>
        <v>8.67194478953664</v>
      </c>
      <c r="M874" s="16" t="n">
        <f aca="false">Assumptions!$B$17*(0.6*MIN(1,Data_Clean!R874/Assumptions!$B$22)+0.4*IF(Data_Clean!S874="",0,Data_Clean!S874))</f>
        <v>6.228</v>
      </c>
      <c r="N874" s="16" t="n">
        <f aca="false">Assumptions!$B$18*MIN(1,(Data_Clean!F874-1)/Assumptions!$B$23)</f>
        <v>5</v>
      </c>
      <c r="O874" s="16" t="n">
        <f aca="false">Assumptions!$B$19*(0.4*IF(Data_Clean!E874="",0,MIN(1,Data_Clean!E874/12/Assumptions!$B$24))+0.35*IF(Data_Clean!D874="Y",1,0)+0.25*(1-MIN(Data_Clean!T874,3)/3))/IF(Data_Clean!E874="",0.6,1)</f>
        <v>8.1</v>
      </c>
      <c r="P874" s="16" t="n">
        <f aca="false">SUM(K874:O874)/(Assumptions!$D$5-IF(K874="",Assumptions!$B$15,0))*100</f>
        <v>46.4671109897104</v>
      </c>
      <c r="Q874" s="7" t="str">
        <f aca="false">IF(J874&gt;=Assumptions!$B$26,"High",IF(J874&gt;=Assumptions!$B$27,"Mid","Low"))</f>
        <v>High</v>
      </c>
      <c r="R874" s="7" t="str">
        <f aca="false">IF(P874&gt;=Assumptions!$B$28,"High",IF(P874&gt;=Assumptions!$B$29,"Mid","Low"))</f>
        <v>Low</v>
      </c>
      <c r="S874" s="7" t="str">
        <f aca="false">INDEX(Assumptions!$B$33:$B$41,MATCH(Q874&amp;"|"&amp;R874,Assumptions!$A$33:$A$41,0))</f>
        <v>Affluent Drifters</v>
      </c>
      <c r="T874" s="7" t="n">
        <f aca="false">IF(ISNUMBER(Data_Clean!V874),J874*Data_Clean!V874,0)</f>
        <v>168.953689267</v>
      </c>
    </row>
    <row r="875" customFormat="false" ht="15" hidden="false" customHeight="false" outlineLevel="0" collapsed="false">
      <c r="A875" s="15" t="str">
        <f aca="false">Data_Clean!A875</f>
        <v>CX100871</v>
      </c>
      <c r="B875" s="14" t="n">
        <f aca="false">Data_Clean!G875*Assumptions!$B$5</f>
        <v>101.53175</v>
      </c>
      <c r="C875" s="14" t="n">
        <f aca="false">IF(Data_Clean!H875="",0,Data_Clean!H875)*Assumptions!$B$6</f>
        <v>0</v>
      </c>
      <c r="D875" s="14" t="n">
        <f aca="false">Data_Clean!I875*Assumptions!$B$7</f>
        <v>0</v>
      </c>
      <c r="E875" s="14" t="n">
        <f aca="false">Data_Clean!J875*Assumptions!$B$8</f>
        <v>0</v>
      </c>
      <c r="F875" s="14" t="n">
        <f aca="false">Data_Clean!K875*Assumptions!$B$9</f>
        <v>0</v>
      </c>
      <c r="G875" s="14" t="n">
        <f aca="false">Data_Clean!L875*Assumptions!$B$10</f>
        <v>0</v>
      </c>
      <c r="H875" s="14" t="n">
        <f aca="false">IF(OR(Data_Clean!M875="",Data_Clean!N875=""),0,Data_Clean!M875*Data_Clean!N875/100)*Assumptions!$B$13*Assumptions!$B$11</f>
        <v>0</v>
      </c>
      <c r="I875" s="14" t="n">
        <f aca="false">Data_Clean!O875*4*Assumptions!$B$12</f>
        <v>0</v>
      </c>
      <c r="J875" s="14" t="n">
        <f aca="false">SUM(B875:I875)</f>
        <v>101.53175</v>
      </c>
      <c r="K875" s="16" t="n">
        <f aca="false">IF(Data_Clean!P875="","",Assumptions!$B$15*0.5^(Data_Clean!P875/Assumptions!$B$20))</f>
        <v>20.7286931995166</v>
      </c>
      <c r="L875" s="16" t="n">
        <f aca="false">Assumptions!$B$16*MIN(1,LN(1+Data_Clean!Q875)/LN(1+Assumptions!$B$21))</f>
        <v>9.16313819982653</v>
      </c>
      <c r="M875" s="16" t="n">
        <f aca="false">Assumptions!$B$17*(0.6*MIN(1,Data_Clean!R875/Assumptions!$B$22)+0.4*IF(Data_Clean!S875="",0,Data_Clean!S875))</f>
        <v>2.376</v>
      </c>
      <c r="N875" s="16" t="n">
        <f aca="false">Assumptions!$B$18*MIN(1,(Data_Clean!F875-1)/Assumptions!$B$23)</f>
        <v>0</v>
      </c>
      <c r="O875" s="16" t="n">
        <f aca="false">Assumptions!$B$19*(0.4*IF(Data_Clean!E875="",0,MIN(1,Data_Clean!E875/12/Assumptions!$B$24))+0.35*IF(Data_Clean!D875="Y",1,0)+0.25*(1-MIN(Data_Clean!T875,3)/3))/IF(Data_Clean!E875="",0.6,1)</f>
        <v>9.75</v>
      </c>
      <c r="P875" s="16" t="n">
        <f aca="false">SUM(K875:O875)/(Assumptions!$D$5-IF(K875="",Assumptions!$B$15,0))*100</f>
        <v>42.0178313993432</v>
      </c>
      <c r="Q875" s="7" t="str">
        <f aca="false">IF(J875&gt;=Assumptions!$B$26,"High",IF(J875&gt;=Assumptions!$B$27,"Mid","Low"))</f>
        <v>Low</v>
      </c>
      <c r="R875" s="7" t="str">
        <f aca="false">IF(P875&gt;=Assumptions!$B$28,"High",IF(P875&gt;=Assumptions!$B$29,"Mid","Low"))</f>
        <v>Low</v>
      </c>
      <c r="S875" s="7" t="str">
        <f aca="false">INDEX(Assumptions!$B$33:$B$41,MATCH(Q875&amp;"|"&amp;R875,Assumptions!$A$33:$A$41,0))</f>
        <v>Dormant &amp; Low Value</v>
      </c>
      <c r="T875" s="7" t="n">
        <f aca="false">IF(ISNUMBER(Data_Clean!V875),J875*Data_Clean!V875,0)</f>
        <v>12.072125075</v>
      </c>
    </row>
    <row r="876" customFormat="false" ht="15" hidden="false" customHeight="false" outlineLevel="0" collapsed="false">
      <c r="A876" s="15" t="str">
        <f aca="false">Data_Clean!A876</f>
        <v>CX100872</v>
      </c>
      <c r="B876" s="14" t="n">
        <f aca="false">Data_Clean!G876*Assumptions!$B$5</f>
        <v>82.13225</v>
      </c>
      <c r="C876" s="14" t="n">
        <f aca="false">IF(Data_Clean!H876="",0,Data_Clean!H876)*Assumptions!$B$6</f>
        <v>0</v>
      </c>
      <c r="D876" s="14" t="n">
        <f aca="false">Data_Clean!I876*Assumptions!$B$7</f>
        <v>0</v>
      </c>
      <c r="E876" s="14" t="n">
        <f aca="false">Data_Clean!J876*Assumptions!$B$8</f>
        <v>0</v>
      </c>
      <c r="F876" s="14" t="n">
        <f aca="false">Data_Clean!K876*Assumptions!$B$9</f>
        <v>0</v>
      </c>
      <c r="G876" s="14" t="n">
        <f aca="false">Data_Clean!L876*Assumptions!$B$10</f>
        <v>184.05</v>
      </c>
      <c r="H876" s="14" t="n">
        <f aca="false">IF(OR(Data_Clean!M876="",Data_Clean!N876=""),0,Data_Clean!M876*Data_Clean!N876/100)*Assumptions!$B$13*Assumptions!$B$11</f>
        <v>0</v>
      </c>
      <c r="I876" s="14" t="n">
        <f aca="false">Data_Clean!O876*4*Assumptions!$B$12</f>
        <v>0</v>
      </c>
      <c r="J876" s="14" t="n">
        <f aca="false">SUM(B876:I876)</f>
        <v>266.18225</v>
      </c>
      <c r="K876" s="16" t="n">
        <f aca="false">IF(Data_Clean!P876="","",Assumptions!$B$15*0.5^(Data_Clean!P876/Assumptions!$B$20))</f>
        <v>27.9909897461042</v>
      </c>
      <c r="L876" s="16" t="n">
        <f aca="false">Assumptions!$B$16*MIN(1,LN(1+Data_Clean!Q876)/LN(1+Assumptions!$B$21))</f>
        <v>10.362865626271</v>
      </c>
      <c r="M876" s="16" t="n">
        <f aca="false">Assumptions!$B$17*(0.6*MIN(1,Data_Clean!R876/Assumptions!$B$22)+0.4*IF(Data_Clean!S876="",0,Data_Clean!S876))</f>
        <v>8.73</v>
      </c>
      <c r="N876" s="16" t="n">
        <f aca="false">Assumptions!$B$18*MIN(1,(Data_Clean!F876-1)/Assumptions!$B$23)</f>
        <v>5</v>
      </c>
      <c r="O876" s="16" t="n">
        <f aca="false">Assumptions!$B$19*(0.4*IF(Data_Clean!E876="",0,MIN(1,Data_Clean!E876/12/Assumptions!$B$24))+0.35*IF(Data_Clean!D876="Y",1,0)+0.25*(1-MIN(Data_Clean!T876,3)/3))/IF(Data_Clean!E876="",0.6,1)</f>
        <v>4.05</v>
      </c>
      <c r="P876" s="16" t="n">
        <f aca="false">SUM(K876:O876)/(Assumptions!$D$5-IF(K876="",Assumptions!$B$15,0))*100</f>
        <v>56.1338553723752</v>
      </c>
      <c r="Q876" s="7" t="str">
        <f aca="false">IF(J876&gt;=Assumptions!$B$26,"High",IF(J876&gt;=Assumptions!$B$27,"Mid","Low"))</f>
        <v>Low</v>
      </c>
      <c r="R876" s="7" t="str">
        <f aca="false">IF(P876&gt;=Assumptions!$B$28,"High",IF(P876&gt;=Assumptions!$B$29,"Mid","Low"))</f>
        <v>Mid</v>
      </c>
      <c r="S876" s="7" t="str">
        <f aca="false">INDEX(Assumptions!$B$33:$B$41,MATCH(Q876&amp;"|"&amp;R876,Assumptions!$A$33:$A$41,0))</f>
        <v>Light Touch</v>
      </c>
      <c r="T876" s="7" t="n">
        <f aca="false">IF(ISNUMBER(Data_Clean!V876),J876*Data_Clean!V876,0)</f>
        <v>26.2988063</v>
      </c>
    </row>
    <row r="877" customFormat="false" ht="15" hidden="false" customHeight="false" outlineLevel="0" collapsed="false">
      <c r="A877" s="15" t="str">
        <f aca="false">Data_Clean!A877</f>
        <v>CX100873</v>
      </c>
      <c r="B877" s="14" t="n">
        <f aca="false">Data_Clean!G877*Assumptions!$B$5</f>
        <v>158.28575</v>
      </c>
      <c r="C877" s="14" t="n">
        <f aca="false">IF(Data_Clean!H877="",0,Data_Clean!H877)*Assumptions!$B$6</f>
        <v>597.98268</v>
      </c>
      <c r="D877" s="14" t="n">
        <f aca="false">Data_Clean!I877*Assumptions!$B$7</f>
        <v>0</v>
      </c>
      <c r="E877" s="14" t="n">
        <f aca="false">Data_Clean!J877*Assumptions!$B$8</f>
        <v>2748.690525</v>
      </c>
      <c r="F877" s="14" t="n">
        <f aca="false">Data_Clean!K877*Assumptions!$B$9</f>
        <v>8532.7</v>
      </c>
      <c r="G877" s="14" t="n">
        <f aca="false">Data_Clean!L877*Assumptions!$B$10</f>
        <v>0</v>
      </c>
      <c r="H877" s="14" t="n">
        <f aca="false">IF(OR(Data_Clean!M877="",Data_Clean!N877=""),0,Data_Clean!M877*Data_Clean!N877/100)*Assumptions!$B$13*Assumptions!$B$11</f>
        <v>0</v>
      </c>
      <c r="I877" s="14" t="n">
        <f aca="false">Data_Clean!O877*4*Assumptions!$B$12</f>
        <v>0</v>
      </c>
      <c r="J877" s="14" t="n">
        <f aca="false">SUM(B877:I877)</f>
        <v>12037.658955</v>
      </c>
      <c r="K877" s="16" t="n">
        <f aca="false">IF(Data_Clean!P877="","",Assumptions!$B$15*0.5^(Data_Clean!P877/Assumptions!$B$20))</f>
        <v>26.7269615442102</v>
      </c>
      <c r="L877" s="16" t="n">
        <f aca="false">Assumptions!$B$16*MIN(1,LN(1+Data_Clean!Q877)/LN(1+Assumptions!$B$21))</f>
        <v>10</v>
      </c>
      <c r="M877" s="16" t="n">
        <f aca="false">Assumptions!$B$17*(0.6*MIN(1,Data_Clean!R877/Assumptions!$B$22)+0.4*IF(Data_Clean!S877="",0,Data_Clean!S877))</f>
        <v>2.706</v>
      </c>
      <c r="N877" s="16" t="n">
        <f aca="false">Assumptions!$B$18*MIN(1,(Data_Clean!F877-1)/Assumptions!$B$23)</f>
        <v>15</v>
      </c>
      <c r="O877" s="16" t="n">
        <f aca="false">Assumptions!$B$19*(0.4*IF(Data_Clean!E877="",0,MIN(1,Data_Clean!E877/12/Assumptions!$B$24))+0.35*IF(Data_Clean!D877="Y",1,0)+0.25*(1-MIN(Data_Clean!T877,3)/3))/IF(Data_Clean!E877="",0.6,1)</f>
        <v>15</v>
      </c>
      <c r="P877" s="16" t="n">
        <f aca="false">SUM(K877:O877)/(Assumptions!$D$5-IF(K877="",Assumptions!$B$15,0))*100</f>
        <v>69.4329615442102</v>
      </c>
      <c r="Q877" s="7" t="str">
        <f aca="false">IF(J877&gt;=Assumptions!$B$26,"High",IF(J877&gt;=Assumptions!$B$27,"Mid","Low"))</f>
        <v>High</v>
      </c>
      <c r="R877" s="7" t="str">
        <f aca="false">IF(P877&gt;=Assumptions!$B$28,"High",IF(P877&gt;=Assumptions!$B$29,"Mid","Low"))</f>
        <v>Mid</v>
      </c>
      <c r="S877" s="7" t="str">
        <f aca="false">INDEX(Assumptions!$B$33:$B$41,MATCH(Q877&amp;"|"&amp;R877,Assumptions!$A$33:$A$41,0))</f>
        <v>Established Core</v>
      </c>
      <c r="T877" s="7" t="n">
        <f aca="false">IF(ISNUMBER(Data_Clean!V877),J877*Data_Clean!V877,0)</f>
        <v>600.6791818545</v>
      </c>
    </row>
    <row r="878" customFormat="false" ht="15" hidden="false" customHeight="false" outlineLevel="0" collapsed="false">
      <c r="A878" s="15" t="str">
        <f aca="false">Data_Clean!A878</f>
        <v>CX100874</v>
      </c>
      <c r="B878" s="14" t="n">
        <f aca="false">Data_Clean!G878*Assumptions!$B$5</f>
        <v>350.32025</v>
      </c>
      <c r="C878" s="14" t="n">
        <f aca="false">IF(Data_Clean!H878="",0,Data_Clean!H878)*Assumptions!$B$6</f>
        <v>998.77104</v>
      </c>
      <c r="D878" s="14" t="n">
        <f aca="false">Data_Clean!I878*Assumptions!$B$7</f>
        <v>0</v>
      </c>
      <c r="E878" s="14" t="n">
        <f aca="false">Data_Clean!J878*Assumptions!$B$8</f>
        <v>878.07825</v>
      </c>
      <c r="F878" s="14" t="n">
        <f aca="false">Data_Clean!K878*Assumptions!$B$9</f>
        <v>0</v>
      </c>
      <c r="G878" s="14" t="n">
        <f aca="false">Data_Clean!L878*Assumptions!$B$10</f>
        <v>596.7</v>
      </c>
      <c r="H878" s="14" t="n">
        <f aca="false">IF(OR(Data_Clean!M878="",Data_Clean!N878=""),0,Data_Clean!M878*Data_Clean!N878/100)*Assumptions!$B$13*Assumptions!$B$11</f>
        <v>88.872</v>
      </c>
      <c r="I878" s="14" t="n">
        <f aca="false">Data_Clean!O878*4*Assumptions!$B$12</f>
        <v>51.48528</v>
      </c>
      <c r="J878" s="14" t="n">
        <f aca="false">SUM(B878:I878)</f>
        <v>2964.22682</v>
      </c>
      <c r="K878" s="16" t="n">
        <f aca="false">IF(Data_Clean!P878="","",Assumptions!$B$15*0.5^(Data_Clean!P878/Assumptions!$B$20))</f>
        <v>26.7269615442102</v>
      </c>
      <c r="L878" s="16" t="n">
        <f aca="false">Assumptions!$B$16*MIN(1,LN(1+Data_Clean!Q878)/LN(1+Assumptions!$B$21))</f>
        <v>19.3686144337793</v>
      </c>
      <c r="M878" s="16" t="n">
        <f aca="false">Assumptions!$B$17*(0.6*MIN(1,Data_Clean!R878/Assumptions!$B$22)+0.4*IF(Data_Clean!S878="",0,Data_Clean!S878))</f>
        <v>4.866</v>
      </c>
      <c r="N878" s="16" t="n">
        <f aca="false">Assumptions!$B$18*MIN(1,(Data_Clean!F878-1)/Assumptions!$B$23)</f>
        <v>20</v>
      </c>
      <c r="O878" s="16" t="n">
        <f aca="false">Assumptions!$B$19*(0.4*IF(Data_Clean!E878="",0,MIN(1,Data_Clean!E878/12/Assumptions!$B$24))+0.35*IF(Data_Clean!D878="Y",1,0)+0.25*(1-MIN(Data_Clean!T878,3)/3))/IF(Data_Clean!E878="",0.6,1)</f>
        <v>15</v>
      </c>
      <c r="P878" s="16" t="n">
        <f aca="false">SUM(K878:O878)/(Assumptions!$D$5-IF(K878="",Assumptions!$B$15,0))*100</f>
        <v>85.9615759779895</v>
      </c>
      <c r="Q878" s="7" t="str">
        <f aca="false">IF(J878&gt;=Assumptions!$B$26,"High",IF(J878&gt;=Assumptions!$B$27,"Mid","Low"))</f>
        <v>High</v>
      </c>
      <c r="R878" s="7" t="str">
        <f aca="false">IF(P878&gt;=Assumptions!$B$28,"High",IF(P878&gt;=Assumptions!$B$29,"Mid","Low"))</f>
        <v>High</v>
      </c>
      <c r="S878" s="7" t="str">
        <f aca="false">INDEX(Assumptions!$B$33:$B$41,MATCH(Q878&amp;"|"&amp;R878,Assumptions!$A$33:$A$41,0))</f>
        <v>Premier Advocates</v>
      </c>
      <c r="T878" s="7" t="n">
        <f aca="false">IF(ISNUMBER(Data_Clean!V878),J878*Data_Clean!V878,0)</f>
        <v>20.453165058</v>
      </c>
    </row>
    <row r="879" customFormat="false" ht="15" hidden="false" customHeight="false" outlineLevel="0" collapsed="false">
      <c r="A879" s="15" t="str">
        <f aca="false">Data_Clean!A879</f>
        <v>CX100875</v>
      </c>
      <c r="B879" s="14" t="n">
        <f aca="false">Data_Clean!G879*Assumptions!$B$5</f>
        <v>45.7565</v>
      </c>
      <c r="C879" s="14" t="n">
        <f aca="false">IF(Data_Clean!H879="",0,Data_Clean!H879)*Assumptions!$B$6</f>
        <v>27.69756</v>
      </c>
      <c r="D879" s="14" t="n">
        <f aca="false">Data_Clean!I879*Assumptions!$B$7</f>
        <v>0</v>
      </c>
      <c r="E879" s="14" t="n">
        <f aca="false">Data_Clean!J879*Assumptions!$B$8</f>
        <v>0</v>
      </c>
      <c r="F879" s="14" t="n">
        <f aca="false">Data_Clean!K879*Assumptions!$B$9</f>
        <v>0</v>
      </c>
      <c r="G879" s="14" t="n">
        <f aca="false">Data_Clean!L879*Assumptions!$B$10</f>
        <v>0</v>
      </c>
      <c r="H879" s="14" t="n">
        <f aca="false">IF(OR(Data_Clean!M879="",Data_Clean!N879=""),0,Data_Clean!M879*Data_Clean!N879/100)*Assumptions!$B$13*Assumptions!$B$11</f>
        <v>148.656</v>
      </c>
      <c r="I879" s="14" t="n">
        <f aca="false">Data_Clean!O879*4*Assumptions!$B$12</f>
        <v>2.4048</v>
      </c>
      <c r="J879" s="14" t="n">
        <f aca="false">SUM(B879:I879)</f>
        <v>224.51486</v>
      </c>
      <c r="K879" s="16" t="n">
        <f aca="false">IF(Data_Clean!P879="","",Assumptions!$B$15*0.5^(Data_Clean!P879/Assumptions!$B$20))</f>
        <v>25.5200148285257</v>
      </c>
      <c r="L879" s="16" t="n">
        <f aca="false">Assumptions!$B$16*MIN(1,LN(1+Data_Clean!Q879)/LN(1+Assumptions!$B$21))</f>
        <v>14.1840947778045</v>
      </c>
      <c r="M879" s="16" t="n">
        <f aca="false">Assumptions!$B$17*(0.6*MIN(1,Data_Clean!R879/Assumptions!$B$22)+0.4*IF(Data_Clean!S879="",0,Data_Clean!S879))</f>
        <v>4.518</v>
      </c>
      <c r="N879" s="16" t="n">
        <f aca="false">Assumptions!$B$18*MIN(1,(Data_Clean!F879-1)/Assumptions!$B$23)</f>
        <v>15</v>
      </c>
      <c r="O879" s="16" t="n">
        <f aca="false">Assumptions!$B$19*(0.4*IF(Data_Clean!E879="",0,MIN(1,Data_Clean!E879/12/Assumptions!$B$24))+0.35*IF(Data_Clean!D879="Y",1,0)+0.25*(1-MIN(Data_Clean!T879,3)/3))/IF(Data_Clean!E879="",0.6,1)</f>
        <v>9.75</v>
      </c>
      <c r="P879" s="16" t="n">
        <f aca="false">SUM(K879:O879)/(Assumptions!$D$5-IF(K879="",Assumptions!$B$15,0))*100</f>
        <v>68.9721096063302</v>
      </c>
      <c r="Q879" s="7" t="str">
        <f aca="false">IF(J879&gt;=Assumptions!$B$26,"High",IF(J879&gt;=Assumptions!$B$27,"Mid","Low"))</f>
        <v>Low</v>
      </c>
      <c r="R879" s="7" t="str">
        <f aca="false">IF(P879&gt;=Assumptions!$B$28,"High",IF(P879&gt;=Assumptions!$B$29,"Mid","Low"))</f>
        <v>Mid</v>
      </c>
      <c r="S879" s="7" t="str">
        <f aca="false">INDEX(Assumptions!$B$33:$B$41,MATCH(Q879&amp;"|"&amp;R879,Assumptions!$A$33:$A$41,0))</f>
        <v>Light Touch</v>
      </c>
      <c r="T879" s="7" t="n">
        <f aca="false">IF(ISNUMBER(Data_Clean!V879),J879*Data_Clean!V879,0)</f>
        <v>8.351952792</v>
      </c>
    </row>
    <row r="880" customFormat="false" ht="15" hidden="false" customHeight="false" outlineLevel="0" collapsed="false">
      <c r="A880" s="15" t="str">
        <f aca="false">Data_Clean!A880</f>
        <v>CX100876</v>
      </c>
      <c r="B880" s="14" t="n">
        <f aca="false">Data_Clean!G880*Assumptions!$B$5</f>
        <v>236.921</v>
      </c>
      <c r="C880" s="14" t="n">
        <f aca="false">IF(Data_Clean!H880="",0,Data_Clean!H880)*Assumptions!$B$6</f>
        <v>0</v>
      </c>
      <c r="D880" s="14" t="n">
        <f aca="false">Data_Clean!I880*Assumptions!$B$7</f>
        <v>407.2</v>
      </c>
      <c r="E880" s="14" t="n">
        <f aca="false">Data_Clean!J880*Assumptions!$B$8</f>
        <v>0</v>
      </c>
      <c r="F880" s="14" t="n">
        <f aca="false">Data_Clean!K880*Assumptions!$B$9</f>
        <v>4538.6</v>
      </c>
      <c r="G880" s="14" t="n">
        <f aca="false">Data_Clean!L880*Assumptions!$B$10</f>
        <v>0</v>
      </c>
      <c r="H880" s="14" t="n">
        <f aca="false">IF(OR(Data_Clean!M880="",Data_Clean!N880=""),0,Data_Clean!M880*Data_Clean!N880/100)*Assumptions!$B$13*Assumptions!$B$11</f>
        <v>0</v>
      </c>
      <c r="I880" s="14" t="n">
        <f aca="false">Data_Clean!O880*4*Assumptions!$B$12</f>
        <v>0</v>
      </c>
      <c r="J880" s="14" t="n">
        <f aca="false">SUM(B880:I880)</f>
        <v>5182.721</v>
      </c>
      <c r="K880" s="16" t="n">
        <f aca="false">IF(Data_Clean!P880="","",Assumptions!$B$15*0.5^(Data_Clean!P880/Assumptions!$B$20))</f>
        <v>12.4685684421418</v>
      </c>
      <c r="L880" s="16" t="n">
        <f aca="false">Assumptions!$B$16*MIN(1,LN(1+Data_Clean!Q880)/LN(1+Assumptions!$B$21))</f>
        <v>14.1840947778045</v>
      </c>
      <c r="M880" s="16" t="n">
        <f aca="false">Assumptions!$B$17*(0.6*MIN(1,Data_Clean!R880/Assumptions!$B$22)+0.4*IF(Data_Clean!S880="",0,Data_Clean!S880))</f>
        <v>9.486</v>
      </c>
      <c r="N880" s="16" t="n">
        <f aca="false">Assumptions!$B$18*MIN(1,(Data_Clean!F880-1)/Assumptions!$B$23)</f>
        <v>10</v>
      </c>
      <c r="O880" s="16" t="n">
        <f aca="false">Assumptions!$B$19*(0.4*IF(Data_Clean!E880="",0,MIN(1,Data_Clean!E880/12/Assumptions!$B$24))+0.35*IF(Data_Clean!D880="Y",1,0)+0.25*(1-MIN(Data_Clean!T880,3)/3))/IF(Data_Clean!E880="",0.6,1)</f>
        <v>12.65</v>
      </c>
      <c r="P880" s="16" t="n">
        <f aca="false">SUM(K880:O880)/(Assumptions!$D$5-IF(K880="",Assumptions!$B$15,0))*100</f>
        <v>58.7886632199463</v>
      </c>
      <c r="Q880" s="7" t="str">
        <f aca="false">IF(J880&gt;=Assumptions!$B$26,"High",IF(J880&gt;=Assumptions!$B$27,"Mid","Low"))</f>
        <v>High</v>
      </c>
      <c r="R880" s="7" t="str">
        <f aca="false">IF(P880&gt;=Assumptions!$B$28,"High",IF(P880&gt;=Assumptions!$B$29,"Mid","Low"))</f>
        <v>Mid</v>
      </c>
      <c r="S880" s="7" t="str">
        <f aca="false">INDEX(Assumptions!$B$33:$B$41,MATCH(Q880&amp;"|"&amp;R880,Assumptions!$A$33:$A$41,0))</f>
        <v>Established Core</v>
      </c>
      <c r="T880" s="7" t="n">
        <f aca="false">IF(ISNUMBER(Data_Clean!V880),J880*Data_Clean!V880,0)</f>
        <v>263.8004989</v>
      </c>
    </row>
    <row r="881" customFormat="false" ht="15" hidden="false" customHeight="false" outlineLevel="0" collapsed="false">
      <c r="A881" s="15" t="str">
        <f aca="false">Data_Clean!A881</f>
        <v>CX100877</v>
      </c>
      <c r="B881" s="14" t="n">
        <f aca="false">Data_Clean!G881*Assumptions!$B$5</f>
        <v>129.0645</v>
      </c>
      <c r="C881" s="14" t="n">
        <f aca="false">IF(Data_Clean!H881="",0,Data_Clean!H881)*Assumptions!$B$6</f>
        <v>48.14292</v>
      </c>
      <c r="D881" s="14" t="n">
        <f aca="false">Data_Clean!I881*Assumptions!$B$7</f>
        <v>0</v>
      </c>
      <c r="E881" s="14" t="n">
        <f aca="false">Data_Clean!J881*Assumptions!$B$8</f>
        <v>0</v>
      </c>
      <c r="F881" s="14" t="n">
        <f aca="false">Data_Clean!K881*Assumptions!$B$9</f>
        <v>0</v>
      </c>
      <c r="G881" s="14" t="n">
        <f aca="false">Data_Clean!L881*Assumptions!$B$10</f>
        <v>0</v>
      </c>
      <c r="H881" s="14" t="n">
        <f aca="false">IF(OR(Data_Clean!M881="",Data_Clean!N881=""),0,Data_Clean!M881*Data_Clean!N881/100)*Assumptions!$B$13*Assumptions!$B$11</f>
        <v>0</v>
      </c>
      <c r="I881" s="14" t="n">
        <f aca="false">Data_Clean!O881*4*Assumptions!$B$12</f>
        <v>0</v>
      </c>
      <c r="J881" s="14" t="n">
        <f aca="false">SUM(B881:I881)</f>
        <v>177.20742</v>
      </c>
      <c r="K881" s="16" t="n">
        <f aca="false">IF(Data_Clean!P881="","",Assumptions!$B$15*0.5^(Data_Clean!P881/Assumptions!$B$20))</f>
        <v>0.437359214782879</v>
      </c>
      <c r="L881" s="16" t="n">
        <f aca="false">Assumptions!$B$16*MIN(1,LN(1+Data_Clean!Q881)/LN(1+Assumptions!$B$21))</f>
        <v>0</v>
      </c>
      <c r="M881" s="16" t="n">
        <f aca="false">Assumptions!$B$17*(0.6*MIN(1,Data_Clean!R881/Assumptions!$B$22)+0.4*IF(Data_Clean!S881="",0,Data_Clean!S881))</f>
        <v>0</v>
      </c>
      <c r="N881" s="16" t="n">
        <f aca="false">Assumptions!$B$18*MIN(1,(Data_Clean!F881-1)/Assumptions!$B$23)</f>
        <v>10</v>
      </c>
      <c r="O881" s="16" t="n">
        <f aca="false">Assumptions!$B$19*(0.4*IF(Data_Clean!E881="",0,MIN(1,Data_Clean!E881/12/Assumptions!$B$24))+0.35*IF(Data_Clean!D881="Y",1,0)+0.25*(1-MIN(Data_Clean!T881,3)/3))/IF(Data_Clean!E881="",0.6,1)</f>
        <v>9.2</v>
      </c>
      <c r="P881" s="16" t="n">
        <f aca="false">SUM(K881:O881)/(Assumptions!$D$5-IF(K881="",Assumptions!$B$15,0))*100</f>
        <v>19.6373592147829</v>
      </c>
      <c r="Q881" s="7" t="str">
        <f aca="false">IF(J881&gt;=Assumptions!$B$26,"High",IF(J881&gt;=Assumptions!$B$27,"Mid","Low"))</f>
        <v>Low</v>
      </c>
      <c r="R881" s="7" t="str">
        <f aca="false">IF(P881&gt;=Assumptions!$B$28,"High",IF(P881&gt;=Assumptions!$B$29,"Mid","Low"))</f>
        <v>Low</v>
      </c>
      <c r="S881" s="7" t="str">
        <f aca="false">INDEX(Assumptions!$B$33:$B$41,MATCH(Q881&amp;"|"&amp;R881,Assumptions!$A$33:$A$41,0))</f>
        <v>Dormant &amp; Low Value</v>
      </c>
      <c r="T881" s="7" t="n">
        <f aca="false">IF(ISNUMBER(Data_Clean!V881),J881*Data_Clean!V881,0)</f>
        <v>38.436289398</v>
      </c>
    </row>
    <row r="882" customFormat="false" ht="15" hidden="false" customHeight="false" outlineLevel="0" collapsed="false">
      <c r="A882" s="15" t="str">
        <f aca="false">Data_Clean!A882</f>
        <v>CX100878</v>
      </c>
      <c r="B882" s="14" t="n">
        <f aca="false">Data_Clean!G882*Assumptions!$B$5</f>
        <v>132.10325</v>
      </c>
      <c r="C882" s="14" t="n">
        <f aca="false">IF(Data_Clean!H882="",0,Data_Clean!H882)*Assumptions!$B$6</f>
        <v>0</v>
      </c>
      <c r="D882" s="14" t="n">
        <f aca="false">Data_Clean!I882*Assumptions!$B$7</f>
        <v>0</v>
      </c>
      <c r="E882" s="14" t="n">
        <f aca="false">Data_Clean!J882*Assumptions!$B$8</f>
        <v>0</v>
      </c>
      <c r="F882" s="14" t="n">
        <f aca="false">Data_Clean!K882*Assumptions!$B$9</f>
        <v>0</v>
      </c>
      <c r="G882" s="14" t="n">
        <f aca="false">Data_Clean!L882*Assumptions!$B$10</f>
        <v>0</v>
      </c>
      <c r="H882" s="14" t="n">
        <f aca="false">IF(OR(Data_Clean!M882="",Data_Clean!N882=""),0,Data_Clean!M882*Data_Clean!N882/100)*Assumptions!$B$13*Assumptions!$B$11</f>
        <v>0</v>
      </c>
      <c r="I882" s="14" t="n">
        <f aca="false">Data_Clean!O882*4*Assumptions!$B$12</f>
        <v>0</v>
      </c>
      <c r="J882" s="14" t="n">
        <f aca="false">SUM(B882:I882)</f>
        <v>132.10325</v>
      </c>
      <c r="K882" s="16" t="n">
        <f aca="false">IF(Data_Clean!P882="","",Assumptions!$B$15*0.5^(Data_Clean!P882/Assumptions!$B$20))</f>
        <v>17.2304753249555</v>
      </c>
      <c r="L882" s="16" t="n">
        <f aca="false">Assumptions!$B$16*MIN(1,LN(1+Data_Clean!Q882)/LN(1+Assumptions!$B$21))</f>
        <v>14.5815690999133</v>
      </c>
      <c r="M882" s="16" t="n">
        <f aca="false">Assumptions!$B$17*(0.6*MIN(1,Data_Clean!R882/Assumptions!$B$22)+0.4*IF(Data_Clean!S882="",0,Data_Clean!S882))</f>
        <v>4.47</v>
      </c>
      <c r="N882" s="16" t="n">
        <f aca="false">Assumptions!$B$18*MIN(1,(Data_Clean!F882-1)/Assumptions!$B$23)</f>
        <v>0</v>
      </c>
      <c r="O882" s="16" t="n">
        <f aca="false">Assumptions!$B$19*(0.4*IF(Data_Clean!E882="",0,MIN(1,Data_Clean!E882/12/Assumptions!$B$24))+0.35*IF(Data_Clean!D882="Y",1,0)+0.25*(1-MIN(Data_Clean!T882,3)/3))/IF(Data_Clean!E882="",0.6,1)</f>
        <v>13.15</v>
      </c>
      <c r="P882" s="16" t="n">
        <f aca="false">SUM(K882:O882)/(Assumptions!$D$5-IF(K882="",Assumptions!$B$15,0))*100</f>
        <v>49.4320444248688</v>
      </c>
      <c r="Q882" s="7" t="str">
        <f aca="false">IF(J882&gt;=Assumptions!$B$26,"High",IF(J882&gt;=Assumptions!$B$27,"Mid","Low"))</f>
        <v>Low</v>
      </c>
      <c r="R882" s="7" t="str">
        <f aca="false">IF(P882&gt;=Assumptions!$B$28,"High",IF(P882&gt;=Assumptions!$B$29,"Mid","Low"))</f>
        <v>Low</v>
      </c>
      <c r="S882" s="7" t="str">
        <f aca="false">INDEX(Assumptions!$B$33:$B$41,MATCH(Q882&amp;"|"&amp;R882,Assumptions!$A$33:$A$41,0))</f>
        <v>Dormant &amp; Low Value</v>
      </c>
      <c r="T882" s="7" t="n">
        <f aca="false">IF(ISNUMBER(Data_Clean!V882),J882*Data_Clean!V882,0)</f>
        <v>4.319776275</v>
      </c>
    </row>
    <row r="883" customFormat="false" ht="15" hidden="false" customHeight="false" outlineLevel="0" collapsed="false">
      <c r="A883" s="15" t="str">
        <f aca="false">Data_Clean!A883</f>
        <v>CX100879</v>
      </c>
      <c r="B883" s="14" t="n">
        <f aca="false">Data_Clean!G883*Assumptions!$B$5</f>
        <v>135.1685</v>
      </c>
      <c r="C883" s="14" t="n">
        <f aca="false">IF(Data_Clean!H883="",0,Data_Clean!H883)*Assumptions!$B$6</f>
        <v>530.46504</v>
      </c>
      <c r="D883" s="14" t="n">
        <f aca="false">Data_Clean!I883*Assumptions!$B$7</f>
        <v>0</v>
      </c>
      <c r="E883" s="14" t="n">
        <f aca="false">Data_Clean!J883*Assumptions!$B$8</f>
        <v>0</v>
      </c>
      <c r="F883" s="14" t="n">
        <f aca="false">Data_Clean!K883*Assumptions!$B$9</f>
        <v>0</v>
      </c>
      <c r="G883" s="14" t="n">
        <f aca="false">Data_Clean!L883*Assumptions!$B$10</f>
        <v>0</v>
      </c>
      <c r="H883" s="14" t="n">
        <f aca="false">IF(OR(Data_Clean!M883="",Data_Clean!N883=""),0,Data_Clean!M883*Data_Clean!N883/100)*Assumptions!$B$13*Assumptions!$B$11</f>
        <v>761.196</v>
      </c>
      <c r="I883" s="14" t="n">
        <f aca="false">Data_Clean!O883*4*Assumptions!$B$12</f>
        <v>50.28576</v>
      </c>
      <c r="J883" s="14" t="n">
        <f aca="false">SUM(B883:I883)</f>
        <v>1477.1153</v>
      </c>
      <c r="K883" s="16" t="n">
        <f aca="false">IF(Data_Clean!P883="","",Assumptions!$B$15*0.5^(Data_Clean!P883/Assumptions!$B$20))</f>
        <v>6.38000370713142</v>
      </c>
      <c r="L883" s="16" t="n">
        <f aca="false">Assumptions!$B$16*MIN(1,LN(1+Data_Clean!Q883)/LN(1+Assumptions!$B$21))</f>
        <v>13.7447072997398</v>
      </c>
      <c r="M883" s="16" t="n">
        <f aca="false">Assumptions!$B$17*(0.6*MIN(1,Data_Clean!R883/Assumptions!$B$22)+0.4*IF(Data_Clean!S883="",0,Data_Clean!S883))</f>
        <v>10.176</v>
      </c>
      <c r="N883" s="16" t="n">
        <f aca="false">Assumptions!$B$18*MIN(1,(Data_Clean!F883-1)/Assumptions!$B$23)</f>
        <v>10</v>
      </c>
      <c r="O883" s="16" t="n">
        <f aca="false">Assumptions!$B$19*(0.4*IF(Data_Clean!E883="",0,MIN(1,Data_Clean!E883/12/Assumptions!$B$24))+0.35*IF(Data_Clean!D883="Y",1,0)+0.25*(1-MIN(Data_Clean!T883,3)/3))/IF(Data_Clean!E883="",0.6,1)</f>
        <v>10.1</v>
      </c>
      <c r="P883" s="16" t="n">
        <f aca="false">SUM(K883:O883)/(Assumptions!$D$5-IF(K883="",Assumptions!$B$15,0))*100</f>
        <v>50.4007110068712</v>
      </c>
      <c r="Q883" s="7" t="str">
        <f aca="false">IF(J883&gt;=Assumptions!$B$26,"High",IF(J883&gt;=Assumptions!$B$27,"Mid","Low"))</f>
        <v>Mid</v>
      </c>
      <c r="R883" s="7" t="str">
        <f aca="false">IF(P883&gt;=Assumptions!$B$28,"High",IF(P883&gt;=Assumptions!$B$29,"Mid","Low"))</f>
        <v>Mid</v>
      </c>
      <c r="S883" s="7" t="str">
        <f aca="false">INDEX(Assumptions!$B$33:$B$41,MATCH(Q883&amp;"|"&amp;R883,Assumptions!$A$33:$A$41,0))</f>
        <v>Established Core</v>
      </c>
      <c r="T883" s="7" t="n">
        <f aca="false">IF(ISNUMBER(Data_Clean!V883),J883*Data_Clean!V883,0)</f>
        <v>63.22053484</v>
      </c>
    </row>
    <row r="884" customFormat="false" ht="15" hidden="false" customHeight="false" outlineLevel="0" collapsed="false">
      <c r="A884" s="15" t="str">
        <f aca="false">Data_Clean!A884</f>
        <v>CX100880</v>
      </c>
      <c r="B884" s="14" t="n">
        <f aca="false">Data_Clean!G884*Assumptions!$B$5</f>
        <v>138.95975</v>
      </c>
      <c r="C884" s="14" t="n">
        <f aca="false">IF(Data_Clean!H884="",0,Data_Clean!H884)*Assumptions!$B$6</f>
        <v>200.64636</v>
      </c>
      <c r="D884" s="14" t="n">
        <f aca="false">Data_Clean!I884*Assumptions!$B$7</f>
        <v>375.2</v>
      </c>
      <c r="E884" s="14" t="n">
        <f aca="false">Data_Clean!J884*Assumptions!$B$8</f>
        <v>0</v>
      </c>
      <c r="F884" s="14" t="n">
        <f aca="false">Data_Clean!K884*Assumptions!$B$9</f>
        <v>0</v>
      </c>
      <c r="G884" s="14" t="n">
        <f aca="false">Data_Clean!L884*Assumptions!$B$10</f>
        <v>0</v>
      </c>
      <c r="H884" s="14" t="n">
        <f aca="false">IF(OR(Data_Clean!M884="",Data_Clean!N884=""),0,Data_Clean!M884*Data_Clean!N884/100)*Assumptions!$B$13*Assumptions!$B$11</f>
        <v>0</v>
      </c>
      <c r="I884" s="14" t="n">
        <f aca="false">Data_Clean!O884*4*Assumptions!$B$12</f>
        <v>0</v>
      </c>
      <c r="J884" s="14" t="n">
        <f aca="false">SUM(B884:I884)</f>
        <v>714.80611</v>
      </c>
      <c r="K884" s="16" t="n">
        <f aca="false">IF(Data_Clean!P884="","",Assumptions!$B$15*0.5^(Data_Clean!P884/Assumptions!$B$20))</f>
        <v>24.3675718906871</v>
      </c>
      <c r="L884" s="16" t="n">
        <f aca="false">Assumptions!$B$16*MIN(1,LN(1+Data_Clean!Q884)/LN(1+Assumptions!$B$21))</f>
        <v>14.0427143261215</v>
      </c>
      <c r="M884" s="16" t="n">
        <f aca="false">Assumptions!$B$17*(0.6*MIN(1,Data_Clean!R884/Assumptions!$B$22)+0.4*IF(Data_Clean!S884="",0,Data_Clean!S884))</f>
        <v>11.49</v>
      </c>
      <c r="N884" s="16" t="n">
        <f aca="false">Assumptions!$B$18*MIN(1,(Data_Clean!F884-1)/Assumptions!$B$23)</f>
        <v>10</v>
      </c>
      <c r="O884" s="16" t="n">
        <f aca="false">Assumptions!$B$19*(0.4*IF(Data_Clean!E884="",0,MIN(1,Data_Clean!E884/12/Assumptions!$B$24))+0.35*IF(Data_Clean!D884="Y",1,0)+0.25*(1-MIN(Data_Clean!T884,3)/3))/IF(Data_Clean!E884="",0.6,1)</f>
        <v>8.5</v>
      </c>
      <c r="P884" s="16" t="n">
        <f aca="false">SUM(K884:O884)/(Assumptions!$D$5-IF(K884="",Assumptions!$B$15,0))*100</f>
        <v>68.4002862168086</v>
      </c>
      <c r="Q884" s="7" t="str">
        <f aca="false">IF(J884&gt;=Assumptions!$B$26,"High",IF(J884&gt;=Assumptions!$B$27,"Mid","Low"))</f>
        <v>Mid</v>
      </c>
      <c r="R884" s="7" t="str">
        <f aca="false">IF(P884&gt;=Assumptions!$B$28,"High",IF(P884&gt;=Assumptions!$B$29,"Mid","Low"))</f>
        <v>Mid</v>
      </c>
      <c r="S884" s="7" t="str">
        <f aca="false">INDEX(Assumptions!$B$33:$B$41,MATCH(Q884&amp;"|"&amp;R884,Assumptions!$A$33:$A$41,0))</f>
        <v>Established Core</v>
      </c>
      <c r="T884" s="7" t="n">
        <f aca="false">IF(ISNUMBER(Data_Clean!V884),J884*Data_Clean!V884,0)</f>
        <v>79.629400654</v>
      </c>
    </row>
    <row r="885" customFormat="false" ht="15" hidden="false" customHeight="false" outlineLevel="0" collapsed="false">
      <c r="A885" s="15" t="str">
        <f aca="false">Data_Clean!A885</f>
        <v>CX100881</v>
      </c>
      <c r="B885" s="14" t="n">
        <f aca="false">Data_Clean!G885*Assumptions!$B$5</f>
        <v>11.5945</v>
      </c>
      <c r="C885" s="14" t="n">
        <f aca="false">IF(Data_Clean!H885="",0,Data_Clean!H885)*Assumptions!$B$6</f>
        <v>16.49784</v>
      </c>
      <c r="D885" s="14" t="n">
        <f aca="false">Data_Clean!I885*Assumptions!$B$7</f>
        <v>0</v>
      </c>
      <c r="E885" s="14" t="n">
        <f aca="false">Data_Clean!J885*Assumptions!$B$8</f>
        <v>0</v>
      </c>
      <c r="F885" s="14" t="n">
        <f aca="false">Data_Clean!K885*Assumptions!$B$9</f>
        <v>0</v>
      </c>
      <c r="G885" s="14" t="n">
        <f aca="false">Data_Clean!L885*Assumptions!$B$10</f>
        <v>0</v>
      </c>
      <c r="H885" s="14" t="n">
        <f aca="false">IF(OR(Data_Clean!M885="",Data_Clean!N885=""),0,Data_Clean!M885*Data_Clean!N885/100)*Assumptions!$B$13*Assumptions!$B$11</f>
        <v>38.16</v>
      </c>
      <c r="I885" s="14" t="n">
        <f aca="false">Data_Clean!O885*4*Assumptions!$B$12</f>
        <v>11.2824</v>
      </c>
      <c r="J885" s="14" t="n">
        <f aca="false">SUM(B885:I885)</f>
        <v>77.53474</v>
      </c>
      <c r="K885" s="16" t="n">
        <f aca="false">IF(Data_Clean!P885="","",Assumptions!$B$15*0.5^(Data_Clean!P885/Assumptions!$B$20))</f>
        <v>29.3147990530274</v>
      </c>
      <c r="L885" s="16" t="n">
        <f aca="false">Assumptions!$B$16*MIN(1,LN(1+Data_Clean!Q885)/LN(1+Assumptions!$B$21))</f>
        <v>17.7767558299855</v>
      </c>
      <c r="M885" s="16" t="n">
        <f aca="false">Assumptions!$B$17*(0.6*MIN(1,Data_Clean!R885/Assumptions!$B$22)+0.4*IF(Data_Clean!S885="",0,Data_Clean!S885))</f>
        <v>13.986</v>
      </c>
      <c r="N885" s="16" t="n">
        <f aca="false">Assumptions!$B$18*MIN(1,(Data_Clean!F885-1)/Assumptions!$B$23)</f>
        <v>15</v>
      </c>
      <c r="O885" s="16" t="n">
        <f aca="false">Assumptions!$B$19*(0.4*IF(Data_Clean!E885="",0,MIN(1,Data_Clean!E885/12/Assumptions!$B$24))+0.35*IF(Data_Clean!D885="Y",1,0)+0.25*(1-MIN(Data_Clean!T885,3)/3))/IF(Data_Clean!E885="",0.6,1)</f>
        <v>8.45</v>
      </c>
      <c r="P885" s="16" t="n">
        <f aca="false">SUM(K885:O885)/(Assumptions!$D$5-IF(K885="",Assumptions!$B$15,0))*100</f>
        <v>84.5275548830129</v>
      </c>
      <c r="Q885" s="7" t="str">
        <f aca="false">IF(J885&gt;=Assumptions!$B$26,"High",IF(J885&gt;=Assumptions!$B$27,"Mid","Low"))</f>
        <v>Low</v>
      </c>
      <c r="R885" s="7" t="str">
        <f aca="false">IF(P885&gt;=Assumptions!$B$28,"High",IF(P885&gt;=Assumptions!$B$29,"Mid","Low"))</f>
        <v>High</v>
      </c>
      <c r="S885" s="7" t="str">
        <f aca="false">INDEX(Assumptions!$B$33:$B$41,MATCH(Q885&amp;"|"&amp;R885,Assumptions!$A$33:$A$41,0))</f>
        <v>Engaged Builders</v>
      </c>
      <c r="T885" s="7" t="n">
        <f aca="false">IF(ISNUMBER(Data_Clean!V885),J885*Data_Clean!V885,0)</f>
        <v>3.535584144</v>
      </c>
    </row>
    <row r="886" customFormat="false" ht="15" hidden="false" customHeight="false" outlineLevel="0" collapsed="false">
      <c r="A886" s="15" t="str">
        <f aca="false">Data_Clean!A886</f>
        <v>CX100882</v>
      </c>
      <c r="B886" s="14" t="n">
        <f aca="false">Data_Clean!G886*Assumptions!$B$5</f>
        <v>117.0085</v>
      </c>
      <c r="C886" s="14" t="n">
        <f aca="false">IF(Data_Clean!H886="",0,Data_Clean!H886)*Assumptions!$B$6</f>
        <v>1446.52296</v>
      </c>
      <c r="D886" s="14" t="n">
        <f aca="false">Data_Clean!I886*Assumptions!$B$7</f>
        <v>0</v>
      </c>
      <c r="E886" s="14" t="n">
        <f aca="false">Data_Clean!J886*Assumptions!$B$8</f>
        <v>0</v>
      </c>
      <c r="F886" s="14" t="n">
        <f aca="false">Data_Clean!K886*Assumptions!$B$9</f>
        <v>5445</v>
      </c>
      <c r="G886" s="14" t="n">
        <f aca="false">Data_Clean!L886*Assumptions!$B$10</f>
        <v>0</v>
      </c>
      <c r="H886" s="14" t="n">
        <f aca="false">IF(OR(Data_Clean!M886="",Data_Clean!N886=""),0,Data_Clean!M886*Data_Clean!N886/100)*Assumptions!$B$13*Assumptions!$B$11</f>
        <v>0</v>
      </c>
      <c r="I886" s="14" t="n">
        <f aca="false">Data_Clean!O886*4*Assumptions!$B$12</f>
        <v>0</v>
      </c>
      <c r="J886" s="14" t="n">
        <f aca="false">SUM(B886:I886)</f>
        <v>7008.53146</v>
      </c>
      <c r="K886" s="16" t="n">
        <f aca="false">IF(Data_Clean!P886="","",Assumptions!$B$15*0.5^(Data_Clean!P886/Assumptions!$B$20))</f>
        <v>28.6452481173125</v>
      </c>
      <c r="L886" s="16" t="n">
        <f aca="false">Assumptions!$B$16*MIN(1,LN(1+Data_Clean!Q886)/LN(1+Assumptions!$B$21))</f>
        <v>11.0057238927514</v>
      </c>
      <c r="M886" s="16" t="n">
        <f aca="false">Assumptions!$B$17*(0.6*MIN(1,Data_Clean!R886/Assumptions!$B$22)+0.4*IF(Data_Clean!S886="",0,Data_Clean!S886))</f>
        <v>5.592</v>
      </c>
      <c r="N886" s="16" t="n">
        <f aca="false">Assumptions!$B$18*MIN(1,(Data_Clean!F886-1)/Assumptions!$B$23)</f>
        <v>10</v>
      </c>
      <c r="O886" s="16" t="n">
        <f aca="false">Assumptions!$B$19*(0.4*IF(Data_Clean!E886="",0,MIN(1,Data_Clean!E886/12/Assumptions!$B$24))+0.35*IF(Data_Clean!D886="Y",1,0)+0.25*(1-MIN(Data_Clean!T886,3)/3))/IF(Data_Clean!E886="",0.6,1)</f>
        <v>9.05</v>
      </c>
      <c r="P886" s="16" t="n">
        <f aca="false">SUM(K886:O886)/(Assumptions!$D$5-IF(K886="",Assumptions!$B$15,0))*100</f>
        <v>64.2929720100639</v>
      </c>
      <c r="Q886" s="7" t="str">
        <f aca="false">IF(J886&gt;=Assumptions!$B$26,"High",IF(J886&gt;=Assumptions!$B$27,"Mid","Low"))</f>
        <v>High</v>
      </c>
      <c r="R886" s="7" t="str">
        <f aca="false">IF(P886&gt;=Assumptions!$B$28,"High",IF(P886&gt;=Assumptions!$B$29,"Mid","Low"))</f>
        <v>Mid</v>
      </c>
      <c r="S886" s="7" t="str">
        <f aca="false">INDEX(Assumptions!$B$33:$B$41,MATCH(Q886&amp;"|"&amp;R886,Assumptions!$A$33:$A$41,0))</f>
        <v>Established Core</v>
      </c>
      <c r="T886" s="7" t="n">
        <f aca="false">IF(ISNUMBER(Data_Clean!V886),J886*Data_Clean!V886,0)</f>
        <v>695.246320832</v>
      </c>
    </row>
    <row r="887" customFormat="false" ht="15" hidden="false" customHeight="false" outlineLevel="0" collapsed="false">
      <c r="A887" s="15" t="str">
        <f aca="false">Data_Clean!A887</f>
        <v>CX100883</v>
      </c>
      <c r="B887" s="14" t="n">
        <f aca="false">Data_Clean!G887*Assumptions!$B$5</f>
        <v>83.05175</v>
      </c>
      <c r="C887" s="14" t="n">
        <f aca="false">IF(Data_Clean!H887="",0,Data_Clean!H887)*Assumptions!$B$6</f>
        <v>69.96108</v>
      </c>
      <c r="D887" s="14" t="n">
        <f aca="false">Data_Clean!I887*Assumptions!$B$7</f>
        <v>143.2</v>
      </c>
      <c r="E887" s="14" t="n">
        <f aca="false">Data_Clean!J887*Assumptions!$B$8</f>
        <v>0</v>
      </c>
      <c r="F887" s="14" t="n">
        <f aca="false">Data_Clean!K887*Assumptions!$B$9</f>
        <v>1391.5</v>
      </c>
      <c r="G887" s="14" t="n">
        <f aca="false">Data_Clean!L887*Assumptions!$B$10</f>
        <v>0</v>
      </c>
      <c r="H887" s="14" t="n">
        <f aca="false">IF(OR(Data_Clean!M887="",Data_Clean!N887=""),0,Data_Clean!M887*Data_Clean!N887/100)*Assumptions!$B$13*Assumptions!$B$11</f>
        <v>0</v>
      </c>
      <c r="I887" s="14" t="n">
        <f aca="false">Data_Clean!O887*4*Assumptions!$B$12</f>
        <v>0</v>
      </c>
      <c r="J887" s="14" t="n">
        <f aca="false">SUM(B887:I887)</f>
        <v>1687.71283</v>
      </c>
      <c r="K887" s="16" t="n">
        <f aca="false">IF(Data_Clean!P887="","",Assumptions!$B$15*0.5^(Data_Clean!P887/Assumptions!$B$20))</f>
        <v>15.3506083799516</v>
      </c>
      <c r="L887" s="16" t="n">
        <f aca="false">Assumptions!$B$16*MIN(1,LN(1+Data_Clean!Q887)/LN(1+Assumptions!$B$21))</f>
        <v>11.5625930527155</v>
      </c>
      <c r="M887" s="16" t="n">
        <f aca="false">Assumptions!$B$17*(0.6*MIN(1,Data_Clean!R887/Assumptions!$B$22)+0.4*IF(Data_Clean!S887="",0,Data_Clean!S887))</f>
        <v>9.102</v>
      </c>
      <c r="N887" s="16" t="n">
        <f aca="false">Assumptions!$B$18*MIN(1,(Data_Clean!F887-1)/Assumptions!$B$23)</f>
        <v>15</v>
      </c>
      <c r="O887" s="16" t="n">
        <f aca="false">Assumptions!$B$19*(0.4*IF(Data_Clean!E887="",0,MIN(1,Data_Clean!E887/12/Assumptions!$B$24))+0.35*IF(Data_Clean!D887="Y",1,0)+0.25*(1-MIN(Data_Clean!T887,3)/3))/IF(Data_Clean!E887="",0.6,1)</f>
        <v>12.55</v>
      </c>
      <c r="P887" s="16" t="n">
        <f aca="false">SUM(K887:O887)/(Assumptions!$D$5-IF(K887="",Assumptions!$B$15,0))*100</f>
        <v>63.5652014326671</v>
      </c>
      <c r="Q887" s="7" t="str">
        <f aca="false">IF(J887&gt;=Assumptions!$B$26,"High",IF(J887&gt;=Assumptions!$B$27,"Mid","Low"))</f>
        <v>High</v>
      </c>
      <c r="R887" s="7" t="str">
        <f aca="false">IF(P887&gt;=Assumptions!$B$28,"High",IF(P887&gt;=Assumptions!$B$29,"Mid","Low"))</f>
        <v>Mid</v>
      </c>
      <c r="S887" s="7" t="str">
        <f aca="false">INDEX(Assumptions!$B$33:$B$41,MATCH(Q887&amp;"|"&amp;R887,Assumptions!$A$33:$A$41,0))</f>
        <v>Established Core</v>
      </c>
      <c r="T887" s="7" t="n">
        <f aca="false">IF(ISNUMBER(Data_Clean!V887),J887*Data_Clean!V887,0)</f>
        <v>54.175581843</v>
      </c>
    </row>
    <row r="888" customFormat="false" ht="15" hidden="false" customHeight="false" outlineLevel="0" collapsed="false">
      <c r="A888" s="15" t="str">
        <f aca="false">Data_Clean!A888</f>
        <v>CX100884</v>
      </c>
      <c r="B888" s="14" t="n">
        <f aca="false">Data_Clean!G888*Assumptions!$B$5</f>
        <v>301.05175</v>
      </c>
      <c r="C888" s="14" t="n">
        <f aca="false">IF(Data_Clean!H888="",0,Data_Clean!H888)*Assumptions!$B$6</f>
        <v>0</v>
      </c>
      <c r="D888" s="14" t="n">
        <f aca="false">Data_Clean!I888*Assumptions!$B$7</f>
        <v>0</v>
      </c>
      <c r="E888" s="14" t="n">
        <f aca="false">Data_Clean!J888*Assumptions!$B$8</f>
        <v>0</v>
      </c>
      <c r="F888" s="14" t="n">
        <f aca="false">Data_Clean!K888*Assumptions!$B$9</f>
        <v>0</v>
      </c>
      <c r="G888" s="14" t="n">
        <f aca="false">Data_Clean!L888*Assumptions!$B$10</f>
        <v>1017.9</v>
      </c>
      <c r="H888" s="14" t="n">
        <f aca="false">IF(OR(Data_Clean!M888="",Data_Clean!N888=""),0,Data_Clean!M888*Data_Clean!N888/100)*Assumptions!$B$13*Assumptions!$B$11</f>
        <v>189.696</v>
      </c>
      <c r="I888" s="14" t="n">
        <f aca="false">Data_Clean!O888*4*Assumptions!$B$12</f>
        <v>20.77152</v>
      </c>
      <c r="J888" s="14" t="n">
        <f aca="false">SUM(B888:I888)</f>
        <v>1529.41927</v>
      </c>
      <c r="K888" s="16" t="n">
        <f aca="false">IF(Data_Clean!P888="","",Assumptions!$B$15*0.5^(Data_Clean!P888/Assumptions!$B$20))</f>
        <v>28.6452481173125</v>
      </c>
      <c r="L888" s="16" t="n">
        <f aca="false">Assumptions!$B$16*MIN(1,LN(1+Data_Clean!Q888)/LN(1+Assumptions!$B$21))</f>
        <v>14.8269530442849</v>
      </c>
      <c r="M888" s="16" t="n">
        <f aca="false">Assumptions!$B$17*(0.6*MIN(1,Data_Clean!R888/Assumptions!$B$22)+0.4*IF(Data_Clean!S888="",0,Data_Clean!S888))</f>
        <v>11.826</v>
      </c>
      <c r="N888" s="16" t="n">
        <f aca="false">Assumptions!$B$18*MIN(1,(Data_Clean!F888-1)/Assumptions!$B$23)</f>
        <v>10</v>
      </c>
      <c r="O888" s="16" t="n">
        <f aca="false">Assumptions!$B$19*(0.4*IF(Data_Clean!E888="",0,MIN(1,Data_Clean!E888/12/Assumptions!$B$24))+0.35*IF(Data_Clean!D888="Y",1,0)+0.25*(1-MIN(Data_Clean!T888,3)/3))/IF(Data_Clean!E888="",0.6,1)</f>
        <v>11.35</v>
      </c>
      <c r="P888" s="16" t="n">
        <f aca="false">SUM(K888:O888)/(Assumptions!$D$5-IF(K888="",Assumptions!$B$15,0))*100</f>
        <v>76.6482011615974</v>
      </c>
      <c r="Q888" s="7" t="str">
        <f aca="false">IF(J888&gt;=Assumptions!$B$26,"High",IF(J888&gt;=Assumptions!$B$27,"Mid","Low"))</f>
        <v>High</v>
      </c>
      <c r="R888" s="7" t="str">
        <f aca="false">IF(P888&gt;=Assumptions!$B$28,"High",IF(P888&gt;=Assumptions!$B$29,"Mid","Low"))</f>
        <v>High</v>
      </c>
      <c r="S888" s="7" t="str">
        <f aca="false">INDEX(Assumptions!$B$33:$B$41,MATCH(Q888&amp;"|"&amp;R888,Assumptions!$A$33:$A$41,0))</f>
        <v>Premier Advocates</v>
      </c>
      <c r="T888" s="7" t="n">
        <f aca="false">IF(ISNUMBER(Data_Clean!V888),J888*Data_Clean!V888,0)</f>
        <v>38.23548175</v>
      </c>
    </row>
    <row r="889" customFormat="false" ht="15" hidden="false" customHeight="false" outlineLevel="0" collapsed="false">
      <c r="A889" s="15" t="str">
        <f aca="false">Data_Clean!A889</f>
        <v>CX100885</v>
      </c>
      <c r="B889" s="14" t="n">
        <f aca="false">Data_Clean!G889*Assumptions!$B$5</f>
        <v>184.21075</v>
      </c>
      <c r="C889" s="14" t="n">
        <f aca="false">IF(Data_Clean!H889="",0,Data_Clean!H889)*Assumptions!$B$6</f>
        <v>0</v>
      </c>
      <c r="D889" s="14" t="n">
        <f aca="false">Data_Clean!I889*Assumptions!$B$7</f>
        <v>0</v>
      </c>
      <c r="E889" s="14" t="n">
        <f aca="false">Data_Clean!J889*Assumptions!$B$8</f>
        <v>0</v>
      </c>
      <c r="F889" s="14" t="n">
        <f aca="false">Data_Clean!K889*Assumptions!$B$9</f>
        <v>0</v>
      </c>
      <c r="G889" s="14" t="n">
        <f aca="false">Data_Clean!L889*Assumptions!$B$10</f>
        <v>0</v>
      </c>
      <c r="H889" s="14" t="n">
        <f aca="false">IF(OR(Data_Clean!M889="",Data_Clean!N889=""),0,Data_Clean!M889*Data_Clean!N889/100)*Assumptions!$B$13*Assumptions!$B$11</f>
        <v>0</v>
      </c>
      <c r="I889" s="14" t="n">
        <f aca="false">Data_Clean!O889*4*Assumptions!$B$12</f>
        <v>0</v>
      </c>
      <c r="J889" s="14" t="n">
        <f aca="false">SUM(B889:I889)</f>
        <v>184.21075</v>
      </c>
      <c r="K889" s="16" t="n">
        <f aca="false">IF(Data_Clean!P889="","",Assumptions!$B$15*0.5^(Data_Clean!P889/Assumptions!$B$20))</f>
        <v>22.2164632842985</v>
      </c>
      <c r="L889" s="16" t="n">
        <f aca="false">Assumptions!$B$16*MIN(1,LN(1+Data_Clean!Q889)/LN(1+Assumptions!$B$21))</f>
        <v>13.7447072997398</v>
      </c>
      <c r="M889" s="16" t="n">
        <f aca="false">Assumptions!$B$17*(0.6*MIN(1,Data_Clean!R889/Assumptions!$B$22)+0.4*IF(Data_Clean!S889="",0,Data_Clean!S889))</f>
        <v>13.764</v>
      </c>
      <c r="N889" s="16" t="n">
        <f aca="false">Assumptions!$B$18*MIN(1,(Data_Clean!F889-1)/Assumptions!$B$23)</f>
        <v>5</v>
      </c>
      <c r="O889" s="16" t="n">
        <f aca="false">Assumptions!$B$19*(0.4*IF(Data_Clean!E889="",0,MIN(1,Data_Clean!E889/12/Assumptions!$B$24))+0.35*IF(Data_Clean!D889="Y",1,0)+0.25*(1-MIN(Data_Clean!T889,3)/3))/IF(Data_Clean!E889="",0.6,1)</f>
        <v>3.65</v>
      </c>
      <c r="P889" s="16" t="n">
        <f aca="false">SUM(K889:O889)/(Assumptions!$D$5-IF(K889="",Assumptions!$B$15,0))*100</f>
        <v>58.3751705840383</v>
      </c>
      <c r="Q889" s="7" t="str">
        <f aca="false">IF(J889&gt;=Assumptions!$B$26,"High",IF(J889&gt;=Assumptions!$B$27,"Mid","Low"))</f>
        <v>Low</v>
      </c>
      <c r="R889" s="7" t="str">
        <f aca="false">IF(P889&gt;=Assumptions!$B$28,"High",IF(P889&gt;=Assumptions!$B$29,"Mid","Low"))</f>
        <v>Mid</v>
      </c>
      <c r="S889" s="7" t="str">
        <f aca="false">INDEX(Assumptions!$B$33:$B$41,MATCH(Q889&amp;"|"&amp;R889,Assumptions!$A$33:$A$41,0))</f>
        <v>Light Touch</v>
      </c>
      <c r="T889" s="7" t="n">
        <f aca="false">IF(ISNUMBER(Data_Clean!V889),J889*Data_Clean!V889,0)</f>
        <v>30.61582665</v>
      </c>
    </row>
    <row r="890" customFormat="false" ht="15" hidden="false" customHeight="false" outlineLevel="0" collapsed="false">
      <c r="A890" s="15" t="str">
        <f aca="false">Data_Clean!A890</f>
        <v>CX100886</v>
      </c>
      <c r="B890" s="14" t="n">
        <f aca="false">Data_Clean!G890*Assumptions!$B$5</f>
        <v>40.90825</v>
      </c>
      <c r="C890" s="14" t="n">
        <f aca="false">IF(Data_Clean!H890="",0,Data_Clean!H890)*Assumptions!$B$6</f>
        <v>216.04164</v>
      </c>
      <c r="D890" s="14" t="n">
        <f aca="false">Data_Clean!I890*Assumptions!$B$7</f>
        <v>924</v>
      </c>
      <c r="E890" s="14" t="n">
        <f aca="false">Data_Clean!J890*Assumptions!$B$8</f>
        <v>0</v>
      </c>
      <c r="F890" s="14" t="n">
        <f aca="false">Data_Clean!K890*Assumptions!$B$9</f>
        <v>0</v>
      </c>
      <c r="G890" s="14" t="n">
        <f aca="false">Data_Clean!L890*Assumptions!$B$10</f>
        <v>0</v>
      </c>
      <c r="H890" s="14" t="n">
        <f aca="false">IF(OR(Data_Clean!M890="",Data_Clean!N890=""),0,Data_Clean!M890*Data_Clean!N890/100)*Assumptions!$B$13*Assumptions!$B$11</f>
        <v>0</v>
      </c>
      <c r="I890" s="14" t="n">
        <f aca="false">Data_Clean!O890*4*Assumptions!$B$12</f>
        <v>0</v>
      </c>
      <c r="J890" s="14" t="n">
        <f aca="false">SUM(B890:I890)</f>
        <v>1180.94989</v>
      </c>
      <c r="K890" s="16" t="n">
        <f aca="false">IF(Data_Clean!P890="","",Assumptions!$B$15*0.5^(Data_Clean!P890/Assumptions!$B$20))</f>
        <v>17.6332185942541</v>
      </c>
      <c r="L890" s="16" t="n">
        <f aca="false">Assumptions!$B$16*MIN(1,LN(1+Data_Clean!Q890)/LN(1+Assumptions!$B$21))</f>
        <v>14.5815690999133</v>
      </c>
      <c r="M890" s="16" t="n">
        <f aca="false">Assumptions!$B$17*(0.6*MIN(1,Data_Clean!R890/Assumptions!$B$22)+0.4*IF(Data_Clean!S890="",0,Data_Clean!S890))</f>
        <v>4.098</v>
      </c>
      <c r="N890" s="16" t="n">
        <f aca="false">Assumptions!$B$18*MIN(1,(Data_Clean!F890-1)/Assumptions!$B$23)</f>
        <v>15</v>
      </c>
      <c r="O890" s="16" t="n">
        <f aca="false">Assumptions!$B$19*(0.4*IF(Data_Clean!E890="",0,MIN(1,Data_Clean!E890/12/Assumptions!$B$24))+0.35*IF(Data_Clean!D890="Y",1,0)+0.25*(1-MIN(Data_Clean!T890,3)/3))/IF(Data_Clean!E890="",0.6,1)</f>
        <v>9.85</v>
      </c>
      <c r="P890" s="16" t="n">
        <f aca="false">SUM(K890:O890)/(Assumptions!$D$5-IF(K890="",Assumptions!$B$15,0))*100</f>
        <v>61.1627876941674</v>
      </c>
      <c r="Q890" s="7" t="str">
        <f aca="false">IF(J890&gt;=Assumptions!$B$26,"High",IF(J890&gt;=Assumptions!$B$27,"Mid","Low"))</f>
        <v>Mid</v>
      </c>
      <c r="R890" s="7" t="str">
        <f aca="false">IF(P890&gt;=Assumptions!$B$28,"High",IF(P890&gt;=Assumptions!$B$29,"Mid","Low"))</f>
        <v>Mid</v>
      </c>
      <c r="S890" s="7" t="str">
        <f aca="false">INDEX(Assumptions!$B$33:$B$41,MATCH(Q890&amp;"|"&amp;R890,Assumptions!$A$33:$A$41,0))</f>
        <v>Established Core</v>
      </c>
      <c r="T890" s="7" t="n">
        <f aca="false">IF(ISNUMBER(Data_Clean!V890),J890*Data_Clean!V890,0)</f>
        <v>23.146617844</v>
      </c>
    </row>
    <row r="891" customFormat="false" ht="15" hidden="false" customHeight="false" outlineLevel="0" collapsed="false">
      <c r="A891" s="15" t="str">
        <f aca="false">Data_Clean!A891</f>
        <v>CX100887</v>
      </c>
      <c r="B891" s="14" t="n">
        <f aca="false">Data_Clean!G891*Assumptions!$B$5</f>
        <v>26.57175</v>
      </c>
      <c r="C891" s="14" t="n">
        <f aca="false">IF(Data_Clean!H891="",0,Data_Clean!H891)*Assumptions!$B$6</f>
        <v>32.7882</v>
      </c>
      <c r="D891" s="14" t="n">
        <f aca="false">Data_Clean!I891*Assumptions!$B$7</f>
        <v>0</v>
      </c>
      <c r="E891" s="14" t="n">
        <f aca="false">Data_Clean!J891*Assumptions!$B$8</f>
        <v>40.255275</v>
      </c>
      <c r="F891" s="14" t="n">
        <f aca="false">Data_Clean!K891*Assumptions!$B$9</f>
        <v>0</v>
      </c>
      <c r="G891" s="14" t="n">
        <f aca="false">Data_Clean!L891*Assumptions!$B$10</f>
        <v>0</v>
      </c>
      <c r="H891" s="14" t="n">
        <f aca="false">IF(OR(Data_Clean!M891="",Data_Clean!N891=""),0,Data_Clean!M891*Data_Clean!N891/100)*Assumptions!$B$13*Assumptions!$B$11</f>
        <v>0</v>
      </c>
      <c r="I891" s="14" t="n">
        <f aca="false">Data_Clean!O891*4*Assumptions!$B$12</f>
        <v>0</v>
      </c>
      <c r="J891" s="14" t="n">
        <f aca="false">SUM(B891:I891)</f>
        <v>99.615225</v>
      </c>
      <c r="K891" s="16" t="n">
        <f aca="false">IF(Data_Clean!P891="","",Assumptions!$B$15*0.5^(Data_Clean!P891/Assumptions!$B$20))</f>
        <v>23.267171427506</v>
      </c>
      <c r="L891" s="16" t="n">
        <f aca="false">Assumptions!$B$16*MIN(1,LN(1+Data_Clean!Q891)/LN(1+Assumptions!$B$21))</f>
        <v>8.67194478953664</v>
      </c>
      <c r="M891" s="16" t="n">
        <f aca="false">Assumptions!$B$17*(0.6*MIN(1,Data_Clean!R891/Assumptions!$B$22)+0.4*IF(Data_Clean!S891="",0,Data_Clean!S891))</f>
        <v>6.114</v>
      </c>
      <c r="N891" s="16" t="n">
        <f aca="false">Assumptions!$B$18*MIN(1,(Data_Clean!F891-1)/Assumptions!$B$23)</f>
        <v>10</v>
      </c>
      <c r="O891" s="16" t="n">
        <f aca="false">Assumptions!$B$19*(0.4*IF(Data_Clean!E891="",0,MIN(1,Data_Clean!E891/12/Assumptions!$B$24))+0.35*IF(Data_Clean!D891="Y",1,0)+0.25*(1-MIN(Data_Clean!T891,3)/3))/IF(Data_Clean!E891="",0.6,1)</f>
        <v>4.15</v>
      </c>
      <c r="P891" s="16" t="n">
        <f aca="false">SUM(K891:O891)/(Assumptions!$D$5-IF(K891="",Assumptions!$B$15,0))*100</f>
        <v>52.2031162170427</v>
      </c>
      <c r="Q891" s="7" t="str">
        <f aca="false">IF(J891&gt;=Assumptions!$B$26,"High",IF(J891&gt;=Assumptions!$B$27,"Mid","Low"))</f>
        <v>Low</v>
      </c>
      <c r="R891" s="7" t="str">
        <f aca="false">IF(P891&gt;=Assumptions!$B$28,"High",IF(P891&gt;=Assumptions!$B$29,"Mid","Low"))</f>
        <v>Mid</v>
      </c>
      <c r="S891" s="7" t="str">
        <f aca="false">INDEX(Assumptions!$B$33:$B$41,MATCH(Q891&amp;"|"&amp;R891,Assumptions!$A$33:$A$41,0))</f>
        <v>Light Touch</v>
      </c>
      <c r="T891" s="7" t="n">
        <f aca="false">IF(ISNUMBER(Data_Clean!V891),J891*Data_Clean!V891,0)</f>
        <v>9.2144083125</v>
      </c>
    </row>
    <row r="892" customFormat="false" ht="15" hidden="false" customHeight="false" outlineLevel="0" collapsed="false">
      <c r="A892" s="15" t="str">
        <f aca="false">Data_Clean!A892</f>
        <v>CX100888</v>
      </c>
      <c r="B892" s="14" t="n">
        <f aca="false">Data_Clean!G892*Assumptions!$B$5</f>
        <v>102.40825</v>
      </c>
      <c r="C892" s="14" t="n">
        <f aca="false">IF(Data_Clean!H892="",0,Data_Clean!H892)*Assumptions!$B$6</f>
        <v>0</v>
      </c>
      <c r="D892" s="14" t="n">
        <f aca="false">Data_Clean!I892*Assumptions!$B$7</f>
        <v>0</v>
      </c>
      <c r="E892" s="14" t="n">
        <f aca="false">Data_Clean!J892*Assumptions!$B$8</f>
        <v>0</v>
      </c>
      <c r="F892" s="14" t="n">
        <f aca="false">Data_Clean!K892*Assumptions!$B$9</f>
        <v>0</v>
      </c>
      <c r="G892" s="14" t="n">
        <f aca="false">Data_Clean!L892*Assumptions!$B$10</f>
        <v>0</v>
      </c>
      <c r="H892" s="14" t="n">
        <f aca="false">IF(OR(Data_Clean!M892="",Data_Clean!N892=""),0,Data_Clean!M892*Data_Clean!N892/100)*Assumptions!$B$13*Assumptions!$B$11</f>
        <v>0</v>
      </c>
      <c r="I892" s="14" t="n">
        <f aca="false">Data_Clean!O892*4*Assumptions!$B$12</f>
        <v>0</v>
      </c>
      <c r="J892" s="14" t="n">
        <f aca="false">SUM(B892:I892)</f>
        <v>102.40825</v>
      </c>
      <c r="K892" s="16" t="n">
        <f aca="false">IF(Data_Clean!P892="","",Assumptions!$B$15*0.5^(Data_Clean!P892/Assumptions!$B$20))</f>
        <v>1.32582521472478</v>
      </c>
      <c r="L892" s="16" t="n">
        <f aca="false">Assumptions!$B$16*MIN(1,LN(1+Data_Clean!Q892)/LN(1+Assumptions!$B$21))</f>
        <v>0</v>
      </c>
      <c r="M892" s="16" t="n">
        <f aca="false">Assumptions!$B$17*(0.6*MIN(1,Data_Clean!R892/Assumptions!$B$22)+0.4*IF(Data_Clean!S892="",0,Data_Clean!S892))</f>
        <v>0</v>
      </c>
      <c r="N892" s="16" t="n">
        <f aca="false">Assumptions!$B$18*MIN(1,(Data_Clean!F892-1)/Assumptions!$B$23)</f>
        <v>5</v>
      </c>
      <c r="O892" s="16" t="n">
        <f aca="false">Assumptions!$B$19*(0.4*IF(Data_Clean!E892="",0,MIN(1,Data_Clean!E892/12/Assumptions!$B$24))+0.35*IF(Data_Clean!D892="Y",1,0)+0.25*(1-MIN(Data_Clean!T892,3)/3))/IF(Data_Clean!E892="",0.6,1)</f>
        <v>4.9</v>
      </c>
      <c r="P892" s="16" t="n">
        <f aca="false">SUM(K892:O892)/(Assumptions!$D$5-IF(K892="",Assumptions!$B$15,0))*100</f>
        <v>11.2258252147248</v>
      </c>
      <c r="Q892" s="7" t="str">
        <f aca="false">IF(J892&gt;=Assumptions!$B$26,"High",IF(J892&gt;=Assumptions!$B$27,"Mid","Low"))</f>
        <v>Low</v>
      </c>
      <c r="R892" s="7" t="str">
        <f aca="false">IF(P892&gt;=Assumptions!$B$28,"High",IF(P892&gt;=Assumptions!$B$29,"Mid","Low"))</f>
        <v>Low</v>
      </c>
      <c r="S892" s="7" t="str">
        <f aca="false">INDEX(Assumptions!$B$33:$B$41,MATCH(Q892&amp;"|"&amp;R892,Assumptions!$A$33:$A$41,0))</f>
        <v>Dormant &amp; Low Value</v>
      </c>
      <c r="T892" s="7" t="n">
        <f aca="false">IF(ISNUMBER(Data_Clean!V892),J892*Data_Clean!V892,0)</f>
        <v>41.239802275</v>
      </c>
    </row>
    <row r="893" customFormat="false" ht="15" hidden="false" customHeight="false" outlineLevel="0" collapsed="false">
      <c r="A893" s="15" t="str">
        <f aca="false">Data_Clean!A893</f>
        <v>CX100889</v>
      </c>
      <c r="B893" s="14" t="n">
        <f aca="false">Data_Clean!G893*Assumptions!$B$5</f>
        <v>39.88075</v>
      </c>
      <c r="C893" s="14" t="n">
        <f aca="false">IF(Data_Clean!H893="",0,Data_Clean!H893)*Assumptions!$B$6</f>
        <v>73.77096</v>
      </c>
      <c r="D893" s="14" t="n">
        <f aca="false">Data_Clean!I893*Assumptions!$B$7</f>
        <v>0</v>
      </c>
      <c r="E893" s="14" t="n">
        <f aca="false">Data_Clean!J893*Assumptions!$B$8</f>
        <v>0</v>
      </c>
      <c r="F893" s="14" t="n">
        <f aca="false">Data_Clean!K893*Assumptions!$B$9</f>
        <v>0</v>
      </c>
      <c r="G893" s="14" t="n">
        <f aca="false">Data_Clean!L893*Assumptions!$B$10</f>
        <v>123.75</v>
      </c>
      <c r="H893" s="14" t="n">
        <f aca="false">IF(OR(Data_Clean!M893="",Data_Clean!N893=""),0,Data_Clean!M893*Data_Clean!N893/100)*Assumptions!$B$13*Assumptions!$B$11</f>
        <v>0</v>
      </c>
      <c r="I893" s="14" t="n">
        <f aca="false">Data_Clean!O893*4*Assumptions!$B$12</f>
        <v>0</v>
      </c>
      <c r="J893" s="14" t="n">
        <f aca="false">SUM(B893:I893)</f>
        <v>237.40171</v>
      </c>
      <c r="K893" s="16" t="n">
        <f aca="false">IF(Data_Clean!P893="","",Assumptions!$B$15*0.5^(Data_Clean!P893/Assumptions!$B$20))</f>
        <v>30</v>
      </c>
      <c r="L893" s="16" t="n">
        <f aca="false">Assumptions!$B$16*MIN(1,LN(1+Data_Clean!Q893)/LN(1+Assumptions!$B$21))</f>
        <v>8.11507562957249</v>
      </c>
      <c r="M893" s="16" t="n">
        <f aca="false">Assumptions!$B$17*(0.6*MIN(1,Data_Clean!R893/Assumptions!$B$22)+0.4*IF(Data_Clean!S893="",0,Data_Clean!S893))</f>
        <v>7.8</v>
      </c>
      <c r="N893" s="16" t="n">
        <f aca="false">Assumptions!$B$18*MIN(1,(Data_Clean!F893-1)/Assumptions!$B$23)</f>
        <v>10</v>
      </c>
      <c r="O893" s="16" t="n">
        <f aca="false">Assumptions!$B$19*(0.4*IF(Data_Clean!E893="",0,MIN(1,Data_Clean!E893/12/Assumptions!$B$24))+0.35*IF(Data_Clean!D893="Y",1,0)+0.25*(1-MIN(Data_Clean!T893,3)/3))/IF(Data_Clean!E893="",0.6,1)</f>
        <v>8.5</v>
      </c>
      <c r="P893" s="16" t="n">
        <f aca="false">SUM(K893:O893)/(Assumptions!$D$5-IF(K893="",Assumptions!$B$15,0))*100</f>
        <v>64.4150756295725</v>
      </c>
      <c r="Q893" s="7" t="str">
        <f aca="false">IF(J893&gt;=Assumptions!$B$26,"High",IF(J893&gt;=Assumptions!$B$27,"Mid","Low"))</f>
        <v>Low</v>
      </c>
      <c r="R893" s="7" t="str">
        <f aca="false">IF(P893&gt;=Assumptions!$B$28,"High",IF(P893&gt;=Assumptions!$B$29,"Mid","Low"))</f>
        <v>Mid</v>
      </c>
      <c r="S893" s="7" t="str">
        <f aca="false">INDEX(Assumptions!$B$33:$B$41,MATCH(Q893&amp;"|"&amp;R893,Assumptions!$A$33:$A$41,0))</f>
        <v>Light Touch</v>
      </c>
      <c r="T893" s="7" t="n">
        <f aca="false">IF(ISNUMBER(Data_Clean!V893),J893*Data_Clean!V893,0)</f>
        <v>41.853921473</v>
      </c>
    </row>
    <row r="894" customFormat="false" ht="15" hidden="false" customHeight="false" outlineLevel="0" collapsed="false">
      <c r="A894" s="15" t="str">
        <f aca="false">Data_Clean!A894</f>
        <v>CX100890</v>
      </c>
      <c r="B894" s="14" t="n">
        <f aca="false">Data_Clean!G894*Assumptions!$B$5</f>
        <v>19.4635</v>
      </c>
      <c r="C894" s="14" t="n">
        <f aca="false">IF(Data_Clean!H894="",0,Data_Clean!H894)*Assumptions!$B$6</f>
        <v>179.56224</v>
      </c>
      <c r="D894" s="14" t="n">
        <f aca="false">Data_Clean!I894*Assumptions!$B$7</f>
        <v>165.6</v>
      </c>
      <c r="E894" s="14" t="n">
        <f aca="false">Data_Clean!J894*Assumptions!$B$8</f>
        <v>164.54535</v>
      </c>
      <c r="F894" s="14" t="n">
        <f aca="false">Data_Clean!K894*Assumptions!$B$9</f>
        <v>0</v>
      </c>
      <c r="G894" s="14" t="n">
        <f aca="false">Data_Clean!L894*Assumptions!$B$10</f>
        <v>0</v>
      </c>
      <c r="H894" s="14" t="n">
        <f aca="false">IF(OR(Data_Clean!M894="",Data_Clean!N894=""),0,Data_Clean!M894*Data_Clean!N894/100)*Assumptions!$B$13*Assumptions!$B$11</f>
        <v>0</v>
      </c>
      <c r="I894" s="14" t="n">
        <f aca="false">Data_Clean!O894*4*Assumptions!$B$12</f>
        <v>0</v>
      </c>
      <c r="J894" s="14" t="n">
        <f aca="false">SUM(B894:I894)</f>
        <v>529.17109</v>
      </c>
      <c r="K894" s="16" t="n">
        <f aca="false">IF(Data_Clean!P894="","",Assumptions!$B$15*0.5^(Data_Clean!P894/Assumptions!$B$20))</f>
        <v>12.4685684421418</v>
      </c>
      <c r="L894" s="16" t="n">
        <f aca="false">Assumptions!$B$16*MIN(1,LN(1+Data_Clean!Q894)/LN(1+Assumptions!$B$21))</f>
        <v>9.60252567789128</v>
      </c>
      <c r="M894" s="16" t="n">
        <f aca="false">Assumptions!$B$17*(0.6*MIN(1,Data_Clean!R894/Assumptions!$B$22)+0.4*IF(Data_Clean!S894="",0,Data_Clean!S894))</f>
        <v>0</v>
      </c>
      <c r="N894" s="16" t="n">
        <f aca="false">Assumptions!$B$18*MIN(1,(Data_Clean!F894-1)/Assumptions!$B$23)</f>
        <v>15</v>
      </c>
      <c r="O894" s="16" t="n">
        <f aca="false">Assumptions!$B$19*(0.4*IF(Data_Clean!E894="",0,MIN(1,Data_Clean!E894/12/Assumptions!$B$24))+0.35*IF(Data_Clean!D894="Y",1,0)+0.25*(1-MIN(Data_Clean!T894,3)/3))/IF(Data_Clean!E894="",0.6,1)</f>
        <v>8.5</v>
      </c>
      <c r="P894" s="16" t="n">
        <f aca="false">SUM(K894:O894)/(Assumptions!$D$5-IF(K894="",Assumptions!$B$15,0))*100</f>
        <v>45.5710941200331</v>
      </c>
      <c r="Q894" s="7" t="str">
        <f aca="false">IF(J894&gt;=Assumptions!$B$26,"High",IF(J894&gt;=Assumptions!$B$27,"Mid","Low"))</f>
        <v>Mid</v>
      </c>
      <c r="R894" s="7" t="str">
        <f aca="false">IF(P894&gt;=Assumptions!$B$28,"High",IF(P894&gt;=Assumptions!$B$29,"Mid","Low"))</f>
        <v>Low</v>
      </c>
      <c r="S894" s="7" t="str">
        <f aca="false">INDEX(Assumptions!$B$33:$B$41,MATCH(Q894&amp;"|"&amp;R894,Assumptions!$A$33:$A$41,0))</f>
        <v>Light Touch</v>
      </c>
      <c r="T894" s="7" t="n">
        <f aca="false">IF(ISNUMBER(Data_Clean!V894),J894*Data_Clean!V894,0)</f>
        <v>92.393272314</v>
      </c>
    </row>
    <row r="895" customFormat="false" ht="15" hidden="false" customHeight="false" outlineLevel="0" collapsed="false">
      <c r="A895" s="15" t="str">
        <f aca="false">Data_Clean!A895</f>
        <v>CX100891</v>
      </c>
      <c r="B895" s="14" t="n">
        <f aca="false">Data_Clean!G895*Assumptions!$B$5</f>
        <v>57.6505</v>
      </c>
      <c r="C895" s="14" t="n">
        <f aca="false">IF(Data_Clean!H895="",0,Data_Clean!H895)*Assumptions!$B$6</f>
        <v>0</v>
      </c>
      <c r="D895" s="14" t="n">
        <f aca="false">Data_Clean!I895*Assumptions!$B$7</f>
        <v>0</v>
      </c>
      <c r="E895" s="14" t="n">
        <f aca="false">Data_Clean!J895*Assumptions!$B$8</f>
        <v>0</v>
      </c>
      <c r="F895" s="14" t="n">
        <f aca="false">Data_Clean!K895*Assumptions!$B$9</f>
        <v>0</v>
      </c>
      <c r="G895" s="14" t="n">
        <f aca="false">Data_Clean!L895*Assumptions!$B$10</f>
        <v>0</v>
      </c>
      <c r="H895" s="14" t="n">
        <f aca="false">IF(OR(Data_Clean!M895="",Data_Clean!N895=""),0,Data_Clean!M895*Data_Clean!N895/100)*Assumptions!$B$13*Assumptions!$B$11</f>
        <v>0</v>
      </c>
      <c r="I895" s="14" t="n">
        <f aca="false">Data_Clean!O895*4*Assumptions!$B$12</f>
        <v>0</v>
      </c>
      <c r="J895" s="14" t="n">
        <f aca="false">SUM(B895:I895)</f>
        <v>57.6505</v>
      </c>
      <c r="K895" s="16" t="n">
        <f aca="false">IF(Data_Clean!P895="","",Assumptions!$B$15*0.5^(Data_Clean!P895/Assumptions!$B$20))</f>
        <v>0.102017644136265</v>
      </c>
      <c r="L895" s="16" t="n">
        <f aca="false">Assumptions!$B$16*MIN(1,LN(1+Data_Clean!Q895)/LN(1+Assumptions!$B$21))</f>
        <v>0</v>
      </c>
      <c r="M895" s="16" t="n">
        <f aca="false">Assumptions!$B$17*(0.6*MIN(1,Data_Clean!R895/Assumptions!$B$22)+0.4*IF(Data_Clean!S895="",0,Data_Clean!S895))</f>
        <v>0</v>
      </c>
      <c r="N895" s="16" t="n">
        <f aca="false">Assumptions!$B$18*MIN(1,(Data_Clean!F895-1)/Assumptions!$B$23)</f>
        <v>0</v>
      </c>
      <c r="O895" s="16" t="n">
        <f aca="false">Assumptions!$B$19*(0.4*IF(Data_Clean!E895="",0,MIN(1,Data_Clean!E895/12/Assumptions!$B$24))+0.35*IF(Data_Clean!D895="Y",1,0)+0.25*(1-MIN(Data_Clean!T895,3)/3))/IF(Data_Clean!E895="",0.6,1)</f>
        <v>9.75</v>
      </c>
      <c r="P895" s="16" t="n">
        <f aca="false">SUM(K895:O895)/(Assumptions!$D$5-IF(K895="",Assumptions!$B$15,0))*100</f>
        <v>9.85201764413626</v>
      </c>
      <c r="Q895" s="7" t="str">
        <f aca="false">IF(J895&gt;=Assumptions!$B$26,"High",IF(J895&gt;=Assumptions!$B$27,"Mid","Low"))</f>
        <v>Low</v>
      </c>
      <c r="R895" s="7" t="str">
        <f aca="false">IF(P895&gt;=Assumptions!$B$28,"High",IF(P895&gt;=Assumptions!$B$29,"Mid","Low"))</f>
        <v>Low</v>
      </c>
      <c r="S895" s="7" t="str">
        <f aca="false">INDEX(Assumptions!$B$33:$B$41,MATCH(Q895&amp;"|"&amp;R895,Assumptions!$A$33:$A$41,0))</f>
        <v>Dormant &amp; Low Value</v>
      </c>
      <c r="T895" s="7" t="n">
        <f aca="false">IF(ISNUMBER(Data_Clean!V895),J895*Data_Clean!V895,0)</f>
        <v>18.102257</v>
      </c>
    </row>
    <row r="896" customFormat="false" ht="15" hidden="false" customHeight="false" outlineLevel="0" collapsed="false">
      <c r="A896" s="15" t="str">
        <f aca="false">Data_Clean!A896</f>
        <v>CX100892</v>
      </c>
      <c r="B896" s="14" t="n">
        <f aca="false">Data_Clean!G896*Assumptions!$B$5</f>
        <v>208.841</v>
      </c>
      <c r="C896" s="14" t="n">
        <f aca="false">IF(Data_Clean!H896="",0,Data_Clean!H896)*Assumptions!$B$6</f>
        <v>611.02812</v>
      </c>
      <c r="D896" s="14" t="n">
        <f aca="false">Data_Clean!I896*Assumptions!$B$7</f>
        <v>0</v>
      </c>
      <c r="E896" s="14" t="n">
        <f aca="false">Data_Clean!J896*Assumptions!$B$8</f>
        <v>0</v>
      </c>
      <c r="F896" s="14" t="n">
        <f aca="false">Data_Clean!K896*Assumptions!$B$9</f>
        <v>0</v>
      </c>
      <c r="G896" s="14" t="n">
        <f aca="false">Data_Clean!L896*Assumptions!$B$10</f>
        <v>0</v>
      </c>
      <c r="H896" s="14" t="n">
        <f aca="false">IF(OR(Data_Clean!M896="",Data_Clean!N896=""),0,Data_Clean!M896*Data_Clean!N896/100)*Assumptions!$B$13*Assumptions!$B$11</f>
        <v>955.98</v>
      </c>
      <c r="I896" s="14" t="n">
        <f aca="false">Data_Clean!O896*4*Assumptions!$B$12</f>
        <v>74.33184</v>
      </c>
      <c r="J896" s="14" t="n">
        <f aca="false">SUM(B896:I896)</f>
        <v>1850.18096</v>
      </c>
      <c r="K896" s="16" t="n">
        <f aca="false">IF(Data_Clean!P896="","",Assumptions!$B$15*0.5^(Data_Clean!P896/Assumptions!$B$20))</f>
        <v>25.5200148285257</v>
      </c>
      <c r="L896" s="16" t="n">
        <f aca="false">Assumptions!$B$16*MIN(1,LN(1+Data_Clean!Q896)/LN(1+Assumptions!$B$21))</f>
        <v>17.278213829399</v>
      </c>
      <c r="M896" s="16" t="n">
        <f aca="false">Assumptions!$B$17*(0.6*MIN(1,Data_Clean!R896/Assumptions!$B$22)+0.4*IF(Data_Clean!S896="",0,Data_Clean!S896))</f>
        <v>12.03</v>
      </c>
      <c r="N896" s="16" t="n">
        <f aca="false">Assumptions!$B$18*MIN(1,(Data_Clean!F896-1)/Assumptions!$B$23)</f>
        <v>15</v>
      </c>
      <c r="O896" s="16" t="n">
        <f aca="false">Assumptions!$B$19*(0.4*IF(Data_Clean!E896="",0,MIN(1,Data_Clean!E896/12/Assumptions!$B$24))+0.35*IF(Data_Clean!D896="Y",1,0)+0.25*(1-MIN(Data_Clean!T896,3)/3))/IF(Data_Clean!E896="",0.6,1)</f>
        <v>9.95</v>
      </c>
      <c r="P896" s="16" t="n">
        <f aca="false">SUM(K896:O896)/(Assumptions!$D$5-IF(K896="",Assumptions!$B$15,0))*100</f>
        <v>79.7782286579247</v>
      </c>
      <c r="Q896" s="7" t="str">
        <f aca="false">IF(J896&gt;=Assumptions!$B$26,"High",IF(J896&gt;=Assumptions!$B$27,"Mid","Low"))</f>
        <v>High</v>
      </c>
      <c r="R896" s="7" t="str">
        <f aca="false">IF(P896&gt;=Assumptions!$B$28,"High",IF(P896&gt;=Assumptions!$B$29,"Mid","Low"))</f>
        <v>High</v>
      </c>
      <c r="S896" s="7" t="str">
        <f aca="false">INDEX(Assumptions!$B$33:$B$41,MATCH(Q896&amp;"|"&amp;R896,Assumptions!$A$33:$A$41,0))</f>
        <v>Premier Advocates</v>
      </c>
      <c r="T896" s="7" t="n">
        <f aca="false">IF(ISNUMBER(Data_Clean!V896),J896*Data_Clean!V896,0)</f>
        <v>73.08214792</v>
      </c>
    </row>
    <row r="897" customFormat="false" ht="15" hidden="false" customHeight="false" outlineLevel="0" collapsed="false">
      <c r="A897" s="15" t="str">
        <f aca="false">Data_Clean!A897</f>
        <v>CX100893</v>
      </c>
      <c r="B897" s="14" t="n">
        <f aca="false">Data_Clean!G897*Assumptions!$B$5</f>
        <v>42.25525</v>
      </c>
      <c r="C897" s="14" t="n">
        <f aca="false">IF(Data_Clean!H897="",0,Data_Clean!H897)*Assumptions!$B$6</f>
        <v>0</v>
      </c>
      <c r="D897" s="14" t="n">
        <f aca="false">Data_Clean!I897*Assumptions!$B$7</f>
        <v>514.4</v>
      </c>
      <c r="E897" s="14" t="n">
        <f aca="false">Data_Clean!J897*Assumptions!$B$8</f>
        <v>439.954875</v>
      </c>
      <c r="F897" s="14" t="n">
        <f aca="false">Data_Clean!K897*Assumptions!$B$9</f>
        <v>0</v>
      </c>
      <c r="G897" s="14" t="n">
        <f aca="false">Data_Clean!L897*Assumptions!$B$10</f>
        <v>0</v>
      </c>
      <c r="H897" s="14" t="n">
        <f aca="false">IF(OR(Data_Clean!M897="",Data_Clean!N897=""),0,Data_Clean!M897*Data_Clean!N897/100)*Assumptions!$B$13*Assumptions!$B$11</f>
        <v>0</v>
      </c>
      <c r="I897" s="14" t="n">
        <f aca="false">Data_Clean!O897*4*Assumptions!$B$12</f>
        <v>0</v>
      </c>
      <c r="J897" s="14" t="n">
        <f aca="false">SUM(B897:I897)</f>
        <v>996.610125</v>
      </c>
      <c r="K897" s="16" t="n">
        <f aca="false">IF(Data_Clean!P897="","",Assumptions!$B$15*0.5^(Data_Clean!P897/Assumptions!$B$20))</f>
        <v>0.181774776777391</v>
      </c>
      <c r="L897" s="16" t="n">
        <f aca="false">Assumptions!$B$16*MIN(1,LN(1+Data_Clean!Q897)/LN(1+Assumptions!$B$21))</f>
        <v>0</v>
      </c>
      <c r="M897" s="16" t="n">
        <f aca="false">Assumptions!$B$17*(0.6*MIN(1,Data_Clean!R897/Assumptions!$B$22)+0.4*IF(Data_Clean!S897="",0,Data_Clean!S897))</f>
        <v>0</v>
      </c>
      <c r="N897" s="16" t="n">
        <f aca="false">Assumptions!$B$18*MIN(1,(Data_Clean!F897-1)/Assumptions!$B$23)</f>
        <v>10</v>
      </c>
      <c r="O897" s="16" t="n">
        <f aca="false">Assumptions!$B$19*(0.4*IF(Data_Clean!E897="",0,MIN(1,Data_Clean!E897/12/Assumptions!$B$24))+0.35*IF(Data_Clean!D897="Y",1,0)+0.25*(1-MIN(Data_Clean!T897,3)/3))/IF(Data_Clean!E897="",0.6,1)</f>
        <v>9.25</v>
      </c>
      <c r="P897" s="16" t="n">
        <f aca="false">SUM(K897:O897)/(Assumptions!$D$5-IF(K897="",Assumptions!$B$15,0))*100</f>
        <v>19.4317747767774</v>
      </c>
      <c r="Q897" s="7" t="str">
        <f aca="false">IF(J897&gt;=Assumptions!$B$26,"High",IF(J897&gt;=Assumptions!$B$27,"Mid","Low"))</f>
        <v>Mid</v>
      </c>
      <c r="R897" s="7" t="str">
        <f aca="false">IF(P897&gt;=Assumptions!$B$28,"High",IF(P897&gt;=Assumptions!$B$29,"Mid","Low"))</f>
        <v>Low</v>
      </c>
      <c r="S897" s="7" t="str">
        <f aca="false">INDEX(Assumptions!$B$33:$B$41,MATCH(Q897&amp;"|"&amp;R897,Assumptions!$A$33:$A$41,0))</f>
        <v>Light Touch</v>
      </c>
      <c r="T897" s="7" t="n">
        <f aca="false">IF(ISNUMBER(Data_Clean!V897),J897*Data_Clean!V897,0)</f>
        <v>290.9104954875</v>
      </c>
    </row>
    <row r="898" customFormat="false" ht="15" hidden="false" customHeight="false" outlineLevel="0" collapsed="false">
      <c r="A898" s="15" t="str">
        <f aca="false">Data_Clean!A898</f>
        <v>CX100894</v>
      </c>
      <c r="B898" s="14" t="n">
        <f aca="false">Data_Clean!G898*Assumptions!$B$5</f>
        <v>33.78225</v>
      </c>
      <c r="C898" s="14" t="n">
        <f aca="false">IF(Data_Clean!H898="",0,Data_Clean!H898)*Assumptions!$B$6</f>
        <v>150.10176</v>
      </c>
      <c r="D898" s="14" t="n">
        <f aca="false">Data_Clean!I898*Assumptions!$B$7</f>
        <v>442.4</v>
      </c>
      <c r="E898" s="14" t="n">
        <f aca="false">Data_Clean!J898*Assumptions!$B$8</f>
        <v>710.1927</v>
      </c>
      <c r="F898" s="14" t="n">
        <f aca="false">Data_Clean!K898*Assumptions!$B$9</f>
        <v>0</v>
      </c>
      <c r="G898" s="14" t="n">
        <f aca="false">Data_Clean!L898*Assumptions!$B$10</f>
        <v>0</v>
      </c>
      <c r="H898" s="14" t="n">
        <f aca="false">IF(OR(Data_Clean!M898="",Data_Clean!N898=""),0,Data_Clean!M898*Data_Clean!N898/100)*Assumptions!$B$13*Assumptions!$B$11</f>
        <v>0</v>
      </c>
      <c r="I898" s="14" t="n">
        <f aca="false">Data_Clean!O898*4*Assumptions!$B$12</f>
        <v>0</v>
      </c>
      <c r="J898" s="14" t="n">
        <f aca="false">SUM(B898:I898)</f>
        <v>1336.47671</v>
      </c>
      <c r="K898" s="16" t="n">
        <f aca="false">IF(Data_Clean!P898="","",Assumptions!$B$15*0.5^(Data_Clean!P898/Assumptions!$B$20))</f>
        <v>22.735748497656</v>
      </c>
      <c r="L898" s="16" t="n">
        <f aca="false">Assumptions!$B$16*MIN(1,LN(1+Data_Clean!Q898)/LN(1+Assumptions!$B$21))</f>
        <v>13.4237548294248</v>
      </c>
      <c r="M898" s="16" t="n">
        <f aca="false">Assumptions!$B$17*(0.6*MIN(1,Data_Clean!R898/Assumptions!$B$22)+0.4*IF(Data_Clean!S898="",0,Data_Clean!S898))</f>
        <v>6.246</v>
      </c>
      <c r="N898" s="16" t="n">
        <f aca="false">Assumptions!$B$18*MIN(1,(Data_Clean!F898-1)/Assumptions!$B$23)</f>
        <v>15</v>
      </c>
      <c r="O898" s="16" t="n">
        <f aca="false">Assumptions!$B$19*(0.4*IF(Data_Clean!E898="",0,MIN(1,Data_Clean!E898/12/Assumptions!$B$24))+0.35*IF(Data_Clean!D898="Y",1,0)+0.25*(1-MIN(Data_Clean!T898,3)/3))/IF(Data_Clean!E898="",0.6,1)</f>
        <v>8.15</v>
      </c>
      <c r="P898" s="16" t="n">
        <f aca="false">SUM(K898:O898)/(Assumptions!$D$5-IF(K898="",Assumptions!$B$15,0))*100</f>
        <v>65.5555033270808</v>
      </c>
      <c r="Q898" s="7" t="str">
        <f aca="false">IF(J898&gt;=Assumptions!$B$26,"High",IF(J898&gt;=Assumptions!$B$27,"Mid","Low"))</f>
        <v>Mid</v>
      </c>
      <c r="R898" s="7" t="str">
        <f aca="false">IF(P898&gt;=Assumptions!$B$28,"High",IF(P898&gt;=Assumptions!$B$29,"Mid","Low"))</f>
        <v>Mid</v>
      </c>
      <c r="S898" s="7" t="str">
        <f aca="false">INDEX(Assumptions!$B$33:$B$41,MATCH(Q898&amp;"|"&amp;R898,Assumptions!$A$33:$A$41,0))</f>
        <v>Established Core</v>
      </c>
      <c r="T898" s="7" t="n">
        <f aca="false">IF(ISNUMBER(Data_Clean!V898),J898*Data_Clean!V898,0)</f>
        <v>132.979432645</v>
      </c>
    </row>
    <row r="899" customFormat="false" ht="15" hidden="false" customHeight="false" outlineLevel="0" collapsed="false">
      <c r="A899" s="15" t="str">
        <f aca="false">Data_Clean!A899</f>
        <v>CX100895</v>
      </c>
      <c r="B899" s="14" t="n">
        <f aca="false">Data_Clean!G899*Assumptions!$B$5</f>
        <v>92.672</v>
      </c>
      <c r="C899" s="14" t="n">
        <f aca="false">IF(Data_Clean!H899="",0,Data_Clean!H899)*Assumptions!$B$6</f>
        <v>0</v>
      </c>
      <c r="D899" s="14" t="n">
        <f aca="false">Data_Clean!I899*Assumptions!$B$7</f>
        <v>0</v>
      </c>
      <c r="E899" s="14" t="n">
        <f aca="false">Data_Clean!J899*Assumptions!$B$8</f>
        <v>0</v>
      </c>
      <c r="F899" s="14" t="n">
        <f aca="false">Data_Clean!K899*Assumptions!$B$9</f>
        <v>0</v>
      </c>
      <c r="G899" s="14" t="n">
        <f aca="false">Data_Clean!L899*Assumptions!$B$10</f>
        <v>0</v>
      </c>
      <c r="H899" s="14" t="n">
        <f aca="false">IF(OR(Data_Clean!M899="",Data_Clean!N899=""),0,Data_Clean!M899*Data_Clean!N899/100)*Assumptions!$B$13*Assumptions!$B$11</f>
        <v>0</v>
      </c>
      <c r="I899" s="14" t="n">
        <f aca="false">Data_Clean!O899*4*Assumptions!$B$12</f>
        <v>0</v>
      </c>
      <c r="J899" s="14" t="n">
        <f aca="false">SUM(B899:I899)</f>
        <v>92.672</v>
      </c>
      <c r="K899" s="16" t="n">
        <f aca="false">IF(Data_Clean!P899="","",Assumptions!$B$15*0.5^(Data_Clean!P899/Assumptions!$B$20))</f>
        <v>20.7286931995166</v>
      </c>
      <c r="L899" s="16" t="n">
        <f aca="false">Assumptions!$B$16*MIN(1,LN(1+Data_Clean!Q899)/LN(1+Assumptions!$B$21))</f>
        <v>8.67194478953664</v>
      </c>
      <c r="M899" s="16" t="n">
        <f aca="false">Assumptions!$B$17*(0.6*MIN(1,Data_Clean!R899/Assumptions!$B$22)+0.4*IF(Data_Clean!S899="",0,Data_Clean!S899))</f>
        <v>2.322</v>
      </c>
      <c r="N899" s="16" t="n">
        <f aca="false">Assumptions!$B$18*MIN(1,(Data_Clean!F899-1)/Assumptions!$B$23)</f>
        <v>5</v>
      </c>
      <c r="O899" s="16" t="n">
        <f aca="false">Assumptions!$B$19*(0.4*IF(Data_Clean!E899="",0,MIN(1,Data_Clean!E899/12/Assumptions!$B$24))+0.35*IF(Data_Clean!D899="Y",1,0)+0.25*(1-MIN(Data_Clean!T899,3)/3))/IF(Data_Clean!E899="",0.6,1)</f>
        <v>9.75</v>
      </c>
      <c r="P899" s="16" t="n">
        <f aca="false">SUM(K899:O899)/(Assumptions!$D$5-IF(K899="",Assumptions!$B$15,0))*100</f>
        <v>46.4726379890533</v>
      </c>
      <c r="Q899" s="7" t="str">
        <f aca="false">IF(J899&gt;=Assumptions!$B$26,"High",IF(J899&gt;=Assumptions!$B$27,"Mid","Low"))</f>
        <v>Low</v>
      </c>
      <c r="R899" s="7" t="str">
        <f aca="false">IF(P899&gt;=Assumptions!$B$28,"High",IF(P899&gt;=Assumptions!$B$29,"Mid","Low"))</f>
        <v>Low</v>
      </c>
      <c r="S899" s="7" t="str">
        <f aca="false">INDEX(Assumptions!$B$33:$B$41,MATCH(Q899&amp;"|"&amp;R899,Assumptions!$A$33:$A$41,0))</f>
        <v>Dormant &amp; Low Value</v>
      </c>
      <c r="T899" s="7" t="n">
        <f aca="false">IF(ISNUMBER(Data_Clean!V899),J899*Data_Clean!V899,0)</f>
        <v>10.703616</v>
      </c>
    </row>
    <row r="900" customFormat="false" ht="15" hidden="false" customHeight="false" outlineLevel="0" collapsed="false">
      <c r="A900" s="15" t="str">
        <f aca="false">Data_Clean!A900</f>
        <v>CX100896</v>
      </c>
      <c r="B900" s="14" t="n">
        <f aca="false">Data_Clean!G900*Assumptions!$B$5</f>
        <v>194.49475</v>
      </c>
      <c r="C900" s="14" t="n">
        <f aca="false">IF(Data_Clean!H900="",0,Data_Clean!H900)*Assumptions!$B$6</f>
        <v>0</v>
      </c>
      <c r="D900" s="14" t="n">
        <f aca="false">Data_Clean!I900*Assumptions!$B$7</f>
        <v>0</v>
      </c>
      <c r="E900" s="14" t="n">
        <f aca="false">Data_Clean!J900*Assumptions!$B$8</f>
        <v>0</v>
      </c>
      <c r="F900" s="14" t="n">
        <f aca="false">Data_Clean!K900*Assumptions!$B$9</f>
        <v>0</v>
      </c>
      <c r="G900" s="14" t="n">
        <f aca="false">Data_Clean!L900*Assumptions!$B$10</f>
        <v>0</v>
      </c>
      <c r="H900" s="14" t="n">
        <f aca="false">IF(OR(Data_Clean!M900="",Data_Clean!N900=""),0,Data_Clean!M900*Data_Clean!N900/100)*Assumptions!$B$13*Assumptions!$B$11</f>
        <v>0</v>
      </c>
      <c r="I900" s="14" t="n">
        <f aca="false">Data_Clean!O900*4*Assumptions!$B$12</f>
        <v>0</v>
      </c>
      <c r="J900" s="14" t="n">
        <f aca="false">SUM(B900:I900)</f>
        <v>194.49475</v>
      </c>
      <c r="K900" s="16" t="n">
        <f aca="false">IF(Data_Clean!P900="","",Assumptions!$B$15*0.5^(Data_Clean!P900/Assumptions!$B$20))</f>
        <v>22.735748497656</v>
      </c>
      <c r="L900" s="16" t="n">
        <f aca="false">Assumptions!$B$16*MIN(1,LN(1+Data_Clean!Q900)/LN(1+Assumptions!$B$21))</f>
        <v>11.0057238927514</v>
      </c>
      <c r="M900" s="16" t="n">
        <f aca="false">Assumptions!$B$17*(0.6*MIN(1,Data_Clean!R900/Assumptions!$B$22)+0.4*IF(Data_Clean!S900="",0,Data_Clean!S900))</f>
        <v>7.536</v>
      </c>
      <c r="N900" s="16" t="n">
        <f aca="false">Assumptions!$B$18*MIN(1,(Data_Clean!F900-1)/Assumptions!$B$23)</f>
        <v>0</v>
      </c>
      <c r="O900" s="16" t="n">
        <f aca="false">Assumptions!$B$19*(0.4*IF(Data_Clean!E900="",0,MIN(1,Data_Clean!E900/12/Assumptions!$B$24))+0.35*IF(Data_Clean!D900="Y",1,0)+0.25*(1-MIN(Data_Clean!T900,3)/3))/IF(Data_Clean!E900="",0.6,1)</f>
        <v>11.75</v>
      </c>
      <c r="P900" s="16" t="n">
        <f aca="false">SUM(K900:O900)/(Assumptions!$D$5-IF(K900="",Assumptions!$B$15,0))*100</f>
        <v>53.0274723904073</v>
      </c>
      <c r="Q900" s="7" t="str">
        <f aca="false">IF(J900&gt;=Assumptions!$B$26,"High",IF(J900&gt;=Assumptions!$B$27,"Mid","Low"))</f>
        <v>Low</v>
      </c>
      <c r="R900" s="7" t="str">
        <f aca="false">IF(P900&gt;=Assumptions!$B$28,"High",IF(P900&gt;=Assumptions!$B$29,"Mid","Low"))</f>
        <v>Mid</v>
      </c>
      <c r="S900" s="7" t="str">
        <f aca="false">INDEX(Assumptions!$B$33:$B$41,MATCH(Q900&amp;"|"&amp;R900,Assumptions!$A$33:$A$41,0))</f>
        <v>Light Touch</v>
      </c>
      <c r="T900" s="7" t="n">
        <f aca="false">IF(ISNUMBER(Data_Clean!V900),J900*Data_Clean!V900,0)</f>
        <v>11.689134475</v>
      </c>
    </row>
    <row r="901" customFormat="false" ht="15" hidden="false" customHeight="false" outlineLevel="0" collapsed="false">
      <c r="A901" s="15" t="str">
        <f aca="false">Data_Clean!A901</f>
        <v>CX100897</v>
      </c>
      <c r="B901" s="14" t="n">
        <f aca="false">Data_Clean!G901*Assumptions!$B$5</f>
        <v>773.6635</v>
      </c>
      <c r="C901" s="14" t="n">
        <f aca="false">IF(Data_Clean!H901="",0,Data_Clean!H901)*Assumptions!$B$6</f>
        <v>2164.70388</v>
      </c>
      <c r="D901" s="14" t="n">
        <f aca="false">Data_Clean!I901*Assumptions!$B$7</f>
        <v>7704.8</v>
      </c>
      <c r="E901" s="14" t="n">
        <f aca="false">Data_Clean!J901*Assumptions!$B$8</f>
        <v>0</v>
      </c>
      <c r="F901" s="14" t="n">
        <f aca="false">Data_Clean!K901*Assumptions!$B$9</f>
        <v>9143.2</v>
      </c>
      <c r="G901" s="14" t="n">
        <f aca="false">Data_Clean!L901*Assumptions!$B$10</f>
        <v>0</v>
      </c>
      <c r="H901" s="14" t="n">
        <f aca="false">IF(OR(Data_Clean!M901="",Data_Clean!N901=""),0,Data_Clean!M901*Data_Clean!N901/100)*Assumptions!$B$13*Assumptions!$B$11</f>
        <v>808.8</v>
      </c>
      <c r="I901" s="14" t="n">
        <f aca="false">Data_Clean!O901*4*Assumptions!$B$12</f>
        <v>186.6072</v>
      </c>
      <c r="J901" s="14" t="n">
        <f aca="false">SUM(B901:I901)</f>
        <v>20781.77458</v>
      </c>
      <c r="K901" s="16" t="n">
        <f aca="false">IF(Data_Clean!P901="","",Assumptions!$B$15*0.5^(Data_Clean!P901/Assumptions!$B$20))</f>
        <v>27.9909897461042</v>
      </c>
      <c r="L901" s="16" t="n">
        <f aca="false">Assumptions!$B$16*MIN(1,LN(1+Data_Clean!Q901)/LN(1+Assumptions!$B$21))</f>
        <v>18.0053239293381</v>
      </c>
      <c r="M901" s="16" t="n">
        <f aca="false">Assumptions!$B$17*(0.6*MIN(1,Data_Clean!R901/Assumptions!$B$22)+0.4*IF(Data_Clean!S901="",0,Data_Clean!S901))</f>
        <v>12.564</v>
      </c>
      <c r="N901" s="16" t="n">
        <f aca="false">Assumptions!$B$18*MIN(1,(Data_Clean!F901-1)/Assumptions!$B$23)</f>
        <v>20</v>
      </c>
      <c r="O901" s="16" t="n">
        <f aca="false">Assumptions!$B$19*(0.4*IF(Data_Clean!E901="",0,MIN(1,Data_Clean!E901/12/Assumptions!$B$24))+0.35*IF(Data_Clean!D901="Y",1,0)+0.25*(1-MIN(Data_Clean!T901,3)/3))/IF(Data_Clean!E901="",0.6,1)</f>
        <v>15</v>
      </c>
      <c r="P901" s="16" t="n">
        <f aca="false">SUM(K901:O901)/(Assumptions!$D$5-IF(K901="",Assumptions!$B$15,0))*100</f>
        <v>93.5603136754423</v>
      </c>
      <c r="Q901" s="7" t="str">
        <f aca="false">IF(J901&gt;=Assumptions!$B$26,"High",IF(J901&gt;=Assumptions!$B$27,"Mid","Low"))</f>
        <v>High</v>
      </c>
      <c r="R901" s="7" t="str">
        <f aca="false">IF(P901&gt;=Assumptions!$B$28,"High",IF(P901&gt;=Assumptions!$B$29,"Mid","Low"))</f>
        <v>High</v>
      </c>
      <c r="S901" s="7" t="str">
        <f aca="false">INDEX(Assumptions!$B$33:$B$41,MATCH(Q901&amp;"|"&amp;R901,Assumptions!$A$33:$A$41,0))</f>
        <v>Premier Advocates</v>
      </c>
      <c r="T901" s="7" t="n">
        <f aca="false">IF(ISNUMBER(Data_Clean!V901),J901*Data_Clean!V901,0)</f>
        <v>151.706954434</v>
      </c>
    </row>
    <row r="902" customFormat="false" ht="15" hidden="false" customHeight="false" outlineLevel="0" collapsed="false">
      <c r="A902" s="15" t="str">
        <f aca="false">Data_Clean!A902</f>
        <v>CX100898</v>
      </c>
      <c r="B902" s="14" t="n">
        <f aca="false">Data_Clean!G902*Assumptions!$B$5</f>
        <v>198.32225</v>
      </c>
      <c r="C902" s="14" t="n">
        <f aca="false">IF(Data_Clean!H902="",0,Data_Clean!H902)*Assumptions!$B$6</f>
        <v>43.61652</v>
      </c>
      <c r="D902" s="14" t="n">
        <f aca="false">Data_Clean!I902*Assumptions!$B$7</f>
        <v>0</v>
      </c>
      <c r="E902" s="14" t="n">
        <f aca="false">Data_Clean!J902*Assumptions!$B$8</f>
        <v>0</v>
      </c>
      <c r="F902" s="14" t="n">
        <f aca="false">Data_Clean!K902*Assumptions!$B$9</f>
        <v>0</v>
      </c>
      <c r="G902" s="14" t="n">
        <f aca="false">Data_Clean!L902*Assumptions!$B$10</f>
        <v>742.95</v>
      </c>
      <c r="H902" s="14" t="n">
        <f aca="false">IF(OR(Data_Clean!M902="",Data_Clean!N902=""),0,Data_Clean!M902*Data_Clean!N902/100)*Assumptions!$B$13*Assumptions!$B$11</f>
        <v>138.306</v>
      </c>
      <c r="I902" s="14" t="n">
        <f aca="false">Data_Clean!O902*4*Assumptions!$B$12</f>
        <v>12.75984</v>
      </c>
      <c r="J902" s="14" t="n">
        <f aca="false">SUM(B902:I902)</f>
        <v>1135.95461</v>
      </c>
      <c r="K902" s="16" t="n">
        <f aca="false">IF(Data_Clean!P902="","",Assumptions!$B$15*0.5^(Data_Clean!P902/Assumptions!$B$20))</f>
        <v>29.3147990530274</v>
      </c>
      <c r="L902" s="16" t="n">
        <f aca="false">Assumptions!$B$16*MIN(1,LN(1+Data_Clean!Q902)/LN(1+Assumptions!$B$21))</f>
        <v>19.1631381998265</v>
      </c>
      <c r="M902" s="16" t="n">
        <f aca="false">Assumptions!$B$17*(0.6*MIN(1,Data_Clean!R902/Assumptions!$B$22)+0.4*IF(Data_Clean!S902="",0,Data_Clean!S902))</f>
        <v>14.07</v>
      </c>
      <c r="N902" s="16" t="n">
        <f aca="false">Assumptions!$B$18*MIN(1,(Data_Clean!F902-1)/Assumptions!$B$23)</f>
        <v>15</v>
      </c>
      <c r="O902" s="16" t="n">
        <f aca="false">Assumptions!$B$19*(0.4*IF(Data_Clean!E902="",0,MIN(1,Data_Clean!E902/12/Assumptions!$B$24))+0.35*IF(Data_Clean!D902="Y",1,0)+0.25*(1-MIN(Data_Clean!T902,3)/3))/IF(Data_Clean!E902="",0.6,1)</f>
        <v>11.65</v>
      </c>
      <c r="P902" s="16" t="n">
        <f aca="false">SUM(K902:O902)/(Assumptions!$D$5-IF(K902="",Assumptions!$B$15,0))*100</f>
        <v>89.1979372528539</v>
      </c>
      <c r="Q902" s="7" t="str">
        <f aca="false">IF(J902&gt;=Assumptions!$B$26,"High",IF(J902&gt;=Assumptions!$B$27,"Mid","Low"))</f>
        <v>Mid</v>
      </c>
      <c r="R902" s="7" t="str">
        <f aca="false">IF(P902&gt;=Assumptions!$B$28,"High",IF(P902&gt;=Assumptions!$B$29,"Mid","Low"))</f>
        <v>High</v>
      </c>
      <c r="S902" s="7" t="str">
        <f aca="false">INDEX(Assumptions!$B$33:$B$41,MATCH(Q902&amp;"|"&amp;R902,Assumptions!$A$33:$A$41,0))</f>
        <v>Engaged Builders</v>
      </c>
      <c r="T902" s="7" t="n">
        <f aca="false">IF(ISNUMBER(Data_Clean!V902),J902*Data_Clean!V902,0)</f>
        <v>36.35054752</v>
      </c>
    </row>
    <row r="903" customFormat="false" ht="15" hidden="false" customHeight="false" outlineLevel="0" collapsed="false">
      <c r="A903" s="15" t="str">
        <f aca="false">Data_Clean!A903</f>
        <v>CX100899</v>
      </c>
      <c r="B903" s="14" t="n">
        <f aca="false">Data_Clean!G903*Assumptions!$B$5</f>
        <v>36.3865</v>
      </c>
      <c r="C903" s="14" t="n">
        <f aca="false">IF(Data_Clean!H903="",0,Data_Clean!H903)*Assumptions!$B$6</f>
        <v>246.65856</v>
      </c>
      <c r="D903" s="14" t="n">
        <f aca="false">Data_Clean!I903*Assumptions!$B$7</f>
        <v>0</v>
      </c>
      <c r="E903" s="14" t="n">
        <f aca="false">Data_Clean!J903*Assumptions!$B$8</f>
        <v>0</v>
      </c>
      <c r="F903" s="14" t="n">
        <f aca="false">Data_Clean!K903*Assumptions!$B$9</f>
        <v>1300.2</v>
      </c>
      <c r="G903" s="14" t="n">
        <f aca="false">Data_Clean!L903*Assumptions!$B$10</f>
        <v>0</v>
      </c>
      <c r="H903" s="14" t="n">
        <f aca="false">IF(OR(Data_Clean!M903="",Data_Clean!N903=""),0,Data_Clean!M903*Data_Clean!N903/100)*Assumptions!$B$13*Assumptions!$B$11</f>
        <v>0</v>
      </c>
      <c r="I903" s="14" t="n">
        <f aca="false">Data_Clean!O903*4*Assumptions!$B$12</f>
        <v>0</v>
      </c>
      <c r="J903" s="14" t="n">
        <f aca="false">SUM(B903:I903)</f>
        <v>1583.24506</v>
      </c>
      <c r="K903" s="16" t="n">
        <f aca="false">IF(Data_Clean!P903="","",Assumptions!$B$15*0.5^(Data_Clean!P903/Assumptions!$B$20))</f>
        <v>0.0424004659406361</v>
      </c>
      <c r="L903" s="16" t="n">
        <f aca="false">Assumptions!$B$16*MIN(1,LN(1+Data_Clean!Q903)/LN(1+Assumptions!$B$21))</f>
        <v>0</v>
      </c>
      <c r="M903" s="16" t="n">
        <f aca="false">Assumptions!$B$17*(0.6*MIN(1,Data_Clean!R903/Assumptions!$B$22)+0.4*IF(Data_Clean!S903="",0,Data_Clean!S903))</f>
        <v>0</v>
      </c>
      <c r="N903" s="16" t="n">
        <f aca="false">Assumptions!$B$18*MIN(1,(Data_Clean!F903-1)/Assumptions!$B$23)</f>
        <v>10</v>
      </c>
      <c r="O903" s="16" t="n">
        <f aca="false">Assumptions!$B$19*(0.4*IF(Data_Clean!E903="",0,MIN(1,Data_Clean!E903/12/Assumptions!$B$24))+0.35*IF(Data_Clean!D903="Y",1,0)+0.25*(1-MIN(Data_Clean!T903,3)/3))/IF(Data_Clean!E903="",0.6,1)</f>
        <v>3.8</v>
      </c>
      <c r="P903" s="16" t="n">
        <f aca="false">SUM(K903:O903)/(Assumptions!$D$5-IF(K903="",Assumptions!$B$15,0))*100</f>
        <v>13.8424004659406</v>
      </c>
      <c r="Q903" s="7" t="str">
        <f aca="false">IF(J903&gt;=Assumptions!$B$26,"High",IF(J903&gt;=Assumptions!$B$27,"Mid","Low"))</f>
        <v>High</v>
      </c>
      <c r="R903" s="7" t="str">
        <f aca="false">IF(P903&gt;=Assumptions!$B$28,"High",IF(P903&gt;=Assumptions!$B$29,"Mid","Low"))</f>
        <v>Low</v>
      </c>
      <c r="S903" s="7" t="str">
        <f aca="false">INDEX(Assumptions!$B$33:$B$41,MATCH(Q903&amp;"|"&amp;R903,Assumptions!$A$33:$A$41,0))</f>
        <v>Affluent Drifters</v>
      </c>
      <c r="T903" s="7" t="n">
        <f aca="false">IF(ISNUMBER(Data_Clean!V903),J903*Data_Clean!V903,0)</f>
        <v>756.316165162</v>
      </c>
    </row>
    <row r="904" customFormat="false" ht="15" hidden="false" customHeight="false" outlineLevel="0" collapsed="false">
      <c r="A904" s="15" t="str">
        <f aca="false">Data_Clean!A904</f>
        <v>CX100900</v>
      </c>
      <c r="B904" s="14" t="n">
        <f aca="false">Data_Clean!G904*Assumptions!$B$5</f>
        <v>44.2225</v>
      </c>
      <c r="C904" s="14" t="n">
        <f aca="false">IF(Data_Clean!H904="",0,Data_Clean!H904)*Assumptions!$B$6</f>
        <v>19.78284</v>
      </c>
      <c r="D904" s="14" t="n">
        <f aca="false">Data_Clean!I904*Assumptions!$B$7</f>
        <v>0</v>
      </c>
      <c r="E904" s="14" t="n">
        <f aca="false">Data_Clean!J904*Assumptions!$B$8</f>
        <v>0</v>
      </c>
      <c r="F904" s="14" t="n">
        <f aca="false">Data_Clean!K904*Assumptions!$B$9</f>
        <v>0</v>
      </c>
      <c r="G904" s="14" t="n">
        <f aca="false">Data_Clean!L904*Assumptions!$B$10</f>
        <v>1098.45</v>
      </c>
      <c r="H904" s="14" t="n">
        <f aca="false">IF(OR(Data_Clean!M904="",Data_Clean!N904=""),0,Data_Clean!M904*Data_Clean!N904/100)*Assumptions!$B$13*Assumptions!$B$11</f>
        <v>0</v>
      </c>
      <c r="I904" s="14" t="n">
        <f aca="false">Data_Clean!O904*4*Assumptions!$B$12</f>
        <v>0</v>
      </c>
      <c r="J904" s="14" t="n">
        <f aca="false">SUM(B904:I904)</f>
        <v>1162.45534</v>
      </c>
      <c r="K904" s="16" t="n">
        <f aca="false">IF(Data_Clean!P904="","",Assumptions!$B$15*0.5^(Data_Clean!P904/Assumptions!$B$20))</f>
        <v>30</v>
      </c>
      <c r="L904" s="16" t="n">
        <f aca="false">Assumptions!$B$16*MIN(1,LN(1+Data_Clean!Q904)/LN(1+Assumptions!$B$21))</f>
        <v>12.6966447294858</v>
      </c>
      <c r="M904" s="16" t="n">
        <f aca="false">Assumptions!$B$17*(0.6*MIN(1,Data_Clean!R904/Assumptions!$B$22)+0.4*IF(Data_Clean!S904="",0,Data_Clean!S904))</f>
        <v>4.128</v>
      </c>
      <c r="N904" s="16" t="n">
        <f aca="false">Assumptions!$B$18*MIN(1,(Data_Clean!F904-1)/Assumptions!$B$23)</f>
        <v>10</v>
      </c>
      <c r="O904" s="16" t="n">
        <f aca="false">Assumptions!$B$19*(0.4*IF(Data_Clean!E904="",0,MIN(1,Data_Clean!E904/12/Assumptions!$B$24))+0.35*IF(Data_Clean!D904="Y",1,0)+0.25*(1-MIN(Data_Clean!T904,3)/3))/IF(Data_Clean!E904="",0.6,1)</f>
        <v>9.35</v>
      </c>
      <c r="P904" s="16" t="n">
        <f aca="false">SUM(K904:O904)/(Assumptions!$D$5-IF(K904="",Assumptions!$B$15,0))*100</f>
        <v>66.1746447294858</v>
      </c>
      <c r="Q904" s="7" t="str">
        <f aca="false">IF(J904&gt;=Assumptions!$B$26,"High",IF(J904&gt;=Assumptions!$B$27,"Mid","Low"))</f>
        <v>Mid</v>
      </c>
      <c r="R904" s="7" t="str">
        <f aca="false">IF(P904&gt;=Assumptions!$B$28,"High",IF(P904&gt;=Assumptions!$B$29,"Mid","Low"))</f>
        <v>Mid</v>
      </c>
      <c r="S904" s="7" t="str">
        <f aca="false">INDEX(Assumptions!$B$33:$B$41,MATCH(Q904&amp;"|"&amp;R904,Assumptions!$A$33:$A$41,0))</f>
        <v>Established Core</v>
      </c>
      <c r="T904" s="7" t="n">
        <f aca="false">IF(ISNUMBER(Data_Clean!V904),J904*Data_Clean!V904,0)</f>
        <v>53.589191174</v>
      </c>
    </row>
    <row r="905" customFormat="false" ht="15" hidden="false" customHeight="false" outlineLevel="0" collapsed="false">
      <c r="A905" s="15" t="str">
        <f aca="false">Data_Clean!A905</f>
        <v>CX100901</v>
      </c>
      <c r="B905" s="14" t="n">
        <f aca="false">Data_Clean!G905*Assumptions!$B$5</f>
        <v>72.33375</v>
      </c>
      <c r="C905" s="14" t="n">
        <f aca="false">IF(Data_Clean!H905="",0,Data_Clean!H905)*Assumptions!$B$6</f>
        <v>0</v>
      </c>
      <c r="D905" s="14" t="n">
        <f aca="false">Data_Clean!I905*Assumptions!$B$7</f>
        <v>0</v>
      </c>
      <c r="E905" s="14" t="n">
        <f aca="false">Data_Clean!J905*Assumptions!$B$8</f>
        <v>0</v>
      </c>
      <c r="F905" s="14" t="n">
        <f aca="false">Data_Clean!K905*Assumptions!$B$9</f>
        <v>0</v>
      </c>
      <c r="G905" s="14" t="n">
        <f aca="false">Data_Clean!L905*Assumptions!$B$10</f>
        <v>0</v>
      </c>
      <c r="H905" s="14" t="n">
        <f aca="false">IF(OR(Data_Clean!M905="",Data_Clean!N905=""),0,Data_Clean!M905*Data_Clean!N905/100)*Assumptions!$B$13*Assumptions!$B$11</f>
        <v>0</v>
      </c>
      <c r="I905" s="14" t="n">
        <f aca="false">Data_Clean!O905*4*Assumptions!$B$12</f>
        <v>0</v>
      </c>
      <c r="J905" s="14" t="n">
        <f aca="false">SUM(B905:I905)</f>
        <v>72.33375</v>
      </c>
      <c r="K905" s="16" t="n">
        <f aca="false">IF(Data_Clean!P905="","",Assumptions!$B$15*0.5^(Data_Clean!P905/Assumptions!$B$20))</f>
        <v>0.055947750229126</v>
      </c>
      <c r="L905" s="16" t="n">
        <f aca="false">Assumptions!$B$16*MIN(1,LN(1+Data_Clean!Q905)/LN(1+Assumptions!$B$21))</f>
        <v>0</v>
      </c>
      <c r="M905" s="16" t="n">
        <f aca="false">Assumptions!$B$17*(0.6*MIN(1,Data_Clean!R905/Assumptions!$B$22)+0.4*IF(Data_Clean!S905="",0,Data_Clean!S905))</f>
        <v>0</v>
      </c>
      <c r="N905" s="16" t="n">
        <f aca="false">Assumptions!$B$18*MIN(1,(Data_Clean!F905-1)/Assumptions!$B$23)</f>
        <v>0</v>
      </c>
      <c r="O905" s="16" t="n">
        <f aca="false">Assumptions!$B$19*(0.4*IF(Data_Clean!E905="",0,MIN(1,Data_Clean!E905/12/Assumptions!$B$24))+0.35*IF(Data_Clean!D905="Y",1,0)+0.25*(1-MIN(Data_Clean!T905,3)/3))/IF(Data_Clean!E905="",0.6,1)</f>
        <v>3.8</v>
      </c>
      <c r="P905" s="16" t="n">
        <f aca="false">SUM(K905:O905)/(Assumptions!$D$5-IF(K905="",Assumptions!$B$15,0))*100</f>
        <v>3.85594775022913</v>
      </c>
      <c r="Q905" s="7" t="str">
        <f aca="false">IF(J905&gt;=Assumptions!$B$26,"High",IF(J905&gt;=Assumptions!$B$27,"Mid","Low"))</f>
        <v>Low</v>
      </c>
      <c r="R905" s="7" t="str">
        <f aca="false">IF(P905&gt;=Assumptions!$B$28,"High",IF(P905&gt;=Assumptions!$B$29,"Mid","Low"))</f>
        <v>Low</v>
      </c>
      <c r="S905" s="7" t="str">
        <f aca="false">INDEX(Assumptions!$B$33:$B$41,MATCH(Q905&amp;"|"&amp;R905,Assumptions!$A$33:$A$41,0))</f>
        <v>Dormant &amp; Low Value</v>
      </c>
      <c r="T905" s="7" t="n">
        <f aca="false">IF(ISNUMBER(Data_Clean!V905),J905*Data_Clean!V905,0)</f>
        <v>34.611699375</v>
      </c>
    </row>
    <row r="906" customFormat="false" ht="15" hidden="false" customHeight="false" outlineLevel="0" collapsed="false">
      <c r="A906" s="15" t="str">
        <f aca="false">Data_Clean!A906</f>
        <v>CX100902</v>
      </c>
      <c r="B906" s="14" t="n">
        <f aca="false">Data_Clean!G906*Assumptions!$B$5</f>
        <v>56.72775</v>
      </c>
      <c r="C906" s="14" t="n">
        <f aca="false">IF(Data_Clean!H906="",0,Data_Clean!H906)*Assumptions!$B$6</f>
        <v>153.59976</v>
      </c>
      <c r="D906" s="14" t="n">
        <f aca="false">Data_Clean!I906*Assumptions!$B$7</f>
        <v>0</v>
      </c>
      <c r="E906" s="14" t="n">
        <f aca="false">Data_Clean!J906*Assumptions!$B$8</f>
        <v>0</v>
      </c>
      <c r="F906" s="14" t="n">
        <f aca="false">Data_Clean!K906*Assumptions!$B$9</f>
        <v>0</v>
      </c>
      <c r="G906" s="14" t="n">
        <f aca="false">Data_Clean!L906*Assumptions!$B$10</f>
        <v>0</v>
      </c>
      <c r="H906" s="14" t="n">
        <f aca="false">IF(OR(Data_Clean!M906="",Data_Clean!N906=""),0,Data_Clean!M906*Data_Clean!N906/100)*Assumptions!$B$13*Assumptions!$B$11</f>
        <v>0</v>
      </c>
      <c r="I906" s="14" t="n">
        <f aca="false">Data_Clean!O906*4*Assumptions!$B$12</f>
        <v>0</v>
      </c>
      <c r="J906" s="14" t="n">
        <f aca="false">SUM(B906:I906)</f>
        <v>210.32751</v>
      </c>
      <c r="K906" s="16" t="n">
        <f aca="false">IF(Data_Clean!P906="","",Assumptions!$B$15*0.5^(Data_Clean!P906/Assumptions!$B$20))</f>
        <v>8.0383009690222</v>
      </c>
      <c r="L906" s="16" t="n">
        <f aca="false">Assumptions!$B$16*MIN(1,LN(1+Data_Clean!Q906)/LN(1+Assumptions!$B$21))</f>
        <v>12.2792642888455</v>
      </c>
      <c r="M906" s="16" t="n">
        <f aca="false">Assumptions!$B$17*(0.6*MIN(1,Data_Clean!R906/Assumptions!$B$22)+0.4*IF(Data_Clean!S906="",0,Data_Clean!S906))</f>
        <v>1.884</v>
      </c>
      <c r="N906" s="16" t="n">
        <f aca="false">Assumptions!$B$18*MIN(1,(Data_Clean!F906-1)/Assumptions!$B$23)</f>
        <v>5</v>
      </c>
      <c r="O906" s="16" t="n">
        <f aca="false">Assumptions!$B$19*(0.4*IF(Data_Clean!E906="",0,MIN(1,Data_Clean!E906/12/Assumptions!$B$24))+0.35*IF(Data_Clean!D906="Y",1,0)+0.25*(1-MIN(Data_Clean!T906,3)/3))/IF(Data_Clean!E906="",0.6,1)</f>
        <v>15</v>
      </c>
      <c r="P906" s="16" t="n">
        <f aca="false">SUM(K906:O906)/(Assumptions!$D$5-IF(K906="",Assumptions!$B$15,0))*100</f>
        <v>42.2015652578677</v>
      </c>
      <c r="Q906" s="7" t="str">
        <f aca="false">IF(J906&gt;=Assumptions!$B$26,"High",IF(J906&gt;=Assumptions!$B$27,"Mid","Low"))</f>
        <v>Low</v>
      </c>
      <c r="R906" s="7" t="str">
        <f aca="false">IF(P906&gt;=Assumptions!$B$28,"High",IF(P906&gt;=Assumptions!$B$29,"Mid","Low"))</f>
        <v>Low</v>
      </c>
      <c r="S906" s="7" t="str">
        <f aca="false">INDEX(Assumptions!$B$33:$B$41,MATCH(Q906&amp;"|"&amp;R906,Assumptions!$A$33:$A$41,0))</f>
        <v>Dormant &amp; Low Value</v>
      </c>
      <c r="T906" s="7" t="n">
        <f aca="false">IF(ISNUMBER(Data_Clean!V906),J906*Data_Clean!V906,0)</f>
        <v>8.034510882</v>
      </c>
    </row>
    <row r="907" customFormat="false" ht="15" hidden="false" customHeight="false" outlineLevel="0" collapsed="false">
      <c r="A907" s="15" t="str">
        <f aca="false">Data_Clean!A907</f>
        <v>CX100903</v>
      </c>
      <c r="B907" s="14" t="n">
        <f aca="false">Data_Clean!G907*Assumptions!$B$5</f>
        <v>61.9265</v>
      </c>
      <c r="C907" s="14" t="n">
        <f aca="false">IF(Data_Clean!H907="",0,Data_Clean!H907)*Assumptions!$B$6</f>
        <v>145.99836</v>
      </c>
      <c r="D907" s="14" t="n">
        <f aca="false">Data_Clean!I907*Assumptions!$B$7</f>
        <v>316</v>
      </c>
      <c r="E907" s="14" t="n">
        <f aca="false">Data_Clean!J907*Assumptions!$B$8</f>
        <v>0</v>
      </c>
      <c r="F907" s="14" t="n">
        <f aca="false">Data_Clean!K907*Assumptions!$B$9</f>
        <v>0</v>
      </c>
      <c r="G907" s="14" t="n">
        <f aca="false">Data_Clean!L907*Assumptions!$B$10</f>
        <v>0</v>
      </c>
      <c r="H907" s="14" t="n">
        <f aca="false">IF(OR(Data_Clean!M907="",Data_Clean!N907=""),0,Data_Clean!M907*Data_Clean!N907/100)*Assumptions!$B$13*Assumptions!$B$11</f>
        <v>121.656</v>
      </c>
      <c r="I907" s="14" t="n">
        <f aca="false">Data_Clean!O907*4*Assumptions!$B$12</f>
        <v>3.92688</v>
      </c>
      <c r="J907" s="14" t="n">
        <f aca="false">SUM(B907:I907)</f>
        <v>649.50774</v>
      </c>
      <c r="K907" s="16" t="n">
        <f aca="false">IF(Data_Clean!P907="","",Assumptions!$B$15*0.5^(Data_Clean!P907/Assumptions!$B$20))</f>
        <v>22.735748497656</v>
      </c>
      <c r="L907" s="16" t="n">
        <f aca="false">Assumptions!$B$16*MIN(1,LN(1+Data_Clean!Q907)/LN(1+Assumptions!$B$21))</f>
        <v>11.5625930527155</v>
      </c>
      <c r="M907" s="16" t="n">
        <f aca="false">Assumptions!$B$17*(0.6*MIN(1,Data_Clean!R907/Assumptions!$B$22)+0.4*IF(Data_Clean!S907="",0,Data_Clean!S907))</f>
        <v>4.254</v>
      </c>
      <c r="N907" s="16" t="n">
        <f aca="false">Assumptions!$B$18*MIN(1,(Data_Clean!F907-1)/Assumptions!$B$23)</f>
        <v>15</v>
      </c>
      <c r="O907" s="16" t="n">
        <f aca="false">Assumptions!$B$19*(0.4*IF(Data_Clean!E907="",0,MIN(1,Data_Clean!E907/12/Assumptions!$B$24))+0.35*IF(Data_Clean!D907="Y",1,0)+0.25*(1-MIN(Data_Clean!T907,3)/3))/IF(Data_Clean!E907="",0.6,1)</f>
        <v>9.75</v>
      </c>
      <c r="P907" s="16" t="n">
        <f aca="false">SUM(K907:O907)/(Assumptions!$D$5-IF(K907="",Assumptions!$B$15,0))*100</f>
        <v>63.3023415503715</v>
      </c>
      <c r="Q907" s="7" t="str">
        <f aca="false">IF(J907&gt;=Assumptions!$B$26,"High",IF(J907&gt;=Assumptions!$B$27,"Mid","Low"))</f>
        <v>Mid</v>
      </c>
      <c r="R907" s="7" t="str">
        <f aca="false">IF(P907&gt;=Assumptions!$B$28,"High",IF(P907&gt;=Assumptions!$B$29,"Mid","Low"))</f>
        <v>Mid</v>
      </c>
      <c r="S907" s="7" t="str">
        <f aca="false">INDEX(Assumptions!$B$33:$B$41,MATCH(Q907&amp;"|"&amp;R907,Assumptions!$A$33:$A$41,0))</f>
        <v>Established Core</v>
      </c>
      <c r="T907" s="7" t="n">
        <f aca="false">IF(ISNUMBER(Data_Clean!V907),J907*Data_Clean!V907,0)</f>
        <v>40.204529106</v>
      </c>
    </row>
    <row r="908" customFormat="false" ht="15" hidden="false" customHeight="false" outlineLevel="0" collapsed="false">
      <c r="A908" s="15" t="str">
        <f aca="false">Data_Clean!A908</f>
        <v>CX100904</v>
      </c>
      <c r="B908" s="14" t="n">
        <f aca="false">Data_Clean!G908*Assumptions!$B$5</f>
        <v>186.05325</v>
      </c>
      <c r="C908" s="14" t="n">
        <f aca="false">IF(Data_Clean!H908="",0,Data_Clean!H908)*Assumptions!$B$6</f>
        <v>305.31756</v>
      </c>
      <c r="D908" s="14" t="n">
        <f aca="false">Data_Clean!I908*Assumptions!$B$7</f>
        <v>0</v>
      </c>
      <c r="E908" s="14" t="n">
        <f aca="false">Data_Clean!J908*Assumptions!$B$8</f>
        <v>0</v>
      </c>
      <c r="F908" s="14" t="n">
        <f aca="false">Data_Clean!K908*Assumptions!$B$9</f>
        <v>0</v>
      </c>
      <c r="G908" s="14" t="n">
        <f aca="false">Data_Clean!L908*Assumptions!$B$10</f>
        <v>0</v>
      </c>
      <c r="H908" s="14" t="n">
        <f aca="false">IF(OR(Data_Clean!M908="",Data_Clean!N908=""),0,Data_Clean!M908*Data_Clean!N908/100)*Assumptions!$B$13*Assumptions!$B$11</f>
        <v>0</v>
      </c>
      <c r="I908" s="14" t="n">
        <f aca="false">Data_Clean!O908*4*Assumptions!$B$12</f>
        <v>0</v>
      </c>
      <c r="J908" s="14" t="n">
        <f aca="false">SUM(B908:I908)</f>
        <v>491.37081</v>
      </c>
      <c r="K908" s="16" t="n">
        <f aca="false">IF(Data_Clean!P908="","",Assumptions!$B$15*0.5^(Data_Clean!P908/Assumptions!$B$20))</f>
        <v>13.0582584494419</v>
      </c>
      <c r="L908" s="16" t="n">
        <f aca="false">Assumptions!$B$16*MIN(1,LN(1+Data_Clean!Q908)/LN(1+Assumptions!$B$21))</f>
        <v>11.0057238927514</v>
      </c>
      <c r="M908" s="16" t="n">
        <f aca="false">Assumptions!$B$17*(0.6*MIN(1,Data_Clean!R908/Assumptions!$B$22)+0.4*IF(Data_Clean!S908="",0,Data_Clean!S908))</f>
        <v>10.428</v>
      </c>
      <c r="N908" s="16" t="n">
        <f aca="false">Assumptions!$B$18*MIN(1,(Data_Clean!F908-1)/Assumptions!$B$23)</f>
        <v>5</v>
      </c>
      <c r="O908" s="16" t="n">
        <f aca="false">Assumptions!$B$19*(0.4*IF(Data_Clean!E908="",0,MIN(1,Data_Clean!E908/12/Assumptions!$B$24))+0.35*IF(Data_Clean!D908="Y",1,0)+0.25*(1-MIN(Data_Clean!T908,3)/3))/IF(Data_Clean!E908="",0.6,1)</f>
        <v>3.85</v>
      </c>
      <c r="P908" s="16" t="n">
        <f aca="false">SUM(K908:O908)/(Assumptions!$D$5-IF(K908="",Assumptions!$B$15,0))*100</f>
        <v>43.3419823421932</v>
      </c>
      <c r="Q908" s="7" t="str">
        <f aca="false">IF(J908&gt;=Assumptions!$B$26,"High",IF(J908&gt;=Assumptions!$B$27,"Mid","Low"))</f>
        <v>Mid</v>
      </c>
      <c r="R908" s="7" t="str">
        <f aca="false">IF(P908&gt;=Assumptions!$B$28,"High",IF(P908&gt;=Assumptions!$B$29,"Mid","Low"))</f>
        <v>Low</v>
      </c>
      <c r="S908" s="7" t="str">
        <f aca="false">INDEX(Assumptions!$B$33:$B$41,MATCH(Q908&amp;"|"&amp;R908,Assumptions!$A$33:$A$41,0))</f>
        <v>Light Touch</v>
      </c>
      <c r="T908" s="7" t="n">
        <f aca="false">IF(ISNUMBER(Data_Clean!V908),J908*Data_Clean!V908,0)</f>
        <v>62.158407465</v>
      </c>
    </row>
    <row r="909" customFormat="false" ht="15" hidden="false" customHeight="false" outlineLevel="0" collapsed="false">
      <c r="A909" s="15" t="str">
        <f aca="false">Data_Clean!A909</f>
        <v>CX100905</v>
      </c>
      <c r="B909" s="14" t="n">
        <f aca="false">Data_Clean!G909*Assumptions!$B$5</f>
        <v>126.71125</v>
      </c>
      <c r="C909" s="14" t="n">
        <f aca="false">IF(Data_Clean!H909="",0,Data_Clean!H909)*Assumptions!$B$6</f>
        <v>0</v>
      </c>
      <c r="D909" s="14" t="n">
        <f aca="false">Data_Clean!I909*Assumptions!$B$7</f>
        <v>0</v>
      </c>
      <c r="E909" s="14" t="n">
        <f aca="false">Data_Clean!J909*Assumptions!$B$8</f>
        <v>0</v>
      </c>
      <c r="F909" s="14" t="n">
        <f aca="false">Data_Clean!K909*Assumptions!$B$9</f>
        <v>2059.2</v>
      </c>
      <c r="G909" s="14" t="n">
        <f aca="false">Data_Clean!L909*Assumptions!$B$10</f>
        <v>0</v>
      </c>
      <c r="H909" s="14" t="n">
        <f aca="false">IF(OR(Data_Clean!M909="",Data_Clean!N909=""),0,Data_Clean!M909*Data_Clean!N909/100)*Assumptions!$B$13*Assumptions!$B$11</f>
        <v>0</v>
      </c>
      <c r="I909" s="14" t="n">
        <f aca="false">Data_Clean!O909*4*Assumptions!$B$12</f>
        <v>0</v>
      </c>
      <c r="J909" s="14" t="n">
        <f aca="false">SUM(B909:I909)</f>
        <v>2185.91125</v>
      </c>
      <c r="K909" s="16" t="n">
        <f aca="false">IF(Data_Clean!P909="","",Assumptions!$B$15*0.5^(Data_Clean!P909/Assumptions!$B$20))</f>
        <v>14.3226240586562</v>
      </c>
      <c r="L909" s="16" t="n">
        <f aca="false">Assumptions!$B$16*MIN(1,LN(1+Data_Clean!Q909)/LN(1+Assumptions!$B$21))</f>
        <v>13.8963721559302</v>
      </c>
      <c r="M909" s="16" t="n">
        <f aca="false">Assumptions!$B$17*(0.6*MIN(1,Data_Clean!R909/Assumptions!$B$22)+0.4*IF(Data_Clean!S909="",0,Data_Clean!S909))</f>
        <v>7.044</v>
      </c>
      <c r="N909" s="16" t="n">
        <f aca="false">Assumptions!$B$18*MIN(1,(Data_Clean!F909-1)/Assumptions!$B$23)</f>
        <v>5</v>
      </c>
      <c r="O909" s="16" t="n">
        <f aca="false">Assumptions!$B$19*(0.4*IF(Data_Clean!E909="",0,MIN(1,Data_Clean!E909/12/Assumptions!$B$24))+0.35*IF(Data_Clean!D909="Y",1,0)+0.25*(1-MIN(Data_Clean!T909,3)/3))/IF(Data_Clean!E909="",0.6,1)</f>
        <v>9.75</v>
      </c>
      <c r="P909" s="16" t="n">
        <f aca="false">SUM(K909:O909)/(Assumptions!$D$5-IF(K909="",Assumptions!$B$15,0))*100</f>
        <v>50.0129962145865</v>
      </c>
      <c r="Q909" s="7" t="str">
        <f aca="false">IF(J909&gt;=Assumptions!$B$26,"High",IF(J909&gt;=Assumptions!$B$27,"Mid","Low"))</f>
        <v>High</v>
      </c>
      <c r="R909" s="7" t="str">
        <f aca="false">IF(P909&gt;=Assumptions!$B$28,"High",IF(P909&gt;=Assumptions!$B$29,"Mid","Low"))</f>
        <v>Mid</v>
      </c>
      <c r="S909" s="7" t="str">
        <f aca="false">INDEX(Assumptions!$B$33:$B$41,MATCH(Q909&amp;"|"&amp;R909,Assumptions!$A$33:$A$41,0))</f>
        <v>Established Core</v>
      </c>
      <c r="T909" s="7" t="n">
        <f aca="false">IF(ISNUMBER(Data_Clean!V909),J909*Data_Clean!V909,0)</f>
        <v>156.07406325</v>
      </c>
    </row>
    <row r="910" customFormat="false" ht="15" hidden="false" customHeight="false" outlineLevel="0" collapsed="false">
      <c r="A910" s="15" t="str">
        <f aca="false">Data_Clean!A910</f>
        <v>CX100906</v>
      </c>
      <c r="B910" s="14" t="n">
        <f aca="false">Data_Clean!G910*Assumptions!$B$5</f>
        <v>30.0755</v>
      </c>
      <c r="C910" s="14" t="n">
        <f aca="false">IF(Data_Clean!H910="",0,Data_Clean!H910)*Assumptions!$B$6</f>
        <v>370.72128</v>
      </c>
      <c r="D910" s="14" t="n">
        <f aca="false">Data_Clean!I910*Assumptions!$B$7</f>
        <v>0</v>
      </c>
      <c r="E910" s="14" t="n">
        <f aca="false">Data_Clean!J910*Assumptions!$B$8</f>
        <v>0</v>
      </c>
      <c r="F910" s="14" t="n">
        <f aca="false">Data_Clean!K910*Assumptions!$B$9</f>
        <v>0</v>
      </c>
      <c r="G910" s="14" t="n">
        <f aca="false">Data_Clean!L910*Assumptions!$B$10</f>
        <v>436.5</v>
      </c>
      <c r="H910" s="14" t="n">
        <f aca="false">IF(OR(Data_Clean!M910="",Data_Clean!N910=""),0,Data_Clean!M910*Data_Clean!N910/100)*Assumptions!$B$13*Assumptions!$B$11</f>
        <v>0</v>
      </c>
      <c r="I910" s="14" t="n">
        <f aca="false">Data_Clean!O910*4*Assumptions!$B$12</f>
        <v>0</v>
      </c>
      <c r="J910" s="14" t="n">
        <f aca="false">SUM(B910:I910)</f>
        <v>837.29678</v>
      </c>
      <c r="K910" s="16" t="n">
        <f aca="false">IF(Data_Clean!P910="","",Assumptions!$B$15*0.5^(Data_Clean!P910/Assumptions!$B$20))</f>
        <v>24.9371368842836</v>
      </c>
      <c r="L910" s="16" t="n">
        <f aca="false">Assumptions!$B$16*MIN(1,LN(1+Data_Clean!Q910)/LN(1+Assumptions!$B$21))</f>
        <v>11.5625930527155</v>
      </c>
      <c r="M910" s="16" t="n">
        <f aca="false">Assumptions!$B$17*(0.6*MIN(1,Data_Clean!R910/Assumptions!$B$22)+0.4*IF(Data_Clean!S910="",0,Data_Clean!S910))</f>
        <v>12.252</v>
      </c>
      <c r="N910" s="16" t="n">
        <f aca="false">Assumptions!$B$18*MIN(1,(Data_Clean!F910-1)/Assumptions!$B$23)</f>
        <v>10</v>
      </c>
      <c r="O910" s="16" t="n">
        <f aca="false">Assumptions!$B$19*(0.4*IF(Data_Clean!E910="",0,MIN(1,Data_Clean!E910/12/Assumptions!$B$24))+0.35*IF(Data_Clean!D910="Y",1,0)+0.25*(1-MIN(Data_Clean!T910,3)/3))/IF(Data_Clean!E910="",0.6,1)</f>
        <v>4.75</v>
      </c>
      <c r="P910" s="16" t="n">
        <f aca="false">SUM(K910:O910)/(Assumptions!$D$5-IF(K910="",Assumptions!$B$15,0))*100</f>
        <v>63.5017299369991</v>
      </c>
      <c r="Q910" s="7" t="str">
        <f aca="false">IF(J910&gt;=Assumptions!$B$26,"High",IF(J910&gt;=Assumptions!$B$27,"Mid","Low"))</f>
        <v>Mid</v>
      </c>
      <c r="R910" s="7" t="str">
        <f aca="false">IF(P910&gt;=Assumptions!$B$28,"High",IF(P910&gt;=Assumptions!$B$29,"Mid","Low"))</f>
        <v>Mid</v>
      </c>
      <c r="S910" s="7" t="str">
        <f aca="false">INDEX(Assumptions!$B$33:$B$41,MATCH(Q910&amp;"|"&amp;R910,Assumptions!$A$33:$A$41,0))</f>
        <v>Established Core</v>
      </c>
      <c r="T910" s="7" t="n">
        <f aca="false">IF(ISNUMBER(Data_Clean!V910),J910*Data_Clean!V910,0)</f>
        <v>54.759209412</v>
      </c>
    </row>
    <row r="911" customFormat="false" ht="15" hidden="false" customHeight="false" outlineLevel="0" collapsed="false">
      <c r="A911" s="15" t="str">
        <f aca="false">Data_Clean!A911</f>
        <v>CX100907</v>
      </c>
      <c r="B911" s="14" t="n">
        <f aca="false">Data_Clean!G911*Assumptions!$B$5</f>
        <v>102.59275</v>
      </c>
      <c r="C911" s="14" t="n">
        <f aca="false">IF(Data_Clean!H911="",0,Data_Clean!H911)*Assumptions!$B$6</f>
        <v>117.9558</v>
      </c>
      <c r="D911" s="14" t="n">
        <f aca="false">Data_Clean!I911*Assumptions!$B$7</f>
        <v>0</v>
      </c>
      <c r="E911" s="14" t="n">
        <f aca="false">Data_Clean!J911*Assumptions!$B$8</f>
        <v>0</v>
      </c>
      <c r="F911" s="14" t="n">
        <f aca="false">Data_Clean!K911*Assumptions!$B$9</f>
        <v>0</v>
      </c>
      <c r="G911" s="14" t="n">
        <f aca="false">Data_Clean!L911*Assumptions!$B$10</f>
        <v>0</v>
      </c>
      <c r="H911" s="14" t="n">
        <f aca="false">IF(OR(Data_Clean!M911="",Data_Clean!N911=""),0,Data_Clean!M911*Data_Clean!N911/100)*Assumptions!$B$13*Assumptions!$B$11</f>
        <v>33.276</v>
      </c>
      <c r="I911" s="14" t="n">
        <f aca="false">Data_Clean!O911*4*Assumptions!$B$12</f>
        <v>10.5552</v>
      </c>
      <c r="J911" s="14" t="n">
        <f aca="false">SUM(B911:I911)</f>
        <v>264.37975</v>
      </c>
      <c r="K911" s="16" t="n">
        <f aca="false">IF(Data_Clean!P911="","",Assumptions!$B$15*0.5^(Data_Clean!P911/Assumptions!$B$20))</f>
        <v>27.3516746567465</v>
      </c>
      <c r="L911" s="16" t="n">
        <f aca="false">Assumptions!$B$16*MIN(1,LN(1+Data_Clean!Q911)/LN(1+Assumptions!$B$21))</f>
        <v>13.7447072997398</v>
      </c>
      <c r="M911" s="16" t="n">
        <f aca="false">Assumptions!$B$17*(0.6*MIN(1,Data_Clean!R911/Assumptions!$B$22)+0.4*IF(Data_Clean!S911="",0,Data_Clean!S911))</f>
        <v>5.394</v>
      </c>
      <c r="N911" s="16" t="n">
        <f aca="false">Assumptions!$B$18*MIN(1,(Data_Clean!F911-1)/Assumptions!$B$23)</f>
        <v>10</v>
      </c>
      <c r="O911" s="16" t="n">
        <f aca="false">Assumptions!$B$19*(0.4*IF(Data_Clean!E911="",0,MIN(1,Data_Clean!E911/12/Assumptions!$B$24))+0.35*IF(Data_Clean!D911="Y",1,0)+0.25*(1-MIN(Data_Clean!T911,3)/3))/IF(Data_Clean!E911="",0.6,1)</f>
        <v>4</v>
      </c>
      <c r="P911" s="16" t="n">
        <f aca="false">SUM(K911:O911)/(Assumptions!$D$5-IF(K911="",Assumptions!$B$15,0))*100</f>
        <v>60.4903819564863</v>
      </c>
      <c r="Q911" s="7" t="str">
        <f aca="false">IF(J911&gt;=Assumptions!$B$26,"High",IF(J911&gt;=Assumptions!$B$27,"Mid","Low"))</f>
        <v>Low</v>
      </c>
      <c r="R911" s="7" t="str">
        <f aca="false">IF(P911&gt;=Assumptions!$B$28,"High",IF(P911&gt;=Assumptions!$B$29,"Mid","Low"))</f>
        <v>Mid</v>
      </c>
      <c r="S911" s="7" t="str">
        <f aca="false">INDEX(Assumptions!$B$33:$B$41,MATCH(Q911&amp;"|"&amp;R911,Assumptions!$A$33:$A$41,0))</f>
        <v>Light Touch</v>
      </c>
      <c r="T911" s="7" t="n">
        <f aca="false">IF(ISNUMBER(Data_Clean!V911),J911*Data_Clean!V911,0)</f>
        <v>18.03069895</v>
      </c>
    </row>
    <row r="912" customFormat="false" ht="15" hidden="false" customHeight="false" outlineLevel="0" collapsed="false">
      <c r="A912" s="15" t="str">
        <f aca="false">Data_Clean!A912</f>
        <v>CX100908</v>
      </c>
      <c r="B912" s="14" t="n">
        <f aca="false">Data_Clean!G912*Assumptions!$B$5</f>
        <v>359.933</v>
      </c>
      <c r="C912" s="14" t="n">
        <f aca="false">IF(Data_Clean!H912="",0,Data_Clean!H912)*Assumptions!$B$6</f>
        <v>1140.408</v>
      </c>
      <c r="D912" s="14" t="n">
        <f aca="false">Data_Clean!I912*Assumptions!$B$7</f>
        <v>0</v>
      </c>
      <c r="E912" s="14" t="n">
        <f aca="false">Data_Clean!J912*Assumptions!$B$8</f>
        <v>0</v>
      </c>
      <c r="F912" s="14" t="n">
        <f aca="false">Data_Clean!K912*Assumptions!$B$9</f>
        <v>3891.8</v>
      </c>
      <c r="G912" s="14" t="n">
        <f aca="false">Data_Clean!L912*Assumptions!$B$10</f>
        <v>0</v>
      </c>
      <c r="H912" s="14" t="n">
        <f aca="false">IF(OR(Data_Clean!M912="",Data_Clean!N912=""),0,Data_Clean!M912*Data_Clean!N912/100)*Assumptions!$B$13*Assumptions!$B$11</f>
        <v>160.2</v>
      </c>
      <c r="I912" s="14" t="n">
        <f aca="false">Data_Clean!O912*4*Assumptions!$B$12</f>
        <v>53.6712</v>
      </c>
      <c r="J912" s="14" t="n">
        <f aca="false">SUM(B912:I912)</f>
        <v>5606.0122</v>
      </c>
      <c r="K912" s="16" t="n">
        <f aca="false">IF(Data_Clean!P912="","",Assumptions!$B$15*0.5^(Data_Clean!P912/Assumptions!$B$20))</f>
        <v>27.3516746567465</v>
      </c>
      <c r="L912" s="16" t="n">
        <f aca="false">Assumptions!$B$16*MIN(1,LN(1+Data_Clean!Q912)/LN(1+Assumptions!$B$21))</f>
        <v>15.383822204249</v>
      </c>
      <c r="M912" s="16" t="n">
        <f aca="false">Assumptions!$B$17*(0.6*MIN(1,Data_Clean!R912/Assumptions!$B$22)+0.4*IF(Data_Clean!S912="",0,Data_Clean!S912))</f>
        <v>4.464</v>
      </c>
      <c r="N912" s="16" t="n">
        <f aca="false">Assumptions!$B$18*MIN(1,(Data_Clean!F912-1)/Assumptions!$B$23)</f>
        <v>20</v>
      </c>
      <c r="O912" s="16" t="n">
        <f aca="false">Assumptions!$B$19*(0.4*IF(Data_Clean!E912="",0,MIN(1,Data_Clean!E912/12/Assumptions!$B$24))+0.35*IF(Data_Clean!D912="Y",1,0)+0.25*(1-MIN(Data_Clean!T912,3)/3))/IF(Data_Clean!E912="",0.6,1)</f>
        <v>15</v>
      </c>
      <c r="P912" s="16" t="n">
        <f aca="false">SUM(K912:O912)/(Assumptions!$D$5-IF(K912="",Assumptions!$B$15,0))*100</f>
        <v>82.1994968609955</v>
      </c>
      <c r="Q912" s="7" t="str">
        <f aca="false">IF(J912&gt;=Assumptions!$B$26,"High",IF(J912&gt;=Assumptions!$B$27,"Mid","Low"))</f>
        <v>High</v>
      </c>
      <c r="R912" s="7" t="str">
        <f aca="false">IF(P912&gt;=Assumptions!$B$28,"High",IF(P912&gt;=Assumptions!$B$29,"Mid","Low"))</f>
        <v>High</v>
      </c>
      <c r="S912" s="7" t="str">
        <f aca="false">INDEX(Assumptions!$B$33:$B$41,MATCH(Q912&amp;"|"&amp;R912,Assumptions!$A$33:$A$41,0))</f>
        <v>Premier Advocates</v>
      </c>
      <c r="T912" s="7" t="n">
        <f aca="false">IF(ISNUMBER(Data_Clean!V912),J912*Data_Clean!V912,0)</f>
        <v>103.15062448</v>
      </c>
    </row>
    <row r="913" customFormat="false" ht="15" hidden="false" customHeight="false" outlineLevel="0" collapsed="false">
      <c r="A913" s="15" t="str">
        <f aca="false">Data_Clean!A913</f>
        <v>CX100909</v>
      </c>
      <c r="B913" s="14" t="n">
        <f aca="false">Data_Clean!G913*Assumptions!$B$5</f>
        <v>40.054</v>
      </c>
      <c r="C913" s="14" t="n">
        <f aca="false">IF(Data_Clean!H913="",0,Data_Clean!H913)*Assumptions!$B$6</f>
        <v>0</v>
      </c>
      <c r="D913" s="14" t="n">
        <f aca="false">Data_Clean!I913*Assumptions!$B$7</f>
        <v>0</v>
      </c>
      <c r="E913" s="14" t="n">
        <f aca="false">Data_Clean!J913*Assumptions!$B$8</f>
        <v>42.682425</v>
      </c>
      <c r="F913" s="14" t="n">
        <f aca="false">Data_Clean!K913*Assumptions!$B$9</f>
        <v>0</v>
      </c>
      <c r="G913" s="14" t="n">
        <f aca="false">Data_Clean!L913*Assumptions!$B$10</f>
        <v>0</v>
      </c>
      <c r="H913" s="14" t="n">
        <f aca="false">IF(OR(Data_Clean!M913="",Data_Clean!N913=""),0,Data_Clean!M913*Data_Clean!N913/100)*Assumptions!$B$13*Assumptions!$B$11</f>
        <v>0</v>
      </c>
      <c r="I913" s="14" t="n">
        <f aca="false">Data_Clean!O913*4*Assumptions!$B$12</f>
        <v>0</v>
      </c>
      <c r="J913" s="14" t="n">
        <f aca="false">SUM(B913:I913)</f>
        <v>82.736425</v>
      </c>
      <c r="K913" s="16" t="n">
        <f aca="false">IF(Data_Clean!P913="","",Assumptions!$B$15*0.5^(Data_Clean!P913/Assumptions!$B$20))</f>
        <v>13.9954948730521</v>
      </c>
      <c r="L913" s="16" t="n">
        <f aca="false">Assumptions!$B$16*MIN(1,LN(1+Data_Clean!Q913)/LN(1+Assumptions!$B$21))</f>
        <v>14.1840947778045</v>
      </c>
      <c r="M913" s="16" t="n">
        <f aca="false">Assumptions!$B$17*(0.6*MIN(1,Data_Clean!R913/Assumptions!$B$22)+0.4*IF(Data_Clean!S913="",0,Data_Clean!S913))</f>
        <v>1.212</v>
      </c>
      <c r="N913" s="16" t="n">
        <f aca="false">Assumptions!$B$18*MIN(1,(Data_Clean!F913-1)/Assumptions!$B$23)</f>
        <v>5</v>
      </c>
      <c r="O913" s="16" t="n">
        <f aca="false">Assumptions!$B$19*(0.4*IF(Data_Clean!E913="",0,MIN(1,Data_Clean!E913/12/Assumptions!$B$24))+0.35*IF(Data_Clean!D913="Y",1,0)+0.25*(1-MIN(Data_Clean!T913,3)/3))/IF(Data_Clean!E913="",0.6,1)</f>
        <v>15</v>
      </c>
      <c r="P913" s="16" t="n">
        <f aca="false">SUM(K913:O913)/(Assumptions!$D$5-IF(K913="",Assumptions!$B$15,0))*100</f>
        <v>49.3915896508567</v>
      </c>
      <c r="Q913" s="7" t="str">
        <f aca="false">IF(J913&gt;=Assumptions!$B$26,"High",IF(J913&gt;=Assumptions!$B$27,"Mid","Low"))</f>
        <v>Low</v>
      </c>
      <c r="R913" s="7" t="str">
        <f aca="false">IF(P913&gt;=Assumptions!$B$28,"High",IF(P913&gt;=Assumptions!$B$29,"Mid","Low"))</f>
        <v>Low</v>
      </c>
      <c r="S913" s="7" t="str">
        <f aca="false">INDEX(Assumptions!$B$33:$B$41,MATCH(Q913&amp;"|"&amp;R913,Assumptions!$A$33:$A$41,0))</f>
        <v>Dormant &amp; Low Value</v>
      </c>
      <c r="T913" s="7" t="n">
        <f aca="false">IF(ISNUMBER(Data_Clean!V913),J913*Data_Clean!V913,0)</f>
        <v>2.1263261225</v>
      </c>
    </row>
    <row r="914" customFormat="false" ht="15" hidden="false" customHeight="false" outlineLevel="0" collapsed="false">
      <c r="A914" s="15" t="str">
        <f aca="false">Data_Clean!A914</f>
        <v>CX100910</v>
      </c>
      <c r="B914" s="14" t="n">
        <f aca="false">Data_Clean!G914*Assumptions!$B$5</f>
        <v>52.499</v>
      </c>
      <c r="C914" s="14" t="n">
        <f aca="false">IF(Data_Clean!H914="",0,Data_Clean!H914)*Assumptions!$B$6</f>
        <v>135.47448</v>
      </c>
      <c r="D914" s="14" t="n">
        <f aca="false">Data_Clean!I914*Assumptions!$B$7</f>
        <v>0</v>
      </c>
      <c r="E914" s="14" t="n">
        <f aca="false">Data_Clean!J914*Assumptions!$B$8</f>
        <v>0</v>
      </c>
      <c r="F914" s="14" t="n">
        <f aca="false">Data_Clean!K914*Assumptions!$B$9</f>
        <v>0</v>
      </c>
      <c r="G914" s="14" t="n">
        <f aca="false">Data_Clean!L914*Assumptions!$B$10</f>
        <v>954.45</v>
      </c>
      <c r="H914" s="14" t="n">
        <f aca="false">IF(OR(Data_Clean!M914="",Data_Clean!N914=""),0,Data_Clean!M914*Data_Clean!N914/100)*Assumptions!$B$13*Assumptions!$B$11</f>
        <v>0</v>
      </c>
      <c r="I914" s="14" t="n">
        <f aca="false">Data_Clean!O914*4*Assumptions!$B$12</f>
        <v>0</v>
      </c>
      <c r="J914" s="14" t="n">
        <f aca="false">SUM(B914:I914)</f>
        <v>1142.42348</v>
      </c>
      <c r="K914" s="16" t="n">
        <f aca="false">IF(Data_Clean!P914="","",Assumptions!$B$15*0.5^(Data_Clean!P914/Assumptions!$B$20))</f>
        <v>23.267171427506</v>
      </c>
      <c r="L914" s="16" t="n">
        <f aca="false">Assumptions!$B$16*MIN(1,LN(1+Data_Clean!Q914)/LN(1+Assumptions!$B$21))</f>
        <v>14.0427143261215</v>
      </c>
      <c r="M914" s="16" t="n">
        <f aca="false">Assumptions!$B$17*(0.6*MIN(1,Data_Clean!R914/Assumptions!$B$22)+0.4*IF(Data_Clean!S914="",0,Data_Clean!S914))</f>
        <v>13.122</v>
      </c>
      <c r="N914" s="16" t="n">
        <f aca="false">Assumptions!$B$18*MIN(1,(Data_Clean!F914-1)/Assumptions!$B$23)</f>
        <v>10</v>
      </c>
      <c r="O914" s="16" t="n">
        <f aca="false">Assumptions!$B$19*(0.4*IF(Data_Clean!E914="",0,MIN(1,Data_Clean!E914/12/Assumptions!$B$24))+0.35*IF(Data_Clean!D914="Y",1,0)+0.25*(1-MIN(Data_Clean!T914,3)/3))/IF(Data_Clean!E914="",0.6,1)</f>
        <v>12.5</v>
      </c>
      <c r="P914" s="16" t="n">
        <f aca="false">SUM(K914:O914)/(Assumptions!$D$5-IF(K914="",Assumptions!$B$15,0))*100</f>
        <v>72.9318857536275</v>
      </c>
      <c r="Q914" s="7" t="str">
        <f aca="false">IF(J914&gt;=Assumptions!$B$26,"High",IF(J914&gt;=Assumptions!$B$27,"Mid","Low"))</f>
        <v>Mid</v>
      </c>
      <c r="R914" s="7" t="str">
        <f aca="false">IF(P914&gt;=Assumptions!$B$28,"High",IF(P914&gt;=Assumptions!$B$29,"Mid","Low"))</f>
        <v>High</v>
      </c>
      <c r="S914" s="7" t="str">
        <f aca="false">INDEX(Assumptions!$B$33:$B$41,MATCH(Q914&amp;"|"&amp;R914,Assumptions!$A$33:$A$41,0))</f>
        <v>Engaged Builders</v>
      </c>
      <c r="T914" s="7" t="n">
        <f aca="false">IF(ISNUMBER(Data_Clean!V914),J914*Data_Clean!V914,0)</f>
        <v>114.470832696</v>
      </c>
    </row>
    <row r="915" customFormat="false" ht="15" hidden="false" customHeight="false" outlineLevel="0" collapsed="false">
      <c r="A915" s="15" t="str">
        <f aca="false">Data_Clean!A915</f>
        <v>CX100911</v>
      </c>
      <c r="B915" s="14" t="n">
        <f aca="false">Data_Clean!G915*Assumptions!$B$5</f>
        <v>190.50475</v>
      </c>
      <c r="C915" s="14" t="n">
        <f aca="false">IF(Data_Clean!H915="",0,Data_Clean!H915)*Assumptions!$B$6</f>
        <v>348.77928</v>
      </c>
      <c r="D915" s="14" t="n">
        <f aca="false">Data_Clean!I915*Assumptions!$B$7</f>
        <v>0</v>
      </c>
      <c r="E915" s="14" t="n">
        <f aca="false">Data_Clean!J915*Assumptions!$B$8</f>
        <v>0</v>
      </c>
      <c r="F915" s="14" t="n">
        <f aca="false">Data_Clean!K915*Assumptions!$B$9</f>
        <v>0</v>
      </c>
      <c r="G915" s="14" t="n">
        <f aca="false">Data_Clean!L915*Assumptions!$B$10</f>
        <v>0</v>
      </c>
      <c r="H915" s="14" t="n">
        <f aca="false">IF(OR(Data_Clean!M915="",Data_Clean!N915=""),0,Data_Clean!M915*Data_Clean!N915/100)*Assumptions!$B$13*Assumptions!$B$11</f>
        <v>483.45</v>
      </c>
      <c r="I915" s="14" t="n">
        <f aca="false">Data_Clean!O915*4*Assumptions!$B$12</f>
        <v>50.05104</v>
      </c>
      <c r="J915" s="14" t="n">
        <f aca="false">SUM(B915:I915)</f>
        <v>1072.78507</v>
      </c>
      <c r="K915" s="16" t="n">
        <f aca="false">IF(Data_Clean!P915="","",Assumptions!$B$15*0.5^(Data_Clean!P915/Assumptions!$B$20))</f>
        <v>27.9909897461042</v>
      </c>
      <c r="L915" s="16" t="n">
        <f aca="false">Assumptions!$B$16*MIN(1,LN(1+Data_Clean!Q915)/LN(1+Assumptions!$B$21))</f>
        <v>14.7060656260474</v>
      </c>
      <c r="M915" s="16" t="n">
        <f aca="false">Assumptions!$B$17*(0.6*MIN(1,Data_Clean!R915/Assumptions!$B$22)+0.4*IF(Data_Clean!S915="",0,Data_Clean!S915))</f>
        <v>9.282</v>
      </c>
      <c r="N915" s="16" t="n">
        <f aca="false">Assumptions!$B$18*MIN(1,(Data_Clean!F915-1)/Assumptions!$B$23)</f>
        <v>10</v>
      </c>
      <c r="O915" s="16" t="n">
        <f aca="false">Assumptions!$B$19*(0.4*IF(Data_Clean!E915="",0,MIN(1,Data_Clean!E915/12/Assumptions!$B$24))+0.35*IF(Data_Clean!D915="Y",1,0)+0.25*(1-MIN(Data_Clean!T915,3)/3))/IF(Data_Clean!E915="",0.6,1)</f>
        <v>4.25</v>
      </c>
      <c r="P915" s="16" t="n">
        <f aca="false">SUM(K915:O915)/(Assumptions!$D$5-IF(K915="",Assumptions!$B$15,0))*100</f>
        <v>66.2290553721516</v>
      </c>
      <c r="Q915" s="7" t="str">
        <f aca="false">IF(J915&gt;=Assumptions!$B$26,"High",IF(J915&gt;=Assumptions!$B$27,"Mid","Low"))</f>
        <v>Mid</v>
      </c>
      <c r="R915" s="7" t="str">
        <f aca="false">IF(P915&gt;=Assumptions!$B$28,"High",IF(P915&gt;=Assumptions!$B$29,"Mid","Low"))</f>
        <v>Mid</v>
      </c>
      <c r="S915" s="7" t="str">
        <f aca="false">INDEX(Assumptions!$B$33:$B$41,MATCH(Q915&amp;"|"&amp;R915,Assumptions!$A$33:$A$41,0))</f>
        <v>Established Core</v>
      </c>
      <c r="T915" s="7" t="n">
        <f aca="false">IF(ISNUMBER(Data_Clean!V915),J915*Data_Clean!V915,0)</f>
        <v>71.232928648</v>
      </c>
    </row>
    <row r="916" customFormat="false" ht="15" hidden="false" customHeight="false" outlineLevel="0" collapsed="false">
      <c r="A916" s="15" t="str">
        <f aca="false">Data_Clean!A916</f>
        <v>CX100912</v>
      </c>
      <c r="B916" s="14" t="n">
        <f aca="false">Data_Clean!G916*Assumptions!$B$5</f>
        <v>91.027</v>
      </c>
      <c r="C916" s="14" t="n">
        <f aca="false">IF(Data_Clean!H916="",0,Data_Clean!H916)*Assumptions!$B$6</f>
        <v>13.36356</v>
      </c>
      <c r="D916" s="14" t="n">
        <f aca="false">Data_Clean!I916*Assumptions!$B$7</f>
        <v>0</v>
      </c>
      <c r="E916" s="14" t="n">
        <f aca="false">Data_Clean!J916*Assumptions!$B$8</f>
        <v>0</v>
      </c>
      <c r="F916" s="14" t="n">
        <f aca="false">Data_Clean!K916*Assumptions!$B$9</f>
        <v>0</v>
      </c>
      <c r="G916" s="14" t="n">
        <f aca="false">Data_Clean!L916*Assumptions!$B$10</f>
        <v>0</v>
      </c>
      <c r="H916" s="14" t="n">
        <f aca="false">IF(OR(Data_Clean!M916="",Data_Clean!N916=""),0,Data_Clean!M916*Data_Clean!N916/100)*Assumptions!$B$13*Assumptions!$B$11</f>
        <v>100.254</v>
      </c>
      <c r="I916" s="14" t="n">
        <f aca="false">Data_Clean!O916*4*Assumptions!$B$12</f>
        <v>2.82144</v>
      </c>
      <c r="J916" s="14" t="n">
        <f aca="false">SUM(B916:I916)</f>
        <v>207.466</v>
      </c>
      <c r="K916" s="16" t="n">
        <f aca="false">IF(Data_Clean!P916="","",Assumptions!$B$15*0.5^(Data_Clean!P916/Assumptions!$B$20))</f>
        <v>27.9909897461042</v>
      </c>
      <c r="L916" s="16" t="n">
        <f aca="false">Assumptions!$B$16*MIN(1,LN(1+Data_Clean!Q916)/LN(1+Assumptions!$B$21))</f>
        <v>12.6966447294858</v>
      </c>
      <c r="M916" s="16" t="n">
        <f aca="false">Assumptions!$B$17*(0.6*MIN(1,Data_Clean!R916/Assumptions!$B$22)+0.4*IF(Data_Clean!S916="",0,Data_Clean!S916))</f>
        <v>7.326</v>
      </c>
      <c r="N916" s="16" t="n">
        <f aca="false">Assumptions!$B$18*MIN(1,(Data_Clean!F916-1)/Assumptions!$B$23)</f>
        <v>10</v>
      </c>
      <c r="O916" s="16" t="n">
        <f aca="false">Assumptions!$B$19*(0.4*IF(Data_Clean!E916="",0,MIN(1,Data_Clean!E916/12/Assumptions!$B$24))+0.35*IF(Data_Clean!D916="Y",1,0)+0.25*(1-MIN(Data_Clean!T916,3)/3))/IF(Data_Clean!E916="",0.6,1)</f>
        <v>10.9</v>
      </c>
      <c r="P916" s="16" t="n">
        <f aca="false">SUM(K916:O916)/(Assumptions!$D$5-IF(K916="",Assumptions!$B$15,0))*100</f>
        <v>68.91363447559</v>
      </c>
      <c r="Q916" s="7" t="str">
        <f aca="false">IF(J916&gt;=Assumptions!$B$26,"High",IF(J916&gt;=Assumptions!$B$27,"Mid","Low"))</f>
        <v>Low</v>
      </c>
      <c r="R916" s="7" t="str">
        <f aca="false">IF(P916&gt;=Assumptions!$B$28,"High",IF(P916&gt;=Assumptions!$B$29,"Mid","Low"))</f>
        <v>Mid</v>
      </c>
      <c r="S916" s="7" t="str">
        <f aca="false">INDEX(Assumptions!$B$33:$B$41,MATCH(Q916&amp;"|"&amp;R916,Assumptions!$A$33:$A$41,0))</f>
        <v>Light Touch</v>
      </c>
      <c r="T916" s="7" t="n">
        <f aca="false">IF(ISNUMBER(Data_Clean!V916),J916*Data_Clean!V916,0)</f>
        <v>7.5102692</v>
      </c>
    </row>
    <row r="917" customFormat="false" ht="15" hidden="false" customHeight="false" outlineLevel="0" collapsed="false">
      <c r="A917" s="15" t="str">
        <f aca="false">Data_Clean!A917</f>
        <v>CX100913</v>
      </c>
      <c r="B917" s="14" t="n">
        <f aca="false">Data_Clean!G917*Assumptions!$B$5</f>
        <v>37.692</v>
      </c>
      <c r="C917" s="14" t="n">
        <f aca="false">IF(Data_Clean!H917="",0,Data_Clean!H917)*Assumptions!$B$6</f>
        <v>44.23872</v>
      </c>
      <c r="D917" s="14" t="n">
        <f aca="false">Data_Clean!I917*Assumptions!$B$7</f>
        <v>0</v>
      </c>
      <c r="E917" s="14" t="n">
        <f aca="false">Data_Clean!J917*Assumptions!$B$8</f>
        <v>0</v>
      </c>
      <c r="F917" s="14" t="n">
        <f aca="false">Data_Clean!K917*Assumptions!$B$9</f>
        <v>0</v>
      </c>
      <c r="G917" s="14" t="n">
        <f aca="false">Data_Clean!L917*Assumptions!$B$10</f>
        <v>0</v>
      </c>
      <c r="H917" s="14" t="n">
        <f aca="false">IF(OR(Data_Clean!M917="",Data_Clean!N917=""),0,Data_Clean!M917*Data_Clean!N917/100)*Assumptions!$B$13*Assumptions!$B$11</f>
        <v>0</v>
      </c>
      <c r="I917" s="14" t="n">
        <f aca="false">Data_Clean!O917*4*Assumptions!$B$12</f>
        <v>0</v>
      </c>
      <c r="J917" s="14" t="n">
        <f aca="false">SUM(B917:I917)</f>
        <v>81.93072</v>
      </c>
      <c r="K917" s="16" t="n">
        <f aca="false">IF(Data_Clean!P917="","",Assumptions!$B$15*0.5^(Data_Clean!P917/Assumptions!$B$20))</f>
        <v>17.2304753249555</v>
      </c>
      <c r="L917" s="16" t="n">
        <f aca="false">Assumptions!$B$16*MIN(1,LN(1+Data_Clean!Q917)/LN(1+Assumptions!$B$21))</f>
        <v>10.6966696442427</v>
      </c>
      <c r="M917" s="16" t="n">
        <f aca="false">Assumptions!$B$17*(0.6*MIN(1,Data_Clean!R917/Assumptions!$B$22)+0.4*IF(Data_Clean!S917="",0,Data_Clean!S917))</f>
        <v>8.718</v>
      </c>
      <c r="N917" s="16" t="n">
        <f aca="false">Assumptions!$B$18*MIN(1,(Data_Clean!F917-1)/Assumptions!$B$23)</f>
        <v>5</v>
      </c>
      <c r="O917" s="16" t="n">
        <f aca="false">Assumptions!$B$19*(0.4*IF(Data_Clean!E917="",0,MIN(1,Data_Clean!E917/12/Assumptions!$B$24))+0.35*IF(Data_Clean!D917="Y",1,0)+0.25*(1-MIN(Data_Clean!T917,3)/3))/IF(Data_Clean!E917="",0.6,1)</f>
        <v>9.75</v>
      </c>
      <c r="P917" s="16" t="n">
        <f aca="false">SUM(K917:O917)/(Assumptions!$D$5-IF(K917="",Assumptions!$B$15,0))*100</f>
        <v>51.3951449691982</v>
      </c>
      <c r="Q917" s="7" t="str">
        <f aca="false">IF(J917&gt;=Assumptions!$B$26,"High",IF(J917&gt;=Assumptions!$B$27,"Mid","Low"))</f>
        <v>Low</v>
      </c>
      <c r="R917" s="7" t="str">
        <f aca="false">IF(P917&gt;=Assumptions!$B$28,"High",IF(P917&gt;=Assumptions!$B$29,"Mid","Low"))</f>
        <v>Mid</v>
      </c>
      <c r="S917" s="7" t="str">
        <f aca="false">INDEX(Assumptions!$B$33:$B$41,MATCH(Q917&amp;"|"&amp;R917,Assumptions!$A$33:$A$41,0))</f>
        <v>Light Touch</v>
      </c>
      <c r="T917" s="7" t="n">
        <f aca="false">IF(ISNUMBER(Data_Clean!V917),J917*Data_Clean!V917,0)</f>
        <v>5.423813664</v>
      </c>
    </row>
    <row r="918" customFormat="false" ht="15" hidden="false" customHeight="false" outlineLevel="0" collapsed="false">
      <c r="A918" s="15" t="str">
        <f aca="false">Data_Clean!A918</f>
        <v>CX100914</v>
      </c>
      <c r="B918" s="14" t="n">
        <f aca="false">Data_Clean!G918*Assumptions!$B$5</f>
        <v>500.34625</v>
      </c>
      <c r="C918" s="14" t="n">
        <f aca="false">IF(Data_Clean!H918="",0,Data_Clean!H918)*Assumptions!$B$6</f>
        <v>578.7864</v>
      </c>
      <c r="D918" s="14" t="n">
        <f aca="false">Data_Clean!I918*Assumptions!$B$7</f>
        <v>0</v>
      </c>
      <c r="E918" s="14" t="n">
        <f aca="false">Data_Clean!J918*Assumptions!$B$8</f>
        <v>647.830575</v>
      </c>
      <c r="F918" s="14" t="n">
        <f aca="false">Data_Clean!K918*Assumptions!$B$9</f>
        <v>0</v>
      </c>
      <c r="G918" s="14" t="n">
        <f aca="false">Data_Clean!L918*Assumptions!$B$10</f>
        <v>0</v>
      </c>
      <c r="H918" s="14" t="n">
        <f aca="false">IF(OR(Data_Clean!M918="",Data_Clean!N918=""),0,Data_Clean!M918*Data_Clean!N918/100)*Assumptions!$B$13*Assumptions!$B$11</f>
        <v>0</v>
      </c>
      <c r="I918" s="14" t="n">
        <f aca="false">Data_Clean!O918*4*Assumptions!$B$12</f>
        <v>41.28288</v>
      </c>
      <c r="J918" s="14" t="n">
        <f aca="false">SUM(B918:I918)</f>
        <v>1768.246105</v>
      </c>
      <c r="K918" s="16" t="n">
        <f aca="false">IF(Data_Clean!P918="","",Assumptions!$B$15*0.5^(Data_Clean!P918/Assumptions!$B$20))</f>
        <v>16.8369307246406</v>
      </c>
      <c r="L918" s="16" t="n">
        <f aca="false">Assumptions!$B$16*MIN(1,LN(1+Data_Clean!Q918)/LN(1+Assumptions!$B$21))</f>
        <v>13.8963721559302</v>
      </c>
      <c r="M918" s="16" t="n">
        <f aca="false">Assumptions!$B$17*(0.6*MIN(1,Data_Clean!R918/Assumptions!$B$22)+0.4*IF(Data_Clean!S918="",0,Data_Clean!S918))</f>
        <v>8.454</v>
      </c>
      <c r="N918" s="16" t="n">
        <f aca="false">Assumptions!$B$18*MIN(1,(Data_Clean!F918-1)/Assumptions!$B$23)</f>
        <v>15</v>
      </c>
      <c r="O918" s="16" t="n">
        <f aca="false">Assumptions!$B$19*(0.4*IF(Data_Clean!E918="",0,MIN(1,Data_Clean!E918/12/Assumptions!$B$24))+0.35*IF(Data_Clean!D918="Y",1,0)+0.25*(1-MIN(Data_Clean!T918,3)/3))/IF(Data_Clean!E918="",0.6,1)</f>
        <v>6.25</v>
      </c>
      <c r="P918" s="16" t="n">
        <f aca="false">SUM(K918:O918)/(Assumptions!$D$5-IF(K918="",Assumptions!$B$15,0))*100</f>
        <v>60.4373028805708</v>
      </c>
      <c r="Q918" s="7" t="str">
        <f aca="false">IF(J918&gt;=Assumptions!$B$26,"High",IF(J918&gt;=Assumptions!$B$27,"Mid","Low"))</f>
        <v>High</v>
      </c>
      <c r="R918" s="7" t="str">
        <f aca="false">IF(P918&gt;=Assumptions!$B$28,"High",IF(P918&gt;=Assumptions!$B$29,"Mid","Low"))</f>
        <v>Mid</v>
      </c>
      <c r="S918" s="7" t="str">
        <f aca="false">INDEX(Assumptions!$B$33:$B$41,MATCH(Q918&amp;"|"&amp;R918,Assumptions!$A$33:$A$41,0))</f>
        <v>Established Core</v>
      </c>
      <c r="T918" s="7" t="n">
        <f aca="false">IF(ISNUMBER(Data_Clean!V918),J918*Data_Clean!V918,0)</f>
        <v>75.8577579045</v>
      </c>
    </row>
    <row r="919" customFormat="false" ht="15" hidden="false" customHeight="false" outlineLevel="0" collapsed="false">
      <c r="A919" s="15" t="str">
        <f aca="false">Data_Clean!A919</f>
        <v>CX100915</v>
      </c>
      <c r="B919" s="14" t="n">
        <f aca="false">Data_Clean!G919*Assumptions!$B$5</f>
        <v>109.985</v>
      </c>
      <c r="C919" s="14" t="n">
        <f aca="false">IF(Data_Clean!H919="",0,Data_Clean!H919)*Assumptions!$B$6</f>
        <v>73.98264</v>
      </c>
      <c r="D919" s="14" t="n">
        <f aca="false">Data_Clean!I919*Assumptions!$B$7</f>
        <v>0</v>
      </c>
      <c r="E919" s="14" t="n">
        <f aca="false">Data_Clean!J919*Assumptions!$B$8</f>
        <v>0</v>
      </c>
      <c r="F919" s="14" t="n">
        <f aca="false">Data_Clean!K919*Assumptions!$B$9</f>
        <v>0</v>
      </c>
      <c r="G919" s="14" t="n">
        <f aca="false">Data_Clean!L919*Assumptions!$B$10</f>
        <v>0</v>
      </c>
      <c r="H919" s="14" t="n">
        <f aca="false">IF(OR(Data_Clean!M919="",Data_Clean!N919=""),0,Data_Clean!M919*Data_Clean!N919/100)*Assumptions!$B$13*Assumptions!$B$11</f>
        <v>0</v>
      </c>
      <c r="I919" s="14" t="n">
        <f aca="false">Data_Clean!O919*4*Assumptions!$B$12</f>
        <v>0</v>
      </c>
      <c r="J919" s="14" t="n">
        <f aca="false">SUM(B919:I919)</f>
        <v>183.96764</v>
      </c>
      <c r="K919" s="16" t="n">
        <f aca="false">IF(Data_Clean!P919="","",Assumptions!$B$15*0.5^(Data_Clean!P919/Assumptions!$B$20))</f>
        <v>19.3405546265937</v>
      </c>
      <c r="L919" s="16" t="n">
        <f aca="false">Assumptions!$B$16*MIN(1,LN(1+Data_Clean!Q919)/LN(1+Assumptions!$B$21))</f>
        <v>13.8963721559302</v>
      </c>
      <c r="M919" s="16" t="n">
        <f aca="false">Assumptions!$B$17*(0.6*MIN(1,Data_Clean!R919/Assumptions!$B$22)+0.4*IF(Data_Clean!S919="",0,Data_Clean!S919))</f>
        <v>4.638</v>
      </c>
      <c r="N919" s="16" t="n">
        <f aca="false">Assumptions!$B$18*MIN(1,(Data_Clean!F919-1)/Assumptions!$B$23)</f>
        <v>5</v>
      </c>
      <c r="O919" s="16" t="n">
        <f aca="false">Assumptions!$B$19*(0.4*IF(Data_Clean!E919="",0,MIN(1,Data_Clean!E919/12/Assumptions!$B$24))+0.35*IF(Data_Clean!D919="Y",1,0)+0.25*(1-MIN(Data_Clean!T919,3)/3))/IF(Data_Clean!E919="",0.6,1)</f>
        <v>8.7</v>
      </c>
      <c r="P919" s="16" t="n">
        <f aca="false">SUM(K919:O919)/(Assumptions!$D$5-IF(K919="",Assumptions!$B$15,0))*100</f>
        <v>51.5749267825239</v>
      </c>
      <c r="Q919" s="7" t="str">
        <f aca="false">IF(J919&gt;=Assumptions!$B$26,"High",IF(J919&gt;=Assumptions!$B$27,"Mid","Low"))</f>
        <v>Low</v>
      </c>
      <c r="R919" s="7" t="str">
        <f aca="false">IF(P919&gt;=Assumptions!$B$28,"High",IF(P919&gt;=Assumptions!$B$29,"Mid","Low"))</f>
        <v>Mid</v>
      </c>
      <c r="S919" s="7" t="str">
        <f aca="false">INDEX(Assumptions!$B$33:$B$41,MATCH(Q919&amp;"|"&amp;R919,Assumptions!$A$33:$A$41,0))</f>
        <v>Light Touch</v>
      </c>
      <c r="T919" s="7" t="n">
        <f aca="false">IF(ISNUMBER(Data_Clean!V919),J919*Data_Clean!V919,0)</f>
        <v>12.031483656</v>
      </c>
    </row>
    <row r="920" customFormat="false" ht="15" hidden="false" customHeight="false" outlineLevel="0" collapsed="false">
      <c r="A920" s="15" t="str">
        <f aca="false">Data_Clean!A920</f>
        <v>CX100916</v>
      </c>
      <c r="B920" s="14" t="n">
        <f aca="false">Data_Clean!G920*Assumptions!$B$5</f>
        <v>39.48775</v>
      </c>
      <c r="C920" s="14" t="n">
        <f aca="false">IF(Data_Clean!H920="",0,Data_Clean!H920)*Assumptions!$B$6</f>
        <v>0</v>
      </c>
      <c r="D920" s="14" t="n">
        <f aca="false">Data_Clean!I920*Assumptions!$B$7</f>
        <v>0</v>
      </c>
      <c r="E920" s="14" t="n">
        <f aca="false">Data_Clean!J920*Assumptions!$B$8</f>
        <v>0</v>
      </c>
      <c r="F920" s="14" t="n">
        <f aca="false">Data_Clean!K920*Assumptions!$B$9</f>
        <v>0</v>
      </c>
      <c r="G920" s="14" t="n">
        <f aca="false">Data_Clean!L920*Assumptions!$B$10</f>
        <v>0</v>
      </c>
      <c r="H920" s="14" t="n">
        <f aca="false">IF(OR(Data_Clean!M920="",Data_Clean!N920=""),0,Data_Clean!M920*Data_Clean!N920/100)*Assumptions!$B$13*Assumptions!$B$11</f>
        <v>0</v>
      </c>
      <c r="I920" s="14" t="n">
        <f aca="false">Data_Clean!O920*4*Assumptions!$B$12</f>
        <v>0</v>
      </c>
      <c r="J920" s="14" t="n">
        <f aca="false">SUM(B920:I920)</f>
        <v>39.48775</v>
      </c>
      <c r="K920" s="16" t="n">
        <f aca="false">IF(Data_Clean!P920="","",Assumptions!$B$15*0.5^(Data_Clean!P920/Assumptions!$B$20))</f>
        <v>21.7090385616057</v>
      </c>
      <c r="L920" s="16" t="n">
        <f aca="false">Assumptions!$B$16*MIN(1,LN(1+Data_Clean!Q920)/LN(1+Assumptions!$B$21))</f>
        <v>9.16313819982653</v>
      </c>
      <c r="M920" s="16" t="n">
        <f aca="false">Assumptions!$B$17*(0.6*MIN(1,Data_Clean!R920/Assumptions!$B$22)+0.4*IF(Data_Clean!S920="",0,Data_Clean!S920))</f>
        <v>4.176</v>
      </c>
      <c r="N920" s="16" t="n">
        <f aca="false">Assumptions!$B$18*MIN(1,(Data_Clean!F920-1)/Assumptions!$B$23)</f>
        <v>5</v>
      </c>
      <c r="O920" s="16" t="n">
        <f aca="false">Assumptions!$B$19*(0.4*IF(Data_Clean!E920="",0,MIN(1,Data_Clean!E920/12/Assumptions!$B$24))+0.35*IF(Data_Clean!D920="Y",1,0)+0.25*(1-MIN(Data_Clean!T920,3)/3))/IF(Data_Clean!E920="",0.6,1)</f>
        <v>4.85</v>
      </c>
      <c r="P920" s="16" t="n">
        <f aca="false">SUM(K920:O920)/(Assumptions!$D$5-IF(K920="",Assumptions!$B$15,0))*100</f>
        <v>44.8981767614322</v>
      </c>
      <c r="Q920" s="7" t="str">
        <f aca="false">IF(J920&gt;=Assumptions!$B$26,"High",IF(J920&gt;=Assumptions!$B$27,"Mid","Low"))</f>
        <v>Low</v>
      </c>
      <c r="R920" s="7" t="str">
        <f aca="false">IF(P920&gt;=Assumptions!$B$28,"High",IF(P920&gt;=Assumptions!$B$29,"Mid","Low"))</f>
        <v>Low</v>
      </c>
      <c r="S920" s="7" t="str">
        <f aca="false">INDEX(Assumptions!$B$33:$B$41,MATCH(Q920&amp;"|"&amp;R920,Assumptions!$A$33:$A$41,0))</f>
        <v>Dormant &amp; Low Value</v>
      </c>
      <c r="T920" s="7" t="n">
        <f aca="false">IF(ISNUMBER(Data_Clean!V920),J920*Data_Clean!V920,0)</f>
        <v>4.7543251</v>
      </c>
    </row>
    <row r="921" customFormat="false" ht="15" hidden="false" customHeight="false" outlineLevel="0" collapsed="false">
      <c r="A921" s="15" t="str">
        <f aca="false">Data_Clean!A921</f>
        <v>CX100917</v>
      </c>
      <c r="B921" s="14" t="n">
        <f aca="false">Data_Clean!G921*Assumptions!$B$5</f>
        <v>150.1355</v>
      </c>
      <c r="C921" s="14" t="n">
        <f aca="false">IF(Data_Clean!H921="",0,Data_Clean!H921)*Assumptions!$B$6</f>
        <v>46.88088</v>
      </c>
      <c r="D921" s="14" t="n">
        <f aca="false">Data_Clean!I921*Assumptions!$B$7</f>
        <v>0</v>
      </c>
      <c r="E921" s="14" t="n">
        <f aca="false">Data_Clean!J921*Assumptions!$B$8</f>
        <v>0</v>
      </c>
      <c r="F921" s="14" t="n">
        <f aca="false">Data_Clean!K921*Assumptions!$B$9</f>
        <v>0</v>
      </c>
      <c r="G921" s="14" t="n">
        <f aca="false">Data_Clean!L921*Assumptions!$B$10</f>
        <v>0</v>
      </c>
      <c r="H921" s="14" t="n">
        <f aca="false">IF(OR(Data_Clean!M921="",Data_Clean!N921=""),0,Data_Clean!M921*Data_Clean!N921/100)*Assumptions!$B$13*Assumptions!$B$11</f>
        <v>0</v>
      </c>
      <c r="I921" s="14" t="n">
        <f aca="false">Data_Clean!O921*4*Assumptions!$B$12</f>
        <v>0</v>
      </c>
      <c r="J921" s="14" t="n">
        <f aca="false">SUM(B921:I921)</f>
        <v>197.01638</v>
      </c>
      <c r="K921" s="16" t="n">
        <f aca="false">IF(Data_Clean!P921="","",Assumptions!$B$15*0.5^(Data_Clean!P921/Assumptions!$B$20))</f>
        <v>22.2164632842985</v>
      </c>
      <c r="L921" s="16" t="n">
        <f aca="false">Assumptions!$B$16*MIN(1,LN(1+Data_Clean!Q921)/LN(1+Assumptions!$B$21))</f>
        <v>12.2792642888455</v>
      </c>
      <c r="M921" s="16" t="n">
        <f aca="false">Assumptions!$B$17*(0.6*MIN(1,Data_Clean!R921/Assumptions!$B$22)+0.4*IF(Data_Clean!S921="",0,Data_Clean!S921))</f>
        <v>6.972</v>
      </c>
      <c r="N921" s="16" t="n">
        <f aca="false">Assumptions!$B$18*MIN(1,(Data_Clean!F921-1)/Assumptions!$B$23)</f>
        <v>5</v>
      </c>
      <c r="O921" s="16" t="n">
        <f aca="false">Assumptions!$B$19*(0.4*IF(Data_Clean!E921="",0,MIN(1,Data_Clean!E921/12/Assumptions!$B$24))+0.35*IF(Data_Clean!D921="Y",1,0)+0.25*(1-MIN(Data_Clean!T921,3)/3))/IF(Data_Clean!E921="",0.6,1)</f>
        <v>2.95</v>
      </c>
      <c r="P921" s="16" t="n">
        <f aca="false">SUM(K921:O921)/(Assumptions!$D$5-IF(K921="",Assumptions!$B$15,0))*100</f>
        <v>49.4177275731439</v>
      </c>
      <c r="Q921" s="7" t="str">
        <f aca="false">IF(J921&gt;=Assumptions!$B$26,"High",IF(J921&gt;=Assumptions!$B$27,"Mid","Low"))</f>
        <v>Low</v>
      </c>
      <c r="R921" s="7" t="str">
        <f aca="false">IF(P921&gt;=Assumptions!$B$28,"High",IF(P921&gt;=Assumptions!$B$29,"Mid","Low"))</f>
        <v>Low</v>
      </c>
      <c r="S921" s="7" t="str">
        <f aca="false">INDEX(Assumptions!$B$33:$B$41,MATCH(Q921&amp;"|"&amp;R921,Assumptions!$A$33:$A$41,0))</f>
        <v>Dormant &amp; Low Value</v>
      </c>
      <c r="T921" s="7" t="n">
        <f aca="false">IF(ISNUMBER(Data_Clean!V921),J921*Data_Clean!V921,0)</f>
        <v>38.753121946</v>
      </c>
    </row>
    <row r="922" customFormat="false" ht="15" hidden="false" customHeight="false" outlineLevel="0" collapsed="false">
      <c r="A922" s="15" t="str">
        <f aca="false">Data_Clean!A922</f>
        <v>CX100918</v>
      </c>
      <c r="B922" s="14" t="n">
        <f aca="false">Data_Clean!G922*Assumptions!$B$5</f>
        <v>25.24625</v>
      </c>
      <c r="C922" s="14" t="n">
        <f aca="false">IF(Data_Clean!H922="",0,Data_Clean!H922)*Assumptions!$B$6</f>
        <v>0</v>
      </c>
      <c r="D922" s="14" t="n">
        <f aca="false">Data_Clean!I922*Assumptions!$B$7</f>
        <v>0</v>
      </c>
      <c r="E922" s="14" t="n">
        <f aca="false">Data_Clean!J922*Assumptions!$B$8</f>
        <v>0</v>
      </c>
      <c r="F922" s="14" t="n">
        <f aca="false">Data_Clean!K922*Assumptions!$B$9</f>
        <v>0</v>
      </c>
      <c r="G922" s="14" t="n">
        <f aca="false">Data_Clean!L922*Assumptions!$B$10</f>
        <v>0</v>
      </c>
      <c r="H922" s="14" t="n">
        <f aca="false">IF(OR(Data_Clean!M922="",Data_Clean!N922=""),0,Data_Clean!M922*Data_Clean!N922/100)*Assumptions!$B$13*Assumptions!$B$11</f>
        <v>0</v>
      </c>
      <c r="I922" s="14" t="n">
        <f aca="false">Data_Clean!O922*4*Assumptions!$B$12</f>
        <v>0</v>
      </c>
      <c r="J922" s="14" t="n">
        <f aca="false">SUM(B922:I922)</f>
        <v>25.24625</v>
      </c>
      <c r="K922" s="16" t="n">
        <f aca="false">IF(Data_Clean!P922="","",Assumptions!$B$15*0.5^(Data_Clean!P922/Assumptions!$B$20))</f>
        <v>21.7090385616057</v>
      </c>
      <c r="L922" s="16" t="n">
        <f aca="false">Assumptions!$B$16*MIN(1,LN(1+Data_Clean!Q922)/LN(1+Assumptions!$B$21))</f>
        <v>15.5872929926646</v>
      </c>
      <c r="M922" s="16" t="n">
        <f aca="false">Assumptions!$B$17*(0.6*MIN(1,Data_Clean!R922/Assumptions!$B$22)+0.4*IF(Data_Clean!S922="",0,Data_Clean!S922))</f>
        <v>4.38</v>
      </c>
      <c r="N922" s="16" t="n">
        <f aca="false">Assumptions!$B$18*MIN(1,(Data_Clean!F922-1)/Assumptions!$B$23)</f>
        <v>0</v>
      </c>
      <c r="O922" s="16" t="n">
        <f aca="false">Assumptions!$B$19*(0.4*IF(Data_Clean!E922="",0,MIN(1,Data_Clean!E922/12/Assumptions!$B$24))+0.35*IF(Data_Clean!D922="Y",1,0)+0.25*(1-MIN(Data_Clean!T922,3)/3))/IF(Data_Clean!E922="",0.6,1)</f>
        <v>10.2</v>
      </c>
      <c r="P922" s="16" t="n">
        <f aca="false">SUM(K922:O922)/(Assumptions!$D$5-IF(K922="",Assumptions!$B$15,0))*100</f>
        <v>51.8763315542703</v>
      </c>
      <c r="Q922" s="7" t="str">
        <f aca="false">IF(J922&gt;=Assumptions!$B$26,"High",IF(J922&gt;=Assumptions!$B$27,"Mid","Low"))</f>
        <v>Low</v>
      </c>
      <c r="R922" s="7" t="str">
        <f aca="false">IF(P922&gt;=Assumptions!$B$28,"High",IF(P922&gt;=Assumptions!$B$29,"Mid","Low"))</f>
        <v>Mid</v>
      </c>
      <c r="S922" s="7" t="str">
        <f aca="false">INDEX(Assumptions!$B$33:$B$41,MATCH(Q922&amp;"|"&amp;R922,Assumptions!$A$33:$A$41,0))</f>
        <v>Light Touch</v>
      </c>
      <c r="T922" s="7" t="n">
        <f aca="false">IF(ISNUMBER(Data_Clean!V922),J922*Data_Clean!V922,0)</f>
        <v>0.98460375</v>
      </c>
    </row>
    <row r="923" customFormat="false" ht="15" hidden="false" customHeight="false" outlineLevel="0" collapsed="false">
      <c r="A923" s="15" t="str">
        <f aca="false">Data_Clean!A923</f>
        <v>CX100919</v>
      </c>
      <c r="B923" s="14" t="n">
        <f aca="false">Data_Clean!G923*Assumptions!$B$5</f>
        <v>70.719</v>
      </c>
      <c r="C923" s="14" t="n">
        <f aca="false">IF(Data_Clean!H923="",0,Data_Clean!H923)*Assumptions!$B$6</f>
        <v>0</v>
      </c>
      <c r="D923" s="14" t="n">
        <f aca="false">Data_Clean!I923*Assumptions!$B$7</f>
        <v>0</v>
      </c>
      <c r="E923" s="14" t="n">
        <f aca="false">Data_Clean!J923*Assumptions!$B$8</f>
        <v>0</v>
      </c>
      <c r="F923" s="14" t="n">
        <f aca="false">Data_Clean!K923*Assumptions!$B$9</f>
        <v>0</v>
      </c>
      <c r="G923" s="14" t="n">
        <f aca="false">Data_Clean!L923*Assumptions!$B$10</f>
        <v>0</v>
      </c>
      <c r="H923" s="14" t="n">
        <f aca="false">IF(OR(Data_Clean!M923="",Data_Clean!N923=""),0,Data_Clean!M923*Data_Clean!N923/100)*Assumptions!$B$13*Assumptions!$B$11</f>
        <v>252.288</v>
      </c>
      <c r="I923" s="14" t="n">
        <f aca="false">Data_Clean!O923*4*Assumptions!$B$12</f>
        <v>20.51616</v>
      </c>
      <c r="J923" s="14" t="n">
        <f aca="false">SUM(B923:I923)</f>
        <v>343.52316</v>
      </c>
      <c r="K923" s="16" t="n">
        <f aca="false">IF(Data_Clean!P923="","",Assumptions!$B$15*0.5^(Data_Clean!P923/Assumptions!$B$20))</f>
        <v>26.1165168988837</v>
      </c>
      <c r="L923" s="16" t="n">
        <f aca="false">Assumptions!$B$16*MIN(1,LN(1+Data_Clean!Q923)/LN(1+Assumptions!$B$21))</f>
        <v>14.320838960067</v>
      </c>
      <c r="M923" s="16" t="n">
        <f aca="false">Assumptions!$B$17*(0.6*MIN(1,Data_Clean!R923/Assumptions!$B$22)+0.4*IF(Data_Clean!S923="",0,Data_Clean!S923))</f>
        <v>6.15</v>
      </c>
      <c r="N923" s="16" t="n">
        <f aca="false">Assumptions!$B$18*MIN(1,(Data_Clean!F923-1)/Assumptions!$B$23)</f>
        <v>5</v>
      </c>
      <c r="O923" s="16" t="n">
        <f aca="false">Assumptions!$B$19*(0.4*IF(Data_Clean!E923="",0,MIN(1,Data_Clean!E923/12/Assumptions!$B$24))+0.35*IF(Data_Clean!D923="Y",1,0)+0.25*(1-MIN(Data_Clean!T923,3)/3))/IF(Data_Clean!E923="",0.6,1)</f>
        <v>9.4</v>
      </c>
      <c r="P923" s="16" t="n">
        <f aca="false">SUM(K923:O923)/(Assumptions!$D$5-IF(K923="",Assumptions!$B$15,0))*100</f>
        <v>60.9873558589508</v>
      </c>
      <c r="Q923" s="7" t="str">
        <f aca="false">IF(J923&gt;=Assumptions!$B$26,"High",IF(J923&gt;=Assumptions!$B$27,"Mid","Low"))</f>
        <v>Low</v>
      </c>
      <c r="R923" s="7" t="str">
        <f aca="false">IF(P923&gt;=Assumptions!$B$28,"High",IF(P923&gt;=Assumptions!$B$29,"Mid","Low"))</f>
        <v>Mid</v>
      </c>
      <c r="S923" s="7" t="str">
        <f aca="false">INDEX(Assumptions!$B$33:$B$41,MATCH(Q923&amp;"|"&amp;R923,Assumptions!$A$33:$A$41,0))</f>
        <v>Light Touch</v>
      </c>
      <c r="T923" s="7" t="n">
        <f aca="false">IF(ISNUMBER(Data_Clean!V923),J923*Data_Clean!V923,0)</f>
        <v>21.779368344</v>
      </c>
    </row>
    <row r="924" customFormat="false" ht="15" hidden="false" customHeight="false" outlineLevel="0" collapsed="false">
      <c r="A924" s="15" t="str">
        <f aca="false">Data_Clean!A924</f>
        <v>CX100920</v>
      </c>
      <c r="B924" s="14" t="n">
        <f aca="false">Data_Clean!G924*Assumptions!$B$5</f>
        <v>9.03425</v>
      </c>
      <c r="C924" s="14" t="n">
        <f aca="false">IF(Data_Clean!H924="",0,Data_Clean!H924)*Assumptions!$B$6</f>
        <v>0</v>
      </c>
      <c r="D924" s="14" t="n">
        <f aca="false">Data_Clean!I924*Assumptions!$B$7</f>
        <v>1.6</v>
      </c>
      <c r="E924" s="14" t="n">
        <f aca="false">Data_Clean!J924*Assumptions!$B$8</f>
        <v>0</v>
      </c>
      <c r="F924" s="14" t="n">
        <f aca="false">Data_Clean!K924*Assumptions!$B$9</f>
        <v>0</v>
      </c>
      <c r="G924" s="14" t="n">
        <f aca="false">Data_Clean!L924*Assumptions!$B$10</f>
        <v>0</v>
      </c>
      <c r="H924" s="14" t="n">
        <f aca="false">IF(OR(Data_Clean!M924="",Data_Clean!N924=""),0,Data_Clean!M924*Data_Clean!N924/100)*Assumptions!$B$13*Assumptions!$B$11</f>
        <v>0</v>
      </c>
      <c r="I924" s="14" t="n">
        <f aca="false">Data_Clean!O924*4*Assumptions!$B$12</f>
        <v>0</v>
      </c>
      <c r="J924" s="14" t="n">
        <f aca="false">SUM(B924:I924)</f>
        <v>10.63425</v>
      </c>
      <c r="K924" s="16" t="n">
        <f aca="false">IF(Data_Clean!P924="","",Assumptions!$B$15*0.5^(Data_Clean!P924/Assumptions!$B$20))</f>
        <v>23.811015779523</v>
      </c>
      <c r="L924" s="16" t="n">
        <f aca="false">Assumptions!$B$16*MIN(1,LN(1+Data_Clean!Q924)/LN(1+Assumptions!$B$21))</f>
        <v>12.8906482631789</v>
      </c>
      <c r="M924" s="16" t="n">
        <f aca="false">Assumptions!$B$17*(0.6*MIN(1,Data_Clean!R924/Assumptions!$B$22)+0.4*IF(Data_Clean!S924="",0,Data_Clean!S924))</f>
        <v>4.236</v>
      </c>
      <c r="N924" s="16" t="n">
        <f aca="false">Assumptions!$B$18*MIN(1,(Data_Clean!F924-1)/Assumptions!$B$23)</f>
        <v>10</v>
      </c>
      <c r="O924" s="16" t="n">
        <f aca="false">Assumptions!$B$19*(0.4*IF(Data_Clean!E924="",0,MIN(1,Data_Clean!E924/12/Assumptions!$B$24))+0.35*IF(Data_Clean!D924="Y",1,0)+0.25*(1-MIN(Data_Clean!T924,3)/3))/IF(Data_Clean!E924="",0.6,1)</f>
        <v>7.9</v>
      </c>
      <c r="P924" s="16" t="n">
        <f aca="false">SUM(K924:O924)/(Assumptions!$D$5-IF(K924="",Assumptions!$B$15,0))*100</f>
        <v>58.8376640427019</v>
      </c>
      <c r="Q924" s="7" t="str">
        <f aca="false">IF(J924&gt;=Assumptions!$B$26,"High",IF(J924&gt;=Assumptions!$B$27,"Mid","Low"))</f>
        <v>Low</v>
      </c>
      <c r="R924" s="7" t="str">
        <f aca="false">IF(P924&gt;=Assumptions!$B$28,"High",IF(P924&gt;=Assumptions!$B$29,"Mid","Low"))</f>
        <v>Mid</v>
      </c>
      <c r="S924" s="7" t="str">
        <f aca="false">INDEX(Assumptions!$B$33:$B$41,MATCH(Q924&amp;"|"&amp;R924,Assumptions!$A$33:$A$41,0))</f>
        <v>Light Touch</v>
      </c>
      <c r="T924" s="7" t="n">
        <f aca="false">IF(ISNUMBER(Data_Clean!V924),J924*Data_Clean!V924,0)</f>
        <v>0.5274588</v>
      </c>
    </row>
    <row r="925" customFormat="false" ht="15" hidden="false" customHeight="false" outlineLevel="0" collapsed="false">
      <c r="A925" s="15" t="str">
        <f aca="false">Data_Clean!A925</f>
        <v>CX100921</v>
      </c>
      <c r="B925" s="14" t="n">
        <f aca="false">Data_Clean!G925*Assumptions!$B$5</f>
        <v>64.899</v>
      </c>
      <c r="C925" s="14" t="n">
        <f aca="false">IF(Data_Clean!H925="",0,Data_Clean!H925)*Assumptions!$B$6</f>
        <v>0</v>
      </c>
      <c r="D925" s="14" t="n">
        <f aca="false">Data_Clean!I925*Assumptions!$B$7</f>
        <v>0</v>
      </c>
      <c r="E925" s="14" t="n">
        <f aca="false">Data_Clean!J925*Assumptions!$B$8</f>
        <v>0</v>
      </c>
      <c r="F925" s="14" t="n">
        <f aca="false">Data_Clean!K925*Assumptions!$B$9</f>
        <v>0</v>
      </c>
      <c r="G925" s="14" t="n">
        <f aca="false">Data_Clean!L925*Assumptions!$B$10</f>
        <v>0</v>
      </c>
      <c r="H925" s="14" t="n">
        <f aca="false">IF(OR(Data_Clean!M925="",Data_Clean!N925=""),0,Data_Clean!M925*Data_Clean!N925/100)*Assumptions!$B$13*Assumptions!$B$11</f>
        <v>0</v>
      </c>
      <c r="I925" s="14" t="n">
        <f aca="false">Data_Clean!O925*4*Assumptions!$B$12</f>
        <v>0</v>
      </c>
      <c r="J925" s="14" t="n">
        <f aca="false">SUM(B925:I925)</f>
        <v>64.899</v>
      </c>
      <c r="K925" s="16" t="n">
        <f aca="false">IF(Data_Clean!P925="","",Assumptions!$B$15*0.5^(Data_Clean!P925/Assumptions!$B$20))</f>
        <v>30</v>
      </c>
      <c r="L925" s="16" t="n">
        <f aca="false">Assumptions!$B$16*MIN(1,LN(1+Data_Clean!Q925)/LN(1+Assumptions!$B$21))</f>
        <v>9.16313819982653</v>
      </c>
      <c r="M925" s="16" t="n">
        <f aca="false">Assumptions!$B$17*(0.6*MIN(1,Data_Clean!R925/Assumptions!$B$22)+0.4*IF(Data_Clean!S925="",0,Data_Clean!S925))</f>
        <v>0.666</v>
      </c>
      <c r="N925" s="16" t="n">
        <f aca="false">Assumptions!$B$18*MIN(1,(Data_Clean!F925-1)/Assumptions!$B$23)</f>
        <v>0</v>
      </c>
      <c r="O925" s="16" t="n">
        <f aca="false">Assumptions!$B$19*(0.4*IF(Data_Clean!E925="",0,MIN(1,Data_Clean!E925/12/Assumptions!$B$24))+0.35*IF(Data_Clean!D925="Y",1,0)+0.25*(1-MIN(Data_Clean!T925,3)/3))/IF(Data_Clean!E925="",0.6,1)</f>
        <v>9.75</v>
      </c>
      <c r="P925" s="16" t="n">
        <f aca="false">SUM(K925:O925)/(Assumptions!$D$5-IF(K925="",Assumptions!$B$15,0))*100</f>
        <v>49.5791381998265</v>
      </c>
      <c r="Q925" s="7" t="str">
        <f aca="false">IF(J925&gt;=Assumptions!$B$26,"High",IF(J925&gt;=Assumptions!$B$27,"Mid","Low"))</f>
        <v>Low</v>
      </c>
      <c r="R925" s="7" t="str">
        <f aca="false">IF(P925&gt;=Assumptions!$B$28,"High",IF(P925&gt;=Assumptions!$B$29,"Mid","Low"))</f>
        <v>Low</v>
      </c>
      <c r="S925" s="7" t="str">
        <f aca="false">INDEX(Assumptions!$B$33:$B$41,MATCH(Q925&amp;"|"&amp;R925,Assumptions!$A$33:$A$41,0))</f>
        <v>Dormant &amp; Low Value</v>
      </c>
      <c r="T925" s="7" t="n">
        <f aca="false">IF(ISNUMBER(Data_Clean!V925),J925*Data_Clean!V925,0)</f>
        <v>12.4930575</v>
      </c>
    </row>
    <row r="926" customFormat="false" ht="15" hidden="false" customHeight="false" outlineLevel="0" collapsed="false">
      <c r="A926" s="15" t="str">
        <f aca="false">Data_Clean!A926</f>
        <v>CX100922</v>
      </c>
      <c r="B926" s="14" t="n">
        <f aca="false">Data_Clean!G926*Assumptions!$B$5</f>
        <v>155.87975</v>
      </c>
      <c r="C926" s="14" t="n">
        <f aca="false">IF(Data_Clean!H926="",0,Data_Clean!H926)*Assumptions!$B$6</f>
        <v>0</v>
      </c>
      <c r="D926" s="14" t="n">
        <f aca="false">Data_Clean!I926*Assumptions!$B$7</f>
        <v>1153.6</v>
      </c>
      <c r="E926" s="14" t="n">
        <f aca="false">Data_Clean!J926*Assumptions!$B$8</f>
        <v>193.4931</v>
      </c>
      <c r="F926" s="14" t="n">
        <f aca="false">Data_Clean!K926*Assumptions!$B$9</f>
        <v>0</v>
      </c>
      <c r="G926" s="14" t="n">
        <f aca="false">Data_Clean!L926*Assumptions!$B$10</f>
        <v>0</v>
      </c>
      <c r="H926" s="14" t="n">
        <f aca="false">IF(OR(Data_Clean!M926="",Data_Clean!N926=""),0,Data_Clean!M926*Data_Clean!N926/100)*Assumptions!$B$13*Assumptions!$B$11</f>
        <v>420.18</v>
      </c>
      <c r="I926" s="14" t="n">
        <f aca="false">Data_Clean!O926*4*Assumptions!$B$12</f>
        <v>183.38976</v>
      </c>
      <c r="J926" s="14" t="n">
        <f aca="false">SUM(B926:I926)</f>
        <v>2106.54261</v>
      </c>
      <c r="K926" s="16" t="n">
        <f aca="false">IF(Data_Clean!P926="","",Assumptions!$B$15*0.5^(Data_Clean!P926/Assumptions!$B$20))</f>
        <v>27.9909897461042</v>
      </c>
      <c r="L926" s="16" t="n">
        <f aca="false">Assumptions!$B$16*MIN(1,LN(1+Data_Clean!Q926)/LN(1+Assumptions!$B$21))</f>
        <v>15.6854227887284</v>
      </c>
      <c r="M926" s="16" t="n">
        <f aca="false">Assumptions!$B$17*(0.6*MIN(1,Data_Clean!R926/Assumptions!$B$22)+0.4*IF(Data_Clean!S926="",0,Data_Clean!S926))</f>
        <v>1.032</v>
      </c>
      <c r="N926" s="16" t="n">
        <f aca="false">Assumptions!$B$18*MIN(1,(Data_Clean!F926-1)/Assumptions!$B$23)</f>
        <v>15</v>
      </c>
      <c r="O926" s="16" t="n">
        <f aca="false">Assumptions!$B$19*(0.4*IF(Data_Clean!E926="",0,MIN(1,Data_Clean!E926/12/Assumptions!$B$24))+0.35*IF(Data_Clean!D926="Y",1,0)+0.25*(1-MIN(Data_Clean!T926,3)/3))/IF(Data_Clean!E926="",0.6,1)</f>
        <v>8.75</v>
      </c>
      <c r="P926" s="16" t="n">
        <f aca="false">SUM(K926:O926)/(Assumptions!$D$5-IF(K926="",Assumptions!$B$15,0))*100</f>
        <v>68.4584125348326</v>
      </c>
      <c r="Q926" s="7" t="str">
        <f aca="false">IF(J926&gt;=Assumptions!$B$26,"High",IF(J926&gt;=Assumptions!$B$27,"Mid","Low"))</f>
        <v>High</v>
      </c>
      <c r="R926" s="7" t="str">
        <f aca="false">IF(P926&gt;=Assumptions!$B$28,"High",IF(P926&gt;=Assumptions!$B$29,"Mid","Low"))</f>
        <v>Mid</v>
      </c>
      <c r="S926" s="7" t="str">
        <f aca="false">INDEX(Assumptions!$B$33:$B$41,MATCH(Q926&amp;"|"&amp;R926,Assumptions!$A$33:$A$41,0))</f>
        <v>Established Core</v>
      </c>
      <c r="T926" s="7" t="n">
        <f aca="false">IF(ISNUMBER(Data_Clean!V926),J926*Data_Clean!V926,0)</f>
        <v>102.167316585</v>
      </c>
    </row>
    <row r="927" customFormat="false" ht="15" hidden="false" customHeight="false" outlineLevel="0" collapsed="false">
      <c r="A927" s="15" t="str">
        <f aca="false">Data_Clean!A927</f>
        <v>CX100923</v>
      </c>
      <c r="B927" s="14" t="n">
        <f aca="false">Data_Clean!G927*Assumptions!$B$5</f>
        <v>468.877</v>
      </c>
      <c r="C927" s="14" t="n">
        <f aca="false">IF(Data_Clean!H927="",0,Data_Clean!H927)*Assumptions!$B$6</f>
        <v>649.61196</v>
      </c>
      <c r="D927" s="14" t="n">
        <f aca="false">Data_Clean!I927*Assumptions!$B$7</f>
        <v>0</v>
      </c>
      <c r="E927" s="14" t="n">
        <f aca="false">Data_Clean!J927*Assumptions!$B$8</f>
        <v>0</v>
      </c>
      <c r="F927" s="14" t="n">
        <f aca="false">Data_Clean!K927*Assumptions!$B$9</f>
        <v>0</v>
      </c>
      <c r="G927" s="14" t="n">
        <f aca="false">Data_Clean!L927*Assumptions!$B$10</f>
        <v>0</v>
      </c>
      <c r="H927" s="14" t="n">
        <f aca="false">IF(OR(Data_Clean!M927="",Data_Clean!N927=""),0,Data_Clean!M927*Data_Clean!N927/100)*Assumptions!$B$13*Assumptions!$B$11</f>
        <v>289.896</v>
      </c>
      <c r="I927" s="14" t="n">
        <f aca="false">Data_Clean!O927*4*Assumptions!$B$12</f>
        <v>26.17776</v>
      </c>
      <c r="J927" s="14" t="n">
        <f aca="false">SUM(B927:I927)</f>
        <v>1434.56272</v>
      </c>
      <c r="K927" s="16" t="n">
        <f aca="false">IF(Data_Clean!P927="","",Assumptions!$B$15*0.5^(Data_Clean!P927/Assumptions!$B$20))</f>
        <v>22.2164632842985</v>
      </c>
      <c r="L927" s="16" t="n">
        <f aca="false">Assumptions!$B$16*MIN(1,LN(1+Data_Clean!Q927)/LN(1+Assumptions!$B$21))</f>
        <v>13.4237548294248</v>
      </c>
      <c r="M927" s="16" t="n">
        <f aca="false">Assumptions!$B$17*(0.6*MIN(1,Data_Clean!R927/Assumptions!$B$22)+0.4*IF(Data_Clean!S927="",0,Data_Clean!S927))</f>
        <v>8.94</v>
      </c>
      <c r="N927" s="16" t="n">
        <f aca="false">Assumptions!$B$18*MIN(1,(Data_Clean!F927-1)/Assumptions!$B$23)</f>
        <v>10</v>
      </c>
      <c r="O927" s="16" t="n">
        <f aca="false">Assumptions!$B$19*(0.4*IF(Data_Clean!E927="",0,MIN(1,Data_Clean!E927/12/Assumptions!$B$24))+0.35*IF(Data_Clean!D927="Y",1,0)+0.25*(1-MIN(Data_Clean!T927,3)/3))/IF(Data_Clean!E927="",0.6,1)</f>
        <v>9.65</v>
      </c>
      <c r="P927" s="16" t="n">
        <f aca="false">SUM(K927:O927)/(Assumptions!$D$5-IF(K927="",Assumptions!$B$15,0))*100</f>
        <v>64.2302181137233</v>
      </c>
      <c r="Q927" s="7" t="str">
        <f aca="false">IF(J927&gt;=Assumptions!$B$26,"High",IF(J927&gt;=Assumptions!$B$27,"Mid","Low"))</f>
        <v>Mid</v>
      </c>
      <c r="R927" s="7" t="str">
        <f aca="false">IF(P927&gt;=Assumptions!$B$28,"High",IF(P927&gt;=Assumptions!$B$29,"Mid","Low"))</f>
        <v>Mid</v>
      </c>
      <c r="S927" s="7" t="str">
        <f aca="false">INDEX(Assumptions!$B$33:$B$41,MATCH(Q927&amp;"|"&amp;R927,Assumptions!$A$33:$A$41,0))</f>
        <v>Established Core</v>
      </c>
      <c r="T927" s="7" t="n">
        <f aca="false">IF(ISNUMBER(Data_Clean!V927),J927*Data_Clean!V927,0)</f>
        <v>67.280991568</v>
      </c>
    </row>
    <row r="928" customFormat="false" ht="15" hidden="false" customHeight="false" outlineLevel="0" collapsed="false">
      <c r="A928" s="15" t="str">
        <f aca="false">Data_Clean!A928</f>
        <v>CX100924</v>
      </c>
      <c r="B928" s="14" t="n">
        <f aca="false">Data_Clean!G928*Assumptions!$B$5</f>
        <v>68.35025</v>
      </c>
      <c r="C928" s="14" t="n">
        <f aca="false">IF(Data_Clean!H928="",0,Data_Clean!H928)*Assumptions!$B$6</f>
        <v>106.97316</v>
      </c>
      <c r="D928" s="14" t="n">
        <f aca="false">Data_Clean!I928*Assumptions!$B$7</f>
        <v>0</v>
      </c>
      <c r="E928" s="14" t="n">
        <f aca="false">Data_Clean!J928*Assumptions!$B$8</f>
        <v>0</v>
      </c>
      <c r="F928" s="14" t="n">
        <f aca="false">Data_Clean!K928*Assumptions!$B$9</f>
        <v>0</v>
      </c>
      <c r="G928" s="14" t="n">
        <f aca="false">Data_Clean!L928*Assumptions!$B$10</f>
        <v>0</v>
      </c>
      <c r="H928" s="14" t="n">
        <f aca="false">IF(OR(Data_Clean!M928="",Data_Clean!N928=""),0,Data_Clean!M928*Data_Clean!N928/100)*Assumptions!$B$13*Assumptions!$B$11</f>
        <v>0</v>
      </c>
      <c r="I928" s="14" t="n">
        <f aca="false">Data_Clean!O928*4*Assumptions!$B$12</f>
        <v>0</v>
      </c>
      <c r="J928" s="14" t="n">
        <f aca="false">SUM(B928:I928)</f>
        <v>175.32341</v>
      </c>
      <c r="K928" s="16" t="n">
        <f aca="false">IF(Data_Clean!P928="","",Assumptions!$B$15*0.5^(Data_Clean!P928/Assumptions!$B$20))</f>
        <v>26.1165168988837</v>
      </c>
      <c r="L928" s="16" t="n">
        <f aca="false">Assumptions!$B$16*MIN(1,LN(1+Data_Clean!Q928)/LN(1+Assumptions!$B$21))</f>
        <v>15.1699125520244</v>
      </c>
      <c r="M928" s="16" t="n">
        <f aca="false">Assumptions!$B$17*(0.6*MIN(1,Data_Clean!R928/Assumptions!$B$22)+0.4*IF(Data_Clean!S928="",0,Data_Clean!S928))</f>
        <v>4.14</v>
      </c>
      <c r="N928" s="16" t="n">
        <f aca="false">Assumptions!$B$18*MIN(1,(Data_Clean!F928-1)/Assumptions!$B$23)</f>
        <v>5</v>
      </c>
      <c r="O928" s="16" t="n">
        <f aca="false">Assumptions!$B$19*(0.4*IF(Data_Clean!E928="",0,MIN(1,Data_Clean!E928/12/Assumptions!$B$24))+0.35*IF(Data_Clean!D928="Y",1,0)+0.25*(1-MIN(Data_Clean!T928,3)/3))/IF(Data_Clean!E928="",0.6,1)</f>
        <v>12.3</v>
      </c>
      <c r="P928" s="16" t="n">
        <f aca="false">SUM(K928:O928)/(Assumptions!$D$5-IF(K928="",Assumptions!$B$15,0))*100</f>
        <v>62.7264294509081</v>
      </c>
      <c r="Q928" s="7" t="str">
        <f aca="false">IF(J928&gt;=Assumptions!$B$26,"High",IF(J928&gt;=Assumptions!$B$27,"Mid","Low"))</f>
        <v>Low</v>
      </c>
      <c r="R928" s="7" t="str">
        <f aca="false">IF(P928&gt;=Assumptions!$B$28,"High",IF(P928&gt;=Assumptions!$B$29,"Mid","Low"))</f>
        <v>Mid</v>
      </c>
      <c r="S928" s="7" t="str">
        <f aca="false">INDEX(Assumptions!$B$33:$B$41,MATCH(Q928&amp;"|"&amp;R928,Assumptions!$A$33:$A$41,0))</f>
        <v>Light Touch</v>
      </c>
      <c r="T928" s="7" t="n">
        <f aca="false">IF(ISNUMBER(Data_Clean!V928),J928*Data_Clean!V928,0)</f>
        <v>5.540219756</v>
      </c>
    </row>
    <row r="929" customFormat="false" ht="15" hidden="false" customHeight="false" outlineLevel="0" collapsed="false">
      <c r="A929" s="15" t="str">
        <f aca="false">Data_Clean!A929</f>
        <v>CX100925</v>
      </c>
      <c r="B929" s="14" t="n">
        <f aca="false">Data_Clean!G929*Assumptions!$B$5</f>
        <v>260.79075</v>
      </c>
      <c r="C929" s="14" t="n">
        <f aca="false">IF(Data_Clean!H929="",0,Data_Clean!H929)*Assumptions!$B$6</f>
        <v>0</v>
      </c>
      <c r="D929" s="14" t="n">
        <f aca="false">Data_Clean!I929*Assumptions!$B$7</f>
        <v>0</v>
      </c>
      <c r="E929" s="14" t="n">
        <f aca="false">Data_Clean!J929*Assumptions!$B$8</f>
        <v>0</v>
      </c>
      <c r="F929" s="14" t="n">
        <f aca="false">Data_Clean!K929*Assumptions!$B$9</f>
        <v>0</v>
      </c>
      <c r="G929" s="14" t="n">
        <f aca="false">Data_Clean!L929*Assumptions!$B$10</f>
        <v>0</v>
      </c>
      <c r="H929" s="14" t="n">
        <f aca="false">IF(OR(Data_Clean!M929="",Data_Clean!N929=""),0,Data_Clean!M929*Data_Clean!N929/100)*Assumptions!$B$13*Assumptions!$B$11</f>
        <v>126.654</v>
      </c>
      <c r="I929" s="14" t="n">
        <f aca="false">Data_Clean!O929*4*Assumptions!$B$12</f>
        <v>29.2992</v>
      </c>
      <c r="J929" s="14" t="n">
        <f aca="false">SUM(B929:I929)</f>
        <v>416.74395</v>
      </c>
      <c r="K929" s="16" t="n">
        <f aca="false">IF(Data_Clean!P929="","",Assumptions!$B$15*0.5^(Data_Clean!P929/Assumptions!$B$20))</f>
        <v>27.9909897461042</v>
      </c>
      <c r="L929" s="16" t="n">
        <f aca="false">Assumptions!$B$16*MIN(1,LN(1+Data_Clean!Q929)/LN(1+Assumptions!$B$21))</f>
        <v>12.6966447294858</v>
      </c>
      <c r="M929" s="16" t="n">
        <f aca="false">Assumptions!$B$17*(0.6*MIN(1,Data_Clean!R929/Assumptions!$B$22)+0.4*IF(Data_Clean!S929="",0,Data_Clean!S929))</f>
        <v>3.942</v>
      </c>
      <c r="N929" s="16" t="n">
        <f aca="false">Assumptions!$B$18*MIN(1,(Data_Clean!F929-1)/Assumptions!$B$23)</f>
        <v>5</v>
      </c>
      <c r="O929" s="16" t="n">
        <f aca="false">Assumptions!$B$19*(0.4*IF(Data_Clean!E929="",0,MIN(1,Data_Clean!E929/12/Assumptions!$B$24))+0.35*IF(Data_Clean!D929="Y",1,0)+0.25*(1-MIN(Data_Clean!T929,3)/3))/IF(Data_Clean!E929="",0.6,1)</f>
        <v>9.75</v>
      </c>
      <c r="P929" s="16" t="n">
        <f aca="false">SUM(K929:O929)/(Assumptions!$D$5-IF(K929="",Assumptions!$B$15,0))*100</f>
        <v>59.37963447559</v>
      </c>
      <c r="Q929" s="7" t="str">
        <f aca="false">IF(J929&gt;=Assumptions!$B$26,"High",IF(J929&gt;=Assumptions!$B$27,"Mid","Low"))</f>
        <v>Mid</v>
      </c>
      <c r="R929" s="7" t="str">
        <f aca="false">IF(P929&gt;=Assumptions!$B$28,"High",IF(P929&gt;=Assumptions!$B$29,"Mid","Low"))</f>
        <v>Mid</v>
      </c>
      <c r="S929" s="7" t="str">
        <f aca="false">INDEX(Assumptions!$B$33:$B$41,MATCH(Q929&amp;"|"&amp;R929,Assumptions!$A$33:$A$41,0))</f>
        <v>Established Core</v>
      </c>
      <c r="T929" s="7" t="n">
        <f aca="false">IF(ISNUMBER(Data_Clean!V929),J929*Data_Clean!V929,0)</f>
        <v>47.09206635</v>
      </c>
    </row>
    <row r="930" customFormat="false" ht="15" hidden="false" customHeight="false" outlineLevel="0" collapsed="false">
      <c r="A930" s="15" t="str">
        <f aca="false">Data_Clean!A930</f>
        <v>CX100926</v>
      </c>
      <c r="B930" s="14" t="n">
        <f aca="false">Data_Clean!G930*Assumptions!$B$5</f>
        <v>58.09975</v>
      </c>
      <c r="C930" s="14" t="n">
        <f aca="false">IF(Data_Clean!H930="",0,Data_Clean!H930)*Assumptions!$B$6</f>
        <v>0</v>
      </c>
      <c r="D930" s="14" t="n">
        <f aca="false">Data_Clean!I930*Assumptions!$B$7</f>
        <v>0</v>
      </c>
      <c r="E930" s="14" t="n">
        <f aca="false">Data_Clean!J930*Assumptions!$B$8</f>
        <v>0</v>
      </c>
      <c r="F930" s="14" t="n">
        <f aca="false">Data_Clean!K930*Assumptions!$B$9</f>
        <v>1185.8</v>
      </c>
      <c r="G930" s="14" t="n">
        <f aca="false">Data_Clean!L930*Assumptions!$B$10</f>
        <v>0</v>
      </c>
      <c r="H930" s="14" t="n">
        <f aca="false">IF(OR(Data_Clean!M930="",Data_Clean!N930=""),0,Data_Clean!M930*Data_Clean!N930/100)*Assumptions!$B$13*Assumptions!$B$11</f>
        <v>0</v>
      </c>
      <c r="I930" s="14" t="n">
        <f aca="false">Data_Clean!O930*4*Assumptions!$B$12</f>
        <v>0</v>
      </c>
      <c r="J930" s="14" t="n">
        <f aca="false">SUM(B930:I930)</f>
        <v>1243.89975</v>
      </c>
      <c r="K930" s="16" t="n">
        <f aca="false">IF(Data_Clean!P930="","",Assumptions!$B$15*0.5^(Data_Clean!P930/Assumptions!$B$20))</f>
        <v>29.3147990530274</v>
      </c>
      <c r="L930" s="16" t="n">
        <f aca="false">Assumptions!$B$16*MIN(1,LN(1+Data_Clean!Q930)/LN(1+Assumptions!$B$21))</f>
        <v>13.5873179074216</v>
      </c>
      <c r="M930" s="16" t="n">
        <f aca="false">Assumptions!$B$17*(0.6*MIN(1,Data_Clean!R930/Assumptions!$B$22)+0.4*IF(Data_Clean!S930="",0,Data_Clean!S930))</f>
        <v>3.18</v>
      </c>
      <c r="N930" s="16" t="n">
        <f aca="false">Assumptions!$B$18*MIN(1,(Data_Clean!F930-1)/Assumptions!$B$23)</f>
        <v>5</v>
      </c>
      <c r="O930" s="16" t="n">
        <f aca="false">Assumptions!$B$19*(0.4*IF(Data_Clean!E930="",0,MIN(1,Data_Clean!E930/12/Assumptions!$B$24))+0.35*IF(Data_Clean!D930="Y",1,0)+0.25*(1-MIN(Data_Clean!T930,3)/3))/IF(Data_Clean!E930="",0.6,1)</f>
        <v>8.5</v>
      </c>
      <c r="P930" s="16" t="n">
        <f aca="false">SUM(K930:O930)/(Assumptions!$D$5-IF(K930="",Assumptions!$B$15,0))*100</f>
        <v>59.5821169604489</v>
      </c>
      <c r="Q930" s="7" t="str">
        <f aca="false">IF(J930&gt;=Assumptions!$B$26,"High",IF(J930&gt;=Assumptions!$B$27,"Mid","Low"))</f>
        <v>Mid</v>
      </c>
      <c r="R930" s="7" t="str">
        <f aca="false">IF(P930&gt;=Assumptions!$B$28,"High",IF(P930&gt;=Assumptions!$B$29,"Mid","Low"))</f>
        <v>Mid</v>
      </c>
      <c r="S930" s="7" t="str">
        <f aca="false">INDEX(Assumptions!$B$33:$B$41,MATCH(Q930&amp;"|"&amp;R930,Assumptions!$A$33:$A$41,0))</f>
        <v>Established Core</v>
      </c>
      <c r="T930" s="7" t="n">
        <f aca="false">IF(ISNUMBER(Data_Clean!V930),J930*Data_Clean!V930,0)</f>
        <v>185.216672775</v>
      </c>
    </row>
    <row r="931" customFormat="false" ht="15" hidden="false" customHeight="false" outlineLevel="0" collapsed="false">
      <c r="A931" s="15" t="str">
        <f aca="false">Data_Clean!A931</f>
        <v>CX100927</v>
      </c>
      <c r="B931" s="14" t="n">
        <f aca="false">Data_Clean!G931*Assumptions!$B$5</f>
        <v>126.30525</v>
      </c>
      <c r="C931" s="14" t="n">
        <f aca="false">IF(Data_Clean!H931="",0,Data_Clean!H931)*Assumptions!$B$6</f>
        <v>50.43972</v>
      </c>
      <c r="D931" s="14" t="n">
        <f aca="false">Data_Clean!I931*Assumptions!$B$7</f>
        <v>0</v>
      </c>
      <c r="E931" s="14" t="n">
        <f aca="false">Data_Clean!J931*Assumptions!$B$8</f>
        <v>0</v>
      </c>
      <c r="F931" s="14" t="n">
        <f aca="false">Data_Clean!K931*Assumptions!$B$9</f>
        <v>0</v>
      </c>
      <c r="G931" s="14" t="n">
        <f aca="false">Data_Clean!L931*Assumptions!$B$10</f>
        <v>0</v>
      </c>
      <c r="H931" s="14" t="n">
        <f aca="false">IF(OR(Data_Clean!M931="",Data_Clean!N931=""),0,Data_Clean!M931*Data_Clean!N931/100)*Assumptions!$B$13*Assumptions!$B$11</f>
        <v>78.03</v>
      </c>
      <c r="I931" s="14" t="n">
        <f aca="false">Data_Clean!O931*4*Assumptions!$B$12</f>
        <v>26.99232</v>
      </c>
      <c r="J931" s="14" t="n">
        <f aca="false">SUM(B931:I931)</f>
        <v>281.76729</v>
      </c>
      <c r="K931" s="16" t="n">
        <f aca="false">IF(Data_Clean!P931="","",Assumptions!$B$15*0.5^(Data_Clean!P931/Assumptions!$B$20))</f>
        <v>30</v>
      </c>
      <c r="L931" s="16" t="n">
        <f aca="false">Assumptions!$B$16*MIN(1,LN(1+Data_Clean!Q931)/LN(1+Assumptions!$B$21))</f>
        <v>15.1699125520244</v>
      </c>
      <c r="M931" s="16" t="n">
        <f aca="false">Assumptions!$B$17*(0.6*MIN(1,Data_Clean!R931/Assumptions!$B$22)+0.4*IF(Data_Clean!S931="",0,Data_Clean!S931))</f>
        <v>13.2</v>
      </c>
      <c r="N931" s="16" t="n">
        <f aca="false">Assumptions!$B$18*MIN(1,(Data_Clean!F931-1)/Assumptions!$B$23)</f>
        <v>10</v>
      </c>
      <c r="O931" s="16" t="n">
        <f aca="false">Assumptions!$B$19*(0.4*IF(Data_Clean!E931="",0,MIN(1,Data_Clean!E931/12/Assumptions!$B$24))+0.35*IF(Data_Clean!D931="Y",1,0)+0.25*(1-MIN(Data_Clean!T931,3)/3))/IF(Data_Clean!E931="",0.6,1)</f>
        <v>9.75</v>
      </c>
      <c r="P931" s="16" t="n">
        <f aca="false">SUM(K931:O931)/(Assumptions!$D$5-IF(K931="",Assumptions!$B$15,0))*100</f>
        <v>78.1199125520244</v>
      </c>
      <c r="Q931" s="7" t="str">
        <f aca="false">IF(J931&gt;=Assumptions!$B$26,"High",IF(J931&gt;=Assumptions!$B$27,"Mid","Low"))</f>
        <v>Low</v>
      </c>
      <c r="R931" s="7" t="str">
        <f aca="false">IF(P931&gt;=Assumptions!$B$28,"High",IF(P931&gt;=Assumptions!$B$29,"Mid","Low"))</f>
        <v>High</v>
      </c>
      <c r="S931" s="7" t="str">
        <f aca="false">INDEX(Assumptions!$B$33:$B$41,MATCH(Q931&amp;"|"&amp;R931,Assumptions!$A$33:$A$41,0))</f>
        <v>Engaged Builders</v>
      </c>
      <c r="T931" s="7" t="n">
        <f aca="false">IF(ISNUMBER(Data_Clean!V931),J931*Data_Clean!V931,0)</f>
        <v>12.087816741</v>
      </c>
    </row>
    <row r="932" customFormat="false" ht="15" hidden="false" customHeight="false" outlineLevel="0" collapsed="false">
      <c r="A932" s="15" t="str">
        <f aca="false">Data_Clean!A932</f>
        <v>CX100928</v>
      </c>
      <c r="B932" s="14" t="n">
        <f aca="false">Data_Clean!G932*Assumptions!$B$5</f>
        <v>149.7495</v>
      </c>
      <c r="C932" s="14" t="n">
        <f aca="false">IF(Data_Clean!H932="",0,Data_Clean!H932)*Assumptions!$B$6</f>
        <v>0</v>
      </c>
      <c r="D932" s="14" t="n">
        <f aca="false">Data_Clean!I932*Assumptions!$B$7</f>
        <v>0</v>
      </c>
      <c r="E932" s="14" t="n">
        <f aca="false">Data_Clean!J932*Assumptions!$B$8</f>
        <v>0</v>
      </c>
      <c r="F932" s="14" t="n">
        <f aca="false">Data_Clean!K932*Assumptions!$B$9</f>
        <v>1006.5</v>
      </c>
      <c r="G932" s="14" t="n">
        <f aca="false">Data_Clean!L932*Assumptions!$B$10</f>
        <v>1234.8</v>
      </c>
      <c r="H932" s="14" t="n">
        <f aca="false">IF(OR(Data_Clean!M932="",Data_Clean!N932=""),0,Data_Clean!M932*Data_Clean!N932/100)*Assumptions!$B$13*Assumptions!$B$11</f>
        <v>0</v>
      </c>
      <c r="I932" s="14" t="n">
        <f aca="false">Data_Clean!O932*4*Assumptions!$B$12</f>
        <v>0</v>
      </c>
      <c r="J932" s="14" t="n">
        <f aca="false">SUM(B932:I932)</f>
        <v>2391.0495</v>
      </c>
      <c r="K932" s="16" t="n">
        <f aca="false">IF(Data_Clean!P932="","",Assumptions!$B$15*0.5^(Data_Clean!P932/Assumptions!$B$20))</f>
        <v>22.735748497656</v>
      </c>
      <c r="L932" s="16" t="n">
        <f aca="false">Assumptions!$B$16*MIN(1,LN(1+Data_Clean!Q932)/LN(1+Assumptions!$B$21))</f>
        <v>12.8906482631789</v>
      </c>
      <c r="M932" s="16" t="n">
        <f aca="false">Assumptions!$B$17*(0.6*MIN(1,Data_Clean!R932/Assumptions!$B$22)+0.4*IF(Data_Clean!S932="",0,Data_Clean!S932))</f>
        <v>8.022</v>
      </c>
      <c r="N932" s="16" t="n">
        <f aca="false">Assumptions!$B$18*MIN(1,(Data_Clean!F932-1)/Assumptions!$B$23)</f>
        <v>15</v>
      </c>
      <c r="O932" s="16" t="n">
        <f aca="false">Assumptions!$B$19*(0.4*IF(Data_Clean!E932="",0,MIN(1,Data_Clean!E932/12/Assumptions!$B$24))+0.35*IF(Data_Clean!D932="Y",1,0)+0.25*(1-MIN(Data_Clean!T932,3)/3))/IF(Data_Clean!E932="",0.6,1)</f>
        <v>13.2</v>
      </c>
      <c r="P932" s="16" t="n">
        <f aca="false">SUM(K932:O932)/(Assumptions!$D$5-IF(K932="",Assumptions!$B$15,0))*100</f>
        <v>71.8483967608349</v>
      </c>
      <c r="Q932" s="7" t="str">
        <f aca="false">IF(J932&gt;=Assumptions!$B$26,"High",IF(J932&gt;=Assumptions!$B$27,"Mid","Low"))</f>
        <v>High</v>
      </c>
      <c r="R932" s="7" t="str">
        <f aca="false">IF(P932&gt;=Assumptions!$B$28,"High",IF(P932&gt;=Assumptions!$B$29,"Mid","Low"))</f>
        <v>High</v>
      </c>
      <c r="S932" s="7" t="str">
        <f aca="false">INDEX(Assumptions!$B$33:$B$41,MATCH(Q932&amp;"|"&amp;R932,Assumptions!$A$33:$A$41,0))</f>
        <v>Premier Advocates</v>
      </c>
      <c r="T932" s="7" t="n">
        <f aca="false">IF(ISNUMBER(Data_Clean!V932),J932*Data_Clean!V932,0)</f>
        <v>43.75620585</v>
      </c>
    </row>
    <row r="933" customFormat="false" ht="15" hidden="false" customHeight="false" outlineLevel="0" collapsed="false">
      <c r="A933" s="15" t="str">
        <f aca="false">Data_Clean!A933</f>
        <v>CX100929</v>
      </c>
      <c r="B933" s="14" t="n">
        <f aca="false">Data_Clean!G933*Assumptions!$B$5</f>
        <v>206.06525</v>
      </c>
      <c r="C933" s="14" t="n">
        <f aca="false">IF(Data_Clean!H933="",0,Data_Clean!H933)*Assumptions!$B$6</f>
        <v>1545.7038</v>
      </c>
      <c r="D933" s="14" t="n">
        <f aca="false">Data_Clean!I933*Assumptions!$B$7</f>
        <v>328</v>
      </c>
      <c r="E933" s="14" t="n">
        <f aca="false">Data_Clean!J933*Assumptions!$B$8</f>
        <v>0</v>
      </c>
      <c r="F933" s="14" t="n">
        <f aca="false">Data_Clean!K933*Assumptions!$B$9</f>
        <v>0</v>
      </c>
      <c r="G933" s="14" t="n">
        <f aca="false">Data_Clean!L933*Assumptions!$B$10</f>
        <v>0</v>
      </c>
      <c r="H933" s="14" t="n">
        <f aca="false">IF(OR(Data_Clean!M933="",Data_Clean!N933=""),0,Data_Clean!M933*Data_Clean!N933/100)*Assumptions!$B$13*Assumptions!$B$11</f>
        <v>91.53</v>
      </c>
      <c r="I933" s="14" t="n">
        <f aca="false">Data_Clean!O933*4*Assumptions!$B$12</f>
        <v>10.21392</v>
      </c>
      <c r="J933" s="14" t="n">
        <f aca="false">SUM(B933:I933)</f>
        <v>2181.51297</v>
      </c>
      <c r="K933" s="16" t="n">
        <f aca="false">IF(Data_Clean!P933="","",Assumptions!$B$15*0.5^(Data_Clean!P933/Assumptions!$B$20))</f>
        <v>16.4523746954194</v>
      </c>
      <c r="L933" s="16" t="n">
        <f aca="false">Assumptions!$B$16*MIN(1,LN(1+Data_Clean!Q933)/LN(1+Assumptions!$B$21))</f>
        <v>12.2792642888455</v>
      </c>
      <c r="M933" s="16" t="n">
        <f aca="false">Assumptions!$B$17*(0.6*MIN(1,Data_Clean!R933/Assumptions!$B$22)+0.4*IF(Data_Clean!S933="",0,Data_Clean!S933))</f>
        <v>4.632</v>
      </c>
      <c r="N933" s="16" t="n">
        <f aca="false">Assumptions!$B$18*MIN(1,(Data_Clean!F933-1)/Assumptions!$B$23)</f>
        <v>15</v>
      </c>
      <c r="O933" s="16" t="n">
        <f aca="false">Assumptions!$B$19*(0.4*IF(Data_Clean!E933="",0,MIN(1,Data_Clean!E933/12/Assumptions!$B$24))+0.35*IF(Data_Clean!D933="Y",1,0)+0.25*(1-MIN(Data_Clean!T933,3)/3))/IF(Data_Clean!E933="",0.6,1)</f>
        <v>9.7</v>
      </c>
      <c r="P933" s="16" t="n">
        <f aca="false">SUM(K933:O933)/(Assumptions!$D$5-IF(K933="",Assumptions!$B$15,0))*100</f>
        <v>58.0636389842649</v>
      </c>
      <c r="Q933" s="7" t="str">
        <f aca="false">IF(J933&gt;=Assumptions!$B$26,"High",IF(J933&gt;=Assumptions!$B$27,"Mid","Low"))</f>
        <v>High</v>
      </c>
      <c r="R933" s="7" t="str">
        <f aca="false">IF(P933&gt;=Assumptions!$B$28,"High",IF(P933&gt;=Assumptions!$B$29,"Mid","Low"))</f>
        <v>Mid</v>
      </c>
      <c r="S933" s="7" t="str">
        <f aca="false">INDEX(Assumptions!$B$33:$B$41,MATCH(Q933&amp;"|"&amp;R933,Assumptions!$A$33:$A$41,0))</f>
        <v>Established Core</v>
      </c>
      <c r="T933" s="7" t="n">
        <f aca="false">IF(ISNUMBER(Data_Clean!V933),J933*Data_Clean!V933,0)</f>
        <v>89.660183067</v>
      </c>
    </row>
    <row r="934" customFormat="false" ht="15" hidden="false" customHeight="false" outlineLevel="0" collapsed="false">
      <c r="A934" s="15" t="str">
        <f aca="false">Data_Clean!A934</f>
        <v>CX100930</v>
      </c>
      <c r="B934" s="14" t="n">
        <f aca="false">Data_Clean!G934*Assumptions!$B$5</f>
        <v>258.718</v>
      </c>
      <c r="C934" s="14" t="n">
        <f aca="false">IF(Data_Clean!H934="",0,Data_Clean!H934)*Assumptions!$B$6</f>
        <v>0</v>
      </c>
      <c r="D934" s="14" t="n">
        <f aca="false">Data_Clean!I934*Assumptions!$B$7</f>
        <v>1860.8</v>
      </c>
      <c r="E934" s="14" t="n">
        <f aca="false">Data_Clean!J934*Assumptions!$B$8</f>
        <v>0</v>
      </c>
      <c r="F934" s="14" t="n">
        <f aca="false">Data_Clean!K934*Assumptions!$B$9</f>
        <v>0</v>
      </c>
      <c r="G934" s="14" t="n">
        <f aca="false">Data_Clean!L934*Assumptions!$B$10</f>
        <v>0</v>
      </c>
      <c r="H934" s="14" t="n">
        <f aca="false">IF(OR(Data_Clean!M934="",Data_Clean!N934=""),0,Data_Clean!M934*Data_Clean!N934/100)*Assumptions!$B$13*Assumptions!$B$11</f>
        <v>716.568</v>
      </c>
      <c r="I934" s="14" t="n">
        <f aca="false">Data_Clean!O934*4*Assumptions!$B$12</f>
        <v>45.78528</v>
      </c>
      <c r="J934" s="14" t="n">
        <f aca="false">SUM(B934:I934)</f>
        <v>2881.87128</v>
      </c>
      <c r="K934" s="16" t="n">
        <f aca="false">IF(Data_Clean!P934="","",Assumptions!$B$15*0.5^(Data_Clean!P934/Assumptions!$B$20))</f>
        <v>26.7269615442102</v>
      </c>
      <c r="L934" s="16" t="n">
        <f aca="false">Assumptions!$B$16*MIN(1,LN(1+Data_Clean!Q934)/LN(1+Assumptions!$B$21))</f>
        <v>15.4867983970398</v>
      </c>
      <c r="M934" s="16" t="n">
        <f aca="false">Assumptions!$B$17*(0.6*MIN(1,Data_Clean!R934/Assumptions!$B$22)+0.4*IF(Data_Clean!S934="",0,Data_Clean!S934))</f>
        <v>7.674</v>
      </c>
      <c r="N934" s="16" t="n">
        <f aca="false">Assumptions!$B$18*MIN(1,(Data_Clean!F934-1)/Assumptions!$B$23)</f>
        <v>10</v>
      </c>
      <c r="O934" s="16" t="n">
        <f aca="false">Assumptions!$B$19*(0.4*IF(Data_Clean!E934="",0,MIN(1,Data_Clean!E934/12/Assumptions!$B$24))+0.35*IF(Data_Clean!D934="Y",1,0)+0.25*(1-MIN(Data_Clean!T934,3)/3))/IF(Data_Clean!E934="",0.6,1)</f>
        <v>15</v>
      </c>
      <c r="P934" s="16" t="n">
        <f aca="false">SUM(K934:O934)/(Assumptions!$D$5-IF(K934="",Assumptions!$B$15,0))*100</f>
        <v>74.88775994125</v>
      </c>
      <c r="Q934" s="7" t="str">
        <f aca="false">IF(J934&gt;=Assumptions!$B$26,"High",IF(J934&gt;=Assumptions!$B$27,"Mid","Low"))</f>
        <v>High</v>
      </c>
      <c r="R934" s="7" t="str">
        <f aca="false">IF(P934&gt;=Assumptions!$B$28,"High",IF(P934&gt;=Assumptions!$B$29,"Mid","Low"))</f>
        <v>High</v>
      </c>
      <c r="S934" s="7" t="str">
        <f aca="false">INDEX(Assumptions!$B$33:$B$41,MATCH(Q934&amp;"|"&amp;R934,Assumptions!$A$33:$A$41,0))</f>
        <v>Premier Advocates</v>
      </c>
      <c r="T934" s="7" t="n">
        <f aca="false">IF(ISNUMBER(Data_Clean!V934),J934*Data_Clean!V934,0)</f>
        <v>71.758594872</v>
      </c>
    </row>
    <row r="935" customFormat="false" ht="15" hidden="false" customHeight="false" outlineLevel="0" collapsed="false">
      <c r="A935" s="15" t="str">
        <f aca="false">Data_Clean!A935</f>
        <v>CX100931</v>
      </c>
      <c r="B935" s="14" t="n">
        <f aca="false">Data_Clean!G935*Assumptions!$B$5</f>
        <v>204.18925</v>
      </c>
      <c r="C935" s="14" t="n">
        <f aca="false">IF(Data_Clean!H935="",0,Data_Clean!H935)*Assumptions!$B$6</f>
        <v>94.77804</v>
      </c>
      <c r="D935" s="14" t="n">
        <f aca="false">Data_Clean!I935*Assumptions!$B$7</f>
        <v>328.8</v>
      </c>
      <c r="E935" s="14" t="n">
        <f aca="false">Data_Clean!J935*Assumptions!$B$8</f>
        <v>0</v>
      </c>
      <c r="F935" s="14" t="n">
        <f aca="false">Data_Clean!K935*Assumptions!$B$9</f>
        <v>0</v>
      </c>
      <c r="G935" s="14" t="n">
        <f aca="false">Data_Clean!L935*Assumptions!$B$10</f>
        <v>0</v>
      </c>
      <c r="H935" s="14" t="n">
        <f aca="false">IF(OR(Data_Clean!M935="",Data_Clean!N935=""),0,Data_Clean!M935*Data_Clean!N935/100)*Assumptions!$B$13*Assumptions!$B$11</f>
        <v>289.884</v>
      </c>
      <c r="I935" s="14" t="n">
        <f aca="false">Data_Clean!O935*4*Assumptions!$B$12</f>
        <v>13.68048</v>
      </c>
      <c r="J935" s="14" t="n">
        <f aca="false">SUM(B935:I935)</f>
        <v>931.33177</v>
      </c>
      <c r="K935" s="16" t="n">
        <f aca="false">IF(Data_Clean!P935="","",Assumptions!$B$15*0.5^(Data_Clean!P935/Assumptions!$B$20))</f>
        <v>27.9909897461042</v>
      </c>
      <c r="L935" s="16" t="n">
        <f aca="false">Assumptions!$B$16*MIN(1,LN(1+Data_Clean!Q935)/LN(1+Assumptions!$B$21))</f>
        <v>13.0760265116583</v>
      </c>
      <c r="M935" s="16" t="n">
        <f aca="false">Assumptions!$B$17*(0.6*MIN(1,Data_Clean!R935/Assumptions!$B$22)+0.4*IF(Data_Clean!S935="",0,Data_Clean!S935))</f>
        <v>7.512</v>
      </c>
      <c r="N935" s="16" t="n">
        <f aca="false">Assumptions!$B$18*MIN(1,(Data_Clean!F935-1)/Assumptions!$B$23)</f>
        <v>15</v>
      </c>
      <c r="O935" s="16" t="n">
        <f aca="false">Assumptions!$B$19*(0.4*IF(Data_Clean!E935="",0,MIN(1,Data_Clean!E935/12/Assumptions!$B$24))+0.35*IF(Data_Clean!D935="Y",1,0)+0.25*(1-MIN(Data_Clean!T935,3)/3))/IF(Data_Clean!E935="",0.6,1)</f>
        <v>9.5</v>
      </c>
      <c r="P935" s="16" t="n">
        <f aca="false">SUM(K935:O935)/(Assumptions!$D$5-IF(K935="",Assumptions!$B$15,0))*100</f>
        <v>73.0790162577625</v>
      </c>
      <c r="Q935" s="7" t="str">
        <f aca="false">IF(J935&gt;=Assumptions!$B$26,"High",IF(J935&gt;=Assumptions!$B$27,"Mid","Low"))</f>
        <v>Mid</v>
      </c>
      <c r="R935" s="7" t="str">
        <f aca="false">IF(P935&gt;=Assumptions!$B$28,"High",IF(P935&gt;=Assumptions!$B$29,"Mid","Low"))</f>
        <v>High</v>
      </c>
      <c r="S935" s="7" t="str">
        <f aca="false">INDEX(Assumptions!$B$33:$B$41,MATCH(Q935&amp;"|"&amp;R935,Assumptions!$A$33:$A$41,0))</f>
        <v>Engaged Builders</v>
      </c>
      <c r="T935" s="7" t="n">
        <f aca="false">IF(ISNUMBER(Data_Clean!V935),J935*Data_Clean!V935,0)</f>
        <v>45.63525673</v>
      </c>
    </row>
    <row r="936" customFormat="false" ht="15" hidden="false" customHeight="false" outlineLevel="0" collapsed="false">
      <c r="A936" s="15" t="str">
        <f aca="false">Data_Clean!A936</f>
        <v>CX100932</v>
      </c>
      <c r="B936" s="14" t="n">
        <f aca="false">Data_Clean!G936*Assumptions!$B$5</f>
        <v>166.2715</v>
      </c>
      <c r="C936" s="14" t="n">
        <f aca="false">IF(Data_Clean!H936="",0,Data_Clean!H936)*Assumptions!$B$6</f>
        <v>274.93896</v>
      </c>
      <c r="D936" s="14" t="n">
        <f aca="false">Data_Clean!I936*Assumptions!$B$7</f>
        <v>0</v>
      </c>
      <c r="E936" s="14" t="n">
        <f aca="false">Data_Clean!J936*Assumptions!$B$8</f>
        <v>0</v>
      </c>
      <c r="F936" s="14" t="n">
        <f aca="false">Data_Clean!K936*Assumptions!$B$9</f>
        <v>0</v>
      </c>
      <c r="G936" s="14" t="n">
        <f aca="false">Data_Clean!L936*Assumptions!$B$10</f>
        <v>0</v>
      </c>
      <c r="H936" s="14" t="n">
        <f aca="false">IF(OR(Data_Clean!M936="",Data_Clean!N936=""),0,Data_Clean!M936*Data_Clean!N936/100)*Assumptions!$B$13*Assumptions!$B$11</f>
        <v>0</v>
      </c>
      <c r="I936" s="14" t="n">
        <f aca="false">Data_Clean!O936*4*Assumptions!$B$12</f>
        <v>0</v>
      </c>
      <c r="J936" s="14" t="n">
        <f aca="false">SUM(B936:I936)</f>
        <v>441.21046</v>
      </c>
      <c r="K936" s="16" t="n">
        <f aca="false">IF(Data_Clean!P936="","",Assumptions!$B$15*0.5^(Data_Clean!P936/Assumptions!$B$20))</f>
        <v>21.2132034355964</v>
      </c>
      <c r="L936" s="16" t="n">
        <f aca="false">Assumptions!$B$16*MIN(1,LN(1+Data_Clean!Q936)/LN(1+Assumptions!$B$21))</f>
        <v>13.4237548294248</v>
      </c>
      <c r="M936" s="16" t="n">
        <f aca="false">Assumptions!$B$17*(0.6*MIN(1,Data_Clean!R936/Assumptions!$B$22)+0.4*IF(Data_Clean!S936="",0,Data_Clean!S936))</f>
        <v>12.09</v>
      </c>
      <c r="N936" s="16" t="n">
        <f aca="false">Assumptions!$B$18*MIN(1,(Data_Clean!F936-1)/Assumptions!$B$23)</f>
        <v>5</v>
      </c>
      <c r="O936" s="16" t="n">
        <f aca="false">Assumptions!$B$19*(0.4*IF(Data_Clean!E936="",0,MIN(1,Data_Clean!E936/12/Assumptions!$B$24))+0.35*IF(Data_Clean!D936="Y",1,0)+0.25*(1-MIN(Data_Clean!T936,3)/3))/IF(Data_Clean!E936="",0.6,1)</f>
        <v>9.85</v>
      </c>
      <c r="P936" s="16" t="n">
        <f aca="false">SUM(K936:O936)/(Assumptions!$D$5-IF(K936="",Assumptions!$B$15,0))*100</f>
        <v>61.5769582650212</v>
      </c>
      <c r="Q936" s="7" t="str">
        <f aca="false">IF(J936&gt;=Assumptions!$B$26,"High",IF(J936&gt;=Assumptions!$B$27,"Mid","Low"))</f>
        <v>Mid</v>
      </c>
      <c r="R936" s="7" t="str">
        <f aca="false">IF(P936&gt;=Assumptions!$B$28,"High",IF(P936&gt;=Assumptions!$B$29,"Mid","Low"))</f>
        <v>Mid</v>
      </c>
      <c r="S936" s="7" t="str">
        <f aca="false">INDEX(Assumptions!$B$33:$B$41,MATCH(Q936&amp;"|"&amp;R936,Assumptions!$A$33:$A$41,0))</f>
        <v>Established Core</v>
      </c>
      <c r="T936" s="7" t="n">
        <f aca="false">IF(ISNUMBER(Data_Clean!V936),J936*Data_Clean!V936,0)</f>
        <v>14.736429364</v>
      </c>
    </row>
    <row r="937" customFormat="false" ht="15" hidden="false" customHeight="false" outlineLevel="0" collapsed="false">
      <c r="A937" s="15" t="str">
        <f aca="false">Data_Clean!A937</f>
        <v>CX100933</v>
      </c>
      <c r="B937" s="14" t="n">
        <f aca="false">Data_Clean!G937*Assumptions!$B$5</f>
        <v>47.04125</v>
      </c>
      <c r="C937" s="14" t="n">
        <f aca="false">IF(Data_Clean!H937="",0,Data_Clean!H937)*Assumptions!$B$6</f>
        <v>0</v>
      </c>
      <c r="D937" s="14" t="n">
        <f aca="false">Data_Clean!I937*Assumptions!$B$7</f>
        <v>0</v>
      </c>
      <c r="E937" s="14" t="n">
        <f aca="false">Data_Clean!J937*Assumptions!$B$8</f>
        <v>0</v>
      </c>
      <c r="F937" s="14" t="n">
        <f aca="false">Data_Clean!K937*Assumptions!$B$9</f>
        <v>0</v>
      </c>
      <c r="G937" s="14" t="n">
        <f aca="false">Data_Clean!L937*Assumptions!$B$10</f>
        <v>0</v>
      </c>
      <c r="H937" s="14" t="n">
        <f aca="false">IF(OR(Data_Clean!M937="",Data_Clean!N937=""),0,Data_Clean!M937*Data_Clean!N937/100)*Assumptions!$B$13*Assumptions!$B$11</f>
        <v>0</v>
      </c>
      <c r="I937" s="14" t="n">
        <f aca="false">Data_Clean!O937*4*Assumptions!$B$12</f>
        <v>0</v>
      </c>
      <c r="J937" s="14" t="n">
        <f aca="false">SUM(B937:I937)</f>
        <v>47.04125</v>
      </c>
      <c r="K937" s="16" t="n">
        <f aca="false">IF(Data_Clean!P937="","",Assumptions!$B$15*0.5^(Data_Clean!P937/Assumptions!$B$20))</f>
        <v>0.00297455711556238</v>
      </c>
      <c r="L937" s="16" t="n">
        <f aca="false">Assumptions!$B$16*MIN(1,LN(1+Data_Clean!Q937)/LN(1+Assumptions!$B$21))</f>
        <v>0</v>
      </c>
      <c r="M937" s="16" t="n">
        <f aca="false">Assumptions!$B$17*(0.6*MIN(1,Data_Clean!R937/Assumptions!$B$22)+0.4*IF(Data_Clean!S937="",0,Data_Clean!S937))</f>
        <v>0</v>
      </c>
      <c r="N937" s="16" t="n">
        <f aca="false">Assumptions!$B$18*MIN(1,(Data_Clean!F937-1)/Assumptions!$B$23)</f>
        <v>0</v>
      </c>
      <c r="O937" s="16" t="n">
        <f aca="false">Assumptions!$B$19*(0.4*IF(Data_Clean!E937="",0,MIN(1,Data_Clean!E937/12/Assumptions!$B$24))+0.35*IF(Data_Clean!D937="Y",1,0)+0.25*(1-MIN(Data_Clean!T937,3)/3))/IF(Data_Clean!E937="",0.6,1)</f>
        <v>9.15</v>
      </c>
      <c r="P937" s="16" t="n">
        <f aca="false">SUM(K937:O937)/(Assumptions!$D$5-IF(K937="",Assumptions!$B$15,0))*100</f>
        <v>9.15297455711557</v>
      </c>
      <c r="Q937" s="7" t="str">
        <f aca="false">IF(J937&gt;=Assumptions!$B$26,"High",IF(J937&gt;=Assumptions!$B$27,"Mid","Low"))</f>
        <v>Low</v>
      </c>
      <c r="R937" s="7" t="str">
        <f aca="false">IF(P937&gt;=Assumptions!$B$28,"High",IF(P937&gt;=Assumptions!$B$29,"Mid","Low"))</f>
        <v>Low</v>
      </c>
      <c r="S937" s="7" t="str">
        <f aca="false">INDEX(Assumptions!$B$33:$B$41,MATCH(Q937&amp;"|"&amp;R937,Assumptions!$A$33:$A$41,0))</f>
        <v>Dormant &amp; Low Value</v>
      </c>
      <c r="T937" s="7" t="n">
        <f aca="false">IF(ISNUMBER(Data_Clean!V937),J937*Data_Clean!V937,0)</f>
        <v>11.576851625</v>
      </c>
    </row>
    <row r="938" customFormat="false" ht="15" hidden="false" customHeight="false" outlineLevel="0" collapsed="false">
      <c r="A938" s="15" t="str">
        <f aca="false">Data_Clean!A938</f>
        <v>CX100934</v>
      </c>
      <c r="B938" s="14" t="n">
        <f aca="false">Data_Clean!G938*Assumptions!$B$5</f>
        <v>74.24075</v>
      </c>
      <c r="C938" s="14" t="n">
        <f aca="false">IF(Data_Clean!H938="",0,Data_Clean!H938)*Assumptions!$B$6</f>
        <v>98.50308</v>
      </c>
      <c r="D938" s="14" t="n">
        <f aca="false">Data_Clean!I938*Assumptions!$B$7</f>
        <v>0</v>
      </c>
      <c r="E938" s="14" t="n">
        <f aca="false">Data_Clean!J938*Assumptions!$B$8</f>
        <v>0</v>
      </c>
      <c r="F938" s="14" t="n">
        <f aca="false">Data_Clean!K938*Assumptions!$B$9</f>
        <v>0</v>
      </c>
      <c r="G938" s="14" t="n">
        <f aca="false">Data_Clean!L938*Assumptions!$B$10</f>
        <v>0</v>
      </c>
      <c r="H938" s="14" t="n">
        <f aca="false">IF(OR(Data_Clean!M938="",Data_Clean!N938=""),0,Data_Clean!M938*Data_Clean!N938/100)*Assumptions!$B$13*Assumptions!$B$11</f>
        <v>270.066</v>
      </c>
      <c r="I938" s="14" t="n">
        <f aca="false">Data_Clean!O938*4*Assumptions!$B$12</f>
        <v>0</v>
      </c>
      <c r="J938" s="14" t="n">
        <f aca="false">SUM(B938:I938)</f>
        <v>442.80983</v>
      </c>
      <c r="K938" s="16" t="n">
        <f aca="false">IF(Data_Clean!P938="","",Assumptions!$B$15*0.5^(Data_Clean!P938/Assumptions!$B$20))</f>
        <v>0.0974106909542329</v>
      </c>
      <c r="L938" s="16" t="n">
        <f aca="false">Assumptions!$B$16*MIN(1,LN(1+Data_Clean!Q938)/LN(1+Assumptions!$B$21))</f>
        <v>0</v>
      </c>
      <c r="M938" s="16" t="n">
        <f aca="false">Assumptions!$B$17*(0.6*MIN(1,Data_Clean!R938/Assumptions!$B$22)+0.4*IF(Data_Clean!S938="",0,Data_Clean!S938))</f>
        <v>0</v>
      </c>
      <c r="N938" s="16" t="n">
        <f aca="false">Assumptions!$B$18*MIN(1,(Data_Clean!F938-1)/Assumptions!$B$23)</f>
        <v>10</v>
      </c>
      <c r="O938" s="16" t="n">
        <f aca="false">Assumptions!$B$19*(0.4*IF(Data_Clean!E938="",0,MIN(1,Data_Clean!E938/12/Assumptions!$B$24))+0.35*IF(Data_Clean!D938="Y",1,0)+0.25*(1-MIN(Data_Clean!T938,3)/3))/IF(Data_Clean!E938="",0.6,1)</f>
        <v>9.75</v>
      </c>
      <c r="P938" s="16" t="n">
        <f aca="false">SUM(K938:O938)/(Assumptions!$D$5-IF(K938="",Assumptions!$B$15,0))*100</f>
        <v>19.8474106909542</v>
      </c>
      <c r="Q938" s="7" t="str">
        <f aca="false">IF(J938&gt;=Assumptions!$B$26,"High",IF(J938&gt;=Assumptions!$B$27,"Mid","Low"))</f>
        <v>Mid</v>
      </c>
      <c r="R938" s="7" t="str">
        <f aca="false">IF(P938&gt;=Assumptions!$B$28,"High",IF(P938&gt;=Assumptions!$B$29,"Mid","Low"))</f>
        <v>Low</v>
      </c>
      <c r="S938" s="7" t="str">
        <f aca="false">INDEX(Assumptions!$B$33:$B$41,MATCH(Q938&amp;"|"&amp;R938,Assumptions!$A$33:$A$41,0))</f>
        <v>Light Touch</v>
      </c>
      <c r="T938" s="7" t="n">
        <f aca="false">IF(ISNUMBER(Data_Clean!V938),J938*Data_Clean!V938,0)</f>
        <v>137.2710473</v>
      </c>
    </row>
    <row r="939" customFormat="false" ht="15" hidden="false" customHeight="false" outlineLevel="0" collapsed="false">
      <c r="A939" s="15" t="str">
        <f aca="false">Data_Clean!A939</f>
        <v>CX100935</v>
      </c>
      <c r="B939" s="14" t="n">
        <f aca="false">Data_Clean!G939*Assumptions!$B$5</f>
        <v>377.42875</v>
      </c>
      <c r="C939" s="14" t="n">
        <f aca="false">IF(Data_Clean!H939="",0,Data_Clean!H939)*Assumptions!$B$6</f>
        <v>1877.32584</v>
      </c>
      <c r="D939" s="14" t="n">
        <f aca="false">Data_Clean!I939*Assumptions!$B$7</f>
        <v>0</v>
      </c>
      <c r="E939" s="14" t="n">
        <f aca="false">Data_Clean!J939*Assumptions!$B$8</f>
        <v>0</v>
      </c>
      <c r="F939" s="14" t="n">
        <f aca="false">Data_Clean!K939*Assumptions!$B$9</f>
        <v>0</v>
      </c>
      <c r="G939" s="14" t="n">
        <f aca="false">Data_Clean!L939*Assumptions!$B$10</f>
        <v>0</v>
      </c>
      <c r="H939" s="14" t="n">
        <f aca="false">IF(OR(Data_Clean!M939="",Data_Clean!N939=""),0,Data_Clean!M939*Data_Clean!N939/100)*Assumptions!$B$13*Assumptions!$B$11</f>
        <v>0</v>
      </c>
      <c r="I939" s="14" t="n">
        <f aca="false">Data_Clean!O939*4*Assumptions!$B$12</f>
        <v>0</v>
      </c>
      <c r="J939" s="14" t="n">
        <f aca="false">SUM(B939:I939)</f>
        <v>2254.75459</v>
      </c>
      <c r="K939" s="16" t="n">
        <f aca="false">IF(Data_Clean!P939="","",Assumptions!$B$15*0.5^(Data_Clean!P939/Assumptions!$B$20))</f>
        <v>28.6452481173125</v>
      </c>
      <c r="L939" s="16" t="n">
        <f aca="false">Assumptions!$B$16*MIN(1,LN(1+Data_Clean!Q939)/LN(1+Assumptions!$B$21))</f>
        <v>15.0586973234667</v>
      </c>
      <c r="M939" s="16" t="n">
        <f aca="false">Assumptions!$B$17*(0.6*MIN(1,Data_Clean!R939/Assumptions!$B$22)+0.4*IF(Data_Clean!S939="",0,Data_Clean!S939))</f>
        <v>6.348</v>
      </c>
      <c r="N939" s="16" t="n">
        <f aca="false">Assumptions!$B$18*MIN(1,(Data_Clean!F939-1)/Assumptions!$B$23)</f>
        <v>5</v>
      </c>
      <c r="O939" s="16" t="n">
        <f aca="false">Assumptions!$B$19*(0.4*IF(Data_Clean!E939="",0,MIN(1,Data_Clean!E939/12/Assumptions!$B$24))+0.35*IF(Data_Clean!D939="Y",1,0)+0.25*(1-MIN(Data_Clean!T939,3)/3))/IF(Data_Clean!E939="",0.6,1)</f>
        <v>11.3</v>
      </c>
      <c r="P939" s="16" t="n">
        <f aca="false">SUM(K939:O939)/(Assumptions!$D$5-IF(K939="",Assumptions!$B$15,0))*100</f>
        <v>66.3519454407792</v>
      </c>
      <c r="Q939" s="7" t="str">
        <f aca="false">IF(J939&gt;=Assumptions!$B$26,"High",IF(J939&gt;=Assumptions!$B$27,"Mid","Low"))</f>
        <v>High</v>
      </c>
      <c r="R939" s="7" t="str">
        <f aca="false">IF(P939&gt;=Assumptions!$B$28,"High",IF(P939&gt;=Assumptions!$B$29,"Mid","Low"))</f>
        <v>Mid</v>
      </c>
      <c r="S939" s="7" t="str">
        <f aca="false">INDEX(Assumptions!$B$33:$B$41,MATCH(Q939&amp;"|"&amp;R939,Assumptions!$A$33:$A$41,0))</f>
        <v>Established Core</v>
      </c>
      <c r="T939" s="7" t="n">
        <f aca="false">IF(ISNUMBER(Data_Clean!V939),J939*Data_Clean!V939,0)</f>
        <v>92.895889108</v>
      </c>
    </row>
    <row r="940" customFormat="false" ht="15" hidden="false" customHeight="false" outlineLevel="0" collapsed="false">
      <c r="A940" s="15" t="str">
        <f aca="false">Data_Clean!A940</f>
        <v>CX100936</v>
      </c>
      <c r="B940" s="14" t="n">
        <f aca="false">Data_Clean!G940*Assumptions!$B$5</f>
        <v>63.69475</v>
      </c>
      <c r="C940" s="14" t="n">
        <f aca="false">IF(Data_Clean!H940="",0,Data_Clean!H940)*Assumptions!$B$6</f>
        <v>0</v>
      </c>
      <c r="D940" s="14" t="n">
        <f aca="false">Data_Clean!I940*Assumptions!$B$7</f>
        <v>0</v>
      </c>
      <c r="E940" s="14" t="n">
        <f aca="false">Data_Clean!J940*Assumptions!$B$8</f>
        <v>0</v>
      </c>
      <c r="F940" s="14" t="n">
        <f aca="false">Data_Clean!K940*Assumptions!$B$9</f>
        <v>0</v>
      </c>
      <c r="G940" s="14" t="n">
        <f aca="false">Data_Clean!L940*Assumptions!$B$10</f>
        <v>467.55</v>
      </c>
      <c r="H940" s="14" t="n">
        <f aca="false">IF(OR(Data_Clean!M940="",Data_Clean!N940=""),0,Data_Clean!M940*Data_Clean!N940/100)*Assumptions!$B$13*Assumptions!$B$11</f>
        <v>80.58</v>
      </c>
      <c r="I940" s="14" t="n">
        <f aca="false">Data_Clean!O940*4*Assumptions!$B$12</f>
        <v>0.96816</v>
      </c>
      <c r="J940" s="14" t="n">
        <f aca="false">SUM(B940:I940)</f>
        <v>612.79291</v>
      </c>
      <c r="K940" s="16" t="n">
        <f aca="false">IF(Data_Clean!P940="","",Assumptions!$B$15*0.5^(Data_Clean!P940/Assumptions!$B$20))</f>
        <v>26.7269615442102</v>
      </c>
      <c r="L940" s="16" t="n">
        <f aca="false">Assumptions!$B$16*MIN(1,LN(1+Data_Clean!Q940)/LN(1+Assumptions!$B$21))</f>
        <v>5.78129652635776</v>
      </c>
      <c r="M940" s="16" t="n">
        <f aca="false">Assumptions!$B$17*(0.6*MIN(1,Data_Clean!R940/Assumptions!$B$22)+0.4*IF(Data_Clean!S940="",0,Data_Clean!S940))</f>
        <v>8.466</v>
      </c>
      <c r="N940" s="16" t="n">
        <f aca="false">Assumptions!$B$18*MIN(1,(Data_Clean!F940-1)/Assumptions!$B$23)</f>
        <v>10</v>
      </c>
      <c r="O940" s="16" t="n">
        <f aca="false">Assumptions!$B$19*(0.4*IF(Data_Clean!E940="",0,MIN(1,Data_Clean!E940/12/Assumptions!$B$24))+0.35*IF(Data_Clean!D940="Y",1,0)+0.25*(1-MIN(Data_Clean!T940,3)/3))/IF(Data_Clean!E940="",0.6,1)</f>
        <v>9.75</v>
      </c>
      <c r="P940" s="16" t="n">
        <f aca="false">SUM(K940:O940)/(Assumptions!$D$5-IF(K940="",Assumptions!$B$15,0))*100</f>
        <v>60.7242580705679</v>
      </c>
      <c r="Q940" s="7" t="str">
        <f aca="false">IF(J940&gt;=Assumptions!$B$26,"High",IF(J940&gt;=Assumptions!$B$27,"Mid","Low"))</f>
        <v>Mid</v>
      </c>
      <c r="R940" s="7" t="str">
        <f aca="false">IF(P940&gt;=Assumptions!$B$28,"High",IF(P940&gt;=Assumptions!$B$29,"Mid","Low"))</f>
        <v>Mid</v>
      </c>
      <c r="S940" s="7" t="str">
        <f aca="false">INDEX(Assumptions!$B$33:$B$41,MATCH(Q940&amp;"|"&amp;R940,Assumptions!$A$33:$A$41,0))</f>
        <v>Established Core</v>
      </c>
      <c r="T940" s="7" t="n">
        <f aca="false">IF(ISNUMBER(Data_Clean!V940),J940*Data_Clean!V940,0)</f>
        <v>74.270500692</v>
      </c>
    </row>
    <row r="941" customFormat="false" ht="15" hidden="false" customHeight="false" outlineLevel="0" collapsed="false">
      <c r="A941" s="15" t="str">
        <f aca="false">Data_Clean!A941</f>
        <v>CX100937</v>
      </c>
      <c r="B941" s="14" t="n">
        <f aca="false">Data_Clean!G941*Assumptions!$B$5</f>
        <v>156.3735</v>
      </c>
      <c r="C941" s="14" t="n">
        <f aca="false">IF(Data_Clean!H941="",0,Data_Clean!H941)*Assumptions!$B$6</f>
        <v>279.63792</v>
      </c>
      <c r="D941" s="14" t="n">
        <f aca="false">Data_Clean!I941*Assumptions!$B$7</f>
        <v>272.8</v>
      </c>
      <c r="E941" s="14" t="n">
        <f aca="false">Data_Clean!J941*Assumptions!$B$8</f>
        <v>0</v>
      </c>
      <c r="F941" s="14" t="n">
        <f aca="false">Data_Clean!K941*Assumptions!$B$9</f>
        <v>0</v>
      </c>
      <c r="G941" s="14" t="n">
        <f aca="false">Data_Clean!L941*Assumptions!$B$10</f>
        <v>0</v>
      </c>
      <c r="H941" s="14" t="n">
        <f aca="false">IF(OR(Data_Clean!M941="",Data_Clean!N941=""),0,Data_Clean!M941*Data_Clean!N941/100)*Assumptions!$B$13*Assumptions!$B$11</f>
        <v>0</v>
      </c>
      <c r="I941" s="14" t="n">
        <f aca="false">Data_Clean!O941*4*Assumptions!$B$12</f>
        <v>0</v>
      </c>
      <c r="J941" s="14" t="n">
        <f aca="false">SUM(B941:I941)</f>
        <v>708.81142</v>
      </c>
      <c r="K941" s="16" t="n">
        <f aca="false">IF(Data_Clean!P941="","",Assumptions!$B$15*0.5^(Data_Clean!P941/Assumptions!$B$20))</f>
        <v>26.1165168988837</v>
      </c>
      <c r="L941" s="16" t="n">
        <f aca="false">Assumptions!$B$16*MIN(1,LN(1+Data_Clean!Q941)/LN(1+Assumptions!$B$21))</f>
        <v>15.383822204249</v>
      </c>
      <c r="M941" s="16" t="n">
        <f aca="false">Assumptions!$B$17*(0.6*MIN(1,Data_Clean!R941/Assumptions!$B$22)+0.4*IF(Data_Clean!S941="",0,Data_Clean!S941))</f>
        <v>8.922</v>
      </c>
      <c r="N941" s="16" t="n">
        <f aca="false">Assumptions!$B$18*MIN(1,(Data_Clean!F941-1)/Assumptions!$B$23)</f>
        <v>10</v>
      </c>
      <c r="O941" s="16" t="n">
        <f aca="false">Assumptions!$B$19*(0.4*IF(Data_Clean!E941="",0,MIN(1,Data_Clean!E941/12/Assumptions!$B$24))+0.35*IF(Data_Clean!D941="Y",1,0)+0.25*(1-MIN(Data_Clean!T941,3)/3))/IF(Data_Clean!E941="",0.6,1)</f>
        <v>9.2</v>
      </c>
      <c r="P941" s="16" t="n">
        <f aca="false">SUM(K941:O941)/(Assumptions!$D$5-IF(K941="",Assumptions!$B$15,0))*100</f>
        <v>69.6223391031328</v>
      </c>
      <c r="Q941" s="7" t="str">
        <f aca="false">IF(J941&gt;=Assumptions!$B$26,"High",IF(J941&gt;=Assumptions!$B$27,"Mid","Low"))</f>
        <v>Mid</v>
      </c>
      <c r="R941" s="7" t="str">
        <f aca="false">IF(P941&gt;=Assumptions!$B$28,"High",IF(P941&gt;=Assumptions!$B$29,"Mid","Low"))</f>
        <v>Mid</v>
      </c>
      <c r="S941" s="7" t="str">
        <f aca="false">INDEX(Assumptions!$B$33:$B$41,MATCH(Q941&amp;"|"&amp;R941,Assumptions!$A$33:$A$41,0))</f>
        <v>Established Core</v>
      </c>
      <c r="T941" s="7" t="n">
        <f aca="false">IF(ISNUMBER(Data_Clean!V941),J941*Data_Clean!V941,0)</f>
        <v>16.160900376</v>
      </c>
    </row>
    <row r="942" customFormat="false" ht="15" hidden="false" customHeight="false" outlineLevel="0" collapsed="false">
      <c r="A942" s="15" t="str">
        <f aca="false">Data_Clean!A942</f>
        <v>CX100938</v>
      </c>
      <c r="B942" s="14" t="n">
        <f aca="false">Data_Clean!G942*Assumptions!$B$5</f>
        <v>102.431</v>
      </c>
      <c r="C942" s="14" t="n">
        <f aca="false">IF(Data_Clean!H942="",0,Data_Clean!H942)*Assumptions!$B$6</f>
        <v>288.02316</v>
      </c>
      <c r="D942" s="14" t="n">
        <f aca="false">Data_Clean!I942*Assumptions!$B$7</f>
        <v>284.8</v>
      </c>
      <c r="E942" s="14" t="n">
        <f aca="false">Data_Clean!J942*Assumptions!$B$8</f>
        <v>2093.1096</v>
      </c>
      <c r="F942" s="14" t="n">
        <f aca="false">Data_Clean!K942*Assumptions!$B$9</f>
        <v>0</v>
      </c>
      <c r="G942" s="14" t="n">
        <f aca="false">Data_Clean!L942*Assumptions!$B$10</f>
        <v>0</v>
      </c>
      <c r="H942" s="14" t="n">
        <f aca="false">IF(OR(Data_Clean!M942="",Data_Clean!N942=""),0,Data_Clean!M942*Data_Clean!N942/100)*Assumptions!$B$13*Assumptions!$B$11</f>
        <v>0</v>
      </c>
      <c r="I942" s="14" t="n">
        <f aca="false">Data_Clean!O942*4*Assumptions!$B$12</f>
        <v>7.61952</v>
      </c>
      <c r="J942" s="14" t="n">
        <f aca="false">SUM(B942:I942)</f>
        <v>2775.98328</v>
      </c>
      <c r="K942" s="16" t="n">
        <f aca="false">IF(Data_Clean!P942="","",Assumptions!$B$15*0.5^(Data_Clean!P942/Assumptions!$B$20))</f>
        <v>16.8369307246406</v>
      </c>
      <c r="L942" s="16" t="n">
        <f aca="false">Assumptions!$B$16*MIN(1,LN(1+Data_Clean!Q942)/LN(1+Assumptions!$B$21))</f>
        <v>10.362865626271</v>
      </c>
      <c r="M942" s="16" t="n">
        <f aca="false">Assumptions!$B$17*(0.6*MIN(1,Data_Clean!R942/Assumptions!$B$22)+0.4*IF(Data_Clean!S942="",0,Data_Clean!S942))</f>
        <v>7.842</v>
      </c>
      <c r="N942" s="16" t="n">
        <f aca="false">Assumptions!$B$18*MIN(1,(Data_Clean!F942-1)/Assumptions!$B$23)</f>
        <v>20</v>
      </c>
      <c r="O942" s="16" t="n">
        <f aca="false">Assumptions!$B$19*(0.4*IF(Data_Clean!E942="",0,MIN(1,Data_Clean!E942/12/Assumptions!$B$24))+0.35*IF(Data_Clean!D942="Y",1,0)+0.25*(1-MIN(Data_Clean!T942,3)/3))/IF(Data_Clean!E942="",0.6,1)</f>
        <v>6.95</v>
      </c>
      <c r="P942" s="16" t="n">
        <f aca="false">SUM(K942:O942)/(Assumptions!$D$5-IF(K942="",Assumptions!$B$15,0))*100</f>
        <v>61.9917963509116</v>
      </c>
      <c r="Q942" s="7" t="str">
        <f aca="false">IF(J942&gt;=Assumptions!$B$26,"High",IF(J942&gt;=Assumptions!$B$27,"Mid","Low"))</f>
        <v>High</v>
      </c>
      <c r="R942" s="7" t="str">
        <f aca="false">IF(P942&gt;=Assumptions!$B$28,"High",IF(P942&gt;=Assumptions!$B$29,"Mid","Low"))</f>
        <v>Mid</v>
      </c>
      <c r="S942" s="7" t="str">
        <f aca="false">INDEX(Assumptions!$B$33:$B$41,MATCH(Q942&amp;"|"&amp;R942,Assumptions!$A$33:$A$41,0))</f>
        <v>Established Core</v>
      </c>
      <c r="T942" s="7" t="n">
        <f aca="false">IF(ISNUMBER(Data_Clean!V942),J942*Data_Clean!V942,0)</f>
        <v>231.239407224</v>
      </c>
    </row>
    <row r="943" customFormat="false" ht="15" hidden="false" customHeight="false" outlineLevel="0" collapsed="false">
      <c r="A943" s="15" t="str">
        <f aca="false">Data_Clean!A943</f>
        <v>CX100939</v>
      </c>
      <c r="B943" s="14" t="n">
        <f aca="false">Data_Clean!G943*Assumptions!$B$5</f>
        <v>363.734</v>
      </c>
      <c r="C943" s="14" t="n">
        <f aca="false">IF(Data_Clean!H943="",0,Data_Clean!H943)*Assumptions!$B$6</f>
        <v>953.47476</v>
      </c>
      <c r="D943" s="14" t="n">
        <f aca="false">Data_Clean!I943*Assumptions!$B$7</f>
        <v>0</v>
      </c>
      <c r="E943" s="14" t="n">
        <f aca="false">Data_Clean!J943*Assumptions!$B$8</f>
        <v>0</v>
      </c>
      <c r="F943" s="14" t="n">
        <f aca="false">Data_Clean!K943*Assumptions!$B$9</f>
        <v>0</v>
      </c>
      <c r="G943" s="14" t="n">
        <f aca="false">Data_Clean!L943*Assumptions!$B$10</f>
        <v>0</v>
      </c>
      <c r="H943" s="14" t="n">
        <f aca="false">IF(OR(Data_Clean!M943="",Data_Clean!N943=""),0,Data_Clean!M943*Data_Clean!N943/100)*Assumptions!$B$13*Assumptions!$B$11</f>
        <v>0</v>
      </c>
      <c r="I943" s="14" t="n">
        <f aca="false">Data_Clean!O943*4*Assumptions!$B$12</f>
        <v>0</v>
      </c>
      <c r="J943" s="14" t="n">
        <f aca="false">SUM(B943:I943)</f>
        <v>1317.20876</v>
      </c>
      <c r="K943" s="16" t="n">
        <f aca="false">IF(Data_Clean!P943="","",Assumptions!$B$15*0.5^(Data_Clean!P943/Assumptions!$B$20))</f>
        <v>22.735748497656</v>
      </c>
      <c r="L943" s="16" t="n">
        <f aca="false">Assumptions!$B$16*MIN(1,LN(1+Data_Clean!Q943)/LN(1+Assumptions!$B$21))</f>
        <v>16.7870204191091</v>
      </c>
      <c r="M943" s="16" t="n">
        <f aca="false">Assumptions!$B$17*(0.6*MIN(1,Data_Clean!R943/Assumptions!$B$22)+0.4*IF(Data_Clean!S943="",0,Data_Clean!S943))</f>
        <v>10.362</v>
      </c>
      <c r="N943" s="16" t="n">
        <f aca="false">Assumptions!$B$18*MIN(1,(Data_Clean!F943-1)/Assumptions!$B$23)</f>
        <v>5</v>
      </c>
      <c r="O943" s="16" t="n">
        <f aca="false">Assumptions!$B$19*(0.4*IF(Data_Clean!E943="",0,MIN(1,Data_Clean!E943/12/Assumptions!$B$24))+0.35*IF(Data_Clean!D943="Y",1,0)+0.25*(1-MIN(Data_Clean!T943,3)/3))/IF(Data_Clean!E943="",0.6,1)</f>
        <v>15</v>
      </c>
      <c r="P943" s="16" t="n">
        <f aca="false">SUM(K943:O943)/(Assumptions!$D$5-IF(K943="",Assumptions!$B$15,0))*100</f>
        <v>69.8847689167651</v>
      </c>
      <c r="Q943" s="7" t="str">
        <f aca="false">IF(J943&gt;=Assumptions!$B$26,"High",IF(J943&gt;=Assumptions!$B$27,"Mid","Low"))</f>
        <v>Mid</v>
      </c>
      <c r="R943" s="7" t="str">
        <f aca="false">IF(P943&gt;=Assumptions!$B$28,"High",IF(P943&gt;=Assumptions!$B$29,"Mid","Low"))</f>
        <v>Mid</v>
      </c>
      <c r="S943" s="7" t="str">
        <f aca="false">INDEX(Assumptions!$B$33:$B$41,MATCH(Q943&amp;"|"&amp;R943,Assumptions!$A$33:$A$41,0))</f>
        <v>Established Core</v>
      </c>
      <c r="T943" s="7" t="n">
        <f aca="false">IF(ISNUMBER(Data_Clean!V943),J943*Data_Clean!V943,0)</f>
        <v>34.510869512</v>
      </c>
    </row>
    <row r="944" customFormat="false" ht="15" hidden="false" customHeight="false" outlineLevel="0" collapsed="false">
      <c r="A944" s="15" t="str">
        <f aca="false">Data_Clean!A944</f>
        <v>CX100940</v>
      </c>
      <c r="B944" s="14" t="n">
        <f aca="false">Data_Clean!G944*Assumptions!$B$5</f>
        <v>29.36975</v>
      </c>
      <c r="C944" s="14" t="n">
        <f aca="false">IF(Data_Clean!H944="",0,Data_Clean!H944)*Assumptions!$B$6</f>
        <v>142.97664</v>
      </c>
      <c r="D944" s="14" t="n">
        <f aca="false">Data_Clean!I944*Assumptions!$B$7</f>
        <v>0</v>
      </c>
      <c r="E944" s="14" t="n">
        <f aca="false">Data_Clean!J944*Assumptions!$B$8</f>
        <v>299.864025</v>
      </c>
      <c r="F944" s="14" t="n">
        <f aca="false">Data_Clean!K944*Assumptions!$B$9</f>
        <v>0</v>
      </c>
      <c r="G944" s="14" t="n">
        <f aca="false">Data_Clean!L944*Assumptions!$B$10</f>
        <v>781.65</v>
      </c>
      <c r="H944" s="14" t="n">
        <f aca="false">IF(OR(Data_Clean!M944="",Data_Clean!N944=""),0,Data_Clean!M944*Data_Clean!N944/100)*Assumptions!$B$13*Assumptions!$B$11</f>
        <v>0</v>
      </c>
      <c r="I944" s="14" t="n">
        <f aca="false">Data_Clean!O944*4*Assumptions!$B$12</f>
        <v>0</v>
      </c>
      <c r="J944" s="14" t="n">
        <f aca="false">SUM(B944:I944)</f>
        <v>1253.860415</v>
      </c>
      <c r="K944" s="16" t="n">
        <f aca="false">IF(Data_Clean!P944="","",Assumptions!$B$15*0.5^(Data_Clean!P944/Assumptions!$B$20))</f>
        <v>15.7094118423094</v>
      </c>
      <c r="L944" s="16" t="n">
        <f aca="false">Assumptions!$B$16*MIN(1,LN(1+Data_Clean!Q944)/LN(1+Assumptions!$B$21))</f>
        <v>15.383822204249</v>
      </c>
      <c r="M944" s="16" t="n">
        <f aca="false">Assumptions!$B$17*(0.6*MIN(1,Data_Clean!R944/Assumptions!$B$22)+0.4*IF(Data_Clean!S944="",0,Data_Clean!S944))</f>
        <v>4.08</v>
      </c>
      <c r="N944" s="16" t="n">
        <f aca="false">Assumptions!$B$18*MIN(1,(Data_Clean!F944-1)/Assumptions!$B$23)</f>
        <v>20</v>
      </c>
      <c r="O944" s="16" t="n">
        <f aca="false">Assumptions!$B$19*(0.4*IF(Data_Clean!E944="",0,MIN(1,Data_Clean!E944/12/Assumptions!$B$24))+0.35*IF(Data_Clean!D944="Y",1,0)+0.25*(1-MIN(Data_Clean!T944,3)/3))/IF(Data_Clean!E944="",0.6,1)</f>
        <v>9.75</v>
      </c>
      <c r="P944" s="16" t="n">
        <f aca="false">SUM(K944:O944)/(Assumptions!$D$5-IF(K944="",Assumptions!$B$15,0))*100</f>
        <v>64.9232340465584</v>
      </c>
      <c r="Q944" s="7" t="str">
        <f aca="false">IF(J944&gt;=Assumptions!$B$26,"High",IF(J944&gt;=Assumptions!$B$27,"Mid","Low"))</f>
        <v>Mid</v>
      </c>
      <c r="R944" s="7" t="str">
        <f aca="false">IF(P944&gt;=Assumptions!$B$28,"High",IF(P944&gt;=Assumptions!$B$29,"Mid","Low"))</f>
        <v>Mid</v>
      </c>
      <c r="S944" s="7" t="str">
        <f aca="false">INDEX(Assumptions!$B$33:$B$41,MATCH(Q944&amp;"|"&amp;R944,Assumptions!$A$33:$A$41,0))</f>
        <v>Established Core</v>
      </c>
      <c r="T944" s="7" t="n">
        <f aca="false">IF(ISNUMBER(Data_Clean!V944),J944*Data_Clean!V944,0)</f>
        <v>35.358863703</v>
      </c>
    </row>
    <row r="945" customFormat="false" ht="15" hidden="false" customHeight="false" outlineLevel="0" collapsed="false">
      <c r="A945" s="15" t="str">
        <f aca="false">Data_Clean!A945</f>
        <v>CX100941</v>
      </c>
      <c r="B945" s="14" t="n">
        <f aca="false">Data_Clean!G945*Assumptions!$B$5</f>
        <v>6.0435</v>
      </c>
      <c r="C945" s="14" t="n">
        <f aca="false">IF(Data_Clean!H945="",0,Data_Clean!H945)*Assumptions!$B$6</f>
        <v>4.40124</v>
      </c>
      <c r="D945" s="14" t="n">
        <f aca="false">Data_Clean!I945*Assumptions!$B$7</f>
        <v>0</v>
      </c>
      <c r="E945" s="14" t="n">
        <f aca="false">Data_Clean!J945*Assumptions!$B$8</f>
        <v>0</v>
      </c>
      <c r="F945" s="14" t="n">
        <f aca="false">Data_Clean!K945*Assumptions!$B$9</f>
        <v>0</v>
      </c>
      <c r="G945" s="14" t="n">
        <f aca="false">Data_Clean!L945*Assumptions!$B$10</f>
        <v>767.25</v>
      </c>
      <c r="H945" s="14" t="n">
        <f aca="false">IF(OR(Data_Clean!M945="",Data_Clean!N945=""),0,Data_Clean!M945*Data_Clean!N945/100)*Assumptions!$B$13*Assumptions!$B$11</f>
        <v>0</v>
      </c>
      <c r="I945" s="14" t="n">
        <f aca="false">Data_Clean!O945*4*Assumptions!$B$12</f>
        <v>0</v>
      </c>
      <c r="J945" s="14" t="n">
        <f aca="false">SUM(B945:I945)</f>
        <v>777.69474</v>
      </c>
      <c r="K945" s="16" t="n">
        <f aca="false">IF(Data_Clean!P945="","",Assumptions!$B$15*0.5^(Data_Clean!P945/Assumptions!$B$20))</f>
        <v>7.8547059211547</v>
      </c>
      <c r="L945" s="16" t="n">
        <f aca="false">Assumptions!$B$16*MIN(1,LN(1+Data_Clean!Q945)/LN(1+Assumptions!$B$21))</f>
        <v>11.2934465146257</v>
      </c>
      <c r="M945" s="16" t="n">
        <f aca="false">Assumptions!$B$17*(0.6*MIN(1,Data_Clean!R945/Assumptions!$B$22)+0.4*IF(Data_Clean!S945="",0,Data_Clean!S945))</f>
        <v>7.614</v>
      </c>
      <c r="N945" s="16" t="n">
        <f aca="false">Assumptions!$B$18*MIN(1,(Data_Clean!F945-1)/Assumptions!$B$23)</f>
        <v>10</v>
      </c>
      <c r="O945" s="16" t="n">
        <f aca="false">Assumptions!$B$19*(0.4*IF(Data_Clean!E945="",0,MIN(1,Data_Clean!E945/12/Assumptions!$B$24))+0.35*IF(Data_Clean!D945="Y",1,0)+0.25*(1-MIN(Data_Clean!T945,3)/3))/IF(Data_Clean!E945="",0.6,1)</f>
        <v>5.15</v>
      </c>
      <c r="P945" s="16" t="n">
        <f aca="false">SUM(K945:O945)/(Assumptions!$D$5-IF(K945="",Assumptions!$B$15,0))*100</f>
        <v>41.9121524357804</v>
      </c>
      <c r="Q945" s="7" t="str">
        <f aca="false">IF(J945&gt;=Assumptions!$B$26,"High",IF(J945&gt;=Assumptions!$B$27,"Mid","Low"))</f>
        <v>Mid</v>
      </c>
      <c r="R945" s="7" t="str">
        <f aca="false">IF(P945&gt;=Assumptions!$B$28,"High",IF(P945&gt;=Assumptions!$B$29,"Mid","Low"))</f>
        <v>Low</v>
      </c>
      <c r="S945" s="7" t="str">
        <f aca="false">INDEX(Assumptions!$B$33:$B$41,MATCH(Q945&amp;"|"&amp;R945,Assumptions!$A$33:$A$41,0))</f>
        <v>Light Touch</v>
      </c>
      <c r="T945" s="7" t="n">
        <f aca="false">IF(ISNUMBER(Data_Clean!V945),J945*Data_Clean!V945,0)</f>
        <v>127.075320516</v>
      </c>
    </row>
    <row r="946" customFormat="false" ht="15" hidden="false" customHeight="false" outlineLevel="0" collapsed="false">
      <c r="A946" s="15" t="str">
        <f aca="false">Data_Clean!A946</f>
        <v>CX100942</v>
      </c>
      <c r="B946" s="14" t="n">
        <f aca="false">Data_Clean!G946*Assumptions!$B$5</f>
        <v>145.43475</v>
      </c>
      <c r="C946" s="14" t="n">
        <f aca="false">IF(Data_Clean!H946="",0,Data_Clean!H946)*Assumptions!$B$6</f>
        <v>0</v>
      </c>
      <c r="D946" s="14" t="n">
        <f aca="false">Data_Clean!I946*Assumptions!$B$7</f>
        <v>0</v>
      </c>
      <c r="E946" s="14" t="n">
        <f aca="false">Data_Clean!J946*Assumptions!$B$8</f>
        <v>0</v>
      </c>
      <c r="F946" s="14" t="n">
        <f aca="false">Data_Clean!K946*Assumptions!$B$9</f>
        <v>0</v>
      </c>
      <c r="G946" s="14" t="n">
        <f aca="false">Data_Clean!L946*Assumptions!$B$10</f>
        <v>0</v>
      </c>
      <c r="H946" s="14" t="n">
        <f aca="false">IF(OR(Data_Clean!M946="",Data_Clean!N946=""),0,Data_Clean!M946*Data_Clean!N946/100)*Assumptions!$B$13*Assumptions!$B$11</f>
        <v>0</v>
      </c>
      <c r="I946" s="14" t="n">
        <f aca="false">Data_Clean!O946*4*Assumptions!$B$12</f>
        <v>0</v>
      </c>
      <c r="J946" s="14" t="n">
        <f aca="false">SUM(B946:I946)</f>
        <v>145.43475</v>
      </c>
      <c r="K946" s="16" t="n">
        <f aca="false">IF(Data_Clean!P946="","",Assumptions!$B$15*0.5^(Data_Clean!P946/Assumptions!$B$20))</f>
        <v>27.3516746567465</v>
      </c>
      <c r="L946" s="16" t="n">
        <f aca="false">Assumptions!$B$16*MIN(1,LN(1+Data_Clean!Q946)/LN(1+Assumptions!$B$21))</f>
        <v>11.8154173628685</v>
      </c>
      <c r="M946" s="16" t="n">
        <f aca="false">Assumptions!$B$17*(0.6*MIN(1,Data_Clean!R946/Assumptions!$B$22)+0.4*IF(Data_Clean!S946="",0,Data_Clean!S946))</f>
        <v>5.778</v>
      </c>
      <c r="N946" s="16" t="n">
        <f aca="false">Assumptions!$B$18*MIN(1,(Data_Clean!F946-1)/Assumptions!$B$23)</f>
        <v>0</v>
      </c>
      <c r="O946" s="16" t="n">
        <f aca="false">Assumptions!$B$19*(0.4*IF(Data_Clean!E946="",0,MIN(1,Data_Clean!E946/12/Assumptions!$B$24))+0.35*IF(Data_Clean!D946="Y",1,0)+0.25*(1-MIN(Data_Clean!T946,3)/3))/IF(Data_Clean!E946="",0.6,1)</f>
        <v>9.75</v>
      </c>
      <c r="P946" s="16" t="n">
        <f aca="false">SUM(K946:O946)/(Assumptions!$D$5-IF(K946="",Assumptions!$B$15,0))*100</f>
        <v>54.695092019615</v>
      </c>
      <c r="Q946" s="7" t="str">
        <f aca="false">IF(J946&gt;=Assumptions!$B$26,"High",IF(J946&gt;=Assumptions!$B$27,"Mid","Low"))</f>
        <v>Low</v>
      </c>
      <c r="R946" s="7" t="str">
        <f aca="false">IF(P946&gt;=Assumptions!$B$28,"High",IF(P946&gt;=Assumptions!$B$29,"Mid","Low"))</f>
        <v>Mid</v>
      </c>
      <c r="S946" s="7" t="str">
        <f aca="false">INDEX(Assumptions!$B$33:$B$41,MATCH(Q946&amp;"|"&amp;R946,Assumptions!$A$33:$A$41,0))</f>
        <v>Light Touch</v>
      </c>
      <c r="T946" s="7" t="n">
        <f aca="false">IF(ISNUMBER(Data_Clean!V946),J946*Data_Clean!V946,0)</f>
        <v>16.128713775</v>
      </c>
    </row>
    <row r="947" customFormat="false" ht="15" hidden="false" customHeight="false" outlineLevel="0" collapsed="false">
      <c r="A947" s="15" t="str">
        <f aca="false">Data_Clean!A947</f>
        <v>CX100943</v>
      </c>
      <c r="B947" s="14" t="n">
        <f aca="false">Data_Clean!G947*Assumptions!$B$5</f>
        <v>177.25225</v>
      </c>
      <c r="C947" s="14" t="n">
        <f aca="false">IF(Data_Clean!H947="",0,Data_Clean!H947)*Assumptions!$B$6</f>
        <v>1453.77504</v>
      </c>
      <c r="D947" s="14" t="n">
        <f aca="false">Data_Clean!I947*Assumptions!$B$7</f>
        <v>0</v>
      </c>
      <c r="E947" s="14" t="n">
        <f aca="false">Data_Clean!J947*Assumptions!$B$8</f>
        <v>1043.7555</v>
      </c>
      <c r="F947" s="14" t="n">
        <f aca="false">Data_Clean!K947*Assumptions!$B$9</f>
        <v>5157.9</v>
      </c>
      <c r="G947" s="14" t="n">
        <f aca="false">Data_Clean!L947*Assumptions!$B$10</f>
        <v>0</v>
      </c>
      <c r="H947" s="14" t="n">
        <f aca="false">IF(OR(Data_Clean!M947="",Data_Clean!N947=""),0,Data_Clean!M947*Data_Clean!N947/100)*Assumptions!$B$13*Assumptions!$B$11</f>
        <v>682.008</v>
      </c>
      <c r="I947" s="14" t="n">
        <f aca="false">Data_Clean!O947*4*Assumptions!$B$12</f>
        <v>115.03152</v>
      </c>
      <c r="J947" s="14" t="n">
        <f aca="false">SUM(B947:I947)</f>
        <v>8629.72231</v>
      </c>
      <c r="K947" s="16" t="n">
        <f aca="false">IF(Data_Clean!P947="","",Assumptions!$B$15*0.5^(Data_Clean!P947/Assumptions!$B$20))</f>
        <v>26.1165168988837</v>
      </c>
      <c r="L947" s="16" t="n">
        <f aca="false">Assumptions!$B$16*MIN(1,LN(1+Data_Clean!Q947)/LN(1+Assumptions!$B$21))</f>
        <v>17.3438895790733</v>
      </c>
      <c r="M947" s="16" t="n">
        <f aca="false">Assumptions!$B$17*(0.6*MIN(1,Data_Clean!R947/Assumptions!$B$22)+0.4*IF(Data_Clean!S947="",0,Data_Clean!S947))</f>
        <v>11.178</v>
      </c>
      <c r="N947" s="16" t="n">
        <f aca="false">Assumptions!$B$18*MIN(1,(Data_Clean!F947-1)/Assumptions!$B$23)</f>
        <v>20</v>
      </c>
      <c r="O947" s="16" t="n">
        <f aca="false">Assumptions!$B$19*(0.4*IF(Data_Clean!E947="",0,MIN(1,Data_Clean!E947/12/Assumptions!$B$24))+0.35*IF(Data_Clean!D947="Y",1,0)+0.25*(1-MIN(Data_Clean!T947,3)/3))/IF(Data_Clean!E947="",0.6,1)</f>
        <v>15</v>
      </c>
      <c r="P947" s="16" t="n">
        <f aca="false">SUM(K947:O947)/(Assumptions!$D$5-IF(K947="",Assumptions!$B$15,0))*100</f>
        <v>89.638406477957</v>
      </c>
      <c r="Q947" s="7" t="str">
        <f aca="false">IF(J947&gt;=Assumptions!$B$26,"High",IF(J947&gt;=Assumptions!$B$27,"Mid","Low"))</f>
        <v>High</v>
      </c>
      <c r="R947" s="7" t="str">
        <f aca="false">IF(P947&gt;=Assumptions!$B$28,"High",IF(P947&gt;=Assumptions!$B$29,"Mid","Low"))</f>
        <v>High</v>
      </c>
      <c r="S947" s="7" t="str">
        <f aca="false">INDEX(Assumptions!$B$33:$B$41,MATCH(Q947&amp;"|"&amp;R947,Assumptions!$A$33:$A$41,0))</f>
        <v>Premier Advocates</v>
      </c>
      <c r="T947" s="7" t="n">
        <f aca="false">IF(ISNUMBER(Data_Clean!V947),J947*Data_Clean!V947,0)</f>
        <v>91.475056486</v>
      </c>
    </row>
    <row r="948" customFormat="false" ht="15" hidden="false" customHeight="false" outlineLevel="0" collapsed="false">
      <c r="A948" s="15" t="str">
        <f aca="false">Data_Clean!A948</f>
        <v>CX100944</v>
      </c>
      <c r="B948" s="14" t="n">
        <f aca="false">Data_Clean!G948*Assumptions!$B$5</f>
        <v>28.67225</v>
      </c>
      <c r="C948" s="14" t="n">
        <f aca="false">IF(Data_Clean!H948="",0,Data_Clean!H948)*Assumptions!$B$6</f>
        <v>0</v>
      </c>
      <c r="D948" s="14" t="n">
        <f aca="false">Data_Clean!I948*Assumptions!$B$7</f>
        <v>0</v>
      </c>
      <c r="E948" s="14" t="n">
        <f aca="false">Data_Clean!J948*Assumptions!$B$8</f>
        <v>0</v>
      </c>
      <c r="F948" s="14" t="n">
        <f aca="false">Data_Clean!K948*Assumptions!$B$9</f>
        <v>0</v>
      </c>
      <c r="G948" s="14" t="n">
        <f aca="false">Data_Clean!L948*Assumptions!$B$10</f>
        <v>0</v>
      </c>
      <c r="H948" s="14" t="n">
        <f aca="false">IF(OR(Data_Clean!M948="",Data_Clean!N948=""),0,Data_Clean!M948*Data_Clean!N948/100)*Assumptions!$B$13*Assumptions!$B$11</f>
        <v>0</v>
      </c>
      <c r="I948" s="14" t="n">
        <f aca="false">Data_Clean!O948*4*Assumptions!$B$12</f>
        <v>0</v>
      </c>
      <c r="J948" s="14" t="n">
        <f aca="false">SUM(B948:I948)</f>
        <v>28.67225</v>
      </c>
      <c r="K948" s="16" t="n">
        <f aca="false">IF(Data_Clean!P948="","",Assumptions!$B$15*0.5^(Data_Clean!P948/Assumptions!$B$20))</f>
        <v>27.3516746567465</v>
      </c>
      <c r="L948" s="16" t="n">
        <f aca="false">Assumptions!$B$16*MIN(1,LN(1+Data_Clean!Q948)/LN(1+Assumptions!$B$21))</f>
        <v>8.67194478953664</v>
      </c>
      <c r="M948" s="16" t="n">
        <f aca="false">Assumptions!$B$17*(0.6*MIN(1,Data_Clean!R948/Assumptions!$B$22)+0.4*IF(Data_Clean!S948="",0,Data_Clean!S948))</f>
        <v>4.464</v>
      </c>
      <c r="N948" s="16" t="n">
        <f aca="false">Assumptions!$B$18*MIN(1,(Data_Clean!F948-1)/Assumptions!$B$23)</f>
        <v>0</v>
      </c>
      <c r="O948" s="16" t="n">
        <f aca="false">Assumptions!$B$19*(0.4*IF(Data_Clean!E948="",0,MIN(1,Data_Clean!E948/12/Assumptions!$B$24))+0.35*IF(Data_Clean!D948="Y",1,0)+0.25*(1-MIN(Data_Clean!T948,3)/3))/IF(Data_Clean!E948="",0.6,1)</f>
        <v>8.5</v>
      </c>
      <c r="P948" s="16" t="n">
        <f aca="false">SUM(K948:O948)/(Assumptions!$D$5-IF(K948="",Assumptions!$B$15,0))*100</f>
        <v>48.9876194462831</v>
      </c>
      <c r="Q948" s="7" t="str">
        <f aca="false">IF(J948&gt;=Assumptions!$B$26,"High",IF(J948&gt;=Assumptions!$B$27,"Mid","Low"))</f>
        <v>Low</v>
      </c>
      <c r="R948" s="7" t="str">
        <f aca="false">IF(P948&gt;=Assumptions!$B$28,"High",IF(P948&gt;=Assumptions!$B$29,"Mid","Low"))</f>
        <v>Low</v>
      </c>
      <c r="S948" s="7" t="str">
        <f aca="false">INDEX(Assumptions!$B$33:$B$41,MATCH(Q948&amp;"|"&amp;R948,Assumptions!$A$33:$A$41,0))</f>
        <v>Dormant &amp; Low Value</v>
      </c>
      <c r="T948" s="7" t="n">
        <f aca="false">IF(ISNUMBER(Data_Clean!V948),J948*Data_Clean!V948,0)</f>
        <v>7.715702475</v>
      </c>
    </row>
    <row r="949" customFormat="false" ht="15" hidden="false" customHeight="false" outlineLevel="0" collapsed="false">
      <c r="A949" s="15" t="str">
        <f aca="false">Data_Clean!A949</f>
        <v>CX100945</v>
      </c>
      <c r="B949" s="14" t="n">
        <f aca="false">Data_Clean!G949*Assumptions!$B$5</f>
        <v>590.704</v>
      </c>
      <c r="C949" s="14" t="n">
        <f aca="false">IF(Data_Clean!H949="",0,Data_Clean!H949)*Assumptions!$B$6</f>
        <v>128.50248</v>
      </c>
      <c r="D949" s="14" t="n">
        <f aca="false">Data_Clean!I949*Assumptions!$B$7</f>
        <v>334.4</v>
      </c>
      <c r="E949" s="14" t="n">
        <f aca="false">Data_Clean!J949*Assumptions!$B$8</f>
        <v>0</v>
      </c>
      <c r="F949" s="14" t="n">
        <f aca="false">Data_Clean!K949*Assumptions!$B$9</f>
        <v>0</v>
      </c>
      <c r="G949" s="14" t="n">
        <f aca="false">Data_Clean!L949*Assumptions!$B$10</f>
        <v>0</v>
      </c>
      <c r="H949" s="14" t="n">
        <f aca="false">IF(OR(Data_Clean!M949="",Data_Clean!N949=""),0,Data_Clean!M949*Data_Clean!N949/100)*Assumptions!$B$13*Assumptions!$B$11</f>
        <v>375.744</v>
      </c>
      <c r="I949" s="14" t="n">
        <f aca="false">Data_Clean!O949*4*Assumptions!$B$12</f>
        <v>46.99152</v>
      </c>
      <c r="J949" s="14" t="n">
        <f aca="false">SUM(B949:I949)</f>
        <v>1476.342</v>
      </c>
      <c r="K949" s="16" t="n">
        <f aca="false">IF(Data_Clean!P949="","",Assumptions!$B$15*0.5^(Data_Clean!P949/Assumptions!$B$20))</f>
        <v>20.7286931995166</v>
      </c>
      <c r="L949" s="16" t="n">
        <f aca="false">Assumptions!$B$16*MIN(1,LN(1+Data_Clean!Q949)/LN(1+Assumptions!$B$21))</f>
        <v>18.7656638777178</v>
      </c>
      <c r="M949" s="16" t="n">
        <f aca="false">Assumptions!$B$17*(0.6*MIN(1,Data_Clean!R949/Assumptions!$B$22)+0.4*IF(Data_Clean!S949="",0,Data_Clean!S949))</f>
        <v>8.424</v>
      </c>
      <c r="N949" s="16" t="n">
        <f aca="false">Assumptions!$B$18*MIN(1,(Data_Clean!F949-1)/Assumptions!$B$23)</f>
        <v>15</v>
      </c>
      <c r="O949" s="16" t="n">
        <f aca="false">Assumptions!$B$19*(0.4*IF(Data_Clean!E949="",0,MIN(1,Data_Clean!E949/12/Assumptions!$B$24))+0.35*IF(Data_Clean!D949="Y",1,0)+0.25*(1-MIN(Data_Clean!T949,3)/3))/IF(Data_Clean!E949="",0.6,1)</f>
        <v>10.15</v>
      </c>
      <c r="P949" s="16" t="n">
        <f aca="false">SUM(K949:O949)/(Assumptions!$D$5-IF(K949="",Assumptions!$B$15,0))*100</f>
        <v>73.0683570772344</v>
      </c>
      <c r="Q949" s="7" t="str">
        <f aca="false">IF(J949&gt;=Assumptions!$B$26,"High",IF(J949&gt;=Assumptions!$B$27,"Mid","Low"))</f>
        <v>Mid</v>
      </c>
      <c r="R949" s="7" t="str">
        <f aca="false">IF(P949&gt;=Assumptions!$B$28,"High",IF(P949&gt;=Assumptions!$B$29,"Mid","Low"))</f>
        <v>High</v>
      </c>
      <c r="S949" s="7" t="str">
        <f aca="false">INDEX(Assumptions!$B$33:$B$41,MATCH(Q949&amp;"|"&amp;R949,Assumptions!$A$33:$A$41,0))</f>
        <v>Engaged Builders</v>
      </c>
      <c r="T949" s="7" t="n">
        <f aca="false">IF(ISNUMBER(Data_Clean!V949),J949*Data_Clean!V949,0)</f>
        <v>28.4934006</v>
      </c>
    </row>
    <row r="950" customFormat="false" ht="15" hidden="false" customHeight="false" outlineLevel="0" collapsed="false">
      <c r="A950" s="15" t="str">
        <f aca="false">Data_Clean!A950</f>
        <v>CX100946</v>
      </c>
      <c r="B950" s="14" t="n">
        <f aca="false">Data_Clean!G950*Assumptions!$B$5</f>
        <v>55.97925</v>
      </c>
      <c r="C950" s="14" t="n">
        <f aca="false">IF(Data_Clean!H950="",0,Data_Clean!H950)*Assumptions!$B$6</f>
        <v>92.92044</v>
      </c>
      <c r="D950" s="14" t="n">
        <f aca="false">Data_Clean!I950*Assumptions!$B$7</f>
        <v>438.4</v>
      </c>
      <c r="E950" s="14" t="n">
        <f aca="false">Data_Clean!J950*Assumptions!$B$8</f>
        <v>0</v>
      </c>
      <c r="F950" s="14" t="n">
        <f aca="false">Data_Clean!K950*Assumptions!$B$9</f>
        <v>0</v>
      </c>
      <c r="G950" s="14" t="n">
        <f aca="false">Data_Clean!L950*Assumptions!$B$10</f>
        <v>0</v>
      </c>
      <c r="H950" s="14" t="n">
        <f aca="false">IF(OR(Data_Clean!M950="",Data_Clean!N950=""),0,Data_Clean!M950*Data_Clean!N950/100)*Assumptions!$B$13*Assumptions!$B$11</f>
        <v>151.2</v>
      </c>
      <c r="I950" s="14" t="n">
        <f aca="false">Data_Clean!O950*4*Assumptions!$B$12</f>
        <v>5.9376</v>
      </c>
      <c r="J950" s="14" t="n">
        <f aca="false">SUM(B950:I950)</f>
        <v>744.43729</v>
      </c>
      <c r="K950" s="16" t="n">
        <f aca="false">IF(Data_Clean!P950="","",Assumptions!$B$15*0.5^(Data_Clean!P950/Assumptions!$B$20))</f>
        <v>30</v>
      </c>
      <c r="L950" s="16" t="n">
        <f aca="false">Assumptions!$B$16*MIN(1,LN(1+Data_Clean!Q950)/LN(1+Assumptions!$B$21))</f>
        <v>13.0760265116583</v>
      </c>
      <c r="M950" s="16" t="n">
        <f aca="false">Assumptions!$B$17*(0.6*MIN(1,Data_Clean!R950/Assumptions!$B$22)+0.4*IF(Data_Clean!S950="",0,Data_Clean!S950))</f>
        <v>8.706</v>
      </c>
      <c r="N950" s="16" t="n">
        <f aca="false">Assumptions!$B$18*MIN(1,(Data_Clean!F950-1)/Assumptions!$B$23)</f>
        <v>20</v>
      </c>
      <c r="O950" s="16" t="n">
        <f aca="false">Assumptions!$B$19*(0.4*IF(Data_Clean!E950="",0,MIN(1,Data_Clean!E950/12/Assumptions!$B$24))+0.35*IF(Data_Clean!D950="Y",1,0)+0.25*(1-MIN(Data_Clean!T950,3)/3))/IF(Data_Clean!E950="",0.6,1)</f>
        <v>5.9</v>
      </c>
      <c r="P950" s="16" t="n">
        <f aca="false">SUM(K950:O950)/(Assumptions!$D$5-IF(K950="",Assumptions!$B$15,0))*100</f>
        <v>77.6820265116583</v>
      </c>
      <c r="Q950" s="7" t="str">
        <f aca="false">IF(J950&gt;=Assumptions!$B$26,"High",IF(J950&gt;=Assumptions!$B$27,"Mid","Low"))</f>
        <v>Mid</v>
      </c>
      <c r="R950" s="7" t="str">
        <f aca="false">IF(P950&gt;=Assumptions!$B$28,"High",IF(P950&gt;=Assumptions!$B$29,"Mid","Low"))</f>
        <v>High</v>
      </c>
      <c r="S950" s="7" t="str">
        <f aca="false">INDEX(Assumptions!$B$33:$B$41,MATCH(Q950&amp;"|"&amp;R950,Assumptions!$A$33:$A$41,0))</f>
        <v>Engaged Builders</v>
      </c>
      <c r="T950" s="7" t="n">
        <f aca="false">IF(ISNUMBER(Data_Clean!V950),J950*Data_Clean!V950,0)</f>
        <v>33.201903134</v>
      </c>
    </row>
    <row r="951" customFormat="false" ht="15" hidden="false" customHeight="false" outlineLevel="0" collapsed="false">
      <c r="A951" s="15" t="str">
        <f aca="false">Data_Clean!A951</f>
        <v>CX100947</v>
      </c>
      <c r="B951" s="14" t="n">
        <f aca="false">Data_Clean!G951*Assumptions!$B$5</f>
        <v>91.54375</v>
      </c>
      <c r="C951" s="14" t="n">
        <f aca="false">IF(Data_Clean!H951="",0,Data_Clean!H951)*Assumptions!$B$6</f>
        <v>0</v>
      </c>
      <c r="D951" s="14" t="n">
        <f aca="false">Data_Clean!I951*Assumptions!$B$7</f>
        <v>606.4</v>
      </c>
      <c r="E951" s="14" t="n">
        <f aca="false">Data_Clean!J951*Assumptions!$B$8</f>
        <v>1300.08585</v>
      </c>
      <c r="F951" s="14" t="n">
        <f aca="false">Data_Clean!K951*Assumptions!$B$9</f>
        <v>0</v>
      </c>
      <c r="G951" s="14" t="n">
        <f aca="false">Data_Clean!L951*Assumptions!$B$10</f>
        <v>865.35</v>
      </c>
      <c r="H951" s="14" t="n">
        <f aca="false">IF(OR(Data_Clean!M951="",Data_Clean!N951=""),0,Data_Clean!M951*Data_Clean!N951/100)*Assumptions!$B$13*Assumptions!$B$11</f>
        <v>0</v>
      </c>
      <c r="I951" s="14" t="n">
        <f aca="false">Data_Clean!O951*4*Assumptions!$B$12</f>
        <v>0</v>
      </c>
      <c r="J951" s="14" t="n">
        <f aca="false">SUM(B951:I951)</f>
        <v>2863.3796</v>
      </c>
      <c r="K951" s="16" t="n">
        <f aca="false">IF(Data_Clean!P951="","",Assumptions!$B$15*0.5^(Data_Clean!P951/Assumptions!$B$20))</f>
        <v>21.7090385616057</v>
      </c>
      <c r="L951" s="16" t="n">
        <f aca="false">Assumptions!$B$16*MIN(1,LN(1+Data_Clean!Q951)/LN(1+Assumptions!$B$21))</f>
        <v>14.1840947778045</v>
      </c>
      <c r="M951" s="16" t="n">
        <f aca="false">Assumptions!$B$17*(0.6*MIN(1,Data_Clean!R951/Assumptions!$B$22)+0.4*IF(Data_Clean!S951="",0,Data_Clean!S951))</f>
        <v>6.948</v>
      </c>
      <c r="N951" s="16" t="n">
        <f aca="false">Assumptions!$B$18*MIN(1,(Data_Clean!F951-1)/Assumptions!$B$23)</f>
        <v>20</v>
      </c>
      <c r="O951" s="16" t="n">
        <f aca="false">Assumptions!$B$19*(0.4*IF(Data_Clean!E951="",0,MIN(1,Data_Clean!E951/12/Assumptions!$B$24))+0.35*IF(Data_Clean!D951="Y",1,0)+0.25*(1-MIN(Data_Clean!T951,3)/3))/IF(Data_Clean!E951="",0.6,1)</f>
        <v>3.85</v>
      </c>
      <c r="P951" s="16" t="n">
        <f aca="false">SUM(K951:O951)/(Assumptions!$D$5-IF(K951="",Assumptions!$B$15,0))*100</f>
        <v>66.6911333394102</v>
      </c>
      <c r="Q951" s="7" t="str">
        <f aca="false">IF(J951&gt;=Assumptions!$B$26,"High",IF(J951&gt;=Assumptions!$B$27,"Mid","Low"))</f>
        <v>High</v>
      </c>
      <c r="R951" s="7" t="str">
        <f aca="false">IF(P951&gt;=Assumptions!$B$28,"High",IF(P951&gt;=Assumptions!$B$29,"Mid","Low"))</f>
        <v>Mid</v>
      </c>
      <c r="S951" s="7" t="str">
        <f aca="false">INDEX(Assumptions!$B$33:$B$41,MATCH(Q951&amp;"|"&amp;R951,Assumptions!$A$33:$A$41,0))</f>
        <v>Established Core</v>
      </c>
      <c r="T951" s="7" t="n">
        <f aca="false">IF(ISNUMBER(Data_Clean!V951),J951*Data_Clean!V951,0)</f>
        <v>207.595021</v>
      </c>
    </row>
    <row r="952" customFormat="false" ht="15" hidden="false" customHeight="false" outlineLevel="0" collapsed="false">
      <c r="A952" s="15" t="str">
        <f aca="false">Data_Clean!A952</f>
        <v>CX100948</v>
      </c>
      <c r="B952" s="14" t="n">
        <f aca="false">Data_Clean!G952*Assumptions!$B$5</f>
        <v>61.464</v>
      </c>
      <c r="C952" s="14" t="n">
        <f aca="false">IF(Data_Clean!H952="",0,Data_Clean!H952)*Assumptions!$B$6</f>
        <v>0</v>
      </c>
      <c r="D952" s="14" t="n">
        <f aca="false">Data_Clean!I952*Assumptions!$B$7</f>
        <v>0</v>
      </c>
      <c r="E952" s="14" t="n">
        <f aca="false">Data_Clean!J952*Assumptions!$B$8</f>
        <v>0</v>
      </c>
      <c r="F952" s="14" t="n">
        <f aca="false">Data_Clean!K952*Assumptions!$B$9</f>
        <v>0</v>
      </c>
      <c r="G952" s="14" t="n">
        <f aca="false">Data_Clean!L952*Assumptions!$B$10</f>
        <v>0</v>
      </c>
      <c r="H952" s="14" t="n">
        <f aca="false">IF(OR(Data_Clean!M952="",Data_Clean!N952=""),0,Data_Clean!M952*Data_Clean!N952/100)*Assumptions!$B$13*Assumptions!$B$11</f>
        <v>231.42</v>
      </c>
      <c r="I952" s="14" t="n">
        <f aca="false">Data_Clean!O952*4*Assumptions!$B$12</f>
        <v>23.91024</v>
      </c>
      <c r="J952" s="14" t="n">
        <f aca="false">SUM(B952:I952)</f>
        <v>316.79424</v>
      </c>
      <c r="K952" s="16" t="n">
        <f aca="false">IF(Data_Clean!P952="","",Assumptions!$B$15*0.5^(Data_Clean!P952/Assumptions!$B$20))</f>
        <v>29.3147990530274</v>
      </c>
      <c r="L952" s="16" t="n">
        <f aca="false">Assumptions!$B$16*MIN(1,LN(1+Data_Clean!Q952)/LN(1+Assumptions!$B$21))</f>
        <v>14.8269530442849</v>
      </c>
      <c r="M952" s="16" t="n">
        <f aca="false">Assumptions!$B$17*(0.6*MIN(1,Data_Clean!R952/Assumptions!$B$22)+0.4*IF(Data_Clean!S952="",0,Data_Clean!S952))</f>
        <v>9.504</v>
      </c>
      <c r="N952" s="16" t="n">
        <f aca="false">Assumptions!$B$18*MIN(1,(Data_Clean!F952-1)/Assumptions!$B$23)</f>
        <v>10</v>
      </c>
      <c r="O952" s="16" t="n">
        <f aca="false">Assumptions!$B$19*(0.4*IF(Data_Clean!E952="",0,MIN(1,Data_Clean!E952/12/Assumptions!$B$24))+0.35*IF(Data_Clean!D952="Y",1,0)+0.25*(1-MIN(Data_Clean!T952,3)/3))/IF(Data_Clean!E952="",0.6,1)</f>
        <v>14</v>
      </c>
      <c r="P952" s="16" t="n">
        <f aca="false">SUM(K952:O952)/(Assumptions!$D$5-IF(K952="",Assumptions!$B$15,0))*100</f>
        <v>77.6457520973123</v>
      </c>
      <c r="Q952" s="7" t="str">
        <f aca="false">IF(J952&gt;=Assumptions!$B$26,"High",IF(J952&gt;=Assumptions!$B$27,"Mid","Low"))</f>
        <v>Low</v>
      </c>
      <c r="R952" s="7" t="str">
        <f aca="false">IF(P952&gt;=Assumptions!$B$28,"High",IF(P952&gt;=Assumptions!$B$29,"Mid","Low"))</f>
        <v>High</v>
      </c>
      <c r="S952" s="7" t="str">
        <f aca="false">INDEX(Assumptions!$B$33:$B$41,MATCH(Q952&amp;"|"&amp;R952,Assumptions!$A$33:$A$41,0))</f>
        <v>Engaged Builders</v>
      </c>
      <c r="T952" s="7" t="n">
        <f aca="false">IF(ISNUMBER(Data_Clean!V952),J952*Data_Clean!V952,0)</f>
        <v>8.363367936</v>
      </c>
    </row>
    <row r="953" customFormat="false" ht="15" hidden="false" customHeight="false" outlineLevel="0" collapsed="false">
      <c r="A953" s="15" t="str">
        <f aca="false">Data_Clean!A953</f>
        <v>CX100949</v>
      </c>
      <c r="B953" s="14" t="n">
        <f aca="false">Data_Clean!G953*Assumptions!$B$5</f>
        <v>199.01075</v>
      </c>
      <c r="C953" s="14" t="n">
        <f aca="false">IF(Data_Clean!H953="",0,Data_Clean!H953)*Assumptions!$B$6</f>
        <v>141.44304</v>
      </c>
      <c r="D953" s="14" t="n">
        <f aca="false">Data_Clean!I953*Assumptions!$B$7</f>
        <v>0</v>
      </c>
      <c r="E953" s="14" t="n">
        <f aca="false">Data_Clean!J953*Assumptions!$B$8</f>
        <v>0</v>
      </c>
      <c r="F953" s="14" t="n">
        <f aca="false">Data_Clean!K953*Assumptions!$B$9</f>
        <v>0</v>
      </c>
      <c r="G953" s="14" t="n">
        <f aca="false">Data_Clean!L953*Assumptions!$B$10</f>
        <v>0</v>
      </c>
      <c r="H953" s="14" t="n">
        <f aca="false">IF(OR(Data_Clean!M953="",Data_Clean!N953=""),0,Data_Clean!M953*Data_Clean!N953/100)*Assumptions!$B$13*Assumptions!$B$11</f>
        <v>230.208</v>
      </c>
      <c r="I953" s="14" t="n">
        <f aca="false">Data_Clean!O953*4*Assumptions!$B$12</f>
        <v>69.56976</v>
      </c>
      <c r="J953" s="14" t="n">
        <f aca="false">SUM(B953:I953)</f>
        <v>640.23155</v>
      </c>
      <c r="K953" s="16" t="n">
        <f aca="false">IF(Data_Clean!P953="","",Assumptions!$B$15*0.5^(Data_Clean!P953/Assumptions!$B$20))</f>
        <v>30</v>
      </c>
      <c r="L953" s="16" t="n">
        <f aca="false">Assumptions!$B$16*MIN(1,LN(1+Data_Clean!Q953)/LN(1+Assumptions!$B$21))</f>
        <v>17.8350829893632</v>
      </c>
      <c r="M953" s="16" t="n">
        <f aca="false">Assumptions!$B$17*(0.6*MIN(1,Data_Clean!R953/Assumptions!$B$22)+0.4*IF(Data_Clean!S953="",0,Data_Clean!S953))</f>
        <v>2.052</v>
      </c>
      <c r="N953" s="16" t="n">
        <f aca="false">Assumptions!$B$18*MIN(1,(Data_Clean!F953-1)/Assumptions!$B$23)</f>
        <v>10</v>
      </c>
      <c r="O953" s="16" t="n">
        <f aca="false">Assumptions!$B$19*(0.4*IF(Data_Clean!E953="",0,MIN(1,Data_Clean!E953/12/Assumptions!$B$24))+0.35*IF(Data_Clean!D953="Y",1,0)+0.25*(1-MIN(Data_Clean!T953,3)/3))/IF(Data_Clean!E953="",0.6,1)</f>
        <v>15</v>
      </c>
      <c r="P953" s="16" t="n">
        <f aca="false">SUM(K953:O953)/(Assumptions!$D$5-IF(K953="",Assumptions!$B$15,0))*100</f>
        <v>74.8870829893632</v>
      </c>
      <c r="Q953" s="7" t="str">
        <f aca="false">IF(J953&gt;=Assumptions!$B$26,"High",IF(J953&gt;=Assumptions!$B$27,"Mid","Low"))</f>
        <v>Mid</v>
      </c>
      <c r="R953" s="7" t="str">
        <f aca="false">IF(P953&gt;=Assumptions!$B$28,"High",IF(P953&gt;=Assumptions!$B$29,"Mid","Low"))</f>
        <v>High</v>
      </c>
      <c r="S953" s="7" t="str">
        <f aca="false">INDEX(Assumptions!$B$33:$B$41,MATCH(Q953&amp;"|"&amp;R953,Assumptions!$A$33:$A$41,0))</f>
        <v>Engaged Builders</v>
      </c>
      <c r="T953" s="7" t="n">
        <f aca="false">IF(ISNUMBER(Data_Clean!V953),J953*Data_Clean!V953,0)</f>
        <v>9.47542694</v>
      </c>
    </row>
    <row r="954" customFormat="false" ht="15" hidden="false" customHeight="false" outlineLevel="0" collapsed="false">
      <c r="A954" s="15" t="str">
        <f aca="false">Data_Clean!A954</f>
        <v>CX100950</v>
      </c>
      <c r="B954" s="14" t="n">
        <f aca="false">Data_Clean!G954*Assumptions!$B$5</f>
        <v>127.96675</v>
      </c>
      <c r="C954" s="14" t="n">
        <f aca="false">IF(Data_Clean!H954="",0,Data_Clean!H954)*Assumptions!$B$6</f>
        <v>962.38212</v>
      </c>
      <c r="D954" s="14" t="n">
        <f aca="false">Data_Clean!I954*Assumptions!$B$7</f>
        <v>0</v>
      </c>
      <c r="E954" s="14" t="n">
        <f aca="false">Data_Clean!J954*Assumptions!$B$8</f>
        <v>0</v>
      </c>
      <c r="F954" s="14" t="n">
        <f aca="false">Data_Clean!K954*Assumptions!$B$9</f>
        <v>2789.6</v>
      </c>
      <c r="G954" s="14" t="n">
        <f aca="false">Data_Clean!L954*Assumptions!$B$10</f>
        <v>0</v>
      </c>
      <c r="H954" s="14" t="n">
        <f aca="false">IF(OR(Data_Clean!M954="",Data_Clean!N954=""),0,Data_Clean!M954*Data_Clean!N954/100)*Assumptions!$B$13*Assumptions!$B$11</f>
        <v>0</v>
      </c>
      <c r="I954" s="14" t="n">
        <f aca="false">Data_Clean!O954*4*Assumptions!$B$12</f>
        <v>0</v>
      </c>
      <c r="J954" s="14" t="n">
        <f aca="false">SUM(B954:I954)</f>
        <v>3879.94887</v>
      </c>
      <c r="K954" s="16" t="n">
        <f aca="false">IF(Data_Clean!P954="","",Assumptions!$B$15*0.5^(Data_Clean!P954/Assumptions!$B$20))</f>
        <v>26.1165168988837</v>
      </c>
      <c r="L954" s="16" t="n">
        <f aca="false">Assumptions!$B$16*MIN(1,LN(1+Data_Clean!Q954)/LN(1+Assumptions!$B$21))</f>
        <v>13.2535138894499</v>
      </c>
      <c r="M954" s="16" t="n">
        <f aca="false">Assumptions!$B$17*(0.6*MIN(1,Data_Clean!R954/Assumptions!$B$22)+0.4*IF(Data_Clean!S954="",0,Data_Clean!S954))</f>
        <v>8.514</v>
      </c>
      <c r="N954" s="16" t="n">
        <f aca="false">Assumptions!$B$18*MIN(1,(Data_Clean!F954-1)/Assumptions!$B$23)</f>
        <v>10</v>
      </c>
      <c r="O954" s="16" t="n">
        <f aca="false">Assumptions!$B$19*(0.4*IF(Data_Clean!E954="",0,MIN(1,Data_Clean!E954/12/Assumptions!$B$24))+0.35*IF(Data_Clean!D954="Y",1,0)+0.25*(1-MIN(Data_Clean!T954,3)/3))/IF(Data_Clean!E954="",0.6,1)</f>
        <v>6.15</v>
      </c>
      <c r="P954" s="16" t="n">
        <f aca="false">SUM(K954:O954)/(Assumptions!$D$5-IF(K954="",Assumptions!$B$15,0))*100</f>
        <v>64.0340307883336</v>
      </c>
      <c r="Q954" s="7" t="str">
        <f aca="false">IF(J954&gt;=Assumptions!$B$26,"High",IF(J954&gt;=Assumptions!$B$27,"Mid","Low"))</f>
        <v>High</v>
      </c>
      <c r="R954" s="7" t="str">
        <f aca="false">IF(P954&gt;=Assumptions!$B$28,"High",IF(P954&gt;=Assumptions!$B$29,"Mid","Low"))</f>
        <v>Mid</v>
      </c>
      <c r="S954" s="7" t="str">
        <f aca="false">INDEX(Assumptions!$B$33:$B$41,MATCH(Q954&amp;"|"&amp;R954,Assumptions!$A$33:$A$41,0))</f>
        <v>Established Core</v>
      </c>
      <c r="T954" s="7" t="n">
        <f aca="false">IF(ISNUMBER(Data_Clean!V954),J954*Data_Clean!V954,0)</f>
        <v>211.069218528</v>
      </c>
    </row>
    <row r="955" customFormat="false" ht="15" hidden="false" customHeight="false" outlineLevel="0" collapsed="false">
      <c r="A955" s="15" t="str">
        <f aca="false">Data_Clean!A955</f>
        <v>CX100951</v>
      </c>
      <c r="B955" s="14" t="n">
        <f aca="false">Data_Clean!G955*Assumptions!$B$5</f>
        <v>76.40325</v>
      </c>
      <c r="C955" s="14" t="n">
        <f aca="false">IF(Data_Clean!H955="",0,Data_Clean!H955)*Assumptions!$B$6</f>
        <v>79.611</v>
      </c>
      <c r="D955" s="14" t="n">
        <f aca="false">Data_Clean!I955*Assumptions!$B$7</f>
        <v>0</v>
      </c>
      <c r="E955" s="14" t="n">
        <f aca="false">Data_Clean!J955*Assumptions!$B$8</f>
        <v>0</v>
      </c>
      <c r="F955" s="14" t="n">
        <f aca="false">Data_Clean!K955*Assumptions!$B$9</f>
        <v>0</v>
      </c>
      <c r="G955" s="14" t="n">
        <f aca="false">Data_Clean!L955*Assumptions!$B$10</f>
        <v>0</v>
      </c>
      <c r="H955" s="14" t="n">
        <f aca="false">IF(OR(Data_Clean!M955="",Data_Clean!N955=""),0,Data_Clean!M955*Data_Clean!N955/100)*Assumptions!$B$13*Assumptions!$B$11</f>
        <v>61.53</v>
      </c>
      <c r="I955" s="14" t="n">
        <f aca="false">Data_Clean!O955*4*Assumptions!$B$12</f>
        <v>6.2712</v>
      </c>
      <c r="J955" s="14" t="n">
        <f aca="false">SUM(B955:I955)</f>
        <v>223.81545</v>
      </c>
      <c r="K955" s="16" t="n">
        <f aca="false">IF(Data_Clean!P955="","",Assumptions!$B$15*0.5^(Data_Clean!P955/Assumptions!$B$20))</f>
        <v>17.2304753249555</v>
      </c>
      <c r="L955" s="16" t="n">
        <f aca="false">Assumptions!$B$16*MIN(1,LN(1+Data_Clean!Q955)/LN(1+Assumptions!$B$21))</f>
        <v>13.2535138894499</v>
      </c>
      <c r="M955" s="16" t="n">
        <f aca="false">Assumptions!$B$17*(0.6*MIN(1,Data_Clean!R955/Assumptions!$B$22)+0.4*IF(Data_Clean!S955="",0,Data_Clean!S955))</f>
        <v>2.346</v>
      </c>
      <c r="N955" s="16" t="n">
        <f aca="false">Assumptions!$B$18*MIN(1,(Data_Clean!F955-1)/Assumptions!$B$23)</f>
        <v>15</v>
      </c>
      <c r="O955" s="16" t="n">
        <f aca="false">Assumptions!$B$19*(0.4*IF(Data_Clean!E955="",0,MIN(1,Data_Clean!E955/12/Assumptions!$B$24))+0.35*IF(Data_Clean!D955="Y",1,0)+0.25*(1-MIN(Data_Clean!T955,3)/3))/IF(Data_Clean!E955="",0.6,1)</f>
        <v>12.85</v>
      </c>
      <c r="P955" s="16" t="n">
        <f aca="false">SUM(K955:O955)/(Assumptions!$D$5-IF(K955="",Assumptions!$B$15,0))*100</f>
        <v>60.6799892144054</v>
      </c>
      <c r="Q955" s="7" t="str">
        <f aca="false">IF(J955&gt;=Assumptions!$B$26,"High",IF(J955&gt;=Assumptions!$B$27,"Mid","Low"))</f>
        <v>Low</v>
      </c>
      <c r="R955" s="7" t="str">
        <f aca="false">IF(P955&gt;=Assumptions!$B$28,"High",IF(P955&gt;=Assumptions!$B$29,"Mid","Low"))</f>
        <v>Mid</v>
      </c>
      <c r="S955" s="7" t="str">
        <f aca="false">INDEX(Assumptions!$B$33:$B$41,MATCH(Q955&amp;"|"&amp;R955,Assumptions!$A$33:$A$41,0))</f>
        <v>Light Touch</v>
      </c>
      <c r="T955" s="7" t="n">
        <f aca="false">IF(ISNUMBER(Data_Clean!V955),J955*Data_Clean!V955,0)</f>
        <v>8.303553195</v>
      </c>
    </row>
    <row r="956" customFormat="false" ht="15" hidden="false" customHeight="false" outlineLevel="0" collapsed="false">
      <c r="A956" s="15" t="str">
        <f aca="false">Data_Clean!A956</f>
        <v>CX100952</v>
      </c>
      <c r="B956" s="14" t="n">
        <f aca="false">Data_Clean!G956*Assumptions!$B$5</f>
        <v>166.09425</v>
      </c>
      <c r="C956" s="14" t="n">
        <f aca="false">IF(Data_Clean!H956="",0,Data_Clean!H956)*Assumptions!$B$6</f>
        <v>243.8088</v>
      </c>
      <c r="D956" s="14" t="n">
        <f aca="false">Data_Clean!I956*Assumptions!$B$7</f>
        <v>0</v>
      </c>
      <c r="E956" s="14" t="n">
        <f aca="false">Data_Clean!J956*Assumptions!$B$8</f>
        <v>0</v>
      </c>
      <c r="F956" s="14" t="n">
        <f aca="false">Data_Clean!K956*Assumptions!$B$9</f>
        <v>3428.7</v>
      </c>
      <c r="G956" s="14" t="n">
        <f aca="false">Data_Clean!L956*Assumptions!$B$10</f>
        <v>0</v>
      </c>
      <c r="H956" s="14" t="n">
        <f aca="false">IF(OR(Data_Clean!M956="",Data_Clean!N956=""),0,Data_Clean!M956*Data_Clean!N956/100)*Assumptions!$B$13*Assumptions!$B$11</f>
        <v>591.414</v>
      </c>
      <c r="I956" s="14" t="n">
        <f aca="false">Data_Clean!O956*4*Assumptions!$B$12</f>
        <v>0</v>
      </c>
      <c r="J956" s="14" t="n">
        <f aca="false">SUM(B956:I956)</f>
        <v>4430.01705</v>
      </c>
      <c r="K956" s="16" t="n">
        <f aca="false">IF(Data_Clean!P956="","",Assumptions!$B$15*0.5^(Data_Clean!P956/Assumptions!$B$20))</f>
        <v>0.00568046177429346</v>
      </c>
      <c r="L956" s="16" t="n">
        <f aca="false">Assumptions!$B$16*MIN(1,LN(1+Data_Clean!Q956)/LN(1+Assumptions!$B$21))</f>
        <v>0</v>
      </c>
      <c r="M956" s="16" t="n">
        <f aca="false">Assumptions!$B$17*(0.6*MIN(1,Data_Clean!R956/Assumptions!$B$22)+0.4*IF(Data_Clean!S956="",0,Data_Clean!S956))</f>
        <v>0</v>
      </c>
      <c r="N956" s="16" t="n">
        <f aca="false">Assumptions!$B$18*MIN(1,(Data_Clean!F956-1)/Assumptions!$B$23)</f>
        <v>15</v>
      </c>
      <c r="O956" s="16" t="n">
        <f aca="false">Assumptions!$B$19*(0.4*IF(Data_Clean!E956="",0,MIN(1,Data_Clean!E956/12/Assumptions!$B$24))+0.35*IF(Data_Clean!D956="Y",1,0)+0.25*(1-MIN(Data_Clean!T956,3)/3))/IF(Data_Clean!E956="",0.6,1)</f>
        <v>5.6</v>
      </c>
      <c r="P956" s="16" t="n">
        <f aca="false">SUM(K956:O956)/(Assumptions!$D$5-IF(K956="",Assumptions!$B$15,0))*100</f>
        <v>20.6056804617743</v>
      </c>
      <c r="Q956" s="7" t="str">
        <f aca="false">IF(J956&gt;=Assumptions!$B$26,"High",IF(J956&gt;=Assumptions!$B$27,"Mid","Low"))</f>
        <v>High</v>
      </c>
      <c r="R956" s="7" t="str">
        <f aca="false">IF(P956&gt;=Assumptions!$B$28,"High",IF(P956&gt;=Assumptions!$B$29,"Mid","Low"))</f>
        <v>Low</v>
      </c>
      <c r="S956" s="7" t="str">
        <f aca="false">INDEX(Assumptions!$B$33:$B$41,MATCH(Q956&amp;"|"&amp;R956,Assumptions!$A$33:$A$41,0))</f>
        <v>Affluent Drifters</v>
      </c>
      <c r="T956" s="7" t="n">
        <f aca="false">IF(ISNUMBER(Data_Clean!V956),J956*Data_Clean!V956,0)</f>
        <v>1468.10765037</v>
      </c>
    </row>
    <row r="957" customFormat="false" ht="15" hidden="false" customHeight="false" outlineLevel="0" collapsed="false">
      <c r="A957" s="15" t="str">
        <f aca="false">Data_Clean!A957</f>
        <v>CX100953</v>
      </c>
      <c r="B957" s="14" t="n">
        <f aca="false">Data_Clean!G957*Assumptions!$B$5</f>
        <v>29.784</v>
      </c>
      <c r="C957" s="14" t="n">
        <f aca="false">IF(Data_Clean!H957="",0,Data_Clean!H957)*Assumptions!$B$6</f>
        <v>64.7778</v>
      </c>
      <c r="D957" s="14" t="n">
        <f aca="false">Data_Clean!I957*Assumptions!$B$7</f>
        <v>0</v>
      </c>
      <c r="E957" s="14" t="n">
        <f aca="false">Data_Clean!J957*Assumptions!$B$8</f>
        <v>0</v>
      </c>
      <c r="F957" s="14" t="n">
        <f aca="false">Data_Clean!K957*Assumptions!$B$9</f>
        <v>0</v>
      </c>
      <c r="G957" s="14" t="n">
        <f aca="false">Data_Clean!L957*Assumptions!$B$10</f>
        <v>855.9</v>
      </c>
      <c r="H957" s="14" t="n">
        <f aca="false">IF(OR(Data_Clean!M957="",Data_Clean!N957=""),0,Data_Clean!M957*Data_Clean!N957/100)*Assumptions!$B$13*Assumptions!$B$11</f>
        <v>102.06</v>
      </c>
      <c r="I957" s="14" t="n">
        <f aca="false">Data_Clean!O957*4*Assumptions!$B$12</f>
        <v>2.69616</v>
      </c>
      <c r="J957" s="14" t="n">
        <f aca="false">SUM(B957:I957)</f>
        <v>1055.21796</v>
      </c>
      <c r="K957" s="16" t="n">
        <f aca="false">IF(Data_Clean!P957="","",Assumptions!$B$15*0.5^(Data_Clean!P957/Assumptions!$B$20))</f>
        <v>16.8369307246406</v>
      </c>
      <c r="L957" s="16" t="n">
        <f aca="false">Assumptions!$B$16*MIN(1,LN(1+Data_Clean!Q957)/LN(1+Assumptions!$B$21))</f>
        <v>10.362865626271</v>
      </c>
      <c r="M957" s="16" t="n">
        <f aca="false">Assumptions!$B$17*(0.6*MIN(1,Data_Clean!R957/Assumptions!$B$22)+0.4*IF(Data_Clean!S957="",0,Data_Clean!S957))</f>
        <v>1.626</v>
      </c>
      <c r="N957" s="16" t="n">
        <f aca="false">Assumptions!$B$18*MIN(1,(Data_Clean!F957-1)/Assumptions!$B$23)</f>
        <v>15</v>
      </c>
      <c r="O957" s="16" t="n">
        <f aca="false">Assumptions!$B$19*(0.4*IF(Data_Clean!E957="",0,MIN(1,Data_Clean!E957/12/Assumptions!$B$24))+0.35*IF(Data_Clean!D957="Y",1,0)+0.25*(1-MIN(Data_Clean!T957,3)/3))/IF(Data_Clean!E957="",0.6,1)</f>
        <v>8.5</v>
      </c>
      <c r="P957" s="16" t="n">
        <f aca="false">SUM(K957:O957)/(Assumptions!$D$5-IF(K957="",Assumptions!$B$15,0))*100</f>
        <v>52.3257963509116</v>
      </c>
      <c r="Q957" s="7" t="str">
        <f aca="false">IF(J957&gt;=Assumptions!$B$26,"High",IF(J957&gt;=Assumptions!$B$27,"Mid","Low"))</f>
        <v>Mid</v>
      </c>
      <c r="R957" s="7" t="str">
        <f aca="false">IF(P957&gt;=Assumptions!$B$28,"High",IF(P957&gt;=Assumptions!$B$29,"Mid","Low"))</f>
        <v>Mid</v>
      </c>
      <c r="S957" s="7" t="str">
        <f aca="false">INDEX(Assumptions!$B$33:$B$41,MATCH(Q957&amp;"|"&amp;R957,Assumptions!$A$33:$A$41,0))</f>
        <v>Established Core</v>
      </c>
      <c r="T957" s="7" t="n">
        <f aca="false">IF(ISNUMBER(Data_Clean!V957),J957*Data_Clean!V957,0)</f>
        <v>136.439682228</v>
      </c>
    </row>
    <row r="958" customFormat="false" ht="15" hidden="false" customHeight="false" outlineLevel="0" collapsed="false">
      <c r="A958" s="15" t="str">
        <f aca="false">Data_Clean!A958</f>
        <v>CX100954</v>
      </c>
      <c r="B958" s="14" t="n">
        <f aca="false">Data_Clean!G958*Assumptions!$B$5</f>
        <v>37.189</v>
      </c>
      <c r="C958" s="14" t="n">
        <f aca="false">IF(Data_Clean!H958="",0,Data_Clean!H958)*Assumptions!$B$6</f>
        <v>586.89144</v>
      </c>
      <c r="D958" s="14" t="n">
        <f aca="false">Data_Clean!I958*Assumptions!$B$7</f>
        <v>0</v>
      </c>
      <c r="E958" s="14" t="n">
        <f aca="false">Data_Clean!J958*Assumptions!$B$8</f>
        <v>0</v>
      </c>
      <c r="F958" s="14" t="n">
        <f aca="false">Data_Clean!K958*Assumptions!$B$9</f>
        <v>0</v>
      </c>
      <c r="G958" s="14" t="n">
        <f aca="false">Data_Clean!L958*Assumptions!$B$10</f>
        <v>0</v>
      </c>
      <c r="H958" s="14" t="n">
        <f aca="false">IF(OR(Data_Clean!M958="",Data_Clean!N958=""),0,Data_Clean!M958*Data_Clean!N958/100)*Assumptions!$B$13*Assumptions!$B$11</f>
        <v>0</v>
      </c>
      <c r="I958" s="14" t="n">
        <f aca="false">Data_Clean!O958*4*Assumptions!$B$12</f>
        <v>0</v>
      </c>
      <c r="J958" s="14" t="n">
        <f aca="false">SUM(B958:I958)</f>
        <v>624.08044</v>
      </c>
      <c r="K958" s="16" t="n">
        <f aca="false">IF(Data_Clean!P958="","",Assumptions!$B$15*0.5^(Data_Clean!P958/Assumptions!$B$20))</f>
        <v>15</v>
      </c>
      <c r="L958" s="16" t="n">
        <f aca="false">Assumptions!$B$16*MIN(1,LN(1+Data_Clean!Q958)/LN(1+Assumptions!$B$21))</f>
        <v>11.5625930527155</v>
      </c>
      <c r="M958" s="16" t="n">
        <f aca="false">Assumptions!$B$17*(0.6*MIN(1,Data_Clean!R958/Assumptions!$B$22)+0.4*IF(Data_Clean!S958="",0,Data_Clean!S958))</f>
        <v>1.224</v>
      </c>
      <c r="N958" s="16" t="n">
        <f aca="false">Assumptions!$B$18*MIN(1,(Data_Clean!F958-1)/Assumptions!$B$23)</f>
        <v>10</v>
      </c>
      <c r="O958" s="16" t="n">
        <f aca="false">Assumptions!$B$19*(0.4*IF(Data_Clean!E958="",0,MIN(1,Data_Clean!E958/12/Assumptions!$B$24))+0.35*IF(Data_Clean!D958="Y",1,0)+0.25*(1-MIN(Data_Clean!T958,3)/3))/IF(Data_Clean!E958="",0.6,1)</f>
        <v>13.75</v>
      </c>
      <c r="P958" s="16" t="n">
        <f aca="false">SUM(K958:O958)/(Assumptions!$D$5-IF(K958="",Assumptions!$B$15,0))*100</f>
        <v>51.5365930527155</v>
      </c>
      <c r="Q958" s="7" t="str">
        <f aca="false">IF(J958&gt;=Assumptions!$B$26,"High",IF(J958&gt;=Assumptions!$B$27,"Mid","Low"))</f>
        <v>Mid</v>
      </c>
      <c r="R958" s="7" t="str">
        <f aca="false">IF(P958&gt;=Assumptions!$B$28,"High",IF(P958&gt;=Assumptions!$B$29,"Mid","Low"))</f>
        <v>Mid</v>
      </c>
      <c r="S958" s="7" t="str">
        <f aca="false">INDEX(Assumptions!$B$33:$B$41,MATCH(Q958&amp;"|"&amp;R958,Assumptions!$A$33:$A$41,0))</f>
        <v>Established Core</v>
      </c>
      <c r="T958" s="7" t="n">
        <f aca="false">IF(ISNUMBER(Data_Clean!V958),J958*Data_Clean!V958,0)</f>
        <v>57.7274407</v>
      </c>
    </row>
    <row r="959" customFormat="false" ht="15" hidden="false" customHeight="false" outlineLevel="0" collapsed="false">
      <c r="A959" s="15" t="str">
        <f aca="false">Data_Clean!A959</f>
        <v>CX100955</v>
      </c>
      <c r="B959" s="14" t="n">
        <f aca="false">Data_Clean!G959*Assumptions!$B$5</f>
        <v>114.6265</v>
      </c>
      <c r="C959" s="14" t="n">
        <f aca="false">IF(Data_Clean!H959="",0,Data_Clean!H959)*Assumptions!$B$6</f>
        <v>558.264</v>
      </c>
      <c r="D959" s="14" t="n">
        <f aca="false">Data_Clean!I959*Assumptions!$B$7</f>
        <v>654.4</v>
      </c>
      <c r="E959" s="14" t="n">
        <f aca="false">Data_Clean!J959*Assumptions!$B$8</f>
        <v>0</v>
      </c>
      <c r="F959" s="14" t="n">
        <f aca="false">Data_Clean!K959*Assumptions!$B$9</f>
        <v>0</v>
      </c>
      <c r="G959" s="14" t="n">
        <f aca="false">Data_Clean!L959*Assumptions!$B$10</f>
        <v>0</v>
      </c>
      <c r="H959" s="14" t="n">
        <f aca="false">IF(OR(Data_Clean!M959="",Data_Clean!N959=""),0,Data_Clean!M959*Data_Clean!N959/100)*Assumptions!$B$13*Assumptions!$B$11</f>
        <v>612.36</v>
      </c>
      <c r="I959" s="14" t="n">
        <f aca="false">Data_Clean!O959*4*Assumptions!$B$12</f>
        <v>18.11712</v>
      </c>
      <c r="J959" s="14" t="n">
        <f aca="false">SUM(B959:I959)</f>
        <v>1957.76762</v>
      </c>
      <c r="K959" s="16" t="n">
        <f aca="false">IF(Data_Clean!P959="","",Assumptions!$B$15*0.5^(Data_Clean!P959/Assumptions!$B$20))</f>
        <v>9.67027731329684</v>
      </c>
      <c r="L959" s="16" t="n">
        <f aca="false">Assumptions!$B$16*MIN(1,LN(1+Data_Clean!Q959)/LN(1+Assumptions!$B$21))</f>
        <v>8.67194478953664</v>
      </c>
      <c r="M959" s="16" t="n">
        <f aca="false">Assumptions!$B$17*(0.6*MIN(1,Data_Clean!R959/Assumptions!$B$22)+0.4*IF(Data_Clean!S959="",0,Data_Clean!S959))</f>
        <v>5.85</v>
      </c>
      <c r="N959" s="16" t="n">
        <f aca="false">Assumptions!$B$18*MIN(1,(Data_Clean!F959-1)/Assumptions!$B$23)</f>
        <v>15</v>
      </c>
      <c r="O959" s="16" t="n">
        <f aca="false">Assumptions!$B$19*(0.4*IF(Data_Clean!E959="",0,MIN(1,Data_Clean!E959/12/Assumptions!$B$24))+0.35*IF(Data_Clean!D959="Y",1,0)+0.25*(1-MIN(Data_Clean!T959,3)/3))/IF(Data_Clean!E959="",0.6,1)</f>
        <v>9.75</v>
      </c>
      <c r="P959" s="16" t="n">
        <f aca="false">SUM(K959:O959)/(Assumptions!$D$5-IF(K959="",Assumptions!$B$15,0))*100</f>
        <v>48.9422221028335</v>
      </c>
      <c r="Q959" s="7" t="str">
        <f aca="false">IF(J959&gt;=Assumptions!$B$26,"High",IF(J959&gt;=Assumptions!$B$27,"Mid","Low"))</f>
        <v>High</v>
      </c>
      <c r="R959" s="7" t="str">
        <f aca="false">IF(P959&gt;=Assumptions!$B$28,"High",IF(P959&gt;=Assumptions!$B$29,"Mid","Low"))</f>
        <v>Low</v>
      </c>
      <c r="S959" s="7" t="str">
        <f aca="false">INDEX(Assumptions!$B$33:$B$41,MATCH(Q959&amp;"|"&amp;R959,Assumptions!$A$33:$A$41,0))</f>
        <v>Affluent Drifters</v>
      </c>
      <c r="T959" s="7" t="n">
        <f aca="false">IF(ISNUMBER(Data_Clean!V959),J959*Data_Clean!V959,0)</f>
        <v>153.293204646</v>
      </c>
    </row>
    <row r="960" customFormat="false" ht="15" hidden="false" customHeight="false" outlineLevel="0" collapsed="false">
      <c r="A960" s="15" t="str">
        <f aca="false">Data_Clean!A960</f>
        <v>CX100956</v>
      </c>
      <c r="B960" s="14" t="n">
        <f aca="false">Data_Clean!G960*Assumptions!$B$5</f>
        <v>125.9115</v>
      </c>
      <c r="C960" s="14" t="n">
        <f aca="false">IF(Data_Clean!H960="",0,Data_Clean!H960)*Assumptions!$B$6</f>
        <v>119.72988</v>
      </c>
      <c r="D960" s="14" t="n">
        <f aca="false">Data_Clean!I960*Assumptions!$B$7</f>
        <v>0</v>
      </c>
      <c r="E960" s="14" t="n">
        <f aca="false">Data_Clean!J960*Assumptions!$B$8</f>
        <v>0</v>
      </c>
      <c r="F960" s="14" t="n">
        <f aca="false">Data_Clean!K960*Assumptions!$B$9</f>
        <v>0</v>
      </c>
      <c r="G960" s="14" t="n">
        <f aca="false">Data_Clean!L960*Assumptions!$B$10</f>
        <v>0</v>
      </c>
      <c r="H960" s="14" t="n">
        <f aca="false">IF(OR(Data_Clean!M960="",Data_Clean!N960=""),0,Data_Clean!M960*Data_Clean!N960/100)*Assumptions!$B$13*Assumptions!$B$11</f>
        <v>0</v>
      </c>
      <c r="I960" s="14" t="n">
        <f aca="false">Data_Clean!O960*4*Assumptions!$B$12</f>
        <v>0</v>
      </c>
      <c r="J960" s="14" t="n">
        <f aca="false">SUM(B960:I960)</f>
        <v>245.64138</v>
      </c>
      <c r="K960" s="16" t="n">
        <f aca="false">IF(Data_Clean!P960="","",Assumptions!$B$15*0.5^(Data_Clean!P960/Assumptions!$B$20))</f>
        <v>14.3226240586562</v>
      </c>
      <c r="L960" s="16" t="n">
        <f aca="false">Assumptions!$B$16*MIN(1,LN(1+Data_Clean!Q960)/LN(1+Assumptions!$B$21))</f>
        <v>14.1840947778045</v>
      </c>
      <c r="M960" s="16" t="n">
        <f aca="false">Assumptions!$B$17*(0.6*MIN(1,Data_Clean!R960/Assumptions!$B$22)+0.4*IF(Data_Clean!S960="",0,Data_Clean!S960))</f>
        <v>5.13</v>
      </c>
      <c r="N960" s="16" t="n">
        <f aca="false">Assumptions!$B$18*MIN(1,(Data_Clean!F960-1)/Assumptions!$B$23)</f>
        <v>5</v>
      </c>
      <c r="O960" s="16" t="n">
        <f aca="false">Assumptions!$B$19*(0.4*IF(Data_Clean!E960="",0,MIN(1,Data_Clean!E960/12/Assumptions!$B$24))+0.35*IF(Data_Clean!D960="Y",1,0)+0.25*(1-MIN(Data_Clean!T960,3)/3))/IF(Data_Clean!E960="",0.6,1)</f>
        <v>11.4</v>
      </c>
      <c r="P960" s="16" t="n">
        <f aca="false">SUM(K960:O960)/(Assumptions!$D$5-IF(K960="",Assumptions!$B$15,0))*100</f>
        <v>50.0367188364608</v>
      </c>
      <c r="Q960" s="7" t="str">
        <f aca="false">IF(J960&gt;=Assumptions!$B$26,"High",IF(J960&gt;=Assumptions!$B$27,"Mid","Low"))</f>
        <v>Low</v>
      </c>
      <c r="R960" s="7" t="str">
        <f aca="false">IF(P960&gt;=Assumptions!$B$28,"High",IF(P960&gt;=Assumptions!$B$29,"Mid","Low"))</f>
        <v>Mid</v>
      </c>
      <c r="S960" s="7" t="str">
        <f aca="false">INDEX(Assumptions!$B$33:$B$41,MATCH(Q960&amp;"|"&amp;R960,Assumptions!$A$33:$A$41,0))</f>
        <v>Light Touch</v>
      </c>
      <c r="T960" s="7" t="n">
        <f aca="false">IF(ISNUMBER(Data_Clean!V960),J960*Data_Clean!V960,0)</f>
        <v>14.198071764</v>
      </c>
    </row>
    <row r="961" customFormat="false" ht="15" hidden="false" customHeight="false" outlineLevel="0" collapsed="false">
      <c r="A961" s="15" t="str">
        <f aca="false">Data_Clean!A961</f>
        <v>CX100957</v>
      </c>
      <c r="B961" s="14" t="n">
        <f aca="false">Data_Clean!G961*Assumptions!$B$5</f>
        <v>60.035</v>
      </c>
      <c r="C961" s="14" t="n">
        <f aca="false">IF(Data_Clean!H961="",0,Data_Clean!H961)*Assumptions!$B$6</f>
        <v>0</v>
      </c>
      <c r="D961" s="14" t="n">
        <f aca="false">Data_Clean!I961*Assumptions!$B$7</f>
        <v>0</v>
      </c>
      <c r="E961" s="14" t="n">
        <f aca="false">Data_Clean!J961*Assumptions!$B$8</f>
        <v>0</v>
      </c>
      <c r="F961" s="14" t="n">
        <f aca="false">Data_Clean!K961*Assumptions!$B$9</f>
        <v>0</v>
      </c>
      <c r="G961" s="14" t="n">
        <f aca="false">Data_Clean!L961*Assumptions!$B$10</f>
        <v>0</v>
      </c>
      <c r="H961" s="14" t="n">
        <f aca="false">IF(OR(Data_Clean!M961="",Data_Clean!N961=""),0,Data_Clean!M961*Data_Clean!N961/100)*Assumptions!$B$13*Assumptions!$B$11</f>
        <v>0</v>
      </c>
      <c r="I961" s="14" t="n">
        <f aca="false">Data_Clean!O961*4*Assumptions!$B$12</f>
        <v>0</v>
      </c>
      <c r="J961" s="14" t="n">
        <f aca="false">SUM(B961:I961)</f>
        <v>60.035</v>
      </c>
      <c r="K961" s="16" t="n">
        <f aca="false">IF(Data_Clean!P961="","",Assumptions!$B$15*0.5^(Data_Clean!P961/Assumptions!$B$20))</f>
        <v>23.267171427506</v>
      </c>
      <c r="L961" s="16" t="n">
        <f aca="false">Assumptions!$B$16*MIN(1,LN(1+Data_Clean!Q961)/LN(1+Assumptions!$B$21))</f>
        <v>15.2782387441559</v>
      </c>
      <c r="M961" s="16" t="n">
        <f aca="false">Assumptions!$B$17*(0.6*MIN(1,Data_Clean!R961/Assumptions!$B$22)+0.4*IF(Data_Clean!S961="",0,Data_Clean!S961))</f>
        <v>9.348</v>
      </c>
      <c r="N961" s="16" t="n">
        <f aca="false">Assumptions!$B$18*MIN(1,(Data_Clean!F961-1)/Assumptions!$B$23)</f>
        <v>0</v>
      </c>
      <c r="O961" s="16" t="n">
        <f aca="false">Assumptions!$B$19*(0.4*IF(Data_Clean!E961="",0,MIN(1,Data_Clean!E961/12/Assumptions!$B$24))+0.35*IF(Data_Clean!D961="Y",1,0)+0.25*(1-MIN(Data_Clean!T961,3)/3))/IF(Data_Clean!E961="",0.6,1)</f>
        <v>12.9</v>
      </c>
      <c r="P961" s="16" t="n">
        <f aca="false">SUM(K961:O961)/(Assumptions!$D$5-IF(K961="",Assumptions!$B$15,0))*100</f>
        <v>60.793410171662</v>
      </c>
      <c r="Q961" s="7" t="str">
        <f aca="false">IF(J961&gt;=Assumptions!$B$26,"High",IF(J961&gt;=Assumptions!$B$27,"Mid","Low"))</f>
        <v>Low</v>
      </c>
      <c r="R961" s="7" t="str">
        <f aca="false">IF(P961&gt;=Assumptions!$B$28,"High",IF(P961&gt;=Assumptions!$B$29,"Mid","Low"))</f>
        <v>Mid</v>
      </c>
      <c r="S961" s="7" t="str">
        <f aca="false">INDEX(Assumptions!$B$33:$B$41,MATCH(Q961&amp;"|"&amp;R961,Assumptions!$A$33:$A$41,0))</f>
        <v>Light Touch</v>
      </c>
      <c r="T961" s="7" t="n">
        <f aca="false">IF(ISNUMBER(Data_Clean!V961),J961*Data_Clean!V961,0)</f>
        <v>1.272742</v>
      </c>
    </row>
    <row r="962" customFormat="false" ht="15" hidden="false" customHeight="false" outlineLevel="0" collapsed="false">
      <c r="A962" s="15" t="str">
        <f aca="false">Data_Clean!A962</f>
        <v>CX100958</v>
      </c>
      <c r="B962" s="14" t="n">
        <f aca="false">Data_Clean!G962*Assumptions!$B$5</f>
        <v>86.12525</v>
      </c>
      <c r="C962" s="14" t="n">
        <f aca="false">IF(Data_Clean!H962="",0,Data_Clean!H962)*Assumptions!$B$6</f>
        <v>63.0972</v>
      </c>
      <c r="D962" s="14" t="n">
        <f aca="false">Data_Clean!I962*Assumptions!$B$7</f>
        <v>342.4</v>
      </c>
      <c r="E962" s="14" t="n">
        <f aca="false">Data_Clean!J962*Assumptions!$B$8</f>
        <v>0</v>
      </c>
      <c r="F962" s="14" t="n">
        <f aca="false">Data_Clean!K962*Assumptions!$B$9</f>
        <v>0</v>
      </c>
      <c r="G962" s="14" t="n">
        <f aca="false">Data_Clean!L962*Assumptions!$B$10</f>
        <v>0</v>
      </c>
      <c r="H962" s="14" t="n">
        <f aca="false">IF(OR(Data_Clean!M962="",Data_Clean!N962=""),0,Data_Clean!M962*Data_Clean!N962/100)*Assumptions!$B$13*Assumptions!$B$11</f>
        <v>0</v>
      </c>
      <c r="I962" s="14" t="n">
        <f aca="false">Data_Clean!O962*4*Assumptions!$B$12</f>
        <v>0</v>
      </c>
      <c r="J962" s="14" t="n">
        <f aca="false">SUM(B962:I962)</f>
        <v>491.62245</v>
      </c>
      <c r="K962" s="16" t="n">
        <f aca="false">IF(Data_Clean!P962="","",Assumptions!$B$15*0.5^(Data_Clean!P962/Assumptions!$B$20))</f>
        <v>19.7926186615934</v>
      </c>
      <c r="L962" s="16" t="n">
        <f aca="false">Assumptions!$B$16*MIN(1,LN(1+Data_Clean!Q962)/LN(1+Assumptions!$B$21))</f>
        <v>10.6966696442427</v>
      </c>
      <c r="M962" s="16" t="n">
        <f aca="false">Assumptions!$B$17*(0.6*MIN(1,Data_Clean!R962/Assumptions!$B$22)+0.4*IF(Data_Clean!S962="",0,Data_Clean!S962))</f>
        <v>8.286</v>
      </c>
      <c r="N962" s="16" t="n">
        <f aca="false">Assumptions!$B$18*MIN(1,(Data_Clean!F962-1)/Assumptions!$B$23)</f>
        <v>10</v>
      </c>
      <c r="O962" s="16" t="n">
        <f aca="false">Assumptions!$B$19*(0.4*IF(Data_Clean!E962="",0,MIN(1,Data_Clean!E962/12/Assumptions!$B$24))+0.35*IF(Data_Clean!D962="Y",1,0)+0.25*(1-MIN(Data_Clean!T962,3)/3))/IF(Data_Clean!E962="",0.6,1)</f>
        <v>6.6</v>
      </c>
      <c r="P962" s="16" t="n">
        <f aca="false">SUM(K962:O962)/(Assumptions!$D$5-IF(K962="",Assumptions!$B$15,0))*100</f>
        <v>55.3752883058361</v>
      </c>
      <c r="Q962" s="7" t="str">
        <f aca="false">IF(J962&gt;=Assumptions!$B$26,"High",IF(J962&gt;=Assumptions!$B$27,"Mid","Low"))</f>
        <v>Mid</v>
      </c>
      <c r="R962" s="7" t="str">
        <f aca="false">IF(P962&gt;=Assumptions!$B$28,"High",IF(P962&gt;=Assumptions!$B$29,"Mid","Low"))</f>
        <v>Mid</v>
      </c>
      <c r="S962" s="7" t="str">
        <f aca="false">INDEX(Assumptions!$B$33:$B$41,MATCH(Q962&amp;"|"&amp;R962,Assumptions!$A$33:$A$41,0))</f>
        <v>Established Core</v>
      </c>
      <c r="T962" s="7" t="n">
        <f aca="false">IF(ISNUMBER(Data_Clean!V962),J962*Data_Clean!V962,0)</f>
        <v>58.060611345</v>
      </c>
    </row>
    <row r="963" customFormat="false" ht="15" hidden="false" customHeight="false" outlineLevel="0" collapsed="false">
      <c r="A963" s="15" t="str">
        <f aca="false">Data_Clean!A963</f>
        <v>CX100959</v>
      </c>
      <c r="B963" s="14" t="n">
        <f aca="false">Data_Clean!G963*Assumptions!$B$5</f>
        <v>396.58725</v>
      </c>
      <c r="C963" s="14" t="n">
        <f aca="false">IF(Data_Clean!H963="",0,Data_Clean!H963)*Assumptions!$B$6</f>
        <v>491.07816</v>
      </c>
      <c r="D963" s="14" t="n">
        <f aca="false">Data_Clean!I963*Assumptions!$B$7</f>
        <v>0</v>
      </c>
      <c r="E963" s="14" t="n">
        <f aca="false">Data_Clean!J963*Assumptions!$B$8</f>
        <v>3486.207525</v>
      </c>
      <c r="F963" s="14" t="n">
        <f aca="false">Data_Clean!K963*Assumptions!$B$9</f>
        <v>0</v>
      </c>
      <c r="G963" s="14" t="n">
        <f aca="false">Data_Clean!L963*Assumptions!$B$10</f>
        <v>0</v>
      </c>
      <c r="H963" s="14" t="n">
        <f aca="false">IF(OR(Data_Clean!M963="",Data_Clean!N963=""),0,Data_Clean!M963*Data_Clean!N963/100)*Assumptions!$B$13*Assumptions!$B$11</f>
        <v>0</v>
      </c>
      <c r="I963" s="14" t="n">
        <f aca="false">Data_Clean!O963*4*Assumptions!$B$12</f>
        <v>0</v>
      </c>
      <c r="J963" s="14" t="n">
        <f aca="false">SUM(B963:I963)</f>
        <v>4373.872935</v>
      </c>
      <c r="K963" s="16" t="n">
        <f aca="false">IF(Data_Clean!P963="","",Assumptions!$B$15*0.5^(Data_Clean!P963/Assumptions!$B$20))</f>
        <v>1.26595307453268</v>
      </c>
      <c r="L963" s="16" t="n">
        <f aca="false">Assumptions!$B$16*MIN(1,LN(1+Data_Clean!Q963)/LN(1+Assumptions!$B$21))</f>
        <v>0</v>
      </c>
      <c r="M963" s="16" t="n">
        <f aca="false">Assumptions!$B$17*(0.6*MIN(1,Data_Clean!R963/Assumptions!$B$22)+0.4*IF(Data_Clean!S963="",0,Data_Clean!S963))</f>
        <v>0</v>
      </c>
      <c r="N963" s="16" t="n">
        <f aca="false">Assumptions!$B$18*MIN(1,(Data_Clean!F963-1)/Assumptions!$B$23)</f>
        <v>10</v>
      </c>
      <c r="O963" s="16" t="n">
        <f aca="false">Assumptions!$B$19*(0.4*IF(Data_Clean!E963="",0,MIN(1,Data_Clean!E963/12/Assumptions!$B$24))+0.35*IF(Data_Clean!D963="Y",1,0)+0.25*(1-MIN(Data_Clean!T963,3)/3))/IF(Data_Clean!E963="",0.6,1)</f>
        <v>8.5</v>
      </c>
      <c r="P963" s="16" t="n">
        <f aca="false">SUM(K963:O963)/(Assumptions!$D$5-IF(K963="",Assumptions!$B$15,0))*100</f>
        <v>19.7659530745327</v>
      </c>
      <c r="Q963" s="7" t="str">
        <f aca="false">IF(J963&gt;=Assumptions!$B$26,"High",IF(J963&gt;=Assumptions!$B$27,"Mid","Low"))</f>
        <v>High</v>
      </c>
      <c r="R963" s="7" t="str">
        <f aca="false">IF(P963&gt;=Assumptions!$B$28,"High",IF(P963&gt;=Assumptions!$B$29,"Mid","Low"))</f>
        <v>Low</v>
      </c>
      <c r="S963" s="7" t="str">
        <f aca="false">INDEX(Assumptions!$B$33:$B$41,MATCH(Q963&amp;"|"&amp;R963,Assumptions!$A$33:$A$41,0))</f>
        <v>Affluent Drifters</v>
      </c>
      <c r="T963" s="7" t="n">
        <f aca="false">IF(ISNUMBER(Data_Clean!V963),J963*Data_Clean!V963,0)</f>
        <v>2062.718476146</v>
      </c>
    </row>
    <row r="964" customFormat="false" ht="15" hidden="false" customHeight="false" outlineLevel="0" collapsed="false">
      <c r="A964" s="15" t="str">
        <f aca="false">Data_Clean!A964</f>
        <v>CX100960</v>
      </c>
      <c r="B964" s="14" t="n">
        <f aca="false">Data_Clean!G964*Assumptions!$B$5</f>
        <v>80.10375</v>
      </c>
      <c r="C964" s="14" t="n">
        <f aca="false">IF(Data_Clean!H964="",0,Data_Clean!H964)*Assumptions!$B$6</f>
        <v>280.92384</v>
      </c>
      <c r="D964" s="14" t="n">
        <f aca="false">Data_Clean!I964*Assumptions!$B$7</f>
        <v>0</v>
      </c>
      <c r="E964" s="14" t="n">
        <f aca="false">Data_Clean!J964*Assumptions!$B$8</f>
        <v>0</v>
      </c>
      <c r="F964" s="14" t="n">
        <f aca="false">Data_Clean!K964*Assumptions!$B$9</f>
        <v>0</v>
      </c>
      <c r="G964" s="14" t="n">
        <f aca="false">Data_Clean!L964*Assumptions!$B$10</f>
        <v>0</v>
      </c>
      <c r="H964" s="14" t="n">
        <f aca="false">IF(OR(Data_Clean!M964="",Data_Clean!N964=""),0,Data_Clean!M964*Data_Clean!N964/100)*Assumptions!$B$13*Assumptions!$B$11</f>
        <v>0</v>
      </c>
      <c r="I964" s="14" t="n">
        <f aca="false">Data_Clean!O964*4*Assumptions!$B$12</f>
        <v>0</v>
      </c>
      <c r="J964" s="14" t="n">
        <f aca="false">SUM(B964:I964)</f>
        <v>361.02759</v>
      </c>
      <c r="K964" s="16" t="n">
        <f aca="false">IF(Data_Clean!P964="","",Assumptions!$B$15*0.5^(Data_Clean!P964/Assumptions!$B$20))</f>
        <v>9.02268777061588</v>
      </c>
      <c r="L964" s="16" t="n">
        <f aca="false">Assumptions!$B$16*MIN(1,LN(1+Data_Clean!Q964)/LN(1+Assumptions!$B$21))</f>
        <v>9.16313819982653</v>
      </c>
      <c r="M964" s="16" t="n">
        <f aca="false">Assumptions!$B$17*(0.6*MIN(1,Data_Clean!R964/Assumptions!$B$22)+0.4*IF(Data_Clean!S964="",0,Data_Clean!S964))</f>
        <v>2.28</v>
      </c>
      <c r="N964" s="16" t="n">
        <f aca="false">Assumptions!$B$18*MIN(1,(Data_Clean!F964-1)/Assumptions!$B$23)</f>
        <v>5</v>
      </c>
      <c r="O964" s="16" t="n">
        <f aca="false">Assumptions!$B$19*(0.4*IF(Data_Clean!E964="",0,MIN(1,Data_Clean!E964/12/Assumptions!$B$24))+0.35*IF(Data_Clean!D964="Y",1,0)+0.25*(1-MIN(Data_Clean!T964,3)/3))/IF(Data_Clean!E964="",0.6,1)</f>
        <v>9.75</v>
      </c>
      <c r="P964" s="16" t="n">
        <f aca="false">SUM(K964:O964)/(Assumptions!$D$5-IF(K964="",Assumptions!$B$15,0))*100</f>
        <v>35.2158259704424</v>
      </c>
      <c r="Q964" s="7" t="str">
        <f aca="false">IF(J964&gt;=Assumptions!$B$26,"High",IF(J964&gt;=Assumptions!$B$27,"Mid","Low"))</f>
        <v>Low</v>
      </c>
      <c r="R964" s="7" t="str">
        <f aca="false">IF(P964&gt;=Assumptions!$B$28,"High",IF(P964&gt;=Assumptions!$B$29,"Mid","Low"))</f>
        <v>Low</v>
      </c>
      <c r="S964" s="7" t="str">
        <f aca="false">INDEX(Assumptions!$B$33:$B$41,MATCH(Q964&amp;"|"&amp;R964,Assumptions!$A$33:$A$41,0))</f>
        <v>Dormant &amp; Low Value</v>
      </c>
      <c r="T964" s="7" t="n">
        <f aca="false">IF(ISNUMBER(Data_Clean!V964),J964*Data_Clean!V964,0)</f>
        <v>42.926180451</v>
      </c>
    </row>
    <row r="965" customFormat="false" ht="15" hidden="false" customHeight="false" outlineLevel="0" collapsed="false">
      <c r="A965" s="15" t="str">
        <f aca="false">Data_Clean!A965</f>
        <v>CX100961</v>
      </c>
      <c r="B965" s="14" t="n">
        <f aca="false">Data_Clean!G965*Assumptions!$B$5</f>
        <v>8.37575</v>
      </c>
      <c r="C965" s="14" t="n">
        <f aca="false">IF(Data_Clean!H965="",0,Data_Clean!H965)*Assumptions!$B$6</f>
        <v>0</v>
      </c>
      <c r="D965" s="14" t="n">
        <f aca="false">Data_Clean!I965*Assumptions!$B$7</f>
        <v>0</v>
      </c>
      <c r="E965" s="14" t="n">
        <f aca="false">Data_Clean!J965*Assumptions!$B$8</f>
        <v>0</v>
      </c>
      <c r="F965" s="14" t="n">
        <f aca="false">Data_Clean!K965*Assumptions!$B$9</f>
        <v>0</v>
      </c>
      <c r="G965" s="14" t="n">
        <f aca="false">Data_Clean!L965*Assumptions!$B$10</f>
        <v>0</v>
      </c>
      <c r="H965" s="14" t="n">
        <f aca="false">IF(OR(Data_Clean!M965="",Data_Clean!N965=""),0,Data_Clean!M965*Data_Clean!N965/100)*Assumptions!$B$13*Assumptions!$B$11</f>
        <v>0</v>
      </c>
      <c r="I965" s="14" t="n">
        <f aca="false">Data_Clean!O965*4*Assumptions!$B$12</f>
        <v>0</v>
      </c>
      <c r="J965" s="14" t="n">
        <f aca="false">SUM(B965:I965)</f>
        <v>8.37575</v>
      </c>
      <c r="K965" s="16" t="n">
        <f aca="false">IF(Data_Clean!P965="","",Assumptions!$B$15*0.5^(Data_Clean!P965/Assumptions!$B$20))</f>
        <v>16.8369307246406</v>
      </c>
      <c r="L965" s="16" t="n">
        <f aca="false">Assumptions!$B$16*MIN(1,LN(1+Data_Clean!Q965)/LN(1+Assumptions!$B$21))</f>
        <v>14.4532413158944</v>
      </c>
      <c r="M965" s="16" t="n">
        <f aca="false">Assumptions!$B$17*(0.6*MIN(1,Data_Clean!R965/Assumptions!$B$22)+0.4*IF(Data_Clean!S965="",0,Data_Clean!S965))</f>
        <v>6.006</v>
      </c>
      <c r="N965" s="16" t="n">
        <f aca="false">Assumptions!$B$18*MIN(1,(Data_Clean!F965-1)/Assumptions!$B$23)</f>
        <v>0</v>
      </c>
      <c r="O965" s="16" t="n">
        <f aca="false">Assumptions!$B$19*(0.4*IF(Data_Clean!E965="",0,MIN(1,Data_Clean!E965/12/Assumptions!$B$24))+0.35*IF(Data_Clean!D965="Y",1,0)+0.25*(1-MIN(Data_Clean!T965,3)/3))/IF(Data_Clean!E965="",0.6,1)</f>
        <v>8.2</v>
      </c>
      <c r="P965" s="16" t="n">
        <f aca="false">SUM(K965:O965)/(Assumptions!$D$5-IF(K965="",Assumptions!$B$15,0))*100</f>
        <v>45.496172040535</v>
      </c>
      <c r="Q965" s="7" t="str">
        <f aca="false">IF(J965&gt;=Assumptions!$B$26,"High",IF(J965&gt;=Assumptions!$B$27,"Mid","Low"))</f>
        <v>Low</v>
      </c>
      <c r="R965" s="7" t="str">
        <f aca="false">IF(P965&gt;=Assumptions!$B$28,"High",IF(P965&gt;=Assumptions!$B$29,"Mid","Low"))</f>
        <v>Low</v>
      </c>
      <c r="S965" s="7" t="str">
        <f aca="false">INDEX(Assumptions!$B$33:$B$41,MATCH(Q965&amp;"|"&amp;R965,Assumptions!$A$33:$A$41,0))</f>
        <v>Dormant &amp; Low Value</v>
      </c>
      <c r="T965" s="7" t="n">
        <f aca="false">IF(ISNUMBER(Data_Clean!V965),J965*Data_Clean!V965,0)</f>
        <v>0.640744875</v>
      </c>
    </row>
    <row r="966" customFormat="false" ht="15" hidden="false" customHeight="false" outlineLevel="0" collapsed="false">
      <c r="A966" s="15" t="str">
        <f aca="false">Data_Clean!A966</f>
        <v>CX100962</v>
      </c>
      <c r="B966" s="14" t="n">
        <f aca="false">Data_Clean!G966*Assumptions!$B$5</f>
        <v>111.9405</v>
      </c>
      <c r="C966" s="14" t="n">
        <f aca="false">IF(Data_Clean!H966="",0,Data_Clean!H966)*Assumptions!$B$6</f>
        <v>489.29868</v>
      </c>
      <c r="D966" s="14" t="n">
        <f aca="false">Data_Clean!I966*Assumptions!$B$7</f>
        <v>96</v>
      </c>
      <c r="E966" s="14" t="n">
        <f aca="false">Data_Clean!J966*Assumptions!$B$8</f>
        <v>0</v>
      </c>
      <c r="F966" s="14" t="n">
        <f aca="false">Data_Clean!K966*Assumptions!$B$9</f>
        <v>0</v>
      </c>
      <c r="G966" s="14" t="n">
        <f aca="false">Data_Clean!L966*Assumptions!$B$10</f>
        <v>722.25</v>
      </c>
      <c r="H966" s="14" t="n">
        <f aca="false">IF(OR(Data_Clean!M966="",Data_Clean!N966=""),0,Data_Clean!M966*Data_Clean!N966/100)*Assumptions!$B$13*Assumptions!$B$11</f>
        <v>33.288</v>
      </c>
      <c r="I966" s="14" t="n">
        <f aca="false">Data_Clean!O966*4*Assumptions!$B$12</f>
        <v>0</v>
      </c>
      <c r="J966" s="14" t="n">
        <f aca="false">SUM(B966:I966)</f>
        <v>1452.77718</v>
      </c>
      <c r="K966" s="16" t="n">
        <f aca="false">IF(Data_Clean!P966="","",Assumptions!$B$15*0.5^(Data_Clean!P966/Assumptions!$B$20))</f>
        <v>0.00277535992403027</v>
      </c>
      <c r="L966" s="16" t="n">
        <f aca="false">Assumptions!$B$16*MIN(1,LN(1+Data_Clean!Q966)/LN(1+Assumptions!$B$21))</f>
        <v>0</v>
      </c>
      <c r="M966" s="16" t="n">
        <f aca="false">Assumptions!$B$17*(0.6*MIN(1,Data_Clean!R966/Assumptions!$B$22)+0.4*IF(Data_Clean!S966="",0,Data_Clean!S966))</f>
        <v>0</v>
      </c>
      <c r="N966" s="16" t="n">
        <f aca="false">Assumptions!$B$18*MIN(1,(Data_Clean!F966-1)/Assumptions!$B$23)</f>
        <v>20</v>
      </c>
      <c r="O966" s="16" t="n">
        <f aca="false">Assumptions!$B$19*(0.4*IF(Data_Clean!E966="",0,MIN(1,Data_Clean!E966/12/Assumptions!$B$24))+0.35*IF(Data_Clean!D966="Y",1,0)+0.25*(1-MIN(Data_Clean!T966,3)/3))/IF(Data_Clean!E966="",0.6,1)</f>
        <v>9.75</v>
      </c>
      <c r="P966" s="16" t="n">
        <f aca="false">SUM(K966:O966)/(Assumptions!$D$5-IF(K966="",Assumptions!$B$15,0))*100</f>
        <v>29.752775359924</v>
      </c>
      <c r="Q966" s="7" t="str">
        <f aca="false">IF(J966&gt;=Assumptions!$B$26,"High",IF(J966&gt;=Assumptions!$B$27,"Mid","Low"))</f>
        <v>Mid</v>
      </c>
      <c r="R966" s="7" t="str">
        <f aca="false">IF(P966&gt;=Assumptions!$B$28,"High",IF(P966&gt;=Assumptions!$B$29,"Mid","Low"))</f>
        <v>Low</v>
      </c>
      <c r="S966" s="7" t="str">
        <f aca="false">INDEX(Assumptions!$B$33:$B$41,MATCH(Q966&amp;"|"&amp;R966,Assumptions!$A$33:$A$41,0))</f>
        <v>Light Touch</v>
      </c>
      <c r="T966" s="7" t="n">
        <f aca="false">IF(ISNUMBER(Data_Clean!V966),J966*Data_Clean!V966,0)</f>
        <v>203.824638354</v>
      </c>
    </row>
    <row r="967" customFormat="false" ht="15" hidden="false" customHeight="false" outlineLevel="0" collapsed="false">
      <c r="A967" s="15" t="str">
        <f aca="false">Data_Clean!A967</f>
        <v>CX100963</v>
      </c>
      <c r="B967" s="14" t="n">
        <f aca="false">Data_Clean!G967*Assumptions!$B$5</f>
        <v>123.719</v>
      </c>
      <c r="C967" s="14" t="n">
        <f aca="false">IF(Data_Clean!H967="",0,Data_Clean!H967)*Assumptions!$B$6</f>
        <v>175.06572</v>
      </c>
      <c r="D967" s="14" t="n">
        <f aca="false">Data_Clean!I967*Assumptions!$B$7</f>
        <v>0</v>
      </c>
      <c r="E967" s="14" t="n">
        <f aca="false">Data_Clean!J967*Assumptions!$B$8</f>
        <v>0</v>
      </c>
      <c r="F967" s="14" t="n">
        <f aca="false">Data_Clean!K967*Assumptions!$B$9</f>
        <v>0</v>
      </c>
      <c r="G967" s="14" t="n">
        <f aca="false">Data_Clean!L967*Assumptions!$B$10</f>
        <v>0</v>
      </c>
      <c r="H967" s="14" t="n">
        <f aca="false">IF(OR(Data_Clean!M967="",Data_Clean!N967=""),0,Data_Clean!M967*Data_Clean!N967/100)*Assumptions!$B$13*Assumptions!$B$11</f>
        <v>122.988</v>
      </c>
      <c r="I967" s="14" t="n">
        <f aca="false">Data_Clean!O967*4*Assumptions!$B$12</f>
        <v>90.98688</v>
      </c>
      <c r="J967" s="14" t="n">
        <f aca="false">SUM(B967:I967)</f>
        <v>512.7596</v>
      </c>
      <c r="K967" s="16" t="n">
        <f aca="false">IF(Data_Clean!P967="","",Assumptions!$B$15*0.5^(Data_Clean!P967/Assumptions!$B$20))</f>
        <v>29.3147990530274</v>
      </c>
      <c r="L967" s="16" t="n">
        <f aca="false">Assumptions!$B$16*MIN(1,LN(1+Data_Clean!Q967)/LN(1+Assumptions!$B$21))</f>
        <v>19.2876347259606</v>
      </c>
      <c r="M967" s="16" t="n">
        <f aca="false">Assumptions!$B$17*(0.6*MIN(1,Data_Clean!R967/Assumptions!$B$22)+0.4*IF(Data_Clean!S967="",0,Data_Clean!S967))</f>
        <v>12.276</v>
      </c>
      <c r="N967" s="16" t="n">
        <f aca="false">Assumptions!$B$18*MIN(1,(Data_Clean!F967-1)/Assumptions!$B$23)</f>
        <v>10</v>
      </c>
      <c r="O967" s="16" t="n">
        <f aca="false">Assumptions!$B$19*(0.4*IF(Data_Clean!E967="",0,MIN(1,Data_Clean!E967/12/Assumptions!$B$24))+0.35*IF(Data_Clean!D967="Y",1,0)+0.25*(1-MIN(Data_Clean!T967,3)/3))/IF(Data_Clean!E967="",0.6,1)</f>
        <v>9.85</v>
      </c>
      <c r="P967" s="16" t="n">
        <f aca="false">SUM(K967:O967)/(Assumptions!$D$5-IF(K967="",Assumptions!$B$15,0))*100</f>
        <v>80.728433778988</v>
      </c>
      <c r="Q967" s="7" t="str">
        <f aca="false">IF(J967&gt;=Assumptions!$B$26,"High",IF(J967&gt;=Assumptions!$B$27,"Mid","Low"))</f>
        <v>Mid</v>
      </c>
      <c r="R967" s="7" t="str">
        <f aca="false">IF(P967&gt;=Assumptions!$B$28,"High",IF(P967&gt;=Assumptions!$B$29,"Mid","Low"))</f>
        <v>High</v>
      </c>
      <c r="S967" s="7" t="str">
        <f aca="false">INDEX(Assumptions!$B$33:$B$41,MATCH(Q967&amp;"|"&amp;R967,Assumptions!$A$33:$A$41,0))</f>
        <v>Engaged Builders</v>
      </c>
      <c r="T967" s="7" t="n">
        <f aca="false">IF(ISNUMBER(Data_Clean!V967),J967*Data_Clean!V967,0)</f>
        <v>12.40878232</v>
      </c>
    </row>
    <row r="968" customFormat="false" ht="15" hidden="false" customHeight="false" outlineLevel="0" collapsed="false">
      <c r="A968" s="15" t="str">
        <f aca="false">Data_Clean!A968</f>
        <v>CX100964</v>
      </c>
      <c r="B968" s="14" t="n">
        <f aca="false">Data_Clean!G968*Assumptions!$B$5</f>
        <v>154.17675</v>
      </c>
      <c r="C968" s="14" t="n">
        <f aca="false">IF(Data_Clean!H968="",0,Data_Clean!H968)*Assumptions!$B$6</f>
        <v>670.83492</v>
      </c>
      <c r="D968" s="14" t="n">
        <f aca="false">Data_Clean!I968*Assumptions!$B$7</f>
        <v>0</v>
      </c>
      <c r="E968" s="14" t="n">
        <f aca="false">Data_Clean!J968*Assumptions!$B$8</f>
        <v>0</v>
      </c>
      <c r="F968" s="14" t="n">
        <f aca="false">Data_Clean!K968*Assumptions!$B$9</f>
        <v>0</v>
      </c>
      <c r="G968" s="14" t="n">
        <f aca="false">Data_Clean!L968*Assumptions!$B$10</f>
        <v>0</v>
      </c>
      <c r="H968" s="14" t="n">
        <f aca="false">IF(OR(Data_Clean!M968="",Data_Clean!N968=""),0,Data_Clean!M968*Data_Clean!N968/100)*Assumptions!$B$13*Assumptions!$B$11</f>
        <v>112.308</v>
      </c>
      <c r="I968" s="14" t="n">
        <f aca="false">Data_Clean!O968*4*Assumptions!$B$12</f>
        <v>17.58048</v>
      </c>
      <c r="J968" s="14" t="n">
        <f aca="false">SUM(B968:I968)</f>
        <v>954.90015</v>
      </c>
      <c r="K968" s="16" t="n">
        <f aca="false">IF(Data_Clean!P968="","",Assumptions!$B$15*0.5^(Data_Clean!P968/Assumptions!$B$20))</f>
        <v>20.2552491925229</v>
      </c>
      <c r="L968" s="16" t="n">
        <f aca="false">Assumptions!$B$16*MIN(1,LN(1+Data_Clean!Q968)/LN(1+Assumptions!$B$21))</f>
        <v>12.0537864630054</v>
      </c>
      <c r="M968" s="16" t="n">
        <f aca="false">Assumptions!$B$17*(0.6*MIN(1,Data_Clean!R968/Assumptions!$B$22)+0.4*IF(Data_Clean!S968="",0,Data_Clean!S968))</f>
        <v>7.8</v>
      </c>
      <c r="N968" s="16" t="n">
        <f aca="false">Assumptions!$B$18*MIN(1,(Data_Clean!F968-1)/Assumptions!$B$23)</f>
        <v>15</v>
      </c>
      <c r="O968" s="16" t="n">
        <f aca="false">Assumptions!$B$19*(0.4*IF(Data_Clean!E968="",0,MIN(1,Data_Clean!E968/12/Assumptions!$B$24))+0.35*IF(Data_Clean!D968="Y",1,0)+0.25*(1-MIN(Data_Clean!T968,3)/3))/IF(Data_Clean!E968="",0.6,1)</f>
        <v>4.15</v>
      </c>
      <c r="P968" s="16" t="n">
        <f aca="false">SUM(K968:O968)/(Assumptions!$D$5-IF(K968="",Assumptions!$B$15,0))*100</f>
        <v>59.2590356555282</v>
      </c>
      <c r="Q968" s="7" t="str">
        <f aca="false">IF(J968&gt;=Assumptions!$B$26,"High",IF(J968&gt;=Assumptions!$B$27,"Mid","Low"))</f>
        <v>Mid</v>
      </c>
      <c r="R968" s="7" t="str">
        <f aca="false">IF(P968&gt;=Assumptions!$B$28,"High",IF(P968&gt;=Assumptions!$B$29,"Mid","Low"))</f>
        <v>Mid</v>
      </c>
      <c r="S968" s="7" t="str">
        <f aca="false">INDEX(Assumptions!$B$33:$B$41,MATCH(Q968&amp;"|"&amp;R968,Assumptions!$A$33:$A$41,0))</f>
        <v>Established Core</v>
      </c>
      <c r="T968" s="7" t="n">
        <f aca="false">IF(ISNUMBER(Data_Clean!V968),J968*Data_Clean!V968,0)</f>
        <v>71.522021235</v>
      </c>
    </row>
    <row r="969" customFormat="false" ht="15" hidden="false" customHeight="false" outlineLevel="0" collapsed="false">
      <c r="A969" s="15" t="str">
        <f aca="false">Data_Clean!A969</f>
        <v>CX100965</v>
      </c>
      <c r="B969" s="14" t="n">
        <f aca="false">Data_Clean!G969*Assumptions!$B$5</f>
        <v>142.993</v>
      </c>
      <c r="C969" s="14" t="n">
        <f aca="false">IF(Data_Clean!H969="",0,Data_Clean!H969)*Assumptions!$B$6</f>
        <v>222.90072</v>
      </c>
      <c r="D969" s="14" t="n">
        <f aca="false">Data_Clean!I969*Assumptions!$B$7</f>
        <v>0</v>
      </c>
      <c r="E969" s="14" t="n">
        <f aca="false">Data_Clean!J969*Assumptions!$B$8</f>
        <v>0</v>
      </c>
      <c r="F969" s="14" t="n">
        <f aca="false">Data_Clean!K969*Assumptions!$B$9</f>
        <v>0</v>
      </c>
      <c r="G969" s="14" t="n">
        <f aca="false">Data_Clean!L969*Assumptions!$B$10</f>
        <v>0</v>
      </c>
      <c r="H969" s="14" t="n">
        <f aca="false">IF(OR(Data_Clean!M969="",Data_Clean!N969=""),0,Data_Clean!M969*Data_Clean!N969/100)*Assumptions!$B$13*Assumptions!$B$11</f>
        <v>0</v>
      </c>
      <c r="I969" s="14" t="n">
        <f aca="false">Data_Clean!O969*4*Assumptions!$B$12</f>
        <v>0</v>
      </c>
      <c r="J969" s="14" t="n">
        <f aca="false">SUM(B969:I969)</f>
        <v>365.89372</v>
      </c>
      <c r="K969" s="16" t="n">
        <f aca="false">IF(Data_Clean!P969="","",Assumptions!$B$15*0.5^(Data_Clean!P969/Assumptions!$B$20))</f>
        <v>4.0191504845111</v>
      </c>
      <c r="L969" s="16" t="n">
        <f aca="false">Assumptions!$B$16*MIN(1,LN(1+Data_Clean!Q969)/LN(1+Assumptions!$B$21))</f>
        <v>6.7118774147124</v>
      </c>
      <c r="M969" s="16" t="n">
        <f aca="false">Assumptions!$B$17*(0.6*MIN(1,Data_Clean!R969/Assumptions!$B$22)+0.4*IF(Data_Clean!S969="",0,Data_Clean!S969))</f>
        <v>2.112</v>
      </c>
      <c r="N969" s="16" t="n">
        <f aca="false">Assumptions!$B$18*MIN(1,(Data_Clean!F969-1)/Assumptions!$B$23)</f>
        <v>5</v>
      </c>
      <c r="O969" s="16" t="n">
        <f aca="false">Assumptions!$B$19*(0.4*IF(Data_Clean!E969="",0,MIN(1,Data_Clean!E969/12/Assumptions!$B$24))+0.35*IF(Data_Clean!D969="Y",1,0)+0.25*(1-MIN(Data_Clean!T969,3)/3))/IF(Data_Clean!E969="",0.6,1)</f>
        <v>9.75</v>
      </c>
      <c r="P969" s="16" t="n">
        <f aca="false">SUM(K969:O969)/(Assumptions!$D$5-IF(K969="",Assumptions!$B$15,0))*100</f>
        <v>27.5930278992235</v>
      </c>
      <c r="Q969" s="7" t="str">
        <f aca="false">IF(J969&gt;=Assumptions!$B$26,"High",IF(J969&gt;=Assumptions!$B$27,"Mid","Low"))</f>
        <v>Low</v>
      </c>
      <c r="R969" s="7" t="str">
        <f aca="false">IF(P969&gt;=Assumptions!$B$28,"High",IF(P969&gt;=Assumptions!$B$29,"Mid","Low"))</f>
        <v>Low</v>
      </c>
      <c r="S969" s="7" t="str">
        <f aca="false">INDEX(Assumptions!$B$33:$B$41,MATCH(Q969&amp;"|"&amp;R969,Assumptions!$A$33:$A$41,0))</f>
        <v>Dormant &amp; Low Value</v>
      </c>
      <c r="T969" s="7" t="n">
        <f aca="false">IF(ISNUMBER(Data_Clean!V969),J969*Data_Clean!V969,0)</f>
        <v>53.018000028</v>
      </c>
    </row>
    <row r="970" customFormat="false" ht="15" hidden="false" customHeight="false" outlineLevel="0" collapsed="false">
      <c r="A970" s="15" t="str">
        <f aca="false">Data_Clean!A970</f>
        <v>CX100966</v>
      </c>
      <c r="B970" s="14" t="n">
        <f aca="false">Data_Clean!G970*Assumptions!$B$5</f>
        <v>74.66625</v>
      </c>
      <c r="C970" s="14" t="n">
        <f aca="false">IF(Data_Clean!H970="",0,Data_Clean!H970)*Assumptions!$B$6</f>
        <v>805.79076</v>
      </c>
      <c r="D970" s="14" t="n">
        <f aca="false">Data_Clean!I970*Assumptions!$B$7</f>
        <v>0</v>
      </c>
      <c r="E970" s="14" t="n">
        <f aca="false">Data_Clean!J970*Assumptions!$B$8</f>
        <v>0</v>
      </c>
      <c r="F970" s="14" t="n">
        <f aca="false">Data_Clean!K970*Assumptions!$B$9</f>
        <v>1109.9</v>
      </c>
      <c r="G970" s="14" t="n">
        <f aca="false">Data_Clean!L970*Assumptions!$B$10</f>
        <v>0</v>
      </c>
      <c r="H970" s="14" t="n">
        <f aca="false">IF(OR(Data_Clean!M970="",Data_Clean!N970=""),0,Data_Clean!M970*Data_Clean!N970/100)*Assumptions!$B$13*Assumptions!$B$11</f>
        <v>253.098</v>
      </c>
      <c r="I970" s="14" t="n">
        <f aca="false">Data_Clean!O970*4*Assumptions!$B$12</f>
        <v>13.49568</v>
      </c>
      <c r="J970" s="14" t="n">
        <f aca="false">SUM(B970:I970)</f>
        <v>2256.95069</v>
      </c>
      <c r="K970" s="16" t="n">
        <f aca="false">IF(Data_Clean!P970="","",Assumptions!$B$15*0.5^(Data_Clean!P970/Assumptions!$B$20))</f>
        <v>29.3147990530274</v>
      </c>
      <c r="L970" s="16" t="n">
        <f aca="false">Assumptions!$B$16*MIN(1,LN(1+Data_Clean!Q970)/LN(1+Assumptions!$B$21))</f>
        <v>17.7767558299855</v>
      </c>
      <c r="M970" s="16" t="n">
        <f aca="false">Assumptions!$B$17*(0.6*MIN(1,Data_Clean!R970/Assumptions!$B$22)+0.4*IF(Data_Clean!S970="",0,Data_Clean!S970))</f>
        <v>13.65</v>
      </c>
      <c r="N970" s="16" t="n">
        <f aca="false">Assumptions!$B$18*MIN(1,(Data_Clean!F970-1)/Assumptions!$B$23)</f>
        <v>20</v>
      </c>
      <c r="O970" s="16" t="n">
        <f aca="false">Assumptions!$B$19*(0.4*IF(Data_Clean!E970="",0,MIN(1,Data_Clean!E970/12/Assumptions!$B$24))+0.35*IF(Data_Clean!D970="Y",1,0)+0.25*(1-MIN(Data_Clean!T970,3)/3))/IF(Data_Clean!E970="",0.6,1)</f>
        <v>10.05</v>
      </c>
      <c r="P970" s="16" t="n">
        <f aca="false">SUM(K970:O970)/(Assumptions!$D$5-IF(K970="",Assumptions!$B$15,0))*100</f>
        <v>90.7915548830129</v>
      </c>
      <c r="Q970" s="7" t="str">
        <f aca="false">IF(J970&gt;=Assumptions!$B$26,"High",IF(J970&gt;=Assumptions!$B$27,"Mid","Low"))</f>
        <v>High</v>
      </c>
      <c r="R970" s="7" t="str">
        <f aca="false">IF(P970&gt;=Assumptions!$B$28,"High",IF(P970&gt;=Assumptions!$B$29,"Mid","Low"))</f>
        <v>High</v>
      </c>
      <c r="S970" s="7" t="str">
        <f aca="false">INDEX(Assumptions!$B$33:$B$41,MATCH(Q970&amp;"|"&amp;R970,Assumptions!$A$33:$A$41,0))</f>
        <v>Premier Advocates</v>
      </c>
      <c r="T970" s="7" t="n">
        <f aca="false">IF(ISNUMBER(Data_Clean!V970),J970*Data_Clean!V970,0)</f>
        <v>34.305650488</v>
      </c>
    </row>
    <row r="971" customFormat="false" ht="15" hidden="false" customHeight="false" outlineLevel="0" collapsed="false">
      <c r="A971" s="15" t="str">
        <f aca="false">Data_Clean!A971</f>
        <v>CX100967</v>
      </c>
      <c r="B971" s="14" t="n">
        <f aca="false">Data_Clean!G971*Assumptions!$B$5</f>
        <v>22.77325</v>
      </c>
      <c r="C971" s="14" t="n">
        <f aca="false">IF(Data_Clean!H971="",0,Data_Clean!H971)*Assumptions!$B$6</f>
        <v>0</v>
      </c>
      <c r="D971" s="14" t="n">
        <f aca="false">Data_Clean!I971*Assumptions!$B$7</f>
        <v>0</v>
      </c>
      <c r="E971" s="14" t="n">
        <f aca="false">Data_Clean!J971*Assumptions!$B$8</f>
        <v>0</v>
      </c>
      <c r="F971" s="14" t="n">
        <f aca="false">Data_Clean!K971*Assumptions!$B$9</f>
        <v>0</v>
      </c>
      <c r="G971" s="14" t="n">
        <f aca="false">Data_Clean!L971*Assumptions!$B$10</f>
        <v>0</v>
      </c>
      <c r="H971" s="14" t="n">
        <f aca="false">IF(OR(Data_Clean!M971="",Data_Clean!N971=""),0,Data_Clean!M971*Data_Clean!N971/100)*Assumptions!$B$13*Assumptions!$B$11</f>
        <v>0</v>
      </c>
      <c r="I971" s="14" t="n">
        <f aca="false">Data_Clean!O971*4*Assumptions!$B$12</f>
        <v>0</v>
      </c>
      <c r="J971" s="14" t="n">
        <f aca="false">SUM(B971:I971)</f>
        <v>22.77325</v>
      </c>
      <c r="K971" s="16" t="n">
        <f aca="false">IF(Data_Clean!P971="","",Assumptions!$B$15*0.5^(Data_Clean!P971/Assumptions!$B$20))</f>
        <v>27.3516746567465</v>
      </c>
      <c r="L971" s="16" t="n">
        <f aca="false">Assumptions!$B$16*MIN(1,LN(1+Data_Clean!Q971)/LN(1+Assumptions!$B$21))</f>
        <v>16.7870204191091</v>
      </c>
      <c r="M971" s="16" t="n">
        <f aca="false">Assumptions!$B$17*(0.6*MIN(1,Data_Clean!R971/Assumptions!$B$22)+0.4*IF(Data_Clean!S971="",0,Data_Clean!S971))</f>
        <v>0.828</v>
      </c>
      <c r="N971" s="16" t="n">
        <f aca="false">Assumptions!$B$18*MIN(1,(Data_Clean!F971-1)/Assumptions!$B$23)</f>
        <v>5</v>
      </c>
      <c r="O971" s="16" t="n">
        <f aca="false">Assumptions!$B$19*(0.4*IF(Data_Clean!E971="",0,MIN(1,Data_Clean!E971/12/Assumptions!$B$24))+0.35*IF(Data_Clean!D971="Y",1,0)+0.25*(1-MIN(Data_Clean!T971,3)/3))/IF(Data_Clean!E971="",0.6,1)</f>
        <v>15</v>
      </c>
      <c r="P971" s="16" t="n">
        <f aca="false">SUM(K971:O971)/(Assumptions!$D$5-IF(K971="",Assumptions!$B$15,0))*100</f>
        <v>64.9666950758556</v>
      </c>
      <c r="Q971" s="7" t="str">
        <f aca="false">IF(J971&gt;=Assumptions!$B$26,"High",IF(J971&gt;=Assumptions!$B$27,"Mid","Low"))</f>
        <v>Low</v>
      </c>
      <c r="R971" s="7" t="str">
        <f aca="false">IF(P971&gt;=Assumptions!$B$28,"High",IF(P971&gt;=Assumptions!$B$29,"Mid","Low"))</f>
        <v>Mid</v>
      </c>
      <c r="S971" s="7" t="str">
        <f aca="false">INDEX(Assumptions!$B$33:$B$41,MATCH(Q971&amp;"|"&amp;R971,Assumptions!$A$33:$A$41,0))</f>
        <v>Light Touch</v>
      </c>
      <c r="T971" s="7" t="n">
        <f aca="false">IF(ISNUMBER(Data_Clean!V971),J971*Data_Clean!V971,0)</f>
        <v>0.37803595</v>
      </c>
    </row>
    <row r="972" customFormat="false" ht="15" hidden="false" customHeight="false" outlineLevel="0" collapsed="false">
      <c r="A972" s="15" t="str">
        <f aca="false">Data_Clean!A972</f>
        <v>CX100968</v>
      </c>
      <c r="B972" s="14" t="n">
        <f aca="false">Data_Clean!G972*Assumptions!$B$5</f>
        <v>79.42925</v>
      </c>
      <c r="C972" s="14" t="n">
        <f aca="false">IF(Data_Clean!H972="",0,Data_Clean!H972)*Assumptions!$B$6</f>
        <v>503.18136</v>
      </c>
      <c r="D972" s="14" t="n">
        <f aca="false">Data_Clean!I972*Assumptions!$B$7</f>
        <v>0</v>
      </c>
      <c r="E972" s="14" t="n">
        <f aca="false">Data_Clean!J972*Assumptions!$B$8</f>
        <v>0</v>
      </c>
      <c r="F972" s="14" t="n">
        <f aca="false">Data_Clean!K972*Assumptions!$B$9</f>
        <v>0</v>
      </c>
      <c r="G972" s="14" t="n">
        <f aca="false">Data_Clean!L972*Assumptions!$B$10</f>
        <v>0</v>
      </c>
      <c r="H972" s="14" t="n">
        <f aca="false">IF(OR(Data_Clean!M972="",Data_Clean!N972=""),0,Data_Clean!M972*Data_Clean!N972/100)*Assumptions!$B$13*Assumptions!$B$11</f>
        <v>91.848</v>
      </c>
      <c r="I972" s="14" t="n">
        <f aca="false">Data_Clean!O972*4*Assumptions!$B$12</f>
        <v>28.94208</v>
      </c>
      <c r="J972" s="14" t="n">
        <f aca="false">SUM(B972:I972)</f>
        <v>703.40069</v>
      </c>
      <c r="K972" s="16" t="n">
        <f aca="false">IF(Data_Clean!P972="","",Assumptions!$B$15*0.5^(Data_Clean!P972/Assumptions!$B$20))</f>
        <v>23.267171427506</v>
      </c>
      <c r="L972" s="16" t="n">
        <f aca="false">Assumptions!$B$16*MIN(1,LN(1+Data_Clean!Q972)/LN(1+Assumptions!$B$21))</f>
        <v>15.0586973234667</v>
      </c>
      <c r="M972" s="16" t="n">
        <f aca="false">Assumptions!$B$17*(0.6*MIN(1,Data_Clean!R972/Assumptions!$B$22)+0.4*IF(Data_Clean!S972="",0,Data_Clean!S972))</f>
        <v>8.364</v>
      </c>
      <c r="N972" s="16" t="n">
        <f aca="false">Assumptions!$B$18*MIN(1,(Data_Clean!F972-1)/Assumptions!$B$23)</f>
        <v>10</v>
      </c>
      <c r="O972" s="16" t="n">
        <f aca="false">Assumptions!$B$19*(0.4*IF(Data_Clean!E972="",0,MIN(1,Data_Clean!E972/12/Assumptions!$B$24))+0.35*IF(Data_Clean!D972="Y",1,0)+0.25*(1-MIN(Data_Clean!T972,3)/3))/IF(Data_Clean!E972="",0.6,1)</f>
        <v>15</v>
      </c>
      <c r="P972" s="16" t="n">
        <f aca="false">SUM(K972:O972)/(Assumptions!$D$5-IF(K972="",Assumptions!$B$15,0))*100</f>
        <v>71.6898687509727</v>
      </c>
      <c r="Q972" s="7" t="str">
        <f aca="false">IF(J972&gt;=Assumptions!$B$26,"High",IF(J972&gt;=Assumptions!$B$27,"Mid","Low"))</f>
        <v>Mid</v>
      </c>
      <c r="R972" s="7" t="str">
        <f aca="false">IF(P972&gt;=Assumptions!$B$28,"High",IF(P972&gt;=Assumptions!$B$29,"Mid","Low"))</f>
        <v>High</v>
      </c>
      <c r="S972" s="7" t="str">
        <f aca="false">INDEX(Assumptions!$B$33:$B$41,MATCH(Q972&amp;"|"&amp;R972,Assumptions!$A$33:$A$41,0))</f>
        <v>Engaged Builders</v>
      </c>
      <c r="T972" s="7" t="n">
        <f aca="false">IF(ISNUMBER(Data_Clean!V972),J972*Data_Clean!V972,0)</f>
        <v>21.664741252</v>
      </c>
    </row>
    <row r="973" customFormat="false" ht="15" hidden="false" customHeight="false" outlineLevel="0" collapsed="false">
      <c r="A973" s="15" t="str">
        <f aca="false">Data_Clean!A973</f>
        <v>CX100969</v>
      </c>
      <c r="B973" s="14" t="n">
        <f aca="false">Data_Clean!G973*Assumptions!$B$5</f>
        <v>21.14</v>
      </c>
      <c r="C973" s="14" t="n">
        <f aca="false">IF(Data_Clean!H973="",0,Data_Clean!H973)*Assumptions!$B$6</f>
        <v>42.21036</v>
      </c>
      <c r="D973" s="14" t="n">
        <f aca="false">Data_Clean!I973*Assumptions!$B$7</f>
        <v>0</v>
      </c>
      <c r="E973" s="14" t="n">
        <f aca="false">Data_Clean!J973*Assumptions!$B$8</f>
        <v>0</v>
      </c>
      <c r="F973" s="14" t="n">
        <f aca="false">Data_Clean!K973*Assumptions!$B$9</f>
        <v>0</v>
      </c>
      <c r="G973" s="14" t="n">
        <f aca="false">Data_Clean!L973*Assumptions!$B$10</f>
        <v>224.1</v>
      </c>
      <c r="H973" s="14" t="n">
        <f aca="false">IF(OR(Data_Clean!M973="",Data_Clean!N973=""),0,Data_Clean!M973*Data_Clean!N973/100)*Assumptions!$B$13*Assumptions!$B$11</f>
        <v>0</v>
      </c>
      <c r="I973" s="14" t="n">
        <f aca="false">Data_Clean!O973*4*Assumptions!$B$12</f>
        <v>0</v>
      </c>
      <c r="J973" s="14" t="n">
        <f aca="false">SUM(B973:I973)</f>
        <v>287.45036</v>
      </c>
      <c r="K973" s="16" t="n">
        <f aca="false">IF(Data_Clean!P973="","",Assumptions!$B$15*0.5^(Data_Clean!P973/Assumptions!$B$20))</f>
        <v>28.6452481173125</v>
      </c>
      <c r="L973" s="16" t="n">
        <f aca="false">Assumptions!$B$16*MIN(1,LN(1+Data_Clean!Q973)/LN(1+Assumptions!$B$21))</f>
        <v>9.16313819982653</v>
      </c>
      <c r="M973" s="16" t="n">
        <f aca="false">Assumptions!$B$17*(0.6*MIN(1,Data_Clean!R973/Assumptions!$B$22)+0.4*IF(Data_Clean!S973="",0,Data_Clean!S973))</f>
        <v>9.9</v>
      </c>
      <c r="N973" s="16" t="n">
        <f aca="false">Assumptions!$B$18*MIN(1,(Data_Clean!F973-1)/Assumptions!$B$23)</f>
        <v>10</v>
      </c>
      <c r="O973" s="16" t="n">
        <f aca="false">Assumptions!$B$19*(0.4*IF(Data_Clean!E973="",0,MIN(1,Data_Clean!E973/12/Assumptions!$B$24))+0.35*IF(Data_Clean!D973="Y",1,0)+0.25*(1-MIN(Data_Clean!T973,3)/3))/IF(Data_Clean!E973="",0.6,1)</f>
        <v>4.9</v>
      </c>
      <c r="P973" s="16" t="n">
        <f aca="false">SUM(K973:O973)/(Assumptions!$D$5-IF(K973="",Assumptions!$B$15,0))*100</f>
        <v>62.608386317139</v>
      </c>
      <c r="Q973" s="7" t="str">
        <f aca="false">IF(J973&gt;=Assumptions!$B$26,"High",IF(J973&gt;=Assumptions!$B$27,"Mid","Low"))</f>
        <v>Low</v>
      </c>
      <c r="R973" s="7" t="str">
        <f aca="false">IF(P973&gt;=Assumptions!$B$28,"High",IF(P973&gt;=Assumptions!$B$29,"Mid","Low"))</f>
        <v>Mid</v>
      </c>
      <c r="S973" s="7" t="str">
        <f aca="false">INDEX(Assumptions!$B$33:$B$41,MATCH(Q973&amp;"|"&amp;R973,Assumptions!$A$33:$A$41,0))</f>
        <v>Light Touch</v>
      </c>
      <c r="T973" s="7" t="n">
        <f aca="false">IF(ISNUMBER(Data_Clean!V973),J973*Data_Clean!V973,0)</f>
        <v>29.549897008</v>
      </c>
    </row>
    <row r="974" customFormat="false" ht="15" hidden="false" customHeight="false" outlineLevel="0" collapsed="false">
      <c r="A974" s="15" t="str">
        <f aca="false">Data_Clean!A974</f>
        <v>CX100970</v>
      </c>
      <c r="B974" s="14" t="n">
        <f aca="false">Data_Clean!G974*Assumptions!$B$5</f>
        <v>39.3485</v>
      </c>
      <c r="C974" s="14" t="n">
        <f aca="false">IF(Data_Clean!H974="",0,Data_Clean!H974)*Assumptions!$B$6</f>
        <v>143.39004</v>
      </c>
      <c r="D974" s="14" t="n">
        <f aca="false">Data_Clean!I974*Assumptions!$B$7</f>
        <v>0</v>
      </c>
      <c r="E974" s="14" t="n">
        <f aca="false">Data_Clean!J974*Assumptions!$B$8</f>
        <v>0</v>
      </c>
      <c r="F974" s="14" t="n">
        <f aca="false">Data_Clean!K974*Assumptions!$B$9</f>
        <v>0</v>
      </c>
      <c r="G974" s="14" t="n">
        <f aca="false">Data_Clean!L974*Assumptions!$B$10</f>
        <v>999</v>
      </c>
      <c r="H974" s="14" t="n">
        <f aca="false">IF(OR(Data_Clean!M974="",Data_Clean!N974=""),0,Data_Clean!M974*Data_Clean!N974/100)*Assumptions!$B$13*Assumptions!$B$11</f>
        <v>0</v>
      </c>
      <c r="I974" s="14" t="n">
        <f aca="false">Data_Clean!O974*4*Assumptions!$B$12</f>
        <v>0</v>
      </c>
      <c r="J974" s="14" t="n">
        <f aca="false">SUM(B974:I974)</f>
        <v>1181.73854</v>
      </c>
      <c r="K974" s="16" t="n">
        <f aca="false">IF(Data_Clean!P974="","",Assumptions!$B$15*0.5^(Data_Clean!P974/Assumptions!$B$20))</f>
        <v>27.3516746567465</v>
      </c>
      <c r="L974" s="16" t="n">
        <f aca="false">Assumptions!$B$16*MIN(1,LN(1+Data_Clean!Q974)/LN(1+Assumptions!$B$21))</f>
        <v>13.5873179074216</v>
      </c>
      <c r="M974" s="16" t="n">
        <f aca="false">Assumptions!$B$17*(0.6*MIN(1,Data_Clean!R974/Assumptions!$B$22)+0.4*IF(Data_Clean!S974="",0,Data_Clean!S974))</f>
        <v>2.658</v>
      </c>
      <c r="N974" s="16" t="n">
        <f aca="false">Assumptions!$B$18*MIN(1,(Data_Clean!F974-1)/Assumptions!$B$23)</f>
        <v>10</v>
      </c>
      <c r="O974" s="16" t="n">
        <f aca="false">Assumptions!$B$19*(0.4*IF(Data_Clean!E974="",0,MIN(1,Data_Clean!E974/12/Assumptions!$B$24))+0.35*IF(Data_Clean!D974="Y",1,0)+0.25*(1-MIN(Data_Clean!T974,3)/3))/IF(Data_Clean!E974="",0.6,1)</f>
        <v>15</v>
      </c>
      <c r="P974" s="16" t="n">
        <f aca="false">SUM(K974:O974)/(Assumptions!$D$5-IF(K974="",Assumptions!$B$15,0))*100</f>
        <v>68.5969925641681</v>
      </c>
      <c r="Q974" s="7" t="str">
        <f aca="false">IF(J974&gt;=Assumptions!$B$26,"High",IF(J974&gt;=Assumptions!$B$27,"Mid","Low"))</f>
        <v>Mid</v>
      </c>
      <c r="R974" s="7" t="str">
        <f aca="false">IF(P974&gt;=Assumptions!$B$28,"High",IF(P974&gt;=Assumptions!$B$29,"Mid","Low"))</f>
        <v>Mid</v>
      </c>
      <c r="S974" s="7" t="str">
        <f aca="false">INDEX(Assumptions!$B$33:$B$41,MATCH(Q974&amp;"|"&amp;R974,Assumptions!$A$33:$A$41,0))</f>
        <v>Established Core</v>
      </c>
      <c r="T974" s="7" t="n">
        <f aca="false">IF(ISNUMBER(Data_Clean!V974),J974*Data_Clean!V974,0)</f>
        <v>29.5434635</v>
      </c>
    </row>
    <row r="975" customFormat="false" ht="15" hidden="false" customHeight="false" outlineLevel="0" collapsed="false">
      <c r="A975" s="15" t="str">
        <f aca="false">Data_Clean!A975</f>
        <v>CX100971</v>
      </c>
      <c r="B975" s="14" t="n">
        <f aca="false">Data_Clean!G975*Assumptions!$B$5</f>
        <v>164.417</v>
      </c>
      <c r="C975" s="14" t="n">
        <f aca="false">IF(Data_Clean!H975="",0,Data_Clean!H975)*Assumptions!$B$6</f>
        <v>553.38444</v>
      </c>
      <c r="D975" s="14" t="n">
        <f aca="false">Data_Clean!I975*Assumptions!$B$7</f>
        <v>0</v>
      </c>
      <c r="E975" s="14" t="n">
        <f aca="false">Data_Clean!J975*Assumptions!$B$8</f>
        <v>0</v>
      </c>
      <c r="F975" s="14" t="n">
        <f aca="false">Data_Clean!K975*Assumptions!$B$9</f>
        <v>0</v>
      </c>
      <c r="G975" s="14" t="n">
        <f aca="false">Data_Clean!L975*Assumptions!$B$10</f>
        <v>735.3</v>
      </c>
      <c r="H975" s="14" t="n">
        <f aca="false">IF(OR(Data_Clean!M975="",Data_Clean!N975=""),0,Data_Clean!M975*Data_Clean!N975/100)*Assumptions!$B$13*Assumptions!$B$11</f>
        <v>0</v>
      </c>
      <c r="I975" s="14" t="n">
        <f aca="false">Data_Clean!O975*4*Assumptions!$B$12</f>
        <v>0</v>
      </c>
      <c r="J975" s="14" t="n">
        <f aca="false">SUM(B975:I975)</f>
        <v>1453.10144</v>
      </c>
      <c r="K975" s="16" t="n">
        <f aca="false">IF(Data_Clean!P975="","",Assumptions!$B$15*0.5^(Data_Clean!P975/Assumptions!$B$20))</f>
        <v>29.3147990530274</v>
      </c>
      <c r="L975" s="16" t="n">
        <f aca="false">Assumptions!$B$16*MIN(1,LN(1+Data_Clean!Q975)/LN(1+Assumptions!$B$21))</f>
        <v>16.5574033136099</v>
      </c>
      <c r="M975" s="16" t="n">
        <f aca="false">Assumptions!$B$17*(0.6*MIN(1,Data_Clean!R975/Assumptions!$B$22)+0.4*IF(Data_Clean!S975="",0,Data_Clean!S975))</f>
        <v>10.128</v>
      </c>
      <c r="N975" s="16" t="n">
        <f aca="false">Assumptions!$B$18*MIN(1,(Data_Clean!F975-1)/Assumptions!$B$23)</f>
        <v>15</v>
      </c>
      <c r="O975" s="16" t="n">
        <f aca="false">Assumptions!$B$19*(0.4*IF(Data_Clean!E975="",0,MIN(1,Data_Clean!E975/12/Assumptions!$B$24))+0.35*IF(Data_Clean!D975="Y",1,0)+0.25*(1-MIN(Data_Clean!T975,3)/3))/IF(Data_Clean!E975="",0.6,1)</f>
        <v>13.1</v>
      </c>
      <c r="P975" s="16" t="n">
        <f aca="false">SUM(K975:O975)/(Assumptions!$D$5-IF(K975="",Assumptions!$B$15,0))*100</f>
        <v>84.1002023666373</v>
      </c>
      <c r="Q975" s="7" t="str">
        <f aca="false">IF(J975&gt;=Assumptions!$B$26,"High",IF(J975&gt;=Assumptions!$B$27,"Mid","Low"))</f>
        <v>Mid</v>
      </c>
      <c r="R975" s="7" t="str">
        <f aca="false">IF(P975&gt;=Assumptions!$B$28,"High",IF(P975&gt;=Assumptions!$B$29,"Mid","Low"))</f>
        <v>High</v>
      </c>
      <c r="S975" s="7" t="str">
        <f aca="false">INDEX(Assumptions!$B$33:$B$41,MATCH(Q975&amp;"|"&amp;R975,Assumptions!$A$33:$A$41,0))</f>
        <v>Engaged Builders</v>
      </c>
      <c r="T975" s="7" t="n">
        <f aca="false">IF(ISNUMBER(Data_Clean!V975),J975*Data_Clean!V975,0)</f>
        <v>20.052799872</v>
      </c>
    </row>
    <row r="976" customFormat="false" ht="15" hidden="false" customHeight="false" outlineLevel="0" collapsed="false">
      <c r="A976" s="15" t="str">
        <f aca="false">Data_Clean!A976</f>
        <v>CX100972</v>
      </c>
      <c r="B976" s="14" t="n">
        <f aca="false">Data_Clean!G976*Assumptions!$B$5</f>
        <v>66.336</v>
      </c>
      <c r="C976" s="14" t="n">
        <f aca="false">IF(Data_Clean!H976="",0,Data_Clean!H976)*Assumptions!$B$6</f>
        <v>0</v>
      </c>
      <c r="D976" s="14" t="n">
        <f aca="false">Data_Clean!I976*Assumptions!$B$7</f>
        <v>0</v>
      </c>
      <c r="E976" s="14" t="n">
        <f aca="false">Data_Clean!J976*Assumptions!$B$8</f>
        <v>0</v>
      </c>
      <c r="F976" s="14" t="n">
        <f aca="false">Data_Clean!K976*Assumptions!$B$9</f>
        <v>0</v>
      </c>
      <c r="G976" s="14" t="n">
        <f aca="false">Data_Clean!L976*Assumptions!$B$10</f>
        <v>0</v>
      </c>
      <c r="H976" s="14" t="n">
        <f aca="false">IF(OR(Data_Clean!M976="",Data_Clean!N976=""),0,Data_Clean!M976*Data_Clean!N976/100)*Assumptions!$B$13*Assumptions!$B$11</f>
        <v>0</v>
      </c>
      <c r="I976" s="14" t="n">
        <f aca="false">Data_Clean!O976*4*Assumptions!$B$12</f>
        <v>0</v>
      </c>
      <c r="J976" s="14" t="n">
        <f aca="false">SUM(B976:I976)</f>
        <v>66.336</v>
      </c>
      <c r="K976" s="16" t="n">
        <f aca="false">IF(Data_Clean!P976="","",Assumptions!$B$15*0.5^(Data_Clean!P976/Assumptions!$B$20))</f>
        <v>3.19000185356571</v>
      </c>
      <c r="L976" s="16" t="n">
        <f aca="false">Assumptions!$B$16*MIN(1,LN(1+Data_Clean!Q976)/LN(1+Assumptions!$B$21))</f>
        <v>0</v>
      </c>
      <c r="M976" s="16" t="n">
        <f aca="false">Assumptions!$B$17*(0.6*MIN(1,Data_Clean!R976/Assumptions!$B$22)+0.4*IF(Data_Clean!S976="",0,Data_Clean!S976))</f>
        <v>0</v>
      </c>
      <c r="N976" s="16" t="n">
        <f aca="false">Assumptions!$B$18*MIN(1,(Data_Clean!F976-1)/Assumptions!$B$23)</f>
        <v>0</v>
      </c>
      <c r="O976" s="16" t="n">
        <f aca="false">Assumptions!$B$19*(0.4*IF(Data_Clean!E976="",0,MIN(1,Data_Clean!E976/12/Assumptions!$B$24))+0.35*IF(Data_Clean!D976="Y",1,0)+0.25*(1-MIN(Data_Clean!T976,3)/3))/IF(Data_Clean!E976="",0.6,1)</f>
        <v>3.65</v>
      </c>
      <c r="P976" s="16" t="n">
        <f aca="false">SUM(K976:O976)/(Assumptions!$D$5-IF(K976="",Assumptions!$B$15,0))*100</f>
        <v>6.84000185356571</v>
      </c>
      <c r="Q976" s="7" t="str">
        <f aca="false">IF(J976&gt;=Assumptions!$B$26,"High",IF(J976&gt;=Assumptions!$B$27,"Mid","Low"))</f>
        <v>Low</v>
      </c>
      <c r="R976" s="7" t="str">
        <f aca="false">IF(P976&gt;=Assumptions!$B$28,"High",IF(P976&gt;=Assumptions!$B$29,"Mid","Low"))</f>
        <v>Low</v>
      </c>
      <c r="S976" s="7" t="str">
        <f aca="false">INDEX(Assumptions!$B$33:$B$41,MATCH(Q976&amp;"|"&amp;R976,Assumptions!$A$33:$A$41,0))</f>
        <v>Dormant &amp; Low Value</v>
      </c>
      <c r="T976" s="7" t="n">
        <f aca="false">IF(ISNUMBER(Data_Clean!V976),J976*Data_Clean!V976,0)</f>
        <v>36.9624192</v>
      </c>
    </row>
    <row r="977" customFormat="false" ht="15" hidden="false" customHeight="false" outlineLevel="0" collapsed="false">
      <c r="A977" s="15" t="str">
        <f aca="false">Data_Clean!A977</f>
        <v>CX100973</v>
      </c>
      <c r="B977" s="14" t="n">
        <f aca="false">Data_Clean!G977*Assumptions!$B$5</f>
        <v>257.19375</v>
      </c>
      <c r="C977" s="14" t="n">
        <f aca="false">IF(Data_Clean!H977="",0,Data_Clean!H977)*Assumptions!$B$6</f>
        <v>433.88424</v>
      </c>
      <c r="D977" s="14" t="n">
        <f aca="false">Data_Clean!I977*Assumptions!$B$7</f>
        <v>1154.4</v>
      </c>
      <c r="E977" s="14" t="n">
        <f aca="false">Data_Clean!J977*Assumptions!$B$8</f>
        <v>0</v>
      </c>
      <c r="F977" s="14" t="n">
        <f aca="false">Data_Clean!K977*Assumptions!$B$9</f>
        <v>0</v>
      </c>
      <c r="G977" s="14" t="n">
        <f aca="false">Data_Clean!L977*Assumptions!$B$10</f>
        <v>171.9</v>
      </c>
      <c r="H977" s="14" t="n">
        <f aca="false">IF(OR(Data_Clean!M977="",Data_Clean!N977=""),0,Data_Clean!M977*Data_Clean!N977/100)*Assumptions!$B$13*Assumptions!$B$11</f>
        <v>440.628</v>
      </c>
      <c r="I977" s="14" t="n">
        <f aca="false">Data_Clean!O977*4*Assumptions!$B$12</f>
        <v>22.59552</v>
      </c>
      <c r="J977" s="14" t="n">
        <f aca="false">SUM(B977:I977)</f>
        <v>2480.60151</v>
      </c>
      <c r="K977" s="16" t="n">
        <f aca="false">IF(Data_Clean!P977="","",Assumptions!$B$15*0.5^(Data_Clean!P977/Assumptions!$B$20))</f>
        <v>24.9371368842836</v>
      </c>
      <c r="L977" s="16" t="n">
        <f aca="false">Assumptions!$B$16*MIN(1,LN(1+Data_Clean!Q977)/LN(1+Assumptions!$B$21))</f>
        <v>11.0057238927514</v>
      </c>
      <c r="M977" s="16" t="n">
        <f aca="false">Assumptions!$B$17*(0.6*MIN(1,Data_Clean!R977/Assumptions!$B$22)+0.4*IF(Data_Clean!S977="",0,Data_Clean!S977))</f>
        <v>9.216</v>
      </c>
      <c r="N977" s="16" t="n">
        <f aca="false">Assumptions!$B$18*MIN(1,(Data_Clean!F977-1)/Assumptions!$B$23)</f>
        <v>20</v>
      </c>
      <c r="O977" s="16" t="n">
        <f aca="false">Assumptions!$B$19*(0.4*IF(Data_Clean!E977="",0,MIN(1,Data_Clean!E977/12/Assumptions!$B$24))+0.35*IF(Data_Clean!D977="Y",1,0)+0.25*(1-MIN(Data_Clean!T977,3)/3))/IF(Data_Clean!E977="",0.6,1)</f>
        <v>7.2</v>
      </c>
      <c r="P977" s="16" t="n">
        <f aca="false">SUM(K977:O977)/(Assumptions!$D$5-IF(K977="",Assumptions!$B$15,0))*100</f>
        <v>72.358860777035</v>
      </c>
      <c r="Q977" s="7" t="str">
        <f aca="false">IF(J977&gt;=Assumptions!$B$26,"High",IF(J977&gt;=Assumptions!$B$27,"Mid","Low"))</f>
        <v>High</v>
      </c>
      <c r="R977" s="7" t="str">
        <f aca="false">IF(P977&gt;=Assumptions!$B$28,"High",IF(P977&gt;=Assumptions!$B$29,"Mid","Low"))</f>
        <v>High</v>
      </c>
      <c r="S977" s="7" t="str">
        <f aca="false">INDEX(Assumptions!$B$33:$B$41,MATCH(Q977&amp;"|"&amp;R977,Assumptions!$A$33:$A$41,0))</f>
        <v>Premier Advocates</v>
      </c>
      <c r="T977" s="7" t="n">
        <f aca="false">IF(ISNUMBER(Data_Clean!V977),J977*Data_Clean!V977,0)</f>
        <v>146.851609392</v>
      </c>
    </row>
    <row r="978" customFormat="false" ht="15" hidden="false" customHeight="false" outlineLevel="0" collapsed="false">
      <c r="A978" s="15" t="str">
        <f aca="false">Data_Clean!A978</f>
        <v>CX100974</v>
      </c>
      <c r="B978" s="14" t="n">
        <f aca="false">Data_Clean!G978*Assumptions!$B$5</f>
        <v>30.317</v>
      </c>
      <c r="C978" s="14" t="n">
        <f aca="false">IF(Data_Clean!H978="",0,Data_Clean!H978)*Assumptions!$B$6</f>
        <v>50.106</v>
      </c>
      <c r="D978" s="14" t="n">
        <f aca="false">Data_Clean!I978*Assumptions!$B$7</f>
        <v>37.6</v>
      </c>
      <c r="E978" s="14" t="n">
        <f aca="false">Data_Clean!J978*Assumptions!$B$8</f>
        <v>0</v>
      </c>
      <c r="F978" s="14" t="n">
        <f aca="false">Data_Clean!K978*Assumptions!$B$9</f>
        <v>0</v>
      </c>
      <c r="G978" s="14" t="n">
        <f aca="false">Data_Clean!L978*Assumptions!$B$10</f>
        <v>0</v>
      </c>
      <c r="H978" s="14" t="n">
        <f aca="false">IF(OR(Data_Clean!M978="",Data_Clean!N978=""),0,Data_Clean!M978*Data_Clean!N978/100)*Assumptions!$B$13*Assumptions!$B$11</f>
        <v>0</v>
      </c>
      <c r="I978" s="14" t="n">
        <f aca="false">Data_Clean!O978*4*Assumptions!$B$12</f>
        <v>0</v>
      </c>
      <c r="J978" s="14" t="n">
        <f aca="false">SUM(B978:I978)</f>
        <v>118.023</v>
      </c>
      <c r="K978" s="16" t="n">
        <f aca="false">IF(Data_Clean!P978="","",Assumptions!$B$15*0.5^(Data_Clean!P978/Assumptions!$B$20))</f>
        <v>0.208804387064142</v>
      </c>
      <c r="L978" s="16" t="n">
        <f aca="false">Assumptions!$B$16*MIN(1,LN(1+Data_Clean!Q978)/LN(1+Assumptions!$B$21))</f>
        <v>0</v>
      </c>
      <c r="M978" s="16" t="n">
        <f aca="false">Assumptions!$B$17*(0.6*MIN(1,Data_Clean!R978/Assumptions!$B$22)+0.4*IF(Data_Clean!S978="",0,Data_Clean!S978))</f>
        <v>0</v>
      </c>
      <c r="N978" s="16" t="n">
        <f aca="false">Assumptions!$B$18*MIN(1,(Data_Clean!F978-1)/Assumptions!$B$23)</f>
        <v>10</v>
      </c>
      <c r="O978" s="16" t="n">
        <f aca="false">Assumptions!$B$19*(0.4*IF(Data_Clean!E978="",0,MIN(1,Data_Clean!E978/12/Assumptions!$B$24))+0.35*IF(Data_Clean!D978="Y",1,0)+0.25*(1-MIN(Data_Clean!T978,3)/3))/IF(Data_Clean!E978="",0.6,1)</f>
        <v>5.5</v>
      </c>
      <c r="P978" s="16" t="n">
        <f aca="false">SUM(K978:O978)/(Assumptions!$D$5-IF(K978="",Assumptions!$B$15,0))*100</f>
        <v>15.7088043870641</v>
      </c>
      <c r="Q978" s="7" t="str">
        <f aca="false">IF(J978&gt;=Assumptions!$B$26,"High",IF(J978&gt;=Assumptions!$B$27,"Mid","Low"))</f>
        <v>Low</v>
      </c>
      <c r="R978" s="7" t="str">
        <f aca="false">IF(P978&gt;=Assumptions!$B$28,"High",IF(P978&gt;=Assumptions!$B$29,"Mid","Low"))</f>
        <v>Low</v>
      </c>
      <c r="S978" s="7" t="str">
        <f aca="false">INDEX(Assumptions!$B$33:$B$41,MATCH(Q978&amp;"|"&amp;R978,Assumptions!$A$33:$A$41,0))</f>
        <v>Dormant &amp; Low Value</v>
      </c>
      <c r="T978" s="7" t="n">
        <f aca="false">IF(ISNUMBER(Data_Clean!V978),J978*Data_Clean!V978,0)</f>
        <v>30.3909225</v>
      </c>
    </row>
    <row r="979" customFormat="false" ht="15" hidden="false" customHeight="false" outlineLevel="0" collapsed="false">
      <c r="A979" s="15" t="str">
        <f aca="false">Data_Clean!A979</f>
        <v>CX100975</v>
      </c>
      <c r="B979" s="14" t="n">
        <f aca="false">Data_Clean!G979*Assumptions!$B$5</f>
        <v>70.34475</v>
      </c>
      <c r="C979" s="14" t="n">
        <f aca="false">IF(Data_Clean!H979="",0,Data_Clean!H979)*Assumptions!$B$6</f>
        <v>20.2392</v>
      </c>
      <c r="D979" s="14" t="n">
        <f aca="false">Data_Clean!I979*Assumptions!$B$7</f>
        <v>0</v>
      </c>
      <c r="E979" s="14" t="n">
        <f aca="false">Data_Clean!J979*Assumptions!$B$8</f>
        <v>0</v>
      </c>
      <c r="F979" s="14" t="n">
        <f aca="false">Data_Clean!K979*Assumptions!$B$9</f>
        <v>2836.9</v>
      </c>
      <c r="G979" s="14" t="n">
        <f aca="false">Data_Clean!L979*Assumptions!$B$10</f>
        <v>0</v>
      </c>
      <c r="H979" s="14" t="n">
        <f aca="false">IF(OR(Data_Clean!M979="",Data_Clean!N979=""),0,Data_Clean!M979*Data_Clean!N979/100)*Assumptions!$B$13*Assumptions!$B$11</f>
        <v>0</v>
      </c>
      <c r="I979" s="14" t="n">
        <f aca="false">Data_Clean!O979*4*Assumptions!$B$12</f>
        <v>0</v>
      </c>
      <c r="J979" s="14" t="n">
        <f aca="false">SUM(B979:I979)</f>
        <v>2927.48395</v>
      </c>
      <c r="K979" s="16" t="n">
        <f aca="false">IF(Data_Clean!P979="","",Assumptions!$B$15*0.5^(Data_Clean!P979/Assumptions!$B$20))</f>
        <v>0.140979496415873</v>
      </c>
      <c r="L979" s="16" t="n">
        <f aca="false">Assumptions!$B$16*MIN(1,LN(1+Data_Clean!Q979)/LN(1+Assumptions!$B$21))</f>
        <v>0</v>
      </c>
      <c r="M979" s="16" t="n">
        <f aca="false">Assumptions!$B$17*(0.6*MIN(1,Data_Clean!R979/Assumptions!$B$22)+0.4*IF(Data_Clean!S979="",0,Data_Clean!S979))</f>
        <v>0</v>
      </c>
      <c r="N979" s="16" t="n">
        <f aca="false">Assumptions!$B$18*MIN(1,(Data_Clean!F979-1)/Assumptions!$B$23)</f>
        <v>10</v>
      </c>
      <c r="O979" s="16" t="n">
        <f aca="false">Assumptions!$B$19*(0.4*IF(Data_Clean!E979="",0,MIN(1,Data_Clean!E979/12/Assumptions!$B$24))+0.35*IF(Data_Clean!D979="Y",1,0)+0.25*(1-MIN(Data_Clean!T979,3)/3))/IF(Data_Clean!E979="",0.6,1)</f>
        <v>7.95</v>
      </c>
      <c r="P979" s="16" t="n">
        <f aca="false">SUM(K979:O979)/(Assumptions!$D$5-IF(K979="",Assumptions!$B$15,0))*100</f>
        <v>18.0909794964159</v>
      </c>
      <c r="Q979" s="7" t="str">
        <f aca="false">IF(J979&gt;=Assumptions!$B$26,"High",IF(J979&gt;=Assumptions!$B$27,"Mid","Low"))</f>
        <v>High</v>
      </c>
      <c r="R979" s="7" t="str">
        <f aca="false">IF(P979&gt;=Assumptions!$B$28,"High",IF(P979&gt;=Assumptions!$B$29,"Mid","Low"))</f>
        <v>Low</v>
      </c>
      <c r="S979" s="7" t="str">
        <f aca="false">INDEX(Assumptions!$B$33:$B$41,MATCH(Q979&amp;"|"&amp;R979,Assumptions!$A$33:$A$41,0))</f>
        <v>Affluent Drifters</v>
      </c>
      <c r="T979" s="7" t="n">
        <f aca="false">IF(ISNUMBER(Data_Clean!V979),J979*Data_Clean!V979,0)</f>
        <v>1109.51641705</v>
      </c>
    </row>
    <row r="980" customFormat="false" ht="15" hidden="false" customHeight="false" outlineLevel="0" collapsed="false">
      <c r="A980" s="15" t="str">
        <f aca="false">Data_Clean!A980</f>
        <v>CX100976</v>
      </c>
      <c r="B980" s="14" t="n">
        <f aca="false">Data_Clean!G980*Assumptions!$B$5</f>
        <v>39.12275</v>
      </c>
      <c r="C980" s="14" t="n">
        <f aca="false">IF(Data_Clean!H980="",0,Data_Clean!H980)*Assumptions!$B$6</f>
        <v>0</v>
      </c>
      <c r="D980" s="14" t="n">
        <f aca="false">Data_Clean!I980*Assumptions!$B$7</f>
        <v>0</v>
      </c>
      <c r="E980" s="14" t="n">
        <f aca="false">Data_Clean!J980*Assumptions!$B$8</f>
        <v>0</v>
      </c>
      <c r="F980" s="14" t="n">
        <f aca="false">Data_Clean!K980*Assumptions!$B$9</f>
        <v>0</v>
      </c>
      <c r="G980" s="14" t="n">
        <f aca="false">Data_Clean!L980*Assumptions!$B$10</f>
        <v>0</v>
      </c>
      <c r="H980" s="14" t="n">
        <f aca="false">IF(OR(Data_Clean!M980="",Data_Clean!N980=""),0,Data_Clean!M980*Data_Clean!N980/100)*Assumptions!$B$13*Assumptions!$B$11</f>
        <v>0</v>
      </c>
      <c r="I980" s="14" t="n">
        <f aca="false">Data_Clean!O980*4*Assumptions!$B$12</f>
        <v>0</v>
      </c>
      <c r="J980" s="14" t="n">
        <f aca="false">SUM(B980:I980)</f>
        <v>39.12275</v>
      </c>
      <c r="K980" s="16" t="n">
        <f aca="false">IF(Data_Clean!P980="","",Assumptions!$B$15*0.5^(Data_Clean!P980/Assumptions!$B$20))</f>
        <v>6.83791866418663</v>
      </c>
      <c r="L980" s="16" t="n">
        <f aca="false">Assumptions!$B$16*MIN(1,LN(1+Data_Clean!Q980)/LN(1+Assumptions!$B$21))</f>
        <v>5.78129652635776</v>
      </c>
      <c r="M980" s="16" t="n">
        <f aca="false">Assumptions!$B$17*(0.6*MIN(1,Data_Clean!R980/Assumptions!$B$22)+0.4*IF(Data_Clean!S980="",0,Data_Clean!S980))</f>
        <v>9.024</v>
      </c>
      <c r="N980" s="16" t="n">
        <f aca="false">Assumptions!$B$18*MIN(1,(Data_Clean!F980-1)/Assumptions!$B$23)</f>
        <v>0</v>
      </c>
      <c r="O980" s="16" t="n">
        <f aca="false">Assumptions!$B$19*(0.4*IF(Data_Clean!E980="",0,MIN(1,Data_Clean!E980/12/Assumptions!$B$24))+0.35*IF(Data_Clean!D980="Y",1,0)+0.25*(1-MIN(Data_Clean!T980,3)/3))/IF(Data_Clean!E980="",0.6,1)</f>
        <v>4.05</v>
      </c>
      <c r="P980" s="16" t="n">
        <f aca="false">SUM(K980:O980)/(Assumptions!$D$5-IF(K980="",Assumptions!$B$15,0))*100</f>
        <v>25.6932151905444</v>
      </c>
      <c r="Q980" s="7" t="str">
        <f aca="false">IF(J980&gt;=Assumptions!$B$26,"High",IF(J980&gt;=Assumptions!$B$27,"Mid","Low"))</f>
        <v>Low</v>
      </c>
      <c r="R980" s="7" t="str">
        <f aca="false">IF(P980&gt;=Assumptions!$B$28,"High",IF(P980&gt;=Assumptions!$B$29,"Mid","Low"))</f>
        <v>Low</v>
      </c>
      <c r="S980" s="7" t="str">
        <f aca="false">INDEX(Assumptions!$B$33:$B$41,MATCH(Q980&amp;"|"&amp;R980,Assumptions!$A$33:$A$41,0))</f>
        <v>Dormant &amp; Low Value</v>
      </c>
      <c r="T980" s="7" t="n">
        <f aca="false">IF(ISNUMBER(Data_Clean!V980),J980*Data_Clean!V980,0)</f>
        <v>9.706354275</v>
      </c>
    </row>
    <row r="981" customFormat="false" ht="15" hidden="false" customHeight="false" outlineLevel="0" collapsed="false">
      <c r="A981" s="15" t="str">
        <f aca="false">Data_Clean!A981</f>
        <v>CX100977</v>
      </c>
      <c r="B981" s="14" t="n">
        <f aca="false">Data_Clean!G981*Assumptions!$B$5</f>
        <v>133.133</v>
      </c>
      <c r="C981" s="14" t="n">
        <f aca="false">IF(Data_Clean!H981="",0,Data_Clean!H981)*Assumptions!$B$6</f>
        <v>180.3714</v>
      </c>
      <c r="D981" s="14" t="n">
        <f aca="false">Data_Clean!I981*Assumptions!$B$7</f>
        <v>0</v>
      </c>
      <c r="E981" s="14" t="n">
        <f aca="false">Data_Clean!J981*Assumptions!$B$8</f>
        <v>0</v>
      </c>
      <c r="F981" s="14" t="n">
        <f aca="false">Data_Clean!K981*Assumptions!$B$9</f>
        <v>0</v>
      </c>
      <c r="G981" s="14" t="n">
        <f aca="false">Data_Clean!L981*Assumptions!$B$10</f>
        <v>964.35</v>
      </c>
      <c r="H981" s="14" t="n">
        <f aca="false">IF(OR(Data_Clean!M981="",Data_Clean!N981=""),0,Data_Clean!M981*Data_Clean!N981/100)*Assumptions!$B$13*Assumptions!$B$11</f>
        <v>0</v>
      </c>
      <c r="I981" s="14" t="n">
        <f aca="false">Data_Clean!O981*4*Assumptions!$B$12</f>
        <v>0</v>
      </c>
      <c r="J981" s="14" t="n">
        <f aca="false">SUM(B981:I981)</f>
        <v>1277.8544</v>
      </c>
      <c r="K981" s="16" t="n">
        <f aca="false">IF(Data_Clean!P981="","",Assumptions!$B$15*0.5^(Data_Clean!P981/Assumptions!$B$20))</f>
        <v>30</v>
      </c>
      <c r="L981" s="16" t="n">
        <f aca="false">Assumptions!$B$16*MIN(1,LN(1+Data_Clean!Q981)/LN(1+Assumptions!$B$21))</f>
        <v>15.8750156145389</v>
      </c>
      <c r="M981" s="16" t="n">
        <f aca="false">Assumptions!$B$17*(0.6*MIN(1,Data_Clean!R981/Assumptions!$B$22)+0.4*IF(Data_Clean!S981="",0,Data_Clean!S981))</f>
        <v>10.35</v>
      </c>
      <c r="N981" s="16" t="n">
        <f aca="false">Assumptions!$B$18*MIN(1,(Data_Clean!F981-1)/Assumptions!$B$23)</f>
        <v>10</v>
      </c>
      <c r="O981" s="16" t="n">
        <f aca="false">Assumptions!$B$19*(0.4*IF(Data_Clean!E981="",0,MIN(1,Data_Clean!E981/12/Assumptions!$B$24))+0.35*IF(Data_Clean!D981="Y",1,0)+0.25*(1-MIN(Data_Clean!T981,3)/3))/IF(Data_Clean!E981="",0.6,1)</f>
        <v>13.45</v>
      </c>
      <c r="P981" s="16" t="n">
        <f aca="false">SUM(K981:O981)/(Assumptions!$D$5-IF(K981="",Assumptions!$B$15,0))*100</f>
        <v>79.6750156145389</v>
      </c>
      <c r="Q981" s="7" t="str">
        <f aca="false">IF(J981&gt;=Assumptions!$B$26,"High",IF(J981&gt;=Assumptions!$B$27,"Mid","Low"))</f>
        <v>Mid</v>
      </c>
      <c r="R981" s="7" t="str">
        <f aca="false">IF(P981&gt;=Assumptions!$B$28,"High",IF(P981&gt;=Assumptions!$B$29,"Mid","Low"))</f>
        <v>High</v>
      </c>
      <c r="S981" s="7" t="str">
        <f aca="false">INDEX(Assumptions!$B$33:$B$41,MATCH(Q981&amp;"|"&amp;R981,Assumptions!$A$33:$A$41,0))</f>
        <v>Engaged Builders</v>
      </c>
      <c r="T981" s="7" t="n">
        <f aca="false">IF(ISNUMBER(Data_Clean!V981),J981*Data_Clean!V981,0)</f>
        <v>30.15736384</v>
      </c>
    </row>
    <row r="982" customFormat="false" ht="15" hidden="false" customHeight="false" outlineLevel="0" collapsed="false">
      <c r="A982" s="15" t="str">
        <f aca="false">Data_Clean!A982</f>
        <v>CX100978</v>
      </c>
      <c r="B982" s="14" t="n">
        <f aca="false">Data_Clean!G982*Assumptions!$B$5</f>
        <v>57.26625</v>
      </c>
      <c r="C982" s="14" t="n">
        <f aca="false">IF(Data_Clean!H982="",0,Data_Clean!H982)*Assumptions!$B$6</f>
        <v>334.10244</v>
      </c>
      <c r="D982" s="14" t="n">
        <f aca="false">Data_Clean!I982*Assumptions!$B$7</f>
        <v>0</v>
      </c>
      <c r="E982" s="14" t="n">
        <f aca="false">Data_Clean!J982*Assumptions!$B$8</f>
        <v>0</v>
      </c>
      <c r="F982" s="14" t="n">
        <f aca="false">Data_Clean!K982*Assumptions!$B$9</f>
        <v>1390.4</v>
      </c>
      <c r="G982" s="14" t="n">
        <f aca="false">Data_Clean!L982*Assumptions!$B$10</f>
        <v>185.4</v>
      </c>
      <c r="H982" s="14" t="n">
        <f aca="false">IF(OR(Data_Clean!M982="",Data_Clean!N982=""),0,Data_Clean!M982*Data_Clean!N982/100)*Assumptions!$B$13*Assumptions!$B$11</f>
        <v>0</v>
      </c>
      <c r="I982" s="14" t="n">
        <f aca="false">Data_Clean!O982*4*Assumptions!$B$12</f>
        <v>0</v>
      </c>
      <c r="J982" s="14" t="n">
        <f aca="false">SUM(B982:I982)</f>
        <v>1967.16869</v>
      </c>
      <c r="K982" s="16" t="n">
        <f aca="false">IF(Data_Clean!P982="","",Assumptions!$B$15*0.5^(Data_Clean!P982/Assumptions!$B$20))</f>
        <v>27.3516746567465</v>
      </c>
      <c r="L982" s="16" t="n">
        <f aca="false">Assumptions!$B$16*MIN(1,LN(1+Data_Clean!Q982)/LN(1+Assumptions!$B$21))</f>
        <v>13.7447072997398</v>
      </c>
      <c r="M982" s="16" t="n">
        <f aca="false">Assumptions!$B$17*(0.6*MIN(1,Data_Clean!R982/Assumptions!$B$22)+0.4*IF(Data_Clean!S982="",0,Data_Clean!S982))</f>
        <v>5.55</v>
      </c>
      <c r="N982" s="16" t="n">
        <f aca="false">Assumptions!$B$18*MIN(1,(Data_Clean!F982-1)/Assumptions!$B$23)</f>
        <v>15</v>
      </c>
      <c r="O982" s="16" t="n">
        <f aca="false">Assumptions!$B$19*(0.4*IF(Data_Clean!E982="",0,MIN(1,Data_Clean!E982/12/Assumptions!$B$24))+0.35*IF(Data_Clean!D982="Y",1,0)+0.25*(1-MIN(Data_Clean!T982,3)/3))/IF(Data_Clean!E982="",0.6,1)</f>
        <v>15</v>
      </c>
      <c r="P982" s="16" t="n">
        <f aca="false">SUM(K982:O982)/(Assumptions!$D$5-IF(K982="",Assumptions!$B$15,0))*100</f>
        <v>76.6463819564863</v>
      </c>
      <c r="Q982" s="7" t="str">
        <f aca="false">IF(J982&gt;=Assumptions!$B$26,"High",IF(J982&gt;=Assumptions!$B$27,"Mid","Low"))</f>
        <v>High</v>
      </c>
      <c r="R982" s="7" t="str">
        <f aca="false">IF(P982&gt;=Assumptions!$B$28,"High",IF(P982&gt;=Assumptions!$B$29,"Mid","Low"))</f>
        <v>High</v>
      </c>
      <c r="S982" s="7" t="str">
        <f aca="false">INDEX(Assumptions!$B$33:$B$41,MATCH(Q982&amp;"|"&amp;R982,Assumptions!$A$33:$A$41,0))</f>
        <v>Premier Advocates</v>
      </c>
      <c r="T982" s="7" t="n">
        <f aca="false">IF(ISNUMBER(Data_Clean!V982),J982*Data_Clean!V982,0)</f>
        <v>81.047350028</v>
      </c>
    </row>
    <row r="983" customFormat="false" ht="15" hidden="false" customHeight="false" outlineLevel="0" collapsed="false">
      <c r="A983" s="15" t="str">
        <f aca="false">Data_Clean!A983</f>
        <v>CX100979</v>
      </c>
      <c r="B983" s="14" t="n">
        <f aca="false">Data_Clean!G983*Assumptions!$B$5</f>
        <v>296.39125</v>
      </c>
      <c r="C983" s="14" t="n">
        <f aca="false">IF(Data_Clean!H983="",0,Data_Clean!H983)*Assumptions!$B$6</f>
        <v>227.18028</v>
      </c>
      <c r="D983" s="14" t="n">
        <f aca="false">Data_Clean!I983*Assumptions!$B$7</f>
        <v>0</v>
      </c>
      <c r="E983" s="14" t="n">
        <f aca="false">Data_Clean!J983*Assumptions!$B$8</f>
        <v>0</v>
      </c>
      <c r="F983" s="14" t="n">
        <f aca="false">Data_Clean!K983*Assumptions!$B$9</f>
        <v>2865.5</v>
      </c>
      <c r="G983" s="14" t="n">
        <f aca="false">Data_Clean!L983*Assumptions!$B$10</f>
        <v>0</v>
      </c>
      <c r="H983" s="14" t="n">
        <f aca="false">IF(OR(Data_Clean!M983="",Data_Clean!N983=""),0,Data_Clean!M983*Data_Clean!N983/100)*Assumptions!$B$13*Assumptions!$B$11</f>
        <v>0</v>
      </c>
      <c r="I983" s="14" t="n">
        <f aca="false">Data_Clean!O983*4*Assumptions!$B$12</f>
        <v>0</v>
      </c>
      <c r="J983" s="14" t="n">
        <f aca="false">SUM(B983:I983)</f>
        <v>3389.07153</v>
      </c>
      <c r="K983" s="16" t="n">
        <f aca="false">IF(Data_Clean!P983="","",Assumptions!$B$15*0.5^(Data_Clean!P983/Assumptions!$B$20))</f>
        <v>19.7926186615934</v>
      </c>
      <c r="L983" s="16" t="n">
        <f aca="false">Assumptions!$B$16*MIN(1,LN(1+Data_Clean!Q983)/LN(1+Assumptions!$B$21))</f>
        <v>15.0586973234667</v>
      </c>
      <c r="M983" s="16" t="n">
        <f aca="false">Assumptions!$B$17*(0.6*MIN(1,Data_Clean!R983/Assumptions!$B$22)+0.4*IF(Data_Clean!S983="",0,Data_Clean!S983))</f>
        <v>9.936</v>
      </c>
      <c r="N983" s="16" t="n">
        <f aca="false">Assumptions!$B$18*MIN(1,(Data_Clean!F983-1)/Assumptions!$B$23)</f>
        <v>10</v>
      </c>
      <c r="O983" s="16" t="n">
        <f aca="false">Assumptions!$B$19*(0.4*IF(Data_Clean!E983="",0,MIN(1,Data_Clean!E983/12/Assumptions!$B$24))+0.35*IF(Data_Clean!D983="Y",1,0)+0.25*(1-MIN(Data_Clean!T983,3)/3))/IF(Data_Clean!E983="",0.6,1)</f>
        <v>10.5</v>
      </c>
      <c r="P983" s="16" t="n">
        <f aca="false">SUM(K983:O983)/(Assumptions!$D$5-IF(K983="",Assumptions!$B$15,0))*100</f>
        <v>65.2873159850601</v>
      </c>
      <c r="Q983" s="7" t="str">
        <f aca="false">IF(J983&gt;=Assumptions!$B$26,"High",IF(J983&gt;=Assumptions!$B$27,"Mid","Low"))</f>
        <v>High</v>
      </c>
      <c r="R983" s="7" t="str">
        <f aca="false">IF(P983&gt;=Assumptions!$B$28,"High",IF(P983&gt;=Assumptions!$B$29,"Mid","Low"))</f>
        <v>Mid</v>
      </c>
      <c r="S983" s="7" t="str">
        <f aca="false">INDEX(Assumptions!$B$33:$B$41,MATCH(Q983&amp;"|"&amp;R983,Assumptions!$A$33:$A$41,0))</f>
        <v>Established Core</v>
      </c>
      <c r="T983" s="7" t="n">
        <f aca="false">IF(ISNUMBER(Data_Clean!V983),J983*Data_Clean!V983,0)</f>
        <v>286.376544285</v>
      </c>
    </row>
    <row r="984" customFormat="false" ht="15" hidden="false" customHeight="false" outlineLevel="0" collapsed="false">
      <c r="A984" s="15" t="str">
        <f aca="false">Data_Clean!A984</f>
        <v>CX100980</v>
      </c>
      <c r="B984" s="14" t="n">
        <f aca="false">Data_Clean!G984*Assumptions!$B$5</f>
        <v>79.919</v>
      </c>
      <c r="C984" s="14" t="n">
        <f aca="false">IF(Data_Clean!H984="",0,Data_Clean!H984)*Assumptions!$B$6</f>
        <v>29.75016</v>
      </c>
      <c r="D984" s="14" t="n">
        <f aca="false">Data_Clean!I984*Assumptions!$B$7</f>
        <v>0</v>
      </c>
      <c r="E984" s="14" t="n">
        <f aca="false">Data_Clean!J984*Assumptions!$B$8</f>
        <v>0</v>
      </c>
      <c r="F984" s="14" t="n">
        <f aca="false">Data_Clean!K984*Assumptions!$B$9</f>
        <v>0</v>
      </c>
      <c r="G984" s="14" t="n">
        <f aca="false">Data_Clean!L984*Assumptions!$B$10</f>
        <v>857.25</v>
      </c>
      <c r="H984" s="14" t="n">
        <f aca="false">IF(OR(Data_Clean!M984="",Data_Clean!N984=""),0,Data_Clean!M984*Data_Clean!N984/100)*Assumptions!$B$13*Assumptions!$B$11</f>
        <v>181.476</v>
      </c>
      <c r="I984" s="14" t="n">
        <f aca="false">Data_Clean!O984*4*Assumptions!$B$12</f>
        <v>19.53936</v>
      </c>
      <c r="J984" s="14" t="n">
        <f aca="false">SUM(B984:I984)</f>
        <v>1167.93452</v>
      </c>
      <c r="K984" s="16" t="n">
        <f aca="false">IF(Data_Clean!P984="","",Assumptions!$B$15*0.5^(Data_Clean!P984/Assumptions!$B$20))</f>
        <v>28.6452481173125</v>
      </c>
      <c r="L984" s="16" t="n">
        <f aca="false">Assumptions!$B$16*MIN(1,LN(1+Data_Clean!Q984)/LN(1+Assumptions!$B$21))</f>
        <v>15.383822204249</v>
      </c>
      <c r="M984" s="16" t="n">
        <f aca="false">Assumptions!$B$17*(0.6*MIN(1,Data_Clean!R984/Assumptions!$B$22)+0.4*IF(Data_Clean!S984="",0,Data_Clean!S984))</f>
        <v>13.536</v>
      </c>
      <c r="N984" s="16" t="n">
        <f aca="false">Assumptions!$B$18*MIN(1,(Data_Clean!F984-1)/Assumptions!$B$23)</f>
        <v>15</v>
      </c>
      <c r="O984" s="16" t="n">
        <f aca="false">Assumptions!$B$19*(0.4*IF(Data_Clean!E984="",0,MIN(1,Data_Clean!E984/12/Assumptions!$B$24))+0.35*IF(Data_Clean!D984="Y",1,0)+0.25*(1-MIN(Data_Clean!T984,3)/3))/IF(Data_Clean!E984="",0.6,1)</f>
        <v>9.1</v>
      </c>
      <c r="P984" s="16" t="n">
        <f aca="false">SUM(K984:O984)/(Assumptions!$D$5-IF(K984="",Assumptions!$B$15,0))*100</f>
        <v>81.6650703215615</v>
      </c>
      <c r="Q984" s="7" t="str">
        <f aca="false">IF(J984&gt;=Assumptions!$B$26,"High",IF(J984&gt;=Assumptions!$B$27,"Mid","Low"))</f>
        <v>Mid</v>
      </c>
      <c r="R984" s="7" t="str">
        <f aca="false">IF(P984&gt;=Assumptions!$B$28,"High",IF(P984&gt;=Assumptions!$B$29,"Mid","Low"))</f>
        <v>High</v>
      </c>
      <c r="S984" s="7" t="str">
        <f aca="false">INDEX(Assumptions!$B$33:$B$41,MATCH(Q984&amp;"|"&amp;R984,Assumptions!$A$33:$A$41,0))</f>
        <v>Engaged Builders</v>
      </c>
      <c r="T984" s="7" t="n">
        <f aca="false">IF(ISNUMBER(Data_Clean!V984),J984*Data_Clean!V984,0)</f>
        <v>23.825864208</v>
      </c>
    </row>
    <row r="985" customFormat="false" ht="15" hidden="false" customHeight="false" outlineLevel="0" collapsed="false">
      <c r="A985" s="15" t="str">
        <f aca="false">Data_Clean!A985</f>
        <v>CX100981</v>
      </c>
      <c r="B985" s="14" t="n">
        <f aca="false">Data_Clean!G985*Assumptions!$B$5</f>
        <v>159.59925</v>
      </c>
      <c r="C985" s="14" t="n">
        <f aca="false">IF(Data_Clean!H985="",0,Data_Clean!H985)*Assumptions!$B$6</f>
        <v>0</v>
      </c>
      <c r="D985" s="14" t="n">
        <f aca="false">Data_Clean!I985*Assumptions!$B$7</f>
        <v>778.4</v>
      </c>
      <c r="E985" s="14" t="n">
        <f aca="false">Data_Clean!J985*Assumptions!$B$8</f>
        <v>1599.944325</v>
      </c>
      <c r="F985" s="14" t="n">
        <f aca="false">Data_Clean!K985*Assumptions!$B$9</f>
        <v>0</v>
      </c>
      <c r="G985" s="14" t="n">
        <f aca="false">Data_Clean!L985*Assumptions!$B$10</f>
        <v>0</v>
      </c>
      <c r="H985" s="14" t="n">
        <f aca="false">IF(OR(Data_Clean!M985="",Data_Clean!N985=""),0,Data_Clean!M985*Data_Clean!N985/100)*Assumptions!$B$13*Assumptions!$B$11</f>
        <v>246.018</v>
      </c>
      <c r="I985" s="14" t="n">
        <f aca="false">Data_Clean!O985*4*Assumptions!$B$12</f>
        <v>28.93632</v>
      </c>
      <c r="J985" s="14" t="n">
        <f aca="false">SUM(B985:I985)</f>
        <v>2812.897895</v>
      </c>
      <c r="K985" s="16" t="n">
        <f aca="false">IF(Data_Clean!P985="","",Assumptions!$B$15*0.5^(Data_Clean!P985/Assumptions!$B$20))</f>
        <v>24.3675718906871</v>
      </c>
      <c r="L985" s="16" t="n">
        <f aca="false">Assumptions!$B$16*MIN(1,LN(1+Data_Clean!Q985)/LN(1+Assumptions!$B$21))</f>
        <v>16.3969864627818</v>
      </c>
      <c r="M985" s="16" t="n">
        <f aca="false">Assumptions!$B$17*(0.6*MIN(1,Data_Clean!R985/Assumptions!$B$22)+0.4*IF(Data_Clean!S985="",0,Data_Clean!S985))</f>
        <v>15</v>
      </c>
      <c r="N985" s="16" t="n">
        <f aca="false">Assumptions!$B$18*MIN(1,(Data_Clean!F985-1)/Assumptions!$B$23)</f>
        <v>15</v>
      </c>
      <c r="O985" s="16" t="n">
        <f aca="false">Assumptions!$B$19*(0.4*IF(Data_Clean!E985="",0,MIN(1,Data_Clean!E985/12/Assumptions!$B$24))+0.35*IF(Data_Clean!D985="Y",1,0)+0.25*(1-MIN(Data_Clean!T985,3)/3))/IF(Data_Clean!E985="",0.6,1)</f>
        <v>9.75</v>
      </c>
      <c r="P985" s="16" t="n">
        <f aca="false">SUM(K985:O985)/(Assumptions!$D$5-IF(K985="",Assumptions!$B$15,0))*100</f>
        <v>80.5145583534688</v>
      </c>
      <c r="Q985" s="7" t="str">
        <f aca="false">IF(J985&gt;=Assumptions!$B$26,"High",IF(J985&gt;=Assumptions!$B$27,"Mid","Low"))</f>
        <v>High</v>
      </c>
      <c r="R985" s="7" t="str">
        <f aca="false">IF(P985&gt;=Assumptions!$B$28,"High",IF(P985&gt;=Assumptions!$B$29,"Mid","Low"))</f>
        <v>High</v>
      </c>
      <c r="S985" s="7" t="str">
        <f aca="false">INDEX(Assumptions!$B$33:$B$41,MATCH(Q985&amp;"|"&amp;R985,Assumptions!$A$33:$A$41,0))</f>
        <v>Premier Advocates</v>
      </c>
      <c r="T985" s="7" t="n">
        <f aca="false">IF(ISNUMBER(Data_Clean!V985),J985*Data_Clean!V985,0)</f>
        <v>100.701744641</v>
      </c>
    </row>
    <row r="986" customFormat="false" ht="15" hidden="false" customHeight="false" outlineLevel="0" collapsed="false">
      <c r="A986" s="15" t="str">
        <f aca="false">Data_Clean!A986</f>
        <v>CX100982</v>
      </c>
      <c r="B986" s="14" t="n">
        <f aca="false">Data_Clean!G986*Assumptions!$B$5</f>
        <v>17.249</v>
      </c>
      <c r="C986" s="14" t="n">
        <f aca="false">IF(Data_Clean!H986="",0,Data_Clean!H986)*Assumptions!$B$6</f>
        <v>15.19896</v>
      </c>
      <c r="D986" s="14" t="n">
        <f aca="false">Data_Clean!I986*Assumptions!$B$7</f>
        <v>0</v>
      </c>
      <c r="E986" s="14" t="n">
        <f aca="false">Data_Clean!J986*Assumptions!$B$8</f>
        <v>49.71255</v>
      </c>
      <c r="F986" s="14" t="n">
        <f aca="false">Data_Clean!K986*Assumptions!$B$9</f>
        <v>0</v>
      </c>
      <c r="G986" s="14" t="n">
        <f aca="false">Data_Clean!L986*Assumptions!$B$10</f>
        <v>0</v>
      </c>
      <c r="H986" s="14" t="n">
        <f aca="false">IF(OR(Data_Clean!M986="",Data_Clean!N986=""),0,Data_Clean!M986*Data_Clean!N986/100)*Assumptions!$B$13*Assumptions!$B$11</f>
        <v>0</v>
      </c>
      <c r="I986" s="14" t="n">
        <f aca="false">Data_Clean!O986*4*Assumptions!$B$12</f>
        <v>0</v>
      </c>
      <c r="J986" s="14" t="n">
        <f aca="false">SUM(B986:I986)</f>
        <v>82.16051</v>
      </c>
      <c r="K986" s="16" t="n">
        <f aca="false">IF(Data_Clean!P986="","",Assumptions!$B$15*0.5^(Data_Clean!P986/Assumptions!$B$20))</f>
        <v>21.7090385616057</v>
      </c>
      <c r="L986" s="16" t="n">
        <f aca="false">Assumptions!$B$16*MIN(1,LN(1+Data_Clean!Q986)/LN(1+Assumptions!$B$21))</f>
        <v>12.8906482631789</v>
      </c>
      <c r="M986" s="16" t="n">
        <f aca="false">Assumptions!$B$17*(0.6*MIN(1,Data_Clean!R986/Assumptions!$B$22)+0.4*IF(Data_Clean!S986="",0,Data_Clean!S986))</f>
        <v>14.55</v>
      </c>
      <c r="N986" s="16" t="n">
        <f aca="false">Assumptions!$B$18*MIN(1,(Data_Clean!F986-1)/Assumptions!$B$23)</f>
        <v>10</v>
      </c>
      <c r="O986" s="16" t="n">
        <f aca="false">Assumptions!$B$19*(0.4*IF(Data_Clean!E986="",0,MIN(1,Data_Clean!E986/12/Assumptions!$B$24))+0.35*IF(Data_Clean!D986="Y",1,0)+0.25*(1-MIN(Data_Clean!T986,3)/3))/IF(Data_Clean!E986="",0.6,1)</f>
        <v>2.65</v>
      </c>
      <c r="P986" s="16" t="n">
        <f aca="false">SUM(K986:O986)/(Assumptions!$D$5-IF(K986="",Assumptions!$B$15,0))*100</f>
        <v>61.7996868247846</v>
      </c>
      <c r="Q986" s="7" t="str">
        <f aca="false">IF(J986&gt;=Assumptions!$B$26,"High",IF(J986&gt;=Assumptions!$B$27,"Mid","Low"))</f>
        <v>Low</v>
      </c>
      <c r="R986" s="7" t="str">
        <f aca="false">IF(P986&gt;=Assumptions!$B$28,"High",IF(P986&gt;=Assumptions!$B$29,"Mid","Low"))</f>
        <v>Mid</v>
      </c>
      <c r="S986" s="7" t="str">
        <f aca="false">INDEX(Assumptions!$B$33:$B$41,MATCH(Q986&amp;"|"&amp;R986,Assumptions!$A$33:$A$41,0))</f>
        <v>Light Touch</v>
      </c>
      <c r="T986" s="7" t="n">
        <f aca="false">IF(ISNUMBER(Data_Clean!V986),J986*Data_Clean!V986,0)</f>
        <v>10.648002096</v>
      </c>
    </row>
    <row r="987" customFormat="false" ht="15" hidden="false" customHeight="false" outlineLevel="0" collapsed="false">
      <c r="A987" s="15" t="str">
        <f aca="false">Data_Clean!A987</f>
        <v>CX100983</v>
      </c>
      <c r="B987" s="14" t="n">
        <f aca="false">Data_Clean!G987*Assumptions!$B$5</f>
        <v>256.48425</v>
      </c>
      <c r="C987" s="14" t="n">
        <f aca="false">IF(Data_Clean!H987="",0,Data_Clean!H987)*Assumptions!$B$6</f>
        <v>236.38668</v>
      </c>
      <c r="D987" s="14" t="n">
        <f aca="false">Data_Clean!I987*Assumptions!$B$7</f>
        <v>0</v>
      </c>
      <c r="E987" s="14" t="n">
        <f aca="false">Data_Clean!J987*Assumptions!$B$8</f>
        <v>0</v>
      </c>
      <c r="F987" s="14" t="n">
        <f aca="false">Data_Clean!K987*Assumptions!$B$9</f>
        <v>0</v>
      </c>
      <c r="G987" s="14" t="n">
        <f aca="false">Data_Clean!L987*Assumptions!$B$10</f>
        <v>0</v>
      </c>
      <c r="H987" s="14" t="n">
        <f aca="false">IF(OR(Data_Clean!M987="",Data_Clean!N987=""),0,Data_Clean!M987*Data_Clean!N987/100)*Assumptions!$B$13*Assumptions!$B$11</f>
        <v>0</v>
      </c>
      <c r="I987" s="14" t="n">
        <f aca="false">Data_Clean!O987*4*Assumptions!$B$12</f>
        <v>0</v>
      </c>
      <c r="J987" s="14" t="n">
        <f aca="false">SUM(B987:I987)</f>
        <v>492.87093</v>
      </c>
      <c r="K987" s="16" t="n">
        <f aca="false">IF(Data_Clean!P987="","",Assumptions!$B$15*0.5^(Data_Clean!P987/Assumptions!$B$20))</f>
        <v>17.2304753249555</v>
      </c>
      <c r="L987" s="16" t="n">
        <f aca="false">Assumptions!$B$16*MIN(1,LN(1+Data_Clean!Q987)/LN(1+Assumptions!$B$21))</f>
        <v>10.362865626271</v>
      </c>
      <c r="M987" s="16" t="n">
        <f aca="false">Assumptions!$B$17*(0.6*MIN(1,Data_Clean!R987/Assumptions!$B$22)+0.4*IF(Data_Clean!S987="",0,Data_Clean!S987))</f>
        <v>10.794</v>
      </c>
      <c r="N987" s="16" t="n">
        <f aca="false">Assumptions!$B$18*MIN(1,(Data_Clean!F987-1)/Assumptions!$B$23)</f>
        <v>5</v>
      </c>
      <c r="O987" s="16" t="n">
        <f aca="false">Assumptions!$B$19*(0.4*IF(Data_Clean!E987="",0,MIN(1,Data_Clean!E987/12/Assumptions!$B$24))+0.35*IF(Data_Clean!D987="Y",1,0)+0.25*(1-MIN(Data_Clean!T987,3)/3))/IF(Data_Clean!E987="",0.6,1)</f>
        <v>5.15</v>
      </c>
      <c r="P987" s="16" t="n">
        <f aca="false">SUM(K987:O987)/(Assumptions!$D$5-IF(K987="",Assumptions!$B$15,0))*100</f>
        <v>48.5373409512265</v>
      </c>
      <c r="Q987" s="7" t="str">
        <f aca="false">IF(J987&gt;=Assumptions!$B$26,"High",IF(J987&gt;=Assumptions!$B$27,"Mid","Low"))</f>
        <v>Mid</v>
      </c>
      <c r="R987" s="7" t="str">
        <f aca="false">IF(P987&gt;=Assumptions!$B$28,"High",IF(P987&gt;=Assumptions!$B$29,"Mid","Low"))</f>
        <v>Low</v>
      </c>
      <c r="S987" s="7" t="str">
        <f aca="false">INDEX(Assumptions!$B$33:$B$41,MATCH(Q987&amp;"|"&amp;R987,Assumptions!$A$33:$A$41,0))</f>
        <v>Light Touch</v>
      </c>
      <c r="T987" s="7" t="n">
        <f aca="false">IF(ISNUMBER(Data_Clean!V987),J987*Data_Clean!V987,0)</f>
        <v>133.814457495</v>
      </c>
    </row>
    <row r="988" customFormat="false" ht="15" hidden="false" customHeight="false" outlineLevel="0" collapsed="false">
      <c r="A988" s="15" t="str">
        <f aca="false">Data_Clean!A988</f>
        <v>CX100984</v>
      </c>
      <c r="B988" s="14" t="n">
        <f aca="false">Data_Clean!G988*Assumptions!$B$5</f>
        <v>119.534</v>
      </c>
      <c r="C988" s="14" t="n">
        <f aca="false">IF(Data_Clean!H988="",0,Data_Clean!H988)*Assumptions!$B$6</f>
        <v>671.00628</v>
      </c>
      <c r="D988" s="14" t="n">
        <f aca="false">Data_Clean!I988*Assumptions!$B$7</f>
        <v>0</v>
      </c>
      <c r="E988" s="14" t="n">
        <f aca="false">Data_Clean!J988*Assumptions!$B$8</f>
        <v>0</v>
      </c>
      <c r="F988" s="14" t="n">
        <f aca="false">Data_Clean!K988*Assumptions!$B$9</f>
        <v>0</v>
      </c>
      <c r="G988" s="14" t="n">
        <f aca="false">Data_Clean!L988*Assumptions!$B$10</f>
        <v>0</v>
      </c>
      <c r="H988" s="14" t="n">
        <f aca="false">IF(OR(Data_Clean!M988="",Data_Clean!N988=""),0,Data_Clean!M988*Data_Clean!N988/100)*Assumptions!$B$13*Assumptions!$B$11</f>
        <v>411.822</v>
      </c>
      <c r="I988" s="14" t="n">
        <f aca="false">Data_Clean!O988*4*Assumptions!$B$12</f>
        <v>91.29888</v>
      </c>
      <c r="J988" s="14" t="n">
        <f aca="false">SUM(B988:I988)</f>
        <v>1293.66116</v>
      </c>
      <c r="K988" s="16" t="n">
        <f aca="false">IF(Data_Clean!P988="","",Assumptions!$B$15*0.5^(Data_Clean!P988/Assumptions!$B$20))</f>
        <v>22.2164632842985</v>
      </c>
      <c r="L988" s="16" t="n">
        <f aca="false">Assumptions!$B$16*MIN(1,LN(1+Data_Clean!Q988)/LN(1+Assumptions!$B$21))</f>
        <v>17.3438895790733</v>
      </c>
      <c r="M988" s="16" t="n">
        <f aca="false">Assumptions!$B$17*(0.6*MIN(1,Data_Clean!R988/Assumptions!$B$22)+0.4*IF(Data_Clean!S988="",0,Data_Clean!S988))</f>
        <v>6.9</v>
      </c>
      <c r="N988" s="16" t="n">
        <f aca="false">Assumptions!$B$18*MIN(1,(Data_Clean!F988-1)/Assumptions!$B$23)</f>
        <v>10</v>
      </c>
      <c r="O988" s="16" t="n">
        <f aca="false">Assumptions!$B$19*(0.4*IF(Data_Clean!E988="",0,MIN(1,Data_Clean!E988/12/Assumptions!$B$24))+0.35*IF(Data_Clean!D988="Y",1,0)+0.25*(1-MIN(Data_Clean!T988,3)/3))/IF(Data_Clean!E988="",0.6,1)</f>
        <v>15</v>
      </c>
      <c r="P988" s="16" t="n">
        <f aca="false">SUM(K988:O988)/(Assumptions!$D$5-IF(K988="",Assumptions!$B$15,0))*100</f>
        <v>71.4603528633717</v>
      </c>
      <c r="Q988" s="7" t="str">
        <f aca="false">IF(J988&gt;=Assumptions!$B$26,"High",IF(J988&gt;=Assumptions!$B$27,"Mid","Low"))</f>
        <v>Mid</v>
      </c>
      <c r="R988" s="7" t="str">
        <f aca="false">IF(P988&gt;=Assumptions!$B$28,"High",IF(P988&gt;=Assumptions!$B$29,"Mid","Low"))</f>
        <v>High</v>
      </c>
      <c r="S988" s="7" t="str">
        <f aca="false">INDEX(Assumptions!$B$33:$B$41,MATCH(Q988&amp;"|"&amp;R988,Assumptions!$A$33:$A$41,0))</f>
        <v>Engaged Builders</v>
      </c>
      <c r="T988" s="7" t="n">
        <f aca="false">IF(ISNUMBER(Data_Clean!V988),J988*Data_Clean!V988,0)</f>
        <v>31.04786784</v>
      </c>
    </row>
    <row r="989" customFormat="false" ht="15" hidden="false" customHeight="false" outlineLevel="0" collapsed="false">
      <c r="A989" s="15" t="str">
        <f aca="false">Data_Clean!A989</f>
        <v>CX100985</v>
      </c>
      <c r="B989" s="14" t="n">
        <f aca="false">Data_Clean!G989*Assumptions!$B$5</f>
        <v>63.14725</v>
      </c>
      <c r="C989" s="14" t="n">
        <f aca="false">IF(Data_Clean!H989="",0,Data_Clean!H989)*Assumptions!$B$6</f>
        <v>35.90244</v>
      </c>
      <c r="D989" s="14" t="n">
        <f aca="false">Data_Clean!I989*Assumptions!$B$7</f>
        <v>0</v>
      </c>
      <c r="E989" s="14" t="n">
        <f aca="false">Data_Clean!J989*Assumptions!$B$8</f>
        <v>0</v>
      </c>
      <c r="F989" s="14" t="n">
        <f aca="false">Data_Clean!K989*Assumptions!$B$9</f>
        <v>0</v>
      </c>
      <c r="G989" s="14" t="n">
        <f aca="false">Data_Clean!L989*Assumptions!$B$10</f>
        <v>0</v>
      </c>
      <c r="H989" s="14" t="n">
        <f aca="false">IF(OR(Data_Clean!M989="",Data_Clean!N989=""),0,Data_Clean!M989*Data_Clean!N989/100)*Assumptions!$B$13*Assumptions!$B$11</f>
        <v>0</v>
      </c>
      <c r="I989" s="14" t="n">
        <f aca="false">Data_Clean!O989*4*Assumptions!$B$12</f>
        <v>0</v>
      </c>
      <c r="J989" s="14" t="n">
        <f aca="false">SUM(B989:I989)</f>
        <v>99.04969</v>
      </c>
      <c r="K989" s="16" t="n">
        <f aca="false">IF(Data_Clean!P989="","",Assumptions!$B$15*0.5^(Data_Clean!P989/Assumptions!$B$20))</f>
        <v>27.3516746567465</v>
      </c>
      <c r="L989" s="16" t="n">
        <f aca="false">Assumptions!$B$16*MIN(1,LN(1+Data_Clean!Q989)/LN(1+Assumptions!$B$21))</f>
        <v>11.5625930527155</v>
      </c>
      <c r="M989" s="16" t="n">
        <f aca="false">Assumptions!$B$17*(0.6*MIN(1,Data_Clean!R989/Assumptions!$B$22)+0.4*IF(Data_Clean!S989="",0,Data_Clean!S989))</f>
        <v>12</v>
      </c>
      <c r="N989" s="16" t="n">
        <f aca="false">Assumptions!$B$18*MIN(1,(Data_Clean!F989-1)/Assumptions!$B$23)</f>
        <v>5</v>
      </c>
      <c r="O989" s="16" t="n">
        <f aca="false">Assumptions!$B$19*(0.4*IF(Data_Clean!E989="",0,MIN(1,Data_Clean!E989/12/Assumptions!$B$24))+0.35*IF(Data_Clean!D989="Y",1,0)+0.25*(1-MIN(Data_Clean!T989,3)/3))/IF(Data_Clean!E989="",0.6,1)</f>
        <v>5.55</v>
      </c>
      <c r="P989" s="16" t="n">
        <f aca="false">SUM(K989:O989)/(Assumptions!$D$5-IF(K989="",Assumptions!$B$15,0))*100</f>
        <v>61.464267709462</v>
      </c>
      <c r="Q989" s="7" t="str">
        <f aca="false">IF(J989&gt;=Assumptions!$B$26,"High",IF(J989&gt;=Assumptions!$B$27,"Mid","Low"))</f>
        <v>Low</v>
      </c>
      <c r="R989" s="7" t="str">
        <f aca="false">IF(P989&gt;=Assumptions!$B$28,"High",IF(P989&gt;=Assumptions!$B$29,"Mid","Low"))</f>
        <v>Mid</v>
      </c>
      <c r="S989" s="7" t="str">
        <f aca="false">INDEX(Assumptions!$B$33:$B$41,MATCH(Q989&amp;"|"&amp;R989,Assumptions!$A$33:$A$41,0))</f>
        <v>Light Touch</v>
      </c>
      <c r="T989" s="7" t="n">
        <f aca="false">IF(ISNUMBER(Data_Clean!V989),J989*Data_Clean!V989,0)</f>
        <v>9.746489496</v>
      </c>
    </row>
    <row r="990" customFormat="false" ht="15" hidden="false" customHeight="false" outlineLevel="0" collapsed="false">
      <c r="A990" s="15" t="str">
        <f aca="false">Data_Clean!A990</f>
        <v>CX100986</v>
      </c>
      <c r="B990" s="14" t="n">
        <f aca="false">Data_Clean!G990*Assumptions!$B$5</f>
        <v>246.181</v>
      </c>
      <c r="C990" s="14" t="n">
        <f aca="false">IF(Data_Clean!H990="",0,Data_Clean!H990)*Assumptions!$B$6</f>
        <v>814.4322</v>
      </c>
      <c r="D990" s="14" t="n">
        <f aca="false">Data_Clean!I990*Assumptions!$B$7</f>
        <v>0</v>
      </c>
      <c r="E990" s="14" t="n">
        <f aca="false">Data_Clean!J990*Assumptions!$B$8</f>
        <v>0</v>
      </c>
      <c r="F990" s="14" t="n">
        <f aca="false">Data_Clean!K990*Assumptions!$B$9</f>
        <v>0</v>
      </c>
      <c r="G990" s="14" t="n">
        <f aca="false">Data_Clean!L990*Assumptions!$B$10</f>
        <v>0</v>
      </c>
      <c r="H990" s="14" t="n">
        <f aca="false">IF(OR(Data_Clean!M990="",Data_Clean!N990=""),0,Data_Clean!M990*Data_Clean!N990/100)*Assumptions!$B$13*Assumptions!$B$11</f>
        <v>0</v>
      </c>
      <c r="I990" s="14" t="n">
        <f aca="false">Data_Clean!O990*4*Assumptions!$B$12</f>
        <v>0</v>
      </c>
      <c r="J990" s="14" t="n">
        <f aca="false">SUM(B990:I990)</f>
        <v>1060.6132</v>
      </c>
      <c r="K990" s="16" t="n">
        <f aca="false">IF(Data_Clean!P990="","",Assumptions!$B$15*0.5^(Data_Clean!P990/Assumptions!$B$20))</f>
        <v>28.6452481173125</v>
      </c>
      <c r="L990" s="16" t="n">
        <f aca="false">Assumptions!$B$16*MIN(1,LN(1+Data_Clean!Q990)/LN(1+Assumptions!$B$21))</f>
        <v>14.0427143261215</v>
      </c>
      <c r="M990" s="16" t="n">
        <f aca="false">Assumptions!$B$17*(0.6*MIN(1,Data_Clean!R990/Assumptions!$B$22)+0.4*IF(Data_Clean!S990="",0,Data_Clean!S990))</f>
        <v>11.184</v>
      </c>
      <c r="N990" s="16" t="n">
        <f aca="false">Assumptions!$B$18*MIN(1,(Data_Clean!F990-1)/Assumptions!$B$23)</f>
        <v>5</v>
      </c>
      <c r="O990" s="16" t="n">
        <f aca="false">Assumptions!$B$19*(0.4*IF(Data_Clean!E990="",0,MIN(1,Data_Clean!E990/12/Assumptions!$B$24))+0.35*IF(Data_Clean!D990="Y",1,0)+0.25*(1-MIN(Data_Clean!T990,3)/3))/IF(Data_Clean!E990="",0.6,1)</f>
        <v>9.75</v>
      </c>
      <c r="P990" s="16" t="n">
        <f aca="false">SUM(K990:O990)/(Assumptions!$D$5-IF(K990="",Assumptions!$B$15,0))*100</f>
        <v>68.621962443434</v>
      </c>
      <c r="Q990" s="7" t="str">
        <f aca="false">IF(J990&gt;=Assumptions!$B$26,"High",IF(J990&gt;=Assumptions!$B$27,"Mid","Low"))</f>
        <v>Mid</v>
      </c>
      <c r="R990" s="7" t="str">
        <f aca="false">IF(P990&gt;=Assumptions!$B$28,"High",IF(P990&gt;=Assumptions!$B$29,"Mid","Low"))</f>
        <v>Mid</v>
      </c>
      <c r="S990" s="7" t="str">
        <f aca="false">INDEX(Assumptions!$B$33:$B$41,MATCH(Q990&amp;"|"&amp;R990,Assumptions!$A$33:$A$41,0))</f>
        <v>Established Core</v>
      </c>
      <c r="T990" s="7" t="n">
        <f aca="false">IF(ISNUMBER(Data_Clean!V990),J990*Data_Clean!V990,0)</f>
        <v>78.80356076</v>
      </c>
    </row>
    <row r="991" customFormat="false" ht="15" hidden="false" customHeight="false" outlineLevel="0" collapsed="false">
      <c r="A991" s="15" t="str">
        <f aca="false">Data_Clean!A991</f>
        <v>CX100987</v>
      </c>
      <c r="B991" s="14" t="n">
        <f aca="false">Data_Clean!G991*Assumptions!$B$5</f>
        <v>229.394</v>
      </c>
      <c r="C991" s="14" t="n">
        <f aca="false">IF(Data_Clean!H991="",0,Data_Clean!H991)*Assumptions!$B$6</f>
        <v>2047.01184</v>
      </c>
      <c r="D991" s="14" t="n">
        <f aca="false">Data_Clean!I991*Assumptions!$B$7</f>
        <v>0</v>
      </c>
      <c r="E991" s="14" t="n">
        <f aca="false">Data_Clean!J991*Assumptions!$B$8</f>
        <v>3768.963825</v>
      </c>
      <c r="F991" s="14" t="n">
        <f aca="false">Data_Clean!K991*Assumptions!$B$9</f>
        <v>4172.3</v>
      </c>
      <c r="G991" s="14" t="n">
        <f aca="false">Data_Clean!L991*Assumptions!$B$10</f>
        <v>0</v>
      </c>
      <c r="H991" s="14" t="n">
        <f aca="false">IF(OR(Data_Clean!M991="",Data_Clean!N991=""),0,Data_Clean!M991*Data_Clean!N991/100)*Assumptions!$B$13*Assumptions!$B$11</f>
        <v>0</v>
      </c>
      <c r="I991" s="14" t="n">
        <f aca="false">Data_Clean!O991*4*Assumptions!$B$12</f>
        <v>0</v>
      </c>
      <c r="J991" s="14" t="n">
        <f aca="false">SUM(B991:I991)</f>
        <v>10217.669665</v>
      </c>
      <c r="K991" s="16" t="n">
        <f aca="false">IF(Data_Clean!P991="","",Assumptions!$B$15*0.5^(Data_Clean!P991/Assumptions!$B$20))</f>
        <v>23.811015779523</v>
      </c>
      <c r="L991" s="16" t="n">
        <f aca="false">Assumptions!$B$16*MIN(1,LN(1+Data_Clean!Q991)/LN(1+Assumptions!$B$21))</f>
        <v>14.4532413158944</v>
      </c>
      <c r="M991" s="16" t="n">
        <f aca="false">Assumptions!$B$17*(0.6*MIN(1,Data_Clean!R991/Assumptions!$B$22)+0.4*IF(Data_Clean!S991="",0,Data_Clean!S991))</f>
        <v>3.816</v>
      </c>
      <c r="N991" s="16" t="n">
        <f aca="false">Assumptions!$B$18*MIN(1,(Data_Clean!F991-1)/Assumptions!$B$23)</f>
        <v>15</v>
      </c>
      <c r="O991" s="16" t="n">
        <f aca="false">Assumptions!$B$19*(0.4*IF(Data_Clean!E991="",0,MIN(1,Data_Clean!E991/12/Assumptions!$B$24))+0.35*IF(Data_Clean!D991="Y",1,0)+0.25*(1-MIN(Data_Clean!T991,3)/3))/IF(Data_Clean!E991="",0.6,1)</f>
        <v>11.55</v>
      </c>
      <c r="P991" s="16" t="n">
        <f aca="false">SUM(K991:O991)/(Assumptions!$D$5-IF(K991="",Assumptions!$B$15,0))*100</f>
        <v>68.6302570954174</v>
      </c>
      <c r="Q991" s="7" t="str">
        <f aca="false">IF(J991&gt;=Assumptions!$B$26,"High",IF(J991&gt;=Assumptions!$B$27,"Mid","Low"))</f>
        <v>High</v>
      </c>
      <c r="R991" s="7" t="str">
        <f aca="false">IF(P991&gt;=Assumptions!$B$28,"High",IF(P991&gt;=Assumptions!$B$29,"Mid","Low"))</f>
        <v>Mid</v>
      </c>
      <c r="S991" s="7" t="str">
        <f aca="false">INDEX(Assumptions!$B$33:$B$41,MATCH(Q991&amp;"|"&amp;R991,Assumptions!$A$33:$A$41,0))</f>
        <v>Established Core</v>
      </c>
      <c r="T991" s="7" t="n">
        <f aca="false">IF(ISNUMBER(Data_Clean!V991),J991*Data_Clean!V991,0)</f>
        <v>317.7695265815</v>
      </c>
    </row>
    <row r="992" customFormat="false" ht="15" hidden="false" customHeight="false" outlineLevel="0" collapsed="false">
      <c r="A992" s="15" t="str">
        <f aca="false">Data_Clean!A992</f>
        <v>CX100988</v>
      </c>
      <c r="B992" s="14" t="n">
        <f aca="false">Data_Clean!G992*Assumptions!$B$5</f>
        <v>496.05075</v>
      </c>
      <c r="C992" s="14" t="n">
        <f aca="false">IF(Data_Clean!H992="",0,Data_Clean!H992)*Assumptions!$B$6</f>
        <v>0</v>
      </c>
      <c r="D992" s="14" t="n">
        <f aca="false">Data_Clean!I992*Assumptions!$B$7</f>
        <v>627.2</v>
      </c>
      <c r="E992" s="14" t="n">
        <f aca="false">Data_Clean!J992*Assumptions!$B$8</f>
        <v>0</v>
      </c>
      <c r="F992" s="14" t="n">
        <f aca="false">Data_Clean!K992*Assumptions!$B$9</f>
        <v>0</v>
      </c>
      <c r="G992" s="14" t="n">
        <f aca="false">Data_Clean!L992*Assumptions!$B$10</f>
        <v>0</v>
      </c>
      <c r="H992" s="14" t="n">
        <f aca="false">IF(OR(Data_Clean!M992="",Data_Clean!N992=""),0,Data_Clean!M992*Data_Clean!N992/100)*Assumptions!$B$13*Assumptions!$B$11</f>
        <v>401.292</v>
      </c>
      <c r="I992" s="14" t="n">
        <f aca="false">Data_Clean!O992*4*Assumptions!$B$12</f>
        <v>99.79536</v>
      </c>
      <c r="J992" s="14" t="n">
        <f aca="false">SUM(B992:I992)</f>
        <v>1624.33811</v>
      </c>
      <c r="K992" s="16" t="n">
        <f aca="false">IF(Data_Clean!P992="","",Assumptions!$B$15*0.5^(Data_Clean!P992/Assumptions!$B$20))</f>
        <v>24.9371368842836</v>
      </c>
      <c r="L992" s="16" t="n">
        <f aca="false">Assumptions!$B$16*MIN(1,LN(1+Data_Clean!Q992)/LN(1+Assumptions!$B$21))</f>
        <v>16.3144030926037</v>
      </c>
      <c r="M992" s="16" t="n">
        <f aca="false">Assumptions!$B$17*(0.6*MIN(1,Data_Clean!R992/Assumptions!$B$22)+0.4*IF(Data_Clean!S992="",0,Data_Clean!S992))</f>
        <v>10.26</v>
      </c>
      <c r="N992" s="16" t="n">
        <f aca="false">Assumptions!$B$18*MIN(1,(Data_Clean!F992-1)/Assumptions!$B$23)</f>
        <v>10</v>
      </c>
      <c r="O992" s="16" t="n">
        <f aca="false">Assumptions!$B$19*(0.4*IF(Data_Clean!E992="",0,MIN(1,Data_Clean!E992/12/Assumptions!$B$24))+0.35*IF(Data_Clean!D992="Y",1,0)+0.25*(1-MIN(Data_Clean!T992,3)/3))/IF(Data_Clean!E992="",0.6,1)</f>
        <v>15</v>
      </c>
      <c r="P992" s="16" t="n">
        <f aca="false">SUM(K992:O992)/(Assumptions!$D$5-IF(K992="",Assumptions!$B$15,0))*100</f>
        <v>76.5115399768873</v>
      </c>
      <c r="Q992" s="7" t="str">
        <f aca="false">IF(J992&gt;=Assumptions!$B$26,"High",IF(J992&gt;=Assumptions!$B$27,"Mid","Low"))</f>
        <v>High</v>
      </c>
      <c r="R992" s="7" t="str">
        <f aca="false">IF(P992&gt;=Assumptions!$B$28,"High",IF(P992&gt;=Assumptions!$B$29,"Mid","Low"))</f>
        <v>High</v>
      </c>
      <c r="S992" s="7" t="str">
        <f aca="false">INDEX(Assumptions!$B$33:$B$41,MATCH(Q992&amp;"|"&amp;R992,Assumptions!$A$33:$A$41,0))</f>
        <v>Premier Advocates</v>
      </c>
      <c r="T992" s="7" t="n">
        <f aca="false">IF(ISNUMBER(Data_Clean!V992),J992*Data_Clean!V992,0)</f>
        <v>37.197342719</v>
      </c>
    </row>
    <row r="993" customFormat="false" ht="15" hidden="false" customHeight="false" outlineLevel="0" collapsed="false">
      <c r="A993" s="15" t="str">
        <f aca="false">Data_Clean!A993</f>
        <v>CX100989</v>
      </c>
      <c r="B993" s="14" t="n">
        <f aca="false">Data_Clean!G993*Assumptions!$B$5</f>
        <v>303.235</v>
      </c>
      <c r="C993" s="14" t="n">
        <f aca="false">IF(Data_Clean!H993="",0,Data_Clean!H993)*Assumptions!$B$6</f>
        <v>1165.94856</v>
      </c>
      <c r="D993" s="14" t="n">
        <f aca="false">Data_Clean!I993*Assumptions!$B$7</f>
        <v>0</v>
      </c>
      <c r="E993" s="14" t="n">
        <f aca="false">Data_Clean!J993*Assumptions!$B$8</f>
        <v>0</v>
      </c>
      <c r="F993" s="14" t="n">
        <f aca="false">Data_Clean!K993*Assumptions!$B$9</f>
        <v>2235.2</v>
      </c>
      <c r="G993" s="14" t="n">
        <f aca="false">Data_Clean!L993*Assumptions!$B$10</f>
        <v>0</v>
      </c>
      <c r="H993" s="14" t="n">
        <f aca="false">IF(OR(Data_Clean!M993="",Data_Clean!N993=""),0,Data_Clean!M993*Data_Clean!N993/100)*Assumptions!$B$13*Assumptions!$B$11</f>
        <v>504</v>
      </c>
      <c r="I993" s="14" t="n">
        <f aca="false">Data_Clean!O993*4*Assumptions!$B$12</f>
        <v>32.3952</v>
      </c>
      <c r="J993" s="14" t="n">
        <f aca="false">SUM(B993:I993)</f>
        <v>4240.77876</v>
      </c>
      <c r="K993" s="16" t="n">
        <f aca="false">IF(Data_Clean!P993="","",Assumptions!$B$15*0.5^(Data_Clean!P993/Assumptions!$B$20))</f>
        <v>28.6452481173125</v>
      </c>
      <c r="L993" s="16" t="n">
        <f aca="false">Assumptions!$B$16*MIN(1,LN(1+Data_Clean!Q993)/LN(1+Assumptions!$B$21))</f>
        <v>12.6966447294858</v>
      </c>
      <c r="M993" s="16" t="n">
        <f aca="false">Assumptions!$B$17*(0.6*MIN(1,Data_Clean!R993/Assumptions!$B$22)+0.4*IF(Data_Clean!S993="",0,Data_Clean!S993))</f>
        <v>11.172</v>
      </c>
      <c r="N993" s="16" t="n">
        <f aca="false">Assumptions!$B$18*MIN(1,(Data_Clean!F993-1)/Assumptions!$B$23)</f>
        <v>15</v>
      </c>
      <c r="O993" s="16" t="n">
        <f aca="false">Assumptions!$B$19*(0.4*IF(Data_Clean!E993="",0,MIN(1,Data_Clean!E993/12/Assumptions!$B$24))+0.35*IF(Data_Clean!D993="Y",1,0)+0.25*(1-MIN(Data_Clean!T993,3)/3))/IF(Data_Clean!E993="",0.6,1)</f>
        <v>3.9</v>
      </c>
      <c r="P993" s="16" t="n">
        <f aca="false">SUM(K993:O993)/(Assumptions!$D$5-IF(K993="",Assumptions!$B$15,0))*100</f>
        <v>71.4138928467983</v>
      </c>
      <c r="Q993" s="7" t="str">
        <f aca="false">IF(J993&gt;=Assumptions!$B$26,"High",IF(J993&gt;=Assumptions!$B$27,"Mid","Low"))</f>
        <v>High</v>
      </c>
      <c r="R993" s="7" t="str">
        <f aca="false">IF(P993&gt;=Assumptions!$B$28,"High",IF(P993&gt;=Assumptions!$B$29,"Mid","Low"))</f>
        <v>High</v>
      </c>
      <c r="S993" s="7" t="str">
        <f aca="false">INDEX(Assumptions!$B$33:$B$41,MATCH(Q993&amp;"|"&amp;R993,Assumptions!$A$33:$A$41,0))</f>
        <v>Premier Advocates</v>
      </c>
      <c r="T993" s="7" t="n">
        <f aca="false">IF(ISNUMBER(Data_Clean!V993),J993*Data_Clean!V993,0)</f>
        <v>526.280644116</v>
      </c>
    </row>
    <row r="994" customFormat="false" ht="15" hidden="false" customHeight="false" outlineLevel="0" collapsed="false">
      <c r="A994" s="15" t="str">
        <f aca="false">Data_Clean!A994</f>
        <v>CX100990</v>
      </c>
      <c r="B994" s="14" t="n">
        <f aca="false">Data_Clean!G994*Assumptions!$B$5</f>
        <v>148.977</v>
      </c>
      <c r="C994" s="14" t="n">
        <f aca="false">IF(Data_Clean!H994="",0,Data_Clean!H994)*Assumptions!$B$6</f>
        <v>414.02592</v>
      </c>
      <c r="D994" s="14" t="n">
        <f aca="false">Data_Clean!I994*Assumptions!$B$7</f>
        <v>383.2</v>
      </c>
      <c r="E994" s="14" t="n">
        <f aca="false">Data_Clean!J994*Assumptions!$B$8</f>
        <v>0</v>
      </c>
      <c r="F994" s="14" t="n">
        <f aca="false">Data_Clean!K994*Assumptions!$B$9</f>
        <v>0</v>
      </c>
      <c r="G994" s="14" t="n">
        <f aca="false">Data_Clean!L994*Assumptions!$B$10</f>
        <v>0</v>
      </c>
      <c r="H994" s="14" t="n">
        <f aca="false">IF(OR(Data_Clean!M994="",Data_Clean!N994=""),0,Data_Clean!M994*Data_Clean!N994/100)*Assumptions!$B$13*Assumptions!$B$11</f>
        <v>166.32</v>
      </c>
      <c r="I994" s="14" t="n">
        <f aca="false">Data_Clean!O994*4*Assumptions!$B$12</f>
        <v>6.98592</v>
      </c>
      <c r="J994" s="14" t="n">
        <f aca="false">SUM(B994:I994)</f>
        <v>1119.50884</v>
      </c>
      <c r="K994" s="16" t="n">
        <f aca="false">IF(Data_Clean!P994="","",Assumptions!$B$15*0.5^(Data_Clean!P994/Assumptions!$B$20))</f>
        <v>29.3147990530274</v>
      </c>
      <c r="L994" s="16" t="n">
        <f aca="false">Assumptions!$B$16*MIN(1,LN(1+Data_Clean!Q994)/LN(1+Assumptions!$B$21))</f>
        <v>8.11507562957249</v>
      </c>
      <c r="M994" s="16" t="n">
        <f aca="false">Assumptions!$B$17*(0.6*MIN(1,Data_Clean!R994/Assumptions!$B$22)+0.4*IF(Data_Clean!S994="",0,Data_Clean!S994))</f>
        <v>8.136</v>
      </c>
      <c r="N994" s="16" t="n">
        <f aca="false">Assumptions!$B$18*MIN(1,(Data_Clean!F994-1)/Assumptions!$B$23)</f>
        <v>15</v>
      </c>
      <c r="O994" s="16" t="n">
        <f aca="false">Assumptions!$B$19*(0.4*IF(Data_Clean!E994="",0,MIN(1,Data_Clean!E994/12/Assumptions!$B$24))+0.35*IF(Data_Clean!D994="Y",1,0)+0.25*(1-MIN(Data_Clean!T994,3)/3))/IF(Data_Clean!E994="",0.6,1)</f>
        <v>7.4</v>
      </c>
      <c r="P994" s="16" t="n">
        <f aca="false">SUM(K994:O994)/(Assumptions!$D$5-IF(K994="",Assumptions!$B$15,0))*100</f>
        <v>67.9658746825999</v>
      </c>
      <c r="Q994" s="7" t="str">
        <f aca="false">IF(J994&gt;=Assumptions!$B$26,"High",IF(J994&gt;=Assumptions!$B$27,"Mid","Low"))</f>
        <v>Mid</v>
      </c>
      <c r="R994" s="7" t="str">
        <f aca="false">IF(P994&gt;=Assumptions!$B$28,"High",IF(P994&gt;=Assumptions!$B$29,"Mid","Low"))</f>
        <v>Mid</v>
      </c>
      <c r="S994" s="7" t="str">
        <f aca="false">INDEX(Assumptions!$B$33:$B$41,MATCH(Q994&amp;"|"&amp;R994,Assumptions!$A$33:$A$41,0))</f>
        <v>Established Core</v>
      </c>
      <c r="T994" s="7" t="n">
        <f aca="false">IF(ISNUMBER(Data_Clean!V994),J994*Data_Clean!V994,0)</f>
        <v>89.224854548</v>
      </c>
    </row>
    <row r="995" customFormat="false" ht="15" hidden="false" customHeight="false" outlineLevel="0" collapsed="false">
      <c r="A995" s="15" t="str">
        <f aca="false">Data_Clean!A995</f>
        <v>CX100991</v>
      </c>
      <c r="B995" s="14" t="n">
        <f aca="false">Data_Clean!G995*Assumptions!$B$5</f>
        <v>85.011</v>
      </c>
      <c r="C995" s="14" t="n">
        <f aca="false">IF(Data_Clean!H995="",0,Data_Clean!H995)*Assumptions!$B$6</f>
        <v>103.47</v>
      </c>
      <c r="D995" s="14" t="n">
        <f aca="false">Data_Clean!I995*Assumptions!$B$7</f>
        <v>0</v>
      </c>
      <c r="E995" s="14" t="n">
        <f aca="false">Data_Clean!J995*Assumptions!$B$8</f>
        <v>0</v>
      </c>
      <c r="F995" s="14" t="n">
        <f aca="false">Data_Clean!K995*Assumptions!$B$9</f>
        <v>0</v>
      </c>
      <c r="G995" s="14" t="n">
        <f aca="false">Data_Clean!L995*Assumptions!$B$10</f>
        <v>0</v>
      </c>
      <c r="H995" s="14" t="n">
        <f aca="false">IF(OR(Data_Clean!M995="",Data_Clean!N995=""),0,Data_Clean!M995*Data_Clean!N995/100)*Assumptions!$B$13*Assumptions!$B$11</f>
        <v>0</v>
      </c>
      <c r="I995" s="14" t="n">
        <f aca="false">Data_Clean!O995*4*Assumptions!$B$12</f>
        <v>0</v>
      </c>
      <c r="J995" s="14" t="n">
        <f aca="false">SUM(B995:I995)</f>
        <v>188.481</v>
      </c>
      <c r="K995" s="16" t="n">
        <f aca="false">IF(Data_Clean!P995="","",Assumptions!$B$15*0.5^(Data_Clean!P995/Assumptions!$B$20))</f>
        <v>27.9909897461042</v>
      </c>
      <c r="L995" s="16" t="n">
        <f aca="false">Assumptions!$B$16*MIN(1,LN(1+Data_Clean!Q995)/LN(1+Assumptions!$B$21))</f>
        <v>12.2792642888455</v>
      </c>
      <c r="M995" s="16" t="n">
        <f aca="false">Assumptions!$B$17*(0.6*MIN(1,Data_Clean!R995/Assumptions!$B$22)+0.4*IF(Data_Clean!S995="",0,Data_Clean!S995))</f>
        <v>8.874</v>
      </c>
      <c r="N995" s="16" t="n">
        <f aca="false">Assumptions!$B$18*MIN(1,(Data_Clean!F995-1)/Assumptions!$B$23)</f>
        <v>5</v>
      </c>
      <c r="O995" s="16" t="n">
        <f aca="false">Assumptions!$B$19*(0.4*IF(Data_Clean!E995="",0,MIN(1,Data_Clean!E995/12/Assumptions!$B$24))+0.35*IF(Data_Clean!D995="Y",1,0)+0.25*(1-MIN(Data_Clean!T995,3)/3))/IF(Data_Clean!E995="",0.6,1)</f>
        <v>8.45</v>
      </c>
      <c r="P995" s="16" t="n">
        <f aca="false">SUM(K995:O995)/(Assumptions!$D$5-IF(K995="",Assumptions!$B$15,0))*100</f>
        <v>62.5942540349497</v>
      </c>
      <c r="Q995" s="7" t="str">
        <f aca="false">IF(J995&gt;=Assumptions!$B$26,"High",IF(J995&gt;=Assumptions!$B$27,"Mid","Low"))</f>
        <v>Low</v>
      </c>
      <c r="R995" s="7" t="str">
        <f aca="false">IF(P995&gt;=Assumptions!$B$28,"High",IF(P995&gt;=Assumptions!$B$29,"Mid","Low"))</f>
        <v>Mid</v>
      </c>
      <c r="S995" s="7" t="str">
        <f aca="false">INDEX(Assumptions!$B$33:$B$41,MATCH(Q995&amp;"|"&amp;R995,Assumptions!$A$33:$A$41,0))</f>
        <v>Light Touch</v>
      </c>
      <c r="T995" s="7" t="n">
        <f aca="false">IF(ISNUMBER(Data_Clean!V995),J995*Data_Clean!V995,0)</f>
        <v>13.5140877</v>
      </c>
    </row>
    <row r="996" customFormat="false" ht="15" hidden="false" customHeight="false" outlineLevel="0" collapsed="false">
      <c r="A996" s="15" t="str">
        <f aca="false">Data_Clean!A996</f>
        <v>CX100992</v>
      </c>
      <c r="B996" s="14" t="n">
        <f aca="false">Data_Clean!G996*Assumptions!$B$5</f>
        <v>72.65075</v>
      </c>
      <c r="C996" s="14" t="n">
        <f aca="false">IF(Data_Clean!H996="",0,Data_Clean!H996)*Assumptions!$B$6</f>
        <v>0</v>
      </c>
      <c r="D996" s="14" t="n">
        <f aca="false">Data_Clean!I996*Assumptions!$B$7</f>
        <v>0</v>
      </c>
      <c r="E996" s="14" t="n">
        <f aca="false">Data_Clean!J996*Assumptions!$B$8</f>
        <v>0</v>
      </c>
      <c r="F996" s="14" t="n">
        <f aca="false">Data_Clean!K996*Assumptions!$B$9</f>
        <v>0</v>
      </c>
      <c r="G996" s="14" t="n">
        <f aca="false">Data_Clean!L996*Assumptions!$B$10</f>
        <v>0</v>
      </c>
      <c r="H996" s="14" t="n">
        <f aca="false">IF(OR(Data_Clean!M996="",Data_Clean!N996=""),0,Data_Clean!M996*Data_Clean!N996/100)*Assumptions!$B$13*Assumptions!$B$11</f>
        <v>445.74</v>
      </c>
      <c r="I996" s="14" t="n">
        <f aca="false">Data_Clean!O996*4*Assumptions!$B$12</f>
        <v>11.77536</v>
      </c>
      <c r="J996" s="14" t="n">
        <f aca="false">SUM(B996:I996)</f>
        <v>530.16611</v>
      </c>
      <c r="K996" s="16" t="n">
        <f aca="false">IF(Data_Clean!P996="","",Assumptions!$B$15*0.5^(Data_Clean!P996/Assumptions!$B$20))</f>
        <v>26.1165168988837</v>
      </c>
      <c r="L996" s="16" t="n">
        <f aca="false">Assumptions!$B$16*MIN(1,LN(1+Data_Clean!Q996)/LN(1+Assumptions!$B$21))</f>
        <v>17.7767558299855</v>
      </c>
      <c r="M996" s="16" t="n">
        <f aca="false">Assumptions!$B$17*(0.6*MIN(1,Data_Clean!R996/Assumptions!$B$22)+0.4*IF(Data_Clean!S996="",0,Data_Clean!S996))</f>
        <v>8.946</v>
      </c>
      <c r="N996" s="16" t="n">
        <f aca="false">Assumptions!$B$18*MIN(1,(Data_Clean!F996-1)/Assumptions!$B$23)</f>
        <v>10</v>
      </c>
      <c r="O996" s="16" t="n">
        <f aca="false">Assumptions!$B$19*(0.4*IF(Data_Clean!E996="",0,MIN(1,Data_Clean!E996/12/Assumptions!$B$24))+0.35*IF(Data_Clean!D996="Y",1,0)+0.25*(1-MIN(Data_Clean!T996,3)/3))/IF(Data_Clean!E996="",0.6,1)</f>
        <v>10.4</v>
      </c>
      <c r="P996" s="16" t="n">
        <f aca="false">SUM(K996:O996)/(Assumptions!$D$5-IF(K996="",Assumptions!$B$15,0))*100</f>
        <v>73.2392727288693</v>
      </c>
      <c r="Q996" s="7" t="str">
        <f aca="false">IF(J996&gt;=Assumptions!$B$26,"High",IF(J996&gt;=Assumptions!$B$27,"Mid","Low"))</f>
        <v>Mid</v>
      </c>
      <c r="R996" s="7" t="str">
        <f aca="false">IF(P996&gt;=Assumptions!$B$28,"High",IF(P996&gt;=Assumptions!$B$29,"Mid","Low"))</f>
        <v>High</v>
      </c>
      <c r="S996" s="7" t="str">
        <f aca="false">INDEX(Assumptions!$B$33:$B$41,MATCH(Q996&amp;"|"&amp;R996,Assumptions!$A$33:$A$41,0))</f>
        <v>Engaged Builders</v>
      </c>
      <c r="T996" s="7" t="n">
        <f aca="false">IF(ISNUMBER(Data_Clean!V996),J996*Data_Clean!V996,0)</f>
        <v>9.118857092</v>
      </c>
    </row>
    <row r="997" customFormat="false" ht="15" hidden="false" customHeight="false" outlineLevel="0" collapsed="false">
      <c r="A997" s="15" t="str">
        <f aca="false">Data_Clean!A997</f>
        <v>CX100993</v>
      </c>
      <c r="B997" s="14" t="n">
        <f aca="false">Data_Clean!G997*Assumptions!$B$5</f>
        <v>70.0815</v>
      </c>
      <c r="C997" s="14" t="n">
        <f aca="false">IF(Data_Clean!H997="",0,Data_Clean!H997)*Assumptions!$B$6</f>
        <v>358.81272</v>
      </c>
      <c r="D997" s="14" t="n">
        <f aca="false">Data_Clean!I997*Assumptions!$B$7</f>
        <v>405.6</v>
      </c>
      <c r="E997" s="14" t="n">
        <f aca="false">Data_Clean!J997*Assumptions!$B$8</f>
        <v>0</v>
      </c>
      <c r="F997" s="14" t="n">
        <f aca="false">Data_Clean!K997*Assumptions!$B$9</f>
        <v>2157.1</v>
      </c>
      <c r="G997" s="14" t="n">
        <f aca="false">Data_Clean!L997*Assumptions!$B$10</f>
        <v>610.2</v>
      </c>
      <c r="H997" s="14" t="n">
        <f aca="false">IF(OR(Data_Clean!M997="",Data_Clean!N997=""),0,Data_Clean!M997*Data_Clean!N997/100)*Assumptions!$B$13*Assumptions!$B$11</f>
        <v>0</v>
      </c>
      <c r="I997" s="14" t="n">
        <f aca="false">Data_Clean!O997*4*Assumptions!$B$12</f>
        <v>0</v>
      </c>
      <c r="J997" s="14" t="n">
        <f aca="false">SUM(B997:I997)</f>
        <v>3601.79422</v>
      </c>
      <c r="K997" s="16" t="n">
        <f aca="false">IF(Data_Clean!P997="","",Assumptions!$B$15*0.5^(Data_Clean!P997/Assumptions!$B$20))</f>
        <v>23.267171427506</v>
      </c>
      <c r="L997" s="16" t="n">
        <f aca="false">Assumptions!$B$16*MIN(1,LN(1+Data_Clean!Q997)/LN(1+Assumptions!$B$21))</f>
        <v>16.6353555629187</v>
      </c>
      <c r="M997" s="16" t="n">
        <f aca="false">Assumptions!$B$17*(0.6*MIN(1,Data_Clean!R997/Assumptions!$B$22)+0.4*IF(Data_Clean!S997="",0,Data_Clean!S997))</f>
        <v>11.148</v>
      </c>
      <c r="N997" s="16" t="n">
        <f aca="false">Assumptions!$B$18*MIN(1,(Data_Clean!F997-1)/Assumptions!$B$23)</f>
        <v>20</v>
      </c>
      <c r="O997" s="16" t="n">
        <f aca="false">Assumptions!$B$19*(0.4*IF(Data_Clean!E997="",0,MIN(1,Data_Clean!E997/12/Assumptions!$B$24))+0.35*IF(Data_Clean!D997="Y",1,0)+0.25*(1-MIN(Data_Clean!T997,3)/3))/IF(Data_Clean!E997="",0.6,1)</f>
        <v>9.9</v>
      </c>
      <c r="P997" s="16" t="n">
        <f aca="false">SUM(K997:O997)/(Assumptions!$D$5-IF(K997="",Assumptions!$B$15,0))*100</f>
        <v>80.9505269904247</v>
      </c>
      <c r="Q997" s="7" t="str">
        <f aca="false">IF(J997&gt;=Assumptions!$B$26,"High",IF(J997&gt;=Assumptions!$B$27,"Mid","Low"))</f>
        <v>High</v>
      </c>
      <c r="R997" s="7" t="str">
        <f aca="false">IF(P997&gt;=Assumptions!$B$28,"High",IF(P997&gt;=Assumptions!$B$29,"Mid","Low"))</f>
        <v>High</v>
      </c>
      <c r="S997" s="7" t="str">
        <f aca="false">INDEX(Assumptions!$B$33:$B$41,MATCH(Q997&amp;"|"&amp;R997,Assumptions!$A$33:$A$41,0))</f>
        <v>Premier Advocates</v>
      </c>
      <c r="T997" s="7" t="n">
        <f aca="false">IF(ISNUMBER(Data_Clean!V997),J997*Data_Clean!V997,0)</f>
        <v>108.0538266</v>
      </c>
    </row>
    <row r="998" customFormat="false" ht="15" hidden="false" customHeight="false" outlineLevel="0" collapsed="false">
      <c r="A998" s="15" t="str">
        <f aca="false">Data_Clean!A998</f>
        <v>CX100994</v>
      </c>
      <c r="B998" s="14" t="n">
        <f aca="false">Data_Clean!G998*Assumptions!$B$5</f>
        <v>31.655</v>
      </c>
      <c r="C998" s="14" t="n">
        <f aca="false">IF(Data_Clean!H998="",0,Data_Clean!H998)*Assumptions!$B$6</f>
        <v>8.48076</v>
      </c>
      <c r="D998" s="14" t="n">
        <f aca="false">Data_Clean!I998*Assumptions!$B$7</f>
        <v>0</v>
      </c>
      <c r="E998" s="14" t="n">
        <f aca="false">Data_Clean!J998*Assumptions!$B$8</f>
        <v>0</v>
      </c>
      <c r="F998" s="14" t="n">
        <f aca="false">Data_Clean!K998*Assumptions!$B$9</f>
        <v>165</v>
      </c>
      <c r="G998" s="14" t="n">
        <f aca="false">Data_Clean!L998*Assumptions!$B$10</f>
        <v>927.45</v>
      </c>
      <c r="H998" s="14" t="n">
        <f aca="false">IF(OR(Data_Clean!M998="",Data_Clean!N998=""),0,Data_Clean!M998*Data_Clean!N998/100)*Assumptions!$B$13*Assumptions!$B$11</f>
        <v>0</v>
      </c>
      <c r="I998" s="14" t="n">
        <f aca="false">Data_Clean!O998*4*Assumptions!$B$12</f>
        <v>0</v>
      </c>
      <c r="J998" s="14" t="n">
        <f aca="false">SUM(B998:I998)</f>
        <v>1132.58576</v>
      </c>
      <c r="K998" s="16" t="n">
        <f aca="false">IF(Data_Clean!P998="","",Assumptions!$B$15*0.5^(Data_Clean!P998/Assumptions!$B$20))</f>
        <v>28.6452481173125</v>
      </c>
      <c r="L998" s="16" t="n">
        <f aca="false">Assumptions!$B$16*MIN(1,LN(1+Data_Clean!Q998)/LN(1+Assumptions!$B$21))</f>
        <v>14.1840947778045</v>
      </c>
      <c r="M998" s="16" t="n">
        <f aca="false">Assumptions!$B$17*(0.6*MIN(1,Data_Clean!R998/Assumptions!$B$22)+0.4*IF(Data_Clean!S998="",0,Data_Clean!S998))</f>
        <v>12.6</v>
      </c>
      <c r="N998" s="16" t="n">
        <f aca="false">Assumptions!$B$18*MIN(1,(Data_Clean!F998-1)/Assumptions!$B$23)</f>
        <v>20</v>
      </c>
      <c r="O998" s="16" t="n">
        <f aca="false">Assumptions!$B$19*(0.4*IF(Data_Clean!E998="",0,MIN(1,Data_Clean!E998/12/Assumptions!$B$24))+0.35*IF(Data_Clean!D998="Y",1,0)+0.25*(1-MIN(Data_Clean!T998,3)/3))/IF(Data_Clean!E998="",0.6,1)</f>
        <v>4.5</v>
      </c>
      <c r="P998" s="16" t="n">
        <f aca="false">SUM(K998:O998)/(Assumptions!$D$5-IF(K998="",Assumptions!$B$15,0))*100</f>
        <v>79.929342895117</v>
      </c>
      <c r="Q998" s="7" t="str">
        <f aca="false">IF(J998&gt;=Assumptions!$B$26,"High",IF(J998&gt;=Assumptions!$B$27,"Mid","Low"))</f>
        <v>Mid</v>
      </c>
      <c r="R998" s="7" t="str">
        <f aca="false">IF(P998&gt;=Assumptions!$B$28,"High",IF(P998&gt;=Assumptions!$B$29,"Mid","Low"))</f>
        <v>High</v>
      </c>
      <c r="S998" s="7" t="str">
        <f aca="false">INDEX(Assumptions!$B$33:$B$41,MATCH(Q998&amp;"|"&amp;R998,Assumptions!$A$33:$A$41,0))</f>
        <v>Engaged Builders</v>
      </c>
      <c r="T998" s="7" t="n">
        <f aca="false">IF(ISNUMBER(Data_Clean!V998),J998*Data_Clean!V998,0)</f>
        <v>46.43601616</v>
      </c>
    </row>
    <row r="999" customFormat="false" ht="15" hidden="false" customHeight="false" outlineLevel="0" collapsed="false">
      <c r="A999" s="15" t="str">
        <f aca="false">Data_Clean!A999</f>
        <v>CX100995</v>
      </c>
      <c r="B999" s="14" t="n">
        <f aca="false">Data_Clean!G999*Assumptions!$B$5</f>
        <v>283.19175</v>
      </c>
      <c r="C999" s="14" t="n">
        <f aca="false">IF(Data_Clean!H999="",0,Data_Clean!H999)*Assumptions!$B$6</f>
        <v>0</v>
      </c>
      <c r="D999" s="14" t="n">
        <f aca="false">Data_Clean!I999*Assumptions!$B$7</f>
        <v>0</v>
      </c>
      <c r="E999" s="14" t="n">
        <f aca="false">Data_Clean!J999*Assumptions!$B$8</f>
        <v>0</v>
      </c>
      <c r="F999" s="14" t="n">
        <f aca="false">Data_Clean!K999*Assumptions!$B$9</f>
        <v>5733.2</v>
      </c>
      <c r="G999" s="14" t="n">
        <f aca="false">Data_Clean!L999*Assumptions!$B$10</f>
        <v>949.05</v>
      </c>
      <c r="H999" s="14" t="n">
        <f aca="false">IF(OR(Data_Clean!M999="",Data_Clean!N999=""),0,Data_Clean!M999*Data_Clean!N999/100)*Assumptions!$B$13*Assumptions!$B$11</f>
        <v>0</v>
      </c>
      <c r="I999" s="14" t="n">
        <f aca="false">Data_Clean!O999*4*Assumptions!$B$12</f>
        <v>0</v>
      </c>
      <c r="J999" s="14" t="n">
        <f aca="false">SUM(B999:I999)</f>
        <v>6965.44175</v>
      </c>
      <c r="K999" s="16" t="n">
        <f aca="false">IF(Data_Clean!P999="","",Assumptions!$B$15*0.5^(Data_Clean!P999/Assumptions!$B$20))</f>
        <v>0.490919120072169</v>
      </c>
      <c r="L999" s="16" t="n">
        <f aca="false">Assumptions!$B$16*MIN(1,LN(1+Data_Clean!Q999)/LN(1+Assumptions!$B$21))</f>
        <v>0</v>
      </c>
      <c r="M999" s="16" t="n">
        <f aca="false">Assumptions!$B$17*(0.6*MIN(1,Data_Clean!R999/Assumptions!$B$22)+0.4*IF(Data_Clean!S999="",0,Data_Clean!S999))</f>
        <v>0</v>
      </c>
      <c r="N999" s="16" t="n">
        <f aca="false">Assumptions!$B$18*MIN(1,(Data_Clean!F999-1)/Assumptions!$B$23)</f>
        <v>15</v>
      </c>
      <c r="O999" s="16" t="n">
        <f aca="false">Assumptions!$B$19*(0.4*IF(Data_Clean!E999="",0,MIN(1,Data_Clean!E999/12/Assumptions!$B$24))+0.35*IF(Data_Clean!D999="Y",1,0)+0.25*(1-MIN(Data_Clean!T999,3)/3))/IF(Data_Clean!E999="",0.6,1)</f>
        <v>9.75</v>
      </c>
      <c r="P999" s="16" t="n">
        <f aca="false">SUM(K999:O999)/(Assumptions!$D$5-IF(K999="",Assumptions!$B$15,0))*100</f>
        <v>25.2409191200722</v>
      </c>
      <c r="Q999" s="7" t="str">
        <f aca="false">IF(J999&gt;=Assumptions!$B$26,"High",IF(J999&gt;=Assumptions!$B$27,"Mid","Low"))</f>
        <v>High</v>
      </c>
      <c r="R999" s="7" t="str">
        <f aca="false">IF(P999&gt;=Assumptions!$B$28,"High",IF(P999&gt;=Assumptions!$B$29,"Mid","Low"))</f>
        <v>Low</v>
      </c>
      <c r="S999" s="7" t="str">
        <f aca="false">INDEX(Assumptions!$B$33:$B$41,MATCH(Q999&amp;"|"&amp;R999,Assumptions!$A$33:$A$41,0))</f>
        <v>Affluent Drifters</v>
      </c>
      <c r="T999" s="7" t="n">
        <f aca="false">IF(ISNUMBER(Data_Clean!V999),J999*Data_Clean!V999,0)</f>
        <v>1802.6563249</v>
      </c>
    </row>
    <row r="1000" customFormat="false" ht="15" hidden="false" customHeight="false" outlineLevel="0" collapsed="false">
      <c r="A1000" s="15" t="str">
        <f aca="false">Data_Clean!A1000</f>
        <v>CX100996</v>
      </c>
      <c r="B1000" s="14" t="n">
        <f aca="false">Data_Clean!G1000*Assumptions!$B$5</f>
        <v>161.91925</v>
      </c>
      <c r="C1000" s="14" t="n">
        <f aca="false">IF(Data_Clean!H1000="",0,Data_Clean!H1000)*Assumptions!$B$6</f>
        <v>151.00212</v>
      </c>
      <c r="D1000" s="14" t="n">
        <f aca="false">Data_Clean!I1000*Assumptions!$B$7</f>
        <v>0</v>
      </c>
      <c r="E1000" s="14" t="n">
        <f aca="false">Data_Clean!J1000*Assumptions!$B$8</f>
        <v>0</v>
      </c>
      <c r="F1000" s="14" t="n">
        <f aca="false">Data_Clean!K1000*Assumptions!$B$9</f>
        <v>0</v>
      </c>
      <c r="G1000" s="14" t="n">
        <f aca="false">Data_Clean!L1000*Assumptions!$B$10</f>
        <v>760.05</v>
      </c>
      <c r="H1000" s="14" t="n">
        <f aca="false">IF(OR(Data_Clean!M1000="",Data_Clean!N1000=""),0,Data_Clean!M1000*Data_Clean!N1000/100)*Assumptions!$B$13*Assumptions!$B$11</f>
        <v>0</v>
      </c>
      <c r="I1000" s="14" t="n">
        <f aca="false">Data_Clean!O1000*4*Assumptions!$B$12</f>
        <v>37.82592</v>
      </c>
      <c r="J1000" s="14" t="n">
        <f aca="false">SUM(B1000:I1000)</f>
        <v>1110.79729</v>
      </c>
      <c r="K1000" s="16" t="n">
        <f aca="false">IF(Data_Clean!P1000="","",Assumptions!$B$15*0.5^(Data_Clean!P1000/Assumptions!$B$20))</f>
        <v>27.9909897461042</v>
      </c>
      <c r="L1000" s="16" t="n">
        <f aca="false">Assumptions!$B$16*MIN(1,LN(1+Data_Clean!Q1000)/LN(1+Assumptions!$B$21))</f>
        <v>13.0760265116583</v>
      </c>
      <c r="M1000" s="16" t="n">
        <f aca="false">Assumptions!$B$17*(0.6*MIN(1,Data_Clean!R1000/Assumptions!$B$22)+0.4*IF(Data_Clean!S1000="",0,Data_Clean!S1000))</f>
        <v>8.688</v>
      </c>
      <c r="N1000" s="16" t="n">
        <f aca="false">Assumptions!$B$18*MIN(1,(Data_Clean!F1000-1)/Assumptions!$B$23)</f>
        <v>20</v>
      </c>
      <c r="O1000" s="16" t="n">
        <f aca="false">Assumptions!$B$19*(0.4*IF(Data_Clean!E1000="",0,MIN(1,Data_Clean!E1000/12/Assumptions!$B$24))+0.35*IF(Data_Clean!D1000="Y",1,0)+0.25*(1-MIN(Data_Clean!T1000,3)/3))/IF(Data_Clean!E1000="",0.6,1)</f>
        <v>4</v>
      </c>
      <c r="P1000" s="16" t="n">
        <f aca="false">SUM(K1000:O1000)/(Assumptions!$D$5-IF(K1000="",Assumptions!$B$15,0))*100</f>
        <v>73.7550162577625</v>
      </c>
      <c r="Q1000" s="7" t="str">
        <f aca="false">IF(J1000&gt;=Assumptions!$B$26,"High",IF(J1000&gt;=Assumptions!$B$27,"Mid","Low"))</f>
        <v>Mid</v>
      </c>
      <c r="R1000" s="7" t="str">
        <f aca="false">IF(P1000&gt;=Assumptions!$B$28,"High",IF(P1000&gt;=Assumptions!$B$29,"Mid","Low"))</f>
        <v>High</v>
      </c>
      <c r="S1000" s="7" t="str">
        <f aca="false">INDEX(Assumptions!$B$33:$B$41,MATCH(Q1000&amp;"|"&amp;R1000,Assumptions!$A$33:$A$41,0))</f>
        <v>Engaged Builders</v>
      </c>
      <c r="T1000" s="7" t="n">
        <f aca="false">IF(ISNUMBER(Data_Clean!V1000),J1000*Data_Clean!V1000,0)</f>
        <v>60.871691492</v>
      </c>
    </row>
    <row r="1001" customFormat="false" ht="15" hidden="false" customHeight="false" outlineLevel="0" collapsed="false">
      <c r="A1001" s="15" t="str">
        <f aca="false">Data_Clean!A1001</f>
        <v>CX100997</v>
      </c>
      <c r="B1001" s="14" t="n">
        <f aca="false">Data_Clean!G1001*Assumptions!$B$5</f>
        <v>475.33175</v>
      </c>
      <c r="C1001" s="14" t="n">
        <f aca="false">IF(Data_Clean!H1001="",0,Data_Clean!H1001)*Assumptions!$B$6</f>
        <v>449.5128</v>
      </c>
      <c r="D1001" s="14" t="n">
        <f aca="false">Data_Clean!I1001*Assumptions!$B$7</f>
        <v>0</v>
      </c>
      <c r="E1001" s="14" t="n">
        <f aca="false">Data_Clean!J1001*Assumptions!$B$8</f>
        <v>0</v>
      </c>
      <c r="F1001" s="14" t="n">
        <f aca="false">Data_Clean!K1001*Assumptions!$B$9</f>
        <v>3620.1</v>
      </c>
      <c r="G1001" s="14" t="n">
        <f aca="false">Data_Clean!L1001*Assumptions!$B$10</f>
        <v>0</v>
      </c>
      <c r="H1001" s="14" t="n">
        <f aca="false">IF(OR(Data_Clean!M1001="",Data_Clean!N1001=""),0,Data_Clean!M1001*Data_Clean!N1001/100)*Assumptions!$B$13*Assumptions!$B$11</f>
        <v>0</v>
      </c>
      <c r="I1001" s="14" t="n">
        <f aca="false">Data_Clean!O1001*4*Assumptions!$B$12</f>
        <v>0</v>
      </c>
      <c r="J1001" s="14" t="n">
        <f aca="false">SUM(B1001:I1001)</f>
        <v>4544.94455</v>
      </c>
      <c r="K1001" s="16" t="n">
        <f aca="false">IF(Data_Clean!P1001="","",Assumptions!$B$15*0.5^(Data_Clean!P1001/Assumptions!$B$20))</f>
        <v>26.1165168988837</v>
      </c>
      <c r="L1001" s="16" t="n">
        <f aca="false">Assumptions!$B$16*MIN(1,LN(1+Data_Clean!Q1001)/LN(1+Assumptions!$B$21))</f>
        <v>17.7176013074638</v>
      </c>
      <c r="M1001" s="16" t="n">
        <f aca="false">Assumptions!$B$17*(0.6*MIN(1,Data_Clean!R1001/Assumptions!$B$22)+0.4*IF(Data_Clean!S1001="",0,Data_Clean!S1001))</f>
        <v>13.752</v>
      </c>
      <c r="N1001" s="16" t="n">
        <f aca="false">Assumptions!$B$18*MIN(1,(Data_Clean!F1001-1)/Assumptions!$B$23)</f>
        <v>10</v>
      </c>
      <c r="O1001" s="16" t="n">
        <f aca="false">Assumptions!$B$19*(0.4*IF(Data_Clean!E1001="",0,MIN(1,Data_Clean!E1001/12/Assumptions!$B$24))+0.35*IF(Data_Clean!D1001="Y",1,0)+0.25*(1-MIN(Data_Clean!T1001,3)/3))/IF(Data_Clean!E1001="",0.6,1)</f>
        <v>8.5</v>
      </c>
      <c r="P1001" s="16" t="n">
        <f aca="false">SUM(K1001:O1001)/(Assumptions!$D$5-IF(K1001="",Assumptions!$B$15,0))*100</f>
        <v>76.0861182063475</v>
      </c>
      <c r="Q1001" s="7" t="str">
        <f aca="false">IF(J1001&gt;=Assumptions!$B$26,"High",IF(J1001&gt;=Assumptions!$B$27,"Mid","Low"))</f>
        <v>High</v>
      </c>
      <c r="R1001" s="7" t="str">
        <f aca="false">IF(P1001&gt;=Assumptions!$B$28,"High",IF(P1001&gt;=Assumptions!$B$29,"Mid","Low"))</f>
        <v>High</v>
      </c>
      <c r="S1001" s="7" t="str">
        <f aca="false">INDEX(Assumptions!$B$33:$B$41,MATCH(Q1001&amp;"|"&amp;R1001,Assumptions!$A$33:$A$41,0))</f>
        <v>Premier Advocates</v>
      </c>
      <c r="T1001" s="7" t="n">
        <f aca="false">IF(ISNUMBER(Data_Clean!V1001),J1001*Data_Clean!V1001,0)</f>
        <v>243.154533425</v>
      </c>
    </row>
    <row r="1002" customFormat="false" ht="15" hidden="false" customHeight="false" outlineLevel="0" collapsed="false">
      <c r="A1002" s="15" t="str">
        <f aca="false">Data_Clean!A1002</f>
        <v>CX100998</v>
      </c>
      <c r="B1002" s="14" t="n">
        <f aca="false">Data_Clean!G1002*Assumptions!$B$5</f>
        <v>209.9915</v>
      </c>
      <c r="C1002" s="14" t="n">
        <f aca="false">IF(Data_Clean!H1002="",0,Data_Clean!H1002)*Assumptions!$B$6</f>
        <v>282.81324</v>
      </c>
      <c r="D1002" s="14" t="n">
        <f aca="false">Data_Clean!I1002*Assumptions!$B$7</f>
        <v>0</v>
      </c>
      <c r="E1002" s="14" t="n">
        <f aca="false">Data_Clean!J1002*Assumptions!$B$8</f>
        <v>0</v>
      </c>
      <c r="F1002" s="14" t="n">
        <f aca="false">Data_Clean!K1002*Assumptions!$B$9</f>
        <v>0</v>
      </c>
      <c r="G1002" s="14" t="n">
        <f aca="false">Data_Clean!L1002*Assumptions!$B$10</f>
        <v>0</v>
      </c>
      <c r="H1002" s="14" t="n">
        <f aca="false">IF(OR(Data_Clean!M1002="",Data_Clean!N1002=""),0,Data_Clean!M1002*Data_Clean!N1002/100)*Assumptions!$B$13*Assumptions!$B$11</f>
        <v>856.98</v>
      </c>
      <c r="I1002" s="14" t="n">
        <f aca="false">Data_Clean!O1002*4*Assumptions!$B$12</f>
        <v>60.41856</v>
      </c>
      <c r="J1002" s="14" t="n">
        <f aca="false">SUM(B1002:I1002)</f>
        <v>1410.2033</v>
      </c>
      <c r="K1002" s="16" t="n">
        <f aca="false">IF(Data_Clean!P1002="","",Assumptions!$B$15*0.5^(Data_Clean!P1002/Assumptions!$B$20))</f>
        <v>29.3147990530274</v>
      </c>
      <c r="L1002" s="16" t="n">
        <f aca="false">Assumptions!$B$16*MIN(1,LN(1+Data_Clean!Q1002)/LN(1+Assumptions!$B$21))</f>
        <v>17.3438895790733</v>
      </c>
      <c r="M1002" s="16" t="n">
        <f aca="false">Assumptions!$B$17*(0.6*MIN(1,Data_Clean!R1002/Assumptions!$B$22)+0.4*IF(Data_Clean!S1002="",0,Data_Clean!S1002))</f>
        <v>14.568</v>
      </c>
      <c r="N1002" s="16" t="n">
        <f aca="false">Assumptions!$B$18*MIN(1,(Data_Clean!F1002-1)/Assumptions!$B$23)</f>
        <v>10</v>
      </c>
      <c r="O1002" s="16" t="n">
        <f aca="false">Assumptions!$B$19*(0.4*IF(Data_Clean!E1002="",0,MIN(1,Data_Clean!E1002/12/Assumptions!$B$24))+0.35*IF(Data_Clean!D1002="Y",1,0)+0.25*(1-MIN(Data_Clean!T1002,3)/3))/IF(Data_Clean!E1002="",0.6,1)</f>
        <v>10.5</v>
      </c>
      <c r="P1002" s="16" t="n">
        <f aca="false">SUM(K1002:O1002)/(Assumptions!$D$5-IF(K1002="",Assumptions!$B$15,0))*100</f>
        <v>81.7266886321007</v>
      </c>
      <c r="Q1002" s="7" t="str">
        <f aca="false">IF(J1002&gt;=Assumptions!$B$26,"High",IF(J1002&gt;=Assumptions!$B$27,"Mid","Low"))</f>
        <v>Mid</v>
      </c>
      <c r="R1002" s="7" t="str">
        <f aca="false">IF(P1002&gt;=Assumptions!$B$28,"High",IF(P1002&gt;=Assumptions!$B$29,"Mid","Low"))</f>
        <v>High</v>
      </c>
      <c r="S1002" s="7" t="str">
        <f aca="false">INDEX(Assumptions!$B$33:$B$41,MATCH(Q1002&amp;"|"&amp;R1002,Assumptions!$A$33:$A$41,0))</f>
        <v>Engaged Builders</v>
      </c>
      <c r="T1002" s="7" t="n">
        <f aca="false">IF(ISNUMBER(Data_Clean!V1002),J1002*Data_Clean!V1002,0)</f>
        <v>41.74201768</v>
      </c>
    </row>
    <row r="1003" customFormat="false" ht="15" hidden="false" customHeight="false" outlineLevel="0" collapsed="false">
      <c r="A1003" s="15" t="str">
        <f aca="false">Data_Clean!A1003</f>
        <v>CX100999</v>
      </c>
      <c r="B1003" s="14" t="n">
        <f aca="false">Data_Clean!G1003*Assumptions!$B$5</f>
        <v>288.6075</v>
      </c>
      <c r="C1003" s="14" t="n">
        <f aca="false">IF(Data_Clean!H1003="",0,Data_Clean!H1003)*Assumptions!$B$6</f>
        <v>0</v>
      </c>
      <c r="D1003" s="14" t="n">
        <f aca="false">Data_Clean!I1003*Assumptions!$B$7</f>
        <v>0</v>
      </c>
      <c r="E1003" s="14" t="n">
        <f aca="false">Data_Clean!J1003*Assumptions!$B$8</f>
        <v>0</v>
      </c>
      <c r="F1003" s="14" t="n">
        <f aca="false">Data_Clean!K1003*Assumptions!$B$9</f>
        <v>0</v>
      </c>
      <c r="G1003" s="14" t="n">
        <f aca="false">Data_Clean!L1003*Assumptions!$B$10</f>
        <v>661.95</v>
      </c>
      <c r="H1003" s="14" t="n">
        <f aca="false">IF(OR(Data_Clean!M1003="",Data_Clean!N1003=""),0,Data_Clean!M1003*Data_Clean!N1003/100)*Assumptions!$B$13*Assumptions!$B$11</f>
        <v>141.198</v>
      </c>
      <c r="I1003" s="14" t="n">
        <f aca="false">Data_Clean!O1003*4*Assumptions!$B$12</f>
        <v>13.8096</v>
      </c>
      <c r="J1003" s="14" t="n">
        <f aca="false">SUM(B1003:I1003)</f>
        <v>1105.5651</v>
      </c>
      <c r="K1003" s="16" t="n">
        <f aca="false">IF(Data_Clean!P1003="","",Assumptions!$B$15*0.5^(Data_Clean!P1003/Assumptions!$B$20))</f>
        <v>21.7090385616057</v>
      </c>
      <c r="L1003" s="16" t="n">
        <f aca="false">Assumptions!$B$16*MIN(1,LN(1+Data_Clean!Q1003)/LN(1+Assumptions!$B$21))</f>
        <v>12.2792642888455</v>
      </c>
      <c r="M1003" s="16" t="n">
        <f aca="false">Assumptions!$B$17*(0.6*MIN(1,Data_Clean!R1003/Assumptions!$B$22)+0.4*IF(Data_Clean!S1003="",0,Data_Clean!S1003))</f>
        <v>7.536</v>
      </c>
      <c r="N1003" s="16" t="n">
        <f aca="false">Assumptions!$B$18*MIN(1,(Data_Clean!F1003-1)/Assumptions!$B$23)</f>
        <v>10</v>
      </c>
      <c r="O1003" s="16" t="n">
        <f aca="false">Assumptions!$B$19*(0.4*IF(Data_Clean!E1003="",0,MIN(1,Data_Clean!E1003/12/Assumptions!$B$24))+0.35*IF(Data_Clean!D1003="Y",1,0)+0.25*(1-MIN(Data_Clean!T1003,3)/3))/IF(Data_Clean!E1003="",0.6,1)</f>
        <v>9.4</v>
      </c>
      <c r="P1003" s="16" t="n">
        <f aca="false">SUM(K1003:O1003)/(Assumptions!$D$5-IF(K1003="",Assumptions!$B$15,0))*100</f>
        <v>60.9243028504511</v>
      </c>
      <c r="Q1003" s="7" t="str">
        <f aca="false">IF(J1003&gt;=Assumptions!$B$26,"High",IF(J1003&gt;=Assumptions!$B$27,"Mid","Low"))</f>
        <v>Mid</v>
      </c>
      <c r="R1003" s="7" t="str">
        <f aca="false">IF(P1003&gt;=Assumptions!$B$28,"High",IF(P1003&gt;=Assumptions!$B$29,"Mid","Low"))</f>
        <v>Mid</v>
      </c>
      <c r="S1003" s="7" t="str">
        <f aca="false">INDEX(Assumptions!$B$33:$B$41,MATCH(Q1003&amp;"|"&amp;R1003,Assumptions!$A$33:$A$41,0))</f>
        <v>Established Core</v>
      </c>
      <c r="T1003" s="7" t="n">
        <f aca="false">IF(ISNUMBER(Data_Clean!V1003),J1003*Data_Clean!V1003,0)</f>
        <v>84.68628666</v>
      </c>
    </row>
    <row r="1004" customFormat="false" ht="15" hidden="false" customHeight="false" outlineLevel="0" collapsed="false">
      <c r="A1004" s="15" t="str">
        <f aca="false">Data_Clean!A1004</f>
        <v>CX101000</v>
      </c>
      <c r="B1004" s="14" t="n">
        <f aca="false">Data_Clean!G1004*Assumptions!$B$5</f>
        <v>73.586</v>
      </c>
      <c r="C1004" s="14" t="n">
        <f aca="false">IF(Data_Clean!H1004="",0,Data_Clean!H1004)*Assumptions!$B$6</f>
        <v>0</v>
      </c>
      <c r="D1004" s="14" t="n">
        <f aca="false">Data_Clean!I1004*Assumptions!$B$7</f>
        <v>823.2</v>
      </c>
      <c r="E1004" s="14" t="n">
        <f aca="false">Data_Clean!J1004*Assumptions!$B$8</f>
        <v>0</v>
      </c>
      <c r="F1004" s="14" t="n">
        <f aca="false">Data_Clean!K1004*Assumptions!$B$9</f>
        <v>1285.9</v>
      </c>
      <c r="G1004" s="14" t="n">
        <f aca="false">Data_Clean!L1004*Assumptions!$B$10</f>
        <v>0</v>
      </c>
      <c r="H1004" s="14" t="n">
        <f aca="false">IF(OR(Data_Clean!M1004="",Data_Clean!N1004=""),0,Data_Clean!M1004*Data_Clean!N1004/100)*Assumptions!$B$13*Assumptions!$B$11</f>
        <v>264</v>
      </c>
      <c r="I1004" s="14" t="n">
        <f aca="false">Data_Clean!O1004*4*Assumptions!$B$12</f>
        <v>9.13344</v>
      </c>
      <c r="J1004" s="14" t="n">
        <f aca="false">SUM(B1004:I1004)</f>
        <v>2455.81944</v>
      </c>
      <c r="K1004" s="16" t="n">
        <f aca="false">IF(Data_Clean!P1004="","",Assumptions!$B$15*0.5^(Data_Clean!P1004/Assumptions!$B$20))</f>
        <v>20.7286931995166</v>
      </c>
      <c r="L1004" s="16" t="n">
        <f aca="false">Assumptions!$B$16*MIN(1,LN(1+Data_Clean!Q1004)/LN(1+Assumptions!$B$21))</f>
        <v>9.60252567789128</v>
      </c>
      <c r="M1004" s="16" t="n">
        <f aca="false">Assumptions!$B$17*(0.6*MIN(1,Data_Clean!R1004/Assumptions!$B$22)+0.4*IF(Data_Clean!S1004="",0,Data_Clean!S1004))</f>
        <v>8.802</v>
      </c>
      <c r="N1004" s="16" t="n">
        <f aca="false">Assumptions!$B$18*MIN(1,(Data_Clean!F1004-1)/Assumptions!$B$23)</f>
        <v>15</v>
      </c>
      <c r="O1004" s="16" t="n">
        <f aca="false">Assumptions!$B$19*(0.4*IF(Data_Clean!E1004="",0,MIN(1,Data_Clean!E1004/12/Assumptions!$B$24))+0.35*IF(Data_Clean!D1004="Y",1,0)+0.25*(1-MIN(Data_Clean!T1004,3)/3))/IF(Data_Clean!E1004="",0.6,1)</f>
        <v>9.75</v>
      </c>
      <c r="P1004" s="16" t="n">
        <f aca="false">SUM(K1004:O1004)/(Assumptions!$D$5-IF(K1004="",Assumptions!$B$15,0))*100</f>
        <v>63.8832188774079</v>
      </c>
      <c r="Q1004" s="7" t="str">
        <f aca="false">IF(J1004&gt;=Assumptions!$B$26,"High",IF(J1004&gt;=Assumptions!$B$27,"Mid","Low"))</f>
        <v>High</v>
      </c>
      <c r="R1004" s="7" t="str">
        <f aca="false">IF(P1004&gt;=Assumptions!$B$28,"High",IF(P1004&gt;=Assumptions!$B$29,"Mid","Low"))</f>
        <v>Mid</v>
      </c>
      <c r="S1004" s="7" t="str">
        <f aca="false">INDEX(Assumptions!$B$33:$B$41,MATCH(Q1004&amp;"|"&amp;R1004,Assumptions!$A$33:$A$41,0))</f>
        <v>Established Core</v>
      </c>
      <c r="T1004" s="7" t="n">
        <f aca="false">IF(ISNUMBER(Data_Clean!V1004),J1004*Data_Clean!V1004,0)</f>
        <v>206.779996848</v>
      </c>
    </row>
    <row r="1005" customFormat="false" ht="15" hidden="false" customHeight="false" outlineLevel="0" collapsed="false">
      <c r="A1005" s="15" t="str">
        <f aca="false">Data_Clean!A1005</f>
        <v>CX101001</v>
      </c>
      <c r="B1005" s="14" t="n">
        <f aca="false">Data_Clean!G1005*Assumptions!$B$5</f>
        <v>71.246</v>
      </c>
      <c r="C1005" s="14" t="n">
        <f aca="false">IF(Data_Clean!H1005="",0,Data_Clean!H1005)*Assumptions!$B$6</f>
        <v>0</v>
      </c>
      <c r="D1005" s="14" t="n">
        <f aca="false">Data_Clean!I1005*Assumptions!$B$7</f>
        <v>0</v>
      </c>
      <c r="E1005" s="14" t="n">
        <f aca="false">Data_Clean!J1005*Assumptions!$B$8</f>
        <v>0</v>
      </c>
      <c r="F1005" s="14" t="n">
        <f aca="false">Data_Clean!K1005*Assumptions!$B$9</f>
        <v>1005.4</v>
      </c>
      <c r="G1005" s="14" t="n">
        <f aca="false">Data_Clean!L1005*Assumptions!$B$10</f>
        <v>0</v>
      </c>
      <c r="H1005" s="14" t="n">
        <f aca="false">IF(OR(Data_Clean!M1005="",Data_Clean!N1005=""),0,Data_Clean!M1005*Data_Clean!N1005/100)*Assumptions!$B$13*Assumptions!$B$11</f>
        <v>394.752</v>
      </c>
      <c r="I1005" s="14" t="n">
        <f aca="false">Data_Clean!O1005*4*Assumptions!$B$12</f>
        <v>17.08992</v>
      </c>
      <c r="J1005" s="14" t="n">
        <f aca="false">SUM(B1005:I1005)</f>
        <v>1488.48792</v>
      </c>
      <c r="K1005" s="16" t="n">
        <f aca="false">IF(Data_Clean!P1005="","",Assumptions!$B$15*0.5^(Data_Clean!P1005/Assumptions!$B$20))</f>
        <v>22.735748497656</v>
      </c>
      <c r="L1005" s="16" t="n">
        <f aca="false">Assumptions!$B$16*MIN(1,LN(1+Data_Clean!Q1005)/LN(1+Assumptions!$B$21))</f>
        <v>14.1840947778045</v>
      </c>
      <c r="M1005" s="16" t="n">
        <f aca="false">Assumptions!$B$17*(0.6*MIN(1,Data_Clean!R1005/Assumptions!$B$22)+0.4*IF(Data_Clean!S1005="",0,Data_Clean!S1005))</f>
        <v>3.288</v>
      </c>
      <c r="N1005" s="16" t="n">
        <f aca="false">Assumptions!$B$18*MIN(1,(Data_Clean!F1005-1)/Assumptions!$B$23)</f>
        <v>10</v>
      </c>
      <c r="O1005" s="16" t="n">
        <f aca="false">Assumptions!$B$19*(0.4*IF(Data_Clean!E1005="",0,MIN(1,Data_Clean!E1005/12/Assumptions!$B$24))+0.35*IF(Data_Clean!D1005="Y",1,0)+0.25*(1-MIN(Data_Clean!T1005,3)/3))/IF(Data_Clean!E1005="",0.6,1)</f>
        <v>15</v>
      </c>
      <c r="P1005" s="16" t="n">
        <f aca="false">SUM(K1005:O1005)/(Assumptions!$D$5-IF(K1005="",Assumptions!$B$15,0))*100</f>
        <v>65.2078432754605</v>
      </c>
      <c r="Q1005" s="7" t="str">
        <f aca="false">IF(J1005&gt;=Assumptions!$B$26,"High",IF(J1005&gt;=Assumptions!$B$27,"Mid","Low"))</f>
        <v>Mid</v>
      </c>
      <c r="R1005" s="7" t="str">
        <f aca="false">IF(P1005&gt;=Assumptions!$B$28,"High",IF(P1005&gt;=Assumptions!$B$29,"Mid","Low"))</f>
        <v>Mid</v>
      </c>
      <c r="S1005" s="7" t="str">
        <f aca="false">INDEX(Assumptions!$B$33:$B$41,MATCH(Q1005&amp;"|"&amp;R1005,Assumptions!$A$33:$A$41,0))</f>
        <v>Established Core</v>
      </c>
      <c r="T1005" s="7" t="n">
        <f aca="false">IF(ISNUMBER(Data_Clean!V1005),J1005*Data_Clean!V1005,0)</f>
        <v>29.323212024</v>
      </c>
    </row>
    <row r="1006" customFormat="false" ht="15" hidden="false" customHeight="false" outlineLevel="0" collapsed="false">
      <c r="A1006" s="15" t="str">
        <f aca="false">Data_Clean!A1006</f>
        <v>CX101002</v>
      </c>
      <c r="B1006" s="14" t="n">
        <f aca="false">Data_Clean!G1006*Assumptions!$B$5</f>
        <v>86.05825</v>
      </c>
      <c r="C1006" s="14" t="n">
        <f aca="false">IF(Data_Clean!H1006="",0,Data_Clean!H1006)*Assumptions!$B$6</f>
        <v>514.97064</v>
      </c>
      <c r="D1006" s="14" t="n">
        <f aca="false">Data_Clean!I1006*Assumptions!$B$7</f>
        <v>0</v>
      </c>
      <c r="E1006" s="14" t="n">
        <f aca="false">Data_Clean!J1006*Assumptions!$B$8</f>
        <v>0</v>
      </c>
      <c r="F1006" s="14" t="n">
        <f aca="false">Data_Clean!K1006*Assumptions!$B$9</f>
        <v>0</v>
      </c>
      <c r="G1006" s="14" t="n">
        <f aca="false">Data_Clean!L1006*Assumptions!$B$10</f>
        <v>0</v>
      </c>
      <c r="H1006" s="14" t="n">
        <f aca="false">IF(OR(Data_Clean!M1006="",Data_Clean!N1006=""),0,Data_Clean!M1006*Data_Clean!N1006/100)*Assumptions!$B$13*Assumptions!$B$11</f>
        <v>0</v>
      </c>
      <c r="I1006" s="14" t="n">
        <f aca="false">Data_Clean!O1006*4*Assumptions!$B$12</f>
        <v>0</v>
      </c>
      <c r="J1006" s="14" t="n">
        <f aca="false">SUM(B1006:I1006)</f>
        <v>601.02889</v>
      </c>
      <c r="K1006" s="16" t="n">
        <f aca="false">IF(Data_Clean!P1006="","",Assumptions!$B$15*0.5^(Data_Clean!P1006/Assumptions!$B$20))</f>
        <v>16.8369307246406</v>
      </c>
      <c r="L1006" s="16" t="n">
        <f aca="false">Assumptions!$B$16*MIN(1,LN(1+Data_Clean!Q1006)/LN(1+Assumptions!$B$21))</f>
        <v>12.8906482631789</v>
      </c>
      <c r="M1006" s="16" t="n">
        <f aca="false">Assumptions!$B$17*(0.6*MIN(1,Data_Clean!R1006/Assumptions!$B$22)+0.4*IF(Data_Clean!S1006="",0,Data_Clean!S1006))</f>
        <v>7.296</v>
      </c>
      <c r="N1006" s="16" t="n">
        <f aca="false">Assumptions!$B$18*MIN(1,(Data_Clean!F1006-1)/Assumptions!$B$23)</f>
        <v>5</v>
      </c>
      <c r="O1006" s="16" t="n">
        <f aca="false">Assumptions!$B$19*(0.4*IF(Data_Clean!E1006="",0,MIN(1,Data_Clean!E1006/12/Assumptions!$B$24))+0.35*IF(Data_Clean!D1006="Y",1,0)+0.25*(1-MIN(Data_Clean!T1006,3)/3))/IF(Data_Clean!E1006="",0.6,1)</f>
        <v>15</v>
      </c>
      <c r="P1006" s="16" t="n">
        <f aca="false">SUM(K1006:O1006)/(Assumptions!$D$5-IF(K1006="",Assumptions!$B$15,0))*100</f>
        <v>57.0235789878195</v>
      </c>
      <c r="Q1006" s="7" t="str">
        <f aca="false">IF(J1006&gt;=Assumptions!$B$26,"High",IF(J1006&gt;=Assumptions!$B$27,"Mid","Low"))</f>
        <v>Mid</v>
      </c>
      <c r="R1006" s="7" t="str">
        <f aca="false">IF(P1006&gt;=Assumptions!$B$28,"High",IF(P1006&gt;=Assumptions!$B$29,"Mid","Low"))</f>
        <v>Mid</v>
      </c>
      <c r="S1006" s="7" t="str">
        <f aca="false">INDEX(Assumptions!$B$33:$B$41,MATCH(Q1006&amp;"|"&amp;R1006,Assumptions!$A$33:$A$41,0))</f>
        <v>Established Core</v>
      </c>
      <c r="T1006" s="7" t="n">
        <f aca="false">IF(ISNUMBER(Data_Clean!V1006),J1006*Data_Clean!V1006,0)</f>
        <v>17.009117587</v>
      </c>
    </row>
    <row r="1007" customFormat="false" ht="15" hidden="false" customHeight="false" outlineLevel="0" collapsed="false">
      <c r="A1007" s="15" t="str">
        <f aca="false">Data_Clean!A1007</f>
        <v>CX101003</v>
      </c>
      <c r="B1007" s="14" t="n">
        <f aca="false">Data_Clean!G1007*Assumptions!$B$5</f>
        <v>88.4255</v>
      </c>
      <c r="C1007" s="14" t="n">
        <f aca="false">IF(Data_Clean!H1007="",0,Data_Clean!H1007)*Assumptions!$B$6</f>
        <v>90.67764</v>
      </c>
      <c r="D1007" s="14" t="n">
        <f aca="false">Data_Clean!I1007*Assumptions!$B$7</f>
        <v>0</v>
      </c>
      <c r="E1007" s="14" t="n">
        <f aca="false">Data_Clean!J1007*Assumptions!$B$8</f>
        <v>0</v>
      </c>
      <c r="F1007" s="14" t="n">
        <f aca="false">Data_Clean!K1007*Assumptions!$B$9</f>
        <v>0</v>
      </c>
      <c r="G1007" s="14" t="n">
        <f aca="false">Data_Clean!L1007*Assumptions!$B$10</f>
        <v>0</v>
      </c>
      <c r="H1007" s="14" t="n">
        <f aca="false">IF(OR(Data_Clean!M1007="",Data_Clean!N1007=""),0,Data_Clean!M1007*Data_Clean!N1007/100)*Assumptions!$B$13*Assumptions!$B$11</f>
        <v>233.64</v>
      </c>
      <c r="I1007" s="14" t="n">
        <f aca="false">Data_Clean!O1007*4*Assumptions!$B$12</f>
        <v>41.90496</v>
      </c>
      <c r="J1007" s="14" t="n">
        <f aca="false">SUM(B1007:I1007)</f>
        <v>454.6481</v>
      </c>
      <c r="K1007" s="16" t="n">
        <f aca="false">IF(Data_Clean!P1007="","",Assumptions!$B$15*0.5^(Data_Clean!P1007/Assumptions!$B$20))</f>
        <v>29.3147990530274</v>
      </c>
      <c r="L1007" s="16" t="n">
        <f aca="false">Assumptions!$B$16*MIN(1,LN(1+Data_Clean!Q1007)/LN(1+Assumptions!$B$21))</f>
        <v>15.0586973234667</v>
      </c>
      <c r="M1007" s="16" t="n">
        <f aca="false">Assumptions!$B$17*(0.6*MIN(1,Data_Clean!R1007/Assumptions!$B$22)+0.4*IF(Data_Clean!S1007="",0,Data_Clean!S1007))</f>
        <v>8.802</v>
      </c>
      <c r="N1007" s="16" t="n">
        <f aca="false">Assumptions!$B$18*MIN(1,(Data_Clean!F1007-1)/Assumptions!$B$23)</f>
        <v>10</v>
      </c>
      <c r="O1007" s="16" t="n">
        <f aca="false">Assumptions!$B$19*(0.4*IF(Data_Clean!E1007="",0,MIN(1,Data_Clean!E1007/12/Assumptions!$B$24))+0.35*IF(Data_Clean!D1007="Y",1,0)+0.25*(1-MIN(Data_Clean!T1007,3)/3))/IF(Data_Clean!E1007="",0.6,1)</f>
        <v>7.7</v>
      </c>
      <c r="P1007" s="16" t="n">
        <f aca="false">SUM(K1007:O1007)/(Assumptions!$D$5-IF(K1007="",Assumptions!$B$15,0))*100</f>
        <v>70.8754963764941</v>
      </c>
      <c r="Q1007" s="7" t="str">
        <f aca="false">IF(J1007&gt;=Assumptions!$B$26,"High",IF(J1007&gt;=Assumptions!$B$27,"Mid","Low"))</f>
        <v>Mid</v>
      </c>
      <c r="R1007" s="7" t="str">
        <f aca="false">IF(P1007&gt;=Assumptions!$B$28,"High",IF(P1007&gt;=Assumptions!$B$29,"Mid","Low"))</f>
        <v>High</v>
      </c>
      <c r="S1007" s="7" t="str">
        <f aca="false">INDEX(Assumptions!$B$33:$B$41,MATCH(Q1007&amp;"|"&amp;R1007,Assumptions!$A$33:$A$41,0))</f>
        <v>Engaged Builders</v>
      </c>
      <c r="T1007" s="7" t="n">
        <f aca="false">IF(ISNUMBER(Data_Clean!V1007),J1007*Data_Clean!V1007,0)</f>
        <v>29.14294321</v>
      </c>
    </row>
    <row r="1008" customFormat="false" ht="15" hidden="false" customHeight="false" outlineLevel="0" collapsed="false">
      <c r="A1008" s="15" t="str">
        <f aca="false">Data_Clean!A1008</f>
        <v>CX101004</v>
      </c>
      <c r="B1008" s="14" t="n">
        <f aca="false">Data_Clean!G1008*Assumptions!$B$5</f>
        <v>62.152</v>
      </c>
      <c r="C1008" s="14" t="n">
        <f aca="false">IF(Data_Clean!H1008="",0,Data_Clean!H1008)*Assumptions!$B$6</f>
        <v>68.35836</v>
      </c>
      <c r="D1008" s="14" t="n">
        <f aca="false">Data_Clean!I1008*Assumptions!$B$7</f>
        <v>0</v>
      </c>
      <c r="E1008" s="14" t="n">
        <f aca="false">Data_Clean!J1008*Assumptions!$B$8</f>
        <v>799.679175</v>
      </c>
      <c r="F1008" s="14" t="n">
        <f aca="false">Data_Clean!K1008*Assumptions!$B$9</f>
        <v>0</v>
      </c>
      <c r="G1008" s="14" t="n">
        <f aca="false">Data_Clean!L1008*Assumptions!$B$10</f>
        <v>0</v>
      </c>
      <c r="H1008" s="14" t="n">
        <f aca="false">IF(OR(Data_Clean!M1008="",Data_Clean!N1008=""),0,Data_Clean!M1008*Data_Clean!N1008/100)*Assumptions!$B$13*Assumptions!$B$11</f>
        <v>75.168</v>
      </c>
      <c r="I1008" s="14" t="n">
        <f aca="false">Data_Clean!O1008*4*Assumptions!$B$12</f>
        <v>0</v>
      </c>
      <c r="J1008" s="14" t="n">
        <f aca="false">SUM(B1008:I1008)</f>
        <v>1005.357535</v>
      </c>
      <c r="K1008" s="16" t="n">
        <f aca="false">IF(Data_Clean!P1008="","",Assumptions!$B$15*0.5^(Data_Clean!P1008/Assumptions!$B$20))</f>
        <v>0.00699346877864075</v>
      </c>
      <c r="L1008" s="16" t="n">
        <f aca="false">Assumptions!$B$16*MIN(1,LN(1+Data_Clean!Q1008)/LN(1+Assumptions!$B$21))</f>
        <v>0</v>
      </c>
      <c r="M1008" s="16" t="n">
        <f aca="false">Assumptions!$B$17*(0.6*MIN(1,Data_Clean!R1008/Assumptions!$B$22)+0.4*IF(Data_Clean!S1008="",0,Data_Clean!S1008))</f>
        <v>0</v>
      </c>
      <c r="N1008" s="16" t="n">
        <f aca="false">Assumptions!$B$18*MIN(1,(Data_Clean!F1008-1)/Assumptions!$B$23)</f>
        <v>15</v>
      </c>
      <c r="O1008" s="16" t="n">
        <f aca="false">Assumptions!$B$19*(0.4*IF(Data_Clean!E1008="",0,MIN(1,Data_Clean!E1008/12/Assumptions!$B$24))+0.35*IF(Data_Clean!D1008="Y",1,0)+0.25*(1-MIN(Data_Clean!T1008,3)/3))/IF(Data_Clean!E1008="",0.6,1)</f>
        <v>8.5</v>
      </c>
      <c r="P1008" s="16" t="n">
        <f aca="false">SUM(K1008:O1008)/(Assumptions!$D$5-IF(K1008="",Assumptions!$B$15,0))*100</f>
        <v>23.5069934687786</v>
      </c>
      <c r="Q1008" s="7" t="str">
        <f aca="false">IF(J1008&gt;=Assumptions!$B$26,"High",IF(J1008&gt;=Assumptions!$B$27,"Mid","Low"))</f>
        <v>Mid</v>
      </c>
      <c r="R1008" s="7" t="str">
        <f aca="false">IF(P1008&gt;=Assumptions!$B$28,"High",IF(P1008&gt;=Assumptions!$B$29,"Mid","Low"))</f>
        <v>Low</v>
      </c>
      <c r="S1008" s="7" t="str">
        <f aca="false">INDEX(Assumptions!$B$33:$B$41,MATCH(Q1008&amp;"|"&amp;R1008,Assumptions!$A$33:$A$41,0))</f>
        <v>Light Touch</v>
      </c>
      <c r="T1008" s="7" t="n">
        <f aca="false">IF(ISNUMBER(Data_Clean!V1008),J1008*Data_Clean!V1008,0)</f>
        <v>358.6110327345</v>
      </c>
    </row>
    <row r="1009" customFormat="false" ht="15" hidden="false" customHeight="false" outlineLevel="0" collapsed="false">
      <c r="A1009" s="15" t="str">
        <f aca="false">Data_Clean!A1009</f>
        <v>CX101005</v>
      </c>
      <c r="B1009" s="14" t="n">
        <f aca="false">Data_Clean!G1009*Assumptions!$B$5</f>
        <v>85.52</v>
      </c>
      <c r="C1009" s="14" t="n">
        <f aca="false">IF(Data_Clean!H1009="",0,Data_Clean!H1009)*Assumptions!$B$6</f>
        <v>106.92636</v>
      </c>
      <c r="D1009" s="14" t="n">
        <f aca="false">Data_Clean!I1009*Assumptions!$B$7</f>
        <v>618.4</v>
      </c>
      <c r="E1009" s="14" t="n">
        <f aca="false">Data_Clean!J1009*Assumptions!$B$8</f>
        <v>0</v>
      </c>
      <c r="F1009" s="14" t="n">
        <f aca="false">Data_Clean!K1009*Assumptions!$B$9</f>
        <v>0</v>
      </c>
      <c r="G1009" s="14" t="n">
        <f aca="false">Data_Clean!L1009*Assumptions!$B$10</f>
        <v>0</v>
      </c>
      <c r="H1009" s="14" t="n">
        <f aca="false">IF(OR(Data_Clean!M1009="",Data_Clean!N1009=""),0,Data_Clean!M1009*Data_Clean!N1009/100)*Assumptions!$B$13*Assumptions!$B$11</f>
        <v>0</v>
      </c>
      <c r="I1009" s="14" t="n">
        <f aca="false">Data_Clean!O1009*4*Assumptions!$B$12</f>
        <v>0</v>
      </c>
      <c r="J1009" s="14" t="n">
        <f aca="false">SUM(B1009:I1009)</f>
        <v>810.84636</v>
      </c>
      <c r="K1009" s="16" t="n">
        <f aca="false">IF(Data_Clean!P1009="","",Assumptions!$B$15*0.5^(Data_Clean!P1009/Assumptions!$B$20))</f>
        <v>21.2132034355964</v>
      </c>
      <c r="L1009" s="16" t="n">
        <f aca="false">Assumptions!$B$16*MIN(1,LN(1+Data_Clean!Q1009)/LN(1+Assumptions!$B$21))</f>
        <v>10</v>
      </c>
      <c r="M1009" s="16" t="n">
        <f aca="false">Assumptions!$B$17*(0.6*MIN(1,Data_Clean!R1009/Assumptions!$B$22)+0.4*IF(Data_Clean!S1009="",0,Data_Clean!S1009))</f>
        <v>6.54</v>
      </c>
      <c r="N1009" s="16" t="n">
        <f aca="false">Assumptions!$B$18*MIN(1,(Data_Clean!F1009-1)/Assumptions!$B$23)</f>
        <v>10</v>
      </c>
      <c r="O1009" s="16" t="n">
        <f aca="false">Assumptions!$B$19*(0.4*IF(Data_Clean!E1009="",0,MIN(1,Data_Clean!E1009/12/Assumptions!$B$24))+0.35*IF(Data_Clean!D1009="Y",1,0)+0.25*(1-MIN(Data_Clean!T1009,3)/3))/IF(Data_Clean!E1009="",0.6,1)</f>
        <v>8.35</v>
      </c>
      <c r="P1009" s="16" t="n">
        <f aca="false">SUM(K1009:O1009)/(Assumptions!$D$5-IF(K1009="",Assumptions!$B$15,0))*100</f>
        <v>56.1032034355964</v>
      </c>
      <c r="Q1009" s="7" t="str">
        <f aca="false">IF(J1009&gt;=Assumptions!$B$26,"High",IF(J1009&gt;=Assumptions!$B$27,"Mid","Low"))</f>
        <v>Mid</v>
      </c>
      <c r="R1009" s="7" t="str">
        <f aca="false">IF(P1009&gt;=Assumptions!$B$28,"High",IF(P1009&gt;=Assumptions!$B$29,"Mid","Low"))</f>
        <v>Mid</v>
      </c>
      <c r="S1009" s="7" t="str">
        <f aca="false">INDEX(Assumptions!$B$33:$B$41,MATCH(Q1009&amp;"|"&amp;R1009,Assumptions!$A$33:$A$41,0))</f>
        <v>Established Core</v>
      </c>
      <c r="T1009" s="7" t="n">
        <f aca="false">IF(ISNUMBER(Data_Clean!V1009),J1009*Data_Clean!V1009,0)</f>
        <v>56.434906656</v>
      </c>
    </row>
    <row r="1010" customFormat="false" ht="15" hidden="false" customHeight="false" outlineLevel="0" collapsed="false">
      <c r="A1010" s="15" t="str">
        <f aca="false">Data_Clean!A1010</f>
        <v>CX101006</v>
      </c>
      <c r="B1010" s="14" t="n">
        <f aca="false">Data_Clean!G1010*Assumptions!$B$5</f>
        <v>140.27775</v>
      </c>
      <c r="C1010" s="14" t="n">
        <f aca="false">IF(Data_Clean!H1010="",0,Data_Clean!H1010)*Assumptions!$B$6</f>
        <v>0</v>
      </c>
      <c r="D1010" s="14" t="n">
        <f aca="false">Data_Clean!I1010*Assumptions!$B$7</f>
        <v>0</v>
      </c>
      <c r="E1010" s="14" t="n">
        <f aca="false">Data_Clean!J1010*Assumptions!$B$8</f>
        <v>0</v>
      </c>
      <c r="F1010" s="14" t="n">
        <f aca="false">Data_Clean!K1010*Assumptions!$B$9</f>
        <v>0</v>
      </c>
      <c r="G1010" s="14" t="n">
        <f aca="false">Data_Clean!L1010*Assumptions!$B$10</f>
        <v>0</v>
      </c>
      <c r="H1010" s="14" t="n">
        <f aca="false">IF(OR(Data_Clean!M1010="",Data_Clean!N1010=""),0,Data_Clean!M1010*Data_Clean!N1010/100)*Assumptions!$B$13*Assumptions!$B$11</f>
        <v>0</v>
      </c>
      <c r="I1010" s="14" t="n">
        <f aca="false">Data_Clean!O1010*4*Assumptions!$B$12</f>
        <v>0</v>
      </c>
      <c r="J1010" s="14" t="n">
        <f aca="false">SUM(B1010:I1010)</f>
        <v>140.27775</v>
      </c>
      <c r="K1010" s="16" t="n">
        <f aca="false">IF(Data_Clean!P1010="","",Assumptions!$B$15*0.5^(Data_Clean!P1010/Assumptions!$B$20))</f>
        <v>13.9954948730521</v>
      </c>
      <c r="L1010" s="16" t="n">
        <f aca="false">Assumptions!$B$16*MIN(1,LN(1+Data_Clean!Q1010)/LN(1+Assumptions!$B$21))</f>
        <v>10</v>
      </c>
      <c r="M1010" s="16" t="n">
        <f aca="false">Assumptions!$B$17*(0.6*MIN(1,Data_Clean!R1010/Assumptions!$B$22)+0.4*IF(Data_Clean!S1010="",0,Data_Clean!S1010))</f>
        <v>10.5</v>
      </c>
      <c r="N1010" s="16" t="n">
        <f aca="false">Assumptions!$B$18*MIN(1,(Data_Clean!F1010-1)/Assumptions!$B$23)</f>
        <v>0</v>
      </c>
      <c r="O1010" s="16" t="n">
        <f aca="false">Assumptions!$B$19*(0.4*IF(Data_Clean!E1010="",0,MIN(1,Data_Clean!E1010/12/Assumptions!$B$24))+0.35*IF(Data_Clean!D1010="Y",1,0)+0.25*(1-MIN(Data_Clean!T1010,3)/3))/IF(Data_Clean!E1010="",0.6,1)</f>
        <v>4.3</v>
      </c>
      <c r="P1010" s="16" t="n">
        <f aca="false">SUM(K1010:O1010)/(Assumptions!$D$5-IF(K1010="",Assumptions!$B$15,0))*100</f>
        <v>38.7954948730521</v>
      </c>
      <c r="Q1010" s="7" t="str">
        <f aca="false">IF(J1010&gt;=Assumptions!$B$26,"High",IF(J1010&gt;=Assumptions!$B$27,"Mid","Low"))</f>
        <v>Low</v>
      </c>
      <c r="R1010" s="7" t="str">
        <f aca="false">IF(P1010&gt;=Assumptions!$B$28,"High",IF(P1010&gt;=Assumptions!$B$29,"Mid","Low"))</f>
        <v>Low</v>
      </c>
      <c r="S1010" s="7" t="str">
        <f aca="false">INDEX(Assumptions!$B$33:$B$41,MATCH(Q1010&amp;"|"&amp;R1010,Assumptions!$A$33:$A$41,0))</f>
        <v>Dormant &amp; Low Value</v>
      </c>
      <c r="T1010" s="7" t="n">
        <f aca="false">IF(ISNUMBER(Data_Clean!V1010),J1010*Data_Clean!V1010,0)</f>
        <v>30.2438829</v>
      </c>
    </row>
    <row r="1011" customFormat="false" ht="15" hidden="false" customHeight="false" outlineLevel="0" collapsed="false">
      <c r="A1011" s="15" t="str">
        <f aca="false">Data_Clean!A1011</f>
        <v>CX101007</v>
      </c>
      <c r="B1011" s="14" t="n">
        <f aca="false">Data_Clean!G1011*Assumptions!$B$5</f>
        <v>7.7165</v>
      </c>
      <c r="C1011" s="14" t="n">
        <f aca="false">IF(Data_Clean!H1011="",0,Data_Clean!H1011)*Assumptions!$B$6</f>
        <v>0</v>
      </c>
      <c r="D1011" s="14" t="n">
        <f aca="false">Data_Clean!I1011*Assumptions!$B$7</f>
        <v>0</v>
      </c>
      <c r="E1011" s="14" t="n">
        <f aca="false">Data_Clean!J1011*Assumptions!$B$8</f>
        <v>0</v>
      </c>
      <c r="F1011" s="14" t="n">
        <f aca="false">Data_Clean!K1011*Assumptions!$B$9</f>
        <v>0</v>
      </c>
      <c r="G1011" s="14" t="n">
        <f aca="false">Data_Clean!L1011*Assumptions!$B$10</f>
        <v>0</v>
      </c>
      <c r="H1011" s="14" t="n">
        <f aca="false">IF(OR(Data_Clean!M1011="",Data_Clean!N1011=""),0,Data_Clean!M1011*Data_Clean!N1011/100)*Assumptions!$B$13*Assumptions!$B$11</f>
        <v>0</v>
      </c>
      <c r="I1011" s="14" t="n">
        <f aca="false">Data_Clean!O1011*4*Assumptions!$B$12</f>
        <v>0</v>
      </c>
      <c r="J1011" s="14" t="n">
        <f aca="false">SUM(B1011:I1011)</f>
        <v>7.7165</v>
      </c>
      <c r="K1011" s="16" t="n">
        <f aca="false">IF(Data_Clean!P1011="","",Assumptions!$B$15*0.5^(Data_Clean!P1011/Assumptions!$B$20))</f>
        <v>11.9055078897615</v>
      </c>
      <c r="L1011" s="16" t="n">
        <f aca="false">Assumptions!$B$16*MIN(1,LN(1+Data_Clean!Q1011)/LN(1+Assumptions!$B$21))</f>
        <v>10.6966696442427</v>
      </c>
      <c r="M1011" s="16" t="n">
        <f aca="false">Assumptions!$B$17*(0.6*MIN(1,Data_Clean!R1011/Assumptions!$B$22)+0.4*IF(Data_Clean!S1011="",0,Data_Clean!S1011))</f>
        <v>5.28</v>
      </c>
      <c r="N1011" s="16" t="n">
        <f aca="false">Assumptions!$B$18*MIN(1,(Data_Clean!F1011-1)/Assumptions!$B$23)</f>
        <v>0</v>
      </c>
      <c r="O1011" s="16" t="n">
        <f aca="false">Assumptions!$B$19*(0.4*IF(Data_Clean!E1011="",0,MIN(1,Data_Clean!E1011/12/Assumptions!$B$24))+0.35*IF(Data_Clean!D1011="Y",1,0)+0.25*(1-MIN(Data_Clean!T1011,3)/3))/IF(Data_Clean!E1011="",0.6,1)</f>
        <v>11.6</v>
      </c>
      <c r="P1011" s="16" t="n">
        <f aca="false">SUM(K1011:O1011)/(Assumptions!$D$5-IF(K1011="",Assumptions!$B$15,0))*100</f>
        <v>39.4821775340042</v>
      </c>
      <c r="Q1011" s="7" t="str">
        <f aca="false">IF(J1011&gt;=Assumptions!$B$26,"High",IF(J1011&gt;=Assumptions!$B$27,"Mid","Low"))</f>
        <v>Low</v>
      </c>
      <c r="R1011" s="7" t="str">
        <f aca="false">IF(P1011&gt;=Assumptions!$B$28,"High",IF(P1011&gt;=Assumptions!$B$29,"Mid","Low"))</f>
        <v>Low</v>
      </c>
      <c r="S1011" s="7" t="str">
        <f aca="false">INDEX(Assumptions!$B$33:$B$41,MATCH(Q1011&amp;"|"&amp;R1011,Assumptions!$A$33:$A$41,0))</f>
        <v>Dormant &amp; Low Value</v>
      </c>
      <c r="T1011" s="7" t="n">
        <f aca="false">IF(ISNUMBER(Data_Clean!V1011),J1011*Data_Clean!V1011,0)</f>
        <v>0.66284735</v>
      </c>
    </row>
    <row r="1012" customFormat="false" ht="15" hidden="false" customHeight="false" outlineLevel="0" collapsed="false">
      <c r="A1012" s="15" t="str">
        <f aca="false">Data_Clean!A1012</f>
        <v>CX101008</v>
      </c>
      <c r="B1012" s="14" t="n">
        <f aca="false">Data_Clean!G1012*Assumptions!$B$5</f>
        <v>79.50725</v>
      </c>
      <c r="C1012" s="14" t="n">
        <f aca="false">IF(Data_Clean!H1012="",0,Data_Clean!H1012)*Assumptions!$B$6</f>
        <v>0</v>
      </c>
      <c r="D1012" s="14" t="n">
        <f aca="false">Data_Clean!I1012*Assumptions!$B$7</f>
        <v>0</v>
      </c>
      <c r="E1012" s="14" t="n">
        <f aca="false">Data_Clean!J1012*Assumptions!$B$8</f>
        <v>0</v>
      </c>
      <c r="F1012" s="14" t="n">
        <f aca="false">Data_Clean!K1012*Assumptions!$B$9</f>
        <v>0</v>
      </c>
      <c r="G1012" s="14" t="n">
        <f aca="false">Data_Clean!L1012*Assumptions!$B$10</f>
        <v>1225.35</v>
      </c>
      <c r="H1012" s="14" t="n">
        <f aca="false">IF(OR(Data_Clean!M1012="",Data_Clean!N1012=""),0,Data_Clean!M1012*Data_Clean!N1012/100)*Assumptions!$B$13*Assumptions!$B$11</f>
        <v>0</v>
      </c>
      <c r="I1012" s="14" t="n">
        <f aca="false">Data_Clean!O1012*4*Assumptions!$B$12</f>
        <v>0</v>
      </c>
      <c r="J1012" s="14" t="n">
        <f aca="false">SUM(B1012:I1012)</f>
        <v>1304.85725</v>
      </c>
      <c r="K1012" s="16" t="n">
        <f aca="false">IF(Data_Clean!P1012="","",Assumptions!$B$15*0.5^(Data_Clean!P1012/Assumptions!$B$20))</f>
        <v>21.7090385616057</v>
      </c>
      <c r="L1012" s="16" t="n">
        <f aca="false">Assumptions!$B$16*MIN(1,LN(1+Data_Clean!Q1012)/LN(1+Assumptions!$B$21))</f>
        <v>10.362865626271</v>
      </c>
      <c r="M1012" s="16" t="n">
        <f aca="false">Assumptions!$B$17*(0.6*MIN(1,Data_Clean!R1012/Assumptions!$B$22)+0.4*IF(Data_Clean!S1012="",0,Data_Clean!S1012))</f>
        <v>8.496</v>
      </c>
      <c r="N1012" s="16" t="n">
        <f aca="false">Assumptions!$B$18*MIN(1,(Data_Clean!F1012-1)/Assumptions!$B$23)</f>
        <v>5</v>
      </c>
      <c r="O1012" s="16" t="n">
        <f aca="false">Assumptions!$B$19*(0.4*IF(Data_Clean!E1012="",0,MIN(1,Data_Clean!E1012/12/Assumptions!$B$24))+0.35*IF(Data_Clean!D1012="Y",1,0)+0.25*(1-MIN(Data_Clean!T1012,3)/3))/IF(Data_Clean!E1012="",0.6,1)</f>
        <v>8.9</v>
      </c>
      <c r="P1012" s="16" t="n">
        <f aca="false">SUM(K1012:O1012)/(Assumptions!$D$5-IF(K1012="",Assumptions!$B$15,0))*100</f>
        <v>54.4679041878767</v>
      </c>
      <c r="Q1012" s="7" t="str">
        <f aca="false">IF(J1012&gt;=Assumptions!$B$26,"High",IF(J1012&gt;=Assumptions!$B$27,"Mid","Low"))</f>
        <v>Mid</v>
      </c>
      <c r="R1012" s="7" t="str">
        <f aca="false">IF(P1012&gt;=Assumptions!$B$28,"High",IF(P1012&gt;=Assumptions!$B$29,"Mid","Low"))</f>
        <v>Mid</v>
      </c>
      <c r="S1012" s="7" t="str">
        <f aca="false">INDEX(Assumptions!$B$33:$B$41,MATCH(Q1012&amp;"|"&amp;R1012,Assumptions!$A$33:$A$41,0))</f>
        <v>Established Core</v>
      </c>
      <c r="T1012" s="7" t="n">
        <f aca="false">IF(ISNUMBER(Data_Clean!V1012),J1012*Data_Clean!V1012,0)</f>
        <v>166.891242275</v>
      </c>
    </row>
    <row r="1013" customFormat="false" ht="15" hidden="false" customHeight="false" outlineLevel="0" collapsed="false">
      <c r="A1013" s="15" t="str">
        <f aca="false">Data_Clean!A1013</f>
        <v>CX101009</v>
      </c>
      <c r="B1013" s="14" t="n">
        <f aca="false">Data_Clean!G1013*Assumptions!$B$5</f>
        <v>54.16175</v>
      </c>
      <c r="C1013" s="14" t="n">
        <f aca="false">IF(Data_Clean!H1013="",0,Data_Clean!H1013)*Assumptions!$B$6</f>
        <v>0</v>
      </c>
      <c r="D1013" s="14" t="n">
        <f aca="false">Data_Clean!I1013*Assumptions!$B$7</f>
        <v>0</v>
      </c>
      <c r="E1013" s="14" t="n">
        <f aca="false">Data_Clean!J1013*Assumptions!$B$8</f>
        <v>0</v>
      </c>
      <c r="F1013" s="14" t="n">
        <f aca="false">Data_Clean!K1013*Assumptions!$B$9</f>
        <v>0</v>
      </c>
      <c r="G1013" s="14" t="n">
        <f aca="false">Data_Clean!L1013*Assumptions!$B$10</f>
        <v>615.6</v>
      </c>
      <c r="H1013" s="14" t="n">
        <f aca="false">IF(OR(Data_Clean!M1013="",Data_Clean!N1013=""),0,Data_Clean!M1013*Data_Clean!N1013/100)*Assumptions!$B$13*Assumptions!$B$11</f>
        <v>0</v>
      </c>
      <c r="I1013" s="14" t="n">
        <f aca="false">Data_Clean!O1013*4*Assumptions!$B$12</f>
        <v>0</v>
      </c>
      <c r="J1013" s="14" t="n">
        <f aca="false">SUM(B1013:I1013)</f>
        <v>669.76175</v>
      </c>
      <c r="K1013" s="16" t="n">
        <f aca="false">IF(Data_Clean!P1013="","",Assumptions!$B$15*0.5^(Data_Clean!P1013/Assumptions!$B$20))</f>
        <v>25.5200148285257</v>
      </c>
      <c r="L1013" s="16" t="n">
        <f aca="false">Assumptions!$B$16*MIN(1,LN(1+Data_Clean!Q1013)/LN(1+Assumptions!$B$21))</f>
        <v>14.1840947778045</v>
      </c>
      <c r="M1013" s="16" t="n">
        <f aca="false">Assumptions!$B$17*(0.6*MIN(1,Data_Clean!R1013/Assumptions!$B$22)+0.4*IF(Data_Clean!S1013="",0,Data_Clean!S1013))</f>
        <v>2.718</v>
      </c>
      <c r="N1013" s="16" t="n">
        <f aca="false">Assumptions!$B$18*MIN(1,(Data_Clean!F1013-1)/Assumptions!$B$23)</f>
        <v>5</v>
      </c>
      <c r="O1013" s="16" t="n">
        <f aca="false">Assumptions!$B$19*(0.4*IF(Data_Clean!E1013="",0,MIN(1,Data_Clean!E1013/12/Assumptions!$B$24))+0.35*IF(Data_Clean!D1013="Y",1,0)+0.25*(1-MIN(Data_Clean!T1013,3)/3))/IF(Data_Clean!E1013="",0.6,1)</f>
        <v>7.4</v>
      </c>
      <c r="P1013" s="16" t="n">
        <f aca="false">SUM(K1013:O1013)/(Assumptions!$D$5-IF(K1013="",Assumptions!$B$15,0))*100</f>
        <v>54.8221096063302</v>
      </c>
      <c r="Q1013" s="7" t="str">
        <f aca="false">IF(J1013&gt;=Assumptions!$B$26,"High",IF(J1013&gt;=Assumptions!$B$27,"Mid","Low"))</f>
        <v>Mid</v>
      </c>
      <c r="R1013" s="7" t="str">
        <f aca="false">IF(P1013&gt;=Assumptions!$B$28,"High",IF(P1013&gt;=Assumptions!$B$29,"Mid","Low"))</f>
        <v>Mid</v>
      </c>
      <c r="S1013" s="7" t="str">
        <f aca="false">INDEX(Assumptions!$B$33:$B$41,MATCH(Q1013&amp;"|"&amp;R1013,Assumptions!$A$33:$A$41,0))</f>
        <v>Established Core</v>
      </c>
      <c r="T1013" s="7" t="n">
        <f aca="false">IF(ISNUMBER(Data_Clean!V1013),J1013*Data_Clean!V1013,0)</f>
        <v>61.0822716</v>
      </c>
    </row>
    <row r="1014" customFormat="false" ht="15" hidden="false" customHeight="false" outlineLevel="0" collapsed="false">
      <c r="A1014" s="15" t="str">
        <f aca="false">Data_Clean!A1014</f>
        <v>CX101010</v>
      </c>
      <c r="B1014" s="14" t="n">
        <f aca="false">Data_Clean!G1014*Assumptions!$B$5</f>
        <v>29.996</v>
      </c>
      <c r="C1014" s="14" t="n">
        <f aca="false">IF(Data_Clean!H1014="",0,Data_Clean!H1014)*Assumptions!$B$6</f>
        <v>0</v>
      </c>
      <c r="D1014" s="14" t="n">
        <f aca="false">Data_Clean!I1014*Assumptions!$B$7</f>
        <v>0</v>
      </c>
      <c r="E1014" s="14" t="n">
        <f aca="false">Data_Clean!J1014*Assumptions!$B$8</f>
        <v>0</v>
      </c>
      <c r="F1014" s="14" t="n">
        <f aca="false">Data_Clean!K1014*Assumptions!$B$9</f>
        <v>0</v>
      </c>
      <c r="G1014" s="14" t="n">
        <f aca="false">Data_Clean!L1014*Assumptions!$B$10</f>
        <v>975.6</v>
      </c>
      <c r="H1014" s="14" t="n">
        <f aca="false">IF(OR(Data_Clean!M1014="",Data_Clean!N1014=""),0,Data_Clean!M1014*Data_Clean!N1014/100)*Assumptions!$B$13*Assumptions!$B$11</f>
        <v>27.552</v>
      </c>
      <c r="I1014" s="14" t="n">
        <f aca="false">Data_Clean!O1014*4*Assumptions!$B$12</f>
        <v>7.31616</v>
      </c>
      <c r="J1014" s="14" t="n">
        <f aca="false">SUM(B1014:I1014)</f>
        <v>1040.46416</v>
      </c>
      <c r="K1014" s="16" t="n">
        <f aca="false">IF(Data_Clean!P1014="","",Assumptions!$B$15*0.5^(Data_Clean!P1014/Assumptions!$B$20))</f>
        <v>17.2304753249555</v>
      </c>
      <c r="L1014" s="16" t="n">
        <f aca="false">Assumptions!$B$16*MIN(1,LN(1+Data_Clean!Q1014)/LN(1+Assumptions!$B$21))</f>
        <v>12.0537864630054</v>
      </c>
      <c r="M1014" s="16" t="n">
        <f aca="false">Assumptions!$B$17*(0.6*MIN(1,Data_Clean!R1014/Assumptions!$B$22)+0.4*IF(Data_Clean!S1014="",0,Data_Clean!S1014))</f>
        <v>3.582</v>
      </c>
      <c r="N1014" s="16" t="n">
        <f aca="false">Assumptions!$B$18*MIN(1,(Data_Clean!F1014-1)/Assumptions!$B$23)</f>
        <v>10</v>
      </c>
      <c r="O1014" s="16" t="n">
        <f aca="false">Assumptions!$B$19*(0.4*IF(Data_Clean!E1014="",0,MIN(1,Data_Clean!E1014/12/Assumptions!$B$24))+0.35*IF(Data_Clean!D1014="Y",1,0)+0.25*(1-MIN(Data_Clean!T1014,3)/3))/IF(Data_Clean!E1014="",0.6,1)</f>
        <v>10.2</v>
      </c>
      <c r="P1014" s="16" t="n">
        <f aca="false">SUM(K1014:O1014)/(Assumptions!$D$5-IF(K1014="",Assumptions!$B$15,0))*100</f>
        <v>53.0662617879609</v>
      </c>
      <c r="Q1014" s="7" t="str">
        <f aca="false">IF(J1014&gt;=Assumptions!$B$26,"High",IF(J1014&gt;=Assumptions!$B$27,"Mid","Low"))</f>
        <v>Mid</v>
      </c>
      <c r="R1014" s="7" t="str">
        <f aca="false">IF(P1014&gt;=Assumptions!$B$28,"High",IF(P1014&gt;=Assumptions!$B$29,"Mid","Low"))</f>
        <v>Mid</v>
      </c>
      <c r="S1014" s="7" t="str">
        <f aca="false">INDEX(Assumptions!$B$33:$B$41,MATCH(Q1014&amp;"|"&amp;R1014,Assumptions!$A$33:$A$41,0))</f>
        <v>Established Core</v>
      </c>
      <c r="T1014" s="7" t="n">
        <f aca="false">IF(ISNUMBER(Data_Clean!V1014),J1014*Data_Clean!V1014,0)</f>
        <v>112.266082864</v>
      </c>
    </row>
    <row r="1015" customFormat="false" ht="15" hidden="false" customHeight="false" outlineLevel="0" collapsed="false">
      <c r="A1015" s="15" t="str">
        <f aca="false">Data_Clean!A1015</f>
        <v>CX101011</v>
      </c>
      <c r="B1015" s="14" t="n">
        <f aca="false">Data_Clean!G1015*Assumptions!$B$5</f>
        <v>56.3945</v>
      </c>
      <c r="C1015" s="14" t="n">
        <f aca="false">IF(Data_Clean!H1015="",0,Data_Clean!H1015)*Assumptions!$B$6</f>
        <v>92.33904</v>
      </c>
      <c r="D1015" s="14" t="n">
        <f aca="false">Data_Clean!I1015*Assumptions!$B$7</f>
        <v>828</v>
      </c>
      <c r="E1015" s="14" t="n">
        <f aca="false">Data_Clean!J1015*Assumptions!$B$8</f>
        <v>0</v>
      </c>
      <c r="F1015" s="14" t="n">
        <f aca="false">Data_Clean!K1015*Assumptions!$B$9</f>
        <v>0</v>
      </c>
      <c r="G1015" s="14" t="n">
        <f aca="false">Data_Clean!L1015*Assumptions!$B$10</f>
        <v>0</v>
      </c>
      <c r="H1015" s="14" t="n">
        <f aca="false">IF(OR(Data_Clean!M1015="",Data_Clean!N1015=""),0,Data_Clean!M1015*Data_Clean!N1015/100)*Assumptions!$B$13*Assumptions!$B$11</f>
        <v>0</v>
      </c>
      <c r="I1015" s="14" t="n">
        <f aca="false">Data_Clean!O1015*4*Assumptions!$B$12</f>
        <v>0</v>
      </c>
      <c r="J1015" s="14" t="n">
        <f aca="false">SUM(B1015:I1015)</f>
        <v>976.73354</v>
      </c>
      <c r="K1015" s="16" t="n">
        <f aca="false">IF(Data_Clean!P1015="","",Assumptions!$B$15*0.5^(Data_Clean!P1015/Assumptions!$B$20))</f>
        <v>29.3147990530274</v>
      </c>
      <c r="L1015" s="16" t="n">
        <f aca="false">Assumptions!$B$16*MIN(1,LN(1+Data_Clean!Q1015)/LN(1+Assumptions!$B$21))</f>
        <v>13.4237548294248</v>
      </c>
      <c r="M1015" s="16" t="n">
        <f aca="false">Assumptions!$B$17*(0.6*MIN(1,Data_Clean!R1015/Assumptions!$B$22)+0.4*IF(Data_Clean!S1015="",0,Data_Clean!S1015))</f>
        <v>10.71</v>
      </c>
      <c r="N1015" s="16" t="n">
        <f aca="false">Assumptions!$B$18*MIN(1,(Data_Clean!F1015-1)/Assumptions!$B$23)</f>
        <v>10</v>
      </c>
      <c r="O1015" s="16" t="n">
        <f aca="false">Assumptions!$B$19*(0.4*IF(Data_Clean!E1015="",0,MIN(1,Data_Clean!E1015/12/Assumptions!$B$24))+0.35*IF(Data_Clean!D1015="Y",1,0)+0.25*(1-MIN(Data_Clean!T1015,3)/3))/IF(Data_Clean!E1015="",0.6,1)</f>
        <v>14.6</v>
      </c>
      <c r="P1015" s="16" t="n">
        <f aca="false">SUM(K1015:O1015)/(Assumptions!$D$5-IF(K1015="",Assumptions!$B$15,0))*100</f>
        <v>78.0485538824522</v>
      </c>
      <c r="Q1015" s="7" t="str">
        <f aca="false">IF(J1015&gt;=Assumptions!$B$26,"High",IF(J1015&gt;=Assumptions!$B$27,"Mid","Low"))</f>
        <v>Mid</v>
      </c>
      <c r="R1015" s="7" t="str">
        <f aca="false">IF(P1015&gt;=Assumptions!$B$28,"High",IF(P1015&gt;=Assumptions!$B$29,"Mid","Low"))</f>
        <v>High</v>
      </c>
      <c r="S1015" s="7" t="str">
        <f aca="false">INDEX(Assumptions!$B$33:$B$41,MATCH(Q1015&amp;"|"&amp;R1015,Assumptions!$A$33:$A$41,0))</f>
        <v>Engaged Builders</v>
      </c>
      <c r="T1015" s="7" t="n">
        <f aca="false">IF(ISNUMBER(Data_Clean!V1015),J1015*Data_Clean!V1015,0)</f>
        <v>22.269524712</v>
      </c>
    </row>
    <row r="1016" customFormat="false" ht="15" hidden="false" customHeight="false" outlineLevel="0" collapsed="false">
      <c r="A1016" s="15" t="str">
        <f aca="false">Data_Clean!A1016</f>
        <v>CX101012</v>
      </c>
      <c r="B1016" s="14" t="n">
        <f aca="false">Data_Clean!G1016*Assumptions!$B$5</f>
        <v>124.679</v>
      </c>
      <c r="C1016" s="14" t="n">
        <f aca="false">IF(Data_Clean!H1016="",0,Data_Clean!H1016)*Assumptions!$B$6</f>
        <v>264.26604</v>
      </c>
      <c r="D1016" s="14" t="n">
        <f aca="false">Data_Clean!I1016*Assumptions!$B$7</f>
        <v>0</v>
      </c>
      <c r="E1016" s="14" t="n">
        <f aca="false">Data_Clean!J1016*Assumptions!$B$8</f>
        <v>0</v>
      </c>
      <c r="F1016" s="14" t="n">
        <f aca="false">Data_Clean!K1016*Assumptions!$B$9</f>
        <v>1133</v>
      </c>
      <c r="G1016" s="14" t="n">
        <f aca="false">Data_Clean!L1016*Assumptions!$B$10</f>
        <v>0</v>
      </c>
      <c r="H1016" s="14" t="n">
        <f aca="false">IF(OR(Data_Clean!M1016="",Data_Clean!N1016=""),0,Data_Clean!M1016*Data_Clean!N1016/100)*Assumptions!$B$13*Assumptions!$B$11</f>
        <v>412.02</v>
      </c>
      <c r="I1016" s="14" t="n">
        <f aca="false">Data_Clean!O1016*4*Assumptions!$B$12</f>
        <v>15.84864</v>
      </c>
      <c r="J1016" s="14" t="n">
        <f aca="false">SUM(B1016:I1016)</f>
        <v>1949.81368</v>
      </c>
      <c r="K1016" s="16" t="n">
        <f aca="false">IF(Data_Clean!P1016="","",Assumptions!$B$15*0.5^(Data_Clean!P1016/Assumptions!$B$20))</f>
        <v>18.0453755412318</v>
      </c>
      <c r="L1016" s="16" t="n">
        <f aca="false">Assumptions!$B$16*MIN(1,LN(1+Data_Clean!Q1016)/LN(1+Assumptions!$B$21))</f>
        <v>11.5625930527155</v>
      </c>
      <c r="M1016" s="16" t="n">
        <f aca="false">Assumptions!$B$17*(0.6*MIN(1,Data_Clean!R1016/Assumptions!$B$22)+0.4*IF(Data_Clean!S1016="",0,Data_Clean!S1016))</f>
        <v>5.862</v>
      </c>
      <c r="N1016" s="16" t="n">
        <f aca="false">Assumptions!$B$18*MIN(1,(Data_Clean!F1016-1)/Assumptions!$B$23)</f>
        <v>15</v>
      </c>
      <c r="O1016" s="16" t="n">
        <f aca="false">Assumptions!$B$19*(0.4*IF(Data_Clean!E1016="",0,MIN(1,Data_Clean!E1016/12/Assumptions!$B$24))+0.35*IF(Data_Clean!D1016="Y",1,0)+0.25*(1-MIN(Data_Clean!T1016,3)/3))/IF(Data_Clean!E1016="",0.6,1)</f>
        <v>6.7</v>
      </c>
      <c r="P1016" s="16" t="n">
        <f aca="false">SUM(K1016:O1016)/(Assumptions!$D$5-IF(K1016="",Assumptions!$B$15,0))*100</f>
        <v>57.1699685939473</v>
      </c>
      <c r="Q1016" s="7" t="str">
        <f aca="false">IF(J1016&gt;=Assumptions!$B$26,"High",IF(J1016&gt;=Assumptions!$B$27,"Mid","Low"))</f>
        <v>High</v>
      </c>
      <c r="R1016" s="7" t="str">
        <f aca="false">IF(P1016&gt;=Assumptions!$B$28,"High",IF(P1016&gt;=Assumptions!$B$29,"Mid","Low"))</f>
        <v>Mid</v>
      </c>
      <c r="S1016" s="7" t="str">
        <f aca="false">INDEX(Assumptions!$B$33:$B$41,MATCH(Q1016&amp;"|"&amp;R1016,Assumptions!$A$33:$A$41,0))</f>
        <v>Established Core</v>
      </c>
      <c r="T1016" s="7" t="n">
        <f aca="false">IF(ISNUMBER(Data_Clean!V1016),J1016*Data_Clean!V1016,0)</f>
        <v>179.38285856</v>
      </c>
    </row>
    <row r="1017" customFormat="false" ht="15" hidden="false" customHeight="false" outlineLevel="0" collapsed="false">
      <c r="A1017" s="15" t="str">
        <f aca="false">Data_Clean!A1017</f>
        <v>CX101013</v>
      </c>
      <c r="B1017" s="14" t="n">
        <f aca="false">Data_Clean!G1017*Assumptions!$B$5</f>
        <v>15.79125</v>
      </c>
      <c r="C1017" s="14" t="n">
        <f aca="false">IF(Data_Clean!H1017="",0,Data_Clean!H1017)*Assumptions!$B$6</f>
        <v>54.82272</v>
      </c>
      <c r="D1017" s="14" t="n">
        <f aca="false">Data_Clean!I1017*Assumptions!$B$7</f>
        <v>0</v>
      </c>
      <c r="E1017" s="14" t="n">
        <f aca="false">Data_Clean!J1017*Assumptions!$B$8</f>
        <v>0</v>
      </c>
      <c r="F1017" s="14" t="n">
        <f aca="false">Data_Clean!K1017*Assumptions!$B$9</f>
        <v>0</v>
      </c>
      <c r="G1017" s="14" t="n">
        <f aca="false">Data_Clean!L1017*Assumptions!$B$10</f>
        <v>0</v>
      </c>
      <c r="H1017" s="14" t="n">
        <f aca="false">IF(OR(Data_Clean!M1017="",Data_Clean!N1017=""),0,Data_Clean!M1017*Data_Clean!N1017/100)*Assumptions!$B$13*Assumptions!$B$11</f>
        <v>0</v>
      </c>
      <c r="I1017" s="14" t="n">
        <f aca="false">Data_Clean!O1017*4*Assumptions!$B$12</f>
        <v>0</v>
      </c>
      <c r="J1017" s="14" t="n">
        <f aca="false">SUM(B1017:I1017)</f>
        <v>70.61397</v>
      </c>
      <c r="K1017" s="16" t="n">
        <f aca="false">IF(Data_Clean!P1017="","",Assumptions!$B$15*0.5^(Data_Clean!P1017/Assumptions!$B$20))</f>
        <v>10.8545192808028</v>
      </c>
      <c r="L1017" s="16" t="n">
        <f aca="false">Assumptions!$B$16*MIN(1,LN(1+Data_Clean!Q1017)/LN(1+Assumptions!$B$21))</f>
        <v>9.60252567789128</v>
      </c>
      <c r="M1017" s="16" t="n">
        <f aca="false">Assumptions!$B$17*(0.6*MIN(1,Data_Clean!R1017/Assumptions!$B$22)+0.4*IF(Data_Clean!S1017="",0,Data_Clean!S1017))</f>
        <v>2.13</v>
      </c>
      <c r="N1017" s="16" t="n">
        <f aca="false">Assumptions!$B$18*MIN(1,(Data_Clean!F1017-1)/Assumptions!$B$23)</f>
        <v>5</v>
      </c>
      <c r="O1017" s="16" t="n">
        <f aca="false">Assumptions!$B$19*(0.4*IF(Data_Clean!E1017="",0,MIN(1,Data_Clean!E1017/12/Assumptions!$B$24))+0.35*IF(Data_Clean!D1017="Y",1,0)+0.25*(1-MIN(Data_Clean!T1017,3)/3))/IF(Data_Clean!E1017="",0.6,1)</f>
        <v>9.75</v>
      </c>
      <c r="P1017" s="16" t="n">
        <f aca="false">SUM(K1017:O1017)/(Assumptions!$D$5-IF(K1017="",Assumptions!$B$15,0))*100</f>
        <v>37.3370449586941</v>
      </c>
      <c r="Q1017" s="7" t="str">
        <f aca="false">IF(J1017&gt;=Assumptions!$B$26,"High",IF(J1017&gt;=Assumptions!$B$27,"Mid","Low"))</f>
        <v>Low</v>
      </c>
      <c r="R1017" s="7" t="str">
        <f aca="false">IF(P1017&gt;=Assumptions!$B$28,"High",IF(P1017&gt;=Assumptions!$B$29,"Mid","Low"))</f>
        <v>Low</v>
      </c>
      <c r="S1017" s="7" t="str">
        <f aca="false">INDEX(Assumptions!$B$33:$B$41,MATCH(Q1017&amp;"|"&amp;R1017,Assumptions!$A$33:$A$41,0))</f>
        <v>Dormant &amp; Low Value</v>
      </c>
      <c r="T1017" s="7" t="n">
        <f aca="false">IF(ISNUMBER(Data_Clean!V1017),J1017*Data_Clean!V1017,0)</f>
        <v>8.057053977</v>
      </c>
    </row>
    <row r="1018" customFormat="false" ht="15" hidden="false" customHeight="false" outlineLevel="0" collapsed="false">
      <c r="A1018" s="15" t="str">
        <f aca="false">Data_Clean!A1018</f>
        <v>CX101014</v>
      </c>
      <c r="B1018" s="14" t="n">
        <f aca="false">Data_Clean!G1018*Assumptions!$B$5</f>
        <v>37.1</v>
      </c>
      <c r="C1018" s="14" t="n">
        <f aca="false">IF(Data_Clean!H1018="",0,Data_Clean!H1018)*Assumptions!$B$6</f>
        <v>0</v>
      </c>
      <c r="D1018" s="14" t="n">
        <f aca="false">Data_Clean!I1018*Assumptions!$B$7</f>
        <v>0</v>
      </c>
      <c r="E1018" s="14" t="n">
        <f aca="false">Data_Clean!J1018*Assumptions!$B$8</f>
        <v>0</v>
      </c>
      <c r="F1018" s="14" t="n">
        <f aca="false">Data_Clean!K1018*Assumptions!$B$9</f>
        <v>0</v>
      </c>
      <c r="G1018" s="14" t="n">
        <f aca="false">Data_Clean!L1018*Assumptions!$B$10</f>
        <v>0</v>
      </c>
      <c r="H1018" s="14" t="n">
        <f aca="false">IF(OR(Data_Clean!M1018="",Data_Clean!N1018=""),0,Data_Clean!M1018*Data_Clean!N1018/100)*Assumptions!$B$13*Assumptions!$B$11</f>
        <v>0</v>
      </c>
      <c r="I1018" s="14" t="n">
        <f aca="false">Data_Clean!O1018*4*Assumptions!$B$12</f>
        <v>0</v>
      </c>
      <c r="J1018" s="14" t="n">
        <f aca="false">SUM(B1018:I1018)</f>
        <v>37.1</v>
      </c>
      <c r="K1018" s="16" t="n">
        <f aca="false">IF(Data_Clean!P1018="","",Assumptions!$B$15*0.5^(Data_Clean!P1018/Assumptions!$B$20))</f>
        <v>0.0127522055170331</v>
      </c>
      <c r="L1018" s="16" t="n">
        <f aca="false">Assumptions!$B$16*MIN(1,LN(1+Data_Clean!Q1018)/LN(1+Assumptions!$B$21))</f>
        <v>0</v>
      </c>
      <c r="M1018" s="16" t="n">
        <f aca="false">Assumptions!$B$17*(0.6*MIN(1,Data_Clean!R1018/Assumptions!$B$22)+0.4*IF(Data_Clean!S1018="",0,Data_Clean!S1018))</f>
        <v>3.15</v>
      </c>
      <c r="N1018" s="16" t="n">
        <f aca="false">Assumptions!$B$18*MIN(1,(Data_Clean!F1018-1)/Assumptions!$B$23)</f>
        <v>0</v>
      </c>
      <c r="O1018" s="16" t="n">
        <f aca="false">Assumptions!$B$19*(0.4*IF(Data_Clean!E1018="",0,MIN(1,Data_Clean!E1018/12/Assumptions!$B$24))+0.35*IF(Data_Clean!D1018="Y",1,0)+0.25*(1-MIN(Data_Clean!T1018,3)/3))/IF(Data_Clean!E1018="",0.6,1)</f>
        <v>5.9</v>
      </c>
      <c r="P1018" s="16" t="n">
        <f aca="false">SUM(K1018:O1018)/(Assumptions!$D$5-IF(K1018="",Assumptions!$B$15,0))*100</f>
        <v>9.06275220551703</v>
      </c>
      <c r="Q1018" s="7" t="str">
        <f aca="false">IF(J1018&gt;=Assumptions!$B$26,"High",IF(J1018&gt;=Assumptions!$B$27,"Mid","Low"))</f>
        <v>Low</v>
      </c>
      <c r="R1018" s="7" t="str">
        <f aca="false">IF(P1018&gt;=Assumptions!$B$28,"High",IF(P1018&gt;=Assumptions!$B$29,"Mid","Low"))</f>
        <v>Low</v>
      </c>
      <c r="S1018" s="7" t="str">
        <f aca="false">INDEX(Assumptions!$B$33:$B$41,MATCH(Q1018&amp;"|"&amp;R1018,Assumptions!$A$33:$A$41,0))</f>
        <v>Dormant &amp; Low Value</v>
      </c>
      <c r="T1018" s="7" t="n">
        <f aca="false">IF(ISNUMBER(Data_Clean!V1018),J1018*Data_Clean!V1018,0)</f>
        <v>12.17993</v>
      </c>
    </row>
    <row r="1019" customFormat="false" ht="15" hidden="false" customHeight="false" outlineLevel="0" collapsed="false">
      <c r="A1019" s="15" t="str">
        <f aca="false">Data_Clean!A1019</f>
        <v>CX101015</v>
      </c>
      <c r="B1019" s="14" t="n">
        <f aca="false">Data_Clean!G1019*Assumptions!$B$5</f>
        <v>147.951</v>
      </c>
      <c r="C1019" s="14" t="n">
        <f aca="false">IF(Data_Clean!H1019="",0,Data_Clean!H1019)*Assumptions!$B$6</f>
        <v>288.549</v>
      </c>
      <c r="D1019" s="14" t="n">
        <f aca="false">Data_Clean!I1019*Assumptions!$B$7</f>
        <v>0</v>
      </c>
      <c r="E1019" s="14" t="n">
        <f aca="false">Data_Clean!J1019*Assumptions!$B$8</f>
        <v>0</v>
      </c>
      <c r="F1019" s="14" t="n">
        <f aca="false">Data_Clean!K1019*Assumptions!$B$9</f>
        <v>2534.4</v>
      </c>
      <c r="G1019" s="14" t="n">
        <f aca="false">Data_Clean!L1019*Assumptions!$B$10</f>
        <v>0</v>
      </c>
      <c r="H1019" s="14" t="n">
        <f aca="false">IF(OR(Data_Clean!M1019="",Data_Clean!N1019=""),0,Data_Clean!M1019*Data_Clean!N1019/100)*Assumptions!$B$13*Assumptions!$B$11</f>
        <v>0</v>
      </c>
      <c r="I1019" s="14" t="n">
        <f aca="false">Data_Clean!O1019*4*Assumptions!$B$12</f>
        <v>0</v>
      </c>
      <c r="J1019" s="14" t="n">
        <f aca="false">SUM(B1019:I1019)</f>
        <v>2970.9</v>
      </c>
      <c r="K1019" s="16" t="n">
        <f aca="false">IF(Data_Clean!P1019="","",Assumptions!$B$15*0.5^(Data_Clean!P1019/Assumptions!$B$20))</f>
        <v>0.417608774128284</v>
      </c>
      <c r="L1019" s="16" t="n">
        <f aca="false">Assumptions!$B$16*MIN(1,LN(1+Data_Clean!Q1019)/LN(1+Assumptions!$B$21))</f>
        <v>0</v>
      </c>
      <c r="M1019" s="16" t="n">
        <f aca="false">Assumptions!$B$17*(0.6*MIN(1,Data_Clean!R1019/Assumptions!$B$22)+0.4*IF(Data_Clean!S1019="",0,Data_Clean!S1019))</f>
        <v>0</v>
      </c>
      <c r="N1019" s="16" t="n">
        <f aca="false">Assumptions!$B$18*MIN(1,(Data_Clean!F1019-1)/Assumptions!$B$23)</f>
        <v>10</v>
      </c>
      <c r="O1019" s="16" t="n">
        <f aca="false">Assumptions!$B$19*(0.4*IF(Data_Clean!E1019="",0,MIN(1,Data_Clean!E1019/12/Assumptions!$B$24))+0.35*IF(Data_Clean!D1019="Y",1,0)+0.25*(1-MIN(Data_Clean!T1019,3)/3))/IF(Data_Clean!E1019="",0.6,1)</f>
        <v>13.1</v>
      </c>
      <c r="P1019" s="16" t="n">
        <f aca="false">SUM(K1019:O1019)/(Assumptions!$D$5-IF(K1019="",Assumptions!$B$15,0))*100</f>
        <v>23.5176087741283</v>
      </c>
      <c r="Q1019" s="7" t="str">
        <f aca="false">IF(J1019&gt;=Assumptions!$B$26,"High",IF(J1019&gt;=Assumptions!$B$27,"Mid","Low"))</f>
        <v>High</v>
      </c>
      <c r="R1019" s="7" t="str">
        <f aca="false">IF(P1019&gt;=Assumptions!$B$28,"High",IF(P1019&gt;=Assumptions!$B$29,"Mid","Low"))</f>
        <v>Low</v>
      </c>
      <c r="S1019" s="7" t="str">
        <f aca="false">INDEX(Assumptions!$B$33:$B$41,MATCH(Q1019&amp;"|"&amp;R1019,Assumptions!$A$33:$A$41,0))</f>
        <v>Affluent Drifters</v>
      </c>
      <c r="T1019" s="7" t="n">
        <f aca="false">IF(ISNUMBER(Data_Clean!V1019),J1019*Data_Clean!V1019,0)</f>
        <v>481.58289</v>
      </c>
    </row>
    <row r="1020" customFormat="false" ht="15" hidden="false" customHeight="false" outlineLevel="0" collapsed="false">
      <c r="A1020" s="15" t="str">
        <f aca="false">Data_Clean!A1020</f>
        <v>CX101016</v>
      </c>
      <c r="B1020" s="14" t="n">
        <f aca="false">Data_Clean!G1020*Assumptions!$B$5</f>
        <v>56.86725</v>
      </c>
      <c r="C1020" s="14" t="n">
        <f aca="false">IF(Data_Clean!H1020="",0,Data_Clean!H1020)*Assumptions!$B$6</f>
        <v>73.79652</v>
      </c>
      <c r="D1020" s="14" t="n">
        <f aca="false">Data_Clean!I1020*Assumptions!$B$7</f>
        <v>0</v>
      </c>
      <c r="E1020" s="14" t="n">
        <f aca="false">Data_Clean!J1020*Assumptions!$B$8</f>
        <v>0</v>
      </c>
      <c r="F1020" s="14" t="n">
        <f aca="false">Data_Clean!K1020*Assumptions!$B$9</f>
        <v>0</v>
      </c>
      <c r="G1020" s="14" t="n">
        <f aca="false">Data_Clean!L1020*Assumptions!$B$10</f>
        <v>283.05</v>
      </c>
      <c r="H1020" s="14" t="n">
        <f aca="false">IF(OR(Data_Clean!M1020="",Data_Clean!N1020=""),0,Data_Clean!M1020*Data_Clean!N1020/100)*Assumptions!$B$13*Assumptions!$B$11</f>
        <v>0</v>
      </c>
      <c r="I1020" s="14" t="n">
        <f aca="false">Data_Clean!O1020*4*Assumptions!$B$12</f>
        <v>0</v>
      </c>
      <c r="J1020" s="14" t="n">
        <f aca="false">SUM(B1020:I1020)</f>
        <v>413.71377</v>
      </c>
      <c r="K1020" s="16" t="n">
        <f aca="false">IF(Data_Clean!P1020="","",Assumptions!$B$15*0.5^(Data_Clean!P1020/Assumptions!$B$20))</f>
        <v>0.0522010967660355</v>
      </c>
      <c r="L1020" s="16" t="n">
        <f aca="false">Assumptions!$B$16*MIN(1,LN(1+Data_Clean!Q1020)/LN(1+Assumptions!$B$21))</f>
        <v>0</v>
      </c>
      <c r="M1020" s="16" t="n">
        <f aca="false">Assumptions!$B$17*(0.6*MIN(1,Data_Clean!R1020/Assumptions!$B$22)+0.4*IF(Data_Clean!S1020="",0,Data_Clean!S1020))</f>
        <v>0</v>
      </c>
      <c r="N1020" s="16" t="n">
        <f aca="false">Assumptions!$B$18*MIN(1,(Data_Clean!F1020-1)/Assumptions!$B$23)</f>
        <v>10</v>
      </c>
      <c r="O1020" s="16" t="n">
        <f aca="false">Assumptions!$B$19*(0.4*IF(Data_Clean!E1020="",0,MIN(1,Data_Clean!E1020/12/Assumptions!$B$24))+0.35*IF(Data_Clean!D1020="Y",1,0)+0.25*(1-MIN(Data_Clean!T1020,3)/3))/IF(Data_Clean!E1020="",0.6,1)</f>
        <v>5.75</v>
      </c>
      <c r="P1020" s="16" t="n">
        <f aca="false">SUM(K1020:O1020)/(Assumptions!$D$5-IF(K1020="",Assumptions!$B$15,0))*100</f>
        <v>15.802201096766</v>
      </c>
      <c r="Q1020" s="7" t="str">
        <f aca="false">IF(J1020&gt;=Assumptions!$B$26,"High",IF(J1020&gt;=Assumptions!$B$27,"Mid","Low"))</f>
        <v>Mid</v>
      </c>
      <c r="R1020" s="7" t="str">
        <f aca="false">IF(P1020&gt;=Assumptions!$B$28,"High",IF(P1020&gt;=Assumptions!$B$29,"Mid","Low"))</f>
        <v>Low</v>
      </c>
      <c r="S1020" s="7" t="str">
        <f aca="false">INDEX(Assumptions!$B$33:$B$41,MATCH(Q1020&amp;"|"&amp;R1020,Assumptions!$A$33:$A$41,0))</f>
        <v>Light Touch</v>
      </c>
      <c r="T1020" s="7" t="n">
        <f aca="false">IF(ISNUMBER(Data_Clean!V1020),J1020*Data_Clean!V1020,0)</f>
        <v>144.303362976</v>
      </c>
    </row>
    <row r="1021" customFormat="false" ht="15" hidden="false" customHeight="false" outlineLevel="0" collapsed="false">
      <c r="A1021" s="15" t="str">
        <f aca="false">Data_Clean!A1021</f>
        <v>CX101017</v>
      </c>
      <c r="B1021" s="14" t="n">
        <f aca="false">Data_Clean!G1021*Assumptions!$B$5</f>
        <v>54.57225</v>
      </c>
      <c r="C1021" s="14" t="n">
        <f aca="false">IF(Data_Clean!H1021="",0,Data_Clean!H1021)*Assumptions!$B$6</f>
        <v>76.58196</v>
      </c>
      <c r="D1021" s="14" t="n">
        <f aca="false">Data_Clean!I1021*Assumptions!$B$7</f>
        <v>0</v>
      </c>
      <c r="E1021" s="14" t="n">
        <f aca="false">Data_Clean!J1021*Assumptions!$B$8</f>
        <v>0</v>
      </c>
      <c r="F1021" s="14" t="n">
        <f aca="false">Data_Clean!K1021*Assumptions!$B$9</f>
        <v>0</v>
      </c>
      <c r="G1021" s="14" t="n">
        <f aca="false">Data_Clean!L1021*Assumptions!$B$10</f>
        <v>0</v>
      </c>
      <c r="H1021" s="14" t="n">
        <f aca="false">IF(OR(Data_Clean!M1021="",Data_Clean!N1021=""),0,Data_Clean!M1021*Data_Clean!N1021/100)*Assumptions!$B$13*Assumptions!$B$11</f>
        <v>0</v>
      </c>
      <c r="I1021" s="14" t="n">
        <f aca="false">Data_Clean!O1021*4*Assumptions!$B$12</f>
        <v>0</v>
      </c>
      <c r="J1021" s="14" t="n">
        <f aca="false">SUM(B1021:I1021)</f>
        <v>131.15421</v>
      </c>
      <c r="K1021" s="16" t="n">
        <f aca="false">IF(Data_Clean!P1021="","",Assumptions!$B$15*0.5^(Data_Clean!P1021/Assumptions!$B$20))</f>
        <v>20.2552491925229</v>
      </c>
      <c r="L1021" s="16" t="n">
        <f aca="false">Assumptions!$B$16*MIN(1,LN(1+Data_Clean!Q1021)/LN(1+Assumptions!$B$21))</f>
        <v>11.0057238927514</v>
      </c>
      <c r="M1021" s="16" t="n">
        <f aca="false">Assumptions!$B$17*(0.6*MIN(1,Data_Clean!R1021/Assumptions!$B$22)+0.4*IF(Data_Clean!S1021="",0,Data_Clean!S1021))</f>
        <v>1.368</v>
      </c>
      <c r="N1021" s="16" t="n">
        <f aca="false">Assumptions!$B$18*MIN(1,(Data_Clean!F1021-1)/Assumptions!$B$23)</f>
        <v>10</v>
      </c>
      <c r="O1021" s="16" t="n">
        <f aca="false">Assumptions!$B$19*(0.4*IF(Data_Clean!E1021="",0,MIN(1,Data_Clean!E1021/12/Assumptions!$B$24))+0.35*IF(Data_Clean!D1021="Y",1,0)+0.25*(1-MIN(Data_Clean!T1021,3)/3))/IF(Data_Clean!E1021="",0.6,1)</f>
        <v>5.45</v>
      </c>
      <c r="P1021" s="16" t="n">
        <f aca="false">SUM(K1021:O1021)/(Assumptions!$D$5-IF(K1021="",Assumptions!$B$15,0))*100</f>
        <v>48.0789730852742</v>
      </c>
      <c r="Q1021" s="7" t="str">
        <f aca="false">IF(J1021&gt;=Assumptions!$B$26,"High",IF(J1021&gt;=Assumptions!$B$27,"Mid","Low"))</f>
        <v>Low</v>
      </c>
      <c r="R1021" s="7" t="str">
        <f aca="false">IF(P1021&gt;=Assumptions!$B$28,"High",IF(P1021&gt;=Assumptions!$B$29,"Mid","Low"))</f>
        <v>Low</v>
      </c>
      <c r="S1021" s="7" t="str">
        <f aca="false">INDEX(Assumptions!$B$33:$B$41,MATCH(Q1021&amp;"|"&amp;R1021,Assumptions!$A$33:$A$41,0))</f>
        <v>Dormant &amp; Low Value</v>
      </c>
      <c r="T1021" s="7" t="n">
        <f aca="false">IF(ISNUMBER(Data_Clean!V1021),J1021*Data_Clean!V1021,0)</f>
        <v>23.358564801</v>
      </c>
    </row>
    <row r="1022" customFormat="false" ht="15" hidden="false" customHeight="false" outlineLevel="0" collapsed="false">
      <c r="A1022" s="15" t="str">
        <f aca="false">Data_Clean!A1022</f>
        <v>CX101018</v>
      </c>
      <c r="B1022" s="14" t="n">
        <f aca="false">Data_Clean!G1022*Assumptions!$B$5</f>
        <v>135.55125</v>
      </c>
      <c r="C1022" s="14" t="n">
        <f aca="false">IF(Data_Clean!H1022="",0,Data_Clean!H1022)*Assumptions!$B$6</f>
        <v>0</v>
      </c>
      <c r="D1022" s="14" t="n">
        <f aca="false">Data_Clean!I1022*Assumptions!$B$7</f>
        <v>0</v>
      </c>
      <c r="E1022" s="14" t="n">
        <f aca="false">Data_Clean!J1022*Assumptions!$B$8</f>
        <v>0</v>
      </c>
      <c r="F1022" s="14" t="n">
        <f aca="false">Data_Clean!K1022*Assumptions!$B$9</f>
        <v>3394.6</v>
      </c>
      <c r="G1022" s="14" t="n">
        <f aca="false">Data_Clean!L1022*Assumptions!$B$10</f>
        <v>0</v>
      </c>
      <c r="H1022" s="14" t="n">
        <f aca="false">IF(OR(Data_Clean!M1022="",Data_Clean!N1022=""),0,Data_Clean!M1022*Data_Clean!N1022/100)*Assumptions!$B$13*Assumptions!$B$11</f>
        <v>0</v>
      </c>
      <c r="I1022" s="14" t="n">
        <f aca="false">Data_Clean!O1022*4*Assumptions!$B$12</f>
        <v>0</v>
      </c>
      <c r="J1022" s="14" t="n">
        <f aca="false">SUM(B1022:I1022)</f>
        <v>3530.15125</v>
      </c>
      <c r="K1022" s="16" t="n">
        <f aca="false">IF(Data_Clean!P1022="","",Assumptions!$B$15*0.5^(Data_Clean!P1022/Assumptions!$B$20))</f>
        <v>26.1165168988837</v>
      </c>
      <c r="L1022" s="16" t="n">
        <f aca="false">Assumptions!$B$16*MIN(1,LN(1+Data_Clean!Q1022)/LN(1+Assumptions!$B$21))</f>
        <v>14.1840947778045</v>
      </c>
      <c r="M1022" s="16" t="n">
        <f aca="false">Assumptions!$B$17*(0.6*MIN(1,Data_Clean!R1022/Assumptions!$B$22)+0.4*IF(Data_Clean!S1022="",0,Data_Clean!S1022))</f>
        <v>6.444</v>
      </c>
      <c r="N1022" s="16" t="n">
        <f aca="false">Assumptions!$B$18*MIN(1,(Data_Clean!F1022-1)/Assumptions!$B$23)</f>
        <v>5</v>
      </c>
      <c r="O1022" s="16" t="n">
        <f aca="false">Assumptions!$B$19*(0.4*IF(Data_Clean!E1022="",0,MIN(1,Data_Clean!E1022/12/Assumptions!$B$24))+0.35*IF(Data_Clean!D1022="Y",1,0)+0.25*(1-MIN(Data_Clean!T1022,3)/3))/IF(Data_Clean!E1022="",0.6,1)</f>
        <v>5.4</v>
      </c>
      <c r="P1022" s="16" t="n">
        <f aca="false">SUM(K1022:O1022)/(Assumptions!$D$5-IF(K1022="",Assumptions!$B$15,0))*100</f>
        <v>57.1446116766883</v>
      </c>
      <c r="Q1022" s="7" t="str">
        <f aca="false">IF(J1022&gt;=Assumptions!$B$26,"High",IF(J1022&gt;=Assumptions!$B$27,"Mid","Low"))</f>
        <v>High</v>
      </c>
      <c r="R1022" s="7" t="str">
        <f aca="false">IF(P1022&gt;=Assumptions!$B$28,"High",IF(P1022&gt;=Assumptions!$B$29,"Mid","Low"))</f>
        <v>Mid</v>
      </c>
      <c r="S1022" s="7" t="str">
        <f aca="false">INDEX(Assumptions!$B$33:$B$41,MATCH(Q1022&amp;"|"&amp;R1022,Assumptions!$A$33:$A$41,0))</f>
        <v>Established Core</v>
      </c>
      <c r="T1022" s="7" t="n">
        <f aca="false">IF(ISNUMBER(Data_Clean!V1022),J1022*Data_Clean!V1022,0)</f>
        <v>1121.529052125</v>
      </c>
    </row>
    <row r="1023" customFormat="false" ht="15" hidden="false" customHeight="false" outlineLevel="0" collapsed="false">
      <c r="A1023" s="15" t="str">
        <f aca="false">Data_Clean!A1023</f>
        <v>CX101019</v>
      </c>
      <c r="B1023" s="14" t="n">
        <f aca="false">Data_Clean!G1023*Assumptions!$B$5</f>
        <v>136.569</v>
      </c>
      <c r="C1023" s="14" t="n">
        <f aca="false">IF(Data_Clean!H1023="",0,Data_Clean!H1023)*Assumptions!$B$6</f>
        <v>30.69504</v>
      </c>
      <c r="D1023" s="14" t="n">
        <f aca="false">Data_Clean!I1023*Assumptions!$B$7</f>
        <v>0</v>
      </c>
      <c r="E1023" s="14" t="n">
        <f aca="false">Data_Clean!J1023*Assumptions!$B$8</f>
        <v>0</v>
      </c>
      <c r="F1023" s="14" t="n">
        <f aca="false">Data_Clean!K1023*Assumptions!$B$9</f>
        <v>0</v>
      </c>
      <c r="G1023" s="14" t="n">
        <f aca="false">Data_Clean!L1023*Assumptions!$B$10</f>
        <v>0</v>
      </c>
      <c r="H1023" s="14" t="n">
        <f aca="false">IF(OR(Data_Clean!M1023="",Data_Clean!N1023=""),0,Data_Clean!M1023*Data_Clean!N1023/100)*Assumptions!$B$13*Assumptions!$B$11</f>
        <v>0</v>
      </c>
      <c r="I1023" s="14" t="n">
        <f aca="false">Data_Clean!O1023*4*Assumptions!$B$12</f>
        <v>0</v>
      </c>
      <c r="J1023" s="14" t="n">
        <f aca="false">SUM(B1023:I1023)</f>
        <v>167.26404</v>
      </c>
      <c r="K1023" s="16" t="n">
        <f aca="false">IF(Data_Clean!P1023="","",Assumptions!$B$15*0.5^(Data_Clean!P1023/Assumptions!$B$20))</f>
        <v>28.6452481173125</v>
      </c>
      <c r="L1023" s="16" t="n">
        <f aca="false">Assumptions!$B$16*MIN(1,LN(1+Data_Clean!Q1023)/LN(1+Assumptions!$B$21))</f>
        <v>15.4867983970398</v>
      </c>
      <c r="M1023" s="16" t="n">
        <f aca="false">Assumptions!$B$17*(0.6*MIN(1,Data_Clean!R1023/Assumptions!$B$22)+0.4*IF(Data_Clean!S1023="",0,Data_Clean!S1023))</f>
        <v>2.058</v>
      </c>
      <c r="N1023" s="16" t="n">
        <f aca="false">Assumptions!$B$18*MIN(1,(Data_Clean!F1023-1)/Assumptions!$B$23)</f>
        <v>5</v>
      </c>
      <c r="O1023" s="16" t="n">
        <f aca="false">Assumptions!$B$19*(0.4*IF(Data_Clean!E1023="",0,MIN(1,Data_Clean!E1023/12/Assumptions!$B$24))+0.35*IF(Data_Clean!D1023="Y",1,0)+0.25*(1-MIN(Data_Clean!T1023,3)/3))/IF(Data_Clean!E1023="",0.6,1)</f>
        <v>15</v>
      </c>
      <c r="P1023" s="16" t="n">
        <f aca="false">SUM(K1023:O1023)/(Assumptions!$D$5-IF(K1023="",Assumptions!$B$15,0))*100</f>
        <v>66.1900465143523</v>
      </c>
      <c r="Q1023" s="7" t="str">
        <f aca="false">IF(J1023&gt;=Assumptions!$B$26,"High",IF(J1023&gt;=Assumptions!$B$27,"Mid","Low"))</f>
        <v>Low</v>
      </c>
      <c r="R1023" s="7" t="str">
        <f aca="false">IF(P1023&gt;=Assumptions!$B$28,"High",IF(P1023&gt;=Assumptions!$B$29,"Mid","Low"))</f>
        <v>Mid</v>
      </c>
      <c r="S1023" s="7" t="str">
        <f aca="false">INDEX(Assumptions!$B$33:$B$41,MATCH(Q1023&amp;"|"&amp;R1023,Assumptions!$A$33:$A$41,0))</f>
        <v>Light Touch</v>
      </c>
      <c r="T1023" s="7" t="n">
        <f aca="false">IF(ISNUMBER(Data_Clean!V1023),J1023*Data_Clean!V1023,0)</f>
        <v>4.482676272</v>
      </c>
    </row>
    <row r="1024" customFormat="false" ht="15" hidden="false" customHeight="false" outlineLevel="0" collapsed="false">
      <c r="A1024" s="15" t="str">
        <f aca="false">Data_Clean!A1024</f>
        <v>CX101020</v>
      </c>
      <c r="B1024" s="14" t="n">
        <f aca="false">Data_Clean!G1024*Assumptions!$B$5</f>
        <v>79.1985</v>
      </c>
      <c r="C1024" s="14" t="n">
        <f aca="false">IF(Data_Clean!H1024="",0,Data_Clean!H1024)*Assumptions!$B$6</f>
        <v>0</v>
      </c>
      <c r="D1024" s="14" t="n">
        <f aca="false">Data_Clean!I1024*Assumptions!$B$7</f>
        <v>0</v>
      </c>
      <c r="E1024" s="14" t="n">
        <f aca="false">Data_Clean!J1024*Assumptions!$B$8</f>
        <v>499.7319</v>
      </c>
      <c r="F1024" s="14" t="n">
        <f aca="false">Data_Clean!K1024*Assumptions!$B$9</f>
        <v>0</v>
      </c>
      <c r="G1024" s="14" t="n">
        <f aca="false">Data_Clean!L1024*Assumptions!$B$10</f>
        <v>0</v>
      </c>
      <c r="H1024" s="14" t="n">
        <f aca="false">IF(OR(Data_Clean!M1024="",Data_Clean!N1024=""),0,Data_Clean!M1024*Data_Clean!N1024/100)*Assumptions!$B$13*Assumptions!$B$11</f>
        <v>0</v>
      </c>
      <c r="I1024" s="14" t="n">
        <f aca="false">Data_Clean!O1024*4*Assumptions!$B$12</f>
        <v>0</v>
      </c>
      <c r="J1024" s="14" t="n">
        <f aca="false">SUM(B1024:I1024)</f>
        <v>578.9304</v>
      </c>
      <c r="K1024" s="16" t="n">
        <f aca="false">IF(Data_Clean!P1024="","",Assumptions!$B$15*0.5^(Data_Clean!P1024/Assumptions!$B$20))</f>
        <v>16.4523746954194</v>
      </c>
      <c r="L1024" s="16" t="n">
        <f aca="false">Assumptions!$B$16*MIN(1,LN(1+Data_Clean!Q1024)/LN(1+Assumptions!$B$21))</f>
        <v>14.5815690999133</v>
      </c>
      <c r="M1024" s="16" t="n">
        <f aca="false">Assumptions!$B$17*(0.6*MIN(1,Data_Clean!R1024/Assumptions!$B$22)+0.4*IF(Data_Clean!S1024="",0,Data_Clean!S1024))</f>
        <v>4.476</v>
      </c>
      <c r="N1024" s="16" t="n">
        <f aca="false">Assumptions!$B$18*MIN(1,(Data_Clean!F1024-1)/Assumptions!$B$23)</f>
        <v>10</v>
      </c>
      <c r="O1024" s="16" t="n">
        <f aca="false">Assumptions!$B$19*(0.4*IF(Data_Clean!E1024="",0,MIN(1,Data_Clean!E1024/12/Assumptions!$B$24))+0.35*IF(Data_Clean!D1024="Y",1,0)+0.25*(1-MIN(Data_Clean!T1024,3)/3))/IF(Data_Clean!E1024="",0.6,1)</f>
        <v>11.1</v>
      </c>
      <c r="P1024" s="16" t="n">
        <f aca="false">SUM(K1024:O1024)/(Assumptions!$D$5-IF(K1024="",Assumptions!$B$15,0))*100</f>
        <v>56.6099437953327</v>
      </c>
      <c r="Q1024" s="7" t="str">
        <f aca="false">IF(J1024&gt;=Assumptions!$B$26,"High",IF(J1024&gt;=Assumptions!$B$27,"Mid","Low"))</f>
        <v>Mid</v>
      </c>
      <c r="R1024" s="7" t="str">
        <f aca="false">IF(P1024&gt;=Assumptions!$B$28,"High",IF(P1024&gt;=Assumptions!$B$29,"Mid","Low"))</f>
        <v>Mid</v>
      </c>
      <c r="S1024" s="7" t="str">
        <f aca="false">INDEX(Assumptions!$B$33:$B$41,MATCH(Q1024&amp;"|"&amp;R1024,Assumptions!$A$33:$A$41,0))</f>
        <v>Established Core</v>
      </c>
      <c r="T1024" s="7" t="n">
        <f aca="false">IF(ISNUMBER(Data_Clean!V1024),J1024*Data_Clean!V1024,0)</f>
        <v>40.11987672</v>
      </c>
    </row>
    <row r="1025" customFormat="false" ht="15" hidden="false" customHeight="false" outlineLevel="0" collapsed="false">
      <c r="A1025" s="15" t="str">
        <f aca="false">Data_Clean!A1025</f>
        <v>CX101021</v>
      </c>
      <c r="B1025" s="14" t="n">
        <f aca="false">Data_Clean!G1025*Assumptions!$B$5</f>
        <v>55.97325</v>
      </c>
      <c r="C1025" s="14" t="n">
        <f aca="false">IF(Data_Clean!H1025="",0,Data_Clean!H1025)*Assumptions!$B$6</f>
        <v>0</v>
      </c>
      <c r="D1025" s="14" t="n">
        <f aca="false">Data_Clean!I1025*Assumptions!$B$7</f>
        <v>0</v>
      </c>
      <c r="E1025" s="14" t="n">
        <f aca="false">Data_Clean!J1025*Assumptions!$B$8</f>
        <v>0</v>
      </c>
      <c r="F1025" s="14" t="n">
        <f aca="false">Data_Clean!K1025*Assumptions!$B$9</f>
        <v>0</v>
      </c>
      <c r="G1025" s="14" t="n">
        <f aca="false">Data_Clean!L1025*Assumptions!$B$10</f>
        <v>0</v>
      </c>
      <c r="H1025" s="14" t="n">
        <f aca="false">IF(OR(Data_Clean!M1025="",Data_Clean!N1025=""),0,Data_Clean!M1025*Data_Clean!N1025/100)*Assumptions!$B$13*Assumptions!$B$11</f>
        <v>122.85</v>
      </c>
      <c r="I1025" s="14" t="n">
        <f aca="false">Data_Clean!O1025*4*Assumptions!$B$12</f>
        <v>4.4592</v>
      </c>
      <c r="J1025" s="14" t="n">
        <f aca="false">SUM(B1025:I1025)</f>
        <v>183.28245</v>
      </c>
      <c r="K1025" s="16" t="n">
        <f aca="false">IF(Data_Clean!P1025="","",Assumptions!$B$15*0.5^(Data_Clean!P1025/Assumptions!$B$20))</f>
        <v>21.2132034355964</v>
      </c>
      <c r="L1025" s="16" t="n">
        <f aca="false">Assumptions!$B$16*MIN(1,LN(1+Data_Clean!Q1025)/LN(1+Assumptions!$B$21))</f>
        <v>11.0057238927514</v>
      </c>
      <c r="M1025" s="16" t="n">
        <f aca="false">Assumptions!$B$17*(0.6*MIN(1,Data_Clean!R1025/Assumptions!$B$22)+0.4*IF(Data_Clean!S1025="",0,Data_Clean!S1025))</f>
        <v>8.43</v>
      </c>
      <c r="N1025" s="16" t="n">
        <f aca="false">Assumptions!$B$18*MIN(1,(Data_Clean!F1025-1)/Assumptions!$B$23)</f>
        <v>10</v>
      </c>
      <c r="O1025" s="16" t="n">
        <f aca="false">Assumptions!$B$19*(0.4*IF(Data_Clean!E1025="",0,MIN(1,Data_Clean!E1025/12/Assumptions!$B$24))+0.35*IF(Data_Clean!D1025="Y",1,0)+0.25*(1-MIN(Data_Clean!T1025,3)/3))/IF(Data_Clean!E1025="",0.6,1)</f>
        <v>3.9</v>
      </c>
      <c r="P1025" s="16" t="n">
        <f aca="false">SUM(K1025:O1025)/(Assumptions!$D$5-IF(K1025="",Assumptions!$B$15,0))*100</f>
        <v>54.5489273283478</v>
      </c>
      <c r="Q1025" s="7" t="str">
        <f aca="false">IF(J1025&gt;=Assumptions!$B$26,"High",IF(J1025&gt;=Assumptions!$B$27,"Mid","Low"))</f>
        <v>Low</v>
      </c>
      <c r="R1025" s="7" t="str">
        <f aca="false">IF(P1025&gt;=Assumptions!$B$28,"High",IF(P1025&gt;=Assumptions!$B$29,"Mid","Low"))</f>
        <v>Mid</v>
      </c>
      <c r="S1025" s="7" t="str">
        <f aca="false">INDEX(Assumptions!$B$33:$B$41,MATCH(Q1025&amp;"|"&amp;R1025,Assumptions!$A$33:$A$41,0))</f>
        <v>Light Touch</v>
      </c>
      <c r="T1025" s="7" t="n">
        <f aca="false">IF(ISNUMBER(Data_Clean!V1025),J1025*Data_Clean!V1025,0)</f>
        <v>15.43238229</v>
      </c>
    </row>
    <row r="1026" customFormat="false" ht="15" hidden="false" customHeight="false" outlineLevel="0" collapsed="false">
      <c r="A1026" s="15" t="str">
        <f aca="false">Data_Clean!A1026</f>
        <v>CX101022</v>
      </c>
      <c r="B1026" s="14" t="n">
        <f aca="false">Data_Clean!G1026*Assumptions!$B$5</f>
        <v>61.3055</v>
      </c>
      <c r="C1026" s="14" t="n">
        <f aca="false">IF(Data_Clean!H1026="",0,Data_Clean!H1026)*Assumptions!$B$6</f>
        <v>139.68216</v>
      </c>
      <c r="D1026" s="14" t="n">
        <f aca="false">Data_Clean!I1026*Assumptions!$B$7</f>
        <v>0</v>
      </c>
      <c r="E1026" s="14" t="n">
        <f aca="false">Data_Clean!J1026*Assumptions!$B$8</f>
        <v>0</v>
      </c>
      <c r="F1026" s="14" t="n">
        <f aca="false">Data_Clean!K1026*Assumptions!$B$9</f>
        <v>0</v>
      </c>
      <c r="G1026" s="14" t="n">
        <f aca="false">Data_Clean!L1026*Assumptions!$B$10</f>
        <v>0</v>
      </c>
      <c r="H1026" s="14" t="n">
        <f aca="false">IF(OR(Data_Clean!M1026="",Data_Clean!N1026=""),0,Data_Clean!M1026*Data_Clean!N1026/100)*Assumptions!$B$13*Assumptions!$B$11</f>
        <v>0</v>
      </c>
      <c r="I1026" s="14" t="n">
        <f aca="false">Data_Clean!O1026*4*Assumptions!$B$12</f>
        <v>0</v>
      </c>
      <c r="J1026" s="14" t="n">
        <f aca="false">SUM(B1026:I1026)</f>
        <v>200.98766</v>
      </c>
      <c r="K1026" s="16" t="n">
        <f aca="false">IF(Data_Clean!P1026="","",Assumptions!$B$15*0.5^(Data_Clean!P1026/Assumptions!$B$20))</f>
        <v>17.6332185942541</v>
      </c>
      <c r="L1026" s="16" t="n">
        <f aca="false">Assumptions!$B$16*MIN(1,LN(1+Data_Clean!Q1026)/LN(1+Assumptions!$B$21))</f>
        <v>14.4532413158944</v>
      </c>
      <c r="M1026" s="16" t="n">
        <f aca="false">Assumptions!$B$17*(0.6*MIN(1,Data_Clean!R1026/Assumptions!$B$22)+0.4*IF(Data_Clean!S1026="",0,Data_Clean!S1026))</f>
        <v>12.744</v>
      </c>
      <c r="N1026" s="16" t="n">
        <f aca="false">Assumptions!$B$18*MIN(1,(Data_Clean!F1026-1)/Assumptions!$B$23)</f>
        <v>5</v>
      </c>
      <c r="O1026" s="16" t="n">
        <f aca="false">Assumptions!$B$19*(0.4*IF(Data_Clean!E1026="",0,MIN(1,Data_Clean!E1026/12/Assumptions!$B$24))+0.35*IF(Data_Clean!D1026="Y",1,0)+0.25*(1-MIN(Data_Clean!T1026,3)/3))/IF(Data_Clean!E1026="",0.6,1)</f>
        <v>10</v>
      </c>
      <c r="P1026" s="16" t="n">
        <f aca="false">SUM(K1026:O1026)/(Assumptions!$D$5-IF(K1026="",Assumptions!$B$15,0))*100</f>
        <v>59.8304599101485</v>
      </c>
      <c r="Q1026" s="7" t="str">
        <f aca="false">IF(J1026&gt;=Assumptions!$B$26,"High",IF(J1026&gt;=Assumptions!$B$27,"Mid","Low"))</f>
        <v>Low</v>
      </c>
      <c r="R1026" s="7" t="str">
        <f aca="false">IF(P1026&gt;=Assumptions!$B$28,"High",IF(P1026&gt;=Assumptions!$B$29,"Mid","Low"))</f>
        <v>Mid</v>
      </c>
      <c r="S1026" s="7" t="str">
        <f aca="false">INDEX(Assumptions!$B$33:$B$41,MATCH(Q1026&amp;"|"&amp;R1026,Assumptions!$A$33:$A$41,0))</f>
        <v>Light Touch</v>
      </c>
      <c r="T1026" s="7" t="n">
        <f aca="false">IF(ISNUMBER(Data_Clean!V1026),J1026*Data_Clean!V1026,0)</f>
        <v>9.768000276</v>
      </c>
    </row>
    <row r="1027" customFormat="false" ht="15" hidden="false" customHeight="false" outlineLevel="0" collapsed="false">
      <c r="A1027" s="15" t="str">
        <f aca="false">Data_Clean!A1027</f>
        <v>CX101023</v>
      </c>
      <c r="B1027" s="14" t="n">
        <f aca="false">Data_Clean!G1027*Assumptions!$B$5</f>
        <v>211.1685</v>
      </c>
      <c r="C1027" s="14" t="n">
        <f aca="false">IF(Data_Clean!H1027="",0,Data_Clean!H1027)*Assumptions!$B$6</f>
        <v>0</v>
      </c>
      <c r="D1027" s="14" t="n">
        <f aca="false">Data_Clean!I1027*Assumptions!$B$7</f>
        <v>0</v>
      </c>
      <c r="E1027" s="14" t="n">
        <f aca="false">Data_Clean!J1027*Assumptions!$B$8</f>
        <v>0</v>
      </c>
      <c r="F1027" s="14" t="n">
        <f aca="false">Data_Clean!K1027*Assumptions!$B$9</f>
        <v>0</v>
      </c>
      <c r="G1027" s="14" t="n">
        <f aca="false">Data_Clean!L1027*Assumptions!$B$10</f>
        <v>0</v>
      </c>
      <c r="H1027" s="14" t="n">
        <f aca="false">IF(OR(Data_Clean!M1027="",Data_Clean!N1027=""),0,Data_Clean!M1027*Data_Clean!N1027/100)*Assumptions!$B$13*Assumptions!$B$11</f>
        <v>0</v>
      </c>
      <c r="I1027" s="14" t="n">
        <f aca="false">Data_Clean!O1027*4*Assumptions!$B$12</f>
        <v>0</v>
      </c>
      <c r="J1027" s="14" t="n">
        <f aca="false">SUM(B1027:I1027)</f>
        <v>211.1685</v>
      </c>
      <c r="K1027" s="16" t="n">
        <f aca="false">IF(Data_Clean!P1027="","",Assumptions!$B$15*0.5^(Data_Clean!P1027/Assumptions!$B$20))</f>
        <v>22.2164632842985</v>
      </c>
      <c r="L1027" s="16" t="n">
        <f aca="false">Assumptions!$B$16*MIN(1,LN(1+Data_Clean!Q1027)/LN(1+Assumptions!$B$21))</f>
        <v>9.16313819982653</v>
      </c>
      <c r="M1027" s="16" t="n">
        <f aca="false">Assumptions!$B$17*(0.6*MIN(1,Data_Clean!R1027/Assumptions!$B$22)+0.4*IF(Data_Clean!S1027="",0,Data_Clean!S1027))</f>
        <v>11.64</v>
      </c>
      <c r="N1027" s="16" t="n">
        <f aca="false">Assumptions!$B$18*MIN(1,(Data_Clean!F1027-1)/Assumptions!$B$23)</f>
        <v>0</v>
      </c>
      <c r="O1027" s="16" t="n">
        <f aca="false">Assumptions!$B$19*(0.4*IF(Data_Clean!E1027="",0,MIN(1,Data_Clean!E1027/12/Assumptions!$B$24))+0.35*IF(Data_Clean!D1027="Y",1,0)+0.25*(1-MIN(Data_Clean!T1027,3)/3))/IF(Data_Clean!E1027="",0.6,1)</f>
        <v>5.8</v>
      </c>
      <c r="P1027" s="16" t="n">
        <f aca="false">SUM(K1027:O1027)/(Assumptions!$D$5-IF(K1027="",Assumptions!$B$15,0))*100</f>
        <v>48.819601484125</v>
      </c>
      <c r="Q1027" s="7" t="str">
        <f aca="false">IF(J1027&gt;=Assumptions!$B$26,"High",IF(J1027&gt;=Assumptions!$B$27,"Mid","Low"))</f>
        <v>Low</v>
      </c>
      <c r="R1027" s="7" t="str">
        <f aca="false">IF(P1027&gt;=Assumptions!$B$28,"High",IF(P1027&gt;=Assumptions!$B$29,"Mid","Low"))</f>
        <v>Low</v>
      </c>
      <c r="S1027" s="7" t="str">
        <f aca="false">INDEX(Assumptions!$B$33:$B$41,MATCH(Q1027&amp;"|"&amp;R1027,Assumptions!$A$33:$A$41,0))</f>
        <v>Dormant &amp; Low Value</v>
      </c>
      <c r="T1027" s="7" t="n">
        <f aca="false">IF(ISNUMBER(Data_Clean!V1027),J1027*Data_Clean!V1027,0)</f>
        <v>33.34350615</v>
      </c>
    </row>
    <row r="1028" customFormat="false" ht="15" hidden="false" customHeight="false" outlineLevel="0" collapsed="false">
      <c r="A1028" s="15" t="str">
        <f aca="false">Data_Clean!A1028</f>
        <v>CX101024</v>
      </c>
      <c r="B1028" s="14" t="n">
        <f aca="false">Data_Clean!G1028*Assumptions!$B$5</f>
        <v>105.1655</v>
      </c>
      <c r="C1028" s="14" t="n">
        <f aca="false">IF(Data_Clean!H1028="",0,Data_Clean!H1028)*Assumptions!$B$6</f>
        <v>164.65836</v>
      </c>
      <c r="D1028" s="14" t="n">
        <f aca="false">Data_Clean!I1028*Assumptions!$B$7</f>
        <v>278.4</v>
      </c>
      <c r="E1028" s="14" t="n">
        <f aca="false">Data_Clean!J1028*Assumptions!$B$8</f>
        <v>0</v>
      </c>
      <c r="F1028" s="14" t="n">
        <f aca="false">Data_Clean!K1028*Assumptions!$B$9</f>
        <v>0</v>
      </c>
      <c r="G1028" s="14" t="n">
        <f aca="false">Data_Clean!L1028*Assumptions!$B$10</f>
        <v>0</v>
      </c>
      <c r="H1028" s="14" t="n">
        <f aca="false">IF(OR(Data_Clean!M1028="",Data_Clean!N1028=""),0,Data_Clean!M1028*Data_Clean!N1028/100)*Assumptions!$B$13*Assumptions!$B$11</f>
        <v>0</v>
      </c>
      <c r="I1028" s="14" t="n">
        <f aca="false">Data_Clean!O1028*4*Assumptions!$B$12</f>
        <v>0</v>
      </c>
      <c r="J1028" s="14" t="n">
        <f aca="false">SUM(B1028:I1028)</f>
        <v>548.22386</v>
      </c>
      <c r="K1028" s="16" t="n">
        <f aca="false">IF(Data_Clean!P1028="","",Assumptions!$B$15*0.5^(Data_Clean!P1028/Assumptions!$B$20))</f>
        <v>0.0222028793922422</v>
      </c>
      <c r="L1028" s="16" t="n">
        <f aca="false">Assumptions!$B$16*MIN(1,LN(1+Data_Clean!Q1028)/LN(1+Assumptions!$B$21))</f>
        <v>0</v>
      </c>
      <c r="M1028" s="16" t="n">
        <f aca="false">Assumptions!$B$17*(0.6*MIN(1,Data_Clean!R1028/Assumptions!$B$22)+0.4*IF(Data_Clean!S1028="",0,Data_Clean!S1028))</f>
        <v>0</v>
      </c>
      <c r="N1028" s="16" t="n">
        <f aca="false">Assumptions!$B$18*MIN(1,(Data_Clean!F1028-1)/Assumptions!$B$23)</f>
        <v>10</v>
      </c>
      <c r="O1028" s="16" t="n">
        <f aca="false">Assumptions!$B$19*(0.4*IF(Data_Clean!E1028="",0,MIN(1,Data_Clean!E1028/12/Assumptions!$B$24))+0.35*IF(Data_Clean!D1028="Y",1,0)+0.25*(1-MIN(Data_Clean!T1028,3)/3))/IF(Data_Clean!E1028="",0.6,1)</f>
        <v>9.75</v>
      </c>
      <c r="P1028" s="16" t="n">
        <f aca="false">SUM(K1028:O1028)/(Assumptions!$D$5-IF(K1028="",Assumptions!$B$15,0))*100</f>
        <v>19.7722028793922</v>
      </c>
      <c r="Q1028" s="7" t="str">
        <f aca="false">IF(J1028&gt;=Assumptions!$B$26,"High",IF(J1028&gt;=Assumptions!$B$27,"Mid","Low"))</f>
        <v>Mid</v>
      </c>
      <c r="R1028" s="7" t="str">
        <f aca="false">IF(P1028&gt;=Assumptions!$B$28,"High",IF(P1028&gt;=Assumptions!$B$29,"Mid","Low"))</f>
        <v>Low</v>
      </c>
      <c r="S1028" s="7" t="str">
        <f aca="false">INDEX(Assumptions!$B$33:$B$41,MATCH(Q1028&amp;"|"&amp;R1028,Assumptions!$A$33:$A$41,0))</f>
        <v>Light Touch</v>
      </c>
      <c r="T1028" s="7" t="n">
        <f aca="false">IF(ISNUMBER(Data_Clean!V1028),J1028*Data_Clean!V1028,0)</f>
        <v>136.78185307</v>
      </c>
    </row>
    <row r="1029" customFormat="false" ht="15" hidden="false" customHeight="false" outlineLevel="0" collapsed="false">
      <c r="A1029" s="15" t="str">
        <f aca="false">Data_Clean!A1029</f>
        <v>CX101025</v>
      </c>
      <c r="B1029" s="14" t="n">
        <f aca="false">Data_Clean!G1029*Assumptions!$B$5</f>
        <v>12.7375</v>
      </c>
      <c r="C1029" s="14" t="n">
        <f aca="false">IF(Data_Clean!H1029="",0,Data_Clean!H1029)*Assumptions!$B$6</f>
        <v>90.91824</v>
      </c>
      <c r="D1029" s="14" t="n">
        <f aca="false">Data_Clean!I1029*Assumptions!$B$7</f>
        <v>0</v>
      </c>
      <c r="E1029" s="14" t="n">
        <f aca="false">Data_Clean!J1029*Assumptions!$B$8</f>
        <v>0</v>
      </c>
      <c r="F1029" s="14" t="n">
        <f aca="false">Data_Clean!K1029*Assumptions!$B$9</f>
        <v>0</v>
      </c>
      <c r="G1029" s="14" t="n">
        <f aca="false">Data_Clean!L1029*Assumptions!$B$10</f>
        <v>0</v>
      </c>
      <c r="H1029" s="14" t="n">
        <f aca="false">IF(OR(Data_Clean!M1029="",Data_Clean!N1029=""),0,Data_Clean!M1029*Data_Clean!N1029/100)*Assumptions!$B$13*Assumptions!$B$11</f>
        <v>82.656</v>
      </c>
      <c r="I1029" s="14" t="n">
        <f aca="false">Data_Clean!O1029*4*Assumptions!$B$12</f>
        <v>20.172</v>
      </c>
      <c r="J1029" s="14" t="n">
        <f aca="false">SUM(B1029:I1029)</f>
        <v>206.48374</v>
      </c>
      <c r="K1029" s="16" t="n">
        <f aca="false">IF(Data_Clean!P1029="","",Assumptions!$B$15*0.5^(Data_Clean!P1029/Assumptions!$B$20))</f>
        <v>29.3147990530274</v>
      </c>
      <c r="L1029" s="16" t="n">
        <f aca="false">Assumptions!$B$16*MIN(1,LN(1+Data_Clean!Q1029)/LN(1+Assumptions!$B$21))</f>
        <v>17.5349301826849</v>
      </c>
      <c r="M1029" s="16" t="n">
        <f aca="false">Assumptions!$B$17*(0.6*MIN(1,Data_Clean!R1029/Assumptions!$B$22)+0.4*IF(Data_Clean!S1029="",0,Data_Clean!S1029))</f>
        <v>14.796</v>
      </c>
      <c r="N1029" s="16" t="n">
        <f aca="false">Assumptions!$B$18*MIN(1,(Data_Clean!F1029-1)/Assumptions!$B$23)</f>
        <v>10</v>
      </c>
      <c r="O1029" s="16" t="n">
        <f aca="false">Assumptions!$B$19*(0.4*IF(Data_Clean!E1029="",0,MIN(1,Data_Clean!E1029/12/Assumptions!$B$24))+0.35*IF(Data_Clean!D1029="Y",1,0)+0.25*(1-MIN(Data_Clean!T1029,3)/3))/IF(Data_Clean!E1029="",0.6,1)</f>
        <v>7.9</v>
      </c>
      <c r="P1029" s="16" t="n">
        <f aca="false">SUM(K1029:O1029)/(Assumptions!$D$5-IF(K1029="",Assumptions!$B$15,0))*100</f>
        <v>79.5457292357123</v>
      </c>
      <c r="Q1029" s="7" t="str">
        <f aca="false">IF(J1029&gt;=Assumptions!$B$26,"High",IF(J1029&gt;=Assumptions!$B$27,"Mid","Low"))</f>
        <v>Low</v>
      </c>
      <c r="R1029" s="7" t="str">
        <f aca="false">IF(P1029&gt;=Assumptions!$B$28,"High",IF(P1029&gt;=Assumptions!$B$29,"Mid","Low"))</f>
        <v>High</v>
      </c>
      <c r="S1029" s="7" t="str">
        <f aca="false">INDEX(Assumptions!$B$33:$B$41,MATCH(Q1029&amp;"|"&amp;R1029,Assumptions!$A$33:$A$41,0))</f>
        <v>Engaged Builders</v>
      </c>
      <c r="T1029" s="7" t="n">
        <f aca="false">IF(ISNUMBER(Data_Clean!V1029),J1029*Data_Clean!V1029,0)</f>
        <v>8.754910576</v>
      </c>
    </row>
    <row r="1030" customFormat="false" ht="15" hidden="false" customHeight="false" outlineLevel="0" collapsed="false">
      <c r="A1030" s="15" t="str">
        <f aca="false">Data_Clean!A1030</f>
        <v>CX101026</v>
      </c>
      <c r="B1030" s="14" t="n">
        <f aca="false">Data_Clean!G1030*Assumptions!$B$5</f>
        <v>6.61325</v>
      </c>
      <c r="C1030" s="14" t="n">
        <f aca="false">IF(Data_Clean!H1030="",0,Data_Clean!H1030)*Assumptions!$B$6</f>
        <v>7.28616</v>
      </c>
      <c r="D1030" s="14" t="n">
        <f aca="false">Data_Clean!I1030*Assumptions!$B$7</f>
        <v>0</v>
      </c>
      <c r="E1030" s="14" t="n">
        <f aca="false">Data_Clean!J1030*Assumptions!$B$8</f>
        <v>0</v>
      </c>
      <c r="F1030" s="14" t="n">
        <f aca="false">Data_Clean!K1030*Assumptions!$B$9</f>
        <v>0</v>
      </c>
      <c r="G1030" s="14" t="n">
        <f aca="false">Data_Clean!L1030*Assumptions!$B$10</f>
        <v>0</v>
      </c>
      <c r="H1030" s="14" t="n">
        <f aca="false">IF(OR(Data_Clean!M1030="",Data_Clean!N1030=""),0,Data_Clean!M1030*Data_Clean!N1030/100)*Assumptions!$B$13*Assumptions!$B$11</f>
        <v>0</v>
      </c>
      <c r="I1030" s="14" t="n">
        <f aca="false">Data_Clean!O1030*4*Assumptions!$B$12</f>
        <v>0</v>
      </c>
      <c r="J1030" s="14" t="n">
        <f aca="false">SUM(B1030:I1030)</f>
        <v>13.89941</v>
      </c>
      <c r="K1030" s="16" t="n">
        <f aca="false">IF(Data_Clean!P1030="","",Assumptions!$B$15*0.5^(Data_Clean!P1030/Assumptions!$B$20))</f>
        <v>16.0766019380444</v>
      </c>
      <c r="L1030" s="16" t="n">
        <f aca="false">Assumptions!$B$16*MIN(1,LN(1+Data_Clean!Q1030)/LN(1+Assumptions!$B$21))</f>
        <v>13.2535138894499</v>
      </c>
      <c r="M1030" s="16" t="n">
        <f aca="false">Assumptions!$B$17*(0.6*MIN(1,Data_Clean!R1030/Assumptions!$B$22)+0.4*IF(Data_Clean!S1030="",0,Data_Clean!S1030))</f>
        <v>11.538</v>
      </c>
      <c r="N1030" s="16" t="n">
        <f aca="false">Assumptions!$B$18*MIN(1,(Data_Clean!F1030-1)/Assumptions!$B$23)</f>
        <v>5</v>
      </c>
      <c r="O1030" s="16" t="n">
        <f aca="false">Assumptions!$B$19*(0.4*IF(Data_Clean!E1030="",0,MIN(1,Data_Clean!E1030/12/Assumptions!$B$24))+0.35*IF(Data_Clean!D1030="Y",1,0)+0.25*(1-MIN(Data_Clean!T1030,3)/3))/IF(Data_Clean!E1030="",0.6,1)</f>
        <v>1.75</v>
      </c>
      <c r="P1030" s="16" t="n">
        <f aca="false">SUM(K1030:O1030)/(Assumptions!$D$5-IF(K1030="",Assumptions!$B$15,0))*100</f>
        <v>47.6181158274943</v>
      </c>
      <c r="Q1030" s="7" t="str">
        <f aca="false">IF(J1030&gt;=Assumptions!$B$26,"High",IF(J1030&gt;=Assumptions!$B$27,"Mid","Low"))</f>
        <v>Low</v>
      </c>
      <c r="R1030" s="7" t="str">
        <f aca="false">IF(P1030&gt;=Assumptions!$B$28,"High",IF(P1030&gt;=Assumptions!$B$29,"Mid","Low"))</f>
        <v>Low</v>
      </c>
      <c r="S1030" s="7" t="str">
        <f aca="false">INDEX(Assumptions!$B$33:$B$41,MATCH(Q1030&amp;"|"&amp;R1030,Assumptions!$A$33:$A$41,0))</f>
        <v>Dormant &amp; Low Value</v>
      </c>
      <c r="T1030" s="7" t="n">
        <f aca="false">IF(ISNUMBER(Data_Clean!V1030),J1030*Data_Clean!V1030,0)</f>
        <v>3.46095309</v>
      </c>
    </row>
    <row r="1031" customFormat="false" ht="15" hidden="false" customHeight="false" outlineLevel="0" collapsed="false">
      <c r="A1031" s="15" t="str">
        <f aca="false">Data_Clean!A1031</f>
        <v>CX101027</v>
      </c>
      <c r="B1031" s="14" t="n">
        <f aca="false">Data_Clean!G1031*Assumptions!$B$5</f>
        <v>46.893</v>
      </c>
      <c r="C1031" s="14" t="n">
        <f aca="false">IF(Data_Clean!H1031="",0,Data_Clean!H1031)*Assumptions!$B$6</f>
        <v>0</v>
      </c>
      <c r="D1031" s="14" t="n">
        <f aca="false">Data_Clean!I1031*Assumptions!$B$7</f>
        <v>0</v>
      </c>
      <c r="E1031" s="14" t="n">
        <f aca="false">Data_Clean!J1031*Assumptions!$B$8</f>
        <v>0</v>
      </c>
      <c r="F1031" s="14" t="n">
        <f aca="false">Data_Clean!K1031*Assumptions!$B$9</f>
        <v>0</v>
      </c>
      <c r="G1031" s="14" t="n">
        <f aca="false">Data_Clean!L1031*Assumptions!$B$10</f>
        <v>301.05</v>
      </c>
      <c r="H1031" s="14" t="n">
        <f aca="false">IF(OR(Data_Clean!M1031="",Data_Clean!N1031=""),0,Data_Clean!M1031*Data_Clean!N1031/100)*Assumptions!$B$13*Assumptions!$B$11</f>
        <v>0</v>
      </c>
      <c r="I1031" s="14" t="n">
        <f aca="false">Data_Clean!O1031*4*Assumptions!$B$12</f>
        <v>0</v>
      </c>
      <c r="J1031" s="14" t="n">
        <f aca="false">SUM(B1031:I1031)</f>
        <v>347.943</v>
      </c>
      <c r="K1031" s="16" t="n">
        <f aca="false">IF(Data_Clean!P1031="","",Assumptions!$B$15*0.5^(Data_Clean!P1031/Assumptions!$B$20))</f>
        <v>0.0673065442381075</v>
      </c>
      <c r="L1031" s="16" t="n">
        <f aca="false">Assumptions!$B$16*MIN(1,LN(1+Data_Clean!Q1031)/LN(1+Assumptions!$B$21))</f>
        <v>0</v>
      </c>
      <c r="M1031" s="16" t="n">
        <f aca="false">Assumptions!$B$17*(0.6*MIN(1,Data_Clean!R1031/Assumptions!$B$22)+0.4*IF(Data_Clean!S1031="",0,Data_Clean!S1031))</f>
        <v>0</v>
      </c>
      <c r="N1031" s="16" t="n">
        <f aca="false">Assumptions!$B$18*MIN(1,(Data_Clean!F1031-1)/Assumptions!$B$23)</f>
        <v>5</v>
      </c>
      <c r="O1031" s="16" t="n">
        <f aca="false">Assumptions!$B$19*(0.4*IF(Data_Clean!E1031="",0,MIN(1,Data_Clean!E1031/12/Assumptions!$B$24))+0.35*IF(Data_Clean!D1031="Y",1,0)+0.25*(1-MIN(Data_Clean!T1031,3)/3))/IF(Data_Clean!E1031="",0.6,1)</f>
        <v>9.75</v>
      </c>
      <c r="P1031" s="16" t="n">
        <f aca="false">SUM(K1031:O1031)/(Assumptions!$D$5-IF(K1031="",Assumptions!$B$15,0))*100</f>
        <v>14.8173065442381</v>
      </c>
      <c r="Q1031" s="7" t="str">
        <f aca="false">IF(J1031&gt;=Assumptions!$B$26,"High",IF(J1031&gt;=Assumptions!$B$27,"Mid","Low"))</f>
        <v>Low</v>
      </c>
      <c r="R1031" s="7" t="str">
        <f aca="false">IF(P1031&gt;=Assumptions!$B$28,"High",IF(P1031&gt;=Assumptions!$B$29,"Mid","Low"))</f>
        <v>Low</v>
      </c>
      <c r="S1031" s="7" t="str">
        <f aca="false">INDEX(Assumptions!$B$33:$B$41,MATCH(Q1031&amp;"|"&amp;R1031,Assumptions!$A$33:$A$41,0))</f>
        <v>Dormant &amp; Low Value</v>
      </c>
      <c r="T1031" s="7" t="n">
        <f aca="false">IF(ISNUMBER(Data_Clean!V1031),J1031*Data_Clean!V1031,0)</f>
        <v>101.4601788</v>
      </c>
    </row>
    <row r="1032" customFormat="false" ht="15" hidden="false" customHeight="false" outlineLevel="0" collapsed="false">
      <c r="A1032" s="15" t="str">
        <f aca="false">Data_Clean!A1032</f>
        <v>CX101028</v>
      </c>
      <c r="B1032" s="14" t="n">
        <f aca="false">Data_Clean!G1032*Assumptions!$B$5</f>
        <v>71.11</v>
      </c>
      <c r="C1032" s="14" t="n">
        <f aca="false">IF(Data_Clean!H1032="",0,Data_Clean!H1032)*Assumptions!$B$6</f>
        <v>0</v>
      </c>
      <c r="D1032" s="14" t="n">
        <f aca="false">Data_Clean!I1032*Assumptions!$B$7</f>
        <v>0</v>
      </c>
      <c r="E1032" s="14" t="n">
        <f aca="false">Data_Clean!J1032*Assumptions!$B$8</f>
        <v>0</v>
      </c>
      <c r="F1032" s="14" t="n">
        <f aca="false">Data_Clean!K1032*Assumptions!$B$9</f>
        <v>0</v>
      </c>
      <c r="G1032" s="14" t="n">
        <f aca="false">Data_Clean!L1032*Assumptions!$B$10</f>
        <v>814.05</v>
      </c>
      <c r="H1032" s="14" t="n">
        <f aca="false">IF(OR(Data_Clean!M1032="",Data_Clean!N1032=""),0,Data_Clean!M1032*Data_Clean!N1032/100)*Assumptions!$B$13*Assumptions!$B$11</f>
        <v>447.99</v>
      </c>
      <c r="I1032" s="14" t="n">
        <f aca="false">Data_Clean!O1032*4*Assumptions!$B$12</f>
        <v>79.94832</v>
      </c>
      <c r="J1032" s="14" t="n">
        <f aca="false">SUM(B1032:I1032)</f>
        <v>1413.09832</v>
      </c>
      <c r="K1032" s="16" t="n">
        <f aca="false">IF(Data_Clean!P1032="","",Assumptions!$B$15*0.5^(Data_Clean!P1032/Assumptions!$B$20))</f>
        <v>22.735748497656</v>
      </c>
      <c r="L1032" s="16" t="n">
        <f aca="false">Assumptions!$B$16*MIN(1,LN(1+Data_Clean!Q1032)/LN(1+Assumptions!$B$21))</f>
        <v>14.320838960067</v>
      </c>
      <c r="M1032" s="16" t="n">
        <f aca="false">Assumptions!$B$17*(0.6*MIN(1,Data_Clean!R1032/Assumptions!$B$22)+0.4*IF(Data_Clean!S1032="",0,Data_Clean!S1032))</f>
        <v>6.93</v>
      </c>
      <c r="N1032" s="16" t="n">
        <f aca="false">Assumptions!$B$18*MIN(1,(Data_Clean!F1032-1)/Assumptions!$B$23)</f>
        <v>10</v>
      </c>
      <c r="O1032" s="16" t="n">
        <f aca="false">Assumptions!$B$19*(0.4*IF(Data_Clean!E1032="",0,MIN(1,Data_Clean!E1032/12/Assumptions!$B$24))+0.35*IF(Data_Clean!D1032="Y",1,0)+0.25*(1-MIN(Data_Clean!T1032,3)/3))/IF(Data_Clean!E1032="",0.6,1)</f>
        <v>8.5</v>
      </c>
      <c r="P1032" s="16" t="n">
        <f aca="false">SUM(K1032:O1032)/(Assumptions!$D$5-IF(K1032="",Assumptions!$B$15,0))*100</f>
        <v>62.486587457723</v>
      </c>
      <c r="Q1032" s="7" t="str">
        <f aca="false">IF(J1032&gt;=Assumptions!$B$26,"High",IF(J1032&gt;=Assumptions!$B$27,"Mid","Low"))</f>
        <v>Mid</v>
      </c>
      <c r="R1032" s="7" t="str">
        <f aca="false">IF(P1032&gt;=Assumptions!$B$28,"High",IF(P1032&gt;=Assumptions!$B$29,"Mid","Low"))</f>
        <v>Mid</v>
      </c>
      <c r="S1032" s="7" t="str">
        <f aca="false">INDEX(Assumptions!$B$33:$B$41,MATCH(Q1032&amp;"|"&amp;R1032,Assumptions!$A$33:$A$41,0))</f>
        <v>Established Core</v>
      </c>
      <c r="T1032" s="7" t="n">
        <f aca="false">IF(ISNUMBER(Data_Clean!V1032),J1032*Data_Clean!V1032,0)</f>
        <v>64.29597356</v>
      </c>
    </row>
    <row r="1033" customFormat="false" ht="15" hidden="false" customHeight="false" outlineLevel="0" collapsed="false">
      <c r="A1033" s="15" t="str">
        <f aca="false">Data_Clean!A1033</f>
        <v>CX101029</v>
      </c>
      <c r="B1033" s="14" t="n">
        <f aca="false">Data_Clean!G1033*Assumptions!$B$5</f>
        <v>154.52075</v>
      </c>
      <c r="C1033" s="14" t="n">
        <f aca="false">IF(Data_Clean!H1033="",0,Data_Clean!H1033)*Assumptions!$B$6</f>
        <v>90.28524</v>
      </c>
      <c r="D1033" s="14" t="n">
        <f aca="false">Data_Clean!I1033*Assumptions!$B$7</f>
        <v>0</v>
      </c>
      <c r="E1033" s="14" t="n">
        <f aca="false">Data_Clean!J1033*Assumptions!$B$8</f>
        <v>0</v>
      </c>
      <c r="F1033" s="14" t="n">
        <f aca="false">Data_Clean!K1033*Assumptions!$B$9</f>
        <v>0</v>
      </c>
      <c r="G1033" s="14" t="n">
        <f aca="false">Data_Clean!L1033*Assumptions!$B$10</f>
        <v>424.8</v>
      </c>
      <c r="H1033" s="14" t="n">
        <f aca="false">IF(OR(Data_Clean!M1033="",Data_Clean!N1033=""),0,Data_Clean!M1033*Data_Clean!N1033/100)*Assumptions!$B$13*Assumptions!$B$11</f>
        <v>193.548</v>
      </c>
      <c r="I1033" s="14" t="n">
        <f aca="false">Data_Clean!O1033*4*Assumptions!$B$12</f>
        <v>119.44704</v>
      </c>
      <c r="J1033" s="14" t="n">
        <f aca="false">SUM(B1033:I1033)</f>
        <v>982.60103</v>
      </c>
      <c r="K1033" s="16" t="n">
        <f aca="false">IF(Data_Clean!P1033="","",Assumptions!$B$15*0.5^(Data_Clean!P1033/Assumptions!$B$20))</f>
        <v>23.267171427506</v>
      </c>
      <c r="L1033" s="16" t="n">
        <f aca="false">Assumptions!$B$16*MIN(1,LN(1+Data_Clean!Q1033)/LN(1+Assumptions!$B$21))</f>
        <v>20</v>
      </c>
      <c r="M1033" s="16" t="n">
        <f aca="false">Assumptions!$B$17*(0.6*MIN(1,Data_Clean!R1033/Assumptions!$B$22)+0.4*IF(Data_Clean!S1033="",0,Data_Clean!S1033))</f>
        <v>13.902</v>
      </c>
      <c r="N1033" s="16" t="n">
        <f aca="false">Assumptions!$B$18*MIN(1,(Data_Clean!F1033-1)/Assumptions!$B$23)</f>
        <v>20</v>
      </c>
      <c r="O1033" s="16" t="n">
        <f aca="false">Assumptions!$B$19*(0.4*IF(Data_Clean!E1033="",0,MIN(1,Data_Clean!E1033/12/Assumptions!$B$24))+0.35*IF(Data_Clean!D1033="Y",1,0)+0.25*(1-MIN(Data_Clean!T1033,3)/3))/IF(Data_Clean!E1033="",0.6,1)</f>
        <v>13.75</v>
      </c>
      <c r="P1033" s="16" t="n">
        <f aca="false">SUM(K1033:O1033)/(Assumptions!$D$5-IF(K1033="",Assumptions!$B$15,0))*100</f>
        <v>90.919171427506</v>
      </c>
      <c r="Q1033" s="7" t="str">
        <f aca="false">IF(J1033&gt;=Assumptions!$B$26,"High",IF(J1033&gt;=Assumptions!$B$27,"Mid","Low"))</f>
        <v>Mid</v>
      </c>
      <c r="R1033" s="7" t="str">
        <f aca="false">IF(P1033&gt;=Assumptions!$B$28,"High",IF(P1033&gt;=Assumptions!$B$29,"Mid","Low"))</f>
        <v>High</v>
      </c>
      <c r="S1033" s="7" t="str">
        <f aca="false">INDEX(Assumptions!$B$33:$B$41,MATCH(Q1033&amp;"|"&amp;R1033,Assumptions!$A$33:$A$41,0))</f>
        <v>Engaged Builders</v>
      </c>
      <c r="T1033" s="7" t="n">
        <f aca="false">IF(ISNUMBER(Data_Clean!V1033),J1033*Data_Clean!V1033,0)</f>
        <v>14.051194729</v>
      </c>
    </row>
    <row r="1034" customFormat="false" ht="15" hidden="false" customHeight="false" outlineLevel="0" collapsed="false">
      <c r="A1034" s="15" t="str">
        <f aca="false">Data_Clean!A1034</f>
        <v>CX101030</v>
      </c>
      <c r="B1034" s="14" t="n">
        <f aca="false">Data_Clean!G1034*Assumptions!$B$5</f>
        <v>66.01925</v>
      </c>
      <c r="C1034" s="14" t="n">
        <f aca="false">IF(Data_Clean!H1034="",0,Data_Clean!H1034)*Assumptions!$B$6</f>
        <v>0</v>
      </c>
      <c r="D1034" s="14" t="n">
        <f aca="false">Data_Clean!I1034*Assumptions!$B$7</f>
        <v>0</v>
      </c>
      <c r="E1034" s="14" t="n">
        <f aca="false">Data_Clean!J1034*Assumptions!$B$8</f>
        <v>0</v>
      </c>
      <c r="F1034" s="14" t="n">
        <f aca="false">Data_Clean!K1034*Assumptions!$B$9</f>
        <v>0</v>
      </c>
      <c r="G1034" s="14" t="n">
        <f aca="false">Data_Clean!L1034*Assumptions!$B$10</f>
        <v>0</v>
      </c>
      <c r="H1034" s="14" t="n">
        <f aca="false">IF(OR(Data_Clean!M1034="",Data_Clean!N1034=""),0,Data_Clean!M1034*Data_Clean!N1034/100)*Assumptions!$B$13*Assumptions!$B$11</f>
        <v>86.922</v>
      </c>
      <c r="I1034" s="14" t="n">
        <f aca="false">Data_Clean!O1034*4*Assumptions!$B$12</f>
        <v>5.50752</v>
      </c>
      <c r="J1034" s="14" t="n">
        <f aca="false">SUM(B1034:I1034)</f>
        <v>158.44877</v>
      </c>
      <c r="K1034" s="16" t="n">
        <f aca="false">IF(Data_Clean!P1034="","",Assumptions!$B$15*0.5^(Data_Clean!P1034/Assumptions!$B$20))</f>
        <v>17.6332185942541</v>
      </c>
      <c r="L1034" s="16" t="n">
        <f aca="false">Assumptions!$B$16*MIN(1,LN(1+Data_Clean!Q1034)/LN(1+Assumptions!$B$21))</f>
        <v>13.5873179074216</v>
      </c>
      <c r="M1034" s="16" t="n">
        <f aca="false">Assumptions!$B$17*(0.6*MIN(1,Data_Clean!R1034/Assumptions!$B$22)+0.4*IF(Data_Clean!S1034="",0,Data_Clean!S1034))</f>
        <v>11.358</v>
      </c>
      <c r="N1034" s="16" t="n">
        <f aca="false">Assumptions!$B$18*MIN(1,(Data_Clean!F1034-1)/Assumptions!$B$23)</f>
        <v>5</v>
      </c>
      <c r="O1034" s="16" t="n">
        <f aca="false">Assumptions!$B$19*(0.4*IF(Data_Clean!E1034="",0,MIN(1,Data_Clean!E1034/12/Assumptions!$B$24))+0.35*IF(Data_Clean!D1034="Y",1,0)+0.25*(1-MIN(Data_Clean!T1034,3)/3))/IF(Data_Clean!E1034="",0.6,1)</f>
        <v>11.1</v>
      </c>
      <c r="P1034" s="16" t="n">
        <f aca="false">SUM(K1034:O1034)/(Assumptions!$D$5-IF(K1034="",Assumptions!$B$15,0))*100</f>
        <v>58.6785365016757</v>
      </c>
      <c r="Q1034" s="7" t="str">
        <f aca="false">IF(J1034&gt;=Assumptions!$B$26,"High",IF(J1034&gt;=Assumptions!$B$27,"Mid","Low"))</f>
        <v>Low</v>
      </c>
      <c r="R1034" s="7" t="str">
        <f aca="false">IF(P1034&gt;=Assumptions!$B$28,"High",IF(P1034&gt;=Assumptions!$B$29,"Mid","Low"))</f>
        <v>Mid</v>
      </c>
      <c r="S1034" s="7" t="str">
        <f aca="false">INDEX(Assumptions!$B$33:$B$41,MATCH(Q1034&amp;"|"&amp;R1034,Assumptions!$A$33:$A$41,0))</f>
        <v>Light Touch</v>
      </c>
      <c r="T1034" s="7" t="n">
        <f aca="false">IF(ISNUMBER(Data_Clean!V1034),J1034*Data_Clean!V1034,0)</f>
        <v>4.357341175</v>
      </c>
    </row>
    <row r="1035" customFormat="false" ht="15" hidden="false" customHeight="false" outlineLevel="0" collapsed="false">
      <c r="A1035" s="15" t="str">
        <f aca="false">Data_Clean!A1035</f>
        <v>CX101031</v>
      </c>
      <c r="B1035" s="14" t="n">
        <f aca="false">Data_Clean!G1035*Assumptions!$B$5</f>
        <v>299.118</v>
      </c>
      <c r="C1035" s="14" t="n">
        <f aca="false">IF(Data_Clean!H1035="",0,Data_Clean!H1035)*Assumptions!$B$6</f>
        <v>0</v>
      </c>
      <c r="D1035" s="14" t="n">
        <f aca="false">Data_Clean!I1035*Assumptions!$B$7</f>
        <v>0</v>
      </c>
      <c r="E1035" s="14" t="n">
        <f aca="false">Data_Clean!J1035*Assumptions!$B$8</f>
        <v>1986.654675</v>
      </c>
      <c r="F1035" s="14" t="n">
        <f aca="false">Data_Clean!K1035*Assumptions!$B$9</f>
        <v>0</v>
      </c>
      <c r="G1035" s="14" t="n">
        <f aca="false">Data_Clean!L1035*Assumptions!$B$10</f>
        <v>0</v>
      </c>
      <c r="H1035" s="14" t="n">
        <f aca="false">IF(OR(Data_Clean!M1035="",Data_Clean!N1035=""),0,Data_Clean!M1035*Data_Clean!N1035/100)*Assumptions!$B$13*Assumptions!$B$11</f>
        <v>256.494</v>
      </c>
      <c r="I1035" s="14" t="n">
        <f aca="false">Data_Clean!O1035*4*Assumptions!$B$12</f>
        <v>29.51232</v>
      </c>
      <c r="J1035" s="14" t="n">
        <f aca="false">SUM(B1035:I1035)</f>
        <v>2571.778995</v>
      </c>
      <c r="K1035" s="16" t="n">
        <f aca="false">IF(Data_Clean!P1035="","",Assumptions!$B$15*0.5^(Data_Clean!P1035/Assumptions!$B$20))</f>
        <v>29.3147990530274</v>
      </c>
      <c r="L1035" s="16" t="n">
        <f aca="false">Assumptions!$B$16*MIN(1,LN(1+Data_Clean!Q1035)/LN(1+Assumptions!$B$21))</f>
        <v>14.9444347261843</v>
      </c>
      <c r="M1035" s="16" t="n">
        <f aca="false">Assumptions!$B$17*(0.6*MIN(1,Data_Clean!R1035/Assumptions!$B$22)+0.4*IF(Data_Clean!S1035="",0,Data_Clean!S1035))</f>
        <v>10.992</v>
      </c>
      <c r="N1035" s="16" t="n">
        <f aca="false">Assumptions!$B$18*MIN(1,(Data_Clean!F1035-1)/Assumptions!$B$23)</f>
        <v>10</v>
      </c>
      <c r="O1035" s="16" t="n">
        <f aca="false">Assumptions!$B$19*(0.4*IF(Data_Clean!E1035="",0,MIN(1,Data_Clean!E1035/12/Assumptions!$B$24))+0.35*IF(Data_Clean!D1035="Y",1,0)+0.25*(1-MIN(Data_Clean!T1035,3)/3))/IF(Data_Clean!E1035="",0.6,1)</f>
        <v>4.9</v>
      </c>
      <c r="P1035" s="16" t="n">
        <f aca="false">SUM(K1035:O1035)/(Assumptions!$D$5-IF(K1035="",Assumptions!$B$15,0))*100</f>
        <v>70.1512337792117</v>
      </c>
      <c r="Q1035" s="7" t="str">
        <f aca="false">IF(J1035&gt;=Assumptions!$B$26,"High",IF(J1035&gt;=Assumptions!$B$27,"Mid","Low"))</f>
        <v>High</v>
      </c>
      <c r="R1035" s="7" t="str">
        <f aca="false">IF(P1035&gt;=Assumptions!$B$28,"High",IF(P1035&gt;=Assumptions!$B$29,"Mid","Low"))</f>
        <v>High</v>
      </c>
      <c r="S1035" s="7" t="str">
        <f aca="false">INDEX(Assumptions!$B$33:$B$41,MATCH(Q1035&amp;"|"&amp;R1035,Assumptions!$A$33:$A$41,0))</f>
        <v>Premier Advocates</v>
      </c>
      <c r="T1035" s="7" t="n">
        <f aca="false">IF(ISNUMBER(Data_Clean!V1035),J1035*Data_Clean!V1035,0)</f>
        <v>212.428944987</v>
      </c>
    </row>
    <row r="1036" customFormat="false" ht="15" hidden="false" customHeight="false" outlineLevel="0" collapsed="false">
      <c r="A1036" s="15" t="str">
        <f aca="false">Data_Clean!A1036</f>
        <v>CX101032</v>
      </c>
      <c r="B1036" s="14" t="n">
        <f aca="false">Data_Clean!G1036*Assumptions!$B$5</f>
        <v>133.084</v>
      </c>
      <c r="C1036" s="14" t="n">
        <f aca="false">IF(Data_Clean!H1036="",0,Data_Clean!H1036)*Assumptions!$B$6</f>
        <v>0</v>
      </c>
      <c r="D1036" s="14" t="n">
        <f aca="false">Data_Clean!I1036*Assumptions!$B$7</f>
        <v>0</v>
      </c>
      <c r="E1036" s="14" t="n">
        <f aca="false">Data_Clean!J1036*Assumptions!$B$8</f>
        <v>0</v>
      </c>
      <c r="F1036" s="14" t="n">
        <f aca="false">Data_Clean!K1036*Assumptions!$B$9</f>
        <v>0</v>
      </c>
      <c r="G1036" s="14" t="n">
        <f aca="false">Data_Clean!L1036*Assumptions!$B$10</f>
        <v>0</v>
      </c>
      <c r="H1036" s="14" t="n">
        <f aca="false">IF(OR(Data_Clean!M1036="",Data_Clean!N1036=""),0,Data_Clean!M1036*Data_Clean!N1036/100)*Assumptions!$B$13*Assumptions!$B$11</f>
        <v>0</v>
      </c>
      <c r="I1036" s="14" t="n">
        <f aca="false">Data_Clean!O1036*4*Assumptions!$B$12</f>
        <v>0</v>
      </c>
      <c r="J1036" s="14" t="n">
        <f aca="false">SUM(B1036:I1036)</f>
        <v>133.084</v>
      </c>
      <c r="K1036" s="16" t="n">
        <f aca="false">IF(Data_Clean!P1036="","",Assumptions!$B$15*0.5^(Data_Clean!P1036/Assumptions!$B$20))</f>
        <v>27.9909897461042</v>
      </c>
      <c r="L1036" s="16" t="n">
        <f aca="false">Assumptions!$B$16*MIN(1,LN(1+Data_Clean!Q1036)/LN(1+Assumptions!$B$21))</f>
        <v>15.1699125520244</v>
      </c>
      <c r="M1036" s="16" t="n">
        <f aca="false">Assumptions!$B$17*(0.6*MIN(1,Data_Clean!R1036/Assumptions!$B$22)+0.4*IF(Data_Clean!S1036="",0,Data_Clean!S1036))</f>
        <v>8.466</v>
      </c>
      <c r="N1036" s="16" t="n">
        <f aca="false">Assumptions!$B$18*MIN(1,(Data_Clean!F1036-1)/Assumptions!$B$23)</f>
        <v>0</v>
      </c>
      <c r="O1036" s="16" t="n">
        <f aca="false">Assumptions!$B$19*(0.4*IF(Data_Clean!E1036="",0,MIN(1,Data_Clean!E1036/12/Assumptions!$B$24))+0.35*IF(Data_Clean!D1036="Y",1,0)+0.25*(1-MIN(Data_Clean!T1036,3)/3))/IF(Data_Clean!E1036="",0.6,1)</f>
        <v>10.7</v>
      </c>
      <c r="P1036" s="16" t="n">
        <f aca="false">SUM(K1036:O1036)/(Assumptions!$D$5-IF(K1036="",Assumptions!$B$15,0))*100</f>
        <v>62.3269022981286</v>
      </c>
      <c r="Q1036" s="7" t="str">
        <f aca="false">IF(J1036&gt;=Assumptions!$B$26,"High",IF(J1036&gt;=Assumptions!$B$27,"Mid","Low"))</f>
        <v>Low</v>
      </c>
      <c r="R1036" s="7" t="str">
        <f aca="false">IF(P1036&gt;=Assumptions!$B$28,"High",IF(P1036&gt;=Assumptions!$B$29,"Mid","Low"))</f>
        <v>Mid</v>
      </c>
      <c r="S1036" s="7" t="str">
        <f aca="false">INDEX(Assumptions!$B$33:$B$41,MATCH(Q1036&amp;"|"&amp;R1036,Assumptions!$A$33:$A$41,0))</f>
        <v>Light Touch</v>
      </c>
      <c r="T1036" s="7" t="n">
        <f aca="false">IF(ISNUMBER(Data_Clean!V1036),J1036*Data_Clean!V1036,0)</f>
        <v>3.4734924</v>
      </c>
    </row>
    <row r="1037" customFormat="false" ht="15" hidden="false" customHeight="false" outlineLevel="0" collapsed="false">
      <c r="A1037" s="15" t="str">
        <f aca="false">Data_Clean!A1037</f>
        <v>CX101033</v>
      </c>
      <c r="B1037" s="14" t="n">
        <f aca="false">Data_Clean!G1037*Assumptions!$B$5</f>
        <v>12.30425</v>
      </c>
      <c r="C1037" s="14" t="n">
        <f aca="false">IF(Data_Clean!H1037="",0,Data_Clean!H1037)*Assumptions!$B$6</f>
        <v>0</v>
      </c>
      <c r="D1037" s="14" t="n">
        <f aca="false">Data_Clean!I1037*Assumptions!$B$7</f>
        <v>0</v>
      </c>
      <c r="E1037" s="14" t="n">
        <f aca="false">Data_Clean!J1037*Assumptions!$B$8</f>
        <v>0</v>
      </c>
      <c r="F1037" s="14" t="n">
        <f aca="false">Data_Clean!K1037*Assumptions!$B$9</f>
        <v>0</v>
      </c>
      <c r="G1037" s="14" t="n">
        <f aca="false">Data_Clean!L1037*Assumptions!$B$10</f>
        <v>847.8</v>
      </c>
      <c r="H1037" s="14" t="n">
        <f aca="false">IF(OR(Data_Clean!M1037="",Data_Clean!N1037=""),0,Data_Clean!M1037*Data_Clean!N1037/100)*Assumptions!$B$13*Assumptions!$B$11</f>
        <v>0</v>
      </c>
      <c r="I1037" s="14" t="n">
        <f aca="false">Data_Clean!O1037*4*Assumptions!$B$12</f>
        <v>0</v>
      </c>
      <c r="J1037" s="14" t="n">
        <f aca="false">SUM(B1037:I1037)</f>
        <v>860.10425</v>
      </c>
      <c r="K1037" s="16" t="n">
        <f aca="false">IF(Data_Clean!P1037="","",Assumptions!$B$15*0.5^(Data_Clean!P1037/Assumptions!$B$20))</f>
        <v>17.2304753249555</v>
      </c>
      <c r="L1037" s="16" t="n">
        <f aca="false">Assumptions!$B$16*MIN(1,LN(1+Data_Clean!Q1037)/LN(1+Assumptions!$B$21))</f>
        <v>8.67194478953664</v>
      </c>
      <c r="M1037" s="16" t="n">
        <f aca="false">Assumptions!$B$17*(0.6*MIN(1,Data_Clean!R1037/Assumptions!$B$22)+0.4*IF(Data_Clean!S1037="",0,Data_Clean!S1037))</f>
        <v>4.32</v>
      </c>
      <c r="N1037" s="16" t="n">
        <f aca="false">Assumptions!$B$18*MIN(1,(Data_Clean!F1037-1)/Assumptions!$B$23)</f>
        <v>5</v>
      </c>
      <c r="O1037" s="16" t="n">
        <f aca="false">Assumptions!$B$19*(0.4*IF(Data_Clean!E1037="",0,MIN(1,Data_Clean!E1037/12/Assumptions!$B$24))+0.35*IF(Data_Clean!D1037="Y",1,0)+0.25*(1-MIN(Data_Clean!T1037,3)/3))/IF(Data_Clean!E1037="",0.6,1)</f>
        <v>5.65</v>
      </c>
      <c r="P1037" s="16" t="n">
        <f aca="false">SUM(K1037:O1037)/(Assumptions!$D$5-IF(K1037="",Assumptions!$B$15,0))*100</f>
        <v>40.8724201144922</v>
      </c>
      <c r="Q1037" s="7" t="str">
        <f aca="false">IF(J1037&gt;=Assumptions!$B$26,"High",IF(J1037&gt;=Assumptions!$B$27,"Mid","Low"))</f>
        <v>Mid</v>
      </c>
      <c r="R1037" s="7" t="str">
        <f aca="false">IF(P1037&gt;=Assumptions!$B$28,"High",IF(P1037&gt;=Assumptions!$B$29,"Mid","Low"))</f>
        <v>Low</v>
      </c>
      <c r="S1037" s="7" t="str">
        <f aca="false">INDEX(Assumptions!$B$33:$B$41,MATCH(Q1037&amp;"|"&amp;R1037,Assumptions!$A$33:$A$41,0))</f>
        <v>Light Touch</v>
      </c>
      <c r="T1037" s="7" t="n">
        <f aca="false">IF(ISNUMBER(Data_Clean!V1037),J1037*Data_Clean!V1037,0)</f>
        <v>290.973267775</v>
      </c>
    </row>
    <row r="1038" customFormat="false" ht="15" hidden="false" customHeight="false" outlineLevel="0" collapsed="false">
      <c r="A1038" s="15" t="str">
        <f aca="false">Data_Clean!A1038</f>
        <v>CX101034</v>
      </c>
      <c r="B1038" s="14" t="n">
        <f aca="false">Data_Clean!G1038*Assumptions!$B$5</f>
        <v>185.81475</v>
      </c>
      <c r="C1038" s="14" t="n">
        <f aca="false">IF(Data_Clean!H1038="",0,Data_Clean!H1038)*Assumptions!$B$6</f>
        <v>0</v>
      </c>
      <c r="D1038" s="14" t="n">
        <f aca="false">Data_Clean!I1038*Assumptions!$B$7</f>
        <v>0</v>
      </c>
      <c r="E1038" s="14" t="n">
        <f aca="false">Data_Clean!J1038*Assumptions!$B$8</f>
        <v>0</v>
      </c>
      <c r="F1038" s="14" t="n">
        <f aca="false">Data_Clean!K1038*Assumptions!$B$9</f>
        <v>0</v>
      </c>
      <c r="G1038" s="14" t="n">
        <f aca="false">Data_Clean!L1038*Assumptions!$B$10</f>
        <v>0</v>
      </c>
      <c r="H1038" s="14" t="n">
        <f aca="false">IF(OR(Data_Clean!M1038="",Data_Clean!N1038=""),0,Data_Clean!M1038*Data_Clean!N1038/100)*Assumptions!$B$13*Assumptions!$B$11</f>
        <v>0</v>
      </c>
      <c r="I1038" s="14" t="n">
        <f aca="false">Data_Clean!O1038*4*Assumptions!$B$12</f>
        <v>0</v>
      </c>
      <c r="J1038" s="14" t="n">
        <f aca="false">SUM(B1038:I1038)</f>
        <v>185.81475</v>
      </c>
      <c r="K1038" s="16" t="n">
        <f aca="false">IF(Data_Clean!P1038="","",Assumptions!$B$15*0.5^(Data_Clean!P1038/Assumptions!$B$20))</f>
        <v>27.9909897461042</v>
      </c>
      <c r="L1038" s="16" t="n">
        <f aca="false">Assumptions!$B$16*MIN(1,LN(1+Data_Clean!Q1038)/LN(1+Assumptions!$B$21))</f>
        <v>15.1699125520244</v>
      </c>
      <c r="M1038" s="16" t="n">
        <f aca="false">Assumptions!$B$17*(0.6*MIN(1,Data_Clean!R1038/Assumptions!$B$22)+0.4*IF(Data_Clean!S1038="",0,Data_Clean!S1038))</f>
        <v>9.624</v>
      </c>
      <c r="N1038" s="16" t="n">
        <f aca="false">Assumptions!$B$18*MIN(1,(Data_Clean!F1038-1)/Assumptions!$B$23)</f>
        <v>0</v>
      </c>
      <c r="O1038" s="16" t="n">
        <f aca="false">Assumptions!$B$19*(0.4*IF(Data_Clean!E1038="",0,MIN(1,Data_Clean!E1038/12/Assumptions!$B$24))+0.35*IF(Data_Clean!D1038="Y",1,0)+0.25*(1-MIN(Data_Clean!T1038,3)/3))/IF(Data_Clean!E1038="",0.6,1)</f>
        <v>12.65</v>
      </c>
      <c r="P1038" s="16" t="n">
        <f aca="false">SUM(K1038:O1038)/(Assumptions!$D$5-IF(K1038="",Assumptions!$B$15,0))*100</f>
        <v>65.4349022981286</v>
      </c>
      <c r="Q1038" s="7" t="str">
        <f aca="false">IF(J1038&gt;=Assumptions!$B$26,"High",IF(J1038&gt;=Assumptions!$B$27,"Mid","Low"))</f>
        <v>Low</v>
      </c>
      <c r="R1038" s="7" t="str">
        <f aca="false">IF(P1038&gt;=Assumptions!$B$28,"High",IF(P1038&gt;=Assumptions!$B$29,"Mid","Low"))</f>
        <v>Mid</v>
      </c>
      <c r="S1038" s="7" t="str">
        <f aca="false">INDEX(Assumptions!$B$33:$B$41,MATCH(Q1038&amp;"|"&amp;R1038,Assumptions!$A$33:$A$41,0))</f>
        <v>Light Touch</v>
      </c>
      <c r="T1038" s="7" t="n">
        <f aca="false">IF(ISNUMBER(Data_Clean!V1038),J1038*Data_Clean!V1038,0)</f>
        <v>6.13188675</v>
      </c>
    </row>
    <row r="1039" customFormat="false" ht="15" hidden="false" customHeight="false" outlineLevel="0" collapsed="false">
      <c r="A1039" s="15" t="str">
        <f aca="false">Data_Clean!A1039</f>
        <v>CX101035</v>
      </c>
      <c r="B1039" s="14" t="n">
        <f aca="false">Data_Clean!G1039*Assumptions!$B$5</f>
        <v>31.0765</v>
      </c>
      <c r="C1039" s="14" t="n">
        <f aca="false">IF(Data_Clean!H1039="",0,Data_Clean!H1039)*Assumptions!$B$6</f>
        <v>0</v>
      </c>
      <c r="D1039" s="14" t="n">
        <f aca="false">Data_Clean!I1039*Assumptions!$B$7</f>
        <v>276.8</v>
      </c>
      <c r="E1039" s="14" t="n">
        <f aca="false">Data_Clean!J1039*Assumptions!$B$8</f>
        <v>0</v>
      </c>
      <c r="F1039" s="14" t="n">
        <f aca="false">Data_Clean!K1039*Assumptions!$B$9</f>
        <v>840.4</v>
      </c>
      <c r="G1039" s="14" t="n">
        <f aca="false">Data_Clean!L1039*Assumptions!$B$10</f>
        <v>0</v>
      </c>
      <c r="H1039" s="14" t="n">
        <f aca="false">IF(OR(Data_Clean!M1039="",Data_Clean!N1039=""),0,Data_Clean!M1039*Data_Clean!N1039/100)*Assumptions!$B$13*Assumptions!$B$11</f>
        <v>0</v>
      </c>
      <c r="I1039" s="14" t="n">
        <f aca="false">Data_Clean!O1039*4*Assumptions!$B$12</f>
        <v>0</v>
      </c>
      <c r="J1039" s="14" t="n">
        <f aca="false">SUM(B1039:I1039)</f>
        <v>1148.2765</v>
      </c>
      <c r="K1039" s="16" t="n">
        <f aca="false">IF(Data_Clean!P1039="","",Assumptions!$B$15*0.5^(Data_Clean!P1039/Assumptions!$B$20))</f>
        <v>23.811015779523</v>
      </c>
      <c r="L1039" s="16" t="n">
        <f aca="false">Assumptions!$B$16*MIN(1,LN(1+Data_Clean!Q1039)/LN(1+Assumptions!$B$21))</f>
        <v>14.1840947778045</v>
      </c>
      <c r="M1039" s="16" t="n">
        <f aca="false">Assumptions!$B$17*(0.6*MIN(1,Data_Clean!R1039/Assumptions!$B$22)+0.4*IF(Data_Clean!S1039="",0,Data_Clean!S1039))</f>
        <v>1.062</v>
      </c>
      <c r="N1039" s="16" t="n">
        <f aca="false">Assumptions!$B$18*MIN(1,(Data_Clean!F1039-1)/Assumptions!$B$23)</f>
        <v>15</v>
      </c>
      <c r="O1039" s="16" t="n">
        <f aca="false">Assumptions!$B$19*(0.4*IF(Data_Clean!E1039="",0,MIN(1,Data_Clean!E1039/12/Assumptions!$B$24))+0.35*IF(Data_Clean!D1039="Y",1,0)+0.25*(1-MIN(Data_Clean!T1039,3)/3))/IF(Data_Clean!E1039="",0.6,1)</f>
        <v>13.75</v>
      </c>
      <c r="P1039" s="16" t="n">
        <f aca="false">SUM(K1039:O1039)/(Assumptions!$D$5-IF(K1039="",Assumptions!$B$15,0))*100</f>
        <v>67.8071105573275</v>
      </c>
      <c r="Q1039" s="7" t="str">
        <f aca="false">IF(J1039&gt;=Assumptions!$B$26,"High",IF(J1039&gt;=Assumptions!$B$27,"Mid","Low"))</f>
        <v>Mid</v>
      </c>
      <c r="R1039" s="7" t="str">
        <f aca="false">IF(P1039&gt;=Assumptions!$B$28,"High",IF(P1039&gt;=Assumptions!$B$29,"Mid","Low"))</f>
        <v>Mid</v>
      </c>
      <c r="S1039" s="7" t="str">
        <f aca="false">INDEX(Assumptions!$B$33:$B$41,MATCH(Q1039&amp;"|"&amp;R1039,Assumptions!$A$33:$A$41,0))</f>
        <v>Established Core</v>
      </c>
      <c r="T1039" s="7" t="n">
        <f aca="false">IF(ISNUMBER(Data_Clean!V1039),J1039*Data_Clean!V1039,0)</f>
        <v>45.58657705</v>
      </c>
    </row>
    <row r="1040" customFormat="false" ht="15" hidden="false" customHeight="false" outlineLevel="0" collapsed="false">
      <c r="A1040" s="15" t="str">
        <f aca="false">Data_Clean!A1040</f>
        <v>CX101036</v>
      </c>
      <c r="B1040" s="14" t="n">
        <f aca="false">Data_Clean!G1040*Assumptions!$B$5</f>
        <v>71.9475</v>
      </c>
      <c r="C1040" s="14" t="n">
        <f aca="false">IF(Data_Clean!H1040="",0,Data_Clean!H1040)*Assumptions!$B$6</f>
        <v>0</v>
      </c>
      <c r="D1040" s="14" t="n">
        <f aca="false">Data_Clean!I1040*Assumptions!$B$7</f>
        <v>783.2</v>
      </c>
      <c r="E1040" s="14" t="n">
        <f aca="false">Data_Clean!J1040*Assumptions!$B$8</f>
        <v>351.49155</v>
      </c>
      <c r="F1040" s="14" t="n">
        <f aca="false">Data_Clean!K1040*Assumptions!$B$9</f>
        <v>898.7</v>
      </c>
      <c r="G1040" s="14" t="n">
        <f aca="false">Data_Clean!L1040*Assumptions!$B$10</f>
        <v>0</v>
      </c>
      <c r="H1040" s="14" t="n">
        <f aca="false">IF(OR(Data_Clean!M1040="",Data_Clean!N1040=""),0,Data_Clean!M1040*Data_Clean!N1040/100)*Assumptions!$B$13*Assumptions!$B$11</f>
        <v>39.114</v>
      </c>
      <c r="I1040" s="14" t="n">
        <f aca="false">Data_Clean!O1040*4*Assumptions!$B$12</f>
        <v>0</v>
      </c>
      <c r="J1040" s="14" t="n">
        <f aca="false">SUM(B1040:I1040)</f>
        <v>2144.45305</v>
      </c>
      <c r="K1040" s="16" t="n">
        <f aca="false">IF(Data_Clean!P1040="","",Assumptions!$B$15*0.5^(Data_Clean!P1040/Assumptions!$B$20))</f>
        <v>0.302196166040526</v>
      </c>
      <c r="L1040" s="16" t="n">
        <f aca="false">Assumptions!$B$16*MIN(1,LN(1+Data_Clean!Q1040)/LN(1+Assumptions!$B$21))</f>
        <v>0</v>
      </c>
      <c r="M1040" s="16" t="n">
        <f aca="false">Assumptions!$B$17*(0.6*MIN(1,Data_Clean!R1040/Assumptions!$B$22)+0.4*IF(Data_Clean!S1040="",0,Data_Clean!S1040))</f>
        <v>0</v>
      </c>
      <c r="N1040" s="16" t="n">
        <f aca="false">Assumptions!$B$18*MIN(1,(Data_Clean!F1040-1)/Assumptions!$B$23)</f>
        <v>20</v>
      </c>
      <c r="O1040" s="16" t="n">
        <f aca="false">Assumptions!$B$19*(0.4*IF(Data_Clean!E1040="",0,MIN(1,Data_Clean!E1040/12/Assumptions!$B$24))+0.35*IF(Data_Clean!D1040="Y",1,0)+0.25*(1-MIN(Data_Clean!T1040,3)/3))/IF(Data_Clean!E1040="",0.6,1)</f>
        <v>6.8</v>
      </c>
      <c r="P1040" s="16" t="n">
        <f aca="false">SUM(K1040:O1040)/(Assumptions!$D$5-IF(K1040="",Assumptions!$B$15,0))*100</f>
        <v>27.1021961660405</v>
      </c>
      <c r="Q1040" s="7" t="str">
        <f aca="false">IF(J1040&gt;=Assumptions!$B$26,"High",IF(J1040&gt;=Assumptions!$B$27,"Mid","Low"))</f>
        <v>High</v>
      </c>
      <c r="R1040" s="7" t="str">
        <f aca="false">IF(P1040&gt;=Assumptions!$B$28,"High",IF(P1040&gt;=Assumptions!$B$29,"Mid","Low"))</f>
        <v>Low</v>
      </c>
      <c r="S1040" s="7" t="str">
        <f aca="false">INDEX(Assumptions!$B$33:$B$41,MATCH(Q1040&amp;"|"&amp;R1040,Assumptions!$A$33:$A$41,0))</f>
        <v>Affluent Drifters</v>
      </c>
      <c r="T1040" s="7" t="n">
        <f aca="false">IF(ISNUMBER(Data_Clean!V1040),J1040*Data_Clean!V1040,0)</f>
        <v>424.387258595</v>
      </c>
    </row>
    <row r="1041" customFormat="false" ht="15" hidden="false" customHeight="false" outlineLevel="0" collapsed="false">
      <c r="A1041" s="15" t="str">
        <f aca="false">Data_Clean!A1041</f>
        <v>CX101037</v>
      </c>
      <c r="B1041" s="14" t="n">
        <f aca="false">Data_Clean!G1041*Assumptions!$B$5</f>
        <v>89.06</v>
      </c>
      <c r="C1041" s="14" t="n">
        <f aca="false">IF(Data_Clean!H1041="",0,Data_Clean!H1041)*Assumptions!$B$6</f>
        <v>295.36788</v>
      </c>
      <c r="D1041" s="14" t="n">
        <f aca="false">Data_Clean!I1041*Assumptions!$B$7</f>
        <v>638.4</v>
      </c>
      <c r="E1041" s="14" t="n">
        <f aca="false">Data_Clean!J1041*Assumptions!$B$8</f>
        <v>0</v>
      </c>
      <c r="F1041" s="14" t="n">
        <f aca="false">Data_Clean!K1041*Assumptions!$B$9</f>
        <v>0</v>
      </c>
      <c r="G1041" s="14" t="n">
        <f aca="false">Data_Clean!L1041*Assumptions!$B$10</f>
        <v>0</v>
      </c>
      <c r="H1041" s="14" t="n">
        <f aca="false">IF(OR(Data_Clean!M1041="",Data_Clean!N1041=""),0,Data_Clean!M1041*Data_Clean!N1041/100)*Assumptions!$B$13*Assumptions!$B$11</f>
        <v>179.4</v>
      </c>
      <c r="I1041" s="14" t="n">
        <f aca="false">Data_Clean!O1041*4*Assumptions!$B$12</f>
        <v>64.01232</v>
      </c>
      <c r="J1041" s="14" t="n">
        <f aca="false">SUM(B1041:I1041)</f>
        <v>1266.2402</v>
      </c>
      <c r="K1041" s="16" t="n">
        <f aca="false">IF(Data_Clean!P1041="","",Assumptions!$B$15*0.5^(Data_Clean!P1041/Assumptions!$B$20))</f>
        <v>29.3147990530274</v>
      </c>
      <c r="L1041" s="16" t="n">
        <f aca="false">Assumptions!$B$16*MIN(1,LN(1+Data_Clean!Q1041)/LN(1+Assumptions!$B$21))</f>
        <v>14.8269530442849</v>
      </c>
      <c r="M1041" s="16" t="n">
        <f aca="false">Assumptions!$B$17*(0.6*MIN(1,Data_Clean!R1041/Assumptions!$B$22)+0.4*IF(Data_Clean!S1041="",0,Data_Clean!S1041))</f>
        <v>10.932</v>
      </c>
      <c r="N1041" s="16" t="n">
        <f aca="false">Assumptions!$B$18*MIN(1,(Data_Clean!F1041-1)/Assumptions!$B$23)</f>
        <v>15</v>
      </c>
      <c r="O1041" s="16" t="n">
        <f aca="false">Assumptions!$B$19*(0.4*IF(Data_Clean!E1041="",0,MIN(1,Data_Clean!E1041/12/Assumptions!$B$24))+0.35*IF(Data_Clean!D1041="Y",1,0)+0.25*(1-MIN(Data_Clean!T1041,3)/3))/IF(Data_Clean!E1041="",0.6,1)</f>
        <v>9.15</v>
      </c>
      <c r="P1041" s="16" t="n">
        <f aca="false">SUM(K1041:O1041)/(Assumptions!$D$5-IF(K1041="",Assumptions!$B$15,0))*100</f>
        <v>79.2237520973123</v>
      </c>
      <c r="Q1041" s="7" t="str">
        <f aca="false">IF(J1041&gt;=Assumptions!$B$26,"High",IF(J1041&gt;=Assumptions!$B$27,"Mid","Low"))</f>
        <v>Mid</v>
      </c>
      <c r="R1041" s="7" t="str">
        <f aca="false">IF(P1041&gt;=Assumptions!$B$28,"High",IF(P1041&gt;=Assumptions!$B$29,"Mid","Low"))</f>
        <v>High</v>
      </c>
      <c r="S1041" s="7" t="str">
        <f aca="false">INDEX(Assumptions!$B$33:$B$41,MATCH(Q1041&amp;"|"&amp;R1041,Assumptions!$A$33:$A$41,0))</f>
        <v>Engaged Builders</v>
      </c>
      <c r="T1041" s="7" t="n">
        <f aca="false">IF(ISNUMBER(Data_Clean!V1041),J1041*Data_Clean!V1041,0)</f>
        <v>37.22746188</v>
      </c>
    </row>
    <row r="1042" customFormat="false" ht="15" hidden="false" customHeight="false" outlineLevel="0" collapsed="false">
      <c r="A1042" s="15" t="str">
        <f aca="false">Data_Clean!A1042</f>
        <v>CX101038</v>
      </c>
      <c r="B1042" s="14" t="n">
        <f aca="false">Data_Clean!G1042*Assumptions!$B$5</f>
        <v>663.31125</v>
      </c>
      <c r="C1042" s="14" t="n">
        <f aca="false">IF(Data_Clean!H1042="",0,Data_Clean!H1042)*Assumptions!$B$6</f>
        <v>100.43988</v>
      </c>
      <c r="D1042" s="14" t="n">
        <f aca="false">Data_Clean!I1042*Assumptions!$B$7</f>
        <v>0</v>
      </c>
      <c r="E1042" s="14" t="n">
        <f aca="false">Data_Clean!J1042*Assumptions!$B$8</f>
        <v>0</v>
      </c>
      <c r="F1042" s="14" t="n">
        <f aca="false">Data_Clean!K1042*Assumptions!$B$9</f>
        <v>4825.7</v>
      </c>
      <c r="G1042" s="14" t="n">
        <f aca="false">Data_Clean!L1042*Assumptions!$B$10</f>
        <v>0</v>
      </c>
      <c r="H1042" s="14" t="n">
        <f aca="false">IF(OR(Data_Clean!M1042="",Data_Clean!N1042=""),0,Data_Clean!M1042*Data_Clean!N1042/100)*Assumptions!$B$13*Assumptions!$B$11</f>
        <v>143.472</v>
      </c>
      <c r="I1042" s="14" t="n">
        <f aca="false">Data_Clean!O1042*4*Assumptions!$B$12</f>
        <v>9.93264</v>
      </c>
      <c r="J1042" s="14" t="n">
        <f aca="false">SUM(B1042:I1042)</f>
        <v>5742.85577</v>
      </c>
      <c r="K1042" s="16" t="n">
        <f aca="false">IF(Data_Clean!P1042="","",Assumptions!$B$15*0.5^(Data_Clean!P1042/Assumptions!$B$20))</f>
        <v>15</v>
      </c>
      <c r="L1042" s="16" t="n">
        <f aca="false">Assumptions!$B$16*MIN(1,LN(1+Data_Clean!Q1042)/LN(1+Assumptions!$B$21))</f>
        <v>11.2934465146257</v>
      </c>
      <c r="M1042" s="16" t="n">
        <f aca="false">Assumptions!$B$17*(0.6*MIN(1,Data_Clean!R1042/Assumptions!$B$22)+0.4*IF(Data_Clean!S1042="",0,Data_Clean!S1042))</f>
        <v>8.406</v>
      </c>
      <c r="N1042" s="16" t="n">
        <f aca="false">Assumptions!$B$18*MIN(1,(Data_Clean!F1042-1)/Assumptions!$B$23)</f>
        <v>15</v>
      </c>
      <c r="O1042" s="16" t="n">
        <f aca="false">Assumptions!$B$19*(0.4*IF(Data_Clean!E1042="",0,MIN(1,Data_Clean!E1042/12/Assumptions!$B$24))+0.35*IF(Data_Clean!D1042="Y",1,0)+0.25*(1-MIN(Data_Clean!T1042,3)/3))/IF(Data_Clean!E1042="",0.6,1)</f>
        <v>7.05</v>
      </c>
      <c r="P1042" s="16" t="n">
        <f aca="false">SUM(K1042:O1042)/(Assumptions!$D$5-IF(K1042="",Assumptions!$B$15,0))*100</f>
        <v>56.7494465146257</v>
      </c>
      <c r="Q1042" s="7" t="str">
        <f aca="false">IF(J1042&gt;=Assumptions!$B$26,"High",IF(J1042&gt;=Assumptions!$B$27,"Mid","Low"))</f>
        <v>High</v>
      </c>
      <c r="R1042" s="7" t="str">
        <f aca="false">IF(P1042&gt;=Assumptions!$B$28,"High",IF(P1042&gt;=Assumptions!$B$29,"Mid","Low"))</f>
        <v>Mid</v>
      </c>
      <c r="S1042" s="7" t="str">
        <f aca="false">INDEX(Assumptions!$B$33:$B$41,MATCH(Q1042&amp;"|"&amp;R1042,Assumptions!$A$33:$A$41,0))</f>
        <v>Established Core</v>
      </c>
      <c r="T1042" s="7" t="n">
        <f aca="false">IF(ISNUMBER(Data_Clean!V1042),J1042*Data_Clean!V1042,0)</f>
        <v>628.842706815</v>
      </c>
    </row>
    <row r="1043" customFormat="false" ht="15" hidden="false" customHeight="false" outlineLevel="0" collapsed="false">
      <c r="A1043" s="15" t="str">
        <f aca="false">Data_Clean!A1043</f>
        <v>CX101039</v>
      </c>
      <c r="B1043" s="14" t="n">
        <f aca="false">Data_Clean!G1043*Assumptions!$B$5</f>
        <v>179.12825</v>
      </c>
      <c r="C1043" s="14" t="n">
        <f aca="false">IF(Data_Clean!H1043="",0,Data_Clean!H1043)*Assumptions!$B$6</f>
        <v>295.28604</v>
      </c>
      <c r="D1043" s="14" t="n">
        <f aca="false">Data_Clean!I1043*Assumptions!$B$7</f>
        <v>240</v>
      </c>
      <c r="E1043" s="14" t="n">
        <f aca="false">Data_Clean!J1043*Assumptions!$B$8</f>
        <v>0</v>
      </c>
      <c r="F1043" s="14" t="n">
        <f aca="false">Data_Clean!K1043*Assumptions!$B$9</f>
        <v>0</v>
      </c>
      <c r="G1043" s="14" t="n">
        <f aca="false">Data_Clean!L1043*Assumptions!$B$10</f>
        <v>0</v>
      </c>
      <c r="H1043" s="14" t="n">
        <f aca="false">IF(OR(Data_Clean!M1043="",Data_Clean!N1043=""),0,Data_Clean!M1043*Data_Clean!N1043/100)*Assumptions!$B$13*Assumptions!$B$11</f>
        <v>91.506</v>
      </c>
      <c r="I1043" s="14" t="n">
        <f aca="false">Data_Clean!O1043*4*Assumptions!$B$12</f>
        <v>23.75232</v>
      </c>
      <c r="J1043" s="14" t="n">
        <f aca="false">SUM(B1043:I1043)</f>
        <v>829.67261</v>
      </c>
      <c r="K1043" s="16" t="n">
        <f aca="false">IF(Data_Clean!P1043="","",Assumptions!$B$15*0.5^(Data_Clean!P1043/Assumptions!$B$20))</f>
        <v>27.3516746567465</v>
      </c>
      <c r="L1043" s="16" t="n">
        <f aca="false">Assumptions!$B$16*MIN(1,LN(1+Data_Clean!Q1043)/LN(1+Assumptions!$B$21))</f>
        <v>14.8269530442849</v>
      </c>
      <c r="M1043" s="16" t="n">
        <f aca="false">Assumptions!$B$17*(0.6*MIN(1,Data_Clean!R1043/Assumptions!$B$22)+0.4*IF(Data_Clean!S1043="",0,Data_Clean!S1043))</f>
        <v>11.64</v>
      </c>
      <c r="N1043" s="16" t="n">
        <f aca="false">Assumptions!$B$18*MIN(1,(Data_Clean!F1043-1)/Assumptions!$B$23)</f>
        <v>15</v>
      </c>
      <c r="O1043" s="16" t="n">
        <f aca="false">Assumptions!$B$19*(0.4*IF(Data_Clean!E1043="",0,MIN(1,Data_Clean!E1043/12/Assumptions!$B$24))+0.35*IF(Data_Clean!D1043="Y",1,0)+0.25*(1-MIN(Data_Clean!T1043,3)/3))/IF(Data_Clean!E1043="",0.6,1)</f>
        <v>9.35</v>
      </c>
      <c r="P1043" s="16" t="n">
        <f aca="false">SUM(K1043:O1043)/(Assumptions!$D$5-IF(K1043="",Assumptions!$B$15,0))*100</f>
        <v>78.1686277010314</v>
      </c>
      <c r="Q1043" s="7" t="str">
        <f aca="false">IF(J1043&gt;=Assumptions!$B$26,"High",IF(J1043&gt;=Assumptions!$B$27,"Mid","Low"))</f>
        <v>Mid</v>
      </c>
      <c r="R1043" s="7" t="str">
        <f aca="false">IF(P1043&gt;=Assumptions!$B$28,"High",IF(P1043&gt;=Assumptions!$B$29,"Mid","Low"))</f>
        <v>High</v>
      </c>
      <c r="S1043" s="7" t="str">
        <f aca="false">INDEX(Assumptions!$B$33:$B$41,MATCH(Q1043&amp;"|"&amp;R1043,Assumptions!$A$33:$A$41,0))</f>
        <v>Engaged Builders</v>
      </c>
      <c r="T1043" s="7" t="n">
        <f aca="false">IF(ISNUMBER(Data_Clean!V1043),J1043*Data_Clean!V1043,0)</f>
        <v>37.833071016</v>
      </c>
    </row>
    <row r="1044" customFormat="false" ht="15" hidden="false" customHeight="false" outlineLevel="0" collapsed="false">
      <c r="A1044" s="15" t="str">
        <f aca="false">Data_Clean!A1044</f>
        <v>CX101040</v>
      </c>
      <c r="B1044" s="14" t="n">
        <f aca="false">Data_Clean!G1044*Assumptions!$B$5</f>
        <v>28.82</v>
      </c>
      <c r="C1044" s="14" t="n">
        <f aca="false">IF(Data_Clean!H1044="",0,Data_Clean!H1044)*Assumptions!$B$6</f>
        <v>94.6152</v>
      </c>
      <c r="D1044" s="14" t="n">
        <f aca="false">Data_Clean!I1044*Assumptions!$B$7</f>
        <v>0</v>
      </c>
      <c r="E1044" s="14" t="n">
        <f aca="false">Data_Clean!J1044*Assumptions!$B$8</f>
        <v>15.4425</v>
      </c>
      <c r="F1044" s="14" t="n">
        <f aca="false">Data_Clean!K1044*Assumptions!$B$9</f>
        <v>0</v>
      </c>
      <c r="G1044" s="14" t="n">
        <f aca="false">Data_Clean!L1044*Assumptions!$B$10</f>
        <v>0</v>
      </c>
      <c r="H1044" s="14" t="n">
        <f aca="false">IF(OR(Data_Clean!M1044="",Data_Clean!N1044=""),0,Data_Clean!M1044*Data_Clean!N1044/100)*Assumptions!$B$13*Assumptions!$B$11</f>
        <v>0</v>
      </c>
      <c r="I1044" s="14" t="n">
        <f aca="false">Data_Clean!O1044*4*Assumptions!$B$12</f>
        <v>0</v>
      </c>
      <c r="J1044" s="14" t="n">
        <f aca="false">SUM(B1044:I1044)</f>
        <v>138.8777</v>
      </c>
      <c r="K1044" s="16" t="n">
        <f aca="false">IF(Data_Clean!P1044="","",Assumptions!$B$15*0.5^(Data_Clean!P1044/Assumptions!$B$20))</f>
        <v>24.3675718906871</v>
      </c>
      <c r="L1044" s="16" t="n">
        <f aca="false">Assumptions!$B$16*MIN(1,LN(1+Data_Clean!Q1044)/LN(1+Assumptions!$B$21))</f>
        <v>15.6854227887284</v>
      </c>
      <c r="M1044" s="16" t="n">
        <f aca="false">Assumptions!$B$17*(0.6*MIN(1,Data_Clean!R1044/Assumptions!$B$22)+0.4*IF(Data_Clean!S1044="",0,Data_Clean!S1044))</f>
        <v>13.788</v>
      </c>
      <c r="N1044" s="16" t="n">
        <f aca="false">Assumptions!$B$18*MIN(1,(Data_Clean!F1044-1)/Assumptions!$B$23)</f>
        <v>10</v>
      </c>
      <c r="O1044" s="16" t="n">
        <f aca="false">Assumptions!$B$19*(0.4*IF(Data_Clean!E1044="",0,MIN(1,Data_Clean!E1044/12/Assumptions!$B$24))+0.35*IF(Data_Clean!D1044="Y",1,0)+0.25*(1-MIN(Data_Clean!T1044,3)/3))/IF(Data_Clean!E1044="",0.6,1)</f>
        <v>4.75</v>
      </c>
      <c r="P1044" s="16" t="n">
        <f aca="false">SUM(K1044:O1044)/(Assumptions!$D$5-IF(K1044="",Assumptions!$B$15,0))*100</f>
        <v>68.5909946794155</v>
      </c>
      <c r="Q1044" s="7" t="str">
        <f aca="false">IF(J1044&gt;=Assumptions!$B$26,"High",IF(J1044&gt;=Assumptions!$B$27,"Mid","Low"))</f>
        <v>Low</v>
      </c>
      <c r="R1044" s="7" t="str">
        <f aca="false">IF(P1044&gt;=Assumptions!$B$28,"High",IF(P1044&gt;=Assumptions!$B$29,"Mid","Low"))</f>
        <v>Mid</v>
      </c>
      <c r="S1044" s="7" t="str">
        <f aca="false">INDEX(Assumptions!$B$33:$B$41,MATCH(Q1044&amp;"|"&amp;R1044,Assumptions!$A$33:$A$41,0))</f>
        <v>Light Touch</v>
      </c>
      <c r="T1044" s="7" t="n">
        <f aca="false">IF(ISNUMBER(Data_Clean!V1044),J1044*Data_Clean!V1044,0)</f>
        <v>6.92999723</v>
      </c>
    </row>
    <row r="1045" customFormat="false" ht="15" hidden="false" customHeight="false" outlineLevel="0" collapsed="false">
      <c r="A1045" s="15" t="str">
        <f aca="false">Data_Clean!A1045</f>
        <v>CX101041</v>
      </c>
      <c r="B1045" s="14" t="n">
        <f aca="false">Data_Clean!G1045*Assumptions!$B$5</f>
        <v>87.71375</v>
      </c>
      <c r="C1045" s="14" t="n">
        <f aca="false">IF(Data_Clean!H1045="",0,Data_Clean!H1045)*Assumptions!$B$6</f>
        <v>510.30276</v>
      </c>
      <c r="D1045" s="14" t="n">
        <f aca="false">Data_Clean!I1045*Assumptions!$B$7</f>
        <v>0</v>
      </c>
      <c r="E1045" s="14" t="n">
        <f aca="false">Data_Clean!J1045*Assumptions!$B$8</f>
        <v>0</v>
      </c>
      <c r="F1045" s="14" t="n">
        <f aca="false">Data_Clean!K1045*Assumptions!$B$9</f>
        <v>0</v>
      </c>
      <c r="G1045" s="14" t="n">
        <f aca="false">Data_Clean!L1045*Assumptions!$B$10</f>
        <v>0</v>
      </c>
      <c r="H1045" s="14" t="n">
        <f aca="false">IF(OR(Data_Clean!M1045="",Data_Clean!N1045=""),0,Data_Clean!M1045*Data_Clean!N1045/100)*Assumptions!$B$13*Assumptions!$B$11</f>
        <v>33.462</v>
      </c>
      <c r="I1045" s="14" t="n">
        <f aca="false">Data_Clean!O1045*4*Assumptions!$B$12</f>
        <v>38.47968</v>
      </c>
      <c r="J1045" s="14" t="n">
        <f aca="false">SUM(B1045:I1045)</f>
        <v>669.95819</v>
      </c>
      <c r="K1045" s="16" t="n">
        <f aca="false">IF(Data_Clean!P1045="","",Assumptions!$B$15*0.5^(Data_Clean!P1045/Assumptions!$B$20))</f>
        <v>21.7090385616057</v>
      </c>
      <c r="L1045" s="16" t="n">
        <f aca="false">Assumptions!$B$16*MIN(1,LN(1+Data_Clean!Q1045)/LN(1+Assumptions!$B$21))</f>
        <v>14.5815690999133</v>
      </c>
      <c r="M1045" s="16" t="n">
        <f aca="false">Assumptions!$B$17*(0.6*MIN(1,Data_Clean!R1045/Assumptions!$B$22)+0.4*IF(Data_Clean!S1045="",0,Data_Clean!S1045))</f>
        <v>9.81</v>
      </c>
      <c r="N1045" s="16" t="n">
        <f aca="false">Assumptions!$B$18*MIN(1,(Data_Clean!F1045-1)/Assumptions!$B$23)</f>
        <v>15</v>
      </c>
      <c r="O1045" s="16" t="n">
        <f aca="false">Assumptions!$B$19*(0.4*IF(Data_Clean!E1045="",0,MIN(1,Data_Clean!E1045/12/Assumptions!$B$24))+0.35*IF(Data_Clean!D1045="Y",1,0)+0.25*(1-MIN(Data_Clean!T1045,3)/3))/IF(Data_Clean!E1045="",0.6,1)</f>
        <v>11.15</v>
      </c>
      <c r="P1045" s="16" t="n">
        <f aca="false">SUM(K1045:O1045)/(Assumptions!$D$5-IF(K1045="",Assumptions!$B$15,0))*100</f>
        <v>72.2506076615189</v>
      </c>
      <c r="Q1045" s="7" t="str">
        <f aca="false">IF(J1045&gt;=Assumptions!$B$26,"High",IF(J1045&gt;=Assumptions!$B$27,"Mid","Low"))</f>
        <v>Mid</v>
      </c>
      <c r="R1045" s="7" t="str">
        <f aca="false">IF(P1045&gt;=Assumptions!$B$28,"High",IF(P1045&gt;=Assumptions!$B$29,"Mid","Low"))</f>
        <v>High</v>
      </c>
      <c r="S1045" s="7" t="str">
        <f aca="false">INDEX(Assumptions!$B$33:$B$41,MATCH(Q1045&amp;"|"&amp;R1045,Assumptions!$A$33:$A$41,0))</f>
        <v>Engaged Builders</v>
      </c>
      <c r="T1045" s="7" t="n">
        <f aca="false">IF(ISNUMBER(Data_Clean!V1045),J1045*Data_Clean!V1045,0)</f>
        <v>10.250360307</v>
      </c>
    </row>
    <row r="1046" customFormat="false" ht="15" hidden="false" customHeight="false" outlineLevel="0" collapsed="false">
      <c r="A1046" s="15" t="str">
        <f aca="false">Data_Clean!A1046</f>
        <v>CX101042</v>
      </c>
      <c r="B1046" s="14" t="n">
        <f aca="false">Data_Clean!G1046*Assumptions!$B$5</f>
        <v>82.6515</v>
      </c>
      <c r="C1046" s="14" t="n">
        <f aca="false">IF(Data_Clean!H1046="",0,Data_Clean!H1046)*Assumptions!$B$6</f>
        <v>862.97304</v>
      </c>
      <c r="D1046" s="14" t="n">
        <f aca="false">Data_Clean!I1046*Assumptions!$B$7</f>
        <v>884.8</v>
      </c>
      <c r="E1046" s="14" t="n">
        <f aca="false">Data_Clean!J1046*Assumptions!$B$8</f>
        <v>245.7216</v>
      </c>
      <c r="F1046" s="14" t="n">
        <f aca="false">Data_Clean!K1046*Assumptions!$B$9</f>
        <v>0</v>
      </c>
      <c r="G1046" s="14" t="n">
        <f aca="false">Data_Clean!L1046*Assumptions!$B$10</f>
        <v>0</v>
      </c>
      <c r="H1046" s="14" t="n">
        <f aca="false">IF(OR(Data_Clean!M1046="",Data_Clean!N1046=""),0,Data_Clean!M1046*Data_Clean!N1046/100)*Assumptions!$B$13*Assumptions!$B$11</f>
        <v>0</v>
      </c>
      <c r="I1046" s="14" t="n">
        <f aca="false">Data_Clean!O1046*4*Assumptions!$B$12</f>
        <v>0</v>
      </c>
      <c r="J1046" s="14" t="n">
        <f aca="false">SUM(B1046:I1046)</f>
        <v>2076.14614</v>
      </c>
      <c r="K1046" s="16" t="n">
        <f aca="false">IF(Data_Clean!P1046="","",Assumptions!$B$15*0.5^(Data_Clean!P1046/Assumptions!$B$20))</f>
        <v>13.9954948730521</v>
      </c>
      <c r="L1046" s="16" t="n">
        <f aca="false">Assumptions!$B$16*MIN(1,LN(1+Data_Clean!Q1046)/LN(1+Assumptions!$B$21))</f>
        <v>10.362865626271</v>
      </c>
      <c r="M1046" s="16" t="n">
        <f aca="false">Assumptions!$B$17*(0.6*MIN(1,Data_Clean!R1046/Assumptions!$B$22)+0.4*IF(Data_Clean!S1046="",0,Data_Clean!S1046))</f>
        <v>1.74</v>
      </c>
      <c r="N1046" s="16" t="n">
        <f aca="false">Assumptions!$B$18*MIN(1,(Data_Clean!F1046-1)/Assumptions!$B$23)</f>
        <v>15</v>
      </c>
      <c r="O1046" s="16" t="n">
        <f aca="false">Assumptions!$B$19*(0.4*IF(Data_Clean!E1046="",0,MIN(1,Data_Clean!E1046/12/Assumptions!$B$24))+0.35*IF(Data_Clean!D1046="Y",1,0)+0.25*(1-MIN(Data_Clean!T1046,3)/3))/IF(Data_Clean!E1046="",0.6,1)</f>
        <v>7.8</v>
      </c>
      <c r="P1046" s="16" t="n">
        <f aca="false">SUM(K1046:O1046)/(Assumptions!$D$5-IF(K1046="",Assumptions!$B$15,0))*100</f>
        <v>48.8983604993231</v>
      </c>
      <c r="Q1046" s="7" t="str">
        <f aca="false">IF(J1046&gt;=Assumptions!$B$26,"High",IF(J1046&gt;=Assumptions!$B$27,"Mid","Low"))</f>
        <v>High</v>
      </c>
      <c r="R1046" s="7" t="str">
        <f aca="false">IF(P1046&gt;=Assumptions!$B$28,"High",IF(P1046&gt;=Assumptions!$B$29,"Mid","Low"))</f>
        <v>Low</v>
      </c>
      <c r="S1046" s="7" t="str">
        <f aca="false">INDEX(Assumptions!$B$33:$B$41,MATCH(Q1046&amp;"|"&amp;R1046,Assumptions!$A$33:$A$41,0))</f>
        <v>Affluent Drifters</v>
      </c>
      <c r="T1046" s="7" t="n">
        <f aca="false">IF(ISNUMBER(Data_Clean!V1046),J1046*Data_Clean!V1046,0)</f>
        <v>175.226734216</v>
      </c>
    </row>
    <row r="1047" customFormat="false" ht="15" hidden="false" customHeight="false" outlineLevel="0" collapsed="false">
      <c r="A1047" s="15" t="str">
        <f aca="false">Data_Clean!A1047</f>
        <v>CX101043</v>
      </c>
      <c r="B1047" s="14" t="n">
        <f aca="false">Data_Clean!G1047*Assumptions!$B$5</f>
        <v>142.735</v>
      </c>
      <c r="C1047" s="14" t="n">
        <f aca="false">IF(Data_Clean!H1047="",0,Data_Clean!H1047)*Assumptions!$B$6</f>
        <v>350.91252</v>
      </c>
      <c r="D1047" s="14" t="n">
        <f aca="false">Data_Clean!I1047*Assumptions!$B$7</f>
        <v>0</v>
      </c>
      <c r="E1047" s="14" t="n">
        <f aca="false">Data_Clean!J1047*Assumptions!$B$8</f>
        <v>0</v>
      </c>
      <c r="F1047" s="14" t="n">
        <f aca="false">Data_Clean!K1047*Assumptions!$B$9</f>
        <v>0</v>
      </c>
      <c r="G1047" s="14" t="n">
        <f aca="false">Data_Clean!L1047*Assumptions!$B$10</f>
        <v>0</v>
      </c>
      <c r="H1047" s="14" t="n">
        <f aca="false">IF(OR(Data_Clean!M1047="",Data_Clean!N1047=""),0,Data_Clean!M1047*Data_Clean!N1047/100)*Assumptions!$B$13*Assumptions!$B$11</f>
        <v>0</v>
      </c>
      <c r="I1047" s="14" t="n">
        <f aca="false">Data_Clean!O1047*4*Assumptions!$B$12</f>
        <v>0</v>
      </c>
      <c r="J1047" s="14" t="n">
        <f aca="false">SUM(B1047:I1047)</f>
        <v>493.64752</v>
      </c>
      <c r="K1047" s="16" t="n">
        <f aca="false">IF(Data_Clean!P1047="","",Assumptions!$B$15*0.5^(Data_Clean!P1047/Assumptions!$B$20))</f>
        <v>23.267171427506</v>
      </c>
      <c r="L1047" s="16" t="n">
        <f aca="false">Assumptions!$B$16*MIN(1,LN(1+Data_Clean!Q1047)/LN(1+Assumptions!$B$21))</f>
        <v>15.4867983970398</v>
      </c>
      <c r="M1047" s="16" t="n">
        <f aca="false">Assumptions!$B$17*(0.6*MIN(1,Data_Clean!R1047/Assumptions!$B$22)+0.4*IF(Data_Clean!S1047="",0,Data_Clean!S1047))</f>
        <v>12.228</v>
      </c>
      <c r="N1047" s="16" t="n">
        <f aca="false">Assumptions!$B$18*MIN(1,(Data_Clean!F1047-1)/Assumptions!$B$23)</f>
        <v>5</v>
      </c>
      <c r="O1047" s="16" t="n">
        <f aca="false">Assumptions!$B$19*(0.4*IF(Data_Clean!E1047="",0,MIN(1,Data_Clean!E1047/12/Assumptions!$B$24))+0.35*IF(Data_Clean!D1047="Y",1,0)+0.25*(1-MIN(Data_Clean!T1047,3)/3))/IF(Data_Clean!E1047="",0.6,1)</f>
        <v>3.95</v>
      </c>
      <c r="P1047" s="16" t="n">
        <f aca="false">SUM(K1047:O1047)/(Assumptions!$D$5-IF(K1047="",Assumptions!$B$15,0))*100</f>
        <v>59.9319698245458</v>
      </c>
      <c r="Q1047" s="7" t="str">
        <f aca="false">IF(J1047&gt;=Assumptions!$B$26,"High",IF(J1047&gt;=Assumptions!$B$27,"Mid","Low"))</f>
        <v>Mid</v>
      </c>
      <c r="R1047" s="7" t="str">
        <f aca="false">IF(P1047&gt;=Assumptions!$B$28,"High",IF(P1047&gt;=Assumptions!$B$29,"Mid","Low"))</f>
        <v>Mid</v>
      </c>
      <c r="S1047" s="7" t="str">
        <f aca="false">INDEX(Assumptions!$B$33:$B$41,MATCH(Q1047&amp;"|"&amp;R1047,Assumptions!$A$33:$A$41,0))</f>
        <v>Established Core</v>
      </c>
      <c r="T1047" s="7" t="n">
        <f aca="false">IF(ISNUMBER(Data_Clean!V1047),J1047*Data_Clean!V1047,0)</f>
        <v>32.432642064</v>
      </c>
    </row>
    <row r="1048" customFormat="false" ht="15" hidden="false" customHeight="false" outlineLevel="0" collapsed="false">
      <c r="A1048" s="15" t="str">
        <f aca="false">Data_Clean!A1048</f>
        <v>CX101044</v>
      </c>
      <c r="B1048" s="14" t="n">
        <f aca="false">Data_Clean!G1048*Assumptions!$B$5</f>
        <v>330.86625</v>
      </c>
      <c r="C1048" s="14" t="n">
        <f aca="false">IF(Data_Clean!H1048="",0,Data_Clean!H1048)*Assumptions!$B$6</f>
        <v>1578.20916</v>
      </c>
      <c r="D1048" s="14" t="n">
        <f aca="false">Data_Clean!I1048*Assumptions!$B$7</f>
        <v>3563.2</v>
      </c>
      <c r="E1048" s="14" t="n">
        <f aca="false">Data_Clean!J1048*Assumptions!$B$8</f>
        <v>0</v>
      </c>
      <c r="F1048" s="14" t="n">
        <f aca="false">Data_Clean!K1048*Assumptions!$B$9</f>
        <v>6474.6</v>
      </c>
      <c r="G1048" s="14" t="n">
        <f aca="false">Data_Clean!L1048*Assumptions!$B$10</f>
        <v>0</v>
      </c>
      <c r="H1048" s="14" t="n">
        <f aca="false">IF(OR(Data_Clean!M1048="",Data_Clean!N1048=""),0,Data_Clean!M1048*Data_Clean!N1048/100)*Assumptions!$B$13*Assumptions!$B$11</f>
        <v>0</v>
      </c>
      <c r="I1048" s="14" t="n">
        <f aca="false">Data_Clean!O1048*4*Assumptions!$B$12</f>
        <v>0</v>
      </c>
      <c r="J1048" s="14" t="n">
        <f aca="false">SUM(B1048:I1048)</f>
        <v>11946.87541</v>
      </c>
      <c r="K1048" s="16" t="n">
        <f aca="false">IF(Data_Clean!P1048="","",Assumptions!$B$15*0.5^(Data_Clean!P1048/Assumptions!$B$20))</f>
        <v>0.114510933800888</v>
      </c>
      <c r="L1048" s="16" t="n">
        <f aca="false">Assumptions!$B$16*MIN(1,LN(1+Data_Clean!Q1048)/LN(1+Assumptions!$B$21))</f>
        <v>0</v>
      </c>
      <c r="M1048" s="16" t="n">
        <f aca="false">Assumptions!$B$17*(0.6*MIN(1,Data_Clean!R1048/Assumptions!$B$22)+0.4*IF(Data_Clean!S1048="",0,Data_Clean!S1048))</f>
        <v>0</v>
      </c>
      <c r="N1048" s="16" t="n">
        <f aca="false">Assumptions!$B$18*MIN(1,(Data_Clean!F1048-1)/Assumptions!$B$23)</f>
        <v>20</v>
      </c>
      <c r="O1048" s="16" t="n">
        <f aca="false">Assumptions!$B$19*(0.4*IF(Data_Clean!E1048="",0,MIN(1,Data_Clean!E1048/12/Assumptions!$B$24))+0.35*IF(Data_Clean!D1048="Y",1,0)+0.25*(1-MIN(Data_Clean!T1048,3)/3))/IF(Data_Clean!E1048="",0.6,1)</f>
        <v>3.85</v>
      </c>
      <c r="P1048" s="16" t="n">
        <f aca="false">SUM(K1048:O1048)/(Assumptions!$D$5-IF(K1048="",Assumptions!$B$15,0))*100</f>
        <v>23.9645109338009</v>
      </c>
      <c r="Q1048" s="7" t="str">
        <f aca="false">IF(J1048&gt;=Assumptions!$B$26,"High",IF(J1048&gt;=Assumptions!$B$27,"Mid","Low"))</f>
        <v>High</v>
      </c>
      <c r="R1048" s="7" t="str">
        <f aca="false">IF(P1048&gt;=Assumptions!$B$28,"High",IF(P1048&gt;=Assumptions!$B$29,"Mid","Low"))</f>
        <v>Low</v>
      </c>
      <c r="S1048" s="7" t="str">
        <f aca="false">INDEX(Assumptions!$B$33:$B$41,MATCH(Q1048&amp;"|"&amp;R1048,Assumptions!$A$33:$A$41,0))</f>
        <v>Affluent Drifters</v>
      </c>
      <c r="T1048" s="7" t="n">
        <f aca="false">IF(ISNUMBER(Data_Clean!V1048),J1048*Data_Clean!V1048,0)</f>
        <v>3728.619815461</v>
      </c>
    </row>
    <row r="1049" customFormat="false" ht="15" hidden="false" customHeight="false" outlineLevel="0" collapsed="false">
      <c r="A1049" s="15" t="str">
        <f aca="false">Data_Clean!A1049</f>
        <v>CX101045</v>
      </c>
      <c r="B1049" s="14" t="n">
        <f aca="false">Data_Clean!G1049*Assumptions!$B$5</f>
        <v>18.0575</v>
      </c>
      <c r="C1049" s="14" t="n">
        <f aca="false">IF(Data_Clean!H1049="",0,Data_Clean!H1049)*Assumptions!$B$6</f>
        <v>0</v>
      </c>
      <c r="D1049" s="14" t="n">
        <f aca="false">Data_Clean!I1049*Assumptions!$B$7</f>
        <v>0</v>
      </c>
      <c r="E1049" s="14" t="n">
        <f aca="false">Data_Clean!J1049*Assumptions!$B$8</f>
        <v>0</v>
      </c>
      <c r="F1049" s="14" t="n">
        <f aca="false">Data_Clean!K1049*Assumptions!$B$9</f>
        <v>0</v>
      </c>
      <c r="G1049" s="14" t="n">
        <f aca="false">Data_Clean!L1049*Assumptions!$B$10</f>
        <v>0</v>
      </c>
      <c r="H1049" s="14" t="n">
        <f aca="false">IF(OR(Data_Clean!M1049="",Data_Clean!N1049=""),0,Data_Clean!M1049*Data_Clean!N1049/100)*Assumptions!$B$13*Assumptions!$B$11</f>
        <v>84.084</v>
      </c>
      <c r="I1049" s="14" t="n">
        <f aca="false">Data_Clean!O1049*4*Assumptions!$B$12</f>
        <v>5.72544</v>
      </c>
      <c r="J1049" s="14" t="n">
        <f aca="false">SUM(B1049:I1049)</f>
        <v>107.86694</v>
      </c>
      <c r="K1049" s="16" t="n">
        <f aca="false">IF(Data_Clean!P1049="","",Assumptions!$B$15*0.5^(Data_Clean!P1049/Assumptions!$B$20))</f>
        <v>27.3516746567465</v>
      </c>
      <c r="L1049" s="16" t="n">
        <f aca="false">Assumptions!$B$16*MIN(1,LN(1+Data_Clean!Q1049)/LN(1+Assumptions!$B$21))</f>
        <v>15.2782387441559</v>
      </c>
      <c r="M1049" s="16" t="n">
        <f aca="false">Assumptions!$B$17*(0.6*MIN(1,Data_Clean!R1049/Assumptions!$B$22)+0.4*IF(Data_Clean!S1049="",0,Data_Clean!S1049))</f>
        <v>10.818</v>
      </c>
      <c r="N1049" s="16" t="n">
        <f aca="false">Assumptions!$B$18*MIN(1,(Data_Clean!F1049-1)/Assumptions!$B$23)</f>
        <v>5</v>
      </c>
      <c r="O1049" s="16" t="n">
        <f aca="false">Assumptions!$B$19*(0.4*IF(Data_Clean!E1049="",0,MIN(1,Data_Clean!E1049/12/Assumptions!$B$24))+0.35*IF(Data_Clean!D1049="Y",1,0)+0.25*(1-MIN(Data_Clean!T1049,3)/3))/IF(Data_Clean!E1049="",0.6,1)</f>
        <v>10.3</v>
      </c>
      <c r="P1049" s="16" t="n">
        <f aca="false">SUM(K1049:O1049)/(Assumptions!$D$5-IF(K1049="",Assumptions!$B$15,0))*100</f>
        <v>68.7479134009025</v>
      </c>
      <c r="Q1049" s="7" t="str">
        <f aca="false">IF(J1049&gt;=Assumptions!$B$26,"High",IF(J1049&gt;=Assumptions!$B$27,"Mid","Low"))</f>
        <v>Low</v>
      </c>
      <c r="R1049" s="7" t="str">
        <f aca="false">IF(P1049&gt;=Assumptions!$B$28,"High",IF(P1049&gt;=Assumptions!$B$29,"Mid","Low"))</f>
        <v>Mid</v>
      </c>
      <c r="S1049" s="7" t="str">
        <f aca="false">INDEX(Assumptions!$B$33:$B$41,MATCH(Q1049&amp;"|"&amp;R1049,Assumptions!$A$33:$A$41,0))</f>
        <v>Light Touch</v>
      </c>
      <c r="T1049" s="7" t="n">
        <f aca="false">IF(ISNUMBER(Data_Clean!V1049),J1049*Data_Clean!V1049,0)</f>
        <v>3.041847708</v>
      </c>
    </row>
    <row r="1050" customFormat="false" ht="15" hidden="false" customHeight="false" outlineLevel="0" collapsed="false">
      <c r="A1050" s="15" t="str">
        <f aca="false">Data_Clean!A1050</f>
        <v>CX101046</v>
      </c>
      <c r="B1050" s="14" t="n">
        <f aca="false">Data_Clean!G1050*Assumptions!$B$5</f>
        <v>8.57775</v>
      </c>
      <c r="C1050" s="14" t="n">
        <f aca="false">IF(Data_Clean!H1050="",0,Data_Clean!H1050)*Assumptions!$B$6</f>
        <v>15.2226</v>
      </c>
      <c r="D1050" s="14" t="n">
        <f aca="false">Data_Clean!I1050*Assumptions!$B$7</f>
        <v>0</v>
      </c>
      <c r="E1050" s="14" t="n">
        <f aca="false">Data_Clean!J1050*Assumptions!$B$8</f>
        <v>0</v>
      </c>
      <c r="F1050" s="14" t="n">
        <f aca="false">Data_Clean!K1050*Assumptions!$B$9</f>
        <v>0</v>
      </c>
      <c r="G1050" s="14" t="n">
        <f aca="false">Data_Clean!L1050*Assumptions!$B$10</f>
        <v>0</v>
      </c>
      <c r="H1050" s="14" t="n">
        <f aca="false">IF(OR(Data_Clean!M1050="",Data_Clean!N1050=""),0,Data_Clean!M1050*Data_Clean!N1050/100)*Assumptions!$B$13*Assumptions!$B$11</f>
        <v>0</v>
      </c>
      <c r="I1050" s="14" t="n">
        <f aca="false">Data_Clean!O1050*4*Assumptions!$B$12</f>
        <v>0</v>
      </c>
      <c r="J1050" s="14" t="n">
        <f aca="false">SUM(B1050:I1050)</f>
        <v>23.80035</v>
      </c>
      <c r="K1050" s="16" t="n">
        <f aca="false">IF(Data_Clean!P1050="","",Assumptions!$B$15*0.5^(Data_Clean!P1050/Assumptions!$B$20))</f>
        <v>13.0582584494419</v>
      </c>
      <c r="L1050" s="16" t="n">
        <f aca="false">Assumptions!$B$16*MIN(1,LN(1+Data_Clean!Q1050)/LN(1+Assumptions!$B$21))</f>
        <v>11.8154173628685</v>
      </c>
      <c r="M1050" s="16" t="n">
        <f aca="false">Assumptions!$B$17*(0.6*MIN(1,Data_Clean!R1050/Assumptions!$B$22)+0.4*IF(Data_Clean!S1050="",0,Data_Clean!S1050))</f>
        <v>9.912</v>
      </c>
      <c r="N1050" s="16" t="n">
        <f aca="false">Assumptions!$B$18*MIN(1,(Data_Clean!F1050-1)/Assumptions!$B$23)</f>
        <v>5</v>
      </c>
      <c r="O1050" s="16" t="n">
        <f aca="false">Assumptions!$B$19*(0.4*IF(Data_Clean!E1050="",0,MIN(1,Data_Clean!E1050/12/Assumptions!$B$24))+0.35*IF(Data_Clean!D1050="Y",1,0)+0.25*(1-MIN(Data_Clean!T1050,3)/3))/IF(Data_Clean!E1050="",0.6,1)</f>
        <v>9.75</v>
      </c>
      <c r="P1050" s="16" t="n">
        <f aca="false">SUM(K1050:O1050)/(Assumptions!$D$5-IF(K1050="",Assumptions!$B$15,0))*100</f>
        <v>49.5356758123104</v>
      </c>
      <c r="Q1050" s="7" t="str">
        <f aca="false">IF(J1050&gt;=Assumptions!$B$26,"High",IF(J1050&gt;=Assumptions!$B$27,"Mid","Low"))</f>
        <v>Low</v>
      </c>
      <c r="R1050" s="7" t="str">
        <f aca="false">IF(P1050&gt;=Assumptions!$B$28,"High",IF(P1050&gt;=Assumptions!$B$29,"Mid","Low"))</f>
        <v>Low</v>
      </c>
      <c r="S1050" s="7" t="str">
        <f aca="false">INDEX(Assumptions!$B$33:$B$41,MATCH(Q1050&amp;"|"&amp;R1050,Assumptions!$A$33:$A$41,0))</f>
        <v>Dormant &amp; Low Value</v>
      </c>
      <c r="T1050" s="7" t="n">
        <f aca="false">IF(ISNUMBER(Data_Clean!V1050),J1050*Data_Clean!V1050,0)</f>
        <v>1.225718025</v>
      </c>
    </row>
    <row r="1051" customFormat="false" ht="15" hidden="false" customHeight="false" outlineLevel="0" collapsed="false">
      <c r="A1051" s="15" t="str">
        <f aca="false">Data_Clean!A1051</f>
        <v>CX101047</v>
      </c>
      <c r="B1051" s="14" t="n">
        <f aca="false">Data_Clean!G1051*Assumptions!$B$5</f>
        <v>178.37225</v>
      </c>
      <c r="C1051" s="14" t="n">
        <f aca="false">IF(Data_Clean!H1051="",0,Data_Clean!H1051)*Assumptions!$B$6</f>
        <v>664.36032</v>
      </c>
      <c r="D1051" s="14" t="n">
        <f aca="false">Data_Clean!I1051*Assumptions!$B$7</f>
        <v>0</v>
      </c>
      <c r="E1051" s="14" t="n">
        <f aca="false">Data_Clean!J1051*Assumptions!$B$8</f>
        <v>0</v>
      </c>
      <c r="F1051" s="14" t="n">
        <f aca="false">Data_Clean!K1051*Assumptions!$B$9</f>
        <v>3006.3</v>
      </c>
      <c r="G1051" s="14" t="n">
        <f aca="false">Data_Clean!L1051*Assumptions!$B$10</f>
        <v>0</v>
      </c>
      <c r="H1051" s="14" t="n">
        <f aca="false">IF(OR(Data_Clean!M1051="",Data_Clean!N1051=""),0,Data_Clean!M1051*Data_Clean!N1051/100)*Assumptions!$B$13*Assumptions!$B$11</f>
        <v>0</v>
      </c>
      <c r="I1051" s="14" t="n">
        <f aca="false">Data_Clean!O1051*4*Assumptions!$B$12</f>
        <v>0</v>
      </c>
      <c r="J1051" s="14" t="n">
        <f aca="false">SUM(B1051:I1051)</f>
        <v>3849.03257</v>
      </c>
      <c r="K1051" s="16" t="n">
        <f aca="false">IF(Data_Clean!P1051="","",Assumptions!$B$15*0.5^(Data_Clean!P1051/Assumptions!$B$20))</f>
        <v>20.2552491925229</v>
      </c>
      <c r="L1051" s="16" t="n">
        <f aca="false">Assumptions!$B$16*MIN(1,LN(1+Data_Clean!Q1051)/LN(1+Assumptions!$B$21))</f>
        <v>13.7447072997398</v>
      </c>
      <c r="M1051" s="16" t="n">
        <f aca="false">Assumptions!$B$17*(0.6*MIN(1,Data_Clean!R1051/Assumptions!$B$22)+0.4*IF(Data_Clean!S1051="",0,Data_Clean!S1051))</f>
        <v>8.238</v>
      </c>
      <c r="N1051" s="16" t="n">
        <f aca="false">Assumptions!$B$18*MIN(1,(Data_Clean!F1051-1)/Assumptions!$B$23)</f>
        <v>10</v>
      </c>
      <c r="O1051" s="16" t="n">
        <f aca="false">Assumptions!$B$19*(0.4*IF(Data_Clean!E1051="",0,MIN(1,Data_Clean!E1051/12/Assumptions!$B$24))+0.35*IF(Data_Clean!D1051="Y",1,0)+0.25*(1-MIN(Data_Clean!T1051,3)/3))/IF(Data_Clean!E1051="",0.6,1)</f>
        <v>9.75</v>
      </c>
      <c r="P1051" s="16" t="n">
        <f aca="false">SUM(K1051:O1051)/(Assumptions!$D$5-IF(K1051="",Assumptions!$B$15,0))*100</f>
        <v>61.9879564922626</v>
      </c>
      <c r="Q1051" s="7" t="str">
        <f aca="false">IF(J1051&gt;=Assumptions!$B$26,"High",IF(J1051&gt;=Assumptions!$B$27,"Mid","Low"))</f>
        <v>High</v>
      </c>
      <c r="R1051" s="7" t="str">
        <f aca="false">IF(P1051&gt;=Assumptions!$B$28,"High",IF(P1051&gt;=Assumptions!$B$29,"Mid","Low"))</f>
        <v>Mid</v>
      </c>
      <c r="S1051" s="7" t="str">
        <f aca="false">INDEX(Assumptions!$B$33:$B$41,MATCH(Q1051&amp;"|"&amp;R1051,Assumptions!$A$33:$A$41,0))</f>
        <v>Established Core</v>
      </c>
      <c r="T1051" s="7" t="n">
        <f aca="false">IF(ISNUMBER(Data_Clean!V1051),J1051*Data_Clean!V1051,0)</f>
        <v>348.722350842</v>
      </c>
    </row>
    <row r="1052" customFormat="false" ht="15" hidden="false" customHeight="false" outlineLevel="0" collapsed="false">
      <c r="A1052" s="15" t="str">
        <f aca="false">Data_Clean!A1052</f>
        <v>CX101048</v>
      </c>
      <c r="B1052" s="14" t="n">
        <f aca="false">Data_Clean!G1052*Assumptions!$B$5</f>
        <v>89.1805</v>
      </c>
      <c r="C1052" s="14" t="n">
        <f aca="false">IF(Data_Clean!H1052="",0,Data_Clean!H1052)*Assumptions!$B$6</f>
        <v>221.5956</v>
      </c>
      <c r="D1052" s="14" t="n">
        <f aca="false">Data_Clean!I1052*Assumptions!$B$7</f>
        <v>0</v>
      </c>
      <c r="E1052" s="14" t="n">
        <f aca="false">Data_Clean!J1052*Assumptions!$B$8</f>
        <v>0</v>
      </c>
      <c r="F1052" s="14" t="n">
        <f aca="false">Data_Clean!K1052*Assumptions!$B$9</f>
        <v>0</v>
      </c>
      <c r="G1052" s="14" t="n">
        <f aca="false">Data_Clean!L1052*Assumptions!$B$10</f>
        <v>841.05</v>
      </c>
      <c r="H1052" s="14" t="n">
        <f aca="false">IF(OR(Data_Clean!M1052="",Data_Clean!N1052=""),0,Data_Clean!M1052*Data_Clean!N1052/100)*Assumptions!$B$13*Assumptions!$B$11</f>
        <v>469.248</v>
      </c>
      <c r="I1052" s="14" t="n">
        <f aca="false">Data_Clean!O1052*4*Assumptions!$B$12</f>
        <v>59.57808</v>
      </c>
      <c r="J1052" s="14" t="n">
        <f aca="false">SUM(B1052:I1052)</f>
        <v>1680.65218</v>
      </c>
      <c r="K1052" s="16" t="n">
        <f aca="false">IF(Data_Clean!P1052="","",Assumptions!$B$15*0.5^(Data_Clean!P1052/Assumptions!$B$20))</f>
        <v>27.9909897461042</v>
      </c>
      <c r="L1052" s="16" t="n">
        <f aca="false">Assumptions!$B$16*MIN(1,LN(1+Data_Clean!Q1052)/LN(1+Assumptions!$B$21))</f>
        <v>15.8750156145389</v>
      </c>
      <c r="M1052" s="16" t="n">
        <f aca="false">Assumptions!$B$17*(0.6*MIN(1,Data_Clean!R1052/Assumptions!$B$22)+0.4*IF(Data_Clean!S1052="",0,Data_Clean!S1052))</f>
        <v>2.664</v>
      </c>
      <c r="N1052" s="16" t="n">
        <f aca="false">Assumptions!$B$18*MIN(1,(Data_Clean!F1052-1)/Assumptions!$B$23)</f>
        <v>20</v>
      </c>
      <c r="O1052" s="16" t="n">
        <f aca="false">Assumptions!$B$19*(0.4*IF(Data_Clean!E1052="",0,MIN(1,Data_Clean!E1052/12/Assumptions!$B$24))+0.35*IF(Data_Clean!D1052="Y",1,0)+0.25*(1-MIN(Data_Clean!T1052,3)/3))/IF(Data_Clean!E1052="",0.6,1)</f>
        <v>9.5</v>
      </c>
      <c r="P1052" s="16" t="n">
        <f aca="false">SUM(K1052:O1052)/(Assumptions!$D$5-IF(K1052="",Assumptions!$B$15,0))*100</f>
        <v>76.0300053606431</v>
      </c>
      <c r="Q1052" s="7" t="str">
        <f aca="false">IF(J1052&gt;=Assumptions!$B$26,"High",IF(J1052&gt;=Assumptions!$B$27,"Mid","Low"))</f>
        <v>High</v>
      </c>
      <c r="R1052" s="7" t="str">
        <f aca="false">IF(P1052&gt;=Assumptions!$B$28,"High",IF(P1052&gt;=Assumptions!$B$29,"Mid","Low"))</f>
        <v>High</v>
      </c>
      <c r="S1052" s="7" t="str">
        <f aca="false">INDEX(Assumptions!$B$33:$B$41,MATCH(Q1052&amp;"|"&amp;R1052,Assumptions!$A$33:$A$41,0))</f>
        <v>Premier Advocates</v>
      </c>
      <c r="T1052" s="7" t="n">
        <f aca="false">IF(ISNUMBER(Data_Clean!V1052),J1052*Data_Clean!V1052,0)</f>
        <v>54.62119585</v>
      </c>
    </row>
    <row r="1053" customFormat="false" ht="15" hidden="false" customHeight="false" outlineLevel="0" collapsed="false">
      <c r="A1053" s="15" t="str">
        <f aca="false">Data_Clean!A1053</f>
        <v>CX101049</v>
      </c>
      <c r="B1053" s="14" t="n">
        <f aca="false">Data_Clean!G1053*Assumptions!$B$5</f>
        <v>111.967</v>
      </c>
      <c r="C1053" s="14" t="n">
        <f aca="false">IF(Data_Clean!H1053="",0,Data_Clean!H1053)*Assumptions!$B$6</f>
        <v>0</v>
      </c>
      <c r="D1053" s="14" t="n">
        <f aca="false">Data_Clean!I1053*Assumptions!$B$7</f>
        <v>0</v>
      </c>
      <c r="E1053" s="14" t="n">
        <f aca="false">Data_Clean!J1053*Assumptions!$B$8</f>
        <v>0</v>
      </c>
      <c r="F1053" s="14" t="n">
        <f aca="false">Data_Clean!K1053*Assumptions!$B$9</f>
        <v>0</v>
      </c>
      <c r="G1053" s="14" t="n">
        <f aca="false">Data_Clean!L1053*Assumptions!$B$10</f>
        <v>0</v>
      </c>
      <c r="H1053" s="14" t="n">
        <f aca="false">IF(OR(Data_Clean!M1053="",Data_Clean!N1053=""),0,Data_Clean!M1053*Data_Clean!N1053/100)*Assumptions!$B$13*Assumptions!$B$11</f>
        <v>0</v>
      </c>
      <c r="I1053" s="14" t="n">
        <f aca="false">Data_Clean!O1053*4*Assumptions!$B$12</f>
        <v>0</v>
      </c>
      <c r="J1053" s="14" t="n">
        <f aca="false">SUM(B1053:I1053)</f>
        <v>111.967</v>
      </c>
      <c r="K1053" s="16" t="n">
        <f aca="false">IF(Data_Clean!P1053="","",Assumptions!$B$15*0.5^(Data_Clean!P1053/Assumptions!$B$20))</f>
        <v>12.4685684421418</v>
      </c>
      <c r="L1053" s="16" t="n">
        <f aca="false">Assumptions!$B$16*MIN(1,LN(1+Data_Clean!Q1053)/LN(1+Assumptions!$B$21))</f>
        <v>11.8154173628685</v>
      </c>
      <c r="M1053" s="16" t="n">
        <f aca="false">Assumptions!$B$17*(0.6*MIN(1,Data_Clean!R1053/Assumptions!$B$22)+0.4*IF(Data_Clean!S1053="",0,Data_Clean!S1053))</f>
        <v>7.962</v>
      </c>
      <c r="N1053" s="16" t="n">
        <f aca="false">Assumptions!$B$18*MIN(1,(Data_Clean!F1053-1)/Assumptions!$B$23)</f>
        <v>5</v>
      </c>
      <c r="O1053" s="16" t="n">
        <f aca="false">Assumptions!$B$19*(0.4*IF(Data_Clean!E1053="",0,MIN(1,Data_Clean!E1053/12/Assumptions!$B$24))+0.35*IF(Data_Clean!D1053="Y",1,0)+0.25*(1-MIN(Data_Clean!T1053,3)/3))/IF(Data_Clean!E1053="",0.6,1)</f>
        <v>6.6</v>
      </c>
      <c r="P1053" s="16" t="n">
        <f aca="false">SUM(K1053:O1053)/(Assumptions!$D$5-IF(K1053="",Assumptions!$B$15,0))*100</f>
        <v>43.8459858050103</v>
      </c>
      <c r="Q1053" s="7" t="str">
        <f aca="false">IF(J1053&gt;=Assumptions!$B$26,"High",IF(J1053&gt;=Assumptions!$B$27,"Mid","Low"))</f>
        <v>Low</v>
      </c>
      <c r="R1053" s="7" t="str">
        <f aca="false">IF(P1053&gt;=Assumptions!$B$28,"High",IF(P1053&gt;=Assumptions!$B$29,"Mid","Low"))</f>
        <v>Low</v>
      </c>
      <c r="S1053" s="7" t="str">
        <f aca="false">INDEX(Assumptions!$B$33:$B$41,MATCH(Q1053&amp;"|"&amp;R1053,Assumptions!$A$33:$A$41,0))</f>
        <v>Dormant &amp; Low Value</v>
      </c>
      <c r="T1053" s="7" t="n">
        <f aca="false">IF(ISNUMBER(Data_Clean!V1053),J1053*Data_Clean!V1053,0)</f>
        <v>63.6420428</v>
      </c>
    </row>
    <row r="1054" customFormat="false" ht="15" hidden="false" customHeight="false" outlineLevel="0" collapsed="false">
      <c r="A1054" s="15" t="str">
        <f aca="false">Data_Clean!A1054</f>
        <v>CX101050</v>
      </c>
      <c r="B1054" s="14" t="n">
        <f aca="false">Data_Clean!G1054*Assumptions!$B$5</f>
        <v>117.1405</v>
      </c>
      <c r="C1054" s="14" t="n">
        <f aca="false">IF(Data_Clean!H1054="",0,Data_Clean!H1054)*Assumptions!$B$6</f>
        <v>46.65648</v>
      </c>
      <c r="D1054" s="14" t="n">
        <f aca="false">Data_Clean!I1054*Assumptions!$B$7</f>
        <v>0</v>
      </c>
      <c r="E1054" s="14" t="n">
        <f aca="false">Data_Clean!J1054*Assumptions!$B$8</f>
        <v>0</v>
      </c>
      <c r="F1054" s="14" t="n">
        <f aca="false">Data_Clean!K1054*Assumptions!$B$9</f>
        <v>0</v>
      </c>
      <c r="G1054" s="14" t="n">
        <f aca="false">Data_Clean!L1054*Assumptions!$B$10</f>
        <v>0</v>
      </c>
      <c r="H1054" s="14" t="n">
        <f aca="false">IF(OR(Data_Clean!M1054="",Data_Clean!N1054=""),0,Data_Clean!M1054*Data_Clean!N1054/100)*Assumptions!$B$13*Assumptions!$B$11</f>
        <v>150.024</v>
      </c>
      <c r="I1054" s="14" t="n">
        <f aca="false">Data_Clean!O1054*4*Assumptions!$B$12</f>
        <v>5.00208</v>
      </c>
      <c r="J1054" s="14" t="n">
        <f aca="false">SUM(B1054:I1054)</f>
        <v>318.82306</v>
      </c>
      <c r="K1054" s="16" t="n">
        <f aca="false">IF(Data_Clean!P1054="","",Assumptions!$B$15*0.5^(Data_Clean!P1054/Assumptions!$B$20))</f>
        <v>28.6452481173125</v>
      </c>
      <c r="L1054" s="16" t="n">
        <f aca="false">Assumptions!$B$16*MIN(1,LN(1+Data_Clean!Q1054)/LN(1+Assumptions!$B$21))</f>
        <v>11.5625930527155</v>
      </c>
      <c r="M1054" s="16" t="n">
        <f aca="false">Assumptions!$B$17*(0.6*MIN(1,Data_Clean!R1054/Assumptions!$B$22)+0.4*IF(Data_Clean!S1054="",0,Data_Clean!S1054))</f>
        <v>9.294</v>
      </c>
      <c r="N1054" s="16" t="n">
        <f aca="false">Assumptions!$B$18*MIN(1,(Data_Clean!F1054-1)/Assumptions!$B$23)</f>
        <v>10</v>
      </c>
      <c r="O1054" s="16" t="n">
        <f aca="false">Assumptions!$B$19*(0.4*IF(Data_Clean!E1054="",0,MIN(1,Data_Clean!E1054/12/Assumptions!$B$24))+0.35*IF(Data_Clean!D1054="Y",1,0)+0.25*(1-MIN(Data_Clean!T1054,3)/3))/IF(Data_Clean!E1054="",0.6,1)</f>
        <v>5.95</v>
      </c>
      <c r="P1054" s="16" t="n">
        <f aca="false">SUM(K1054:O1054)/(Assumptions!$D$5-IF(K1054="",Assumptions!$B$15,0))*100</f>
        <v>65.451841170028</v>
      </c>
      <c r="Q1054" s="7" t="str">
        <f aca="false">IF(J1054&gt;=Assumptions!$B$26,"High",IF(J1054&gt;=Assumptions!$B$27,"Mid","Low"))</f>
        <v>Low</v>
      </c>
      <c r="R1054" s="7" t="str">
        <f aca="false">IF(P1054&gt;=Assumptions!$B$28,"High",IF(P1054&gt;=Assumptions!$B$29,"Mid","Low"))</f>
        <v>Mid</v>
      </c>
      <c r="S1054" s="7" t="str">
        <f aca="false">INDEX(Assumptions!$B$33:$B$41,MATCH(Q1054&amp;"|"&amp;R1054,Assumptions!$A$33:$A$41,0))</f>
        <v>Light Touch</v>
      </c>
      <c r="T1054" s="7" t="n">
        <f aca="false">IF(ISNUMBER(Data_Clean!V1054),J1054*Data_Clean!V1054,0)</f>
        <v>19.92644125</v>
      </c>
    </row>
    <row r="1055" customFormat="false" ht="15" hidden="false" customHeight="false" outlineLevel="0" collapsed="false">
      <c r="A1055" s="15" t="str">
        <f aca="false">Data_Clean!A1055</f>
        <v>CX101051</v>
      </c>
      <c r="B1055" s="14" t="n">
        <f aca="false">Data_Clean!G1055*Assumptions!$B$5</f>
        <v>377.85</v>
      </c>
      <c r="C1055" s="14" t="n">
        <f aca="false">IF(Data_Clean!H1055="",0,Data_Clean!H1055)*Assumptions!$B$6</f>
        <v>583.14468</v>
      </c>
      <c r="D1055" s="14" t="n">
        <f aca="false">Data_Clean!I1055*Assumptions!$B$7</f>
        <v>2051.2</v>
      </c>
      <c r="E1055" s="14" t="n">
        <f aca="false">Data_Clean!J1055*Assumptions!$B$8</f>
        <v>0</v>
      </c>
      <c r="F1055" s="14" t="n">
        <f aca="false">Data_Clean!K1055*Assumptions!$B$9</f>
        <v>0</v>
      </c>
      <c r="G1055" s="14" t="n">
        <f aca="false">Data_Clean!L1055*Assumptions!$B$10</f>
        <v>460.8</v>
      </c>
      <c r="H1055" s="14" t="n">
        <f aca="false">IF(OR(Data_Clean!M1055="",Data_Clean!N1055=""),0,Data_Clean!M1055*Data_Clean!N1055/100)*Assumptions!$B$13*Assumptions!$B$11</f>
        <v>123.156</v>
      </c>
      <c r="I1055" s="14" t="n">
        <f aca="false">Data_Clean!O1055*4*Assumptions!$B$12</f>
        <v>15.92352</v>
      </c>
      <c r="J1055" s="14" t="n">
        <f aca="false">SUM(B1055:I1055)</f>
        <v>3612.0742</v>
      </c>
      <c r="K1055" s="16" t="n">
        <f aca="false">IF(Data_Clean!P1055="","",Assumptions!$B$15*0.5^(Data_Clean!P1055/Assumptions!$B$20))</f>
        <v>29.3147990530274</v>
      </c>
      <c r="L1055" s="16" t="n">
        <f aca="false">Assumptions!$B$16*MIN(1,LN(1+Data_Clean!Q1055)/LN(1+Assumptions!$B$21))</f>
        <v>11.2934465146257</v>
      </c>
      <c r="M1055" s="16" t="n">
        <f aca="false">Assumptions!$B$17*(0.6*MIN(1,Data_Clean!R1055/Assumptions!$B$22)+0.4*IF(Data_Clean!S1055="",0,Data_Clean!S1055))</f>
        <v>10.806</v>
      </c>
      <c r="N1055" s="16" t="n">
        <f aca="false">Assumptions!$B$18*MIN(1,(Data_Clean!F1055-1)/Assumptions!$B$23)</f>
        <v>20</v>
      </c>
      <c r="O1055" s="16" t="n">
        <f aca="false">Assumptions!$B$19*(0.4*IF(Data_Clean!E1055="",0,MIN(1,Data_Clean!E1055/12/Assumptions!$B$24))+0.35*IF(Data_Clean!D1055="Y",1,0)+0.25*(1-MIN(Data_Clean!T1055,3)/3))/IF(Data_Clean!E1055="",0.6,1)</f>
        <v>5.15</v>
      </c>
      <c r="P1055" s="16" t="n">
        <f aca="false">SUM(K1055:O1055)/(Assumptions!$D$5-IF(K1055="",Assumptions!$B$15,0))*100</f>
        <v>76.5642455676531</v>
      </c>
      <c r="Q1055" s="7" t="str">
        <f aca="false">IF(J1055&gt;=Assumptions!$B$26,"High",IF(J1055&gt;=Assumptions!$B$27,"Mid","Low"))</f>
        <v>High</v>
      </c>
      <c r="R1055" s="7" t="str">
        <f aca="false">IF(P1055&gt;=Assumptions!$B$28,"High",IF(P1055&gt;=Assumptions!$B$29,"Mid","Low"))</f>
        <v>High</v>
      </c>
      <c r="S1055" s="7" t="str">
        <f aca="false">INDEX(Assumptions!$B$33:$B$41,MATCH(Q1055&amp;"|"&amp;R1055,Assumptions!$A$33:$A$41,0))</f>
        <v>Premier Advocates</v>
      </c>
      <c r="T1055" s="7" t="n">
        <f aca="false">IF(ISNUMBER(Data_Clean!V1055),J1055*Data_Clean!V1055,0)</f>
        <v>276.68488372</v>
      </c>
    </row>
    <row r="1056" customFormat="false" ht="15" hidden="false" customHeight="false" outlineLevel="0" collapsed="false">
      <c r="A1056" s="15" t="str">
        <f aca="false">Data_Clean!A1056</f>
        <v>CX101052</v>
      </c>
      <c r="B1056" s="14" t="n">
        <f aca="false">Data_Clean!G1056*Assumptions!$B$5</f>
        <v>53.2335</v>
      </c>
      <c r="C1056" s="14" t="n">
        <f aca="false">IF(Data_Clean!H1056="",0,Data_Clean!H1056)*Assumptions!$B$6</f>
        <v>133.56288</v>
      </c>
      <c r="D1056" s="14" t="n">
        <f aca="false">Data_Clean!I1056*Assumptions!$B$7</f>
        <v>0</v>
      </c>
      <c r="E1056" s="14" t="n">
        <f aca="false">Data_Clean!J1056*Assumptions!$B$8</f>
        <v>0</v>
      </c>
      <c r="F1056" s="14" t="n">
        <f aca="false">Data_Clean!K1056*Assumptions!$B$9</f>
        <v>1284.8</v>
      </c>
      <c r="G1056" s="14" t="n">
        <f aca="false">Data_Clean!L1056*Assumptions!$B$10</f>
        <v>0</v>
      </c>
      <c r="H1056" s="14" t="n">
        <f aca="false">IF(OR(Data_Clean!M1056="",Data_Clean!N1056=""),0,Data_Clean!M1056*Data_Clean!N1056/100)*Assumptions!$B$13*Assumptions!$B$11</f>
        <v>0</v>
      </c>
      <c r="I1056" s="14" t="n">
        <f aca="false">Data_Clean!O1056*4*Assumptions!$B$12</f>
        <v>0</v>
      </c>
      <c r="J1056" s="14" t="n">
        <f aca="false">SUM(B1056:I1056)</f>
        <v>1471.59638</v>
      </c>
      <c r="K1056" s="16" t="n">
        <f aca="false">IF(Data_Clean!P1056="","",Assumptions!$B$15*0.5^(Data_Clean!P1056/Assumptions!$B$20))</f>
        <v>23.811015779523</v>
      </c>
      <c r="L1056" s="16" t="n">
        <f aca="false">Assumptions!$B$16*MIN(1,LN(1+Data_Clean!Q1056)/LN(1+Assumptions!$B$21))</f>
        <v>14.7060656260474</v>
      </c>
      <c r="M1056" s="16" t="n">
        <f aca="false">Assumptions!$B$17*(0.6*MIN(1,Data_Clean!R1056/Assumptions!$B$22)+0.4*IF(Data_Clean!S1056="",0,Data_Clean!S1056))</f>
        <v>11.544</v>
      </c>
      <c r="N1056" s="16" t="n">
        <f aca="false">Assumptions!$B$18*MIN(1,(Data_Clean!F1056-1)/Assumptions!$B$23)</f>
        <v>10</v>
      </c>
      <c r="O1056" s="16" t="n">
        <f aca="false">Assumptions!$B$19*(0.4*IF(Data_Clean!E1056="",0,MIN(1,Data_Clean!E1056/12/Assumptions!$B$24))+0.35*IF(Data_Clean!D1056="Y",1,0)+0.25*(1-MIN(Data_Clean!T1056,3)/3))/IF(Data_Clean!E1056="",0.6,1)</f>
        <v>8.35</v>
      </c>
      <c r="P1056" s="16" t="n">
        <f aca="false">SUM(K1056:O1056)/(Assumptions!$D$5-IF(K1056="",Assumptions!$B$15,0))*100</f>
        <v>68.4110814055704</v>
      </c>
      <c r="Q1056" s="7" t="str">
        <f aca="false">IF(J1056&gt;=Assumptions!$B$26,"High",IF(J1056&gt;=Assumptions!$B$27,"Mid","Low"))</f>
        <v>Mid</v>
      </c>
      <c r="R1056" s="7" t="str">
        <f aca="false">IF(P1056&gt;=Assumptions!$B$28,"High",IF(P1056&gt;=Assumptions!$B$29,"Mid","Low"))</f>
        <v>Mid</v>
      </c>
      <c r="S1056" s="7" t="str">
        <f aca="false">INDEX(Assumptions!$B$33:$B$41,MATCH(Q1056&amp;"|"&amp;R1056,Assumptions!$A$33:$A$41,0))</f>
        <v>Established Core</v>
      </c>
      <c r="T1056" s="7" t="n">
        <f aca="false">IF(ISNUMBER(Data_Clean!V1056),J1056*Data_Clean!V1056,0)</f>
        <v>101.098671306</v>
      </c>
    </row>
    <row r="1057" customFormat="false" ht="15" hidden="false" customHeight="false" outlineLevel="0" collapsed="false">
      <c r="A1057" s="15" t="str">
        <f aca="false">Data_Clean!A1057</f>
        <v>CX101053</v>
      </c>
      <c r="B1057" s="14" t="n">
        <f aca="false">Data_Clean!G1057*Assumptions!$B$5</f>
        <v>3320.89725</v>
      </c>
      <c r="C1057" s="14" t="n">
        <f aca="false">IF(Data_Clean!H1057="",0,Data_Clean!H1057)*Assumptions!$B$6</f>
        <v>680.80236</v>
      </c>
      <c r="D1057" s="14" t="n">
        <f aca="false">Data_Clean!I1057*Assumptions!$B$7</f>
        <v>661.6</v>
      </c>
      <c r="E1057" s="14" t="n">
        <f aca="false">Data_Clean!J1057*Assumptions!$B$8</f>
        <v>1958.680725</v>
      </c>
      <c r="F1057" s="14" t="n">
        <f aca="false">Data_Clean!K1057*Assumptions!$B$9</f>
        <v>0</v>
      </c>
      <c r="G1057" s="14" t="n">
        <f aca="false">Data_Clean!L1057*Assumptions!$B$10</f>
        <v>231.3</v>
      </c>
      <c r="H1057" s="14" t="n">
        <f aca="false">IF(OR(Data_Clean!M1057="",Data_Clean!N1057=""),0,Data_Clean!M1057*Data_Clean!N1057/100)*Assumptions!$B$13*Assumptions!$B$11</f>
        <v>0</v>
      </c>
      <c r="I1057" s="14" t="n">
        <f aca="false">Data_Clean!O1057*4*Assumptions!$B$12</f>
        <v>69.86784</v>
      </c>
      <c r="J1057" s="14" t="n">
        <f aca="false">SUM(B1057:I1057)</f>
        <v>6923.148175</v>
      </c>
      <c r="K1057" s="16" t="n">
        <f aca="false">IF(Data_Clean!P1057="","",Assumptions!$B$15*0.5^(Data_Clean!P1057/Assumptions!$B$20))</f>
        <v>28.6452481173125</v>
      </c>
      <c r="L1057" s="16" t="n">
        <f aca="false">Assumptions!$B$16*MIN(1,LN(1+Data_Clean!Q1057)/LN(1+Assumptions!$B$21))</f>
        <v>15.8750156145389</v>
      </c>
      <c r="M1057" s="16" t="n">
        <f aca="false">Assumptions!$B$17*(0.6*MIN(1,Data_Clean!R1057/Assumptions!$B$22)+0.4*IF(Data_Clean!S1057="",0,Data_Clean!S1057))</f>
        <v>7.626</v>
      </c>
      <c r="N1057" s="16" t="n">
        <f aca="false">Assumptions!$B$18*MIN(1,(Data_Clean!F1057-1)/Assumptions!$B$23)</f>
        <v>20</v>
      </c>
      <c r="O1057" s="16" t="n">
        <f aca="false">Assumptions!$B$19*(0.4*IF(Data_Clean!E1057="",0,MIN(1,Data_Clean!E1057/12/Assumptions!$B$24))+0.35*IF(Data_Clean!D1057="Y",1,0)+0.25*(1-MIN(Data_Clean!T1057,3)/3))/IF(Data_Clean!E1057="",0.6,1)</f>
        <v>9.9</v>
      </c>
      <c r="P1057" s="16" t="n">
        <f aca="false">SUM(K1057:O1057)/(Assumptions!$D$5-IF(K1057="",Assumptions!$B$15,0))*100</f>
        <v>82.0462637318514</v>
      </c>
      <c r="Q1057" s="7" t="str">
        <f aca="false">IF(J1057&gt;=Assumptions!$B$26,"High",IF(J1057&gt;=Assumptions!$B$27,"Mid","Low"))</f>
        <v>High</v>
      </c>
      <c r="R1057" s="7" t="str">
        <f aca="false">IF(P1057&gt;=Assumptions!$B$28,"High",IF(P1057&gt;=Assumptions!$B$29,"Mid","Low"))</f>
        <v>High</v>
      </c>
      <c r="S1057" s="7" t="str">
        <f aca="false">INDEX(Assumptions!$B$33:$B$41,MATCH(Q1057&amp;"|"&amp;R1057,Assumptions!$A$33:$A$41,0))</f>
        <v>Premier Advocates</v>
      </c>
      <c r="T1057" s="7" t="n">
        <f aca="false">IF(ISNUMBER(Data_Clean!V1057),J1057*Data_Clean!V1057,0)</f>
        <v>239.540926855</v>
      </c>
    </row>
    <row r="1058" customFormat="false" ht="15" hidden="false" customHeight="false" outlineLevel="0" collapsed="false">
      <c r="A1058" s="15" t="str">
        <f aca="false">Data_Clean!A1058</f>
        <v>CX101054</v>
      </c>
      <c r="B1058" s="14" t="n">
        <f aca="false">Data_Clean!G1058*Assumptions!$B$5</f>
        <v>546.7315</v>
      </c>
      <c r="C1058" s="14" t="n">
        <f aca="false">IF(Data_Clean!H1058="",0,Data_Clean!H1058)*Assumptions!$B$6</f>
        <v>0</v>
      </c>
      <c r="D1058" s="14" t="n">
        <f aca="false">Data_Clean!I1058*Assumptions!$B$7</f>
        <v>0</v>
      </c>
      <c r="E1058" s="14" t="n">
        <f aca="false">Data_Clean!J1058*Assumptions!$B$8</f>
        <v>0</v>
      </c>
      <c r="F1058" s="14" t="n">
        <f aca="false">Data_Clean!K1058*Assumptions!$B$9</f>
        <v>0</v>
      </c>
      <c r="G1058" s="14" t="n">
        <f aca="false">Data_Clean!L1058*Assumptions!$B$10</f>
        <v>0</v>
      </c>
      <c r="H1058" s="14" t="n">
        <f aca="false">IF(OR(Data_Clean!M1058="",Data_Clean!N1058=""),0,Data_Clean!M1058*Data_Clean!N1058/100)*Assumptions!$B$13*Assumptions!$B$11</f>
        <v>1601.208</v>
      </c>
      <c r="I1058" s="14" t="n">
        <f aca="false">Data_Clean!O1058*4*Assumptions!$B$12</f>
        <v>78.28368</v>
      </c>
      <c r="J1058" s="14" t="n">
        <f aca="false">SUM(B1058:I1058)</f>
        <v>2226.22318</v>
      </c>
      <c r="K1058" s="16" t="n">
        <f aca="false">IF(Data_Clean!P1058="","",Assumptions!$B$15*0.5^(Data_Clean!P1058/Assumptions!$B$20))</f>
        <v>27.9909897461042</v>
      </c>
      <c r="L1058" s="16" t="n">
        <f aca="false">Assumptions!$B$16*MIN(1,LN(1+Data_Clean!Q1058)/LN(1+Assumptions!$B$21))</f>
        <v>12.0537864630054</v>
      </c>
      <c r="M1058" s="16" t="n">
        <f aca="false">Assumptions!$B$17*(0.6*MIN(1,Data_Clean!R1058/Assumptions!$B$22)+0.4*IF(Data_Clean!S1058="",0,Data_Clean!S1058))</f>
        <v>3.828</v>
      </c>
      <c r="N1058" s="16" t="n">
        <f aca="false">Assumptions!$B$18*MIN(1,(Data_Clean!F1058-1)/Assumptions!$B$23)</f>
        <v>5</v>
      </c>
      <c r="O1058" s="16" t="n">
        <f aca="false">Assumptions!$B$19*(0.4*IF(Data_Clean!E1058="",0,MIN(1,Data_Clean!E1058/12/Assumptions!$B$24))+0.35*IF(Data_Clean!D1058="Y",1,0)+0.25*(1-MIN(Data_Clean!T1058,3)/3))/IF(Data_Clean!E1058="",0.6,1)</f>
        <v>4.35</v>
      </c>
      <c r="P1058" s="16" t="n">
        <f aca="false">SUM(K1058:O1058)/(Assumptions!$D$5-IF(K1058="",Assumptions!$B$15,0))*100</f>
        <v>53.2227762091096</v>
      </c>
      <c r="Q1058" s="7" t="str">
        <f aca="false">IF(J1058&gt;=Assumptions!$B$26,"High",IF(J1058&gt;=Assumptions!$B$27,"Mid","Low"))</f>
        <v>High</v>
      </c>
      <c r="R1058" s="7" t="str">
        <f aca="false">IF(P1058&gt;=Assumptions!$B$28,"High",IF(P1058&gt;=Assumptions!$B$29,"Mid","Low"))</f>
        <v>Mid</v>
      </c>
      <c r="S1058" s="7" t="str">
        <f aca="false">INDEX(Assumptions!$B$33:$B$41,MATCH(Q1058&amp;"|"&amp;R1058,Assumptions!$A$33:$A$41,0))</f>
        <v>Established Core</v>
      </c>
      <c r="T1058" s="7" t="n">
        <f aca="false">IF(ISNUMBER(Data_Clean!V1058),J1058*Data_Clean!V1058,0)</f>
        <v>228.633120586</v>
      </c>
    </row>
    <row r="1059" customFormat="false" ht="15" hidden="false" customHeight="false" outlineLevel="0" collapsed="false">
      <c r="A1059" s="15" t="str">
        <f aca="false">Data_Clean!A1059</f>
        <v>CX101055</v>
      </c>
      <c r="B1059" s="14" t="n">
        <f aca="false">Data_Clean!G1059*Assumptions!$B$5</f>
        <v>551.594</v>
      </c>
      <c r="C1059" s="14" t="n">
        <f aca="false">IF(Data_Clean!H1059="",0,Data_Clean!H1059)*Assumptions!$B$6</f>
        <v>754.4376</v>
      </c>
      <c r="D1059" s="14" t="n">
        <f aca="false">Data_Clean!I1059*Assumptions!$B$7</f>
        <v>0</v>
      </c>
      <c r="E1059" s="14" t="n">
        <f aca="false">Data_Clean!J1059*Assumptions!$B$8</f>
        <v>0</v>
      </c>
      <c r="F1059" s="14" t="n">
        <f aca="false">Data_Clean!K1059*Assumptions!$B$9</f>
        <v>0</v>
      </c>
      <c r="G1059" s="14" t="n">
        <f aca="false">Data_Clean!L1059*Assumptions!$B$10</f>
        <v>0</v>
      </c>
      <c r="H1059" s="14" t="n">
        <f aca="false">IF(OR(Data_Clean!M1059="",Data_Clean!N1059=""),0,Data_Clean!M1059*Data_Clean!N1059/100)*Assumptions!$B$13*Assumptions!$B$11</f>
        <v>0</v>
      </c>
      <c r="I1059" s="14" t="n">
        <f aca="false">Data_Clean!O1059*4*Assumptions!$B$12</f>
        <v>0</v>
      </c>
      <c r="J1059" s="14" t="n">
        <f aca="false">SUM(B1059:I1059)</f>
        <v>1306.0316</v>
      </c>
      <c r="K1059" s="16" t="n">
        <f aca="false">IF(Data_Clean!P1059="","",Assumptions!$B$15*0.5^(Data_Clean!P1059/Assumptions!$B$20))</f>
        <v>29.3147990530274</v>
      </c>
      <c r="L1059" s="16" t="n">
        <f aca="false">Assumptions!$B$16*MIN(1,LN(1+Data_Clean!Q1059)/LN(1+Assumptions!$B$21))</f>
        <v>17.6575956115715</v>
      </c>
      <c r="M1059" s="16" t="n">
        <f aca="false">Assumptions!$B$17*(0.6*MIN(1,Data_Clean!R1059/Assumptions!$B$22)+0.4*IF(Data_Clean!S1059="",0,Data_Clean!S1059))</f>
        <v>10.896</v>
      </c>
      <c r="N1059" s="16" t="n">
        <f aca="false">Assumptions!$B$18*MIN(1,(Data_Clean!F1059-1)/Assumptions!$B$23)</f>
        <v>5</v>
      </c>
      <c r="O1059" s="16" t="n">
        <f aca="false">Assumptions!$B$19*(0.4*IF(Data_Clean!E1059="",0,MIN(1,Data_Clean!E1059/12/Assumptions!$B$24))+0.35*IF(Data_Clean!D1059="Y",1,0)+0.25*(1-MIN(Data_Clean!T1059,3)/3))/IF(Data_Clean!E1059="",0.6,1)</f>
        <v>9.75</v>
      </c>
      <c r="P1059" s="16" t="n">
        <f aca="false">SUM(K1059:O1059)/(Assumptions!$D$5-IF(K1059="",Assumptions!$B$15,0))*100</f>
        <v>72.6183946645989</v>
      </c>
      <c r="Q1059" s="7" t="str">
        <f aca="false">IF(J1059&gt;=Assumptions!$B$26,"High",IF(J1059&gt;=Assumptions!$B$27,"Mid","Low"))</f>
        <v>Mid</v>
      </c>
      <c r="R1059" s="7" t="str">
        <f aca="false">IF(P1059&gt;=Assumptions!$B$28,"High",IF(P1059&gt;=Assumptions!$B$29,"Mid","Low"))</f>
        <v>High</v>
      </c>
      <c r="S1059" s="7" t="str">
        <f aca="false">INDEX(Assumptions!$B$33:$B$41,MATCH(Q1059&amp;"|"&amp;R1059,Assumptions!$A$33:$A$41,0))</f>
        <v>Engaged Builders</v>
      </c>
      <c r="T1059" s="7" t="n">
        <f aca="false">IF(ISNUMBER(Data_Clean!V1059),J1059*Data_Clean!V1059,0)</f>
        <v>50.80462924</v>
      </c>
    </row>
    <row r="1060" customFormat="false" ht="15" hidden="false" customHeight="false" outlineLevel="0" collapsed="false">
      <c r="A1060" s="15" t="str">
        <f aca="false">Data_Clean!A1060</f>
        <v>CX101056</v>
      </c>
      <c r="B1060" s="14" t="n">
        <f aca="false">Data_Clean!G1060*Assumptions!$B$5</f>
        <v>74.54175</v>
      </c>
      <c r="C1060" s="14" t="n">
        <f aca="false">IF(Data_Clean!H1060="",0,Data_Clean!H1060)*Assumptions!$B$6</f>
        <v>0</v>
      </c>
      <c r="D1060" s="14" t="n">
        <f aca="false">Data_Clean!I1060*Assumptions!$B$7</f>
        <v>0</v>
      </c>
      <c r="E1060" s="14" t="n">
        <f aca="false">Data_Clean!J1060*Assumptions!$B$8</f>
        <v>0</v>
      </c>
      <c r="F1060" s="14" t="n">
        <f aca="false">Data_Clean!K1060*Assumptions!$B$9</f>
        <v>0</v>
      </c>
      <c r="G1060" s="14" t="n">
        <f aca="false">Data_Clean!L1060*Assumptions!$B$10</f>
        <v>0</v>
      </c>
      <c r="H1060" s="14" t="n">
        <f aca="false">IF(OR(Data_Clean!M1060="",Data_Clean!N1060=""),0,Data_Clean!M1060*Data_Clean!N1060/100)*Assumptions!$B$13*Assumptions!$B$11</f>
        <v>0</v>
      </c>
      <c r="I1060" s="14" t="n">
        <f aca="false">Data_Clean!O1060*4*Assumptions!$B$12</f>
        <v>0</v>
      </c>
      <c r="J1060" s="14" t="n">
        <f aca="false">SUM(B1060:I1060)</f>
        <v>74.54175</v>
      </c>
      <c r="K1060" s="16" t="n">
        <f aca="false">IF(Data_Clean!P1060="","",Assumptions!$B$15*0.5^(Data_Clean!P1060/Assumptions!$B$20))</f>
        <v>0.490919120072169</v>
      </c>
      <c r="L1060" s="16" t="n">
        <f aca="false">Assumptions!$B$16*MIN(1,LN(1+Data_Clean!Q1060)/LN(1+Assumptions!$B$21))</f>
        <v>0</v>
      </c>
      <c r="M1060" s="16" t="n">
        <f aca="false">Assumptions!$B$17*(0.6*MIN(1,Data_Clean!R1060/Assumptions!$B$22)+0.4*IF(Data_Clean!S1060="",0,Data_Clean!S1060))</f>
        <v>0</v>
      </c>
      <c r="N1060" s="16" t="n">
        <f aca="false">Assumptions!$B$18*MIN(1,(Data_Clean!F1060-1)/Assumptions!$B$23)</f>
        <v>0</v>
      </c>
      <c r="O1060" s="16" t="n">
        <f aca="false">Assumptions!$B$19*(0.4*IF(Data_Clean!E1060="",0,MIN(1,Data_Clean!E1060/12/Assumptions!$B$24))+0.35*IF(Data_Clean!D1060="Y",1,0)+0.25*(1-MIN(Data_Clean!T1060,3)/3))/IF(Data_Clean!E1060="",0.6,1)</f>
        <v>9.75</v>
      </c>
      <c r="P1060" s="16" t="n">
        <f aca="false">SUM(K1060:O1060)/(Assumptions!$D$5-IF(K1060="",Assumptions!$B$15,0))*100</f>
        <v>10.2409191200722</v>
      </c>
      <c r="Q1060" s="7" t="str">
        <f aca="false">IF(J1060&gt;=Assumptions!$B$26,"High",IF(J1060&gt;=Assumptions!$B$27,"Mid","Low"))</f>
        <v>Low</v>
      </c>
      <c r="R1060" s="7" t="str">
        <f aca="false">IF(P1060&gt;=Assumptions!$B$28,"High",IF(P1060&gt;=Assumptions!$B$29,"Mid","Low"))</f>
        <v>Low</v>
      </c>
      <c r="S1060" s="7" t="str">
        <f aca="false">INDEX(Assumptions!$B$33:$B$41,MATCH(Q1060&amp;"|"&amp;R1060,Assumptions!$A$33:$A$41,0))</f>
        <v>Dormant &amp; Low Value</v>
      </c>
      <c r="T1060" s="7" t="n">
        <f aca="false">IF(ISNUMBER(Data_Clean!V1060),J1060*Data_Clean!V1060,0)</f>
        <v>23.115396675</v>
      </c>
    </row>
    <row r="1061" customFormat="false" ht="15" hidden="false" customHeight="false" outlineLevel="0" collapsed="false">
      <c r="A1061" s="15" t="str">
        <f aca="false">Data_Clean!A1061</f>
        <v>CX101057</v>
      </c>
      <c r="B1061" s="14" t="n">
        <f aca="false">Data_Clean!G1061*Assumptions!$B$5</f>
        <v>13.16875</v>
      </c>
      <c r="C1061" s="14" t="n">
        <f aca="false">IF(Data_Clean!H1061="",0,Data_Clean!H1061)*Assumptions!$B$6</f>
        <v>0</v>
      </c>
      <c r="D1061" s="14" t="n">
        <f aca="false">Data_Clean!I1061*Assumptions!$B$7</f>
        <v>0</v>
      </c>
      <c r="E1061" s="14" t="n">
        <f aca="false">Data_Clean!J1061*Assumptions!$B$8</f>
        <v>0</v>
      </c>
      <c r="F1061" s="14" t="n">
        <f aca="false">Data_Clean!K1061*Assumptions!$B$9</f>
        <v>0</v>
      </c>
      <c r="G1061" s="14" t="n">
        <f aca="false">Data_Clean!L1061*Assumptions!$B$10</f>
        <v>0</v>
      </c>
      <c r="H1061" s="14" t="n">
        <f aca="false">IF(OR(Data_Clean!M1061="",Data_Clean!N1061=""),0,Data_Clean!M1061*Data_Clean!N1061/100)*Assumptions!$B$13*Assumptions!$B$11</f>
        <v>0</v>
      </c>
      <c r="I1061" s="14" t="n">
        <f aca="false">Data_Clean!O1061*4*Assumptions!$B$12</f>
        <v>0</v>
      </c>
      <c r="J1061" s="14" t="n">
        <f aca="false">SUM(B1061:I1061)</f>
        <v>13.16875</v>
      </c>
      <c r="K1061" s="16" t="n">
        <f aca="false">IF(Data_Clean!P1061="","",Assumptions!$B$15*0.5^(Data_Clean!P1061/Assumptions!$B$20))</f>
        <v>6.38000370713142</v>
      </c>
      <c r="L1061" s="16" t="n">
        <f aca="false">Assumptions!$B$16*MIN(1,LN(1+Data_Clean!Q1061)/LN(1+Assumptions!$B$21))</f>
        <v>10.6966696442427</v>
      </c>
      <c r="M1061" s="16" t="n">
        <f aca="false">Assumptions!$B$17*(0.6*MIN(1,Data_Clean!R1061/Assumptions!$B$22)+0.4*IF(Data_Clean!S1061="",0,Data_Clean!S1061))</f>
        <v>6.252</v>
      </c>
      <c r="N1061" s="16" t="n">
        <f aca="false">Assumptions!$B$18*MIN(1,(Data_Clean!F1061-1)/Assumptions!$B$23)</f>
        <v>5</v>
      </c>
      <c r="O1061" s="16" t="n">
        <f aca="false">Assumptions!$B$19*(0.4*IF(Data_Clean!E1061="",0,MIN(1,Data_Clean!E1061/12/Assumptions!$B$24))+0.35*IF(Data_Clean!D1061="Y",1,0)+0.25*(1-MIN(Data_Clean!T1061,3)/3))/IF(Data_Clean!E1061="",0.6,1)</f>
        <v>9.7</v>
      </c>
      <c r="P1061" s="16" t="n">
        <f aca="false">SUM(K1061:O1061)/(Assumptions!$D$5-IF(K1061="",Assumptions!$B$15,0))*100</f>
        <v>38.0286733513741</v>
      </c>
      <c r="Q1061" s="7" t="str">
        <f aca="false">IF(J1061&gt;=Assumptions!$B$26,"High",IF(J1061&gt;=Assumptions!$B$27,"Mid","Low"))</f>
        <v>Low</v>
      </c>
      <c r="R1061" s="7" t="str">
        <f aca="false">IF(P1061&gt;=Assumptions!$B$28,"High",IF(P1061&gt;=Assumptions!$B$29,"Mid","Low"))</f>
        <v>Low</v>
      </c>
      <c r="S1061" s="7" t="str">
        <f aca="false">INDEX(Assumptions!$B$33:$B$41,MATCH(Q1061&amp;"|"&amp;R1061,Assumptions!$A$33:$A$41,0))</f>
        <v>Dormant &amp; Low Value</v>
      </c>
      <c r="T1061" s="7" t="n">
        <f aca="false">IF(ISNUMBER(Data_Clean!V1061),J1061*Data_Clean!V1061,0)</f>
        <v>0.67160625</v>
      </c>
    </row>
    <row r="1062" customFormat="false" ht="15" hidden="false" customHeight="false" outlineLevel="0" collapsed="false">
      <c r="A1062" s="15" t="str">
        <f aca="false">Data_Clean!A1062</f>
        <v>CX101058</v>
      </c>
      <c r="B1062" s="14" t="n">
        <f aca="false">Data_Clean!G1062*Assumptions!$B$5</f>
        <v>9.55925</v>
      </c>
      <c r="C1062" s="14" t="n">
        <f aca="false">IF(Data_Clean!H1062="",0,Data_Clean!H1062)*Assumptions!$B$6</f>
        <v>235.01988</v>
      </c>
      <c r="D1062" s="14" t="n">
        <f aca="false">Data_Clean!I1062*Assumptions!$B$7</f>
        <v>59.2</v>
      </c>
      <c r="E1062" s="14" t="n">
        <f aca="false">Data_Clean!J1062*Assumptions!$B$8</f>
        <v>0</v>
      </c>
      <c r="F1062" s="14" t="n">
        <f aca="false">Data_Clean!K1062*Assumptions!$B$9</f>
        <v>719.4</v>
      </c>
      <c r="G1062" s="14" t="n">
        <f aca="false">Data_Clean!L1062*Assumptions!$B$10</f>
        <v>0</v>
      </c>
      <c r="H1062" s="14" t="n">
        <f aca="false">IF(OR(Data_Clean!M1062="",Data_Clean!N1062=""),0,Data_Clean!M1062*Data_Clean!N1062/100)*Assumptions!$B$13*Assumptions!$B$11</f>
        <v>0</v>
      </c>
      <c r="I1062" s="14" t="n">
        <f aca="false">Data_Clean!O1062*4*Assumptions!$B$12</f>
        <v>0</v>
      </c>
      <c r="J1062" s="14" t="n">
        <f aca="false">SUM(B1062:I1062)</f>
        <v>1023.17913</v>
      </c>
      <c r="K1062" s="16" t="n">
        <f aca="false">IF(Data_Clean!P1062="","",Assumptions!$B$15*0.5^(Data_Clean!P1062/Assumptions!$B$20))</f>
        <v>25.5200148285257</v>
      </c>
      <c r="L1062" s="16" t="n">
        <f aca="false">Assumptions!$B$16*MIN(1,LN(1+Data_Clean!Q1062)/LN(1+Assumptions!$B$21))</f>
        <v>7.47221736309214</v>
      </c>
      <c r="M1062" s="16" t="n">
        <f aca="false">Assumptions!$B$17*(0.6*MIN(1,Data_Clean!R1062/Assumptions!$B$22)+0.4*IF(Data_Clean!S1062="",0,Data_Clean!S1062))</f>
        <v>9.396</v>
      </c>
      <c r="N1062" s="16" t="n">
        <f aca="false">Assumptions!$B$18*MIN(1,(Data_Clean!F1062-1)/Assumptions!$B$23)</f>
        <v>15</v>
      </c>
      <c r="O1062" s="16" t="n">
        <f aca="false">Assumptions!$B$19*(0.4*IF(Data_Clean!E1062="",0,MIN(1,Data_Clean!E1062/12/Assumptions!$B$24))+0.35*IF(Data_Clean!D1062="Y",1,0)+0.25*(1-MIN(Data_Clean!T1062,3)/3))/IF(Data_Clean!E1062="",0.6,1)</f>
        <v>3</v>
      </c>
      <c r="P1062" s="16" t="n">
        <f aca="false">SUM(K1062:O1062)/(Assumptions!$D$5-IF(K1062="",Assumptions!$B$15,0))*100</f>
        <v>60.3882321916178</v>
      </c>
      <c r="Q1062" s="7" t="str">
        <f aca="false">IF(J1062&gt;=Assumptions!$B$26,"High",IF(J1062&gt;=Assumptions!$B$27,"Mid","Low"))</f>
        <v>Mid</v>
      </c>
      <c r="R1062" s="7" t="str">
        <f aca="false">IF(P1062&gt;=Assumptions!$B$28,"High",IF(P1062&gt;=Assumptions!$B$29,"Mid","Low"))</f>
        <v>Mid</v>
      </c>
      <c r="S1062" s="7" t="str">
        <f aca="false">INDEX(Assumptions!$B$33:$B$41,MATCH(Q1062&amp;"|"&amp;R1062,Assumptions!$A$33:$A$41,0))</f>
        <v>Established Core</v>
      </c>
      <c r="T1062" s="7" t="n">
        <f aca="false">IF(ISNUMBER(Data_Clean!V1062),J1062*Data_Clean!V1062,0)</f>
        <v>225.304044426</v>
      </c>
    </row>
    <row r="1063" customFormat="false" ht="15" hidden="false" customHeight="false" outlineLevel="0" collapsed="false">
      <c r="A1063" s="15" t="str">
        <f aca="false">Data_Clean!A1063</f>
        <v>CX101059</v>
      </c>
      <c r="B1063" s="14" t="n">
        <f aca="false">Data_Clean!G1063*Assumptions!$B$5</f>
        <v>75.541</v>
      </c>
      <c r="C1063" s="14" t="n">
        <f aca="false">IF(Data_Clean!H1063="",0,Data_Clean!H1063)*Assumptions!$B$6</f>
        <v>260.58228</v>
      </c>
      <c r="D1063" s="14" t="n">
        <f aca="false">Data_Clean!I1063*Assumptions!$B$7</f>
        <v>0</v>
      </c>
      <c r="E1063" s="14" t="n">
        <f aca="false">Data_Clean!J1063*Assumptions!$B$8</f>
        <v>0</v>
      </c>
      <c r="F1063" s="14" t="n">
        <f aca="false">Data_Clean!K1063*Assumptions!$B$9</f>
        <v>2259.4</v>
      </c>
      <c r="G1063" s="14" t="n">
        <f aca="false">Data_Clean!L1063*Assumptions!$B$10</f>
        <v>0</v>
      </c>
      <c r="H1063" s="14" t="n">
        <f aca="false">IF(OR(Data_Clean!M1063="",Data_Clean!N1063=""),0,Data_Clean!M1063*Data_Clean!N1063/100)*Assumptions!$B$13*Assumptions!$B$11</f>
        <v>0</v>
      </c>
      <c r="I1063" s="14" t="n">
        <f aca="false">Data_Clean!O1063*4*Assumptions!$B$12</f>
        <v>0</v>
      </c>
      <c r="J1063" s="14" t="n">
        <f aca="false">SUM(B1063:I1063)</f>
        <v>2595.52328</v>
      </c>
      <c r="K1063" s="16" t="n">
        <f aca="false">IF(Data_Clean!P1063="","",Assumptions!$B$15*0.5^(Data_Clean!P1063/Assumptions!$B$20))</f>
        <v>12.4685684421418</v>
      </c>
      <c r="L1063" s="16" t="n">
        <f aca="false">Assumptions!$B$16*MIN(1,LN(1+Data_Clean!Q1063)/LN(1+Assumptions!$B$21))</f>
        <v>9.60252567789128</v>
      </c>
      <c r="M1063" s="16" t="n">
        <f aca="false">Assumptions!$B$17*(0.6*MIN(1,Data_Clean!R1063/Assumptions!$B$22)+0.4*IF(Data_Clean!S1063="",0,Data_Clean!S1063))</f>
        <v>2.952</v>
      </c>
      <c r="N1063" s="16" t="n">
        <f aca="false">Assumptions!$B$18*MIN(1,(Data_Clean!F1063-1)/Assumptions!$B$23)</f>
        <v>10</v>
      </c>
      <c r="O1063" s="16" t="n">
        <f aca="false">Assumptions!$B$19*(0.4*IF(Data_Clean!E1063="",0,MIN(1,Data_Clean!E1063/12/Assumptions!$B$24))+0.35*IF(Data_Clean!D1063="Y",1,0)+0.25*(1-MIN(Data_Clean!T1063,3)/3))/IF(Data_Clean!E1063="",0.6,1)</f>
        <v>4.75</v>
      </c>
      <c r="P1063" s="16" t="n">
        <f aca="false">SUM(K1063:O1063)/(Assumptions!$D$5-IF(K1063="",Assumptions!$B$15,0))*100</f>
        <v>39.7730941200331</v>
      </c>
      <c r="Q1063" s="7" t="str">
        <f aca="false">IF(J1063&gt;=Assumptions!$B$26,"High",IF(J1063&gt;=Assumptions!$B$27,"Mid","Low"))</f>
        <v>High</v>
      </c>
      <c r="R1063" s="7" t="str">
        <f aca="false">IF(P1063&gt;=Assumptions!$B$28,"High",IF(P1063&gt;=Assumptions!$B$29,"Mid","Low"))</f>
        <v>Low</v>
      </c>
      <c r="S1063" s="7" t="str">
        <f aca="false">INDEX(Assumptions!$B$33:$B$41,MATCH(Q1063&amp;"|"&amp;R1063,Assumptions!$A$33:$A$41,0))</f>
        <v>Affluent Drifters</v>
      </c>
      <c r="T1063" s="7" t="n">
        <f aca="false">IF(ISNUMBER(Data_Clean!V1063),J1063*Data_Clean!V1063,0)</f>
        <v>413.726410832</v>
      </c>
    </row>
    <row r="1064" customFormat="false" ht="15" hidden="false" customHeight="false" outlineLevel="0" collapsed="false">
      <c r="A1064" s="15" t="str">
        <f aca="false">Data_Clean!A1064</f>
        <v>CX101060</v>
      </c>
      <c r="B1064" s="14" t="n">
        <f aca="false">Data_Clean!G1064*Assumptions!$B$5</f>
        <v>39.76625</v>
      </c>
      <c r="C1064" s="14" t="n">
        <f aca="false">IF(Data_Clean!H1064="",0,Data_Clean!H1064)*Assumptions!$B$6</f>
        <v>0</v>
      </c>
      <c r="D1064" s="14" t="n">
        <f aca="false">Data_Clean!I1064*Assumptions!$B$7</f>
        <v>0</v>
      </c>
      <c r="E1064" s="14" t="n">
        <f aca="false">Data_Clean!J1064*Assumptions!$B$8</f>
        <v>0</v>
      </c>
      <c r="F1064" s="14" t="n">
        <f aca="false">Data_Clean!K1064*Assumptions!$B$9</f>
        <v>0</v>
      </c>
      <c r="G1064" s="14" t="n">
        <f aca="false">Data_Clean!L1064*Assumptions!$B$10</f>
        <v>0</v>
      </c>
      <c r="H1064" s="14" t="n">
        <f aca="false">IF(OR(Data_Clean!M1064="",Data_Clean!N1064=""),0,Data_Clean!M1064*Data_Clean!N1064/100)*Assumptions!$B$13*Assumptions!$B$11</f>
        <v>9.12</v>
      </c>
      <c r="I1064" s="14" t="n">
        <f aca="false">Data_Clean!O1064*4*Assumptions!$B$12</f>
        <v>6.45072</v>
      </c>
      <c r="J1064" s="14" t="n">
        <f aca="false">SUM(B1064:I1064)</f>
        <v>55.33697</v>
      </c>
      <c r="K1064" s="16" t="n">
        <f aca="false">IF(Data_Clean!P1064="","",Assumptions!$B$15*0.5^(Data_Clean!P1064/Assumptions!$B$20))</f>
        <v>27.9909897461042</v>
      </c>
      <c r="L1064" s="16" t="n">
        <f aca="false">Assumptions!$B$16*MIN(1,LN(1+Data_Clean!Q1064)/LN(1+Assumptions!$B$21))</f>
        <v>13.7447072997398</v>
      </c>
      <c r="M1064" s="16" t="n">
        <f aca="false">Assumptions!$B$17*(0.6*MIN(1,Data_Clean!R1064/Assumptions!$B$22)+0.4*IF(Data_Clean!S1064="",0,Data_Clean!S1064))</f>
        <v>0.288</v>
      </c>
      <c r="N1064" s="16" t="n">
        <f aca="false">Assumptions!$B$18*MIN(1,(Data_Clean!F1064-1)/Assumptions!$B$23)</f>
        <v>5</v>
      </c>
      <c r="O1064" s="16" t="n">
        <f aca="false">Assumptions!$B$19*(0.4*IF(Data_Clean!E1064="",0,MIN(1,Data_Clean!E1064/12/Assumptions!$B$24))+0.35*IF(Data_Clean!D1064="Y",1,0)+0.25*(1-MIN(Data_Clean!T1064,3)/3))/IF(Data_Clean!E1064="",0.6,1)</f>
        <v>7.25</v>
      </c>
      <c r="P1064" s="16" t="n">
        <f aca="false">SUM(K1064:O1064)/(Assumptions!$D$5-IF(K1064="",Assumptions!$B$15,0))*100</f>
        <v>54.273697045844</v>
      </c>
      <c r="Q1064" s="7" t="str">
        <f aca="false">IF(J1064&gt;=Assumptions!$B$26,"High",IF(J1064&gt;=Assumptions!$B$27,"Mid","Low"))</f>
        <v>Low</v>
      </c>
      <c r="R1064" s="7" t="str">
        <f aca="false">IF(P1064&gt;=Assumptions!$B$28,"High",IF(P1064&gt;=Assumptions!$B$29,"Mid","Low"))</f>
        <v>Mid</v>
      </c>
      <c r="S1064" s="7" t="str">
        <f aca="false">INDEX(Assumptions!$B$33:$B$41,MATCH(Q1064&amp;"|"&amp;R1064,Assumptions!$A$33:$A$41,0))</f>
        <v>Light Touch</v>
      </c>
      <c r="T1064" s="7" t="n">
        <f aca="false">IF(ISNUMBER(Data_Clean!V1064),J1064*Data_Clean!V1064,0)</f>
        <v>13.994719713</v>
      </c>
    </row>
    <row r="1065" customFormat="false" ht="15" hidden="false" customHeight="false" outlineLevel="0" collapsed="false">
      <c r="A1065" s="15" t="str">
        <f aca="false">Data_Clean!A1065</f>
        <v>CX101061</v>
      </c>
      <c r="B1065" s="14" t="n">
        <f aca="false">Data_Clean!G1065*Assumptions!$B$5</f>
        <v>140.43625</v>
      </c>
      <c r="C1065" s="14" t="n">
        <f aca="false">IF(Data_Clean!H1065="",0,Data_Clean!H1065)*Assumptions!$B$6</f>
        <v>1548.80688</v>
      </c>
      <c r="D1065" s="14" t="n">
        <f aca="false">Data_Clean!I1065*Assumptions!$B$7</f>
        <v>0</v>
      </c>
      <c r="E1065" s="14" t="n">
        <f aca="false">Data_Clean!J1065*Assumptions!$B$8</f>
        <v>3366.441675</v>
      </c>
      <c r="F1065" s="14" t="n">
        <f aca="false">Data_Clean!K1065*Assumptions!$B$9</f>
        <v>5931.2</v>
      </c>
      <c r="G1065" s="14" t="n">
        <f aca="false">Data_Clean!L1065*Assumptions!$B$10</f>
        <v>0</v>
      </c>
      <c r="H1065" s="14" t="n">
        <f aca="false">IF(OR(Data_Clean!M1065="",Data_Clean!N1065=""),0,Data_Clean!M1065*Data_Clean!N1065/100)*Assumptions!$B$13*Assumptions!$B$11</f>
        <v>548.46</v>
      </c>
      <c r="I1065" s="14" t="n">
        <f aca="false">Data_Clean!O1065*4*Assumptions!$B$12</f>
        <v>107.66496</v>
      </c>
      <c r="J1065" s="14" t="n">
        <f aca="false">SUM(B1065:I1065)</f>
        <v>11643.009765</v>
      </c>
      <c r="K1065" s="16" t="n">
        <f aca="false">IF(Data_Clean!P1065="","",Assumptions!$B$15*0.5^(Data_Clean!P1065/Assumptions!$B$20))</f>
        <v>23.267171427506</v>
      </c>
      <c r="L1065" s="16" t="n">
        <f aca="false">Assumptions!$B$16*MIN(1,LN(1+Data_Clean!Q1065)/LN(1+Assumptions!$B$21))</f>
        <v>17.2114872232459</v>
      </c>
      <c r="M1065" s="16" t="n">
        <f aca="false">Assumptions!$B$17*(0.6*MIN(1,Data_Clean!R1065/Assumptions!$B$22)+0.4*IF(Data_Clean!S1065="",0,Data_Clean!S1065))</f>
        <v>12.264</v>
      </c>
      <c r="N1065" s="16" t="n">
        <f aca="false">Assumptions!$B$18*MIN(1,(Data_Clean!F1065-1)/Assumptions!$B$23)</f>
        <v>20</v>
      </c>
      <c r="O1065" s="16" t="n">
        <f aca="false">Assumptions!$B$19*(0.4*IF(Data_Clean!E1065="",0,MIN(1,Data_Clean!E1065/12/Assumptions!$B$24))+0.35*IF(Data_Clean!D1065="Y",1,0)+0.25*(1-MIN(Data_Clean!T1065,3)/3))/IF(Data_Clean!E1065="",0.6,1)</f>
        <v>15</v>
      </c>
      <c r="P1065" s="16" t="n">
        <f aca="false">SUM(K1065:O1065)/(Assumptions!$D$5-IF(K1065="",Assumptions!$B$15,0))*100</f>
        <v>87.7426586507519</v>
      </c>
      <c r="Q1065" s="7" t="str">
        <f aca="false">IF(J1065&gt;=Assumptions!$B$26,"High",IF(J1065&gt;=Assumptions!$B$27,"Mid","Low"))</f>
        <v>High</v>
      </c>
      <c r="R1065" s="7" t="str">
        <f aca="false">IF(P1065&gt;=Assumptions!$B$28,"High",IF(P1065&gt;=Assumptions!$B$29,"Mid","Low"))</f>
        <v>High</v>
      </c>
      <c r="S1065" s="7" t="str">
        <f aca="false">INDEX(Assumptions!$B$33:$B$41,MATCH(Q1065&amp;"|"&amp;R1065,Assumptions!$A$33:$A$41,0))</f>
        <v>Premier Advocates</v>
      </c>
      <c r="T1065" s="7" t="n">
        <f aca="false">IF(ISNUMBER(Data_Clean!V1065),J1065*Data_Clean!V1065,0)</f>
        <v>114.101495697</v>
      </c>
    </row>
    <row r="1066" customFormat="false" ht="15" hidden="false" customHeight="false" outlineLevel="0" collapsed="false">
      <c r="A1066" s="15" t="str">
        <f aca="false">Data_Clean!A1066</f>
        <v>CX101062</v>
      </c>
      <c r="B1066" s="14" t="n">
        <f aca="false">Data_Clean!G1066*Assumptions!$B$5</f>
        <v>85.862</v>
      </c>
      <c r="C1066" s="14" t="n">
        <f aca="false">IF(Data_Clean!H1066="",0,Data_Clean!H1066)*Assumptions!$B$6</f>
        <v>955.46772</v>
      </c>
      <c r="D1066" s="14" t="n">
        <f aca="false">Data_Clean!I1066*Assumptions!$B$7</f>
        <v>0</v>
      </c>
      <c r="E1066" s="14" t="n">
        <f aca="false">Data_Clean!J1066*Assumptions!$B$8</f>
        <v>0</v>
      </c>
      <c r="F1066" s="14" t="n">
        <f aca="false">Data_Clean!K1066*Assumptions!$B$9</f>
        <v>0</v>
      </c>
      <c r="G1066" s="14" t="n">
        <f aca="false">Data_Clean!L1066*Assumptions!$B$10</f>
        <v>730.35</v>
      </c>
      <c r="H1066" s="14" t="n">
        <f aca="false">IF(OR(Data_Clean!M1066="",Data_Clean!N1066=""),0,Data_Clean!M1066*Data_Clean!N1066/100)*Assumptions!$B$13*Assumptions!$B$11</f>
        <v>100.572</v>
      </c>
      <c r="I1066" s="14" t="n">
        <f aca="false">Data_Clean!O1066*4*Assumptions!$B$12</f>
        <v>9.91392</v>
      </c>
      <c r="J1066" s="14" t="n">
        <f aca="false">SUM(B1066:I1066)</f>
        <v>1882.16564</v>
      </c>
      <c r="K1066" s="16" t="n">
        <f aca="false">IF(Data_Clean!P1066="","",Assumptions!$B$15*0.5^(Data_Clean!P1066/Assumptions!$B$20))</f>
        <v>26.7269615442102</v>
      </c>
      <c r="L1066" s="16" t="n">
        <f aca="false">Assumptions!$B$16*MIN(1,LN(1+Data_Clean!Q1066)/LN(1+Assumptions!$B$21))</f>
        <v>12.0537864630054</v>
      </c>
      <c r="M1066" s="16" t="n">
        <f aca="false">Assumptions!$B$17*(0.6*MIN(1,Data_Clean!R1066/Assumptions!$B$22)+0.4*IF(Data_Clean!S1066="",0,Data_Clean!S1066))</f>
        <v>9</v>
      </c>
      <c r="N1066" s="16" t="n">
        <f aca="false">Assumptions!$B$18*MIN(1,(Data_Clean!F1066-1)/Assumptions!$B$23)</f>
        <v>20</v>
      </c>
      <c r="O1066" s="16" t="n">
        <f aca="false">Assumptions!$B$19*(0.4*IF(Data_Clean!E1066="",0,MIN(1,Data_Clean!E1066/12/Assumptions!$B$24))+0.35*IF(Data_Clean!D1066="Y",1,0)+0.25*(1-MIN(Data_Clean!T1066,3)/3))/IF(Data_Clean!E1066="",0.6,1)</f>
        <v>5.05</v>
      </c>
      <c r="P1066" s="16" t="n">
        <f aca="false">SUM(K1066:O1066)/(Assumptions!$D$5-IF(K1066="",Assumptions!$B$15,0))*100</f>
        <v>72.8307480072156</v>
      </c>
      <c r="Q1066" s="7" t="str">
        <f aca="false">IF(J1066&gt;=Assumptions!$B$26,"High",IF(J1066&gt;=Assumptions!$B$27,"Mid","Low"))</f>
        <v>High</v>
      </c>
      <c r="R1066" s="7" t="str">
        <f aca="false">IF(P1066&gt;=Assumptions!$B$28,"High",IF(P1066&gt;=Assumptions!$B$29,"Mid","Low"))</f>
        <v>High</v>
      </c>
      <c r="S1066" s="7" t="str">
        <f aca="false">INDEX(Assumptions!$B$33:$B$41,MATCH(Q1066&amp;"|"&amp;R1066,Assumptions!$A$33:$A$41,0))</f>
        <v>Premier Advocates</v>
      </c>
      <c r="T1066" s="7" t="n">
        <f aca="false">IF(ISNUMBER(Data_Clean!V1066),J1066*Data_Clean!V1066,0)</f>
        <v>117.070702808</v>
      </c>
    </row>
    <row r="1067" customFormat="false" ht="15" hidden="false" customHeight="false" outlineLevel="0" collapsed="false">
      <c r="A1067" s="15" t="str">
        <f aca="false">Data_Clean!A1067</f>
        <v>CX101063</v>
      </c>
      <c r="B1067" s="14" t="n">
        <f aca="false">Data_Clean!G1067*Assumptions!$B$5</f>
        <v>423.61175</v>
      </c>
      <c r="C1067" s="14" t="n">
        <f aca="false">IF(Data_Clean!H1067="",0,Data_Clean!H1067)*Assumptions!$B$6</f>
        <v>514.53948</v>
      </c>
      <c r="D1067" s="14" t="n">
        <f aca="false">Data_Clean!I1067*Assumptions!$B$7</f>
        <v>0</v>
      </c>
      <c r="E1067" s="14" t="n">
        <f aca="false">Data_Clean!J1067*Assumptions!$B$8</f>
        <v>1414.570425</v>
      </c>
      <c r="F1067" s="14" t="n">
        <f aca="false">Data_Clean!K1067*Assumptions!$B$9</f>
        <v>4864.2</v>
      </c>
      <c r="G1067" s="14" t="n">
        <f aca="false">Data_Clean!L1067*Assumptions!$B$10</f>
        <v>0</v>
      </c>
      <c r="H1067" s="14" t="n">
        <f aca="false">IF(OR(Data_Clean!M1067="",Data_Clean!N1067=""),0,Data_Clean!M1067*Data_Clean!N1067/100)*Assumptions!$B$13*Assumptions!$B$11</f>
        <v>306.876</v>
      </c>
      <c r="I1067" s="14" t="n">
        <f aca="false">Data_Clean!O1067*4*Assumptions!$B$12</f>
        <v>119.17872</v>
      </c>
      <c r="J1067" s="14" t="n">
        <f aca="false">SUM(B1067:I1067)</f>
        <v>7642.976375</v>
      </c>
      <c r="K1067" s="16" t="n">
        <f aca="false">IF(Data_Clean!P1067="","",Assumptions!$B$15*0.5^(Data_Clean!P1067/Assumptions!$B$20))</f>
        <v>23.811015779523</v>
      </c>
      <c r="L1067" s="16" t="n">
        <f aca="false">Assumptions!$B$16*MIN(1,LN(1+Data_Clean!Q1067)/LN(1+Assumptions!$B$21))</f>
        <v>16.8608333887587</v>
      </c>
      <c r="M1067" s="16" t="n">
        <f aca="false">Assumptions!$B$17*(0.6*MIN(1,Data_Clean!R1067/Assumptions!$B$22)+0.4*IF(Data_Clean!S1067="",0,Data_Clean!S1067))</f>
        <v>11.958</v>
      </c>
      <c r="N1067" s="16" t="n">
        <f aca="false">Assumptions!$B$18*MIN(1,(Data_Clean!F1067-1)/Assumptions!$B$23)</f>
        <v>20</v>
      </c>
      <c r="O1067" s="16" t="n">
        <f aca="false">Assumptions!$B$19*(0.4*IF(Data_Clean!E1067="",0,MIN(1,Data_Clean!E1067/12/Assumptions!$B$24))+0.35*IF(Data_Clean!D1067="Y",1,0)+0.25*(1-MIN(Data_Clean!T1067,3)/3))/IF(Data_Clean!E1067="",0.6,1)</f>
        <v>10.8</v>
      </c>
      <c r="P1067" s="16" t="n">
        <f aca="false">SUM(K1067:O1067)/(Assumptions!$D$5-IF(K1067="",Assumptions!$B$15,0))*100</f>
        <v>83.4298491682817</v>
      </c>
      <c r="Q1067" s="7" t="str">
        <f aca="false">IF(J1067&gt;=Assumptions!$B$26,"High",IF(J1067&gt;=Assumptions!$B$27,"Mid","Low"))</f>
        <v>High</v>
      </c>
      <c r="R1067" s="7" t="str">
        <f aca="false">IF(P1067&gt;=Assumptions!$B$28,"High",IF(P1067&gt;=Assumptions!$B$29,"Mid","Low"))</f>
        <v>High</v>
      </c>
      <c r="S1067" s="7" t="str">
        <f aca="false">INDEX(Assumptions!$B$33:$B$41,MATCH(Q1067&amp;"|"&amp;R1067,Assumptions!$A$33:$A$41,0))</f>
        <v>Premier Advocates</v>
      </c>
      <c r="T1067" s="7" t="n">
        <f aca="false">IF(ISNUMBER(Data_Clean!V1067),J1067*Data_Clean!V1067,0)</f>
        <v>131.45919365</v>
      </c>
    </row>
    <row r="1068" customFormat="false" ht="15" hidden="false" customHeight="false" outlineLevel="0" collapsed="false">
      <c r="A1068" s="15" t="str">
        <f aca="false">Data_Clean!A1068</f>
        <v>CX101064</v>
      </c>
      <c r="B1068" s="14" t="n">
        <f aca="false">Data_Clean!G1068*Assumptions!$B$5</f>
        <v>59.0685</v>
      </c>
      <c r="C1068" s="14" t="n">
        <f aca="false">IF(Data_Clean!H1068="",0,Data_Clean!H1068)*Assumptions!$B$6</f>
        <v>106.5894</v>
      </c>
      <c r="D1068" s="14" t="n">
        <f aca="false">Data_Clean!I1068*Assumptions!$B$7</f>
        <v>120</v>
      </c>
      <c r="E1068" s="14" t="n">
        <f aca="false">Data_Clean!J1068*Assumptions!$B$8</f>
        <v>0</v>
      </c>
      <c r="F1068" s="14" t="n">
        <f aca="false">Data_Clean!K1068*Assumptions!$B$9</f>
        <v>0</v>
      </c>
      <c r="G1068" s="14" t="n">
        <f aca="false">Data_Clean!L1068*Assumptions!$B$10</f>
        <v>472.05</v>
      </c>
      <c r="H1068" s="14" t="n">
        <f aca="false">IF(OR(Data_Clean!M1068="",Data_Clean!N1068=""),0,Data_Clean!M1068*Data_Clean!N1068/100)*Assumptions!$B$13*Assumptions!$B$11</f>
        <v>0</v>
      </c>
      <c r="I1068" s="14" t="n">
        <f aca="false">Data_Clean!O1068*4*Assumptions!$B$12</f>
        <v>0</v>
      </c>
      <c r="J1068" s="14" t="n">
        <f aca="false">SUM(B1068:I1068)</f>
        <v>757.7079</v>
      </c>
      <c r="K1068" s="16" t="n">
        <f aca="false">IF(Data_Clean!P1068="","",Assumptions!$B$15*0.5^(Data_Clean!P1068/Assumptions!$B$20))</f>
        <v>19.3405546265937</v>
      </c>
      <c r="L1068" s="16" t="n">
        <f aca="false">Assumptions!$B$16*MIN(1,LN(1+Data_Clean!Q1068)/LN(1+Assumptions!$B$21))</f>
        <v>12.4931739410702</v>
      </c>
      <c r="M1068" s="16" t="n">
        <f aca="false">Assumptions!$B$17*(0.6*MIN(1,Data_Clean!R1068/Assumptions!$B$22)+0.4*IF(Data_Clean!S1068="",0,Data_Clean!S1068))</f>
        <v>1.572</v>
      </c>
      <c r="N1068" s="16" t="n">
        <f aca="false">Assumptions!$B$18*MIN(1,(Data_Clean!F1068-1)/Assumptions!$B$23)</f>
        <v>15</v>
      </c>
      <c r="O1068" s="16" t="n">
        <f aca="false">Assumptions!$B$19*(0.4*IF(Data_Clean!E1068="",0,MIN(1,Data_Clean!E1068/12/Assumptions!$B$24))+0.35*IF(Data_Clean!D1068="Y",1,0)+0.25*(1-MIN(Data_Clean!T1068,3)/3))/IF(Data_Clean!E1068="",0.6,1)</f>
        <v>15</v>
      </c>
      <c r="P1068" s="16" t="n">
        <f aca="false">SUM(K1068:O1068)/(Assumptions!$D$5-IF(K1068="",Assumptions!$B$15,0))*100</f>
        <v>63.4057285676638</v>
      </c>
      <c r="Q1068" s="7" t="str">
        <f aca="false">IF(J1068&gt;=Assumptions!$B$26,"High",IF(J1068&gt;=Assumptions!$B$27,"Mid","Low"))</f>
        <v>Mid</v>
      </c>
      <c r="R1068" s="7" t="str">
        <f aca="false">IF(P1068&gt;=Assumptions!$B$28,"High",IF(P1068&gt;=Assumptions!$B$29,"Mid","Low"))</f>
        <v>Mid</v>
      </c>
      <c r="S1068" s="7" t="str">
        <f aca="false">INDEX(Assumptions!$B$33:$B$41,MATCH(Q1068&amp;"|"&amp;R1068,Assumptions!$A$33:$A$41,0))</f>
        <v>Established Core</v>
      </c>
      <c r="T1068" s="7" t="n">
        <f aca="false">IF(ISNUMBER(Data_Clean!V1068),J1068*Data_Clean!V1068,0)</f>
        <v>22.12507068</v>
      </c>
    </row>
    <row r="1069" customFormat="false" ht="15" hidden="false" customHeight="false" outlineLevel="0" collapsed="false">
      <c r="A1069" s="15" t="str">
        <f aca="false">Data_Clean!A1069</f>
        <v>CX101065</v>
      </c>
      <c r="B1069" s="14" t="n">
        <f aca="false">Data_Clean!G1069*Assumptions!$B$5</f>
        <v>31.60925</v>
      </c>
      <c r="C1069" s="14" t="n">
        <f aca="false">IF(Data_Clean!H1069="",0,Data_Clean!H1069)*Assumptions!$B$6</f>
        <v>0</v>
      </c>
      <c r="D1069" s="14" t="n">
        <f aca="false">Data_Clean!I1069*Assumptions!$B$7</f>
        <v>0</v>
      </c>
      <c r="E1069" s="14" t="n">
        <f aca="false">Data_Clean!J1069*Assumptions!$B$8</f>
        <v>0</v>
      </c>
      <c r="F1069" s="14" t="n">
        <f aca="false">Data_Clean!K1069*Assumptions!$B$9</f>
        <v>0</v>
      </c>
      <c r="G1069" s="14" t="n">
        <f aca="false">Data_Clean!L1069*Assumptions!$B$10</f>
        <v>0</v>
      </c>
      <c r="H1069" s="14" t="n">
        <f aca="false">IF(OR(Data_Clean!M1069="",Data_Clean!N1069=""),0,Data_Clean!M1069*Data_Clean!N1069/100)*Assumptions!$B$13*Assumptions!$B$11</f>
        <v>0</v>
      </c>
      <c r="I1069" s="14" t="n">
        <f aca="false">Data_Clean!O1069*4*Assumptions!$B$12</f>
        <v>0</v>
      </c>
      <c r="J1069" s="14" t="n">
        <f aca="false">SUM(B1069:I1069)</f>
        <v>31.60925</v>
      </c>
      <c r="K1069" s="16" t="n">
        <f aca="false">IF(Data_Clean!P1069="","",Assumptions!$B$15*0.5^(Data_Clean!P1069/Assumptions!$B$20))</f>
        <v>22.2164632842985</v>
      </c>
      <c r="L1069" s="16" t="n">
        <f aca="false">Assumptions!$B$16*MIN(1,LN(1+Data_Clean!Q1069)/LN(1+Assumptions!$B$21))</f>
        <v>12.8906482631789</v>
      </c>
      <c r="M1069" s="16" t="n">
        <f aca="false">Assumptions!$B$17*(0.6*MIN(1,Data_Clean!R1069/Assumptions!$B$22)+0.4*IF(Data_Clean!S1069="",0,Data_Clean!S1069))</f>
        <v>4.56</v>
      </c>
      <c r="N1069" s="16" t="n">
        <f aca="false">Assumptions!$B$18*MIN(1,(Data_Clean!F1069-1)/Assumptions!$B$23)</f>
        <v>0</v>
      </c>
      <c r="O1069" s="16" t="n">
        <f aca="false">Assumptions!$B$19*(0.4*IF(Data_Clean!E1069="",0,MIN(1,Data_Clean!E1069/12/Assumptions!$B$24))+0.35*IF(Data_Clean!D1069="Y",1,0)+0.25*(1-MIN(Data_Clean!T1069,3)/3))/IF(Data_Clean!E1069="",0.6,1)</f>
        <v>4.15</v>
      </c>
      <c r="P1069" s="16" t="n">
        <f aca="false">SUM(K1069:O1069)/(Assumptions!$D$5-IF(K1069="",Assumptions!$B$15,0))*100</f>
        <v>43.8171115474773</v>
      </c>
      <c r="Q1069" s="7" t="str">
        <f aca="false">IF(J1069&gt;=Assumptions!$B$26,"High",IF(J1069&gt;=Assumptions!$B$27,"Mid","Low"))</f>
        <v>Low</v>
      </c>
      <c r="R1069" s="7" t="str">
        <f aca="false">IF(P1069&gt;=Assumptions!$B$28,"High",IF(P1069&gt;=Assumptions!$B$29,"Mid","Low"))</f>
        <v>Low</v>
      </c>
      <c r="S1069" s="7" t="str">
        <f aca="false">INDEX(Assumptions!$B$33:$B$41,MATCH(Q1069&amp;"|"&amp;R1069,Assumptions!$A$33:$A$41,0))</f>
        <v>Dormant &amp; Low Value</v>
      </c>
      <c r="T1069" s="7" t="n">
        <f aca="false">IF(ISNUMBER(Data_Clean!V1069),J1069*Data_Clean!V1069,0)</f>
        <v>4.1850647</v>
      </c>
    </row>
    <row r="1070" customFormat="false" ht="15" hidden="false" customHeight="false" outlineLevel="0" collapsed="false">
      <c r="A1070" s="15" t="str">
        <f aca="false">Data_Clean!A1070</f>
        <v>CX101066</v>
      </c>
      <c r="B1070" s="14" t="n">
        <f aca="false">Data_Clean!G1070*Assumptions!$B$5</f>
        <v>142.2385</v>
      </c>
      <c r="C1070" s="14" t="n">
        <f aca="false">IF(Data_Clean!H1070="",0,Data_Clean!H1070)*Assumptions!$B$6</f>
        <v>0</v>
      </c>
      <c r="D1070" s="14" t="n">
        <f aca="false">Data_Clean!I1070*Assumptions!$B$7</f>
        <v>0</v>
      </c>
      <c r="E1070" s="14" t="n">
        <f aca="false">Data_Clean!J1070*Assumptions!$B$8</f>
        <v>107.534175</v>
      </c>
      <c r="F1070" s="14" t="n">
        <f aca="false">Data_Clean!K1070*Assumptions!$B$9</f>
        <v>1362.9</v>
      </c>
      <c r="G1070" s="14" t="n">
        <f aca="false">Data_Clean!L1070*Assumptions!$B$10</f>
        <v>0</v>
      </c>
      <c r="H1070" s="14" t="n">
        <f aca="false">IF(OR(Data_Clean!M1070="",Data_Clean!N1070=""),0,Data_Clean!M1070*Data_Clean!N1070/100)*Assumptions!$B$13*Assumptions!$B$11</f>
        <v>637.56</v>
      </c>
      <c r="I1070" s="14" t="n">
        <f aca="false">Data_Clean!O1070*4*Assumptions!$B$12</f>
        <v>0</v>
      </c>
      <c r="J1070" s="14" t="n">
        <f aca="false">SUM(B1070:I1070)</f>
        <v>2250.232675</v>
      </c>
      <c r="K1070" s="16" t="n">
        <f aca="false">IF(Data_Clean!P1070="","",Assumptions!$B$15*0.5^(Data_Clean!P1070/Assumptions!$B$20))</f>
        <v>0.0828640759202985</v>
      </c>
      <c r="L1070" s="16" t="n">
        <f aca="false">Assumptions!$B$16*MIN(1,LN(1+Data_Clean!Q1070)/LN(1+Assumptions!$B$21))</f>
        <v>0</v>
      </c>
      <c r="M1070" s="16" t="n">
        <f aca="false">Assumptions!$B$17*(0.6*MIN(1,Data_Clean!R1070/Assumptions!$B$22)+0.4*IF(Data_Clean!S1070="",0,Data_Clean!S1070))</f>
        <v>0</v>
      </c>
      <c r="N1070" s="16" t="n">
        <f aca="false">Assumptions!$B$18*MIN(1,(Data_Clean!F1070-1)/Assumptions!$B$23)</f>
        <v>15</v>
      </c>
      <c r="O1070" s="16" t="n">
        <f aca="false">Assumptions!$B$19*(0.4*IF(Data_Clean!E1070="",0,MIN(1,Data_Clean!E1070/12/Assumptions!$B$24))+0.35*IF(Data_Clean!D1070="Y",1,0)+0.25*(1-MIN(Data_Clean!T1070,3)/3))/IF(Data_Clean!E1070="",0.6,1)</f>
        <v>8.5</v>
      </c>
      <c r="P1070" s="16" t="n">
        <f aca="false">SUM(K1070:O1070)/(Assumptions!$D$5-IF(K1070="",Assumptions!$B$15,0))*100</f>
        <v>23.5828640759203</v>
      </c>
      <c r="Q1070" s="7" t="str">
        <f aca="false">IF(J1070&gt;=Assumptions!$B$26,"High",IF(J1070&gt;=Assumptions!$B$27,"Mid","Low"))</f>
        <v>High</v>
      </c>
      <c r="R1070" s="7" t="str">
        <f aca="false">IF(P1070&gt;=Assumptions!$B$28,"High",IF(P1070&gt;=Assumptions!$B$29,"Mid","Low"))</f>
        <v>Low</v>
      </c>
      <c r="S1070" s="7" t="str">
        <f aca="false">INDEX(Assumptions!$B$33:$B$41,MATCH(Q1070&amp;"|"&amp;R1070,Assumptions!$A$33:$A$41,0))</f>
        <v>Affluent Drifters</v>
      </c>
      <c r="T1070" s="7" t="n">
        <f aca="false">IF(ISNUMBER(Data_Clean!V1070),J1070*Data_Clean!V1070,0)</f>
        <v>880.0659991925</v>
      </c>
    </row>
    <row r="1071" customFormat="false" ht="15" hidden="false" customHeight="false" outlineLevel="0" collapsed="false">
      <c r="A1071" s="15" t="str">
        <f aca="false">Data_Clean!A1071</f>
        <v>CX101067</v>
      </c>
      <c r="B1071" s="14" t="n">
        <f aca="false">Data_Clean!G1071*Assumptions!$B$5</f>
        <v>63.7515</v>
      </c>
      <c r="C1071" s="14" t="n">
        <f aca="false">IF(Data_Clean!H1071="",0,Data_Clean!H1071)*Assumptions!$B$6</f>
        <v>0</v>
      </c>
      <c r="D1071" s="14" t="n">
        <f aca="false">Data_Clean!I1071*Assumptions!$B$7</f>
        <v>0</v>
      </c>
      <c r="E1071" s="14" t="n">
        <f aca="false">Data_Clean!J1071*Assumptions!$B$8</f>
        <v>0</v>
      </c>
      <c r="F1071" s="14" t="n">
        <f aca="false">Data_Clean!K1071*Assumptions!$B$9</f>
        <v>0</v>
      </c>
      <c r="G1071" s="14" t="n">
        <f aca="false">Data_Clean!L1071*Assumptions!$B$10</f>
        <v>0</v>
      </c>
      <c r="H1071" s="14" t="n">
        <f aca="false">IF(OR(Data_Clean!M1071="",Data_Clean!N1071=""),0,Data_Clean!M1071*Data_Clean!N1071/100)*Assumptions!$B$13*Assumptions!$B$11</f>
        <v>142.464</v>
      </c>
      <c r="I1071" s="14" t="n">
        <f aca="false">Data_Clean!O1071*4*Assumptions!$B$12</f>
        <v>54.65232</v>
      </c>
      <c r="J1071" s="14" t="n">
        <f aca="false">SUM(B1071:I1071)</f>
        <v>260.86782</v>
      </c>
      <c r="K1071" s="16" t="n">
        <f aca="false">IF(Data_Clean!P1071="","",Assumptions!$B$15*0.5^(Data_Clean!P1071/Assumptions!$B$20))</f>
        <v>27.9909897461042</v>
      </c>
      <c r="L1071" s="16" t="n">
        <f aca="false">Assumptions!$B$16*MIN(1,LN(1+Data_Clean!Q1071)/LN(1+Assumptions!$B$21))</f>
        <v>17.8926056105085</v>
      </c>
      <c r="M1071" s="16" t="n">
        <f aca="false">Assumptions!$B$17*(0.6*MIN(1,Data_Clean!R1071/Assumptions!$B$22)+0.4*IF(Data_Clean!S1071="",0,Data_Clean!S1071))</f>
        <v>11.526</v>
      </c>
      <c r="N1071" s="16" t="n">
        <f aca="false">Assumptions!$B$18*MIN(1,(Data_Clean!F1071-1)/Assumptions!$B$23)</f>
        <v>5</v>
      </c>
      <c r="O1071" s="16" t="n">
        <f aca="false">Assumptions!$B$19*(0.4*IF(Data_Clean!E1071="",0,MIN(1,Data_Clean!E1071/12/Assumptions!$B$24))+0.35*IF(Data_Clean!D1071="Y",1,0)+0.25*(1-MIN(Data_Clean!T1071,3)/3))/IF(Data_Clean!E1071="",0.6,1)</f>
        <v>12.45</v>
      </c>
      <c r="P1071" s="16" t="n">
        <f aca="false">SUM(K1071:O1071)/(Assumptions!$D$5-IF(K1071="",Assumptions!$B$15,0))*100</f>
        <v>74.8595953566127</v>
      </c>
      <c r="Q1071" s="7" t="str">
        <f aca="false">IF(J1071&gt;=Assumptions!$B$26,"High",IF(J1071&gt;=Assumptions!$B$27,"Mid","Low"))</f>
        <v>Low</v>
      </c>
      <c r="R1071" s="7" t="str">
        <f aca="false">IF(P1071&gt;=Assumptions!$B$28,"High",IF(P1071&gt;=Assumptions!$B$29,"Mid","Low"))</f>
        <v>High</v>
      </c>
      <c r="S1071" s="7" t="str">
        <f aca="false">INDEX(Assumptions!$B$33:$B$41,MATCH(Q1071&amp;"|"&amp;R1071,Assumptions!$A$33:$A$41,0))</f>
        <v>Engaged Builders</v>
      </c>
      <c r="T1071" s="7" t="n">
        <f aca="false">IF(ISNUMBER(Data_Clean!V1071),J1071*Data_Clean!V1071,0)</f>
        <v>5.399963874</v>
      </c>
    </row>
    <row r="1072" customFormat="false" ht="15" hidden="false" customHeight="false" outlineLevel="0" collapsed="false">
      <c r="A1072" s="15" t="str">
        <f aca="false">Data_Clean!A1072</f>
        <v>CX101068</v>
      </c>
      <c r="B1072" s="14" t="n">
        <f aca="false">Data_Clean!G1072*Assumptions!$B$5</f>
        <v>69.263</v>
      </c>
      <c r="C1072" s="14" t="n">
        <f aca="false">IF(Data_Clean!H1072="",0,Data_Clean!H1072)*Assumptions!$B$6</f>
        <v>632.45496</v>
      </c>
      <c r="D1072" s="14" t="n">
        <f aca="false">Data_Clean!I1072*Assumptions!$B$7</f>
        <v>0</v>
      </c>
      <c r="E1072" s="14" t="n">
        <f aca="false">Data_Clean!J1072*Assumptions!$B$8</f>
        <v>0</v>
      </c>
      <c r="F1072" s="14" t="n">
        <f aca="false">Data_Clean!K1072*Assumptions!$B$9</f>
        <v>0</v>
      </c>
      <c r="G1072" s="14" t="n">
        <f aca="false">Data_Clean!L1072*Assumptions!$B$10</f>
        <v>0</v>
      </c>
      <c r="H1072" s="14" t="n">
        <f aca="false">IF(OR(Data_Clean!M1072="",Data_Clean!N1072=""),0,Data_Clean!M1072*Data_Clean!N1072/100)*Assumptions!$B$13*Assumptions!$B$11</f>
        <v>0</v>
      </c>
      <c r="I1072" s="14" t="n">
        <f aca="false">Data_Clean!O1072*4*Assumptions!$B$12</f>
        <v>0</v>
      </c>
      <c r="J1072" s="14" t="n">
        <f aca="false">SUM(B1072:I1072)</f>
        <v>701.71796</v>
      </c>
      <c r="K1072" s="16" t="n">
        <f aca="false">IF(Data_Clean!P1072="","",Assumptions!$B$15*0.5^(Data_Clean!P1072/Assumptions!$B$20))</f>
        <v>0.00989025839478655</v>
      </c>
      <c r="L1072" s="16" t="n">
        <f aca="false">Assumptions!$B$16*MIN(1,LN(1+Data_Clean!Q1072)/LN(1+Assumptions!$B$21))</f>
        <v>0</v>
      </c>
      <c r="M1072" s="16" t="n">
        <f aca="false">Assumptions!$B$17*(0.6*MIN(1,Data_Clean!R1072/Assumptions!$B$22)+0.4*IF(Data_Clean!S1072="",0,Data_Clean!S1072))</f>
        <v>0</v>
      </c>
      <c r="N1072" s="16" t="n">
        <f aca="false">Assumptions!$B$18*MIN(1,(Data_Clean!F1072-1)/Assumptions!$B$23)</f>
        <v>5</v>
      </c>
      <c r="O1072" s="16" t="n">
        <f aca="false">Assumptions!$B$19*(0.4*IF(Data_Clean!E1072="",0,MIN(1,Data_Clean!E1072/12/Assumptions!$B$24))+0.35*IF(Data_Clean!D1072="Y",1,0)+0.25*(1-MIN(Data_Clean!T1072,3)/3))/IF(Data_Clean!E1072="",0.6,1)</f>
        <v>12.35</v>
      </c>
      <c r="P1072" s="16" t="n">
        <f aca="false">SUM(K1072:O1072)/(Assumptions!$D$5-IF(K1072="",Assumptions!$B$15,0))*100</f>
        <v>17.3598902583948</v>
      </c>
      <c r="Q1072" s="7" t="str">
        <f aca="false">IF(J1072&gt;=Assumptions!$B$26,"High",IF(J1072&gt;=Assumptions!$B$27,"Mid","Low"))</f>
        <v>Mid</v>
      </c>
      <c r="R1072" s="7" t="str">
        <f aca="false">IF(P1072&gt;=Assumptions!$B$28,"High",IF(P1072&gt;=Assumptions!$B$29,"Mid","Low"))</f>
        <v>Low</v>
      </c>
      <c r="S1072" s="7" t="str">
        <f aca="false">INDEX(Assumptions!$B$33:$B$41,MATCH(Q1072&amp;"|"&amp;R1072,Assumptions!$A$33:$A$41,0))</f>
        <v>Light Touch</v>
      </c>
      <c r="T1072" s="7" t="n">
        <f aca="false">IF(ISNUMBER(Data_Clean!V1072),J1072*Data_Clean!V1072,0)</f>
        <v>117.678101892</v>
      </c>
    </row>
    <row r="1073" customFormat="false" ht="15" hidden="false" customHeight="false" outlineLevel="0" collapsed="false">
      <c r="A1073" s="15" t="str">
        <f aca="false">Data_Clean!A1073</f>
        <v>CX101069</v>
      </c>
      <c r="B1073" s="14" t="n">
        <f aca="false">Data_Clean!G1073*Assumptions!$B$5</f>
        <v>344.39375</v>
      </c>
      <c r="C1073" s="14" t="n">
        <f aca="false">IF(Data_Clean!H1073="",0,Data_Clean!H1073)*Assumptions!$B$6</f>
        <v>362.63784</v>
      </c>
      <c r="D1073" s="14" t="n">
        <f aca="false">Data_Clean!I1073*Assumptions!$B$7</f>
        <v>0</v>
      </c>
      <c r="E1073" s="14" t="n">
        <f aca="false">Data_Clean!J1073*Assumptions!$B$8</f>
        <v>0</v>
      </c>
      <c r="F1073" s="14" t="n">
        <f aca="false">Data_Clean!K1073*Assumptions!$B$9</f>
        <v>3326.4</v>
      </c>
      <c r="G1073" s="14" t="n">
        <f aca="false">Data_Clean!L1073*Assumptions!$B$10</f>
        <v>0</v>
      </c>
      <c r="H1073" s="14" t="n">
        <f aca="false">IF(OR(Data_Clean!M1073="",Data_Clean!N1073=""),0,Data_Clean!M1073*Data_Clean!N1073/100)*Assumptions!$B$13*Assumptions!$B$11</f>
        <v>0</v>
      </c>
      <c r="I1073" s="14" t="n">
        <f aca="false">Data_Clean!O1073*4*Assumptions!$B$12</f>
        <v>0</v>
      </c>
      <c r="J1073" s="14" t="n">
        <f aca="false">SUM(B1073:I1073)</f>
        <v>4033.43159</v>
      </c>
      <c r="K1073" s="16" t="n">
        <f aca="false">IF(Data_Clean!P1073="","",Assumptions!$B$15*0.5^(Data_Clean!P1073/Assumptions!$B$20))</f>
        <v>26.1165168988837</v>
      </c>
      <c r="L1073" s="16" t="n">
        <f aca="false">Assumptions!$B$16*MIN(1,LN(1+Data_Clean!Q1073)/LN(1+Assumptions!$B$21))</f>
        <v>17.1436755841963</v>
      </c>
      <c r="M1073" s="16" t="n">
        <f aca="false">Assumptions!$B$17*(0.6*MIN(1,Data_Clean!R1073/Assumptions!$B$22)+0.4*IF(Data_Clean!S1073="",0,Data_Clean!S1073))</f>
        <v>5.184</v>
      </c>
      <c r="N1073" s="16" t="n">
        <f aca="false">Assumptions!$B$18*MIN(1,(Data_Clean!F1073-1)/Assumptions!$B$23)</f>
        <v>10</v>
      </c>
      <c r="O1073" s="16" t="n">
        <f aca="false">Assumptions!$B$19*(0.4*IF(Data_Clean!E1073="",0,MIN(1,Data_Clean!E1073/12/Assumptions!$B$24))+0.35*IF(Data_Clean!D1073="Y",1,0)+0.25*(1-MIN(Data_Clean!T1073,3)/3))/IF(Data_Clean!E1073="",0.6,1)</f>
        <v>15</v>
      </c>
      <c r="P1073" s="16" t="n">
        <f aca="false">SUM(K1073:O1073)/(Assumptions!$D$5-IF(K1073="",Assumptions!$B$15,0))*100</f>
        <v>73.44419248308</v>
      </c>
      <c r="Q1073" s="7" t="str">
        <f aca="false">IF(J1073&gt;=Assumptions!$B$26,"High",IF(J1073&gt;=Assumptions!$B$27,"Mid","Low"))</f>
        <v>High</v>
      </c>
      <c r="R1073" s="7" t="str">
        <f aca="false">IF(P1073&gt;=Assumptions!$B$28,"High",IF(P1073&gt;=Assumptions!$B$29,"Mid","Low"))</f>
        <v>High</v>
      </c>
      <c r="S1073" s="7" t="str">
        <f aca="false">INDEX(Assumptions!$B$33:$B$41,MATCH(Q1073&amp;"|"&amp;R1073,Assumptions!$A$33:$A$41,0))</f>
        <v>Premier Advocates</v>
      </c>
      <c r="T1073" s="7" t="n">
        <f aca="false">IF(ISNUMBER(Data_Clean!V1073),J1073*Data_Clean!V1073,0)</f>
        <v>92.76892657</v>
      </c>
    </row>
    <row r="1074" customFormat="false" ht="15" hidden="false" customHeight="false" outlineLevel="0" collapsed="false">
      <c r="A1074" s="15" t="str">
        <f aca="false">Data_Clean!A1074</f>
        <v>CX101070</v>
      </c>
      <c r="B1074" s="14" t="n">
        <f aca="false">Data_Clean!G1074*Assumptions!$B$5</f>
        <v>43.6905</v>
      </c>
      <c r="C1074" s="14" t="n">
        <f aca="false">IF(Data_Clean!H1074="",0,Data_Clean!H1074)*Assumptions!$B$6</f>
        <v>0</v>
      </c>
      <c r="D1074" s="14" t="n">
        <f aca="false">Data_Clean!I1074*Assumptions!$B$7</f>
        <v>0</v>
      </c>
      <c r="E1074" s="14" t="n">
        <f aca="false">Data_Clean!J1074*Assumptions!$B$8</f>
        <v>0</v>
      </c>
      <c r="F1074" s="14" t="n">
        <f aca="false">Data_Clean!K1074*Assumptions!$B$9</f>
        <v>0</v>
      </c>
      <c r="G1074" s="14" t="n">
        <f aca="false">Data_Clean!L1074*Assumptions!$B$10</f>
        <v>0</v>
      </c>
      <c r="H1074" s="14" t="n">
        <f aca="false">IF(OR(Data_Clean!M1074="",Data_Clean!N1074=""),0,Data_Clean!M1074*Data_Clean!N1074/100)*Assumptions!$B$13*Assumptions!$B$11</f>
        <v>0</v>
      </c>
      <c r="I1074" s="14" t="n">
        <f aca="false">Data_Clean!O1074*4*Assumptions!$B$12</f>
        <v>0</v>
      </c>
      <c r="J1074" s="14" t="n">
        <f aca="false">SUM(B1074:I1074)</f>
        <v>43.6905</v>
      </c>
      <c r="K1074" s="16" t="n">
        <f aca="false">IF(Data_Clean!P1074="","",Assumptions!$B$15*0.5^(Data_Clean!P1074/Assumptions!$B$20))</f>
        <v>19.3405546265937</v>
      </c>
      <c r="L1074" s="16" t="n">
        <f aca="false">Assumptions!$B$16*MIN(1,LN(1+Data_Clean!Q1074)/LN(1+Assumptions!$B$21))</f>
        <v>9.16313819982653</v>
      </c>
      <c r="M1074" s="16" t="n">
        <f aca="false">Assumptions!$B$17*(0.6*MIN(1,Data_Clean!R1074/Assumptions!$B$22)+0.4*IF(Data_Clean!S1074="",0,Data_Clean!S1074))</f>
        <v>1.902</v>
      </c>
      <c r="N1074" s="16" t="n">
        <f aca="false">Assumptions!$B$18*MIN(1,(Data_Clean!F1074-1)/Assumptions!$B$23)</f>
        <v>0</v>
      </c>
      <c r="O1074" s="16" t="n">
        <f aca="false">Assumptions!$B$19*(0.4*IF(Data_Clean!E1074="",0,MIN(1,Data_Clean!E1074/12/Assumptions!$B$24))+0.35*IF(Data_Clean!D1074="Y",1,0)+0.25*(1-MIN(Data_Clean!T1074,3)/3))/IF(Data_Clean!E1074="",0.6,1)</f>
        <v>9.75</v>
      </c>
      <c r="P1074" s="16" t="n">
        <f aca="false">SUM(K1074:O1074)/(Assumptions!$D$5-IF(K1074="",Assumptions!$B$15,0))*100</f>
        <v>40.1556928264202</v>
      </c>
      <c r="Q1074" s="7" t="str">
        <f aca="false">IF(J1074&gt;=Assumptions!$B$26,"High",IF(J1074&gt;=Assumptions!$B$27,"Mid","Low"))</f>
        <v>Low</v>
      </c>
      <c r="R1074" s="7" t="str">
        <f aca="false">IF(P1074&gt;=Assumptions!$B$28,"High",IF(P1074&gt;=Assumptions!$B$29,"Mid","Low"))</f>
        <v>Low</v>
      </c>
      <c r="S1074" s="7" t="str">
        <f aca="false">INDEX(Assumptions!$B$33:$B$41,MATCH(Q1074&amp;"|"&amp;R1074,Assumptions!$A$33:$A$41,0))</f>
        <v>Dormant &amp; Low Value</v>
      </c>
      <c r="T1074" s="7" t="n">
        <f aca="false">IF(ISNUMBER(Data_Clean!V1074),J1074*Data_Clean!V1074,0)</f>
        <v>6.06861045</v>
      </c>
    </row>
    <row r="1075" customFormat="false" ht="15" hidden="false" customHeight="false" outlineLevel="0" collapsed="false">
      <c r="A1075" s="15" t="str">
        <f aca="false">Data_Clean!A1075</f>
        <v>CX101071</v>
      </c>
      <c r="B1075" s="14" t="n">
        <f aca="false">Data_Clean!G1075*Assumptions!$B$5</f>
        <v>36.28725</v>
      </c>
      <c r="C1075" s="14" t="n">
        <f aca="false">IF(Data_Clean!H1075="",0,Data_Clean!H1075)*Assumptions!$B$6</f>
        <v>0</v>
      </c>
      <c r="D1075" s="14" t="n">
        <f aca="false">Data_Clean!I1075*Assumptions!$B$7</f>
        <v>0</v>
      </c>
      <c r="E1075" s="14" t="n">
        <f aca="false">Data_Clean!J1075*Assumptions!$B$8</f>
        <v>0</v>
      </c>
      <c r="F1075" s="14" t="n">
        <f aca="false">Data_Clean!K1075*Assumptions!$B$9</f>
        <v>0</v>
      </c>
      <c r="G1075" s="14" t="n">
        <f aca="false">Data_Clean!L1075*Assumptions!$B$10</f>
        <v>0</v>
      </c>
      <c r="H1075" s="14" t="n">
        <f aca="false">IF(OR(Data_Clean!M1075="",Data_Clean!N1075=""),0,Data_Clean!M1075*Data_Clean!N1075/100)*Assumptions!$B$13*Assumptions!$B$11</f>
        <v>0</v>
      </c>
      <c r="I1075" s="14" t="n">
        <f aca="false">Data_Clean!O1075*4*Assumptions!$B$12</f>
        <v>0</v>
      </c>
      <c r="J1075" s="14" t="n">
        <f aca="false">SUM(B1075:I1075)</f>
        <v>36.28725</v>
      </c>
      <c r="K1075" s="16" t="n">
        <f aca="false">IF(Data_Clean!P1075="","",Assumptions!$B$15*0.5^(Data_Clean!P1075/Assumptions!$B$20))</f>
        <v>27.3516746567465</v>
      </c>
      <c r="L1075" s="16" t="n">
        <f aca="false">Assumptions!$B$16*MIN(1,LN(1+Data_Clean!Q1075)/LN(1+Assumptions!$B$21))</f>
        <v>7.47221736309214</v>
      </c>
      <c r="M1075" s="16" t="n">
        <f aca="false">Assumptions!$B$17*(0.6*MIN(1,Data_Clean!R1075/Assumptions!$B$22)+0.4*IF(Data_Clean!S1075="",0,Data_Clean!S1075))</f>
        <v>2.37</v>
      </c>
      <c r="N1075" s="16" t="n">
        <f aca="false">Assumptions!$B$18*MIN(1,(Data_Clean!F1075-1)/Assumptions!$B$23)</f>
        <v>5</v>
      </c>
      <c r="O1075" s="16" t="n">
        <f aca="false">Assumptions!$B$19*(0.4*IF(Data_Clean!E1075="",0,MIN(1,Data_Clean!E1075/12/Assumptions!$B$24))+0.35*IF(Data_Clean!D1075="Y",1,0)+0.25*(1-MIN(Data_Clean!T1075,3)/3))/IF(Data_Clean!E1075="",0.6,1)</f>
        <v>8.5</v>
      </c>
      <c r="P1075" s="16" t="n">
        <f aca="false">SUM(K1075:O1075)/(Assumptions!$D$5-IF(K1075="",Assumptions!$B$15,0))*100</f>
        <v>50.6938920198386</v>
      </c>
      <c r="Q1075" s="7" t="str">
        <f aca="false">IF(J1075&gt;=Assumptions!$B$26,"High",IF(J1075&gt;=Assumptions!$B$27,"Mid","Low"))</f>
        <v>Low</v>
      </c>
      <c r="R1075" s="7" t="str">
        <f aca="false">IF(P1075&gt;=Assumptions!$B$28,"High",IF(P1075&gt;=Assumptions!$B$29,"Mid","Low"))</f>
        <v>Mid</v>
      </c>
      <c r="S1075" s="7" t="str">
        <f aca="false">INDEX(Assumptions!$B$33:$B$41,MATCH(Q1075&amp;"|"&amp;R1075,Assumptions!$A$33:$A$41,0))</f>
        <v>Light Touch</v>
      </c>
      <c r="T1075" s="7" t="n">
        <f aca="false">IF(ISNUMBER(Data_Clean!V1075),J1075*Data_Clean!V1075,0)</f>
        <v>6.513561375</v>
      </c>
    </row>
    <row r="1076" customFormat="false" ht="15" hidden="false" customHeight="false" outlineLevel="0" collapsed="false">
      <c r="A1076" s="15" t="str">
        <f aca="false">Data_Clean!A1076</f>
        <v>CX101072</v>
      </c>
      <c r="B1076" s="14" t="n">
        <f aca="false">Data_Clean!G1076*Assumptions!$B$5</f>
        <v>28.27225</v>
      </c>
      <c r="C1076" s="14" t="n">
        <f aca="false">IF(Data_Clean!H1076="",0,Data_Clean!H1076)*Assumptions!$B$6</f>
        <v>0</v>
      </c>
      <c r="D1076" s="14" t="n">
        <f aca="false">Data_Clean!I1076*Assumptions!$B$7</f>
        <v>0</v>
      </c>
      <c r="E1076" s="14" t="n">
        <f aca="false">Data_Clean!J1076*Assumptions!$B$8</f>
        <v>0</v>
      </c>
      <c r="F1076" s="14" t="n">
        <f aca="false">Data_Clean!K1076*Assumptions!$B$9</f>
        <v>0</v>
      </c>
      <c r="G1076" s="14" t="n">
        <f aca="false">Data_Clean!L1076*Assumptions!$B$10</f>
        <v>0</v>
      </c>
      <c r="H1076" s="14" t="n">
        <f aca="false">IF(OR(Data_Clean!M1076="",Data_Clean!N1076=""),0,Data_Clean!M1076*Data_Clean!N1076/100)*Assumptions!$B$13*Assumptions!$B$11</f>
        <v>50.652</v>
      </c>
      <c r="I1076" s="14" t="n">
        <f aca="false">Data_Clean!O1076*4*Assumptions!$B$12</f>
        <v>6.6024</v>
      </c>
      <c r="J1076" s="14" t="n">
        <f aca="false">SUM(B1076:I1076)</f>
        <v>85.52665</v>
      </c>
      <c r="K1076" s="16" t="n">
        <f aca="false">IF(Data_Clean!P1076="","",Assumptions!$B$15*0.5^(Data_Clean!P1076/Assumptions!$B$20))</f>
        <v>22.2164632842985</v>
      </c>
      <c r="L1076" s="16" t="n">
        <f aca="false">Assumptions!$B$16*MIN(1,LN(1+Data_Clean!Q1076)/LN(1+Assumptions!$B$21))</f>
        <v>11.2934465146257</v>
      </c>
      <c r="M1076" s="16" t="n">
        <f aca="false">Assumptions!$B$17*(0.6*MIN(1,Data_Clean!R1076/Assumptions!$B$22)+0.4*IF(Data_Clean!S1076="",0,Data_Clean!S1076))</f>
        <v>8.034</v>
      </c>
      <c r="N1076" s="16" t="n">
        <f aca="false">Assumptions!$B$18*MIN(1,(Data_Clean!F1076-1)/Assumptions!$B$23)</f>
        <v>5</v>
      </c>
      <c r="O1076" s="16" t="n">
        <f aca="false">Assumptions!$B$19*(0.4*IF(Data_Clean!E1076="",0,MIN(1,Data_Clean!E1076/12/Assumptions!$B$24))+0.35*IF(Data_Clean!D1076="Y",1,0)+0.25*(1-MIN(Data_Clean!T1076,3)/3))/IF(Data_Clean!E1076="",0.6,1)</f>
        <v>8.05</v>
      </c>
      <c r="P1076" s="16" t="n">
        <f aca="false">SUM(K1076:O1076)/(Assumptions!$D$5-IF(K1076="",Assumptions!$B$15,0))*100</f>
        <v>54.5939097989241</v>
      </c>
      <c r="Q1076" s="7" t="str">
        <f aca="false">IF(J1076&gt;=Assumptions!$B$26,"High",IF(J1076&gt;=Assumptions!$B$27,"Mid","Low"))</f>
        <v>Low</v>
      </c>
      <c r="R1076" s="7" t="str">
        <f aca="false">IF(P1076&gt;=Assumptions!$B$28,"High",IF(P1076&gt;=Assumptions!$B$29,"Mid","Low"))</f>
        <v>Mid</v>
      </c>
      <c r="S1076" s="7" t="str">
        <f aca="false">INDEX(Assumptions!$B$33:$B$41,MATCH(Q1076&amp;"|"&amp;R1076,Assumptions!$A$33:$A$41,0))</f>
        <v>Light Touch</v>
      </c>
      <c r="T1076" s="7" t="n">
        <f aca="false">IF(ISNUMBER(Data_Clean!V1076),J1076*Data_Clean!V1076,0)</f>
        <v>5.670416895</v>
      </c>
    </row>
    <row r="1077" customFormat="false" ht="15" hidden="false" customHeight="false" outlineLevel="0" collapsed="false">
      <c r="A1077" s="15" t="str">
        <f aca="false">Data_Clean!A1077</f>
        <v>CX101073</v>
      </c>
      <c r="B1077" s="14" t="n">
        <f aca="false">Data_Clean!G1077*Assumptions!$B$5</f>
        <v>210.0255</v>
      </c>
      <c r="C1077" s="14" t="n">
        <f aca="false">IF(Data_Clean!H1077="",0,Data_Clean!H1077)*Assumptions!$B$6</f>
        <v>124.476</v>
      </c>
      <c r="D1077" s="14" t="n">
        <f aca="false">Data_Clean!I1077*Assumptions!$B$7</f>
        <v>0</v>
      </c>
      <c r="E1077" s="14" t="n">
        <f aca="false">Data_Clean!J1077*Assumptions!$B$8</f>
        <v>0</v>
      </c>
      <c r="F1077" s="14" t="n">
        <f aca="false">Data_Clean!K1077*Assumptions!$B$9</f>
        <v>0</v>
      </c>
      <c r="G1077" s="14" t="n">
        <f aca="false">Data_Clean!L1077*Assumptions!$B$10</f>
        <v>0</v>
      </c>
      <c r="H1077" s="14" t="n">
        <f aca="false">IF(OR(Data_Clean!M1077="",Data_Clean!N1077=""),0,Data_Clean!M1077*Data_Clean!N1077/100)*Assumptions!$B$13*Assumptions!$B$11</f>
        <v>0</v>
      </c>
      <c r="I1077" s="14" t="n">
        <f aca="false">Data_Clean!O1077*4*Assumptions!$B$12</f>
        <v>0</v>
      </c>
      <c r="J1077" s="14" t="n">
        <f aca="false">SUM(B1077:I1077)</f>
        <v>334.5015</v>
      </c>
      <c r="K1077" s="16" t="n">
        <f aca="false">IF(Data_Clean!P1077="","",Assumptions!$B$15*0.5^(Data_Clean!P1077/Assumptions!$B$20))</f>
        <v>23.811015779523</v>
      </c>
      <c r="L1077" s="16" t="n">
        <f aca="false">Assumptions!$B$16*MIN(1,LN(1+Data_Clean!Q1077)/LN(1+Assumptions!$B$21))</f>
        <v>14.320838960067</v>
      </c>
      <c r="M1077" s="16" t="n">
        <f aca="false">Assumptions!$B$17*(0.6*MIN(1,Data_Clean!R1077/Assumptions!$B$22)+0.4*IF(Data_Clean!S1077="",0,Data_Clean!S1077))</f>
        <v>5.004</v>
      </c>
      <c r="N1077" s="16" t="n">
        <f aca="false">Assumptions!$B$18*MIN(1,(Data_Clean!F1077-1)/Assumptions!$B$23)</f>
        <v>5</v>
      </c>
      <c r="O1077" s="16" t="n">
        <f aca="false">Assumptions!$B$19*(0.4*IF(Data_Clean!E1077="",0,MIN(1,Data_Clean!E1077/12/Assumptions!$B$24))+0.35*IF(Data_Clean!D1077="Y",1,0)+0.25*(1-MIN(Data_Clean!T1077,3)/3))/IF(Data_Clean!E1077="",0.6,1)</f>
        <v>15</v>
      </c>
      <c r="P1077" s="16" t="n">
        <f aca="false">SUM(K1077:O1077)/(Assumptions!$D$5-IF(K1077="",Assumptions!$B$15,0))*100</f>
        <v>63.13585473959</v>
      </c>
      <c r="Q1077" s="7" t="str">
        <f aca="false">IF(J1077&gt;=Assumptions!$B$26,"High",IF(J1077&gt;=Assumptions!$B$27,"Mid","Low"))</f>
        <v>Low</v>
      </c>
      <c r="R1077" s="7" t="str">
        <f aca="false">IF(P1077&gt;=Assumptions!$B$28,"High",IF(P1077&gt;=Assumptions!$B$29,"Mid","Low"))</f>
        <v>Mid</v>
      </c>
      <c r="S1077" s="7" t="str">
        <f aca="false">INDEX(Assumptions!$B$33:$B$41,MATCH(Q1077&amp;"|"&amp;R1077,Assumptions!$A$33:$A$41,0))</f>
        <v>Light Touch</v>
      </c>
      <c r="T1077" s="7" t="n">
        <f aca="false">IF(ISNUMBER(Data_Clean!V1077),J1077*Data_Clean!V1077,0)</f>
        <v>11.4399513</v>
      </c>
    </row>
    <row r="1078" customFormat="false" ht="15" hidden="false" customHeight="false" outlineLevel="0" collapsed="false">
      <c r="A1078" s="15" t="str">
        <f aca="false">Data_Clean!A1078</f>
        <v>CX101074</v>
      </c>
      <c r="B1078" s="14" t="n">
        <f aca="false">Data_Clean!G1078*Assumptions!$B$5</f>
        <v>193.75925</v>
      </c>
      <c r="C1078" s="14" t="n">
        <f aca="false">IF(Data_Clean!H1078="",0,Data_Clean!H1078)*Assumptions!$B$6</f>
        <v>0</v>
      </c>
      <c r="D1078" s="14" t="n">
        <f aca="false">Data_Clean!I1078*Assumptions!$B$7</f>
        <v>0</v>
      </c>
      <c r="E1078" s="14" t="n">
        <f aca="false">Data_Clean!J1078*Assumptions!$B$8</f>
        <v>0</v>
      </c>
      <c r="F1078" s="14" t="n">
        <f aca="false">Data_Clean!K1078*Assumptions!$B$9</f>
        <v>0</v>
      </c>
      <c r="G1078" s="14" t="n">
        <f aca="false">Data_Clean!L1078*Assumptions!$B$10</f>
        <v>0</v>
      </c>
      <c r="H1078" s="14" t="n">
        <f aca="false">IF(OR(Data_Clean!M1078="",Data_Clean!N1078=""),0,Data_Clean!M1078*Data_Clean!N1078/100)*Assumptions!$B$13*Assumptions!$B$11</f>
        <v>0</v>
      </c>
      <c r="I1078" s="14" t="n">
        <f aca="false">Data_Clean!O1078*4*Assumptions!$B$12</f>
        <v>0</v>
      </c>
      <c r="J1078" s="14" t="n">
        <f aca="false">SUM(B1078:I1078)</f>
        <v>193.75925</v>
      </c>
      <c r="K1078" s="16" t="n">
        <f aca="false">IF(Data_Clean!P1078="","",Assumptions!$B$15*0.5^(Data_Clean!P1078/Assumptions!$B$20))</f>
        <v>19.7926186615934</v>
      </c>
      <c r="L1078" s="16" t="n">
        <f aca="false">Assumptions!$B$16*MIN(1,LN(1+Data_Clean!Q1078)/LN(1+Assumptions!$B$21))</f>
        <v>16.1441621526288</v>
      </c>
      <c r="M1078" s="16" t="n">
        <f aca="false">Assumptions!$B$17*(0.6*MIN(1,Data_Clean!R1078/Assumptions!$B$22)+0.4*IF(Data_Clean!S1078="",0,Data_Clean!S1078))</f>
        <v>9.63</v>
      </c>
      <c r="N1078" s="16" t="n">
        <f aca="false">Assumptions!$B$18*MIN(1,(Data_Clean!F1078-1)/Assumptions!$B$23)</f>
        <v>0</v>
      </c>
      <c r="O1078" s="16" t="n">
        <f aca="false">Assumptions!$B$19*(0.4*IF(Data_Clean!E1078="",0,MIN(1,Data_Clean!E1078/12/Assumptions!$B$24))+0.35*IF(Data_Clean!D1078="Y",1,0)+0.25*(1-MIN(Data_Clean!T1078,3)/3))/IF(Data_Clean!E1078="",0.6,1)</f>
        <v>11.85</v>
      </c>
      <c r="P1078" s="16" t="n">
        <f aca="false">SUM(K1078:O1078)/(Assumptions!$D$5-IF(K1078="",Assumptions!$B$15,0))*100</f>
        <v>57.4167808142222</v>
      </c>
      <c r="Q1078" s="7" t="str">
        <f aca="false">IF(J1078&gt;=Assumptions!$B$26,"High",IF(J1078&gt;=Assumptions!$B$27,"Mid","Low"))</f>
        <v>Low</v>
      </c>
      <c r="R1078" s="7" t="str">
        <f aca="false">IF(P1078&gt;=Assumptions!$B$28,"High",IF(P1078&gt;=Assumptions!$B$29,"Mid","Low"))</f>
        <v>Mid</v>
      </c>
      <c r="S1078" s="7" t="str">
        <f aca="false">INDEX(Assumptions!$B$33:$B$41,MATCH(Q1078&amp;"|"&amp;R1078,Assumptions!$A$33:$A$41,0))</f>
        <v>Light Touch</v>
      </c>
      <c r="T1078" s="7" t="n">
        <f aca="false">IF(ISNUMBER(Data_Clean!V1078),J1078*Data_Clean!V1078,0)</f>
        <v>6.568438575</v>
      </c>
    </row>
    <row r="1079" customFormat="false" ht="15" hidden="false" customHeight="false" outlineLevel="0" collapsed="false">
      <c r="A1079" s="15" t="str">
        <f aca="false">Data_Clean!A1079</f>
        <v>CX101075</v>
      </c>
      <c r="B1079" s="14" t="n">
        <f aca="false">Data_Clean!G1079*Assumptions!$B$5</f>
        <v>210.1145</v>
      </c>
      <c r="C1079" s="14" t="n">
        <f aca="false">IF(Data_Clean!H1079="",0,Data_Clean!H1079)*Assumptions!$B$6</f>
        <v>0</v>
      </c>
      <c r="D1079" s="14" t="n">
        <f aca="false">Data_Clean!I1079*Assumptions!$B$7</f>
        <v>0</v>
      </c>
      <c r="E1079" s="14" t="n">
        <f aca="false">Data_Clean!J1079*Assumptions!$B$8</f>
        <v>0</v>
      </c>
      <c r="F1079" s="14" t="n">
        <f aca="false">Data_Clean!K1079*Assumptions!$B$9</f>
        <v>0</v>
      </c>
      <c r="G1079" s="14" t="n">
        <f aca="false">Data_Clean!L1079*Assumptions!$B$10</f>
        <v>0</v>
      </c>
      <c r="H1079" s="14" t="n">
        <f aca="false">IF(OR(Data_Clean!M1079="",Data_Clean!N1079=""),0,Data_Clean!M1079*Data_Clean!N1079/100)*Assumptions!$B$13*Assumptions!$B$11</f>
        <v>22.68</v>
      </c>
      <c r="I1079" s="14" t="n">
        <f aca="false">Data_Clean!O1079*4*Assumptions!$B$12</f>
        <v>4.93344</v>
      </c>
      <c r="J1079" s="14" t="n">
        <f aca="false">SUM(B1079:I1079)</f>
        <v>237.72794</v>
      </c>
      <c r="K1079" s="16" t="n">
        <f aca="false">IF(Data_Clean!P1079="","",Assumptions!$B$15*0.5^(Data_Clean!P1079/Assumptions!$B$20))</f>
        <v>24.3675718906871</v>
      </c>
      <c r="L1079" s="16" t="n">
        <f aca="false">Assumptions!$B$16*MIN(1,LN(1+Data_Clean!Q1079)/LN(1+Assumptions!$B$21))</f>
        <v>14.4532413158944</v>
      </c>
      <c r="M1079" s="16" t="n">
        <f aca="false">Assumptions!$B$17*(0.6*MIN(1,Data_Clean!R1079/Assumptions!$B$22)+0.4*IF(Data_Clean!S1079="",0,Data_Clean!S1079))</f>
        <v>14.304</v>
      </c>
      <c r="N1079" s="16" t="n">
        <f aca="false">Assumptions!$B$18*MIN(1,(Data_Clean!F1079-1)/Assumptions!$B$23)</f>
        <v>10</v>
      </c>
      <c r="O1079" s="16" t="n">
        <f aca="false">Assumptions!$B$19*(0.4*IF(Data_Clean!E1079="",0,MIN(1,Data_Clean!E1079/12/Assumptions!$B$24))+0.35*IF(Data_Clean!D1079="Y",1,0)+0.25*(1-MIN(Data_Clean!T1079,3)/3))/IF(Data_Clean!E1079="",0.6,1)</f>
        <v>3.8</v>
      </c>
      <c r="P1079" s="16" t="n">
        <f aca="false">SUM(K1079:O1079)/(Assumptions!$D$5-IF(K1079="",Assumptions!$B$15,0))*100</f>
        <v>66.9248132065815</v>
      </c>
      <c r="Q1079" s="7" t="str">
        <f aca="false">IF(J1079&gt;=Assumptions!$B$26,"High",IF(J1079&gt;=Assumptions!$B$27,"Mid","Low"))</f>
        <v>Low</v>
      </c>
      <c r="R1079" s="7" t="str">
        <f aca="false">IF(P1079&gt;=Assumptions!$B$28,"High",IF(P1079&gt;=Assumptions!$B$29,"Mid","Low"))</f>
        <v>Mid</v>
      </c>
      <c r="S1079" s="7" t="str">
        <f aca="false">INDEX(Assumptions!$B$33:$B$41,MATCH(Q1079&amp;"|"&amp;R1079,Assumptions!$A$33:$A$41,0))</f>
        <v>Light Touch</v>
      </c>
      <c r="T1079" s="7" t="n">
        <f aca="false">IF(ISNUMBER(Data_Clean!V1079),J1079*Data_Clean!V1079,0)</f>
        <v>15.713816834</v>
      </c>
    </row>
    <row r="1080" customFormat="false" ht="15" hidden="false" customHeight="false" outlineLevel="0" collapsed="false">
      <c r="A1080" s="15" t="str">
        <f aca="false">Data_Clean!A1080</f>
        <v>CX101076</v>
      </c>
      <c r="B1080" s="14" t="n">
        <f aca="false">Data_Clean!G1080*Assumptions!$B$5</f>
        <v>128.028</v>
      </c>
      <c r="C1080" s="14" t="n">
        <f aca="false">IF(Data_Clean!H1080="",0,Data_Clean!H1080)*Assumptions!$B$6</f>
        <v>948.7278</v>
      </c>
      <c r="D1080" s="14" t="n">
        <f aca="false">Data_Clean!I1080*Assumptions!$B$7</f>
        <v>0</v>
      </c>
      <c r="E1080" s="14" t="n">
        <f aca="false">Data_Clean!J1080*Assumptions!$B$8</f>
        <v>0</v>
      </c>
      <c r="F1080" s="14" t="n">
        <f aca="false">Data_Clean!K1080*Assumptions!$B$9</f>
        <v>0</v>
      </c>
      <c r="G1080" s="14" t="n">
        <f aca="false">Data_Clean!L1080*Assumptions!$B$10</f>
        <v>0</v>
      </c>
      <c r="H1080" s="14" t="n">
        <f aca="false">IF(OR(Data_Clean!M1080="",Data_Clean!N1080=""),0,Data_Clean!M1080*Data_Clean!N1080/100)*Assumptions!$B$13*Assumptions!$B$11</f>
        <v>0</v>
      </c>
      <c r="I1080" s="14" t="n">
        <f aca="false">Data_Clean!O1080*4*Assumptions!$B$12</f>
        <v>0</v>
      </c>
      <c r="J1080" s="14" t="n">
        <f aca="false">SUM(B1080:I1080)</f>
        <v>1076.7558</v>
      </c>
      <c r="K1080" s="16" t="n">
        <f aca="false">IF(Data_Clean!P1080="","",Assumptions!$B$15*0.5^(Data_Clean!P1080/Assumptions!$B$20))</f>
        <v>12.7600074142628</v>
      </c>
      <c r="L1080" s="16" t="n">
        <f aca="false">Assumptions!$B$16*MIN(1,LN(1+Data_Clean!Q1080)/LN(1+Assumptions!$B$21))</f>
        <v>13.5873179074216</v>
      </c>
      <c r="M1080" s="16" t="n">
        <f aca="false">Assumptions!$B$17*(0.6*MIN(1,Data_Clean!R1080/Assumptions!$B$22)+0.4*IF(Data_Clean!S1080="",0,Data_Clean!S1080))</f>
        <v>11.4</v>
      </c>
      <c r="N1080" s="16" t="n">
        <f aca="false">Assumptions!$B$18*MIN(1,(Data_Clean!F1080-1)/Assumptions!$B$23)</f>
        <v>5</v>
      </c>
      <c r="O1080" s="16" t="n">
        <f aca="false">Assumptions!$B$19*(0.4*IF(Data_Clean!E1080="",0,MIN(1,Data_Clean!E1080/12/Assumptions!$B$24))+0.35*IF(Data_Clean!D1080="Y",1,0)+0.25*(1-MIN(Data_Clean!T1080,3)/3))/IF(Data_Clean!E1080="",0.6,1)</f>
        <v>12.7</v>
      </c>
      <c r="P1080" s="16" t="n">
        <f aca="false">SUM(K1080:O1080)/(Assumptions!$D$5-IF(K1080="",Assumptions!$B$15,0))*100</f>
        <v>55.4473253216844</v>
      </c>
      <c r="Q1080" s="7" t="str">
        <f aca="false">IF(J1080&gt;=Assumptions!$B$26,"High",IF(J1080&gt;=Assumptions!$B$27,"Mid","Low"))</f>
        <v>Mid</v>
      </c>
      <c r="R1080" s="7" t="str">
        <f aca="false">IF(P1080&gt;=Assumptions!$B$28,"High",IF(P1080&gt;=Assumptions!$B$29,"Mid","Low"))</f>
        <v>Mid</v>
      </c>
      <c r="S1080" s="7" t="str">
        <f aca="false">INDEX(Assumptions!$B$33:$B$41,MATCH(Q1080&amp;"|"&amp;R1080,Assumptions!$A$33:$A$41,0))</f>
        <v>Established Core</v>
      </c>
      <c r="T1080" s="7" t="n">
        <f aca="false">IF(ISNUMBER(Data_Clean!V1080),J1080*Data_Clean!V1080,0)</f>
        <v>44.25466338</v>
      </c>
    </row>
    <row r="1081" customFormat="false" ht="15" hidden="false" customHeight="false" outlineLevel="0" collapsed="false">
      <c r="A1081" s="15" t="str">
        <f aca="false">Data_Clean!A1081</f>
        <v>CX101077</v>
      </c>
      <c r="B1081" s="14" t="n">
        <f aca="false">Data_Clean!G1081*Assumptions!$B$5</f>
        <v>581.46425</v>
      </c>
      <c r="C1081" s="14" t="n">
        <f aca="false">IF(Data_Clean!H1081="",0,Data_Clean!H1081)*Assumptions!$B$6</f>
        <v>102.50736</v>
      </c>
      <c r="D1081" s="14" t="n">
        <f aca="false">Data_Clean!I1081*Assumptions!$B$7</f>
        <v>2553.6</v>
      </c>
      <c r="E1081" s="14" t="n">
        <f aca="false">Data_Clean!J1081*Assumptions!$B$8</f>
        <v>0</v>
      </c>
      <c r="F1081" s="14" t="n">
        <f aca="false">Data_Clean!K1081*Assumptions!$B$9</f>
        <v>2422.2</v>
      </c>
      <c r="G1081" s="14" t="n">
        <f aca="false">Data_Clean!L1081*Assumptions!$B$10</f>
        <v>0</v>
      </c>
      <c r="H1081" s="14" t="n">
        <f aca="false">IF(OR(Data_Clean!M1081="",Data_Clean!N1081=""),0,Data_Clean!M1081*Data_Clean!N1081/100)*Assumptions!$B$13*Assumptions!$B$11</f>
        <v>372.708</v>
      </c>
      <c r="I1081" s="14" t="n">
        <f aca="false">Data_Clean!O1081*4*Assumptions!$B$12</f>
        <v>63.8616</v>
      </c>
      <c r="J1081" s="14" t="n">
        <f aca="false">SUM(B1081:I1081)</f>
        <v>6096.34121</v>
      </c>
      <c r="K1081" s="16" t="n">
        <f aca="false">IF(Data_Clean!P1081="","",Assumptions!$B$15*0.5^(Data_Clean!P1081/Assumptions!$B$20))</f>
        <v>20.7286931995166</v>
      </c>
      <c r="L1081" s="16" t="n">
        <f aca="false">Assumptions!$B$16*MIN(1,LN(1+Data_Clean!Q1081)/LN(1+Assumptions!$B$21))</f>
        <v>15.4867983970398</v>
      </c>
      <c r="M1081" s="16" t="n">
        <f aca="false">Assumptions!$B$17*(0.6*MIN(1,Data_Clean!R1081/Assumptions!$B$22)+0.4*IF(Data_Clean!S1081="",0,Data_Clean!S1081))</f>
        <v>3.384</v>
      </c>
      <c r="N1081" s="16" t="n">
        <f aca="false">Assumptions!$B$18*MIN(1,(Data_Clean!F1081-1)/Assumptions!$B$23)</f>
        <v>20</v>
      </c>
      <c r="O1081" s="16" t="n">
        <f aca="false">Assumptions!$B$19*(0.4*IF(Data_Clean!E1081="",0,MIN(1,Data_Clean!E1081/12/Assumptions!$B$24))+0.35*IF(Data_Clean!D1081="Y",1,0)+0.25*(1-MIN(Data_Clean!T1081,3)/3))/IF(Data_Clean!E1081="",0.6,1)</f>
        <v>12.5</v>
      </c>
      <c r="P1081" s="16" t="n">
        <f aca="false">SUM(K1081:O1081)/(Assumptions!$D$5-IF(K1081="",Assumptions!$B$15,0))*100</f>
        <v>72.0994915965564</v>
      </c>
      <c r="Q1081" s="7" t="str">
        <f aca="false">IF(J1081&gt;=Assumptions!$B$26,"High",IF(J1081&gt;=Assumptions!$B$27,"Mid","Low"))</f>
        <v>High</v>
      </c>
      <c r="R1081" s="7" t="str">
        <f aca="false">IF(P1081&gt;=Assumptions!$B$28,"High",IF(P1081&gt;=Assumptions!$B$29,"Mid","Low"))</f>
        <v>High</v>
      </c>
      <c r="S1081" s="7" t="str">
        <f aca="false">INDEX(Assumptions!$B$33:$B$41,MATCH(Q1081&amp;"|"&amp;R1081,Assumptions!$A$33:$A$41,0))</f>
        <v>Premier Advocates</v>
      </c>
      <c r="T1081" s="7" t="n">
        <f aca="false">IF(ISNUMBER(Data_Clean!V1081),J1081*Data_Clean!V1081,0)</f>
        <v>131.680970136</v>
      </c>
    </row>
    <row r="1082" customFormat="false" ht="15" hidden="false" customHeight="false" outlineLevel="0" collapsed="false">
      <c r="A1082" s="15" t="str">
        <f aca="false">Data_Clean!A1082</f>
        <v>CX101078</v>
      </c>
      <c r="B1082" s="14" t="n">
        <f aca="false">Data_Clean!G1082*Assumptions!$B$5</f>
        <v>373.15675</v>
      </c>
      <c r="C1082" s="14" t="n">
        <f aca="false">IF(Data_Clean!H1082="",0,Data_Clean!H1082)*Assumptions!$B$6</f>
        <v>76.16208</v>
      </c>
      <c r="D1082" s="14" t="n">
        <f aca="false">Data_Clean!I1082*Assumptions!$B$7</f>
        <v>0</v>
      </c>
      <c r="E1082" s="14" t="n">
        <f aca="false">Data_Clean!J1082*Assumptions!$B$8</f>
        <v>0</v>
      </c>
      <c r="F1082" s="14" t="n">
        <f aca="false">Data_Clean!K1082*Assumptions!$B$9</f>
        <v>0</v>
      </c>
      <c r="G1082" s="14" t="n">
        <f aca="false">Data_Clean!L1082*Assumptions!$B$10</f>
        <v>154.8</v>
      </c>
      <c r="H1082" s="14" t="n">
        <f aca="false">IF(OR(Data_Clean!M1082="",Data_Clean!N1082=""),0,Data_Clean!M1082*Data_Clean!N1082/100)*Assumptions!$B$13*Assumptions!$B$11</f>
        <v>211.65</v>
      </c>
      <c r="I1082" s="14" t="n">
        <f aca="false">Data_Clean!O1082*4*Assumptions!$B$12</f>
        <v>26.19408</v>
      </c>
      <c r="J1082" s="14" t="n">
        <f aca="false">SUM(B1082:I1082)</f>
        <v>841.96291</v>
      </c>
      <c r="K1082" s="16" t="n">
        <f aca="false">IF(Data_Clean!P1082="","",Assumptions!$B$15*0.5^(Data_Clean!P1082/Assumptions!$B$20))</f>
        <v>28.6452481173125</v>
      </c>
      <c r="L1082" s="16" t="n">
        <f aca="false">Assumptions!$B$16*MIN(1,LN(1+Data_Clean!Q1082)/LN(1+Assumptions!$B$21))</f>
        <v>16.0563626167747</v>
      </c>
      <c r="M1082" s="16" t="n">
        <f aca="false">Assumptions!$B$17*(0.6*MIN(1,Data_Clean!R1082/Assumptions!$B$22)+0.4*IF(Data_Clean!S1082="",0,Data_Clean!S1082))</f>
        <v>13.662</v>
      </c>
      <c r="N1082" s="16" t="n">
        <f aca="false">Assumptions!$B$18*MIN(1,(Data_Clean!F1082-1)/Assumptions!$B$23)</f>
        <v>15</v>
      </c>
      <c r="O1082" s="16" t="n">
        <f aca="false">Assumptions!$B$19*(0.4*IF(Data_Clean!E1082="",0,MIN(1,Data_Clean!E1082/12/Assumptions!$B$24))+0.35*IF(Data_Clean!D1082="Y",1,0)+0.25*(1-MIN(Data_Clean!T1082,3)/3))/IF(Data_Clean!E1082="",0.6,1)</f>
        <v>8.2</v>
      </c>
      <c r="P1082" s="16" t="n">
        <f aca="false">SUM(K1082:O1082)/(Assumptions!$D$5-IF(K1082="",Assumptions!$B$15,0))*100</f>
        <v>81.5636107340872</v>
      </c>
      <c r="Q1082" s="7" t="str">
        <f aca="false">IF(J1082&gt;=Assumptions!$B$26,"High",IF(J1082&gt;=Assumptions!$B$27,"Mid","Low"))</f>
        <v>Mid</v>
      </c>
      <c r="R1082" s="7" t="str">
        <f aca="false">IF(P1082&gt;=Assumptions!$B$28,"High",IF(P1082&gt;=Assumptions!$B$29,"Mid","Low"))</f>
        <v>High</v>
      </c>
      <c r="S1082" s="7" t="str">
        <f aca="false">INDEX(Assumptions!$B$33:$B$41,MATCH(Q1082&amp;"|"&amp;R1082,Assumptions!$A$33:$A$41,0))</f>
        <v>Engaged Builders</v>
      </c>
      <c r="T1082" s="7" t="n">
        <f aca="false">IF(ISNUMBER(Data_Clean!V1082),J1082*Data_Clean!V1082,0)</f>
        <v>29.216112977</v>
      </c>
    </row>
    <row r="1083" customFormat="false" ht="15" hidden="false" customHeight="false" outlineLevel="0" collapsed="false">
      <c r="A1083" s="15" t="str">
        <f aca="false">Data_Clean!A1083</f>
        <v>CX101079</v>
      </c>
      <c r="B1083" s="14" t="n">
        <f aca="false">Data_Clean!G1083*Assumptions!$B$5</f>
        <v>124.91125</v>
      </c>
      <c r="C1083" s="14" t="n">
        <f aca="false">IF(Data_Clean!H1083="",0,Data_Clean!H1083)*Assumptions!$B$6</f>
        <v>547.32432</v>
      </c>
      <c r="D1083" s="14" t="n">
        <f aca="false">Data_Clean!I1083*Assumptions!$B$7</f>
        <v>0</v>
      </c>
      <c r="E1083" s="14" t="n">
        <f aca="false">Data_Clean!J1083*Assumptions!$B$8</f>
        <v>0</v>
      </c>
      <c r="F1083" s="14" t="n">
        <f aca="false">Data_Clean!K1083*Assumptions!$B$9</f>
        <v>0</v>
      </c>
      <c r="G1083" s="14" t="n">
        <f aca="false">Data_Clean!L1083*Assumptions!$B$10</f>
        <v>841.95</v>
      </c>
      <c r="H1083" s="14" t="n">
        <f aca="false">IF(OR(Data_Clean!M1083="",Data_Clean!N1083=""),0,Data_Clean!M1083*Data_Clean!N1083/100)*Assumptions!$B$13*Assumptions!$B$11</f>
        <v>72.192</v>
      </c>
      <c r="I1083" s="14" t="n">
        <f aca="false">Data_Clean!O1083*4*Assumptions!$B$12</f>
        <v>159.68832</v>
      </c>
      <c r="J1083" s="14" t="n">
        <f aca="false">SUM(B1083:I1083)</f>
        <v>1746.06589</v>
      </c>
      <c r="K1083" s="16" t="n">
        <f aca="false">IF(Data_Clean!P1083="","",Assumptions!$B$15*0.5^(Data_Clean!P1083/Assumptions!$B$20))</f>
        <v>24.9371368842836</v>
      </c>
      <c r="L1083" s="16" t="n">
        <f aca="false">Assumptions!$B$16*MIN(1,LN(1+Data_Clean!Q1083)/LN(1+Assumptions!$B$21))</f>
        <v>17.6575956115715</v>
      </c>
      <c r="M1083" s="16" t="n">
        <f aca="false">Assumptions!$B$17*(0.6*MIN(1,Data_Clean!R1083/Assumptions!$B$22)+0.4*IF(Data_Clean!S1083="",0,Data_Clean!S1083))</f>
        <v>12.546</v>
      </c>
      <c r="N1083" s="16" t="n">
        <f aca="false">Assumptions!$B$18*MIN(1,(Data_Clean!F1083-1)/Assumptions!$B$23)</f>
        <v>15</v>
      </c>
      <c r="O1083" s="16" t="n">
        <f aca="false">Assumptions!$B$19*(0.4*IF(Data_Clean!E1083="",0,MIN(1,Data_Clean!E1083/12/Assumptions!$B$24))+0.35*IF(Data_Clean!D1083="Y",1,0)+0.25*(1-MIN(Data_Clean!T1083,3)/3))/IF(Data_Clean!E1083="",0.6,1)</f>
        <v>9.85</v>
      </c>
      <c r="P1083" s="16" t="n">
        <f aca="false">SUM(K1083:O1083)/(Assumptions!$D$5-IF(K1083="",Assumptions!$B$15,0))*100</f>
        <v>79.9907324958551</v>
      </c>
      <c r="Q1083" s="7" t="str">
        <f aca="false">IF(J1083&gt;=Assumptions!$B$26,"High",IF(J1083&gt;=Assumptions!$B$27,"Mid","Low"))</f>
        <v>High</v>
      </c>
      <c r="R1083" s="7" t="str">
        <f aca="false">IF(P1083&gt;=Assumptions!$B$28,"High",IF(P1083&gt;=Assumptions!$B$29,"Mid","Low"))</f>
        <v>High</v>
      </c>
      <c r="S1083" s="7" t="str">
        <f aca="false">INDEX(Assumptions!$B$33:$B$41,MATCH(Q1083&amp;"|"&amp;R1083,Assumptions!$A$33:$A$41,0))</f>
        <v>Premier Advocates</v>
      </c>
      <c r="T1083" s="7" t="n">
        <f aca="false">IF(ISNUMBER(Data_Clean!V1083),J1083*Data_Clean!V1083,0)</f>
        <v>37.889629813</v>
      </c>
    </row>
    <row r="1084" customFormat="false" ht="15" hidden="false" customHeight="false" outlineLevel="0" collapsed="false">
      <c r="A1084" s="15" t="str">
        <f aca="false">Data_Clean!A1084</f>
        <v>CX101080</v>
      </c>
      <c r="B1084" s="14" t="n">
        <f aca="false">Data_Clean!G1084*Assumptions!$B$5</f>
        <v>32.28175</v>
      </c>
      <c r="C1084" s="14" t="n">
        <f aca="false">IF(Data_Clean!H1084="",0,Data_Clean!H1084)*Assumptions!$B$6</f>
        <v>682.34028</v>
      </c>
      <c r="D1084" s="14" t="n">
        <f aca="false">Data_Clean!I1084*Assumptions!$B$7</f>
        <v>0</v>
      </c>
      <c r="E1084" s="14" t="n">
        <f aca="false">Data_Clean!J1084*Assumptions!$B$8</f>
        <v>0</v>
      </c>
      <c r="F1084" s="14" t="n">
        <f aca="false">Data_Clean!K1084*Assumptions!$B$9</f>
        <v>1536.7</v>
      </c>
      <c r="G1084" s="14" t="n">
        <f aca="false">Data_Clean!L1084*Assumptions!$B$10</f>
        <v>0</v>
      </c>
      <c r="H1084" s="14" t="n">
        <f aca="false">IF(OR(Data_Clean!M1084="",Data_Clean!N1084=""),0,Data_Clean!M1084*Data_Clean!N1084/100)*Assumptions!$B$13*Assumptions!$B$11</f>
        <v>0</v>
      </c>
      <c r="I1084" s="14" t="n">
        <f aca="false">Data_Clean!O1084*4*Assumptions!$B$12</f>
        <v>0</v>
      </c>
      <c r="J1084" s="14" t="n">
        <f aca="false">SUM(B1084:I1084)</f>
        <v>2251.32203</v>
      </c>
      <c r="K1084" s="16" t="n">
        <f aca="false">IF(Data_Clean!P1084="","",Assumptions!$B$15*0.5^(Data_Clean!P1084/Assumptions!$B$20))</f>
        <v>5.55411582107462</v>
      </c>
      <c r="L1084" s="16" t="n">
        <f aca="false">Assumptions!$B$16*MIN(1,LN(1+Data_Clean!Q1084)/LN(1+Assumptions!$B$21))</f>
        <v>9.16313819982653</v>
      </c>
      <c r="M1084" s="16" t="n">
        <f aca="false">Assumptions!$B$17*(0.6*MIN(1,Data_Clean!R1084/Assumptions!$B$22)+0.4*IF(Data_Clean!S1084="",0,Data_Clean!S1084))</f>
        <v>9.078</v>
      </c>
      <c r="N1084" s="16" t="n">
        <f aca="false">Assumptions!$B$18*MIN(1,(Data_Clean!F1084-1)/Assumptions!$B$23)</f>
        <v>10</v>
      </c>
      <c r="O1084" s="16" t="n">
        <f aca="false">Assumptions!$B$19*(0.4*IF(Data_Clean!E1084="",0,MIN(1,Data_Clean!E1084/12/Assumptions!$B$24))+0.35*IF(Data_Clean!D1084="Y",1,0)+0.25*(1-MIN(Data_Clean!T1084,3)/3))/IF(Data_Clean!E1084="",0.6,1)</f>
        <v>6.6</v>
      </c>
      <c r="P1084" s="16" t="n">
        <f aca="false">SUM(K1084:O1084)/(Assumptions!$D$5-IF(K1084="",Assumptions!$B$15,0))*100</f>
        <v>40.3952540209011</v>
      </c>
      <c r="Q1084" s="7" t="str">
        <f aca="false">IF(J1084&gt;=Assumptions!$B$26,"High",IF(J1084&gt;=Assumptions!$B$27,"Mid","Low"))</f>
        <v>High</v>
      </c>
      <c r="R1084" s="7" t="str">
        <f aca="false">IF(P1084&gt;=Assumptions!$B$28,"High",IF(P1084&gt;=Assumptions!$B$29,"Mid","Low"))</f>
        <v>Low</v>
      </c>
      <c r="S1084" s="7" t="str">
        <f aca="false">INDEX(Assumptions!$B$33:$B$41,MATCH(Q1084&amp;"|"&amp;R1084,Assumptions!$A$33:$A$41,0))</f>
        <v>Affluent Drifters</v>
      </c>
      <c r="T1084" s="7" t="n">
        <f aca="false">IF(ISNUMBER(Data_Clean!V1084),J1084*Data_Clean!V1084,0)</f>
        <v>222.655748767</v>
      </c>
    </row>
    <row r="1085" customFormat="false" ht="15" hidden="false" customHeight="false" outlineLevel="0" collapsed="false">
      <c r="A1085" s="15" t="str">
        <f aca="false">Data_Clean!A1085</f>
        <v>CX101081</v>
      </c>
      <c r="B1085" s="14" t="n">
        <f aca="false">Data_Clean!G1085*Assumptions!$B$5</f>
        <v>236.653</v>
      </c>
      <c r="C1085" s="14" t="n">
        <f aca="false">IF(Data_Clean!H1085="",0,Data_Clean!H1085)*Assumptions!$B$6</f>
        <v>0</v>
      </c>
      <c r="D1085" s="14" t="n">
        <f aca="false">Data_Clean!I1085*Assumptions!$B$7</f>
        <v>0</v>
      </c>
      <c r="E1085" s="14" t="n">
        <f aca="false">Data_Clean!J1085*Assumptions!$B$8</f>
        <v>0</v>
      </c>
      <c r="F1085" s="14" t="n">
        <f aca="false">Data_Clean!K1085*Assumptions!$B$9</f>
        <v>0</v>
      </c>
      <c r="G1085" s="14" t="n">
        <f aca="false">Data_Clean!L1085*Assumptions!$B$10</f>
        <v>0</v>
      </c>
      <c r="H1085" s="14" t="n">
        <f aca="false">IF(OR(Data_Clean!M1085="",Data_Clean!N1085=""),0,Data_Clean!M1085*Data_Clean!N1085/100)*Assumptions!$B$13*Assumptions!$B$11</f>
        <v>190.05</v>
      </c>
      <c r="I1085" s="14" t="n">
        <f aca="false">Data_Clean!O1085*4*Assumptions!$B$12</f>
        <v>0</v>
      </c>
      <c r="J1085" s="14" t="n">
        <f aca="false">SUM(B1085:I1085)</f>
        <v>426.703</v>
      </c>
      <c r="K1085" s="16" t="n">
        <f aca="false">IF(Data_Clean!P1085="","",Assumptions!$B$15*0.5^(Data_Clean!P1085/Assumptions!$B$20))</f>
        <v>0.0487053454771164</v>
      </c>
      <c r="L1085" s="16" t="n">
        <f aca="false">Assumptions!$B$16*MIN(1,LN(1+Data_Clean!Q1085)/LN(1+Assumptions!$B$21))</f>
        <v>0</v>
      </c>
      <c r="M1085" s="16" t="n">
        <f aca="false">Assumptions!$B$17*(0.6*MIN(1,Data_Clean!R1085/Assumptions!$B$22)+0.4*IF(Data_Clean!S1085="",0,Data_Clean!S1085))</f>
        <v>0</v>
      </c>
      <c r="N1085" s="16" t="n">
        <f aca="false">Assumptions!$B$18*MIN(1,(Data_Clean!F1085-1)/Assumptions!$B$23)</f>
        <v>5</v>
      </c>
      <c r="O1085" s="16" t="n">
        <f aca="false">Assumptions!$B$19*(0.4*IF(Data_Clean!E1085="",0,MIN(1,Data_Clean!E1085/12/Assumptions!$B$24))+0.35*IF(Data_Clean!D1085="Y",1,0)+0.25*(1-MIN(Data_Clean!T1085,3)/3))/IF(Data_Clean!E1085="",0.6,1)</f>
        <v>13.75</v>
      </c>
      <c r="P1085" s="16" t="n">
        <f aca="false">SUM(K1085:O1085)/(Assumptions!$D$5-IF(K1085="",Assumptions!$B$15,0))*100</f>
        <v>18.7987053454771</v>
      </c>
      <c r="Q1085" s="7" t="str">
        <f aca="false">IF(J1085&gt;=Assumptions!$B$26,"High",IF(J1085&gt;=Assumptions!$B$27,"Mid","Low"))</f>
        <v>Mid</v>
      </c>
      <c r="R1085" s="7" t="str">
        <f aca="false">IF(P1085&gt;=Assumptions!$B$28,"High",IF(P1085&gt;=Assumptions!$B$29,"Mid","Low"))</f>
        <v>Low</v>
      </c>
      <c r="S1085" s="7" t="str">
        <f aca="false">INDEX(Assumptions!$B$33:$B$41,MATCH(Q1085&amp;"|"&amp;R1085,Assumptions!$A$33:$A$41,0))</f>
        <v>Light Touch</v>
      </c>
      <c r="T1085" s="7" t="n">
        <f aca="false">IF(ISNUMBER(Data_Clean!V1085),J1085*Data_Clean!V1085,0)</f>
        <v>115.4658318</v>
      </c>
    </row>
    <row r="1086" customFormat="false" ht="15" hidden="false" customHeight="false" outlineLevel="0" collapsed="false">
      <c r="A1086" s="15" t="str">
        <f aca="false">Data_Clean!A1086</f>
        <v>CX101082</v>
      </c>
      <c r="B1086" s="14" t="n">
        <f aca="false">Data_Clean!G1086*Assumptions!$B$5</f>
        <v>146.52125</v>
      </c>
      <c r="C1086" s="14" t="n">
        <f aca="false">IF(Data_Clean!H1086="",0,Data_Clean!H1086)*Assumptions!$B$6</f>
        <v>226.1658</v>
      </c>
      <c r="D1086" s="14" t="n">
        <f aca="false">Data_Clean!I1086*Assumptions!$B$7</f>
        <v>0</v>
      </c>
      <c r="E1086" s="14" t="n">
        <f aca="false">Data_Clean!J1086*Assumptions!$B$8</f>
        <v>0</v>
      </c>
      <c r="F1086" s="14" t="n">
        <f aca="false">Data_Clean!K1086*Assumptions!$B$9</f>
        <v>0</v>
      </c>
      <c r="G1086" s="14" t="n">
        <f aca="false">Data_Clean!L1086*Assumptions!$B$10</f>
        <v>0</v>
      </c>
      <c r="H1086" s="14" t="n">
        <f aca="false">IF(OR(Data_Clean!M1086="",Data_Clean!N1086=""),0,Data_Clean!M1086*Data_Clean!N1086/100)*Assumptions!$B$13*Assumptions!$B$11</f>
        <v>199.26</v>
      </c>
      <c r="I1086" s="14" t="n">
        <f aca="false">Data_Clean!O1086*4*Assumptions!$B$12</f>
        <v>10.29888</v>
      </c>
      <c r="J1086" s="14" t="n">
        <f aca="false">SUM(B1086:I1086)</f>
        <v>582.24593</v>
      </c>
      <c r="K1086" s="16" t="n">
        <f aca="false">IF(Data_Clean!P1086="","",Assumptions!$B$15*0.5^(Data_Clean!P1086/Assumptions!$B$20))</f>
        <v>27.9909897461042</v>
      </c>
      <c r="L1086" s="16" t="n">
        <f aca="false">Assumptions!$B$16*MIN(1,LN(1+Data_Clean!Q1086)/LN(1+Assumptions!$B$21))</f>
        <v>12.4931739410702</v>
      </c>
      <c r="M1086" s="16" t="n">
        <f aca="false">Assumptions!$B$17*(0.6*MIN(1,Data_Clean!R1086/Assumptions!$B$22)+0.4*IF(Data_Clean!S1086="",0,Data_Clean!S1086))</f>
        <v>13.65</v>
      </c>
      <c r="N1086" s="16" t="n">
        <f aca="false">Assumptions!$B$18*MIN(1,(Data_Clean!F1086-1)/Assumptions!$B$23)</f>
        <v>10</v>
      </c>
      <c r="O1086" s="16" t="n">
        <f aca="false">Assumptions!$B$19*(0.4*IF(Data_Clean!E1086="",0,MIN(1,Data_Clean!E1086/12/Assumptions!$B$24))+0.35*IF(Data_Clean!D1086="Y",1,0)+0.25*(1-MIN(Data_Clean!T1086,3)/3))/IF(Data_Clean!E1086="",0.6,1)</f>
        <v>4.35</v>
      </c>
      <c r="P1086" s="16" t="n">
        <f aca="false">SUM(K1086:O1086)/(Assumptions!$D$5-IF(K1086="",Assumptions!$B$15,0))*100</f>
        <v>68.4841636871744</v>
      </c>
      <c r="Q1086" s="7" t="str">
        <f aca="false">IF(J1086&gt;=Assumptions!$B$26,"High",IF(J1086&gt;=Assumptions!$B$27,"Mid","Low"))</f>
        <v>Mid</v>
      </c>
      <c r="R1086" s="7" t="str">
        <f aca="false">IF(P1086&gt;=Assumptions!$B$28,"High",IF(P1086&gt;=Assumptions!$B$29,"Mid","Low"))</f>
        <v>Mid</v>
      </c>
      <c r="S1086" s="7" t="str">
        <f aca="false">INDEX(Assumptions!$B$33:$B$41,MATCH(Q1086&amp;"|"&amp;R1086,Assumptions!$A$33:$A$41,0))</f>
        <v>Established Core</v>
      </c>
      <c r="T1086" s="7" t="n">
        <f aca="false">IF(ISNUMBER(Data_Clean!V1086),J1086*Data_Clean!V1086,0)</f>
        <v>46.113877656</v>
      </c>
    </row>
    <row r="1087" customFormat="false" ht="15" hidden="false" customHeight="false" outlineLevel="0" collapsed="false">
      <c r="A1087" s="15" t="str">
        <f aca="false">Data_Clean!A1087</f>
        <v>CX101083</v>
      </c>
      <c r="B1087" s="14" t="n">
        <f aca="false">Data_Clean!G1087*Assumptions!$B$5</f>
        <v>129.4065</v>
      </c>
      <c r="C1087" s="14" t="n">
        <f aca="false">IF(Data_Clean!H1087="",0,Data_Clean!H1087)*Assumptions!$B$6</f>
        <v>0</v>
      </c>
      <c r="D1087" s="14" t="n">
        <f aca="false">Data_Clean!I1087*Assumptions!$B$7</f>
        <v>0</v>
      </c>
      <c r="E1087" s="14" t="n">
        <f aca="false">Data_Clean!J1087*Assumptions!$B$8</f>
        <v>0</v>
      </c>
      <c r="F1087" s="14" t="n">
        <f aca="false">Data_Clean!K1087*Assumptions!$B$9</f>
        <v>0</v>
      </c>
      <c r="G1087" s="14" t="n">
        <f aca="false">Data_Clean!L1087*Assumptions!$B$10</f>
        <v>0</v>
      </c>
      <c r="H1087" s="14" t="n">
        <f aca="false">IF(OR(Data_Clean!M1087="",Data_Clean!N1087=""),0,Data_Clean!M1087*Data_Clean!N1087/100)*Assumptions!$B$13*Assumptions!$B$11</f>
        <v>127.746</v>
      </c>
      <c r="I1087" s="14" t="n">
        <f aca="false">Data_Clean!O1087*4*Assumptions!$B$12</f>
        <v>21.45696</v>
      </c>
      <c r="J1087" s="14" t="n">
        <f aca="false">SUM(B1087:I1087)</f>
        <v>278.60946</v>
      </c>
      <c r="K1087" s="16" t="n">
        <f aca="false">IF(Data_Clean!P1087="","",Assumptions!$B$15*0.5^(Data_Clean!P1087/Assumptions!$B$20))</f>
        <v>26.1165168988837</v>
      </c>
      <c r="L1087" s="16" t="n">
        <f aca="false">Assumptions!$B$16*MIN(1,LN(1+Data_Clean!Q1087)/LN(1+Assumptions!$B$21))</f>
        <v>16.7870204191091</v>
      </c>
      <c r="M1087" s="16" t="n">
        <f aca="false">Assumptions!$B$17*(0.6*MIN(1,Data_Clean!R1087/Assumptions!$B$22)+0.4*IF(Data_Clean!S1087="",0,Data_Clean!S1087))</f>
        <v>5.148</v>
      </c>
      <c r="N1087" s="16" t="n">
        <f aca="false">Assumptions!$B$18*MIN(1,(Data_Clean!F1087-1)/Assumptions!$B$23)</f>
        <v>5</v>
      </c>
      <c r="O1087" s="16" t="n">
        <f aca="false">Assumptions!$B$19*(0.4*IF(Data_Clean!E1087="",0,MIN(1,Data_Clean!E1087/12/Assumptions!$B$24))+0.35*IF(Data_Clean!D1087="Y",1,0)+0.25*(1-MIN(Data_Clean!T1087,3)/3))/IF(Data_Clean!E1087="",0.6,1)</f>
        <v>13.05</v>
      </c>
      <c r="P1087" s="16" t="n">
        <f aca="false">SUM(K1087:O1087)/(Assumptions!$D$5-IF(K1087="",Assumptions!$B$15,0))*100</f>
        <v>66.1015373179929</v>
      </c>
      <c r="Q1087" s="7" t="str">
        <f aca="false">IF(J1087&gt;=Assumptions!$B$26,"High",IF(J1087&gt;=Assumptions!$B$27,"Mid","Low"))</f>
        <v>Low</v>
      </c>
      <c r="R1087" s="7" t="str">
        <f aca="false">IF(P1087&gt;=Assumptions!$B$28,"High",IF(P1087&gt;=Assumptions!$B$29,"Mid","Low"))</f>
        <v>Mid</v>
      </c>
      <c r="S1087" s="7" t="str">
        <f aca="false">INDEX(Assumptions!$B$33:$B$41,MATCH(Q1087&amp;"|"&amp;R1087,Assumptions!$A$33:$A$41,0))</f>
        <v>Light Touch</v>
      </c>
      <c r="T1087" s="7" t="n">
        <f aca="false">IF(ISNUMBER(Data_Clean!V1087),J1087*Data_Clean!V1087,0)</f>
        <v>6.798070824</v>
      </c>
    </row>
    <row r="1088" customFormat="false" ht="15" hidden="false" customHeight="false" outlineLevel="0" collapsed="false">
      <c r="A1088" s="15" t="str">
        <f aca="false">Data_Clean!A1088</f>
        <v>CX101084</v>
      </c>
      <c r="B1088" s="14" t="n">
        <f aca="false">Data_Clean!G1088*Assumptions!$B$5</f>
        <v>83.63625</v>
      </c>
      <c r="C1088" s="14" t="n">
        <f aca="false">IF(Data_Clean!H1088="",0,Data_Clean!H1088)*Assumptions!$B$6</f>
        <v>0</v>
      </c>
      <c r="D1088" s="14" t="n">
        <f aca="false">Data_Clean!I1088*Assumptions!$B$7</f>
        <v>0</v>
      </c>
      <c r="E1088" s="14" t="n">
        <f aca="false">Data_Clean!J1088*Assumptions!$B$8</f>
        <v>0</v>
      </c>
      <c r="F1088" s="14" t="n">
        <f aca="false">Data_Clean!K1088*Assumptions!$B$9</f>
        <v>0</v>
      </c>
      <c r="G1088" s="14" t="n">
        <f aca="false">Data_Clean!L1088*Assumptions!$B$10</f>
        <v>421.2</v>
      </c>
      <c r="H1088" s="14" t="n">
        <f aca="false">IF(OR(Data_Clean!M1088="",Data_Clean!N1088=""),0,Data_Clean!M1088*Data_Clean!N1088/100)*Assumptions!$B$13*Assumptions!$B$11</f>
        <v>56.088</v>
      </c>
      <c r="I1088" s="14" t="n">
        <f aca="false">Data_Clean!O1088*4*Assumptions!$B$12</f>
        <v>2.06208</v>
      </c>
      <c r="J1088" s="14" t="n">
        <f aca="false">SUM(B1088:I1088)</f>
        <v>562.98633</v>
      </c>
      <c r="K1088" s="16" t="n">
        <f aca="false">IF(Data_Clean!P1088="","",Assumptions!$B$15*0.5^(Data_Clean!P1088/Assumptions!$B$20))</f>
        <v>17.6332185942541</v>
      </c>
      <c r="L1088" s="16" t="n">
        <f aca="false">Assumptions!$B$16*MIN(1,LN(1+Data_Clean!Q1088)/LN(1+Assumptions!$B$21))</f>
        <v>11.8154173628685</v>
      </c>
      <c r="M1088" s="16" t="n">
        <f aca="false">Assumptions!$B$17*(0.6*MIN(1,Data_Clean!R1088/Assumptions!$B$22)+0.4*IF(Data_Clean!S1088="",0,Data_Clean!S1088))</f>
        <v>12.558</v>
      </c>
      <c r="N1088" s="16" t="n">
        <f aca="false">Assumptions!$B$18*MIN(1,(Data_Clean!F1088-1)/Assumptions!$B$23)</f>
        <v>10</v>
      </c>
      <c r="O1088" s="16" t="n">
        <f aca="false">Assumptions!$B$19*(0.4*IF(Data_Clean!E1088="",0,MIN(1,Data_Clean!E1088/12/Assumptions!$B$24))+0.35*IF(Data_Clean!D1088="Y",1,0)+0.25*(1-MIN(Data_Clean!T1088,3)/3))/IF(Data_Clean!E1088="",0.6,1)</f>
        <v>9.75</v>
      </c>
      <c r="P1088" s="16" t="n">
        <f aca="false">SUM(K1088:O1088)/(Assumptions!$D$5-IF(K1088="",Assumptions!$B$15,0))*100</f>
        <v>61.7566359571226</v>
      </c>
      <c r="Q1088" s="7" t="str">
        <f aca="false">IF(J1088&gt;=Assumptions!$B$26,"High",IF(J1088&gt;=Assumptions!$B$27,"Mid","Low"))</f>
        <v>Mid</v>
      </c>
      <c r="R1088" s="7" t="str">
        <f aca="false">IF(P1088&gt;=Assumptions!$B$28,"High",IF(P1088&gt;=Assumptions!$B$29,"Mid","Low"))</f>
        <v>Mid</v>
      </c>
      <c r="S1088" s="7" t="str">
        <f aca="false">INDEX(Assumptions!$B$33:$B$41,MATCH(Q1088&amp;"|"&amp;R1088,Assumptions!$A$33:$A$41,0))</f>
        <v>Established Core</v>
      </c>
      <c r="T1088" s="7" t="n">
        <f aca="false">IF(ISNUMBER(Data_Clean!V1088),J1088*Data_Clean!V1088,0)</f>
        <v>57.030515229</v>
      </c>
    </row>
    <row r="1089" customFormat="false" ht="15" hidden="false" customHeight="false" outlineLevel="0" collapsed="false">
      <c r="A1089" s="15" t="str">
        <f aca="false">Data_Clean!A1089</f>
        <v>CX101085</v>
      </c>
      <c r="B1089" s="14" t="n">
        <f aca="false">Data_Clean!G1089*Assumptions!$B$5</f>
        <v>196.287</v>
      </c>
      <c r="C1089" s="14" t="n">
        <f aca="false">IF(Data_Clean!H1089="",0,Data_Clean!H1089)*Assumptions!$B$6</f>
        <v>834.37536</v>
      </c>
      <c r="D1089" s="14" t="n">
        <f aca="false">Data_Clean!I1089*Assumptions!$B$7</f>
        <v>0</v>
      </c>
      <c r="E1089" s="14" t="n">
        <f aca="false">Data_Clean!J1089*Assumptions!$B$8</f>
        <v>0</v>
      </c>
      <c r="F1089" s="14" t="n">
        <f aca="false">Data_Clean!K1089*Assumptions!$B$9</f>
        <v>0</v>
      </c>
      <c r="G1089" s="14" t="n">
        <f aca="false">Data_Clean!L1089*Assumptions!$B$10</f>
        <v>0</v>
      </c>
      <c r="H1089" s="14" t="n">
        <f aca="false">IF(OR(Data_Clean!M1089="",Data_Clean!N1089=""),0,Data_Clean!M1089*Data_Clean!N1089/100)*Assumptions!$B$13*Assumptions!$B$11</f>
        <v>0</v>
      </c>
      <c r="I1089" s="14" t="n">
        <f aca="false">Data_Clean!O1089*4*Assumptions!$B$12</f>
        <v>0</v>
      </c>
      <c r="J1089" s="14" t="n">
        <f aca="false">SUM(B1089:I1089)</f>
        <v>1030.66236</v>
      </c>
      <c r="K1089" s="16" t="n">
        <f aca="false">IF(Data_Clean!P1089="","",Assumptions!$B$15*0.5^(Data_Clean!P1089/Assumptions!$B$20))</f>
        <v>22.2164632842985</v>
      </c>
      <c r="L1089" s="16" t="n">
        <f aca="false">Assumptions!$B$16*MIN(1,LN(1+Data_Clean!Q1089)/LN(1+Assumptions!$B$21))</f>
        <v>15.1699125520244</v>
      </c>
      <c r="M1089" s="16" t="n">
        <f aca="false">Assumptions!$B$17*(0.6*MIN(1,Data_Clean!R1089/Assumptions!$B$22)+0.4*IF(Data_Clean!S1089="",0,Data_Clean!S1089))</f>
        <v>5.388</v>
      </c>
      <c r="N1089" s="16" t="n">
        <f aca="false">Assumptions!$B$18*MIN(1,(Data_Clean!F1089-1)/Assumptions!$B$23)</f>
        <v>5</v>
      </c>
      <c r="O1089" s="16" t="n">
        <f aca="false">Assumptions!$B$19*(0.4*IF(Data_Clean!E1089="",0,MIN(1,Data_Clean!E1089/12/Assumptions!$B$24))+0.35*IF(Data_Clean!D1089="Y",1,0)+0.25*(1-MIN(Data_Clean!T1089,3)/3))/IF(Data_Clean!E1089="",0.6,1)</f>
        <v>15</v>
      </c>
      <c r="P1089" s="16" t="n">
        <f aca="false">SUM(K1089:O1089)/(Assumptions!$D$5-IF(K1089="",Assumptions!$B$15,0))*100</f>
        <v>62.7743758363228</v>
      </c>
      <c r="Q1089" s="7" t="str">
        <f aca="false">IF(J1089&gt;=Assumptions!$B$26,"High",IF(J1089&gt;=Assumptions!$B$27,"Mid","Low"))</f>
        <v>Mid</v>
      </c>
      <c r="R1089" s="7" t="str">
        <f aca="false">IF(P1089&gt;=Assumptions!$B$28,"High",IF(P1089&gt;=Assumptions!$B$29,"Mid","Low"))</f>
        <v>Mid</v>
      </c>
      <c r="S1089" s="7" t="str">
        <f aca="false">INDEX(Assumptions!$B$33:$B$41,MATCH(Q1089&amp;"|"&amp;R1089,Assumptions!$A$33:$A$41,0))</f>
        <v>Established Core</v>
      </c>
      <c r="T1089" s="7" t="n">
        <f aca="false">IF(ISNUMBER(Data_Clean!V1089),J1089*Data_Clean!V1089,0)</f>
        <v>29.88920844</v>
      </c>
    </row>
    <row r="1090" customFormat="false" ht="15" hidden="false" customHeight="false" outlineLevel="0" collapsed="false">
      <c r="A1090" s="15" t="str">
        <f aca="false">Data_Clean!A1090</f>
        <v>CX101086</v>
      </c>
      <c r="B1090" s="14" t="n">
        <f aca="false">Data_Clean!G1090*Assumptions!$B$5</f>
        <v>6.76575</v>
      </c>
      <c r="C1090" s="14" t="n">
        <f aca="false">IF(Data_Clean!H1090="",0,Data_Clean!H1090)*Assumptions!$B$6</f>
        <v>0</v>
      </c>
      <c r="D1090" s="14" t="n">
        <f aca="false">Data_Clean!I1090*Assumptions!$B$7</f>
        <v>0</v>
      </c>
      <c r="E1090" s="14" t="n">
        <f aca="false">Data_Clean!J1090*Assumptions!$B$8</f>
        <v>0</v>
      </c>
      <c r="F1090" s="14" t="n">
        <f aca="false">Data_Clean!K1090*Assumptions!$B$9</f>
        <v>0</v>
      </c>
      <c r="G1090" s="14" t="n">
        <f aca="false">Data_Clean!L1090*Assumptions!$B$10</f>
        <v>0</v>
      </c>
      <c r="H1090" s="14" t="n">
        <f aca="false">IF(OR(Data_Clean!M1090="",Data_Clean!N1090=""),0,Data_Clean!M1090*Data_Clean!N1090/100)*Assumptions!$B$13*Assumptions!$B$11</f>
        <v>0</v>
      </c>
      <c r="I1090" s="14" t="n">
        <f aca="false">Data_Clean!O1090*4*Assumptions!$B$12</f>
        <v>0</v>
      </c>
      <c r="J1090" s="14" t="n">
        <f aca="false">SUM(B1090:I1090)</f>
        <v>6.76575</v>
      </c>
      <c r="K1090" s="16" t="n">
        <f aca="false">IF(Data_Clean!P1090="","",Assumptions!$B$15*0.5^(Data_Clean!P1090/Assumptions!$B$20))</f>
        <v>22.735748497656</v>
      </c>
      <c r="L1090" s="16" t="n">
        <f aca="false">Assumptions!$B$16*MIN(1,LN(1+Data_Clean!Q1090)/LN(1+Assumptions!$B$21))</f>
        <v>15.9666747748371</v>
      </c>
      <c r="M1090" s="16" t="n">
        <f aca="false">Assumptions!$B$17*(0.6*MIN(1,Data_Clean!R1090/Assumptions!$B$22)+0.4*IF(Data_Clean!S1090="",0,Data_Clean!S1090))</f>
        <v>11.49</v>
      </c>
      <c r="N1090" s="16" t="n">
        <f aca="false">Assumptions!$B$18*MIN(1,(Data_Clean!F1090-1)/Assumptions!$B$23)</f>
        <v>0</v>
      </c>
      <c r="O1090" s="16" t="n">
        <f aca="false">Assumptions!$B$19*(0.4*IF(Data_Clean!E1090="",0,MIN(1,Data_Clean!E1090/12/Assumptions!$B$24))+0.35*IF(Data_Clean!D1090="Y",1,0)+0.25*(1-MIN(Data_Clean!T1090,3)/3))/IF(Data_Clean!E1090="",0.6,1)</f>
        <v>8.2</v>
      </c>
      <c r="P1090" s="16" t="n">
        <f aca="false">SUM(K1090:O1090)/(Assumptions!$D$5-IF(K1090="",Assumptions!$B$15,0))*100</f>
        <v>58.3924232724931</v>
      </c>
      <c r="Q1090" s="7" t="str">
        <f aca="false">IF(J1090&gt;=Assumptions!$B$26,"High",IF(J1090&gt;=Assumptions!$B$27,"Mid","Low"))</f>
        <v>Low</v>
      </c>
      <c r="R1090" s="7" t="str">
        <f aca="false">IF(P1090&gt;=Assumptions!$B$28,"High",IF(P1090&gt;=Assumptions!$B$29,"Mid","Low"))</f>
        <v>Mid</v>
      </c>
      <c r="S1090" s="7" t="str">
        <f aca="false">INDEX(Assumptions!$B$33:$B$41,MATCH(Q1090&amp;"|"&amp;R1090,Assumptions!$A$33:$A$41,0))</f>
        <v>Light Touch</v>
      </c>
      <c r="T1090" s="7" t="n">
        <f aca="false">IF(ISNUMBER(Data_Clean!V1090),J1090*Data_Clean!V1090,0)</f>
        <v>0.46683675</v>
      </c>
    </row>
    <row r="1091" customFormat="false" ht="15" hidden="false" customHeight="false" outlineLevel="0" collapsed="false">
      <c r="A1091" s="15" t="str">
        <f aca="false">Data_Clean!A1091</f>
        <v>CX101087</v>
      </c>
      <c r="B1091" s="14" t="n">
        <f aca="false">Data_Clean!G1091*Assumptions!$B$5</f>
        <v>38.4745</v>
      </c>
      <c r="C1091" s="14" t="n">
        <f aca="false">IF(Data_Clean!H1091="",0,Data_Clean!H1091)*Assumptions!$B$6</f>
        <v>0</v>
      </c>
      <c r="D1091" s="14" t="n">
        <f aca="false">Data_Clean!I1091*Assumptions!$B$7</f>
        <v>89.6</v>
      </c>
      <c r="E1091" s="14" t="n">
        <f aca="false">Data_Clean!J1091*Assumptions!$B$8</f>
        <v>0</v>
      </c>
      <c r="F1091" s="14" t="n">
        <f aca="false">Data_Clean!K1091*Assumptions!$B$9</f>
        <v>0</v>
      </c>
      <c r="G1091" s="14" t="n">
        <f aca="false">Data_Clean!L1091*Assumptions!$B$10</f>
        <v>628.2</v>
      </c>
      <c r="H1091" s="14" t="n">
        <f aca="false">IF(OR(Data_Clean!M1091="",Data_Clean!N1091=""),0,Data_Clean!M1091*Data_Clean!N1091/100)*Assumptions!$B$13*Assumptions!$B$11</f>
        <v>30.396</v>
      </c>
      <c r="I1091" s="14" t="n">
        <f aca="false">Data_Clean!O1091*4*Assumptions!$B$12</f>
        <v>23.57856</v>
      </c>
      <c r="J1091" s="14" t="n">
        <f aca="false">SUM(B1091:I1091)</f>
        <v>810.24906</v>
      </c>
      <c r="K1091" s="16" t="n">
        <f aca="false">IF(Data_Clean!P1091="","",Assumptions!$B$15*0.5^(Data_Clean!P1091/Assumptions!$B$20))</f>
        <v>28.6452481173125</v>
      </c>
      <c r="L1091" s="16" t="n">
        <f aca="false">Assumptions!$B$16*MIN(1,LN(1+Data_Clean!Q1091)/LN(1+Assumptions!$B$21))</f>
        <v>15.6854227887284</v>
      </c>
      <c r="M1091" s="16" t="n">
        <f aca="false">Assumptions!$B$17*(0.6*MIN(1,Data_Clean!R1091/Assumptions!$B$22)+0.4*IF(Data_Clean!S1091="",0,Data_Clean!S1091))</f>
        <v>4.332</v>
      </c>
      <c r="N1091" s="16" t="n">
        <f aca="false">Assumptions!$B$18*MIN(1,(Data_Clean!F1091-1)/Assumptions!$B$23)</f>
        <v>15</v>
      </c>
      <c r="O1091" s="16" t="n">
        <f aca="false">Assumptions!$B$19*(0.4*IF(Data_Clean!E1091="",0,MIN(1,Data_Clean!E1091/12/Assumptions!$B$24))+0.35*IF(Data_Clean!D1091="Y",1,0)+0.25*(1-MIN(Data_Clean!T1091,3)/3))/IF(Data_Clean!E1091="",0.6,1)</f>
        <v>15</v>
      </c>
      <c r="P1091" s="16" t="n">
        <f aca="false">SUM(K1091:O1091)/(Assumptions!$D$5-IF(K1091="",Assumptions!$B$15,0))*100</f>
        <v>78.6626709060409</v>
      </c>
      <c r="Q1091" s="7" t="str">
        <f aca="false">IF(J1091&gt;=Assumptions!$B$26,"High",IF(J1091&gt;=Assumptions!$B$27,"Mid","Low"))</f>
        <v>Mid</v>
      </c>
      <c r="R1091" s="7" t="str">
        <f aca="false">IF(P1091&gt;=Assumptions!$B$28,"High",IF(P1091&gt;=Assumptions!$B$29,"Mid","Low"))</f>
        <v>High</v>
      </c>
      <c r="S1091" s="7" t="str">
        <f aca="false">INDEX(Assumptions!$B$33:$B$41,MATCH(Q1091&amp;"|"&amp;R1091,Assumptions!$A$33:$A$41,0))</f>
        <v>Engaged Builders</v>
      </c>
      <c r="T1091" s="7" t="n">
        <f aca="false">IF(ISNUMBER(Data_Clean!V1091),J1091*Data_Clean!V1091,0)</f>
        <v>13.531159302</v>
      </c>
    </row>
    <row r="1092" customFormat="false" ht="15" hidden="false" customHeight="false" outlineLevel="0" collapsed="false">
      <c r="A1092" s="15" t="str">
        <f aca="false">Data_Clean!A1092</f>
        <v>CX101088</v>
      </c>
      <c r="B1092" s="14" t="n">
        <f aca="false">Data_Clean!G1092*Assumptions!$B$5</f>
        <v>46.10775</v>
      </c>
      <c r="C1092" s="14" t="n">
        <f aca="false">IF(Data_Clean!H1092="",0,Data_Clean!H1092)*Assumptions!$B$6</f>
        <v>0</v>
      </c>
      <c r="D1092" s="14" t="n">
        <f aca="false">Data_Clean!I1092*Assumptions!$B$7</f>
        <v>0</v>
      </c>
      <c r="E1092" s="14" t="n">
        <f aca="false">Data_Clean!J1092*Assumptions!$B$8</f>
        <v>0</v>
      </c>
      <c r="F1092" s="14" t="n">
        <f aca="false">Data_Clean!K1092*Assumptions!$B$9</f>
        <v>0</v>
      </c>
      <c r="G1092" s="14" t="n">
        <f aca="false">Data_Clean!L1092*Assumptions!$B$10</f>
        <v>0</v>
      </c>
      <c r="H1092" s="14" t="n">
        <f aca="false">IF(OR(Data_Clean!M1092="",Data_Clean!N1092=""),0,Data_Clean!M1092*Data_Clean!N1092/100)*Assumptions!$B$13*Assumptions!$B$11</f>
        <v>0</v>
      </c>
      <c r="I1092" s="14" t="n">
        <f aca="false">Data_Clean!O1092*4*Assumptions!$B$12</f>
        <v>0</v>
      </c>
      <c r="J1092" s="14" t="n">
        <f aca="false">SUM(B1092:I1092)</f>
        <v>46.10775</v>
      </c>
      <c r="K1092" s="16" t="n">
        <f aca="false">IF(Data_Clean!P1092="","",Assumptions!$B$15*0.5^(Data_Clean!P1092/Assumptions!$B$20))</f>
        <v>0.0237964569244991</v>
      </c>
      <c r="L1092" s="16" t="n">
        <f aca="false">Assumptions!$B$16*MIN(1,LN(1+Data_Clean!Q1092)/LN(1+Assumptions!$B$21))</f>
        <v>0</v>
      </c>
      <c r="M1092" s="16" t="n">
        <f aca="false">Assumptions!$B$17*(0.6*MIN(1,Data_Clean!R1092/Assumptions!$B$22)+0.4*IF(Data_Clean!S1092="",0,Data_Clean!S1092))</f>
        <v>0</v>
      </c>
      <c r="N1092" s="16" t="n">
        <f aca="false">Assumptions!$B$18*MIN(1,(Data_Clean!F1092-1)/Assumptions!$B$23)</f>
        <v>0</v>
      </c>
      <c r="O1092" s="16" t="n">
        <f aca="false">Assumptions!$B$19*(0.4*IF(Data_Clean!E1092="",0,MIN(1,Data_Clean!E1092/12/Assumptions!$B$24))+0.35*IF(Data_Clean!D1092="Y",1,0)+0.25*(1-MIN(Data_Clean!T1092,3)/3))/IF(Data_Clean!E1092="",0.6,1)</f>
        <v>9.35</v>
      </c>
      <c r="P1092" s="16" t="n">
        <f aca="false">SUM(K1092:O1092)/(Assumptions!$D$5-IF(K1092="",Assumptions!$B$15,0))*100</f>
        <v>9.3737964569245</v>
      </c>
      <c r="Q1092" s="7" t="str">
        <f aca="false">IF(J1092&gt;=Assumptions!$B$26,"High",IF(J1092&gt;=Assumptions!$B$27,"Mid","Low"))</f>
        <v>Low</v>
      </c>
      <c r="R1092" s="7" t="str">
        <f aca="false">IF(P1092&gt;=Assumptions!$B$28,"High",IF(P1092&gt;=Assumptions!$B$29,"Mid","Low"))</f>
        <v>Low</v>
      </c>
      <c r="S1092" s="7" t="str">
        <f aca="false">INDEX(Assumptions!$B$33:$B$41,MATCH(Q1092&amp;"|"&amp;R1092,Assumptions!$A$33:$A$41,0))</f>
        <v>Dormant &amp; Low Value</v>
      </c>
      <c r="T1092" s="7" t="n">
        <f aca="false">IF(ISNUMBER(Data_Clean!V1092),J1092*Data_Clean!V1092,0)</f>
        <v>10.0883757</v>
      </c>
    </row>
    <row r="1093" customFormat="false" ht="15" hidden="false" customHeight="false" outlineLevel="0" collapsed="false">
      <c r="A1093" s="15" t="str">
        <f aca="false">Data_Clean!A1093</f>
        <v>CX101089</v>
      </c>
      <c r="B1093" s="14" t="n">
        <f aca="false">Data_Clean!G1093*Assumptions!$B$5</f>
        <v>50.064</v>
      </c>
      <c r="C1093" s="14" t="n">
        <f aca="false">IF(Data_Clean!H1093="",0,Data_Clean!H1093)*Assumptions!$B$6</f>
        <v>0</v>
      </c>
      <c r="D1093" s="14" t="n">
        <f aca="false">Data_Clean!I1093*Assumptions!$B$7</f>
        <v>46.4</v>
      </c>
      <c r="E1093" s="14" t="n">
        <f aca="false">Data_Clean!J1093*Assumptions!$B$8</f>
        <v>0</v>
      </c>
      <c r="F1093" s="14" t="n">
        <f aca="false">Data_Clean!K1093*Assumptions!$B$9</f>
        <v>0</v>
      </c>
      <c r="G1093" s="14" t="n">
        <f aca="false">Data_Clean!L1093*Assumptions!$B$10</f>
        <v>0</v>
      </c>
      <c r="H1093" s="14" t="n">
        <f aca="false">IF(OR(Data_Clean!M1093="",Data_Clean!N1093=""),0,Data_Clean!M1093*Data_Clean!N1093/100)*Assumptions!$B$13*Assumptions!$B$11</f>
        <v>0</v>
      </c>
      <c r="I1093" s="14" t="n">
        <f aca="false">Data_Clean!O1093*4*Assumptions!$B$12</f>
        <v>0</v>
      </c>
      <c r="J1093" s="14" t="n">
        <f aca="false">SUM(B1093:I1093)</f>
        <v>96.464</v>
      </c>
      <c r="K1093" s="16" t="n">
        <f aca="false">IF(Data_Clean!P1093="","",Assumptions!$B$15*0.5^(Data_Clean!P1093/Assumptions!$B$20))</f>
        <v>17.6332185942541</v>
      </c>
      <c r="L1093" s="16" t="n">
        <f aca="false">Assumptions!$B$16*MIN(1,LN(1+Data_Clean!Q1093)/LN(1+Assumptions!$B$21))</f>
        <v>15.1699125520244</v>
      </c>
      <c r="M1093" s="16" t="n">
        <f aca="false">Assumptions!$B$17*(0.6*MIN(1,Data_Clean!R1093/Assumptions!$B$22)+0.4*IF(Data_Clean!S1093="",0,Data_Clean!S1093))</f>
        <v>11.85</v>
      </c>
      <c r="N1093" s="16" t="n">
        <f aca="false">Assumptions!$B$18*MIN(1,(Data_Clean!F1093-1)/Assumptions!$B$23)</f>
        <v>5</v>
      </c>
      <c r="O1093" s="16" t="n">
        <f aca="false">Assumptions!$B$19*(0.4*IF(Data_Clean!E1093="",0,MIN(1,Data_Clean!E1093/12/Assumptions!$B$24))+0.35*IF(Data_Clean!D1093="Y",1,0)+0.25*(1-MIN(Data_Clean!T1093,3)/3))/IF(Data_Clean!E1093="",0.6,1)</f>
        <v>9.5</v>
      </c>
      <c r="P1093" s="16" t="n">
        <f aca="false">SUM(K1093:O1093)/(Assumptions!$D$5-IF(K1093="",Assumptions!$B$15,0))*100</f>
        <v>59.1531311462785</v>
      </c>
      <c r="Q1093" s="7" t="str">
        <f aca="false">IF(J1093&gt;=Assumptions!$B$26,"High",IF(J1093&gt;=Assumptions!$B$27,"Mid","Low"))</f>
        <v>Low</v>
      </c>
      <c r="R1093" s="7" t="str">
        <f aca="false">IF(P1093&gt;=Assumptions!$B$28,"High",IF(P1093&gt;=Assumptions!$B$29,"Mid","Low"))</f>
        <v>Mid</v>
      </c>
      <c r="S1093" s="7" t="str">
        <f aca="false">INDEX(Assumptions!$B$33:$B$41,MATCH(Q1093&amp;"|"&amp;R1093,Assumptions!$A$33:$A$41,0))</f>
        <v>Light Touch</v>
      </c>
      <c r="T1093" s="7" t="n">
        <f aca="false">IF(ISNUMBER(Data_Clean!V1093),J1093*Data_Clean!V1093,0)</f>
        <v>2.1318544</v>
      </c>
    </row>
    <row r="1094" customFormat="false" ht="15" hidden="false" customHeight="false" outlineLevel="0" collapsed="false">
      <c r="A1094" s="15" t="str">
        <f aca="false">Data_Clean!A1094</f>
        <v>CX101090</v>
      </c>
      <c r="B1094" s="14" t="n">
        <f aca="false">Data_Clean!G1094*Assumptions!$B$5</f>
        <v>202.66375</v>
      </c>
      <c r="C1094" s="14" t="n">
        <f aca="false">IF(Data_Clean!H1094="",0,Data_Clean!H1094)*Assumptions!$B$6</f>
        <v>182.54988</v>
      </c>
      <c r="D1094" s="14" t="n">
        <f aca="false">Data_Clean!I1094*Assumptions!$B$7</f>
        <v>0</v>
      </c>
      <c r="E1094" s="14" t="n">
        <f aca="false">Data_Clean!J1094*Assumptions!$B$8</f>
        <v>0</v>
      </c>
      <c r="F1094" s="14" t="n">
        <f aca="false">Data_Clean!K1094*Assumptions!$B$9</f>
        <v>0</v>
      </c>
      <c r="G1094" s="14" t="n">
        <f aca="false">Data_Clean!L1094*Assumptions!$B$10</f>
        <v>0</v>
      </c>
      <c r="H1094" s="14" t="n">
        <f aca="false">IF(OR(Data_Clean!M1094="",Data_Clean!N1094=""),0,Data_Clean!M1094*Data_Clean!N1094/100)*Assumptions!$B$13*Assumptions!$B$11</f>
        <v>210</v>
      </c>
      <c r="I1094" s="14" t="n">
        <f aca="false">Data_Clean!O1094*4*Assumptions!$B$12</f>
        <v>60.35616</v>
      </c>
      <c r="J1094" s="14" t="n">
        <f aca="false">SUM(B1094:I1094)</f>
        <v>655.56979</v>
      </c>
      <c r="K1094" s="16" t="n">
        <f aca="false">IF(Data_Clean!P1094="","",Assumptions!$B$15*0.5^(Data_Clean!P1094/Assumptions!$B$20))</f>
        <v>28.6452481173125</v>
      </c>
      <c r="L1094" s="16" t="n">
        <f aca="false">Assumptions!$B$16*MIN(1,LN(1+Data_Clean!Q1094)/LN(1+Assumptions!$B$21))</f>
        <v>16.4779661706004</v>
      </c>
      <c r="M1094" s="16" t="n">
        <f aca="false">Assumptions!$B$17*(0.6*MIN(1,Data_Clean!R1094/Assumptions!$B$22)+0.4*IF(Data_Clean!S1094="",0,Data_Clean!S1094))</f>
        <v>13.2</v>
      </c>
      <c r="N1094" s="16" t="n">
        <f aca="false">Assumptions!$B$18*MIN(1,(Data_Clean!F1094-1)/Assumptions!$B$23)</f>
        <v>10</v>
      </c>
      <c r="O1094" s="16" t="n">
        <f aca="false">Assumptions!$B$19*(0.4*IF(Data_Clean!E1094="",0,MIN(1,Data_Clean!E1094/12/Assumptions!$B$24))+0.35*IF(Data_Clean!D1094="Y",1,0)+0.25*(1-MIN(Data_Clean!T1094,3)/3))/IF(Data_Clean!E1094="",0.6,1)</f>
        <v>12.05</v>
      </c>
      <c r="P1094" s="16" t="n">
        <f aca="false">SUM(K1094:O1094)/(Assumptions!$D$5-IF(K1094="",Assumptions!$B$15,0))*100</f>
        <v>80.3732142879129</v>
      </c>
      <c r="Q1094" s="7" t="str">
        <f aca="false">IF(J1094&gt;=Assumptions!$B$26,"High",IF(J1094&gt;=Assumptions!$B$27,"Mid","Low"))</f>
        <v>Mid</v>
      </c>
      <c r="R1094" s="7" t="str">
        <f aca="false">IF(P1094&gt;=Assumptions!$B$28,"High",IF(P1094&gt;=Assumptions!$B$29,"Mid","Low"))</f>
        <v>High</v>
      </c>
      <c r="S1094" s="7" t="str">
        <f aca="false">INDEX(Assumptions!$B$33:$B$41,MATCH(Q1094&amp;"|"&amp;R1094,Assumptions!$A$33:$A$41,0))</f>
        <v>Engaged Builders</v>
      </c>
      <c r="T1094" s="7" t="n">
        <f aca="false">IF(ISNUMBER(Data_Clean!V1094),J1094*Data_Clean!V1094,0)</f>
        <v>18.880409952</v>
      </c>
    </row>
    <row r="1095" customFormat="false" ht="15" hidden="false" customHeight="false" outlineLevel="0" collapsed="false">
      <c r="A1095" s="15" t="str">
        <f aca="false">Data_Clean!A1095</f>
        <v>CX101091</v>
      </c>
      <c r="B1095" s="14" t="n">
        <f aca="false">Data_Clean!G1095*Assumptions!$B$5</f>
        <v>14.45175</v>
      </c>
      <c r="C1095" s="14" t="n">
        <f aca="false">IF(Data_Clean!H1095="",0,Data_Clean!H1095)*Assumptions!$B$6</f>
        <v>24.423</v>
      </c>
      <c r="D1095" s="14" t="n">
        <f aca="false">Data_Clean!I1095*Assumptions!$B$7</f>
        <v>0</v>
      </c>
      <c r="E1095" s="14" t="n">
        <f aca="false">Data_Clean!J1095*Assumptions!$B$8</f>
        <v>0</v>
      </c>
      <c r="F1095" s="14" t="n">
        <f aca="false">Data_Clean!K1095*Assumptions!$B$9</f>
        <v>0</v>
      </c>
      <c r="G1095" s="14" t="n">
        <f aca="false">Data_Clean!L1095*Assumptions!$B$10</f>
        <v>1240.65</v>
      </c>
      <c r="H1095" s="14" t="n">
        <f aca="false">IF(OR(Data_Clean!M1095="",Data_Clean!N1095=""),0,Data_Clean!M1095*Data_Clean!N1095/100)*Assumptions!$B$13*Assumptions!$B$11</f>
        <v>0</v>
      </c>
      <c r="I1095" s="14" t="n">
        <f aca="false">Data_Clean!O1095*4*Assumptions!$B$12</f>
        <v>0</v>
      </c>
      <c r="J1095" s="14" t="n">
        <f aca="false">SUM(B1095:I1095)</f>
        <v>1279.52475</v>
      </c>
      <c r="K1095" s="16" t="n">
        <f aca="false">IF(Data_Clean!P1095="","",Assumptions!$B$15*0.5^(Data_Clean!P1095/Assumptions!$B$20))</f>
        <v>28.6452481173125</v>
      </c>
      <c r="L1095" s="16" t="n">
        <f aca="false">Assumptions!$B$16*MIN(1,LN(1+Data_Clean!Q1095)/LN(1+Assumptions!$B$21))</f>
        <v>16.8608333887587</v>
      </c>
      <c r="M1095" s="16" t="n">
        <f aca="false">Assumptions!$B$17*(0.6*MIN(1,Data_Clean!R1095/Assumptions!$B$22)+0.4*IF(Data_Clean!S1095="",0,Data_Clean!S1095))</f>
        <v>4.152</v>
      </c>
      <c r="N1095" s="16" t="n">
        <f aca="false">Assumptions!$B$18*MIN(1,(Data_Clean!F1095-1)/Assumptions!$B$23)</f>
        <v>10</v>
      </c>
      <c r="O1095" s="16" t="n">
        <f aca="false">Assumptions!$B$19*(0.4*IF(Data_Clean!E1095="",0,MIN(1,Data_Clean!E1095/12/Assumptions!$B$24))+0.35*IF(Data_Clean!D1095="Y",1,0)+0.25*(1-MIN(Data_Clean!T1095,3)/3))/IF(Data_Clean!E1095="",0.6,1)</f>
        <v>15</v>
      </c>
      <c r="P1095" s="16" t="n">
        <f aca="false">SUM(K1095:O1095)/(Assumptions!$D$5-IF(K1095="",Assumptions!$B$15,0))*100</f>
        <v>74.6580815060712</v>
      </c>
      <c r="Q1095" s="7" t="str">
        <f aca="false">IF(J1095&gt;=Assumptions!$B$26,"High",IF(J1095&gt;=Assumptions!$B$27,"Mid","Low"))</f>
        <v>Mid</v>
      </c>
      <c r="R1095" s="7" t="str">
        <f aca="false">IF(P1095&gt;=Assumptions!$B$28,"High",IF(P1095&gt;=Assumptions!$B$29,"Mid","Low"))</f>
        <v>High</v>
      </c>
      <c r="S1095" s="7" t="str">
        <f aca="false">INDEX(Assumptions!$B$33:$B$41,MATCH(Q1095&amp;"|"&amp;R1095,Assumptions!$A$33:$A$41,0))</f>
        <v>Engaged Builders</v>
      </c>
      <c r="T1095" s="7" t="n">
        <f aca="false">IF(ISNUMBER(Data_Clean!V1095),J1095*Data_Clean!V1095,0)</f>
        <v>29.94087915</v>
      </c>
    </row>
    <row r="1096" customFormat="false" ht="15" hidden="false" customHeight="false" outlineLevel="0" collapsed="false">
      <c r="A1096" s="15" t="str">
        <f aca="false">Data_Clean!A1096</f>
        <v>CX101092</v>
      </c>
      <c r="B1096" s="14" t="n">
        <f aca="false">Data_Clean!G1096*Assumptions!$B$5</f>
        <v>6.645</v>
      </c>
      <c r="C1096" s="14" t="n">
        <f aca="false">IF(Data_Clean!H1096="",0,Data_Clean!H1096)*Assumptions!$B$6</f>
        <v>0</v>
      </c>
      <c r="D1096" s="14" t="n">
        <f aca="false">Data_Clean!I1096*Assumptions!$B$7</f>
        <v>0</v>
      </c>
      <c r="E1096" s="14" t="n">
        <f aca="false">Data_Clean!J1096*Assumptions!$B$8</f>
        <v>0</v>
      </c>
      <c r="F1096" s="14" t="n">
        <f aca="false">Data_Clean!K1096*Assumptions!$B$9</f>
        <v>0</v>
      </c>
      <c r="G1096" s="14" t="n">
        <f aca="false">Data_Clean!L1096*Assumptions!$B$10</f>
        <v>0</v>
      </c>
      <c r="H1096" s="14" t="n">
        <f aca="false">IF(OR(Data_Clean!M1096="",Data_Clean!N1096=""),0,Data_Clean!M1096*Data_Clean!N1096/100)*Assumptions!$B$13*Assumptions!$B$11</f>
        <v>0</v>
      </c>
      <c r="I1096" s="14" t="n">
        <f aca="false">Data_Clean!O1096*4*Assumptions!$B$12</f>
        <v>0</v>
      </c>
      <c r="J1096" s="14" t="n">
        <f aca="false">SUM(B1096:I1096)</f>
        <v>6.645</v>
      </c>
      <c r="K1096" s="16" t="n">
        <f aca="false">IF(Data_Clean!P1096="","",Assumptions!$B$15*0.5^(Data_Clean!P1096/Assumptions!$B$20))</f>
        <v>26.7269615442102</v>
      </c>
      <c r="L1096" s="16" t="n">
        <f aca="false">Assumptions!$B$16*MIN(1,LN(1+Data_Clean!Q1096)/LN(1+Assumptions!$B$21))</f>
        <v>15.0586973234667</v>
      </c>
      <c r="M1096" s="16" t="n">
        <f aca="false">Assumptions!$B$17*(0.6*MIN(1,Data_Clean!R1096/Assumptions!$B$22)+0.4*IF(Data_Clean!S1096="",0,Data_Clean!S1096))</f>
        <v>14.772</v>
      </c>
      <c r="N1096" s="16" t="n">
        <f aca="false">Assumptions!$B$18*MIN(1,(Data_Clean!F1096-1)/Assumptions!$B$23)</f>
        <v>0</v>
      </c>
      <c r="O1096" s="16" t="n">
        <f aca="false">Assumptions!$B$19*(0.4*IF(Data_Clean!E1096="",0,MIN(1,Data_Clean!E1096/12/Assumptions!$B$24))+0.35*IF(Data_Clean!D1096="Y",1,0)+0.25*(1-MIN(Data_Clean!T1096,3)/3))/IF(Data_Clean!E1096="",0.6,1)</f>
        <v>7.2</v>
      </c>
      <c r="P1096" s="16" t="n">
        <f aca="false">SUM(K1096:O1096)/(Assumptions!$D$5-IF(K1096="",Assumptions!$B$15,0))*100</f>
        <v>63.7576588676769</v>
      </c>
      <c r="Q1096" s="7" t="str">
        <f aca="false">IF(J1096&gt;=Assumptions!$B$26,"High",IF(J1096&gt;=Assumptions!$B$27,"Mid","Low"))</f>
        <v>Low</v>
      </c>
      <c r="R1096" s="7" t="str">
        <f aca="false">IF(P1096&gt;=Assumptions!$B$28,"High",IF(P1096&gt;=Assumptions!$B$29,"Mid","Low"))</f>
        <v>Mid</v>
      </c>
      <c r="S1096" s="7" t="str">
        <f aca="false">INDEX(Assumptions!$B$33:$B$41,MATCH(Q1096&amp;"|"&amp;R1096,Assumptions!$A$33:$A$41,0))</f>
        <v>Light Touch</v>
      </c>
      <c r="T1096" s="7" t="n">
        <f aca="false">IF(ISNUMBER(Data_Clean!V1096),J1096*Data_Clean!V1096,0)</f>
        <v>0.8738175</v>
      </c>
    </row>
    <row r="1097" customFormat="false" ht="15" hidden="false" customHeight="false" outlineLevel="0" collapsed="false">
      <c r="A1097" s="15" t="str">
        <f aca="false">Data_Clean!A1097</f>
        <v>CX101093</v>
      </c>
      <c r="B1097" s="14" t="n">
        <f aca="false">Data_Clean!G1097*Assumptions!$B$5</f>
        <v>158.7025</v>
      </c>
      <c r="C1097" s="14" t="n">
        <f aca="false">IF(Data_Clean!H1097="",0,Data_Clean!H1097)*Assumptions!$B$6</f>
        <v>485.9508</v>
      </c>
      <c r="D1097" s="14" t="n">
        <f aca="false">Data_Clean!I1097*Assumptions!$B$7</f>
        <v>0</v>
      </c>
      <c r="E1097" s="14" t="n">
        <f aca="false">Data_Clean!J1097*Assumptions!$B$8</f>
        <v>0</v>
      </c>
      <c r="F1097" s="14" t="n">
        <f aca="false">Data_Clean!K1097*Assumptions!$B$9</f>
        <v>3968.8</v>
      </c>
      <c r="G1097" s="14" t="n">
        <f aca="false">Data_Clean!L1097*Assumptions!$B$10</f>
        <v>0</v>
      </c>
      <c r="H1097" s="14" t="n">
        <f aca="false">IF(OR(Data_Clean!M1097="",Data_Clean!N1097=""),0,Data_Clean!M1097*Data_Clean!N1097/100)*Assumptions!$B$13*Assumptions!$B$11</f>
        <v>0</v>
      </c>
      <c r="I1097" s="14" t="n">
        <f aca="false">Data_Clean!O1097*4*Assumptions!$B$12</f>
        <v>0</v>
      </c>
      <c r="J1097" s="14" t="n">
        <f aca="false">SUM(B1097:I1097)</f>
        <v>4613.4533</v>
      </c>
      <c r="K1097" s="16" t="n">
        <f aca="false">IF(Data_Clean!P1097="","",Assumptions!$B$15*0.5^(Data_Clean!P1097/Assumptions!$B$20))</f>
        <v>0.26922617695243</v>
      </c>
      <c r="L1097" s="16" t="n">
        <f aca="false">Assumptions!$B$16*MIN(1,LN(1+Data_Clean!Q1097)/LN(1+Assumptions!$B$21))</f>
        <v>0</v>
      </c>
      <c r="M1097" s="16" t="n">
        <f aca="false">Assumptions!$B$17*(0.6*MIN(1,Data_Clean!R1097/Assumptions!$B$22)+0.4*IF(Data_Clean!S1097="",0,Data_Clean!S1097))</f>
        <v>0</v>
      </c>
      <c r="N1097" s="16" t="n">
        <f aca="false">Assumptions!$B$18*MIN(1,(Data_Clean!F1097-1)/Assumptions!$B$23)</f>
        <v>10</v>
      </c>
      <c r="O1097" s="16" t="n">
        <f aca="false">Assumptions!$B$19*(0.4*IF(Data_Clean!E1097="",0,MIN(1,Data_Clean!E1097/12/Assumptions!$B$24))+0.35*IF(Data_Clean!D1097="Y",1,0)+0.25*(1-MIN(Data_Clean!T1097,3)/3))/IF(Data_Clean!E1097="",0.6,1)</f>
        <v>9.15</v>
      </c>
      <c r="P1097" s="16" t="n">
        <f aca="false">SUM(K1097:O1097)/(Assumptions!$D$5-IF(K1097="",Assumptions!$B$15,0))*100</f>
        <v>19.4192261769524</v>
      </c>
      <c r="Q1097" s="7" t="str">
        <f aca="false">IF(J1097&gt;=Assumptions!$B$26,"High",IF(J1097&gt;=Assumptions!$B$27,"Mid","Low"))</f>
        <v>High</v>
      </c>
      <c r="R1097" s="7" t="str">
        <f aca="false">IF(P1097&gt;=Assumptions!$B$28,"High",IF(P1097&gt;=Assumptions!$B$29,"Mid","Low"))</f>
        <v>Low</v>
      </c>
      <c r="S1097" s="7" t="str">
        <f aca="false">INDEX(Assumptions!$B$33:$B$41,MATCH(Q1097&amp;"|"&amp;R1097,Assumptions!$A$33:$A$41,0))</f>
        <v>Affluent Drifters</v>
      </c>
      <c r="T1097" s="7" t="n">
        <f aca="false">IF(ISNUMBER(Data_Clean!V1097),J1097*Data_Clean!V1097,0)</f>
        <v>1784.48373644</v>
      </c>
    </row>
    <row r="1098" customFormat="false" ht="15" hidden="false" customHeight="false" outlineLevel="0" collapsed="false">
      <c r="A1098" s="15" t="str">
        <f aca="false">Data_Clean!A1098</f>
        <v>CX101094</v>
      </c>
      <c r="B1098" s="14" t="n">
        <f aca="false">Data_Clean!G1098*Assumptions!$B$5</f>
        <v>27.4455</v>
      </c>
      <c r="C1098" s="14" t="n">
        <f aca="false">IF(Data_Clean!H1098="",0,Data_Clean!H1098)*Assumptions!$B$6</f>
        <v>0</v>
      </c>
      <c r="D1098" s="14" t="n">
        <f aca="false">Data_Clean!I1098*Assumptions!$B$7</f>
        <v>119.2</v>
      </c>
      <c r="E1098" s="14" t="n">
        <f aca="false">Data_Clean!J1098*Assumptions!$B$8</f>
        <v>0</v>
      </c>
      <c r="F1098" s="14" t="n">
        <f aca="false">Data_Clean!K1098*Assumptions!$B$9</f>
        <v>0</v>
      </c>
      <c r="G1098" s="14" t="n">
        <f aca="false">Data_Clean!L1098*Assumptions!$B$10</f>
        <v>0</v>
      </c>
      <c r="H1098" s="14" t="n">
        <f aca="false">IF(OR(Data_Clean!M1098="",Data_Clean!N1098=""),0,Data_Clean!M1098*Data_Clean!N1098/100)*Assumptions!$B$13*Assumptions!$B$11</f>
        <v>0</v>
      </c>
      <c r="I1098" s="14" t="n">
        <f aca="false">Data_Clean!O1098*4*Assumptions!$B$12</f>
        <v>0</v>
      </c>
      <c r="J1098" s="14" t="n">
        <f aca="false">SUM(B1098:I1098)</f>
        <v>146.6455</v>
      </c>
      <c r="K1098" s="16" t="n">
        <f aca="false">IF(Data_Clean!P1098="","",Assumptions!$B$15*0.5^(Data_Clean!P1098/Assumptions!$B$20))</f>
        <v>5.18217329987916</v>
      </c>
      <c r="L1098" s="16" t="n">
        <f aca="false">Assumptions!$B$16*MIN(1,LN(1+Data_Clean!Q1098)/LN(1+Assumptions!$B$21))</f>
        <v>12.4931739410702</v>
      </c>
      <c r="M1098" s="16" t="n">
        <f aca="false">Assumptions!$B$17*(0.6*MIN(1,Data_Clean!R1098/Assumptions!$B$22)+0.4*IF(Data_Clean!S1098="",0,Data_Clean!S1098))</f>
        <v>6.576</v>
      </c>
      <c r="N1098" s="16" t="n">
        <f aca="false">Assumptions!$B$18*MIN(1,(Data_Clean!F1098-1)/Assumptions!$B$23)</f>
        <v>5</v>
      </c>
      <c r="O1098" s="16" t="n">
        <f aca="false">Assumptions!$B$19*(0.4*IF(Data_Clean!E1098="",0,MIN(1,Data_Clean!E1098/12/Assumptions!$B$24))+0.35*IF(Data_Clean!D1098="Y",1,0)+0.25*(1-MIN(Data_Clean!T1098,3)/3))/IF(Data_Clean!E1098="",0.6,1)</f>
        <v>6.1</v>
      </c>
      <c r="P1098" s="16" t="n">
        <f aca="false">SUM(K1098:O1098)/(Assumptions!$D$5-IF(K1098="",Assumptions!$B$15,0))*100</f>
        <v>35.3513472409493</v>
      </c>
      <c r="Q1098" s="7" t="str">
        <f aca="false">IF(J1098&gt;=Assumptions!$B$26,"High",IF(J1098&gt;=Assumptions!$B$27,"Mid","Low"))</f>
        <v>Low</v>
      </c>
      <c r="R1098" s="7" t="str">
        <f aca="false">IF(P1098&gt;=Assumptions!$B$28,"High",IF(P1098&gt;=Assumptions!$B$29,"Mid","Low"))</f>
        <v>Low</v>
      </c>
      <c r="S1098" s="7" t="str">
        <f aca="false">INDEX(Assumptions!$B$33:$B$41,MATCH(Q1098&amp;"|"&amp;R1098,Assumptions!$A$33:$A$41,0))</f>
        <v>Dormant &amp; Low Value</v>
      </c>
      <c r="T1098" s="7" t="n">
        <f aca="false">IF(ISNUMBER(Data_Clean!V1098),J1098*Data_Clean!V1098,0)</f>
        <v>17.7734346</v>
      </c>
    </row>
    <row r="1099" customFormat="false" ht="15" hidden="false" customHeight="false" outlineLevel="0" collapsed="false">
      <c r="A1099" s="15" t="str">
        <f aca="false">Data_Clean!A1099</f>
        <v>CX101095</v>
      </c>
      <c r="B1099" s="14" t="n">
        <f aca="false">Data_Clean!G1099*Assumptions!$B$5</f>
        <v>79.089</v>
      </c>
      <c r="C1099" s="14" t="n">
        <f aca="false">IF(Data_Clean!H1099="",0,Data_Clean!H1099)*Assumptions!$B$6</f>
        <v>511.1826</v>
      </c>
      <c r="D1099" s="14" t="n">
        <f aca="false">Data_Clean!I1099*Assumptions!$B$7</f>
        <v>0</v>
      </c>
      <c r="E1099" s="14" t="n">
        <f aca="false">Data_Clean!J1099*Assumptions!$B$8</f>
        <v>0</v>
      </c>
      <c r="F1099" s="14" t="n">
        <f aca="false">Data_Clean!K1099*Assumptions!$B$9</f>
        <v>0</v>
      </c>
      <c r="G1099" s="14" t="n">
        <f aca="false">Data_Clean!L1099*Assumptions!$B$10</f>
        <v>0</v>
      </c>
      <c r="H1099" s="14" t="n">
        <f aca="false">IF(OR(Data_Clean!M1099="",Data_Clean!N1099=""),0,Data_Clean!M1099*Data_Clean!N1099/100)*Assumptions!$B$13*Assumptions!$B$11</f>
        <v>0</v>
      </c>
      <c r="I1099" s="14" t="n">
        <f aca="false">Data_Clean!O1099*4*Assumptions!$B$12</f>
        <v>0</v>
      </c>
      <c r="J1099" s="14" t="n">
        <f aca="false">SUM(B1099:I1099)</f>
        <v>590.2716</v>
      </c>
      <c r="K1099" s="16" t="n">
        <f aca="false">IF(Data_Clean!P1099="","",Assumptions!$B$15*0.5^(Data_Clean!P1099/Assumptions!$B$20))</f>
        <v>1.20878466416211</v>
      </c>
      <c r="L1099" s="16" t="n">
        <f aca="false">Assumptions!$B$16*MIN(1,LN(1+Data_Clean!Q1099)/LN(1+Assumptions!$B$21))</f>
        <v>0</v>
      </c>
      <c r="M1099" s="16" t="n">
        <f aca="false">Assumptions!$B$17*(0.6*MIN(1,Data_Clean!R1099/Assumptions!$B$22)+0.4*IF(Data_Clean!S1099="",0,Data_Clean!S1099))</f>
        <v>6.75</v>
      </c>
      <c r="N1099" s="16" t="n">
        <f aca="false">Assumptions!$B$18*MIN(1,(Data_Clean!F1099-1)/Assumptions!$B$23)</f>
        <v>5</v>
      </c>
      <c r="O1099" s="16" t="n">
        <f aca="false">Assumptions!$B$19*(0.4*IF(Data_Clean!E1099="",0,MIN(1,Data_Clean!E1099/12/Assumptions!$B$24))+0.35*IF(Data_Clean!D1099="Y",1,0)+0.25*(1-MIN(Data_Clean!T1099,3)/3))/IF(Data_Clean!E1099="",0.6,1)</f>
        <v>7.35</v>
      </c>
      <c r="P1099" s="16" t="n">
        <f aca="false">SUM(K1099:O1099)/(Assumptions!$D$5-IF(K1099="",Assumptions!$B$15,0))*100</f>
        <v>20.3087846641621</v>
      </c>
      <c r="Q1099" s="7" t="str">
        <f aca="false">IF(J1099&gt;=Assumptions!$B$26,"High",IF(J1099&gt;=Assumptions!$B$27,"Mid","Low"))</f>
        <v>Mid</v>
      </c>
      <c r="R1099" s="7" t="str">
        <f aca="false">IF(P1099&gt;=Assumptions!$B$28,"High",IF(P1099&gt;=Assumptions!$B$29,"Mid","Low"))</f>
        <v>Low</v>
      </c>
      <c r="S1099" s="7" t="str">
        <f aca="false">INDEX(Assumptions!$B$33:$B$41,MATCH(Q1099&amp;"|"&amp;R1099,Assumptions!$A$33:$A$41,0))</f>
        <v>Light Touch</v>
      </c>
      <c r="T1099" s="7" t="n">
        <f aca="false">IF(ISNUMBER(Data_Clean!V1099),J1099*Data_Clean!V1099,0)</f>
        <v>207.53949456</v>
      </c>
    </row>
    <row r="1100" customFormat="false" ht="15" hidden="false" customHeight="false" outlineLevel="0" collapsed="false">
      <c r="A1100" s="15" t="str">
        <f aca="false">Data_Clean!A1100</f>
        <v>CX101096</v>
      </c>
      <c r="B1100" s="14" t="n">
        <f aca="false">Data_Clean!G1100*Assumptions!$B$5</f>
        <v>134.78975</v>
      </c>
      <c r="C1100" s="14" t="n">
        <f aca="false">IF(Data_Clean!H1100="",0,Data_Clean!H1100)*Assumptions!$B$6</f>
        <v>207.6666</v>
      </c>
      <c r="D1100" s="14" t="n">
        <f aca="false">Data_Clean!I1100*Assumptions!$B$7</f>
        <v>0</v>
      </c>
      <c r="E1100" s="14" t="n">
        <f aca="false">Data_Clean!J1100*Assumptions!$B$8</f>
        <v>0</v>
      </c>
      <c r="F1100" s="14" t="n">
        <f aca="false">Data_Clean!K1100*Assumptions!$B$9</f>
        <v>1345.3</v>
      </c>
      <c r="G1100" s="14" t="n">
        <f aca="false">Data_Clean!L1100*Assumptions!$B$10</f>
        <v>0</v>
      </c>
      <c r="H1100" s="14" t="n">
        <f aca="false">IF(OR(Data_Clean!M1100="",Data_Clean!N1100=""),0,Data_Clean!M1100*Data_Clean!N1100/100)*Assumptions!$B$13*Assumptions!$B$11</f>
        <v>0</v>
      </c>
      <c r="I1100" s="14" t="n">
        <f aca="false">Data_Clean!O1100*4*Assumptions!$B$12</f>
        <v>0</v>
      </c>
      <c r="J1100" s="14" t="n">
        <f aca="false">SUM(B1100:I1100)</f>
        <v>1687.75635</v>
      </c>
      <c r="K1100" s="16" t="n">
        <f aca="false">IF(Data_Clean!P1100="","",Assumptions!$B$15*0.5^(Data_Clean!P1100/Assumptions!$B$20))</f>
        <v>27.9909897461042</v>
      </c>
      <c r="L1100" s="16" t="n">
        <f aca="false">Assumptions!$B$16*MIN(1,LN(1+Data_Clean!Q1100)/LN(1+Assumptions!$B$21))</f>
        <v>11.8154173628685</v>
      </c>
      <c r="M1100" s="16" t="n">
        <f aca="false">Assumptions!$B$17*(0.6*MIN(1,Data_Clean!R1100/Assumptions!$B$22)+0.4*IF(Data_Clean!S1100="",0,Data_Clean!S1100))</f>
        <v>8.46</v>
      </c>
      <c r="N1100" s="16" t="n">
        <f aca="false">Assumptions!$B$18*MIN(1,(Data_Clean!F1100-1)/Assumptions!$B$23)</f>
        <v>10</v>
      </c>
      <c r="O1100" s="16" t="n">
        <f aca="false">Assumptions!$B$19*(0.4*IF(Data_Clean!E1100="",0,MIN(1,Data_Clean!E1100/12/Assumptions!$B$24))+0.35*IF(Data_Clean!D1100="Y",1,0)+0.25*(1-MIN(Data_Clean!T1100,3)/3))/IF(Data_Clean!E1100="",0.6,1)</f>
        <v>7.15</v>
      </c>
      <c r="P1100" s="16" t="n">
        <f aca="false">SUM(K1100:O1100)/(Assumptions!$D$5-IF(K1100="",Assumptions!$B$15,0))*100</f>
        <v>65.4164071089727</v>
      </c>
      <c r="Q1100" s="7" t="str">
        <f aca="false">IF(J1100&gt;=Assumptions!$B$26,"High",IF(J1100&gt;=Assumptions!$B$27,"Mid","Low"))</f>
        <v>High</v>
      </c>
      <c r="R1100" s="7" t="str">
        <f aca="false">IF(P1100&gt;=Assumptions!$B$28,"High",IF(P1100&gt;=Assumptions!$B$29,"Mid","Low"))</f>
        <v>Mid</v>
      </c>
      <c r="S1100" s="7" t="str">
        <f aca="false">INDEX(Assumptions!$B$33:$B$41,MATCH(Q1100&amp;"|"&amp;R1100,Assumptions!$A$33:$A$41,0))</f>
        <v>Established Core</v>
      </c>
      <c r="T1100" s="7" t="n">
        <f aca="false">IF(ISNUMBER(Data_Clean!V1100),J1100*Data_Clean!V1100,0)</f>
        <v>103.96579116</v>
      </c>
    </row>
    <row r="1101" customFormat="false" ht="15" hidden="false" customHeight="false" outlineLevel="0" collapsed="false">
      <c r="A1101" s="15" t="str">
        <f aca="false">Data_Clean!A1101</f>
        <v>CX101097</v>
      </c>
      <c r="B1101" s="14" t="n">
        <f aca="false">Data_Clean!G1101*Assumptions!$B$5</f>
        <v>150.88775</v>
      </c>
      <c r="C1101" s="14" t="n">
        <f aca="false">IF(Data_Clean!H1101="",0,Data_Clean!H1101)*Assumptions!$B$6</f>
        <v>408.82644</v>
      </c>
      <c r="D1101" s="14" t="n">
        <f aca="false">Data_Clean!I1101*Assumptions!$B$7</f>
        <v>0</v>
      </c>
      <c r="E1101" s="14" t="n">
        <f aca="false">Data_Clean!J1101*Assumptions!$B$8</f>
        <v>0</v>
      </c>
      <c r="F1101" s="14" t="n">
        <f aca="false">Data_Clean!K1101*Assumptions!$B$9</f>
        <v>4600.2</v>
      </c>
      <c r="G1101" s="14" t="n">
        <f aca="false">Data_Clean!L1101*Assumptions!$B$10</f>
        <v>0</v>
      </c>
      <c r="H1101" s="14" t="n">
        <f aca="false">IF(OR(Data_Clean!M1101="",Data_Clean!N1101=""),0,Data_Clean!M1101*Data_Clean!N1101/100)*Assumptions!$B$13*Assumptions!$B$11</f>
        <v>0</v>
      </c>
      <c r="I1101" s="14" t="n">
        <f aca="false">Data_Clean!O1101*4*Assumptions!$B$12</f>
        <v>0</v>
      </c>
      <c r="J1101" s="14" t="n">
        <f aca="false">SUM(B1101:I1101)</f>
        <v>5159.91419</v>
      </c>
      <c r="K1101" s="16" t="n">
        <f aca="false">IF(Data_Clean!P1101="","",Assumptions!$B$15*0.5^(Data_Clean!P1101/Assumptions!$B$20))</f>
        <v>6.83791866418663</v>
      </c>
      <c r="L1101" s="16" t="n">
        <f aca="false">Assumptions!$B$16*MIN(1,LN(1+Data_Clean!Q1101)/LN(1+Assumptions!$B$21))</f>
        <v>10</v>
      </c>
      <c r="M1101" s="16" t="n">
        <f aca="false">Assumptions!$B$17*(0.6*MIN(1,Data_Clean!R1101/Assumptions!$B$22)+0.4*IF(Data_Clean!S1101="",0,Data_Clean!S1101))</f>
        <v>3.534</v>
      </c>
      <c r="N1101" s="16" t="n">
        <f aca="false">Assumptions!$B$18*MIN(1,(Data_Clean!F1101-1)/Assumptions!$B$23)</f>
        <v>10</v>
      </c>
      <c r="O1101" s="16" t="n">
        <f aca="false">Assumptions!$B$19*(0.4*IF(Data_Clean!E1101="",0,MIN(1,Data_Clean!E1101/12/Assumptions!$B$24))+0.35*IF(Data_Clean!D1101="Y",1,0)+0.25*(1-MIN(Data_Clean!T1101,3)/3))/IF(Data_Clean!E1101="",0.6,1)</f>
        <v>8</v>
      </c>
      <c r="P1101" s="16" t="n">
        <f aca="false">SUM(K1101:O1101)/(Assumptions!$D$5-IF(K1101="",Assumptions!$B$15,0))*100</f>
        <v>38.3719186641866</v>
      </c>
      <c r="Q1101" s="7" t="str">
        <f aca="false">IF(J1101&gt;=Assumptions!$B$26,"High",IF(J1101&gt;=Assumptions!$B$27,"Mid","Low"))</f>
        <v>High</v>
      </c>
      <c r="R1101" s="7" t="str">
        <f aca="false">IF(P1101&gt;=Assumptions!$B$28,"High",IF(P1101&gt;=Assumptions!$B$29,"Mid","Low"))</f>
        <v>Low</v>
      </c>
      <c r="S1101" s="7" t="str">
        <f aca="false">INDEX(Assumptions!$B$33:$B$41,MATCH(Q1101&amp;"|"&amp;R1101,Assumptions!$A$33:$A$41,0))</f>
        <v>Affluent Drifters</v>
      </c>
      <c r="T1101" s="7" t="n">
        <f aca="false">IF(ISNUMBER(Data_Clean!V1101),J1101*Data_Clean!V1101,0)</f>
        <v>689.364535784</v>
      </c>
    </row>
    <row r="1102" customFormat="false" ht="15" hidden="false" customHeight="false" outlineLevel="0" collapsed="false">
      <c r="A1102" s="15" t="str">
        <f aca="false">Data_Clean!A1102</f>
        <v>CX101098</v>
      </c>
      <c r="B1102" s="14" t="n">
        <f aca="false">Data_Clean!G1102*Assumptions!$B$5</f>
        <v>102.94075</v>
      </c>
      <c r="C1102" s="14" t="n">
        <f aca="false">IF(Data_Clean!H1102="",0,Data_Clean!H1102)*Assumptions!$B$6</f>
        <v>2471.72544</v>
      </c>
      <c r="D1102" s="14" t="n">
        <f aca="false">Data_Clean!I1102*Assumptions!$B$7</f>
        <v>0</v>
      </c>
      <c r="E1102" s="14" t="n">
        <f aca="false">Data_Clean!J1102*Assumptions!$B$8</f>
        <v>0</v>
      </c>
      <c r="F1102" s="14" t="n">
        <f aca="false">Data_Clean!K1102*Assumptions!$B$9</f>
        <v>5416.4</v>
      </c>
      <c r="G1102" s="14" t="n">
        <f aca="false">Data_Clean!L1102*Assumptions!$B$10</f>
        <v>813.6</v>
      </c>
      <c r="H1102" s="14" t="n">
        <f aca="false">IF(OR(Data_Clean!M1102="",Data_Clean!N1102=""),0,Data_Clean!M1102*Data_Clean!N1102/100)*Assumptions!$B$13*Assumptions!$B$11</f>
        <v>525.888</v>
      </c>
      <c r="I1102" s="14" t="n">
        <f aca="false">Data_Clean!O1102*4*Assumptions!$B$12</f>
        <v>20.9496</v>
      </c>
      <c r="J1102" s="14" t="n">
        <f aca="false">SUM(B1102:I1102)</f>
        <v>9351.50379</v>
      </c>
      <c r="K1102" s="16" t="n">
        <f aca="false">IF(Data_Clean!P1102="","",Assumptions!$B$15*0.5^(Data_Clean!P1102/Assumptions!$B$20))</f>
        <v>23.811015779523</v>
      </c>
      <c r="L1102" s="16" t="n">
        <f aca="false">Assumptions!$B$16*MIN(1,LN(1+Data_Clean!Q1102)/LN(1+Assumptions!$B$21))</f>
        <v>13.5873179074216</v>
      </c>
      <c r="M1102" s="16" t="n">
        <f aca="false">Assumptions!$B$17*(0.6*MIN(1,Data_Clean!R1102/Assumptions!$B$22)+0.4*IF(Data_Clean!S1102="",0,Data_Clean!S1102))</f>
        <v>2.16</v>
      </c>
      <c r="N1102" s="16" t="n">
        <f aca="false">Assumptions!$B$18*MIN(1,(Data_Clean!F1102-1)/Assumptions!$B$23)</f>
        <v>20</v>
      </c>
      <c r="O1102" s="16" t="n">
        <f aca="false">Assumptions!$B$19*(0.4*IF(Data_Clean!E1102="",0,MIN(1,Data_Clean!E1102/12/Assumptions!$B$24))+0.35*IF(Data_Clean!D1102="Y",1,0)+0.25*(1-MIN(Data_Clean!T1102,3)/3))/IF(Data_Clean!E1102="",0.6,1)</f>
        <v>12.15</v>
      </c>
      <c r="P1102" s="16" t="n">
        <f aca="false">SUM(K1102:O1102)/(Assumptions!$D$5-IF(K1102="",Assumptions!$B$15,0))*100</f>
        <v>71.7083336869446</v>
      </c>
      <c r="Q1102" s="7" t="str">
        <f aca="false">IF(J1102&gt;=Assumptions!$B$26,"High",IF(J1102&gt;=Assumptions!$B$27,"Mid","Low"))</f>
        <v>High</v>
      </c>
      <c r="R1102" s="7" t="str">
        <f aca="false">IF(P1102&gt;=Assumptions!$B$28,"High",IF(P1102&gt;=Assumptions!$B$29,"Mid","Low"))</f>
        <v>High</v>
      </c>
      <c r="S1102" s="7" t="str">
        <f aca="false">INDEX(Assumptions!$B$33:$B$41,MATCH(Q1102&amp;"|"&amp;R1102,Assumptions!$A$33:$A$41,0))</f>
        <v>Premier Advocates</v>
      </c>
      <c r="T1102" s="7" t="n">
        <f aca="false">IF(ISNUMBER(Data_Clean!V1102),J1102*Data_Clean!V1102,0)</f>
        <v>260.906955741</v>
      </c>
    </row>
    <row r="1103" customFormat="false" ht="15" hidden="false" customHeight="false" outlineLevel="0" collapsed="false">
      <c r="A1103" s="15" t="str">
        <f aca="false">Data_Clean!A1103</f>
        <v>CX101099</v>
      </c>
      <c r="B1103" s="14" t="n">
        <f aca="false">Data_Clean!G1103*Assumptions!$B$5</f>
        <v>25.5265</v>
      </c>
      <c r="C1103" s="14" t="n">
        <f aca="false">IF(Data_Clean!H1103="",0,Data_Clean!H1103)*Assumptions!$B$6</f>
        <v>215.57448</v>
      </c>
      <c r="D1103" s="14" t="n">
        <f aca="false">Data_Clean!I1103*Assumptions!$B$7</f>
        <v>0</v>
      </c>
      <c r="E1103" s="14" t="n">
        <f aca="false">Data_Clean!J1103*Assumptions!$B$8</f>
        <v>0</v>
      </c>
      <c r="F1103" s="14" t="n">
        <f aca="false">Data_Clean!K1103*Assumptions!$B$9</f>
        <v>0</v>
      </c>
      <c r="G1103" s="14" t="n">
        <f aca="false">Data_Clean!L1103*Assumptions!$B$10</f>
        <v>0</v>
      </c>
      <c r="H1103" s="14" t="n">
        <f aca="false">IF(OR(Data_Clean!M1103="",Data_Clean!N1103=""),0,Data_Clean!M1103*Data_Clean!N1103/100)*Assumptions!$B$13*Assumptions!$B$11</f>
        <v>0</v>
      </c>
      <c r="I1103" s="14" t="n">
        <f aca="false">Data_Clean!O1103*4*Assumptions!$B$12</f>
        <v>0</v>
      </c>
      <c r="J1103" s="14" t="n">
        <f aca="false">SUM(B1103:I1103)</f>
        <v>241.10098</v>
      </c>
      <c r="K1103" s="16" t="n">
        <f aca="false">IF(Data_Clean!P1103="","",Assumptions!$B$15*0.5^(Data_Clean!P1103/Assumptions!$B$20))</f>
        <v>0.618519333174794</v>
      </c>
      <c r="L1103" s="16" t="n">
        <f aca="false">Assumptions!$B$16*MIN(1,LN(1+Data_Clean!Q1103)/LN(1+Assumptions!$B$21))</f>
        <v>0</v>
      </c>
      <c r="M1103" s="16" t="n">
        <f aca="false">Assumptions!$B$17*(0.6*MIN(1,Data_Clean!R1103/Assumptions!$B$22)+0.4*IF(Data_Clean!S1103="",0,Data_Clean!S1103))</f>
        <v>0</v>
      </c>
      <c r="N1103" s="16" t="n">
        <f aca="false">Assumptions!$B$18*MIN(1,(Data_Clean!F1103-1)/Assumptions!$B$23)</f>
        <v>10</v>
      </c>
      <c r="O1103" s="16" t="n">
        <f aca="false">Assumptions!$B$19*(0.4*IF(Data_Clean!E1103="",0,MIN(1,Data_Clean!E1103/12/Assumptions!$B$24))+0.35*IF(Data_Clean!D1103="Y",1,0)+0.25*(1-MIN(Data_Clean!T1103,3)/3))/IF(Data_Clean!E1103="",0.6,1)</f>
        <v>9.95</v>
      </c>
      <c r="P1103" s="16" t="n">
        <f aca="false">SUM(K1103:O1103)/(Assumptions!$D$5-IF(K1103="",Assumptions!$B$15,0))*100</f>
        <v>20.5685193331748</v>
      </c>
      <c r="Q1103" s="7" t="str">
        <f aca="false">IF(J1103&gt;=Assumptions!$B$26,"High",IF(J1103&gt;=Assumptions!$B$27,"Mid","Low"))</f>
        <v>Low</v>
      </c>
      <c r="R1103" s="7" t="str">
        <f aca="false">IF(P1103&gt;=Assumptions!$B$28,"High",IF(P1103&gt;=Assumptions!$B$29,"Mid","Low"))</f>
        <v>Low</v>
      </c>
      <c r="S1103" s="7" t="str">
        <f aca="false">INDEX(Assumptions!$B$33:$B$41,MATCH(Q1103&amp;"|"&amp;R1103,Assumptions!$A$33:$A$41,0))</f>
        <v>Dormant &amp; Low Value</v>
      </c>
      <c r="T1103" s="7" t="n">
        <f aca="false">IF(ISNUMBER(Data_Clean!V1103),J1103*Data_Clean!V1103,0)</f>
        <v>53.16276609</v>
      </c>
    </row>
    <row r="1104" customFormat="false" ht="15" hidden="false" customHeight="false" outlineLevel="0" collapsed="false">
      <c r="A1104" s="15" t="str">
        <f aca="false">Data_Clean!A1104</f>
        <v>CX101100</v>
      </c>
      <c r="B1104" s="14" t="n">
        <f aca="false">Data_Clean!G1104*Assumptions!$B$5</f>
        <v>38.70925</v>
      </c>
      <c r="C1104" s="14" t="n">
        <f aca="false">IF(Data_Clean!H1104="",0,Data_Clean!H1104)*Assumptions!$B$6</f>
        <v>110.2098</v>
      </c>
      <c r="D1104" s="14" t="n">
        <f aca="false">Data_Clean!I1104*Assumptions!$B$7</f>
        <v>0</v>
      </c>
      <c r="E1104" s="14" t="n">
        <f aca="false">Data_Clean!J1104*Assumptions!$B$8</f>
        <v>0</v>
      </c>
      <c r="F1104" s="14" t="n">
        <f aca="false">Data_Clean!K1104*Assumptions!$B$9</f>
        <v>0</v>
      </c>
      <c r="G1104" s="14" t="n">
        <f aca="false">Data_Clean!L1104*Assumptions!$B$10</f>
        <v>0</v>
      </c>
      <c r="H1104" s="14" t="n">
        <f aca="false">IF(OR(Data_Clean!M1104="",Data_Clean!N1104=""),0,Data_Clean!M1104*Data_Clean!N1104/100)*Assumptions!$B$13*Assumptions!$B$11</f>
        <v>0</v>
      </c>
      <c r="I1104" s="14" t="n">
        <f aca="false">Data_Clean!O1104*4*Assumptions!$B$12</f>
        <v>0</v>
      </c>
      <c r="J1104" s="14" t="n">
        <f aca="false">SUM(B1104:I1104)</f>
        <v>148.91905</v>
      </c>
      <c r="K1104" s="16" t="n">
        <f aca="false">IF(Data_Clean!P1104="","",Assumptions!$B$15*0.5^(Data_Clean!P1104/Assumptions!$B$20))</f>
        <v>25.5200148285257</v>
      </c>
      <c r="L1104" s="16" t="n">
        <f aca="false">Assumptions!$B$16*MIN(1,LN(1+Data_Clean!Q1104)/LN(1+Assumptions!$B$21))</f>
        <v>8.67194478953664</v>
      </c>
      <c r="M1104" s="16" t="n">
        <f aca="false">Assumptions!$B$17*(0.6*MIN(1,Data_Clean!R1104/Assumptions!$B$22)+0.4*IF(Data_Clean!S1104="",0,Data_Clean!S1104))</f>
        <v>4.86</v>
      </c>
      <c r="N1104" s="16" t="n">
        <f aca="false">Assumptions!$B$18*MIN(1,(Data_Clean!F1104-1)/Assumptions!$B$23)</f>
        <v>10</v>
      </c>
      <c r="O1104" s="16" t="n">
        <f aca="false">Assumptions!$B$19*(0.4*IF(Data_Clean!E1104="",0,MIN(1,Data_Clean!E1104/12/Assumptions!$B$24))+0.35*IF(Data_Clean!D1104="Y",1,0)+0.25*(1-MIN(Data_Clean!T1104,3)/3))/IF(Data_Clean!E1104="",0.6,1)</f>
        <v>4.35</v>
      </c>
      <c r="P1104" s="16" t="n">
        <f aca="false">SUM(K1104:O1104)/(Assumptions!$D$5-IF(K1104="",Assumptions!$B$15,0))*100</f>
        <v>53.4019596180623</v>
      </c>
      <c r="Q1104" s="7" t="str">
        <f aca="false">IF(J1104&gt;=Assumptions!$B$26,"High",IF(J1104&gt;=Assumptions!$B$27,"Mid","Low"))</f>
        <v>Low</v>
      </c>
      <c r="R1104" s="7" t="str">
        <f aca="false">IF(P1104&gt;=Assumptions!$B$28,"High",IF(P1104&gt;=Assumptions!$B$29,"Mid","Low"))</f>
        <v>Mid</v>
      </c>
      <c r="S1104" s="7" t="str">
        <f aca="false">INDEX(Assumptions!$B$33:$B$41,MATCH(Q1104&amp;"|"&amp;R1104,Assumptions!$A$33:$A$41,0))</f>
        <v>Light Touch</v>
      </c>
      <c r="T1104" s="7" t="n">
        <f aca="false">IF(ISNUMBER(Data_Clean!V1104),J1104*Data_Clean!V1104,0)</f>
        <v>26.98413186</v>
      </c>
    </row>
    <row r="1105" customFormat="false" ht="15" hidden="false" customHeight="false" outlineLevel="0" collapsed="false">
      <c r="A1105" s="15" t="str">
        <f aca="false">Data_Clean!A1105</f>
        <v>CX101101</v>
      </c>
      <c r="B1105" s="14" t="n">
        <f aca="false">Data_Clean!G1105*Assumptions!$B$5</f>
        <v>266.19975</v>
      </c>
      <c r="C1105" s="14" t="n">
        <f aca="false">IF(Data_Clean!H1105="",0,Data_Clean!H1105)*Assumptions!$B$6</f>
        <v>0</v>
      </c>
      <c r="D1105" s="14" t="n">
        <f aca="false">Data_Clean!I1105*Assumptions!$B$7</f>
        <v>0</v>
      </c>
      <c r="E1105" s="14" t="n">
        <f aca="false">Data_Clean!J1105*Assumptions!$B$8</f>
        <v>377.330775</v>
      </c>
      <c r="F1105" s="14" t="n">
        <f aca="false">Data_Clean!K1105*Assumptions!$B$9</f>
        <v>0</v>
      </c>
      <c r="G1105" s="14" t="n">
        <f aca="false">Data_Clean!L1105*Assumptions!$B$10</f>
        <v>0</v>
      </c>
      <c r="H1105" s="14" t="n">
        <f aca="false">IF(OR(Data_Clean!M1105="",Data_Clean!N1105=""),0,Data_Clean!M1105*Data_Clean!N1105/100)*Assumptions!$B$13*Assumptions!$B$11</f>
        <v>555.72</v>
      </c>
      <c r="I1105" s="14" t="n">
        <f aca="false">Data_Clean!O1105*4*Assumptions!$B$12</f>
        <v>96.05184</v>
      </c>
      <c r="J1105" s="14" t="n">
        <f aca="false">SUM(B1105:I1105)</f>
        <v>1295.302365</v>
      </c>
      <c r="K1105" s="16" t="n">
        <f aca="false">IF(Data_Clean!P1105="","",Assumptions!$B$15*0.5^(Data_Clean!P1105/Assumptions!$B$20))</f>
        <v>22.735748497656</v>
      </c>
      <c r="L1105" s="16" t="n">
        <f aca="false">Assumptions!$B$16*MIN(1,LN(1+Data_Clean!Q1105)/LN(1+Assumptions!$B$21))</f>
        <v>16.3969864627818</v>
      </c>
      <c r="M1105" s="16" t="n">
        <f aca="false">Assumptions!$B$17*(0.6*MIN(1,Data_Clean!R1105/Assumptions!$B$22)+0.4*IF(Data_Clean!S1105="",0,Data_Clean!S1105))</f>
        <v>13.464</v>
      </c>
      <c r="N1105" s="16" t="n">
        <f aca="false">Assumptions!$B$18*MIN(1,(Data_Clean!F1105-1)/Assumptions!$B$23)</f>
        <v>10</v>
      </c>
      <c r="O1105" s="16" t="n">
        <f aca="false">Assumptions!$B$19*(0.4*IF(Data_Clean!E1105="",0,MIN(1,Data_Clean!E1105/12/Assumptions!$B$24))+0.35*IF(Data_Clean!D1105="Y",1,0)+0.25*(1-MIN(Data_Clean!T1105,3)/3))/IF(Data_Clean!E1105="",0.6,1)</f>
        <v>5.15</v>
      </c>
      <c r="P1105" s="16" t="n">
        <f aca="false">SUM(K1105:O1105)/(Assumptions!$D$5-IF(K1105="",Assumptions!$B$15,0))*100</f>
        <v>67.7467349604377</v>
      </c>
      <c r="Q1105" s="7" t="str">
        <f aca="false">IF(J1105&gt;=Assumptions!$B$26,"High",IF(J1105&gt;=Assumptions!$B$27,"Mid","Low"))</f>
        <v>Mid</v>
      </c>
      <c r="R1105" s="7" t="str">
        <f aca="false">IF(P1105&gt;=Assumptions!$B$28,"High",IF(P1105&gt;=Assumptions!$B$29,"Mid","Low"))</f>
        <v>Mid</v>
      </c>
      <c r="S1105" s="7" t="str">
        <f aca="false">INDEX(Assumptions!$B$33:$B$41,MATCH(Q1105&amp;"|"&amp;R1105,Assumptions!$A$33:$A$41,0))</f>
        <v>Established Core</v>
      </c>
      <c r="T1105" s="7" t="n">
        <f aca="false">IF(ISNUMBER(Data_Clean!V1105),J1105*Data_Clean!V1105,0)</f>
        <v>71.6302207845</v>
      </c>
    </row>
    <row r="1106" customFormat="false" ht="15" hidden="false" customHeight="false" outlineLevel="0" collapsed="false">
      <c r="A1106" s="15" t="str">
        <f aca="false">Data_Clean!A1106</f>
        <v>CX101102</v>
      </c>
      <c r="B1106" s="14" t="n">
        <f aca="false">Data_Clean!G1106*Assumptions!$B$5</f>
        <v>181.7125</v>
      </c>
      <c r="C1106" s="14" t="n">
        <f aca="false">IF(Data_Clean!H1106="",0,Data_Clean!H1106)*Assumptions!$B$6</f>
        <v>299.517</v>
      </c>
      <c r="D1106" s="14" t="n">
        <f aca="false">Data_Clean!I1106*Assumptions!$B$7</f>
        <v>1185.6</v>
      </c>
      <c r="E1106" s="14" t="n">
        <f aca="false">Data_Clean!J1106*Assumptions!$B$8</f>
        <v>0</v>
      </c>
      <c r="F1106" s="14" t="n">
        <f aca="false">Data_Clean!K1106*Assumptions!$B$9</f>
        <v>2412.3</v>
      </c>
      <c r="G1106" s="14" t="n">
        <f aca="false">Data_Clean!L1106*Assumptions!$B$10</f>
        <v>0</v>
      </c>
      <c r="H1106" s="14" t="n">
        <f aca="false">IF(OR(Data_Clean!M1106="",Data_Clean!N1106=""),0,Data_Clean!M1106*Data_Clean!N1106/100)*Assumptions!$B$13*Assumptions!$B$11</f>
        <v>0</v>
      </c>
      <c r="I1106" s="14" t="n">
        <f aca="false">Data_Clean!O1106*4*Assumptions!$B$12</f>
        <v>0</v>
      </c>
      <c r="J1106" s="14" t="n">
        <f aca="false">SUM(B1106:I1106)</f>
        <v>4079.1295</v>
      </c>
      <c r="K1106" s="16" t="n">
        <f aca="false">IF(Data_Clean!P1106="","",Assumptions!$B$15*0.5^(Data_Clean!P1106/Assumptions!$B$20))</f>
        <v>28.6452481173125</v>
      </c>
      <c r="L1106" s="16" t="n">
        <f aca="false">Assumptions!$B$16*MIN(1,LN(1+Data_Clean!Q1106)/LN(1+Assumptions!$B$21))</f>
        <v>14.7060656260474</v>
      </c>
      <c r="M1106" s="16" t="n">
        <f aca="false">Assumptions!$B$17*(0.6*MIN(1,Data_Clean!R1106/Assumptions!$B$22)+0.4*IF(Data_Clean!S1106="",0,Data_Clean!S1106))</f>
        <v>11.886</v>
      </c>
      <c r="N1106" s="16" t="n">
        <f aca="false">Assumptions!$B$18*MIN(1,(Data_Clean!F1106-1)/Assumptions!$B$23)</f>
        <v>20</v>
      </c>
      <c r="O1106" s="16" t="n">
        <f aca="false">Assumptions!$B$19*(0.4*IF(Data_Clean!E1106="",0,MIN(1,Data_Clean!E1106/12/Assumptions!$B$24))+0.35*IF(Data_Clean!D1106="Y",1,0)+0.25*(1-MIN(Data_Clean!T1106,3)/3))/IF(Data_Clean!E1106="",0.6,1)</f>
        <v>13.2</v>
      </c>
      <c r="P1106" s="16" t="n">
        <f aca="false">SUM(K1106:O1106)/(Assumptions!$D$5-IF(K1106="",Assumptions!$B$15,0))*100</f>
        <v>88.4373137433599</v>
      </c>
      <c r="Q1106" s="7" t="str">
        <f aca="false">IF(J1106&gt;=Assumptions!$B$26,"High",IF(J1106&gt;=Assumptions!$B$27,"Mid","Low"))</f>
        <v>High</v>
      </c>
      <c r="R1106" s="7" t="str">
        <f aca="false">IF(P1106&gt;=Assumptions!$B$28,"High",IF(P1106&gt;=Assumptions!$B$29,"Mid","Low"))</f>
        <v>High</v>
      </c>
      <c r="S1106" s="7" t="str">
        <f aca="false">INDEX(Assumptions!$B$33:$B$41,MATCH(Q1106&amp;"|"&amp;R1106,Assumptions!$A$33:$A$41,0))</f>
        <v>Premier Advocates</v>
      </c>
      <c r="T1106" s="7" t="n">
        <f aca="false">IF(ISNUMBER(Data_Clean!V1106),J1106*Data_Clean!V1106,0)</f>
        <v>46.90998925</v>
      </c>
    </row>
    <row r="1107" customFormat="false" ht="15" hidden="false" customHeight="false" outlineLevel="0" collapsed="false">
      <c r="A1107" s="15" t="str">
        <f aca="false">Data_Clean!A1107</f>
        <v>CX101103</v>
      </c>
      <c r="B1107" s="14" t="n">
        <f aca="false">Data_Clean!G1107*Assumptions!$B$5</f>
        <v>133.3105</v>
      </c>
      <c r="C1107" s="14" t="n">
        <f aca="false">IF(Data_Clean!H1107="",0,Data_Clean!H1107)*Assumptions!$B$6</f>
        <v>302.79672</v>
      </c>
      <c r="D1107" s="14" t="n">
        <f aca="false">Data_Clean!I1107*Assumptions!$B$7</f>
        <v>0</v>
      </c>
      <c r="E1107" s="14" t="n">
        <f aca="false">Data_Clean!J1107*Assumptions!$B$8</f>
        <v>0</v>
      </c>
      <c r="F1107" s="14" t="n">
        <f aca="false">Data_Clean!K1107*Assumptions!$B$9</f>
        <v>2091.1</v>
      </c>
      <c r="G1107" s="14" t="n">
        <f aca="false">Data_Clean!L1107*Assumptions!$B$10</f>
        <v>0</v>
      </c>
      <c r="H1107" s="14" t="n">
        <f aca="false">IF(OR(Data_Clean!M1107="",Data_Clean!N1107=""),0,Data_Clean!M1107*Data_Clean!N1107/100)*Assumptions!$B$13*Assumptions!$B$11</f>
        <v>77.28</v>
      </c>
      <c r="I1107" s="14" t="n">
        <f aca="false">Data_Clean!O1107*4*Assumptions!$B$12</f>
        <v>21.06672</v>
      </c>
      <c r="J1107" s="14" t="n">
        <f aca="false">SUM(B1107:I1107)</f>
        <v>2625.55394</v>
      </c>
      <c r="K1107" s="16" t="n">
        <f aca="false">IF(Data_Clean!P1107="","",Assumptions!$B$15*0.5^(Data_Clean!P1107/Assumptions!$B$20))</f>
        <v>5.06381229813071</v>
      </c>
      <c r="L1107" s="16" t="n">
        <f aca="false">Assumptions!$B$16*MIN(1,LN(1+Data_Clean!Q1107)/LN(1+Assumptions!$B$21))</f>
        <v>13.4237548294248</v>
      </c>
      <c r="M1107" s="16" t="n">
        <f aca="false">Assumptions!$B$17*(0.6*MIN(1,Data_Clean!R1107/Assumptions!$B$22)+0.4*IF(Data_Clean!S1107="",0,Data_Clean!S1107))</f>
        <v>7.908</v>
      </c>
      <c r="N1107" s="16" t="n">
        <f aca="false">Assumptions!$B$18*MIN(1,(Data_Clean!F1107-1)/Assumptions!$B$23)</f>
        <v>15</v>
      </c>
      <c r="O1107" s="16" t="n">
        <f aca="false">Assumptions!$B$19*(0.4*IF(Data_Clean!E1107="",0,MIN(1,Data_Clean!E1107/12/Assumptions!$B$24))+0.35*IF(Data_Clean!D1107="Y",1,0)+0.25*(1-MIN(Data_Clean!T1107,3)/3))/IF(Data_Clean!E1107="",0.6,1)</f>
        <v>9.35</v>
      </c>
      <c r="P1107" s="16" t="n">
        <f aca="false">SUM(K1107:O1107)/(Assumptions!$D$5-IF(K1107="",Assumptions!$B$15,0))*100</f>
        <v>50.7455671275555</v>
      </c>
      <c r="Q1107" s="7" t="str">
        <f aca="false">IF(J1107&gt;=Assumptions!$B$26,"High",IF(J1107&gt;=Assumptions!$B$27,"Mid","Low"))</f>
        <v>High</v>
      </c>
      <c r="R1107" s="7" t="str">
        <f aca="false">IF(P1107&gt;=Assumptions!$B$28,"High",IF(P1107&gt;=Assumptions!$B$29,"Mid","Low"))</f>
        <v>Mid</v>
      </c>
      <c r="S1107" s="7" t="str">
        <f aca="false">INDEX(Assumptions!$B$33:$B$41,MATCH(Q1107&amp;"|"&amp;R1107,Assumptions!$A$33:$A$41,0))</f>
        <v>Established Core</v>
      </c>
      <c r="T1107" s="7" t="n">
        <f aca="false">IF(ISNUMBER(Data_Clean!V1107),J1107*Data_Clean!V1107,0)</f>
        <v>139.942025002</v>
      </c>
    </row>
    <row r="1108" customFormat="false" ht="15" hidden="false" customHeight="false" outlineLevel="0" collapsed="false">
      <c r="A1108" s="15" t="str">
        <f aca="false">Data_Clean!A1108</f>
        <v>CX101104</v>
      </c>
      <c r="B1108" s="14" t="n">
        <f aca="false">Data_Clean!G1108*Assumptions!$B$5</f>
        <v>275.56825</v>
      </c>
      <c r="C1108" s="14" t="n">
        <f aca="false">IF(Data_Clean!H1108="",0,Data_Clean!H1108)*Assumptions!$B$6</f>
        <v>201.50916</v>
      </c>
      <c r="D1108" s="14" t="n">
        <f aca="false">Data_Clean!I1108*Assumptions!$B$7</f>
        <v>148</v>
      </c>
      <c r="E1108" s="14" t="n">
        <f aca="false">Data_Clean!J1108*Assumptions!$B$8</f>
        <v>0</v>
      </c>
      <c r="F1108" s="14" t="n">
        <f aca="false">Data_Clean!K1108*Assumptions!$B$9</f>
        <v>0</v>
      </c>
      <c r="G1108" s="14" t="n">
        <f aca="false">Data_Clean!L1108*Assumptions!$B$10</f>
        <v>0</v>
      </c>
      <c r="H1108" s="14" t="n">
        <f aca="false">IF(OR(Data_Clean!M1108="",Data_Clean!N1108=""),0,Data_Clean!M1108*Data_Clean!N1108/100)*Assumptions!$B$13*Assumptions!$B$11</f>
        <v>53.856</v>
      </c>
      <c r="I1108" s="14" t="n">
        <f aca="false">Data_Clean!O1108*4*Assumptions!$B$12</f>
        <v>8.26368</v>
      </c>
      <c r="J1108" s="14" t="n">
        <f aca="false">SUM(B1108:I1108)</f>
        <v>687.19709</v>
      </c>
      <c r="K1108" s="16" t="n">
        <f aca="false">IF(Data_Clean!P1108="","",Assumptions!$B$15*0.5^(Data_Clean!P1108/Assumptions!$B$20))</f>
        <v>25.5200148285257</v>
      </c>
      <c r="L1108" s="16" t="n">
        <f aca="false">Assumptions!$B$16*MIN(1,LN(1+Data_Clean!Q1108)/LN(1+Assumptions!$B$21))</f>
        <v>16.0563626167747</v>
      </c>
      <c r="M1108" s="16" t="n">
        <f aca="false">Assumptions!$B$17*(0.6*MIN(1,Data_Clean!R1108/Assumptions!$B$22)+0.4*IF(Data_Clean!S1108="",0,Data_Clean!S1108))</f>
        <v>11.814</v>
      </c>
      <c r="N1108" s="16" t="n">
        <f aca="false">Assumptions!$B$18*MIN(1,(Data_Clean!F1108-1)/Assumptions!$B$23)</f>
        <v>15</v>
      </c>
      <c r="O1108" s="16" t="n">
        <f aca="false">Assumptions!$B$19*(0.4*IF(Data_Clean!E1108="",0,MIN(1,Data_Clean!E1108/12/Assumptions!$B$24))+0.35*IF(Data_Clean!D1108="Y",1,0)+0.25*(1-MIN(Data_Clean!T1108,3)/3))/IF(Data_Clean!E1108="",0.6,1)</f>
        <v>10.8</v>
      </c>
      <c r="P1108" s="16" t="n">
        <f aca="false">SUM(K1108:O1108)/(Assumptions!$D$5-IF(K1108="",Assumptions!$B$15,0))*100</f>
        <v>79.1903774453004</v>
      </c>
      <c r="Q1108" s="7" t="str">
        <f aca="false">IF(J1108&gt;=Assumptions!$B$26,"High",IF(J1108&gt;=Assumptions!$B$27,"Mid","Low"))</f>
        <v>Mid</v>
      </c>
      <c r="R1108" s="7" t="str">
        <f aca="false">IF(P1108&gt;=Assumptions!$B$28,"High",IF(P1108&gt;=Assumptions!$B$29,"Mid","Low"))</f>
        <v>High</v>
      </c>
      <c r="S1108" s="7" t="str">
        <f aca="false">INDEX(Assumptions!$B$33:$B$41,MATCH(Q1108&amp;"|"&amp;R1108,Assumptions!$A$33:$A$41,0))</f>
        <v>Engaged Builders</v>
      </c>
      <c r="T1108" s="7" t="n">
        <f aca="false">IF(ISNUMBER(Data_Clean!V1108),J1108*Data_Clean!V1108,0)</f>
        <v>24.120617859</v>
      </c>
    </row>
    <row r="1109" customFormat="false" ht="15" hidden="false" customHeight="false" outlineLevel="0" collapsed="false">
      <c r="A1109" s="15" t="str">
        <f aca="false">Data_Clean!A1109</f>
        <v>CX101105</v>
      </c>
      <c r="B1109" s="14" t="n">
        <f aca="false">Data_Clean!G1109*Assumptions!$B$5</f>
        <v>33.20775</v>
      </c>
      <c r="C1109" s="14" t="n">
        <f aca="false">IF(Data_Clean!H1109="",0,Data_Clean!H1109)*Assumptions!$B$6</f>
        <v>33.01116</v>
      </c>
      <c r="D1109" s="14" t="n">
        <f aca="false">Data_Clean!I1109*Assumptions!$B$7</f>
        <v>0</v>
      </c>
      <c r="E1109" s="14" t="n">
        <f aca="false">Data_Clean!J1109*Assumptions!$B$8</f>
        <v>0</v>
      </c>
      <c r="F1109" s="14" t="n">
        <f aca="false">Data_Clean!K1109*Assumptions!$B$9</f>
        <v>0</v>
      </c>
      <c r="G1109" s="14" t="n">
        <f aca="false">Data_Clean!L1109*Assumptions!$B$10</f>
        <v>0</v>
      </c>
      <c r="H1109" s="14" t="n">
        <f aca="false">IF(OR(Data_Clean!M1109="",Data_Clean!N1109=""),0,Data_Clean!M1109*Data_Clean!N1109/100)*Assumptions!$B$13*Assumptions!$B$11</f>
        <v>74.844</v>
      </c>
      <c r="I1109" s="14" t="n">
        <f aca="false">Data_Clean!O1109*4*Assumptions!$B$12</f>
        <v>2.48112</v>
      </c>
      <c r="J1109" s="14" t="n">
        <f aca="false">SUM(B1109:I1109)</f>
        <v>143.54403</v>
      </c>
      <c r="K1109" s="16" t="n">
        <f aca="false">IF(Data_Clean!P1109="","",Assumptions!$B$15*0.5^(Data_Clean!P1109/Assumptions!$B$20))</f>
        <v>24.9371368842836</v>
      </c>
      <c r="L1109" s="16" t="n">
        <f aca="false">Assumptions!$B$16*MIN(1,LN(1+Data_Clean!Q1109)/LN(1+Assumptions!$B$21))</f>
        <v>10.362865626271</v>
      </c>
      <c r="M1109" s="16" t="n">
        <f aca="false">Assumptions!$B$17*(0.6*MIN(1,Data_Clean!R1109/Assumptions!$B$22)+0.4*IF(Data_Clean!S1109="",0,Data_Clean!S1109))</f>
        <v>6.294</v>
      </c>
      <c r="N1109" s="16" t="n">
        <f aca="false">Assumptions!$B$18*MIN(1,(Data_Clean!F1109-1)/Assumptions!$B$23)</f>
        <v>10</v>
      </c>
      <c r="O1109" s="16" t="n">
        <f aca="false">Assumptions!$B$19*(0.4*IF(Data_Clean!E1109="",0,MIN(1,Data_Clean!E1109/12/Assumptions!$B$24))+0.35*IF(Data_Clean!D1109="Y",1,0)+0.25*(1-MIN(Data_Clean!T1109,3)/3))/IF(Data_Clean!E1109="",0.6,1)</f>
        <v>8.5</v>
      </c>
      <c r="P1109" s="16" t="n">
        <f aca="false">SUM(K1109:O1109)/(Assumptions!$D$5-IF(K1109="",Assumptions!$B$15,0))*100</f>
        <v>60.0940025105547</v>
      </c>
      <c r="Q1109" s="7" t="str">
        <f aca="false">IF(J1109&gt;=Assumptions!$B$26,"High",IF(J1109&gt;=Assumptions!$B$27,"Mid","Low"))</f>
        <v>Low</v>
      </c>
      <c r="R1109" s="7" t="str">
        <f aca="false">IF(P1109&gt;=Assumptions!$B$28,"High",IF(P1109&gt;=Assumptions!$B$29,"Mid","Low"))</f>
        <v>Mid</v>
      </c>
      <c r="S1109" s="7" t="str">
        <f aca="false">INDEX(Assumptions!$B$33:$B$41,MATCH(Q1109&amp;"|"&amp;R1109,Assumptions!$A$33:$A$41,0))</f>
        <v>Light Touch</v>
      </c>
      <c r="T1109" s="7" t="n">
        <f aca="false">IF(ISNUMBER(Data_Clean!V1109),J1109*Data_Clean!V1109,0)</f>
        <v>19.852139349</v>
      </c>
    </row>
    <row r="1110" customFormat="false" ht="15" hidden="false" customHeight="false" outlineLevel="0" collapsed="false">
      <c r="A1110" s="15" t="str">
        <f aca="false">Data_Clean!A1110</f>
        <v>CX101106</v>
      </c>
      <c r="B1110" s="14" t="n">
        <f aca="false">Data_Clean!G1110*Assumptions!$B$5</f>
        <v>37.24325</v>
      </c>
      <c r="C1110" s="14" t="n">
        <f aca="false">IF(Data_Clean!H1110="",0,Data_Clean!H1110)*Assumptions!$B$6</f>
        <v>0</v>
      </c>
      <c r="D1110" s="14" t="n">
        <f aca="false">Data_Clean!I1110*Assumptions!$B$7</f>
        <v>187.2</v>
      </c>
      <c r="E1110" s="14" t="n">
        <f aca="false">Data_Clean!J1110*Assumptions!$B$8</f>
        <v>1567.1766</v>
      </c>
      <c r="F1110" s="14" t="n">
        <f aca="false">Data_Clean!K1110*Assumptions!$B$9</f>
        <v>0</v>
      </c>
      <c r="G1110" s="14" t="n">
        <f aca="false">Data_Clean!L1110*Assumptions!$B$10</f>
        <v>0</v>
      </c>
      <c r="H1110" s="14" t="n">
        <f aca="false">IF(OR(Data_Clean!M1110="",Data_Clean!N1110=""),0,Data_Clean!M1110*Data_Clean!N1110/100)*Assumptions!$B$13*Assumptions!$B$11</f>
        <v>111.3</v>
      </c>
      <c r="I1110" s="14" t="n">
        <f aca="false">Data_Clean!O1110*4*Assumptions!$B$12</f>
        <v>6.23856</v>
      </c>
      <c r="J1110" s="14" t="n">
        <f aca="false">SUM(B1110:I1110)</f>
        <v>1909.15841</v>
      </c>
      <c r="K1110" s="16" t="n">
        <f aca="false">IF(Data_Clean!P1110="","",Assumptions!$B$15*0.5^(Data_Clean!P1110/Assumptions!$B$20))</f>
        <v>26.7269615442102</v>
      </c>
      <c r="L1110" s="16" t="n">
        <f aca="false">Assumptions!$B$16*MIN(1,LN(1+Data_Clean!Q1110)/LN(1+Assumptions!$B$21))</f>
        <v>9.60252567789128</v>
      </c>
      <c r="M1110" s="16" t="n">
        <f aca="false">Assumptions!$B$17*(0.6*MIN(1,Data_Clean!R1110/Assumptions!$B$22)+0.4*IF(Data_Clean!S1110="",0,Data_Clean!S1110))</f>
        <v>7.122</v>
      </c>
      <c r="N1110" s="16" t="n">
        <f aca="false">Assumptions!$B$18*MIN(1,(Data_Clean!F1110-1)/Assumptions!$B$23)</f>
        <v>15</v>
      </c>
      <c r="O1110" s="16" t="n">
        <f aca="false">Assumptions!$B$19*(0.4*IF(Data_Clean!E1110="",0,MIN(1,Data_Clean!E1110/12/Assumptions!$B$24))+0.35*IF(Data_Clean!D1110="Y",1,0)+0.25*(1-MIN(Data_Clean!T1110,3)/3))/IF(Data_Clean!E1110="",0.6,1)</f>
        <v>9.75</v>
      </c>
      <c r="P1110" s="16" t="n">
        <f aca="false">SUM(K1110:O1110)/(Assumptions!$D$5-IF(K1110="",Assumptions!$B$15,0))*100</f>
        <v>68.2014872221015</v>
      </c>
      <c r="Q1110" s="7" t="str">
        <f aca="false">IF(J1110&gt;=Assumptions!$B$26,"High",IF(J1110&gt;=Assumptions!$B$27,"Mid","Low"))</f>
        <v>High</v>
      </c>
      <c r="R1110" s="7" t="str">
        <f aca="false">IF(P1110&gt;=Assumptions!$B$28,"High",IF(P1110&gt;=Assumptions!$B$29,"Mid","Low"))</f>
        <v>Mid</v>
      </c>
      <c r="S1110" s="7" t="str">
        <f aca="false">INDEX(Assumptions!$B$33:$B$41,MATCH(Q1110&amp;"|"&amp;R1110,Assumptions!$A$33:$A$41,0))</f>
        <v>Established Core</v>
      </c>
      <c r="T1110" s="7" t="n">
        <f aca="false">IF(ISNUMBER(Data_Clean!V1110),J1110*Data_Clean!V1110,0)</f>
        <v>174.878910356</v>
      </c>
    </row>
    <row r="1111" customFormat="false" ht="15" hidden="false" customHeight="false" outlineLevel="0" collapsed="false">
      <c r="A1111" s="15" t="str">
        <f aca="false">Data_Clean!A1111</f>
        <v>CX101107</v>
      </c>
      <c r="B1111" s="14" t="n">
        <f aca="false">Data_Clean!G1111*Assumptions!$B$5</f>
        <v>143.44875</v>
      </c>
      <c r="C1111" s="14" t="n">
        <f aca="false">IF(Data_Clean!H1111="",0,Data_Clean!H1111)*Assumptions!$B$6</f>
        <v>564.11568</v>
      </c>
      <c r="D1111" s="14" t="n">
        <f aca="false">Data_Clean!I1111*Assumptions!$B$7</f>
        <v>0</v>
      </c>
      <c r="E1111" s="14" t="n">
        <f aca="false">Data_Clean!J1111*Assumptions!$B$8</f>
        <v>0</v>
      </c>
      <c r="F1111" s="14" t="n">
        <f aca="false">Data_Clean!K1111*Assumptions!$B$9</f>
        <v>2377.1</v>
      </c>
      <c r="G1111" s="14" t="n">
        <f aca="false">Data_Clean!L1111*Assumptions!$B$10</f>
        <v>0</v>
      </c>
      <c r="H1111" s="14" t="n">
        <f aca="false">IF(OR(Data_Clean!M1111="",Data_Clean!N1111=""),0,Data_Clean!M1111*Data_Clean!N1111/100)*Assumptions!$B$13*Assumptions!$B$11</f>
        <v>0</v>
      </c>
      <c r="I1111" s="14" t="n">
        <f aca="false">Data_Clean!O1111*4*Assumptions!$B$12</f>
        <v>0</v>
      </c>
      <c r="J1111" s="14" t="n">
        <f aca="false">SUM(B1111:I1111)</f>
        <v>3084.66443</v>
      </c>
      <c r="K1111" s="16" t="n">
        <f aca="false">IF(Data_Clean!P1111="","",Assumptions!$B$15*0.5^(Data_Clean!P1111/Assumptions!$B$20))</f>
        <v>11.1082316421492</v>
      </c>
      <c r="L1111" s="16" t="n">
        <f aca="false">Assumptions!$B$16*MIN(1,LN(1+Data_Clean!Q1111)/LN(1+Assumptions!$B$21))</f>
        <v>16.7118774147124</v>
      </c>
      <c r="M1111" s="16" t="n">
        <f aca="false">Assumptions!$B$17*(0.6*MIN(1,Data_Clean!R1111/Assumptions!$B$22)+0.4*IF(Data_Clean!S1111="",0,Data_Clean!S1111))</f>
        <v>11.322</v>
      </c>
      <c r="N1111" s="16" t="n">
        <f aca="false">Assumptions!$B$18*MIN(1,(Data_Clean!F1111-1)/Assumptions!$B$23)</f>
        <v>15</v>
      </c>
      <c r="O1111" s="16" t="n">
        <f aca="false">Assumptions!$B$19*(0.4*IF(Data_Clean!E1111="",0,MIN(1,Data_Clean!E1111/12/Assumptions!$B$24))+0.35*IF(Data_Clean!D1111="Y",1,0)+0.25*(1-MIN(Data_Clean!T1111,3)/3))/IF(Data_Clean!E1111="",0.6,1)</f>
        <v>14.7</v>
      </c>
      <c r="P1111" s="16" t="n">
        <f aca="false">SUM(K1111:O1111)/(Assumptions!$D$5-IF(K1111="",Assumptions!$B$15,0))*100</f>
        <v>68.8421090568616</v>
      </c>
      <c r="Q1111" s="7" t="str">
        <f aca="false">IF(J1111&gt;=Assumptions!$B$26,"High",IF(J1111&gt;=Assumptions!$B$27,"Mid","Low"))</f>
        <v>High</v>
      </c>
      <c r="R1111" s="7" t="str">
        <f aca="false">IF(P1111&gt;=Assumptions!$B$28,"High",IF(P1111&gt;=Assumptions!$B$29,"Mid","Low"))</f>
        <v>Mid</v>
      </c>
      <c r="S1111" s="7" t="str">
        <f aca="false">INDEX(Assumptions!$B$33:$B$41,MATCH(Q1111&amp;"|"&amp;R1111,Assumptions!$A$33:$A$41,0))</f>
        <v>Established Core</v>
      </c>
      <c r="T1111" s="7" t="n">
        <f aca="false">IF(ISNUMBER(Data_Clean!V1111),J1111*Data_Clean!V1111,0)</f>
        <v>51.822362424</v>
      </c>
    </row>
    <row r="1112" customFormat="false" ht="15" hidden="false" customHeight="false" outlineLevel="0" collapsed="false">
      <c r="A1112" s="15" t="str">
        <f aca="false">Data_Clean!A1112</f>
        <v>CX101108</v>
      </c>
      <c r="B1112" s="14" t="n">
        <f aca="false">Data_Clean!G1112*Assumptions!$B$5</f>
        <v>131.179</v>
      </c>
      <c r="C1112" s="14" t="n">
        <f aca="false">IF(Data_Clean!H1112="",0,Data_Clean!H1112)*Assumptions!$B$6</f>
        <v>0</v>
      </c>
      <c r="D1112" s="14" t="n">
        <f aca="false">Data_Clean!I1112*Assumptions!$B$7</f>
        <v>0</v>
      </c>
      <c r="E1112" s="14" t="n">
        <f aca="false">Data_Clean!J1112*Assumptions!$B$8</f>
        <v>0</v>
      </c>
      <c r="F1112" s="14" t="n">
        <f aca="false">Data_Clean!K1112*Assumptions!$B$9</f>
        <v>0</v>
      </c>
      <c r="G1112" s="14" t="n">
        <f aca="false">Data_Clean!L1112*Assumptions!$B$10</f>
        <v>0</v>
      </c>
      <c r="H1112" s="14" t="n">
        <f aca="false">IF(OR(Data_Clean!M1112="",Data_Clean!N1112=""),0,Data_Clean!M1112*Data_Clean!N1112/100)*Assumptions!$B$13*Assumptions!$B$11</f>
        <v>0</v>
      </c>
      <c r="I1112" s="14" t="n">
        <f aca="false">Data_Clean!O1112*4*Assumptions!$B$12</f>
        <v>0</v>
      </c>
      <c r="J1112" s="14" t="n">
        <f aca="false">SUM(B1112:I1112)</f>
        <v>131.179</v>
      </c>
      <c r="K1112" s="16" t="n">
        <f aca="false">IF(Data_Clean!P1112="","",Assumptions!$B$15*0.5^(Data_Clean!P1112/Assumptions!$B$20))</f>
        <v>14.3226240586562</v>
      </c>
      <c r="L1112" s="16" t="n">
        <f aca="false">Assumptions!$B$16*MIN(1,LN(1+Data_Clean!Q1112)/LN(1+Assumptions!$B$21))</f>
        <v>13.7447072997398</v>
      </c>
      <c r="M1112" s="16" t="n">
        <f aca="false">Assumptions!$B$17*(0.6*MIN(1,Data_Clean!R1112/Assumptions!$B$22)+0.4*IF(Data_Clean!S1112="",0,Data_Clean!S1112))</f>
        <v>2.694</v>
      </c>
      <c r="N1112" s="16" t="n">
        <f aca="false">Assumptions!$B$18*MIN(1,(Data_Clean!F1112-1)/Assumptions!$B$23)</f>
        <v>0</v>
      </c>
      <c r="O1112" s="16" t="n">
        <f aca="false">Assumptions!$B$19*(0.4*IF(Data_Clean!E1112="",0,MIN(1,Data_Clean!E1112/12/Assumptions!$B$24))+0.35*IF(Data_Clean!D1112="Y",1,0)+0.25*(1-MIN(Data_Clean!T1112,3)/3))/IF(Data_Clean!E1112="",0.6,1)</f>
        <v>15</v>
      </c>
      <c r="P1112" s="16" t="n">
        <f aca="false">SUM(K1112:O1112)/(Assumptions!$D$5-IF(K1112="",Assumptions!$B$15,0))*100</f>
        <v>45.761331358396</v>
      </c>
      <c r="Q1112" s="7" t="str">
        <f aca="false">IF(J1112&gt;=Assumptions!$B$26,"High",IF(J1112&gt;=Assumptions!$B$27,"Mid","Low"))</f>
        <v>Low</v>
      </c>
      <c r="R1112" s="7" t="str">
        <f aca="false">IF(P1112&gt;=Assumptions!$B$28,"High",IF(P1112&gt;=Assumptions!$B$29,"Mid","Low"))</f>
        <v>Low</v>
      </c>
      <c r="S1112" s="7" t="str">
        <f aca="false">INDEX(Assumptions!$B$33:$B$41,MATCH(Q1112&amp;"|"&amp;R1112,Assumptions!$A$33:$A$41,0))</f>
        <v>Dormant &amp; Low Value</v>
      </c>
      <c r="T1112" s="7" t="n">
        <f aca="false">IF(ISNUMBER(Data_Clean!V1112),J1112*Data_Clean!V1112,0)</f>
        <v>5.0897452</v>
      </c>
    </row>
    <row r="1113" customFormat="false" ht="15" hidden="false" customHeight="false" outlineLevel="0" collapsed="false">
      <c r="A1113" s="15" t="str">
        <f aca="false">Data_Clean!A1113</f>
        <v>CX101109</v>
      </c>
      <c r="B1113" s="14" t="n">
        <f aca="false">Data_Clean!G1113*Assumptions!$B$5</f>
        <v>290.522</v>
      </c>
      <c r="C1113" s="14" t="n">
        <f aca="false">IF(Data_Clean!H1113="",0,Data_Clean!H1113)*Assumptions!$B$6</f>
        <v>612.97404</v>
      </c>
      <c r="D1113" s="14" t="n">
        <f aca="false">Data_Clean!I1113*Assumptions!$B$7</f>
        <v>884</v>
      </c>
      <c r="E1113" s="14" t="n">
        <f aca="false">Data_Clean!J1113*Assumptions!$B$8</f>
        <v>0</v>
      </c>
      <c r="F1113" s="14" t="n">
        <f aca="false">Data_Clean!K1113*Assumptions!$B$9</f>
        <v>0</v>
      </c>
      <c r="G1113" s="14" t="n">
        <f aca="false">Data_Clean!L1113*Assumptions!$B$10</f>
        <v>0</v>
      </c>
      <c r="H1113" s="14" t="n">
        <f aca="false">IF(OR(Data_Clean!M1113="",Data_Clean!N1113=""),0,Data_Clean!M1113*Data_Clean!N1113/100)*Assumptions!$B$13*Assumptions!$B$11</f>
        <v>0</v>
      </c>
      <c r="I1113" s="14" t="n">
        <f aca="false">Data_Clean!O1113*4*Assumptions!$B$12</f>
        <v>0</v>
      </c>
      <c r="J1113" s="14" t="n">
        <f aca="false">SUM(B1113:I1113)</f>
        <v>1787.49604</v>
      </c>
      <c r="K1113" s="16" t="n">
        <f aca="false">IF(Data_Clean!P1113="","",Assumptions!$B$15*0.5^(Data_Clean!P1113/Assumptions!$B$20))</f>
        <v>25.5200148285257</v>
      </c>
      <c r="L1113" s="16" t="n">
        <f aca="false">Assumptions!$B$16*MIN(1,LN(1+Data_Clean!Q1113)/LN(1+Assumptions!$B$21))</f>
        <v>14.7060656260474</v>
      </c>
      <c r="M1113" s="16" t="n">
        <f aca="false">Assumptions!$B$17*(0.6*MIN(1,Data_Clean!R1113/Assumptions!$B$22)+0.4*IF(Data_Clean!S1113="",0,Data_Clean!S1113))</f>
        <v>4.494</v>
      </c>
      <c r="N1113" s="16" t="n">
        <f aca="false">Assumptions!$B$18*MIN(1,(Data_Clean!F1113-1)/Assumptions!$B$23)</f>
        <v>10</v>
      </c>
      <c r="O1113" s="16" t="n">
        <f aca="false">Assumptions!$B$19*(0.4*IF(Data_Clean!E1113="",0,MIN(1,Data_Clean!E1113/12/Assumptions!$B$24))+0.35*IF(Data_Clean!D1113="Y",1,0)+0.25*(1-MIN(Data_Clean!T1113,3)/3))/IF(Data_Clean!E1113="",0.6,1)</f>
        <v>8.8</v>
      </c>
      <c r="P1113" s="16" t="n">
        <f aca="false">SUM(K1113:O1113)/(Assumptions!$D$5-IF(K1113="",Assumptions!$B$15,0))*100</f>
        <v>63.5200804545731</v>
      </c>
      <c r="Q1113" s="7" t="str">
        <f aca="false">IF(J1113&gt;=Assumptions!$B$26,"High",IF(J1113&gt;=Assumptions!$B$27,"Mid","Low"))</f>
        <v>High</v>
      </c>
      <c r="R1113" s="7" t="str">
        <f aca="false">IF(P1113&gt;=Assumptions!$B$28,"High",IF(P1113&gt;=Assumptions!$B$29,"Mid","Low"))</f>
        <v>Mid</v>
      </c>
      <c r="S1113" s="7" t="str">
        <f aca="false">INDEX(Assumptions!$B$33:$B$41,MATCH(Q1113&amp;"|"&amp;R1113,Assumptions!$A$33:$A$41,0))</f>
        <v>Established Core</v>
      </c>
      <c r="T1113" s="7" t="n">
        <f aca="false">IF(ISNUMBER(Data_Clean!V1113),J1113*Data_Clean!V1113,0)</f>
        <v>113.327248936</v>
      </c>
    </row>
    <row r="1114" customFormat="false" ht="15" hidden="false" customHeight="false" outlineLevel="0" collapsed="false">
      <c r="A1114" s="15" t="str">
        <f aca="false">Data_Clean!A1114</f>
        <v>CX101110</v>
      </c>
      <c r="B1114" s="14" t="n">
        <f aca="false">Data_Clean!G1114*Assumptions!$B$5</f>
        <v>16.5415</v>
      </c>
      <c r="C1114" s="14" t="n">
        <f aca="false">IF(Data_Clean!H1114="",0,Data_Clean!H1114)*Assumptions!$B$6</f>
        <v>154.51764</v>
      </c>
      <c r="D1114" s="14" t="n">
        <f aca="false">Data_Clean!I1114*Assumptions!$B$7</f>
        <v>0</v>
      </c>
      <c r="E1114" s="14" t="n">
        <f aca="false">Data_Clean!J1114*Assumptions!$B$8</f>
        <v>0</v>
      </c>
      <c r="F1114" s="14" t="n">
        <f aca="false">Data_Clean!K1114*Assumptions!$B$9</f>
        <v>0</v>
      </c>
      <c r="G1114" s="14" t="n">
        <f aca="false">Data_Clean!L1114*Assumptions!$B$10</f>
        <v>855</v>
      </c>
      <c r="H1114" s="14" t="n">
        <f aca="false">IF(OR(Data_Clean!M1114="",Data_Clean!N1114=""),0,Data_Clean!M1114*Data_Clean!N1114/100)*Assumptions!$B$13*Assumptions!$B$11</f>
        <v>0</v>
      </c>
      <c r="I1114" s="14" t="n">
        <f aca="false">Data_Clean!O1114*4*Assumptions!$B$12</f>
        <v>0</v>
      </c>
      <c r="J1114" s="14" t="n">
        <f aca="false">SUM(B1114:I1114)</f>
        <v>1026.05914</v>
      </c>
      <c r="K1114" s="16" t="n">
        <f aca="false">IF(Data_Clean!P1114="","",Assumptions!$B$15*0.5^(Data_Clean!P1114/Assumptions!$B$20))</f>
        <v>0.122729780018042</v>
      </c>
      <c r="L1114" s="16" t="n">
        <f aca="false">Assumptions!$B$16*MIN(1,LN(1+Data_Clean!Q1114)/LN(1+Assumptions!$B$21))</f>
        <v>0</v>
      </c>
      <c r="M1114" s="16" t="n">
        <f aca="false">Assumptions!$B$17*(0.6*MIN(1,Data_Clean!R1114/Assumptions!$B$22)+0.4*IF(Data_Clean!S1114="",0,Data_Clean!S1114))</f>
        <v>0</v>
      </c>
      <c r="N1114" s="16" t="n">
        <f aca="false">Assumptions!$B$18*MIN(1,(Data_Clean!F1114-1)/Assumptions!$B$23)</f>
        <v>10</v>
      </c>
      <c r="O1114" s="16" t="n">
        <f aca="false">Assumptions!$B$19*(0.4*IF(Data_Clean!E1114="",0,MIN(1,Data_Clean!E1114/12/Assumptions!$B$24))+0.35*IF(Data_Clean!D1114="Y",1,0)+0.25*(1-MIN(Data_Clean!T1114,3)/3))/IF(Data_Clean!E1114="",0.6,1)</f>
        <v>9.75</v>
      </c>
      <c r="P1114" s="16" t="n">
        <f aca="false">SUM(K1114:O1114)/(Assumptions!$D$5-IF(K1114="",Assumptions!$B$15,0))*100</f>
        <v>19.872729780018</v>
      </c>
      <c r="Q1114" s="7" t="str">
        <f aca="false">IF(J1114&gt;=Assumptions!$B$26,"High",IF(J1114&gt;=Assumptions!$B$27,"Mid","Low"))</f>
        <v>Mid</v>
      </c>
      <c r="R1114" s="7" t="str">
        <f aca="false">IF(P1114&gt;=Assumptions!$B$28,"High",IF(P1114&gt;=Assumptions!$B$29,"Mid","Low"))</f>
        <v>Low</v>
      </c>
      <c r="S1114" s="7" t="str">
        <f aca="false">INDEX(Assumptions!$B$33:$B$41,MATCH(Q1114&amp;"|"&amp;R1114,Assumptions!$A$33:$A$41,0))</f>
        <v>Light Touch</v>
      </c>
      <c r="T1114" s="7" t="n">
        <f aca="false">IF(ISNUMBER(Data_Clean!V1114),J1114*Data_Clean!V1114,0)</f>
        <v>311.819372646</v>
      </c>
    </row>
    <row r="1115" customFormat="false" ht="15" hidden="false" customHeight="false" outlineLevel="0" collapsed="false">
      <c r="A1115" s="15" t="str">
        <f aca="false">Data_Clean!A1115</f>
        <v>CX101111</v>
      </c>
      <c r="B1115" s="14" t="n">
        <f aca="false">Data_Clean!G1115*Assumptions!$B$5</f>
        <v>184.91225</v>
      </c>
      <c r="C1115" s="14" t="n">
        <f aca="false">IF(Data_Clean!H1115="",0,Data_Clean!H1115)*Assumptions!$B$6</f>
        <v>1559.85252</v>
      </c>
      <c r="D1115" s="14" t="n">
        <f aca="false">Data_Clean!I1115*Assumptions!$B$7</f>
        <v>986.4</v>
      </c>
      <c r="E1115" s="14" t="n">
        <f aca="false">Data_Clean!J1115*Assumptions!$B$8</f>
        <v>0</v>
      </c>
      <c r="F1115" s="14" t="n">
        <f aca="false">Data_Clean!K1115*Assumptions!$B$9</f>
        <v>0</v>
      </c>
      <c r="G1115" s="14" t="n">
        <f aca="false">Data_Clean!L1115*Assumptions!$B$10</f>
        <v>0</v>
      </c>
      <c r="H1115" s="14" t="n">
        <f aca="false">IF(OR(Data_Clean!M1115="",Data_Clean!N1115=""),0,Data_Clean!M1115*Data_Clean!N1115/100)*Assumptions!$B$13*Assumptions!$B$11</f>
        <v>241.08</v>
      </c>
      <c r="I1115" s="14" t="n">
        <f aca="false">Data_Clean!O1115*4*Assumptions!$B$12</f>
        <v>11.4504</v>
      </c>
      <c r="J1115" s="14" t="n">
        <f aca="false">SUM(B1115:I1115)</f>
        <v>2983.69517</v>
      </c>
      <c r="K1115" s="16" t="n">
        <f aca="false">IF(Data_Clean!P1115="","",Assumptions!$B$15*0.5^(Data_Clean!P1115/Assumptions!$B$20))</f>
        <v>19.7926186615934</v>
      </c>
      <c r="L1115" s="16" t="n">
        <f aca="false">Assumptions!$B$16*MIN(1,LN(1+Data_Clean!Q1115)/LN(1+Assumptions!$B$21))</f>
        <v>9.16313819982653</v>
      </c>
      <c r="M1115" s="16" t="n">
        <f aca="false">Assumptions!$B$17*(0.6*MIN(1,Data_Clean!R1115/Assumptions!$B$22)+0.4*IF(Data_Clean!S1115="",0,Data_Clean!S1115))</f>
        <v>9.96</v>
      </c>
      <c r="N1115" s="16" t="n">
        <f aca="false">Assumptions!$B$18*MIN(1,(Data_Clean!F1115-1)/Assumptions!$B$23)</f>
        <v>20</v>
      </c>
      <c r="O1115" s="16" t="n">
        <f aca="false">Assumptions!$B$19*(0.4*IF(Data_Clean!E1115="",0,MIN(1,Data_Clean!E1115/12/Assumptions!$B$24))+0.35*IF(Data_Clean!D1115="Y",1,0)+0.25*(1-MIN(Data_Clean!T1115,3)/3))/IF(Data_Clean!E1115="",0.6,1)</f>
        <v>6.4</v>
      </c>
      <c r="P1115" s="16" t="n">
        <f aca="false">SUM(K1115:O1115)/(Assumptions!$D$5-IF(K1115="",Assumptions!$B$15,0))*100</f>
        <v>65.3157568614199</v>
      </c>
      <c r="Q1115" s="7" t="str">
        <f aca="false">IF(J1115&gt;=Assumptions!$B$26,"High",IF(J1115&gt;=Assumptions!$B$27,"Mid","Low"))</f>
        <v>High</v>
      </c>
      <c r="R1115" s="7" t="str">
        <f aca="false">IF(P1115&gt;=Assumptions!$B$28,"High",IF(P1115&gt;=Assumptions!$B$29,"Mid","Low"))</f>
        <v>Mid</v>
      </c>
      <c r="S1115" s="7" t="str">
        <f aca="false">INDEX(Assumptions!$B$33:$B$41,MATCH(Q1115&amp;"|"&amp;R1115,Assumptions!$A$33:$A$41,0))</f>
        <v>Established Core</v>
      </c>
      <c r="T1115" s="7" t="n">
        <f aca="false">IF(ISNUMBER(Data_Clean!V1115),J1115*Data_Clean!V1115,0)</f>
        <v>242.872786838</v>
      </c>
    </row>
    <row r="1116" customFormat="false" ht="15" hidden="false" customHeight="false" outlineLevel="0" collapsed="false">
      <c r="A1116" s="15" t="str">
        <f aca="false">Data_Clean!A1116</f>
        <v>CX101112</v>
      </c>
      <c r="B1116" s="14" t="n">
        <f aca="false">Data_Clean!G1116*Assumptions!$B$5</f>
        <v>244.34825</v>
      </c>
      <c r="C1116" s="14" t="n">
        <f aca="false">IF(Data_Clean!H1116="",0,Data_Clean!H1116)*Assumptions!$B$6</f>
        <v>343.43796</v>
      </c>
      <c r="D1116" s="14" t="n">
        <f aca="false">Data_Clean!I1116*Assumptions!$B$7</f>
        <v>0</v>
      </c>
      <c r="E1116" s="14" t="n">
        <f aca="false">Data_Clean!J1116*Assumptions!$B$8</f>
        <v>289.151025</v>
      </c>
      <c r="F1116" s="14" t="n">
        <f aca="false">Data_Clean!K1116*Assumptions!$B$9</f>
        <v>0</v>
      </c>
      <c r="G1116" s="14" t="n">
        <f aca="false">Data_Clean!L1116*Assumptions!$B$10</f>
        <v>488.25</v>
      </c>
      <c r="H1116" s="14" t="n">
        <f aca="false">IF(OR(Data_Clean!M1116="",Data_Clean!N1116=""),0,Data_Clean!M1116*Data_Clean!N1116/100)*Assumptions!$B$13*Assumptions!$B$11</f>
        <v>120.684</v>
      </c>
      <c r="I1116" s="14" t="n">
        <f aca="false">Data_Clean!O1116*4*Assumptions!$B$12</f>
        <v>21.972</v>
      </c>
      <c r="J1116" s="14" t="n">
        <f aca="false">SUM(B1116:I1116)</f>
        <v>1507.843235</v>
      </c>
      <c r="K1116" s="16" t="n">
        <f aca="false">IF(Data_Clean!P1116="","",Assumptions!$B$15*0.5^(Data_Clean!P1116/Assumptions!$B$20))</f>
        <v>24.3675718906871</v>
      </c>
      <c r="L1116" s="16" t="n">
        <f aca="false">Assumptions!$B$16*MIN(1,LN(1+Data_Clean!Q1116)/LN(1+Assumptions!$B$21))</f>
        <v>13.4237548294248</v>
      </c>
      <c r="M1116" s="16" t="n">
        <f aca="false">Assumptions!$B$17*(0.6*MIN(1,Data_Clean!R1116/Assumptions!$B$22)+0.4*IF(Data_Clean!S1116="",0,Data_Clean!S1116))</f>
        <v>10.95</v>
      </c>
      <c r="N1116" s="16" t="n">
        <f aca="false">Assumptions!$B$18*MIN(1,(Data_Clean!F1116-1)/Assumptions!$B$23)</f>
        <v>20</v>
      </c>
      <c r="O1116" s="16" t="n">
        <f aca="false">Assumptions!$B$19*(0.4*IF(Data_Clean!E1116="",0,MIN(1,Data_Clean!E1116/12/Assumptions!$B$24))+0.35*IF(Data_Clean!D1116="Y",1,0)+0.25*(1-MIN(Data_Clean!T1116,3)/3))/IF(Data_Clean!E1116="",0.6,1)</f>
        <v>9.7</v>
      </c>
      <c r="P1116" s="16" t="n">
        <f aca="false">SUM(K1116:O1116)/(Assumptions!$D$5-IF(K1116="",Assumptions!$B$15,0))*100</f>
        <v>78.4413267201119</v>
      </c>
      <c r="Q1116" s="7" t="str">
        <f aca="false">IF(J1116&gt;=Assumptions!$B$26,"High",IF(J1116&gt;=Assumptions!$B$27,"Mid","Low"))</f>
        <v>High</v>
      </c>
      <c r="R1116" s="7" t="str">
        <f aca="false">IF(P1116&gt;=Assumptions!$B$28,"High",IF(P1116&gt;=Assumptions!$B$29,"Mid","Low"))</f>
        <v>High</v>
      </c>
      <c r="S1116" s="7" t="str">
        <f aca="false">INDEX(Assumptions!$B$33:$B$41,MATCH(Q1116&amp;"|"&amp;R1116,Assumptions!$A$33:$A$41,0))</f>
        <v>Premier Advocates</v>
      </c>
      <c r="T1116" s="7" t="n">
        <f aca="false">IF(ISNUMBER(Data_Clean!V1116),J1116*Data_Clean!V1116,0)</f>
        <v>78.2570638965</v>
      </c>
    </row>
    <row r="1117" customFormat="false" ht="15" hidden="false" customHeight="false" outlineLevel="0" collapsed="false">
      <c r="A1117" s="15" t="str">
        <f aca="false">Data_Clean!A1117</f>
        <v>CX101113</v>
      </c>
      <c r="B1117" s="14" t="n">
        <f aca="false">Data_Clean!G1117*Assumptions!$B$5</f>
        <v>17.41275</v>
      </c>
      <c r="C1117" s="14" t="n">
        <f aca="false">IF(Data_Clean!H1117="",0,Data_Clean!H1117)*Assumptions!$B$6</f>
        <v>0</v>
      </c>
      <c r="D1117" s="14" t="n">
        <f aca="false">Data_Clean!I1117*Assumptions!$B$7</f>
        <v>0</v>
      </c>
      <c r="E1117" s="14" t="n">
        <f aca="false">Data_Clean!J1117*Assumptions!$B$8</f>
        <v>0</v>
      </c>
      <c r="F1117" s="14" t="n">
        <f aca="false">Data_Clean!K1117*Assumptions!$B$9</f>
        <v>0</v>
      </c>
      <c r="G1117" s="14" t="n">
        <f aca="false">Data_Clean!L1117*Assumptions!$B$10</f>
        <v>0</v>
      </c>
      <c r="H1117" s="14" t="n">
        <f aca="false">IF(OR(Data_Clean!M1117="",Data_Clean!N1117=""),0,Data_Clean!M1117*Data_Clean!N1117/100)*Assumptions!$B$13*Assumptions!$B$11</f>
        <v>0</v>
      </c>
      <c r="I1117" s="14" t="n">
        <f aca="false">Data_Clean!O1117*4*Assumptions!$B$12</f>
        <v>0</v>
      </c>
      <c r="J1117" s="14" t="n">
        <f aca="false">SUM(B1117:I1117)</f>
        <v>17.41275</v>
      </c>
      <c r="K1117" s="16" t="n">
        <f aca="false">IF(Data_Clean!P1117="","",Assumptions!$B$15*0.5^(Data_Clean!P1117/Assumptions!$B$20))</f>
        <v>0.0118982284622495</v>
      </c>
      <c r="L1117" s="16" t="n">
        <f aca="false">Assumptions!$B$16*MIN(1,LN(1+Data_Clean!Q1117)/LN(1+Assumptions!$B$21))</f>
        <v>0</v>
      </c>
      <c r="M1117" s="16" t="n">
        <f aca="false">Assumptions!$B$17*(0.6*MIN(1,Data_Clean!R1117/Assumptions!$B$22)+0.4*IF(Data_Clean!S1117="",0,Data_Clean!S1117))</f>
        <v>0</v>
      </c>
      <c r="N1117" s="16" t="n">
        <f aca="false">Assumptions!$B$18*MIN(1,(Data_Clean!F1117-1)/Assumptions!$B$23)</f>
        <v>0</v>
      </c>
      <c r="O1117" s="16" t="n">
        <f aca="false">Assumptions!$B$19*(0.4*IF(Data_Clean!E1117="",0,MIN(1,Data_Clean!E1117/12/Assumptions!$B$24))+0.35*IF(Data_Clean!D1117="Y",1,0)+0.25*(1-MIN(Data_Clean!T1117,3)/3))/IF(Data_Clean!E1117="",0.6,1)</f>
        <v>6.85</v>
      </c>
      <c r="P1117" s="16" t="n">
        <f aca="false">SUM(K1117:O1117)/(Assumptions!$D$5-IF(K1117="",Assumptions!$B$15,0))*100</f>
        <v>6.86189822846225</v>
      </c>
      <c r="Q1117" s="7" t="str">
        <f aca="false">IF(J1117&gt;=Assumptions!$B$26,"High",IF(J1117&gt;=Assumptions!$B$27,"Mid","Low"))</f>
        <v>Low</v>
      </c>
      <c r="R1117" s="7" t="str">
        <f aca="false">IF(P1117&gt;=Assumptions!$B$28,"High",IF(P1117&gt;=Assumptions!$B$29,"Mid","Low"))</f>
        <v>Low</v>
      </c>
      <c r="S1117" s="7" t="str">
        <f aca="false">INDEX(Assumptions!$B$33:$B$41,MATCH(Q1117&amp;"|"&amp;R1117,Assumptions!$A$33:$A$41,0))</f>
        <v>Dormant &amp; Low Value</v>
      </c>
      <c r="T1117" s="7" t="n">
        <f aca="false">IF(ISNUMBER(Data_Clean!V1117),J1117*Data_Clean!V1117,0)</f>
        <v>7.001666775</v>
      </c>
    </row>
    <row r="1118" customFormat="false" ht="15" hidden="false" customHeight="false" outlineLevel="0" collapsed="false">
      <c r="A1118" s="15" t="str">
        <f aca="false">Data_Clean!A1118</f>
        <v>CX101114</v>
      </c>
      <c r="B1118" s="14" t="n">
        <f aca="false">Data_Clean!G1118*Assumptions!$B$5</f>
        <v>35.5515</v>
      </c>
      <c r="C1118" s="14" t="n">
        <f aca="false">IF(Data_Clean!H1118="",0,Data_Clean!H1118)*Assumptions!$B$6</f>
        <v>0</v>
      </c>
      <c r="D1118" s="14" t="n">
        <f aca="false">Data_Clean!I1118*Assumptions!$B$7</f>
        <v>40.8</v>
      </c>
      <c r="E1118" s="14" t="n">
        <f aca="false">Data_Clean!J1118*Assumptions!$B$8</f>
        <v>0</v>
      </c>
      <c r="F1118" s="14" t="n">
        <f aca="false">Data_Clean!K1118*Assumptions!$B$9</f>
        <v>349.8</v>
      </c>
      <c r="G1118" s="14" t="n">
        <f aca="false">Data_Clean!L1118*Assumptions!$B$10</f>
        <v>0</v>
      </c>
      <c r="H1118" s="14" t="n">
        <f aca="false">IF(OR(Data_Clean!M1118="",Data_Clean!N1118=""),0,Data_Clean!M1118*Data_Clean!N1118/100)*Assumptions!$B$13*Assumptions!$B$11</f>
        <v>0</v>
      </c>
      <c r="I1118" s="14" t="n">
        <f aca="false">Data_Clean!O1118*4*Assumptions!$B$12</f>
        <v>0</v>
      </c>
      <c r="J1118" s="14" t="n">
        <f aca="false">SUM(B1118:I1118)</f>
        <v>426.1515</v>
      </c>
      <c r="K1118" s="16" t="n">
        <f aca="false">IF(Data_Clean!P1118="","",Assumptions!$B$15*0.5^(Data_Clean!P1118/Assumptions!$B$20))</f>
        <v>27.9909897461042</v>
      </c>
      <c r="L1118" s="16" t="n">
        <f aca="false">Assumptions!$B$16*MIN(1,LN(1+Data_Clean!Q1118)/LN(1+Assumptions!$B$21))</f>
        <v>12.2792642888455</v>
      </c>
      <c r="M1118" s="16" t="n">
        <f aca="false">Assumptions!$B$17*(0.6*MIN(1,Data_Clean!R1118/Assumptions!$B$22)+0.4*IF(Data_Clean!S1118="",0,Data_Clean!S1118))</f>
        <v>9.972</v>
      </c>
      <c r="N1118" s="16" t="n">
        <f aca="false">Assumptions!$B$18*MIN(1,(Data_Clean!F1118-1)/Assumptions!$B$23)</f>
        <v>10</v>
      </c>
      <c r="O1118" s="16" t="n">
        <f aca="false">Assumptions!$B$19*(0.4*IF(Data_Clean!E1118="",0,MIN(1,Data_Clean!E1118/12/Assumptions!$B$24))+0.35*IF(Data_Clean!D1118="Y",1,0)+0.25*(1-MIN(Data_Clean!T1118,3)/3))/IF(Data_Clean!E1118="",0.6,1)</f>
        <v>8.6</v>
      </c>
      <c r="P1118" s="16" t="n">
        <f aca="false">SUM(K1118:O1118)/(Assumptions!$D$5-IF(K1118="",Assumptions!$B$15,0))*100</f>
        <v>68.8422540349497</v>
      </c>
      <c r="Q1118" s="7" t="str">
        <f aca="false">IF(J1118&gt;=Assumptions!$B$26,"High",IF(J1118&gt;=Assumptions!$B$27,"Mid","Low"))</f>
        <v>Mid</v>
      </c>
      <c r="R1118" s="7" t="str">
        <f aca="false">IF(P1118&gt;=Assumptions!$B$28,"High",IF(P1118&gt;=Assumptions!$B$29,"Mid","Low"))</f>
        <v>Mid</v>
      </c>
      <c r="S1118" s="7" t="str">
        <f aca="false">INDEX(Assumptions!$B$33:$B$41,MATCH(Q1118&amp;"|"&amp;R1118,Assumptions!$A$33:$A$41,0))</f>
        <v>Established Core</v>
      </c>
      <c r="T1118" s="7" t="n">
        <f aca="false">IF(ISNUMBER(Data_Clean!V1118),J1118*Data_Clean!V1118,0)</f>
        <v>26.8475445</v>
      </c>
    </row>
    <row r="1119" customFormat="false" ht="15" hidden="false" customHeight="false" outlineLevel="0" collapsed="false">
      <c r="A1119" s="15" t="str">
        <f aca="false">Data_Clean!A1119</f>
        <v>CX101115</v>
      </c>
      <c r="B1119" s="14" t="n">
        <f aca="false">Data_Clean!G1119*Assumptions!$B$5</f>
        <v>71.8435</v>
      </c>
      <c r="C1119" s="14" t="n">
        <f aca="false">IF(Data_Clean!H1119="",0,Data_Clean!H1119)*Assumptions!$B$6</f>
        <v>0</v>
      </c>
      <c r="D1119" s="14" t="n">
        <f aca="false">Data_Clean!I1119*Assumptions!$B$7</f>
        <v>0</v>
      </c>
      <c r="E1119" s="14" t="n">
        <f aca="false">Data_Clean!J1119*Assumptions!$B$8</f>
        <v>0</v>
      </c>
      <c r="F1119" s="14" t="n">
        <f aca="false">Data_Clean!K1119*Assumptions!$B$9</f>
        <v>0</v>
      </c>
      <c r="G1119" s="14" t="n">
        <f aca="false">Data_Clean!L1119*Assumptions!$B$10</f>
        <v>0</v>
      </c>
      <c r="H1119" s="14" t="n">
        <f aca="false">IF(OR(Data_Clean!M1119="",Data_Clean!N1119=""),0,Data_Clean!M1119*Data_Clean!N1119/100)*Assumptions!$B$13*Assumptions!$B$11</f>
        <v>206.976</v>
      </c>
      <c r="I1119" s="14" t="n">
        <f aca="false">Data_Clean!O1119*4*Assumptions!$B$12</f>
        <v>13.31904</v>
      </c>
      <c r="J1119" s="14" t="n">
        <f aca="false">SUM(B1119:I1119)</f>
        <v>292.13854</v>
      </c>
      <c r="K1119" s="16" t="n">
        <f aca="false">IF(Data_Clean!P1119="","",Assumptions!$B$15*0.5^(Data_Clean!P1119/Assumptions!$B$20))</f>
        <v>15.3506083799516</v>
      </c>
      <c r="L1119" s="16" t="n">
        <f aca="false">Assumptions!$B$16*MIN(1,LN(1+Data_Clean!Q1119)/LN(1+Assumptions!$B$21))</f>
        <v>13.0760265116583</v>
      </c>
      <c r="M1119" s="16" t="n">
        <f aca="false">Assumptions!$B$17*(0.6*MIN(1,Data_Clean!R1119/Assumptions!$B$22)+0.4*IF(Data_Clean!S1119="",0,Data_Clean!S1119))</f>
        <v>8.22</v>
      </c>
      <c r="N1119" s="16" t="n">
        <f aca="false">Assumptions!$B$18*MIN(1,(Data_Clean!F1119-1)/Assumptions!$B$23)</f>
        <v>5</v>
      </c>
      <c r="O1119" s="16" t="n">
        <f aca="false">Assumptions!$B$19*(0.4*IF(Data_Clean!E1119="",0,MIN(1,Data_Clean!E1119/12/Assumptions!$B$24))+0.35*IF(Data_Clean!D1119="Y",1,0)+0.25*(1-MIN(Data_Clean!T1119,3)/3))/IF(Data_Clean!E1119="",0.6,1)</f>
        <v>9.75</v>
      </c>
      <c r="P1119" s="16" t="n">
        <f aca="false">SUM(K1119:O1119)/(Assumptions!$D$5-IF(K1119="",Assumptions!$B$15,0))*100</f>
        <v>51.3966348916099</v>
      </c>
      <c r="Q1119" s="7" t="str">
        <f aca="false">IF(J1119&gt;=Assumptions!$B$26,"High",IF(J1119&gt;=Assumptions!$B$27,"Mid","Low"))</f>
        <v>Low</v>
      </c>
      <c r="R1119" s="7" t="str">
        <f aca="false">IF(P1119&gt;=Assumptions!$B$28,"High",IF(P1119&gt;=Assumptions!$B$29,"Mid","Low"))</f>
        <v>Mid</v>
      </c>
      <c r="S1119" s="7" t="str">
        <f aca="false">INDEX(Assumptions!$B$33:$B$41,MATCH(Q1119&amp;"|"&amp;R1119,Assumptions!$A$33:$A$41,0))</f>
        <v>Light Touch</v>
      </c>
      <c r="T1119" s="7" t="n">
        <f aca="false">IF(ISNUMBER(Data_Clean!V1119),J1119*Data_Clean!V1119,0)</f>
        <v>22.78680612</v>
      </c>
    </row>
    <row r="1120" customFormat="false" ht="15" hidden="false" customHeight="false" outlineLevel="0" collapsed="false">
      <c r="A1120" s="15" t="str">
        <f aca="false">Data_Clean!A1120</f>
        <v>CX101116</v>
      </c>
      <c r="B1120" s="14" t="n">
        <f aca="false">Data_Clean!G1120*Assumptions!$B$5</f>
        <v>82.7155</v>
      </c>
      <c r="C1120" s="14" t="n">
        <f aca="false">IF(Data_Clean!H1120="",0,Data_Clean!H1120)*Assumptions!$B$6</f>
        <v>82.55004</v>
      </c>
      <c r="D1120" s="14" t="n">
        <f aca="false">Data_Clean!I1120*Assumptions!$B$7</f>
        <v>63.2</v>
      </c>
      <c r="E1120" s="14" t="n">
        <f aca="false">Data_Clean!J1120*Assumptions!$B$8</f>
        <v>0</v>
      </c>
      <c r="F1120" s="14" t="n">
        <f aca="false">Data_Clean!K1120*Assumptions!$B$9</f>
        <v>475.2</v>
      </c>
      <c r="G1120" s="14" t="n">
        <f aca="false">Data_Clean!L1120*Assumptions!$B$10</f>
        <v>0</v>
      </c>
      <c r="H1120" s="14" t="n">
        <f aca="false">IF(OR(Data_Clean!M1120="",Data_Clean!N1120=""),0,Data_Clean!M1120*Data_Clean!N1120/100)*Assumptions!$B$13*Assumptions!$B$11</f>
        <v>0</v>
      </c>
      <c r="I1120" s="14" t="n">
        <f aca="false">Data_Clean!O1120*4*Assumptions!$B$12</f>
        <v>0</v>
      </c>
      <c r="J1120" s="14" t="n">
        <f aca="false">SUM(B1120:I1120)</f>
        <v>703.66554</v>
      </c>
      <c r="K1120" s="16" t="n">
        <f aca="false">IF(Data_Clean!P1120="","",Assumptions!$B$15*0.5^(Data_Clean!P1120/Assumptions!$B$20))</f>
        <v>10.8545192808028</v>
      </c>
      <c r="L1120" s="16" t="n">
        <f aca="false">Assumptions!$B$16*MIN(1,LN(1+Data_Clean!Q1120)/LN(1+Assumptions!$B$21))</f>
        <v>14.5815690999133</v>
      </c>
      <c r="M1120" s="16" t="n">
        <f aca="false">Assumptions!$B$17*(0.6*MIN(1,Data_Clean!R1120/Assumptions!$B$22)+0.4*IF(Data_Clean!S1120="",0,Data_Clean!S1120))</f>
        <v>8.97</v>
      </c>
      <c r="N1120" s="16" t="n">
        <f aca="false">Assumptions!$B$18*MIN(1,(Data_Clean!F1120-1)/Assumptions!$B$23)</f>
        <v>20</v>
      </c>
      <c r="O1120" s="16" t="n">
        <f aca="false">Assumptions!$B$19*(0.4*IF(Data_Clean!E1120="",0,MIN(1,Data_Clean!E1120/12/Assumptions!$B$24))+0.35*IF(Data_Clean!D1120="Y",1,0)+0.25*(1-MIN(Data_Clean!T1120,3)/3))/IF(Data_Clean!E1120="",0.6,1)</f>
        <v>14.05</v>
      </c>
      <c r="P1120" s="16" t="n">
        <f aca="false">SUM(K1120:O1120)/(Assumptions!$D$5-IF(K1120="",Assumptions!$B$15,0))*100</f>
        <v>68.4560883807161</v>
      </c>
      <c r="Q1120" s="7" t="str">
        <f aca="false">IF(J1120&gt;=Assumptions!$B$26,"High",IF(J1120&gt;=Assumptions!$B$27,"Mid","Low"))</f>
        <v>Mid</v>
      </c>
      <c r="R1120" s="7" t="str">
        <f aca="false">IF(P1120&gt;=Assumptions!$B$28,"High",IF(P1120&gt;=Assumptions!$B$29,"Mid","Low"))</f>
        <v>Mid</v>
      </c>
      <c r="S1120" s="7" t="str">
        <f aca="false">INDEX(Assumptions!$B$33:$B$41,MATCH(Q1120&amp;"|"&amp;R1120,Assumptions!$A$33:$A$41,0))</f>
        <v>Established Core</v>
      </c>
      <c r="T1120" s="7" t="n">
        <f aca="false">IF(ISNUMBER(Data_Clean!V1120),J1120*Data_Clean!V1120,0)</f>
        <v>10.766082762</v>
      </c>
    </row>
    <row r="1121" customFormat="false" ht="15" hidden="false" customHeight="false" outlineLevel="0" collapsed="false">
      <c r="A1121" s="15" t="str">
        <f aca="false">Data_Clean!A1121</f>
        <v>CX101117</v>
      </c>
      <c r="B1121" s="14" t="n">
        <f aca="false">Data_Clean!G1121*Assumptions!$B$5</f>
        <v>71.83275</v>
      </c>
      <c r="C1121" s="14" t="n">
        <f aca="false">IF(Data_Clean!H1121="",0,Data_Clean!H1121)*Assumptions!$B$6</f>
        <v>0</v>
      </c>
      <c r="D1121" s="14" t="n">
        <f aca="false">Data_Clean!I1121*Assumptions!$B$7</f>
        <v>98.4</v>
      </c>
      <c r="E1121" s="14" t="n">
        <f aca="false">Data_Clean!J1121*Assumptions!$B$8</f>
        <v>0</v>
      </c>
      <c r="F1121" s="14" t="n">
        <f aca="false">Data_Clean!K1121*Assumptions!$B$9</f>
        <v>0</v>
      </c>
      <c r="G1121" s="14" t="n">
        <f aca="false">Data_Clean!L1121*Assumptions!$B$10</f>
        <v>0</v>
      </c>
      <c r="H1121" s="14" t="n">
        <f aca="false">IF(OR(Data_Clean!M1121="",Data_Clean!N1121=""),0,Data_Clean!M1121*Data_Clean!N1121/100)*Assumptions!$B$13*Assumptions!$B$11</f>
        <v>210.3</v>
      </c>
      <c r="I1121" s="14" t="n">
        <f aca="false">Data_Clean!O1121*4*Assumptions!$B$12</f>
        <v>0.54288</v>
      </c>
      <c r="J1121" s="14" t="n">
        <f aca="false">SUM(B1121:I1121)</f>
        <v>381.07563</v>
      </c>
      <c r="K1121" s="16" t="n">
        <f aca="false">IF(Data_Clean!P1121="","",Assumptions!$B$15*0.5^(Data_Clean!P1121/Assumptions!$B$20))</f>
        <v>23.267171427506</v>
      </c>
      <c r="L1121" s="16" t="n">
        <f aca="false">Assumptions!$B$16*MIN(1,LN(1+Data_Clean!Q1121)/LN(1+Assumptions!$B$21))</f>
        <v>8.67194478953664</v>
      </c>
      <c r="M1121" s="16" t="n">
        <f aca="false">Assumptions!$B$17*(0.6*MIN(1,Data_Clean!R1121/Assumptions!$B$22)+0.4*IF(Data_Clean!S1121="",0,Data_Clean!S1121))</f>
        <v>2.922</v>
      </c>
      <c r="N1121" s="16" t="n">
        <f aca="false">Assumptions!$B$18*MIN(1,(Data_Clean!F1121-1)/Assumptions!$B$23)</f>
        <v>10</v>
      </c>
      <c r="O1121" s="16" t="n">
        <f aca="false">Assumptions!$B$19*(0.4*IF(Data_Clean!E1121="",0,MIN(1,Data_Clean!E1121/12/Assumptions!$B$24))+0.35*IF(Data_Clean!D1121="Y",1,0)+0.25*(1-MIN(Data_Clean!T1121,3)/3))/IF(Data_Clean!E1121="",0.6,1)</f>
        <v>9.75</v>
      </c>
      <c r="P1121" s="16" t="n">
        <f aca="false">SUM(K1121:O1121)/(Assumptions!$D$5-IF(K1121="",Assumptions!$B$15,0))*100</f>
        <v>54.6111162170427</v>
      </c>
      <c r="Q1121" s="7" t="str">
        <f aca="false">IF(J1121&gt;=Assumptions!$B$26,"High",IF(J1121&gt;=Assumptions!$B$27,"Mid","Low"))</f>
        <v>Low</v>
      </c>
      <c r="R1121" s="7" t="str">
        <f aca="false">IF(P1121&gt;=Assumptions!$B$28,"High",IF(P1121&gt;=Assumptions!$B$29,"Mid","Low"))</f>
        <v>Mid</v>
      </c>
      <c r="S1121" s="7" t="str">
        <f aca="false">INDEX(Assumptions!$B$33:$B$41,MATCH(Q1121&amp;"|"&amp;R1121,Assumptions!$A$33:$A$41,0))</f>
        <v>Light Touch</v>
      </c>
      <c r="T1121" s="7" t="n">
        <f aca="false">IF(ISNUMBER(Data_Clean!V1121),J1121*Data_Clean!V1121,0)</f>
        <v>41.346705855</v>
      </c>
    </row>
    <row r="1122" customFormat="false" ht="15" hidden="false" customHeight="false" outlineLevel="0" collapsed="false">
      <c r="A1122" s="15" t="str">
        <f aca="false">Data_Clean!A1122</f>
        <v>CX101118</v>
      </c>
      <c r="B1122" s="14" t="n">
        <f aca="false">Data_Clean!G1122*Assumptions!$B$5</f>
        <v>73.4475</v>
      </c>
      <c r="C1122" s="14" t="n">
        <f aca="false">IF(Data_Clean!H1122="",0,Data_Clean!H1122)*Assumptions!$B$6</f>
        <v>63.49524</v>
      </c>
      <c r="D1122" s="14" t="n">
        <f aca="false">Data_Clean!I1122*Assumptions!$B$7</f>
        <v>564</v>
      </c>
      <c r="E1122" s="14" t="n">
        <f aca="false">Data_Clean!J1122*Assumptions!$B$8</f>
        <v>0</v>
      </c>
      <c r="F1122" s="14" t="n">
        <f aca="false">Data_Clean!K1122*Assumptions!$B$9</f>
        <v>0</v>
      </c>
      <c r="G1122" s="14" t="n">
        <f aca="false">Data_Clean!L1122*Assumptions!$B$10</f>
        <v>0</v>
      </c>
      <c r="H1122" s="14" t="n">
        <f aca="false">IF(OR(Data_Clean!M1122="",Data_Clean!N1122=""),0,Data_Clean!M1122*Data_Clean!N1122/100)*Assumptions!$B$13*Assumptions!$B$11</f>
        <v>508.8</v>
      </c>
      <c r="I1122" s="14" t="n">
        <f aca="false">Data_Clean!O1122*4*Assumptions!$B$12</f>
        <v>0</v>
      </c>
      <c r="J1122" s="14" t="n">
        <f aca="false">SUM(B1122:I1122)</f>
        <v>1209.74274</v>
      </c>
      <c r="K1122" s="16" t="n">
        <f aca="false">IF(Data_Clean!P1122="","",Assumptions!$B$15*0.5^(Data_Clean!P1122/Assumptions!$B$20))</f>
        <v>0.020242864452653</v>
      </c>
      <c r="L1122" s="16" t="n">
        <f aca="false">Assumptions!$B$16*MIN(1,LN(1+Data_Clean!Q1122)/LN(1+Assumptions!$B$21))</f>
        <v>0</v>
      </c>
      <c r="M1122" s="16" t="n">
        <f aca="false">Assumptions!$B$17*(0.6*MIN(1,Data_Clean!R1122/Assumptions!$B$22)+0.4*IF(Data_Clean!S1122="",0,Data_Clean!S1122))</f>
        <v>0</v>
      </c>
      <c r="N1122" s="16" t="n">
        <f aca="false">Assumptions!$B$18*MIN(1,(Data_Clean!F1122-1)/Assumptions!$B$23)</f>
        <v>15</v>
      </c>
      <c r="O1122" s="16" t="n">
        <f aca="false">Assumptions!$B$19*(0.4*IF(Data_Clean!E1122="",0,MIN(1,Data_Clean!E1122/12/Assumptions!$B$24))+0.35*IF(Data_Clean!D1122="Y",1,0)+0.25*(1-MIN(Data_Clean!T1122,3)/3))/IF(Data_Clean!E1122="",0.6,1)</f>
        <v>13.6</v>
      </c>
      <c r="P1122" s="16" t="n">
        <f aca="false">SUM(K1122:O1122)/(Assumptions!$D$5-IF(K1122="",Assumptions!$B$15,0))*100</f>
        <v>28.6202428644527</v>
      </c>
      <c r="Q1122" s="7" t="str">
        <f aca="false">IF(J1122&gt;=Assumptions!$B$26,"High",IF(J1122&gt;=Assumptions!$B$27,"Mid","Low"))</f>
        <v>Mid</v>
      </c>
      <c r="R1122" s="7" t="str">
        <f aca="false">IF(P1122&gt;=Assumptions!$B$28,"High",IF(P1122&gt;=Assumptions!$B$29,"Mid","Low"))</f>
        <v>Low</v>
      </c>
      <c r="S1122" s="7" t="str">
        <f aca="false">INDEX(Assumptions!$B$33:$B$41,MATCH(Q1122&amp;"|"&amp;R1122,Assumptions!$A$33:$A$41,0))</f>
        <v>Light Touch</v>
      </c>
      <c r="T1122" s="7" t="n">
        <f aca="false">IF(ISNUMBER(Data_Clean!V1122),J1122*Data_Clean!V1122,0)</f>
        <v>143.596463238</v>
      </c>
    </row>
    <row r="1123" customFormat="false" ht="15" hidden="false" customHeight="false" outlineLevel="0" collapsed="false">
      <c r="A1123" s="15" t="str">
        <f aca="false">Data_Clean!A1123</f>
        <v>CX101119</v>
      </c>
      <c r="B1123" s="14" t="n">
        <f aca="false">Data_Clean!G1123*Assumptions!$B$5</f>
        <v>80.56825</v>
      </c>
      <c r="C1123" s="14" t="n">
        <f aca="false">IF(Data_Clean!H1123="",0,Data_Clean!H1123)*Assumptions!$B$6</f>
        <v>193.68516</v>
      </c>
      <c r="D1123" s="14" t="n">
        <f aca="false">Data_Clean!I1123*Assumptions!$B$7</f>
        <v>0</v>
      </c>
      <c r="E1123" s="14" t="n">
        <f aca="false">Data_Clean!J1123*Assumptions!$B$8</f>
        <v>0</v>
      </c>
      <c r="F1123" s="14" t="n">
        <f aca="false">Data_Clean!K1123*Assumptions!$B$9</f>
        <v>0</v>
      </c>
      <c r="G1123" s="14" t="n">
        <f aca="false">Data_Clean!L1123*Assumptions!$B$10</f>
        <v>0</v>
      </c>
      <c r="H1123" s="14" t="n">
        <f aca="false">IF(OR(Data_Clean!M1123="",Data_Clean!N1123=""),0,Data_Clean!M1123*Data_Clean!N1123/100)*Assumptions!$B$13*Assumptions!$B$11</f>
        <v>132.468</v>
      </c>
      <c r="I1123" s="14" t="n">
        <f aca="false">Data_Clean!O1123*4*Assumptions!$B$12</f>
        <v>47.28288</v>
      </c>
      <c r="J1123" s="14" t="n">
        <f aca="false">SUM(B1123:I1123)</f>
        <v>454.00429</v>
      </c>
      <c r="K1123" s="16" t="n">
        <f aca="false">IF(Data_Clean!P1123="","",Assumptions!$B$15*0.5^(Data_Clean!P1123/Assumptions!$B$20))</f>
        <v>24.9371368842836</v>
      </c>
      <c r="L1123" s="16" t="n">
        <f aca="false">Assumptions!$B$16*MIN(1,LN(1+Data_Clean!Q1123)/LN(1+Assumptions!$B$21))</f>
        <v>14.4532413158944</v>
      </c>
      <c r="M1123" s="16" t="n">
        <f aca="false">Assumptions!$B$17*(0.6*MIN(1,Data_Clean!R1123/Assumptions!$B$22)+0.4*IF(Data_Clean!S1123="",0,Data_Clean!S1123))</f>
        <v>11.16</v>
      </c>
      <c r="N1123" s="16" t="n">
        <f aca="false">Assumptions!$B$18*MIN(1,(Data_Clean!F1123-1)/Assumptions!$B$23)</f>
        <v>10</v>
      </c>
      <c r="O1123" s="16" t="n">
        <f aca="false">Assumptions!$B$19*(0.4*IF(Data_Clean!E1123="",0,MIN(1,Data_Clean!E1123/12/Assumptions!$B$24))+0.35*IF(Data_Clean!D1123="Y",1,0)+0.25*(1-MIN(Data_Clean!T1123,3)/3))/IF(Data_Clean!E1123="",0.6,1)</f>
        <v>4.95</v>
      </c>
      <c r="P1123" s="16" t="n">
        <f aca="false">SUM(K1123:O1123)/(Assumptions!$D$5-IF(K1123="",Assumptions!$B$15,0))*100</f>
        <v>65.500378200178</v>
      </c>
      <c r="Q1123" s="7" t="str">
        <f aca="false">IF(J1123&gt;=Assumptions!$B$26,"High",IF(J1123&gt;=Assumptions!$B$27,"Mid","Low"))</f>
        <v>Mid</v>
      </c>
      <c r="R1123" s="7" t="str">
        <f aca="false">IF(P1123&gt;=Assumptions!$B$28,"High",IF(P1123&gt;=Assumptions!$B$29,"Mid","Low"))</f>
        <v>Mid</v>
      </c>
      <c r="S1123" s="7" t="str">
        <f aca="false">INDEX(Assumptions!$B$33:$B$41,MATCH(Q1123&amp;"|"&amp;R1123,Assumptions!$A$33:$A$41,0))</f>
        <v>Established Core</v>
      </c>
      <c r="T1123" s="7" t="n">
        <f aca="false">IF(ISNUMBER(Data_Clean!V1123),J1123*Data_Clean!V1123,0)</f>
        <v>29.101674989</v>
      </c>
    </row>
    <row r="1124" customFormat="false" ht="15" hidden="false" customHeight="false" outlineLevel="0" collapsed="false">
      <c r="A1124" s="15" t="str">
        <f aca="false">Data_Clean!A1124</f>
        <v>CX101120</v>
      </c>
      <c r="B1124" s="14" t="n">
        <f aca="false">Data_Clean!G1124*Assumptions!$B$5</f>
        <v>144.8095</v>
      </c>
      <c r="C1124" s="14" t="n">
        <f aca="false">IF(Data_Clean!H1124="",0,Data_Clean!H1124)*Assumptions!$B$6</f>
        <v>111.30408</v>
      </c>
      <c r="D1124" s="14" t="n">
        <f aca="false">Data_Clean!I1124*Assumptions!$B$7</f>
        <v>0</v>
      </c>
      <c r="E1124" s="14" t="n">
        <f aca="false">Data_Clean!J1124*Assumptions!$B$8</f>
        <v>0</v>
      </c>
      <c r="F1124" s="14" t="n">
        <f aca="false">Data_Clean!K1124*Assumptions!$B$9</f>
        <v>0</v>
      </c>
      <c r="G1124" s="14" t="n">
        <f aca="false">Data_Clean!L1124*Assumptions!$B$10</f>
        <v>1168.65</v>
      </c>
      <c r="H1124" s="14" t="n">
        <f aca="false">IF(OR(Data_Clean!M1124="",Data_Clean!N1124=""),0,Data_Clean!M1124*Data_Clean!N1124/100)*Assumptions!$B$13*Assumptions!$B$11</f>
        <v>0</v>
      </c>
      <c r="I1124" s="14" t="n">
        <f aca="false">Data_Clean!O1124*4*Assumptions!$B$12</f>
        <v>0</v>
      </c>
      <c r="J1124" s="14" t="n">
        <f aca="false">SUM(B1124:I1124)</f>
        <v>1424.76358</v>
      </c>
      <c r="K1124" s="16" t="n">
        <f aca="false">IF(Data_Clean!P1124="","",Assumptions!$B$15*0.5^(Data_Clean!P1124/Assumptions!$B$20))</f>
        <v>27.9909897461042</v>
      </c>
      <c r="L1124" s="16" t="n">
        <f aca="false">Assumptions!$B$16*MIN(1,LN(1+Data_Clean!Q1124)/LN(1+Assumptions!$B$21))</f>
        <v>13.4237548294248</v>
      </c>
      <c r="M1124" s="16" t="n">
        <f aca="false">Assumptions!$B$17*(0.6*MIN(1,Data_Clean!R1124/Assumptions!$B$22)+0.4*IF(Data_Clean!S1124="",0,Data_Clean!S1124))</f>
        <v>3.048</v>
      </c>
      <c r="N1124" s="16" t="n">
        <f aca="false">Assumptions!$B$18*MIN(1,(Data_Clean!F1124-1)/Assumptions!$B$23)</f>
        <v>10</v>
      </c>
      <c r="O1124" s="16" t="n">
        <f aca="false">Assumptions!$B$19*(0.4*IF(Data_Clean!E1124="",0,MIN(1,Data_Clean!E1124/12/Assumptions!$B$24))+0.35*IF(Data_Clean!D1124="Y",1,0)+0.25*(1-MIN(Data_Clean!T1124,3)/3))/IF(Data_Clean!E1124="",0.6,1)</f>
        <v>13.75</v>
      </c>
      <c r="P1124" s="16" t="n">
        <f aca="false">SUM(K1124:O1124)/(Assumptions!$D$5-IF(K1124="",Assumptions!$B$15,0))*100</f>
        <v>68.212744575529</v>
      </c>
      <c r="Q1124" s="7" t="str">
        <f aca="false">IF(J1124&gt;=Assumptions!$B$26,"High",IF(J1124&gt;=Assumptions!$B$27,"Mid","Low"))</f>
        <v>Mid</v>
      </c>
      <c r="R1124" s="7" t="str">
        <f aca="false">IF(P1124&gt;=Assumptions!$B$28,"High",IF(P1124&gt;=Assumptions!$B$29,"Mid","Low"))</f>
        <v>Mid</v>
      </c>
      <c r="S1124" s="7" t="str">
        <f aca="false">INDEX(Assumptions!$B$33:$B$41,MATCH(Q1124&amp;"|"&amp;R1124,Assumptions!$A$33:$A$41,0))</f>
        <v>Established Core</v>
      </c>
      <c r="T1124" s="7" t="n">
        <f aca="false">IF(ISNUMBER(Data_Clean!V1124),J1124*Data_Clean!V1124,0)</f>
        <v>58.700259496</v>
      </c>
    </row>
    <row r="1125" customFormat="false" ht="15" hidden="false" customHeight="false" outlineLevel="0" collapsed="false">
      <c r="A1125" s="15" t="str">
        <f aca="false">Data_Clean!A1125</f>
        <v>CX101121</v>
      </c>
      <c r="B1125" s="14" t="n">
        <f aca="false">Data_Clean!G1125*Assumptions!$B$5</f>
        <v>60.4285</v>
      </c>
      <c r="C1125" s="14" t="n">
        <f aca="false">IF(Data_Clean!H1125="",0,Data_Clean!H1125)*Assumptions!$B$6</f>
        <v>156.72432</v>
      </c>
      <c r="D1125" s="14" t="n">
        <f aca="false">Data_Clean!I1125*Assumptions!$B$7</f>
        <v>0</v>
      </c>
      <c r="E1125" s="14" t="n">
        <f aca="false">Data_Clean!J1125*Assumptions!$B$8</f>
        <v>0</v>
      </c>
      <c r="F1125" s="14" t="n">
        <f aca="false">Data_Clean!K1125*Assumptions!$B$9</f>
        <v>0</v>
      </c>
      <c r="G1125" s="14" t="n">
        <f aca="false">Data_Clean!L1125*Assumptions!$B$10</f>
        <v>0</v>
      </c>
      <c r="H1125" s="14" t="n">
        <f aca="false">IF(OR(Data_Clean!M1125="",Data_Clean!N1125=""),0,Data_Clean!M1125*Data_Clean!N1125/100)*Assumptions!$B$13*Assumptions!$B$11</f>
        <v>16.836</v>
      </c>
      <c r="I1125" s="14" t="n">
        <f aca="false">Data_Clean!O1125*4*Assumptions!$B$12</f>
        <v>9.04848</v>
      </c>
      <c r="J1125" s="14" t="n">
        <f aca="false">SUM(B1125:I1125)</f>
        <v>243.0373</v>
      </c>
      <c r="K1125" s="16" t="n">
        <f aca="false">IF(Data_Clean!P1125="","",Assumptions!$B$15*0.5^(Data_Clean!P1125/Assumptions!$B$20))</f>
        <v>13.0582584494419</v>
      </c>
      <c r="L1125" s="16" t="n">
        <f aca="false">Assumptions!$B$16*MIN(1,LN(1+Data_Clean!Q1125)/LN(1+Assumptions!$B$21))</f>
        <v>12.6966447294858</v>
      </c>
      <c r="M1125" s="16" t="n">
        <f aca="false">Assumptions!$B$17*(0.6*MIN(1,Data_Clean!R1125/Assumptions!$B$22)+0.4*IF(Data_Clean!S1125="",0,Data_Clean!S1125))</f>
        <v>7.554</v>
      </c>
      <c r="N1125" s="16" t="n">
        <f aca="false">Assumptions!$B$18*MIN(1,(Data_Clean!F1125-1)/Assumptions!$B$23)</f>
        <v>10</v>
      </c>
      <c r="O1125" s="16" t="n">
        <f aca="false">Assumptions!$B$19*(0.4*IF(Data_Clean!E1125="",0,MIN(1,Data_Clean!E1125/12/Assumptions!$B$24))+0.35*IF(Data_Clean!D1125="Y",1,0)+0.25*(1-MIN(Data_Clean!T1125,3)/3))/IF(Data_Clean!E1125="",0.6,1)</f>
        <v>13.25</v>
      </c>
      <c r="P1125" s="16" t="n">
        <f aca="false">SUM(K1125:O1125)/(Assumptions!$D$5-IF(K1125="",Assumptions!$B$15,0))*100</f>
        <v>56.5589031789276</v>
      </c>
      <c r="Q1125" s="7" t="str">
        <f aca="false">IF(J1125&gt;=Assumptions!$B$26,"High",IF(J1125&gt;=Assumptions!$B$27,"Mid","Low"))</f>
        <v>Low</v>
      </c>
      <c r="R1125" s="7" t="str">
        <f aca="false">IF(P1125&gt;=Assumptions!$B$28,"High",IF(P1125&gt;=Assumptions!$B$29,"Mid","Low"))</f>
        <v>Mid</v>
      </c>
      <c r="S1125" s="7" t="str">
        <f aca="false">INDEX(Assumptions!$B$33:$B$41,MATCH(Q1125&amp;"|"&amp;R1125,Assumptions!$A$33:$A$41,0))</f>
        <v>Light Touch</v>
      </c>
      <c r="T1125" s="7" t="n">
        <f aca="false">IF(ISNUMBER(Data_Clean!V1125),J1125*Data_Clean!V1125,0)</f>
        <v>8.40909058</v>
      </c>
    </row>
    <row r="1126" customFormat="false" ht="15" hidden="false" customHeight="false" outlineLevel="0" collapsed="false">
      <c r="A1126" s="15" t="str">
        <f aca="false">Data_Clean!A1126</f>
        <v>CX101122</v>
      </c>
      <c r="B1126" s="14" t="n">
        <f aca="false">Data_Clean!G1126*Assumptions!$B$5</f>
        <v>111.124</v>
      </c>
      <c r="C1126" s="14" t="n">
        <f aca="false">IF(Data_Clean!H1126="",0,Data_Clean!H1126)*Assumptions!$B$6</f>
        <v>372.25872</v>
      </c>
      <c r="D1126" s="14" t="n">
        <f aca="false">Data_Clean!I1126*Assumptions!$B$7</f>
        <v>240</v>
      </c>
      <c r="E1126" s="14" t="n">
        <f aca="false">Data_Clean!J1126*Assumptions!$B$8</f>
        <v>0</v>
      </c>
      <c r="F1126" s="14" t="n">
        <f aca="false">Data_Clean!K1126*Assumptions!$B$9</f>
        <v>2204.4</v>
      </c>
      <c r="G1126" s="14" t="n">
        <f aca="false">Data_Clean!L1126*Assumptions!$B$10</f>
        <v>0</v>
      </c>
      <c r="H1126" s="14" t="n">
        <f aca="false">IF(OR(Data_Clean!M1126="",Data_Clean!N1126=""),0,Data_Clean!M1126*Data_Clean!N1126/100)*Assumptions!$B$13*Assumptions!$B$11</f>
        <v>0</v>
      </c>
      <c r="I1126" s="14" t="n">
        <f aca="false">Data_Clean!O1126*4*Assumptions!$B$12</f>
        <v>0</v>
      </c>
      <c r="J1126" s="14" t="n">
        <f aca="false">SUM(B1126:I1126)</f>
        <v>2927.78272</v>
      </c>
      <c r="K1126" s="16" t="n">
        <f aca="false">IF(Data_Clean!P1126="","",Assumptions!$B$15*0.5^(Data_Clean!P1126/Assumptions!$B$20))</f>
        <v>21.7090385616057</v>
      </c>
      <c r="L1126" s="16" t="n">
        <f aca="false">Assumptions!$B$16*MIN(1,LN(1+Data_Clean!Q1126)/LN(1+Assumptions!$B$21))</f>
        <v>11.8154173628685</v>
      </c>
      <c r="M1126" s="16" t="n">
        <f aca="false">Assumptions!$B$17*(0.6*MIN(1,Data_Clean!R1126/Assumptions!$B$22)+0.4*IF(Data_Clean!S1126="",0,Data_Clean!S1126))</f>
        <v>4.458</v>
      </c>
      <c r="N1126" s="16" t="n">
        <f aca="false">Assumptions!$B$18*MIN(1,(Data_Clean!F1126-1)/Assumptions!$B$23)</f>
        <v>15</v>
      </c>
      <c r="O1126" s="16" t="n">
        <f aca="false">Assumptions!$B$19*(0.4*IF(Data_Clean!E1126="",0,MIN(1,Data_Clean!E1126/12/Assumptions!$B$24))+0.35*IF(Data_Clean!D1126="Y",1,0)+0.25*(1-MIN(Data_Clean!T1126,3)/3))/IF(Data_Clean!E1126="",0.6,1)</f>
        <v>8.15</v>
      </c>
      <c r="P1126" s="16" t="n">
        <f aca="false">SUM(K1126:O1126)/(Assumptions!$D$5-IF(K1126="",Assumptions!$B$15,0))*100</f>
        <v>61.1324559244742</v>
      </c>
      <c r="Q1126" s="7" t="str">
        <f aca="false">IF(J1126&gt;=Assumptions!$B$26,"High",IF(J1126&gt;=Assumptions!$B$27,"Mid","Low"))</f>
        <v>High</v>
      </c>
      <c r="R1126" s="7" t="str">
        <f aca="false">IF(P1126&gt;=Assumptions!$B$28,"High",IF(P1126&gt;=Assumptions!$B$29,"Mid","Low"))</f>
        <v>Mid</v>
      </c>
      <c r="S1126" s="7" t="str">
        <f aca="false">INDEX(Assumptions!$B$33:$B$41,MATCH(Q1126&amp;"|"&amp;R1126,Assumptions!$A$33:$A$41,0))</f>
        <v>Established Core</v>
      </c>
      <c r="T1126" s="7" t="n">
        <f aca="false">IF(ISNUMBER(Data_Clean!V1126),J1126*Data_Clean!V1126,0)</f>
        <v>246.519305024</v>
      </c>
    </row>
    <row r="1127" customFormat="false" ht="15" hidden="false" customHeight="false" outlineLevel="0" collapsed="false">
      <c r="A1127" s="15" t="str">
        <f aca="false">Data_Clean!A1127</f>
        <v>CX101123</v>
      </c>
      <c r="B1127" s="14" t="n">
        <f aca="false">Data_Clean!G1127*Assumptions!$B$5</f>
        <v>83.962</v>
      </c>
      <c r="C1127" s="14" t="n">
        <f aca="false">IF(Data_Clean!H1127="",0,Data_Clean!H1127)*Assumptions!$B$6</f>
        <v>553.63932</v>
      </c>
      <c r="D1127" s="14" t="n">
        <f aca="false">Data_Clean!I1127*Assumptions!$B$7</f>
        <v>1080</v>
      </c>
      <c r="E1127" s="14" t="n">
        <f aca="false">Data_Clean!J1127*Assumptions!$B$8</f>
        <v>0</v>
      </c>
      <c r="F1127" s="14" t="n">
        <f aca="false">Data_Clean!K1127*Assumptions!$B$9</f>
        <v>0</v>
      </c>
      <c r="G1127" s="14" t="n">
        <f aca="false">Data_Clean!L1127*Assumptions!$B$10</f>
        <v>1156.05</v>
      </c>
      <c r="H1127" s="14" t="n">
        <f aca="false">IF(OR(Data_Clean!M1127="",Data_Clean!N1127=""),0,Data_Clean!M1127*Data_Clean!N1127/100)*Assumptions!$B$13*Assumptions!$B$11</f>
        <v>230.88</v>
      </c>
      <c r="I1127" s="14" t="n">
        <f aca="false">Data_Clean!O1127*4*Assumptions!$B$12</f>
        <v>32.83392</v>
      </c>
      <c r="J1127" s="14" t="n">
        <f aca="false">SUM(B1127:I1127)</f>
        <v>3137.36524</v>
      </c>
      <c r="K1127" s="16" t="n">
        <f aca="false">IF(Data_Clean!P1127="","",Assumptions!$B$15*0.5^(Data_Clean!P1127/Assumptions!$B$20))</f>
        <v>15</v>
      </c>
      <c r="L1127" s="16" t="n">
        <f aca="false">Assumptions!$B$16*MIN(1,LN(1+Data_Clean!Q1127)/LN(1+Assumptions!$B$21))</f>
        <v>14.0427143261215</v>
      </c>
      <c r="M1127" s="16" t="n">
        <f aca="false">Assumptions!$B$17*(0.6*MIN(1,Data_Clean!R1127/Assumptions!$B$22)+0.4*IF(Data_Clean!S1127="",0,Data_Clean!S1127))</f>
        <v>5.49</v>
      </c>
      <c r="N1127" s="16" t="n">
        <f aca="false">Assumptions!$B$18*MIN(1,(Data_Clean!F1127-1)/Assumptions!$B$23)</f>
        <v>20</v>
      </c>
      <c r="O1127" s="16" t="n">
        <f aca="false">Assumptions!$B$19*(0.4*IF(Data_Clean!E1127="",0,MIN(1,Data_Clean!E1127/12/Assumptions!$B$24))+0.35*IF(Data_Clean!D1127="Y",1,0)+0.25*(1-MIN(Data_Clean!T1127,3)/3))/IF(Data_Clean!E1127="",0.6,1)</f>
        <v>15</v>
      </c>
      <c r="P1127" s="16" t="n">
        <f aca="false">SUM(K1127:O1127)/(Assumptions!$D$5-IF(K1127="",Assumptions!$B$15,0))*100</f>
        <v>69.5327143261215</v>
      </c>
      <c r="Q1127" s="7" t="str">
        <f aca="false">IF(J1127&gt;=Assumptions!$B$26,"High",IF(J1127&gt;=Assumptions!$B$27,"Mid","Low"))</f>
        <v>High</v>
      </c>
      <c r="R1127" s="7" t="str">
        <f aca="false">IF(P1127&gt;=Assumptions!$B$28,"High",IF(P1127&gt;=Assumptions!$B$29,"Mid","Low"))</f>
        <v>Mid</v>
      </c>
      <c r="S1127" s="7" t="str">
        <f aca="false">INDEX(Assumptions!$B$33:$B$41,MATCH(Q1127&amp;"|"&amp;R1127,Assumptions!$A$33:$A$41,0))</f>
        <v>Established Core</v>
      </c>
      <c r="T1127" s="7" t="n">
        <f aca="false">IF(ISNUMBER(Data_Clean!V1127),J1127*Data_Clean!V1127,0)</f>
        <v>37.334646356</v>
      </c>
    </row>
    <row r="1128" customFormat="false" ht="15" hidden="false" customHeight="false" outlineLevel="0" collapsed="false">
      <c r="A1128" s="15" t="str">
        <f aca="false">Data_Clean!A1128</f>
        <v>CX101124</v>
      </c>
      <c r="B1128" s="14" t="n">
        <f aca="false">Data_Clean!G1128*Assumptions!$B$5</f>
        <v>29.72775</v>
      </c>
      <c r="C1128" s="14" t="n">
        <f aca="false">IF(Data_Clean!H1128="",0,Data_Clean!H1128)*Assumptions!$B$6</f>
        <v>0</v>
      </c>
      <c r="D1128" s="14" t="n">
        <f aca="false">Data_Clean!I1128*Assumptions!$B$7</f>
        <v>326.4</v>
      </c>
      <c r="E1128" s="14" t="n">
        <f aca="false">Data_Clean!J1128*Assumptions!$B$8</f>
        <v>274.889025</v>
      </c>
      <c r="F1128" s="14" t="n">
        <f aca="false">Data_Clean!K1128*Assumptions!$B$9</f>
        <v>0</v>
      </c>
      <c r="G1128" s="14" t="n">
        <f aca="false">Data_Clean!L1128*Assumptions!$B$10</f>
        <v>0</v>
      </c>
      <c r="H1128" s="14" t="n">
        <f aca="false">IF(OR(Data_Clean!M1128="",Data_Clean!N1128=""),0,Data_Clean!M1128*Data_Clean!N1128/100)*Assumptions!$B$13*Assumptions!$B$11</f>
        <v>0</v>
      </c>
      <c r="I1128" s="14" t="n">
        <f aca="false">Data_Clean!O1128*4*Assumptions!$B$12</f>
        <v>0</v>
      </c>
      <c r="J1128" s="14" t="n">
        <f aca="false">SUM(B1128:I1128)</f>
        <v>631.016775</v>
      </c>
      <c r="K1128" s="16" t="n">
        <f aca="false">IF(Data_Clean!P1128="","",Assumptions!$B$15*0.5^(Data_Clean!P1128/Assumptions!$B$20))</f>
        <v>22.2164632842985</v>
      </c>
      <c r="L1128" s="16" t="n">
        <f aca="false">Assumptions!$B$16*MIN(1,LN(1+Data_Clean!Q1128)/LN(1+Assumptions!$B$21))</f>
        <v>15.1699125520244</v>
      </c>
      <c r="M1128" s="16" t="n">
        <f aca="false">Assumptions!$B$17*(0.6*MIN(1,Data_Clean!R1128/Assumptions!$B$22)+0.4*IF(Data_Clean!S1128="",0,Data_Clean!S1128))</f>
        <v>6.15</v>
      </c>
      <c r="N1128" s="16" t="n">
        <f aca="false">Assumptions!$B$18*MIN(1,(Data_Clean!F1128-1)/Assumptions!$B$23)</f>
        <v>10</v>
      </c>
      <c r="O1128" s="16" t="n">
        <f aca="false">Assumptions!$B$19*(0.4*IF(Data_Clean!E1128="",0,MIN(1,Data_Clean!E1128/12/Assumptions!$B$24))+0.35*IF(Data_Clean!D1128="Y",1,0)+0.25*(1-MIN(Data_Clean!T1128,3)/3))/IF(Data_Clean!E1128="",0.6,1)</f>
        <v>9.75</v>
      </c>
      <c r="P1128" s="16" t="n">
        <f aca="false">SUM(K1128:O1128)/(Assumptions!$D$5-IF(K1128="",Assumptions!$B$15,0))*100</f>
        <v>63.2863758363228</v>
      </c>
      <c r="Q1128" s="7" t="str">
        <f aca="false">IF(J1128&gt;=Assumptions!$B$26,"High",IF(J1128&gt;=Assumptions!$B$27,"Mid","Low"))</f>
        <v>Mid</v>
      </c>
      <c r="R1128" s="7" t="str">
        <f aca="false">IF(P1128&gt;=Assumptions!$B$28,"High",IF(P1128&gt;=Assumptions!$B$29,"Mid","Low"))</f>
        <v>Mid</v>
      </c>
      <c r="S1128" s="7" t="str">
        <f aca="false">INDEX(Assumptions!$B$33:$B$41,MATCH(Q1128&amp;"|"&amp;R1128,Assumptions!$A$33:$A$41,0))</f>
        <v>Established Core</v>
      </c>
      <c r="T1128" s="7" t="n">
        <f aca="false">IF(ISNUMBER(Data_Clean!V1128),J1128*Data_Clean!V1128,0)</f>
        <v>21.45457035</v>
      </c>
    </row>
    <row r="1129" customFormat="false" ht="15" hidden="false" customHeight="false" outlineLevel="0" collapsed="false">
      <c r="A1129" s="15" t="str">
        <f aca="false">Data_Clean!A1129</f>
        <v>CX101125</v>
      </c>
      <c r="B1129" s="14" t="n">
        <f aca="false">Data_Clean!G1129*Assumptions!$B$5</f>
        <v>39.071</v>
      </c>
      <c r="C1129" s="14" t="n">
        <f aca="false">IF(Data_Clean!H1129="",0,Data_Clean!H1129)*Assumptions!$B$6</f>
        <v>161.32548</v>
      </c>
      <c r="D1129" s="14" t="n">
        <f aca="false">Data_Clean!I1129*Assumptions!$B$7</f>
        <v>0</v>
      </c>
      <c r="E1129" s="14" t="n">
        <f aca="false">Data_Clean!J1129*Assumptions!$B$8</f>
        <v>0</v>
      </c>
      <c r="F1129" s="14" t="n">
        <f aca="false">Data_Clean!K1129*Assumptions!$B$9</f>
        <v>0</v>
      </c>
      <c r="G1129" s="14" t="n">
        <f aca="false">Data_Clean!L1129*Assumptions!$B$10</f>
        <v>0</v>
      </c>
      <c r="H1129" s="14" t="n">
        <f aca="false">IF(OR(Data_Clean!M1129="",Data_Clean!N1129=""),0,Data_Clean!M1129*Data_Clean!N1129/100)*Assumptions!$B$13*Assumptions!$B$11</f>
        <v>0</v>
      </c>
      <c r="I1129" s="14" t="n">
        <f aca="false">Data_Clean!O1129*4*Assumptions!$B$12</f>
        <v>0</v>
      </c>
      <c r="J1129" s="14" t="n">
        <f aca="false">SUM(B1129:I1129)</f>
        <v>200.39648</v>
      </c>
      <c r="K1129" s="16" t="n">
        <f aca="false">IF(Data_Clean!P1129="","",Assumptions!$B$15*0.5^(Data_Clean!P1129/Assumptions!$B$20))</f>
        <v>27.9909897461042</v>
      </c>
      <c r="L1129" s="16" t="n">
        <f aca="false">Assumptions!$B$16*MIN(1,LN(1+Data_Clean!Q1129)/LN(1+Assumptions!$B$21))</f>
        <v>14.8269530442849</v>
      </c>
      <c r="M1129" s="16" t="n">
        <f aca="false">Assumptions!$B$17*(0.6*MIN(1,Data_Clean!R1129/Assumptions!$B$22)+0.4*IF(Data_Clean!S1129="",0,Data_Clean!S1129))</f>
        <v>14.976</v>
      </c>
      <c r="N1129" s="16" t="n">
        <f aca="false">Assumptions!$B$18*MIN(1,(Data_Clean!F1129-1)/Assumptions!$B$23)</f>
        <v>5</v>
      </c>
      <c r="O1129" s="16" t="n">
        <f aca="false">Assumptions!$B$19*(0.4*IF(Data_Clean!E1129="",0,MIN(1,Data_Clean!E1129/12/Assumptions!$B$24))+0.35*IF(Data_Clean!D1129="Y",1,0)+0.25*(1-MIN(Data_Clean!T1129,3)/3))/IF(Data_Clean!E1129="",0.6,1)</f>
        <v>15</v>
      </c>
      <c r="P1129" s="16" t="n">
        <f aca="false">SUM(K1129:O1129)/(Assumptions!$D$5-IF(K1129="",Assumptions!$B$15,0))*100</f>
        <v>77.7939427903891</v>
      </c>
      <c r="Q1129" s="7" t="str">
        <f aca="false">IF(J1129&gt;=Assumptions!$B$26,"High",IF(J1129&gt;=Assumptions!$B$27,"Mid","Low"))</f>
        <v>Low</v>
      </c>
      <c r="R1129" s="7" t="str">
        <f aca="false">IF(P1129&gt;=Assumptions!$B$28,"High",IF(P1129&gt;=Assumptions!$B$29,"Mid","Low"))</f>
        <v>High</v>
      </c>
      <c r="S1129" s="7" t="str">
        <f aca="false">INDEX(Assumptions!$B$33:$B$41,MATCH(Q1129&amp;"|"&amp;R1129,Assumptions!$A$33:$A$41,0))</f>
        <v>Engaged Builders</v>
      </c>
      <c r="T1129" s="7" t="n">
        <f aca="false">IF(ISNUMBER(Data_Clean!V1129),J1129*Data_Clean!V1129,0)</f>
        <v>4.328563968</v>
      </c>
    </row>
    <row r="1130" customFormat="false" ht="15" hidden="false" customHeight="false" outlineLevel="0" collapsed="false">
      <c r="A1130" s="15" t="str">
        <f aca="false">Data_Clean!A1130</f>
        <v>CX101126</v>
      </c>
      <c r="B1130" s="14" t="n">
        <f aca="false">Data_Clean!G1130*Assumptions!$B$5</f>
        <v>45.20025</v>
      </c>
      <c r="C1130" s="14" t="n">
        <f aca="false">IF(Data_Clean!H1130="",0,Data_Clean!H1130)*Assumptions!$B$6</f>
        <v>348.85404</v>
      </c>
      <c r="D1130" s="14" t="n">
        <f aca="false">Data_Clean!I1130*Assumptions!$B$7</f>
        <v>0</v>
      </c>
      <c r="E1130" s="14" t="n">
        <f aca="false">Data_Clean!J1130*Assumptions!$B$8</f>
        <v>0</v>
      </c>
      <c r="F1130" s="14" t="n">
        <f aca="false">Data_Clean!K1130*Assumptions!$B$9</f>
        <v>0</v>
      </c>
      <c r="G1130" s="14" t="n">
        <f aca="false">Data_Clean!L1130*Assumptions!$B$10</f>
        <v>0</v>
      </c>
      <c r="H1130" s="14" t="n">
        <f aca="false">IF(OR(Data_Clean!M1130="",Data_Clean!N1130=""),0,Data_Clean!M1130*Data_Clean!N1130/100)*Assumptions!$B$13*Assumptions!$B$11</f>
        <v>0</v>
      </c>
      <c r="I1130" s="14" t="n">
        <f aca="false">Data_Clean!O1130*4*Assumptions!$B$12</f>
        <v>0</v>
      </c>
      <c r="J1130" s="14" t="n">
        <f aca="false">SUM(B1130:I1130)</f>
        <v>394.05429</v>
      </c>
      <c r="K1130" s="16" t="n">
        <f aca="false">IF(Data_Clean!P1130="","",Assumptions!$B$15*0.5^(Data_Clean!P1130/Assumptions!$B$20))</f>
        <v>23.811015779523</v>
      </c>
      <c r="L1130" s="16" t="n">
        <f aca="false">Assumptions!$B$16*MIN(1,LN(1+Data_Clean!Q1130)/LN(1+Assumptions!$B$21))</f>
        <v>17.2114872232459</v>
      </c>
      <c r="M1130" s="16" t="n">
        <f aca="false">Assumptions!$B$17*(0.6*MIN(1,Data_Clean!R1130/Assumptions!$B$22)+0.4*IF(Data_Clean!S1130="",0,Data_Clean!S1130))</f>
        <v>4.278</v>
      </c>
      <c r="N1130" s="16" t="n">
        <f aca="false">Assumptions!$B$18*MIN(1,(Data_Clean!F1130-1)/Assumptions!$B$23)</f>
        <v>5</v>
      </c>
      <c r="O1130" s="16" t="n">
        <f aca="false">Assumptions!$B$19*(0.4*IF(Data_Clean!E1130="",0,MIN(1,Data_Clean!E1130/12/Assumptions!$B$24))+0.35*IF(Data_Clean!D1130="Y",1,0)+0.25*(1-MIN(Data_Clean!T1130,3)/3))/IF(Data_Clean!E1130="",0.6,1)</f>
        <v>12.95</v>
      </c>
      <c r="P1130" s="16" t="n">
        <f aca="false">SUM(K1130:O1130)/(Assumptions!$D$5-IF(K1130="",Assumptions!$B$15,0))*100</f>
        <v>63.2505030027689</v>
      </c>
      <c r="Q1130" s="7" t="str">
        <f aca="false">IF(J1130&gt;=Assumptions!$B$26,"High",IF(J1130&gt;=Assumptions!$B$27,"Mid","Low"))</f>
        <v>Low</v>
      </c>
      <c r="R1130" s="7" t="str">
        <f aca="false">IF(P1130&gt;=Assumptions!$B$28,"High",IF(P1130&gt;=Assumptions!$B$29,"Mid","Low"))</f>
        <v>Mid</v>
      </c>
      <c r="S1130" s="7" t="str">
        <f aca="false">INDEX(Assumptions!$B$33:$B$41,MATCH(Q1130&amp;"|"&amp;R1130,Assumptions!$A$33:$A$41,0))</f>
        <v>Light Touch</v>
      </c>
      <c r="T1130" s="7" t="n">
        <f aca="false">IF(ISNUMBER(Data_Clean!V1130),J1130*Data_Clean!V1130,0)</f>
        <v>11.388168981</v>
      </c>
    </row>
    <row r="1131" customFormat="false" ht="15" hidden="false" customHeight="false" outlineLevel="0" collapsed="false">
      <c r="A1131" s="15" t="str">
        <f aca="false">Data_Clean!A1131</f>
        <v>CX101127</v>
      </c>
      <c r="B1131" s="14" t="n">
        <f aca="false">Data_Clean!G1131*Assumptions!$B$5</f>
        <v>10.9325</v>
      </c>
      <c r="C1131" s="14" t="n">
        <f aca="false">IF(Data_Clean!H1131="",0,Data_Clean!H1131)*Assumptions!$B$6</f>
        <v>26.24688</v>
      </c>
      <c r="D1131" s="14" t="n">
        <f aca="false">Data_Clean!I1131*Assumptions!$B$7</f>
        <v>0</v>
      </c>
      <c r="E1131" s="14" t="n">
        <f aca="false">Data_Clean!J1131*Assumptions!$B$8</f>
        <v>0</v>
      </c>
      <c r="F1131" s="14" t="n">
        <f aca="false">Data_Clean!K1131*Assumptions!$B$9</f>
        <v>0</v>
      </c>
      <c r="G1131" s="14" t="n">
        <f aca="false">Data_Clean!L1131*Assumptions!$B$10</f>
        <v>0</v>
      </c>
      <c r="H1131" s="14" t="n">
        <f aca="false">IF(OR(Data_Clean!M1131="",Data_Clean!N1131=""),0,Data_Clean!M1131*Data_Clean!N1131/100)*Assumptions!$B$13*Assumptions!$B$11</f>
        <v>0</v>
      </c>
      <c r="I1131" s="14" t="n">
        <f aca="false">Data_Clean!O1131*4*Assumptions!$B$12</f>
        <v>0</v>
      </c>
      <c r="J1131" s="14" t="n">
        <f aca="false">SUM(B1131:I1131)</f>
        <v>37.17938</v>
      </c>
      <c r="K1131" s="16" t="n">
        <f aca="false">IF(Data_Clean!P1131="","",Assumptions!$B$15*0.5^(Data_Clean!P1131/Assumptions!$B$20))</f>
        <v>2.30839577502172</v>
      </c>
      <c r="L1131" s="16" t="n">
        <f aca="false">Assumptions!$B$16*MIN(1,LN(1+Data_Clean!Q1131)/LN(1+Assumptions!$B$21))</f>
        <v>0</v>
      </c>
      <c r="M1131" s="16" t="n">
        <f aca="false">Assumptions!$B$17*(0.6*MIN(1,Data_Clean!R1131/Assumptions!$B$22)+0.4*IF(Data_Clean!S1131="",0,Data_Clean!S1131))</f>
        <v>0</v>
      </c>
      <c r="N1131" s="16" t="n">
        <f aca="false">Assumptions!$B$18*MIN(1,(Data_Clean!F1131-1)/Assumptions!$B$23)</f>
        <v>5</v>
      </c>
      <c r="O1131" s="16" t="n">
        <f aca="false">Assumptions!$B$19*(0.4*IF(Data_Clean!E1131="",0,MIN(1,Data_Clean!E1131/12/Assumptions!$B$24))+0.35*IF(Data_Clean!D1131="Y",1,0)+0.25*(1-MIN(Data_Clean!T1131,3)/3))/IF(Data_Clean!E1131="",0.6,1)</f>
        <v>8.85</v>
      </c>
      <c r="P1131" s="16" t="n">
        <f aca="false">SUM(K1131:O1131)/(Assumptions!$D$5-IF(K1131="",Assumptions!$B$15,0))*100</f>
        <v>16.1583957750217</v>
      </c>
      <c r="Q1131" s="7" t="str">
        <f aca="false">IF(J1131&gt;=Assumptions!$B$26,"High",IF(J1131&gt;=Assumptions!$B$27,"Mid","Low"))</f>
        <v>Low</v>
      </c>
      <c r="R1131" s="7" t="str">
        <f aca="false">IF(P1131&gt;=Assumptions!$B$28,"High",IF(P1131&gt;=Assumptions!$B$29,"Mid","Low"))</f>
        <v>Low</v>
      </c>
      <c r="S1131" s="7" t="str">
        <f aca="false">INDEX(Assumptions!$B$33:$B$41,MATCH(Q1131&amp;"|"&amp;R1131,Assumptions!$A$33:$A$41,0))</f>
        <v>Dormant &amp; Low Value</v>
      </c>
      <c r="T1131" s="7" t="n">
        <f aca="false">IF(ISNUMBER(Data_Clean!V1131),J1131*Data_Clean!V1131,0)</f>
        <v>11.986632112</v>
      </c>
    </row>
    <row r="1132" customFormat="false" ht="15" hidden="false" customHeight="false" outlineLevel="0" collapsed="false">
      <c r="A1132" s="15" t="str">
        <f aca="false">Data_Clean!A1132</f>
        <v>CX101128</v>
      </c>
      <c r="B1132" s="14" t="n">
        <f aca="false">Data_Clean!G1132*Assumptions!$B$5</f>
        <v>246.5905</v>
      </c>
      <c r="C1132" s="14" t="n">
        <f aca="false">IF(Data_Clean!H1132="",0,Data_Clean!H1132)*Assumptions!$B$6</f>
        <v>588.38244</v>
      </c>
      <c r="D1132" s="14" t="n">
        <f aca="false">Data_Clean!I1132*Assumptions!$B$7</f>
        <v>568</v>
      </c>
      <c r="E1132" s="14" t="n">
        <f aca="false">Data_Clean!J1132*Assumptions!$B$8</f>
        <v>0</v>
      </c>
      <c r="F1132" s="14" t="n">
        <f aca="false">Data_Clean!K1132*Assumptions!$B$9</f>
        <v>0</v>
      </c>
      <c r="G1132" s="14" t="n">
        <f aca="false">Data_Clean!L1132*Assumptions!$B$10</f>
        <v>0</v>
      </c>
      <c r="H1132" s="14" t="n">
        <f aca="false">IF(OR(Data_Clean!M1132="",Data_Clean!N1132=""),0,Data_Clean!M1132*Data_Clean!N1132/100)*Assumptions!$B$13*Assumptions!$B$11</f>
        <v>0</v>
      </c>
      <c r="I1132" s="14" t="n">
        <f aca="false">Data_Clean!O1132*4*Assumptions!$B$12</f>
        <v>0</v>
      </c>
      <c r="J1132" s="14" t="n">
        <f aca="false">SUM(B1132:I1132)</f>
        <v>1402.97294</v>
      </c>
      <c r="K1132" s="16" t="n">
        <f aca="false">IF(Data_Clean!P1132="","",Assumptions!$B$15*0.5^(Data_Clean!P1132/Assumptions!$B$20))</f>
        <v>19.7926186615934</v>
      </c>
      <c r="L1132" s="16" t="n">
        <f aca="false">Assumptions!$B$16*MIN(1,LN(1+Data_Clean!Q1132)/LN(1+Assumptions!$B$21))</f>
        <v>15.0586973234667</v>
      </c>
      <c r="M1132" s="16" t="n">
        <f aca="false">Assumptions!$B$17*(0.6*MIN(1,Data_Clean!R1132/Assumptions!$B$22)+0.4*IF(Data_Clean!S1132="",0,Data_Clean!S1132))</f>
        <v>9.084</v>
      </c>
      <c r="N1132" s="16" t="n">
        <f aca="false">Assumptions!$B$18*MIN(1,(Data_Clean!F1132-1)/Assumptions!$B$23)</f>
        <v>10</v>
      </c>
      <c r="O1132" s="16" t="n">
        <f aca="false">Assumptions!$B$19*(0.4*IF(Data_Clean!E1132="",0,MIN(1,Data_Clean!E1132/12/Assumptions!$B$24))+0.35*IF(Data_Clean!D1132="Y",1,0)+0.25*(1-MIN(Data_Clean!T1132,3)/3))/IF(Data_Clean!E1132="",0.6,1)</f>
        <v>15</v>
      </c>
      <c r="P1132" s="16" t="n">
        <f aca="false">SUM(K1132:O1132)/(Assumptions!$D$5-IF(K1132="",Assumptions!$B$15,0))*100</f>
        <v>68.9353159850601</v>
      </c>
      <c r="Q1132" s="7" t="str">
        <f aca="false">IF(J1132&gt;=Assumptions!$B$26,"High",IF(J1132&gt;=Assumptions!$B$27,"Mid","Low"))</f>
        <v>Mid</v>
      </c>
      <c r="R1132" s="7" t="str">
        <f aca="false">IF(P1132&gt;=Assumptions!$B$28,"High",IF(P1132&gt;=Assumptions!$B$29,"Mid","Low"))</f>
        <v>Mid</v>
      </c>
      <c r="S1132" s="7" t="str">
        <f aca="false">INDEX(Assumptions!$B$33:$B$41,MATCH(Q1132&amp;"|"&amp;R1132,Assumptions!$A$33:$A$41,0))</f>
        <v>Established Core</v>
      </c>
      <c r="T1132" s="7" t="n">
        <f aca="false">IF(ISNUMBER(Data_Clean!V1132),J1132*Data_Clean!V1132,0)</f>
        <v>35.635512676</v>
      </c>
    </row>
    <row r="1133" customFormat="false" ht="15" hidden="false" customHeight="false" outlineLevel="0" collapsed="false">
      <c r="A1133" s="15" t="str">
        <f aca="false">Data_Clean!A1133</f>
        <v>CX101129</v>
      </c>
      <c r="B1133" s="14" t="n">
        <f aca="false">Data_Clean!G1133*Assumptions!$B$5</f>
        <v>268.7</v>
      </c>
      <c r="C1133" s="14" t="n">
        <f aca="false">IF(Data_Clean!H1133="",0,Data_Clean!H1133)*Assumptions!$B$6</f>
        <v>1471.43712</v>
      </c>
      <c r="D1133" s="14" t="n">
        <f aca="false">Data_Clean!I1133*Assumptions!$B$7</f>
        <v>5489.6</v>
      </c>
      <c r="E1133" s="14" t="n">
        <f aca="false">Data_Clean!J1133*Assumptions!$B$8</f>
        <v>0</v>
      </c>
      <c r="F1133" s="14" t="n">
        <f aca="false">Data_Clean!K1133*Assumptions!$B$9</f>
        <v>7884.8</v>
      </c>
      <c r="G1133" s="14" t="n">
        <f aca="false">Data_Clean!L1133*Assumptions!$B$10</f>
        <v>0</v>
      </c>
      <c r="H1133" s="14" t="n">
        <f aca="false">IF(OR(Data_Clean!M1133="",Data_Clean!N1133=""),0,Data_Clean!M1133*Data_Clean!N1133/100)*Assumptions!$B$13*Assumptions!$B$11</f>
        <v>610.182</v>
      </c>
      <c r="I1133" s="14" t="n">
        <f aca="false">Data_Clean!O1133*4*Assumptions!$B$12</f>
        <v>228.1248</v>
      </c>
      <c r="J1133" s="14" t="n">
        <f aca="false">SUM(B1133:I1133)</f>
        <v>15952.84392</v>
      </c>
      <c r="K1133" s="16" t="n">
        <f aca="false">IF(Data_Clean!P1133="","",Assumptions!$B$15*0.5^(Data_Clean!P1133/Assumptions!$B$20))</f>
        <v>24.3675718906871</v>
      </c>
      <c r="L1133" s="16" t="n">
        <f aca="false">Assumptions!$B$16*MIN(1,LN(1+Data_Clean!Q1133)/LN(1+Assumptions!$B$21))</f>
        <v>19.2465474584941</v>
      </c>
      <c r="M1133" s="16" t="n">
        <f aca="false">Assumptions!$B$17*(0.6*MIN(1,Data_Clean!R1133/Assumptions!$B$22)+0.4*IF(Data_Clean!S1133="",0,Data_Clean!S1133))</f>
        <v>14.628</v>
      </c>
      <c r="N1133" s="16" t="n">
        <f aca="false">Assumptions!$B$18*MIN(1,(Data_Clean!F1133-1)/Assumptions!$B$23)</f>
        <v>20</v>
      </c>
      <c r="O1133" s="16" t="n">
        <f aca="false">Assumptions!$B$19*(0.4*IF(Data_Clean!E1133="",0,MIN(1,Data_Clean!E1133/12/Assumptions!$B$24))+0.35*IF(Data_Clean!D1133="Y",1,0)+0.25*(1-MIN(Data_Clean!T1133,3)/3))/IF(Data_Clean!E1133="",0.6,1)</f>
        <v>13.15</v>
      </c>
      <c r="P1133" s="16" t="n">
        <f aca="false">SUM(K1133:O1133)/(Assumptions!$D$5-IF(K1133="",Assumptions!$B$15,0))*100</f>
        <v>91.3921193491812</v>
      </c>
      <c r="Q1133" s="7" t="str">
        <f aca="false">IF(J1133&gt;=Assumptions!$B$26,"High",IF(J1133&gt;=Assumptions!$B$27,"Mid","Low"))</f>
        <v>High</v>
      </c>
      <c r="R1133" s="7" t="str">
        <f aca="false">IF(P1133&gt;=Assumptions!$B$28,"High",IF(P1133&gt;=Assumptions!$B$29,"Mid","Low"))</f>
        <v>High</v>
      </c>
      <c r="S1133" s="7" t="str">
        <f aca="false">INDEX(Assumptions!$B$33:$B$41,MATCH(Q1133&amp;"|"&amp;R1133,Assumptions!$A$33:$A$41,0))</f>
        <v>Premier Advocates</v>
      </c>
      <c r="T1133" s="7" t="n">
        <f aca="false">IF(ISNUMBER(Data_Clean!V1133),J1133*Data_Clean!V1133,0)</f>
        <v>204.196402176</v>
      </c>
    </row>
    <row r="1134" customFormat="false" ht="15" hidden="false" customHeight="false" outlineLevel="0" collapsed="false">
      <c r="A1134" s="15" t="str">
        <f aca="false">Data_Clean!A1134</f>
        <v>CX101130</v>
      </c>
      <c r="B1134" s="14" t="n">
        <f aca="false">Data_Clean!G1134*Assumptions!$B$5</f>
        <v>103.27825</v>
      </c>
      <c r="C1134" s="14" t="n">
        <f aca="false">IF(Data_Clean!H1134="",0,Data_Clean!H1134)*Assumptions!$B$6</f>
        <v>121.84692</v>
      </c>
      <c r="D1134" s="14" t="n">
        <f aca="false">Data_Clean!I1134*Assumptions!$B$7</f>
        <v>0</v>
      </c>
      <c r="E1134" s="14" t="n">
        <f aca="false">Data_Clean!J1134*Assumptions!$B$8</f>
        <v>0</v>
      </c>
      <c r="F1134" s="14" t="n">
        <f aca="false">Data_Clean!K1134*Assumptions!$B$9</f>
        <v>3254.9</v>
      </c>
      <c r="G1134" s="14" t="n">
        <f aca="false">Data_Clean!L1134*Assumptions!$B$10</f>
        <v>1255.5</v>
      </c>
      <c r="H1134" s="14" t="n">
        <f aca="false">IF(OR(Data_Clean!M1134="",Data_Clean!N1134=""),0,Data_Clean!M1134*Data_Clean!N1134/100)*Assumptions!$B$13*Assumptions!$B$11</f>
        <v>0</v>
      </c>
      <c r="I1134" s="14" t="n">
        <f aca="false">Data_Clean!O1134*4*Assumptions!$B$12</f>
        <v>0</v>
      </c>
      <c r="J1134" s="14" t="n">
        <f aca="false">SUM(B1134:I1134)</f>
        <v>4735.52517</v>
      </c>
      <c r="K1134" s="16" t="n">
        <f aca="false">IF(Data_Clean!P1134="","",Assumptions!$B$15*0.5^(Data_Clean!P1134/Assumptions!$B$20))</f>
        <v>14.3226240586562</v>
      </c>
      <c r="L1134" s="16" t="n">
        <f aca="false">Assumptions!$B$16*MIN(1,LN(1+Data_Clean!Q1134)/LN(1+Assumptions!$B$21))</f>
        <v>14.0427143261215</v>
      </c>
      <c r="M1134" s="16" t="n">
        <f aca="false">Assumptions!$B$17*(0.6*MIN(1,Data_Clean!R1134/Assumptions!$B$22)+0.4*IF(Data_Clean!S1134="",0,Data_Clean!S1134))</f>
        <v>8.832</v>
      </c>
      <c r="N1134" s="16" t="n">
        <f aca="false">Assumptions!$B$18*MIN(1,(Data_Clean!F1134-1)/Assumptions!$B$23)</f>
        <v>15</v>
      </c>
      <c r="O1134" s="16" t="n">
        <f aca="false">Assumptions!$B$19*(0.4*IF(Data_Clean!E1134="",0,MIN(1,Data_Clean!E1134/12/Assumptions!$B$24))+0.35*IF(Data_Clean!D1134="Y",1,0)+0.25*(1-MIN(Data_Clean!T1134,3)/3))/IF(Data_Clean!E1134="",0.6,1)</f>
        <v>13.75</v>
      </c>
      <c r="P1134" s="16" t="n">
        <f aca="false">SUM(K1134:O1134)/(Assumptions!$D$5-IF(K1134="",Assumptions!$B$15,0))*100</f>
        <v>65.9473383847778</v>
      </c>
      <c r="Q1134" s="7" t="str">
        <f aca="false">IF(J1134&gt;=Assumptions!$B$26,"High",IF(J1134&gt;=Assumptions!$B$27,"Mid","Low"))</f>
        <v>High</v>
      </c>
      <c r="R1134" s="7" t="str">
        <f aca="false">IF(P1134&gt;=Assumptions!$B$28,"High",IF(P1134&gt;=Assumptions!$B$29,"Mid","Low"))</f>
        <v>Mid</v>
      </c>
      <c r="S1134" s="7" t="str">
        <f aca="false">INDEX(Assumptions!$B$33:$B$41,MATCH(Q1134&amp;"|"&amp;R1134,Assumptions!$A$33:$A$41,0))</f>
        <v>Established Core</v>
      </c>
      <c r="T1134" s="7" t="n">
        <f aca="false">IF(ISNUMBER(Data_Clean!V1134),J1134*Data_Clean!V1134,0)</f>
        <v>234.408495915</v>
      </c>
    </row>
    <row r="1135" customFormat="false" ht="15" hidden="false" customHeight="false" outlineLevel="0" collapsed="false">
      <c r="A1135" s="15" t="str">
        <f aca="false">Data_Clean!A1135</f>
        <v>CX101131</v>
      </c>
      <c r="B1135" s="14" t="n">
        <f aca="false">Data_Clean!G1135*Assumptions!$B$5</f>
        <v>456.7265</v>
      </c>
      <c r="C1135" s="14" t="n">
        <f aca="false">IF(Data_Clean!H1135="",0,Data_Clean!H1135)*Assumptions!$B$6</f>
        <v>2314.52832</v>
      </c>
      <c r="D1135" s="14" t="n">
        <f aca="false">Data_Clean!I1135*Assumptions!$B$7</f>
        <v>0</v>
      </c>
      <c r="E1135" s="14" t="n">
        <f aca="false">Data_Clean!J1135*Assumptions!$B$8</f>
        <v>0</v>
      </c>
      <c r="F1135" s="14" t="n">
        <f aca="false">Data_Clean!K1135*Assumptions!$B$9</f>
        <v>5071</v>
      </c>
      <c r="G1135" s="14" t="n">
        <f aca="false">Data_Clean!L1135*Assumptions!$B$10</f>
        <v>0</v>
      </c>
      <c r="H1135" s="14" t="n">
        <f aca="false">IF(OR(Data_Clean!M1135="",Data_Clean!N1135=""),0,Data_Clean!M1135*Data_Clean!N1135/100)*Assumptions!$B$13*Assumptions!$B$11</f>
        <v>362.664</v>
      </c>
      <c r="I1135" s="14" t="n">
        <f aca="false">Data_Clean!O1135*4*Assumptions!$B$12</f>
        <v>35.00448</v>
      </c>
      <c r="J1135" s="14" t="n">
        <f aca="false">SUM(B1135:I1135)</f>
        <v>8239.9233</v>
      </c>
      <c r="K1135" s="16" t="n">
        <f aca="false">IF(Data_Clean!P1135="","",Assumptions!$B$15*0.5^(Data_Clean!P1135/Assumptions!$B$20))</f>
        <v>14.6573995265137</v>
      </c>
      <c r="L1135" s="16" t="n">
        <f aca="false">Assumptions!$B$16*MIN(1,LN(1+Data_Clean!Q1135)/LN(1+Assumptions!$B$21))</f>
        <v>12.8906482631789</v>
      </c>
      <c r="M1135" s="16" t="n">
        <f aca="false">Assumptions!$B$17*(0.6*MIN(1,Data_Clean!R1135/Assumptions!$B$22)+0.4*IF(Data_Clean!S1135="",0,Data_Clean!S1135))</f>
        <v>11.322</v>
      </c>
      <c r="N1135" s="16" t="n">
        <f aca="false">Assumptions!$B$18*MIN(1,(Data_Clean!F1135-1)/Assumptions!$B$23)</f>
        <v>20</v>
      </c>
      <c r="O1135" s="16" t="n">
        <f aca="false">Assumptions!$B$19*(0.4*IF(Data_Clean!E1135="",0,MIN(1,Data_Clean!E1135/12/Assumptions!$B$24))+0.35*IF(Data_Clean!D1135="Y",1,0)+0.25*(1-MIN(Data_Clean!T1135,3)/3))/IF(Data_Clean!E1135="",0.6,1)</f>
        <v>9.75</v>
      </c>
      <c r="P1135" s="16" t="n">
        <f aca="false">SUM(K1135:O1135)/(Assumptions!$D$5-IF(K1135="",Assumptions!$B$15,0))*100</f>
        <v>68.6200477896926</v>
      </c>
      <c r="Q1135" s="7" t="str">
        <f aca="false">IF(J1135&gt;=Assumptions!$B$26,"High",IF(J1135&gt;=Assumptions!$B$27,"Mid","Low"))</f>
        <v>High</v>
      </c>
      <c r="R1135" s="7" t="str">
        <f aca="false">IF(P1135&gt;=Assumptions!$B$28,"High",IF(P1135&gt;=Assumptions!$B$29,"Mid","Low"))</f>
        <v>Mid</v>
      </c>
      <c r="S1135" s="7" t="str">
        <f aca="false">INDEX(Assumptions!$B$33:$B$41,MATCH(Q1135&amp;"|"&amp;R1135,Assumptions!$A$33:$A$41,0))</f>
        <v>Established Core</v>
      </c>
      <c r="T1135" s="7" t="n">
        <f aca="false">IF(ISNUMBER(Data_Clean!V1135),J1135*Data_Clean!V1135,0)</f>
        <v>427.65201927</v>
      </c>
    </row>
    <row r="1136" customFormat="false" ht="15" hidden="false" customHeight="false" outlineLevel="0" collapsed="false">
      <c r="A1136" s="15" t="str">
        <f aca="false">Data_Clean!A1136</f>
        <v>CX101132</v>
      </c>
      <c r="B1136" s="14" t="n">
        <f aca="false">Data_Clean!G1136*Assumptions!$B$5</f>
        <v>83.37375</v>
      </c>
      <c r="C1136" s="14" t="n">
        <f aca="false">IF(Data_Clean!H1136="",0,Data_Clean!H1136)*Assumptions!$B$6</f>
        <v>0</v>
      </c>
      <c r="D1136" s="14" t="n">
        <f aca="false">Data_Clean!I1136*Assumptions!$B$7</f>
        <v>0</v>
      </c>
      <c r="E1136" s="14" t="n">
        <f aca="false">Data_Clean!J1136*Assumptions!$B$8</f>
        <v>0</v>
      </c>
      <c r="F1136" s="14" t="n">
        <f aca="false">Data_Clean!K1136*Assumptions!$B$9</f>
        <v>0</v>
      </c>
      <c r="G1136" s="14" t="n">
        <f aca="false">Data_Clean!L1136*Assumptions!$B$10</f>
        <v>0</v>
      </c>
      <c r="H1136" s="14" t="n">
        <f aca="false">IF(OR(Data_Clean!M1136="",Data_Clean!N1136=""),0,Data_Clean!M1136*Data_Clean!N1136/100)*Assumptions!$B$13*Assumptions!$B$11</f>
        <v>0</v>
      </c>
      <c r="I1136" s="14" t="n">
        <f aca="false">Data_Clean!O1136*4*Assumptions!$B$12</f>
        <v>0</v>
      </c>
      <c r="J1136" s="14" t="n">
        <f aca="false">SUM(B1136:I1136)</f>
        <v>83.37375</v>
      </c>
      <c r="K1136" s="16" t="n">
        <f aca="false">IF(Data_Clean!P1136="","",Assumptions!$B$15*0.5^(Data_Clean!P1136/Assumptions!$B$20))</f>
        <v>16.4523746954194</v>
      </c>
      <c r="L1136" s="16" t="n">
        <f aca="false">Assumptions!$B$16*MIN(1,LN(1+Data_Clean!Q1136)/LN(1+Assumptions!$B$21))</f>
        <v>13.4237548294248</v>
      </c>
      <c r="M1136" s="16" t="n">
        <f aca="false">Assumptions!$B$17*(0.6*MIN(1,Data_Clean!R1136/Assumptions!$B$22)+0.4*IF(Data_Clean!S1136="",0,Data_Clean!S1136))</f>
        <v>8.7</v>
      </c>
      <c r="N1136" s="16" t="n">
        <f aca="false">Assumptions!$B$18*MIN(1,(Data_Clean!F1136-1)/Assumptions!$B$23)</f>
        <v>5</v>
      </c>
      <c r="O1136" s="16" t="n">
        <f aca="false">Assumptions!$B$19*(0.4*IF(Data_Clean!E1136="",0,MIN(1,Data_Clean!E1136/12/Assumptions!$B$24))+0.35*IF(Data_Clean!D1136="Y",1,0)+0.25*(1-MIN(Data_Clean!T1136,3)/3))/IF(Data_Clean!E1136="",0.6,1)</f>
        <v>13.75</v>
      </c>
      <c r="P1136" s="16" t="n">
        <f aca="false">SUM(K1136:O1136)/(Assumptions!$D$5-IF(K1136="",Assumptions!$B$15,0))*100</f>
        <v>57.3261295248442</v>
      </c>
      <c r="Q1136" s="7" t="str">
        <f aca="false">IF(J1136&gt;=Assumptions!$B$26,"High",IF(J1136&gt;=Assumptions!$B$27,"Mid","Low"))</f>
        <v>Low</v>
      </c>
      <c r="R1136" s="7" t="str">
        <f aca="false">IF(P1136&gt;=Assumptions!$B$28,"High",IF(P1136&gt;=Assumptions!$B$29,"Mid","Low"))</f>
        <v>Mid</v>
      </c>
      <c r="S1136" s="7" t="str">
        <f aca="false">INDEX(Assumptions!$B$33:$B$41,MATCH(Q1136&amp;"|"&amp;R1136,Assumptions!$A$33:$A$41,0))</f>
        <v>Light Touch</v>
      </c>
      <c r="T1136" s="7" t="n">
        <f aca="false">IF(ISNUMBER(Data_Clean!V1136),J1136*Data_Clean!V1136,0)</f>
        <v>5.594378625</v>
      </c>
    </row>
    <row r="1137" customFormat="false" ht="15" hidden="false" customHeight="false" outlineLevel="0" collapsed="false">
      <c r="A1137" s="15" t="str">
        <f aca="false">Data_Clean!A1137</f>
        <v>CX101133</v>
      </c>
      <c r="B1137" s="14" t="n">
        <f aca="false">Data_Clean!G1137*Assumptions!$B$5</f>
        <v>582.444</v>
      </c>
      <c r="C1137" s="14" t="n">
        <f aca="false">IF(Data_Clean!H1137="",0,Data_Clean!H1137)*Assumptions!$B$6</f>
        <v>1716.95676</v>
      </c>
      <c r="D1137" s="14" t="n">
        <f aca="false">Data_Clean!I1137*Assumptions!$B$7</f>
        <v>0</v>
      </c>
      <c r="E1137" s="14" t="n">
        <f aca="false">Data_Clean!J1137*Assumptions!$B$8</f>
        <v>0</v>
      </c>
      <c r="F1137" s="14" t="n">
        <f aca="false">Data_Clean!K1137*Assumptions!$B$9</f>
        <v>9381.9</v>
      </c>
      <c r="G1137" s="14" t="n">
        <f aca="false">Data_Clean!L1137*Assumptions!$B$10</f>
        <v>0</v>
      </c>
      <c r="H1137" s="14" t="n">
        <f aca="false">IF(OR(Data_Clean!M1137="",Data_Clean!N1137=""),0,Data_Clean!M1137*Data_Clean!N1137/100)*Assumptions!$B$13*Assumptions!$B$11</f>
        <v>1094.4</v>
      </c>
      <c r="I1137" s="14" t="n">
        <f aca="false">Data_Clean!O1137*4*Assumptions!$B$12</f>
        <v>94.66368</v>
      </c>
      <c r="J1137" s="14" t="n">
        <f aca="false">SUM(B1137:I1137)</f>
        <v>12870.36444</v>
      </c>
      <c r="K1137" s="16" t="n">
        <f aca="false">IF(Data_Clean!P1137="","",Assumptions!$B$15*0.5^(Data_Clean!P1137/Assumptions!$B$20))</f>
        <v>29.3147990530274</v>
      </c>
      <c r="L1137" s="16" t="n">
        <f aca="false">Assumptions!$B$16*MIN(1,LN(1+Data_Clean!Q1137)/LN(1+Assumptions!$B$21))</f>
        <v>15.2782387441559</v>
      </c>
      <c r="M1137" s="16" t="n">
        <f aca="false">Assumptions!$B$17*(0.6*MIN(1,Data_Clean!R1137/Assumptions!$B$22)+0.4*IF(Data_Clean!S1137="",0,Data_Clean!S1137))</f>
        <v>10.674</v>
      </c>
      <c r="N1137" s="16" t="n">
        <f aca="false">Assumptions!$B$18*MIN(1,(Data_Clean!F1137-1)/Assumptions!$B$23)</f>
        <v>15</v>
      </c>
      <c r="O1137" s="16" t="n">
        <f aca="false">Assumptions!$B$19*(0.4*IF(Data_Clean!E1137="",0,MIN(1,Data_Clean!E1137/12/Assumptions!$B$24))+0.35*IF(Data_Clean!D1137="Y",1,0)+0.25*(1-MIN(Data_Clean!T1137,3)/3))/IF(Data_Clean!E1137="",0.6,1)</f>
        <v>9.75</v>
      </c>
      <c r="P1137" s="16" t="n">
        <f aca="false">SUM(K1137:O1137)/(Assumptions!$D$5-IF(K1137="",Assumptions!$B$15,0))*100</f>
        <v>80.0170377971833</v>
      </c>
      <c r="Q1137" s="7" t="str">
        <f aca="false">IF(J1137&gt;=Assumptions!$B$26,"High",IF(J1137&gt;=Assumptions!$B$27,"Mid","Low"))</f>
        <v>High</v>
      </c>
      <c r="R1137" s="7" t="str">
        <f aca="false">IF(P1137&gt;=Assumptions!$B$28,"High",IF(P1137&gt;=Assumptions!$B$29,"Mid","Low"))</f>
        <v>High</v>
      </c>
      <c r="S1137" s="7" t="str">
        <f aca="false">INDEX(Assumptions!$B$33:$B$41,MATCH(Q1137&amp;"|"&amp;R1137,Assumptions!$A$33:$A$41,0))</f>
        <v>Premier Advocates</v>
      </c>
      <c r="T1137" s="7" t="n">
        <f aca="false">IF(ISNUMBER(Data_Clean!V1137),J1137*Data_Clean!V1137,0)</f>
        <v>577.879363356</v>
      </c>
    </row>
    <row r="1138" customFormat="false" ht="15" hidden="false" customHeight="false" outlineLevel="0" collapsed="false">
      <c r="A1138" s="15" t="str">
        <f aca="false">Data_Clean!A1138</f>
        <v>CX101134</v>
      </c>
      <c r="B1138" s="14" t="n">
        <f aca="false">Data_Clean!G1138*Assumptions!$B$5</f>
        <v>9.1975</v>
      </c>
      <c r="C1138" s="14" t="n">
        <f aca="false">IF(Data_Clean!H1138="",0,Data_Clean!H1138)*Assumptions!$B$6</f>
        <v>110.8542</v>
      </c>
      <c r="D1138" s="14" t="n">
        <f aca="false">Data_Clean!I1138*Assumptions!$B$7</f>
        <v>0</v>
      </c>
      <c r="E1138" s="14" t="n">
        <f aca="false">Data_Clean!J1138*Assumptions!$B$8</f>
        <v>0</v>
      </c>
      <c r="F1138" s="14" t="n">
        <f aca="false">Data_Clean!K1138*Assumptions!$B$9</f>
        <v>1299.1</v>
      </c>
      <c r="G1138" s="14" t="n">
        <f aca="false">Data_Clean!L1138*Assumptions!$B$10</f>
        <v>0</v>
      </c>
      <c r="H1138" s="14" t="n">
        <f aca="false">IF(OR(Data_Clean!M1138="",Data_Clean!N1138=""),0,Data_Clean!M1138*Data_Clean!N1138/100)*Assumptions!$B$13*Assumptions!$B$11</f>
        <v>0</v>
      </c>
      <c r="I1138" s="14" t="n">
        <f aca="false">Data_Clean!O1138*4*Assumptions!$B$12</f>
        <v>0</v>
      </c>
      <c r="J1138" s="14" t="n">
        <f aca="false">SUM(B1138:I1138)</f>
        <v>1419.1517</v>
      </c>
      <c r="K1138" s="16" t="n">
        <f aca="false">IF(Data_Clean!P1138="","",Assumptions!$B$15*0.5^(Data_Clean!P1138/Assumptions!$B$20))</f>
        <v>12.4685684421418</v>
      </c>
      <c r="L1138" s="16" t="n">
        <f aca="false">Assumptions!$B$16*MIN(1,LN(1+Data_Clean!Q1138)/LN(1+Assumptions!$B$21))</f>
        <v>8.11507562957249</v>
      </c>
      <c r="M1138" s="16" t="n">
        <f aca="false">Assumptions!$B$17*(0.6*MIN(1,Data_Clean!R1138/Assumptions!$B$22)+0.4*IF(Data_Clean!S1138="",0,Data_Clean!S1138))</f>
        <v>9.438</v>
      </c>
      <c r="N1138" s="16" t="n">
        <f aca="false">Assumptions!$B$18*MIN(1,(Data_Clean!F1138-1)/Assumptions!$B$23)</f>
        <v>15</v>
      </c>
      <c r="O1138" s="16" t="n">
        <f aca="false">Assumptions!$B$19*(0.4*IF(Data_Clean!E1138="",0,MIN(1,Data_Clean!E1138/12/Assumptions!$B$24))+0.35*IF(Data_Clean!D1138="Y",1,0)+0.25*(1-MIN(Data_Clean!T1138,3)/3))/IF(Data_Clean!E1138="",0.6,1)</f>
        <v>9.75</v>
      </c>
      <c r="P1138" s="16" t="n">
        <f aca="false">SUM(K1138:O1138)/(Assumptions!$D$5-IF(K1138="",Assumptions!$B$15,0))*100</f>
        <v>54.7716440717143</v>
      </c>
      <c r="Q1138" s="7" t="str">
        <f aca="false">IF(J1138&gt;=Assumptions!$B$26,"High",IF(J1138&gt;=Assumptions!$B$27,"Mid","Low"))</f>
        <v>Mid</v>
      </c>
      <c r="R1138" s="7" t="str">
        <f aca="false">IF(P1138&gt;=Assumptions!$B$28,"High",IF(P1138&gt;=Assumptions!$B$29,"Mid","Low"))</f>
        <v>Mid</v>
      </c>
      <c r="S1138" s="7" t="str">
        <f aca="false">INDEX(Assumptions!$B$33:$B$41,MATCH(Q1138&amp;"|"&amp;R1138,Assumptions!$A$33:$A$41,0))</f>
        <v>Established Core</v>
      </c>
      <c r="T1138" s="7" t="n">
        <f aca="false">IF(ISNUMBER(Data_Clean!V1138),J1138*Data_Clean!V1138,0)</f>
        <v>105.30105614</v>
      </c>
    </row>
    <row r="1139" customFormat="false" ht="15" hidden="false" customHeight="false" outlineLevel="0" collapsed="false">
      <c r="A1139" s="15" t="str">
        <f aca="false">Data_Clean!A1139</f>
        <v>CX101135</v>
      </c>
      <c r="B1139" s="14" t="n">
        <f aca="false">Data_Clean!G1139*Assumptions!$B$5</f>
        <v>92.615</v>
      </c>
      <c r="C1139" s="14" t="n">
        <f aca="false">IF(Data_Clean!H1139="",0,Data_Clean!H1139)*Assumptions!$B$6</f>
        <v>249.07164</v>
      </c>
      <c r="D1139" s="14" t="n">
        <f aca="false">Data_Clean!I1139*Assumptions!$B$7</f>
        <v>0</v>
      </c>
      <c r="E1139" s="14" t="n">
        <f aca="false">Data_Clean!J1139*Assumptions!$B$8</f>
        <v>0</v>
      </c>
      <c r="F1139" s="14" t="n">
        <f aca="false">Data_Clean!K1139*Assumptions!$B$9</f>
        <v>0</v>
      </c>
      <c r="G1139" s="14" t="n">
        <f aca="false">Data_Clean!L1139*Assumptions!$B$10</f>
        <v>0</v>
      </c>
      <c r="H1139" s="14" t="n">
        <f aca="false">IF(OR(Data_Clean!M1139="",Data_Clean!N1139=""),0,Data_Clean!M1139*Data_Clean!N1139/100)*Assumptions!$B$13*Assumptions!$B$11</f>
        <v>0</v>
      </c>
      <c r="I1139" s="14" t="n">
        <f aca="false">Data_Clean!O1139*4*Assumptions!$B$12</f>
        <v>0</v>
      </c>
      <c r="J1139" s="14" t="n">
        <f aca="false">SUM(B1139:I1139)</f>
        <v>341.68664</v>
      </c>
      <c r="K1139" s="16" t="n">
        <f aca="false">IF(Data_Clean!P1139="","",Assumptions!$B$15*0.5^(Data_Clean!P1139/Assumptions!$B$20))</f>
        <v>0.169601863762544</v>
      </c>
      <c r="L1139" s="16" t="n">
        <f aca="false">Assumptions!$B$16*MIN(1,LN(1+Data_Clean!Q1139)/LN(1+Assumptions!$B$21))</f>
        <v>0</v>
      </c>
      <c r="M1139" s="16" t="n">
        <f aca="false">Assumptions!$B$17*(0.6*MIN(1,Data_Clean!R1139/Assumptions!$B$22)+0.4*IF(Data_Clean!S1139="",0,Data_Clean!S1139))</f>
        <v>0</v>
      </c>
      <c r="N1139" s="16" t="n">
        <f aca="false">Assumptions!$B$18*MIN(1,(Data_Clean!F1139-1)/Assumptions!$B$23)</f>
        <v>5</v>
      </c>
      <c r="O1139" s="16" t="n">
        <f aca="false">Assumptions!$B$19*(0.4*IF(Data_Clean!E1139="",0,MIN(1,Data_Clean!E1139/12/Assumptions!$B$24))+0.35*IF(Data_Clean!D1139="Y",1,0)+0.25*(1-MIN(Data_Clean!T1139,3)/3))/IF(Data_Clean!E1139="",0.6,1)</f>
        <v>6.05</v>
      </c>
      <c r="P1139" s="16" t="n">
        <f aca="false">SUM(K1139:O1139)/(Assumptions!$D$5-IF(K1139="",Assumptions!$B$15,0))*100</f>
        <v>11.2196018637625</v>
      </c>
      <c r="Q1139" s="7" t="str">
        <f aca="false">IF(J1139&gt;=Assumptions!$B$26,"High",IF(J1139&gt;=Assumptions!$B$27,"Mid","Low"))</f>
        <v>Low</v>
      </c>
      <c r="R1139" s="7" t="str">
        <f aca="false">IF(P1139&gt;=Assumptions!$B$28,"High",IF(P1139&gt;=Assumptions!$B$29,"Mid","Low"))</f>
        <v>Low</v>
      </c>
      <c r="S1139" s="7" t="str">
        <f aca="false">INDEX(Assumptions!$B$33:$B$41,MATCH(Q1139&amp;"|"&amp;R1139,Assumptions!$A$33:$A$41,0))</f>
        <v>Dormant &amp; Low Value</v>
      </c>
      <c r="T1139" s="7" t="n">
        <f aca="false">IF(ISNUMBER(Data_Clean!V1139),J1139*Data_Clean!V1139,0)</f>
        <v>139.989016408</v>
      </c>
    </row>
    <row r="1140" customFormat="false" ht="15" hidden="false" customHeight="false" outlineLevel="0" collapsed="false">
      <c r="A1140" s="15" t="str">
        <f aca="false">Data_Clean!A1140</f>
        <v>CX101136</v>
      </c>
      <c r="B1140" s="14" t="n">
        <f aca="false">Data_Clean!G1140*Assumptions!$B$5</f>
        <v>161.612</v>
      </c>
      <c r="C1140" s="14" t="n">
        <f aca="false">IF(Data_Clean!H1140="",0,Data_Clean!H1140)*Assumptions!$B$6</f>
        <v>0</v>
      </c>
      <c r="D1140" s="14" t="n">
        <f aca="false">Data_Clean!I1140*Assumptions!$B$7</f>
        <v>0</v>
      </c>
      <c r="E1140" s="14" t="n">
        <f aca="false">Data_Clean!J1140*Assumptions!$B$8</f>
        <v>0</v>
      </c>
      <c r="F1140" s="14" t="n">
        <f aca="false">Data_Clean!K1140*Assumptions!$B$9</f>
        <v>5439.5</v>
      </c>
      <c r="G1140" s="14" t="n">
        <f aca="false">Data_Clean!L1140*Assumptions!$B$10</f>
        <v>0</v>
      </c>
      <c r="H1140" s="14" t="n">
        <f aca="false">IF(OR(Data_Clean!M1140="",Data_Clean!N1140=""),0,Data_Clean!M1140*Data_Clean!N1140/100)*Assumptions!$B$13*Assumptions!$B$11</f>
        <v>0</v>
      </c>
      <c r="I1140" s="14" t="n">
        <f aca="false">Data_Clean!O1140*4*Assumptions!$B$12</f>
        <v>0</v>
      </c>
      <c r="J1140" s="14" t="n">
        <f aca="false">SUM(B1140:I1140)</f>
        <v>5601.112</v>
      </c>
      <c r="K1140" s="16" t="n">
        <f aca="false">IF(Data_Clean!P1140="","",Assumptions!$B$15*0.5^(Data_Clean!P1140/Assumptions!$B$20))</f>
        <v>26.1165168988837</v>
      </c>
      <c r="L1140" s="16" t="n">
        <f aca="false">Assumptions!$B$16*MIN(1,LN(1+Data_Clean!Q1140)/LN(1+Assumptions!$B$21))</f>
        <v>14.9444347261843</v>
      </c>
      <c r="M1140" s="16" t="n">
        <f aca="false">Assumptions!$B$17*(0.6*MIN(1,Data_Clean!R1140/Assumptions!$B$22)+0.4*IF(Data_Clean!S1140="",0,Data_Clean!S1140))</f>
        <v>2.37</v>
      </c>
      <c r="N1140" s="16" t="n">
        <f aca="false">Assumptions!$B$18*MIN(1,(Data_Clean!F1140-1)/Assumptions!$B$23)</f>
        <v>5</v>
      </c>
      <c r="O1140" s="16" t="n">
        <f aca="false">Assumptions!$B$19*(0.4*IF(Data_Clean!E1140="",0,MIN(1,Data_Clean!E1140/12/Assumptions!$B$24))+0.35*IF(Data_Clean!D1140="Y",1,0)+0.25*(1-MIN(Data_Clean!T1140,3)/3))/IF(Data_Clean!E1140="",0.6,1)</f>
        <v>9.1</v>
      </c>
      <c r="P1140" s="16" t="n">
        <f aca="false">SUM(K1140:O1140)/(Assumptions!$D$5-IF(K1140="",Assumptions!$B$15,0))*100</f>
        <v>57.530951625068</v>
      </c>
      <c r="Q1140" s="7" t="str">
        <f aca="false">IF(J1140&gt;=Assumptions!$B$26,"High",IF(J1140&gt;=Assumptions!$B$27,"Mid","Low"))</f>
        <v>High</v>
      </c>
      <c r="R1140" s="7" t="str">
        <f aca="false">IF(P1140&gt;=Assumptions!$B$28,"High",IF(P1140&gt;=Assumptions!$B$29,"Mid","Low"))</f>
        <v>Mid</v>
      </c>
      <c r="S1140" s="7" t="str">
        <f aca="false">INDEX(Assumptions!$B$33:$B$41,MATCH(Q1140&amp;"|"&amp;R1140,Assumptions!$A$33:$A$41,0))</f>
        <v>Established Core</v>
      </c>
      <c r="T1140" s="7" t="n">
        <f aca="false">IF(ISNUMBER(Data_Clean!V1140),J1140*Data_Clean!V1140,0)</f>
        <v>257.651152</v>
      </c>
    </row>
    <row r="1141" customFormat="false" ht="15" hidden="false" customHeight="false" outlineLevel="0" collapsed="false">
      <c r="A1141" s="15" t="str">
        <f aca="false">Data_Clean!A1141</f>
        <v>CX101137</v>
      </c>
      <c r="B1141" s="14" t="n">
        <f aca="false">Data_Clean!G1141*Assumptions!$B$5</f>
        <v>1869.30325</v>
      </c>
      <c r="C1141" s="14" t="n">
        <f aca="false">IF(Data_Clean!H1141="",0,Data_Clean!H1141)*Assumptions!$B$6</f>
        <v>690.51756</v>
      </c>
      <c r="D1141" s="14" t="n">
        <f aca="false">Data_Clean!I1141*Assumptions!$B$7</f>
        <v>486.4</v>
      </c>
      <c r="E1141" s="14" t="n">
        <f aca="false">Data_Clean!J1141*Assumptions!$B$8</f>
        <v>0</v>
      </c>
      <c r="F1141" s="14" t="n">
        <f aca="false">Data_Clean!K1141*Assumptions!$B$9</f>
        <v>0</v>
      </c>
      <c r="G1141" s="14" t="n">
        <f aca="false">Data_Clean!L1141*Assumptions!$B$10</f>
        <v>0</v>
      </c>
      <c r="H1141" s="14" t="n">
        <f aca="false">IF(OR(Data_Clean!M1141="",Data_Clean!N1141=""),0,Data_Clean!M1141*Data_Clean!N1141/100)*Assumptions!$B$13*Assumptions!$B$11</f>
        <v>0</v>
      </c>
      <c r="I1141" s="14" t="n">
        <f aca="false">Data_Clean!O1141*4*Assumptions!$B$12</f>
        <v>0</v>
      </c>
      <c r="J1141" s="14" t="n">
        <f aca="false">SUM(B1141:I1141)</f>
        <v>3046.22081</v>
      </c>
      <c r="K1141" s="16" t="n">
        <f aca="false">IF(Data_Clean!P1141="","",Assumptions!$B$15*0.5^(Data_Clean!P1141/Assumptions!$B$20))</f>
        <v>27.3516746567465</v>
      </c>
      <c r="L1141" s="16" t="n">
        <f aca="false">Assumptions!$B$16*MIN(1,LN(1+Data_Clean!Q1141)/LN(1+Assumptions!$B$21))</f>
        <v>18.8117452738152</v>
      </c>
      <c r="M1141" s="16" t="n">
        <f aca="false">Assumptions!$B$17*(0.6*MIN(1,Data_Clean!R1141/Assumptions!$B$22)+0.4*IF(Data_Clean!S1141="",0,Data_Clean!S1141))</f>
        <v>2.742</v>
      </c>
      <c r="N1141" s="16" t="n">
        <f aca="false">Assumptions!$B$18*MIN(1,(Data_Clean!F1141-1)/Assumptions!$B$23)</f>
        <v>10</v>
      </c>
      <c r="O1141" s="16" t="n">
        <f aca="false">Assumptions!$B$19*(0.4*IF(Data_Clean!E1141="",0,MIN(1,Data_Clean!E1141/12/Assumptions!$B$24))+0.35*IF(Data_Clean!D1141="Y",1,0)+0.25*(1-MIN(Data_Clean!T1141,3)/3))/IF(Data_Clean!E1141="",0.6,1)</f>
        <v>10.9</v>
      </c>
      <c r="P1141" s="16" t="n">
        <f aca="false">SUM(K1141:O1141)/(Assumptions!$D$5-IF(K1141="",Assumptions!$B$15,0))*100</f>
        <v>69.8054199305617</v>
      </c>
      <c r="Q1141" s="7" t="str">
        <f aca="false">IF(J1141&gt;=Assumptions!$B$26,"High",IF(J1141&gt;=Assumptions!$B$27,"Mid","Low"))</f>
        <v>High</v>
      </c>
      <c r="R1141" s="7" t="str">
        <f aca="false">IF(P1141&gt;=Assumptions!$B$28,"High",IF(P1141&gt;=Assumptions!$B$29,"Mid","Low"))</f>
        <v>Mid</v>
      </c>
      <c r="S1141" s="7" t="str">
        <f aca="false">INDEX(Assumptions!$B$33:$B$41,MATCH(Q1141&amp;"|"&amp;R1141,Assumptions!$A$33:$A$41,0))</f>
        <v>Established Core</v>
      </c>
      <c r="T1141" s="7" t="n">
        <f aca="false">IF(ISNUMBER(Data_Clean!V1141),J1141*Data_Clean!V1141,0)</f>
        <v>51.481131689</v>
      </c>
    </row>
    <row r="1142" customFormat="false" ht="15" hidden="false" customHeight="false" outlineLevel="0" collapsed="false">
      <c r="A1142" s="15" t="str">
        <f aca="false">Data_Clean!A1142</f>
        <v>CX101138</v>
      </c>
      <c r="B1142" s="14" t="n">
        <f aca="false">Data_Clean!G1142*Assumptions!$B$5</f>
        <v>97.3495</v>
      </c>
      <c r="C1142" s="14" t="n">
        <f aca="false">IF(Data_Clean!H1142="",0,Data_Clean!H1142)*Assumptions!$B$6</f>
        <v>994.78212</v>
      </c>
      <c r="D1142" s="14" t="n">
        <f aca="false">Data_Clean!I1142*Assumptions!$B$7</f>
        <v>0</v>
      </c>
      <c r="E1142" s="14" t="n">
        <f aca="false">Data_Clean!J1142*Assumptions!$B$8</f>
        <v>0</v>
      </c>
      <c r="F1142" s="14" t="n">
        <f aca="false">Data_Clean!K1142*Assumptions!$B$9</f>
        <v>0</v>
      </c>
      <c r="G1142" s="14" t="n">
        <f aca="false">Data_Clean!L1142*Assumptions!$B$10</f>
        <v>0</v>
      </c>
      <c r="H1142" s="14" t="n">
        <f aca="false">IF(OR(Data_Clean!M1142="",Data_Clean!N1142=""),0,Data_Clean!M1142*Data_Clean!N1142/100)*Assumptions!$B$13*Assumptions!$B$11</f>
        <v>0</v>
      </c>
      <c r="I1142" s="14" t="n">
        <f aca="false">Data_Clean!O1142*4*Assumptions!$B$12</f>
        <v>0</v>
      </c>
      <c r="J1142" s="14" t="n">
        <f aca="false">SUM(B1142:I1142)</f>
        <v>1092.13162</v>
      </c>
      <c r="K1142" s="16" t="n">
        <f aca="false">IF(Data_Clean!P1142="","",Assumptions!$B$15*0.5^(Data_Clean!P1142/Assumptions!$B$20))</f>
        <v>11.633585713753</v>
      </c>
      <c r="L1142" s="16" t="n">
        <f aca="false">Assumptions!$B$16*MIN(1,LN(1+Data_Clean!Q1142)/LN(1+Assumptions!$B$21))</f>
        <v>11.0057238927514</v>
      </c>
      <c r="M1142" s="16" t="n">
        <f aca="false">Assumptions!$B$17*(0.6*MIN(1,Data_Clean!R1142/Assumptions!$B$22)+0.4*IF(Data_Clean!S1142="",0,Data_Clean!S1142))</f>
        <v>7.566</v>
      </c>
      <c r="N1142" s="16" t="n">
        <f aca="false">Assumptions!$B$18*MIN(1,(Data_Clean!F1142-1)/Assumptions!$B$23)</f>
        <v>5</v>
      </c>
      <c r="O1142" s="16" t="n">
        <f aca="false">Assumptions!$B$19*(0.4*IF(Data_Clean!E1142="",0,MIN(1,Data_Clean!E1142/12/Assumptions!$B$24))+0.35*IF(Data_Clean!D1142="Y",1,0)+0.25*(1-MIN(Data_Clean!T1142,3)/3))/IF(Data_Clean!E1142="",0.6,1)</f>
        <v>9.75</v>
      </c>
      <c r="P1142" s="16" t="n">
        <f aca="false">SUM(K1142:O1142)/(Assumptions!$D$5-IF(K1142="",Assumptions!$B$15,0))*100</f>
        <v>44.9553096065044</v>
      </c>
      <c r="Q1142" s="7" t="str">
        <f aca="false">IF(J1142&gt;=Assumptions!$B$26,"High",IF(J1142&gt;=Assumptions!$B$27,"Mid","Low"))</f>
        <v>Mid</v>
      </c>
      <c r="R1142" s="7" t="str">
        <f aca="false">IF(P1142&gt;=Assumptions!$B$28,"High",IF(P1142&gt;=Assumptions!$B$29,"Mid","Low"))</f>
        <v>Low</v>
      </c>
      <c r="S1142" s="7" t="str">
        <f aca="false">INDEX(Assumptions!$B$33:$B$41,MATCH(Q1142&amp;"|"&amp;R1142,Assumptions!$A$33:$A$41,0))</f>
        <v>Light Touch</v>
      </c>
      <c r="T1142" s="7" t="n">
        <f aca="false">IF(ISNUMBER(Data_Clean!V1142),J1142*Data_Clean!V1142,0)</f>
        <v>73.282031702</v>
      </c>
    </row>
    <row r="1143" customFormat="false" ht="15" hidden="false" customHeight="false" outlineLevel="0" collapsed="false">
      <c r="A1143" s="15" t="str">
        <f aca="false">Data_Clean!A1143</f>
        <v>CX101139</v>
      </c>
      <c r="B1143" s="14" t="n">
        <f aca="false">Data_Clean!G1143*Assumptions!$B$5</f>
        <v>82.75125</v>
      </c>
      <c r="C1143" s="14" t="n">
        <f aca="false">IF(Data_Clean!H1143="",0,Data_Clean!H1143)*Assumptions!$B$6</f>
        <v>121.08552</v>
      </c>
      <c r="D1143" s="14" t="n">
        <f aca="false">Data_Clean!I1143*Assumptions!$B$7</f>
        <v>0</v>
      </c>
      <c r="E1143" s="14" t="n">
        <f aca="false">Data_Clean!J1143*Assumptions!$B$8</f>
        <v>198.942225</v>
      </c>
      <c r="F1143" s="14" t="n">
        <f aca="false">Data_Clean!K1143*Assumptions!$B$9</f>
        <v>0</v>
      </c>
      <c r="G1143" s="14" t="n">
        <f aca="false">Data_Clean!L1143*Assumptions!$B$10</f>
        <v>0</v>
      </c>
      <c r="H1143" s="14" t="n">
        <f aca="false">IF(OR(Data_Clean!M1143="",Data_Clean!N1143=""),0,Data_Clean!M1143*Data_Clean!N1143/100)*Assumptions!$B$13*Assumptions!$B$11</f>
        <v>40.068</v>
      </c>
      <c r="I1143" s="14" t="n">
        <f aca="false">Data_Clean!O1143*4*Assumptions!$B$12</f>
        <v>17.27376</v>
      </c>
      <c r="J1143" s="14" t="n">
        <f aca="false">SUM(B1143:I1143)</f>
        <v>460.120755</v>
      </c>
      <c r="K1143" s="16" t="n">
        <f aca="false">IF(Data_Clean!P1143="","",Assumptions!$B$15*0.5^(Data_Clean!P1143/Assumptions!$B$20))</f>
        <v>27.3516746567465</v>
      </c>
      <c r="L1143" s="16" t="n">
        <f aca="false">Assumptions!$B$16*MIN(1,LN(1+Data_Clean!Q1143)/LN(1+Assumptions!$B$21))</f>
        <v>14.4532413158944</v>
      </c>
      <c r="M1143" s="16" t="n">
        <f aca="false">Assumptions!$B$17*(0.6*MIN(1,Data_Clean!R1143/Assumptions!$B$22)+0.4*IF(Data_Clean!S1143="",0,Data_Clean!S1143))</f>
        <v>8.952</v>
      </c>
      <c r="N1143" s="16" t="n">
        <f aca="false">Assumptions!$B$18*MIN(1,(Data_Clean!F1143-1)/Assumptions!$B$23)</f>
        <v>15</v>
      </c>
      <c r="O1143" s="16" t="n">
        <f aca="false">Assumptions!$B$19*(0.4*IF(Data_Clean!E1143="",0,MIN(1,Data_Clean!E1143/12/Assumptions!$B$24))+0.35*IF(Data_Clean!D1143="Y",1,0)+0.25*(1-MIN(Data_Clean!T1143,3)/3))/IF(Data_Clean!E1143="",0.6,1)</f>
        <v>13.45</v>
      </c>
      <c r="P1143" s="16" t="n">
        <f aca="false">SUM(K1143:O1143)/(Assumptions!$D$5-IF(K1143="",Assumptions!$B$15,0))*100</f>
        <v>79.2069159726409</v>
      </c>
      <c r="Q1143" s="7" t="str">
        <f aca="false">IF(J1143&gt;=Assumptions!$B$26,"High",IF(J1143&gt;=Assumptions!$B$27,"Mid","Low"))</f>
        <v>Mid</v>
      </c>
      <c r="R1143" s="7" t="str">
        <f aca="false">IF(P1143&gt;=Assumptions!$B$28,"High",IF(P1143&gt;=Assumptions!$B$29,"Mid","Low"))</f>
        <v>High</v>
      </c>
      <c r="S1143" s="7" t="str">
        <f aca="false">INDEX(Assumptions!$B$33:$B$41,MATCH(Q1143&amp;"|"&amp;R1143,Assumptions!$A$33:$A$41,0))</f>
        <v>Engaged Builders</v>
      </c>
      <c r="T1143" s="7" t="n">
        <f aca="false">IF(ISNUMBER(Data_Clean!V1143),J1143*Data_Clean!V1143,0)</f>
        <v>9.8925962325</v>
      </c>
    </row>
    <row r="1144" customFormat="false" ht="15" hidden="false" customHeight="false" outlineLevel="0" collapsed="false">
      <c r="A1144" s="15" t="str">
        <f aca="false">Data_Clean!A1144</f>
        <v>CX101140</v>
      </c>
      <c r="B1144" s="14" t="n">
        <f aca="false">Data_Clean!G1144*Assumptions!$B$5</f>
        <v>85.13525</v>
      </c>
      <c r="C1144" s="14" t="n">
        <f aca="false">IF(Data_Clean!H1144="",0,Data_Clean!H1144)*Assumptions!$B$6</f>
        <v>0</v>
      </c>
      <c r="D1144" s="14" t="n">
        <f aca="false">Data_Clean!I1144*Assumptions!$B$7</f>
        <v>398.4</v>
      </c>
      <c r="E1144" s="14" t="n">
        <f aca="false">Data_Clean!J1144*Assumptions!$B$8</f>
        <v>0</v>
      </c>
      <c r="F1144" s="14" t="n">
        <f aca="false">Data_Clean!K1144*Assumptions!$B$9</f>
        <v>981.2</v>
      </c>
      <c r="G1144" s="14" t="n">
        <f aca="false">Data_Clean!L1144*Assumptions!$B$10</f>
        <v>0</v>
      </c>
      <c r="H1144" s="14" t="n">
        <f aca="false">IF(OR(Data_Clean!M1144="",Data_Clean!N1144=""),0,Data_Clean!M1144*Data_Clean!N1144/100)*Assumptions!$B$13*Assumptions!$B$11</f>
        <v>166.29</v>
      </c>
      <c r="I1144" s="14" t="n">
        <f aca="false">Data_Clean!O1144*4*Assumptions!$B$12</f>
        <v>18.61776</v>
      </c>
      <c r="J1144" s="14" t="n">
        <f aca="false">SUM(B1144:I1144)</f>
        <v>1649.64301</v>
      </c>
      <c r="K1144" s="16" t="n">
        <f aca="false">IF(Data_Clean!P1144="","",Assumptions!$B$15*0.5^(Data_Clean!P1144/Assumptions!$B$20))</f>
        <v>20.2552491925229</v>
      </c>
      <c r="L1144" s="16" t="n">
        <f aca="false">Assumptions!$B$16*MIN(1,LN(1+Data_Clean!Q1144)/LN(1+Assumptions!$B$21))</f>
        <v>16.7118774147124</v>
      </c>
      <c r="M1144" s="16" t="n">
        <f aca="false">Assumptions!$B$17*(0.6*MIN(1,Data_Clean!R1144/Assumptions!$B$22)+0.4*IF(Data_Clean!S1144="",0,Data_Clean!S1144))</f>
        <v>0.234</v>
      </c>
      <c r="N1144" s="16" t="n">
        <f aca="false">Assumptions!$B$18*MIN(1,(Data_Clean!F1144-1)/Assumptions!$B$23)</f>
        <v>20</v>
      </c>
      <c r="O1144" s="16" t="n">
        <f aca="false">Assumptions!$B$19*(0.4*IF(Data_Clean!E1144="",0,MIN(1,Data_Clean!E1144/12/Assumptions!$B$24))+0.35*IF(Data_Clean!D1144="Y",1,0)+0.25*(1-MIN(Data_Clean!T1144,3)/3))/IF(Data_Clean!E1144="",0.6,1)</f>
        <v>15</v>
      </c>
      <c r="P1144" s="16" t="n">
        <f aca="false">SUM(K1144:O1144)/(Assumptions!$D$5-IF(K1144="",Assumptions!$B$15,0))*100</f>
        <v>72.2011266072352</v>
      </c>
      <c r="Q1144" s="7" t="str">
        <f aca="false">IF(J1144&gt;=Assumptions!$B$26,"High",IF(J1144&gt;=Assumptions!$B$27,"Mid","Low"))</f>
        <v>High</v>
      </c>
      <c r="R1144" s="7" t="str">
        <f aca="false">IF(P1144&gt;=Assumptions!$B$28,"High",IF(P1144&gt;=Assumptions!$B$29,"Mid","Low"))</f>
        <v>High</v>
      </c>
      <c r="S1144" s="7" t="str">
        <f aca="false">INDEX(Assumptions!$B$33:$B$41,MATCH(Q1144&amp;"|"&amp;R1144,Assumptions!$A$33:$A$41,0))</f>
        <v>Premier Advocates</v>
      </c>
      <c r="T1144" s="7" t="n">
        <f aca="false">IF(ISNUMBER(Data_Clean!V1144),J1144*Data_Clean!V1144,0)</f>
        <v>45.695111377</v>
      </c>
    </row>
    <row r="1145" customFormat="false" ht="15" hidden="false" customHeight="false" outlineLevel="0" collapsed="false">
      <c r="A1145" s="15" t="str">
        <f aca="false">Data_Clean!A1145</f>
        <v>CX101141</v>
      </c>
      <c r="B1145" s="14" t="n">
        <f aca="false">Data_Clean!G1145*Assumptions!$B$5</f>
        <v>281.85275</v>
      </c>
      <c r="C1145" s="14" t="n">
        <f aca="false">IF(Data_Clean!H1145="",0,Data_Clean!H1145)*Assumptions!$B$6</f>
        <v>299.34888</v>
      </c>
      <c r="D1145" s="14" t="n">
        <f aca="false">Data_Clean!I1145*Assumptions!$B$7</f>
        <v>0</v>
      </c>
      <c r="E1145" s="14" t="n">
        <f aca="false">Data_Clean!J1145*Assumptions!$B$8</f>
        <v>274.79295</v>
      </c>
      <c r="F1145" s="14" t="n">
        <f aca="false">Data_Clean!K1145*Assumptions!$B$9</f>
        <v>2319.9</v>
      </c>
      <c r="G1145" s="14" t="n">
        <f aca="false">Data_Clean!L1145*Assumptions!$B$10</f>
        <v>1043.55</v>
      </c>
      <c r="H1145" s="14" t="n">
        <f aca="false">IF(OR(Data_Clean!M1145="",Data_Clean!N1145=""),0,Data_Clean!M1145*Data_Clean!N1145/100)*Assumptions!$B$13*Assumptions!$B$11</f>
        <v>0</v>
      </c>
      <c r="I1145" s="14" t="n">
        <f aca="false">Data_Clean!O1145*4*Assumptions!$B$12</f>
        <v>0</v>
      </c>
      <c r="J1145" s="14" t="n">
        <f aca="false">SUM(B1145:I1145)</f>
        <v>4219.44458</v>
      </c>
      <c r="K1145" s="16" t="n">
        <f aca="false">IF(Data_Clean!P1145="","",Assumptions!$B$15*0.5^(Data_Clean!P1145/Assumptions!$B$20))</f>
        <v>26.1165168988837</v>
      </c>
      <c r="L1145" s="16" t="n">
        <f aca="false">Assumptions!$B$16*MIN(1,LN(1+Data_Clean!Q1145)/LN(1+Assumptions!$B$21))</f>
        <v>12.6966447294858</v>
      </c>
      <c r="M1145" s="16" t="n">
        <f aca="false">Assumptions!$B$17*(0.6*MIN(1,Data_Clean!R1145/Assumptions!$B$22)+0.4*IF(Data_Clean!S1145="",0,Data_Clean!S1145))</f>
        <v>7.098</v>
      </c>
      <c r="N1145" s="16" t="n">
        <f aca="false">Assumptions!$B$18*MIN(1,(Data_Clean!F1145-1)/Assumptions!$B$23)</f>
        <v>20</v>
      </c>
      <c r="O1145" s="16" t="n">
        <f aca="false">Assumptions!$B$19*(0.4*IF(Data_Clean!E1145="",0,MIN(1,Data_Clean!E1145/12/Assumptions!$B$24))+0.35*IF(Data_Clean!D1145="Y",1,0)+0.25*(1-MIN(Data_Clean!T1145,3)/3))/IF(Data_Clean!E1145="",0.6,1)</f>
        <v>6.4</v>
      </c>
      <c r="P1145" s="16" t="n">
        <f aca="false">SUM(K1145:O1145)/(Assumptions!$D$5-IF(K1145="",Assumptions!$B$15,0))*100</f>
        <v>72.3111616283695</v>
      </c>
      <c r="Q1145" s="7" t="str">
        <f aca="false">IF(J1145&gt;=Assumptions!$B$26,"High",IF(J1145&gt;=Assumptions!$B$27,"Mid","Low"))</f>
        <v>High</v>
      </c>
      <c r="R1145" s="7" t="str">
        <f aca="false">IF(P1145&gt;=Assumptions!$B$28,"High",IF(P1145&gt;=Assumptions!$B$29,"Mid","Low"))</f>
        <v>High</v>
      </c>
      <c r="S1145" s="7" t="str">
        <f aca="false">INDEX(Assumptions!$B$33:$B$41,MATCH(Q1145&amp;"|"&amp;R1145,Assumptions!$A$33:$A$41,0))</f>
        <v>Premier Advocates</v>
      </c>
      <c r="T1145" s="7" t="n">
        <f aca="false">IF(ISNUMBER(Data_Clean!V1145),J1145*Data_Clean!V1145,0)</f>
        <v>342.618899896</v>
      </c>
    </row>
    <row r="1146" customFormat="false" ht="15" hidden="false" customHeight="false" outlineLevel="0" collapsed="false">
      <c r="A1146" s="15" t="str">
        <f aca="false">Data_Clean!A1146</f>
        <v>CX101142</v>
      </c>
      <c r="B1146" s="14" t="n">
        <f aca="false">Data_Clean!G1146*Assumptions!$B$5</f>
        <v>42.51125</v>
      </c>
      <c r="C1146" s="14" t="n">
        <f aca="false">IF(Data_Clean!H1146="",0,Data_Clean!H1146)*Assumptions!$B$6</f>
        <v>15.94848</v>
      </c>
      <c r="D1146" s="14" t="n">
        <f aca="false">Data_Clean!I1146*Assumptions!$B$7</f>
        <v>0</v>
      </c>
      <c r="E1146" s="14" t="n">
        <f aca="false">Data_Clean!J1146*Assumptions!$B$8</f>
        <v>0</v>
      </c>
      <c r="F1146" s="14" t="n">
        <f aca="false">Data_Clean!K1146*Assumptions!$B$9</f>
        <v>0</v>
      </c>
      <c r="G1146" s="14" t="n">
        <f aca="false">Data_Clean!L1146*Assumptions!$B$10</f>
        <v>0</v>
      </c>
      <c r="H1146" s="14" t="n">
        <f aca="false">IF(OR(Data_Clean!M1146="",Data_Clean!N1146=""),0,Data_Clean!M1146*Data_Clean!N1146/100)*Assumptions!$B$13*Assumptions!$B$11</f>
        <v>0</v>
      </c>
      <c r="I1146" s="14" t="n">
        <f aca="false">Data_Clean!O1146*4*Assumptions!$B$12</f>
        <v>0</v>
      </c>
      <c r="J1146" s="14" t="n">
        <f aca="false">SUM(B1146:I1146)</f>
        <v>58.45973</v>
      </c>
      <c r="K1146" s="16" t="n">
        <f aca="false">IF(Data_Clean!P1146="","",Assumptions!$B$15*0.5^(Data_Clean!P1146/Assumptions!$B$20))</f>
        <v>27.9909897461042</v>
      </c>
      <c r="L1146" s="16" t="n">
        <f aca="false">Assumptions!$B$16*MIN(1,LN(1+Data_Clean!Q1146)/LN(1+Assumptions!$B$21))</f>
        <v>15.0586973234667</v>
      </c>
      <c r="M1146" s="16" t="n">
        <f aca="false">Assumptions!$B$17*(0.6*MIN(1,Data_Clean!R1146/Assumptions!$B$22)+0.4*IF(Data_Clean!S1146="",0,Data_Clean!S1146))</f>
        <v>2.67</v>
      </c>
      <c r="N1146" s="16" t="n">
        <f aca="false">Assumptions!$B$18*MIN(1,(Data_Clean!F1146-1)/Assumptions!$B$23)</f>
        <v>10</v>
      </c>
      <c r="O1146" s="16" t="n">
        <f aca="false">Assumptions!$B$19*(0.4*IF(Data_Clean!E1146="",0,MIN(1,Data_Clean!E1146/12/Assumptions!$B$24))+0.35*IF(Data_Clean!D1146="Y",1,0)+0.25*(1-MIN(Data_Clean!T1146,3)/3))/IF(Data_Clean!E1146="",0.6,1)</f>
        <v>9.8</v>
      </c>
      <c r="P1146" s="16" t="n">
        <f aca="false">SUM(K1146:O1146)/(Assumptions!$D$5-IF(K1146="",Assumptions!$B$15,0))*100</f>
        <v>65.5196870695709</v>
      </c>
      <c r="Q1146" s="7" t="str">
        <f aca="false">IF(J1146&gt;=Assumptions!$B$26,"High",IF(J1146&gt;=Assumptions!$B$27,"Mid","Low"))</f>
        <v>Low</v>
      </c>
      <c r="R1146" s="7" t="str">
        <f aca="false">IF(P1146&gt;=Assumptions!$B$28,"High",IF(P1146&gt;=Assumptions!$B$29,"Mid","Low"))</f>
        <v>Mid</v>
      </c>
      <c r="S1146" s="7" t="str">
        <f aca="false">INDEX(Assumptions!$B$33:$B$41,MATCH(Q1146&amp;"|"&amp;R1146,Assumptions!$A$33:$A$41,0))</f>
        <v>Light Touch</v>
      </c>
      <c r="T1146" s="7" t="n">
        <f aca="false">IF(ISNUMBER(Data_Clean!V1146),J1146*Data_Clean!V1146,0)</f>
        <v>1.315343925</v>
      </c>
    </row>
    <row r="1147" customFormat="false" ht="15" hidden="false" customHeight="false" outlineLevel="0" collapsed="false">
      <c r="A1147" s="15" t="str">
        <f aca="false">Data_Clean!A1147</f>
        <v>CX101143</v>
      </c>
      <c r="B1147" s="14" t="n">
        <f aca="false">Data_Clean!G1147*Assumptions!$B$5</f>
        <v>601.1805</v>
      </c>
      <c r="C1147" s="14" t="n">
        <f aca="false">IF(Data_Clean!H1147="",0,Data_Clean!H1147)*Assumptions!$B$6</f>
        <v>519.02244</v>
      </c>
      <c r="D1147" s="14" t="n">
        <f aca="false">Data_Clean!I1147*Assumptions!$B$7</f>
        <v>0</v>
      </c>
      <c r="E1147" s="14" t="n">
        <f aca="false">Data_Clean!J1147*Assumptions!$B$8</f>
        <v>0</v>
      </c>
      <c r="F1147" s="14" t="n">
        <f aca="false">Data_Clean!K1147*Assumptions!$B$9</f>
        <v>0</v>
      </c>
      <c r="G1147" s="14" t="n">
        <f aca="false">Data_Clean!L1147*Assumptions!$B$10</f>
        <v>969.75</v>
      </c>
      <c r="H1147" s="14" t="n">
        <f aca="false">IF(OR(Data_Clean!M1147="",Data_Clean!N1147=""),0,Data_Clean!M1147*Data_Clean!N1147/100)*Assumptions!$B$13*Assumptions!$B$11</f>
        <v>518.256</v>
      </c>
      <c r="I1147" s="14" t="n">
        <f aca="false">Data_Clean!O1147*4*Assumptions!$B$12</f>
        <v>43.2216</v>
      </c>
      <c r="J1147" s="14" t="n">
        <f aca="false">SUM(B1147:I1147)</f>
        <v>2651.43054</v>
      </c>
      <c r="K1147" s="16" t="n">
        <f aca="false">IF(Data_Clean!P1147="","",Assumptions!$B$15*0.5^(Data_Clean!P1147/Assumptions!$B$20))</f>
        <v>19.7926186615934</v>
      </c>
      <c r="L1147" s="16" t="n">
        <f aca="false">Assumptions!$B$16*MIN(1,LN(1+Data_Clean!Q1147)/LN(1+Assumptions!$B$21))</f>
        <v>18.9024080599803</v>
      </c>
      <c r="M1147" s="16" t="n">
        <f aca="false">Assumptions!$B$17*(0.6*MIN(1,Data_Clean!R1147/Assumptions!$B$22)+0.4*IF(Data_Clean!S1147="",0,Data_Clean!S1147))</f>
        <v>2.478</v>
      </c>
      <c r="N1147" s="16" t="n">
        <f aca="false">Assumptions!$B$18*MIN(1,(Data_Clean!F1147-1)/Assumptions!$B$23)</f>
        <v>15</v>
      </c>
      <c r="O1147" s="16" t="n">
        <f aca="false">Assumptions!$B$19*(0.4*IF(Data_Clean!E1147="",0,MIN(1,Data_Clean!E1147/12/Assumptions!$B$24))+0.35*IF(Data_Clean!D1147="Y",1,0)+0.25*(1-MIN(Data_Clean!T1147,3)/3))/IF(Data_Clean!E1147="",0.6,1)</f>
        <v>13.3</v>
      </c>
      <c r="P1147" s="16" t="n">
        <f aca="false">SUM(K1147:O1147)/(Assumptions!$D$5-IF(K1147="",Assumptions!$B$15,0))*100</f>
        <v>69.4730267215737</v>
      </c>
      <c r="Q1147" s="7" t="str">
        <f aca="false">IF(J1147&gt;=Assumptions!$B$26,"High",IF(J1147&gt;=Assumptions!$B$27,"Mid","Low"))</f>
        <v>High</v>
      </c>
      <c r="R1147" s="7" t="str">
        <f aca="false">IF(P1147&gt;=Assumptions!$B$28,"High",IF(P1147&gt;=Assumptions!$B$29,"Mid","Low"))</f>
        <v>Mid</v>
      </c>
      <c r="S1147" s="7" t="str">
        <f aca="false">INDEX(Assumptions!$B$33:$B$41,MATCH(Q1147&amp;"|"&amp;R1147,Assumptions!$A$33:$A$41,0))</f>
        <v>Established Core</v>
      </c>
      <c r="T1147" s="7" t="n">
        <f aca="false">IF(ISNUMBER(Data_Clean!V1147),J1147*Data_Clean!V1147,0)</f>
        <v>50.642323314</v>
      </c>
    </row>
    <row r="1148" customFormat="false" ht="15" hidden="false" customHeight="false" outlineLevel="0" collapsed="false">
      <c r="A1148" s="15" t="str">
        <f aca="false">Data_Clean!A1148</f>
        <v>CX101144</v>
      </c>
      <c r="B1148" s="14" t="n">
        <f aca="false">Data_Clean!G1148*Assumptions!$B$5</f>
        <v>105.96</v>
      </c>
      <c r="C1148" s="14" t="n">
        <f aca="false">IF(Data_Clean!H1148="",0,Data_Clean!H1148)*Assumptions!$B$6</f>
        <v>415.61628</v>
      </c>
      <c r="D1148" s="14" t="n">
        <f aca="false">Data_Clean!I1148*Assumptions!$B$7</f>
        <v>0</v>
      </c>
      <c r="E1148" s="14" t="n">
        <f aca="false">Data_Clean!J1148*Assumptions!$B$8</f>
        <v>0</v>
      </c>
      <c r="F1148" s="14" t="n">
        <f aca="false">Data_Clean!K1148*Assumptions!$B$9</f>
        <v>0</v>
      </c>
      <c r="G1148" s="14" t="n">
        <f aca="false">Data_Clean!L1148*Assumptions!$B$10</f>
        <v>0</v>
      </c>
      <c r="H1148" s="14" t="n">
        <f aca="false">IF(OR(Data_Clean!M1148="",Data_Clean!N1148=""),0,Data_Clean!M1148*Data_Clean!N1148/100)*Assumptions!$B$13*Assumptions!$B$11</f>
        <v>0</v>
      </c>
      <c r="I1148" s="14" t="n">
        <f aca="false">Data_Clean!O1148*4*Assumptions!$B$12</f>
        <v>0</v>
      </c>
      <c r="J1148" s="14" t="n">
        <f aca="false">SUM(B1148:I1148)</f>
        <v>521.57628</v>
      </c>
      <c r="K1148" s="16" t="n">
        <f aca="false">IF(Data_Clean!P1148="","",Assumptions!$B$15*0.5^(Data_Clean!P1148/Assumptions!$B$20))</f>
        <v>13.6758373283733</v>
      </c>
      <c r="L1148" s="16" t="n">
        <f aca="false">Assumptions!$B$16*MIN(1,LN(1+Data_Clean!Q1148)/LN(1+Assumptions!$B$21))</f>
        <v>11.2934465146257</v>
      </c>
      <c r="M1148" s="16" t="n">
        <f aca="false">Assumptions!$B$17*(0.6*MIN(1,Data_Clean!R1148/Assumptions!$B$22)+0.4*IF(Data_Clean!S1148="",0,Data_Clean!S1148))</f>
        <v>4.386</v>
      </c>
      <c r="N1148" s="16" t="n">
        <f aca="false">Assumptions!$B$18*MIN(1,(Data_Clean!F1148-1)/Assumptions!$B$23)</f>
        <v>5</v>
      </c>
      <c r="O1148" s="16" t="n">
        <f aca="false">Assumptions!$B$19*(0.4*IF(Data_Clean!E1148="",0,MIN(1,Data_Clean!E1148/12/Assumptions!$B$24))+0.35*IF(Data_Clean!D1148="Y",1,0)+0.25*(1-MIN(Data_Clean!T1148,3)/3))/IF(Data_Clean!E1148="",0.6,1)</f>
        <v>9.75</v>
      </c>
      <c r="P1148" s="16" t="n">
        <f aca="false">SUM(K1148:O1148)/(Assumptions!$D$5-IF(K1148="",Assumptions!$B$15,0))*100</f>
        <v>44.1052838429989</v>
      </c>
      <c r="Q1148" s="7" t="str">
        <f aca="false">IF(J1148&gt;=Assumptions!$B$26,"High",IF(J1148&gt;=Assumptions!$B$27,"Mid","Low"))</f>
        <v>Mid</v>
      </c>
      <c r="R1148" s="7" t="str">
        <f aca="false">IF(P1148&gt;=Assumptions!$B$28,"High",IF(P1148&gt;=Assumptions!$B$29,"Mid","Low"))</f>
        <v>Low</v>
      </c>
      <c r="S1148" s="7" t="str">
        <f aca="false">INDEX(Assumptions!$B$33:$B$41,MATCH(Q1148&amp;"|"&amp;R1148,Assumptions!$A$33:$A$41,0))</f>
        <v>Light Touch</v>
      </c>
      <c r="T1148" s="7" t="n">
        <f aca="false">IF(ISNUMBER(Data_Clean!V1148),J1148*Data_Clean!V1148,0)</f>
        <v>50.279953392</v>
      </c>
    </row>
    <row r="1149" customFormat="false" ht="15" hidden="false" customHeight="false" outlineLevel="0" collapsed="false">
      <c r="A1149" s="15" t="str">
        <f aca="false">Data_Clean!A1149</f>
        <v>CX101145</v>
      </c>
      <c r="B1149" s="14" t="n">
        <f aca="false">Data_Clean!G1149*Assumptions!$B$5</f>
        <v>238.4375</v>
      </c>
      <c r="C1149" s="14" t="n">
        <f aca="false">IF(Data_Clean!H1149="",0,Data_Clean!H1149)*Assumptions!$B$6</f>
        <v>0</v>
      </c>
      <c r="D1149" s="14" t="n">
        <f aca="false">Data_Clean!I1149*Assumptions!$B$7</f>
        <v>0</v>
      </c>
      <c r="E1149" s="14" t="n">
        <f aca="false">Data_Clean!J1149*Assumptions!$B$8</f>
        <v>0</v>
      </c>
      <c r="F1149" s="14" t="n">
        <f aca="false">Data_Clean!K1149*Assumptions!$B$9</f>
        <v>0</v>
      </c>
      <c r="G1149" s="14" t="n">
        <f aca="false">Data_Clean!L1149*Assumptions!$B$10</f>
        <v>0</v>
      </c>
      <c r="H1149" s="14" t="n">
        <f aca="false">IF(OR(Data_Clean!M1149="",Data_Clean!N1149=""),0,Data_Clean!M1149*Data_Clean!N1149/100)*Assumptions!$B$13*Assumptions!$B$11</f>
        <v>77.76</v>
      </c>
      <c r="I1149" s="14" t="n">
        <f aca="false">Data_Clean!O1149*4*Assumptions!$B$12</f>
        <v>13.73136</v>
      </c>
      <c r="J1149" s="14" t="n">
        <f aca="false">SUM(B1149:I1149)</f>
        <v>329.92886</v>
      </c>
      <c r="K1149" s="16" t="n">
        <f aca="false">IF(Data_Clean!P1149="","",Assumptions!$B$15*0.5^(Data_Clean!P1149/Assumptions!$B$20))</f>
        <v>28.6452481173125</v>
      </c>
      <c r="L1149" s="16" t="n">
        <f aca="false">Assumptions!$B$16*MIN(1,LN(1+Data_Clean!Q1149)/LN(1+Assumptions!$B$21))</f>
        <v>15.5872929926646</v>
      </c>
      <c r="M1149" s="16" t="n">
        <f aca="false">Assumptions!$B$17*(0.6*MIN(1,Data_Clean!R1149/Assumptions!$B$22)+0.4*IF(Data_Clean!S1149="",0,Data_Clean!S1149))</f>
        <v>9.972</v>
      </c>
      <c r="N1149" s="16" t="n">
        <f aca="false">Assumptions!$B$18*MIN(1,(Data_Clean!F1149-1)/Assumptions!$B$23)</f>
        <v>5</v>
      </c>
      <c r="O1149" s="16" t="n">
        <f aca="false">Assumptions!$B$19*(0.4*IF(Data_Clean!E1149="",0,MIN(1,Data_Clean!E1149/12/Assumptions!$B$24))+0.35*IF(Data_Clean!D1149="Y",1,0)+0.25*(1-MIN(Data_Clean!T1149,3)/3))/IF(Data_Clean!E1149="",0.6,1)</f>
        <v>15</v>
      </c>
      <c r="P1149" s="16" t="n">
        <f aca="false">SUM(K1149:O1149)/(Assumptions!$D$5-IF(K1149="",Assumptions!$B$15,0))*100</f>
        <v>74.2045411099771</v>
      </c>
      <c r="Q1149" s="7" t="str">
        <f aca="false">IF(J1149&gt;=Assumptions!$B$26,"High",IF(J1149&gt;=Assumptions!$B$27,"Mid","Low"))</f>
        <v>Low</v>
      </c>
      <c r="R1149" s="7" t="str">
        <f aca="false">IF(P1149&gt;=Assumptions!$B$28,"High",IF(P1149&gt;=Assumptions!$B$29,"Mid","Low"))</f>
        <v>High</v>
      </c>
      <c r="S1149" s="7" t="str">
        <f aca="false">INDEX(Assumptions!$B$33:$B$41,MATCH(Q1149&amp;"|"&amp;R1149,Assumptions!$A$33:$A$41,0))</f>
        <v>Engaged Builders</v>
      </c>
      <c r="T1149" s="7" t="n">
        <f aca="false">IF(ISNUMBER(Data_Clean!V1149),J1149*Data_Clean!V1149,0)</f>
        <v>7.456392236</v>
      </c>
    </row>
    <row r="1150" customFormat="false" ht="15" hidden="false" customHeight="false" outlineLevel="0" collapsed="false">
      <c r="A1150" s="15" t="str">
        <f aca="false">Data_Clean!A1150</f>
        <v>CX101146</v>
      </c>
      <c r="B1150" s="14" t="n">
        <f aca="false">Data_Clean!G1150*Assumptions!$B$5</f>
        <v>65.67225</v>
      </c>
      <c r="C1150" s="14" t="n">
        <f aca="false">IF(Data_Clean!H1150="",0,Data_Clean!H1150)*Assumptions!$B$6</f>
        <v>131.12868</v>
      </c>
      <c r="D1150" s="14" t="n">
        <f aca="false">Data_Clean!I1150*Assumptions!$B$7</f>
        <v>427.2</v>
      </c>
      <c r="E1150" s="14" t="n">
        <f aca="false">Data_Clean!J1150*Assumptions!$B$8</f>
        <v>235.42875</v>
      </c>
      <c r="F1150" s="14" t="n">
        <f aca="false">Data_Clean!K1150*Assumptions!$B$9</f>
        <v>0</v>
      </c>
      <c r="G1150" s="14" t="n">
        <f aca="false">Data_Clean!L1150*Assumptions!$B$10</f>
        <v>0</v>
      </c>
      <c r="H1150" s="14" t="n">
        <f aca="false">IF(OR(Data_Clean!M1150="",Data_Clean!N1150=""),0,Data_Clean!M1150*Data_Clean!N1150/100)*Assumptions!$B$13*Assumptions!$B$11</f>
        <v>81.648</v>
      </c>
      <c r="I1150" s="14" t="n">
        <f aca="false">Data_Clean!O1150*4*Assumptions!$B$12</f>
        <v>0</v>
      </c>
      <c r="J1150" s="14" t="n">
        <f aca="false">SUM(B1150:I1150)</f>
        <v>941.07768</v>
      </c>
      <c r="K1150" s="16" t="n">
        <f aca="false">IF(Data_Clean!P1150="","",Assumptions!$B$15*0.5^(Data_Clean!P1150/Assumptions!$B$20))</f>
        <v>0.0344398800669026</v>
      </c>
      <c r="L1150" s="16" t="n">
        <f aca="false">Assumptions!$B$16*MIN(1,LN(1+Data_Clean!Q1150)/LN(1+Assumptions!$B$21))</f>
        <v>0</v>
      </c>
      <c r="M1150" s="16" t="n">
        <f aca="false">Assumptions!$B$17*(0.6*MIN(1,Data_Clean!R1150/Assumptions!$B$22)+0.4*IF(Data_Clean!S1150="",0,Data_Clean!S1150))</f>
        <v>0</v>
      </c>
      <c r="N1150" s="16" t="n">
        <f aca="false">Assumptions!$B$18*MIN(1,(Data_Clean!F1150-1)/Assumptions!$B$23)</f>
        <v>20</v>
      </c>
      <c r="O1150" s="16" t="n">
        <f aca="false">Assumptions!$B$19*(0.4*IF(Data_Clean!E1150="",0,MIN(1,Data_Clean!E1150/12/Assumptions!$B$24))+0.35*IF(Data_Clean!D1150="Y",1,0)+0.25*(1-MIN(Data_Clean!T1150,3)/3))/IF(Data_Clean!E1150="",0.6,1)</f>
        <v>5.3</v>
      </c>
      <c r="P1150" s="16" t="n">
        <f aca="false">SUM(K1150:O1150)/(Assumptions!$D$5-IF(K1150="",Assumptions!$B$15,0))*100</f>
        <v>25.3344398800669</v>
      </c>
      <c r="Q1150" s="7" t="str">
        <f aca="false">IF(J1150&gt;=Assumptions!$B$26,"High",IF(J1150&gt;=Assumptions!$B$27,"Mid","Low"))</f>
        <v>Mid</v>
      </c>
      <c r="R1150" s="7" t="str">
        <f aca="false">IF(P1150&gt;=Assumptions!$B$28,"High",IF(P1150&gt;=Assumptions!$B$29,"Mid","Low"))</f>
        <v>Low</v>
      </c>
      <c r="S1150" s="7" t="str">
        <f aca="false">INDEX(Assumptions!$B$33:$B$41,MATCH(Q1150&amp;"|"&amp;R1150,Assumptions!$A$33:$A$41,0))</f>
        <v>Light Touch</v>
      </c>
      <c r="T1150" s="7" t="n">
        <f aca="false">IF(ISNUMBER(Data_Clean!V1150),J1150*Data_Clean!V1150,0)</f>
        <v>343.399245432</v>
      </c>
    </row>
    <row r="1151" customFormat="false" ht="15" hidden="false" customHeight="false" outlineLevel="0" collapsed="false">
      <c r="A1151" s="15" t="str">
        <f aca="false">Data_Clean!A1151</f>
        <v>CX101147</v>
      </c>
      <c r="B1151" s="14" t="n">
        <f aca="false">Data_Clean!G1151*Assumptions!$B$5</f>
        <v>513.883</v>
      </c>
      <c r="C1151" s="14" t="n">
        <f aca="false">IF(Data_Clean!H1151="",0,Data_Clean!H1151)*Assumptions!$B$6</f>
        <v>0</v>
      </c>
      <c r="D1151" s="14" t="n">
        <f aca="false">Data_Clean!I1151*Assumptions!$B$7</f>
        <v>0</v>
      </c>
      <c r="E1151" s="14" t="n">
        <f aca="false">Data_Clean!J1151*Assumptions!$B$8</f>
        <v>0</v>
      </c>
      <c r="F1151" s="14" t="n">
        <f aca="false">Data_Clean!K1151*Assumptions!$B$9</f>
        <v>0</v>
      </c>
      <c r="G1151" s="14" t="n">
        <f aca="false">Data_Clean!L1151*Assumptions!$B$10</f>
        <v>0</v>
      </c>
      <c r="H1151" s="14" t="n">
        <f aca="false">IF(OR(Data_Clean!M1151="",Data_Clean!N1151=""),0,Data_Clean!M1151*Data_Clean!N1151/100)*Assumptions!$B$13*Assumptions!$B$11</f>
        <v>0</v>
      </c>
      <c r="I1151" s="14" t="n">
        <f aca="false">Data_Clean!O1151*4*Assumptions!$B$12</f>
        <v>0</v>
      </c>
      <c r="J1151" s="14" t="n">
        <f aca="false">SUM(B1151:I1151)</f>
        <v>513.883</v>
      </c>
      <c r="K1151" s="16" t="n">
        <f aca="false">IF(Data_Clean!P1151="","",Assumptions!$B$15*0.5^(Data_Clean!P1151/Assumptions!$B$20))</f>
        <v>0.0360686839847144</v>
      </c>
      <c r="L1151" s="16" t="n">
        <f aca="false">Assumptions!$B$16*MIN(1,LN(1+Data_Clean!Q1151)/LN(1+Assumptions!$B$21))</f>
        <v>0</v>
      </c>
      <c r="M1151" s="16" t="n">
        <f aca="false">Assumptions!$B$17*(0.6*MIN(1,Data_Clean!R1151/Assumptions!$B$22)+0.4*IF(Data_Clean!S1151="",0,Data_Clean!S1151))</f>
        <v>0</v>
      </c>
      <c r="N1151" s="16" t="n">
        <f aca="false">Assumptions!$B$18*MIN(1,(Data_Clean!F1151-1)/Assumptions!$B$23)</f>
        <v>0</v>
      </c>
      <c r="O1151" s="16" t="n">
        <f aca="false">Assumptions!$B$19*(0.4*IF(Data_Clean!E1151="",0,MIN(1,Data_Clean!E1151/12/Assumptions!$B$24))+0.35*IF(Data_Clean!D1151="Y",1,0)+0.25*(1-MIN(Data_Clean!T1151,3)/3))/IF(Data_Clean!E1151="",0.6,1)</f>
        <v>7.35</v>
      </c>
      <c r="P1151" s="16" t="n">
        <f aca="false">SUM(K1151:O1151)/(Assumptions!$D$5-IF(K1151="",Assumptions!$B$15,0))*100</f>
        <v>7.38606868398471</v>
      </c>
      <c r="Q1151" s="7" t="str">
        <f aca="false">IF(J1151&gt;=Assumptions!$B$26,"High",IF(J1151&gt;=Assumptions!$B$27,"Mid","Low"))</f>
        <v>Mid</v>
      </c>
      <c r="R1151" s="7" t="str">
        <f aca="false">IF(P1151&gt;=Assumptions!$B$28,"High",IF(P1151&gt;=Assumptions!$B$29,"Mid","Low"))</f>
        <v>Low</v>
      </c>
      <c r="S1151" s="7" t="str">
        <f aca="false">INDEX(Assumptions!$B$33:$B$41,MATCH(Q1151&amp;"|"&amp;R1151,Assumptions!$A$33:$A$41,0))</f>
        <v>Light Touch</v>
      </c>
      <c r="T1151" s="7" t="n">
        <f aca="false">IF(ISNUMBER(Data_Clean!V1151),J1151*Data_Clean!V1151,0)</f>
        <v>178.7798957</v>
      </c>
    </row>
    <row r="1152" customFormat="false" ht="15" hidden="false" customHeight="false" outlineLevel="0" collapsed="false">
      <c r="A1152" s="15" t="str">
        <f aca="false">Data_Clean!A1152</f>
        <v>CX101148</v>
      </c>
      <c r="B1152" s="14" t="n">
        <f aca="false">Data_Clean!G1152*Assumptions!$B$5</f>
        <v>62.478</v>
      </c>
      <c r="C1152" s="14" t="n">
        <f aca="false">IF(Data_Clean!H1152="",0,Data_Clean!H1152)*Assumptions!$B$6</f>
        <v>274.59288</v>
      </c>
      <c r="D1152" s="14" t="n">
        <f aca="false">Data_Clean!I1152*Assumptions!$B$7</f>
        <v>476</v>
      </c>
      <c r="E1152" s="14" t="n">
        <f aca="false">Data_Clean!J1152*Assumptions!$B$8</f>
        <v>0</v>
      </c>
      <c r="F1152" s="14" t="n">
        <f aca="false">Data_Clean!K1152*Assumptions!$B$9</f>
        <v>0</v>
      </c>
      <c r="G1152" s="14" t="n">
        <f aca="false">Data_Clean!L1152*Assumptions!$B$10</f>
        <v>0</v>
      </c>
      <c r="H1152" s="14" t="n">
        <f aca="false">IF(OR(Data_Clean!M1152="",Data_Clean!N1152=""),0,Data_Clean!M1152*Data_Clean!N1152/100)*Assumptions!$B$13*Assumptions!$B$11</f>
        <v>0</v>
      </c>
      <c r="I1152" s="14" t="n">
        <f aca="false">Data_Clean!O1152*4*Assumptions!$B$12</f>
        <v>0</v>
      </c>
      <c r="J1152" s="14" t="n">
        <f aca="false">SUM(B1152:I1152)</f>
        <v>813.07088</v>
      </c>
      <c r="K1152" s="16" t="n">
        <f aca="false">IF(Data_Clean!P1152="","",Assumptions!$B$15*0.5^(Data_Clean!P1152/Assumptions!$B$20))</f>
        <v>24.3675718906871</v>
      </c>
      <c r="L1152" s="16" t="n">
        <f aca="false">Assumptions!$B$16*MIN(1,LN(1+Data_Clean!Q1152)/LN(1+Assumptions!$B$21))</f>
        <v>14.7060656260474</v>
      </c>
      <c r="M1152" s="16" t="n">
        <f aca="false">Assumptions!$B$17*(0.6*MIN(1,Data_Clean!R1152/Assumptions!$B$22)+0.4*IF(Data_Clean!S1152="",0,Data_Clean!S1152))</f>
        <v>8.988</v>
      </c>
      <c r="N1152" s="16" t="n">
        <f aca="false">Assumptions!$B$18*MIN(1,(Data_Clean!F1152-1)/Assumptions!$B$23)</f>
        <v>15</v>
      </c>
      <c r="O1152" s="16" t="n">
        <f aca="false">Assumptions!$B$19*(0.4*IF(Data_Clean!E1152="",0,MIN(1,Data_Clean!E1152/12/Assumptions!$B$24))+0.35*IF(Data_Clean!D1152="Y",1,0)+0.25*(1-MIN(Data_Clean!T1152,3)/3))/IF(Data_Clean!E1152="",0.6,1)</f>
        <v>9.1</v>
      </c>
      <c r="P1152" s="16" t="n">
        <f aca="false">SUM(K1152:O1152)/(Assumptions!$D$5-IF(K1152="",Assumptions!$B$15,0))*100</f>
        <v>72.1616375167344</v>
      </c>
      <c r="Q1152" s="7" t="str">
        <f aca="false">IF(J1152&gt;=Assumptions!$B$26,"High",IF(J1152&gt;=Assumptions!$B$27,"Mid","Low"))</f>
        <v>Mid</v>
      </c>
      <c r="R1152" s="7" t="str">
        <f aca="false">IF(P1152&gt;=Assumptions!$B$28,"High",IF(P1152&gt;=Assumptions!$B$29,"Mid","Low"))</f>
        <v>High</v>
      </c>
      <c r="S1152" s="7" t="str">
        <f aca="false">INDEX(Assumptions!$B$33:$B$41,MATCH(Q1152&amp;"|"&amp;R1152,Assumptions!$A$33:$A$41,0))</f>
        <v>Engaged Builders</v>
      </c>
      <c r="T1152" s="7" t="n">
        <f aca="false">IF(ISNUMBER(Data_Clean!V1152),J1152*Data_Clean!V1152,0)</f>
        <v>20.489386176</v>
      </c>
    </row>
    <row r="1153" customFormat="false" ht="15" hidden="false" customHeight="false" outlineLevel="0" collapsed="false">
      <c r="A1153" s="15" t="str">
        <f aca="false">Data_Clean!A1153</f>
        <v>CX101149</v>
      </c>
      <c r="B1153" s="14" t="n">
        <f aca="false">Data_Clean!G1153*Assumptions!$B$5</f>
        <v>161.68175</v>
      </c>
      <c r="C1153" s="14" t="n">
        <f aca="false">IF(Data_Clean!H1153="",0,Data_Clean!H1153)*Assumptions!$B$6</f>
        <v>0</v>
      </c>
      <c r="D1153" s="14" t="n">
        <f aca="false">Data_Clean!I1153*Assumptions!$B$7</f>
        <v>182.4</v>
      </c>
      <c r="E1153" s="14" t="n">
        <f aca="false">Data_Clean!J1153*Assumptions!$B$8</f>
        <v>0</v>
      </c>
      <c r="F1153" s="14" t="n">
        <f aca="false">Data_Clean!K1153*Assumptions!$B$9</f>
        <v>0</v>
      </c>
      <c r="G1153" s="14" t="n">
        <f aca="false">Data_Clean!L1153*Assumptions!$B$10</f>
        <v>0</v>
      </c>
      <c r="H1153" s="14" t="n">
        <f aca="false">IF(OR(Data_Clean!M1153="",Data_Clean!N1153=""),0,Data_Clean!M1153*Data_Clean!N1153/100)*Assumptions!$B$13*Assumptions!$B$11</f>
        <v>0</v>
      </c>
      <c r="I1153" s="14" t="n">
        <f aca="false">Data_Clean!O1153*4*Assumptions!$B$12</f>
        <v>0</v>
      </c>
      <c r="J1153" s="14" t="n">
        <f aca="false">SUM(B1153:I1153)</f>
        <v>344.08175</v>
      </c>
      <c r="K1153" s="16" t="n">
        <f aca="false">IF(Data_Clean!P1153="","",Assumptions!$B$15*0.5^(Data_Clean!P1153/Assumptions!$B$20))</f>
        <v>23.267171427506</v>
      </c>
      <c r="L1153" s="16" t="n">
        <f aca="false">Assumptions!$B$16*MIN(1,LN(1+Data_Clean!Q1153)/LN(1+Assumptions!$B$21))</f>
        <v>12.2792642888455</v>
      </c>
      <c r="M1153" s="16" t="n">
        <f aca="false">Assumptions!$B$17*(0.6*MIN(1,Data_Clean!R1153/Assumptions!$B$22)+0.4*IF(Data_Clean!S1153="",0,Data_Clean!S1153))</f>
        <v>5.436</v>
      </c>
      <c r="N1153" s="16" t="n">
        <f aca="false">Assumptions!$B$18*MIN(1,(Data_Clean!F1153-1)/Assumptions!$B$23)</f>
        <v>5</v>
      </c>
      <c r="O1153" s="16" t="n">
        <f aca="false">Assumptions!$B$19*(0.4*IF(Data_Clean!E1153="",0,MIN(1,Data_Clean!E1153/12/Assumptions!$B$24))+0.35*IF(Data_Clean!D1153="Y",1,0)+0.25*(1-MIN(Data_Clean!T1153,3)/3))/IF(Data_Clean!E1153="",0.6,1)</f>
        <v>5.9</v>
      </c>
      <c r="P1153" s="16" t="n">
        <f aca="false">SUM(K1153:O1153)/(Assumptions!$D$5-IF(K1153="",Assumptions!$B$15,0))*100</f>
        <v>51.8824357163515</v>
      </c>
      <c r="Q1153" s="7" t="str">
        <f aca="false">IF(J1153&gt;=Assumptions!$B$26,"High",IF(J1153&gt;=Assumptions!$B$27,"Mid","Low"))</f>
        <v>Low</v>
      </c>
      <c r="R1153" s="7" t="str">
        <f aca="false">IF(P1153&gt;=Assumptions!$B$28,"High",IF(P1153&gt;=Assumptions!$B$29,"Mid","Low"))</f>
        <v>Mid</v>
      </c>
      <c r="S1153" s="7" t="str">
        <f aca="false">INDEX(Assumptions!$B$33:$B$41,MATCH(Q1153&amp;"|"&amp;R1153,Assumptions!$A$33:$A$41,0))</f>
        <v>Light Touch</v>
      </c>
      <c r="T1153" s="7" t="n">
        <f aca="false">IF(ISNUMBER(Data_Clean!V1153),J1153*Data_Clean!V1153,0)</f>
        <v>45.177933775</v>
      </c>
    </row>
    <row r="1154" customFormat="false" ht="15" hidden="false" customHeight="false" outlineLevel="0" collapsed="false">
      <c r="A1154" s="15" t="str">
        <f aca="false">Data_Clean!A1154</f>
        <v>CX101150</v>
      </c>
      <c r="B1154" s="14" t="n">
        <f aca="false">Data_Clean!G1154*Assumptions!$B$5</f>
        <v>96.272</v>
      </c>
      <c r="C1154" s="14" t="n">
        <f aca="false">IF(Data_Clean!H1154="",0,Data_Clean!H1154)*Assumptions!$B$6</f>
        <v>142.7376</v>
      </c>
      <c r="D1154" s="14" t="n">
        <f aca="false">Data_Clean!I1154*Assumptions!$B$7</f>
        <v>240.8</v>
      </c>
      <c r="E1154" s="14" t="n">
        <f aca="false">Data_Clean!J1154*Assumptions!$B$8</f>
        <v>688.841475</v>
      </c>
      <c r="F1154" s="14" t="n">
        <f aca="false">Data_Clean!K1154*Assumptions!$B$9</f>
        <v>0</v>
      </c>
      <c r="G1154" s="14" t="n">
        <f aca="false">Data_Clean!L1154*Assumptions!$B$10</f>
        <v>0</v>
      </c>
      <c r="H1154" s="14" t="n">
        <f aca="false">IF(OR(Data_Clean!M1154="",Data_Clean!N1154=""),0,Data_Clean!M1154*Data_Clean!N1154/100)*Assumptions!$B$13*Assumptions!$B$11</f>
        <v>572.418</v>
      </c>
      <c r="I1154" s="14" t="n">
        <f aca="false">Data_Clean!O1154*4*Assumptions!$B$12</f>
        <v>89.98992</v>
      </c>
      <c r="J1154" s="14" t="n">
        <f aca="false">SUM(B1154:I1154)</f>
        <v>1831.058995</v>
      </c>
      <c r="K1154" s="16" t="n">
        <f aca="false">IF(Data_Clean!P1154="","",Assumptions!$B$15*0.5^(Data_Clean!P1154/Assumptions!$B$20))</f>
        <v>27.3516746567465</v>
      </c>
      <c r="L1154" s="16" t="n">
        <f aca="false">Assumptions!$B$16*MIN(1,LN(1+Data_Clean!Q1154)/LN(1+Assumptions!$B$21))</f>
        <v>16.4779661706004</v>
      </c>
      <c r="M1154" s="16" t="n">
        <f aca="false">Assumptions!$B$17*(0.6*MIN(1,Data_Clean!R1154/Assumptions!$B$22)+0.4*IF(Data_Clean!S1154="",0,Data_Clean!S1154))</f>
        <v>3.084</v>
      </c>
      <c r="N1154" s="16" t="n">
        <f aca="false">Assumptions!$B$18*MIN(1,(Data_Clean!F1154-1)/Assumptions!$B$23)</f>
        <v>20</v>
      </c>
      <c r="O1154" s="16" t="n">
        <f aca="false">Assumptions!$B$19*(0.4*IF(Data_Clean!E1154="",0,MIN(1,Data_Clean!E1154/12/Assumptions!$B$24))+0.35*IF(Data_Clean!D1154="Y",1,0)+0.25*(1-MIN(Data_Clean!T1154,3)/3))/IF(Data_Clean!E1154="",0.6,1)</f>
        <v>13.75</v>
      </c>
      <c r="P1154" s="16" t="n">
        <f aca="false">SUM(K1154:O1154)/(Assumptions!$D$5-IF(K1154="",Assumptions!$B$15,0))*100</f>
        <v>80.663640827347</v>
      </c>
      <c r="Q1154" s="7" t="str">
        <f aca="false">IF(J1154&gt;=Assumptions!$B$26,"High",IF(J1154&gt;=Assumptions!$B$27,"Mid","Low"))</f>
        <v>High</v>
      </c>
      <c r="R1154" s="7" t="str">
        <f aca="false">IF(P1154&gt;=Assumptions!$B$28,"High",IF(P1154&gt;=Assumptions!$B$29,"Mid","Low"))</f>
        <v>High</v>
      </c>
      <c r="S1154" s="7" t="str">
        <f aca="false">INDEX(Assumptions!$B$33:$B$41,MATCH(Q1154&amp;"|"&amp;R1154,Assumptions!$A$33:$A$41,0))</f>
        <v>Premier Advocates</v>
      </c>
      <c r="T1154" s="7" t="n">
        <f aca="false">IF(ISNUMBER(Data_Clean!V1154),J1154*Data_Clean!V1154,0)</f>
        <v>54.199346252</v>
      </c>
    </row>
    <row r="1155" customFormat="false" ht="15" hidden="false" customHeight="false" outlineLevel="0" collapsed="false">
      <c r="A1155" s="15" t="str">
        <f aca="false">Data_Clean!A1155</f>
        <v>CX101151</v>
      </c>
      <c r="B1155" s="14" t="n">
        <f aca="false">Data_Clean!G1155*Assumptions!$B$5</f>
        <v>55.83175</v>
      </c>
      <c r="C1155" s="14" t="n">
        <f aca="false">IF(Data_Clean!H1155="",0,Data_Clean!H1155)*Assumptions!$B$6</f>
        <v>0</v>
      </c>
      <c r="D1155" s="14" t="n">
        <f aca="false">Data_Clean!I1155*Assumptions!$B$7</f>
        <v>0</v>
      </c>
      <c r="E1155" s="14" t="n">
        <f aca="false">Data_Clean!J1155*Assumptions!$B$8</f>
        <v>0</v>
      </c>
      <c r="F1155" s="14" t="n">
        <f aca="false">Data_Clean!K1155*Assumptions!$B$9</f>
        <v>0</v>
      </c>
      <c r="G1155" s="14" t="n">
        <f aca="false">Data_Clean!L1155*Assumptions!$B$10</f>
        <v>0</v>
      </c>
      <c r="H1155" s="14" t="n">
        <f aca="false">IF(OR(Data_Clean!M1155="",Data_Clean!N1155=""),0,Data_Clean!M1155*Data_Clean!N1155/100)*Assumptions!$B$13*Assumptions!$B$11</f>
        <v>223.938</v>
      </c>
      <c r="I1155" s="14" t="n">
        <f aca="false">Data_Clean!O1155*4*Assumptions!$B$12</f>
        <v>10.5504</v>
      </c>
      <c r="J1155" s="14" t="n">
        <f aca="false">SUM(B1155:I1155)</f>
        <v>290.32015</v>
      </c>
      <c r="K1155" s="16" t="n">
        <f aca="false">IF(Data_Clean!P1155="","",Assumptions!$B$15*0.5^(Data_Clean!P1155/Assumptions!$B$20))</f>
        <v>18.8988157484231</v>
      </c>
      <c r="L1155" s="16" t="n">
        <f aca="false">Assumptions!$B$16*MIN(1,LN(1+Data_Clean!Q1155)/LN(1+Assumptions!$B$21))</f>
        <v>12.0537864630054</v>
      </c>
      <c r="M1155" s="16" t="n">
        <f aca="false">Assumptions!$B$17*(0.6*MIN(1,Data_Clean!R1155/Assumptions!$B$22)+0.4*IF(Data_Clean!S1155="",0,Data_Clean!S1155))</f>
        <v>8.07</v>
      </c>
      <c r="N1155" s="16" t="n">
        <f aca="false">Assumptions!$B$18*MIN(1,(Data_Clean!F1155-1)/Assumptions!$B$23)</f>
        <v>5</v>
      </c>
      <c r="O1155" s="16" t="n">
        <f aca="false">Assumptions!$B$19*(0.4*IF(Data_Clean!E1155="",0,MIN(1,Data_Clean!E1155/12/Assumptions!$B$24))+0.35*IF(Data_Clean!D1155="Y",1,0)+0.25*(1-MIN(Data_Clean!T1155,3)/3))/IF(Data_Clean!E1155="",0.6,1)</f>
        <v>6.15</v>
      </c>
      <c r="P1155" s="16" t="n">
        <f aca="false">SUM(K1155:O1155)/(Assumptions!$D$5-IF(K1155="",Assumptions!$B$15,0))*100</f>
        <v>50.1726022114285</v>
      </c>
      <c r="Q1155" s="7" t="str">
        <f aca="false">IF(J1155&gt;=Assumptions!$B$26,"High",IF(J1155&gt;=Assumptions!$B$27,"Mid","Low"))</f>
        <v>Low</v>
      </c>
      <c r="R1155" s="7" t="str">
        <f aca="false">IF(P1155&gt;=Assumptions!$B$28,"High",IF(P1155&gt;=Assumptions!$B$29,"Mid","Low"))</f>
        <v>Mid</v>
      </c>
      <c r="S1155" s="7" t="str">
        <f aca="false">INDEX(Assumptions!$B$33:$B$41,MATCH(Q1155&amp;"|"&amp;R1155,Assumptions!$A$33:$A$41,0))</f>
        <v>Light Touch</v>
      </c>
      <c r="T1155" s="7" t="n">
        <f aca="false">IF(ISNUMBER(Data_Clean!V1155),J1155*Data_Clean!V1155,0)</f>
        <v>36.435178825</v>
      </c>
    </row>
    <row r="1156" customFormat="false" ht="15" hidden="false" customHeight="false" outlineLevel="0" collapsed="false">
      <c r="A1156" s="15" t="str">
        <f aca="false">Data_Clean!A1156</f>
        <v>CX101152</v>
      </c>
      <c r="B1156" s="14" t="n">
        <f aca="false">Data_Clean!G1156*Assumptions!$B$5</f>
        <v>42.10025</v>
      </c>
      <c r="C1156" s="14" t="n">
        <f aca="false">IF(Data_Clean!H1156="",0,Data_Clean!H1156)*Assumptions!$B$6</f>
        <v>75.6732</v>
      </c>
      <c r="D1156" s="14" t="n">
        <f aca="false">Data_Clean!I1156*Assumptions!$B$7</f>
        <v>0</v>
      </c>
      <c r="E1156" s="14" t="n">
        <f aca="false">Data_Clean!J1156*Assumptions!$B$8</f>
        <v>0</v>
      </c>
      <c r="F1156" s="14" t="n">
        <f aca="false">Data_Clean!K1156*Assumptions!$B$9</f>
        <v>0</v>
      </c>
      <c r="G1156" s="14" t="n">
        <f aca="false">Data_Clean!L1156*Assumptions!$B$10</f>
        <v>0</v>
      </c>
      <c r="H1156" s="14" t="n">
        <f aca="false">IF(OR(Data_Clean!M1156="",Data_Clean!N1156=""),0,Data_Clean!M1156*Data_Clean!N1156/100)*Assumptions!$B$13*Assumptions!$B$11</f>
        <v>30.21</v>
      </c>
      <c r="I1156" s="14" t="n">
        <f aca="false">Data_Clean!O1156*4*Assumptions!$B$12</f>
        <v>1.88448</v>
      </c>
      <c r="J1156" s="14" t="n">
        <f aca="false">SUM(B1156:I1156)</f>
        <v>149.86793</v>
      </c>
      <c r="K1156" s="16" t="n">
        <f aca="false">IF(Data_Clean!P1156="","",Assumptions!$B$15*0.5^(Data_Clean!P1156/Assumptions!$B$20))</f>
        <v>27.3516746567465</v>
      </c>
      <c r="L1156" s="16" t="n">
        <f aca="false">Assumptions!$B$16*MIN(1,LN(1+Data_Clean!Q1156)/LN(1+Assumptions!$B$21))</f>
        <v>11.0057238927514</v>
      </c>
      <c r="M1156" s="16" t="n">
        <f aca="false">Assumptions!$B$17*(0.6*MIN(1,Data_Clean!R1156/Assumptions!$B$22)+0.4*IF(Data_Clean!S1156="",0,Data_Clean!S1156))</f>
        <v>11.85</v>
      </c>
      <c r="N1156" s="16" t="n">
        <f aca="false">Assumptions!$B$18*MIN(1,(Data_Clean!F1156-1)/Assumptions!$B$23)</f>
        <v>10</v>
      </c>
      <c r="O1156" s="16" t="n">
        <f aca="false">Assumptions!$B$19*(0.4*IF(Data_Clean!E1156="",0,MIN(1,Data_Clean!E1156/12/Assumptions!$B$24))+0.35*IF(Data_Clean!D1156="Y",1,0)+0.25*(1-MIN(Data_Clean!T1156,3)/3))/IF(Data_Clean!E1156="",0.6,1)</f>
        <v>3.8</v>
      </c>
      <c r="P1156" s="16" t="n">
        <f aca="false">SUM(K1156:O1156)/(Assumptions!$D$5-IF(K1156="",Assumptions!$B$15,0))*100</f>
        <v>64.0073985494979</v>
      </c>
      <c r="Q1156" s="7" t="str">
        <f aca="false">IF(J1156&gt;=Assumptions!$B$26,"High",IF(J1156&gt;=Assumptions!$B$27,"Mid","Low"))</f>
        <v>Low</v>
      </c>
      <c r="R1156" s="7" t="str">
        <f aca="false">IF(P1156&gt;=Assumptions!$B$28,"High",IF(P1156&gt;=Assumptions!$B$29,"Mid","Low"))</f>
        <v>Mid</v>
      </c>
      <c r="S1156" s="7" t="str">
        <f aca="false">INDEX(Assumptions!$B$33:$B$41,MATCH(Q1156&amp;"|"&amp;R1156,Assumptions!$A$33:$A$41,0))</f>
        <v>Light Touch</v>
      </c>
      <c r="T1156" s="7" t="n">
        <f aca="false">IF(ISNUMBER(Data_Clean!V1156),J1156*Data_Clean!V1156,0)</f>
        <v>11.150173992</v>
      </c>
    </row>
    <row r="1157" customFormat="false" ht="15" hidden="false" customHeight="false" outlineLevel="0" collapsed="false">
      <c r="A1157" s="15" t="str">
        <f aca="false">Data_Clean!A1157</f>
        <v>CX101153</v>
      </c>
      <c r="B1157" s="14" t="n">
        <f aca="false">Data_Clean!G1157*Assumptions!$B$5</f>
        <v>213.279</v>
      </c>
      <c r="C1157" s="14" t="n">
        <f aca="false">IF(Data_Clean!H1157="",0,Data_Clean!H1157)*Assumptions!$B$6</f>
        <v>322.03728</v>
      </c>
      <c r="D1157" s="14" t="n">
        <f aca="false">Data_Clean!I1157*Assumptions!$B$7</f>
        <v>0</v>
      </c>
      <c r="E1157" s="14" t="n">
        <f aca="false">Data_Clean!J1157*Assumptions!$B$8</f>
        <v>0</v>
      </c>
      <c r="F1157" s="14" t="n">
        <f aca="false">Data_Clean!K1157*Assumptions!$B$9</f>
        <v>0</v>
      </c>
      <c r="G1157" s="14" t="n">
        <f aca="false">Data_Clean!L1157*Assumptions!$B$10</f>
        <v>0</v>
      </c>
      <c r="H1157" s="14" t="n">
        <f aca="false">IF(OR(Data_Clean!M1157="",Data_Clean!N1157=""),0,Data_Clean!M1157*Data_Clean!N1157/100)*Assumptions!$B$13*Assumptions!$B$11</f>
        <v>412.416</v>
      </c>
      <c r="I1157" s="14" t="n">
        <f aca="false">Data_Clean!O1157*4*Assumptions!$B$12</f>
        <v>33.85872</v>
      </c>
      <c r="J1157" s="14" t="n">
        <f aca="false">SUM(B1157:I1157)</f>
        <v>981.591</v>
      </c>
      <c r="K1157" s="16" t="n">
        <f aca="false">IF(Data_Clean!P1157="","",Assumptions!$B$15*0.5^(Data_Clean!P1157/Assumptions!$B$20))</f>
        <v>26.7269615442102</v>
      </c>
      <c r="L1157" s="16" t="n">
        <f aca="false">Assumptions!$B$16*MIN(1,LN(1+Data_Clean!Q1157)/LN(1+Assumptions!$B$21))</f>
        <v>14.7060656260474</v>
      </c>
      <c r="M1157" s="16" t="n">
        <f aca="false">Assumptions!$B$17*(0.6*MIN(1,Data_Clean!R1157/Assumptions!$B$22)+0.4*IF(Data_Clean!S1157="",0,Data_Clean!S1157))</f>
        <v>11.16</v>
      </c>
      <c r="N1157" s="16" t="n">
        <f aca="false">Assumptions!$B$18*MIN(1,(Data_Clean!F1157-1)/Assumptions!$B$23)</f>
        <v>10</v>
      </c>
      <c r="O1157" s="16" t="n">
        <f aca="false">Assumptions!$B$19*(0.4*IF(Data_Clean!E1157="",0,MIN(1,Data_Clean!E1157/12/Assumptions!$B$24))+0.35*IF(Data_Clean!D1157="Y",1,0)+0.25*(1-MIN(Data_Clean!T1157,3)/3))/IF(Data_Clean!E1157="",0.6,1)</f>
        <v>9.75</v>
      </c>
      <c r="P1157" s="16" t="n">
        <f aca="false">SUM(K1157:O1157)/(Assumptions!$D$5-IF(K1157="",Assumptions!$B$15,0))*100</f>
        <v>72.3430271702576</v>
      </c>
      <c r="Q1157" s="7" t="str">
        <f aca="false">IF(J1157&gt;=Assumptions!$B$26,"High",IF(J1157&gt;=Assumptions!$B$27,"Mid","Low"))</f>
        <v>Mid</v>
      </c>
      <c r="R1157" s="7" t="str">
        <f aca="false">IF(P1157&gt;=Assumptions!$B$28,"High",IF(P1157&gt;=Assumptions!$B$29,"Mid","Low"))</f>
        <v>High</v>
      </c>
      <c r="S1157" s="7" t="str">
        <f aca="false">INDEX(Assumptions!$B$33:$B$41,MATCH(Q1157&amp;"|"&amp;R1157,Assumptions!$A$33:$A$41,0))</f>
        <v>Engaged Builders</v>
      </c>
      <c r="T1157" s="7" t="n">
        <f aca="false">IF(ISNUMBER(Data_Clean!V1157),J1157*Data_Clean!V1157,0)</f>
        <v>55.2635733</v>
      </c>
    </row>
    <row r="1158" customFormat="false" ht="15" hidden="false" customHeight="false" outlineLevel="0" collapsed="false">
      <c r="A1158" s="15" t="str">
        <f aca="false">Data_Clean!A1158</f>
        <v>CX101154</v>
      </c>
      <c r="B1158" s="14" t="n">
        <f aca="false">Data_Clean!G1158*Assumptions!$B$5</f>
        <v>120.64225</v>
      </c>
      <c r="C1158" s="14" t="n">
        <f aca="false">IF(Data_Clean!H1158="",0,Data_Clean!H1158)*Assumptions!$B$6</f>
        <v>521.72352</v>
      </c>
      <c r="D1158" s="14" t="n">
        <f aca="false">Data_Clean!I1158*Assumptions!$B$7</f>
        <v>0</v>
      </c>
      <c r="E1158" s="14" t="n">
        <f aca="false">Data_Clean!J1158*Assumptions!$B$8</f>
        <v>0</v>
      </c>
      <c r="F1158" s="14" t="n">
        <f aca="false">Data_Clean!K1158*Assumptions!$B$9</f>
        <v>0</v>
      </c>
      <c r="G1158" s="14" t="n">
        <f aca="false">Data_Clean!L1158*Assumptions!$B$10</f>
        <v>0</v>
      </c>
      <c r="H1158" s="14" t="n">
        <f aca="false">IF(OR(Data_Clean!M1158="",Data_Clean!N1158=""),0,Data_Clean!M1158*Data_Clean!N1158/100)*Assumptions!$B$13*Assumptions!$B$11</f>
        <v>44.928</v>
      </c>
      <c r="I1158" s="14" t="n">
        <f aca="false">Data_Clean!O1158*4*Assumptions!$B$12</f>
        <v>20.59968</v>
      </c>
      <c r="J1158" s="14" t="n">
        <f aca="false">SUM(B1158:I1158)</f>
        <v>707.89345</v>
      </c>
      <c r="K1158" s="16" t="n">
        <f aca="false">IF(Data_Clean!P1158="","",Assumptions!$B$15*0.5^(Data_Clean!P1158/Assumptions!$B$20))</f>
        <v>28.6452481173125</v>
      </c>
      <c r="L1158" s="16" t="n">
        <f aca="false">Assumptions!$B$16*MIN(1,LN(1+Data_Clean!Q1158)/LN(1+Assumptions!$B$21))</f>
        <v>12.8906482631789</v>
      </c>
      <c r="M1158" s="16" t="n">
        <f aca="false">Assumptions!$B$17*(0.6*MIN(1,Data_Clean!R1158/Assumptions!$B$22)+0.4*IF(Data_Clean!S1158="",0,Data_Clean!S1158))</f>
        <v>3.756</v>
      </c>
      <c r="N1158" s="16" t="n">
        <f aca="false">Assumptions!$B$18*MIN(1,(Data_Clean!F1158-1)/Assumptions!$B$23)</f>
        <v>10</v>
      </c>
      <c r="O1158" s="16" t="n">
        <f aca="false">Assumptions!$B$19*(0.4*IF(Data_Clean!E1158="",0,MIN(1,Data_Clean!E1158/12/Assumptions!$B$24))+0.35*IF(Data_Clean!D1158="Y",1,0)+0.25*(1-MIN(Data_Clean!T1158,3)/3))/IF(Data_Clean!E1158="",0.6,1)</f>
        <v>10.85</v>
      </c>
      <c r="P1158" s="16" t="n">
        <f aca="false">SUM(K1158:O1158)/(Assumptions!$D$5-IF(K1158="",Assumptions!$B$15,0))*100</f>
        <v>66.1418963804914</v>
      </c>
      <c r="Q1158" s="7" t="str">
        <f aca="false">IF(J1158&gt;=Assumptions!$B$26,"High",IF(J1158&gt;=Assumptions!$B$27,"Mid","Low"))</f>
        <v>Mid</v>
      </c>
      <c r="R1158" s="7" t="str">
        <f aca="false">IF(P1158&gt;=Assumptions!$B$28,"High",IF(P1158&gt;=Assumptions!$B$29,"Mid","Low"))</f>
        <v>Mid</v>
      </c>
      <c r="S1158" s="7" t="str">
        <f aca="false">INDEX(Assumptions!$B$33:$B$41,MATCH(Q1158&amp;"|"&amp;R1158,Assumptions!$A$33:$A$41,0))</f>
        <v>Established Core</v>
      </c>
      <c r="T1158" s="7" t="n">
        <f aca="false">IF(ISNUMBER(Data_Clean!V1158),J1158*Data_Clean!V1158,0)</f>
        <v>35.96098726</v>
      </c>
    </row>
    <row r="1159" customFormat="false" ht="15" hidden="false" customHeight="false" outlineLevel="0" collapsed="false">
      <c r="A1159" s="15" t="str">
        <f aca="false">Data_Clean!A1159</f>
        <v>CX101155</v>
      </c>
      <c r="B1159" s="14" t="n">
        <f aca="false">Data_Clean!G1159*Assumptions!$B$5</f>
        <v>90.2395</v>
      </c>
      <c r="C1159" s="14" t="n">
        <f aca="false">IF(Data_Clean!H1159="",0,Data_Clean!H1159)*Assumptions!$B$6</f>
        <v>0</v>
      </c>
      <c r="D1159" s="14" t="n">
        <f aca="false">Data_Clean!I1159*Assumptions!$B$7</f>
        <v>0</v>
      </c>
      <c r="E1159" s="14" t="n">
        <f aca="false">Data_Clean!J1159*Assumptions!$B$8</f>
        <v>0</v>
      </c>
      <c r="F1159" s="14" t="n">
        <f aca="false">Data_Clean!K1159*Assumptions!$B$9</f>
        <v>0</v>
      </c>
      <c r="G1159" s="14" t="n">
        <f aca="false">Data_Clean!L1159*Assumptions!$B$10</f>
        <v>0</v>
      </c>
      <c r="H1159" s="14" t="n">
        <f aca="false">IF(OR(Data_Clean!M1159="",Data_Clean!N1159=""),0,Data_Clean!M1159*Data_Clean!N1159/100)*Assumptions!$B$13*Assumptions!$B$11</f>
        <v>0</v>
      </c>
      <c r="I1159" s="14" t="n">
        <f aca="false">Data_Clean!O1159*4*Assumptions!$B$12</f>
        <v>0</v>
      </c>
      <c r="J1159" s="14" t="n">
        <f aca="false">SUM(B1159:I1159)</f>
        <v>90.2395</v>
      </c>
      <c r="K1159" s="16" t="n">
        <f aca="false">IF(Data_Clean!P1159="","",Assumptions!$B$15*0.5^(Data_Clean!P1159/Assumptions!$B$20))</f>
        <v>11.1082316421492</v>
      </c>
      <c r="L1159" s="16" t="n">
        <f aca="false">Assumptions!$B$16*MIN(1,LN(1+Data_Clean!Q1159)/LN(1+Assumptions!$B$21))</f>
        <v>11.0057238927514</v>
      </c>
      <c r="M1159" s="16" t="n">
        <f aca="false">Assumptions!$B$17*(0.6*MIN(1,Data_Clean!R1159/Assumptions!$B$22)+0.4*IF(Data_Clean!S1159="",0,Data_Clean!S1159))</f>
        <v>4.284</v>
      </c>
      <c r="N1159" s="16" t="n">
        <f aca="false">Assumptions!$B$18*MIN(1,(Data_Clean!F1159-1)/Assumptions!$B$23)</f>
        <v>0</v>
      </c>
      <c r="O1159" s="16" t="n">
        <f aca="false">Assumptions!$B$19*(0.4*IF(Data_Clean!E1159="",0,MIN(1,Data_Clean!E1159/12/Assumptions!$B$24))+0.35*IF(Data_Clean!D1159="Y",1,0)+0.25*(1-MIN(Data_Clean!T1159,3)/3))/IF(Data_Clean!E1159="",0.6,1)</f>
        <v>9.75</v>
      </c>
      <c r="P1159" s="16" t="n">
        <f aca="false">SUM(K1159:O1159)/(Assumptions!$D$5-IF(K1159="",Assumptions!$B$15,0))*100</f>
        <v>36.1479555349006</v>
      </c>
      <c r="Q1159" s="7" t="str">
        <f aca="false">IF(J1159&gt;=Assumptions!$B$26,"High",IF(J1159&gt;=Assumptions!$B$27,"Mid","Low"))</f>
        <v>Low</v>
      </c>
      <c r="R1159" s="7" t="str">
        <f aca="false">IF(P1159&gt;=Assumptions!$B$28,"High",IF(P1159&gt;=Assumptions!$B$29,"Mid","Low"))</f>
        <v>Low</v>
      </c>
      <c r="S1159" s="7" t="str">
        <f aca="false">INDEX(Assumptions!$B$33:$B$41,MATCH(Q1159&amp;"|"&amp;R1159,Assumptions!$A$33:$A$41,0))</f>
        <v>Dormant &amp; Low Value</v>
      </c>
      <c r="T1159" s="7" t="n">
        <f aca="false">IF(ISNUMBER(Data_Clean!V1159),J1159*Data_Clean!V1159,0)</f>
        <v>12.6515779</v>
      </c>
    </row>
    <row r="1160" customFormat="false" ht="15" hidden="false" customHeight="false" outlineLevel="0" collapsed="false">
      <c r="A1160" s="15" t="str">
        <f aca="false">Data_Clean!A1160</f>
        <v>CX101156</v>
      </c>
      <c r="B1160" s="14" t="n">
        <f aca="false">Data_Clean!G1160*Assumptions!$B$5</f>
        <v>23.07975</v>
      </c>
      <c r="C1160" s="14" t="n">
        <f aca="false">IF(Data_Clean!H1160="",0,Data_Clean!H1160)*Assumptions!$B$6</f>
        <v>69.65352</v>
      </c>
      <c r="D1160" s="14" t="n">
        <f aca="false">Data_Clean!I1160*Assumptions!$B$7</f>
        <v>0</v>
      </c>
      <c r="E1160" s="14" t="n">
        <f aca="false">Data_Clean!J1160*Assumptions!$B$8</f>
        <v>0</v>
      </c>
      <c r="F1160" s="14" t="n">
        <f aca="false">Data_Clean!K1160*Assumptions!$B$9</f>
        <v>0</v>
      </c>
      <c r="G1160" s="14" t="n">
        <f aca="false">Data_Clean!L1160*Assumptions!$B$10</f>
        <v>783.9</v>
      </c>
      <c r="H1160" s="14" t="n">
        <f aca="false">IF(OR(Data_Clean!M1160="",Data_Clean!N1160=""),0,Data_Clean!M1160*Data_Clean!N1160/100)*Assumptions!$B$13*Assumptions!$B$11</f>
        <v>15.3</v>
      </c>
      <c r="I1160" s="14" t="n">
        <f aca="false">Data_Clean!O1160*4*Assumptions!$B$12</f>
        <v>7.032</v>
      </c>
      <c r="J1160" s="14" t="n">
        <f aca="false">SUM(B1160:I1160)</f>
        <v>898.96527</v>
      </c>
      <c r="K1160" s="16" t="n">
        <f aca="false">IF(Data_Clean!P1160="","",Assumptions!$B$15*0.5^(Data_Clean!P1160/Assumptions!$B$20))</f>
        <v>21.2132034355964</v>
      </c>
      <c r="L1160" s="16" t="n">
        <f aca="false">Assumptions!$B$16*MIN(1,LN(1+Data_Clean!Q1160)/LN(1+Assumptions!$B$21))</f>
        <v>17.278213829399</v>
      </c>
      <c r="M1160" s="16" t="n">
        <f aca="false">Assumptions!$B$17*(0.6*MIN(1,Data_Clean!R1160/Assumptions!$B$22)+0.4*IF(Data_Clean!S1160="",0,Data_Clean!S1160))</f>
        <v>12.888</v>
      </c>
      <c r="N1160" s="16" t="n">
        <f aca="false">Assumptions!$B$18*MIN(1,(Data_Clean!F1160-1)/Assumptions!$B$23)</f>
        <v>15</v>
      </c>
      <c r="O1160" s="16" t="n">
        <f aca="false">Assumptions!$B$19*(0.4*IF(Data_Clean!E1160="",0,MIN(1,Data_Clean!E1160/12/Assumptions!$B$24))+0.35*IF(Data_Clean!D1160="Y",1,0)+0.25*(1-MIN(Data_Clean!T1160,3)/3))/IF(Data_Clean!E1160="",0.6,1)</f>
        <v>4.3</v>
      </c>
      <c r="P1160" s="16" t="n">
        <f aca="false">SUM(K1160:O1160)/(Assumptions!$D$5-IF(K1160="",Assumptions!$B$15,0))*100</f>
        <v>70.6794172649954</v>
      </c>
      <c r="Q1160" s="7" t="str">
        <f aca="false">IF(J1160&gt;=Assumptions!$B$26,"High",IF(J1160&gt;=Assumptions!$B$27,"Mid","Low"))</f>
        <v>Mid</v>
      </c>
      <c r="R1160" s="7" t="str">
        <f aca="false">IF(P1160&gt;=Assumptions!$B$28,"High",IF(P1160&gt;=Assumptions!$B$29,"Mid","Low"))</f>
        <v>High</v>
      </c>
      <c r="S1160" s="7" t="str">
        <f aca="false">INDEX(Assumptions!$B$33:$B$41,MATCH(Q1160&amp;"|"&amp;R1160,Assumptions!$A$33:$A$41,0))</f>
        <v>Engaged Builders</v>
      </c>
      <c r="T1160" s="7" t="n">
        <f aca="false">IF(ISNUMBER(Data_Clean!V1160),J1160*Data_Clean!V1160,0)</f>
        <v>86.030976339</v>
      </c>
    </row>
    <row r="1161" customFormat="false" ht="15" hidden="false" customHeight="false" outlineLevel="0" collapsed="false">
      <c r="A1161" s="15" t="str">
        <f aca="false">Data_Clean!A1161</f>
        <v>CX101157</v>
      </c>
      <c r="B1161" s="14" t="n">
        <f aca="false">Data_Clean!G1161*Assumptions!$B$5</f>
        <v>83.23975</v>
      </c>
      <c r="C1161" s="14" t="n">
        <f aca="false">IF(Data_Clean!H1161="",0,Data_Clean!H1161)*Assumptions!$B$6</f>
        <v>0</v>
      </c>
      <c r="D1161" s="14" t="n">
        <f aca="false">Data_Clean!I1161*Assumptions!$B$7</f>
        <v>0</v>
      </c>
      <c r="E1161" s="14" t="n">
        <f aca="false">Data_Clean!J1161*Assumptions!$B$8</f>
        <v>374.871525</v>
      </c>
      <c r="F1161" s="14" t="n">
        <f aca="false">Data_Clean!K1161*Assumptions!$B$9</f>
        <v>0</v>
      </c>
      <c r="G1161" s="14" t="n">
        <f aca="false">Data_Clean!L1161*Assumptions!$B$10</f>
        <v>0</v>
      </c>
      <c r="H1161" s="14" t="n">
        <f aca="false">IF(OR(Data_Clean!M1161="",Data_Clean!N1161=""),0,Data_Clean!M1161*Data_Clean!N1161/100)*Assumptions!$B$13*Assumptions!$B$11</f>
        <v>134.904</v>
      </c>
      <c r="I1161" s="14" t="n">
        <f aca="false">Data_Clean!O1161*4*Assumptions!$B$12</f>
        <v>7.69344</v>
      </c>
      <c r="J1161" s="14" t="n">
        <f aca="false">SUM(B1161:I1161)</f>
        <v>600.708715</v>
      </c>
      <c r="K1161" s="16" t="n">
        <f aca="false">IF(Data_Clean!P1161="","",Assumptions!$B$15*0.5^(Data_Clean!P1161/Assumptions!$B$20))</f>
        <v>6.52912922472093</v>
      </c>
      <c r="L1161" s="16" t="n">
        <f aca="false">Assumptions!$B$16*MIN(1,LN(1+Data_Clean!Q1161)/LN(1+Assumptions!$B$21))</f>
        <v>11.2934465146257</v>
      </c>
      <c r="M1161" s="16" t="n">
        <f aca="false">Assumptions!$B$17*(0.6*MIN(1,Data_Clean!R1161/Assumptions!$B$22)+0.4*IF(Data_Clean!S1161="",0,Data_Clean!S1161))</f>
        <v>5.082</v>
      </c>
      <c r="N1161" s="16" t="n">
        <f aca="false">Assumptions!$B$18*MIN(1,(Data_Clean!F1161-1)/Assumptions!$B$23)</f>
        <v>10</v>
      </c>
      <c r="O1161" s="16" t="n">
        <f aca="false">Assumptions!$B$19*(0.4*IF(Data_Clean!E1161="",0,MIN(1,Data_Clean!E1161/12/Assumptions!$B$24))+0.35*IF(Data_Clean!D1161="Y",1,0)+0.25*(1-MIN(Data_Clean!T1161,3)/3))/IF(Data_Clean!E1161="",0.6,1)</f>
        <v>8.75</v>
      </c>
      <c r="P1161" s="16" t="n">
        <f aca="false">SUM(K1161:O1161)/(Assumptions!$D$5-IF(K1161="",Assumptions!$B$15,0))*100</f>
        <v>41.6545757393466</v>
      </c>
      <c r="Q1161" s="7" t="str">
        <f aca="false">IF(J1161&gt;=Assumptions!$B$26,"High",IF(J1161&gt;=Assumptions!$B$27,"Mid","Low"))</f>
        <v>Mid</v>
      </c>
      <c r="R1161" s="7" t="str">
        <f aca="false">IF(P1161&gt;=Assumptions!$B$28,"High",IF(P1161&gt;=Assumptions!$B$29,"Mid","Low"))</f>
        <v>Low</v>
      </c>
      <c r="S1161" s="7" t="str">
        <f aca="false">INDEX(Assumptions!$B$33:$B$41,MATCH(Q1161&amp;"|"&amp;R1161,Assumptions!$A$33:$A$41,0))</f>
        <v>Light Touch</v>
      </c>
      <c r="T1161" s="7" t="n">
        <f aca="false">IF(ISNUMBER(Data_Clean!V1161),J1161*Data_Clean!V1161,0)</f>
        <v>51.0001699035</v>
      </c>
    </row>
    <row r="1162" customFormat="false" ht="15" hidden="false" customHeight="false" outlineLevel="0" collapsed="false">
      <c r="A1162" s="15" t="str">
        <f aca="false">Data_Clean!A1162</f>
        <v>CX101158</v>
      </c>
      <c r="B1162" s="14" t="n">
        <f aca="false">Data_Clean!G1162*Assumptions!$B$5</f>
        <v>34.4795</v>
      </c>
      <c r="C1162" s="14" t="n">
        <f aca="false">IF(Data_Clean!H1162="",0,Data_Clean!H1162)*Assumptions!$B$6</f>
        <v>0</v>
      </c>
      <c r="D1162" s="14" t="n">
        <f aca="false">Data_Clean!I1162*Assumptions!$B$7</f>
        <v>0</v>
      </c>
      <c r="E1162" s="14" t="n">
        <f aca="false">Data_Clean!J1162*Assumptions!$B$8</f>
        <v>0</v>
      </c>
      <c r="F1162" s="14" t="n">
        <f aca="false">Data_Clean!K1162*Assumptions!$B$9</f>
        <v>0</v>
      </c>
      <c r="G1162" s="14" t="n">
        <f aca="false">Data_Clean!L1162*Assumptions!$B$10</f>
        <v>136.8</v>
      </c>
      <c r="H1162" s="14" t="n">
        <f aca="false">IF(OR(Data_Clean!M1162="",Data_Clean!N1162=""),0,Data_Clean!M1162*Data_Clean!N1162/100)*Assumptions!$B$13*Assumptions!$B$11</f>
        <v>194.4</v>
      </c>
      <c r="I1162" s="14" t="n">
        <f aca="false">Data_Clean!O1162*4*Assumptions!$B$12</f>
        <v>13.31568</v>
      </c>
      <c r="J1162" s="14" t="n">
        <f aca="false">SUM(B1162:I1162)</f>
        <v>378.99518</v>
      </c>
      <c r="K1162" s="16" t="n">
        <f aca="false">IF(Data_Clean!P1162="","",Assumptions!$B$15*0.5^(Data_Clean!P1162/Assumptions!$B$20))</f>
        <v>23.267171427506</v>
      </c>
      <c r="L1162" s="16" t="n">
        <f aca="false">Assumptions!$B$16*MIN(1,LN(1+Data_Clean!Q1162)/LN(1+Assumptions!$B$21))</f>
        <v>10.362865626271</v>
      </c>
      <c r="M1162" s="16" t="n">
        <f aca="false">Assumptions!$B$17*(0.6*MIN(1,Data_Clean!R1162/Assumptions!$B$22)+0.4*IF(Data_Clean!S1162="",0,Data_Clean!S1162))</f>
        <v>8.466</v>
      </c>
      <c r="N1162" s="16" t="n">
        <f aca="false">Assumptions!$B$18*MIN(1,(Data_Clean!F1162-1)/Assumptions!$B$23)</f>
        <v>10</v>
      </c>
      <c r="O1162" s="16" t="n">
        <f aca="false">Assumptions!$B$19*(0.4*IF(Data_Clean!E1162="",0,MIN(1,Data_Clean!E1162/12/Assumptions!$B$24))+0.35*IF(Data_Clean!D1162="Y",1,0)+0.25*(1-MIN(Data_Clean!T1162,3)/3))/IF(Data_Clean!E1162="",0.6,1)</f>
        <v>9.65</v>
      </c>
      <c r="P1162" s="16" t="n">
        <f aca="false">SUM(K1162:O1162)/(Assumptions!$D$5-IF(K1162="",Assumptions!$B$15,0))*100</f>
        <v>61.746037053777</v>
      </c>
      <c r="Q1162" s="7" t="str">
        <f aca="false">IF(J1162&gt;=Assumptions!$B$26,"High",IF(J1162&gt;=Assumptions!$B$27,"Mid","Low"))</f>
        <v>Low</v>
      </c>
      <c r="R1162" s="7" t="str">
        <f aca="false">IF(P1162&gt;=Assumptions!$B$28,"High",IF(P1162&gt;=Assumptions!$B$29,"Mid","Low"))</f>
        <v>Mid</v>
      </c>
      <c r="S1162" s="7" t="str">
        <f aca="false">INDEX(Assumptions!$B$33:$B$41,MATCH(Q1162&amp;"|"&amp;R1162,Assumptions!$A$33:$A$41,0))</f>
        <v>Light Touch</v>
      </c>
      <c r="T1162" s="7" t="n">
        <f aca="false">IF(ISNUMBER(Data_Clean!V1162),J1162*Data_Clean!V1162,0)</f>
        <v>20.352041166</v>
      </c>
    </row>
    <row r="1163" customFormat="false" ht="15" hidden="false" customHeight="false" outlineLevel="0" collapsed="false">
      <c r="A1163" s="15" t="str">
        <f aca="false">Data_Clean!A1163</f>
        <v>CX101159</v>
      </c>
      <c r="B1163" s="14" t="n">
        <f aca="false">Data_Clean!G1163*Assumptions!$B$5</f>
        <v>110.813</v>
      </c>
      <c r="C1163" s="14" t="n">
        <f aca="false">IF(Data_Clean!H1163="",0,Data_Clean!H1163)*Assumptions!$B$6</f>
        <v>29.6982</v>
      </c>
      <c r="D1163" s="14" t="n">
        <f aca="false">Data_Clean!I1163*Assumptions!$B$7</f>
        <v>0</v>
      </c>
      <c r="E1163" s="14" t="n">
        <f aca="false">Data_Clean!J1163*Assumptions!$B$8</f>
        <v>0</v>
      </c>
      <c r="F1163" s="14" t="n">
        <f aca="false">Data_Clean!K1163*Assumptions!$B$9</f>
        <v>0</v>
      </c>
      <c r="G1163" s="14" t="n">
        <f aca="false">Data_Clean!L1163*Assumptions!$B$10</f>
        <v>983.7</v>
      </c>
      <c r="H1163" s="14" t="n">
        <f aca="false">IF(OR(Data_Clean!M1163="",Data_Clean!N1163=""),0,Data_Clean!M1163*Data_Clean!N1163/100)*Assumptions!$B$13*Assumptions!$B$11</f>
        <v>49.5</v>
      </c>
      <c r="I1163" s="14" t="n">
        <f aca="false">Data_Clean!O1163*4*Assumptions!$B$12</f>
        <v>20.6952</v>
      </c>
      <c r="J1163" s="14" t="n">
        <f aca="false">SUM(B1163:I1163)</f>
        <v>1194.4064</v>
      </c>
      <c r="K1163" s="16" t="n">
        <f aca="false">IF(Data_Clean!P1163="","",Assumptions!$B$15*0.5^(Data_Clean!P1163/Assumptions!$B$20))</f>
        <v>17.6332185942541</v>
      </c>
      <c r="L1163" s="16" t="n">
        <f aca="false">Assumptions!$B$16*MIN(1,LN(1+Data_Clean!Q1163)/LN(1+Assumptions!$B$21))</f>
        <v>14.320838960067</v>
      </c>
      <c r="M1163" s="16" t="n">
        <f aca="false">Assumptions!$B$17*(0.6*MIN(1,Data_Clean!R1163/Assumptions!$B$22)+0.4*IF(Data_Clean!S1163="",0,Data_Clean!S1163))</f>
        <v>11.736</v>
      </c>
      <c r="N1163" s="16" t="n">
        <f aca="false">Assumptions!$B$18*MIN(1,(Data_Clean!F1163-1)/Assumptions!$B$23)</f>
        <v>15</v>
      </c>
      <c r="O1163" s="16" t="n">
        <f aca="false">Assumptions!$B$19*(0.4*IF(Data_Clean!E1163="",0,MIN(1,Data_Clean!E1163/12/Assumptions!$B$24))+0.35*IF(Data_Clean!D1163="Y",1,0)+0.25*(1-MIN(Data_Clean!T1163,3)/3))/IF(Data_Clean!E1163="",0.6,1)</f>
        <v>9.95</v>
      </c>
      <c r="P1163" s="16" t="n">
        <f aca="false">SUM(K1163:O1163)/(Assumptions!$D$5-IF(K1163="",Assumptions!$B$15,0))*100</f>
        <v>68.6400575543212</v>
      </c>
      <c r="Q1163" s="7" t="str">
        <f aca="false">IF(J1163&gt;=Assumptions!$B$26,"High",IF(J1163&gt;=Assumptions!$B$27,"Mid","Low"))</f>
        <v>Mid</v>
      </c>
      <c r="R1163" s="7" t="str">
        <f aca="false">IF(P1163&gt;=Assumptions!$B$28,"High",IF(P1163&gt;=Assumptions!$B$29,"Mid","Low"))</f>
        <v>Mid</v>
      </c>
      <c r="S1163" s="7" t="str">
        <f aca="false">INDEX(Assumptions!$B$33:$B$41,MATCH(Q1163&amp;"|"&amp;R1163,Assumptions!$A$33:$A$41,0))</f>
        <v>Established Core</v>
      </c>
      <c r="T1163" s="7" t="n">
        <f aca="false">IF(ISNUMBER(Data_Clean!V1163),J1163*Data_Clean!V1163,0)</f>
        <v>31.77121024</v>
      </c>
    </row>
    <row r="1164" customFormat="false" ht="15" hidden="false" customHeight="false" outlineLevel="0" collapsed="false">
      <c r="A1164" s="15" t="str">
        <f aca="false">Data_Clean!A1164</f>
        <v>CX101160</v>
      </c>
      <c r="B1164" s="14" t="n">
        <f aca="false">Data_Clean!G1164*Assumptions!$B$5</f>
        <v>319.45375</v>
      </c>
      <c r="C1164" s="14" t="n">
        <f aca="false">IF(Data_Clean!H1164="",0,Data_Clean!H1164)*Assumptions!$B$6</f>
        <v>789.35352</v>
      </c>
      <c r="D1164" s="14" t="n">
        <f aca="false">Data_Clean!I1164*Assumptions!$B$7</f>
        <v>0</v>
      </c>
      <c r="E1164" s="14" t="n">
        <f aca="false">Data_Clean!J1164*Assumptions!$B$8</f>
        <v>0</v>
      </c>
      <c r="F1164" s="14" t="n">
        <f aca="false">Data_Clean!K1164*Assumptions!$B$9</f>
        <v>2161.5</v>
      </c>
      <c r="G1164" s="14" t="n">
        <f aca="false">Data_Clean!L1164*Assumptions!$B$10</f>
        <v>0</v>
      </c>
      <c r="H1164" s="14" t="n">
        <f aca="false">IF(OR(Data_Clean!M1164="",Data_Clean!N1164=""),0,Data_Clean!M1164*Data_Clean!N1164/100)*Assumptions!$B$13*Assumptions!$B$11</f>
        <v>202.038</v>
      </c>
      <c r="I1164" s="14" t="n">
        <f aca="false">Data_Clean!O1164*4*Assumptions!$B$12</f>
        <v>43.73904</v>
      </c>
      <c r="J1164" s="14" t="n">
        <f aca="false">SUM(B1164:I1164)</f>
        <v>3516.08431</v>
      </c>
      <c r="K1164" s="16" t="n">
        <f aca="false">IF(Data_Clean!P1164="","",Assumptions!$B$15*0.5^(Data_Clean!P1164/Assumptions!$B$20))</f>
        <v>28.6452481173125</v>
      </c>
      <c r="L1164" s="16" t="n">
        <f aca="false">Assumptions!$B$16*MIN(1,LN(1+Data_Clean!Q1164)/LN(1+Assumptions!$B$21))</f>
        <v>14.8269530442849</v>
      </c>
      <c r="M1164" s="16" t="n">
        <f aca="false">Assumptions!$B$17*(0.6*MIN(1,Data_Clean!R1164/Assumptions!$B$22)+0.4*IF(Data_Clean!S1164="",0,Data_Clean!S1164))</f>
        <v>6.882</v>
      </c>
      <c r="N1164" s="16" t="n">
        <f aca="false">Assumptions!$B$18*MIN(1,(Data_Clean!F1164-1)/Assumptions!$B$23)</f>
        <v>15</v>
      </c>
      <c r="O1164" s="16" t="n">
        <f aca="false">Assumptions!$B$19*(0.4*IF(Data_Clean!E1164="",0,MIN(1,Data_Clean!E1164/12/Assumptions!$B$24))+0.35*IF(Data_Clean!D1164="Y",1,0)+0.25*(1-MIN(Data_Clean!T1164,3)/3))/IF(Data_Clean!E1164="",0.6,1)</f>
        <v>11.55</v>
      </c>
      <c r="P1164" s="16" t="n">
        <f aca="false">SUM(K1164:O1164)/(Assumptions!$D$5-IF(K1164="",Assumptions!$B$15,0))*100</f>
        <v>76.9042011615974</v>
      </c>
      <c r="Q1164" s="7" t="str">
        <f aca="false">IF(J1164&gt;=Assumptions!$B$26,"High",IF(J1164&gt;=Assumptions!$B$27,"Mid","Low"))</f>
        <v>High</v>
      </c>
      <c r="R1164" s="7" t="str">
        <f aca="false">IF(P1164&gt;=Assumptions!$B$28,"High",IF(P1164&gt;=Assumptions!$B$29,"Mid","Low"))</f>
        <v>High</v>
      </c>
      <c r="S1164" s="7" t="str">
        <f aca="false">INDEX(Assumptions!$B$33:$B$41,MATCH(Q1164&amp;"|"&amp;R1164,Assumptions!$A$33:$A$41,0))</f>
        <v>Premier Advocates</v>
      </c>
      <c r="T1164" s="7" t="n">
        <f aca="false">IF(ISNUMBER(Data_Clean!V1164),J1164*Data_Clean!V1164,0)</f>
        <v>100.560011266</v>
      </c>
    </row>
    <row r="1165" customFormat="false" ht="15" hidden="false" customHeight="false" outlineLevel="0" collapsed="false">
      <c r="A1165" s="15" t="str">
        <f aca="false">Data_Clean!A1165</f>
        <v>CX101161</v>
      </c>
      <c r="B1165" s="14" t="n">
        <f aca="false">Data_Clean!G1165*Assumptions!$B$5</f>
        <v>78.64875</v>
      </c>
      <c r="C1165" s="14" t="n">
        <f aca="false">IF(Data_Clean!H1165="",0,Data_Clean!H1165)*Assumptions!$B$6</f>
        <v>825.88296</v>
      </c>
      <c r="D1165" s="14" t="n">
        <f aca="false">Data_Clean!I1165*Assumptions!$B$7</f>
        <v>2581.6</v>
      </c>
      <c r="E1165" s="14" t="n">
        <f aca="false">Data_Clean!J1165*Assumptions!$B$8</f>
        <v>0</v>
      </c>
      <c r="F1165" s="14" t="n">
        <f aca="false">Data_Clean!K1165*Assumptions!$B$9</f>
        <v>0</v>
      </c>
      <c r="G1165" s="14" t="n">
        <f aca="false">Data_Clean!L1165*Assumptions!$B$10</f>
        <v>0</v>
      </c>
      <c r="H1165" s="14" t="n">
        <f aca="false">IF(OR(Data_Clean!M1165="",Data_Clean!N1165=""),0,Data_Clean!M1165*Data_Clean!N1165/100)*Assumptions!$B$13*Assumptions!$B$11</f>
        <v>308.4</v>
      </c>
      <c r="I1165" s="14" t="n">
        <f aca="false">Data_Clean!O1165*4*Assumptions!$B$12</f>
        <v>162.44208</v>
      </c>
      <c r="J1165" s="14" t="n">
        <f aca="false">SUM(B1165:I1165)</f>
        <v>3956.97379</v>
      </c>
      <c r="K1165" s="16" t="n">
        <f aca="false">IF(Data_Clean!P1165="","",Assumptions!$B$15*0.5^(Data_Clean!P1165/Assumptions!$B$20))</f>
        <v>29.3147990530274</v>
      </c>
      <c r="L1165" s="16" t="n">
        <f aca="false">Assumptions!$B$16*MIN(1,LN(1+Data_Clean!Q1165)/LN(1+Assumptions!$B$21))</f>
        <v>18.857323038016</v>
      </c>
      <c r="M1165" s="16" t="n">
        <f aca="false">Assumptions!$B$17*(0.6*MIN(1,Data_Clean!R1165/Assumptions!$B$22)+0.4*IF(Data_Clean!S1165="",0,Data_Clean!S1165))</f>
        <v>9.36</v>
      </c>
      <c r="N1165" s="16" t="n">
        <f aca="false">Assumptions!$B$18*MIN(1,(Data_Clean!F1165-1)/Assumptions!$B$23)</f>
        <v>15</v>
      </c>
      <c r="O1165" s="16" t="n">
        <f aca="false">Assumptions!$B$19*(0.4*IF(Data_Clean!E1165="",0,MIN(1,Data_Clean!E1165/12/Assumptions!$B$24))+0.35*IF(Data_Clean!D1165="Y",1,0)+0.25*(1-MIN(Data_Clean!T1165,3)/3))/IF(Data_Clean!E1165="",0.6,1)</f>
        <v>10.75</v>
      </c>
      <c r="P1165" s="16" t="n">
        <f aca="false">SUM(K1165:O1165)/(Assumptions!$D$5-IF(K1165="",Assumptions!$B$15,0))*100</f>
        <v>83.2821220910434</v>
      </c>
      <c r="Q1165" s="7" t="str">
        <f aca="false">IF(J1165&gt;=Assumptions!$B$26,"High",IF(J1165&gt;=Assumptions!$B$27,"Mid","Low"))</f>
        <v>High</v>
      </c>
      <c r="R1165" s="7" t="str">
        <f aca="false">IF(P1165&gt;=Assumptions!$B$28,"High",IF(P1165&gt;=Assumptions!$B$29,"Mid","Low"))</f>
        <v>High</v>
      </c>
      <c r="S1165" s="7" t="str">
        <f aca="false">INDEX(Assumptions!$B$33:$B$41,MATCH(Q1165&amp;"|"&amp;R1165,Assumptions!$A$33:$A$41,0))</f>
        <v>Premier Advocates</v>
      </c>
      <c r="T1165" s="7" t="n">
        <f aca="false">IF(ISNUMBER(Data_Clean!V1165),J1165*Data_Clean!V1165,0)</f>
        <v>60.937396366</v>
      </c>
    </row>
    <row r="1166" customFormat="false" ht="15" hidden="false" customHeight="false" outlineLevel="0" collapsed="false">
      <c r="A1166" s="15" t="str">
        <f aca="false">Data_Clean!A1166</f>
        <v>CX101162</v>
      </c>
      <c r="B1166" s="14" t="n">
        <f aca="false">Data_Clean!G1166*Assumptions!$B$5</f>
        <v>198.0555</v>
      </c>
      <c r="C1166" s="14" t="n">
        <f aca="false">IF(Data_Clean!H1166="",0,Data_Clean!H1166)*Assumptions!$B$6</f>
        <v>77.71776</v>
      </c>
      <c r="D1166" s="14" t="n">
        <f aca="false">Data_Clean!I1166*Assumptions!$B$7</f>
        <v>0</v>
      </c>
      <c r="E1166" s="14" t="n">
        <f aca="false">Data_Clean!J1166*Assumptions!$B$8</f>
        <v>110.658225</v>
      </c>
      <c r="F1166" s="14" t="n">
        <f aca="false">Data_Clean!K1166*Assumptions!$B$9</f>
        <v>1050.5</v>
      </c>
      <c r="G1166" s="14" t="n">
        <f aca="false">Data_Clean!L1166*Assumptions!$B$10</f>
        <v>0</v>
      </c>
      <c r="H1166" s="14" t="n">
        <f aca="false">IF(OR(Data_Clean!M1166="",Data_Clean!N1166=""),0,Data_Clean!M1166*Data_Clean!N1166/100)*Assumptions!$B$13*Assumptions!$B$11</f>
        <v>80.454</v>
      </c>
      <c r="I1166" s="14" t="n">
        <f aca="false">Data_Clean!O1166*4*Assumptions!$B$12</f>
        <v>0</v>
      </c>
      <c r="J1166" s="14" t="n">
        <f aca="false">SUM(B1166:I1166)</f>
        <v>1517.385485</v>
      </c>
      <c r="K1166" s="16" t="n">
        <f aca="false">IF(Data_Clean!P1166="","",Assumptions!$B$15*0.5^(Data_Clean!P1166/Assumptions!$B$20))</f>
        <v>1.55857105526773</v>
      </c>
      <c r="L1166" s="16" t="n">
        <f aca="false">Assumptions!$B$16*MIN(1,LN(1+Data_Clean!Q1166)/LN(1+Assumptions!$B$21))</f>
        <v>0</v>
      </c>
      <c r="M1166" s="16" t="n">
        <f aca="false">Assumptions!$B$17*(0.6*MIN(1,Data_Clean!R1166/Assumptions!$B$22)+0.4*IF(Data_Clean!S1166="",0,Data_Clean!S1166))</f>
        <v>0</v>
      </c>
      <c r="N1166" s="16" t="n">
        <f aca="false">Assumptions!$B$18*MIN(1,(Data_Clean!F1166-1)/Assumptions!$B$23)</f>
        <v>20</v>
      </c>
      <c r="O1166" s="16" t="n">
        <f aca="false">Assumptions!$B$19*(0.4*IF(Data_Clean!E1166="",0,MIN(1,Data_Clean!E1166/12/Assumptions!$B$24))+0.35*IF(Data_Clean!D1166="Y",1,0)+0.25*(1-MIN(Data_Clean!T1166,3)/3))/IF(Data_Clean!E1166="",0.6,1)</f>
        <v>15</v>
      </c>
      <c r="P1166" s="16" t="n">
        <f aca="false">SUM(K1166:O1166)/(Assumptions!$D$5-IF(K1166="",Assumptions!$B$15,0))*100</f>
        <v>36.5585710552677</v>
      </c>
      <c r="Q1166" s="7" t="str">
        <f aca="false">IF(J1166&gt;=Assumptions!$B$26,"High",IF(J1166&gt;=Assumptions!$B$27,"Mid","Low"))</f>
        <v>High</v>
      </c>
      <c r="R1166" s="7" t="str">
        <f aca="false">IF(P1166&gt;=Assumptions!$B$28,"High",IF(P1166&gt;=Assumptions!$B$29,"Mid","Low"))</f>
        <v>Low</v>
      </c>
      <c r="S1166" s="7" t="str">
        <f aca="false">INDEX(Assumptions!$B$33:$B$41,MATCH(Q1166&amp;"|"&amp;R1166,Assumptions!$A$33:$A$41,0))</f>
        <v>Affluent Drifters</v>
      </c>
      <c r="T1166" s="7" t="n">
        <f aca="false">IF(ISNUMBER(Data_Clean!V1166),J1166*Data_Clean!V1166,0)</f>
        <v>170.7058670625</v>
      </c>
    </row>
    <row r="1167" customFormat="false" ht="15" hidden="false" customHeight="false" outlineLevel="0" collapsed="false">
      <c r="A1167" s="15" t="str">
        <f aca="false">Data_Clean!A1167</f>
        <v>CX101163</v>
      </c>
      <c r="B1167" s="14" t="n">
        <f aca="false">Data_Clean!G1167*Assumptions!$B$5</f>
        <v>248.71875</v>
      </c>
      <c r="C1167" s="14" t="n">
        <f aca="false">IF(Data_Clean!H1167="",0,Data_Clean!H1167)*Assumptions!$B$6</f>
        <v>297.498</v>
      </c>
      <c r="D1167" s="14" t="n">
        <f aca="false">Data_Clean!I1167*Assumptions!$B$7</f>
        <v>0</v>
      </c>
      <c r="E1167" s="14" t="n">
        <f aca="false">Data_Clean!J1167*Assumptions!$B$8</f>
        <v>692.76225</v>
      </c>
      <c r="F1167" s="14" t="n">
        <f aca="false">Data_Clean!K1167*Assumptions!$B$9</f>
        <v>0</v>
      </c>
      <c r="G1167" s="14" t="n">
        <f aca="false">Data_Clean!L1167*Assumptions!$B$10</f>
        <v>0</v>
      </c>
      <c r="H1167" s="14" t="n">
        <f aca="false">IF(OR(Data_Clean!M1167="",Data_Clean!N1167=""),0,Data_Clean!M1167*Data_Clean!N1167/100)*Assumptions!$B$13*Assumptions!$B$11</f>
        <v>0</v>
      </c>
      <c r="I1167" s="14" t="n">
        <f aca="false">Data_Clean!O1167*4*Assumptions!$B$12</f>
        <v>0</v>
      </c>
      <c r="J1167" s="14" t="n">
        <f aca="false">SUM(B1167:I1167)</f>
        <v>1238.979</v>
      </c>
      <c r="K1167" s="16" t="n">
        <f aca="false">IF(Data_Clean!P1167="","",Assumptions!$B$15*0.5^(Data_Clean!P1167/Assumptions!$B$20))</f>
        <v>23.811015779523</v>
      </c>
      <c r="L1167" s="16" t="n">
        <f aca="false">Assumptions!$B$16*MIN(1,LN(1+Data_Clean!Q1167)/LN(1+Assumptions!$B$21))</f>
        <v>17.4722173630921</v>
      </c>
      <c r="M1167" s="16" t="n">
        <f aca="false">Assumptions!$B$17*(0.6*MIN(1,Data_Clean!R1167/Assumptions!$B$22)+0.4*IF(Data_Clean!S1167="",0,Data_Clean!S1167))</f>
        <v>3.66</v>
      </c>
      <c r="N1167" s="16" t="n">
        <f aca="false">Assumptions!$B$18*MIN(1,(Data_Clean!F1167-1)/Assumptions!$B$23)</f>
        <v>10</v>
      </c>
      <c r="O1167" s="16" t="n">
        <f aca="false">Assumptions!$B$19*(0.4*IF(Data_Clean!E1167="",0,MIN(1,Data_Clean!E1167/12/Assumptions!$B$24))+0.35*IF(Data_Clean!D1167="Y",1,0)+0.25*(1-MIN(Data_Clean!T1167,3)/3))/IF(Data_Clean!E1167="",0.6,1)</f>
        <v>15</v>
      </c>
      <c r="P1167" s="16" t="n">
        <f aca="false">SUM(K1167:O1167)/(Assumptions!$D$5-IF(K1167="",Assumptions!$B$15,0))*100</f>
        <v>69.9432331426151</v>
      </c>
      <c r="Q1167" s="7" t="str">
        <f aca="false">IF(J1167&gt;=Assumptions!$B$26,"High",IF(J1167&gt;=Assumptions!$B$27,"Mid","Low"))</f>
        <v>Mid</v>
      </c>
      <c r="R1167" s="7" t="str">
        <f aca="false">IF(P1167&gt;=Assumptions!$B$28,"High",IF(P1167&gt;=Assumptions!$B$29,"Mid","Low"))</f>
        <v>Mid</v>
      </c>
      <c r="S1167" s="7" t="str">
        <f aca="false">INDEX(Assumptions!$B$33:$B$41,MATCH(Q1167&amp;"|"&amp;R1167,Assumptions!$A$33:$A$41,0))</f>
        <v>Established Core</v>
      </c>
      <c r="T1167" s="7" t="n">
        <f aca="false">IF(ISNUMBER(Data_Clean!V1167),J1167*Data_Clean!V1167,0)</f>
        <v>18.7085829</v>
      </c>
    </row>
    <row r="1168" customFormat="false" ht="15" hidden="false" customHeight="false" outlineLevel="0" collapsed="false">
      <c r="A1168" s="15" t="str">
        <f aca="false">Data_Clean!A1168</f>
        <v>CX101164</v>
      </c>
      <c r="B1168" s="14" t="n">
        <f aca="false">Data_Clean!G1168*Assumptions!$B$5</f>
        <v>213.34125</v>
      </c>
      <c r="C1168" s="14" t="n">
        <f aca="false">IF(Data_Clean!H1168="",0,Data_Clean!H1168)*Assumptions!$B$6</f>
        <v>840.63888</v>
      </c>
      <c r="D1168" s="14" t="n">
        <f aca="false">Data_Clean!I1168*Assumptions!$B$7</f>
        <v>0</v>
      </c>
      <c r="E1168" s="14" t="n">
        <f aca="false">Data_Clean!J1168*Assumptions!$B$8</f>
        <v>1116.1956</v>
      </c>
      <c r="F1168" s="14" t="n">
        <f aca="false">Data_Clean!K1168*Assumptions!$B$9</f>
        <v>0</v>
      </c>
      <c r="G1168" s="14" t="n">
        <f aca="false">Data_Clean!L1168*Assumptions!$B$10</f>
        <v>0</v>
      </c>
      <c r="H1168" s="14" t="n">
        <f aca="false">IF(OR(Data_Clean!M1168="",Data_Clean!N1168=""),0,Data_Clean!M1168*Data_Clean!N1168/100)*Assumptions!$B$13*Assumptions!$B$11</f>
        <v>230.496</v>
      </c>
      <c r="I1168" s="14" t="n">
        <f aca="false">Data_Clean!O1168*4*Assumptions!$B$12</f>
        <v>46.88736</v>
      </c>
      <c r="J1168" s="14" t="n">
        <f aca="false">SUM(B1168:I1168)</f>
        <v>2447.55909</v>
      </c>
      <c r="K1168" s="16" t="n">
        <f aca="false">IF(Data_Clean!P1168="","",Assumptions!$B$15*0.5^(Data_Clean!P1168/Assumptions!$B$20))</f>
        <v>22.2164632842985</v>
      </c>
      <c r="L1168" s="16" t="n">
        <f aca="false">Assumptions!$B$16*MIN(1,LN(1+Data_Clean!Q1168)/LN(1+Assumptions!$B$21))</f>
        <v>16.0563626167747</v>
      </c>
      <c r="M1168" s="16" t="n">
        <f aca="false">Assumptions!$B$17*(0.6*MIN(1,Data_Clean!R1168/Assumptions!$B$22)+0.4*IF(Data_Clean!S1168="",0,Data_Clean!S1168))</f>
        <v>1.77</v>
      </c>
      <c r="N1168" s="16" t="n">
        <f aca="false">Assumptions!$B$18*MIN(1,(Data_Clean!F1168-1)/Assumptions!$B$23)</f>
        <v>20</v>
      </c>
      <c r="O1168" s="16" t="n">
        <f aca="false">Assumptions!$B$19*(0.4*IF(Data_Clean!E1168="",0,MIN(1,Data_Clean!E1168/12/Assumptions!$B$24))+0.35*IF(Data_Clean!D1168="Y",1,0)+0.25*(1-MIN(Data_Clean!T1168,3)/3))/IF(Data_Clean!E1168="",0.6,1)</f>
        <v>14.95</v>
      </c>
      <c r="P1168" s="16" t="n">
        <f aca="false">SUM(K1168:O1168)/(Assumptions!$D$5-IF(K1168="",Assumptions!$B$15,0))*100</f>
        <v>74.9928259010732</v>
      </c>
      <c r="Q1168" s="7" t="str">
        <f aca="false">IF(J1168&gt;=Assumptions!$B$26,"High",IF(J1168&gt;=Assumptions!$B$27,"Mid","Low"))</f>
        <v>High</v>
      </c>
      <c r="R1168" s="7" t="str">
        <f aca="false">IF(P1168&gt;=Assumptions!$B$28,"High",IF(P1168&gt;=Assumptions!$B$29,"Mid","Low"))</f>
        <v>High</v>
      </c>
      <c r="S1168" s="7" t="str">
        <f aca="false">INDEX(Assumptions!$B$33:$B$41,MATCH(Q1168&amp;"|"&amp;R1168,Assumptions!$A$33:$A$41,0))</f>
        <v>Premier Advocates</v>
      </c>
      <c r="T1168" s="7" t="n">
        <f aca="false">IF(ISNUMBER(Data_Clean!V1168),J1168*Data_Clean!V1168,0)</f>
        <v>34.755339078</v>
      </c>
    </row>
    <row r="1169" customFormat="false" ht="15" hidden="false" customHeight="false" outlineLevel="0" collapsed="false">
      <c r="A1169" s="15" t="str">
        <f aca="false">Data_Clean!A1169</f>
        <v>CX101165</v>
      </c>
      <c r="B1169" s="14" t="n">
        <f aca="false">Data_Clean!G1169*Assumptions!$B$5</f>
        <v>373.67575</v>
      </c>
      <c r="C1169" s="14" t="n">
        <f aca="false">IF(Data_Clean!H1169="",0,Data_Clean!H1169)*Assumptions!$B$6</f>
        <v>388.51512</v>
      </c>
      <c r="D1169" s="14" t="n">
        <f aca="false">Data_Clean!I1169*Assumptions!$B$7</f>
        <v>0</v>
      </c>
      <c r="E1169" s="14" t="n">
        <f aca="false">Data_Clean!J1169*Assumptions!$B$8</f>
        <v>0</v>
      </c>
      <c r="F1169" s="14" t="n">
        <f aca="false">Data_Clean!K1169*Assumptions!$B$9</f>
        <v>3314.3</v>
      </c>
      <c r="G1169" s="14" t="n">
        <f aca="false">Data_Clean!L1169*Assumptions!$B$10</f>
        <v>0</v>
      </c>
      <c r="H1169" s="14" t="n">
        <f aca="false">IF(OR(Data_Clean!M1169="",Data_Clean!N1169=""),0,Data_Clean!M1169*Data_Clean!N1169/100)*Assumptions!$B$13*Assumptions!$B$11</f>
        <v>268.464</v>
      </c>
      <c r="I1169" s="14" t="n">
        <f aca="false">Data_Clean!O1169*4*Assumptions!$B$12</f>
        <v>21.80736</v>
      </c>
      <c r="J1169" s="14" t="n">
        <f aca="false">SUM(B1169:I1169)</f>
        <v>4366.76223</v>
      </c>
      <c r="K1169" s="16" t="n">
        <f aca="false">IF(Data_Clean!P1169="","",Assumptions!$B$15*0.5^(Data_Clean!P1169/Assumptions!$B$20))</f>
        <v>29.3147990530274</v>
      </c>
      <c r="L1169" s="16" t="n">
        <f aca="false">Assumptions!$B$16*MIN(1,LN(1+Data_Clean!Q1169)/LN(1+Assumptions!$B$21))</f>
        <v>15.8750156145389</v>
      </c>
      <c r="M1169" s="16" t="n">
        <f aca="false">Assumptions!$B$17*(0.6*MIN(1,Data_Clean!R1169/Assumptions!$B$22)+0.4*IF(Data_Clean!S1169="",0,Data_Clean!S1169))</f>
        <v>9.828</v>
      </c>
      <c r="N1169" s="16" t="n">
        <f aca="false">Assumptions!$B$18*MIN(1,(Data_Clean!F1169-1)/Assumptions!$B$23)</f>
        <v>15</v>
      </c>
      <c r="O1169" s="16" t="n">
        <f aca="false">Assumptions!$B$19*(0.4*IF(Data_Clean!E1169="",0,MIN(1,Data_Clean!E1169/12/Assumptions!$B$24))+0.35*IF(Data_Clean!D1169="Y",1,0)+0.25*(1-MIN(Data_Clean!T1169,3)/3))/IF(Data_Clean!E1169="",0.6,1)</f>
        <v>8.25</v>
      </c>
      <c r="P1169" s="16" t="n">
        <f aca="false">SUM(K1169:O1169)/(Assumptions!$D$5-IF(K1169="",Assumptions!$B$15,0))*100</f>
        <v>78.2678146675663</v>
      </c>
      <c r="Q1169" s="7" t="str">
        <f aca="false">IF(J1169&gt;=Assumptions!$B$26,"High",IF(J1169&gt;=Assumptions!$B$27,"Mid","Low"))</f>
        <v>High</v>
      </c>
      <c r="R1169" s="7" t="str">
        <f aca="false">IF(P1169&gt;=Assumptions!$B$28,"High",IF(P1169&gt;=Assumptions!$B$29,"Mid","Low"))</f>
        <v>High</v>
      </c>
      <c r="S1169" s="7" t="str">
        <f aca="false">INDEX(Assumptions!$B$33:$B$41,MATCH(Q1169&amp;"|"&amp;R1169,Assumptions!$A$33:$A$41,0))</f>
        <v>Premier Advocates</v>
      </c>
      <c r="T1169" s="7" t="n">
        <f aca="false">IF(ISNUMBER(Data_Clean!V1169),J1169*Data_Clean!V1169,0)</f>
        <v>148.033239597</v>
      </c>
    </row>
    <row r="1170" customFormat="false" ht="15" hidden="false" customHeight="false" outlineLevel="0" collapsed="false">
      <c r="A1170" s="15" t="str">
        <f aca="false">Data_Clean!A1170</f>
        <v>CX101166</v>
      </c>
      <c r="B1170" s="14" t="n">
        <f aca="false">Data_Clean!G1170*Assumptions!$B$5</f>
        <v>328.61125</v>
      </c>
      <c r="C1170" s="14" t="n">
        <f aca="false">IF(Data_Clean!H1170="",0,Data_Clean!H1170)*Assumptions!$B$6</f>
        <v>613.69632</v>
      </c>
      <c r="D1170" s="14" t="n">
        <f aca="false">Data_Clean!I1170*Assumptions!$B$7</f>
        <v>0</v>
      </c>
      <c r="E1170" s="14" t="n">
        <f aca="false">Data_Clean!J1170*Assumptions!$B$8</f>
        <v>0</v>
      </c>
      <c r="F1170" s="14" t="n">
        <f aca="false">Data_Clean!K1170*Assumptions!$B$9</f>
        <v>0</v>
      </c>
      <c r="G1170" s="14" t="n">
        <f aca="false">Data_Clean!L1170*Assumptions!$B$10</f>
        <v>0</v>
      </c>
      <c r="H1170" s="14" t="n">
        <f aca="false">IF(OR(Data_Clean!M1170="",Data_Clean!N1170=""),0,Data_Clean!M1170*Data_Clean!N1170/100)*Assumptions!$B$13*Assumptions!$B$11</f>
        <v>0</v>
      </c>
      <c r="I1170" s="14" t="n">
        <f aca="false">Data_Clean!O1170*4*Assumptions!$B$12</f>
        <v>0</v>
      </c>
      <c r="J1170" s="14" t="n">
        <f aca="false">SUM(B1170:I1170)</f>
        <v>942.30757</v>
      </c>
      <c r="K1170" s="16" t="n">
        <f aca="false">IF(Data_Clean!P1170="","",Assumptions!$B$15*0.5^(Data_Clean!P1170/Assumptions!$B$20))</f>
        <v>24.3675718906871</v>
      </c>
      <c r="L1170" s="16" t="n">
        <f aca="false">Assumptions!$B$16*MIN(1,LN(1+Data_Clean!Q1170)/LN(1+Assumptions!$B$21))</f>
        <v>11.8154173628685</v>
      </c>
      <c r="M1170" s="16" t="n">
        <f aca="false">Assumptions!$B$17*(0.6*MIN(1,Data_Clean!R1170/Assumptions!$B$22)+0.4*IF(Data_Clean!S1170="",0,Data_Clean!S1170))</f>
        <v>4.164</v>
      </c>
      <c r="N1170" s="16" t="n">
        <f aca="false">Assumptions!$B$18*MIN(1,(Data_Clean!F1170-1)/Assumptions!$B$23)</f>
        <v>10</v>
      </c>
      <c r="O1170" s="16" t="n">
        <f aca="false">Assumptions!$B$19*(0.4*IF(Data_Clean!E1170="",0,MIN(1,Data_Clean!E1170/12/Assumptions!$B$24))+0.35*IF(Data_Clean!D1170="Y",1,0)+0.25*(1-MIN(Data_Clean!T1170,3)/3))/IF(Data_Clean!E1170="",0.6,1)</f>
        <v>9.75</v>
      </c>
      <c r="P1170" s="16" t="n">
        <f aca="false">SUM(K1170:O1170)/(Assumptions!$D$5-IF(K1170="",Assumptions!$B$15,0))*100</f>
        <v>60.0969892535556</v>
      </c>
      <c r="Q1170" s="7" t="str">
        <f aca="false">IF(J1170&gt;=Assumptions!$B$26,"High",IF(J1170&gt;=Assumptions!$B$27,"Mid","Low"))</f>
        <v>Mid</v>
      </c>
      <c r="R1170" s="7" t="str">
        <f aca="false">IF(P1170&gt;=Assumptions!$B$28,"High",IF(P1170&gt;=Assumptions!$B$29,"Mid","Low"))</f>
        <v>Mid</v>
      </c>
      <c r="S1170" s="7" t="str">
        <f aca="false">INDEX(Assumptions!$B$33:$B$41,MATCH(Q1170&amp;"|"&amp;R1170,Assumptions!$A$33:$A$41,0))</f>
        <v>Established Core</v>
      </c>
      <c r="T1170" s="7" t="n">
        <f aca="false">IF(ISNUMBER(Data_Clean!V1170),J1170*Data_Clean!V1170,0)</f>
        <v>63.888453246</v>
      </c>
    </row>
    <row r="1171" customFormat="false" ht="15" hidden="false" customHeight="false" outlineLevel="0" collapsed="false">
      <c r="A1171" s="15" t="str">
        <f aca="false">Data_Clean!A1171</f>
        <v>CX101167</v>
      </c>
      <c r="B1171" s="14" t="n">
        <f aca="false">Data_Clean!G1171*Assumptions!$B$5</f>
        <v>45.73</v>
      </c>
      <c r="C1171" s="14" t="n">
        <f aca="false">IF(Data_Clean!H1171="",0,Data_Clean!H1171)*Assumptions!$B$6</f>
        <v>110.36772</v>
      </c>
      <c r="D1171" s="14" t="n">
        <f aca="false">Data_Clean!I1171*Assumptions!$B$7</f>
        <v>0</v>
      </c>
      <c r="E1171" s="14" t="n">
        <f aca="false">Data_Clean!J1171*Assumptions!$B$8</f>
        <v>0</v>
      </c>
      <c r="F1171" s="14" t="n">
        <f aca="false">Data_Clean!K1171*Assumptions!$B$9</f>
        <v>0</v>
      </c>
      <c r="G1171" s="14" t="n">
        <f aca="false">Data_Clean!L1171*Assumptions!$B$10</f>
        <v>0</v>
      </c>
      <c r="H1171" s="14" t="n">
        <f aca="false">IF(OR(Data_Clean!M1171="",Data_Clean!N1171=""),0,Data_Clean!M1171*Data_Clean!N1171/100)*Assumptions!$B$13*Assumptions!$B$11</f>
        <v>0</v>
      </c>
      <c r="I1171" s="14" t="n">
        <f aca="false">Data_Clean!O1171*4*Assumptions!$B$12</f>
        <v>0</v>
      </c>
      <c r="J1171" s="14" t="n">
        <f aca="false">SUM(B1171:I1171)</f>
        <v>156.09772</v>
      </c>
      <c r="K1171" s="16" t="n">
        <f aca="false">IF(Data_Clean!P1171="","",Assumptions!$B$15*0.5^(Data_Clean!P1171/Assumptions!$B$20))</f>
        <v>0.245459560036084</v>
      </c>
      <c r="L1171" s="16" t="n">
        <f aca="false">Assumptions!$B$16*MIN(1,LN(1+Data_Clean!Q1171)/LN(1+Assumptions!$B$21))</f>
        <v>0</v>
      </c>
      <c r="M1171" s="16" t="n">
        <f aca="false">Assumptions!$B$17*(0.6*MIN(1,Data_Clean!R1171/Assumptions!$B$22)+0.4*IF(Data_Clean!S1171="",0,Data_Clean!S1171))</f>
        <v>0</v>
      </c>
      <c r="N1171" s="16" t="n">
        <f aca="false">Assumptions!$B$18*MIN(1,(Data_Clean!F1171-1)/Assumptions!$B$23)</f>
        <v>5</v>
      </c>
      <c r="O1171" s="16" t="n">
        <f aca="false">Assumptions!$B$19*(0.4*IF(Data_Clean!E1171="",0,MIN(1,Data_Clean!E1171/12/Assumptions!$B$24))+0.35*IF(Data_Clean!D1171="Y",1,0)+0.25*(1-MIN(Data_Clean!T1171,3)/3))/IF(Data_Clean!E1171="",0.6,1)</f>
        <v>6.1</v>
      </c>
      <c r="P1171" s="16" t="n">
        <f aca="false">SUM(K1171:O1171)/(Assumptions!$D$5-IF(K1171="",Assumptions!$B$15,0))*100</f>
        <v>11.3454595600361</v>
      </c>
      <c r="Q1171" s="7" t="str">
        <f aca="false">IF(J1171&gt;=Assumptions!$B$26,"High",IF(J1171&gt;=Assumptions!$B$27,"Mid","Low"))</f>
        <v>Low</v>
      </c>
      <c r="R1171" s="7" t="str">
        <f aca="false">IF(P1171&gt;=Assumptions!$B$28,"High",IF(P1171&gt;=Assumptions!$B$29,"Mid","Low"))</f>
        <v>Low</v>
      </c>
      <c r="S1171" s="7" t="str">
        <f aca="false">INDEX(Assumptions!$B$33:$B$41,MATCH(Q1171&amp;"|"&amp;R1171,Assumptions!$A$33:$A$41,0))</f>
        <v>Dormant &amp; Low Value</v>
      </c>
      <c r="T1171" s="7" t="n">
        <f aca="false">IF(ISNUMBER(Data_Clean!V1171),J1171*Data_Clean!V1171,0)</f>
        <v>48.608830008</v>
      </c>
    </row>
    <row r="1172" customFormat="false" ht="15" hidden="false" customHeight="false" outlineLevel="0" collapsed="false">
      <c r="A1172" s="15" t="str">
        <f aca="false">Data_Clean!A1172</f>
        <v>CX101168</v>
      </c>
      <c r="B1172" s="14" t="n">
        <f aca="false">Data_Clean!G1172*Assumptions!$B$5</f>
        <v>56.4175</v>
      </c>
      <c r="C1172" s="14" t="n">
        <f aca="false">IF(Data_Clean!H1172="",0,Data_Clean!H1172)*Assumptions!$B$6</f>
        <v>0</v>
      </c>
      <c r="D1172" s="14" t="n">
        <f aca="false">Data_Clean!I1172*Assumptions!$B$7</f>
        <v>0</v>
      </c>
      <c r="E1172" s="14" t="n">
        <f aca="false">Data_Clean!J1172*Assumptions!$B$8</f>
        <v>0</v>
      </c>
      <c r="F1172" s="14" t="n">
        <f aca="false">Data_Clean!K1172*Assumptions!$B$9</f>
        <v>0</v>
      </c>
      <c r="G1172" s="14" t="n">
        <f aca="false">Data_Clean!L1172*Assumptions!$B$10</f>
        <v>0</v>
      </c>
      <c r="H1172" s="14" t="n">
        <f aca="false">IF(OR(Data_Clean!M1172="",Data_Clean!N1172=""),0,Data_Clean!M1172*Data_Clean!N1172/100)*Assumptions!$B$13*Assumptions!$B$11</f>
        <v>261.144</v>
      </c>
      <c r="I1172" s="14" t="n">
        <f aca="false">Data_Clean!O1172*4*Assumptions!$B$12</f>
        <v>0</v>
      </c>
      <c r="J1172" s="14" t="n">
        <f aca="false">SUM(B1172:I1172)</f>
        <v>317.5615</v>
      </c>
      <c r="K1172" s="16" t="n">
        <f aca="false">IF(Data_Clean!P1172="","",Assumptions!$B$15*0.5^(Data_Clean!P1172/Assumptions!$B$20))</f>
        <v>0.00253035805658162</v>
      </c>
      <c r="L1172" s="16" t="n">
        <f aca="false">Assumptions!$B$16*MIN(1,LN(1+Data_Clean!Q1172)/LN(1+Assumptions!$B$21))</f>
        <v>0</v>
      </c>
      <c r="M1172" s="16" t="n">
        <f aca="false">Assumptions!$B$17*(0.6*MIN(1,Data_Clean!R1172/Assumptions!$B$22)+0.4*IF(Data_Clean!S1172="",0,Data_Clean!S1172))</f>
        <v>0</v>
      </c>
      <c r="N1172" s="16" t="n">
        <f aca="false">Assumptions!$B$18*MIN(1,(Data_Clean!F1172-1)/Assumptions!$B$23)</f>
        <v>5</v>
      </c>
      <c r="O1172" s="16" t="n">
        <f aca="false">Assumptions!$B$19*(0.4*IF(Data_Clean!E1172="",0,MIN(1,Data_Clean!E1172/12/Assumptions!$B$24))+0.35*IF(Data_Clean!D1172="Y",1,0)+0.25*(1-MIN(Data_Clean!T1172,3)/3))/IF(Data_Clean!E1172="",0.6,1)</f>
        <v>4.15</v>
      </c>
      <c r="P1172" s="16" t="n">
        <f aca="false">SUM(K1172:O1172)/(Assumptions!$D$5-IF(K1172="",Assumptions!$B$15,0))*100</f>
        <v>9.15253035805658</v>
      </c>
      <c r="Q1172" s="7" t="str">
        <f aca="false">IF(J1172&gt;=Assumptions!$B$26,"High",IF(J1172&gt;=Assumptions!$B$27,"Mid","Low"))</f>
        <v>Low</v>
      </c>
      <c r="R1172" s="7" t="str">
        <f aca="false">IF(P1172&gt;=Assumptions!$B$28,"High",IF(P1172&gt;=Assumptions!$B$29,"Mid","Low"))</f>
        <v>Low</v>
      </c>
      <c r="S1172" s="7" t="str">
        <f aca="false">INDEX(Assumptions!$B$33:$B$41,MATCH(Q1172&amp;"|"&amp;R1172,Assumptions!$A$33:$A$41,0))</f>
        <v>Dormant &amp; Low Value</v>
      </c>
      <c r="T1172" s="7" t="n">
        <f aca="false">IF(ISNUMBER(Data_Clean!V1172),J1172*Data_Clean!V1172,0)</f>
        <v>120.32405235</v>
      </c>
    </row>
    <row r="1173" customFormat="false" ht="15" hidden="false" customHeight="false" outlineLevel="0" collapsed="false">
      <c r="A1173" s="15" t="str">
        <f aca="false">Data_Clean!A1173</f>
        <v>CX101169</v>
      </c>
      <c r="B1173" s="14" t="n">
        <f aca="false">Data_Clean!G1173*Assumptions!$B$5</f>
        <v>102.4295</v>
      </c>
      <c r="C1173" s="14" t="n">
        <f aca="false">IF(Data_Clean!H1173="",0,Data_Clean!H1173)*Assumptions!$B$6</f>
        <v>0</v>
      </c>
      <c r="D1173" s="14" t="n">
        <f aca="false">Data_Clean!I1173*Assumptions!$B$7</f>
        <v>227.2</v>
      </c>
      <c r="E1173" s="14" t="n">
        <f aca="false">Data_Clean!J1173*Assumptions!$B$8</f>
        <v>0</v>
      </c>
      <c r="F1173" s="14" t="n">
        <f aca="false">Data_Clean!K1173*Assumptions!$B$9</f>
        <v>0</v>
      </c>
      <c r="G1173" s="14" t="n">
        <f aca="false">Data_Clean!L1173*Assumptions!$B$10</f>
        <v>0</v>
      </c>
      <c r="H1173" s="14" t="n">
        <f aca="false">IF(OR(Data_Clean!M1173="",Data_Clean!N1173=""),0,Data_Clean!M1173*Data_Clean!N1173/100)*Assumptions!$B$13*Assumptions!$B$11</f>
        <v>0</v>
      </c>
      <c r="I1173" s="14" t="n">
        <f aca="false">Data_Clean!O1173*4*Assumptions!$B$12</f>
        <v>0</v>
      </c>
      <c r="J1173" s="14" t="n">
        <f aca="false">SUM(B1173:I1173)</f>
        <v>329.6295</v>
      </c>
      <c r="K1173" s="16" t="n">
        <f aca="false">IF(Data_Clean!P1173="","",Assumptions!$B$15*0.5^(Data_Clean!P1173/Assumptions!$B$20))</f>
        <v>23.811015779523</v>
      </c>
      <c r="L1173" s="16" t="n">
        <f aca="false">Assumptions!$B$16*MIN(1,LN(1+Data_Clean!Q1173)/LN(1+Assumptions!$B$21))</f>
        <v>14.7060656260474</v>
      </c>
      <c r="M1173" s="16" t="n">
        <f aca="false">Assumptions!$B$17*(0.6*MIN(1,Data_Clean!R1173/Assumptions!$B$22)+0.4*IF(Data_Clean!S1173="",0,Data_Clean!S1173))</f>
        <v>8.784</v>
      </c>
      <c r="N1173" s="16" t="n">
        <f aca="false">Assumptions!$B$18*MIN(1,(Data_Clean!F1173-1)/Assumptions!$B$23)</f>
        <v>5</v>
      </c>
      <c r="O1173" s="16" t="n">
        <f aca="false">Assumptions!$B$19*(0.4*IF(Data_Clean!E1173="",0,MIN(1,Data_Clean!E1173/12/Assumptions!$B$24))+0.35*IF(Data_Clean!D1173="Y",1,0)+0.25*(1-MIN(Data_Clean!T1173,3)/3))/IF(Data_Clean!E1173="",0.6,1)</f>
        <v>6.85</v>
      </c>
      <c r="P1173" s="16" t="n">
        <f aca="false">SUM(K1173:O1173)/(Assumptions!$D$5-IF(K1173="",Assumptions!$B$15,0))*100</f>
        <v>59.1510814055704</v>
      </c>
      <c r="Q1173" s="7" t="str">
        <f aca="false">IF(J1173&gt;=Assumptions!$B$26,"High",IF(J1173&gt;=Assumptions!$B$27,"Mid","Low"))</f>
        <v>Low</v>
      </c>
      <c r="R1173" s="7" t="str">
        <f aca="false">IF(P1173&gt;=Assumptions!$B$28,"High",IF(P1173&gt;=Assumptions!$B$29,"Mid","Low"))</f>
        <v>Mid</v>
      </c>
      <c r="S1173" s="7" t="str">
        <f aca="false">INDEX(Assumptions!$B$33:$B$41,MATCH(Q1173&amp;"|"&amp;R1173,Assumptions!$A$33:$A$41,0))</f>
        <v>Light Touch</v>
      </c>
      <c r="T1173" s="7" t="n">
        <f aca="false">IF(ISNUMBER(Data_Clean!V1173),J1173*Data_Clean!V1173,0)</f>
        <v>27.65591505</v>
      </c>
    </row>
    <row r="1174" customFormat="false" ht="15" hidden="false" customHeight="false" outlineLevel="0" collapsed="false">
      <c r="A1174" s="15" t="str">
        <f aca="false">Data_Clean!A1174</f>
        <v>CX101170</v>
      </c>
      <c r="B1174" s="14" t="n">
        <f aca="false">Data_Clean!G1174*Assumptions!$B$5</f>
        <v>336.23475</v>
      </c>
      <c r="C1174" s="14" t="n">
        <f aca="false">IF(Data_Clean!H1174="",0,Data_Clean!H1174)*Assumptions!$B$6</f>
        <v>452.69724</v>
      </c>
      <c r="D1174" s="14" t="n">
        <f aca="false">Data_Clean!I1174*Assumptions!$B$7</f>
        <v>0</v>
      </c>
      <c r="E1174" s="14" t="n">
        <f aca="false">Data_Clean!J1174*Assumptions!$B$8</f>
        <v>0</v>
      </c>
      <c r="F1174" s="14" t="n">
        <f aca="false">Data_Clean!K1174*Assumptions!$B$9</f>
        <v>1853.5</v>
      </c>
      <c r="G1174" s="14" t="n">
        <f aca="false">Data_Clean!L1174*Assumptions!$B$10</f>
        <v>0</v>
      </c>
      <c r="H1174" s="14" t="n">
        <f aca="false">IF(OR(Data_Clean!M1174="",Data_Clean!N1174=""),0,Data_Clean!M1174*Data_Clean!N1174/100)*Assumptions!$B$13*Assumptions!$B$11</f>
        <v>249.228</v>
      </c>
      <c r="I1174" s="14" t="n">
        <f aca="false">Data_Clean!O1174*4*Assumptions!$B$12</f>
        <v>56.91552</v>
      </c>
      <c r="J1174" s="14" t="n">
        <f aca="false">SUM(B1174:I1174)</f>
        <v>2948.57551</v>
      </c>
      <c r="K1174" s="16" t="n">
        <f aca="false">IF(Data_Clean!P1174="","",Assumptions!$B$15*0.5^(Data_Clean!P1174/Assumptions!$B$20))</f>
        <v>24.9371368842836</v>
      </c>
      <c r="L1174" s="16" t="n">
        <f aca="false">Assumptions!$B$16*MIN(1,LN(1+Data_Clean!Q1174)/LN(1+Assumptions!$B$21))</f>
        <v>13.8963721559302</v>
      </c>
      <c r="M1174" s="16" t="n">
        <f aca="false">Assumptions!$B$17*(0.6*MIN(1,Data_Clean!R1174/Assumptions!$B$22)+0.4*IF(Data_Clean!S1174="",0,Data_Clean!S1174))</f>
        <v>3.708</v>
      </c>
      <c r="N1174" s="16" t="n">
        <f aca="false">Assumptions!$B$18*MIN(1,(Data_Clean!F1174-1)/Assumptions!$B$23)</f>
        <v>15</v>
      </c>
      <c r="O1174" s="16" t="n">
        <f aca="false">Assumptions!$B$19*(0.4*IF(Data_Clean!E1174="",0,MIN(1,Data_Clean!E1174/12/Assumptions!$B$24))+0.35*IF(Data_Clean!D1174="Y",1,0)+0.25*(1-MIN(Data_Clean!T1174,3)/3))/IF(Data_Clean!E1174="",0.6,1)</f>
        <v>9.75</v>
      </c>
      <c r="P1174" s="16" t="n">
        <f aca="false">SUM(K1174:O1174)/(Assumptions!$D$5-IF(K1174="",Assumptions!$B$15,0))*100</f>
        <v>67.2915090402139</v>
      </c>
      <c r="Q1174" s="7" t="str">
        <f aca="false">IF(J1174&gt;=Assumptions!$B$26,"High",IF(J1174&gt;=Assumptions!$B$27,"Mid","Low"))</f>
        <v>High</v>
      </c>
      <c r="R1174" s="7" t="str">
        <f aca="false">IF(P1174&gt;=Assumptions!$B$28,"High",IF(P1174&gt;=Assumptions!$B$29,"Mid","Low"))</f>
        <v>Mid</v>
      </c>
      <c r="S1174" s="7" t="str">
        <f aca="false">INDEX(Assumptions!$B$33:$B$41,MATCH(Q1174&amp;"|"&amp;R1174,Assumptions!$A$33:$A$41,0))</f>
        <v>Established Core</v>
      </c>
      <c r="T1174" s="7" t="n">
        <f aca="false">IF(ISNUMBER(Data_Clean!V1174),J1174*Data_Clean!V1174,0)</f>
        <v>124.135028971</v>
      </c>
    </row>
    <row r="1175" customFormat="false" ht="15" hidden="false" customHeight="false" outlineLevel="0" collapsed="false">
      <c r="A1175" s="15" t="str">
        <f aca="false">Data_Clean!A1175</f>
        <v>CX101171</v>
      </c>
      <c r="B1175" s="14" t="n">
        <f aca="false">Data_Clean!G1175*Assumptions!$B$5</f>
        <v>318.7685</v>
      </c>
      <c r="C1175" s="14" t="n">
        <f aca="false">IF(Data_Clean!H1175="",0,Data_Clean!H1175)*Assumptions!$B$6</f>
        <v>0</v>
      </c>
      <c r="D1175" s="14" t="n">
        <f aca="false">Data_Clean!I1175*Assumptions!$B$7</f>
        <v>0</v>
      </c>
      <c r="E1175" s="14" t="n">
        <f aca="false">Data_Clean!J1175*Assumptions!$B$8</f>
        <v>1176.59955</v>
      </c>
      <c r="F1175" s="14" t="n">
        <f aca="false">Data_Clean!K1175*Assumptions!$B$9</f>
        <v>0</v>
      </c>
      <c r="G1175" s="14" t="n">
        <f aca="false">Data_Clean!L1175*Assumptions!$B$10</f>
        <v>0</v>
      </c>
      <c r="H1175" s="14" t="n">
        <f aca="false">IF(OR(Data_Clean!M1175="",Data_Clean!N1175=""),0,Data_Clean!M1175*Data_Clean!N1175/100)*Assumptions!$B$13*Assumptions!$B$11</f>
        <v>0</v>
      </c>
      <c r="I1175" s="14" t="n">
        <f aca="false">Data_Clean!O1175*4*Assumptions!$B$12</f>
        <v>0</v>
      </c>
      <c r="J1175" s="14" t="n">
        <f aca="false">SUM(B1175:I1175)</f>
        <v>1495.36805</v>
      </c>
      <c r="K1175" s="16" t="n">
        <f aca="false">IF(Data_Clean!P1175="","",Assumptions!$B$15*0.5^(Data_Clean!P1175/Assumptions!$B$20))</f>
        <v>23.811015779523</v>
      </c>
      <c r="L1175" s="16" t="n">
        <f aca="false">Assumptions!$B$16*MIN(1,LN(1+Data_Clean!Q1175)/LN(1+Assumptions!$B$21))</f>
        <v>15.0586973234667</v>
      </c>
      <c r="M1175" s="16" t="n">
        <f aca="false">Assumptions!$B$17*(0.6*MIN(1,Data_Clean!R1175/Assumptions!$B$22)+0.4*IF(Data_Clean!S1175="",0,Data_Clean!S1175))</f>
        <v>13.782</v>
      </c>
      <c r="N1175" s="16" t="n">
        <f aca="false">Assumptions!$B$18*MIN(1,(Data_Clean!F1175-1)/Assumptions!$B$23)</f>
        <v>5</v>
      </c>
      <c r="O1175" s="16" t="n">
        <f aca="false">Assumptions!$B$19*(0.4*IF(Data_Clean!E1175="",0,MIN(1,Data_Clean!E1175/12/Assumptions!$B$24))+0.35*IF(Data_Clean!D1175="Y",1,0)+0.25*(1-MIN(Data_Clean!T1175,3)/3))/IF(Data_Clean!E1175="",0.6,1)</f>
        <v>11.05</v>
      </c>
      <c r="P1175" s="16" t="n">
        <f aca="false">SUM(K1175:O1175)/(Assumptions!$D$5-IF(K1175="",Assumptions!$B$15,0))*100</f>
        <v>68.7017131029897</v>
      </c>
      <c r="Q1175" s="7" t="str">
        <f aca="false">IF(J1175&gt;=Assumptions!$B$26,"High",IF(J1175&gt;=Assumptions!$B$27,"Mid","Low"))</f>
        <v>Mid</v>
      </c>
      <c r="R1175" s="7" t="str">
        <f aca="false">IF(P1175&gt;=Assumptions!$B$28,"High",IF(P1175&gt;=Assumptions!$B$29,"Mid","Low"))</f>
        <v>Mid</v>
      </c>
      <c r="S1175" s="7" t="str">
        <f aca="false">INDEX(Assumptions!$B$33:$B$41,MATCH(Q1175&amp;"|"&amp;R1175,Assumptions!$A$33:$A$41,0))</f>
        <v>Established Core</v>
      </c>
      <c r="T1175" s="7" t="n">
        <f aca="false">IF(ISNUMBER(Data_Clean!V1175),J1175*Data_Clean!V1175,0)</f>
        <v>65.048510175</v>
      </c>
    </row>
    <row r="1176" customFormat="false" ht="15" hidden="false" customHeight="false" outlineLevel="0" collapsed="false">
      <c r="A1176" s="15" t="str">
        <f aca="false">Data_Clean!A1176</f>
        <v>CX101172</v>
      </c>
      <c r="B1176" s="14" t="n">
        <f aca="false">Data_Clean!G1176*Assumptions!$B$5</f>
        <v>42.90375</v>
      </c>
      <c r="C1176" s="14" t="n">
        <f aca="false">IF(Data_Clean!H1176="",0,Data_Clean!H1176)*Assumptions!$B$6</f>
        <v>0</v>
      </c>
      <c r="D1176" s="14" t="n">
        <f aca="false">Data_Clean!I1176*Assumptions!$B$7</f>
        <v>0</v>
      </c>
      <c r="E1176" s="14" t="n">
        <f aca="false">Data_Clean!J1176*Assumptions!$B$8</f>
        <v>0</v>
      </c>
      <c r="F1176" s="14" t="n">
        <f aca="false">Data_Clean!K1176*Assumptions!$B$9</f>
        <v>0</v>
      </c>
      <c r="G1176" s="14" t="n">
        <f aca="false">Data_Clean!L1176*Assumptions!$B$10</f>
        <v>0</v>
      </c>
      <c r="H1176" s="14" t="n">
        <f aca="false">IF(OR(Data_Clean!M1176="",Data_Clean!N1176=""),0,Data_Clean!M1176*Data_Clean!N1176/100)*Assumptions!$B$13*Assumptions!$B$11</f>
        <v>59.334</v>
      </c>
      <c r="I1176" s="14" t="n">
        <f aca="false">Data_Clean!O1176*4*Assumptions!$B$12</f>
        <v>5.95632</v>
      </c>
      <c r="J1176" s="14" t="n">
        <f aca="false">SUM(B1176:I1176)</f>
        <v>108.19407</v>
      </c>
      <c r="K1176" s="16" t="n">
        <f aca="false">IF(Data_Clean!P1176="","",Assumptions!$B$15*0.5^(Data_Clean!P1176/Assumptions!$B$20))</f>
        <v>21.2132034355964</v>
      </c>
      <c r="L1176" s="16" t="n">
        <f aca="false">Assumptions!$B$16*MIN(1,LN(1+Data_Clean!Q1176)/LN(1+Assumptions!$B$21))</f>
        <v>11.8154173628685</v>
      </c>
      <c r="M1176" s="16" t="n">
        <f aca="false">Assumptions!$B$17*(0.6*MIN(1,Data_Clean!R1176/Assumptions!$B$22)+0.4*IF(Data_Clean!S1176="",0,Data_Clean!S1176))</f>
        <v>8.526</v>
      </c>
      <c r="N1176" s="16" t="n">
        <f aca="false">Assumptions!$B$18*MIN(1,(Data_Clean!F1176-1)/Assumptions!$B$23)</f>
        <v>5</v>
      </c>
      <c r="O1176" s="16" t="n">
        <f aca="false">Assumptions!$B$19*(0.4*IF(Data_Clean!E1176="",0,MIN(1,Data_Clean!E1176/12/Assumptions!$B$24))+0.35*IF(Data_Clean!D1176="Y",1,0)+0.25*(1-MIN(Data_Clean!T1176,3)/3))/IF(Data_Clean!E1176="",0.6,1)</f>
        <v>8.5</v>
      </c>
      <c r="P1176" s="16" t="n">
        <f aca="false">SUM(K1176:O1176)/(Assumptions!$D$5-IF(K1176="",Assumptions!$B$15,0))*100</f>
        <v>55.0546207984649</v>
      </c>
      <c r="Q1176" s="7" t="str">
        <f aca="false">IF(J1176&gt;=Assumptions!$B$26,"High",IF(J1176&gt;=Assumptions!$B$27,"Mid","Low"))</f>
        <v>Low</v>
      </c>
      <c r="R1176" s="7" t="str">
        <f aca="false">IF(P1176&gt;=Assumptions!$B$28,"High",IF(P1176&gt;=Assumptions!$B$29,"Mid","Low"))</f>
        <v>Mid</v>
      </c>
      <c r="S1176" s="7" t="str">
        <f aca="false">INDEX(Assumptions!$B$33:$B$41,MATCH(Q1176&amp;"|"&amp;R1176,Assumptions!$A$33:$A$41,0))</f>
        <v>Light Touch</v>
      </c>
      <c r="T1176" s="7" t="n">
        <f aca="false">IF(ISNUMBER(Data_Clean!V1176),J1176*Data_Clean!V1176,0)</f>
        <v>15.525849045</v>
      </c>
    </row>
    <row r="1177" customFormat="false" ht="15" hidden="false" customHeight="false" outlineLevel="0" collapsed="false">
      <c r="A1177" s="15" t="str">
        <f aca="false">Data_Clean!A1177</f>
        <v>CX101173</v>
      </c>
      <c r="B1177" s="14" t="n">
        <f aca="false">Data_Clean!G1177*Assumptions!$B$5</f>
        <v>38.1245</v>
      </c>
      <c r="C1177" s="14" t="n">
        <f aca="false">IF(Data_Clean!H1177="",0,Data_Clean!H1177)*Assumptions!$B$6</f>
        <v>0</v>
      </c>
      <c r="D1177" s="14" t="n">
        <f aca="false">Data_Clean!I1177*Assumptions!$B$7</f>
        <v>0</v>
      </c>
      <c r="E1177" s="14" t="n">
        <f aca="false">Data_Clean!J1177*Assumptions!$B$8</f>
        <v>0</v>
      </c>
      <c r="F1177" s="14" t="n">
        <f aca="false">Data_Clean!K1177*Assumptions!$B$9</f>
        <v>0</v>
      </c>
      <c r="G1177" s="14" t="n">
        <f aca="false">Data_Clean!L1177*Assumptions!$B$10</f>
        <v>0</v>
      </c>
      <c r="H1177" s="14" t="n">
        <f aca="false">IF(OR(Data_Clean!M1177="",Data_Clean!N1177=""),0,Data_Clean!M1177*Data_Clean!N1177/100)*Assumptions!$B$13*Assumptions!$B$11</f>
        <v>0</v>
      </c>
      <c r="I1177" s="14" t="n">
        <f aca="false">Data_Clean!O1177*4*Assumptions!$B$12</f>
        <v>0</v>
      </c>
      <c r="J1177" s="14" t="n">
        <f aca="false">SUM(B1177:I1177)</f>
        <v>38.1245</v>
      </c>
      <c r="K1177" s="16" t="n">
        <f aca="false">IF(Data_Clean!P1177="","",Assumptions!$B$15*0.5^(Data_Clean!P1177/Assumptions!$B$20))</f>
        <v>27.3516746567465</v>
      </c>
      <c r="L1177" s="16" t="n">
        <f aca="false">Assumptions!$B$16*MIN(1,LN(1+Data_Clean!Q1177)/LN(1+Assumptions!$B$21))</f>
        <v>12.2792642888455</v>
      </c>
      <c r="M1177" s="16" t="n">
        <f aca="false">Assumptions!$B$17*(0.6*MIN(1,Data_Clean!R1177/Assumptions!$B$22)+0.4*IF(Data_Clean!S1177="",0,Data_Clean!S1177))</f>
        <v>9.348</v>
      </c>
      <c r="N1177" s="16" t="n">
        <f aca="false">Assumptions!$B$18*MIN(1,(Data_Clean!F1177-1)/Assumptions!$B$23)</f>
        <v>0</v>
      </c>
      <c r="O1177" s="16" t="n">
        <f aca="false">Assumptions!$B$19*(0.4*IF(Data_Clean!E1177="",0,MIN(1,Data_Clean!E1177/12/Assumptions!$B$24))+0.35*IF(Data_Clean!D1177="Y",1,0)+0.25*(1-MIN(Data_Clean!T1177,3)/3))/IF(Data_Clean!E1177="",0.6,1)</f>
        <v>10.2</v>
      </c>
      <c r="P1177" s="16" t="n">
        <f aca="false">SUM(K1177:O1177)/(Assumptions!$D$5-IF(K1177="",Assumptions!$B$15,0))*100</f>
        <v>59.178938945592</v>
      </c>
      <c r="Q1177" s="7" t="str">
        <f aca="false">IF(J1177&gt;=Assumptions!$B$26,"High",IF(J1177&gt;=Assumptions!$B$27,"Mid","Low"))</f>
        <v>Low</v>
      </c>
      <c r="R1177" s="7" t="str">
        <f aca="false">IF(P1177&gt;=Assumptions!$B$28,"High",IF(P1177&gt;=Assumptions!$B$29,"Mid","Low"))</f>
        <v>Mid</v>
      </c>
      <c r="S1177" s="7" t="str">
        <f aca="false">INDEX(Assumptions!$B$33:$B$41,MATCH(Q1177&amp;"|"&amp;R1177,Assumptions!$A$33:$A$41,0))</f>
        <v>Light Touch</v>
      </c>
      <c r="T1177" s="7" t="n">
        <f aca="false">IF(ISNUMBER(Data_Clean!V1177),J1177*Data_Clean!V1177,0)</f>
        <v>3.85438695</v>
      </c>
    </row>
    <row r="1178" customFormat="false" ht="15" hidden="false" customHeight="false" outlineLevel="0" collapsed="false">
      <c r="A1178" s="15" t="str">
        <f aca="false">Data_Clean!A1178</f>
        <v>CX101174</v>
      </c>
      <c r="B1178" s="14" t="n">
        <f aca="false">Data_Clean!G1178*Assumptions!$B$5</f>
        <v>150.686</v>
      </c>
      <c r="C1178" s="14" t="n">
        <f aca="false">IF(Data_Clean!H1178="",0,Data_Clean!H1178)*Assumptions!$B$6</f>
        <v>0</v>
      </c>
      <c r="D1178" s="14" t="n">
        <f aca="false">Data_Clean!I1178*Assumptions!$B$7</f>
        <v>0</v>
      </c>
      <c r="E1178" s="14" t="n">
        <f aca="false">Data_Clean!J1178*Assumptions!$B$8</f>
        <v>0</v>
      </c>
      <c r="F1178" s="14" t="n">
        <f aca="false">Data_Clean!K1178*Assumptions!$B$9</f>
        <v>0</v>
      </c>
      <c r="G1178" s="14" t="n">
        <f aca="false">Data_Clean!L1178*Assumptions!$B$10</f>
        <v>0</v>
      </c>
      <c r="H1178" s="14" t="n">
        <f aca="false">IF(OR(Data_Clean!M1178="",Data_Clean!N1178=""),0,Data_Clean!M1178*Data_Clean!N1178/100)*Assumptions!$B$13*Assumptions!$B$11</f>
        <v>0</v>
      </c>
      <c r="I1178" s="14" t="n">
        <f aca="false">Data_Clean!O1178*4*Assumptions!$B$12</f>
        <v>0</v>
      </c>
      <c r="J1178" s="14" t="n">
        <f aca="false">SUM(B1178:I1178)</f>
        <v>150.686</v>
      </c>
      <c r="K1178" s="16" t="n">
        <f aca="false">IF(Data_Clean!P1178="","",Assumptions!$B$15*0.5^(Data_Clean!P1178/Assumptions!$B$20))</f>
        <v>23.811015779523</v>
      </c>
      <c r="L1178" s="16" t="n">
        <f aca="false">Assumptions!$B$16*MIN(1,LN(1+Data_Clean!Q1178)/LN(1+Assumptions!$B$21))</f>
        <v>13.4237548294248</v>
      </c>
      <c r="M1178" s="16" t="n">
        <f aca="false">Assumptions!$B$17*(0.6*MIN(1,Data_Clean!R1178/Assumptions!$B$22)+0.4*IF(Data_Clean!S1178="",0,Data_Clean!S1178))</f>
        <v>8.556</v>
      </c>
      <c r="N1178" s="16" t="n">
        <f aca="false">Assumptions!$B$18*MIN(1,(Data_Clean!F1178-1)/Assumptions!$B$23)</f>
        <v>0</v>
      </c>
      <c r="O1178" s="16" t="n">
        <f aca="false">Assumptions!$B$19*(0.4*IF(Data_Clean!E1178="",0,MIN(1,Data_Clean!E1178/12/Assumptions!$B$24))+0.35*IF(Data_Clean!D1178="Y",1,0)+0.25*(1-MIN(Data_Clean!T1178,3)/3))/IF(Data_Clean!E1178="",0.6,1)</f>
        <v>6.75</v>
      </c>
      <c r="P1178" s="16" t="n">
        <f aca="false">SUM(K1178:O1178)/(Assumptions!$D$5-IF(K1178="",Assumptions!$B$15,0))*100</f>
        <v>52.5407706089478</v>
      </c>
      <c r="Q1178" s="7" t="str">
        <f aca="false">IF(J1178&gt;=Assumptions!$B$26,"High",IF(J1178&gt;=Assumptions!$B$27,"Mid","Low"))</f>
        <v>Low</v>
      </c>
      <c r="R1178" s="7" t="str">
        <f aca="false">IF(P1178&gt;=Assumptions!$B$28,"High",IF(P1178&gt;=Assumptions!$B$29,"Mid","Low"))</f>
        <v>Mid</v>
      </c>
      <c r="S1178" s="7" t="str">
        <f aca="false">INDEX(Assumptions!$B$33:$B$41,MATCH(Q1178&amp;"|"&amp;R1178,Assumptions!$A$33:$A$41,0))</f>
        <v>Light Touch</v>
      </c>
      <c r="T1178" s="7" t="n">
        <f aca="false">IF(ISNUMBER(Data_Clean!V1178),J1178*Data_Clean!V1178,0)</f>
        <v>12.7178984</v>
      </c>
    </row>
    <row r="1179" customFormat="false" ht="15" hidden="false" customHeight="false" outlineLevel="0" collapsed="false">
      <c r="A1179" s="15" t="str">
        <f aca="false">Data_Clean!A1179</f>
        <v>CX101175</v>
      </c>
      <c r="B1179" s="14" t="n">
        <f aca="false">Data_Clean!G1179*Assumptions!$B$5</f>
        <v>227.90225</v>
      </c>
      <c r="C1179" s="14" t="n">
        <f aca="false">IF(Data_Clean!H1179="",0,Data_Clean!H1179)*Assumptions!$B$6</f>
        <v>1447.67772</v>
      </c>
      <c r="D1179" s="14" t="n">
        <f aca="false">Data_Clean!I1179*Assumptions!$B$7</f>
        <v>560</v>
      </c>
      <c r="E1179" s="14" t="n">
        <f aca="false">Data_Clean!J1179*Assumptions!$B$8</f>
        <v>1710.8367</v>
      </c>
      <c r="F1179" s="14" t="n">
        <f aca="false">Data_Clean!K1179*Assumptions!$B$9</f>
        <v>0</v>
      </c>
      <c r="G1179" s="14" t="n">
        <f aca="false">Data_Clean!L1179*Assumptions!$B$10</f>
        <v>0</v>
      </c>
      <c r="H1179" s="14" t="n">
        <f aca="false">IF(OR(Data_Clean!M1179="",Data_Clean!N1179=""),0,Data_Clean!M1179*Data_Clean!N1179/100)*Assumptions!$B$13*Assumptions!$B$11</f>
        <v>100.05</v>
      </c>
      <c r="I1179" s="14" t="n">
        <f aca="false">Data_Clean!O1179*4*Assumptions!$B$12</f>
        <v>15.0912</v>
      </c>
      <c r="J1179" s="14" t="n">
        <f aca="false">SUM(B1179:I1179)</f>
        <v>4061.55787</v>
      </c>
      <c r="K1179" s="16" t="n">
        <f aca="false">IF(Data_Clean!P1179="","",Assumptions!$B$15*0.5^(Data_Clean!P1179/Assumptions!$B$20))</f>
        <v>27.9909897461042</v>
      </c>
      <c r="L1179" s="16" t="n">
        <f aca="false">Assumptions!$B$16*MIN(1,LN(1+Data_Clean!Q1179)/LN(1+Assumptions!$B$21))</f>
        <v>14.1840947778045</v>
      </c>
      <c r="M1179" s="16" t="n">
        <f aca="false">Assumptions!$B$17*(0.6*MIN(1,Data_Clean!R1179/Assumptions!$B$22)+0.4*IF(Data_Clean!S1179="",0,Data_Clean!S1179))</f>
        <v>2.004</v>
      </c>
      <c r="N1179" s="16" t="n">
        <f aca="false">Assumptions!$B$18*MIN(1,(Data_Clean!F1179-1)/Assumptions!$B$23)</f>
        <v>20</v>
      </c>
      <c r="O1179" s="16" t="n">
        <f aca="false">Assumptions!$B$19*(0.4*IF(Data_Clean!E1179="",0,MIN(1,Data_Clean!E1179/12/Assumptions!$B$24))+0.35*IF(Data_Clean!D1179="Y",1,0)+0.25*(1-MIN(Data_Clean!T1179,3)/3))/IF(Data_Clean!E1179="",0.6,1)</f>
        <v>5.15</v>
      </c>
      <c r="P1179" s="16" t="n">
        <f aca="false">SUM(K1179:O1179)/(Assumptions!$D$5-IF(K1179="",Assumptions!$B$15,0))*100</f>
        <v>69.3290845239088</v>
      </c>
      <c r="Q1179" s="7" t="str">
        <f aca="false">IF(J1179&gt;=Assumptions!$B$26,"High",IF(J1179&gt;=Assumptions!$B$27,"Mid","Low"))</f>
        <v>High</v>
      </c>
      <c r="R1179" s="7" t="str">
        <f aca="false">IF(P1179&gt;=Assumptions!$B$28,"High",IF(P1179&gt;=Assumptions!$B$29,"Mid","Low"))</f>
        <v>Mid</v>
      </c>
      <c r="S1179" s="7" t="str">
        <f aca="false">INDEX(Assumptions!$B$33:$B$41,MATCH(Q1179&amp;"|"&amp;R1179,Assumptions!$A$33:$A$41,0))</f>
        <v>Established Core</v>
      </c>
      <c r="T1179" s="7" t="n">
        <f aca="false">IF(ISNUMBER(Data_Clean!V1179),J1179*Data_Clean!V1179,0)</f>
        <v>696.151018918</v>
      </c>
    </row>
    <row r="1180" customFormat="false" ht="15" hidden="false" customHeight="false" outlineLevel="0" collapsed="false">
      <c r="A1180" s="15" t="str">
        <f aca="false">Data_Clean!A1180</f>
        <v>CX101176</v>
      </c>
      <c r="B1180" s="14" t="n">
        <f aca="false">Data_Clean!G1180*Assumptions!$B$5</f>
        <v>67.14225</v>
      </c>
      <c r="C1180" s="14" t="n">
        <f aca="false">IF(Data_Clean!H1180="",0,Data_Clean!H1180)*Assumptions!$B$6</f>
        <v>0</v>
      </c>
      <c r="D1180" s="14" t="n">
        <f aca="false">Data_Clean!I1180*Assumptions!$B$7</f>
        <v>0</v>
      </c>
      <c r="E1180" s="14" t="n">
        <f aca="false">Data_Clean!J1180*Assumptions!$B$8</f>
        <v>0</v>
      </c>
      <c r="F1180" s="14" t="n">
        <f aca="false">Data_Clean!K1180*Assumptions!$B$9</f>
        <v>0</v>
      </c>
      <c r="G1180" s="14" t="n">
        <f aca="false">Data_Clean!L1180*Assumptions!$B$10</f>
        <v>0</v>
      </c>
      <c r="H1180" s="14" t="n">
        <f aca="false">IF(OR(Data_Clean!M1180="",Data_Clean!N1180=""),0,Data_Clean!M1180*Data_Clean!N1180/100)*Assumptions!$B$13*Assumptions!$B$11</f>
        <v>0</v>
      </c>
      <c r="I1180" s="14" t="n">
        <f aca="false">Data_Clean!O1180*4*Assumptions!$B$12</f>
        <v>0</v>
      </c>
      <c r="J1180" s="14" t="n">
        <f aca="false">SUM(B1180:I1180)</f>
        <v>67.14225</v>
      </c>
      <c r="K1180" s="16" t="n">
        <f aca="false">IF(Data_Clean!P1180="","",Assumptions!$B$15*0.5^(Data_Clean!P1180/Assumptions!$B$20))</f>
        <v>23.267171427506</v>
      </c>
      <c r="L1180" s="16" t="n">
        <f aca="false">Assumptions!$B$16*MIN(1,LN(1+Data_Clean!Q1180)/LN(1+Assumptions!$B$21))</f>
        <v>13.4237548294248</v>
      </c>
      <c r="M1180" s="16" t="n">
        <f aca="false">Assumptions!$B$17*(0.6*MIN(1,Data_Clean!R1180/Assumptions!$B$22)+0.4*IF(Data_Clean!S1180="",0,Data_Clean!S1180))</f>
        <v>9.426</v>
      </c>
      <c r="N1180" s="16" t="n">
        <f aca="false">Assumptions!$B$18*MIN(1,(Data_Clean!F1180-1)/Assumptions!$B$23)</f>
        <v>0</v>
      </c>
      <c r="O1180" s="16" t="n">
        <f aca="false">Assumptions!$B$19*(0.4*IF(Data_Clean!E1180="",0,MIN(1,Data_Clean!E1180/12/Assumptions!$B$24))+0.35*IF(Data_Clean!D1180="Y",1,0)+0.25*(1-MIN(Data_Clean!T1180,3)/3))/IF(Data_Clean!E1180="",0.6,1)</f>
        <v>15</v>
      </c>
      <c r="P1180" s="16" t="n">
        <f aca="false">SUM(K1180:O1180)/(Assumptions!$D$5-IF(K1180="",Assumptions!$B$15,0))*100</f>
        <v>61.1169262569308</v>
      </c>
      <c r="Q1180" s="7" t="str">
        <f aca="false">IF(J1180&gt;=Assumptions!$B$26,"High",IF(J1180&gt;=Assumptions!$B$27,"Mid","Low"))</f>
        <v>Low</v>
      </c>
      <c r="R1180" s="7" t="str">
        <f aca="false">IF(P1180&gt;=Assumptions!$B$28,"High",IF(P1180&gt;=Assumptions!$B$29,"Mid","Low"))</f>
        <v>Mid</v>
      </c>
      <c r="S1180" s="7" t="str">
        <f aca="false">INDEX(Assumptions!$B$33:$B$41,MATCH(Q1180&amp;"|"&amp;R1180,Assumptions!$A$33:$A$41,0))</f>
        <v>Light Touch</v>
      </c>
      <c r="T1180" s="7" t="n">
        <f aca="false">IF(ISNUMBER(Data_Clean!V1180),J1180*Data_Clean!V1180,0)</f>
        <v>1.8262692</v>
      </c>
    </row>
    <row r="1181" customFormat="false" ht="15" hidden="false" customHeight="false" outlineLevel="0" collapsed="false">
      <c r="A1181" s="15" t="str">
        <f aca="false">Data_Clean!A1181</f>
        <v>CX101177</v>
      </c>
      <c r="B1181" s="14" t="n">
        <f aca="false">Data_Clean!G1181*Assumptions!$B$5</f>
        <v>114.3755</v>
      </c>
      <c r="C1181" s="14" t="n">
        <f aca="false">IF(Data_Clean!H1181="",0,Data_Clean!H1181)*Assumptions!$B$6</f>
        <v>0</v>
      </c>
      <c r="D1181" s="14" t="n">
        <f aca="false">Data_Clean!I1181*Assumptions!$B$7</f>
        <v>370.4</v>
      </c>
      <c r="E1181" s="14" t="n">
        <f aca="false">Data_Clean!J1181*Assumptions!$B$8</f>
        <v>0</v>
      </c>
      <c r="F1181" s="14" t="n">
        <f aca="false">Data_Clean!K1181*Assumptions!$B$9</f>
        <v>0</v>
      </c>
      <c r="G1181" s="14" t="n">
        <f aca="false">Data_Clean!L1181*Assumptions!$B$10</f>
        <v>0</v>
      </c>
      <c r="H1181" s="14" t="n">
        <f aca="false">IF(OR(Data_Clean!M1181="",Data_Clean!N1181=""),0,Data_Clean!M1181*Data_Clean!N1181/100)*Assumptions!$B$13*Assumptions!$B$11</f>
        <v>0</v>
      </c>
      <c r="I1181" s="14" t="n">
        <f aca="false">Data_Clean!O1181*4*Assumptions!$B$12</f>
        <v>0</v>
      </c>
      <c r="J1181" s="14" t="n">
        <f aca="false">SUM(B1181:I1181)</f>
        <v>484.7755</v>
      </c>
      <c r="K1181" s="16" t="n">
        <f aca="false">IF(Data_Clean!P1181="","",Assumptions!$B$15*0.5^(Data_Clean!P1181/Assumptions!$B$20))</f>
        <v>3.34087019302627</v>
      </c>
      <c r="L1181" s="16" t="n">
        <f aca="false">Assumptions!$B$16*MIN(1,LN(1+Data_Clean!Q1181)/LN(1+Assumptions!$B$21))</f>
        <v>0</v>
      </c>
      <c r="M1181" s="16" t="n">
        <f aca="false">Assumptions!$B$17*(0.6*MIN(1,Data_Clean!R1181/Assumptions!$B$22)+0.4*IF(Data_Clean!S1181="",0,Data_Clean!S1181))</f>
        <v>0</v>
      </c>
      <c r="N1181" s="16" t="n">
        <f aca="false">Assumptions!$B$18*MIN(1,(Data_Clean!F1181-1)/Assumptions!$B$23)</f>
        <v>5</v>
      </c>
      <c r="O1181" s="16" t="n">
        <f aca="false">Assumptions!$B$19*(0.4*IF(Data_Clean!E1181="",0,MIN(1,Data_Clean!E1181/12/Assumptions!$B$24))+0.35*IF(Data_Clean!D1181="Y",1,0)+0.25*(1-MIN(Data_Clean!T1181,3)/3))/IF(Data_Clean!E1181="",0.6,1)</f>
        <v>5.2</v>
      </c>
      <c r="P1181" s="16" t="n">
        <f aca="false">SUM(K1181:O1181)/(Assumptions!$D$5-IF(K1181="",Assumptions!$B$15,0))*100</f>
        <v>13.5408701930263</v>
      </c>
      <c r="Q1181" s="7" t="str">
        <f aca="false">IF(J1181&gt;=Assumptions!$B$26,"High",IF(J1181&gt;=Assumptions!$B$27,"Mid","Low"))</f>
        <v>Mid</v>
      </c>
      <c r="R1181" s="7" t="str">
        <f aca="false">IF(P1181&gt;=Assumptions!$B$28,"High",IF(P1181&gt;=Assumptions!$B$29,"Mid","Low"))</f>
        <v>Low</v>
      </c>
      <c r="S1181" s="7" t="str">
        <f aca="false">INDEX(Assumptions!$B$33:$B$41,MATCH(Q1181&amp;"|"&amp;R1181,Assumptions!$A$33:$A$41,0))</f>
        <v>Light Touch</v>
      </c>
      <c r="T1181" s="7" t="n">
        <f aca="false">IF(ISNUMBER(Data_Clean!V1181),J1181*Data_Clean!V1181,0)</f>
        <v>181.306037</v>
      </c>
    </row>
    <row r="1182" customFormat="false" ht="15" hidden="false" customHeight="false" outlineLevel="0" collapsed="false">
      <c r="A1182" s="15" t="str">
        <f aca="false">Data_Clean!A1182</f>
        <v>CX101178</v>
      </c>
      <c r="B1182" s="14" t="n">
        <f aca="false">Data_Clean!G1182*Assumptions!$B$5</f>
        <v>80.224</v>
      </c>
      <c r="C1182" s="14" t="n">
        <f aca="false">IF(Data_Clean!H1182="",0,Data_Clean!H1182)*Assumptions!$B$6</f>
        <v>0</v>
      </c>
      <c r="D1182" s="14" t="n">
        <f aca="false">Data_Clean!I1182*Assumptions!$B$7</f>
        <v>149.6</v>
      </c>
      <c r="E1182" s="14" t="n">
        <f aca="false">Data_Clean!J1182*Assumptions!$B$8</f>
        <v>0</v>
      </c>
      <c r="F1182" s="14" t="n">
        <f aca="false">Data_Clean!K1182*Assumptions!$B$9</f>
        <v>1508.1</v>
      </c>
      <c r="G1182" s="14" t="n">
        <f aca="false">Data_Clean!L1182*Assumptions!$B$10</f>
        <v>0</v>
      </c>
      <c r="H1182" s="14" t="n">
        <f aca="false">IF(OR(Data_Clean!M1182="",Data_Clean!N1182=""),0,Data_Clean!M1182*Data_Clean!N1182/100)*Assumptions!$B$13*Assumptions!$B$11</f>
        <v>0</v>
      </c>
      <c r="I1182" s="14" t="n">
        <f aca="false">Data_Clean!O1182*4*Assumptions!$B$12</f>
        <v>0</v>
      </c>
      <c r="J1182" s="14" t="n">
        <f aca="false">SUM(B1182:I1182)</f>
        <v>1737.924</v>
      </c>
      <c r="K1182" s="16" t="n">
        <f aca="false">IF(Data_Clean!P1182="","",Assumptions!$B$15*0.5^(Data_Clean!P1182/Assumptions!$B$20))</f>
        <v>27.9909897461042</v>
      </c>
      <c r="L1182" s="16" t="n">
        <f aca="false">Assumptions!$B$16*MIN(1,LN(1+Data_Clean!Q1182)/LN(1+Assumptions!$B$21))</f>
        <v>10</v>
      </c>
      <c r="M1182" s="16" t="n">
        <f aca="false">Assumptions!$B$17*(0.6*MIN(1,Data_Clean!R1182/Assumptions!$B$22)+0.4*IF(Data_Clean!S1182="",0,Data_Clean!S1182))</f>
        <v>7.218</v>
      </c>
      <c r="N1182" s="16" t="n">
        <f aca="false">Assumptions!$B$18*MIN(1,(Data_Clean!F1182-1)/Assumptions!$B$23)</f>
        <v>10</v>
      </c>
      <c r="O1182" s="16" t="n">
        <f aca="false">Assumptions!$B$19*(0.4*IF(Data_Clean!E1182="",0,MIN(1,Data_Clean!E1182/12/Assumptions!$B$24))+0.35*IF(Data_Clean!D1182="Y",1,0)+0.25*(1-MIN(Data_Clean!T1182,3)/3))/IF(Data_Clean!E1182="",0.6,1)</f>
        <v>8.5</v>
      </c>
      <c r="P1182" s="16" t="n">
        <f aca="false">SUM(K1182:O1182)/(Assumptions!$D$5-IF(K1182="",Assumptions!$B$15,0))*100</f>
        <v>63.7089897461042</v>
      </c>
      <c r="Q1182" s="7" t="str">
        <f aca="false">IF(J1182&gt;=Assumptions!$B$26,"High",IF(J1182&gt;=Assumptions!$B$27,"Mid","Low"))</f>
        <v>High</v>
      </c>
      <c r="R1182" s="7" t="str">
        <f aca="false">IF(P1182&gt;=Assumptions!$B$28,"High",IF(P1182&gt;=Assumptions!$B$29,"Mid","Low"))</f>
        <v>Mid</v>
      </c>
      <c r="S1182" s="7" t="str">
        <f aca="false">INDEX(Assumptions!$B$33:$B$41,MATCH(Q1182&amp;"|"&amp;R1182,Assumptions!$A$33:$A$41,0))</f>
        <v>Established Core</v>
      </c>
      <c r="T1182" s="7" t="n">
        <f aca="false">IF(ISNUMBER(Data_Clean!V1182),J1182*Data_Clean!V1182,0)</f>
        <v>254.7796584</v>
      </c>
    </row>
    <row r="1183" customFormat="false" ht="15" hidden="false" customHeight="false" outlineLevel="0" collapsed="false">
      <c r="A1183" s="15" t="str">
        <f aca="false">Data_Clean!A1183</f>
        <v>CX101179</v>
      </c>
      <c r="B1183" s="14" t="n">
        <f aca="false">Data_Clean!G1183*Assumptions!$B$5</f>
        <v>149.41375</v>
      </c>
      <c r="C1183" s="14" t="n">
        <f aca="false">IF(Data_Clean!H1183="",0,Data_Clean!H1183)*Assumptions!$B$6</f>
        <v>22.73868</v>
      </c>
      <c r="D1183" s="14" t="n">
        <f aca="false">Data_Clean!I1183*Assumptions!$B$7</f>
        <v>0</v>
      </c>
      <c r="E1183" s="14" t="n">
        <f aca="false">Data_Clean!J1183*Assumptions!$B$8</f>
        <v>0</v>
      </c>
      <c r="F1183" s="14" t="n">
        <f aca="false">Data_Clean!K1183*Assumptions!$B$9</f>
        <v>0</v>
      </c>
      <c r="G1183" s="14" t="n">
        <f aca="false">Data_Clean!L1183*Assumptions!$B$10</f>
        <v>0</v>
      </c>
      <c r="H1183" s="14" t="n">
        <f aca="false">IF(OR(Data_Clean!M1183="",Data_Clean!N1183=""),0,Data_Clean!M1183*Data_Clean!N1183/100)*Assumptions!$B$13*Assumptions!$B$11</f>
        <v>0</v>
      </c>
      <c r="I1183" s="14" t="n">
        <f aca="false">Data_Clean!O1183*4*Assumptions!$B$12</f>
        <v>0</v>
      </c>
      <c r="J1183" s="14" t="n">
        <f aca="false">SUM(B1183:I1183)</f>
        <v>172.15243</v>
      </c>
      <c r="K1183" s="16" t="n">
        <f aca="false">IF(Data_Clean!P1183="","",Assumptions!$B$15*0.5^(Data_Clean!P1183/Assumptions!$B$20))</f>
        <v>27.9909897461042</v>
      </c>
      <c r="L1183" s="16" t="n">
        <f aca="false">Assumptions!$B$16*MIN(1,LN(1+Data_Clean!Q1183)/LN(1+Assumptions!$B$21))</f>
        <v>19.0348104158077</v>
      </c>
      <c r="M1183" s="16" t="n">
        <f aca="false">Assumptions!$B$17*(0.6*MIN(1,Data_Clean!R1183/Assumptions!$B$22)+0.4*IF(Data_Clean!S1183="",0,Data_Clean!S1183))</f>
        <v>13.62</v>
      </c>
      <c r="N1183" s="16" t="n">
        <f aca="false">Assumptions!$B$18*MIN(1,(Data_Clean!F1183-1)/Assumptions!$B$23)</f>
        <v>5</v>
      </c>
      <c r="O1183" s="16" t="n">
        <f aca="false">Assumptions!$B$19*(0.4*IF(Data_Clean!E1183="",0,MIN(1,Data_Clean!E1183/12/Assumptions!$B$24))+0.35*IF(Data_Clean!D1183="Y",1,0)+0.25*(1-MIN(Data_Clean!T1183,3)/3))/IF(Data_Clean!E1183="",0.6,1)</f>
        <v>15</v>
      </c>
      <c r="P1183" s="16" t="n">
        <f aca="false">SUM(K1183:O1183)/(Assumptions!$D$5-IF(K1183="",Assumptions!$B$15,0))*100</f>
        <v>80.6458001619119</v>
      </c>
      <c r="Q1183" s="7" t="str">
        <f aca="false">IF(J1183&gt;=Assumptions!$B$26,"High",IF(J1183&gt;=Assumptions!$B$27,"Mid","Low"))</f>
        <v>Low</v>
      </c>
      <c r="R1183" s="7" t="str">
        <f aca="false">IF(P1183&gt;=Assumptions!$B$28,"High",IF(P1183&gt;=Assumptions!$B$29,"Mid","Low"))</f>
        <v>High</v>
      </c>
      <c r="S1183" s="7" t="str">
        <f aca="false">INDEX(Assumptions!$B$33:$B$41,MATCH(Q1183&amp;"|"&amp;R1183,Assumptions!$A$33:$A$41,0))</f>
        <v>Engaged Builders</v>
      </c>
      <c r="T1183" s="7" t="n">
        <f aca="false">IF(ISNUMBER(Data_Clean!V1183),J1183*Data_Clean!V1183,0)</f>
        <v>3.219250441</v>
      </c>
    </row>
    <row r="1184" customFormat="false" ht="15" hidden="false" customHeight="false" outlineLevel="0" collapsed="false">
      <c r="A1184" s="15" t="str">
        <f aca="false">Data_Clean!A1184</f>
        <v>CX101180</v>
      </c>
      <c r="B1184" s="14" t="n">
        <f aca="false">Data_Clean!G1184*Assumptions!$B$5</f>
        <v>144.9445</v>
      </c>
      <c r="C1184" s="14" t="n">
        <f aca="false">IF(Data_Clean!H1184="",0,Data_Clean!H1184)*Assumptions!$B$6</f>
        <v>611.08992</v>
      </c>
      <c r="D1184" s="14" t="n">
        <f aca="false">Data_Clean!I1184*Assumptions!$B$7</f>
        <v>425.6</v>
      </c>
      <c r="E1184" s="14" t="n">
        <f aca="false">Data_Clean!J1184*Assumptions!$B$8</f>
        <v>0</v>
      </c>
      <c r="F1184" s="14" t="n">
        <f aca="false">Data_Clean!K1184*Assumptions!$B$9</f>
        <v>0</v>
      </c>
      <c r="G1184" s="14" t="n">
        <f aca="false">Data_Clean!L1184*Assumptions!$B$10</f>
        <v>0</v>
      </c>
      <c r="H1184" s="14" t="n">
        <f aca="false">IF(OR(Data_Clean!M1184="",Data_Clean!N1184=""),0,Data_Clean!M1184*Data_Clean!N1184/100)*Assumptions!$B$13*Assumptions!$B$11</f>
        <v>629.748</v>
      </c>
      <c r="I1184" s="14" t="n">
        <f aca="false">Data_Clean!O1184*4*Assumptions!$B$12</f>
        <v>24.984</v>
      </c>
      <c r="J1184" s="14" t="n">
        <f aca="false">SUM(B1184:I1184)</f>
        <v>1836.36642</v>
      </c>
      <c r="K1184" s="16" t="n">
        <f aca="false">IF(Data_Clean!P1184="","",Assumptions!$B$15*0.5^(Data_Clean!P1184/Assumptions!$B$20))</f>
        <v>21.7090385616057</v>
      </c>
      <c r="L1184" s="16" t="n">
        <f aca="false">Assumptions!$B$16*MIN(1,LN(1+Data_Clean!Q1184)/LN(1+Assumptions!$B$21))</f>
        <v>14.4532413158944</v>
      </c>
      <c r="M1184" s="16" t="n">
        <f aca="false">Assumptions!$B$17*(0.6*MIN(1,Data_Clean!R1184/Assumptions!$B$22)+0.4*IF(Data_Clean!S1184="",0,Data_Clean!S1184))</f>
        <v>7.536</v>
      </c>
      <c r="N1184" s="16" t="n">
        <f aca="false">Assumptions!$B$18*MIN(1,(Data_Clean!F1184-1)/Assumptions!$B$23)</f>
        <v>15</v>
      </c>
      <c r="O1184" s="16" t="n">
        <f aca="false">Assumptions!$B$19*(0.4*IF(Data_Clean!E1184="",0,MIN(1,Data_Clean!E1184/12/Assumptions!$B$24))+0.35*IF(Data_Clean!D1184="Y",1,0)+0.25*(1-MIN(Data_Clean!T1184,3)/3))/IF(Data_Clean!E1184="",0.6,1)</f>
        <v>11.1</v>
      </c>
      <c r="P1184" s="16" t="n">
        <f aca="false">SUM(K1184:O1184)/(Assumptions!$D$5-IF(K1184="",Assumptions!$B$15,0))*100</f>
        <v>69.7982798775001</v>
      </c>
      <c r="Q1184" s="7" t="str">
        <f aca="false">IF(J1184&gt;=Assumptions!$B$26,"High",IF(J1184&gt;=Assumptions!$B$27,"Mid","Low"))</f>
        <v>High</v>
      </c>
      <c r="R1184" s="7" t="str">
        <f aca="false">IF(P1184&gt;=Assumptions!$B$28,"High",IF(P1184&gt;=Assumptions!$B$29,"Mid","Low"))</f>
        <v>Mid</v>
      </c>
      <c r="S1184" s="7" t="str">
        <f aca="false">INDEX(Assumptions!$B$33:$B$41,MATCH(Q1184&amp;"|"&amp;R1184,Assumptions!$A$33:$A$41,0))</f>
        <v>Established Core</v>
      </c>
      <c r="T1184" s="7" t="n">
        <f aca="false">IF(ISNUMBER(Data_Clean!V1184),J1184*Data_Clean!V1184,0)</f>
        <v>82.269215616</v>
      </c>
    </row>
    <row r="1185" customFormat="false" ht="15" hidden="false" customHeight="false" outlineLevel="0" collapsed="false">
      <c r="A1185" s="15" t="str">
        <f aca="false">Data_Clean!A1185</f>
        <v>CX101181</v>
      </c>
      <c r="B1185" s="14" t="n">
        <f aca="false">Data_Clean!G1185*Assumptions!$B$5</f>
        <v>124.79025</v>
      </c>
      <c r="C1185" s="14" t="n">
        <f aca="false">IF(Data_Clean!H1185="",0,Data_Clean!H1185)*Assumptions!$B$6</f>
        <v>494.26392</v>
      </c>
      <c r="D1185" s="14" t="n">
        <f aca="false">Data_Clean!I1185*Assumptions!$B$7</f>
        <v>623.2</v>
      </c>
      <c r="E1185" s="14" t="n">
        <f aca="false">Data_Clean!J1185*Assumptions!$B$8</f>
        <v>0</v>
      </c>
      <c r="F1185" s="14" t="n">
        <f aca="false">Data_Clean!K1185*Assumptions!$B$9</f>
        <v>0</v>
      </c>
      <c r="G1185" s="14" t="n">
        <f aca="false">Data_Clean!L1185*Assumptions!$B$10</f>
        <v>0</v>
      </c>
      <c r="H1185" s="14" t="n">
        <f aca="false">IF(OR(Data_Clean!M1185="",Data_Clean!N1185=""),0,Data_Clean!M1185*Data_Clean!N1185/100)*Assumptions!$B$13*Assumptions!$B$11</f>
        <v>246.33</v>
      </c>
      <c r="I1185" s="14" t="n">
        <f aca="false">Data_Clean!O1185*4*Assumptions!$B$12</f>
        <v>8.65392</v>
      </c>
      <c r="J1185" s="14" t="n">
        <f aca="false">SUM(B1185:I1185)</f>
        <v>1497.23809</v>
      </c>
      <c r="K1185" s="16" t="n">
        <f aca="false">IF(Data_Clean!P1185="","",Assumptions!$B$15*0.5^(Data_Clean!P1185/Assumptions!$B$20))</f>
        <v>18.4671662001737</v>
      </c>
      <c r="L1185" s="16" t="n">
        <f aca="false">Assumptions!$B$16*MIN(1,LN(1+Data_Clean!Q1185)/LN(1+Assumptions!$B$21))</f>
        <v>12.4931739410702</v>
      </c>
      <c r="M1185" s="16" t="n">
        <f aca="false">Assumptions!$B$17*(0.6*MIN(1,Data_Clean!R1185/Assumptions!$B$22)+0.4*IF(Data_Clean!S1185="",0,Data_Clean!S1185))</f>
        <v>7.092</v>
      </c>
      <c r="N1185" s="16" t="n">
        <f aca="false">Assumptions!$B$18*MIN(1,(Data_Clean!F1185-1)/Assumptions!$B$23)</f>
        <v>15</v>
      </c>
      <c r="O1185" s="16" t="n">
        <f aca="false">Assumptions!$B$19*(0.4*IF(Data_Clean!E1185="",0,MIN(1,Data_Clean!E1185/12/Assumptions!$B$24))+0.35*IF(Data_Clean!D1185="Y",1,0)+0.25*(1-MIN(Data_Clean!T1185,3)/3))/IF(Data_Clean!E1185="",0.6,1)</f>
        <v>10.05</v>
      </c>
      <c r="P1185" s="16" t="n">
        <f aca="false">SUM(K1185:O1185)/(Assumptions!$D$5-IF(K1185="",Assumptions!$B$15,0))*100</f>
        <v>63.1023401412439</v>
      </c>
      <c r="Q1185" s="7" t="str">
        <f aca="false">IF(J1185&gt;=Assumptions!$B$26,"High",IF(J1185&gt;=Assumptions!$B$27,"Mid","Low"))</f>
        <v>Mid</v>
      </c>
      <c r="R1185" s="7" t="str">
        <f aca="false">IF(P1185&gt;=Assumptions!$B$28,"High",IF(P1185&gt;=Assumptions!$B$29,"Mid","Low"))</f>
        <v>Mid</v>
      </c>
      <c r="S1185" s="7" t="str">
        <f aca="false">INDEX(Assumptions!$B$33:$B$41,MATCH(Q1185&amp;"|"&amp;R1185,Assumptions!$A$33:$A$41,0))</f>
        <v>Established Core</v>
      </c>
      <c r="T1185" s="7" t="n">
        <f aca="false">IF(ISNUMBER(Data_Clean!V1185),J1185*Data_Clean!V1185,0)</f>
        <v>44.9171427</v>
      </c>
    </row>
    <row r="1186" customFormat="false" ht="15" hidden="false" customHeight="false" outlineLevel="0" collapsed="false">
      <c r="A1186" s="15" t="str">
        <f aca="false">Data_Clean!A1186</f>
        <v>CX101182</v>
      </c>
      <c r="B1186" s="14" t="n">
        <f aca="false">Data_Clean!G1186*Assumptions!$B$5</f>
        <v>66.78725</v>
      </c>
      <c r="C1186" s="14" t="n">
        <f aca="false">IF(Data_Clean!H1186="",0,Data_Clean!H1186)*Assumptions!$B$6</f>
        <v>93.94596</v>
      </c>
      <c r="D1186" s="14" t="n">
        <f aca="false">Data_Clean!I1186*Assumptions!$B$7</f>
        <v>0</v>
      </c>
      <c r="E1186" s="14" t="n">
        <f aca="false">Data_Clean!J1186*Assumptions!$B$8</f>
        <v>0</v>
      </c>
      <c r="F1186" s="14" t="n">
        <f aca="false">Data_Clean!K1186*Assumptions!$B$9</f>
        <v>0</v>
      </c>
      <c r="G1186" s="14" t="n">
        <f aca="false">Data_Clean!L1186*Assumptions!$B$10</f>
        <v>0</v>
      </c>
      <c r="H1186" s="14" t="n">
        <f aca="false">IF(OR(Data_Clean!M1186="",Data_Clean!N1186=""),0,Data_Clean!M1186*Data_Clean!N1186/100)*Assumptions!$B$13*Assumptions!$B$11</f>
        <v>0</v>
      </c>
      <c r="I1186" s="14" t="n">
        <f aca="false">Data_Clean!O1186*4*Assumptions!$B$12</f>
        <v>0</v>
      </c>
      <c r="J1186" s="14" t="n">
        <f aca="false">SUM(B1186:I1186)</f>
        <v>160.73321</v>
      </c>
      <c r="K1186" s="16" t="n">
        <f aca="false">IF(Data_Clean!P1186="","",Assumptions!$B$15*0.5^(Data_Clean!P1186/Assumptions!$B$20))</f>
        <v>26.1165168988837</v>
      </c>
      <c r="L1186" s="16" t="n">
        <f aca="false">Assumptions!$B$16*MIN(1,LN(1+Data_Clean!Q1186)/LN(1+Assumptions!$B$21))</f>
        <v>14.5815690999133</v>
      </c>
      <c r="M1186" s="16" t="n">
        <f aca="false">Assumptions!$B$17*(0.6*MIN(1,Data_Clean!R1186/Assumptions!$B$22)+0.4*IF(Data_Clean!S1186="",0,Data_Clean!S1186))</f>
        <v>10.362</v>
      </c>
      <c r="N1186" s="16" t="n">
        <f aca="false">Assumptions!$B$18*MIN(1,(Data_Clean!F1186-1)/Assumptions!$B$23)</f>
        <v>5</v>
      </c>
      <c r="O1186" s="16" t="n">
        <f aca="false">Assumptions!$B$19*(0.4*IF(Data_Clean!E1186="",0,MIN(1,Data_Clean!E1186/12/Assumptions!$B$24))+0.35*IF(Data_Clean!D1186="Y",1,0)+0.25*(1-MIN(Data_Clean!T1186,3)/3))/IF(Data_Clean!E1186="",0.6,1)</f>
        <v>10.9</v>
      </c>
      <c r="P1186" s="16" t="n">
        <f aca="false">SUM(K1186:O1186)/(Assumptions!$D$5-IF(K1186="",Assumptions!$B$15,0))*100</f>
        <v>66.960085998797</v>
      </c>
      <c r="Q1186" s="7" t="str">
        <f aca="false">IF(J1186&gt;=Assumptions!$B$26,"High",IF(J1186&gt;=Assumptions!$B$27,"Mid","Low"))</f>
        <v>Low</v>
      </c>
      <c r="R1186" s="7" t="str">
        <f aca="false">IF(P1186&gt;=Assumptions!$B$28,"High",IF(P1186&gt;=Assumptions!$B$29,"Mid","Low"))</f>
        <v>Mid</v>
      </c>
      <c r="S1186" s="7" t="str">
        <f aca="false">INDEX(Assumptions!$B$33:$B$41,MATCH(Q1186&amp;"|"&amp;R1186,Assumptions!$A$33:$A$41,0))</f>
        <v>Light Touch</v>
      </c>
      <c r="T1186" s="7" t="n">
        <f aca="false">IF(ISNUMBER(Data_Clean!V1186),J1186*Data_Clean!V1186,0)</f>
        <v>5.529222424</v>
      </c>
    </row>
    <row r="1187" customFormat="false" ht="15" hidden="false" customHeight="false" outlineLevel="0" collapsed="false">
      <c r="A1187" s="15" t="str">
        <f aca="false">Data_Clean!A1187</f>
        <v>CX101183</v>
      </c>
      <c r="B1187" s="14" t="n">
        <f aca="false">Data_Clean!G1187*Assumptions!$B$5</f>
        <v>47.075</v>
      </c>
      <c r="C1187" s="14" t="n">
        <f aca="false">IF(Data_Clean!H1187="",0,Data_Clean!H1187)*Assumptions!$B$6</f>
        <v>0</v>
      </c>
      <c r="D1187" s="14" t="n">
        <f aca="false">Data_Clean!I1187*Assumptions!$B$7</f>
        <v>0</v>
      </c>
      <c r="E1187" s="14" t="n">
        <f aca="false">Data_Clean!J1187*Assumptions!$B$8</f>
        <v>0</v>
      </c>
      <c r="F1187" s="14" t="n">
        <f aca="false">Data_Clean!K1187*Assumptions!$B$9</f>
        <v>0</v>
      </c>
      <c r="G1187" s="14" t="n">
        <f aca="false">Data_Clean!L1187*Assumptions!$B$10</f>
        <v>0</v>
      </c>
      <c r="H1187" s="14" t="n">
        <f aca="false">IF(OR(Data_Clean!M1187="",Data_Clean!N1187=""),0,Data_Clean!M1187*Data_Clean!N1187/100)*Assumptions!$B$13*Assumptions!$B$11</f>
        <v>204.672</v>
      </c>
      <c r="I1187" s="14" t="n">
        <f aca="false">Data_Clean!O1187*4*Assumptions!$B$12</f>
        <v>3.36672</v>
      </c>
      <c r="J1187" s="14" t="n">
        <f aca="false">SUM(B1187:I1187)</f>
        <v>255.11372</v>
      </c>
      <c r="K1187" s="16" t="n">
        <f aca="false">IF(Data_Clean!P1187="","",Assumptions!$B$15*0.5^(Data_Clean!P1187/Assumptions!$B$20))</f>
        <v>12.4685684421418</v>
      </c>
      <c r="L1187" s="16" t="n">
        <f aca="false">Assumptions!$B$16*MIN(1,LN(1+Data_Clean!Q1187)/LN(1+Assumptions!$B$21))</f>
        <v>8.11507562957249</v>
      </c>
      <c r="M1187" s="16" t="n">
        <f aca="false">Assumptions!$B$17*(0.6*MIN(1,Data_Clean!R1187/Assumptions!$B$22)+0.4*IF(Data_Clean!S1187="",0,Data_Clean!S1187))</f>
        <v>8.37</v>
      </c>
      <c r="N1187" s="16" t="n">
        <f aca="false">Assumptions!$B$18*MIN(1,(Data_Clean!F1187-1)/Assumptions!$B$23)</f>
        <v>5</v>
      </c>
      <c r="O1187" s="16" t="n">
        <f aca="false">Assumptions!$B$19*(0.4*IF(Data_Clean!E1187="",0,MIN(1,Data_Clean!E1187/12/Assumptions!$B$24))+0.35*IF(Data_Clean!D1187="Y",1,0)+0.25*(1-MIN(Data_Clean!T1187,3)/3))/IF(Data_Clean!E1187="",0.6,1)</f>
        <v>6.45</v>
      </c>
      <c r="P1187" s="16" t="n">
        <f aca="false">SUM(K1187:O1187)/(Assumptions!$D$5-IF(K1187="",Assumptions!$B$15,0))*100</f>
        <v>40.4036440717143</v>
      </c>
      <c r="Q1187" s="7" t="str">
        <f aca="false">IF(J1187&gt;=Assumptions!$B$26,"High",IF(J1187&gt;=Assumptions!$B$27,"Mid","Low"))</f>
        <v>Low</v>
      </c>
      <c r="R1187" s="7" t="str">
        <f aca="false">IF(P1187&gt;=Assumptions!$B$28,"High",IF(P1187&gt;=Assumptions!$B$29,"Mid","Low"))</f>
        <v>Low</v>
      </c>
      <c r="S1187" s="7" t="str">
        <f aca="false">INDEX(Assumptions!$B$33:$B$41,MATCH(Q1187&amp;"|"&amp;R1187,Assumptions!$A$33:$A$41,0))</f>
        <v>Dormant &amp; Low Value</v>
      </c>
      <c r="T1187" s="7" t="n">
        <f aca="false">IF(ISNUMBER(Data_Clean!V1187),J1187*Data_Clean!V1187,0)</f>
        <v>34.618931804</v>
      </c>
    </row>
    <row r="1188" customFormat="false" ht="15" hidden="false" customHeight="false" outlineLevel="0" collapsed="false">
      <c r="A1188" s="15" t="str">
        <f aca="false">Data_Clean!A1188</f>
        <v>CX101184</v>
      </c>
      <c r="B1188" s="14" t="n">
        <f aca="false">Data_Clean!G1188*Assumptions!$B$5</f>
        <v>3.14225</v>
      </c>
      <c r="C1188" s="14" t="n">
        <f aca="false">IF(Data_Clean!H1188="",0,Data_Clean!H1188)*Assumptions!$B$6</f>
        <v>0</v>
      </c>
      <c r="D1188" s="14" t="n">
        <f aca="false">Data_Clean!I1188*Assumptions!$B$7</f>
        <v>0</v>
      </c>
      <c r="E1188" s="14" t="n">
        <f aca="false">Data_Clean!J1188*Assumptions!$B$8</f>
        <v>0</v>
      </c>
      <c r="F1188" s="14" t="n">
        <f aca="false">Data_Clean!K1188*Assumptions!$B$9</f>
        <v>0</v>
      </c>
      <c r="G1188" s="14" t="n">
        <f aca="false">Data_Clean!L1188*Assumptions!$B$10</f>
        <v>0</v>
      </c>
      <c r="H1188" s="14" t="n">
        <f aca="false">IF(OR(Data_Clean!M1188="",Data_Clean!N1188=""),0,Data_Clean!M1188*Data_Clean!N1188/100)*Assumptions!$B$13*Assumptions!$B$11</f>
        <v>0</v>
      </c>
      <c r="I1188" s="14" t="n">
        <f aca="false">Data_Clean!O1188*4*Assumptions!$B$12</f>
        <v>0</v>
      </c>
      <c r="J1188" s="14" t="n">
        <f aca="false">SUM(B1188:I1188)</f>
        <v>3.14225</v>
      </c>
      <c r="K1188" s="16" t="n">
        <f aca="false">IF(Data_Clean!P1188="","",Assumptions!$B$15*0.5^(Data_Clean!P1188/Assumptions!$B$20))</f>
        <v>8.22618734770969</v>
      </c>
      <c r="L1188" s="16" t="n">
        <f aca="false">Assumptions!$B$16*MIN(1,LN(1+Data_Clean!Q1188)/LN(1+Assumptions!$B$21))</f>
        <v>9.16313819982653</v>
      </c>
      <c r="M1188" s="16" t="n">
        <f aca="false">Assumptions!$B$17*(0.6*MIN(1,Data_Clean!R1188/Assumptions!$B$22)+0.4*IF(Data_Clean!S1188="",0,Data_Clean!S1188))</f>
        <v>8.376</v>
      </c>
      <c r="N1188" s="16" t="n">
        <f aca="false">Assumptions!$B$18*MIN(1,(Data_Clean!F1188-1)/Assumptions!$B$23)</f>
        <v>0</v>
      </c>
      <c r="O1188" s="16" t="n">
        <f aca="false">Assumptions!$B$19*(0.4*IF(Data_Clean!E1188="",0,MIN(1,Data_Clean!E1188/12/Assumptions!$B$24))+0.35*IF(Data_Clean!D1188="Y",1,0)+0.25*(1-MIN(Data_Clean!T1188,3)/3))/IF(Data_Clean!E1188="",0.6,1)</f>
        <v>5.45</v>
      </c>
      <c r="P1188" s="16" t="n">
        <f aca="false">SUM(K1188:O1188)/(Assumptions!$D$5-IF(K1188="",Assumptions!$B$15,0))*100</f>
        <v>31.2153255475362</v>
      </c>
      <c r="Q1188" s="7" t="str">
        <f aca="false">IF(J1188&gt;=Assumptions!$B$26,"High",IF(J1188&gt;=Assumptions!$B$27,"Mid","Low"))</f>
        <v>Low</v>
      </c>
      <c r="R1188" s="7" t="str">
        <f aca="false">IF(P1188&gt;=Assumptions!$B$28,"High",IF(P1188&gt;=Assumptions!$B$29,"Mid","Low"))</f>
        <v>Low</v>
      </c>
      <c r="S1188" s="7" t="str">
        <f aca="false">INDEX(Assumptions!$B$33:$B$41,MATCH(Q1188&amp;"|"&amp;R1188,Assumptions!$A$33:$A$41,0))</f>
        <v>Dormant &amp; Low Value</v>
      </c>
      <c r="T1188" s="7" t="n">
        <f aca="false">IF(ISNUMBER(Data_Clean!V1188),J1188*Data_Clean!V1188,0)</f>
        <v>0.389324775</v>
      </c>
    </row>
    <row r="1189" customFormat="false" ht="15" hidden="false" customHeight="false" outlineLevel="0" collapsed="false">
      <c r="A1189" s="15" t="str">
        <f aca="false">Data_Clean!A1189</f>
        <v>CX101185</v>
      </c>
      <c r="B1189" s="14" t="n">
        <f aca="false">Data_Clean!G1189*Assumptions!$B$5</f>
        <v>67.8465</v>
      </c>
      <c r="C1189" s="14" t="n">
        <f aca="false">IF(Data_Clean!H1189="",0,Data_Clean!H1189)*Assumptions!$B$6</f>
        <v>0</v>
      </c>
      <c r="D1189" s="14" t="n">
        <f aca="false">Data_Clean!I1189*Assumptions!$B$7</f>
        <v>0</v>
      </c>
      <c r="E1189" s="14" t="n">
        <f aca="false">Data_Clean!J1189*Assumptions!$B$8</f>
        <v>0</v>
      </c>
      <c r="F1189" s="14" t="n">
        <f aca="false">Data_Clean!K1189*Assumptions!$B$9</f>
        <v>0</v>
      </c>
      <c r="G1189" s="14" t="n">
        <f aca="false">Data_Clean!L1189*Assumptions!$B$10</f>
        <v>0</v>
      </c>
      <c r="H1189" s="14" t="n">
        <f aca="false">IF(OR(Data_Clean!M1189="",Data_Clean!N1189=""),0,Data_Clean!M1189*Data_Clean!N1189/100)*Assumptions!$B$13*Assumptions!$B$11</f>
        <v>0</v>
      </c>
      <c r="I1189" s="14" t="n">
        <f aca="false">Data_Clean!O1189*4*Assumptions!$B$12</f>
        <v>0</v>
      </c>
      <c r="J1189" s="14" t="n">
        <f aca="false">SUM(B1189:I1189)</f>
        <v>67.8465</v>
      </c>
      <c r="K1189" s="16" t="n">
        <f aca="false">IF(Data_Clean!P1189="","",Assumptions!$B$15*0.5^(Data_Clean!P1189/Assumptions!$B$20))</f>
        <v>16.8369307246406</v>
      </c>
      <c r="L1189" s="16" t="n">
        <f aca="false">Assumptions!$B$16*MIN(1,LN(1+Data_Clean!Q1189)/LN(1+Assumptions!$B$21))</f>
        <v>11.2934465146257</v>
      </c>
      <c r="M1189" s="16" t="n">
        <f aca="false">Assumptions!$B$17*(0.6*MIN(1,Data_Clean!R1189/Assumptions!$B$22)+0.4*IF(Data_Clean!S1189="",0,Data_Clean!S1189))</f>
        <v>5.31</v>
      </c>
      <c r="N1189" s="16" t="n">
        <f aca="false">Assumptions!$B$18*MIN(1,(Data_Clean!F1189-1)/Assumptions!$B$23)</f>
        <v>5</v>
      </c>
      <c r="O1189" s="16" t="n">
        <f aca="false">Assumptions!$B$19*(0.4*IF(Data_Clean!E1189="",0,MIN(1,Data_Clean!E1189/12/Assumptions!$B$24))+0.35*IF(Data_Clean!D1189="Y",1,0)+0.25*(1-MIN(Data_Clean!T1189,3)/3))/IF(Data_Clean!E1189="",0.6,1)</f>
        <v>9.6</v>
      </c>
      <c r="P1189" s="16" t="n">
        <f aca="false">SUM(K1189:O1189)/(Assumptions!$D$5-IF(K1189="",Assumptions!$B$15,0))*100</f>
        <v>48.0403772392663</v>
      </c>
      <c r="Q1189" s="7" t="str">
        <f aca="false">IF(J1189&gt;=Assumptions!$B$26,"High",IF(J1189&gt;=Assumptions!$B$27,"Mid","Low"))</f>
        <v>Low</v>
      </c>
      <c r="R1189" s="7" t="str">
        <f aca="false">IF(P1189&gt;=Assumptions!$B$28,"High",IF(P1189&gt;=Assumptions!$B$29,"Mid","Low"))</f>
        <v>Low</v>
      </c>
      <c r="S1189" s="7" t="str">
        <f aca="false">INDEX(Assumptions!$B$33:$B$41,MATCH(Q1189&amp;"|"&amp;R1189,Assumptions!$A$33:$A$41,0))</f>
        <v>Dormant &amp; Low Value</v>
      </c>
      <c r="T1189" s="7" t="n">
        <f aca="false">IF(ISNUMBER(Data_Clean!V1189),J1189*Data_Clean!V1189,0)</f>
        <v>3.52123335</v>
      </c>
    </row>
    <row r="1190" customFormat="false" ht="15" hidden="false" customHeight="false" outlineLevel="0" collapsed="false">
      <c r="A1190" s="15" t="str">
        <f aca="false">Data_Clean!A1190</f>
        <v>CX101186</v>
      </c>
      <c r="B1190" s="14" t="n">
        <f aca="false">Data_Clean!G1190*Assumptions!$B$5</f>
        <v>40.22475</v>
      </c>
      <c r="C1190" s="14" t="n">
        <f aca="false">IF(Data_Clean!H1190="",0,Data_Clean!H1190)*Assumptions!$B$6</f>
        <v>44.37348</v>
      </c>
      <c r="D1190" s="14" t="n">
        <f aca="false">Data_Clean!I1190*Assumptions!$B$7</f>
        <v>0</v>
      </c>
      <c r="E1190" s="14" t="n">
        <f aca="false">Data_Clean!J1190*Assumptions!$B$8</f>
        <v>0</v>
      </c>
      <c r="F1190" s="14" t="n">
        <f aca="false">Data_Clean!K1190*Assumptions!$B$9</f>
        <v>0</v>
      </c>
      <c r="G1190" s="14" t="n">
        <f aca="false">Data_Clean!L1190*Assumptions!$B$10</f>
        <v>0</v>
      </c>
      <c r="H1190" s="14" t="n">
        <f aca="false">IF(OR(Data_Clean!M1190="",Data_Clean!N1190=""),0,Data_Clean!M1190*Data_Clean!N1190/100)*Assumptions!$B$13*Assumptions!$B$11</f>
        <v>0</v>
      </c>
      <c r="I1190" s="14" t="n">
        <f aca="false">Data_Clean!O1190*4*Assumptions!$B$12</f>
        <v>0</v>
      </c>
      <c r="J1190" s="14" t="n">
        <f aca="false">SUM(B1190:I1190)</f>
        <v>84.59823</v>
      </c>
      <c r="K1190" s="16" t="n">
        <f aca="false">IF(Data_Clean!P1190="","",Assumptions!$B$15*0.5^(Data_Clean!P1190/Assumptions!$B$20))</f>
        <v>29.3147990530274</v>
      </c>
      <c r="L1190" s="16" t="n">
        <f aca="false">Assumptions!$B$16*MIN(1,LN(1+Data_Clean!Q1190)/LN(1+Assumptions!$B$21))</f>
        <v>11.8154173628685</v>
      </c>
      <c r="M1190" s="16" t="n">
        <f aca="false">Assumptions!$B$17*(0.6*MIN(1,Data_Clean!R1190/Assumptions!$B$22)+0.4*IF(Data_Clean!S1190="",0,Data_Clean!S1190))</f>
        <v>11.85</v>
      </c>
      <c r="N1190" s="16" t="n">
        <f aca="false">Assumptions!$B$18*MIN(1,(Data_Clean!F1190-1)/Assumptions!$B$23)</f>
        <v>5</v>
      </c>
      <c r="O1190" s="16" t="n">
        <f aca="false">Assumptions!$B$19*(0.4*IF(Data_Clean!E1190="",0,MIN(1,Data_Clean!E1190/12/Assumptions!$B$24))+0.35*IF(Data_Clean!D1190="Y",1,0)+0.25*(1-MIN(Data_Clean!T1190,3)/3))/IF(Data_Clean!E1190="",0.6,1)</f>
        <v>6.5</v>
      </c>
      <c r="P1190" s="16" t="n">
        <f aca="false">SUM(K1190:O1190)/(Assumptions!$D$5-IF(K1190="",Assumptions!$B$15,0))*100</f>
        <v>64.4802164158959</v>
      </c>
      <c r="Q1190" s="7" t="str">
        <f aca="false">IF(J1190&gt;=Assumptions!$B$26,"High",IF(J1190&gt;=Assumptions!$B$27,"Mid","Low"))</f>
        <v>Low</v>
      </c>
      <c r="R1190" s="7" t="str">
        <f aca="false">IF(P1190&gt;=Assumptions!$B$28,"High",IF(P1190&gt;=Assumptions!$B$29,"Mid","Low"))</f>
        <v>Mid</v>
      </c>
      <c r="S1190" s="7" t="str">
        <f aca="false">INDEX(Assumptions!$B$33:$B$41,MATCH(Q1190&amp;"|"&amp;R1190,Assumptions!$A$33:$A$41,0))</f>
        <v>Light Touch</v>
      </c>
      <c r="T1190" s="7" t="n">
        <f aca="false">IF(ISNUMBER(Data_Clean!V1190),J1190*Data_Clean!V1190,0)</f>
        <v>6.818617338</v>
      </c>
    </row>
    <row r="1191" customFormat="false" ht="15" hidden="false" customHeight="false" outlineLevel="0" collapsed="false">
      <c r="A1191" s="15" t="str">
        <f aca="false">Data_Clean!A1191</f>
        <v>CX101187</v>
      </c>
      <c r="B1191" s="14" t="n">
        <f aca="false">Data_Clean!G1191*Assumptions!$B$5</f>
        <v>19.20325</v>
      </c>
      <c r="C1191" s="14" t="n">
        <f aca="false">IF(Data_Clean!H1191="",0,Data_Clean!H1191)*Assumptions!$B$6</f>
        <v>0</v>
      </c>
      <c r="D1191" s="14" t="n">
        <f aca="false">Data_Clean!I1191*Assumptions!$B$7</f>
        <v>194.4</v>
      </c>
      <c r="E1191" s="14" t="n">
        <f aca="false">Data_Clean!J1191*Assumptions!$B$8</f>
        <v>0</v>
      </c>
      <c r="F1191" s="14" t="n">
        <f aca="false">Data_Clean!K1191*Assumptions!$B$9</f>
        <v>0</v>
      </c>
      <c r="G1191" s="14" t="n">
        <f aca="false">Data_Clean!L1191*Assumptions!$B$10</f>
        <v>735.3</v>
      </c>
      <c r="H1191" s="14" t="n">
        <f aca="false">IF(OR(Data_Clean!M1191="",Data_Clean!N1191=""),0,Data_Clean!M1191*Data_Clean!N1191/100)*Assumptions!$B$13*Assumptions!$B$11</f>
        <v>0</v>
      </c>
      <c r="I1191" s="14" t="n">
        <f aca="false">Data_Clean!O1191*4*Assumptions!$B$12</f>
        <v>0</v>
      </c>
      <c r="J1191" s="14" t="n">
        <f aca="false">SUM(B1191:I1191)</f>
        <v>948.90325</v>
      </c>
      <c r="K1191" s="16" t="n">
        <f aca="false">IF(Data_Clean!P1191="","",Assumptions!$B$15*0.5^(Data_Clean!P1191/Assumptions!$B$20))</f>
        <v>29.3147990530274</v>
      </c>
      <c r="L1191" s="16" t="n">
        <f aca="false">Assumptions!$B$16*MIN(1,LN(1+Data_Clean!Q1191)/LN(1+Assumptions!$B$21))</f>
        <v>14.0427143261215</v>
      </c>
      <c r="M1191" s="16" t="n">
        <f aca="false">Assumptions!$B$17*(0.6*MIN(1,Data_Clean!R1191/Assumptions!$B$22)+0.4*IF(Data_Clean!S1191="",0,Data_Clean!S1191))</f>
        <v>14.1</v>
      </c>
      <c r="N1191" s="16" t="n">
        <f aca="false">Assumptions!$B$18*MIN(1,(Data_Clean!F1191-1)/Assumptions!$B$23)</f>
        <v>10</v>
      </c>
      <c r="O1191" s="16" t="n">
        <f aca="false">Assumptions!$B$19*(0.4*IF(Data_Clean!E1191="",0,MIN(1,Data_Clean!E1191/12/Assumptions!$B$24))+0.35*IF(Data_Clean!D1191="Y",1,0)+0.25*(1-MIN(Data_Clean!T1191,3)/3))/IF(Data_Clean!E1191="",0.6,1)</f>
        <v>15</v>
      </c>
      <c r="P1191" s="16" t="n">
        <f aca="false">SUM(K1191:O1191)/(Assumptions!$D$5-IF(K1191="",Assumptions!$B$15,0))*100</f>
        <v>82.4575133791489</v>
      </c>
      <c r="Q1191" s="7" t="str">
        <f aca="false">IF(J1191&gt;=Assumptions!$B$26,"High",IF(J1191&gt;=Assumptions!$B$27,"Mid","Low"))</f>
        <v>Mid</v>
      </c>
      <c r="R1191" s="7" t="str">
        <f aca="false">IF(P1191&gt;=Assumptions!$B$28,"High",IF(P1191&gt;=Assumptions!$B$29,"Mid","Low"))</f>
        <v>High</v>
      </c>
      <c r="S1191" s="7" t="str">
        <f aca="false">INDEX(Assumptions!$B$33:$B$41,MATCH(Q1191&amp;"|"&amp;R1191,Assumptions!$A$33:$A$41,0))</f>
        <v>Engaged Builders</v>
      </c>
      <c r="T1191" s="7" t="n">
        <f aca="false">IF(ISNUMBER(Data_Clean!V1191),J1191*Data_Clean!V1191,0)</f>
        <v>19.7371876</v>
      </c>
    </row>
    <row r="1192" customFormat="false" ht="15" hidden="false" customHeight="false" outlineLevel="0" collapsed="false">
      <c r="A1192" s="15" t="str">
        <f aca="false">Data_Clean!A1192</f>
        <v>CX101188</v>
      </c>
      <c r="B1192" s="14" t="n">
        <f aca="false">Data_Clean!G1192*Assumptions!$B$5</f>
        <v>73.15625</v>
      </c>
      <c r="C1192" s="14" t="n">
        <f aca="false">IF(Data_Clean!H1192="",0,Data_Clean!H1192)*Assumptions!$B$6</f>
        <v>0</v>
      </c>
      <c r="D1192" s="14" t="n">
        <f aca="false">Data_Clean!I1192*Assumptions!$B$7</f>
        <v>0</v>
      </c>
      <c r="E1192" s="14" t="n">
        <f aca="false">Data_Clean!J1192*Assumptions!$B$8</f>
        <v>0</v>
      </c>
      <c r="F1192" s="14" t="n">
        <f aca="false">Data_Clean!K1192*Assumptions!$B$9</f>
        <v>0</v>
      </c>
      <c r="G1192" s="14" t="n">
        <f aca="false">Data_Clean!L1192*Assumptions!$B$10</f>
        <v>0</v>
      </c>
      <c r="H1192" s="14" t="n">
        <f aca="false">IF(OR(Data_Clean!M1192="",Data_Clean!N1192=""),0,Data_Clean!M1192*Data_Clean!N1192/100)*Assumptions!$B$13*Assumptions!$B$11</f>
        <v>0</v>
      </c>
      <c r="I1192" s="14" t="n">
        <f aca="false">Data_Clean!O1192*4*Assumptions!$B$12</f>
        <v>0</v>
      </c>
      <c r="J1192" s="14" t="n">
        <f aca="false">SUM(B1192:I1192)</f>
        <v>73.15625</v>
      </c>
      <c r="K1192" s="16" t="n">
        <f aca="false">IF(Data_Clean!P1192="","",Assumptions!$B$15*0.5^(Data_Clean!P1192/Assumptions!$B$20))</f>
        <v>3.11714211053545</v>
      </c>
      <c r="L1192" s="16" t="n">
        <f aca="false">Assumptions!$B$16*MIN(1,LN(1+Data_Clean!Q1192)/LN(1+Assumptions!$B$21))</f>
        <v>0</v>
      </c>
      <c r="M1192" s="16" t="n">
        <f aca="false">Assumptions!$B$17*(0.6*MIN(1,Data_Clean!R1192/Assumptions!$B$22)+0.4*IF(Data_Clean!S1192="",0,Data_Clean!S1192))</f>
        <v>3.15</v>
      </c>
      <c r="N1192" s="16" t="n">
        <f aca="false">Assumptions!$B$18*MIN(1,(Data_Clean!F1192-1)/Assumptions!$B$23)</f>
        <v>0</v>
      </c>
      <c r="O1192" s="16" t="n">
        <f aca="false">Assumptions!$B$19*(0.4*IF(Data_Clean!E1192="",0,MIN(1,Data_Clean!E1192/12/Assumptions!$B$24))+0.35*IF(Data_Clean!D1192="Y",1,0)+0.25*(1-MIN(Data_Clean!T1192,3)/3))/IF(Data_Clean!E1192="",0.6,1)</f>
        <v>9.75</v>
      </c>
      <c r="P1192" s="16" t="n">
        <f aca="false">SUM(K1192:O1192)/(Assumptions!$D$5-IF(K1192="",Assumptions!$B$15,0))*100</f>
        <v>16.0171421105355</v>
      </c>
      <c r="Q1192" s="7" t="str">
        <f aca="false">IF(J1192&gt;=Assumptions!$B$26,"High",IF(J1192&gt;=Assumptions!$B$27,"Mid","Low"))</f>
        <v>Low</v>
      </c>
      <c r="R1192" s="7" t="str">
        <f aca="false">IF(P1192&gt;=Assumptions!$B$28,"High",IF(P1192&gt;=Assumptions!$B$29,"Mid","Low"))</f>
        <v>Low</v>
      </c>
      <c r="S1192" s="7" t="str">
        <f aca="false">INDEX(Assumptions!$B$33:$B$41,MATCH(Q1192&amp;"|"&amp;R1192,Assumptions!$A$33:$A$41,0))</f>
        <v>Dormant &amp; Low Value</v>
      </c>
      <c r="T1192" s="7" t="n">
        <f aca="false">IF(ISNUMBER(Data_Clean!V1192),J1192*Data_Clean!V1192,0)</f>
        <v>24.251296875</v>
      </c>
    </row>
    <row r="1193" customFormat="false" ht="15" hidden="false" customHeight="false" outlineLevel="0" collapsed="false">
      <c r="A1193" s="15" t="str">
        <f aca="false">Data_Clean!A1193</f>
        <v>CX101189</v>
      </c>
      <c r="B1193" s="14" t="n">
        <f aca="false">Data_Clean!G1193*Assumptions!$B$5</f>
        <v>95.41125</v>
      </c>
      <c r="C1193" s="14" t="n">
        <f aca="false">IF(Data_Clean!H1193="",0,Data_Clean!H1193)*Assumptions!$B$6</f>
        <v>166.00884</v>
      </c>
      <c r="D1193" s="14" t="n">
        <f aca="false">Data_Clean!I1193*Assumptions!$B$7</f>
        <v>128.8</v>
      </c>
      <c r="E1193" s="14" t="n">
        <f aca="false">Data_Clean!J1193*Assumptions!$B$8</f>
        <v>0</v>
      </c>
      <c r="F1193" s="14" t="n">
        <f aca="false">Data_Clean!K1193*Assumptions!$B$9</f>
        <v>1372.8</v>
      </c>
      <c r="G1193" s="14" t="n">
        <f aca="false">Data_Clean!L1193*Assumptions!$B$10</f>
        <v>0</v>
      </c>
      <c r="H1193" s="14" t="n">
        <f aca="false">IF(OR(Data_Clean!M1193="",Data_Clean!N1193=""),0,Data_Clean!M1193*Data_Clean!N1193/100)*Assumptions!$B$13*Assumptions!$B$11</f>
        <v>0</v>
      </c>
      <c r="I1193" s="14" t="n">
        <f aca="false">Data_Clean!O1193*4*Assumptions!$B$12</f>
        <v>0</v>
      </c>
      <c r="J1193" s="14" t="n">
        <f aca="false">SUM(B1193:I1193)</f>
        <v>1763.02009</v>
      </c>
      <c r="K1193" s="16" t="n">
        <f aca="false">IF(Data_Clean!P1193="","",Assumptions!$B$15*0.5^(Data_Clean!P1193/Assumptions!$B$20))</f>
        <v>24.3675718906871</v>
      </c>
      <c r="L1193" s="16" t="n">
        <f aca="false">Assumptions!$B$16*MIN(1,LN(1+Data_Clean!Q1193)/LN(1+Assumptions!$B$21))</f>
        <v>11.0057238927514</v>
      </c>
      <c r="M1193" s="16" t="n">
        <f aca="false">Assumptions!$B$17*(0.6*MIN(1,Data_Clean!R1193/Assumptions!$B$22)+0.4*IF(Data_Clean!S1193="",0,Data_Clean!S1193))</f>
        <v>10.716</v>
      </c>
      <c r="N1193" s="16" t="n">
        <f aca="false">Assumptions!$B$18*MIN(1,(Data_Clean!F1193-1)/Assumptions!$B$23)</f>
        <v>15</v>
      </c>
      <c r="O1193" s="16" t="n">
        <f aca="false">Assumptions!$B$19*(0.4*IF(Data_Clean!E1193="",0,MIN(1,Data_Clean!E1193/12/Assumptions!$B$24))+0.35*IF(Data_Clean!D1193="Y",1,0)+0.25*(1-MIN(Data_Clean!T1193,3)/3))/IF(Data_Clean!E1193="",0.6,1)</f>
        <v>9.75</v>
      </c>
      <c r="P1193" s="16" t="n">
        <f aca="false">SUM(K1193:O1193)/(Assumptions!$D$5-IF(K1193="",Assumptions!$B$15,0))*100</f>
        <v>70.8392957834384</v>
      </c>
      <c r="Q1193" s="7" t="str">
        <f aca="false">IF(J1193&gt;=Assumptions!$B$26,"High",IF(J1193&gt;=Assumptions!$B$27,"Mid","Low"))</f>
        <v>High</v>
      </c>
      <c r="R1193" s="7" t="str">
        <f aca="false">IF(P1193&gt;=Assumptions!$B$28,"High",IF(P1193&gt;=Assumptions!$B$29,"Mid","Low"))</f>
        <v>High</v>
      </c>
      <c r="S1193" s="7" t="str">
        <f aca="false">INDEX(Assumptions!$B$33:$B$41,MATCH(Q1193&amp;"|"&amp;R1193,Assumptions!$A$33:$A$41,0))</f>
        <v>Premier Advocates</v>
      </c>
      <c r="T1193" s="7" t="n">
        <f aca="false">IF(ISNUMBER(Data_Clean!V1193),J1193*Data_Clean!V1193,0)</f>
        <v>104.194487319</v>
      </c>
    </row>
    <row r="1194" customFormat="false" ht="15" hidden="false" customHeight="false" outlineLevel="0" collapsed="false">
      <c r="A1194" s="15" t="str">
        <f aca="false">Data_Clean!A1194</f>
        <v>CX101190</v>
      </c>
      <c r="B1194" s="14" t="n">
        <f aca="false">Data_Clean!G1194*Assumptions!$B$5</f>
        <v>151.83375</v>
      </c>
      <c r="C1194" s="14" t="n">
        <f aca="false">IF(Data_Clean!H1194="",0,Data_Clean!H1194)*Assumptions!$B$6</f>
        <v>551.63988</v>
      </c>
      <c r="D1194" s="14" t="n">
        <f aca="false">Data_Clean!I1194*Assumptions!$B$7</f>
        <v>0</v>
      </c>
      <c r="E1194" s="14" t="n">
        <f aca="false">Data_Clean!J1194*Assumptions!$B$8</f>
        <v>0</v>
      </c>
      <c r="F1194" s="14" t="n">
        <f aca="false">Data_Clean!K1194*Assumptions!$B$9</f>
        <v>3170.2</v>
      </c>
      <c r="G1194" s="14" t="n">
        <f aca="false">Data_Clean!L1194*Assumptions!$B$10</f>
        <v>0</v>
      </c>
      <c r="H1194" s="14" t="n">
        <f aca="false">IF(OR(Data_Clean!M1194="",Data_Clean!N1194=""),0,Data_Clean!M1194*Data_Clean!N1194/100)*Assumptions!$B$13*Assumptions!$B$11</f>
        <v>736.8</v>
      </c>
      <c r="I1194" s="14" t="n">
        <f aca="false">Data_Clean!O1194*4*Assumptions!$B$12</f>
        <v>10.16784</v>
      </c>
      <c r="J1194" s="14" t="n">
        <f aca="false">SUM(B1194:I1194)</f>
        <v>4620.64147</v>
      </c>
      <c r="K1194" s="16" t="n">
        <f aca="false">IF(Data_Clean!P1194="","",Assumptions!$B$15*0.5^(Data_Clean!P1194/Assumptions!$B$20))</f>
        <v>24.3675718906871</v>
      </c>
      <c r="L1194" s="16" t="n">
        <f aca="false">Assumptions!$B$16*MIN(1,LN(1+Data_Clean!Q1194)/LN(1+Assumptions!$B$21))</f>
        <v>13.5873179074216</v>
      </c>
      <c r="M1194" s="16" t="n">
        <f aca="false">Assumptions!$B$17*(0.6*MIN(1,Data_Clean!R1194/Assumptions!$B$22)+0.4*IF(Data_Clean!S1194="",0,Data_Clean!S1194))</f>
        <v>8.568</v>
      </c>
      <c r="N1194" s="16" t="n">
        <f aca="false">Assumptions!$B$18*MIN(1,(Data_Clean!F1194-1)/Assumptions!$B$23)</f>
        <v>15</v>
      </c>
      <c r="O1194" s="16" t="n">
        <f aca="false">Assumptions!$B$19*(0.4*IF(Data_Clean!E1194="",0,MIN(1,Data_Clean!E1194/12/Assumptions!$B$24))+0.35*IF(Data_Clean!D1194="Y",1,0)+0.25*(1-MIN(Data_Clean!T1194,3)/3))/IF(Data_Clean!E1194="",0.6,1)</f>
        <v>13.95</v>
      </c>
      <c r="P1194" s="16" t="n">
        <f aca="false">SUM(K1194:O1194)/(Assumptions!$D$5-IF(K1194="",Assumptions!$B$15,0))*100</f>
        <v>75.4728897981086</v>
      </c>
      <c r="Q1194" s="7" t="str">
        <f aca="false">IF(J1194&gt;=Assumptions!$B$26,"High",IF(J1194&gt;=Assumptions!$B$27,"Mid","Low"))</f>
        <v>High</v>
      </c>
      <c r="R1194" s="7" t="str">
        <f aca="false">IF(P1194&gt;=Assumptions!$B$28,"High",IF(P1194&gt;=Assumptions!$B$29,"Mid","Low"))</f>
        <v>High</v>
      </c>
      <c r="S1194" s="7" t="str">
        <f aca="false">INDEX(Assumptions!$B$33:$B$41,MATCH(Q1194&amp;"|"&amp;R1194,Assumptions!$A$33:$A$41,0))</f>
        <v>Premier Advocates</v>
      </c>
      <c r="T1194" s="7" t="n">
        <f aca="false">IF(ISNUMBER(Data_Clean!V1194),J1194*Data_Clean!V1194,0)</f>
        <v>101.192048193</v>
      </c>
    </row>
    <row r="1195" customFormat="false" ht="15" hidden="false" customHeight="false" outlineLevel="0" collapsed="false">
      <c r="A1195" s="15" t="str">
        <f aca="false">Data_Clean!A1195</f>
        <v>CX101191</v>
      </c>
      <c r="B1195" s="14" t="n">
        <f aca="false">Data_Clean!G1195*Assumptions!$B$5</f>
        <v>37.23025</v>
      </c>
      <c r="C1195" s="14" t="n">
        <f aca="false">IF(Data_Clean!H1195="",0,Data_Clean!H1195)*Assumptions!$B$6</f>
        <v>0</v>
      </c>
      <c r="D1195" s="14" t="n">
        <f aca="false">Data_Clean!I1195*Assumptions!$B$7</f>
        <v>0</v>
      </c>
      <c r="E1195" s="14" t="n">
        <f aca="false">Data_Clean!J1195*Assumptions!$B$8</f>
        <v>0</v>
      </c>
      <c r="F1195" s="14" t="n">
        <f aca="false">Data_Clean!K1195*Assumptions!$B$9</f>
        <v>0</v>
      </c>
      <c r="G1195" s="14" t="n">
        <f aca="false">Data_Clean!L1195*Assumptions!$B$10</f>
        <v>0</v>
      </c>
      <c r="H1195" s="14" t="n">
        <f aca="false">IF(OR(Data_Clean!M1195="",Data_Clean!N1195=""),0,Data_Clean!M1195*Data_Clean!N1195/100)*Assumptions!$B$13*Assumptions!$B$11</f>
        <v>164.964</v>
      </c>
      <c r="I1195" s="14" t="n">
        <f aca="false">Data_Clean!O1195*4*Assumptions!$B$12</f>
        <v>1.15152</v>
      </c>
      <c r="J1195" s="14" t="n">
        <f aca="false">SUM(B1195:I1195)</f>
        <v>203.34577</v>
      </c>
      <c r="K1195" s="16" t="n">
        <f aca="false">IF(Data_Clean!P1195="","",Assumptions!$B$15*0.5^(Data_Clean!P1195/Assumptions!$B$20))</f>
        <v>24.9371368842836</v>
      </c>
      <c r="L1195" s="16" t="n">
        <f aca="false">Assumptions!$B$16*MIN(1,LN(1+Data_Clean!Q1195)/LN(1+Assumptions!$B$21))</f>
        <v>10.6966696442427</v>
      </c>
      <c r="M1195" s="16" t="n">
        <f aca="false">Assumptions!$B$17*(0.6*MIN(1,Data_Clean!R1195/Assumptions!$B$22)+0.4*IF(Data_Clean!S1195="",0,Data_Clean!S1195))</f>
        <v>9.414</v>
      </c>
      <c r="N1195" s="16" t="n">
        <f aca="false">Assumptions!$B$18*MIN(1,(Data_Clean!F1195-1)/Assumptions!$B$23)</f>
        <v>5</v>
      </c>
      <c r="O1195" s="16" t="n">
        <f aca="false">Assumptions!$B$19*(0.4*IF(Data_Clean!E1195="",0,MIN(1,Data_Clean!E1195/12/Assumptions!$B$24))+0.35*IF(Data_Clean!D1195="Y",1,0)+0.25*(1-MIN(Data_Clean!T1195,3)/3))/IF(Data_Clean!E1195="",0.6,1)</f>
        <v>2.15</v>
      </c>
      <c r="P1195" s="16" t="n">
        <f aca="false">SUM(K1195:O1195)/(Assumptions!$D$5-IF(K1195="",Assumptions!$B$15,0))*100</f>
        <v>52.1978065285263</v>
      </c>
      <c r="Q1195" s="7" t="str">
        <f aca="false">IF(J1195&gt;=Assumptions!$B$26,"High",IF(J1195&gt;=Assumptions!$B$27,"Mid","Low"))</f>
        <v>Low</v>
      </c>
      <c r="R1195" s="7" t="str">
        <f aca="false">IF(P1195&gt;=Assumptions!$B$28,"High",IF(P1195&gt;=Assumptions!$B$29,"Mid","Low"))</f>
        <v>Mid</v>
      </c>
      <c r="S1195" s="7" t="str">
        <f aca="false">INDEX(Assumptions!$B$33:$B$41,MATCH(Q1195&amp;"|"&amp;R1195,Assumptions!$A$33:$A$41,0))</f>
        <v>Light Touch</v>
      </c>
      <c r="T1195" s="7" t="n">
        <f aca="false">IF(ISNUMBER(Data_Clean!V1195),J1195*Data_Clean!V1195,0)</f>
        <v>69.828937418</v>
      </c>
    </row>
    <row r="1196" customFormat="false" ht="15" hidden="false" customHeight="false" outlineLevel="0" collapsed="false">
      <c r="A1196" s="15" t="str">
        <f aca="false">Data_Clean!A1196</f>
        <v>CX101192</v>
      </c>
      <c r="B1196" s="14" t="n">
        <f aca="false">Data_Clean!G1196*Assumptions!$B$5</f>
        <v>135.9635</v>
      </c>
      <c r="C1196" s="14" t="n">
        <f aca="false">IF(Data_Clean!H1196="",0,Data_Clean!H1196)*Assumptions!$B$6</f>
        <v>375.79212</v>
      </c>
      <c r="D1196" s="14" t="n">
        <f aca="false">Data_Clean!I1196*Assumptions!$B$7</f>
        <v>0</v>
      </c>
      <c r="E1196" s="14" t="n">
        <f aca="false">Data_Clean!J1196*Assumptions!$B$8</f>
        <v>2225.854275</v>
      </c>
      <c r="F1196" s="14" t="n">
        <f aca="false">Data_Clean!K1196*Assumptions!$B$9</f>
        <v>0</v>
      </c>
      <c r="G1196" s="14" t="n">
        <f aca="false">Data_Clean!L1196*Assumptions!$B$10</f>
        <v>0</v>
      </c>
      <c r="H1196" s="14" t="n">
        <f aca="false">IF(OR(Data_Clean!M1196="",Data_Clean!N1196=""),0,Data_Clean!M1196*Data_Clean!N1196/100)*Assumptions!$B$13*Assumptions!$B$11</f>
        <v>0</v>
      </c>
      <c r="I1196" s="14" t="n">
        <f aca="false">Data_Clean!O1196*4*Assumptions!$B$12</f>
        <v>0</v>
      </c>
      <c r="J1196" s="14" t="n">
        <f aca="false">SUM(B1196:I1196)</f>
        <v>2737.609895</v>
      </c>
      <c r="K1196" s="16" t="n">
        <f aca="false">IF(Data_Clean!P1196="","",Assumptions!$B$15*0.5^(Data_Clean!P1196/Assumptions!$B$20))</f>
        <v>24.3675718906871</v>
      </c>
      <c r="L1196" s="16" t="n">
        <f aca="false">Assumptions!$B$16*MIN(1,LN(1+Data_Clean!Q1196)/LN(1+Assumptions!$B$21))</f>
        <v>14.4532413158944</v>
      </c>
      <c r="M1196" s="16" t="n">
        <f aca="false">Assumptions!$B$17*(0.6*MIN(1,Data_Clean!R1196/Assumptions!$B$22)+0.4*IF(Data_Clean!S1196="",0,Data_Clean!S1196))</f>
        <v>9.486</v>
      </c>
      <c r="N1196" s="16" t="n">
        <f aca="false">Assumptions!$B$18*MIN(1,(Data_Clean!F1196-1)/Assumptions!$B$23)</f>
        <v>10</v>
      </c>
      <c r="O1196" s="16" t="n">
        <f aca="false">Assumptions!$B$19*(0.4*IF(Data_Clean!E1196="",0,MIN(1,Data_Clean!E1196/12/Assumptions!$B$24))+0.35*IF(Data_Clean!D1196="Y",1,0)+0.25*(1-MIN(Data_Clean!T1196,3)/3))/IF(Data_Clean!E1196="",0.6,1)</f>
        <v>12.75</v>
      </c>
      <c r="P1196" s="16" t="n">
        <f aca="false">SUM(K1196:O1196)/(Assumptions!$D$5-IF(K1196="",Assumptions!$B$15,0))*100</f>
        <v>71.0568132065815</v>
      </c>
      <c r="Q1196" s="7" t="str">
        <f aca="false">IF(J1196&gt;=Assumptions!$B$26,"High",IF(J1196&gt;=Assumptions!$B$27,"Mid","Low"))</f>
        <v>High</v>
      </c>
      <c r="R1196" s="7" t="str">
        <f aca="false">IF(P1196&gt;=Assumptions!$B$28,"High",IF(P1196&gt;=Assumptions!$B$29,"Mid","Low"))</f>
        <v>High</v>
      </c>
      <c r="S1196" s="7" t="str">
        <f aca="false">INDEX(Assumptions!$B$33:$B$41,MATCH(Q1196&amp;"|"&amp;R1196,Assumptions!$A$33:$A$41,0))</f>
        <v>Premier Advocates</v>
      </c>
      <c r="T1196" s="7" t="n">
        <f aca="false">IF(ISNUMBER(Data_Clean!V1196),J1196*Data_Clean!V1196,0)</f>
        <v>122.3711623065</v>
      </c>
    </row>
    <row r="1197" customFormat="false" ht="15" hidden="false" customHeight="false" outlineLevel="0" collapsed="false">
      <c r="A1197" s="15" t="str">
        <f aca="false">Data_Clean!A1197</f>
        <v>CX101193</v>
      </c>
      <c r="B1197" s="14" t="n">
        <f aca="false">Data_Clean!G1197*Assumptions!$B$5</f>
        <v>668.61225</v>
      </c>
      <c r="C1197" s="14" t="n">
        <f aca="false">IF(Data_Clean!H1197="",0,Data_Clean!H1197)*Assumptions!$B$6</f>
        <v>762.0834</v>
      </c>
      <c r="D1197" s="14" t="n">
        <f aca="false">Data_Clean!I1197*Assumptions!$B$7</f>
        <v>0</v>
      </c>
      <c r="E1197" s="14" t="n">
        <f aca="false">Data_Clean!J1197*Assumptions!$B$8</f>
        <v>0</v>
      </c>
      <c r="F1197" s="14" t="n">
        <f aca="false">Data_Clean!K1197*Assumptions!$B$9</f>
        <v>0</v>
      </c>
      <c r="G1197" s="14" t="n">
        <f aca="false">Data_Clean!L1197*Assumptions!$B$10</f>
        <v>0</v>
      </c>
      <c r="H1197" s="14" t="n">
        <f aca="false">IF(OR(Data_Clean!M1197="",Data_Clean!N1197=""),0,Data_Clean!M1197*Data_Clean!N1197/100)*Assumptions!$B$13*Assumptions!$B$11</f>
        <v>0</v>
      </c>
      <c r="I1197" s="14" t="n">
        <f aca="false">Data_Clean!O1197*4*Assumptions!$B$12</f>
        <v>0</v>
      </c>
      <c r="J1197" s="14" t="n">
        <f aca="false">SUM(B1197:I1197)</f>
        <v>1430.69565</v>
      </c>
      <c r="K1197" s="16" t="n">
        <f aca="false">IF(Data_Clean!P1197="","",Assumptions!$B$15*0.5^(Data_Clean!P1197/Assumptions!$B$20))</f>
        <v>17.6332185942541</v>
      </c>
      <c r="L1197" s="16" t="n">
        <f aca="false">Assumptions!$B$16*MIN(1,LN(1+Data_Clean!Q1197)/LN(1+Assumptions!$B$21))</f>
        <v>14.7060656260474</v>
      </c>
      <c r="M1197" s="16" t="n">
        <f aca="false">Assumptions!$B$17*(0.6*MIN(1,Data_Clean!R1197/Assumptions!$B$22)+0.4*IF(Data_Clean!S1197="",0,Data_Clean!S1197))</f>
        <v>3.858</v>
      </c>
      <c r="N1197" s="16" t="n">
        <f aca="false">Assumptions!$B$18*MIN(1,(Data_Clean!F1197-1)/Assumptions!$B$23)</f>
        <v>5</v>
      </c>
      <c r="O1197" s="16" t="n">
        <f aca="false">Assumptions!$B$19*(0.4*IF(Data_Clean!E1197="",0,MIN(1,Data_Clean!E1197/12/Assumptions!$B$24))+0.35*IF(Data_Clean!D1197="Y",1,0)+0.25*(1-MIN(Data_Clean!T1197,3)/3))/IF(Data_Clean!E1197="",0.6,1)</f>
        <v>9.75</v>
      </c>
      <c r="P1197" s="16" t="n">
        <f aca="false">SUM(K1197:O1197)/(Assumptions!$D$5-IF(K1197="",Assumptions!$B$15,0))*100</f>
        <v>50.9472842203015</v>
      </c>
      <c r="Q1197" s="7" t="str">
        <f aca="false">IF(J1197&gt;=Assumptions!$B$26,"High",IF(J1197&gt;=Assumptions!$B$27,"Mid","Low"))</f>
        <v>Mid</v>
      </c>
      <c r="R1197" s="7" t="str">
        <f aca="false">IF(P1197&gt;=Assumptions!$B$28,"High",IF(P1197&gt;=Assumptions!$B$29,"Mid","Low"))</f>
        <v>Mid</v>
      </c>
      <c r="S1197" s="7" t="str">
        <f aca="false">INDEX(Assumptions!$B$33:$B$41,MATCH(Q1197&amp;"|"&amp;R1197,Assumptions!$A$33:$A$41,0))</f>
        <v>Established Core</v>
      </c>
      <c r="T1197" s="7" t="n">
        <f aca="false">IF(ISNUMBER(Data_Clean!V1197),J1197*Data_Clean!V1197,0)</f>
        <v>89.418478125</v>
      </c>
    </row>
    <row r="1198" customFormat="false" ht="15" hidden="false" customHeight="false" outlineLevel="0" collapsed="false">
      <c r="A1198" s="15" t="str">
        <f aca="false">Data_Clean!A1198</f>
        <v>CX101194</v>
      </c>
      <c r="B1198" s="14" t="n">
        <f aca="false">Data_Clean!G1198*Assumptions!$B$5</f>
        <v>162.11675</v>
      </c>
      <c r="C1198" s="14" t="n">
        <f aca="false">IF(Data_Clean!H1198="",0,Data_Clean!H1198)*Assumptions!$B$6</f>
        <v>629.3886</v>
      </c>
      <c r="D1198" s="14" t="n">
        <f aca="false">Data_Clean!I1198*Assumptions!$B$7</f>
        <v>0</v>
      </c>
      <c r="E1198" s="14" t="n">
        <f aca="false">Data_Clean!J1198*Assumptions!$B$8</f>
        <v>0</v>
      </c>
      <c r="F1198" s="14" t="n">
        <f aca="false">Data_Clean!K1198*Assumptions!$B$9</f>
        <v>0</v>
      </c>
      <c r="G1198" s="14" t="n">
        <f aca="false">Data_Clean!L1198*Assumptions!$B$10</f>
        <v>0</v>
      </c>
      <c r="H1198" s="14" t="n">
        <f aca="false">IF(OR(Data_Clean!M1198="",Data_Clean!N1198=""),0,Data_Clean!M1198*Data_Clean!N1198/100)*Assumptions!$B$13*Assumptions!$B$11</f>
        <v>0</v>
      </c>
      <c r="I1198" s="14" t="n">
        <f aca="false">Data_Clean!O1198*4*Assumptions!$B$12</f>
        <v>0</v>
      </c>
      <c r="J1198" s="14" t="n">
        <f aca="false">SUM(B1198:I1198)</f>
        <v>791.50535</v>
      </c>
      <c r="K1198" s="16" t="n">
        <f aca="false">IF(Data_Clean!P1198="","",Assumptions!$B$15*0.5^(Data_Clean!P1198/Assumptions!$B$20))</f>
        <v>14.3226240586562</v>
      </c>
      <c r="L1198" s="16" t="n">
        <f aca="false">Assumptions!$B$16*MIN(1,LN(1+Data_Clean!Q1198)/LN(1+Assumptions!$B$21))</f>
        <v>11.0057238927514</v>
      </c>
      <c r="M1198" s="16" t="n">
        <f aca="false">Assumptions!$B$17*(0.6*MIN(1,Data_Clean!R1198/Assumptions!$B$22)+0.4*IF(Data_Clean!S1198="",0,Data_Clean!S1198))</f>
        <v>1.626</v>
      </c>
      <c r="N1198" s="16" t="n">
        <f aca="false">Assumptions!$B$18*MIN(1,(Data_Clean!F1198-1)/Assumptions!$B$23)</f>
        <v>5</v>
      </c>
      <c r="O1198" s="16" t="n">
        <f aca="false">Assumptions!$B$19*(0.4*IF(Data_Clean!E1198="",0,MIN(1,Data_Clean!E1198/12/Assumptions!$B$24))+0.35*IF(Data_Clean!D1198="Y",1,0)+0.25*(1-MIN(Data_Clean!T1198,3)/3))/IF(Data_Clean!E1198="",0.6,1)</f>
        <v>12.25</v>
      </c>
      <c r="P1198" s="16" t="n">
        <f aca="false">SUM(K1198:O1198)/(Assumptions!$D$5-IF(K1198="",Assumptions!$B$15,0))*100</f>
        <v>44.2043479514076</v>
      </c>
      <c r="Q1198" s="7" t="str">
        <f aca="false">IF(J1198&gt;=Assumptions!$B$26,"High",IF(J1198&gt;=Assumptions!$B$27,"Mid","Low"))</f>
        <v>Mid</v>
      </c>
      <c r="R1198" s="7" t="str">
        <f aca="false">IF(P1198&gt;=Assumptions!$B$28,"High",IF(P1198&gt;=Assumptions!$B$29,"Mid","Low"))</f>
        <v>Low</v>
      </c>
      <c r="S1198" s="7" t="str">
        <f aca="false">INDEX(Assumptions!$B$33:$B$41,MATCH(Q1198&amp;"|"&amp;R1198,Assumptions!$A$33:$A$41,0))</f>
        <v>Light Touch</v>
      </c>
      <c r="T1198" s="7" t="n">
        <f aca="false">IF(ISNUMBER(Data_Clean!V1198),J1198*Data_Clean!V1198,0)</f>
        <v>46.619665115</v>
      </c>
    </row>
    <row r="1199" customFormat="false" ht="15" hidden="false" customHeight="false" outlineLevel="0" collapsed="false">
      <c r="A1199" s="15" t="str">
        <f aca="false">Data_Clean!A1199</f>
        <v>CX101195</v>
      </c>
      <c r="B1199" s="14" t="n">
        <f aca="false">Data_Clean!G1199*Assumptions!$B$5</f>
        <v>387.82725</v>
      </c>
      <c r="C1199" s="14" t="n">
        <f aca="false">IF(Data_Clean!H1199="",0,Data_Clean!H1199)*Assumptions!$B$6</f>
        <v>835.52148</v>
      </c>
      <c r="D1199" s="14" t="n">
        <f aca="false">Data_Clean!I1199*Assumptions!$B$7</f>
        <v>1504</v>
      </c>
      <c r="E1199" s="14" t="n">
        <f aca="false">Data_Clean!J1199*Assumptions!$B$8</f>
        <v>3913.0131</v>
      </c>
      <c r="F1199" s="14" t="n">
        <f aca="false">Data_Clean!K1199*Assumptions!$B$9</f>
        <v>3294.5</v>
      </c>
      <c r="G1199" s="14" t="n">
        <f aca="false">Data_Clean!L1199*Assumptions!$B$10</f>
        <v>667.35</v>
      </c>
      <c r="H1199" s="14" t="n">
        <f aca="false">IF(OR(Data_Clean!M1199="",Data_Clean!N1199=""),0,Data_Clean!M1199*Data_Clean!N1199/100)*Assumptions!$B$13*Assumptions!$B$11</f>
        <v>0</v>
      </c>
      <c r="I1199" s="14" t="n">
        <f aca="false">Data_Clean!O1199*4*Assumptions!$B$12</f>
        <v>0</v>
      </c>
      <c r="J1199" s="14" t="n">
        <f aca="false">SUM(B1199:I1199)</f>
        <v>10602.21183</v>
      </c>
      <c r="K1199" s="16" t="n">
        <f aca="false">IF(Data_Clean!P1199="","",Assumptions!$B$15*0.5^(Data_Clean!P1199/Assumptions!$B$20))</f>
        <v>21.2132034355964</v>
      </c>
      <c r="L1199" s="16" t="n">
        <f aca="false">Assumptions!$B$16*MIN(1,LN(1+Data_Clean!Q1199)/LN(1+Assumptions!$B$21))</f>
        <v>14.1840947778045</v>
      </c>
      <c r="M1199" s="16" t="n">
        <f aca="false">Assumptions!$B$17*(0.6*MIN(1,Data_Clean!R1199/Assumptions!$B$22)+0.4*IF(Data_Clean!S1199="",0,Data_Clean!S1199))</f>
        <v>6.168</v>
      </c>
      <c r="N1199" s="16" t="n">
        <f aca="false">Assumptions!$B$18*MIN(1,(Data_Clean!F1199-1)/Assumptions!$B$23)</f>
        <v>20</v>
      </c>
      <c r="O1199" s="16" t="n">
        <f aca="false">Assumptions!$B$19*(0.4*IF(Data_Clean!E1199="",0,MIN(1,Data_Clean!E1199/12/Assumptions!$B$24))+0.35*IF(Data_Clean!D1199="Y",1,0)+0.25*(1-MIN(Data_Clean!T1199,3)/3))/IF(Data_Clean!E1199="",0.6,1)</f>
        <v>8.5</v>
      </c>
      <c r="P1199" s="16" t="n">
        <f aca="false">SUM(K1199:O1199)/(Assumptions!$D$5-IF(K1199="",Assumptions!$B$15,0))*100</f>
        <v>70.065298213401</v>
      </c>
      <c r="Q1199" s="7" t="str">
        <f aca="false">IF(J1199&gt;=Assumptions!$B$26,"High",IF(J1199&gt;=Assumptions!$B$27,"Mid","Low"))</f>
        <v>High</v>
      </c>
      <c r="R1199" s="7" t="str">
        <f aca="false">IF(P1199&gt;=Assumptions!$B$28,"High",IF(P1199&gt;=Assumptions!$B$29,"Mid","Low"))</f>
        <v>High</v>
      </c>
      <c r="S1199" s="7" t="str">
        <f aca="false">INDEX(Assumptions!$B$33:$B$41,MATCH(Q1199&amp;"|"&amp;R1199,Assumptions!$A$33:$A$41,0))</f>
        <v>Premier Advocates</v>
      </c>
      <c r="T1199" s="7" t="n">
        <f aca="false">IF(ISNUMBER(Data_Clean!V1199),J1199*Data_Clean!V1199,0)</f>
        <v>828.032743923</v>
      </c>
    </row>
    <row r="1200" customFormat="false" ht="15" hidden="false" customHeight="false" outlineLevel="0" collapsed="false">
      <c r="A1200" s="15" t="str">
        <f aca="false">Data_Clean!A1200</f>
        <v>CX101196</v>
      </c>
      <c r="B1200" s="14" t="n">
        <f aca="false">Data_Clean!G1200*Assumptions!$B$5</f>
        <v>254.86275</v>
      </c>
      <c r="C1200" s="14" t="n">
        <f aca="false">IF(Data_Clean!H1200="",0,Data_Clean!H1200)*Assumptions!$B$6</f>
        <v>0</v>
      </c>
      <c r="D1200" s="14" t="n">
        <f aca="false">Data_Clean!I1200*Assumptions!$B$7</f>
        <v>0</v>
      </c>
      <c r="E1200" s="14" t="n">
        <f aca="false">Data_Clean!J1200*Assumptions!$B$8</f>
        <v>0</v>
      </c>
      <c r="F1200" s="14" t="n">
        <f aca="false">Data_Clean!K1200*Assumptions!$B$9</f>
        <v>0</v>
      </c>
      <c r="G1200" s="14" t="n">
        <f aca="false">Data_Clean!L1200*Assumptions!$B$10</f>
        <v>0</v>
      </c>
      <c r="H1200" s="14" t="n">
        <f aca="false">IF(OR(Data_Clean!M1200="",Data_Clean!N1200=""),0,Data_Clean!M1200*Data_Clean!N1200/100)*Assumptions!$B$13*Assumptions!$B$11</f>
        <v>150.282</v>
      </c>
      <c r="I1200" s="14" t="n">
        <f aca="false">Data_Clean!O1200*4*Assumptions!$B$12</f>
        <v>77.58336</v>
      </c>
      <c r="J1200" s="14" t="n">
        <f aca="false">SUM(B1200:I1200)</f>
        <v>482.72811</v>
      </c>
      <c r="K1200" s="16" t="n">
        <f aca="false">IF(Data_Clean!P1200="","",Assumptions!$B$15*0.5^(Data_Clean!P1200/Assumptions!$B$20))</f>
        <v>29.3147990530274</v>
      </c>
      <c r="L1200" s="16" t="n">
        <f aca="false">Assumptions!$B$16*MIN(1,LN(1+Data_Clean!Q1200)/LN(1+Assumptions!$B$21))</f>
        <v>17.4722173630921</v>
      </c>
      <c r="M1200" s="16" t="n">
        <f aca="false">Assumptions!$B$17*(0.6*MIN(1,Data_Clean!R1200/Assumptions!$B$22)+0.4*IF(Data_Clean!S1200="",0,Data_Clean!S1200))</f>
        <v>1.8</v>
      </c>
      <c r="N1200" s="16" t="n">
        <f aca="false">Assumptions!$B$18*MIN(1,(Data_Clean!F1200-1)/Assumptions!$B$23)</f>
        <v>5</v>
      </c>
      <c r="O1200" s="16" t="n">
        <f aca="false">Assumptions!$B$19*(0.4*IF(Data_Clean!E1200="",0,MIN(1,Data_Clean!E1200/12/Assumptions!$B$24))+0.35*IF(Data_Clean!D1200="Y",1,0)+0.25*(1-MIN(Data_Clean!T1200,3)/3))/IF(Data_Clean!E1200="",0.6,1)</f>
        <v>12.3</v>
      </c>
      <c r="P1200" s="16" t="n">
        <f aca="false">SUM(K1200:O1200)/(Assumptions!$D$5-IF(K1200="",Assumptions!$B$15,0))*100</f>
        <v>65.8870164161195</v>
      </c>
      <c r="Q1200" s="7" t="str">
        <f aca="false">IF(J1200&gt;=Assumptions!$B$26,"High",IF(J1200&gt;=Assumptions!$B$27,"Mid","Low"))</f>
        <v>Mid</v>
      </c>
      <c r="R1200" s="7" t="str">
        <f aca="false">IF(P1200&gt;=Assumptions!$B$28,"High",IF(P1200&gt;=Assumptions!$B$29,"Mid","Low"))</f>
        <v>Mid</v>
      </c>
      <c r="S1200" s="7" t="str">
        <f aca="false">INDEX(Assumptions!$B$33:$B$41,MATCH(Q1200&amp;"|"&amp;R1200,Assumptions!$A$33:$A$41,0))</f>
        <v>Established Core</v>
      </c>
      <c r="T1200" s="7" t="n">
        <f aca="false">IF(ISNUMBER(Data_Clean!V1200),J1200*Data_Clean!V1200,0)</f>
        <v>14.4818433</v>
      </c>
    </row>
    <row r="1201" customFormat="false" ht="15" hidden="false" customHeight="false" outlineLevel="0" collapsed="false">
      <c r="A1201" s="15" t="str">
        <f aca="false">Data_Clean!A1201</f>
        <v>CX101197</v>
      </c>
      <c r="B1201" s="14" t="n">
        <f aca="false">Data_Clean!G1201*Assumptions!$B$5</f>
        <v>41.75375</v>
      </c>
      <c r="C1201" s="14" t="n">
        <f aca="false">IF(Data_Clean!H1201="",0,Data_Clean!H1201)*Assumptions!$B$6</f>
        <v>6.8598</v>
      </c>
      <c r="D1201" s="14" t="n">
        <f aca="false">Data_Clean!I1201*Assumptions!$B$7</f>
        <v>0</v>
      </c>
      <c r="E1201" s="14" t="n">
        <f aca="false">Data_Clean!J1201*Assumptions!$B$8</f>
        <v>0</v>
      </c>
      <c r="F1201" s="14" t="n">
        <f aca="false">Data_Clean!K1201*Assumptions!$B$9</f>
        <v>0</v>
      </c>
      <c r="G1201" s="14" t="n">
        <f aca="false">Data_Clean!L1201*Assumptions!$B$10</f>
        <v>953.55</v>
      </c>
      <c r="H1201" s="14" t="n">
        <f aca="false">IF(OR(Data_Clean!M1201="",Data_Clean!N1201=""),0,Data_Clean!M1201*Data_Clean!N1201/100)*Assumptions!$B$13*Assumptions!$B$11</f>
        <v>0</v>
      </c>
      <c r="I1201" s="14" t="n">
        <f aca="false">Data_Clean!O1201*4*Assumptions!$B$12</f>
        <v>0</v>
      </c>
      <c r="J1201" s="14" t="n">
        <f aca="false">SUM(B1201:I1201)</f>
        <v>1002.16355</v>
      </c>
      <c r="K1201" s="16" t="n">
        <f aca="false">IF(Data_Clean!P1201="","",Assumptions!$B$15*0.5^(Data_Clean!P1201/Assumptions!$B$20))</f>
        <v>27.9909897461042</v>
      </c>
      <c r="L1201" s="16" t="n">
        <f aca="false">Assumptions!$B$16*MIN(1,LN(1+Data_Clean!Q1201)/LN(1+Assumptions!$B$21))</f>
        <v>18.5760710519073</v>
      </c>
      <c r="M1201" s="16" t="n">
        <f aca="false">Assumptions!$B$17*(0.6*MIN(1,Data_Clean!R1201/Assumptions!$B$22)+0.4*IF(Data_Clean!S1201="",0,Data_Clean!S1201))</f>
        <v>12.678</v>
      </c>
      <c r="N1201" s="16" t="n">
        <f aca="false">Assumptions!$B$18*MIN(1,(Data_Clean!F1201-1)/Assumptions!$B$23)</f>
        <v>10</v>
      </c>
      <c r="O1201" s="16" t="n">
        <f aca="false">Assumptions!$B$19*(0.4*IF(Data_Clean!E1201="",0,MIN(1,Data_Clean!E1201/12/Assumptions!$B$24))+0.35*IF(Data_Clean!D1201="Y",1,0)+0.25*(1-MIN(Data_Clean!T1201,3)/3))/IF(Data_Clean!E1201="",0.6,1)</f>
        <v>15</v>
      </c>
      <c r="P1201" s="16" t="n">
        <f aca="false">SUM(K1201:O1201)/(Assumptions!$D$5-IF(K1201="",Assumptions!$B$15,0))*100</f>
        <v>84.2450607980115</v>
      </c>
      <c r="Q1201" s="7" t="str">
        <f aca="false">IF(J1201&gt;=Assumptions!$B$26,"High",IF(J1201&gt;=Assumptions!$B$27,"Mid","Low"))</f>
        <v>Mid</v>
      </c>
      <c r="R1201" s="7" t="str">
        <f aca="false">IF(P1201&gt;=Assumptions!$B$28,"High",IF(P1201&gt;=Assumptions!$B$29,"Mid","Low"))</f>
        <v>High</v>
      </c>
      <c r="S1201" s="7" t="str">
        <f aca="false">INDEX(Assumptions!$B$33:$B$41,MATCH(Q1201&amp;"|"&amp;R1201,Assumptions!$A$33:$A$41,0))</f>
        <v>Engaged Builders</v>
      </c>
      <c r="T1201" s="7" t="n">
        <f aca="false">IF(ISNUMBER(Data_Clean!V1201),J1201*Data_Clean!V1201,0)</f>
        <v>11.524880825</v>
      </c>
    </row>
    <row r="1202" customFormat="false" ht="15" hidden="false" customHeight="false" outlineLevel="0" collapsed="false">
      <c r="A1202" s="15" t="str">
        <f aca="false">Data_Clean!A1202</f>
        <v>CX101198</v>
      </c>
      <c r="B1202" s="14" t="n">
        <f aca="false">Data_Clean!G1202*Assumptions!$B$5</f>
        <v>171.031</v>
      </c>
      <c r="C1202" s="14" t="n">
        <f aca="false">IF(Data_Clean!H1202="",0,Data_Clean!H1202)*Assumptions!$B$6</f>
        <v>0</v>
      </c>
      <c r="D1202" s="14" t="n">
        <f aca="false">Data_Clean!I1202*Assumptions!$B$7</f>
        <v>0</v>
      </c>
      <c r="E1202" s="14" t="n">
        <f aca="false">Data_Clean!J1202*Assumptions!$B$8</f>
        <v>0</v>
      </c>
      <c r="F1202" s="14" t="n">
        <f aca="false">Data_Clean!K1202*Assumptions!$B$9</f>
        <v>2140.6</v>
      </c>
      <c r="G1202" s="14" t="n">
        <f aca="false">Data_Clean!L1202*Assumptions!$B$10</f>
        <v>0</v>
      </c>
      <c r="H1202" s="14" t="n">
        <f aca="false">IF(OR(Data_Clean!M1202="",Data_Clean!N1202=""),0,Data_Clean!M1202*Data_Clean!N1202/100)*Assumptions!$B$13*Assumptions!$B$11</f>
        <v>708.396</v>
      </c>
      <c r="I1202" s="14" t="n">
        <f aca="false">Data_Clean!O1202*4*Assumptions!$B$12</f>
        <v>14.63472</v>
      </c>
      <c r="J1202" s="14" t="n">
        <f aca="false">SUM(B1202:I1202)</f>
        <v>3034.66172</v>
      </c>
      <c r="K1202" s="16" t="n">
        <f aca="false">IF(Data_Clean!P1202="","",Assumptions!$B$15*0.5^(Data_Clean!P1202/Assumptions!$B$20))</f>
        <v>26.1165168988837</v>
      </c>
      <c r="L1202" s="16" t="n">
        <f aca="false">Assumptions!$B$16*MIN(1,LN(1+Data_Clean!Q1202)/LN(1+Assumptions!$B$21))</f>
        <v>11.5625930527155</v>
      </c>
      <c r="M1202" s="16" t="n">
        <f aca="false">Assumptions!$B$17*(0.6*MIN(1,Data_Clean!R1202/Assumptions!$B$22)+0.4*IF(Data_Clean!S1202="",0,Data_Clean!S1202))</f>
        <v>8.028</v>
      </c>
      <c r="N1202" s="16" t="n">
        <f aca="false">Assumptions!$B$18*MIN(1,(Data_Clean!F1202-1)/Assumptions!$B$23)</f>
        <v>15</v>
      </c>
      <c r="O1202" s="16" t="n">
        <f aca="false">Assumptions!$B$19*(0.4*IF(Data_Clean!E1202="",0,MIN(1,Data_Clean!E1202/12/Assumptions!$B$24))+0.35*IF(Data_Clean!D1202="Y",1,0)+0.25*(1-MIN(Data_Clean!T1202,3)/3))/IF(Data_Clean!E1202="",0.6,1)</f>
        <v>6.05</v>
      </c>
      <c r="P1202" s="16" t="n">
        <f aca="false">SUM(K1202:O1202)/(Assumptions!$D$5-IF(K1202="",Assumptions!$B$15,0))*100</f>
        <v>66.7571099515992</v>
      </c>
      <c r="Q1202" s="7" t="str">
        <f aca="false">IF(J1202&gt;=Assumptions!$B$26,"High",IF(J1202&gt;=Assumptions!$B$27,"Mid","Low"))</f>
        <v>High</v>
      </c>
      <c r="R1202" s="7" t="str">
        <f aca="false">IF(P1202&gt;=Assumptions!$B$28,"High",IF(P1202&gt;=Assumptions!$B$29,"Mid","Low"))</f>
        <v>Mid</v>
      </c>
      <c r="S1202" s="7" t="str">
        <f aca="false">INDEX(Assumptions!$B$33:$B$41,MATCH(Q1202&amp;"|"&amp;R1202,Assumptions!$A$33:$A$41,0))</f>
        <v>Established Core</v>
      </c>
      <c r="T1202" s="7" t="n">
        <f aca="false">IF(ISNUMBER(Data_Clean!V1202),J1202*Data_Clean!V1202,0)</f>
        <v>215.764448292</v>
      </c>
    </row>
    <row r="1203" customFormat="false" ht="15" hidden="false" customHeight="false" outlineLevel="0" collapsed="false">
      <c r="A1203" s="15" t="str">
        <f aca="false">Data_Clean!A1203</f>
        <v>CX101199</v>
      </c>
      <c r="B1203" s="14" t="n">
        <f aca="false">Data_Clean!G1203*Assumptions!$B$5</f>
        <v>109.64975</v>
      </c>
      <c r="C1203" s="14" t="n">
        <f aca="false">IF(Data_Clean!H1203="",0,Data_Clean!H1203)*Assumptions!$B$6</f>
        <v>470.45088</v>
      </c>
      <c r="D1203" s="14" t="n">
        <f aca="false">Data_Clean!I1203*Assumptions!$B$7</f>
        <v>214.4</v>
      </c>
      <c r="E1203" s="14" t="n">
        <f aca="false">Data_Clean!J1203*Assumptions!$B$8</f>
        <v>0</v>
      </c>
      <c r="F1203" s="14" t="n">
        <f aca="false">Data_Clean!K1203*Assumptions!$B$9</f>
        <v>0</v>
      </c>
      <c r="G1203" s="14" t="n">
        <f aca="false">Data_Clean!L1203*Assumptions!$B$10</f>
        <v>0</v>
      </c>
      <c r="H1203" s="14" t="n">
        <f aca="false">IF(OR(Data_Clean!M1203="",Data_Clean!N1203=""),0,Data_Clean!M1203*Data_Clean!N1203/100)*Assumptions!$B$13*Assumptions!$B$11</f>
        <v>0</v>
      </c>
      <c r="I1203" s="14" t="n">
        <f aca="false">Data_Clean!O1203*4*Assumptions!$B$12</f>
        <v>0</v>
      </c>
      <c r="J1203" s="14" t="n">
        <f aca="false">SUM(B1203:I1203)</f>
        <v>794.50063</v>
      </c>
      <c r="K1203" s="16" t="n">
        <f aca="false">IF(Data_Clean!P1203="","",Assumptions!$B$15*0.5^(Data_Clean!P1203/Assumptions!$B$20))</f>
        <v>12.4685684421418</v>
      </c>
      <c r="L1203" s="16" t="n">
        <f aca="false">Assumptions!$B$16*MIN(1,LN(1+Data_Clean!Q1203)/LN(1+Assumptions!$B$21))</f>
        <v>14.8269530442849</v>
      </c>
      <c r="M1203" s="16" t="n">
        <f aca="false">Assumptions!$B$17*(0.6*MIN(1,Data_Clean!R1203/Assumptions!$B$22)+0.4*IF(Data_Clean!S1203="",0,Data_Clean!S1203))</f>
        <v>8.316</v>
      </c>
      <c r="N1203" s="16" t="n">
        <f aca="false">Assumptions!$B$18*MIN(1,(Data_Clean!F1203-1)/Assumptions!$B$23)</f>
        <v>10</v>
      </c>
      <c r="O1203" s="16" t="n">
        <f aca="false">Assumptions!$B$19*(0.4*IF(Data_Clean!E1203="",0,MIN(1,Data_Clean!E1203/12/Assumptions!$B$24))+0.35*IF(Data_Clean!D1203="Y",1,0)+0.25*(1-MIN(Data_Clean!T1203,3)/3))/IF(Data_Clean!E1203="",0.6,1)</f>
        <v>15</v>
      </c>
      <c r="P1203" s="16" t="n">
        <f aca="false">SUM(K1203:O1203)/(Assumptions!$D$5-IF(K1203="",Assumptions!$B$15,0))*100</f>
        <v>60.6115214864267</v>
      </c>
      <c r="Q1203" s="7" t="str">
        <f aca="false">IF(J1203&gt;=Assumptions!$B$26,"High",IF(J1203&gt;=Assumptions!$B$27,"Mid","Low"))</f>
        <v>Mid</v>
      </c>
      <c r="R1203" s="7" t="str">
        <f aca="false">IF(P1203&gt;=Assumptions!$B$28,"High",IF(P1203&gt;=Assumptions!$B$29,"Mid","Low"))</f>
        <v>Mid</v>
      </c>
      <c r="S1203" s="7" t="str">
        <f aca="false">INDEX(Assumptions!$B$33:$B$41,MATCH(Q1203&amp;"|"&amp;R1203,Assumptions!$A$33:$A$41,0))</f>
        <v>Established Core</v>
      </c>
      <c r="T1203" s="7" t="n">
        <f aca="false">IF(ISNUMBER(Data_Clean!V1203),J1203*Data_Clean!V1203,0)</f>
        <v>17.796814112</v>
      </c>
    </row>
    <row r="1204" customFormat="false" ht="15" hidden="false" customHeight="false" outlineLevel="0" collapsed="false">
      <c r="A1204" s="15" t="str">
        <f aca="false">Data_Clean!A1204</f>
        <v>CX101200</v>
      </c>
      <c r="B1204" s="14" t="n">
        <f aca="false">Data_Clean!G1204*Assumptions!$B$5</f>
        <v>77.175</v>
      </c>
      <c r="C1204" s="14" t="n">
        <f aca="false">IF(Data_Clean!H1204="",0,Data_Clean!H1204)*Assumptions!$B$6</f>
        <v>0</v>
      </c>
      <c r="D1204" s="14" t="n">
        <f aca="false">Data_Clean!I1204*Assumptions!$B$7</f>
        <v>0</v>
      </c>
      <c r="E1204" s="14" t="n">
        <f aca="false">Data_Clean!J1204*Assumptions!$B$8</f>
        <v>0</v>
      </c>
      <c r="F1204" s="14" t="n">
        <f aca="false">Data_Clean!K1204*Assumptions!$B$9</f>
        <v>909.7</v>
      </c>
      <c r="G1204" s="14" t="n">
        <f aca="false">Data_Clean!L1204*Assumptions!$B$10</f>
        <v>0</v>
      </c>
      <c r="H1204" s="14" t="n">
        <f aca="false">IF(OR(Data_Clean!M1204="",Data_Clean!N1204=""),0,Data_Clean!M1204*Data_Clean!N1204/100)*Assumptions!$B$13*Assumptions!$B$11</f>
        <v>0</v>
      </c>
      <c r="I1204" s="14" t="n">
        <f aca="false">Data_Clean!O1204*4*Assumptions!$B$12</f>
        <v>0</v>
      </c>
      <c r="J1204" s="14" t="n">
        <f aca="false">SUM(B1204:I1204)</f>
        <v>986.875</v>
      </c>
      <c r="K1204" s="16" t="n">
        <f aca="false">IF(Data_Clean!P1204="","",Assumptions!$B$15*0.5^(Data_Clean!P1204/Assumptions!$B$20))</f>
        <v>27.3516746567465</v>
      </c>
      <c r="L1204" s="16" t="n">
        <f aca="false">Assumptions!$B$16*MIN(1,LN(1+Data_Clean!Q1204)/LN(1+Assumptions!$B$21))</f>
        <v>13.8963721559302</v>
      </c>
      <c r="M1204" s="16" t="n">
        <f aca="false">Assumptions!$B$17*(0.6*MIN(1,Data_Clean!R1204/Assumptions!$B$22)+0.4*IF(Data_Clean!S1204="",0,Data_Clean!S1204))</f>
        <v>9.12</v>
      </c>
      <c r="N1204" s="16" t="n">
        <f aca="false">Assumptions!$B$18*MIN(1,(Data_Clean!F1204-1)/Assumptions!$B$23)</f>
        <v>5</v>
      </c>
      <c r="O1204" s="16" t="n">
        <f aca="false">Assumptions!$B$19*(0.4*IF(Data_Clean!E1204="",0,MIN(1,Data_Clean!E1204/12/Assumptions!$B$24))+0.35*IF(Data_Clean!D1204="Y",1,0)+0.25*(1-MIN(Data_Clean!T1204,3)/3))/IF(Data_Clean!E1204="",0.6,1)</f>
        <v>13.75</v>
      </c>
      <c r="P1204" s="16" t="n">
        <f aca="false">SUM(K1204:O1204)/(Assumptions!$D$5-IF(K1204="",Assumptions!$B$15,0))*100</f>
        <v>69.1180468126768</v>
      </c>
      <c r="Q1204" s="7" t="str">
        <f aca="false">IF(J1204&gt;=Assumptions!$B$26,"High",IF(J1204&gt;=Assumptions!$B$27,"Mid","Low"))</f>
        <v>Mid</v>
      </c>
      <c r="R1204" s="7" t="str">
        <f aca="false">IF(P1204&gt;=Assumptions!$B$28,"High",IF(P1204&gt;=Assumptions!$B$29,"Mid","Low"))</f>
        <v>Mid</v>
      </c>
      <c r="S1204" s="7" t="str">
        <f aca="false">INDEX(Assumptions!$B$33:$B$41,MATCH(Q1204&amp;"|"&amp;R1204,Assumptions!$A$33:$A$41,0))</f>
        <v>Established Core</v>
      </c>
      <c r="T1204" s="7" t="n">
        <f aca="false">IF(ISNUMBER(Data_Clean!V1204),J1204*Data_Clean!V1204,0)</f>
        <v>67.1075</v>
      </c>
    </row>
    <row r="1205" customFormat="false" ht="15" hidden="false" customHeight="false" outlineLevel="0" collapsed="false">
      <c r="A1205" s="15" t="str">
        <f aca="false">Data_Clean!A1205</f>
        <v>CX101201</v>
      </c>
      <c r="B1205" s="14" t="n">
        <f aca="false">Data_Clean!G1205*Assumptions!$B$5</f>
        <v>41.59275</v>
      </c>
      <c r="C1205" s="14" t="n">
        <f aca="false">IF(Data_Clean!H1205="",0,Data_Clean!H1205)*Assumptions!$B$6</f>
        <v>0</v>
      </c>
      <c r="D1205" s="14" t="n">
        <f aca="false">Data_Clean!I1205*Assumptions!$B$7</f>
        <v>0</v>
      </c>
      <c r="E1205" s="14" t="n">
        <f aca="false">Data_Clean!J1205*Assumptions!$B$8</f>
        <v>0</v>
      </c>
      <c r="F1205" s="14" t="n">
        <f aca="false">Data_Clean!K1205*Assumptions!$B$9</f>
        <v>0</v>
      </c>
      <c r="G1205" s="14" t="n">
        <f aca="false">Data_Clean!L1205*Assumptions!$B$10</f>
        <v>0</v>
      </c>
      <c r="H1205" s="14" t="n">
        <f aca="false">IF(OR(Data_Clean!M1205="",Data_Clean!N1205=""),0,Data_Clean!M1205*Data_Clean!N1205/100)*Assumptions!$B$13*Assumptions!$B$11</f>
        <v>0</v>
      </c>
      <c r="I1205" s="14" t="n">
        <f aca="false">Data_Clean!O1205*4*Assumptions!$B$12</f>
        <v>0</v>
      </c>
      <c r="J1205" s="14" t="n">
        <f aca="false">SUM(B1205:I1205)</f>
        <v>41.59275</v>
      </c>
      <c r="K1205" s="16" t="n">
        <f aca="false">IF(Data_Clean!P1205="","",Assumptions!$B$15*0.5^(Data_Clean!P1205/Assumptions!$B$20))</f>
        <v>26.7269615442102</v>
      </c>
      <c r="L1205" s="16" t="n">
        <f aca="false">Assumptions!$B$16*MIN(1,LN(1+Data_Clean!Q1205)/LN(1+Assumptions!$B$21))</f>
        <v>14.9444347261843</v>
      </c>
      <c r="M1205" s="16" t="n">
        <f aca="false">Assumptions!$B$17*(0.6*MIN(1,Data_Clean!R1205/Assumptions!$B$22)+0.4*IF(Data_Clean!S1205="",0,Data_Clean!S1205))</f>
        <v>5.76</v>
      </c>
      <c r="N1205" s="16" t="n">
        <f aca="false">Assumptions!$B$18*MIN(1,(Data_Clean!F1205-1)/Assumptions!$B$23)</f>
        <v>5</v>
      </c>
      <c r="O1205" s="16" t="n">
        <f aca="false">Assumptions!$B$19*(0.4*IF(Data_Clean!E1205="",0,MIN(1,Data_Clean!E1205/12/Assumptions!$B$24))+0.35*IF(Data_Clean!D1205="Y",1,0)+0.25*(1-MIN(Data_Clean!T1205,3)/3))/IF(Data_Clean!E1205="",0.6,1)</f>
        <v>11.6</v>
      </c>
      <c r="P1205" s="16" t="n">
        <f aca="false">SUM(K1205:O1205)/(Assumptions!$D$5-IF(K1205="",Assumptions!$B$15,0))*100</f>
        <v>64.0313962703945</v>
      </c>
      <c r="Q1205" s="7" t="str">
        <f aca="false">IF(J1205&gt;=Assumptions!$B$26,"High",IF(J1205&gt;=Assumptions!$B$27,"Mid","Low"))</f>
        <v>Low</v>
      </c>
      <c r="R1205" s="7" t="str">
        <f aca="false">IF(P1205&gt;=Assumptions!$B$28,"High",IF(P1205&gt;=Assumptions!$B$29,"Mid","Low"))</f>
        <v>Mid</v>
      </c>
      <c r="S1205" s="7" t="str">
        <f aca="false">INDEX(Assumptions!$B$33:$B$41,MATCH(Q1205&amp;"|"&amp;R1205,Assumptions!$A$33:$A$41,0))</f>
        <v>Light Touch</v>
      </c>
      <c r="T1205" s="7" t="n">
        <f aca="false">IF(ISNUMBER(Data_Clean!V1205),J1205*Data_Clean!V1205,0)</f>
        <v>0.9150405</v>
      </c>
    </row>
    <row r="1206" customFormat="false" ht="15" hidden="false" customHeight="false" outlineLevel="0" collapsed="false">
      <c r="A1206" s="15" t="str">
        <f aca="false">Data_Clean!A1206</f>
        <v>CX101202</v>
      </c>
      <c r="B1206" s="14" t="n">
        <f aca="false">Data_Clean!G1206*Assumptions!$B$5</f>
        <v>114.05125</v>
      </c>
      <c r="C1206" s="14" t="n">
        <f aca="false">IF(Data_Clean!H1206="",0,Data_Clean!H1206)*Assumptions!$B$6</f>
        <v>0</v>
      </c>
      <c r="D1206" s="14" t="n">
        <f aca="false">Data_Clean!I1206*Assumptions!$B$7</f>
        <v>0</v>
      </c>
      <c r="E1206" s="14" t="n">
        <f aca="false">Data_Clean!J1206*Assumptions!$B$8</f>
        <v>0</v>
      </c>
      <c r="F1206" s="14" t="n">
        <f aca="false">Data_Clean!K1206*Assumptions!$B$9</f>
        <v>0</v>
      </c>
      <c r="G1206" s="14" t="n">
        <f aca="false">Data_Clean!L1206*Assumptions!$B$10</f>
        <v>0</v>
      </c>
      <c r="H1206" s="14" t="n">
        <f aca="false">IF(OR(Data_Clean!M1206="",Data_Clean!N1206=""),0,Data_Clean!M1206*Data_Clean!N1206/100)*Assumptions!$B$13*Assumptions!$B$11</f>
        <v>0</v>
      </c>
      <c r="I1206" s="14" t="n">
        <f aca="false">Data_Clean!O1206*4*Assumptions!$B$12</f>
        <v>0</v>
      </c>
      <c r="J1206" s="14" t="n">
        <f aca="false">SUM(B1206:I1206)</f>
        <v>114.05125</v>
      </c>
      <c r="K1206" s="16" t="n">
        <f aca="false">IF(Data_Clean!P1206="","",Assumptions!$B$15*0.5^(Data_Clean!P1206/Assumptions!$B$20))</f>
        <v>22.2164632842985</v>
      </c>
      <c r="L1206" s="16" t="n">
        <f aca="false">Assumptions!$B$16*MIN(1,LN(1+Data_Clean!Q1206)/LN(1+Assumptions!$B$21))</f>
        <v>13.2535138894499</v>
      </c>
      <c r="M1206" s="16" t="n">
        <f aca="false">Assumptions!$B$17*(0.6*MIN(1,Data_Clean!R1206/Assumptions!$B$22)+0.4*IF(Data_Clean!S1206="",0,Data_Clean!S1206))</f>
        <v>12.516</v>
      </c>
      <c r="N1206" s="16" t="n">
        <f aca="false">Assumptions!$B$18*MIN(1,(Data_Clean!F1206-1)/Assumptions!$B$23)</f>
        <v>0</v>
      </c>
      <c r="O1206" s="16" t="n">
        <f aca="false">Assumptions!$B$19*(0.4*IF(Data_Clean!E1206="",0,MIN(1,Data_Clean!E1206/12/Assumptions!$B$24))+0.35*IF(Data_Clean!D1206="Y",1,0)+0.25*(1-MIN(Data_Clean!T1206,3)/3))/IF(Data_Clean!E1206="",0.6,1)</f>
        <v>15</v>
      </c>
      <c r="P1206" s="16" t="n">
        <f aca="false">SUM(K1206:O1206)/(Assumptions!$D$5-IF(K1206="",Assumptions!$B$15,0))*100</f>
        <v>62.9859771737484</v>
      </c>
      <c r="Q1206" s="7" t="str">
        <f aca="false">IF(J1206&gt;=Assumptions!$B$26,"High",IF(J1206&gt;=Assumptions!$B$27,"Mid","Low"))</f>
        <v>Low</v>
      </c>
      <c r="R1206" s="7" t="str">
        <f aca="false">IF(P1206&gt;=Assumptions!$B$28,"High",IF(P1206&gt;=Assumptions!$B$29,"Mid","Low"))</f>
        <v>Mid</v>
      </c>
      <c r="S1206" s="7" t="str">
        <f aca="false">INDEX(Assumptions!$B$33:$B$41,MATCH(Q1206&amp;"|"&amp;R1206,Assumptions!$A$33:$A$41,0))</f>
        <v>Light Touch</v>
      </c>
      <c r="T1206" s="7" t="n">
        <f aca="false">IF(ISNUMBER(Data_Clean!V1206),J1206*Data_Clean!V1206,0)</f>
        <v>4.185680875</v>
      </c>
    </row>
    <row r="1207" customFormat="false" ht="15" hidden="false" customHeight="false" outlineLevel="0" collapsed="false">
      <c r="A1207" s="15" t="str">
        <f aca="false">Data_Clean!A1207</f>
        <v>CX101203</v>
      </c>
      <c r="B1207" s="14" t="n">
        <f aca="false">Data_Clean!G1207*Assumptions!$B$5</f>
        <v>281.44675</v>
      </c>
      <c r="C1207" s="14" t="n">
        <f aca="false">IF(Data_Clean!H1207="",0,Data_Clean!H1207)*Assumptions!$B$6</f>
        <v>201.39492</v>
      </c>
      <c r="D1207" s="14" t="n">
        <f aca="false">Data_Clean!I1207*Assumptions!$B$7</f>
        <v>0</v>
      </c>
      <c r="E1207" s="14" t="n">
        <f aca="false">Data_Clean!J1207*Assumptions!$B$8</f>
        <v>0</v>
      </c>
      <c r="F1207" s="14" t="n">
        <f aca="false">Data_Clean!K1207*Assumptions!$B$9</f>
        <v>0</v>
      </c>
      <c r="G1207" s="14" t="n">
        <f aca="false">Data_Clean!L1207*Assumptions!$B$10</f>
        <v>743.4</v>
      </c>
      <c r="H1207" s="14" t="n">
        <f aca="false">IF(OR(Data_Clean!M1207="",Data_Clean!N1207=""),0,Data_Clean!M1207*Data_Clean!N1207/100)*Assumptions!$B$13*Assumptions!$B$11</f>
        <v>0</v>
      </c>
      <c r="I1207" s="14" t="n">
        <f aca="false">Data_Clean!O1207*4*Assumptions!$B$12</f>
        <v>0</v>
      </c>
      <c r="J1207" s="14" t="n">
        <f aca="false">SUM(B1207:I1207)</f>
        <v>1226.24167</v>
      </c>
      <c r="K1207" s="16" t="n">
        <f aca="false">IF(Data_Clean!P1207="","",Assumptions!$B$15*0.5^(Data_Clean!P1207/Assumptions!$B$20))</f>
        <v>27.9909897461042</v>
      </c>
      <c r="L1207" s="16" t="n">
        <f aca="false">Assumptions!$B$16*MIN(1,LN(1+Data_Clean!Q1207)/LN(1+Assumptions!$B$21))</f>
        <v>16.230151259145</v>
      </c>
      <c r="M1207" s="16" t="n">
        <f aca="false">Assumptions!$B$17*(0.6*MIN(1,Data_Clean!R1207/Assumptions!$B$22)+0.4*IF(Data_Clean!S1207="",0,Data_Clean!S1207))</f>
        <v>5.64</v>
      </c>
      <c r="N1207" s="16" t="n">
        <f aca="false">Assumptions!$B$18*MIN(1,(Data_Clean!F1207-1)/Assumptions!$B$23)</f>
        <v>10</v>
      </c>
      <c r="O1207" s="16" t="n">
        <f aca="false">Assumptions!$B$19*(0.4*IF(Data_Clean!E1207="",0,MIN(1,Data_Clean!E1207/12/Assumptions!$B$24))+0.35*IF(Data_Clean!D1207="Y",1,0)+0.25*(1-MIN(Data_Clean!T1207,3)/3))/IF(Data_Clean!E1207="",0.6,1)</f>
        <v>12.5</v>
      </c>
      <c r="P1207" s="16" t="n">
        <f aca="false">SUM(K1207:O1207)/(Assumptions!$D$5-IF(K1207="",Assumptions!$B$15,0))*100</f>
        <v>72.3611410052492</v>
      </c>
      <c r="Q1207" s="7" t="str">
        <f aca="false">IF(J1207&gt;=Assumptions!$B$26,"High",IF(J1207&gt;=Assumptions!$B$27,"Mid","Low"))</f>
        <v>Mid</v>
      </c>
      <c r="R1207" s="7" t="str">
        <f aca="false">IF(P1207&gt;=Assumptions!$B$28,"High",IF(P1207&gt;=Assumptions!$B$29,"Mid","Low"))</f>
        <v>High</v>
      </c>
      <c r="S1207" s="7" t="str">
        <f aca="false">INDEX(Assumptions!$B$33:$B$41,MATCH(Q1207&amp;"|"&amp;R1207,Assumptions!$A$33:$A$41,0))</f>
        <v>Engaged Builders</v>
      </c>
      <c r="T1207" s="7" t="n">
        <f aca="false">IF(ISNUMBER(Data_Clean!V1207),J1207*Data_Clean!V1207,0)</f>
        <v>118.700193656</v>
      </c>
    </row>
    <row r="1208" customFormat="false" ht="15" hidden="false" customHeight="false" outlineLevel="0" collapsed="false">
      <c r="A1208" s="15" t="str">
        <f aca="false">Data_Clean!A1208</f>
        <v>CX101204</v>
      </c>
      <c r="B1208" s="14" t="n">
        <f aca="false">Data_Clean!G1208*Assumptions!$B$5</f>
        <v>150.79275</v>
      </c>
      <c r="C1208" s="14" t="n">
        <f aca="false">IF(Data_Clean!H1208="",0,Data_Clean!H1208)*Assumptions!$B$6</f>
        <v>0</v>
      </c>
      <c r="D1208" s="14" t="n">
        <f aca="false">Data_Clean!I1208*Assumptions!$B$7</f>
        <v>0</v>
      </c>
      <c r="E1208" s="14" t="n">
        <f aca="false">Data_Clean!J1208*Assumptions!$B$8</f>
        <v>619.325025</v>
      </c>
      <c r="F1208" s="14" t="n">
        <f aca="false">Data_Clean!K1208*Assumptions!$B$9</f>
        <v>0</v>
      </c>
      <c r="G1208" s="14" t="n">
        <f aca="false">Data_Clean!L1208*Assumptions!$B$10</f>
        <v>0</v>
      </c>
      <c r="H1208" s="14" t="n">
        <f aca="false">IF(OR(Data_Clean!M1208="",Data_Clean!N1208=""),0,Data_Clean!M1208*Data_Clean!N1208/100)*Assumptions!$B$13*Assumptions!$B$11</f>
        <v>0</v>
      </c>
      <c r="I1208" s="14" t="n">
        <f aca="false">Data_Clean!O1208*4*Assumptions!$B$12</f>
        <v>0</v>
      </c>
      <c r="J1208" s="14" t="n">
        <f aca="false">SUM(B1208:I1208)</f>
        <v>770.117775</v>
      </c>
      <c r="K1208" s="16" t="n">
        <f aca="false">IF(Data_Clean!P1208="","",Assumptions!$B$15*0.5^(Data_Clean!P1208/Assumptions!$B$20))</f>
        <v>19.7926186615934</v>
      </c>
      <c r="L1208" s="16" t="n">
        <f aca="false">Assumptions!$B$16*MIN(1,LN(1+Data_Clean!Q1208)/LN(1+Assumptions!$B$21))</f>
        <v>15.0586973234667</v>
      </c>
      <c r="M1208" s="16" t="n">
        <f aca="false">Assumptions!$B$17*(0.6*MIN(1,Data_Clean!R1208/Assumptions!$B$22)+0.4*IF(Data_Clean!S1208="",0,Data_Clean!S1208))</f>
        <v>7.944</v>
      </c>
      <c r="N1208" s="16" t="n">
        <f aca="false">Assumptions!$B$18*MIN(1,(Data_Clean!F1208-1)/Assumptions!$B$23)</f>
        <v>5</v>
      </c>
      <c r="O1208" s="16" t="n">
        <f aca="false">Assumptions!$B$19*(0.4*IF(Data_Clean!E1208="",0,MIN(1,Data_Clean!E1208/12/Assumptions!$B$24))+0.35*IF(Data_Clean!D1208="Y",1,0)+0.25*(1-MIN(Data_Clean!T1208,3)/3))/IF(Data_Clean!E1208="",0.6,1)</f>
        <v>2.8</v>
      </c>
      <c r="P1208" s="16" t="n">
        <f aca="false">SUM(K1208:O1208)/(Assumptions!$D$5-IF(K1208="",Assumptions!$B$15,0))*100</f>
        <v>50.5953159850601</v>
      </c>
      <c r="Q1208" s="7" t="str">
        <f aca="false">IF(J1208&gt;=Assumptions!$B$26,"High",IF(J1208&gt;=Assumptions!$B$27,"Mid","Low"))</f>
        <v>Mid</v>
      </c>
      <c r="R1208" s="7" t="str">
        <f aca="false">IF(P1208&gt;=Assumptions!$B$28,"High",IF(P1208&gt;=Assumptions!$B$29,"Mid","Low"))</f>
        <v>Mid</v>
      </c>
      <c r="S1208" s="7" t="str">
        <f aca="false">INDEX(Assumptions!$B$33:$B$41,MATCH(Q1208&amp;"|"&amp;R1208,Assumptions!$A$33:$A$41,0))</f>
        <v>Established Core</v>
      </c>
      <c r="T1208" s="7" t="n">
        <f aca="false">IF(ISNUMBER(Data_Clean!V1208),J1208*Data_Clean!V1208,0)</f>
        <v>235.193968485</v>
      </c>
    </row>
    <row r="1209" customFormat="false" ht="15" hidden="false" customHeight="false" outlineLevel="0" collapsed="false">
      <c r="A1209" s="15" t="str">
        <f aca="false">Data_Clean!A1209</f>
        <v>CX101205</v>
      </c>
      <c r="B1209" s="14" t="n">
        <f aca="false">Data_Clean!G1209*Assumptions!$B$5</f>
        <v>215.3845</v>
      </c>
      <c r="C1209" s="14" t="n">
        <f aca="false">IF(Data_Clean!H1209="",0,Data_Clean!H1209)*Assumptions!$B$6</f>
        <v>42.37368</v>
      </c>
      <c r="D1209" s="14" t="n">
        <f aca="false">Data_Clean!I1209*Assumptions!$B$7</f>
        <v>0</v>
      </c>
      <c r="E1209" s="14" t="n">
        <f aca="false">Data_Clean!J1209*Assumptions!$B$8</f>
        <v>0</v>
      </c>
      <c r="F1209" s="14" t="n">
        <f aca="false">Data_Clean!K1209*Assumptions!$B$9</f>
        <v>0</v>
      </c>
      <c r="G1209" s="14" t="n">
        <f aca="false">Data_Clean!L1209*Assumptions!$B$10</f>
        <v>585.9</v>
      </c>
      <c r="H1209" s="14" t="n">
        <f aca="false">IF(OR(Data_Clean!M1209="",Data_Clean!N1209=""),0,Data_Clean!M1209*Data_Clean!N1209/100)*Assumptions!$B$13*Assumptions!$B$11</f>
        <v>20.898</v>
      </c>
      <c r="I1209" s="14" t="n">
        <f aca="false">Data_Clean!O1209*4*Assumptions!$B$12</f>
        <v>17.06592</v>
      </c>
      <c r="J1209" s="14" t="n">
        <f aca="false">SUM(B1209:I1209)</f>
        <v>881.6221</v>
      </c>
      <c r="K1209" s="16" t="n">
        <f aca="false">IF(Data_Clean!P1209="","",Assumptions!$B$15*0.5^(Data_Clean!P1209/Assumptions!$B$20))</f>
        <v>29.3147990530274</v>
      </c>
      <c r="L1209" s="16" t="n">
        <f aca="false">Assumptions!$B$16*MIN(1,LN(1+Data_Clean!Q1209)/LN(1+Assumptions!$B$21))</f>
        <v>12.4931739410702</v>
      </c>
      <c r="M1209" s="16" t="n">
        <f aca="false">Assumptions!$B$17*(0.6*MIN(1,Data_Clean!R1209/Assumptions!$B$22)+0.4*IF(Data_Clean!S1209="",0,Data_Clean!S1209))</f>
        <v>7.188</v>
      </c>
      <c r="N1209" s="16" t="n">
        <f aca="false">Assumptions!$B$18*MIN(1,(Data_Clean!F1209-1)/Assumptions!$B$23)</f>
        <v>15</v>
      </c>
      <c r="O1209" s="16" t="n">
        <f aca="false">Assumptions!$B$19*(0.4*IF(Data_Clean!E1209="",0,MIN(1,Data_Clean!E1209/12/Assumptions!$B$24))+0.35*IF(Data_Clean!D1209="Y",1,0)+0.25*(1-MIN(Data_Clean!T1209,3)/3))/IF(Data_Clean!E1209="",0.6,1)</f>
        <v>8.5</v>
      </c>
      <c r="P1209" s="16" t="n">
        <f aca="false">SUM(K1209:O1209)/(Assumptions!$D$5-IF(K1209="",Assumptions!$B$15,0))*100</f>
        <v>72.4959729940975</v>
      </c>
      <c r="Q1209" s="7" t="str">
        <f aca="false">IF(J1209&gt;=Assumptions!$B$26,"High",IF(J1209&gt;=Assumptions!$B$27,"Mid","Low"))</f>
        <v>Mid</v>
      </c>
      <c r="R1209" s="7" t="str">
        <f aca="false">IF(P1209&gt;=Assumptions!$B$28,"High",IF(P1209&gt;=Assumptions!$B$29,"Mid","Low"))</f>
        <v>High</v>
      </c>
      <c r="S1209" s="7" t="str">
        <f aca="false">INDEX(Assumptions!$B$33:$B$41,MATCH(Q1209&amp;"|"&amp;R1209,Assumptions!$A$33:$A$41,0))</f>
        <v>Engaged Builders</v>
      </c>
      <c r="T1209" s="7" t="n">
        <f aca="false">IF(ISNUMBER(Data_Clean!V1209),J1209*Data_Clean!V1209,0)</f>
        <v>58.1870586</v>
      </c>
    </row>
    <row r="1210" customFormat="false" ht="15" hidden="false" customHeight="false" outlineLevel="0" collapsed="false">
      <c r="A1210" s="15" t="str">
        <f aca="false">Data_Clean!A1210</f>
        <v>CX101206</v>
      </c>
      <c r="B1210" s="14" t="n">
        <f aca="false">Data_Clean!G1210*Assumptions!$B$5</f>
        <v>64.581</v>
      </c>
      <c r="C1210" s="14" t="n">
        <f aca="false">IF(Data_Clean!H1210="",0,Data_Clean!H1210)*Assumptions!$B$6</f>
        <v>0</v>
      </c>
      <c r="D1210" s="14" t="n">
        <f aca="false">Data_Clean!I1210*Assumptions!$B$7</f>
        <v>231.2</v>
      </c>
      <c r="E1210" s="14" t="n">
        <f aca="false">Data_Clean!J1210*Assumptions!$B$8</f>
        <v>0</v>
      </c>
      <c r="F1210" s="14" t="n">
        <f aca="false">Data_Clean!K1210*Assumptions!$B$9</f>
        <v>0</v>
      </c>
      <c r="G1210" s="14" t="n">
        <f aca="false">Data_Clean!L1210*Assumptions!$B$10</f>
        <v>0</v>
      </c>
      <c r="H1210" s="14" t="n">
        <f aca="false">IF(OR(Data_Clean!M1210="",Data_Clean!N1210=""),0,Data_Clean!M1210*Data_Clean!N1210/100)*Assumptions!$B$13*Assumptions!$B$11</f>
        <v>0</v>
      </c>
      <c r="I1210" s="14" t="n">
        <f aca="false">Data_Clean!O1210*4*Assumptions!$B$12</f>
        <v>0</v>
      </c>
      <c r="J1210" s="14" t="n">
        <f aca="false">SUM(B1210:I1210)</f>
        <v>295.781</v>
      </c>
      <c r="K1210" s="16" t="n">
        <f aca="false">IF(Data_Clean!P1210="","",Assumptions!$B$15*0.5^(Data_Clean!P1210/Assumptions!$B$20))</f>
        <v>11.367874248828</v>
      </c>
      <c r="L1210" s="16" t="n">
        <f aca="false">Assumptions!$B$16*MIN(1,LN(1+Data_Clean!Q1210)/LN(1+Assumptions!$B$21))</f>
        <v>9.16313819982653</v>
      </c>
      <c r="M1210" s="16" t="n">
        <f aca="false">Assumptions!$B$17*(0.6*MIN(1,Data_Clean!R1210/Assumptions!$B$22)+0.4*IF(Data_Clean!S1210="",0,Data_Clean!S1210))</f>
        <v>2.256</v>
      </c>
      <c r="N1210" s="16" t="n">
        <f aca="false">Assumptions!$B$18*MIN(1,(Data_Clean!F1210-1)/Assumptions!$B$23)</f>
        <v>5</v>
      </c>
      <c r="O1210" s="16" t="n">
        <f aca="false">Assumptions!$B$19*(0.4*IF(Data_Clean!E1210="",0,MIN(1,Data_Clean!E1210/12/Assumptions!$B$24))+0.35*IF(Data_Clean!D1210="Y",1,0)+0.25*(1-MIN(Data_Clean!T1210,3)/3))/IF(Data_Clean!E1210="",0.6,1)</f>
        <v>9.75</v>
      </c>
      <c r="P1210" s="16" t="n">
        <f aca="false">SUM(K1210:O1210)/(Assumptions!$D$5-IF(K1210="",Assumptions!$B$15,0))*100</f>
        <v>37.5370124486545</v>
      </c>
      <c r="Q1210" s="7" t="str">
        <f aca="false">IF(J1210&gt;=Assumptions!$B$26,"High",IF(J1210&gt;=Assumptions!$B$27,"Mid","Low"))</f>
        <v>Low</v>
      </c>
      <c r="R1210" s="7" t="str">
        <f aca="false">IF(P1210&gt;=Assumptions!$B$28,"High",IF(P1210&gt;=Assumptions!$B$29,"Mid","Low"))</f>
        <v>Low</v>
      </c>
      <c r="S1210" s="7" t="str">
        <f aca="false">INDEX(Assumptions!$B$33:$B$41,MATCH(Q1210&amp;"|"&amp;R1210,Assumptions!$A$33:$A$41,0))</f>
        <v>Dormant &amp; Low Value</v>
      </c>
      <c r="T1210" s="7" t="n">
        <f aca="false">IF(ISNUMBER(Data_Clean!V1210),J1210*Data_Clean!V1210,0)</f>
        <v>24.4315106</v>
      </c>
    </row>
    <row r="1211" customFormat="false" ht="15" hidden="false" customHeight="false" outlineLevel="0" collapsed="false">
      <c r="A1211" s="15" t="str">
        <f aca="false">Data_Clean!A1211</f>
        <v>CX101207</v>
      </c>
      <c r="B1211" s="14" t="n">
        <f aca="false">Data_Clean!G1211*Assumptions!$B$5</f>
        <v>215.57925</v>
      </c>
      <c r="C1211" s="14" t="n">
        <f aca="false">IF(Data_Clean!H1211="",0,Data_Clean!H1211)*Assumptions!$B$6</f>
        <v>90.73068</v>
      </c>
      <c r="D1211" s="14" t="n">
        <f aca="false">Data_Clean!I1211*Assumptions!$B$7</f>
        <v>0</v>
      </c>
      <c r="E1211" s="14" t="n">
        <f aca="false">Data_Clean!J1211*Assumptions!$B$8</f>
        <v>0</v>
      </c>
      <c r="F1211" s="14" t="n">
        <f aca="false">Data_Clean!K1211*Assumptions!$B$9</f>
        <v>0</v>
      </c>
      <c r="G1211" s="14" t="n">
        <f aca="false">Data_Clean!L1211*Assumptions!$B$10</f>
        <v>478.8</v>
      </c>
      <c r="H1211" s="14" t="n">
        <f aca="false">IF(OR(Data_Clean!M1211="",Data_Clean!N1211=""),0,Data_Clean!M1211*Data_Clean!N1211/100)*Assumptions!$B$13*Assumptions!$B$11</f>
        <v>195.156</v>
      </c>
      <c r="I1211" s="14" t="n">
        <f aca="false">Data_Clean!O1211*4*Assumptions!$B$12</f>
        <v>22.08624</v>
      </c>
      <c r="J1211" s="14" t="n">
        <f aca="false">SUM(B1211:I1211)</f>
        <v>1002.35217</v>
      </c>
      <c r="K1211" s="16" t="n">
        <f aca="false">IF(Data_Clean!P1211="","",Assumptions!$B$15*0.5^(Data_Clean!P1211/Assumptions!$B$20))</f>
        <v>26.7269615442102</v>
      </c>
      <c r="L1211" s="16" t="n">
        <f aca="false">Assumptions!$B$16*MIN(1,LN(1+Data_Clean!Q1211)/LN(1+Assumptions!$B$21))</f>
        <v>13.5873179074216</v>
      </c>
      <c r="M1211" s="16" t="n">
        <f aca="false">Assumptions!$B$17*(0.6*MIN(1,Data_Clean!R1211/Assumptions!$B$22)+0.4*IF(Data_Clean!S1211="",0,Data_Clean!S1211))</f>
        <v>13.56</v>
      </c>
      <c r="N1211" s="16" t="n">
        <f aca="false">Assumptions!$B$18*MIN(1,(Data_Clean!F1211-1)/Assumptions!$B$23)</f>
        <v>15</v>
      </c>
      <c r="O1211" s="16" t="n">
        <f aca="false">Assumptions!$B$19*(0.4*IF(Data_Clean!E1211="",0,MIN(1,Data_Clean!E1211/12/Assumptions!$B$24))+0.35*IF(Data_Clean!D1211="Y",1,0)+0.25*(1-MIN(Data_Clean!T1211,3)/3))/IF(Data_Clean!E1211="",0.6,1)</f>
        <v>11.25</v>
      </c>
      <c r="P1211" s="16" t="n">
        <f aca="false">SUM(K1211:O1211)/(Assumptions!$D$5-IF(K1211="",Assumptions!$B$15,0))*100</f>
        <v>80.1242794516318</v>
      </c>
      <c r="Q1211" s="7" t="str">
        <f aca="false">IF(J1211&gt;=Assumptions!$B$26,"High",IF(J1211&gt;=Assumptions!$B$27,"Mid","Low"))</f>
        <v>Mid</v>
      </c>
      <c r="R1211" s="7" t="str">
        <f aca="false">IF(P1211&gt;=Assumptions!$B$28,"High",IF(P1211&gt;=Assumptions!$B$29,"Mid","Low"))</f>
        <v>High</v>
      </c>
      <c r="S1211" s="7" t="str">
        <f aca="false">INDEX(Assumptions!$B$33:$B$41,MATCH(Q1211&amp;"|"&amp;R1211,Assumptions!$A$33:$A$41,0))</f>
        <v>Engaged Builders</v>
      </c>
      <c r="T1211" s="7" t="n">
        <f aca="false">IF(ISNUMBER(Data_Clean!V1211),J1211*Data_Clean!V1211,0)</f>
        <v>22.352453391</v>
      </c>
    </row>
    <row r="1212" customFormat="false" ht="15" hidden="false" customHeight="false" outlineLevel="0" collapsed="false">
      <c r="A1212" s="15" t="str">
        <f aca="false">Data_Clean!A1212</f>
        <v>CX101208</v>
      </c>
      <c r="B1212" s="14" t="n">
        <f aca="false">Data_Clean!G1212*Assumptions!$B$5</f>
        <v>98.555</v>
      </c>
      <c r="C1212" s="14" t="n">
        <f aca="false">IF(Data_Clean!H1212="",0,Data_Clean!H1212)*Assumptions!$B$6</f>
        <v>0</v>
      </c>
      <c r="D1212" s="14" t="n">
        <f aca="false">Data_Clean!I1212*Assumptions!$B$7</f>
        <v>0</v>
      </c>
      <c r="E1212" s="14" t="n">
        <f aca="false">Data_Clean!J1212*Assumptions!$B$8</f>
        <v>0</v>
      </c>
      <c r="F1212" s="14" t="n">
        <f aca="false">Data_Clean!K1212*Assumptions!$B$9</f>
        <v>0</v>
      </c>
      <c r="G1212" s="14" t="n">
        <f aca="false">Data_Clean!L1212*Assumptions!$B$10</f>
        <v>0</v>
      </c>
      <c r="H1212" s="14" t="n">
        <f aca="false">IF(OR(Data_Clean!M1212="",Data_Clean!N1212=""),0,Data_Clean!M1212*Data_Clean!N1212/100)*Assumptions!$B$13*Assumptions!$B$11</f>
        <v>38.304</v>
      </c>
      <c r="I1212" s="14" t="n">
        <f aca="false">Data_Clean!O1212*4*Assumptions!$B$12</f>
        <v>15.31824</v>
      </c>
      <c r="J1212" s="14" t="n">
        <f aca="false">SUM(B1212:I1212)</f>
        <v>152.17724</v>
      </c>
      <c r="K1212" s="16" t="n">
        <f aca="false">IF(Data_Clean!P1212="","",Assumptions!$B$15*0.5^(Data_Clean!P1212/Assumptions!$B$20))</f>
        <v>25.5200148285257</v>
      </c>
      <c r="L1212" s="16" t="n">
        <f aca="false">Assumptions!$B$16*MIN(1,LN(1+Data_Clean!Q1212)/LN(1+Assumptions!$B$21))</f>
        <v>12.0537864630054</v>
      </c>
      <c r="M1212" s="16" t="n">
        <f aca="false">Assumptions!$B$17*(0.6*MIN(1,Data_Clean!R1212/Assumptions!$B$22)+0.4*IF(Data_Clean!S1212="",0,Data_Clean!S1212))</f>
        <v>8.454</v>
      </c>
      <c r="N1212" s="16" t="n">
        <f aca="false">Assumptions!$B$18*MIN(1,(Data_Clean!F1212-1)/Assumptions!$B$23)</f>
        <v>5</v>
      </c>
      <c r="O1212" s="16" t="n">
        <f aca="false">Assumptions!$B$19*(0.4*IF(Data_Clean!E1212="",0,MIN(1,Data_Clean!E1212/12/Assumptions!$B$24))+0.35*IF(Data_Clean!D1212="Y",1,0)+0.25*(1-MIN(Data_Clean!T1212,3)/3))/IF(Data_Clean!E1212="",0.6,1)</f>
        <v>15</v>
      </c>
      <c r="P1212" s="16" t="n">
        <f aca="false">SUM(K1212:O1212)/(Assumptions!$D$5-IF(K1212="",Assumptions!$B$15,0))*100</f>
        <v>66.0278012915311</v>
      </c>
      <c r="Q1212" s="7" t="str">
        <f aca="false">IF(J1212&gt;=Assumptions!$B$26,"High",IF(J1212&gt;=Assumptions!$B$27,"Mid","Low"))</f>
        <v>Low</v>
      </c>
      <c r="R1212" s="7" t="str">
        <f aca="false">IF(P1212&gt;=Assumptions!$B$28,"High",IF(P1212&gt;=Assumptions!$B$29,"Mid","Low"))</f>
        <v>Mid</v>
      </c>
      <c r="S1212" s="7" t="str">
        <f aca="false">INDEX(Assumptions!$B$33:$B$41,MATCH(Q1212&amp;"|"&amp;R1212,Assumptions!$A$33:$A$41,0))</f>
        <v>Light Touch</v>
      </c>
      <c r="T1212" s="7" t="n">
        <f aca="false">IF(ISNUMBER(Data_Clean!V1212),J1212*Data_Clean!V1212,0)</f>
        <v>6.802322628</v>
      </c>
    </row>
    <row r="1213" customFormat="false" ht="15" hidden="false" customHeight="false" outlineLevel="0" collapsed="false">
      <c r="A1213" s="15" t="str">
        <f aca="false">Data_Clean!A1213</f>
        <v>CX101209</v>
      </c>
      <c r="B1213" s="14" t="n">
        <f aca="false">Data_Clean!G1213*Assumptions!$B$5</f>
        <v>32.2075</v>
      </c>
      <c r="C1213" s="14" t="n">
        <f aca="false">IF(Data_Clean!H1213="",0,Data_Clean!H1213)*Assumptions!$B$6</f>
        <v>0</v>
      </c>
      <c r="D1213" s="14" t="n">
        <f aca="false">Data_Clean!I1213*Assumptions!$B$7</f>
        <v>0</v>
      </c>
      <c r="E1213" s="14" t="n">
        <f aca="false">Data_Clean!J1213*Assumptions!$B$8</f>
        <v>0</v>
      </c>
      <c r="F1213" s="14" t="n">
        <f aca="false">Data_Clean!K1213*Assumptions!$B$9</f>
        <v>0</v>
      </c>
      <c r="G1213" s="14" t="n">
        <f aca="false">Data_Clean!L1213*Assumptions!$B$10</f>
        <v>0</v>
      </c>
      <c r="H1213" s="14" t="n">
        <f aca="false">IF(OR(Data_Clean!M1213="",Data_Clean!N1213=""),0,Data_Clean!M1213*Data_Clean!N1213/100)*Assumptions!$B$13*Assumptions!$B$11</f>
        <v>62.658</v>
      </c>
      <c r="I1213" s="14" t="n">
        <f aca="false">Data_Clean!O1213*4*Assumptions!$B$12</f>
        <v>45.06864</v>
      </c>
      <c r="J1213" s="14" t="n">
        <f aca="false">SUM(B1213:I1213)</f>
        <v>139.93414</v>
      </c>
      <c r="K1213" s="16" t="n">
        <f aca="false">IF(Data_Clean!P1213="","",Assumptions!$B$15*0.5^(Data_Clean!P1213/Assumptions!$B$20))</f>
        <v>24.3675718906871</v>
      </c>
      <c r="L1213" s="16" t="n">
        <f aca="false">Assumptions!$B$16*MIN(1,LN(1+Data_Clean!Q1213)/LN(1+Assumptions!$B$21))</f>
        <v>17.278213829399</v>
      </c>
      <c r="M1213" s="16" t="n">
        <f aca="false">Assumptions!$B$17*(0.6*MIN(1,Data_Clean!R1213/Assumptions!$B$22)+0.4*IF(Data_Clean!S1213="",0,Data_Clean!S1213))</f>
        <v>1.254</v>
      </c>
      <c r="N1213" s="16" t="n">
        <f aca="false">Assumptions!$B$18*MIN(1,(Data_Clean!F1213-1)/Assumptions!$B$23)</f>
        <v>5</v>
      </c>
      <c r="O1213" s="16" t="n">
        <f aca="false">Assumptions!$B$19*(0.4*IF(Data_Clean!E1213="",0,MIN(1,Data_Clean!E1213/12/Assumptions!$B$24))+0.35*IF(Data_Clean!D1213="Y",1,0)+0.25*(1-MIN(Data_Clean!T1213,3)/3))/IF(Data_Clean!E1213="",0.6,1)</f>
        <v>12.45</v>
      </c>
      <c r="P1213" s="16" t="n">
        <f aca="false">SUM(K1213:O1213)/(Assumptions!$D$5-IF(K1213="",Assumptions!$B$15,0))*100</f>
        <v>60.3497857200861</v>
      </c>
      <c r="Q1213" s="7" t="str">
        <f aca="false">IF(J1213&gt;=Assumptions!$B$26,"High",IF(J1213&gt;=Assumptions!$B$27,"Mid","Low"))</f>
        <v>Low</v>
      </c>
      <c r="R1213" s="7" t="str">
        <f aca="false">IF(P1213&gt;=Assumptions!$B$28,"High",IF(P1213&gt;=Assumptions!$B$29,"Mid","Low"))</f>
        <v>Mid</v>
      </c>
      <c r="S1213" s="7" t="str">
        <f aca="false">INDEX(Assumptions!$B$33:$B$41,MATCH(Q1213&amp;"|"&amp;R1213,Assumptions!$A$33:$A$41,0))</f>
        <v>Light Touch</v>
      </c>
      <c r="T1213" s="7" t="n">
        <f aca="false">IF(ISNUMBER(Data_Clean!V1213),J1213*Data_Clean!V1213,0)</f>
        <v>2.043038444</v>
      </c>
    </row>
    <row r="1214" customFormat="false" ht="15" hidden="false" customHeight="false" outlineLevel="0" collapsed="false">
      <c r="A1214" s="15" t="str">
        <f aca="false">Data_Clean!A1214</f>
        <v>CX101210</v>
      </c>
      <c r="B1214" s="14" t="n">
        <f aca="false">Data_Clean!G1214*Assumptions!$B$5</f>
        <v>62.04225</v>
      </c>
      <c r="C1214" s="14" t="n">
        <f aca="false">IF(Data_Clean!H1214="",0,Data_Clean!H1214)*Assumptions!$B$6</f>
        <v>0</v>
      </c>
      <c r="D1214" s="14" t="n">
        <f aca="false">Data_Clean!I1214*Assumptions!$B$7</f>
        <v>0</v>
      </c>
      <c r="E1214" s="14" t="n">
        <f aca="false">Data_Clean!J1214*Assumptions!$B$8</f>
        <v>0</v>
      </c>
      <c r="F1214" s="14" t="n">
        <f aca="false">Data_Clean!K1214*Assumptions!$B$9</f>
        <v>0</v>
      </c>
      <c r="G1214" s="14" t="n">
        <f aca="false">Data_Clean!L1214*Assumptions!$B$10</f>
        <v>0</v>
      </c>
      <c r="H1214" s="14" t="n">
        <f aca="false">IF(OR(Data_Clean!M1214="",Data_Clean!N1214=""),0,Data_Clean!M1214*Data_Clean!N1214/100)*Assumptions!$B$13*Assumptions!$B$11</f>
        <v>654.192</v>
      </c>
      <c r="I1214" s="14" t="n">
        <f aca="false">Data_Clean!O1214*4*Assumptions!$B$12</f>
        <v>6.5808</v>
      </c>
      <c r="J1214" s="14" t="n">
        <f aca="false">SUM(B1214:I1214)</f>
        <v>722.81505</v>
      </c>
      <c r="K1214" s="16" t="n">
        <f aca="false">IF(Data_Clean!P1214="","",Assumptions!$B$15*0.5^(Data_Clean!P1214/Assumptions!$B$20))</f>
        <v>6.68174038605255</v>
      </c>
      <c r="L1214" s="16" t="n">
        <f aca="false">Assumptions!$B$16*MIN(1,LN(1+Data_Clean!Q1214)/LN(1+Assumptions!$B$21))</f>
        <v>11.2934465146257</v>
      </c>
      <c r="M1214" s="16" t="n">
        <f aca="false">Assumptions!$B$17*(0.6*MIN(1,Data_Clean!R1214/Assumptions!$B$22)+0.4*IF(Data_Clean!S1214="",0,Data_Clean!S1214))</f>
        <v>5.874</v>
      </c>
      <c r="N1214" s="16" t="n">
        <f aca="false">Assumptions!$B$18*MIN(1,(Data_Clean!F1214-1)/Assumptions!$B$23)</f>
        <v>5</v>
      </c>
      <c r="O1214" s="16" t="n">
        <f aca="false">Assumptions!$B$19*(0.4*IF(Data_Clean!E1214="",0,MIN(1,Data_Clean!E1214/12/Assumptions!$B$24))+0.35*IF(Data_Clean!D1214="Y",1,0)+0.25*(1-MIN(Data_Clean!T1214,3)/3))/IF(Data_Clean!E1214="",0.6,1)</f>
        <v>5.8</v>
      </c>
      <c r="P1214" s="16" t="n">
        <f aca="false">SUM(K1214:O1214)/(Assumptions!$D$5-IF(K1214="",Assumptions!$B$15,0))*100</f>
        <v>34.6491869006782</v>
      </c>
      <c r="Q1214" s="7" t="str">
        <f aca="false">IF(J1214&gt;=Assumptions!$B$26,"High",IF(J1214&gt;=Assumptions!$B$27,"Mid","Low"))</f>
        <v>Mid</v>
      </c>
      <c r="R1214" s="7" t="str">
        <f aca="false">IF(P1214&gt;=Assumptions!$B$28,"High",IF(P1214&gt;=Assumptions!$B$29,"Mid","Low"))</f>
        <v>Low</v>
      </c>
      <c r="S1214" s="7" t="str">
        <f aca="false">INDEX(Assumptions!$B$33:$B$41,MATCH(Q1214&amp;"|"&amp;R1214,Assumptions!$A$33:$A$41,0))</f>
        <v>Light Touch</v>
      </c>
      <c r="T1214" s="7" t="n">
        <f aca="false">IF(ISNUMBER(Data_Clean!V1214),J1214*Data_Clean!V1214,0)</f>
        <v>143.84019495</v>
      </c>
    </row>
    <row r="1215" customFormat="false" ht="15" hidden="false" customHeight="false" outlineLevel="0" collapsed="false">
      <c r="A1215" s="15" t="str">
        <f aca="false">Data_Clean!A1215</f>
        <v>CX101211</v>
      </c>
      <c r="B1215" s="14" t="n">
        <f aca="false">Data_Clean!G1215*Assumptions!$B$5</f>
        <v>136.9085</v>
      </c>
      <c r="C1215" s="14" t="n">
        <f aca="false">IF(Data_Clean!H1215="",0,Data_Clean!H1215)*Assumptions!$B$6</f>
        <v>43.52064</v>
      </c>
      <c r="D1215" s="14" t="n">
        <f aca="false">Data_Clean!I1215*Assumptions!$B$7</f>
        <v>0</v>
      </c>
      <c r="E1215" s="14" t="n">
        <f aca="false">Data_Clean!J1215*Assumptions!$B$8</f>
        <v>0</v>
      </c>
      <c r="F1215" s="14" t="n">
        <f aca="false">Data_Clean!K1215*Assumptions!$B$9</f>
        <v>0</v>
      </c>
      <c r="G1215" s="14" t="n">
        <f aca="false">Data_Clean!L1215*Assumptions!$B$10</f>
        <v>0</v>
      </c>
      <c r="H1215" s="14" t="n">
        <f aca="false">IF(OR(Data_Clean!M1215="",Data_Clean!N1215=""),0,Data_Clean!M1215*Data_Clean!N1215/100)*Assumptions!$B$13*Assumptions!$B$11</f>
        <v>314.568</v>
      </c>
      <c r="I1215" s="14" t="n">
        <f aca="false">Data_Clean!O1215*4*Assumptions!$B$12</f>
        <v>0</v>
      </c>
      <c r="J1215" s="14" t="n">
        <f aca="false">SUM(B1215:I1215)</f>
        <v>494.99714</v>
      </c>
      <c r="K1215" s="16" t="n">
        <f aca="false">IF(Data_Clean!P1215="","",Assumptions!$B$15*0.5^(Data_Clean!P1215/Assumptions!$B$20))</f>
        <v>0.106842479127916</v>
      </c>
      <c r="L1215" s="16" t="n">
        <f aca="false">Assumptions!$B$16*MIN(1,LN(1+Data_Clean!Q1215)/LN(1+Assumptions!$B$21))</f>
        <v>0</v>
      </c>
      <c r="M1215" s="16" t="n">
        <f aca="false">Assumptions!$B$17*(0.6*MIN(1,Data_Clean!R1215/Assumptions!$B$22)+0.4*IF(Data_Clean!S1215="",0,Data_Clean!S1215))</f>
        <v>0</v>
      </c>
      <c r="N1215" s="16" t="n">
        <f aca="false">Assumptions!$B$18*MIN(1,(Data_Clean!F1215-1)/Assumptions!$B$23)</f>
        <v>15</v>
      </c>
      <c r="O1215" s="16" t="n">
        <f aca="false">Assumptions!$B$19*(0.4*IF(Data_Clean!E1215="",0,MIN(1,Data_Clean!E1215/12/Assumptions!$B$24))+0.35*IF(Data_Clean!D1215="Y",1,0)+0.25*(1-MIN(Data_Clean!T1215,3)/3))/IF(Data_Clean!E1215="",0.6,1)</f>
        <v>9.75</v>
      </c>
      <c r="P1215" s="16" t="n">
        <f aca="false">SUM(K1215:O1215)/(Assumptions!$D$5-IF(K1215="",Assumptions!$B$15,0))*100</f>
        <v>24.8568424791279</v>
      </c>
      <c r="Q1215" s="7" t="str">
        <f aca="false">IF(J1215&gt;=Assumptions!$B$26,"High",IF(J1215&gt;=Assumptions!$B$27,"Mid","Low"))</f>
        <v>Mid</v>
      </c>
      <c r="R1215" s="7" t="str">
        <f aca="false">IF(P1215&gt;=Assumptions!$B$28,"High",IF(P1215&gt;=Assumptions!$B$29,"Mid","Low"))</f>
        <v>Low</v>
      </c>
      <c r="S1215" s="7" t="str">
        <f aca="false">INDEX(Assumptions!$B$33:$B$41,MATCH(Q1215&amp;"|"&amp;R1215,Assumptions!$A$33:$A$41,0))</f>
        <v>Light Touch</v>
      </c>
      <c r="T1215" s="7" t="n">
        <f aca="false">IF(ISNUMBER(Data_Clean!V1215),J1215*Data_Clean!V1215,0)</f>
        <v>108.40437366</v>
      </c>
    </row>
    <row r="1216" customFormat="false" ht="15" hidden="false" customHeight="false" outlineLevel="0" collapsed="false">
      <c r="A1216" s="15" t="str">
        <f aca="false">Data_Clean!A1216</f>
        <v>CX101212</v>
      </c>
      <c r="B1216" s="14" t="n">
        <f aca="false">Data_Clean!G1216*Assumptions!$B$5</f>
        <v>24.94975</v>
      </c>
      <c r="C1216" s="14" t="n">
        <f aca="false">IF(Data_Clean!H1216="",0,Data_Clean!H1216)*Assumptions!$B$6</f>
        <v>155.547</v>
      </c>
      <c r="D1216" s="14" t="n">
        <f aca="false">Data_Clean!I1216*Assumptions!$B$7</f>
        <v>0</v>
      </c>
      <c r="E1216" s="14" t="n">
        <f aca="false">Data_Clean!J1216*Assumptions!$B$8</f>
        <v>0</v>
      </c>
      <c r="F1216" s="14" t="n">
        <f aca="false">Data_Clean!K1216*Assumptions!$B$9</f>
        <v>0</v>
      </c>
      <c r="G1216" s="14" t="n">
        <f aca="false">Data_Clean!L1216*Assumptions!$B$10</f>
        <v>0</v>
      </c>
      <c r="H1216" s="14" t="n">
        <f aca="false">IF(OR(Data_Clean!M1216="",Data_Clean!N1216=""),0,Data_Clean!M1216*Data_Clean!N1216/100)*Assumptions!$B$13*Assumptions!$B$11</f>
        <v>0</v>
      </c>
      <c r="I1216" s="14" t="n">
        <f aca="false">Data_Clean!O1216*4*Assumptions!$B$12</f>
        <v>0</v>
      </c>
      <c r="J1216" s="14" t="n">
        <f aca="false">SUM(B1216:I1216)</f>
        <v>180.49675</v>
      </c>
      <c r="K1216" s="16" t="n">
        <f aca="false">IF(Data_Clean!P1216="","",Assumptions!$B$15*0.5^(Data_Clean!P1216/Assumptions!$B$20))</f>
        <v>28.6452481173125</v>
      </c>
      <c r="L1216" s="16" t="n">
        <f aca="false">Assumptions!$B$16*MIN(1,LN(1+Data_Clean!Q1216)/LN(1+Assumptions!$B$21))</f>
        <v>12.4931739410702</v>
      </c>
      <c r="M1216" s="16" t="n">
        <f aca="false">Assumptions!$B$17*(0.6*MIN(1,Data_Clean!R1216/Assumptions!$B$22)+0.4*IF(Data_Clean!S1216="",0,Data_Clean!S1216))</f>
        <v>4.65</v>
      </c>
      <c r="N1216" s="16" t="n">
        <f aca="false">Assumptions!$B$18*MIN(1,(Data_Clean!F1216-1)/Assumptions!$B$23)</f>
        <v>5</v>
      </c>
      <c r="O1216" s="16" t="n">
        <f aca="false">Assumptions!$B$19*(0.4*IF(Data_Clean!E1216="",0,MIN(1,Data_Clean!E1216/12/Assumptions!$B$24))+0.35*IF(Data_Clean!D1216="Y",1,0)+0.25*(1-MIN(Data_Clean!T1216,3)/3))/IF(Data_Clean!E1216="",0.6,1)</f>
        <v>7.3</v>
      </c>
      <c r="P1216" s="16" t="n">
        <f aca="false">SUM(K1216:O1216)/(Assumptions!$D$5-IF(K1216="",Assumptions!$B$15,0))*100</f>
        <v>58.0884220583827</v>
      </c>
      <c r="Q1216" s="7" t="str">
        <f aca="false">IF(J1216&gt;=Assumptions!$B$26,"High",IF(J1216&gt;=Assumptions!$B$27,"Mid","Low"))</f>
        <v>Low</v>
      </c>
      <c r="R1216" s="7" t="str">
        <f aca="false">IF(P1216&gt;=Assumptions!$B$28,"High",IF(P1216&gt;=Assumptions!$B$29,"Mid","Low"))</f>
        <v>Mid</v>
      </c>
      <c r="S1216" s="7" t="str">
        <f aca="false">INDEX(Assumptions!$B$33:$B$41,MATCH(Q1216&amp;"|"&amp;R1216,Assumptions!$A$33:$A$41,0))</f>
        <v>Light Touch</v>
      </c>
      <c r="T1216" s="7" t="n">
        <f aca="false">IF(ISNUMBER(Data_Clean!V1216),J1216*Data_Clean!V1216,0)</f>
        <v>26.839866725</v>
      </c>
    </row>
    <row r="1217" customFormat="false" ht="15" hidden="false" customHeight="false" outlineLevel="0" collapsed="false">
      <c r="A1217" s="15" t="str">
        <f aca="false">Data_Clean!A1217</f>
        <v>CX101213</v>
      </c>
      <c r="B1217" s="14" t="n">
        <f aca="false">Data_Clean!G1217*Assumptions!$B$5</f>
        <v>37.74225</v>
      </c>
      <c r="C1217" s="14" t="n">
        <f aca="false">IF(Data_Clean!H1217="",0,Data_Clean!H1217)*Assumptions!$B$6</f>
        <v>337.70268</v>
      </c>
      <c r="D1217" s="14" t="n">
        <f aca="false">Data_Clean!I1217*Assumptions!$B$7</f>
        <v>0</v>
      </c>
      <c r="E1217" s="14" t="n">
        <f aca="false">Data_Clean!J1217*Assumptions!$B$8</f>
        <v>1191.572025</v>
      </c>
      <c r="F1217" s="14" t="n">
        <f aca="false">Data_Clean!K1217*Assumptions!$B$9</f>
        <v>2359.5</v>
      </c>
      <c r="G1217" s="14" t="n">
        <f aca="false">Data_Clean!L1217*Assumptions!$B$10</f>
        <v>0</v>
      </c>
      <c r="H1217" s="14" t="n">
        <f aca="false">IF(OR(Data_Clean!M1217="",Data_Clean!N1217=""),0,Data_Clean!M1217*Data_Clean!N1217/100)*Assumptions!$B$13*Assumptions!$B$11</f>
        <v>0</v>
      </c>
      <c r="I1217" s="14" t="n">
        <f aca="false">Data_Clean!O1217*4*Assumptions!$B$12</f>
        <v>0</v>
      </c>
      <c r="J1217" s="14" t="n">
        <f aca="false">SUM(B1217:I1217)</f>
        <v>3926.516955</v>
      </c>
      <c r="K1217" s="16" t="n">
        <f aca="false">IF(Data_Clean!P1217="","",Assumptions!$B$15*0.5^(Data_Clean!P1217/Assumptions!$B$20))</f>
        <v>7.16131202932812</v>
      </c>
      <c r="L1217" s="16" t="n">
        <f aca="false">Assumptions!$B$16*MIN(1,LN(1+Data_Clean!Q1217)/LN(1+Assumptions!$B$21))</f>
        <v>11.2934465146257</v>
      </c>
      <c r="M1217" s="16" t="n">
        <f aca="false">Assumptions!$B$17*(0.6*MIN(1,Data_Clean!R1217/Assumptions!$B$22)+0.4*IF(Data_Clean!S1217="",0,Data_Clean!S1217))</f>
        <v>4.47</v>
      </c>
      <c r="N1217" s="16" t="n">
        <f aca="false">Assumptions!$B$18*MIN(1,(Data_Clean!F1217-1)/Assumptions!$B$23)</f>
        <v>15</v>
      </c>
      <c r="O1217" s="16" t="n">
        <f aca="false">Assumptions!$B$19*(0.4*IF(Data_Clean!E1217="",0,MIN(1,Data_Clean!E1217/12/Assumptions!$B$24))+0.35*IF(Data_Clean!D1217="Y",1,0)+0.25*(1-MIN(Data_Clean!T1217,3)/3))/IF(Data_Clean!E1217="",0.6,1)</f>
        <v>9.75</v>
      </c>
      <c r="P1217" s="16" t="n">
        <f aca="false">SUM(K1217:O1217)/(Assumptions!$D$5-IF(K1217="",Assumptions!$B$15,0))*100</f>
        <v>47.6747585439538</v>
      </c>
      <c r="Q1217" s="7" t="str">
        <f aca="false">IF(J1217&gt;=Assumptions!$B$26,"High",IF(J1217&gt;=Assumptions!$B$27,"Mid","Low"))</f>
        <v>High</v>
      </c>
      <c r="R1217" s="7" t="str">
        <f aca="false">IF(P1217&gt;=Assumptions!$B$28,"High",IF(P1217&gt;=Assumptions!$B$29,"Mid","Low"))</f>
        <v>Low</v>
      </c>
      <c r="S1217" s="7" t="str">
        <f aca="false">INDEX(Assumptions!$B$33:$B$41,MATCH(Q1217&amp;"|"&amp;R1217,Assumptions!$A$33:$A$41,0))</f>
        <v>Affluent Drifters</v>
      </c>
      <c r="T1217" s="7" t="n">
        <f aca="false">IF(ISNUMBER(Data_Clean!V1217),J1217*Data_Clean!V1217,0)</f>
        <v>222.240859653</v>
      </c>
    </row>
    <row r="1218" customFormat="false" ht="15" hidden="false" customHeight="false" outlineLevel="0" collapsed="false">
      <c r="A1218" s="15" t="str">
        <f aca="false">Data_Clean!A1218</f>
        <v>CX101214</v>
      </c>
      <c r="B1218" s="14" t="n">
        <f aca="false">Data_Clean!G1218*Assumptions!$B$5</f>
        <v>443.28275</v>
      </c>
      <c r="C1218" s="14" t="n">
        <f aca="false">IF(Data_Clean!H1218="",0,Data_Clean!H1218)*Assumptions!$B$6</f>
        <v>459.66528</v>
      </c>
      <c r="D1218" s="14" t="n">
        <f aca="false">Data_Clean!I1218*Assumptions!$B$7</f>
        <v>0</v>
      </c>
      <c r="E1218" s="14" t="n">
        <f aca="false">Data_Clean!J1218*Assumptions!$B$8</f>
        <v>0</v>
      </c>
      <c r="F1218" s="14" t="n">
        <f aca="false">Data_Clean!K1218*Assumptions!$B$9</f>
        <v>7572.4</v>
      </c>
      <c r="G1218" s="14" t="n">
        <f aca="false">Data_Clean!L1218*Assumptions!$B$10</f>
        <v>0</v>
      </c>
      <c r="H1218" s="14" t="n">
        <f aca="false">IF(OR(Data_Clean!M1218="",Data_Clean!N1218=""),0,Data_Clean!M1218*Data_Clean!N1218/100)*Assumptions!$B$13*Assumptions!$B$11</f>
        <v>341.64</v>
      </c>
      <c r="I1218" s="14" t="n">
        <f aca="false">Data_Clean!O1218*4*Assumptions!$B$12</f>
        <v>69.87648</v>
      </c>
      <c r="J1218" s="14" t="n">
        <f aca="false">SUM(B1218:I1218)</f>
        <v>8886.86451</v>
      </c>
      <c r="K1218" s="16" t="n">
        <f aca="false">IF(Data_Clean!P1218="","",Assumptions!$B$15*0.5^(Data_Clean!P1218/Assumptions!$B$20))</f>
        <v>27.3516746567465</v>
      </c>
      <c r="L1218" s="16" t="n">
        <f aca="false">Assumptions!$B$16*MIN(1,LN(1+Data_Clean!Q1218)/LN(1+Assumptions!$B$21))</f>
        <v>12.4931739410702</v>
      </c>
      <c r="M1218" s="16" t="n">
        <f aca="false">Assumptions!$B$17*(0.6*MIN(1,Data_Clean!R1218/Assumptions!$B$22)+0.4*IF(Data_Clean!S1218="",0,Data_Clean!S1218))</f>
        <v>12.006</v>
      </c>
      <c r="N1218" s="16" t="n">
        <f aca="false">Assumptions!$B$18*MIN(1,(Data_Clean!F1218-1)/Assumptions!$B$23)</f>
        <v>20</v>
      </c>
      <c r="O1218" s="16" t="n">
        <f aca="false">Assumptions!$B$19*(0.4*IF(Data_Clean!E1218="",0,MIN(1,Data_Clean!E1218/12/Assumptions!$B$24))+0.35*IF(Data_Clean!D1218="Y",1,0)+0.25*(1-MIN(Data_Clean!T1218,3)/3))/IF(Data_Clean!E1218="",0.6,1)</f>
        <v>8.9</v>
      </c>
      <c r="P1218" s="16" t="n">
        <f aca="false">SUM(K1218:O1218)/(Assumptions!$D$5-IF(K1218="",Assumptions!$B$15,0))*100</f>
        <v>80.7508485978167</v>
      </c>
      <c r="Q1218" s="7" t="str">
        <f aca="false">IF(J1218&gt;=Assumptions!$B$26,"High",IF(J1218&gt;=Assumptions!$B$27,"Mid","Low"))</f>
        <v>High</v>
      </c>
      <c r="R1218" s="7" t="str">
        <f aca="false">IF(P1218&gt;=Assumptions!$B$28,"High",IF(P1218&gt;=Assumptions!$B$29,"Mid","Low"))</f>
        <v>High</v>
      </c>
      <c r="S1218" s="7" t="str">
        <f aca="false">INDEX(Assumptions!$B$33:$B$41,MATCH(Q1218&amp;"|"&amp;R1218,Assumptions!$A$33:$A$41,0))</f>
        <v>Premier Advocates</v>
      </c>
      <c r="T1218" s="7" t="n">
        <f aca="false">IF(ISNUMBER(Data_Clean!V1218),J1218*Data_Clean!V1218,0)</f>
        <v>466.560386775</v>
      </c>
    </row>
    <row r="1219" customFormat="false" ht="15" hidden="false" customHeight="false" outlineLevel="0" collapsed="false">
      <c r="A1219" s="15" t="str">
        <f aca="false">Data_Clean!A1219</f>
        <v>CX101215</v>
      </c>
      <c r="B1219" s="14" t="n">
        <f aca="false">Data_Clean!G1219*Assumptions!$B$5</f>
        <v>14.10925</v>
      </c>
      <c r="C1219" s="14" t="n">
        <f aca="false">IF(Data_Clean!H1219="",0,Data_Clean!H1219)*Assumptions!$B$6</f>
        <v>0</v>
      </c>
      <c r="D1219" s="14" t="n">
        <f aca="false">Data_Clean!I1219*Assumptions!$B$7</f>
        <v>0</v>
      </c>
      <c r="E1219" s="14" t="n">
        <f aca="false">Data_Clean!J1219*Assumptions!$B$8</f>
        <v>0</v>
      </c>
      <c r="F1219" s="14" t="n">
        <f aca="false">Data_Clean!K1219*Assumptions!$B$9</f>
        <v>312.4</v>
      </c>
      <c r="G1219" s="14" t="n">
        <f aca="false">Data_Clean!L1219*Assumptions!$B$10</f>
        <v>0</v>
      </c>
      <c r="H1219" s="14" t="n">
        <f aca="false">IF(OR(Data_Clean!M1219="",Data_Clean!N1219=""),0,Data_Clean!M1219*Data_Clean!N1219/100)*Assumptions!$B$13*Assumptions!$B$11</f>
        <v>0</v>
      </c>
      <c r="I1219" s="14" t="n">
        <f aca="false">Data_Clean!O1219*4*Assumptions!$B$12</f>
        <v>0</v>
      </c>
      <c r="J1219" s="14" t="n">
        <f aca="false">SUM(B1219:I1219)</f>
        <v>326.50925</v>
      </c>
      <c r="K1219" s="16" t="n">
        <f aca="false">IF(Data_Clean!P1219="","",Assumptions!$B$15*0.5^(Data_Clean!P1219/Assumptions!$B$20))</f>
        <v>1.05230817029004</v>
      </c>
      <c r="L1219" s="16" t="n">
        <f aca="false">Assumptions!$B$16*MIN(1,LN(1+Data_Clean!Q1219)/LN(1+Assumptions!$B$21))</f>
        <v>0</v>
      </c>
      <c r="M1219" s="16" t="n">
        <f aca="false">Assumptions!$B$17*(0.6*MIN(1,Data_Clean!R1219/Assumptions!$B$22)+0.4*IF(Data_Clean!S1219="",0,Data_Clean!S1219))</f>
        <v>0</v>
      </c>
      <c r="N1219" s="16" t="n">
        <f aca="false">Assumptions!$B$18*MIN(1,(Data_Clean!F1219-1)/Assumptions!$B$23)</f>
        <v>5</v>
      </c>
      <c r="O1219" s="16" t="n">
        <f aca="false">Assumptions!$B$19*(0.4*IF(Data_Clean!E1219="",0,MIN(1,Data_Clean!E1219/12/Assumptions!$B$24))+0.35*IF(Data_Clean!D1219="Y",1,0)+0.25*(1-MIN(Data_Clean!T1219,3)/3))/IF(Data_Clean!E1219="",0.6,1)</f>
        <v>9.3</v>
      </c>
      <c r="P1219" s="16" t="n">
        <f aca="false">SUM(K1219:O1219)/(Assumptions!$D$5-IF(K1219="",Assumptions!$B$15,0))*100</f>
        <v>15.35230817029</v>
      </c>
      <c r="Q1219" s="7" t="str">
        <f aca="false">IF(J1219&gt;=Assumptions!$B$26,"High",IF(J1219&gt;=Assumptions!$B$27,"Mid","Low"))</f>
        <v>Low</v>
      </c>
      <c r="R1219" s="7" t="str">
        <f aca="false">IF(P1219&gt;=Assumptions!$B$28,"High",IF(P1219&gt;=Assumptions!$B$29,"Mid","Low"))</f>
        <v>Low</v>
      </c>
      <c r="S1219" s="7" t="str">
        <f aca="false">INDEX(Assumptions!$B$33:$B$41,MATCH(Q1219&amp;"|"&amp;R1219,Assumptions!$A$33:$A$41,0))</f>
        <v>Dormant &amp; Low Value</v>
      </c>
      <c r="T1219" s="7" t="n">
        <f aca="false">IF(ISNUMBER(Data_Clean!V1219),J1219*Data_Clean!V1219,0)</f>
        <v>107.02973215</v>
      </c>
    </row>
    <row r="1220" customFormat="false" ht="15" hidden="false" customHeight="false" outlineLevel="0" collapsed="false">
      <c r="A1220" s="15" t="str">
        <f aca="false">Data_Clean!A1220</f>
        <v>CX101216</v>
      </c>
      <c r="B1220" s="14" t="n">
        <f aca="false">Data_Clean!G1220*Assumptions!$B$5</f>
        <v>34.23825</v>
      </c>
      <c r="C1220" s="14" t="n">
        <f aca="false">IF(Data_Clean!H1220="",0,Data_Clean!H1220)*Assumptions!$B$6</f>
        <v>0</v>
      </c>
      <c r="D1220" s="14" t="n">
        <f aca="false">Data_Clean!I1220*Assumptions!$B$7</f>
        <v>0</v>
      </c>
      <c r="E1220" s="14" t="n">
        <f aca="false">Data_Clean!J1220*Assumptions!$B$8</f>
        <v>0</v>
      </c>
      <c r="F1220" s="14" t="n">
        <f aca="false">Data_Clean!K1220*Assumptions!$B$9</f>
        <v>0</v>
      </c>
      <c r="G1220" s="14" t="n">
        <f aca="false">Data_Clean!L1220*Assumptions!$B$10</f>
        <v>0</v>
      </c>
      <c r="H1220" s="14" t="n">
        <f aca="false">IF(OR(Data_Clean!M1220="",Data_Clean!N1220=""),0,Data_Clean!M1220*Data_Clean!N1220/100)*Assumptions!$B$13*Assumptions!$B$11</f>
        <v>0</v>
      </c>
      <c r="I1220" s="14" t="n">
        <f aca="false">Data_Clean!O1220*4*Assumptions!$B$12</f>
        <v>0</v>
      </c>
      <c r="J1220" s="14" t="n">
        <f aca="false">SUM(B1220:I1220)</f>
        <v>34.23825</v>
      </c>
      <c r="K1220" s="16" t="n">
        <f aca="false">IF(Data_Clean!P1220="","",Assumptions!$B$15*0.5^(Data_Clean!P1220/Assumptions!$B$20))</f>
        <v>16.0766019380444</v>
      </c>
      <c r="L1220" s="16" t="n">
        <f aca="false">Assumptions!$B$16*MIN(1,LN(1+Data_Clean!Q1220)/LN(1+Assumptions!$B$21))</f>
        <v>10</v>
      </c>
      <c r="M1220" s="16" t="n">
        <f aca="false">Assumptions!$B$17*(0.6*MIN(1,Data_Clean!R1220/Assumptions!$B$22)+0.4*IF(Data_Clean!S1220="",0,Data_Clean!S1220))</f>
        <v>4.44</v>
      </c>
      <c r="N1220" s="16" t="n">
        <f aca="false">Assumptions!$B$18*MIN(1,(Data_Clean!F1220-1)/Assumptions!$B$23)</f>
        <v>5</v>
      </c>
      <c r="O1220" s="16" t="n">
        <f aca="false">Assumptions!$B$19*(0.4*IF(Data_Clean!E1220="",0,MIN(1,Data_Clean!E1220/12/Assumptions!$B$24))+0.35*IF(Data_Clean!D1220="Y",1,0)+0.25*(1-MIN(Data_Clean!T1220,3)/3))/IF(Data_Clean!E1220="",0.6,1)</f>
        <v>10.9</v>
      </c>
      <c r="P1220" s="16" t="n">
        <f aca="false">SUM(K1220:O1220)/(Assumptions!$D$5-IF(K1220="",Assumptions!$B$15,0))*100</f>
        <v>46.4166019380444</v>
      </c>
      <c r="Q1220" s="7" t="str">
        <f aca="false">IF(J1220&gt;=Assumptions!$B$26,"High",IF(J1220&gt;=Assumptions!$B$27,"Mid","Low"))</f>
        <v>Low</v>
      </c>
      <c r="R1220" s="7" t="str">
        <f aca="false">IF(P1220&gt;=Assumptions!$B$28,"High",IF(P1220&gt;=Assumptions!$B$29,"Mid","Low"))</f>
        <v>Low</v>
      </c>
      <c r="S1220" s="7" t="str">
        <f aca="false">INDEX(Assumptions!$B$33:$B$41,MATCH(Q1220&amp;"|"&amp;R1220,Assumptions!$A$33:$A$41,0))</f>
        <v>Dormant &amp; Low Value</v>
      </c>
      <c r="T1220" s="7" t="n">
        <f aca="false">IF(ISNUMBER(Data_Clean!V1220),J1220*Data_Clean!V1220,0)</f>
        <v>2.1227715</v>
      </c>
    </row>
    <row r="1221" customFormat="false" ht="15" hidden="false" customHeight="false" outlineLevel="0" collapsed="false">
      <c r="A1221" s="15" t="str">
        <f aca="false">Data_Clean!A1221</f>
        <v>CX101217</v>
      </c>
      <c r="B1221" s="14" t="n">
        <f aca="false">Data_Clean!G1221*Assumptions!$B$5</f>
        <v>88.05225</v>
      </c>
      <c r="C1221" s="14" t="n">
        <f aca="false">IF(Data_Clean!H1221="",0,Data_Clean!H1221)*Assumptions!$B$6</f>
        <v>0</v>
      </c>
      <c r="D1221" s="14" t="n">
        <f aca="false">Data_Clean!I1221*Assumptions!$B$7</f>
        <v>161.6</v>
      </c>
      <c r="E1221" s="14" t="n">
        <f aca="false">Data_Clean!J1221*Assumptions!$B$8</f>
        <v>0</v>
      </c>
      <c r="F1221" s="14" t="n">
        <f aca="false">Data_Clean!K1221*Assumptions!$B$9</f>
        <v>0</v>
      </c>
      <c r="G1221" s="14" t="n">
        <f aca="false">Data_Clean!L1221*Assumptions!$B$10</f>
        <v>0</v>
      </c>
      <c r="H1221" s="14" t="n">
        <f aca="false">IF(OR(Data_Clean!M1221="",Data_Clean!N1221=""),0,Data_Clean!M1221*Data_Clean!N1221/100)*Assumptions!$B$13*Assumptions!$B$11</f>
        <v>137.394</v>
      </c>
      <c r="I1221" s="14" t="n">
        <f aca="false">Data_Clean!O1221*4*Assumptions!$B$12</f>
        <v>39.66864</v>
      </c>
      <c r="J1221" s="14" t="n">
        <f aca="false">SUM(B1221:I1221)</f>
        <v>426.71489</v>
      </c>
      <c r="K1221" s="16" t="n">
        <f aca="false">IF(Data_Clean!P1221="","",Assumptions!$B$15*0.5^(Data_Clean!P1221/Assumptions!$B$20))</f>
        <v>26.1165168988837</v>
      </c>
      <c r="L1221" s="16" t="n">
        <f aca="false">Assumptions!$B$16*MIN(1,LN(1+Data_Clean!Q1221)/LN(1+Assumptions!$B$21))</f>
        <v>16.230151259145</v>
      </c>
      <c r="M1221" s="16" t="n">
        <f aca="false">Assumptions!$B$17*(0.6*MIN(1,Data_Clean!R1221/Assumptions!$B$22)+0.4*IF(Data_Clean!S1221="",0,Data_Clean!S1221))</f>
        <v>3.306</v>
      </c>
      <c r="N1221" s="16" t="n">
        <f aca="false">Assumptions!$B$18*MIN(1,(Data_Clean!F1221-1)/Assumptions!$B$23)</f>
        <v>10</v>
      </c>
      <c r="O1221" s="16" t="n">
        <f aca="false">Assumptions!$B$19*(0.4*IF(Data_Clean!E1221="",0,MIN(1,Data_Clean!E1221/12/Assumptions!$B$24))+0.35*IF(Data_Clean!D1221="Y",1,0)+0.25*(1-MIN(Data_Clean!T1221,3)/3))/IF(Data_Clean!E1221="",0.6,1)</f>
        <v>15</v>
      </c>
      <c r="P1221" s="16" t="n">
        <f aca="false">SUM(K1221:O1221)/(Assumptions!$D$5-IF(K1221="",Assumptions!$B$15,0))*100</f>
        <v>70.6526681580287</v>
      </c>
      <c r="Q1221" s="7" t="str">
        <f aca="false">IF(J1221&gt;=Assumptions!$B$26,"High",IF(J1221&gt;=Assumptions!$B$27,"Mid","Low"))</f>
        <v>Mid</v>
      </c>
      <c r="R1221" s="7" t="str">
        <f aca="false">IF(P1221&gt;=Assumptions!$B$28,"High",IF(P1221&gt;=Assumptions!$B$29,"Mid","Low"))</f>
        <v>High</v>
      </c>
      <c r="S1221" s="7" t="str">
        <f aca="false">INDEX(Assumptions!$B$33:$B$41,MATCH(Q1221&amp;"|"&amp;R1221,Assumptions!$A$33:$A$41,0))</f>
        <v>Engaged Builders</v>
      </c>
      <c r="T1221" s="7" t="n">
        <f aca="false">IF(ISNUMBER(Data_Clean!V1221),J1221*Data_Clean!V1221,0)</f>
        <v>5.589965059</v>
      </c>
    </row>
    <row r="1222" customFormat="false" ht="15" hidden="false" customHeight="false" outlineLevel="0" collapsed="false">
      <c r="A1222" s="15" t="str">
        <f aca="false">Data_Clean!A1222</f>
        <v>CX101218</v>
      </c>
      <c r="B1222" s="14" t="n">
        <f aca="false">Data_Clean!G1222*Assumptions!$B$5</f>
        <v>134.0085</v>
      </c>
      <c r="C1222" s="14" t="n">
        <f aca="false">IF(Data_Clean!H1222="",0,Data_Clean!H1222)*Assumptions!$B$6</f>
        <v>353.51808</v>
      </c>
      <c r="D1222" s="14" t="n">
        <f aca="false">Data_Clean!I1222*Assumptions!$B$7</f>
        <v>440.8</v>
      </c>
      <c r="E1222" s="14" t="n">
        <f aca="false">Data_Clean!J1222*Assumptions!$B$8</f>
        <v>0</v>
      </c>
      <c r="F1222" s="14" t="n">
        <f aca="false">Data_Clean!K1222*Assumptions!$B$9</f>
        <v>0</v>
      </c>
      <c r="G1222" s="14" t="n">
        <f aca="false">Data_Clean!L1222*Assumptions!$B$10</f>
        <v>0</v>
      </c>
      <c r="H1222" s="14" t="n">
        <f aca="false">IF(OR(Data_Clean!M1222="",Data_Clean!N1222=""),0,Data_Clean!M1222*Data_Clean!N1222/100)*Assumptions!$B$13*Assumptions!$B$11</f>
        <v>158.4</v>
      </c>
      <c r="I1222" s="14" t="n">
        <f aca="false">Data_Clean!O1222*4*Assumptions!$B$12</f>
        <v>146.93616</v>
      </c>
      <c r="J1222" s="14" t="n">
        <f aca="false">SUM(B1222:I1222)</f>
        <v>1233.66274</v>
      </c>
      <c r="K1222" s="16" t="n">
        <f aca="false">IF(Data_Clean!P1222="","",Assumptions!$B$15*0.5^(Data_Clean!P1222/Assumptions!$B$20))</f>
        <v>25.5200148285257</v>
      </c>
      <c r="L1222" s="16" t="n">
        <f aca="false">Assumptions!$B$16*MIN(1,LN(1+Data_Clean!Q1222)/LN(1+Assumptions!$B$21))</f>
        <v>19.64026642338</v>
      </c>
      <c r="M1222" s="16" t="n">
        <f aca="false">Assumptions!$B$17*(0.6*MIN(1,Data_Clean!R1222/Assumptions!$B$22)+0.4*IF(Data_Clean!S1222="",0,Data_Clean!S1222))</f>
        <v>14.664</v>
      </c>
      <c r="N1222" s="16" t="n">
        <f aca="false">Assumptions!$B$18*MIN(1,(Data_Clean!F1222-1)/Assumptions!$B$23)</f>
        <v>20</v>
      </c>
      <c r="O1222" s="16" t="n">
        <f aca="false">Assumptions!$B$19*(0.4*IF(Data_Clean!E1222="",0,MIN(1,Data_Clean!E1222/12/Assumptions!$B$24))+0.35*IF(Data_Clean!D1222="Y",1,0)+0.25*(1-MIN(Data_Clean!T1222,3)/3))/IF(Data_Clean!E1222="",0.6,1)</f>
        <v>15</v>
      </c>
      <c r="P1222" s="16" t="n">
        <f aca="false">SUM(K1222:O1222)/(Assumptions!$D$5-IF(K1222="",Assumptions!$B$15,0))*100</f>
        <v>94.8242812519056</v>
      </c>
      <c r="Q1222" s="7" t="str">
        <f aca="false">IF(J1222&gt;=Assumptions!$B$26,"High",IF(J1222&gt;=Assumptions!$B$27,"Mid","Low"))</f>
        <v>Mid</v>
      </c>
      <c r="R1222" s="7" t="str">
        <f aca="false">IF(P1222&gt;=Assumptions!$B$28,"High",IF(P1222&gt;=Assumptions!$B$29,"Mid","Low"))</f>
        <v>High</v>
      </c>
      <c r="S1222" s="7" t="str">
        <f aca="false">INDEX(Assumptions!$B$33:$B$41,MATCH(Q1222&amp;"|"&amp;R1222,Assumptions!$A$33:$A$41,0))</f>
        <v>Engaged Builders</v>
      </c>
      <c r="T1222" s="7" t="n">
        <f aca="false">IF(ISNUMBER(Data_Clean!V1222),J1222*Data_Clean!V1222,0)</f>
        <v>8.265540358</v>
      </c>
    </row>
    <row r="1223" customFormat="false" ht="15" hidden="false" customHeight="false" outlineLevel="0" collapsed="false">
      <c r="A1223" s="15" t="str">
        <f aca="false">Data_Clean!A1223</f>
        <v>CX101219</v>
      </c>
      <c r="B1223" s="14" t="n">
        <f aca="false">Data_Clean!G1223*Assumptions!$B$5</f>
        <v>119.8835</v>
      </c>
      <c r="C1223" s="14" t="n">
        <f aca="false">IF(Data_Clean!H1223="",0,Data_Clean!H1223)*Assumptions!$B$6</f>
        <v>0</v>
      </c>
      <c r="D1223" s="14" t="n">
        <f aca="false">Data_Clean!I1223*Assumptions!$B$7</f>
        <v>0</v>
      </c>
      <c r="E1223" s="14" t="n">
        <f aca="false">Data_Clean!J1223*Assumptions!$B$8</f>
        <v>0</v>
      </c>
      <c r="F1223" s="14" t="n">
        <f aca="false">Data_Clean!K1223*Assumptions!$B$9</f>
        <v>0</v>
      </c>
      <c r="G1223" s="14" t="n">
        <f aca="false">Data_Clean!L1223*Assumptions!$B$10</f>
        <v>0</v>
      </c>
      <c r="H1223" s="14" t="n">
        <f aca="false">IF(OR(Data_Clean!M1223="",Data_Clean!N1223=""),0,Data_Clean!M1223*Data_Clean!N1223/100)*Assumptions!$B$13*Assumptions!$B$11</f>
        <v>104.28</v>
      </c>
      <c r="I1223" s="14" t="n">
        <f aca="false">Data_Clean!O1223*4*Assumptions!$B$12</f>
        <v>22.9944</v>
      </c>
      <c r="J1223" s="14" t="n">
        <f aca="false">SUM(B1223:I1223)</f>
        <v>247.1579</v>
      </c>
      <c r="K1223" s="16" t="n">
        <f aca="false">IF(Data_Clean!P1223="","",Assumptions!$B$15*0.5^(Data_Clean!P1223/Assumptions!$B$20))</f>
        <v>9.67027731329684</v>
      </c>
      <c r="L1223" s="16" t="n">
        <f aca="false">Assumptions!$B$16*MIN(1,LN(1+Data_Clean!Q1223)/LN(1+Assumptions!$B$21))</f>
        <v>13.7447072997398</v>
      </c>
      <c r="M1223" s="16" t="n">
        <f aca="false">Assumptions!$B$17*(0.6*MIN(1,Data_Clean!R1223/Assumptions!$B$22)+0.4*IF(Data_Clean!S1223="",0,Data_Clean!S1223))</f>
        <v>2.208</v>
      </c>
      <c r="N1223" s="16" t="n">
        <f aca="false">Assumptions!$B$18*MIN(1,(Data_Clean!F1223-1)/Assumptions!$B$23)</f>
        <v>5</v>
      </c>
      <c r="O1223" s="16" t="n">
        <f aca="false">Assumptions!$B$19*(0.4*IF(Data_Clean!E1223="",0,MIN(1,Data_Clean!E1223/12/Assumptions!$B$24))+0.35*IF(Data_Clean!D1223="Y",1,0)+0.25*(1-MIN(Data_Clean!T1223,3)/3))/IF(Data_Clean!E1223="",0.6,1)</f>
        <v>11</v>
      </c>
      <c r="P1223" s="16" t="n">
        <f aca="false">SUM(K1223:O1223)/(Assumptions!$D$5-IF(K1223="",Assumptions!$B$15,0))*100</f>
        <v>41.6229846130366</v>
      </c>
      <c r="Q1223" s="7" t="str">
        <f aca="false">IF(J1223&gt;=Assumptions!$B$26,"High",IF(J1223&gt;=Assumptions!$B$27,"Mid","Low"))</f>
        <v>Low</v>
      </c>
      <c r="R1223" s="7" t="str">
        <f aca="false">IF(P1223&gt;=Assumptions!$B$28,"High",IF(P1223&gt;=Assumptions!$B$29,"Mid","Low"))</f>
        <v>Low</v>
      </c>
      <c r="S1223" s="7" t="str">
        <f aca="false">INDEX(Assumptions!$B$33:$B$41,MATCH(Q1223&amp;"|"&amp;R1223,Assumptions!$A$33:$A$41,0))</f>
        <v>Dormant &amp; Low Value</v>
      </c>
      <c r="T1223" s="7" t="n">
        <f aca="false">IF(ISNUMBER(Data_Clean!V1223),J1223*Data_Clean!V1223,0)</f>
        <v>11.83886341</v>
      </c>
    </row>
    <row r="1224" customFormat="false" ht="15" hidden="false" customHeight="false" outlineLevel="0" collapsed="false">
      <c r="A1224" s="15" t="str">
        <f aca="false">Data_Clean!A1224</f>
        <v>CX101220</v>
      </c>
      <c r="B1224" s="14" t="n">
        <f aca="false">Data_Clean!G1224*Assumptions!$B$5</f>
        <v>58.97175</v>
      </c>
      <c r="C1224" s="14" t="n">
        <f aca="false">IF(Data_Clean!H1224="",0,Data_Clean!H1224)*Assumptions!$B$6</f>
        <v>0</v>
      </c>
      <c r="D1224" s="14" t="n">
        <f aca="false">Data_Clean!I1224*Assumptions!$B$7</f>
        <v>0</v>
      </c>
      <c r="E1224" s="14" t="n">
        <f aca="false">Data_Clean!J1224*Assumptions!$B$8</f>
        <v>0</v>
      </c>
      <c r="F1224" s="14" t="n">
        <f aca="false">Data_Clean!K1224*Assumptions!$B$9</f>
        <v>0</v>
      </c>
      <c r="G1224" s="14" t="n">
        <f aca="false">Data_Clean!L1224*Assumptions!$B$10</f>
        <v>0</v>
      </c>
      <c r="H1224" s="14" t="n">
        <f aca="false">IF(OR(Data_Clean!M1224="",Data_Clean!N1224=""),0,Data_Clean!M1224*Data_Clean!N1224/100)*Assumptions!$B$13*Assumptions!$B$11</f>
        <v>0</v>
      </c>
      <c r="I1224" s="14" t="n">
        <f aca="false">Data_Clean!O1224*4*Assumptions!$B$12</f>
        <v>0</v>
      </c>
      <c r="J1224" s="14" t="n">
        <f aca="false">SUM(B1224:I1224)</f>
        <v>58.97175</v>
      </c>
      <c r="K1224" s="16" t="n">
        <f aca="false">IF(Data_Clean!P1224="","",Assumptions!$B$15*0.5^(Data_Clean!P1224/Assumptions!$B$20))</f>
        <v>26.7269615442102</v>
      </c>
      <c r="L1224" s="16" t="n">
        <f aca="false">Assumptions!$B$16*MIN(1,LN(1+Data_Clean!Q1224)/LN(1+Assumptions!$B$21))</f>
        <v>9.60252567789128</v>
      </c>
      <c r="M1224" s="16" t="n">
        <f aca="false">Assumptions!$B$17*(0.6*MIN(1,Data_Clean!R1224/Assumptions!$B$22)+0.4*IF(Data_Clean!S1224="",0,Data_Clean!S1224))</f>
        <v>7.086</v>
      </c>
      <c r="N1224" s="16" t="n">
        <f aca="false">Assumptions!$B$18*MIN(1,(Data_Clean!F1224-1)/Assumptions!$B$23)</f>
        <v>0</v>
      </c>
      <c r="O1224" s="16" t="n">
        <f aca="false">Assumptions!$B$19*(0.4*IF(Data_Clean!E1224="",0,MIN(1,Data_Clean!E1224/12/Assumptions!$B$24))+0.35*IF(Data_Clean!D1224="Y",1,0)+0.25*(1-MIN(Data_Clean!T1224,3)/3))/IF(Data_Clean!E1224="",0.6,1)</f>
        <v>9.75</v>
      </c>
      <c r="P1224" s="16" t="n">
        <f aca="false">SUM(K1224:O1224)/(Assumptions!$D$5-IF(K1224="",Assumptions!$B$15,0))*100</f>
        <v>53.1654872221015</v>
      </c>
      <c r="Q1224" s="7" t="str">
        <f aca="false">IF(J1224&gt;=Assumptions!$B$26,"High",IF(J1224&gt;=Assumptions!$B$27,"Mid","Low"))</f>
        <v>Low</v>
      </c>
      <c r="R1224" s="7" t="str">
        <f aca="false">IF(P1224&gt;=Assumptions!$B$28,"High",IF(P1224&gt;=Assumptions!$B$29,"Mid","Low"))</f>
        <v>Mid</v>
      </c>
      <c r="S1224" s="7" t="str">
        <f aca="false">INDEX(Assumptions!$B$33:$B$41,MATCH(Q1224&amp;"|"&amp;R1224,Assumptions!$A$33:$A$41,0))</f>
        <v>Light Touch</v>
      </c>
      <c r="T1224" s="7" t="n">
        <f aca="false">IF(ISNUMBER(Data_Clean!V1224),J1224*Data_Clean!V1224,0)</f>
        <v>6.3217716</v>
      </c>
    </row>
    <row r="1225" customFormat="false" ht="15" hidden="false" customHeight="false" outlineLevel="0" collapsed="false">
      <c r="A1225" s="15" t="str">
        <f aca="false">Data_Clean!A1225</f>
        <v>CX101221</v>
      </c>
      <c r="B1225" s="14" t="n">
        <f aca="false">Data_Clean!G1225*Assumptions!$B$5</f>
        <v>35.4805</v>
      </c>
      <c r="C1225" s="14" t="n">
        <f aca="false">IF(Data_Clean!H1225="",0,Data_Clean!H1225)*Assumptions!$B$6</f>
        <v>211.6536</v>
      </c>
      <c r="D1225" s="14" t="n">
        <f aca="false">Data_Clean!I1225*Assumptions!$B$7</f>
        <v>0</v>
      </c>
      <c r="E1225" s="14" t="n">
        <f aca="false">Data_Clean!J1225*Assumptions!$B$8</f>
        <v>0</v>
      </c>
      <c r="F1225" s="14" t="n">
        <f aca="false">Data_Clean!K1225*Assumptions!$B$9</f>
        <v>1565.3</v>
      </c>
      <c r="G1225" s="14" t="n">
        <f aca="false">Data_Clean!L1225*Assumptions!$B$10</f>
        <v>0</v>
      </c>
      <c r="H1225" s="14" t="n">
        <f aca="false">IF(OR(Data_Clean!M1225="",Data_Clean!N1225=""),0,Data_Clean!M1225*Data_Clean!N1225/100)*Assumptions!$B$13*Assumptions!$B$11</f>
        <v>0</v>
      </c>
      <c r="I1225" s="14" t="n">
        <f aca="false">Data_Clean!O1225*4*Assumptions!$B$12</f>
        <v>0</v>
      </c>
      <c r="J1225" s="14" t="n">
        <f aca="false">SUM(B1225:I1225)</f>
        <v>1812.4341</v>
      </c>
      <c r="K1225" s="16" t="n">
        <f aca="false">IF(Data_Clean!P1225="","",Assumptions!$B$15*0.5^(Data_Clean!P1225/Assumptions!$B$20))</f>
        <v>16.0766019380444</v>
      </c>
      <c r="L1225" s="16" t="n">
        <f aca="false">Assumptions!$B$16*MIN(1,LN(1+Data_Clean!Q1225)/LN(1+Assumptions!$B$21))</f>
        <v>12.8906482631789</v>
      </c>
      <c r="M1225" s="16" t="n">
        <f aca="false">Assumptions!$B$17*(0.6*MIN(1,Data_Clean!R1225/Assumptions!$B$22)+0.4*IF(Data_Clean!S1225="",0,Data_Clean!S1225))</f>
        <v>9.594</v>
      </c>
      <c r="N1225" s="16" t="n">
        <f aca="false">Assumptions!$B$18*MIN(1,(Data_Clean!F1225-1)/Assumptions!$B$23)</f>
        <v>10</v>
      </c>
      <c r="O1225" s="16" t="n">
        <f aca="false">Assumptions!$B$19*(0.4*IF(Data_Clean!E1225="",0,MIN(1,Data_Clean!E1225/12/Assumptions!$B$24))+0.35*IF(Data_Clean!D1225="Y",1,0)+0.25*(1-MIN(Data_Clean!T1225,3)/3))/IF(Data_Clean!E1225="",0.6,1)</f>
        <v>7.5</v>
      </c>
      <c r="P1225" s="16" t="n">
        <f aca="false">SUM(K1225:O1225)/(Assumptions!$D$5-IF(K1225="",Assumptions!$B$15,0))*100</f>
        <v>56.0612502012233</v>
      </c>
      <c r="Q1225" s="7" t="str">
        <f aca="false">IF(J1225&gt;=Assumptions!$B$26,"High",IF(J1225&gt;=Assumptions!$B$27,"Mid","Low"))</f>
        <v>High</v>
      </c>
      <c r="R1225" s="7" t="str">
        <f aca="false">IF(P1225&gt;=Assumptions!$B$28,"High",IF(P1225&gt;=Assumptions!$B$29,"Mid","Low"))</f>
        <v>Mid</v>
      </c>
      <c r="S1225" s="7" t="str">
        <f aca="false">INDEX(Assumptions!$B$33:$B$41,MATCH(Q1225&amp;"|"&amp;R1225,Assumptions!$A$33:$A$41,0))</f>
        <v>Established Core</v>
      </c>
      <c r="T1225" s="7" t="n">
        <f aca="false">IF(ISNUMBER(Data_Clean!V1225),J1225*Data_Clean!V1225,0)</f>
        <v>335.84403873</v>
      </c>
    </row>
    <row r="1226" customFormat="false" ht="15" hidden="false" customHeight="false" outlineLevel="0" collapsed="false">
      <c r="A1226" s="15" t="str">
        <f aca="false">Data_Clean!A1226</f>
        <v>CX101222</v>
      </c>
      <c r="B1226" s="14" t="n">
        <f aca="false">Data_Clean!G1226*Assumptions!$B$5</f>
        <v>153.20725</v>
      </c>
      <c r="C1226" s="14" t="n">
        <f aca="false">IF(Data_Clean!H1226="",0,Data_Clean!H1226)*Assumptions!$B$6</f>
        <v>0</v>
      </c>
      <c r="D1226" s="14" t="n">
        <f aca="false">Data_Clean!I1226*Assumptions!$B$7</f>
        <v>0</v>
      </c>
      <c r="E1226" s="14" t="n">
        <f aca="false">Data_Clean!J1226*Assumptions!$B$8</f>
        <v>0</v>
      </c>
      <c r="F1226" s="14" t="n">
        <f aca="false">Data_Clean!K1226*Assumptions!$B$9</f>
        <v>0</v>
      </c>
      <c r="G1226" s="14" t="n">
        <f aca="false">Data_Clean!L1226*Assumptions!$B$10</f>
        <v>0</v>
      </c>
      <c r="H1226" s="14" t="n">
        <f aca="false">IF(OR(Data_Clean!M1226="",Data_Clean!N1226=""),0,Data_Clean!M1226*Data_Clean!N1226/100)*Assumptions!$B$13*Assumptions!$B$11</f>
        <v>69.552</v>
      </c>
      <c r="I1226" s="14" t="n">
        <f aca="false">Data_Clean!O1226*4*Assumptions!$B$12</f>
        <v>9.62352</v>
      </c>
      <c r="J1226" s="14" t="n">
        <f aca="false">SUM(B1226:I1226)</f>
        <v>232.38277</v>
      </c>
      <c r="K1226" s="16" t="n">
        <f aca="false">IF(Data_Clean!P1226="","",Assumptions!$B$15*0.5^(Data_Clean!P1226/Assumptions!$B$20))</f>
        <v>27.9909897461042</v>
      </c>
      <c r="L1226" s="16" t="n">
        <f aca="false">Assumptions!$B$16*MIN(1,LN(1+Data_Clean!Q1226)/LN(1+Assumptions!$B$21))</f>
        <v>11.0057238927514</v>
      </c>
      <c r="M1226" s="16" t="n">
        <f aca="false">Assumptions!$B$17*(0.6*MIN(1,Data_Clean!R1226/Assumptions!$B$22)+0.4*IF(Data_Clean!S1226="",0,Data_Clean!S1226))</f>
        <v>10.512</v>
      </c>
      <c r="N1226" s="16" t="n">
        <f aca="false">Assumptions!$B$18*MIN(1,(Data_Clean!F1226-1)/Assumptions!$B$23)</f>
        <v>5</v>
      </c>
      <c r="O1226" s="16" t="n">
        <f aca="false">Assumptions!$B$19*(0.4*IF(Data_Clean!E1226="",0,MIN(1,Data_Clean!E1226/12/Assumptions!$B$24))+0.35*IF(Data_Clean!D1226="Y",1,0)+0.25*(1-MIN(Data_Clean!T1226,3)/3))/IF(Data_Clean!E1226="",0.6,1)</f>
        <v>7.7</v>
      </c>
      <c r="P1226" s="16" t="n">
        <f aca="false">SUM(K1226:O1226)/(Assumptions!$D$5-IF(K1226="",Assumptions!$B$15,0))*100</f>
        <v>62.2087136388556</v>
      </c>
      <c r="Q1226" s="7" t="str">
        <f aca="false">IF(J1226&gt;=Assumptions!$B$26,"High",IF(J1226&gt;=Assumptions!$B$27,"Mid","Low"))</f>
        <v>Low</v>
      </c>
      <c r="R1226" s="7" t="str">
        <f aca="false">IF(P1226&gt;=Assumptions!$B$28,"High",IF(P1226&gt;=Assumptions!$B$29,"Mid","Low"))</f>
        <v>Mid</v>
      </c>
      <c r="S1226" s="7" t="str">
        <f aca="false">INDEX(Assumptions!$B$33:$B$41,MATCH(Q1226&amp;"|"&amp;R1226,Assumptions!$A$33:$A$41,0))</f>
        <v>Light Touch</v>
      </c>
      <c r="T1226" s="7" t="n">
        <f aca="false">IF(ISNUMBER(Data_Clean!V1226),J1226*Data_Clean!V1226,0)</f>
        <v>16.290032177</v>
      </c>
    </row>
    <row r="1227" customFormat="false" ht="15" hidden="false" customHeight="false" outlineLevel="0" collapsed="false">
      <c r="A1227" s="15" t="str">
        <f aca="false">Data_Clean!A1227</f>
        <v>CX101223</v>
      </c>
      <c r="B1227" s="14" t="n">
        <f aca="false">Data_Clean!G1227*Assumptions!$B$5</f>
        <v>131.73925</v>
      </c>
      <c r="C1227" s="14" t="n">
        <f aca="false">IF(Data_Clean!H1227="",0,Data_Clean!H1227)*Assumptions!$B$6</f>
        <v>183.39576</v>
      </c>
      <c r="D1227" s="14" t="n">
        <f aca="false">Data_Clean!I1227*Assumptions!$B$7</f>
        <v>0</v>
      </c>
      <c r="E1227" s="14" t="n">
        <f aca="false">Data_Clean!J1227*Assumptions!$B$8</f>
        <v>0</v>
      </c>
      <c r="F1227" s="14" t="n">
        <f aca="false">Data_Clean!K1227*Assumptions!$B$9</f>
        <v>0</v>
      </c>
      <c r="G1227" s="14" t="n">
        <f aca="false">Data_Clean!L1227*Assumptions!$B$10</f>
        <v>0</v>
      </c>
      <c r="H1227" s="14" t="n">
        <f aca="false">IF(OR(Data_Clean!M1227="",Data_Clean!N1227=""),0,Data_Clean!M1227*Data_Clean!N1227/100)*Assumptions!$B$13*Assumptions!$B$11</f>
        <v>0</v>
      </c>
      <c r="I1227" s="14" t="n">
        <f aca="false">Data_Clean!O1227*4*Assumptions!$B$12</f>
        <v>0</v>
      </c>
      <c r="J1227" s="14" t="n">
        <f aca="false">SUM(B1227:I1227)</f>
        <v>315.13501</v>
      </c>
      <c r="K1227" s="16" t="n">
        <f aca="false">IF(Data_Clean!P1227="","",Assumptions!$B$15*0.5^(Data_Clean!P1227/Assumptions!$B$20))</f>
        <v>0.46875</v>
      </c>
      <c r="L1227" s="16" t="n">
        <f aca="false">Assumptions!$B$16*MIN(1,LN(1+Data_Clean!Q1227)/LN(1+Assumptions!$B$21))</f>
        <v>0</v>
      </c>
      <c r="M1227" s="16" t="n">
        <f aca="false">Assumptions!$B$17*(0.6*MIN(1,Data_Clean!R1227/Assumptions!$B$22)+0.4*IF(Data_Clean!S1227="",0,Data_Clean!S1227))</f>
        <v>0</v>
      </c>
      <c r="N1227" s="16" t="n">
        <f aca="false">Assumptions!$B$18*MIN(1,(Data_Clean!F1227-1)/Assumptions!$B$23)</f>
        <v>5</v>
      </c>
      <c r="O1227" s="16" t="n">
        <f aca="false">Assumptions!$B$19*(0.4*IF(Data_Clean!E1227="",0,MIN(1,Data_Clean!E1227/12/Assumptions!$B$24))+0.35*IF(Data_Clean!D1227="Y",1,0)+0.25*(1-MIN(Data_Clean!T1227,3)/3))/IF(Data_Clean!E1227="",0.6,1)</f>
        <v>13.75</v>
      </c>
      <c r="P1227" s="16" t="n">
        <f aca="false">SUM(K1227:O1227)/(Assumptions!$D$5-IF(K1227="",Assumptions!$B$15,0))*100</f>
        <v>19.21875</v>
      </c>
      <c r="Q1227" s="7" t="str">
        <f aca="false">IF(J1227&gt;=Assumptions!$B$26,"High",IF(J1227&gt;=Assumptions!$B$27,"Mid","Low"))</f>
        <v>Low</v>
      </c>
      <c r="R1227" s="7" t="str">
        <f aca="false">IF(P1227&gt;=Assumptions!$B$28,"High",IF(P1227&gt;=Assumptions!$B$29,"Mid","Low"))</f>
        <v>Low</v>
      </c>
      <c r="S1227" s="7" t="str">
        <f aca="false">INDEX(Assumptions!$B$33:$B$41,MATCH(Q1227&amp;"|"&amp;R1227,Assumptions!$A$33:$A$41,0))</f>
        <v>Dormant &amp; Low Value</v>
      </c>
      <c r="T1227" s="7" t="n">
        <f aca="false">IF(ISNUMBER(Data_Clean!V1227),J1227*Data_Clean!V1227,0)</f>
        <v>67.186784132</v>
      </c>
    </row>
    <row r="1228" customFormat="false" ht="15" hidden="false" customHeight="false" outlineLevel="0" collapsed="false">
      <c r="A1228" s="15" t="str">
        <f aca="false">Data_Clean!A1228</f>
        <v>CX101224</v>
      </c>
      <c r="B1228" s="14" t="n">
        <f aca="false">Data_Clean!G1228*Assumptions!$B$5</f>
        <v>199.6205</v>
      </c>
      <c r="C1228" s="14" t="n">
        <f aca="false">IF(Data_Clean!H1228="",0,Data_Clean!H1228)*Assumptions!$B$6</f>
        <v>0</v>
      </c>
      <c r="D1228" s="14" t="n">
        <f aca="false">Data_Clean!I1228*Assumptions!$B$7</f>
        <v>0</v>
      </c>
      <c r="E1228" s="14" t="n">
        <f aca="false">Data_Clean!J1228*Assumptions!$B$8</f>
        <v>0</v>
      </c>
      <c r="F1228" s="14" t="n">
        <f aca="false">Data_Clean!K1228*Assumptions!$B$9</f>
        <v>0</v>
      </c>
      <c r="G1228" s="14" t="n">
        <f aca="false">Data_Clean!L1228*Assumptions!$B$10</f>
        <v>872.55</v>
      </c>
      <c r="H1228" s="14" t="n">
        <f aca="false">IF(OR(Data_Clean!M1228="",Data_Clean!N1228=""),0,Data_Clean!M1228*Data_Clean!N1228/100)*Assumptions!$B$13*Assumptions!$B$11</f>
        <v>182.49</v>
      </c>
      <c r="I1228" s="14" t="n">
        <f aca="false">Data_Clean!O1228*4*Assumptions!$B$12</f>
        <v>93.35232</v>
      </c>
      <c r="J1228" s="14" t="n">
        <f aca="false">SUM(B1228:I1228)</f>
        <v>1348.01282</v>
      </c>
      <c r="K1228" s="16" t="n">
        <f aca="false">IF(Data_Clean!P1228="","",Assumptions!$B$15*0.5^(Data_Clean!P1228/Assumptions!$B$20))</f>
        <v>26.1165168988837</v>
      </c>
      <c r="L1228" s="16" t="n">
        <f aca="false">Assumptions!$B$16*MIN(1,LN(1+Data_Clean!Q1228)/LN(1+Assumptions!$B$21))</f>
        <v>17.7767558299855</v>
      </c>
      <c r="M1228" s="16" t="n">
        <f aca="false">Assumptions!$B$17*(0.6*MIN(1,Data_Clean!R1228/Assumptions!$B$22)+0.4*IF(Data_Clean!S1228="",0,Data_Clean!S1228))</f>
        <v>2.664</v>
      </c>
      <c r="N1228" s="16" t="n">
        <f aca="false">Assumptions!$B$18*MIN(1,(Data_Clean!F1228-1)/Assumptions!$B$23)</f>
        <v>10</v>
      </c>
      <c r="O1228" s="16" t="n">
        <f aca="false">Assumptions!$B$19*(0.4*IF(Data_Clean!E1228="",0,MIN(1,Data_Clean!E1228/12/Assumptions!$B$24))+0.35*IF(Data_Clean!D1228="Y",1,0)+0.25*(1-MIN(Data_Clean!T1228,3)/3))/IF(Data_Clean!E1228="",0.6,1)</f>
        <v>15</v>
      </c>
      <c r="P1228" s="16" t="n">
        <f aca="false">SUM(K1228:O1228)/(Assumptions!$D$5-IF(K1228="",Assumptions!$B$15,0))*100</f>
        <v>71.5572727288692</v>
      </c>
      <c r="Q1228" s="7" t="str">
        <f aca="false">IF(J1228&gt;=Assumptions!$B$26,"High",IF(J1228&gt;=Assumptions!$B$27,"Mid","Low"))</f>
        <v>Mid</v>
      </c>
      <c r="R1228" s="7" t="str">
        <f aca="false">IF(P1228&gt;=Assumptions!$B$28,"High",IF(P1228&gt;=Assumptions!$B$29,"Mid","Low"))</f>
        <v>High</v>
      </c>
      <c r="S1228" s="7" t="str">
        <f aca="false">INDEX(Assumptions!$B$33:$B$41,MATCH(Q1228&amp;"|"&amp;R1228,Assumptions!$A$33:$A$41,0))</f>
        <v>Engaged Builders</v>
      </c>
      <c r="T1228" s="7" t="n">
        <f aca="false">IF(ISNUMBER(Data_Clean!V1228),J1228*Data_Clean!V1228,0)</f>
        <v>33.969923064</v>
      </c>
    </row>
    <row r="1229" customFormat="false" ht="15" hidden="false" customHeight="false" outlineLevel="0" collapsed="false">
      <c r="A1229" s="15" t="str">
        <f aca="false">Data_Clean!A1229</f>
        <v>CX101225</v>
      </c>
      <c r="B1229" s="14" t="n">
        <f aca="false">Data_Clean!G1229*Assumptions!$B$5</f>
        <v>141.161</v>
      </c>
      <c r="C1229" s="14" t="n">
        <f aca="false">IF(Data_Clean!H1229="",0,Data_Clean!H1229)*Assumptions!$B$6</f>
        <v>0</v>
      </c>
      <c r="D1229" s="14" t="n">
        <f aca="false">Data_Clean!I1229*Assumptions!$B$7</f>
        <v>524</v>
      </c>
      <c r="E1229" s="14" t="n">
        <f aca="false">Data_Clean!J1229*Assumptions!$B$8</f>
        <v>0</v>
      </c>
      <c r="F1229" s="14" t="n">
        <f aca="false">Data_Clean!K1229*Assumptions!$B$9</f>
        <v>4187.7</v>
      </c>
      <c r="G1229" s="14" t="n">
        <f aca="false">Data_Clean!L1229*Assumptions!$B$10</f>
        <v>0</v>
      </c>
      <c r="H1229" s="14" t="n">
        <f aca="false">IF(OR(Data_Clean!M1229="",Data_Clean!N1229=""),0,Data_Clean!M1229*Data_Clean!N1229/100)*Assumptions!$B$13*Assumptions!$B$11</f>
        <v>188.652</v>
      </c>
      <c r="I1229" s="14" t="n">
        <f aca="false">Data_Clean!O1229*4*Assumptions!$B$12</f>
        <v>23.4984</v>
      </c>
      <c r="J1229" s="14" t="n">
        <f aca="false">SUM(B1229:I1229)</f>
        <v>5065.0114</v>
      </c>
      <c r="K1229" s="16" t="n">
        <f aca="false">IF(Data_Clean!P1229="","",Assumptions!$B$15*0.5^(Data_Clean!P1229/Assumptions!$B$20))</f>
        <v>16.4523746954194</v>
      </c>
      <c r="L1229" s="16" t="n">
        <f aca="false">Assumptions!$B$16*MIN(1,LN(1+Data_Clean!Q1229)/LN(1+Assumptions!$B$21))</f>
        <v>12.6966447294858</v>
      </c>
      <c r="M1229" s="16" t="n">
        <f aca="false">Assumptions!$B$17*(0.6*MIN(1,Data_Clean!R1229/Assumptions!$B$22)+0.4*IF(Data_Clean!S1229="",0,Data_Clean!S1229))</f>
        <v>11.274</v>
      </c>
      <c r="N1229" s="16" t="n">
        <f aca="false">Assumptions!$B$18*MIN(1,(Data_Clean!F1229-1)/Assumptions!$B$23)</f>
        <v>15</v>
      </c>
      <c r="O1229" s="16" t="n">
        <f aca="false">Assumptions!$B$19*(0.4*IF(Data_Clean!E1229="",0,MIN(1,Data_Clean!E1229/12/Assumptions!$B$24))+0.35*IF(Data_Clean!D1229="Y",1,0)+0.25*(1-MIN(Data_Clean!T1229,3)/3))/IF(Data_Clean!E1229="",0.6,1)</f>
        <v>9.75</v>
      </c>
      <c r="P1229" s="16" t="n">
        <f aca="false">SUM(K1229:O1229)/(Assumptions!$D$5-IF(K1229="",Assumptions!$B$15,0))*100</f>
        <v>65.1730194249051</v>
      </c>
      <c r="Q1229" s="7" t="str">
        <f aca="false">IF(J1229&gt;=Assumptions!$B$26,"High",IF(J1229&gt;=Assumptions!$B$27,"Mid","Low"))</f>
        <v>High</v>
      </c>
      <c r="R1229" s="7" t="str">
        <f aca="false">IF(P1229&gt;=Assumptions!$B$28,"High",IF(P1229&gt;=Assumptions!$B$29,"Mid","Low"))</f>
        <v>Mid</v>
      </c>
      <c r="S1229" s="7" t="str">
        <f aca="false">INDEX(Assumptions!$B$33:$B$41,MATCH(Q1229&amp;"|"&amp;R1229,Assumptions!$A$33:$A$41,0))</f>
        <v>Established Core</v>
      </c>
      <c r="T1229" s="7" t="n">
        <f aca="false">IF(ISNUMBER(Data_Clean!V1229),J1229*Data_Clean!V1229,0)</f>
        <v>375.82384588</v>
      </c>
    </row>
    <row r="1230" customFormat="false" ht="15" hidden="false" customHeight="false" outlineLevel="0" collapsed="false">
      <c r="A1230" s="15" t="str">
        <f aca="false">Data_Clean!A1230</f>
        <v>CX101226</v>
      </c>
      <c r="B1230" s="14" t="n">
        <f aca="false">Data_Clean!G1230*Assumptions!$B$5</f>
        <v>464.36225</v>
      </c>
      <c r="C1230" s="14" t="n">
        <f aca="false">IF(Data_Clean!H1230="",0,Data_Clean!H1230)*Assumptions!$B$6</f>
        <v>0</v>
      </c>
      <c r="D1230" s="14" t="n">
        <f aca="false">Data_Clean!I1230*Assumptions!$B$7</f>
        <v>0</v>
      </c>
      <c r="E1230" s="14" t="n">
        <f aca="false">Data_Clean!J1230*Assumptions!$B$8</f>
        <v>0</v>
      </c>
      <c r="F1230" s="14" t="n">
        <f aca="false">Data_Clean!K1230*Assumptions!$B$9</f>
        <v>0</v>
      </c>
      <c r="G1230" s="14" t="n">
        <f aca="false">Data_Clean!L1230*Assumptions!$B$10</f>
        <v>1073.7</v>
      </c>
      <c r="H1230" s="14" t="n">
        <f aca="false">IF(OR(Data_Clean!M1230="",Data_Clean!N1230=""),0,Data_Clean!M1230*Data_Clean!N1230/100)*Assumptions!$B$13*Assumptions!$B$11</f>
        <v>0</v>
      </c>
      <c r="I1230" s="14" t="n">
        <f aca="false">Data_Clean!O1230*4*Assumptions!$B$12</f>
        <v>0</v>
      </c>
      <c r="J1230" s="14" t="n">
        <f aca="false">SUM(B1230:I1230)</f>
        <v>1538.06225</v>
      </c>
      <c r="K1230" s="16" t="n">
        <f aca="false">IF(Data_Clean!P1230="","",Assumptions!$B$15*0.5^(Data_Clean!P1230/Assumptions!$B$20))</f>
        <v>0.275519040535221</v>
      </c>
      <c r="L1230" s="16" t="n">
        <f aca="false">Assumptions!$B$16*MIN(1,LN(1+Data_Clean!Q1230)/LN(1+Assumptions!$B$21))</f>
        <v>0</v>
      </c>
      <c r="M1230" s="16" t="n">
        <f aca="false">Assumptions!$B$17*(0.6*MIN(1,Data_Clean!R1230/Assumptions!$B$22)+0.4*IF(Data_Clean!S1230="",0,Data_Clean!S1230))</f>
        <v>0</v>
      </c>
      <c r="N1230" s="16" t="n">
        <f aca="false">Assumptions!$B$18*MIN(1,(Data_Clean!F1230-1)/Assumptions!$B$23)</f>
        <v>5</v>
      </c>
      <c r="O1230" s="16" t="n">
        <f aca="false">Assumptions!$B$19*(0.4*IF(Data_Clean!E1230="",0,MIN(1,Data_Clean!E1230/12/Assumptions!$B$24))+0.35*IF(Data_Clean!D1230="Y",1,0)+0.25*(1-MIN(Data_Clean!T1230,3)/3))/IF(Data_Clean!E1230="",0.6,1)</f>
        <v>13.75</v>
      </c>
      <c r="P1230" s="16" t="n">
        <f aca="false">SUM(K1230:O1230)/(Assumptions!$D$5-IF(K1230="",Assumptions!$B$15,0))*100</f>
        <v>19.0255190405352</v>
      </c>
      <c r="Q1230" s="7" t="str">
        <f aca="false">IF(J1230&gt;=Assumptions!$B$26,"High",IF(J1230&gt;=Assumptions!$B$27,"Mid","Low"))</f>
        <v>High</v>
      </c>
      <c r="R1230" s="7" t="str">
        <f aca="false">IF(P1230&gt;=Assumptions!$B$28,"High",IF(P1230&gt;=Assumptions!$B$29,"Mid","Low"))</f>
        <v>Low</v>
      </c>
      <c r="S1230" s="7" t="str">
        <f aca="false">INDEX(Assumptions!$B$33:$B$41,MATCH(Q1230&amp;"|"&amp;R1230,Assumptions!$A$33:$A$41,0))</f>
        <v>Affluent Drifters</v>
      </c>
      <c r="T1230" s="7" t="n">
        <f aca="false">IF(ISNUMBER(Data_Clean!V1230),J1230*Data_Clean!V1230,0)</f>
        <v>495.56365695</v>
      </c>
    </row>
    <row r="1231" customFormat="false" ht="15" hidden="false" customHeight="false" outlineLevel="0" collapsed="false">
      <c r="A1231" s="15" t="str">
        <f aca="false">Data_Clean!A1231</f>
        <v>CX101227</v>
      </c>
      <c r="B1231" s="14" t="n">
        <f aca="false">Data_Clean!G1231*Assumptions!$B$5</f>
        <v>153.93775</v>
      </c>
      <c r="C1231" s="14" t="n">
        <f aca="false">IF(Data_Clean!H1231="",0,Data_Clean!H1231)*Assumptions!$B$6</f>
        <v>1763.76828</v>
      </c>
      <c r="D1231" s="14" t="n">
        <f aca="false">Data_Clean!I1231*Assumptions!$B$7</f>
        <v>0</v>
      </c>
      <c r="E1231" s="14" t="n">
        <f aca="false">Data_Clean!J1231*Assumptions!$B$8</f>
        <v>0</v>
      </c>
      <c r="F1231" s="14" t="n">
        <f aca="false">Data_Clean!K1231*Assumptions!$B$9</f>
        <v>2879.8</v>
      </c>
      <c r="G1231" s="14" t="n">
        <f aca="false">Data_Clean!L1231*Assumptions!$B$10</f>
        <v>0</v>
      </c>
      <c r="H1231" s="14" t="n">
        <f aca="false">IF(OR(Data_Clean!M1231="",Data_Clean!N1231=""),0,Data_Clean!M1231*Data_Clean!N1231/100)*Assumptions!$B$13*Assumptions!$B$11</f>
        <v>452.196</v>
      </c>
      <c r="I1231" s="14" t="n">
        <f aca="false">Data_Clean!O1231*4*Assumptions!$B$12</f>
        <v>36.99504</v>
      </c>
      <c r="J1231" s="14" t="n">
        <f aca="false">SUM(B1231:I1231)</f>
        <v>5286.69707</v>
      </c>
      <c r="K1231" s="16" t="n">
        <f aca="false">IF(Data_Clean!P1231="","",Assumptions!$B$15*0.5^(Data_Clean!P1231/Assumptions!$B$20))</f>
        <v>29.3147990530274</v>
      </c>
      <c r="L1231" s="16" t="n">
        <f aca="false">Assumptions!$B$16*MIN(1,LN(1+Data_Clean!Q1231)/LN(1+Assumptions!$B$21))</f>
        <v>14.0427143261215</v>
      </c>
      <c r="M1231" s="16" t="n">
        <f aca="false">Assumptions!$B$17*(0.6*MIN(1,Data_Clean!R1231/Assumptions!$B$22)+0.4*IF(Data_Clean!S1231="",0,Data_Clean!S1231))</f>
        <v>11.862</v>
      </c>
      <c r="N1231" s="16" t="n">
        <f aca="false">Assumptions!$B$18*MIN(1,(Data_Clean!F1231-1)/Assumptions!$B$23)</f>
        <v>15</v>
      </c>
      <c r="O1231" s="16" t="n">
        <f aca="false">Assumptions!$B$19*(0.4*IF(Data_Clean!E1231="",0,MIN(1,Data_Clean!E1231/12/Assumptions!$B$24))+0.35*IF(Data_Clean!D1231="Y",1,0)+0.25*(1-MIN(Data_Clean!T1231,3)/3))/IF(Data_Clean!E1231="",0.6,1)</f>
        <v>11</v>
      </c>
      <c r="P1231" s="16" t="n">
        <f aca="false">SUM(K1231:O1231)/(Assumptions!$D$5-IF(K1231="",Assumptions!$B$15,0))*100</f>
        <v>81.2195133791489</v>
      </c>
      <c r="Q1231" s="7" t="str">
        <f aca="false">IF(J1231&gt;=Assumptions!$B$26,"High",IF(J1231&gt;=Assumptions!$B$27,"Mid","Low"))</f>
        <v>High</v>
      </c>
      <c r="R1231" s="7" t="str">
        <f aca="false">IF(P1231&gt;=Assumptions!$B$28,"High",IF(P1231&gt;=Assumptions!$B$29,"Mid","Low"))</f>
        <v>High</v>
      </c>
      <c r="S1231" s="7" t="str">
        <f aca="false">INDEX(Assumptions!$B$33:$B$41,MATCH(Q1231&amp;"|"&amp;R1231,Assumptions!$A$33:$A$41,0))</f>
        <v>Premier Advocates</v>
      </c>
      <c r="T1231" s="7" t="n">
        <f aca="false">IF(ISNUMBER(Data_Clean!V1231),J1231*Data_Clean!V1231,0)</f>
        <v>126.88072968</v>
      </c>
    </row>
    <row r="1232" customFormat="false" ht="15" hidden="false" customHeight="false" outlineLevel="0" collapsed="false">
      <c r="A1232" s="15" t="str">
        <f aca="false">Data_Clean!A1232</f>
        <v>CX101228</v>
      </c>
      <c r="B1232" s="14" t="n">
        <f aca="false">Data_Clean!G1232*Assumptions!$B$5</f>
        <v>88.561</v>
      </c>
      <c r="C1232" s="14" t="n">
        <f aca="false">IF(Data_Clean!H1232="",0,Data_Clean!H1232)*Assumptions!$B$6</f>
        <v>227.97276</v>
      </c>
      <c r="D1232" s="14" t="n">
        <f aca="false">Data_Clean!I1232*Assumptions!$B$7</f>
        <v>0</v>
      </c>
      <c r="E1232" s="14" t="n">
        <f aca="false">Data_Clean!J1232*Assumptions!$B$8</f>
        <v>0</v>
      </c>
      <c r="F1232" s="14" t="n">
        <f aca="false">Data_Clean!K1232*Assumptions!$B$9</f>
        <v>0</v>
      </c>
      <c r="G1232" s="14" t="n">
        <f aca="false">Data_Clean!L1232*Assumptions!$B$10</f>
        <v>0</v>
      </c>
      <c r="H1232" s="14" t="n">
        <f aca="false">IF(OR(Data_Clean!M1232="",Data_Clean!N1232=""),0,Data_Clean!M1232*Data_Clean!N1232/100)*Assumptions!$B$13*Assumptions!$B$11</f>
        <v>155.61</v>
      </c>
      <c r="I1232" s="14" t="n">
        <f aca="false">Data_Clean!O1232*4*Assumptions!$B$12</f>
        <v>15.55488</v>
      </c>
      <c r="J1232" s="14" t="n">
        <f aca="false">SUM(B1232:I1232)</f>
        <v>487.69864</v>
      </c>
      <c r="K1232" s="16" t="n">
        <f aca="false">IF(Data_Clean!P1232="","",Assumptions!$B$15*0.5^(Data_Clean!P1232/Assumptions!$B$20))</f>
        <v>24.9371368842836</v>
      </c>
      <c r="L1232" s="16" t="n">
        <f aca="false">Assumptions!$B$16*MIN(1,LN(1+Data_Clean!Q1232)/LN(1+Assumptions!$B$21))</f>
        <v>14.1840947778045</v>
      </c>
      <c r="M1232" s="16" t="n">
        <f aca="false">Assumptions!$B$17*(0.6*MIN(1,Data_Clean!R1232/Assumptions!$B$22)+0.4*IF(Data_Clean!S1232="",0,Data_Clean!S1232))</f>
        <v>8.682</v>
      </c>
      <c r="N1232" s="16" t="n">
        <f aca="false">Assumptions!$B$18*MIN(1,(Data_Clean!F1232-1)/Assumptions!$B$23)</f>
        <v>10</v>
      </c>
      <c r="O1232" s="16" t="n">
        <f aca="false">Assumptions!$B$19*(0.4*IF(Data_Clean!E1232="",0,MIN(1,Data_Clean!E1232/12/Assumptions!$B$24))+0.35*IF(Data_Clean!D1232="Y",1,0)+0.25*(1-MIN(Data_Clean!T1232,3)/3))/IF(Data_Clean!E1232="",0.6,1)</f>
        <v>15</v>
      </c>
      <c r="P1232" s="16" t="n">
        <f aca="false">SUM(K1232:O1232)/(Assumptions!$D$5-IF(K1232="",Assumptions!$B$15,0))*100</f>
        <v>72.8032316620882</v>
      </c>
      <c r="Q1232" s="7" t="str">
        <f aca="false">IF(J1232&gt;=Assumptions!$B$26,"High",IF(J1232&gt;=Assumptions!$B$27,"Mid","Low"))</f>
        <v>Mid</v>
      </c>
      <c r="R1232" s="7" t="str">
        <f aca="false">IF(P1232&gt;=Assumptions!$B$28,"High",IF(P1232&gt;=Assumptions!$B$29,"Mid","Low"))</f>
        <v>High</v>
      </c>
      <c r="S1232" s="7" t="str">
        <f aca="false">INDEX(Assumptions!$B$33:$B$41,MATCH(Q1232&amp;"|"&amp;R1232,Assumptions!$A$33:$A$41,0))</f>
        <v>Engaged Builders</v>
      </c>
      <c r="T1232" s="7" t="n">
        <f aca="false">IF(ISNUMBER(Data_Clean!V1232),J1232*Data_Clean!V1232,0)</f>
        <v>11.70476736</v>
      </c>
    </row>
    <row r="1233" customFormat="false" ht="15" hidden="false" customHeight="false" outlineLevel="0" collapsed="false">
      <c r="A1233" s="15" t="str">
        <f aca="false">Data_Clean!A1233</f>
        <v>CX101229</v>
      </c>
      <c r="B1233" s="14" t="n">
        <f aca="false">Data_Clean!G1233*Assumptions!$B$5</f>
        <v>25.52525</v>
      </c>
      <c r="C1233" s="14" t="n">
        <f aca="false">IF(Data_Clean!H1233="",0,Data_Clean!H1233)*Assumptions!$B$6</f>
        <v>0</v>
      </c>
      <c r="D1233" s="14" t="n">
        <f aca="false">Data_Clean!I1233*Assumptions!$B$7</f>
        <v>0</v>
      </c>
      <c r="E1233" s="14" t="n">
        <f aca="false">Data_Clean!J1233*Assumptions!$B$8</f>
        <v>0</v>
      </c>
      <c r="F1233" s="14" t="n">
        <f aca="false">Data_Clean!K1233*Assumptions!$B$9</f>
        <v>0</v>
      </c>
      <c r="G1233" s="14" t="n">
        <f aca="false">Data_Clean!L1233*Assumptions!$B$10</f>
        <v>0</v>
      </c>
      <c r="H1233" s="14" t="n">
        <f aca="false">IF(OR(Data_Clean!M1233="",Data_Clean!N1233=""),0,Data_Clean!M1233*Data_Clean!N1233/100)*Assumptions!$B$13*Assumptions!$B$11</f>
        <v>30.414</v>
      </c>
      <c r="I1233" s="14" t="n">
        <f aca="false">Data_Clean!O1233*4*Assumptions!$B$12</f>
        <v>4.38672</v>
      </c>
      <c r="J1233" s="14" t="n">
        <f aca="false">SUM(B1233:I1233)</f>
        <v>60.32597</v>
      </c>
      <c r="K1233" s="16" t="n">
        <f aca="false">IF(Data_Clean!P1233="","",Assumptions!$B$15*0.5^(Data_Clean!P1233/Assumptions!$B$20))</f>
        <v>27.3516746567465</v>
      </c>
      <c r="L1233" s="16" t="n">
        <f aca="false">Assumptions!$B$16*MIN(1,LN(1+Data_Clean!Q1233)/LN(1+Assumptions!$B$21))</f>
        <v>16.230151259145</v>
      </c>
      <c r="M1233" s="16" t="n">
        <f aca="false">Assumptions!$B$17*(0.6*MIN(1,Data_Clean!R1233/Assumptions!$B$22)+0.4*IF(Data_Clean!S1233="",0,Data_Clean!S1233))</f>
        <v>10.998</v>
      </c>
      <c r="N1233" s="16" t="n">
        <f aca="false">Assumptions!$B$18*MIN(1,(Data_Clean!F1233-1)/Assumptions!$B$23)</f>
        <v>10</v>
      </c>
      <c r="O1233" s="16" t="n">
        <f aca="false">Assumptions!$B$19*(0.4*IF(Data_Clean!E1233="",0,MIN(1,Data_Clean!E1233/12/Assumptions!$B$24))+0.35*IF(Data_Clean!D1233="Y",1,0)+0.25*(1-MIN(Data_Clean!T1233,3)/3))/IF(Data_Clean!E1233="",0.6,1)</f>
        <v>4</v>
      </c>
      <c r="P1233" s="16" t="n">
        <f aca="false">SUM(K1233:O1233)/(Assumptions!$D$5-IF(K1233="",Assumptions!$B$15,0))*100</f>
        <v>68.5798259158915</v>
      </c>
      <c r="Q1233" s="7" t="str">
        <f aca="false">IF(J1233&gt;=Assumptions!$B$26,"High",IF(J1233&gt;=Assumptions!$B$27,"Mid","Low"))</f>
        <v>Low</v>
      </c>
      <c r="R1233" s="7" t="str">
        <f aca="false">IF(P1233&gt;=Assumptions!$B$28,"High",IF(P1233&gt;=Assumptions!$B$29,"Mid","Low"))</f>
        <v>Mid</v>
      </c>
      <c r="S1233" s="7" t="str">
        <f aca="false">INDEX(Assumptions!$B$33:$B$41,MATCH(Q1233&amp;"|"&amp;R1233,Assumptions!$A$33:$A$41,0))</f>
        <v>Light Touch</v>
      </c>
      <c r="T1233" s="7" t="n">
        <f aca="false">IF(ISNUMBER(Data_Clean!V1233),J1233*Data_Clean!V1233,0)</f>
        <v>2.720701247</v>
      </c>
    </row>
    <row r="1234" customFormat="false" ht="15" hidden="false" customHeight="false" outlineLevel="0" collapsed="false">
      <c r="A1234" s="15" t="str">
        <f aca="false">Data_Clean!A1234</f>
        <v>CX101230</v>
      </c>
      <c r="B1234" s="14" t="n">
        <f aca="false">Data_Clean!G1234*Assumptions!$B$5</f>
        <v>83.2055</v>
      </c>
      <c r="C1234" s="14" t="n">
        <f aca="false">IF(Data_Clean!H1234="",0,Data_Clean!H1234)*Assumptions!$B$6</f>
        <v>355.15824</v>
      </c>
      <c r="D1234" s="14" t="n">
        <f aca="false">Data_Clean!I1234*Assumptions!$B$7</f>
        <v>0</v>
      </c>
      <c r="E1234" s="14" t="n">
        <f aca="false">Data_Clean!J1234*Assumptions!$B$8</f>
        <v>0</v>
      </c>
      <c r="F1234" s="14" t="n">
        <f aca="false">Data_Clean!K1234*Assumptions!$B$9</f>
        <v>0</v>
      </c>
      <c r="G1234" s="14" t="n">
        <f aca="false">Data_Clean!L1234*Assumptions!$B$10</f>
        <v>0</v>
      </c>
      <c r="H1234" s="14" t="n">
        <f aca="false">IF(OR(Data_Clean!M1234="",Data_Clean!N1234=""),0,Data_Clean!M1234*Data_Clean!N1234/100)*Assumptions!$B$13*Assumptions!$B$11</f>
        <v>198</v>
      </c>
      <c r="I1234" s="14" t="n">
        <f aca="false">Data_Clean!O1234*4*Assumptions!$B$12</f>
        <v>16.91184</v>
      </c>
      <c r="J1234" s="14" t="n">
        <f aca="false">SUM(B1234:I1234)</f>
        <v>653.27558</v>
      </c>
      <c r="K1234" s="16" t="n">
        <f aca="false">IF(Data_Clean!P1234="","",Assumptions!$B$15*0.5^(Data_Clean!P1234/Assumptions!$B$20))</f>
        <v>28.6452481173125</v>
      </c>
      <c r="L1234" s="16" t="n">
        <f aca="false">Assumptions!$B$16*MIN(1,LN(1+Data_Clean!Q1234)/LN(1+Assumptions!$B$21))</f>
        <v>11.0057238927514</v>
      </c>
      <c r="M1234" s="16" t="n">
        <f aca="false">Assumptions!$B$17*(0.6*MIN(1,Data_Clean!R1234/Assumptions!$B$22)+0.4*IF(Data_Clean!S1234="",0,Data_Clean!S1234))</f>
        <v>5.97</v>
      </c>
      <c r="N1234" s="16" t="n">
        <f aca="false">Assumptions!$B$18*MIN(1,(Data_Clean!F1234-1)/Assumptions!$B$23)</f>
        <v>10</v>
      </c>
      <c r="O1234" s="16" t="n">
        <f aca="false">Assumptions!$B$19*(0.4*IF(Data_Clean!E1234="",0,MIN(1,Data_Clean!E1234/12/Assumptions!$B$24))+0.35*IF(Data_Clean!D1234="Y",1,0)+0.25*(1-MIN(Data_Clean!T1234,3)/3))/IF(Data_Clean!E1234="",0.6,1)</f>
        <v>8.4</v>
      </c>
      <c r="P1234" s="16" t="n">
        <f aca="false">SUM(K1234:O1234)/(Assumptions!$D$5-IF(K1234="",Assumptions!$B$15,0))*100</f>
        <v>64.0209720100639</v>
      </c>
      <c r="Q1234" s="7" t="str">
        <f aca="false">IF(J1234&gt;=Assumptions!$B$26,"High",IF(J1234&gt;=Assumptions!$B$27,"Mid","Low"))</f>
        <v>Mid</v>
      </c>
      <c r="R1234" s="7" t="str">
        <f aca="false">IF(P1234&gt;=Assumptions!$B$28,"High",IF(P1234&gt;=Assumptions!$B$29,"Mid","Low"))</f>
        <v>Mid</v>
      </c>
      <c r="S1234" s="7" t="str">
        <f aca="false">INDEX(Assumptions!$B$33:$B$41,MATCH(Q1234&amp;"|"&amp;R1234,Assumptions!$A$33:$A$41,0))</f>
        <v>Established Core</v>
      </c>
      <c r="T1234" s="7" t="n">
        <f aca="false">IF(ISNUMBER(Data_Clean!V1234),J1234*Data_Clean!V1234,0)</f>
        <v>52.654011748</v>
      </c>
    </row>
    <row r="1235" customFormat="false" ht="15" hidden="false" customHeight="false" outlineLevel="0" collapsed="false">
      <c r="A1235" s="15" t="str">
        <f aca="false">Data_Clean!A1235</f>
        <v>CX101231</v>
      </c>
      <c r="B1235" s="14" t="n">
        <f aca="false">Data_Clean!G1235*Assumptions!$B$5</f>
        <v>135.39575</v>
      </c>
      <c r="C1235" s="14" t="n">
        <f aca="false">IF(Data_Clean!H1235="",0,Data_Clean!H1235)*Assumptions!$B$6</f>
        <v>0</v>
      </c>
      <c r="D1235" s="14" t="n">
        <f aca="false">Data_Clean!I1235*Assumptions!$B$7</f>
        <v>0</v>
      </c>
      <c r="E1235" s="14" t="n">
        <f aca="false">Data_Clean!J1235*Assumptions!$B$8</f>
        <v>0</v>
      </c>
      <c r="F1235" s="14" t="n">
        <f aca="false">Data_Clean!K1235*Assumptions!$B$9</f>
        <v>0</v>
      </c>
      <c r="G1235" s="14" t="n">
        <f aca="false">Data_Clean!L1235*Assumptions!$B$10</f>
        <v>371.25</v>
      </c>
      <c r="H1235" s="14" t="n">
        <f aca="false">IF(OR(Data_Clean!M1235="",Data_Clean!N1235=""),0,Data_Clean!M1235*Data_Clean!N1235/100)*Assumptions!$B$13*Assumptions!$B$11</f>
        <v>0</v>
      </c>
      <c r="I1235" s="14" t="n">
        <f aca="false">Data_Clean!O1235*4*Assumptions!$B$12</f>
        <v>0</v>
      </c>
      <c r="J1235" s="14" t="n">
        <f aca="false">SUM(B1235:I1235)</f>
        <v>506.64575</v>
      </c>
      <c r="K1235" s="16" t="n">
        <f aca="false">IF(Data_Clean!P1235="","",Assumptions!$B$15*0.5^(Data_Clean!P1235/Assumptions!$B$20))</f>
        <v>27.3516746567465</v>
      </c>
      <c r="L1235" s="16" t="n">
        <f aca="false">Assumptions!$B$16*MIN(1,LN(1+Data_Clean!Q1235)/LN(1+Assumptions!$B$21))</f>
        <v>12.8906482631789</v>
      </c>
      <c r="M1235" s="16" t="n">
        <f aca="false">Assumptions!$B$17*(0.6*MIN(1,Data_Clean!R1235/Assumptions!$B$22)+0.4*IF(Data_Clean!S1235="",0,Data_Clean!S1235))</f>
        <v>9.348</v>
      </c>
      <c r="N1235" s="16" t="n">
        <f aca="false">Assumptions!$B$18*MIN(1,(Data_Clean!F1235-1)/Assumptions!$B$23)</f>
        <v>5</v>
      </c>
      <c r="O1235" s="16" t="n">
        <f aca="false">Assumptions!$B$19*(0.4*IF(Data_Clean!E1235="",0,MIN(1,Data_Clean!E1235/12/Assumptions!$B$24))+0.35*IF(Data_Clean!D1235="Y",1,0)+0.25*(1-MIN(Data_Clean!T1235,3)/3))/IF(Data_Clean!E1235="",0.6,1)</f>
        <v>4.65</v>
      </c>
      <c r="P1235" s="16" t="n">
        <f aca="false">SUM(K1235:O1235)/(Assumptions!$D$5-IF(K1235="",Assumptions!$B$15,0))*100</f>
        <v>59.2403229199254</v>
      </c>
      <c r="Q1235" s="7" t="str">
        <f aca="false">IF(J1235&gt;=Assumptions!$B$26,"High",IF(J1235&gt;=Assumptions!$B$27,"Mid","Low"))</f>
        <v>Mid</v>
      </c>
      <c r="R1235" s="7" t="str">
        <f aca="false">IF(P1235&gt;=Assumptions!$B$28,"High",IF(P1235&gt;=Assumptions!$B$29,"Mid","Low"))</f>
        <v>Mid</v>
      </c>
      <c r="S1235" s="7" t="str">
        <f aca="false">INDEX(Assumptions!$B$33:$B$41,MATCH(Q1235&amp;"|"&amp;R1235,Assumptions!$A$33:$A$41,0))</f>
        <v>Established Core</v>
      </c>
      <c r="T1235" s="7" t="n">
        <f aca="false">IF(ISNUMBER(Data_Clean!V1235),J1235*Data_Clean!V1235,0)</f>
        <v>57.504292625</v>
      </c>
    </row>
    <row r="1236" customFormat="false" ht="15" hidden="false" customHeight="false" outlineLevel="0" collapsed="false">
      <c r="A1236" s="15" t="str">
        <f aca="false">Data_Clean!A1236</f>
        <v>CX101232</v>
      </c>
      <c r="B1236" s="14" t="n">
        <f aca="false">Data_Clean!G1236*Assumptions!$B$5</f>
        <v>41.25825</v>
      </c>
      <c r="C1236" s="14" t="n">
        <f aca="false">IF(Data_Clean!H1236="",0,Data_Clean!H1236)*Assumptions!$B$6</f>
        <v>10.11492</v>
      </c>
      <c r="D1236" s="14" t="n">
        <f aca="false">Data_Clean!I1236*Assumptions!$B$7</f>
        <v>0</v>
      </c>
      <c r="E1236" s="14" t="n">
        <f aca="false">Data_Clean!J1236*Assumptions!$B$8</f>
        <v>0</v>
      </c>
      <c r="F1236" s="14" t="n">
        <f aca="false">Data_Clean!K1236*Assumptions!$B$9</f>
        <v>0</v>
      </c>
      <c r="G1236" s="14" t="n">
        <f aca="false">Data_Clean!L1236*Assumptions!$B$10</f>
        <v>0</v>
      </c>
      <c r="H1236" s="14" t="n">
        <f aca="false">IF(OR(Data_Clean!M1236="",Data_Clean!N1236=""),0,Data_Clean!M1236*Data_Clean!N1236/100)*Assumptions!$B$13*Assumptions!$B$11</f>
        <v>0</v>
      </c>
      <c r="I1236" s="14" t="n">
        <f aca="false">Data_Clean!O1236*4*Assumptions!$B$12</f>
        <v>0</v>
      </c>
      <c r="J1236" s="14" t="n">
        <f aca="false">SUM(B1236:I1236)</f>
        <v>51.37317</v>
      </c>
      <c r="K1236" s="16" t="n">
        <f aca="false">IF(Data_Clean!P1236="","",Assumptions!$B$15*0.5^(Data_Clean!P1236/Assumptions!$B$20))</f>
        <v>0.0188872603775329</v>
      </c>
      <c r="L1236" s="16" t="n">
        <f aca="false">Assumptions!$B$16*MIN(1,LN(1+Data_Clean!Q1236)/LN(1+Assumptions!$B$21))</f>
        <v>0</v>
      </c>
      <c r="M1236" s="16" t="n">
        <f aca="false">Assumptions!$B$17*(0.6*MIN(1,Data_Clean!R1236/Assumptions!$B$22)+0.4*IF(Data_Clean!S1236="",0,Data_Clean!S1236))</f>
        <v>0</v>
      </c>
      <c r="N1236" s="16" t="n">
        <f aca="false">Assumptions!$B$18*MIN(1,(Data_Clean!F1236-1)/Assumptions!$B$23)</f>
        <v>5</v>
      </c>
      <c r="O1236" s="16" t="n">
        <f aca="false">Assumptions!$B$19*(0.4*IF(Data_Clean!E1236="",0,MIN(1,Data_Clean!E1236/12/Assumptions!$B$24))+0.35*IF(Data_Clean!D1236="Y",1,0)+0.25*(1-MIN(Data_Clean!T1236,3)/3))/IF(Data_Clean!E1236="",0.6,1)</f>
        <v>7.55</v>
      </c>
      <c r="P1236" s="16" t="n">
        <f aca="false">SUM(K1236:O1236)/(Assumptions!$D$5-IF(K1236="",Assumptions!$B$15,0))*100</f>
        <v>12.5688872603775</v>
      </c>
      <c r="Q1236" s="7" t="str">
        <f aca="false">IF(J1236&gt;=Assumptions!$B$26,"High",IF(J1236&gt;=Assumptions!$B$27,"Mid","Low"))</f>
        <v>Low</v>
      </c>
      <c r="R1236" s="7" t="str">
        <f aca="false">IF(P1236&gt;=Assumptions!$B$28,"High",IF(P1236&gt;=Assumptions!$B$29,"Mid","Low"))</f>
        <v>Low</v>
      </c>
      <c r="S1236" s="7" t="str">
        <f aca="false">INDEX(Assumptions!$B$33:$B$41,MATCH(Q1236&amp;"|"&amp;R1236,Assumptions!$A$33:$A$41,0))</f>
        <v>Dormant &amp; Low Value</v>
      </c>
      <c r="T1236" s="7" t="n">
        <f aca="false">IF(ISNUMBER(Data_Clean!V1236),J1236*Data_Clean!V1236,0)</f>
        <v>17.872725843</v>
      </c>
    </row>
    <row r="1237" customFormat="false" ht="15" hidden="false" customHeight="false" outlineLevel="0" collapsed="false">
      <c r="A1237" s="15" t="str">
        <f aca="false">Data_Clean!A1237</f>
        <v>CX101233</v>
      </c>
      <c r="B1237" s="14" t="n">
        <f aca="false">Data_Clean!G1237*Assumptions!$B$5</f>
        <v>94.55425</v>
      </c>
      <c r="C1237" s="14" t="n">
        <f aca="false">IF(Data_Clean!H1237="",0,Data_Clean!H1237)*Assumptions!$B$6</f>
        <v>55.33692</v>
      </c>
      <c r="D1237" s="14" t="n">
        <f aca="false">Data_Clean!I1237*Assumptions!$B$7</f>
        <v>0</v>
      </c>
      <c r="E1237" s="14" t="n">
        <f aca="false">Data_Clean!J1237*Assumptions!$B$8</f>
        <v>0</v>
      </c>
      <c r="F1237" s="14" t="n">
        <f aca="false">Data_Clean!K1237*Assumptions!$B$9</f>
        <v>0</v>
      </c>
      <c r="G1237" s="14" t="n">
        <f aca="false">Data_Clean!L1237*Assumptions!$B$10</f>
        <v>228.15</v>
      </c>
      <c r="H1237" s="14" t="n">
        <f aca="false">IF(OR(Data_Clean!M1237="",Data_Clean!N1237=""),0,Data_Clean!M1237*Data_Clean!N1237/100)*Assumptions!$B$13*Assumptions!$B$11</f>
        <v>0</v>
      </c>
      <c r="I1237" s="14" t="n">
        <f aca="false">Data_Clean!O1237*4*Assumptions!$B$12</f>
        <v>0</v>
      </c>
      <c r="J1237" s="14" t="n">
        <f aca="false">SUM(B1237:I1237)</f>
        <v>378.04117</v>
      </c>
      <c r="K1237" s="16" t="n">
        <f aca="false">IF(Data_Clean!P1237="","",Assumptions!$B$15*0.5^(Data_Clean!P1237/Assumptions!$B$20))</f>
        <v>0.0344398800669026</v>
      </c>
      <c r="L1237" s="16" t="n">
        <f aca="false">Assumptions!$B$16*MIN(1,LN(1+Data_Clean!Q1237)/LN(1+Assumptions!$B$21))</f>
        <v>0</v>
      </c>
      <c r="M1237" s="16" t="n">
        <f aca="false">Assumptions!$B$17*(0.6*MIN(1,Data_Clean!R1237/Assumptions!$B$22)+0.4*IF(Data_Clean!S1237="",0,Data_Clean!S1237))</f>
        <v>0</v>
      </c>
      <c r="N1237" s="16" t="n">
        <f aca="false">Assumptions!$B$18*MIN(1,(Data_Clean!F1237-1)/Assumptions!$B$23)</f>
        <v>10</v>
      </c>
      <c r="O1237" s="16" t="n">
        <f aca="false">Assumptions!$B$19*(0.4*IF(Data_Clean!E1237="",0,MIN(1,Data_Clean!E1237/12/Assumptions!$B$24))+0.35*IF(Data_Clean!D1237="Y",1,0)+0.25*(1-MIN(Data_Clean!T1237,3)/3))/IF(Data_Clean!E1237="",0.6,1)</f>
        <v>6.7</v>
      </c>
      <c r="P1237" s="16" t="n">
        <f aca="false">SUM(K1237:O1237)/(Assumptions!$D$5-IF(K1237="",Assumptions!$B$15,0))*100</f>
        <v>16.7344398800669</v>
      </c>
      <c r="Q1237" s="7" t="str">
        <f aca="false">IF(J1237&gt;=Assumptions!$B$26,"High",IF(J1237&gt;=Assumptions!$B$27,"Mid","Low"))</f>
        <v>Low</v>
      </c>
      <c r="R1237" s="7" t="str">
        <f aca="false">IF(P1237&gt;=Assumptions!$B$28,"High",IF(P1237&gt;=Assumptions!$B$29,"Mid","Low"))</f>
        <v>Low</v>
      </c>
      <c r="S1237" s="7" t="str">
        <f aca="false">INDEX(Assumptions!$B$33:$B$41,MATCH(Q1237&amp;"|"&amp;R1237,Assumptions!$A$33:$A$41,0))</f>
        <v>Dormant &amp; Low Value</v>
      </c>
      <c r="T1237" s="7" t="n">
        <f aca="false">IF(ISNUMBER(Data_Clean!V1237),J1237*Data_Clean!V1237,0)</f>
        <v>151.59450917</v>
      </c>
    </row>
    <row r="1238" customFormat="false" ht="15" hidden="false" customHeight="false" outlineLevel="0" collapsed="false">
      <c r="A1238" s="15" t="str">
        <f aca="false">Data_Clean!A1238</f>
        <v>CX101234</v>
      </c>
      <c r="B1238" s="14" t="n">
        <f aca="false">Data_Clean!G1238*Assumptions!$B$5</f>
        <v>367.4925</v>
      </c>
      <c r="C1238" s="14" t="n">
        <f aca="false">IF(Data_Clean!H1238="",0,Data_Clean!H1238)*Assumptions!$B$6</f>
        <v>221.29752</v>
      </c>
      <c r="D1238" s="14" t="n">
        <f aca="false">Data_Clean!I1238*Assumptions!$B$7</f>
        <v>0</v>
      </c>
      <c r="E1238" s="14" t="n">
        <f aca="false">Data_Clean!J1238*Assumptions!$B$8</f>
        <v>0</v>
      </c>
      <c r="F1238" s="14" t="n">
        <f aca="false">Data_Clean!K1238*Assumptions!$B$9</f>
        <v>0</v>
      </c>
      <c r="G1238" s="14" t="n">
        <f aca="false">Data_Clean!L1238*Assumptions!$B$10</f>
        <v>0</v>
      </c>
      <c r="H1238" s="14" t="n">
        <f aca="false">IF(OR(Data_Clean!M1238="",Data_Clean!N1238=""),0,Data_Clean!M1238*Data_Clean!N1238/100)*Assumptions!$B$13*Assumptions!$B$11</f>
        <v>528.768</v>
      </c>
      <c r="I1238" s="14" t="n">
        <f aca="false">Data_Clean!O1238*4*Assumptions!$B$12</f>
        <v>194.43408</v>
      </c>
      <c r="J1238" s="14" t="n">
        <f aca="false">SUM(B1238:I1238)</f>
        <v>1311.9921</v>
      </c>
      <c r="K1238" s="16" t="n">
        <f aca="false">IF(Data_Clean!P1238="","",Assumptions!$B$15*0.5^(Data_Clean!P1238/Assumptions!$B$20))</f>
        <v>27.9909897461042</v>
      </c>
      <c r="L1238" s="16" t="n">
        <f aca="false">Assumptions!$B$16*MIN(1,LN(1+Data_Clean!Q1238)/LN(1+Assumptions!$B$21))</f>
        <v>18.9911417035579</v>
      </c>
      <c r="M1238" s="16" t="n">
        <f aca="false">Assumptions!$B$17*(0.6*MIN(1,Data_Clean!R1238/Assumptions!$B$22)+0.4*IF(Data_Clean!S1238="",0,Data_Clean!S1238))</f>
        <v>12.762</v>
      </c>
      <c r="N1238" s="16" t="n">
        <f aca="false">Assumptions!$B$18*MIN(1,(Data_Clean!F1238-1)/Assumptions!$B$23)</f>
        <v>10</v>
      </c>
      <c r="O1238" s="16" t="n">
        <f aca="false">Assumptions!$B$19*(0.4*IF(Data_Clean!E1238="",0,MIN(1,Data_Clean!E1238/12/Assumptions!$B$24))+0.35*IF(Data_Clean!D1238="Y",1,0)+0.25*(1-MIN(Data_Clean!T1238,3)/3))/IF(Data_Clean!E1238="",0.6,1)</f>
        <v>13.1</v>
      </c>
      <c r="P1238" s="16" t="n">
        <f aca="false">SUM(K1238:O1238)/(Assumptions!$D$5-IF(K1238="",Assumptions!$B$15,0))*100</f>
        <v>82.8441314496621</v>
      </c>
      <c r="Q1238" s="7" t="str">
        <f aca="false">IF(J1238&gt;=Assumptions!$B$26,"High",IF(J1238&gt;=Assumptions!$B$27,"Mid","Low"))</f>
        <v>Mid</v>
      </c>
      <c r="R1238" s="7" t="str">
        <f aca="false">IF(P1238&gt;=Assumptions!$B$28,"High",IF(P1238&gt;=Assumptions!$B$29,"Mid","Low"))</f>
        <v>High</v>
      </c>
      <c r="S1238" s="7" t="str">
        <f aca="false">INDEX(Assumptions!$B$33:$B$41,MATCH(Q1238&amp;"|"&amp;R1238,Assumptions!$A$33:$A$41,0))</f>
        <v>Engaged Builders</v>
      </c>
      <c r="T1238" s="7" t="n">
        <f aca="false">IF(ISNUMBER(Data_Clean!V1238),J1238*Data_Clean!V1238,0)</f>
        <v>18.3678894</v>
      </c>
    </row>
    <row r="1239" customFormat="false" ht="15" hidden="false" customHeight="false" outlineLevel="0" collapsed="false">
      <c r="A1239" s="15" t="str">
        <f aca="false">Data_Clean!A1239</f>
        <v>CX101235</v>
      </c>
      <c r="B1239" s="14" t="n">
        <f aca="false">Data_Clean!G1239*Assumptions!$B$5</f>
        <v>162.3995</v>
      </c>
      <c r="C1239" s="14" t="n">
        <f aca="false">IF(Data_Clean!H1239="",0,Data_Clean!H1239)*Assumptions!$B$6</f>
        <v>1655.81844</v>
      </c>
      <c r="D1239" s="14" t="n">
        <f aca="false">Data_Clean!I1239*Assumptions!$B$7</f>
        <v>0</v>
      </c>
      <c r="E1239" s="14" t="n">
        <f aca="false">Data_Clean!J1239*Assumptions!$B$8</f>
        <v>3615.56715</v>
      </c>
      <c r="F1239" s="14" t="n">
        <f aca="false">Data_Clean!K1239*Assumptions!$B$9</f>
        <v>0</v>
      </c>
      <c r="G1239" s="14" t="n">
        <f aca="false">Data_Clean!L1239*Assumptions!$B$10</f>
        <v>0</v>
      </c>
      <c r="H1239" s="14" t="n">
        <f aca="false">IF(OR(Data_Clean!M1239="",Data_Clean!N1239=""),0,Data_Clean!M1239*Data_Clean!N1239/100)*Assumptions!$B$13*Assumptions!$B$11</f>
        <v>0</v>
      </c>
      <c r="I1239" s="14" t="n">
        <f aca="false">Data_Clean!O1239*4*Assumptions!$B$12</f>
        <v>0</v>
      </c>
      <c r="J1239" s="14" t="n">
        <f aca="false">SUM(B1239:I1239)</f>
        <v>5433.78509</v>
      </c>
      <c r="K1239" s="16" t="n">
        <f aca="false">IF(Data_Clean!P1239="","",Assumptions!$B$15*0.5^(Data_Clean!P1239/Assumptions!$B$20))</f>
        <v>14.3226240586562</v>
      </c>
      <c r="L1239" s="16" t="n">
        <f aca="false">Assumptions!$B$16*MIN(1,LN(1+Data_Clean!Q1239)/LN(1+Assumptions!$B$21))</f>
        <v>11.8154173628685</v>
      </c>
      <c r="M1239" s="16" t="n">
        <f aca="false">Assumptions!$B$17*(0.6*MIN(1,Data_Clean!R1239/Assumptions!$B$22)+0.4*IF(Data_Clean!S1239="",0,Data_Clean!S1239))</f>
        <v>8.742</v>
      </c>
      <c r="N1239" s="16" t="n">
        <f aca="false">Assumptions!$B$18*MIN(1,(Data_Clean!F1239-1)/Assumptions!$B$23)</f>
        <v>10</v>
      </c>
      <c r="O1239" s="16" t="n">
        <f aca="false">Assumptions!$B$19*(0.4*IF(Data_Clean!E1239="",0,MIN(1,Data_Clean!E1239/12/Assumptions!$B$24))+0.35*IF(Data_Clean!D1239="Y",1,0)+0.25*(1-MIN(Data_Clean!T1239,3)/3))/IF(Data_Clean!E1239="",0.6,1)</f>
        <v>9.75</v>
      </c>
      <c r="P1239" s="16" t="n">
        <f aca="false">SUM(K1239:O1239)/(Assumptions!$D$5-IF(K1239="",Assumptions!$B$15,0))*100</f>
        <v>54.6300414215247</v>
      </c>
      <c r="Q1239" s="7" t="str">
        <f aca="false">IF(J1239&gt;=Assumptions!$B$26,"High",IF(J1239&gt;=Assumptions!$B$27,"Mid","Low"))</f>
        <v>High</v>
      </c>
      <c r="R1239" s="7" t="str">
        <f aca="false">IF(P1239&gt;=Assumptions!$B$28,"High",IF(P1239&gt;=Assumptions!$B$29,"Mid","Low"))</f>
        <v>Mid</v>
      </c>
      <c r="S1239" s="7" t="str">
        <f aca="false">INDEX(Assumptions!$B$33:$B$41,MATCH(Q1239&amp;"|"&amp;R1239,Assumptions!$A$33:$A$41,0))</f>
        <v>Established Core</v>
      </c>
      <c r="T1239" s="7" t="n">
        <f aca="false">IF(ISNUMBER(Data_Clean!V1239),J1239*Data_Clean!V1239,0)</f>
        <v>528.163910748</v>
      </c>
    </row>
    <row r="1240" customFormat="false" ht="15" hidden="false" customHeight="false" outlineLevel="0" collapsed="false">
      <c r="A1240" s="15" t="str">
        <f aca="false">Data_Clean!A1240</f>
        <v>CX101236</v>
      </c>
      <c r="B1240" s="14" t="n">
        <f aca="false">Data_Clean!G1240*Assumptions!$B$5</f>
        <v>83.13125</v>
      </c>
      <c r="C1240" s="14" t="n">
        <f aca="false">IF(Data_Clean!H1240="",0,Data_Clean!H1240)*Assumptions!$B$6</f>
        <v>94.50444</v>
      </c>
      <c r="D1240" s="14" t="n">
        <f aca="false">Data_Clean!I1240*Assumptions!$B$7</f>
        <v>0</v>
      </c>
      <c r="E1240" s="14" t="n">
        <f aca="false">Data_Clean!J1240*Assumptions!$B$8</f>
        <v>0</v>
      </c>
      <c r="F1240" s="14" t="n">
        <f aca="false">Data_Clean!K1240*Assumptions!$B$9</f>
        <v>2313.3</v>
      </c>
      <c r="G1240" s="14" t="n">
        <f aca="false">Data_Clean!L1240*Assumptions!$B$10</f>
        <v>394.65</v>
      </c>
      <c r="H1240" s="14" t="n">
        <f aca="false">IF(OR(Data_Clean!M1240="",Data_Clean!N1240=""),0,Data_Clean!M1240*Data_Clean!N1240/100)*Assumptions!$B$13*Assumptions!$B$11</f>
        <v>56.94</v>
      </c>
      <c r="I1240" s="14" t="n">
        <f aca="false">Data_Clean!O1240*4*Assumptions!$B$12</f>
        <v>11.78304</v>
      </c>
      <c r="J1240" s="14" t="n">
        <f aca="false">SUM(B1240:I1240)</f>
        <v>2954.30873</v>
      </c>
      <c r="K1240" s="16" t="n">
        <f aca="false">IF(Data_Clean!P1240="","",Assumptions!$B$15*0.5^(Data_Clean!P1240/Assumptions!$B$20))</f>
        <v>26.1165168988837</v>
      </c>
      <c r="L1240" s="16" t="n">
        <f aca="false">Assumptions!$B$16*MIN(1,LN(1+Data_Clean!Q1240)/LN(1+Assumptions!$B$21))</f>
        <v>14.320838960067</v>
      </c>
      <c r="M1240" s="16" t="n">
        <f aca="false">Assumptions!$B$17*(0.6*MIN(1,Data_Clean!R1240/Assumptions!$B$22)+0.4*IF(Data_Clean!S1240="",0,Data_Clean!S1240))</f>
        <v>5.094</v>
      </c>
      <c r="N1240" s="16" t="n">
        <f aca="false">Assumptions!$B$18*MIN(1,(Data_Clean!F1240-1)/Assumptions!$B$23)</f>
        <v>20</v>
      </c>
      <c r="O1240" s="16" t="n">
        <f aca="false">Assumptions!$B$19*(0.4*IF(Data_Clean!E1240="",0,MIN(1,Data_Clean!E1240/12/Assumptions!$B$24))+0.35*IF(Data_Clean!D1240="Y",1,0)+0.25*(1-MIN(Data_Clean!T1240,3)/3))/IF(Data_Clean!E1240="",0.6,1)</f>
        <v>12.5</v>
      </c>
      <c r="P1240" s="16" t="n">
        <f aca="false">SUM(K1240:O1240)/(Assumptions!$D$5-IF(K1240="",Assumptions!$B$15,0))*100</f>
        <v>78.0313558589508</v>
      </c>
      <c r="Q1240" s="7" t="str">
        <f aca="false">IF(J1240&gt;=Assumptions!$B$26,"High",IF(J1240&gt;=Assumptions!$B$27,"Mid","Low"))</f>
        <v>High</v>
      </c>
      <c r="R1240" s="7" t="str">
        <f aca="false">IF(P1240&gt;=Assumptions!$B$28,"High",IF(P1240&gt;=Assumptions!$B$29,"Mid","Low"))</f>
        <v>High</v>
      </c>
      <c r="S1240" s="7" t="str">
        <f aca="false">INDEX(Assumptions!$B$33:$B$41,MATCH(Q1240&amp;"|"&amp;R1240,Assumptions!$A$33:$A$41,0))</f>
        <v>Premier Advocates</v>
      </c>
      <c r="T1240" s="7" t="n">
        <f aca="false">IF(ISNUMBER(Data_Clean!V1240),J1240*Data_Clean!V1240,0)</f>
        <v>52.586695394</v>
      </c>
    </row>
    <row r="1241" customFormat="false" ht="15" hidden="false" customHeight="false" outlineLevel="0" collapsed="false">
      <c r="A1241" s="15" t="str">
        <f aca="false">Data_Clean!A1241</f>
        <v>CX101237</v>
      </c>
      <c r="B1241" s="14" t="n">
        <f aca="false">Data_Clean!G1241*Assumptions!$B$5</f>
        <v>147.9845</v>
      </c>
      <c r="C1241" s="14" t="n">
        <f aca="false">IF(Data_Clean!H1241="",0,Data_Clean!H1241)*Assumptions!$B$6</f>
        <v>214.53552</v>
      </c>
      <c r="D1241" s="14" t="n">
        <f aca="false">Data_Clean!I1241*Assumptions!$B$7</f>
        <v>0</v>
      </c>
      <c r="E1241" s="14" t="n">
        <f aca="false">Data_Clean!J1241*Assumptions!$B$8</f>
        <v>0</v>
      </c>
      <c r="F1241" s="14" t="n">
        <f aca="false">Data_Clean!K1241*Assumptions!$B$9</f>
        <v>0</v>
      </c>
      <c r="G1241" s="14" t="n">
        <f aca="false">Data_Clean!L1241*Assumptions!$B$10</f>
        <v>975.15</v>
      </c>
      <c r="H1241" s="14" t="n">
        <f aca="false">IF(OR(Data_Clean!M1241="",Data_Clean!N1241=""),0,Data_Clean!M1241*Data_Clean!N1241/100)*Assumptions!$B$13*Assumptions!$B$11</f>
        <v>0</v>
      </c>
      <c r="I1241" s="14" t="n">
        <f aca="false">Data_Clean!O1241*4*Assumptions!$B$12</f>
        <v>0</v>
      </c>
      <c r="J1241" s="14" t="n">
        <f aca="false">SUM(B1241:I1241)</f>
        <v>1337.67002</v>
      </c>
      <c r="K1241" s="16" t="n">
        <f aca="false">IF(Data_Clean!P1241="","",Assumptions!$B$15*0.5^(Data_Clean!P1241/Assumptions!$B$20))</f>
        <v>18.8988157484231</v>
      </c>
      <c r="L1241" s="16" t="n">
        <f aca="false">Assumptions!$B$16*MIN(1,LN(1+Data_Clean!Q1241)/LN(1+Assumptions!$B$21))</f>
        <v>10.362865626271</v>
      </c>
      <c r="M1241" s="16" t="n">
        <f aca="false">Assumptions!$B$17*(0.6*MIN(1,Data_Clean!R1241/Assumptions!$B$22)+0.4*IF(Data_Clean!S1241="",0,Data_Clean!S1241))</f>
        <v>12.66</v>
      </c>
      <c r="N1241" s="16" t="n">
        <f aca="false">Assumptions!$B$18*MIN(1,(Data_Clean!F1241-1)/Assumptions!$B$23)</f>
        <v>10</v>
      </c>
      <c r="O1241" s="16" t="n">
        <f aca="false">Assumptions!$B$19*(0.4*IF(Data_Clean!E1241="",0,MIN(1,Data_Clean!E1241/12/Assumptions!$B$24))+0.35*IF(Data_Clean!D1241="Y",1,0)+0.25*(1-MIN(Data_Clean!T1241,3)/3))/IF(Data_Clean!E1241="",0.6,1)</f>
        <v>9</v>
      </c>
      <c r="P1241" s="16" t="n">
        <f aca="false">SUM(K1241:O1241)/(Assumptions!$D$5-IF(K1241="",Assumptions!$B$15,0))*100</f>
        <v>60.9216813746941</v>
      </c>
      <c r="Q1241" s="7" t="str">
        <f aca="false">IF(J1241&gt;=Assumptions!$B$26,"High",IF(J1241&gt;=Assumptions!$B$27,"Mid","Low"))</f>
        <v>Mid</v>
      </c>
      <c r="R1241" s="7" t="str">
        <f aca="false">IF(P1241&gt;=Assumptions!$B$28,"High",IF(P1241&gt;=Assumptions!$B$29,"Mid","Low"))</f>
        <v>Mid</v>
      </c>
      <c r="S1241" s="7" t="str">
        <f aca="false">INDEX(Assumptions!$B$33:$B$41,MATCH(Q1241&amp;"|"&amp;R1241,Assumptions!$A$33:$A$41,0))</f>
        <v>Established Core</v>
      </c>
      <c r="T1241" s="7" t="n">
        <f aca="false">IF(ISNUMBER(Data_Clean!V1241),J1241*Data_Clean!V1241,0)</f>
        <v>140.589119102</v>
      </c>
    </row>
    <row r="1242" customFormat="false" ht="15" hidden="false" customHeight="false" outlineLevel="0" collapsed="false">
      <c r="A1242" s="15" t="str">
        <f aca="false">Data_Clean!A1242</f>
        <v>CX101238</v>
      </c>
      <c r="B1242" s="14" t="n">
        <f aca="false">Data_Clean!G1242*Assumptions!$B$5</f>
        <v>161.33625</v>
      </c>
      <c r="C1242" s="14" t="n">
        <f aca="false">IF(Data_Clean!H1242="",0,Data_Clean!H1242)*Assumptions!$B$6</f>
        <v>205.24704</v>
      </c>
      <c r="D1242" s="14" t="n">
        <f aca="false">Data_Clean!I1242*Assumptions!$B$7</f>
        <v>168</v>
      </c>
      <c r="E1242" s="14" t="n">
        <f aca="false">Data_Clean!J1242*Assumptions!$B$8</f>
        <v>0</v>
      </c>
      <c r="F1242" s="14" t="n">
        <f aca="false">Data_Clean!K1242*Assumptions!$B$9</f>
        <v>0</v>
      </c>
      <c r="G1242" s="14" t="n">
        <f aca="false">Data_Clean!L1242*Assumptions!$B$10</f>
        <v>0</v>
      </c>
      <c r="H1242" s="14" t="n">
        <f aca="false">IF(OR(Data_Clean!M1242="",Data_Clean!N1242=""),0,Data_Clean!M1242*Data_Clean!N1242/100)*Assumptions!$B$13*Assumptions!$B$11</f>
        <v>0</v>
      </c>
      <c r="I1242" s="14" t="n">
        <f aca="false">Data_Clean!O1242*4*Assumptions!$B$12</f>
        <v>0</v>
      </c>
      <c r="J1242" s="14" t="n">
        <f aca="false">SUM(B1242:I1242)</f>
        <v>534.58329</v>
      </c>
      <c r="K1242" s="16" t="n">
        <f aca="false">IF(Data_Clean!P1242="","",Assumptions!$B$15*0.5^(Data_Clean!P1242/Assumptions!$B$20))</f>
        <v>26.7269615442102</v>
      </c>
      <c r="L1242" s="16" t="n">
        <f aca="false">Assumptions!$B$16*MIN(1,LN(1+Data_Clean!Q1242)/LN(1+Assumptions!$B$21))</f>
        <v>13.4237548294248</v>
      </c>
      <c r="M1242" s="16" t="n">
        <f aca="false">Assumptions!$B$17*(0.6*MIN(1,Data_Clean!R1242/Assumptions!$B$22)+0.4*IF(Data_Clean!S1242="",0,Data_Clean!S1242))</f>
        <v>11.112</v>
      </c>
      <c r="N1242" s="16" t="n">
        <f aca="false">Assumptions!$B$18*MIN(1,(Data_Clean!F1242-1)/Assumptions!$B$23)</f>
        <v>10</v>
      </c>
      <c r="O1242" s="16" t="n">
        <f aca="false">Assumptions!$B$19*(0.4*IF(Data_Clean!E1242="",0,MIN(1,Data_Clean!E1242/12/Assumptions!$B$24))+0.35*IF(Data_Clean!D1242="Y",1,0)+0.25*(1-MIN(Data_Clean!T1242,3)/3))/IF(Data_Clean!E1242="",0.6,1)</f>
        <v>4.15</v>
      </c>
      <c r="P1242" s="16" t="n">
        <f aca="false">SUM(K1242:O1242)/(Assumptions!$D$5-IF(K1242="",Assumptions!$B$15,0))*100</f>
        <v>65.412716373635</v>
      </c>
      <c r="Q1242" s="7" t="str">
        <f aca="false">IF(J1242&gt;=Assumptions!$B$26,"High",IF(J1242&gt;=Assumptions!$B$27,"Mid","Low"))</f>
        <v>Mid</v>
      </c>
      <c r="R1242" s="7" t="str">
        <f aca="false">IF(P1242&gt;=Assumptions!$B$28,"High",IF(P1242&gt;=Assumptions!$B$29,"Mid","Low"))</f>
        <v>Mid</v>
      </c>
      <c r="S1242" s="7" t="str">
        <f aca="false">INDEX(Assumptions!$B$33:$B$41,MATCH(Q1242&amp;"|"&amp;R1242,Assumptions!$A$33:$A$41,0))</f>
        <v>Established Core</v>
      </c>
      <c r="T1242" s="7" t="n">
        <f aca="false">IF(ISNUMBER(Data_Clean!V1242),J1242*Data_Clean!V1242,0)</f>
        <v>29.241705963</v>
      </c>
    </row>
    <row r="1243" customFormat="false" ht="15" hidden="false" customHeight="false" outlineLevel="0" collapsed="false">
      <c r="A1243" s="15" t="str">
        <f aca="false">Data_Clean!A1243</f>
        <v>CX101239</v>
      </c>
      <c r="B1243" s="14" t="n">
        <f aca="false">Data_Clean!G1243*Assumptions!$B$5</f>
        <v>447.94725</v>
      </c>
      <c r="C1243" s="14" t="n">
        <f aca="false">IF(Data_Clean!H1243="",0,Data_Clean!H1243)*Assumptions!$B$6</f>
        <v>843.60744</v>
      </c>
      <c r="D1243" s="14" t="n">
        <f aca="false">Data_Clean!I1243*Assumptions!$B$7</f>
        <v>0</v>
      </c>
      <c r="E1243" s="14" t="n">
        <f aca="false">Data_Clean!J1243*Assumptions!$B$8</f>
        <v>0</v>
      </c>
      <c r="F1243" s="14" t="n">
        <f aca="false">Data_Clean!K1243*Assumptions!$B$9</f>
        <v>7609.8</v>
      </c>
      <c r="G1243" s="14" t="n">
        <f aca="false">Data_Clean!L1243*Assumptions!$B$10</f>
        <v>0</v>
      </c>
      <c r="H1243" s="14" t="n">
        <f aca="false">IF(OR(Data_Clean!M1243="",Data_Clean!N1243=""),0,Data_Clean!M1243*Data_Clean!N1243/100)*Assumptions!$B$13*Assumptions!$B$11</f>
        <v>57.6</v>
      </c>
      <c r="I1243" s="14" t="n">
        <f aca="false">Data_Clean!O1243*4*Assumptions!$B$12</f>
        <v>86.47776</v>
      </c>
      <c r="J1243" s="14" t="n">
        <f aca="false">SUM(B1243:I1243)</f>
        <v>9045.43245</v>
      </c>
      <c r="K1243" s="16" t="n">
        <f aca="false">IF(Data_Clean!P1243="","",Assumptions!$B$15*0.5^(Data_Clean!P1243/Assumptions!$B$20))</f>
        <v>28.6452481173125</v>
      </c>
      <c r="L1243" s="16" t="n">
        <f aca="false">Assumptions!$B$16*MIN(1,LN(1+Data_Clean!Q1243)/LN(1+Assumptions!$B$21))</f>
        <v>14.9444347261843</v>
      </c>
      <c r="M1243" s="16" t="n">
        <f aca="false">Assumptions!$B$17*(0.6*MIN(1,Data_Clean!R1243/Assumptions!$B$22)+0.4*IF(Data_Clean!S1243="",0,Data_Clean!S1243))</f>
        <v>4.248</v>
      </c>
      <c r="N1243" s="16" t="n">
        <f aca="false">Assumptions!$B$18*MIN(1,(Data_Clean!F1243-1)/Assumptions!$B$23)</f>
        <v>15</v>
      </c>
      <c r="O1243" s="16" t="n">
        <f aca="false">Assumptions!$B$19*(0.4*IF(Data_Clean!E1243="",0,MIN(1,Data_Clean!E1243/12/Assumptions!$B$24))+0.35*IF(Data_Clean!D1243="Y",1,0)+0.25*(1-MIN(Data_Clean!T1243,3)/3))/IF(Data_Clean!E1243="",0.6,1)</f>
        <v>8.55</v>
      </c>
      <c r="P1243" s="16" t="n">
        <f aca="false">SUM(K1243:O1243)/(Assumptions!$D$5-IF(K1243="",Assumptions!$B$15,0))*100</f>
        <v>71.3876828434968</v>
      </c>
      <c r="Q1243" s="7" t="str">
        <f aca="false">IF(J1243&gt;=Assumptions!$B$26,"High",IF(J1243&gt;=Assumptions!$B$27,"Mid","Low"))</f>
        <v>High</v>
      </c>
      <c r="R1243" s="7" t="str">
        <f aca="false">IF(P1243&gt;=Assumptions!$B$28,"High",IF(P1243&gt;=Assumptions!$B$29,"Mid","Low"))</f>
        <v>High</v>
      </c>
      <c r="S1243" s="7" t="str">
        <f aca="false">INDEX(Assumptions!$B$33:$B$41,MATCH(Q1243&amp;"|"&amp;R1243,Assumptions!$A$33:$A$41,0))</f>
        <v>Premier Advocates</v>
      </c>
      <c r="T1243" s="7" t="n">
        <f aca="false">IF(ISNUMBER(Data_Clean!V1243),J1243*Data_Clean!V1243,0)</f>
        <v>365.43547098</v>
      </c>
    </row>
    <row r="1244" customFormat="false" ht="15" hidden="false" customHeight="false" outlineLevel="0" collapsed="false">
      <c r="A1244" s="15" t="str">
        <f aca="false">Data_Clean!A1244</f>
        <v>CX101240</v>
      </c>
      <c r="B1244" s="14" t="n">
        <f aca="false">Data_Clean!G1244*Assumptions!$B$5</f>
        <v>402.925</v>
      </c>
      <c r="C1244" s="14" t="n">
        <f aca="false">IF(Data_Clean!H1244="",0,Data_Clean!H1244)*Assumptions!$B$6</f>
        <v>326.5986</v>
      </c>
      <c r="D1244" s="14" t="n">
        <f aca="false">Data_Clean!I1244*Assumptions!$B$7</f>
        <v>0</v>
      </c>
      <c r="E1244" s="14" t="n">
        <f aca="false">Data_Clean!J1244*Assumptions!$B$8</f>
        <v>0</v>
      </c>
      <c r="F1244" s="14" t="n">
        <f aca="false">Data_Clean!K1244*Assumptions!$B$9</f>
        <v>1496</v>
      </c>
      <c r="G1244" s="14" t="n">
        <f aca="false">Data_Clean!L1244*Assumptions!$B$10</f>
        <v>1018.35</v>
      </c>
      <c r="H1244" s="14" t="n">
        <f aca="false">IF(OR(Data_Clean!M1244="",Data_Clean!N1244=""),0,Data_Clean!M1244*Data_Clean!N1244/100)*Assumptions!$B$13*Assumptions!$B$11</f>
        <v>0</v>
      </c>
      <c r="I1244" s="14" t="n">
        <f aca="false">Data_Clean!O1244*4*Assumptions!$B$12</f>
        <v>0</v>
      </c>
      <c r="J1244" s="14" t="n">
        <f aca="false">SUM(B1244:I1244)</f>
        <v>3243.8736</v>
      </c>
      <c r="K1244" s="16" t="n">
        <f aca="false">IF(Data_Clean!P1244="","",Assumptions!$B$15*0.5^(Data_Clean!P1244/Assumptions!$B$20))</f>
        <v>22.735748497656</v>
      </c>
      <c r="L1244" s="16" t="n">
        <f aca="false">Assumptions!$B$16*MIN(1,LN(1+Data_Clean!Q1244)/LN(1+Assumptions!$B$21))</f>
        <v>16.230151259145</v>
      </c>
      <c r="M1244" s="16" t="n">
        <f aca="false">Assumptions!$B$17*(0.6*MIN(1,Data_Clean!R1244/Assumptions!$B$22)+0.4*IF(Data_Clean!S1244="",0,Data_Clean!S1244))</f>
        <v>13.65</v>
      </c>
      <c r="N1244" s="16" t="n">
        <f aca="false">Assumptions!$B$18*MIN(1,(Data_Clean!F1244-1)/Assumptions!$B$23)</f>
        <v>15</v>
      </c>
      <c r="O1244" s="16" t="n">
        <f aca="false">Assumptions!$B$19*(0.4*IF(Data_Clean!E1244="",0,MIN(1,Data_Clean!E1244/12/Assumptions!$B$24))+0.35*IF(Data_Clean!D1244="Y",1,0)+0.25*(1-MIN(Data_Clean!T1244,3)/3))/IF(Data_Clean!E1244="",0.6,1)</f>
        <v>15</v>
      </c>
      <c r="P1244" s="16" t="n">
        <f aca="false">SUM(K1244:O1244)/(Assumptions!$D$5-IF(K1244="",Assumptions!$B$15,0))*100</f>
        <v>82.6158997568009</v>
      </c>
      <c r="Q1244" s="7" t="str">
        <f aca="false">IF(J1244&gt;=Assumptions!$B$26,"High",IF(J1244&gt;=Assumptions!$B$27,"Mid","Low"))</f>
        <v>High</v>
      </c>
      <c r="R1244" s="7" t="str">
        <f aca="false">IF(P1244&gt;=Assumptions!$B$28,"High",IF(P1244&gt;=Assumptions!$B$29,"Mid","Low"))</f>
        <v>High</v>
      </c>
      <c r="S1244" s="7" t="str">
        <f aca="false">INDEX(Assumptions!$B$33:$B$41,MATCH(Q1244&amp;"|"&amp;R1244,Assumptions!$A$33:$A$41,0))</f>
        <v>Premier Advocates</v>
      </c>
      <c r="T1244" s="7" t="n">
        <f aca="false">IF(ISNUMBER(Data_Clean!V1244),J1244*Data_Clean!V1244,0)</f>
        <v>53.84830176</v>
      </c>
    </row>
    <row r="1245" customFormat="false" ht="15" hidden="false" customHeight="false" outlineLevel="0" collapsed="false">
      <c r="A1245" s="15" t="str">
        <f aca="false">Data_Clean!A1245</f>
        <v>CX101241</v>
      </c>
      <c r="B1245" s="14" t="n">
        <f aca="false">Data_Clean!G1245*Assumptions!$B$5</f>
        <v>82.30875</v>
      </c>
      <c r="C1245" s="14" t="n">
        <f aca="false">IF(Data_Clean!H1245="",0,Data_Clean!H1245)*Assumptions!$B$6</f>
        <v>1078.836</v>
      </c>
      <c r="D1245" s="14" t="n">
        <f aca="false">Data_Clean!I1245*Assumptions!$B$7</f>
        <v>0</v>
      </c>
      <c r="E1245" s="14" t="n">
        <f aca="false">Data_Clean!J1245*Assumptions!$B$8</f>
        <v>0</v>
      </c>
      <c r="F1245" s="14" t="n">
        <f aca="false">Data_Clean!K1245*Assumptions!$B$9</f>
        <v>0</v>
      </c>
      <c r="G1245" s="14" t="n">
        <f aca="false">Data_Clean!L1245*Assumptions!$B$10</f>
        <v>0</v>
      </c>
      <c r="H1245" s="14" t="n">
        <f aca="false">IF(OR(Data_Clean!M1245="",Data_Clean!N1245=""),0,Data_Clean!M1245*Data_Clean!N1245/100)*Assumptions!$B$13*Assumptions!$B$11</f>
        <v>0</v>
      </c>
      <c r="I1245" s="14" t="n">
        <f aca="false">Data_Clean!O1245*4*Assumptions!$B$12</f>
        <v>0</v>
      </c>
      <c r="J1245" s="14" t="n">
        <f aca="false">SUM(B1245:I1245)</f>
        <v>1161.14475</v>
      </c>
      <c r="K1245" s="16" t="n">
        <f aca="false">IF(Data_Clean!P1245="","",Assumptions!$B$15*0.5^(Data_Clean!P1245/Assumptions!$B$20))</f>
        <v>20.7286931995166</v>
      </c>
      <c r="L1245" s="16" t="n">
        <f aca="false">Assumptions!$B$16*MIN(1,LN(1+Data_Clean!Q1245)/LN(1+Assumptions!$B$21))</f>
        <v>13.0760265116583</v>
      </c>
      <c r="M1245" s="16" t="n">
        <f aca="false">Assumptions!$B$17*(0.6*MIN(1,Data_Clean!R1245/Assumptions!$B$22)+0.4*IF(Data_Clean!S1245="",0,Data_Clean!S1245))</f>
        <v>10.95</v>
      </c>
      <c r="N1245" s="16" t="n">
        <f aca="false">Assumptions!$B$18*MIN(1,(Data_Clean!F1245-1)/Assumptions!$B$23)</f>
        <v>5</v>
      </c>
      <c r="O1245" s="16" t="n">
        <f aca="false">Assumptions!$B$19*(0.4*IF(Data_Clean!E1245="",0,MIN(1,Data_Clean!E1245/12/Assumptions!$B$24))+0.35*IF(Data_Clean!D1245="Y",1,0)+0.25*(1-MIN(Data_Clean!T1245,3)/3))/IF(Data_Clean!E1245="",0.6,1)</f>
        <v>4.05</v>
      </c>
      <c r="P1245" s="16" t="n">
        <f aca="false">SUM(K1245:O1245)/(Assumptions!$D$5-IF(K1245="",Assumptions!$B$15,0))*100</f>
        <v>53.8047197111749</v>
      </c>
      <c r="Q1245" s="7" t="str">
        <f aca="false">IF(J1245&gt;=Assumptions!$B$26,"High",IF(J1245&gt;=Assumptions!$B$27,"Mid","Low"))</f>
        <v>Mid</v>
      </c>
      <c r="R1245" s="7" t="str">
        <f aca="false">IF(P1245&gt;=Assumptions!$B$28,"High",IF(P1245&gt;=Assumptions!$B$29,"Mid","Low"))</f>
        <v>Mid</v>
      </c>
      <c r="S1245" s="7" t="str">
        <f aca="false">INDEX(Assumptions!$B$33:$B$41,MATCH(Q1245&amp;"|"&amp;R1245,Assumptions!$A$33:$A$41,0))</f>
        <v>Established Core</v>
      </c>
      <c r="T1245" s="7" t="n">
        <f aca="false">IF(ISNUMBER(Data_Clean!V1245),J1245*Data_Clean!V1245,0)</f>
        <v>172.894453275</v>
      </c>
    </row>
    <row r="1246" customFormat="false" ht="15" hidden="false" customHeight="false" outlineLevel="0" collapsed="false">
      <c r="A1246" s="15" t="str">
        <f aca="false">Data_Clean!A1246</f>
        <v>CX101242</v>
      </c>
      <c r="B1246" s="14" t="n">
        <f aca="false">Data_Clean!G1246*Assumptions!$B$5</f>
        <v>16.3905</v>
      </c>
      <c r="C1246" s="14" t="n">
        <f aca="false">IF(Data_Clean!H1246="",0,Data_Clean!H1246)*Assumptions!$B$6</f>
        <v>0</v>
      </c>
      <c r="D1246" s="14" t="n">
        <f aca="false">Data_Clean!I1246*Assumptions!$B$7</f>
        <v>0</v>
      </c>
      <c r="E1246" s="14" t="n">
        <f aca="false">Data_Clean!J1246*Assumptions!$B$8</f>
        <v>0</v>
      </c>
      <c r="F1246" s="14" t="n">
        <f aca="false">Data_Clean!K1246*Assumptions!$B$9</f>
        <v>0</v>
      </c>
      <c r="G1246" s="14" t="n">
        <f aca="false">Data_Clean!L1246*Assumptions!$B$10</f>
        <v>0</v>
      </c>
      <c r="H1246" s="14" t="n">
        <f aca="false">IF(OR(Data_Clean!M1246="",Data_Clean!N1246=""),0,Data_Clean!M1246*Data_Clean!N1246/100)*Assumptions!$B$13*Assumptions!$B$11</f>
        <v>70.794</v>
      </c>
      <c r="I1246" s="14" t="n">
        <f aca="false">Data_Clean!O1246*4*Assumptions!$B$12</f>
        <v>3.16992</v>
      </c>
      <c r="J1246" s="14" t="n">
        <f aca="false">SUM(B1246:I1246)</f>
        <v>90.35442</v>
      </c>
      <c r="K1246" s="16" t="n">
        <f aca="false">IF(Data_Clean!P1246="","",Assumptions!$B$15*0.5^(Data_Clean!P1246/Assumptions!$B$20))</f>
        <v>21.7090385616057</v>
      </c>
      <c r="L1246" s="16" t="n">
        <f aca="false">Assumptions!$B$16*MIN(1,LN(1+Data_Clean!Q1246)/LN(1+Assumptions!$B$21))</f>
        <v>11.0057238927514</v>
      </c>
      <c r="M1246" s="16" t="n">
        <f aca="false">Assumptions!$B$17*(0.6*MIN(1,Data_Clean!R1246/Assumptions!$B$22)+0.4*IF(Data_Clean!S1246="",0,Data_Clean!S1246))</f>
        <v>4.986</v>
      </c>
      <c r="N1246" s="16" t="n">
        <f aca="false">Assumptions!$B$18*MIN(1,(Data_Clean!F1246-1)/Assumptions!$B$23)</f>
        <v>5</v>
      </c>
      <c r="O1246" s="16" t="n">
        <f aca="false">Assumptions!$B$19*(0.4*IF(Data_Clean!E1246="",0,MIN(1,Data_Clean!E1246/12/Assumptions!$B$24))+0.35*IF(Data_Clean!D1246="Y",1,0)+0.25*(1-MIN(Data_Clean!T1246,3)/3))/IF(Data_Clean!E1246="",0.6,1)</f>
        <v>9.15</v>
      </c>
      <c r="P1246" s="16" t="n">
        <f aca="false">SUM(K1246:O1246)/(Assumptions!$D$5-IF(K1246="",Assumptions!$B$15,0))*100</f>
        <v>51.850762454357</v>
      </c>
      <c r="Q1246" s="7" t="str">
        <f aca="false">IF(J1246&gt;=Assumptions!$B$26,"High",IF(J1246&gt;=Assumptions!$B$27,"Mid","Low"))</f>
        <v>Low</v>
      </c>
      <c r="R1246" s="7" t="str">
        <f aca="false">IF(P1246&gt;=Assumptions!$B$28,"High",IF(P1246&gt;=Assumptions!$B$29,"Mid","Low"))</f>
        <v>Mid</v>
      </c>
      <c r="S1246" s="7" t="str">
        <f aca="false">INDEX(Assumptions!$B$33:$B$41,MATCH(Q1246&amp;"|"&amp;R1246,Assumptions!$A$33:$A$41,0))</f>
        <v>Light Touch</v>
      </c>
      <c r="T1246" s="7" t="n">
        <f aca="false">IF(ISNUMBER(Data_Clean!V1246),J1246*Data_Clean!V1246,0)</f>
        <v>3.07205028</v>
      </c>
    </row>
    <row r="1247" customFormat="false" ht="15" hidden="false" customHeight="false" outlineLevel="0" collapsed="false">
      <c r="A1247" s="15" t="str">
        <f aca="false">Data_Clean!A1247</f>
        <v>CX101243</v>
      </c>
      <c r="B1247" s="14" t="n">
        <f aca="false">Data_Clean!G1247*Assumptions!$B$5</f>
        <v>39.979</v>
      </c>
      <c r="C1247" s="14" t="n">
        <f aca="false">IF(Data_Clean!H1247="",0,Data_Clean!H1247)*Assumptions!$B$6</f>
        <v>85.78008</v>
      </c>
      <c r="D1247" s="14" t="n">
        <f aca="false">Data_Clean!I1247*Assumptions!$B$7</f>
        <v>167.2</v>
      </c>
      <c r="E1247" s="14" t="n">
        <f aca="false">Data_Clean!J1247*Assumptions!$B$8</f>
        <v>0</v>
      </c>
      <c r="F1247" s="14" t="n">
        <f aca="false">Data_Clean!K1247*Assumptions!$B$9</f>
        <v>933.9</v>
      </c>
      <c r="G1247" s="14" t="n">
        <f aca="false">Data_Clean!L1247*Assumptions!$B$10</f>
        <v>0</v>
      </c>
      <c r="H1247" s="14" t="n">
        <f aca="false">IF(OR(Data_Clean!M1247="",Data_Clean!N1247=""),0,Data_Clean!M1247*Data_Clean!N1247/100)*Assumptions!$B$13*Assumptions!$B$11</f>
        <v>362.004</v>
      </c>
      <c r="I1247" s="14" t="n">
        <f aca="false">Data_Clean!O1247*4*Assumptions!$B$12</f>
        <v>4.7784</v>
      </c>
      <c r="J1247" s="14" t="n">
        <f aca="false">SUM(B1247:I1247)</f>
        <v>1593.64148</v>
      </c>
      <c r="K1247" s="16" t="n">
        <f aca="false">IF(Data_Clean!P1247="","",Assumptions!$B$15*0.5^(Data_Clean!P1247/Assumptions!$B$20))</f>
        <v>21.2132034355964</v>
      </c>
      <c r="L1247" s="16" t="n">
        <f aca="false">Assumptions!$B$16*MIN(1,LN(1+Data_Clean!Q1247)/LN(1+Assumptions!$B$21))</f>
        <v>7.47221736309214</v>
      </c>
      <c r="M1247" s="16" t="n">
        <f aca="false">Assumptions!$B$17*(0.6*MIN(1,Data_Clean!R1247/Assumptions!$B$22)+0.4*IF(Data_Clean!S1247="",0,Data_Clean!S1247))</f>
        <v>3.438</v>
      </c>
      <c r="N1247" s="16" t="n">
        <f aca="false">Assumptions!$B$18*MIN(1,(Data_Clean!F1247-1)/Assumptions!$B$23)</f>
        <v>20</v>
      </c>
      <c r="O1247" s="16" t="n">
        <f aca="false">Assumptions!$B$19*(0.4*IF(Data_Clean!E1247="",0,MIN(1,Data_Clean!E1247/12/Assumptions!$B$24))+0.35*IF(Data_Clean!D1247="Y",1,0)+0.25*(1-MIN(Data_Clean!T1247,3)/3))/IF(Data_Clean!E1247="",0.6,1)</f>
        <v>9.75</v>
      </c>
      <c r="P1247" s="16" t="n">
        <f aca="false">SUM(K1247:O1247)/(Assumptions!$D$5-IF(K1247="",Assumptions!$B$15,0))*100</f>
        <v>61.8734207986886</v>
      </c>
      <c r="Q1247" s="7" t="str">
        <f aca="false">IF(J1247&gt;=Assumptions!$B$26,"High",IF(J1247&gt;=Assumptions!$B$27,"Mid","Low"))</f>
        <v>High</v>
      </c>
      <c r="R1247" s="7" t="str">
        <f aca="false">IF(P1247&gt;=Assumptions!$B$28,"High",IF(P1247&gt;=Assumptions!$B$29,"Mid","Low"))</f>
        <v>Mid</v>
      </c>
      <c r="S1247" s="7" t="str">
        <f aca="false">INDEX(Assumptions!$B$33:$B$41,MATCH(Q1247&amp;"|"&amp;R1247,Assumptions!$A$33:$A$41,0))</f>
        <v>Established Core</v>
      </c>
      <c r="T1247" s="7" t="n">
        <f aca="false">IF(ISNUMBER(Data_Clean!V1247),J1247*Data_Clean!V1247,0)</f>
        <v>105.18033768</v>
      </c>
    </row>
    <row r="1248" customFormat="false" ht="15" hidden="false" customHeight="false" outlineLevel="0" collapsed="false">
      <c r="A1248" s="15" t="str">
        <f aca="false">Data_Clean!A1248</f>
        <v>CX101244</v>
      </c>
      <c r="B1248" s="14" t="n">
        <f aca="false">Data_Clean!G1248*Assumptions!$B$5</f>
        <v>7.00425</v>
      </c>
      <c r="C1248" s="14" t="n">
        <f aca="false">IF(Data_Clean!H1248="",0,Data_Clean!H1248)*Assumptions!$B$6</f>
        <v>19.75344</v>
      </c>
      <c r="D1248" s="14" t="n">
        <f aca="false">Data_Clean!I1248*Assumptions!$B$7</f>
        <v>16</v>
      </c>
      <c r="E1248" s="14" t="n">
        <f aca="false">Data_Clean!J1248*Assumptions!$B$8</f>
        <v>0</v>
      </c>
      <c r="F1248" s="14" t="n">
        <f aca="false">Data_Clean!K1248*Assumptions!$B$9</f>
        <v>0</v>
      </c>
      <c r="G1248" s="14" t="n">
        <f aca="false">Data_Clean!L1248*Assumptions!$B$10</f>
        <v>0</v>
      </c>
      <c r="H1248" s="14" t="n">
        <f aca="false">IF(OR(Data_Clean!M1248="",Data_Clean!N1248=""),0,Data_Clean!M1248*Data_Clean!N1248/100)*Assumptions!$B$13*Assumptions!$B$11</f>
        <v>0</v>
      </c>
      <c r="I1248" s="14" t="n">
        <f aca="false">Data_Clean!O1248*4*Assumptions!$B$12</f>
        <v>0</v>
      </c>
      <c r="J1248" s="14" t="n">
        <f aca="false">SUM(B1248:I1248)</f>
        <v>42.75769</v>
      </c>
      <c r="K1248" s="16" t="n">
        <f aca="false">IF(Data_Clean!P1248="","",Assumptions!$B$15*0.5^(Data_Clean!P1248/Assumptions!$B$20))</f>
        <v>21.2132034355964</v>
      </c>
      <c r="L1248" s="16" t="n">
        <f aca="false">Assumptions!$B$16*MIN(1,LN(1+Data_Clean!Q1248)/LN(1+Assumptions!$B$21))</f>
        <v>11.8154173628685</v>
      </c>
      <c r="M1248" s="16" t="n">
        <f aca="false">Assumptions!$B$17*(0.6*MIN(1,Data_Clean!R1248/Assumptions!$B$22)+0.4*IF(Data_Clean!S1248="",0,Data_Clean!S1248))</f>
        <v>3.936</v>
      </c>
      <c r="N1248" s="16" t="n">
        <f aca="false">Assumptions!$B$18*MIN(1,(Data_Clean!F1248-1)/Assumptions!$B$23)</f>
        <v>15</v>
      </c>
      <c r="O1248" s="16" t="n">
        <f aca="false">Assumptions!$B$19*(0.4*IF(Data_Clean!E1248="",0,MIN(1,Data_Clean!E1248/12/Assumptions!$B$24))+0.35*IF(Data_Clean!D1248="Y",1,0)+0.25*(1-MIN(Data_Clean!T1248,3)/3))/IF(Data_Clean!E1248="",0.6,1)</f>
        <v>9.1</v>
      </c>
      <c r="P1248" s="16" t="n">
        <f aca="false">SUM(K1248:O1248)/(Assumptions!$D$5-IF(K1248="",Assumptions!$B$15,0))*100</f>
        <v>61.0646207984649</v>
      </c>
      <c r="Q1248" s="7" t="str">
        <f aca="false">IF(J1248&gt;=Assumptions!$B$26,"High",IF(J1248&gt;=Assumptions!$B$27,"Mid","Low"))</f>
        <v>Low</v>
      </c>
      <c r="R1248" s="7" t="str">
        <f aca="false">IF(P1248&gt;=Assumptions!$B$28,"High",IF(P1248&gt;=Assumptions!$B$29,"Mid","Low"))</f>
        <v>Mid</v>
      </c>
      <c r="S1248" s="7" t="str">
        <f aca="false">INDEX(Assumptions!$B$33:$B$41,MATCH(Q1248&amp;"|"&amp;R1248,Assumptions!$A$33:$A$41,0))</f>
        <v>Light Touch</v>
      </c>
      <c r="T1248" s="7" t="n">
        <f aca="false">IF(ISNUMBER(Data_Clean!V1248),J1248*Data_Clean!V1248,0)</f>
        <v>2.176366421</v>
      </c>
    </row>
    <row r="1249" customFormat="false" ht="15" hidden="false" customHeight="false" outlineLevel="0" collapsed="false">
      <c r="A1249" s="15" t="str">
        <f aca="false">Data_Clean!A1249</f>
        <v>CX101245</v>
      </c>
      <c r="B1249" s="14" t="n">
        <f aca="false">Data_Clean!G1249*Assumptions!$B$5</f>
        <v>27.0045</v>
      </c>
      <c r="C1249" s="14" t="n">
        <f aca="false">IF(Data_Clean!H1249="",0,Data_Clean!H1249)*Assumptions!$B$6</f>
        <v>0</v>
      </c>
      <c r="D1249" s="14" t="n">
        <f aca="false">Data_Clean!I1249*Assumptions!$B$7</f>
        <v>46.4</v>
      </c>
      <c r="E1249" s="14" t="n">
        <f aca="false">Data_Clean!J1249*Assumptions!$B$8</f>
        <v>0</v>
      </c>
      <c r="F1249" s="14" t="n">
        <f aca="false">Data_Clean!K1249*Assumptions!$B$9</f>
        <v>0</v>
      </c>
      <c r="G1249" s="14" t="n">
        <f aca="false">Data_Clean!L1249*Assumptions!$B$10</f>
        <v>0</v>
      </c>
      <c r="H1249" s="14" t="n">
        <f aca="false">IF(OR(Data_Clean!M1249="",Data_Clean!N1249=""),0,Data_Clean!M1249*Data_Clean!N1249/100)*Assumptions!$B$13*Assumptions!$B$11</f>
        <v>0</v>
      </c>
      <c r="I1249" s="14" t="n">
        <f aca="false">Data_Clean!O1249*4*Assumptions!$B$12</f>
        <v>0</v>
      </c>
      <c r="J1249" s="14" t="n">
        <f aca="false">SUM(B1249:I1249)</f>
        <v>73.4045</v>
      </c>
      <c r="K1249" s="16" t="n">
        <f aca="false">IF(Data_Clean!P1249="","",Assumptions!$B$15*0.5^(Data_Clean!P1249/Assumptions!$B$20))</f>
        <v>10.1276245962614</v>
      </c>
      <c r="L1249" s="16" t="n">
        <f aca="false">Assumptions!$B$16*MIN(1,LN(1+Data_Clean!Q1249)/LN(1+Assumptions!$B$21))</f>
        <v>6.7118774147124</v>
      </c>
      <c r="M1249" s="16" t="n">
        <f aca="false">Assumptions!$B$17*(0.6*MIN(1,Data_Clean!R1249/Assumptions!$B$22)+0.4*IF(Data_Clean!S1249="",0,Data_Clean!S1249))</f>
        <v>7.104</v>
      </c>
      <c r="N1249" s="16" t="n">
        <f aca="false">Assumptions!$B$18*MIN(1,(Data_Clean!F1249-1)/Assumptions!$B$23)</f>
        <v>5</v>
      </c>
      <c r="O1249" s="16" t="n">
        <f aca="false">Assumptions!$B$19*(0.4*IF(Data_Clean!E1249="",0,MIN(1,Data_Clean!E1249/12/Assumptions!$B$24))+0.35*IF(Data_Clean!D1249="Y",1,0)+0.25*(1-MIN(Data_Clean!T1249,3)/3))/IF(Data_Clean!E1249="",0.6,1)</f>
        <v>9.75</v>
      </c>
      <c r="P1249" s="16" t="n">
        <f aca="false">SUM(K1249:O1249)/(Assumptions!$D$5-IF(K1249="",Assumptions!$B$15,0))*100</f>
        <v>38.6935020109738</v>
      </c>
      <c r="Q1249" s="7" t="str">
        <f aca="false">IF(J1249&gt;=Assumptions!$B$26,"High",IF(J1249&gt;=Assumptions!$B$27,"Mid","Low"))</f>
        <v>Low</v>
      </c>
      <c r="R1249" s="7" t="str">
        <f aca="false">IF(P1249&gt;=Assumptions!$B$28,"High",IF(P1249&gt;=Assumptions!$B$29,"Mid","Low"))</f>
        <v>Low</v>
      </c>
      <c r="S1249" s="7" t="str">
        <f aca="false">INDEX(Assumptions!$B$33:$B$41,MATCH(Q1249&amp;"|"&amp;R1249,Assumptions!$A$33:$A$41,0))</f>
        <v>Dormant &amp; Low Value</v>
      </c>
      <c r="T1249" s="7" t="n">
        <f aca="false">IF(ISNUMBER(Data_Clean!V1249),J1249*Data_Clean!V1249,0)</f>
        <v>9.47652095</v>
      </c>
    </row>
    <row r="1250" customFormat="false" ht="15" hidden="false" customHeight="false" outlineLevel="0" collapsed="false">
      <c r="A1250" s="15" t="str">
        <f aca="false">Data_Clean!A1250</f>
        <v>CX101246</v>
      </c>
      <c r="B1250" s="14" t="n">
        <f aca="false">Data_Clean!G1250*Assumptions!$B$5</f>
        <v>225.3115</v>
      </c>
      <c r="C1250" s="14" t="n">
        <f aca="false">IF(Data_Clean!H1250="",0,Data_Clean!H1250)*Assumptions!$B$6</f>
        <v>63.38784</v>
      </c>
      <c r="D1250" s="14" t="n">
        <f aca="false">Data_Clean!I1250*Assumptions!$B$7</f>
        <v>0</v>
      </c>
      <c r="E1250" s="14" t="n">
        <f aca="false">Data_Clean!J1250*Assumptions!$B$8</f>
        <v>0</v>
      </c>
      <c r="F1250" s="14" t="n">
        <f aca="false">Data_Clean!K1250*Assumptions!$B$9</f>
        <v>0</v>
      </c>
      <c r="G1250" s="14" t="n">
        <f aca="false">Data_Clean!L1250*Assumptions!$B$10</f>
        <v>0</v>
      </c>
      <c r="H1250" s="14" t="n">
        <f aca="false">IF(OR(Data_Clean!M1250="",Data_Clean!N1250=""),0,Data_Clean!M1250*Data_Clean!N1250/100)*Assumptions!$B$13*Assumptions!$B$11</f>
        <v>0</v>
      </c>
      <c r="I1250" s="14" t="n">
        <f aca="false">Data_Clean!O1250*4*Assumptions!$B$12</f>
        <v>0</v>
      </c>
      <c r="J1250" s="14" t="n">
        <f aca="false">SUM(B1250:I1250)</f>
        <v>288.69934</v>
      </c>
      <c r="K1250" s="16" t="n">
        <f aca="false">IF(Data_Clean!P1250="","",Assumptions!$B$15*0.5^(Data_Clean!P1250/Assumptions!$B$20))</f>
        <v>19.3405546265937</v>
      </c>
      <c r="L1250" s="16" t="n">
        <f aca="false">Assumptions!$B$16*MIN(1,LN(1+Data_Clean!Q1250)/LN(1+Assumptions!$B$21))</f>
        <v>12.0537864630054</v>
      </c>
      <c r="M1250" s="16" t="n">
        <f aca="false">Assumptions!$B$17*(0.6*MIN(1,Data_Clean!R1250/Assumptions!$B$22)+0.4*IF(Data_Clean!S1250="",0,Data_Clean!S1250))</f>
        <v>11.208</v>
      </c>
      <c r="N1250" s="16" t="n">
        <f aca="false">Assumptions!$B$18*MIN(1,(Data_Clean!F1250-1)/Assumptions!$B$23)</f>
        <v>5</v>
      </c>
      <c r="O1250" s="16" t="n">
        <f aca="false">Assumptions!$B$19*(0.4*IF(Data_Clean!E1250="",0,MIN(1,Data_Clean!E1250/12/Assumptions!$B$24))+0.35*IF(Data_Clean!D1250="Y",1,0)+0.25*(1-MIN(Data_Clean!T1250,3)/3))/IF(Data_Clean!E1250="",0.6,1)</f>
        <v>3.9</v>
      </c>
      <c r="P1250" s="16" t="n">
        <f aca="false">SUM(K1250:O1250)/(Assumptions!$D$5-IF(K1250="",Assumptions!$B$15,0))*100</f>
        <v>51.5023410895991</v>
      </c>
      <c r="Q1250" s="7" t="str">
        <f aca="false">IF(J1250&gt;=Assumptions!$B$26,"High",IF(J1250&gt;=Assumptions!$B$27,"Mid","Low"))</f>
        <v>Low</v>
      </c>
      <c r="R1250" s="7" t="str">
        <f aca="false">IF(P1250&gt;=Assumptions!$B$28,"High",IF(P1250&gt;=Assumptions!$B$29,"Mid","Low"))</f>
        <v>Mid</v>
      </c>
      <c r="S1250" s="7" t="str">
        <f aca="false">INDEX(Assumptions!$B$33:$B$41,MATCH(Q1250&amp;"|"&amp;R1250,Assumptions!$A$33:$A$41,0))</f>
        <v>Light Touch</v>
      </c>
      <c r="T1250" s="7" t="n">
        <f aca="false">IF(ISNUMBER(Data_Clean!V1250),J1250*Data_Clean!V1250,0)</f>
        <v>28.812194132</v>
      </c>
    </row>
    <row r="1251" customFormat="false" ht="15" hidden="false" customHeight="false" outlineLevel="0" collapsed="false">
      <c r="A1251" s="15" t="str">
        <f aca="false">Data_Clean!A1251</f>
        <v>CX101247</v>
      </c>
      <c r="B1251" s="14" t="n">
        <f aca="false">Data_Clean!G1251*Assumptions!$B$5</f>
        <v>38.979</v>
      </c>
      <c r="C1251" s="14" t="n">
        <f aca="false">IF(Data_Clean!H1251="",0,Data_Clean!H1251)*Assumptions!$B$6</f>
        <v>0</v>
      </c>
      <c r="D1251" s="14" t="n">
        <f aca="false">Data_Clean!I1251*Assumptions!$B$7</f>
        <v>0</v>
      </c>
      <c r="E1251" s="14" t="n">
        <f aca="false">Data_Clean!J1251*Assumptions!$B$8</f>
        <v>0</v>
      </c>
      <c r="F1251" s="14" t="n">
        <f aca="false">Data_Clean!K1251*Assumptions!$B$9</f>
        <v>2087.8</v>
      </c>
      <c r="G1251" s="14" t="n">
        <f aca="false">Data_Clean!L1251*Assumptions!$B$10</f>
        <v>0</v>
      </c>
      <c r="H1251" s="14" t="n">
        <f aca="false">IF(OR(Data_Clean!M1251="",Data_Clean!N1251=""),0,Data_Clean!M1251*Data_Clean!N1251/100)*Assumptions!$B$13*Assumptions!$B$11</f>
        <v>0</v>
      </c>
      <c r="I1251" s="14" t="n">
        <f aca="false">Data_Clean!O1251*4*Assumptions!$B$12</f>
        <v>0</v>
      </c>
      <c r="J1251" s="14" t="n">
        <f aca="false">SUM(B1251:I1251)</f>
        <v>2126.779</v>
      </c>
      <c r="K1251" s="16" t="n">
        <f aca="false">IF(Data_Clean!P1251="","",Assumptions!$B$15*0.5^(Data_Clean!P1251/Assumptions!$B$20))</f>
        <v>17.2304753249555</v>
      </c>
      <c r="L1251" s="16" t="n">
        <f aca="false">Assumptions!$B$16*MIN(1,LN(1+Data_Clean!Q1251)/LN(1+Assumptions!$B$21))</f>
        <v>12.0537864630054</v>
      </c>
      <c r="M1251" s="16" t="n">
        <f aca="false">Assumptions!$B$17*(0.6*MIN(1,Data_Clean!R1251/Assumptions!$B$22)+0.4*IF(Data_Clean!S1251="",0,Data_Clean!S1251))</f>
        <v>9.15</v>
      </c>
      <c r="N1251" s="16" t="n">
        <f aca="false">Assumptions!$B$18*MIN(1,(Data_Clean!F1251-1)/Assumptions!$B$23)</f>
        <v>5</v>
      </c>
      <c r="O1251" s="16" t="n">
        <f aca="false">Assumptions!$B$19*(0.4*IF(Data_Clean!E1251="",0,MIN(1,Data_Clean!E1251/12/Assumptions!$B$24))+0.35*IF(Data_Clean!D1251="Y",1,0)+0.25*(1-MIN(Data_Clean!T1251,3)/3))/IF(Data_Clean!E1251="",0.6,1)</f>
        <v>9.75</v>
      </c>
      <c r="P1251" s="16" t="n">
        <f aca="false">SUM(K1251:O1251)/(Assumptions!$D$5-IF(K1251="",Assumptions!$B$15,0))*100</f>
        <v>53.1842617879609</v>
      </c>
      <c r="Q1251" s="7" t="str">
        <f aca="false">IF(J1251&gt;=Assumptions!$B$26,"High",IF(J1251&gt;=Assumptions!$B$27,"Mid","Low"))</f>
        <v>High</v>
      </c>
      <c r="R1251" s="7" t="str">
        <f aca="false">IF(P1251&gt;=Assumptions!$B$28,"High",IF(P1251&gt;=Assumptions!$B$29,"Mid","Low"))</f>
        <v>Mid</v>
      </c>
      <c r="S1251" s="7" t="str">
        <f aca="false">INDEX(Assumptions!$B$33:$B$41,MATCH(Q1251&amp;"|"&amp;R1251,Assumptions!$A$33:$A$41,0))</f>
        <v>Established Core</v>
      </c>
      <c r="T1251" s="7" t="n">
        <f aca="false">IF(ISNUMBER(Data_Clean!V1251),J1251*Data_Clean!V1251,0)</f>
        <v>228.4160646</v>
      </c>
    </row>
    <row r="1252" customFormat="false" ht="15" hidden="false" customHeight="false" outlineLevel="0" collapsed="false">
      <c r="A1252" s="15" t="str">
        <f aca="false">Data_Clean!A1252</f>
        <v>CX101248</v>
      </c>
      <c r="B1252" s="14" t="n">
        <f aca="false">Data_Clean!G1252*Assumptions!$B$5</f>
        <v>82.04</v>
      </c>
      <c r="C1252" s="14" t="n">
        <f aca="false">IF(Data_Clean!H1252="",0,Data_Clean!H1252)*Assumptions!$B$6</f>
        <v>0</v>
      </c>
      <c r="D1252" s="14" t="n">
        <f aca="false">Data_Clean!I1252*Assumptions!$B$7</f>
        <v>0</v>
      </c>
      <c r="E1252" s="14" t="n">
        <f aca="false">Data_Clean!J1252*Assumptions!$B$8</f>
        <v>0</v>
      </c>
      <c r="F1252" s="14" t="n">
        <f aca="false">Data_Clean!K1252*Assumptions!$B$9</f>
        <v>0</v>
      </c>
      <c r="G1252" s="14" t="n">
        <f aca="false">Data_Clean!L1252*Assumptions!$B$10</f>
        <v>0</v>
      </c>
      <c r="H1252" s="14" t="n">
        <f aca="false">IF(OR(Data_Clean!M1252="",Data_Clean!N1252=""),0,Data_Clean!M1252*Data_Clean!N1252/100)*Assumptions!$B$13*Assumptions!$B$11</f>
        <v>0</v>
      </c>
      <c r="I1252" s="14" t="n">
        <f aca="false">Data_Clean!O1252*4*Assumptions!$B$12</f>
        <v>0</v>
      </c>
      <c r="J1252" s="14" t="n">
        <f aca="false">SUM(B1252:I1252)</f>
        <v>82.04</v>
      </c>
      <c r="K1252" s="16" t="n">
        <f aca="false">IF(Data_Clean!P1252="","",Assumptions!$B$15*0.5^(Data_Clean!P1252/Assumptions!$B$20))</f>
        <v>17.6332185942541</v>
      </c>
      <c r="L1252" s="16" t="n">
        <f aca="false">Assumptions!$B$16*MIN(1,LN(1+Data_Clean!Q1252)/LN(1+Assumptions!$B$21))</f>
        <v>16.3969864627818</v>
      </c>
      <c r="M1252" s="16" t="n">
        <f aca="false">Assumptions!$B$17*(0.6*MIN(1,Data_Clean!R1252/Assumptions!$B$22)+0.4*IF(Data_Clean!S1252="",0,Data_Clean!S1252))</f>
        <v>14.262</v>
      </c>
      <c r="N1252" s="16" t="n">
        <f aca="false">Assumptions!$B$18*MIN(1,(Data_Clean!F1252-1)/Assumptions!$B$23)</f>
        <v>0</v>
      </c>
      <c r="O1252" s="16" t="n">
        <f aca="false">Assumptions!$B$19*(0.4*IF(Data_Clean!E1252="",0,MIN(1,Data_Clean!E1252/12/Assumptions!$B$24))+0.35*IF(Data_Clean!D1252="Y",1,0)+0.25*(1-MIN(Data_Clean!T1252,3)/3))/IF(Data_Clean!E1252="",0.6,1)</f>
        <v>4.2</v>
      </c>
      <c r="P1252" s="16" t="n">
        <f aca="false">SUM(K1252:O1252)/(Assumptions!$D$5-IF(K1252="",Assumptions!$B$15,0))*100</f>
        <v>52.4922050570359</v>
      </c>
      <c r="Q1252" s="7" t="str">
        <f aca="false">IF(J1252&gt;=Assumptions!$B$26,"High",IF(J1252&gt;=Assumptions!$B$27,"Mid","Low"))</f>
        <v>Low</v>
      </c>
      <c r="R1252" s="7" t="str">
        <f aca="false">IF(P1252&gt;=Assumptions!$B$28,"High",IF(P1252&gt;=Assumptions!$B$29,"Mid","Low"))</f>
        <v>Mid</v>
      </c>
      <c r="S1252" s="7" t="str">
        <f aca="false">INDEX(Assumptions!$B$33:$B$41,MATCH(Q1252&amp;"|"&amp;R1252,Assumptions!$A$33:$A$41,0))</f>
        <v>Light Touch</v>
      </c>
      <c r="T1252" s="7" t="n">
        <f aca="false">IF(ISNUMBER(Data_Clean!V1252),J1252*Data_Clean!V1252,0)</f>
        <v>6.079164</v>
      </c>
    </row>
    <row r="1253" customFormat="false" ht="15" hidden="false" customHeight="false" outlineLevel="0" collapsed="false">
      <c r="A1253" s="15" t="str">
        <f aca="false">Data_Clean!A1253</f>
        <v>CX101249</v>
      </c>
      <c r="B1253" s="14" t="n">
        <f aca="false">Data_Clean!G1253*Assumptions!$B$5</f>
        <v>199.26175</v>
      </c>
      <c r="C1253" s="14" t="n">
        <f aca="false">IF(Data_Clean!H1253="",0,Data_Clean!H1253)*Assumptions!$B$6</f>
        <v>0</v>
      </c>
      <c r="D1253" s="14" t="n">
        <f aca="false">Data_Clean!I1253*Assumptions!$B$7</f>
        <v>0</v>
      </c>
      <c r="E1253" s="14" t="n">
        <f aca="false">Data_Clean!J1253*Assumptions!$B$8</f>
        <v>0</v>
      </c>
      <c r="F1253" s="14" t="n">
        <f aca="false">Data_Clean!K1253*Assumptions!$B$9</f>
        <v>1514.7</v>
      </c>
      <c r="G1253" s="14" t="n">
        <f aca="false">Data_Clean!L1253*Assumptions!$B$10</f>
        <v>667.35</v>
      </c>
      <c r="H1253" s="14" t="n">
        <f aca="false">IF(OR(Data_Clean!M1253="",Data_Clean!N1253=""),0,Data_Clean!M1253*Data_Clean!N1253/100)*Assumptions!$B$13*Assumptions!$B$11</f>
        <v>136.71</v>
      </c>
      <c r="I1253" s="14" t="n">
        <f aca="false">Data_Clean!O1253*4*Assumptions!$B$12</f>
        <v>34.58208</v>
      </c>
      <c r="J1253" s="14" t="n">
        <f aca="false">SUM(B1253:I1253)</f>
        <v>2552.60383</v>
      </c>
      <c r="K1253" s="16" t="n">
        <f aca="false">IF(Data_Clean!P1253="","",Assumptions!$B$15*0.5^(Data_Clean!P1253/Assumptions!$B$20))</f>
        <v>27.9909897461042</v>
      </c>
      <c r="L1253" s="16" t="n">
        <f aca="false">Assumptions!$B$16*MIN(1,LN(1+Data_Clean!Q1253)/LN(1+Assumptions!$B$21))</f>
        <v>15.5872929926646</v>
      </c>
      <c r="M1253" s="16" t="n">
        <f aca="false">Assumptions!$B$17*(0.6*MIN(1,Data_Clean!R1253/Assumptions!$B$22)+0.4*IF(Data_Clean!S1253="",0,Data_Clean!S1253))</f>
        <v>4.89</v>
      </c>
      <c r="N1253" s="16" t="n">
        <f aca="false">Assumptions!$B$18*MIN(1,(Data_Clean!F1253-1)/Assumptions!$B$23)</f>
        <v>15</v>
      </c>
      <c r="O1253" s="16" t="n">
        <f aca="false">Assumptions!$B$19*(0.4*IF(Data_Clean!E1253="",0,MIN(1,Data_Clean!E1253/12/Assumptions!$B$24))+0.35*IF(Data_Clean!D1253="Y",1,0)+0.25*(1-MIN(Data_Clean!T1253,3)/3))/IF(Data_Clean!E1253="",0.6,1)</f>
        <v>13.2</v>
      </c>
      <c r="P1253" s="16" t="n">
        <f aca="false">SUM(K1253:O1253)/(Assumptions!$D$5-IF(K1253="",Assumptions!$B$15,0))*100</f>
        <v>76.6682827387689</v>
      </c>
      <c r="Q1253" s="7" t="str">
        <f aca="false">IF(J1253&gt;=Assumptions!$B$26,"High",IF(J1253&gt;=Assumptions!$B$27,"Mid","Low"))</f>
        <v>High</v>
      </c>
      <c r="R1253" s="7" t="str">
        <f aca="false">IF(P1253&gt;=Assumptions!$B$28,"High",IF(P1253&gt;=Assumptions!$B$29,"Mid","Low"))</f>
        <v>High</v>
      </c>
      <c r="S1253" s="7" t="str">
        <f aca="false">INDEX(Assumptions!$B$33:$B$41,MATCH(Q1253&amp;"|"&amp;R1253,Assumptions!$A$33:$A$41,0))</f>
        <v>Premier Advocates</v>
      </c>
      <c r="T1253" s="7" t="n">
        <f aca="false">IF(ISNUMBER(Data_Clean!V1253),J1253*Data_Clean!V1253,0)</f>
        <v>58.454627707</v>
      </c>
    </row>
    <row r="1254" customFormat="false" ht="15" hidden="false" customHeight="false" outlineLevel="0" collapsed="false">
      <c r="A1254" s="15" t="str">
        <f aca="false">Data_Clean!A1254</f>
        <v>CX101250</v>
      </c>
      <c r="B1254" s="14" t="n">
        <f aca="false">Data_Clean!G1254*Assumptions!$B$5</f>
        <v>46.3415</v>
      </c>
      <c r="C1254" s="14" t="n">
        <f aca="false">IF(Data_Clean!H1254="",0,Data_Clean!H1254)*Assumptions!$B$6</f>
        <v>212.88456</v>
      </c>
      <c r="D1254" s="14" t="n">
        <f aca="false">Data_Clean!I1254*Assumptions!$B$7</f>
        <v>0</v>
      </c>
      <c r="E1254" s="14" t="n">
        <f aca="false">Data_Clean!J1254*Assumptions!$B$8</f>
        <v>0</v>
      </c>
      <c r="F1254" s="14" t="n">
        <f aca="false">Data_Clean!K1254*Assumptions!$B$9</f>
        <v>0</v>
      </c>
      <c r="G1254" s="14" t="n">
        <f aca="false">Data_Clean!L1254*Assumptions!$B$10</f>
        <v>0</v>
      </c>
      <c r="H1254" s="14" t="n">
        <f aca="false">IF(OR(Data_Clean!M1254="",Data_Clean!N1254=""),0,Data_Clean!M1254*Data_Clean!N1254/100)*Assumptions!$B$13*Assumptions!$B$11</f>
        <v>206.568</v>
      </c>
      <c r="I1254" s="14" t="n">
        <f aca="false">Data_Clean!O1254*4*Assumptions!$B$12</f>
        <v>38.88576</v>
      </c>
      <c r="J1254" s="14" t="n">
        <f aca="false">SUM(B1254:I1254)</f>
        <v>504.67982</v>
      </c>
      <c r="K1254" s="16" t="n">
        <f aca="false">IF(Data_Clean!P1254="","",Assumptions!$B$15*0.5^(Data_Clean!P1254/Assumptions!$B$20))</f>
        <v>28.6452481173125</v>
      </c>
      <c r="L1254" s="16" t="n">
        <f aca="false">Assumptions!$B$16*MIN(1,LN(1+Data_Clean!Q1254)/LN(1+Assumptions!$B$21))</f>
        <v>19.4872098355182</v>
      </c>
      <c r="M1254" s="16" t="n">
        <f aca="false">Assumptions!$B$17*(0.6*MIN(1,Data_Clean!R1254/Assumptions!$B$22)+0.4*IF(Data_Clean!S1254="",0,Data_Clean!S1254))</f>
        <v>13.32</v>
      </c>
      <c r="N1254" s="16" t="n">
        <f aca="false">Assumptions!$B$18*MIN(1,(Data_Clean!F1254-1)/Assumptions!$B$23)</f>
        <v>10</v>
      </c>
      <c r="O1254" s="16" t="n">
        <f aca="false">Assumptions!$B$19*(0.4*IF(Data_Clean!E1254="",0,MIN(1,Data_Clean!E1254/12/Assumptions!$B$24))+0.35*IF(Data_Clean!D1254="Y",1,0)+0.25*(1-MIN(Data_Clean!T1254,3)/3))/IF(Data_Clean!E1254="",0.6,1)</f>
        <v>14.3</v>
      </c>
      <c r="P1254" s="16" t="n">
        <f aca="false">SUM(K1254:O1254)/(Assumptions!$D$5-IF(K1254="",Assumptions!$B$15,0))*100</f>
        <v>85.7524579528307</v>
      </c>
      <c r="Q1254" s="7" t="str">
        <f aca="false">IF(J1254&gt;=Assumptions!$B$26,"High",IF(J1254&gt;=Assumptions!$B$27,"Mid","Low"))</f>
        <v>Mid</v>
      </c>
      <c r="R1254" s="7" t="str">
        <f aca="false">IF(P1254&gt;=Assumptions!$B$28,"High",IF(P1254&gt;=Assumptions!$B$29,"Mid","Low"))</f>
        <v>High</v>
      </c>
      <c r="S1254" s="7" t="str">
        <f aca="false">INDEX(Assumptions!$B$33:$B$41,MATCH(Q1254&amp;"|"&amp;R1254,Assumptions!$A$33:$A$41,0))</f>
        <v>Engaged Builders</v>
      </c>
      <c r="T1254" s="7" t="n">
        <f aca="false">IF(ISNUMBER(Data_Clean!V1254),J1254*Data_Clean!V1254,0)</f>
        <v>6.56083766</v>
      </c>
    </row>
    <row r="1255" customFormat="false" ht="15" hidden="false" customHeight="false" outlineLevel="0" collapsed="false">
      <c r="A1255" s="15" t="str">
        <f aca="false">Data_Clean!A1255</f>
        <v>CX101251</v>
      </c>
      <c r="B1255" s="14" t="n">
        <f aca="false">Data_Clean!G1255*Assumptions!$B$5</f>
        <v>98.24525</v>
      </c>
      <c r="C1255" s="14" t="n">
        <f aca="false">IF(Data_Clean!H1255="",0,Data_Clean!H1255)*Assumptions!$B$6</f>
        <v>0</v>
      </c>
      <c r="D1255" s="14" t="n">
        <f aca="false">Data_Clean!I1255*Assumptions!$B$7</f>
        <v>0</v>
      </c>
      <c r="E1255" s="14" t="n">
        <f aca="false">Data_Clean!J1255*Assumptions!$B$8</f>
        <v>0</v>
      </c>
      <c r="F1255" s="14" t="n">
        <f aca="false">Data_Clean!K1255*Assumptions!$B$9</f>
        <v>1258.4</v>
      </c>
      <c r="G1255" s="14" t="n">
        <f aca="false">Data_Clean!L1255*Assumptions!$B$10</f>
        <v>191.25</v>
      </c>
      <c r="H1255" s="14" t="n">
        <f aca="false">IF(OR(Data_Clean!M1255="",Data_Clean!N1255=""),0,Data_Clean!M1255*Data_Clean!N1255/100)*Assumptions!$B$13*Assumptions!$B$11</f>
        <v>18.444</v>
      </c>
      <c r="I1255" s="14" t="n">
        <f aca="false">Data_Clean!O1255*4*Assumptions!$B$12</f>
        <v>5.29488</v>
      </c>
      <c r="J1255" s="14" t="n">
        <f aca="false">SUM(B1255:I1255)</f>
        <v>1571.63413</v>
      </c>
      <c r="K1255" s="16" t="n">
        <f aca="false">IF(Data_Clean!P1255="","",Assumptions!$B$15*0.5^(Data_Clean!P1255/Assumptions!$B$20))</f>
        <v>27.3516746567465</v>
      </c>
      <c r="L1255" s="16" t="n">
        <f aca="false">Assumptions!$B$16*MIN(1,LN(1+Data_Clean!Q1255)/LN(1+Assumptions!$B$21))</f>
        <v>12.8906482631789</v>
      </c>
      <c r="M1255" s="16" t="n">
        <f aca="false">Assumptions!$B$17*(0.6*MIN(1,Data_Clean!R1255/Assumptions!$B$22)+0.4*IF(Data_Clean!S1255="",0,Data_Clean!S1255))</f>
        <v>12.672</v>
      </c>
      <c r="N1255" s="16" t="n">
        <f aca="false">Assumptions!$B$18*MIN(1,(Data_Clean!F1255-1)/Assumptions!$B$23)</f>
        <v>20</v>
      </c>
      <c r="O1255" s="16" t="n">
        <f aca="false">Assumptions!$B$19*(0.4*IF(Data_Clean!E1255="",0,MIN(1,Data_Clean!E1255/12/Assumptions!$B$24))+0.35*IF(Data_Clean!D1255="Y",1,0)+0.25*(1-MIN(Data_Clean!T1255,3)/3))/IF(Data_Clean!E1255="",0.6,1)</f>
        <v>4.15</v>
      </c>
      <c r="P1255" s="16" t="n">
        <f aca="false">SUM(K1255:O1255)/(Assumptions!$D$5-IF(K1255="",Assumptions!$B$15,0))*100</f>
        <v>77.0643229199254</v>
      </c>
      <c r="Q1255" s="7" t="str">
        <f aca="false">IF(J1255&gt;=Assumptions!$B$26,"High",IF(J1255&gt;=Assumptions!$B$27,"Mid","Low"))</f>
        <v>High</v>
      </c>
      <c r="R1255" s="7" t="str">
        <f aca="false">IF(P1255&gt;=Assumptions!$B$28,"High",IF(P1255&gt;=Assumptions!$B$29,"Mid","Low"))</f>
        <v>High</v>
      </c>
      <c r="S1255" s="7" t="str">
        <f aca="false">INDEX(Assumptions!$B$33:$B$41,MATCH(Q1255&amp;"|"&amp;R1255,Assumptions!$A$33:$A$41,0))</f>
        <v>Premier Advocates</v>
      </c>
      <c r="T1255" s="7" t="n">
        <f aca="false">IF(ISNUMBER(Data_Clean!V1255),J1255*Data_Clean!V1255,0)</f>
        <v>107.656937905</v>
      </c>
    </row>
    <row r="1256" customFormat="false" ht="15" hidden="false" customHeight="false" outlineLevel="0" collapsed="false">
      <c r="A1256" s="15" t="str">
        <f aca="false">Data_Clean!A1256</f>
        <v>CX101252</v>
      </c>
      <c r="B1256" s="14" t="n">
        <f aca="false">Data_Clean!G1256*Assumptions!$B$5</f>
        <v>157.44575</v>
      </c>
      <c r="C1256" s="14" t="n">
        <f aca="false">IF(Data_Clean!H1256="",0,Data_Clean!H1256)*Assumptions!$B$6</f>
        <v>132.73008</v>
      </c>
      <c r="D1256" s="14" t="n">
        <f aca="false">Data_Clean!I1256*Assumptions!$B$7</f>
        <v>0</v>
      </c>
      <c r="E1256" s="14" t="n">
        <f aca="false">Data_Clean!J1256*Assumptions!$B$8</f>
        <v>0</v>
      </c>
      <c r="F1256" s="14" t="n">
        <f aca="false">Data_Clean!K1256*Assumptions!$B$9</f>
        <v>0</v>
      </c>
      <c r="G1256" s="14" t="n">
        <f aca="false">Data_Clean!L1256*Assumptions!$B$10</f>
        <v>0</v>
      </c>
      <c r="H1256" s="14" t="n">
        <f aca="false">IF(OR(Data_Clean!M1256="",Data_Clean!N1256=""),0,Data_Clean!M1256*Data_Clean!N1256/100)*Assumptions!$B$13*Assumptions!$B$11</f>
        <v>0</v>
      </c>
      <c r="I1256" s="14" t="n">
        <f aca="false">Data_Clean!O1256*4*Assumptions!$B$12</f>
        <v>0</v>
      </c>
      <c r="J1256" s="14" t="n">
        <f aca="false">SUM(B1256:I1256)</f>
        <v>290.17583</v>
      </c>
      <c r="K1256" s="16" t="n">
        <f aca="false">IF(Data_Clean!P1256="","",Assumptions!$B$15*0.5^(Data_Clean!P1256/Assumptions!$B$20))</f>
        <v>22.2164632842985</v>
      </c>
      <c r="L1256" s="16" t="n">
        <f aca="false">Assumptions!$B$16*MIN(1,LN(1+Data_Clean!Q1256)/LN(1+Assumptions!$B$21))</f>
        <v>13.4237548294248</v>
      </c>
      <c r="M1256" s="16" t="n">
        <f aca="false">Assumptions!$B$17*(0.6*MIN(1,Data_Clean!R1256/Assumptions!$B$22)+0.4*IF(Data_Clean!S1256="",0,Data_Clean!S1256))</f>
        <v>3.522</v>
      </c>
      <c r="N1256" s="16" t="n">
        <f aca="false">Assumptions!$B$18*MIN(1,(Data_Clean!F1256-1)/Assumptions!$B$23)</f>
        <v>5</v>
      </c>
      <c r="O1256" s="16" t="n">
        <f aca="false">Assumptions!$B$19*(0.4*IF(Data_Clean!E1256="",0,MIN(1,Data_Clean!E1256/12/Assumptions!$B$24))+0.35*IF(Data_Clean!D1256="Y",1,0)+0.25*(1-MIN(Data_Clean!T1256,3)/3))/IF(Data_Clean!E1256="",0.6,1)</f>
        <v>9.75</v>
      </c>
      <c r="P1256" s="16" t="n">
        <f aca="false">SUM(K1256:O1256)/(Assumptions!$D$5-IF(K1256="",Assumptions!$B$15,0))*100</f>
        <v>53.9122181137233</v>
      </c>
      <c r="Q1256" s="7" t="str">
        <f aca="false">IF(J1256&gt;=Assumptions!$B$26,"High",IF(J1256&gt;=Assumptions!$B$27,"Mid","Low"))</f>
        <v>Low</v>
      </c>
      <c r="R1256" s="7" t="str">
        <f aca="false">IF(P1256&gt;=Assumptions!$B$28,"High",IF(P1256&gt;=Assumptions!$B$29,"Mid","Low"))</f>
        <v>Mid</v>
      </c>
      <c r="S1256" s="7" t="str">
        <f aca="false">INDEX(Assumptions!$B$33:$B$41,MATCH(Q1256&amp;"|"&amp;R1256,Assumptions!$A$33:$A$41,0))</f>
        <v>Light Touch</v>
      </c>
      <c r="T1256" s="7" t="n">
        <f aca="false">IF(ISNUMBER(Data_Clean!V1256),J1256*Data_Clean!V1256,0)</f>
        <v>14.363703585</v>
      </c>
    </row>
    <row r="1257" customFormat="false" ht="15" hidden="false" customHeight="false" outlineLevel="0" collapsed="false">
      <c r="A1257" s="15" t="str">
        <f aca="false">Data_Clean!A1257</f>
        <v>CX101253</v>
      </c>
      <c r="B1257" s="14" t="n">
        <f aca="false">Data_Clean!G1257*Assumptions!$B$5</f>
        <v>64.20925</v>
      </c>
      <c r="C1257" s="14" t="n">
        <f aca="false">IF(Data_Clean!H1257="",0,Data_Clean!H1257)*Assumptions!$B$6</f>
        <v>465.90708</v>
      </c>
      <c r="D1257" s="14" t="n">
        <f aca="false">Data_Clean!I1257*Assumptions!$B$7</f>
        <v>0</v>
      </c>
      <c r="E1257" s="14" t="n">
        <f aca="false">Data_Clean!J1257*Assumptions!$B$8</f>
        <v>0</v>
      </c>
      <c r="F1257" s="14" t="n">
        <f aca="false">Data_Clean!K1257*Assumptions!$B$9</f>
        <v>3045.9</v>
      </c>
      <c r="G1257" s="14" t="n">
        <f aca="false">Data_Clean!L1257*Assumptions!$B$10</f>
        <v>0</v>
      </c>
      <c r="H1257" s="14" t="n">
        <f aca="false">IF(OR(Data_Clean!M1257="",Data_Clean!N1257=""),0,Data_Clean!M1257*Data_Clean!N1257/100)*Assumptions!$B$13*Assumptions!$B$11</f>
        <v>0</v>
      </c>
      <c r="I1257" s="14" t="n">
        <f aca="false">Data_Clean!O1257*4*Assumptions!$B$12</f>
        <v>0</v>
      </c>
      <c r="J1257" s="14" t="n">
        <f aca="false">SUM(B1257:I1257)</f>
        <v>3576.01633</v>
      </c>
      <c r="K1257" s="16" t="n">
        <f aca="false">IF(Data_Clean!P1257="","",Assumptions!$B$15*0.5^(Data_Clean!P1257/Assumptions!$B$20))</f>
        <v>9.44940787421155</v>
      </c>
      <c r="L1257" s="16" t="n">
        <f aca="false">Assumptions!$B$16*MIN(1,LN(1+Data_Clean!Q1257)/LN(1+Assumptions!$B$21))</f>
        <v>10.362865626271</v>
      </c>
      <c r="M1257" s="16" t="n">
        <f aca="false">Assumptions!$B$17*(0.6*MIN(1,Data_Clean!R1257/Assumptions!$B$22)+0.4*IF(Data_Clean!S1257="",0,Data_Clean!S1257))</f>
        <v>5.454</v>
      </c>
      <c r="N1257" s="16" t="n">
        <f aca="false">Assumptions!$B$18*MIN(1,(Data_Clean!F1257-1)/Assumptions!$B$23)</f>
        <v>15</v>
      </c>
      <c r="O1257" s="16" t="n">
        <f aca="false">Assumptions!$B$19*(0.4*IF(Data_Clean!E1257="",0,MIN(1,Data_Clean!E1257/12/Assumptions!$B$24))+0.35*IF(Data_Clean!D1257="Y",1,0)+0.25*(1-MIN(Data_Clean!T1257,3)/3))/IF(Data_Clean!E1257="",0.6,1)</f>
        <v>8.45</v>
      </c>
      <c r="P1257" s="16" t="n">
        <f aca="false">SUM(K1257:O1257)/(Assumptions!$D$5-IF(K1257="",Assumptions!$B$15,0))*100</f>
        <v>48.7162735004826</v>
      </c>
      <c r="Q1257" s="7" t="str">
        <f aca="false">IF(J1257&gt;=Assumptions!$B$26,"High",IF(J1257&gt;=Assumptions!$B$27,"Mid","Low"))</f>
        <v>High</v>
      </c>
      <c r="R1257" s="7" t="str">
        <f aca="false">IF(P1257&gt;=Assumptions!$B$28,"High",IF(P1257&gt;=Assumptions!$B$29,"Mid","Low"))</f>
        <v>Low</v>
      </c>
      <c r="S1257" s="7" t="str">
        <f aca="false">INDEX(Assumptions!$B$33:$B$41,MATCH(Q1257&amp;"|"&amp;R1257,Assumptions!$A$33:$A$41,0))</f>
        <v>Affluent Drifters</v>
      </c>
      <c r="T1257" s="7" t="n">
        <f aca="false">IF(ISNUMBER(Data_Clean!V1257),J1257*Data_Clean!V1257,0)</f>
        <v>334.357526855</v>
      </c>
    </row>
    <row r="1258" customFormat="false" ht="15" hidden="false" customHeight="false" outlineLevel="0" collapsed="false">
      <c r="A1258" s="15" t="str">
        <f aca="false">Data_Clean!A1258</f>
        <v>CX101254</v>
      </c>
      <c r="B1258" s="14" t="n">
        <f aca="false">Data_Clean!G1258*Assumptions!$B$5</f>
        <v>94.051</v>
      </c>
      <c r="C1258" s="14" t="n">
        <f aca="false">IF(Data_Clean!H1258="",0,Data_Clean!H1258)*Assumptions!$B$6</f>
        <v>956.9034</v>
      </c>
      <c r="D1258" s="14" t="n">
        <f aca="false">Data_Clean!I1258*Assumptions!$B$7</f>
        <v>0</v>
      </c>
      <c r="E1258" s="14" t="n">
        <f aca="false">Data_Clean!J1258*Assumptions!$B$8</f>
        <v>0</v>
      </c>
      <c r="F1258" s="14" t="n">
        <f aca="false">Data_Clean!K1258*Assumptions!$B$9</f>
        <v>0</v>
      </c>
      <c r="G1258" s="14" t="n">
        <f aca="false">Data_Clean!L1258*Assumptions!$B$10</f>
        <v>0</v>
      </c>
      <c r="H1258" s="14" t="n">
        <f aca="false">IF(OR(Data_Clean!M1258="",Data_Clean!N1258=""),0,Data_Clean!M1258*Data_Clean!N1258/100)*Assumptions!$B$13*Assumptions!$B$11</f>
        <v>0</v>
      </c>
      <c r="I1258" s="14" t="n">
        <f aca="false">Data_Clean!O1258*4*Assumptions!$B$12</f>
        <v>0</v>
      </c>
      <c r="J1258" s="14" t="n">
        <f aca="false">SUM(B1258:I1258)</f>
        <v>1050.9544</v>
      </c>
      <c r="K1258" s="16" t="n">
        <f aca="false">IF(Data_Clean!P1258="","",Assumptions!$B$15*0.5^(Data_Clean!P1258/Assumptions!$B$20))</f>
        <v>23.267171427506</v>
      </c>
      <c r="L1258" s="16" t="n">
        <f aca="false">Assumptions!$B$16*MIN(1,LN(1+Data_Clean!Q1258)/LN(1+Assumptions!$B$21))</f>
        <v>14.9444347261843</v>
      </c>
      <c r="M1258" s="16" t="n">
        <f aca="false">Assumptions!$B$17*(0.6*MIN(1,Data_Clean!R1258/Assumptions!$B$22)+0.4*IF(Data_Clean!S1258="",0,Data_Clean!S1258))</f>
        <v>11.49</v>
      </c>
      <c r="N1258" s="16" t="n">
        <f aca="false">Assumptions!$B$18*MIN(1,(Data_Clean!F1258-1)/Assumptions!$B$23)</f>
        <v>5</v>
      </c>
      <c r="O1258" s="16" t="n">
        <f aca="false">Assumptions!$B$19*(0.4*IF(Data_Clean!E1258="",0,MIN(1,Data_Clean!E1258/12/Assumptions!$B$24))+0.35*IF(Data_Clean!D1258="Y",1,0)+0.25*(1-MIN(Data_Clean!T1258,3)/3))/IF(Data_Clean!E1258="",0.6,1)</f>
        <v>8.25</v>
      </c>
      <c r="P1258" s="16" t="n">
        <f aca="false">SUM(K1258:O1258)/(Assumptions!$D$5-IF(K1258="",Assumptions!$B$15,0))*100</f>
        <v>62.9516061536903</v>
      </c>
      <c r="Q1258" s="7" t="str">
        <f aca="false">IF(J1258&gt;=Assumptions!$B$26,"High",IF(J1258&gt;=Assumptions!$B$27,"Mid","Low"))</f>
        <v>Mid</v>
      </c>
      <c r="R1258" s="7" t="str">
        <f aca="false">IF(P1258&gt;=Assumptions!$B$28,"High",IF(P1258&gt;=Assumptions!$B$29,"Mid","Low"))</f>
        <v>Mid</v>
      </c>
      <c r="S1258" s="7" t="str">
        <f aca="false">INDEX(Assumptions!$B$33:$B$41,MATCH(Q1258&amp;"|"&amp;R1258,Assumptions!$A$33:$A$41,0))</f>
        <v>Established Core</v>
      </c>
      <c r="T1258" s="7" t="n">
        <f aca="false">IF(ISNUMBER(Data_Clean!V1258),J1258*Data_Clean!V1258,0)</f>
        <v>87.64959696</v>
      </c>
    </row>
    <row r="1259" customFormat="false" ht="15" hidden="false" customHeight="false" outlineLevel="0" collapsed="false">
      <c r="A1259" s="15" t="str">
        <f aca="false">Data_Clean!A1259</f>
        <v>CX101255</v>
      </c>
      <c r="B1259" s="14" t="n">
        <f aca="false">Data_Clean!G1259*Assumptions!$B$5</f>
        <v>5.58925</v>
      </c>
      <c r="C1259" s="14" t="n">
        <f aca="false">IF(Data_Clean!H1259="",0,Data_Clean!H1259)*Assumptions!$B$6</f>
        <v>8.61744</v>
      </c>
      <c r="D1259" s="14" t="n">
        <f aca="false">Data_Clean!I1259*Assumptions!$B$7</f>
        <v>0</v>
      </c>
      <c r="E1259" s="14" t="n">
        <f aca="false">Data_Clean!J1259*Assumptions!$B$8</f>
        <v>0</v>
      </c>
      <c r="F1259" s="14" t="n">
        <f aca="false">Data_Clean!K1259*Assumptions!$B$9</f>
        <v>0</v>
      </c>
      <c r="G1259" s="14" t="n">
        <f aca="false">Data_Clean!L1259*Assumptions!$B$10</f>
        <v>0</v>
      </c>
      <c r="H1259" s="14" t="n">
        <f aca="false">IF(OR(Data_Clean!M1259="",Data_Clean!N1259=""),0,Data_Clean!M1259*Data_Clean!N1259/100)*Assumptions!$B$13*Assumptions!$B$11</f>
        <v>0</v>
      </c>
      <c r="I1259" s="14" t="n">
        <f aca="false">Data_Clean!O1259*4*Assumptions!$B$12</f>
        <v>0</v>
      </c>
      <c r="J1259" s="14" t="n">
        <f aca="false">SUM(B1259:I1259)</f>
        <v>14.20669</v>
      </c>
      <c r="K1259" s="16" t="n">
        <f aca="false">IF(Data_Clean!P1259="","",Assumptions!$B$15*0.5^(Data_Clean!P1259/Assumptions!$B$20))</f>
        <v>15.3506083799516</v>
      </c>
      <c r="L1259" s="16" t="n">
        <f aca="false">Assumptions!$B$16*MIN(1,LN(1+Data_Clean!Q1259)/LN(1+Assumptions!$B$21))</f>
        <v>12.2792642888455</v>
      </c>
      <c r="M1259" s="16" t="n">
        <f aca="false">Assumptions!$B$17*(0.6*MIN(1,Data_Clean!R1259/Assumptions!$B$22)+0.4*IF(Data_Clean!S1259="",0,Data_Clean!S1259))</f>
        <v>10.332</v>
      </c>
      <c r="N1259" s="16" t="n">
        <f aca="false">Assumptions!$B$18*MIN(1,(Data_Clean!F1259-1)/Assumptions!$B$23)</f>
        <v>10</v>
      </c>
      <c r="O1259" s="16" t="n">
        <f aca="false">Assumptions!$B$19*(0.4*IF(Data_Clean!E1259="",0,MIN(1,Data_Clean!E1259/12/Assumptions!$B$24))+0.35*IF(Data_Clean!D1259="Y",1,0)+0.25*(1-MIN(Data_Clean!T1259,3)/3))/IF(Data_Clean!E1259="",0.6,1)</f>
        <v>9.35</v>
      </c>
      <c r="P1259" s="16" t="n">
        <f aca="false">SUM(K1259:O1259)/(Assumptions!$D$5-IF(K1259="",Assumptions!$B$15,0))*100</f>
        <v>57.3118726687971</v>
      </c>
      <c r="Q1259" s="7" t="str">
        <f aca="false">IF(J1259&gt;=Assumptions!$B$26,"High",IF(J1259&gt;=Assumptions!$B$27,"Mid","Low"))</f>
        <v>Low</v>
      </c>
      <c r="R1259" s="7" t="str">
        <f aca="false">IF(P1259&gt;=Assumptions!$B$28,"High",IF(P1259&gt;=Assumptions!$B$29,"Mid","Low"))</f>
        <v>Mid</v>
      </c>
      <c r="S1259" s="7" t="str">
        <f aca="false">INDEX(Assumptions!$B$33:$B$41,MATCH(Q1259&amp;"|"&amp;R1259,Assumptions!$A$33:$A$41,0))</f>
        <v>Light Touch</v>
      </c>
      <c r="T1259" s="7" t="n">
        <f aca="false">IF(ISNUMBER(Data_Clean!V1259),J1259*Data_Clean!V1259,0)</f>
        <v>0.389263306</v>
      </c>
    </row>
    <row r="1260" customFormat="false" ht="15" hidden="false" customHeight="false" outlineLevel="0" collapsed="false">
      <c r="A1260" s="15" t="str">
        <f aca="false">Data_Clean!A1260</f>
        <v>CX101256</v>
      </c>
      <c r="B1260" s="14" t="n">
        <f aca="false">Data_Clean!G1260*Assumptions!$B$5</f>
        <v>110.98375</v>
      </c>
      <c r="C1260" s="14" t="n">
        <f aca="false">IF(Data_Clean!H1260="",0,Data_Clean!H1260)*Assumptions!$B$6</f>
        <v>0</v>
      </c>
      <c r="D1260" s="14" t="n">
        <f aca="false">Data_Clean!I1260*Assumptions!$B$7</f>
        <v>0</v>
      </c>
      <c r="E1260" s="14" t="n">
        <f aca="false">Data_Clean!J1260*Assumptions!$B$8</f>
        <v>0</v>
      </c>
      <c r="F1260" s="14" t="n">
        <f aca="false">Data_Clean!K1260*Assumptions!$B$9</f>
        <v>0</v>
      </c>
      <c r="G1260" s="14" t="n">
        <f aca="false">Data_Clean!L1260*Assumptions!$B$10</f>
        <v>0</v>
      </c>
      <c r="H1260" s="14" t="n">
        <f aca="false">IF(OR(Data_Clean!M1260="",Data_Clean!N1260=""),0,Data_Clean!M1260*Data_Clean!N1260/100)*Assumptions!$B$13*Assumptions!$B$11</f>
        <v>0</v>
      </c>
      <c r="I1260" s="14" t="n">
        <f aca="false">Data_Clean!O1260*4*Assumptions!$B$12</f>
        <v>0</v>
      </c>
      <c r="J1260" s="14" t="n">
        <f aca="false">SUM(B1260:I1260)</f>
        <v>110.98375</v>
      </c>
      <c r="K1260" s="16" t="n">
        <f aca="false">IF(Data_Clean!P1260="","",Assumptions!$B$15*0.5^(Data_Clean!P1260/Assumptions!$B$20))</f>
        <v>29.3147990530274</v>
      </c>
      <c r="L1260" s="16" t="n">
        <f aca="false">Assumptions!$B$16*MIN(1,LN(1+Data_Clean!Q1260)/LN(1+Assumptions!$B$21))</f>
        <v>15.1699125520244</v>
      </c>
      <c r="M1260" s="16" t="n">
        <f aca="false">Assumptions!$B$17*(0.6*MIN(1,Data_Clean!R1260/Assumptions!$B$22)+0.4*IF(Data_Clean!S1260="",0,Data_Clean!S1260))</f>
        <v>8.796</v>
      </c>
      <c r="N1260" s="16" t="n">
        <f aca="false">Assumptions!$B$18*MIN(1,(Data_Clean!F1260-1)/Assumptions!$B$23)</f>
        <v>0</v>
      </c>
      <c r="O1260" s="16" t="n">
        <f aca="false">Assumptions!$B$19*(0.4*IF(Data_Clean!E1260="",0,MIN(1,Data_Clean!E1260/12/Assumptions!$B$24))+0.35*IF(Data_Clean!D1260="Y",1,0)+0.25*(1-MIN(Data_Clean!T1260,3)/3))/IF(Data_Clean!E1260="",0.6,1)</f>
        <v>15</v>
      </c>
      <c r="P1260" s="16" t="n">
        <f aca="false">SUM(K1260:O1260)/(Assumptions!$D$5-IF(K1260="",Assumptions!$B$15,0))*100</f>
        <v>68.2807116050517</v>
      </c>
      <c r="Q1260" s="7" t="str">
        <f aca="false">IF(J1260&gt;=Assumptions!$B$26,"High",IF(J1260&gt;=Assumptions!$B$27,"Mid","Low"))</f>
        <v>Low</v>
      </c>
      <c r="R1260" s="7" t="str">
        <f aca="false">IF(P1260&gt;=Assumptions!$B$28,"High",IF(P1260&gt;=Assumptions!$B$29,"Mid","Low"))</f>
        <v>Mid</v>
      </c>
      <c r="S1260" s="7" t="str">
        <f aca="false">INDEX(Assumptions!$B$33:$B$41,MATCH(Q1260&amp;"|"&amp;R1260,Assumptions!$A$33:$A$41,0))</f>
        <v>Light Touch</v>
      </c>
      <c r="T1260" s="7" t="n">
        <f aca="false">IF(ISNUMBER(Data_Clean!V1260),J1260*Data_Clean!V1260,0)</f>
        <v>2.386150625</v>
      </c>
    </row>
    <row r="1261" customFormat="false" ht="15" hidden="false" customHeight="false" outlineLevel="0" collapsed="false">
      <c r="A1261" s="15" t="str">
        <f aca="false">Data_Clean!A1261</f>
        <v>CX101257</v>
      </c>
      <c r="B1261" s="14" t="n">
        <f aca="false">Data_Clean!G1261*Assumptions!$B$5</f>
        <v>59.7075</v>
      </c>
      <c r="C1261" s="14" t="n">
        <f aca="false">IF(Data_Clean!H1261="",0,Data_Clean!H1261)*Assumptions!$B$6</f>
        <v>0</v>
      </c>
      <c r="D1261" s="14" t="n">
        <f aca="false">Data_Clean!I1261*Assumptions!$B$7</f>
        <v>0</v>
      </c>
      <c r="E1261" s="14" t="n">
        <f aca="false">Data_Clean!J1261*Assumptions!$B$8</f>
        <v>0</v>
      </c>
      <c r="F1261" s="14" t="n">
        <f aca="false">Data_Clean!K1261*Assumptions!$B$9</f>
        <v>1130.8</v>
      </c>
      <c r="G1261" s="14" t="n">
        <f aca="false">Data_Clean!L1261*Assumptions!$B$10</f>
        <v>0</v>
      </c>
      <c r="H1261" s="14" t="n">
        <f aca="false">IF(OR(Data_Clean!M1261="",Data_Clean!N1261=""),0,Data_Clean!M1261*Data_Clean!N1261/100)*Assumptions!$B$13*Assumptions!$B$11</f>
        <v>0</v>
      </c>
      <c r="I1261" s="14" t="n">
        <f aca="false">Data_Clean!O1261*4*Assumptions!$B$12</f>
        <v>0</v>
      </c>
      <c r="J1261" s="14" t="n">
        <f aca="false">SUM(B1261:I1261)</f>
        <v>1190.5075</v>
      </c>
      <c r="K1261" s="16" t="n">
        <f aca="false">IF(Data_Clean!P1261="","",Assumptions!$B$15*0.5^(Data_Clean!P1261/Assumptions!$B$20))</f>
        <v>25.5200148285257</v>
      </c>
      <c r="L1261" s="16" t="n">
        <f aca="false">Assumptions!$B$16*MIN(1,LN(1+Data_Clean!Q1261)/LN(1+Assumptions!$B$21))</f>
        <v>10</v>
      </c>
      <c r="M1261" s="16" t="n">
        <f aca="false">Assumptions!$B$17*(0.6*MIN(1,Data_Clean!R1261/Assumptions!$B$22)+0.4*IF(Data_Clean!S1261="",0,Data_Clean!S1261))</f>
        <v>2.97</v>
      </c>
      <c r="N1261" s="16" t="n">
        <f aca="false">Assumptions!$B$18*MIN(1,(Data_Clean!F1261-1)/Assumptions!$B$23)</f>
        <v>10</v>
      </c>
      <c r="O1261" s="16" t="n">
        <f aca="false">Assumptions!$B$19*(0.4*IF(Data_Clean!E1261="",0,MIN(1,Data_Clean!E1261/12/Assumptions!$B$24))+0.35*IF(Data_Clean!D1261="Y",1,0)+0.25*(1-MIN(Data_Clean!T1261,3)/3))/IF(Data_Clean!E1261="",0.6,1)</f>
        <v>5.55</v>
      </c>
      <c r="P1261" s="16" t="n">
        <f aca="false">SUM(K1261:O1261)/(Assumptions!$D$5-IF(K1261="",Assumptions!$B$15,0))*100</f>
        <v>54.0400148285257</v>
      </c>
      <c r="Q1261" s="7" t="str">
        <f aca="false">IF(J1261&gt;=Assumptions!$B$26,"High",IF(J1261&gt;=Assumptions!$B$27,"Mid","Low"))</f>
        <v>Mid</v>
      </c>
      <c r="R1261" s="7" t="str">
        <f aca="false">IF(P1261&gt;=Assumptions!$B$28,"High",IF(P1261&gt;=Assumptions!$B$29,"Mid","Low"))</f>
        <v>Mid</v>
      </c>
      <c r="S1261" s="7" t="str">
        <f aca="false">INDEX(Assumptions!$B$33:$B$41,MATCH(Q1261&amp;"|"&amp;R1261,Assumptions!$A$33:$A$41,0))</f>
        <v>Established Core</v>
      </c>
      <c r="T1261" s="7" t="n">
        <f aca="false">IF(ISNUMBER(Data_Clean!V1261),J1261*Data_Clean!V1261,0)</f>
        <v>148.93248825</v>
      </c>
    </row>
    <row r="1262" customFormat="false" ht="15" hidden="false" customHeight="false" outlineLevel="0" collapsed="false">
      <c r="A1262" s="15" t="str">
        <f aca="false">Data_Clean!A1262</f>
        <v>CX101258</v>
      </c>
      <c r="B1262" s="14" t="n">
        <f aca="false">Data_Clean!G1262*Assumptions!$B$5</f>
        <v>188.0505</v>
      </c>
      <c r="C1262" s="14" t="n">
        <f aca="false">IF(Data_Clean!H1262="",0,Data_Clean!H1262)*Assumptions!$B$6</f>
        <v>1955.93448</v>
      </c>
      <c r="D1262" s="14" t="n">
        <f aca="false">Data_Clean!I1262*Assumptions!$B$7</f>
        <v>0</v>
      </c>
      <c r="E1262" s="14" t="n">
        <f aca="false">Data_Clean!J1262*Assumptions!$B$8</f>
        <v>0</v>
      </c>
      <c r="F1262" s="14" t="n">
        <f aca="false">Data_Clean!K1262*Assumptions!$B$9</f>
        <v>0</v>
      </c>
      <c r="G1262" s="14" t="n">
        <f aca="false">Data_Clean!L1262*Assumptions!$B$10</f>
        <v>0</v>
      </c>
      <c r="H1262" s="14" t="n">
        <f aca="false">IF(OR(Data_Clean!M1262="",Data_Clean!N1262=""),0,Data_Clean!M1262*Data_Clean!N1262/100)*Assumptions!$B$13*Assumptions!$B$11</f>
        <v>145.08</v>
      </c>
      <c r="I1262" s="14" t="n">
        <f aca="false">Data_Clean!O1262*4*Assumptions!$B$12</f>
        <v>98.97408</v>
      </c>
      <c r="J1262" s="14" t="n">
        <f aca="false">SUM(B1262:I1262)</f>
        <v>2388.03906</v>
      </c>
      <c r="K1262" s="16" t="n">
        <f aca="false">IF(Data_Clean!P1262="","",Assumptions!$B$15*0.5^(Data_Clean!P1262/Assumptions!$B$20))</f>
        <v>27.9909897461042</v>
      </c>
      <c r="L1262" s="16" t="n">
        <f aca="false">Assumptions!$B$16*MIN(1,LN(1+Data_Clean!Q1262)/LN(1+Assumptions!$B$21))</f>
        <v>17.8350829893632</v>
      </c>
      <c r="M1262" s="16" t="n">
        <f aca="false">Assumptions!$B$17*(0.6*MIN(1,Data_Clean!R1262/Assumptions!$B$22)+0.4*IF(Data_Clean!S1262="",0,Data_Clean!S1262))</f>
        <v>11.52</v>
      </c>
      <c r="N1262" s="16" t="n">
        <f aca="false">Assumptions!$B$18*MIN(1,(Data_Clean!F1262-1)/Assumptions!$B$23)</f>
        <v>10</v>
      </c>
      <c r="O1262" s="16" t="n">
        <f aca="false">Assumptions!$B$19*(0.4*IF(Data_Clean!E1262="",0,MIN(1,Data_Clean!E1262/12/Assumptions!$B$24))+0.35*IF(Data_Clean!D1262="Y",1,0)+0.25*(1-MIN(Data_Clean!T1262,3)/3))/IF(Data_Clean!E1262="",0.6,1)</f>
        <v>13.05</v>
      </c>
      <c r="P1262" s="16" t="n">
        <f aca="false">SUM(K1262:O1262)/(Assumptions!$D$5-IF(K1262="",Assumptions!$B$15,0))*100</f>
        <v>80.3960727354674</v>
      </c>
      <c r="Q1262" s="7" t="str">
        <f aca="false">IF(J1262&gt;=Assumptions!$B$26,"High",IF(J1262&gt;=Assumptions!$B$27,"Mid","Low"))</f>
        <v>High</v>
      </c>
      <c r="R1262" s="7" t="str">
        <f aca="false">IF(P1262&gt;=Assumptions!$B$28,"High",IF(P1262&gt;=Assumptions!$B$29,"Mid","Low"))</f>
        <v>High</v>
      </c>
      <c r="S1262" s="7" t="str">
        <f aca="false">INDEX(Assumptions!$B$33:$B$41,MATCH(Q1262&amp;"|"&amp;R1262,Assumptions!$A$33:$A$41,0))</f>
        <v>Premier Advocates</v>
      </c>
      <c r="T1262" s="7" t="n">
        <f aca="false">IF(ISNUMBER(Data_Clean!V1262),J1262*Data_Clean!V1262,0)</f>
        <v>37.253409336</v>
      </c>
    </row>
    <row r="1263" customFormat="false" ht="15" hidden="false" customHeight="false" outlineLevel="0" collapsed="false">
      <c r="A1263" s="15" t="str">
        <f aca="false">Data_Clean!A1263</f>
        <v>CX101259</v>
      </c>
      <c r="B1263" s="14" t="n">
        <f aca="false">Data_Clean!G1263*Assumptions!$B$5</f>
        <v>58.17775</v>
      </c>
      <c r="C1263" s="14" t="n">
        <f aca="false">IF(Data_Clean!H1263="",0,Data_Clean!H1263)*Assumptions!$B$6</f>
        <v>0</v>
      </c>
      <c r="D1263" s="14" t="n">
        <f aca="false">Data_Clean!I1263*Assumptions!$B$7</f>
        <v>0</v>
      </c>
      <c r="E1263" s="14" t="n">
        <f aca="false">Data_Clean!J1263*Assumptions!$B$8</f>
        <v>0</v>
      </c>
      <c r="F1263" s="14" t="n">
        <f aca="false">Data_Clean!K1263*Assumptions!$B$9</f>
        <v>0</v>
      </c>
      <c r="G1263" s="14" t="n">
        <f aca="false">Data_Clean!L1263*Assumptions!$B$10</f>
        <v>639.9</v>
      </c>
      <c r="H1263" s="14" t="n">
        <f aca="false">IF(OR(Data_Clean!M1263="",Data_Clean!N1263=""),0,Data_Clean!M1263*Data_Clean!N1263/100)*Assumptions!$B$13*Assumptions!$B$11</f>
        <v>0</v>
      </c>
      <c r="I1263" s="14" t="n">
        <f aca="false">Data_Clean!O1263*4*Assumptions!$B$12</f>
        <v>0</v>
      </c>
      <c r="J1263" s="14" t="n">
        <f aca="false">SUM(B1263:I1263)</f>
        <v>698.07775</v>
      </c>
      <c r="K1263" s="16" t="n">
        <f aca="false">IF(Data_Clean!P1263="","",Assumptions!$B$15*0.5^(Data_Clean!P1263/Assumptions!$B$20))</f>
        <v>27.3516746567465</v>
      </c>
      <c r="L1263" s="16" t="n">
        <f aca="false">Assumptions!$B$16*MIN(1,LN(1+Data_Clean!Q1263)/LN(1+Assumptions!$B$21))</f>
        <v>15.2782387441559</v>
      </c>
      <c r="M1263" s="16" t="n">
        <f aca="false">Assumptions!$B$17*(0.6*MIN(1,Data_Clean!R1263/Assumptions!$B$22)+0.4*IF(Data_Clean!S1263="",0,Data_Clean!S1263))</f>
        <v>14.898</v>
      </c>
      <c r="N1263" s="16" t="n">
        <f aca="false">Assumptions!$B$18*MIN(1,(Data_Clean!F1263-1)/Assumptions!$B$23)</f>
        <v>10</v>
      </c>
      <c r="O1263" s="16" t="n">
        <f aca="false">Assumptions!$B$19*(0.4*IF(Data_Clean!E1263="",0,MIN(1,Data_Clean!E1263/12/Assumptions!$B$24))+0.35*IF(Data_Clean!D1263="Y",1,0)+0.25*(1-MIN(Data_Clean!T1263,3)/3))/IF(Data_Clean!E1263="",0.6,1)</f>
        <v>5.95</v>
      </c>
      <c r="P1263" s="16" t="n">
        <f aca="false">SUM(K1263:O1263)/(Assumptions!$D$5-IF(K1263="",Assumptions!$B$15,0))*100</f>
        <v>73.4779134009025</v>
      </c>
      <c r="Q1263" s="7" t="str">
        <f aca="false">IF(J1263&gt;=Assumptions!$B$26,"High",IF(J1263&gt;=Assumptions!$B$27,"Mid","Low"))</f>
        <v>Mid</v>
      </c>
      <c r="R1263" s="7" t="str">
        <f aca="false">IF(P1263&gt;=Assumptions!$B$28,"High",IF(P1263&gt;=Assumptions!$B$29,"Mid","Low"))</f>
        <v>High</v>
      </c>
      <c r="S1263" s="7" t="str">
        <f aca="false">INDEX(Assumptions!$B$33:$B$41,MATCH(Q1263&amp;"|"&amp;R1263,Assumptions!$A$33:$A$41,0))</f>
        <v>Engaged Builders</v>
      </c>
      <c r="T1263" s="7" t="n">
        <f aca="false">IF(ISNUMBER(Data_Clean!V1263),J1263*Data_Clean!V1263,0)</f>
        <v>29.3192655</v>
      </c>
    </row>
    <row r="1264" customFormat="false" ht="15" hidden="false" customHeight="false" outlineLevel="0" collapsed="false">
      <c r="A1264" s="15" t="str">
        <f aca="false">Data_Clean!A1264</f>
        <v>CX101260</v>
      </c>
      <c r="B1264" s="14" t="n">
        <f aca="false">Data_Clean!G1264*Assumptions!$B$5</f>
        <v>314.152</v>
      </c>
      <c r="C1264" s="14" t="n">
        <f aca="false">IF(Data_Clean!H1264="",0,Data_Clean!H1264)*Assumptions!$B$6</f>
        <v>457.215</v>
      </c>
      <c r="D1264" s="14" t="n">
        <f aca="false">Data_Clean!I1264*Assumptions!$B$7</f>
        <v>0</v>
      </c>
      <c r="E1264" s="14" t="n">
        <f aca="false">Data_Clean!J1264*Assumptions!$B$8</f>
        <v>1532.59215</v>
      </c>
      <c r="F1264" s="14" t="n">
        <f aca="false">Data_Clean!K1264*Assumptions!$B$9</f>
        <v>0</v>
      </c>
      <c r="G1264" s="14" t="n">
        <f aca="false">Data_Clean!L1264*Assumptions!$B$10</f>
        <v>0</v>
      </c>
      <c r="H1264" s="14" t="n">
        <f aca="false">IF(OR(Data_Clean!M1264="",Data_Clean!N1264=""),0,Data_Clean!M1264*Data_Clean!N1264/100)*Assumptions!$B$13*Assumptions!$B$11</f>
        <v>0</v>
      </c>
      <c r="I1264" s="14" t="n">
        <f aca="false">Data_Clean!O1264*4*Assumptions!$B$12</f>
        <v>0</v>
      </c>
      <c r="J1264" s="14" t="n">
        <f aca="false">SUM(B1264:I1264)</f>
        <v>2303.95915</v>
      </c>
      <c r="K1264" s="16" t="n">
        <f aca="false">IF(Data_Clean!P1264="","",Assumptions!$B$15*0.5^(Data_Clean!P1264/Assumptions!$B$20))</f>
        <v>10.1276245962614</v>
      </c>
      <c r="L1264" s="16" t="n">
        <f aca="false">Assumptions!$B$16*MIN(1,LN(1+Data_Clean!Q1264)/LN(1+Assumptions!$B$21))</f>
        <v>14.4532413158944</v>
      </c>
      <c r="M1264" s="16" t="n">
        <f aca="false">Assumptions!$B$17*(0.6*MIN(1,Data_Clean!R1264/Assumptions!$B$22)+0.4*IF(Data_Clean!S1264="",0,Data_Clean!S1264))</f>
        <v>0.996</v>
      </c>
      <c r="N1264" s="16" t="n">
        <f aca="false">Assumptions!$B$18*MIN(1,(Data_Clean!F1264-1)/Assumptions!$B$23)</f>
        <v>15</v>
      </c>
      <c r="O1264" s="16" t="n">
        <f aca="false">Assumptions!$B$19*(0.4*IF(Data_Clean!E1264="",0,MIN(1,Data_Clean!E1264/12/Assumptions!$B$24))+0.35*IF(Data_Clean!D1264="Y",1,0)+0.25*(1-MIN(Data_Clean!T1264,3)/3))/IF(Data_Clean!E1264="",0.6,1)</f>
        <v>15</v>
      </c>
      <c r="P1264" s="16" t="n">
        <f aca="false">SUM(K1264:O1264)/(Assumptions!$D$5-IF(K1264="",Assumptions!$B$15,0))*100</f>
        <v>55.5768659121558</v>
      </c>
      <c r="Q1264" s="7" t="str">
        <f aca="false">IF(J1264&gt;=Assumptions!$B$26,"High",IF(J1264&gt;=Assumptions!$B$27,"Mid","Low"))</f>
        <v>High</v>
      </c>
      <c r="R1264" s="7" t="str">
        <f aca="false">IF(P1264&gt;=Assumptions!$B$28,"High",IF(P1264&gt;=Assumptions!$B$29,"Mid","Low"))</f>
        <v>Mid</v>
      </c>
      <c r="S1264" s="7" t="str">
        <f aca="false">INDEX(Assumptions!$B$33:$B$41,MATCH(Q1264&amp;"|"&amp;R1264,Assumptions!$A$33:$A$41,0))</f>
        <v>Established Core</v>
      </c>
      <c r="T1264" s="7" t="n">
        <f aca="false">IF(ISNUMBER(Data_Clean!V1264),J1264*Data_Clean!V1264,0)</f>
        <v>48.38314215</v>
      </c>
    </row>
    <row r="1265" customFormat="false" ht="15" hidden="false" customHeight="false" outlineLevel="0" collapsed="false">
      <c r="A1265" s="15" t="str">
        <f aca="false">Data_Clean!A1265</f>
        <v>CX101261</v>
      </c>
      <c r="B1265" s="14" t="n">
        <f aca="false">Data_Clean!G1265*Assumptions!$B$5</f>
        <v>53.9275</v>
      </c>
      <c r="C1265" s="14" t="n">
        <f aca="false">IF(Data_Clean!H1265="",0,Data_Clean!H1265)*Assumptions!$B$6</f>
        <v>329.61192</v>
      </c>
      <c r="D1265" s="14" t="n">
        <f aca="false">Data_Clean!I1265*Assumptions!$B$7</f>
        <v>0</v>
      </c>
      <c r="E1265" s="14" t="n">
        <f aca="false">Data_Clean!J1265*Assumptions!$B$8</f>
        <v>0</v>
      </c>
      <c r="F1265" s="14" t="n">
        <f aca="false">Data_Clean!K1265*Assumptions!$B$9</f>
        <v>0</v>
      </c>
      <c r="G1265" s="14" t="n">
        <f aca="false">Data_Clean!L1265*Assumptions!$B$10</f>
        <v>226.35</v>
      </c>
      <c r="H1265" s="14" t="n">
        <f aca="false">IF(OR(Data_Clean!M1265="",Data_Clean!N1265=""),0,Data_Clean!M1265*Data_Clean!N1265/100)*Assumptions!$B$13*Assumptions!$B$11</f>
        <v>0</v>
      </c>
      <c r="I1265" s="14" t="n">
        <f aca="false">Data_Clean!O1265*4*Assumptions!$B$12</f>
        <v>0</v>
      </c>
      <c r="J1265" s="14" t="n">
        <f aca="false">SUM(B1265:I1265)</f>
        <v>609.88942</v>
      </c>
      <c r="K1265" s="16" t="str">
        <f aca="false">IF(Data_Clean!P1265="","",Assumptions!$B$15*0.5^(Data_Clean!P1265/Assumptions!$B$20))</f>
        <v/>
      </c>
      <c r="L1265" s="16" t="n">
        <f aca="false">Assumptions!$B$16*MIN(1,LN(1+Data_Clean!Q1265)/LN(1+Assumptions!$B$21))</f>
        <v>12.0537864630054</v>
      </c>
      <c r="M1265" s="16" t="n">
        <f aca="false">Assumptions!$B$17*(0.6*MIN(1,Data_Clean!R1265/Assumptions!$B$22)+0.4*IF(Data_Clean!S1265="",0,Data_Clean!S1265))</f>
        <v>4.476</v>
      </c>
      <c r="N1265" s="16" t="n">
        <f aca="false">Assumptions!$B$18*MIN(1,(Data_Clean!F1265-1)/Assumptions!$B$23)</f>
        <v>10</v>
      </c>
      <c r="O1265" s="16" t="n">
        <f aca="false">Assumptions!$B$19*(0.4*IF(Data_Clean!E1265="",0,MIN(1,Data_Clean!E1265/12/Assumptions!$B$24))+0.35*IF(Data_Clean!D1265="Y",1,0)+0.25*(1-MIN(Data_Clean!T1265,3)/3))/IF(Data_Clean!E1265="",0.6,1)</f>
        <v>3.8</v>
      </c>
      <c r="P1265" s="16" t="n">
        <f aca="false">SUM(K1265:O1265)/(Assumptions!$D$5-IF(K1265="",Assumptions!$B$15,0))*100</f>
        <v>43.328266375722</v>
      </c>
      <c r="Q1265" s="7" t="str">
        <f aca="false">IF(J1265&gt;=Assumptions!$B$26,"High",IF(J1265&gt;=Assumptions!$B$27,"Mid","Low"))</f>
        <v>Mid</v>
      </c>
      <c r="R1265" s="7" t="str">
        <f aca="false">IF(P1265&gt;=Assumptions!$B$28,"High",IF(P1265&gt;=Assumptions!$B$29,"Mid","Low"))</f>
        <v>Low</v>
      </c>
      <c r="S1265" s="7" t="str">
        <f aca="false">INDEX(Assumptions!$B$33:$B$41,MATCH(Q1265&amp;"|"&amp;R1265,Assumptions!$A$33:$A$41,0))</f>
        <v>Light Touch</v>
      </c>
      <c r="T1265" s="7" t="n">
        <f aca="false">IF(ISNUMBER(Data_Clean!V1265),J1265*Data_Clean!V1265,0)</f>
        <v>0</v>
      </c>
    </row>
    <row r="1266" customFormat="false" ht="15" hidden="false" customHeight="false" outlineLevel="0" collapsed="false">
      <c r="A1266" s="15" t="str">
        <f aca="false">Data_Clean!A1266</f>
        <v>CX101262</v>
      </c>
      <c r="B1266" s="14" t="n">
        <f aca="false">Data_Clean!G1266*Assumptions!$B$5</f>
        <v>92.7915</v>
      </c>
      <c r="C1266" s="14" t="n">
        <f aca="false">IF(Data_Clean!H1266="",0,Data_Clean!H1266)*Assumptions!$B$6</f>
        <v>0</v>
      </c>
      <c r="D1266" s="14" t="n">
        <f aca="false">Data_Clean!I1266*Assumptions!$B$7</f>
        <v>0</v>
      </c>
      <c r="E1266" s="14" t="n">
        <f aca="false">Data_Clean!J1266*Assumptions!$B$8</f>
        <v>0</v>
      </c>
      <c r="F1266" s="14" t="n">
        <f aca="false">Data_Clean!K1266*Assumptions!$B$9</f>
        <v>0</v>
      </c>
      <c r="G1266" s="14" t="n">
        <f aca="false">Data_Clean!L1266*Assumptions!$B$10</f>
        <v>0</v>
      </c>
      <c r="H1266" s="14" t="n">
        <f aca="false">IF(OR(Data_Clean!M1266="",Data_Clean!N1266=""),0,Data_Clean!M1266*Data_Clean!N1266/100)*Assumptions!$B$13*Assumptions!$B$11</f>
        <v>264.516</v>
      </c>
      <c r="I1266" s="14" t="n">
        <f aca="false">Data_Clean!O1266*4*Assumptions!$B$12</f>
        <v>7.0416</v>
      </c>
      <c r="J1266" s="14" t="n">
        <f aca="false">SUM(B1266:I1266)</f>
        <v>364.3491</v>
      </c>
      <c r="K1266" s="16" t="n">
        <f aca="false">IF(Data_Clean!P1266="","",Assumptions!$B$15*0.5^(Data_Clean!P1266/Assumptions!$B$20))</f>
        <v>21.2132034355964</v>
      </c>
      <c r="L1266" s="16" t="n">
        <f aca="false">Assumptions!$B$16*MIN(1,LN(1+Data_Clean!Q1266)/LN(1+Assumptions!$B$21))</f>
        <v>9.16313819982653</v>
      </c>
      <c r="M1266" s="16" t="n">
        <f aca="false">Assumptions!$B$17*(0.6*MIN(1,Data_Clean!R1266/Assumptions!$B$22)+0.4*IF(Data_Clean!S1266="",0,Data_Clean!S1266))</f>
        <v>9.15</v>
      </c>
      <c r="N1266" s="16" t="n">
        <f aca="false">Assumptions!$B$18*MIN(1,(Data_Clean!F1266-1)/Assumptions!$B$23)</f>
        <v>5</v>
      </c>
      <c r="O1266" s="16" t="n">
        <f aca="false">Assumptions!$B$19*(0.4*IF(Data_Clean!E1266="",0,MIN(1,Data_Clean!E1266/12/Assumptions!$B$24))+0.35*IF(Data_Clean!D1266="Y",1,0)+0.25*(1-MIN(Data_Clean!T1266,3)/3))/IF(Data_Clean!E1266="",0.6,1)</f>
        <v>3.95</v>
      </c>
      <c r="P1266" s="16" t="n">
        <f aca="false">SUM(K1266:O1266)/(Assumptions!$D$5-IF(K1266="",Assumptions!$B$15,0))*100</f>
        <v>48.476341635423</v>
      </c>
      <c r="Q1266" s="7" t="str">
        <f aca="false">IF(J1266&gt;=Assumptions!$B$26,"High",IF(J1266&gt;=Assumptions!$B$27,"Mid","Low"))</f>
        <v>Low</v>
      </c>
      <c r="R1266" s="7" t="str">
        <f aca="false">IF(P1266&gt;=Assumptions!$B$28,"High",IF(P1266&gt;=Assumptions!$B$29,"Mid","Low"))</f>
        <v>Low</v>
      </c>
      <c r="S1266" s="7" t="str">
        <f aca="false">INDEX(Assumptions!$B$33:$B$41,MATCH(Q1266&amp;"|"&amp;R1266,Assumptions!$A$33:$A$41,0))</f>
        <v>Dormant &amp; Low Value</v>
      </c>
      <c r="T1266" s="7" t="n">
        <f aca="false">IF(ISNUMBER(Data_Clean!V1266),J1266*Data_Clean!V1266,0)</f>
        <v>50.82669945</v>
      </c>
    </row>
    <row r="1267" customFormat="false" ht="15" hidden="false" customHeight="false" outlineLevel="0" collapsed="false">
      <c r="A1267" s="15" t="str">
        <f aca="false">Data_Clean!A1267</f>
        <v>CX101263</v>
      </c>
      <c r="B1267" s="14" t="n">
        <f aca="false">Data_Clean!G1267*Assumptions!$B$5</f>
        <v>73.97975</v>
      </c>
      <c r="C1267" s="14" t="n">
        <f aca="false">IF(Data_Clean!H1267="",0,Data_Clean!H1267)*Assumptions!$B$6</f>
        <v>0</v>
      </c>
      <c r="D1267" s="14" t="n">
        <f aca="false">Data_Clean!I1267*Assumptions!$B$7</f>
        <v>0</v>
      </c>
      <c r="E1267" s="14" t="n">
        <f aca="false">Data_Clean!J1267*Assumptions!$B$8</f>
        <v>0</v>
      </c>
      <c r="F1267" s="14" t="n">
        <f aca="false">Data_Clean!K1267*Assumptions!$B$9</f>
        <v>0</v>
      </c>
      <c r="G1267" s="14" t="n">
        <f aca="false">Data_Clean!L1267*Assumptions!$B$10</f>
        <v>0</v>
      </c>
      <c r="H1267" s="14" t="n">
        <f aca="false">IF(OR(Data_Clean!M1267="",Data_Clean!N1267=""),0,Data_Clean!M1267*Data_Clean!N1267/100)*Assumptions!$B$13*Assumptions!$B$11</f>
        <v>0</v>
      </c>
      <c r="I1267" s="14" t="n">
        <f aca="false">Data_Clean!O1267*4*Assumptions!$B$12</f>
        <v>0</v>
      </c>
      <c r="J1267" s="14" t="n">
        <f aca="false">SUM(B1267:I1267)</f>
        <v>73.97975</v>
      </c>
      <c r="K1267" s="16" t="n">
        <f aca="false">IF(Data_Clean!P1267="","",Assumptions!$B$15*0.5^(Data_Clean!P1267/Assumptions!$B$20))</f>
        <v>18.4671662001737</v>
      </c>
      <c r="L1267" s="16" t="n">
        <f aca="false">Assumptions!$B$16*MIN(1,LN(1+Data_Clean!Q1267)/LN(1+Assumptions!$B$21))</f>
        <v>15.5872929926646</v>
      </c>
      <c r="M1267" s="16" t="n">
        <f aca="false">Assumptions!$B$17*(0.6*MIN(1,Data_Clean!R1267/Assumptions!$B$22)+0.4*IF(Data_Clean!S1267="",0,Data_Clean!S1267))</f>
        <v>10.104</v>
      </c>
      <c r="N1267" s="16" t="n">
        <f aca="false">Assumptions!$B$18*MIN(1,(Data_Clean!F1267-1)/Assumptions!$B$23)</f>
        <v>5</v>
      </c>
      <c r="O1267" s="16" t="n">
        <f aca="false">Assumptions!$B$19*(0.4*IF(Data_Clean!E1267="",0,MIN(1,Data_Clean!E1267/12/Assumptions!$B$24))+0.35*IF(Data_Clean!D1267="Y",1,0)+0.25*(1-MIN(Data_Clean!T1267,3)/3))/IF(Data_Clean!E1267="",0.6,1)</f>
        <v>15</v>
      </c>
      <c r="P1267" s="16" t="n">
        <f aca="false">SUM(K1267:O1267)/(Assumptions!$D$5-IF(K1267="",Assumptions!$B$15,0))*100</f>
        <v>64.1584591928384</v>
      </c>
      <c r="Q1267" s="7" t="str">
        <f aca="false">IF(J1267&gt;=Assumptions!$B$26,"High",IF(J1267&gt;=Assumptions!$B$27,"Mid","Low"))</f>
        <v>Low</v>
      </c>
      <c r="R1267" s="7" t="str">
        <f aca="false">IF(P1267&gt;=Assumptions!$B$28,"High",IF(P1267&gt;=Assumptions!$B$29,"Mid","Low"))</f>
        <v>Mid</v>
      </c>
      <c r="S1267" s="7" t="str">
        <f aca="false">INDEX(Assumptions!$B$33:$B$41,MATCH(Q1267&amp;"|"&amp;R1267,Assumptions!$A$33:$A$41,0))</f>
        <v>Light Touch</v>
      </c>
      <c r="T1267" s="7" t="n">
        <f aca="false">IF(ISNUMBER(Data_Clean!V1267),J1267*Data_Clean!V1267,0)</f>
        <v>2.389545925</v>
      </c>
    </row>
    <row r="1268" customFormat="false" ht="15" hidden="false" customHeight="false" outlineLevel="0" collapsed="false">
      <c r="A1268" s="15" t="str">
        <f aca="false">Data_Clean!A1268</f>
        <v>CX101264</v>
      </c>
      <c r="B1268" s="14" t="n">
        <f aca="false">Data_Clean!G1268*Assumptions!$B$5</f>
        <v>26.7285</v>
      </c>
      <c r="C1268" s="14" t="n">
        <f aca="false">IF(Data_Clean!H1268="",0,Data_Clean!H1268)*Assumptions!$B$6</f>
        <v>19.03116</v>
      </c>
      <c r="D1268" s="14" t="n">
        <f aca="false">Data_Clean!I1268*Assumptions!$B$7</f>
        <v>0</v>
      </c>
      <c r="E1268" s="14" t="n">
        <f aca="false">Data_Clean!J1268*Assumptions!$B$8</f>
        <v>0</v>
      </c>
      <c r="F1268" s="14" t="n">
        <f aca="false">Data_Clean!K1268*Assumptions!$B$9</f>
        <v>0</v>
      </c>
      <c r="G1268" s="14" t="n">
        <f aca="false">Data_Clean!L1268*Assumptions!$B$10</f>
        <v>0</v>
      </c>
      <c r="H1268" s="14" t="n">
        <f aca="false">IF(OR(Data_Clean!M1268="",Data_Clean!N1268=""),0,Data_Clean!M1268*Data_Clean!N1268/100)*Assumptions!$B$13*Assumptions!$B$11</f>
        <v>0</v>
      </c>
      <c r="I1268" s="14" t="n">
        <f aca="false">Data_Clean!O1268*4*Assumptions!$B$12</f>
        <v>0</v>
      </c>
      <c r="J1268" s="14" t="n">
        <f aca="false">SUM(B1268:I1268)</f>
        <v>45.75966</v>
      </c>
      <c r="K1268" s="16" t="n">
        <f aca="false">IF(Data_Clean!P1268="","",Assumptions!$B$15*0.5^(Data_Clean!P1268/Assumptions!$B$20))</f>
        <v>13.6758373283733</v>
      </c>
      <c r="L1268" s="16" t="n">
        <f aca="false">Assumptions!$B$16*MIN(1,LN(1+Data_Clean!Q1268)/LN(1+Assumptions!$B$21))</f>
        <v>13.2535138894499</v>
      </c>
      <c r="M1268" s="16" t="n">
        <f aca="false">Assumptions!$B$17*(0.6*MIN(1,Data_Clean!R1268/Assumptions!$B$22)+0.4*IF(Data_Clean!S1268="",0,Data_Clean!S1268))</f>
        <v>10.542</v>
      </c>
      <c r="N1268" s="16" t="n">
        <f aca="false">Assumptions!$B$18*MIN(1,(Data_Clean!F1268-1)/Assumptions!$B$23)</f>
        <v>5</v>
      </c>
      <c r="O1268" s="16" t="n">
        <f aca="false">Assumptions!$B$19*(0.4*IF(Data_Clean!E1268="",0,MIN(1,Data_Clean!E1268/12/Assumptions!$B$24))+0.35*IF(Data_Clean!D1268="Y",1,0)+0.25*(1-MIN(Data_Clean!T1268,3)/3))/IF(Data_Clean!E1268="",0.6,1)</f>
        <v>10.05</v>
      </c>
      <c r="P1268" s="16" t="n">
        <f aca="false">SUM(K1268:O1268)/(Assumptions!$D$5-IF(K1268="",Assumptions!$B$15,0))*100</f>
        <v>52.5213512178231</v>
      </c>
      <c r="Q1268" s="7" t="str">
        <f aca="false">IF(J1268&gt;=Assumptions!$B$26,"High",IF(J1268&gt;=Assumptions!$B$27,"Mid","Low"))</f>
        <v>Low</v>
      </c>
      <c r="R1268" s="7" t="str">
        <f aca="false">IF(P1268&gt;=Assumptions!$B$28,"High",IF(P1268&gt;=Assumptions!$B$29,"Mid","Low"))</f>
        <v>Mid</v>
      </c>
      <c r="S1268" s="7" t="str">
        <f aca="false">INDEX(Assumptions!$B$33:$B$41,MATCH(Q1268&amp;"|"&amp;R1268,Assumptions!$A$33:$A$41,0))</f>
        <v>Light Touch</v>
      </c>
      <c r="T1268" s="7" t="n">
        <f aca="false">IF(ISNUMBER(Data_Clean!V1268),J1268*Data_Clean!V1268,0)</f>
        <v>1.606164066</v>
      </c>
    </row>
    <row r="1269" customFormat="false" ht="15" hidden="false" customHeight="false" outlineLevel="0" collapsed="false">
      <c r="A1269" s="15" t="str">
        <f aca="false">Data_Clean!A1269</f>
        <v>CX101265</v>
      </c>
      <c r="B1269" s="14" t="n">
        <f aca="false">Data_Clean!G1269*Assumptions!$B$5</f>
        <v>158.4885</v>
      </c>
      <c r="C1269" s="14" t="n">
        <f aca="false">IF(Data_Clean!H1269="",0,Data_Clean!H1269)*Assumptions!$B$6</f>
        <v>184.14</v>
      </c>
      <c r="D1269" s="14" t="n">
        <f aca="false">Data_Clean!I1269*Assumptions!$B$7</f>
        <v>0</v>
      </c>
      <c r="E1269" s="14" t="n">
        <f aca="false">Data_Clean!J1269*Assumptions!$B$8</f>
        <v>0</v>
      </c>
      <c r="F1269" s="14" t="n">
        <f aca="false">Data_Clean!K1269*Assumptions!$B$9</f>
        <v>0</v>
      </c>
      <c r="G1269" s="14" t="n">
        <f aca="false">Data_Clean!L1269*Assumptions!$B$10</f>
        <v>0</v>
      </c>
      <c r="H1269" s="14" t="n">
        <f aca="false">IF(OR(Data_Clean!M1269="",Data_Clean!N1269=""),0,Data_Clean!M1269*Data_Clean!N1269/100)*Assumptions!$B$13*Assumptions!$B$11</f>
        <v>0</v>
      </c>
      <c r="I1269" s="14" t="n">
        <f aca="false">Data_Clean!O1269*4*Assumptions!$B$12</f>
        <v>0</v>
      </c>
      <c r="J1269" s="14" t="n">
        <f aca="false">SUM(B1269:I1269)</f>
        <v>342.6285</v>
      </c>
      <c r="K1269" s="16" t="n">
        <f aca="false">IF(Data_Clean!P1269="","",Assumptions!$B$15*0.5^(Data_Clean!P1269/Assumptions!$B$20))</f>
        <v>24.3675718906871</v>
      </c>
      <c r="L1269" s="16" t="n">
        <f aca="false">Assumptions!$B$16*MIN(1,LN(1+Data_Clean!Q1269)/LN(1+Assumptions!$B$21))</f>
        <v>15.383822204249</v>
      </c>
      <c r="M1269" s="16" t="n">
        <f aca="false">Assumptions!$B$17*(0.6*MIN(1,Data_Clean!R1269/Assumptions!$B$22)+0.4*IF(Data_Clean!S1269="",0,Data_Clean!S1269))</f>
        <v>3.858</v>
      </c>
      <c r="N1269" s="16" t="n">
        <f aca="false">Assumptions!$B$18*MIN(1,(Data_Clean!F1269-1)/Assumptions!$B$23)</f>
        <v>5</v>
      </c>
      <c r="O1269" s="16" t="n">
        <f aca="false">Assumptions!$B$19*(0.4*IF(Data_Clean!E1269="",0,MIN(1,Data_Clean!E1269/12/Assumptions!$B$24))+0.35*IF(Data_Clean!D1269="Y",1,0)+0.25*(1-MIN(Data_Clean!T1269,3)/3))/IF(Data_Clean!E1269="",0.6,1)</f>
        <v>13.5</v>
      </c>
      <c r="P1269" s="16" t="n">
        <f aca="false">SUM(K1269:O1269)/(Assumptions!$D$5-IF(K1269="",Assumptions!$B$15,0))*100</f>
        <v>62.1093940949361</v>
      </c>
      <c r="Q1269" s="7" t="str">
        <f aca="false">IF(J1269&gt;=Assumptions!$B$26,"High",IF(J1269&gt;=Assumptions!$B$27,"Mid","Low"))</f>
        <v>Low</v>
      </c>
      <c r="R1269" s="7" t="str">
        <f aca="false">IF(P1269&gt;=Assumptions!$B$28,"High",IF(P1269&gt;=Assumptions!$B$29,"Mid","Low"))</f>
        <v>Mid</v>
      </c>
      <c r="S1269" s="7" t="str">
        <f aca="false">INDEX(Assumptions!$B$33:$B$41,MATCH(Q1269&amp;"|"&amp;R1269,Assumptions!$A$33:$A$41,0))</f>
        <v>Light Touch</v>
      </c>
      <c r="T1269" s="7" t="n">
        <f aca="false">IF(ISNUMBER(Data_Clean!V1269),J1269*Data_Clean!V1269,0)</f>
        <v>8.0860326</v>
      </c>
    </row>
    <row r="1270" customFormat="false" ht="15" hidden="false" customHeight="false" outlineLevel="0" collapsed="false">
      <c r="A1270" s="15" t="str">
        <f aca="false">Data_Clean!A1270</f>
        <v>CX101266</v>
      </c>
      <c r="B1270" s="14" t="n">
        <f aca="false">Data_Clean!G1270*Assumptions!$B$5</f>
        <v>235.17725</v>
      </c>
      <c r="C1270" s="14" t="n">
        <f aca="false">IF(Data_Clean!H1270="",0,Data_Clean!H1270)*Assumptions!$B$6</f>
        <v>911.33064</v>
      </c>
      <c r="D1270" s="14" t="n">
        <f aca="false">Data_Clean!I1270*Assumptions!$B$7</f>
        <v>0</v>
      </c>
      <c r="E1270" s="14" t="n">
        <f aca="false">Data_Clean!J1270*Assumptions!$B$8</f>
        <v>0</v>
      </c>
      <c r="F1270" s="14" t="n">
        <f aca="false">Data_Clean!K1270*Assumptions!$B$9</f>
        <v>0</v>
      </c>
      <c r="G1270" s="14" t="n">
        <f aca="false">Data_Clean!L1270*Assumptions!$B$10</f>
        <v>0</v>
      </c>
      <c r="H1270" s="14" t="n">
        <f aca="false">IF(OR(Data_Clean!M1270="",Data_Clean!N1270=""),0,Data_Clean!M1270*Data_Clean!N1270/100)*Assumptions!$B$13*Assumptions!$B$11</f>
        <v>0</v>
      </c>
      <c r="I1270" s="14" t="n">
        <f aca="false">Data_Clean!O1270*4*Assumptions!$B$12</f>
        <v>0</v>
      </c>
      <c r="J1270" s="14" t="n">
        <f aca="false">SUM(B1270:I1270)</f>
        <v>1146.50789</v>
      </c>
      <c r="K1270" s="16" t="n">
        <f aca="false">IF(Data_Clean!P1270="","",Assumptions!$B$15*0.5^(Data_Clean!P1270/Assumptions!$B$20))</f>
        <v>12.7600074142628</v>
      </c>
      <c r="L1270" s="16" t="n">
        <f aca="false">Assumptions!$B$16*MIN(1,LN(1+Data_Clean!Q1270)/LN(1+Assumptions!$B$21))</f>
        <v>8.67194478953664</v>
      </c>
      <c r="M1270" s="16" t="n">
        <f aca="false">Assumptions!$B$17*(0.6*MIN(1,Data_Clean!R1270/Assumptions!$B$22)+0.4*IF(Data_Clean!S1270="",0,Data_Clean!S1270))</f>
        <v>8.784</v>
      </c>
      <c r="N1270" s="16" t="n">
        <f aca="false">Assumptions!$B$18*MIN(1,(Data_Clean!F1270-1)/Assumptions!$B$23)</f>
        <v>5</v>
      </c>
      <c r="O1270" s="16" t="n">
        <f aca="false">Assumptions!$B$19*(0.4*IF(Data_Clean!E1270="",0,MIN(1,Data_Clean!E1270/12/Assumptions!$B$24))+0.35*IF(Data_Clean!D1270="Y",1,0)+0.25*(1-MIN(Data_Clean!T1270,3)/3))/IF(Data_Clean!E1270="",0.6,1)</f>
        <v>2.65</v>
      </c>
      <c r="P1270" s="16" t="n">
        <f aca="false">SUM(K1270:O1270)/(Assumptions!$D$5-IF(K1270="",Assumptions!$B$15,0))*100</f>
        <v>37.8659522037995</v>
      </c>
      <c r="Q1270" s="7" t="str">
        <f aca="false">IF(J1270&gt;=Assumptions!$B$26,"High",IF(J1270&gt;=Assumptions!$B$27,"Mid","Low"))</f>
        <v>Mid</v>
      </c>
      <c r="R1270" s="7" t="str">
        <f aca="false">IF(P1270&gt;=Assumptions!$B$28,"High",IF(P1270&gt;=Assumptions!$B$29,"Mid","Low"))</f>
        <v>Low</v>
      </c>
      <c r="S1270" s="7" t="str">
        <f aca="false">INDEX(Assumptions!$B$33:$B$41,MATCH(Q1270&amp;"|"&amp;R1270,Assumptions!$A$33:$A$41,0))</f>
        <v>Light Touch</v>
      </c>
      <c r="T1270" s="7" t="n">
        <f aca="false">IF(ISNUMBER(Data_Clean!V1270),J1270*Data_Clean!V1270,0)</f>
        <v>431.660220585</v>
      </c>
    </row>
    <row r="1271" customFormat="false" ht="15" hidden="false" customHeight="false" outlineLevel="0" collapsed="false">
      <c r="A1271" s="15" t="str">
        <f aca="false">Data_Clean!A1271</f>
        <v>CX101267</v>
      </c>
      <c r="B1271" s="14" t="n">
        <f aca="false">Data_Clean!G1271*Assumptions!$B$5</f>
        <v>46.3605</v>
      </c>
      <c r="C1271" s="14" t="n">
        <f aca="false">IF(Data_Clean!H1271="",0,Data_Clean!H1271)*Assumptions!$B$6</f>
        <v>0</v>
      </c>
      <c r="D1271" s="14" t="n">
        <f aca="false">Data_Clean!I1271*Assumptions!$B$7</f>
        <v>0</v>
      </c>
      <c r="E1271" s="14" t="n">
        <f aca="false">Data_Clean!J1271*Assumptions!$B$8</f>
        <v>0</v>
      </c>
      <c r="F1271" s="14" t="n">
        <f aca="false">Data_Clean!K1271*Assumptions!$B$9</f>
        <v>0</v>
      </c>
      <c r="G1271" s="14" t="n">
        <f aca="false">Data_Clean!L1271*Assumptions!$B$10</f>
        <v>0</v>
      </c>
      <c r="H1271" s="14" t="n">
        <f aca="false">IF(OR(Data_Clean!M1271="",Data_Clean!N1271=""),0,Data_Clean!M1271*Data_Clean!N1271/100)*Assumptions!$B$13*Assumptions!$B$11</f>
        <v>42.408</v>
      </c>
      <c r="I1271" s="14" t="n">
        <f aca="false">Data_Clean!O1271*4*Assumptions!$B$12</f>
        <v>44.22864</v>
      </c>
      <c r="J1271" s="14" t="n">
        <f aca="false">SUM(B1271:I1271)</f>
        <v>132.99714</v>
      </c>
      <c r="K1271" s="16" t="n">
        <f aca="false">IF(Data_Clean!P1271="","",Assumptions!$B$15*0.5^(Data_Clean!P1271/Assumptions!$B$20))</f>
        <v>23.811015779523</v>
      </c>
      <c r="L1271" s="16" t="n">
        <f aca="false">Assumptions!$B$16*MIN(1,LN(1+Data_Clean!Q1271)/LN(1+Assumptions!$B$21))</f>
        <v>17.5967138892263</v>
      </c>
      <c r="M1271" s="16" t="n">
        <f aca="false">Assumptions!$B$17*(0.6*MIN(1,Data_Clean!R1271/Assumptions!$B$22)+0.4*IF(Data_Clean!S1271="",0,Data_Clean!S1271))</f>
        <v>9.282</v>
      </c>
      <c r="N1271" s="16" t="n">
        <f aca="false">Assumptions!$B$18*MIN(1,(Data_Clean!F1271-1)/Assumptions!$B$23)</f>
        <v>5</v>
      </c>
      <c r="O1271" s="16" t="n">
        <f aca="false">Assumptions!$B$19*(0.4*IF(Data_Clean!E1271="",0,MIN(1,Data_Clean!E1271/12/Assumptions!$B$24))+0.35*IF(Data_Clean!D1271="Y",1,0)+0.25*(1-MIN(Data_Clean!T1271,3)/3))/IF(Data_Clean!E1271="",0.6,1)</f>
        <v>14.65</v>
      </c>
      <c r="P1271" s="16" t="n">
        <f aca="false">SUM(K1271:O1271)/(Assumptions!$D$5-IF(K1271="",Assumptions!$B$15,0))*100</f>
        <v>70.3397296687493</v>
      </c>
      <c r="Q1271" s="7" t="str">
        <f aca="false">IF(J1271&gt;=Assumptions!$B$26,"High",IF(J1271&gt;=Assumptions!$B$27,"Mid","Low"))</f>
        <v>Low</v>
      </c>
      <c r="R1271" s="7" t="str">
        <f aca="false">IF(P1271&gt;=Assumptions!$B$28,"High",IF(P1271&gt;=Assumptions!$B$29,"Mid","Low"))</f>
        <v>High</v>
      </c>
      <c r="S1271" s="7" t="str">
        <f aca="false">INDEX(Assumptions!$B$33:$B$41,MATCH(Q1271&amp;"|"&amp;R1271,Assumptions!$A$33:$A$41,0))</f>
        <v>Engaged Builders</v>
      </c>
      <c r="T1271" s="7" t="n">
        <f aca="false">IF(ISNUMBER(Data_Clean!V1271),J1271*Data_Clean!V1271,0)</f>
        <v>2.26095138</v>
      </c>
    </row>
    <row r="1272" customFormat="false" ht="15" hidden="false" customHeight="false" outlineLevel="0" collapsed="false">
      <c r="A1272" s="15" t="str">
        <f aca="false">Data_Clean!A1272</f>
        <v>CX101268</v>
      </c>
      <c r="B1272" s="14" t="n">
        <f aca="false">Data_Clean!G1272*Assumptions!$B$5</f>
        <v>131.6085</v>
      </c>
      <c r="C1272" s="14" t="n">
        <f aca="false">IF(Data_Clean!H1272="",0,Data_Clean!H1272)*Assumptions!$B$6</f>
        <v>404.0436</v>
      </c>
      <c r="D1272" s="14" t="n">
        <f aca="false">Data_Clean!I1272*Assumptions!$B$7</f>
        <v>328</v>
      </c>
      <c r="E1272" s="14" t="n">
        <f aca="false">Data_Clean!J1272*Assumptions!$B$8</f>
        <v>0</v>
      </c>
      <c r="F1272" s="14" t="n">
        <f aca="false">Data_Clean!K1272*Assumptions!$B$9</f>
        <v>0</v>
      </c>
      <c r="G1272" s="14" t="n">
        <f aca="false">Data_Clean!L1272*Assumptions!$B$10</f>
        <v>0</v>
      </c>
      <c r="H1272" s="14" t="n">
        <f aca="false">IF(OR(Data_Clean!M1272="",Data_Clean!N1272=""),0,Data_Clean!M1272*Data_Clean!N1272/100)*Assumptions!$B$13*Assumptions!$B$11</f>
        <v>0</v>
      </c>
      <c r="I1272" s="14" t="n">
        <f aca="false">Data_Clean!O1272*4*Assumptions!$B$12</f>
        <v>0</v>
      </c>
      <c r="J1272" s="14" t="n">
        <f aca="false">SUM(B1272:I1272)</f>
        <v>863.6521</v>
      </c>
      <c r="K1272" s="16" t="n">
        <f aca="false">IF(Data_Clean!P1272="","",Assumptions!$B$15*0.5^(Data_Clean!P1272/Assumptions!$B$20))</f>
        <v>12.4685684421418</v>
      </c>
      <c r="L1272" s="16" t="n">
        <f aca="false">Assumptions!$B$16*MIN(1,LN(1+Data_Clean!Q1272)/LN(1+Assumptions!$B$21))</f>
        <v>11.2934465146257</v>
      </c>
      <c r="M1272" s="16" t="n">
        <f aca="false">Assumptions!$B$17*(0.6*MIN(1,Data_Clean!R1272/Assumptions!$B$22)+0.4*IF(Data_Clean!S1272="",0,Data_Clean!S1272))</f>
        <v>4.38</v>
      </c>
      <c r="N1272" s="16" t="n">
        <f aca="false">Assumptions!$B$18*MIN(1,(Data_Clean!F1272-1)/Assumptions!$B$23)</f>
        <v>10</v>
      </c>
      <c r="O1272" s="16" t="n">
        <f aca="false">Assumptions!$B$19*(0.4*IF(Data_Clean!E1272="",0,MIN(1,Data_Clean!E1272/12/Assumptions!$B$24))+0.35*IF(Data_Clean!D1272="Y",1,0)+0.25*(1-MIN(Data_Clean!T1272,3)/3))/IF(Data_Clean!E1272="",0.6,1)</f>
        <v>9.75</v>
      </c>
      <c r="P1272" s="16" t="n">
        <f aca="false">SUM(K1272:O1272)/(Assumptions!$D$5-IF(K1272="",Assumptions!$B$15,0))*100</f>
        <v>47.8920149567675</v>
      </c>
      <c r="Q1272" s="7" t="str">
        <f aca="false">IF(J1272&gt;=Assumptions!$B$26,"High",IF(J1272&gt;=Assumptions!$B$27,"Mid","Low"))</f>
        <v>Mid</v>
      </c>
      <c r="R1272" s="7" t="str">
        <f aca="false">IF(P1272&gt;=Assumptions!$B$28,"High",IF(P1272&gt;=Assumptions!$B$29,"Mid","Low"))</f>
        <v>Low</v>
      </c>
      <c r="S1272" s="7" t="str">
        <f aca="false">INDEX(Assumptions!$B$33:$B$41,MATCH(Q1272&amp;"|"&amp;R1272,Assumptions!$A$33:$A$41,0))</f>
        <v>Light Touch</v>
      </c>
      <c r="T1272" s="7" t="n">
        <f aca="false">IF(ISNUMBER(Data_Clean!V1272),J1272*Data_Clean!V1272,0)</f>
        <v>48.01905676</v>
      </c>
    </row>
    <row r="1273" customFormat="false" ht="15" hidden="false" customHeight="false" outlineLevel="0" collapsed="false">
      <c r="A1273" s="15" t="str">
        <f aca="false">Data_Clean!A1273</f>
        <v>CX101269</v>
      </c>
      <c r="B1273" s="14" t="n">
        <f aca="false">Data_Clean!G1273*Assumptions!$B$5</f>
        <v>531.1055</v>
      </c>
      <c r="C1273" s="14" t="n">
        <f aca="false">IF(Data_Clean!H1273="",0,Data_Clean!H1273)*Assumptions!$B$6</f>
        <v>0</v>
      </c>
      <c r="D1273" s="14" t="n">
        <f aca="false">Data_Clean!I1273*Assumptions!$B$7</f>
        <v>0</v>
      </c>
      <c r="E1273" s="14" t="n">
        <f aca="false">Data_Clean!J1273*Assumptions!$B$8</f>
        <v>443.910375</v>
      </c>
      <c r="F1273" s="14" t="n">
        <f aca="false">Data_Clean!K1273*Assumptions!$B$9</f>
        <v>0</v>
      </c>
      <c r="G1273" s="14" t="n">
        <f aca="false">Data_Clean!L1273*Assumptions!$B$10</f>
        <v>0</v>
      </c>
      <c r="H1273" s="14" t="n">
        <f aca="false">IF(OR(Data_Clean!M1273="",Data_Clean!N1273=""),0,Data_Clean!M1273*Data_Clean!N1273/100)*Assumptions!$B$13*Assumptions!$B$11</f>
        <v>0</v>
      </c>
      <c r="I1273" s="14" t="n">
        <f aca="false">Data_Clean!O1273*4*Assumptions!$B$12</f>
        <v>0</v>
      </c>
      <c r="J1273" s="14" t="n">
        <f aca="false">SUM(B1273:I1273)</f>
        <v>975.015875</v>
      </c>
      <c r="K1273" s="16" t="n">
        <f aca="false">IF(Data_Clean!P1273="","",Assumptions!$B$15*0.5^(Data_Clean!P1273/Assumptions!$B$20))</f>
        <v>28.6452481173125</v>
      </c>
      <c r="L1273" s="16" t="n">
        <f aca="false">Assumptions!$B$16*MIN(1,LN(1+Data_Clean!Q1273)/LN(1+Assumptions!$B$21))</f>
        <v>13.5873179074216</v>
      </c>
      <c r="M1273" s="16" t="n">
        <f aca="false">Assumptions!$B$17*(0.6*MIN(1,Data_Clean!R1273/Assumptions!$B$22)+0.4*IF(Data_Clean!S1273="",0,Data_Clean!S1273))</f>
        <v>11.094</v>
      </c>
      <c r="N1273" s="16" t="n">
        <f aca="false">Assumptions!$B$18*MIN(1,(Data_Clean!F1273-1)/Assumptions!$B$23)</f>
        <v>5</v>
      </c>
      <c r="O1273" s="16" t="n">
        <f aca="false">Assumptions!$B$19*(0.4*IF(Data_Clean!E1273="",0,MIN(1,Data_Clean!E1273/12/Assumptions!$B$24))+0.35*IF(Data_Clean!D1273="Y",1,0)+0.25*(1-MIN(Data_Clean!T1273,3)/3))/IF(Data_Clean!E1273="",0.6,1)</f>
        <v>2.75</v>
      </c>
      <c r="P1273" s="16" t="n">
        <f aca="false">SUM(K1273:O1273)/(Assumptions!$D$5-IF(K1273="",Assumptions!$B$15,0))*100</f>
        <v>61.0765660247341</v>
      </c>
      <c r="Q1273" s="7" t="str">
        <f aca="false">IF(J1273&gt;=Assumptions!$B$26,"High",IF(J1273&gt;=Assumptions!$B$27,"Mid","Low"))</f>
        <v>Mid</v>
      </c>
      <c r="R1273" s="7" t="str">
        <f aca="false">IF(P1273&gt;=Assumptions!$B$28,"High",IF(P1273&gt;=Assumptions!$B$29,"Mid","Low"))</f>
        <v>Mid</v>
      </c>
      <c r="S1273" s="7" t="str">
        <f aca="false">INDEX(Assumptions!$B$33:$B$41,MATCH(Q1273&amp;"|"&amp;R1273,Assumptions!$A$33:$A$41,0))</f>
        <v>Established Core</v>
      </c>
      <c r="T1273" s="7" t="n">
        <f aca="false">IF(ISNUMBER(Data_Clean!V1273),J1273*Data_Clean!V1273,0)</f>
        <v>364.070927725</v>
      </c>
    </row>
    <row r="1274" customFormat="false" ht="15" hidden="false" customHeight="false" outlineLevel="0" collapsed="false">
      <c r="A1274" s="15" t="str">
        <f aca="false">Data_Clean!A1274</f>
        <v>CX101270</v>
      </c>
      <c r="B1274" s="14" t="n">
        <f aca="false">Data_Clean!G1274*Assumptions!$B$5</f>
        <v>132.103</v>
      </c>
      <c r="C1274" s="14" t="n">
        <f aca="false">IF(Data_Clean!H1274="",0,Data_Clean!H1274)*Assumptions!$B$6</f>
        <v>156.06012</v>
      </c>
      <c r="D1274" s="14" t="n">
        <f aca="false">Data_Clean!I1274*Assumptions!$B$7</f>
        <v>0</v>
      </c>
      <c r="E1274" s="14" t="n">
        <f aca="false">Data_Clean!J1274*Assumptions!$B$8</f>
        <v>149.67885</v>
      </c>
      <c r="F1274" s="14" t="n">
        <f aca="false">Data_Clean!K1274*Assumptions!$B$9</f>
        <v>1853.5</v>
      </c>
      <c r="G1274" s="14" t="n">
        <f aca="false">Data_Clean!L1274*Assumptions!$B$10</f>
        <v>0</v>
      </c>
      <c r="H1274" s="14" t="n">
        <f aca="false">IF(OR(Data_Clean!M1274="",Data_Clean!N1274=""),0,Data_Clean!M1274*Data_Clean!N1274/100)*Assumptions!$B$13*Assumptions!$B$11</f>
        <v>25.62</v>
      </c>
      <c r="I1274" s="14" t="n">
        <f aca="false">Data_Clean!O1274*4*Assumptions!$B$12</f>
        <v>12.12096</v>
      </c>
      <c r="J1274" s="14" t="n">
        <f aca="false">SUM(B1274:I1274)</f>
        <v>2329.08293</v>
      </c>
      <c r="K1274" s="16" t="n">
        <f aca="false">IF(Data_Clean!P1274="","",Assumptions!$B$15*0.5^(Data_Clean!P1274/Assumptions!$B$20))</f>
        <v>28.6452481173125</v>
      </c>
      <c r="L1274" s="16" t="n">
        <f aca="false">Assumptions!$B$16*MIN(1,LN(1+Data_Clean!Q1274)/LN(1+Assumptions!$B$21))</f>
        <v>14.7060656260474</v>
      </c>
      <c r="M1274" s="16" t="n">
        <f aca="false">Assumptions!$B$17*(0.6*MIN(1,Data_Clean!R1274/Assumptions!$B$22)+0.4*IF(Data_Clean!S1274="",0,Data_Clean!S1274))</f>
        <v>8.16</v>
      </c>
      <c r="N1274" s="16" t="n">
        <f aca="false">Assumptions!$B$18*MIN(1,(Data_Clean!F1274-1)/Assumptions!$B$23)</f>
        <v>20</v>
      </c>
      <c r="O1274" s="16" t="n">
        <f aca="false">Assumptions!$B$19*(0.4*IF(Data_Clean!E1274="",0,MIN(1,Data_Clean!E1274/12/Assumptions!$B$24))+0.35*IF(Data_Clean!D1274="Y",1,0)+0.25*(1-MIN(Data_Clean!T1274,3)/3))/IF(Data_Clean!E1274="",0.6,1)</f>
        <v>15</v>
      </c>
      <c r="P1274" s="16" t="n">
        <f aca="false">SUM(K1274:O1274)/(Assumptions!$D$5-IF(K1274="",Assumptions!$B$15,0))*100</f>
        <v>86.5113137433599</v>
      </c>
      <c r="Q1274" s="7" t="str">
        <f aca="false">IF(J1274&gt;=Assumptions!$B$26,"High",IF(J1274&gt;=Assumptions!$B$27,"Mid","Low"))</f>
        <v>High</v>
      </c>
      <c r="R1274" s="7" t="str">
        <f aca="false">IF(P1274&gt;=Assumptions!$B$28,"High",IF(P1274&gt;=Assumptions!$B$29,"Mid","Low"))</f>
        <v>High</v>
      </c>
      <c r="S1274" s="7" t="str">
        <f aca="false">INDEX(Assumptions!$B$33:$B$41,MATCH(Q1274&amp;"|"&amp;R1274,Assumptions!$A$33:$A$41,0))</f>
        <v>Premier Advocates</v>
      </c>
      <c r="T1274" s="7" t="n">
        <f aca="false">IF(ISNUMBER(Data_Clean!V1274),J1274*Data_Clean!V1274,0)</f>
        <v>38.196960052</v>
      </c>
    </row>
    <row r="1275" customFormat="false" ht="15" hidden="false" customHeight="false" outlineLevel="0" collapsed="false">
      <c r="A1275" s="15" t="str">
        <f aca="false">Data_Clean!A1275</f>
        <v>CX101271</v>
      </c>
      <c r="B1275" s="14" t="n">
        <f aca="false">Data_Clean!G1275*Assumptions!$B$5</f>
        <v>161.66625</v>
      </c>
      <c r="C1275" s="14" t="n">
        <f aca="false">IF(Data_Clean!H1275="",0,Data_Clean!H1275)*Assumptions!$B$6</f>
        <v>170.23512</v>
      </c>
      <c r="D1275" s="14" t="n">
        <f aca="false">Data_Clean!I1275*Assumptions!$B$7</f>
        <v>0</v>
      </c>
      <c r="E1275" s="14" t="n">
        <f aca="false">Data_Clean!J1275*Assumptions!$B$8</f>
        <v>0</v>
      </c>
      <c r="F1275" s="14" t="n">
        <f aca="false">Data_Clean!K1275*Assumptions!$B$9</f>
        <v>0</v>
      </c>
      <c r="G1275" s="14" t="n">
        <f aca="false">Data_Clean!L1275*Assumptions!$B$10</f>
        <v>0</v>
      </c>
      <c r="H1275" s="14" t="n">
        <f aca="false">IF(OR(Data_Clean!M1275="",Data_Clean!N1275=""),0,Data_Clean!M1275*Data_Clean!N1275/100)*Assumptions!$B$13*Assumptions!$B$11</f>
        <v>0</v>
      </c>
      <c r="I1275" s="14" t="n">
        <f aca="false">Data_Clean!O1275*4*Assumptions!$B$12</f>
        <v>0</v>
      </c>
      <c r="J1275" s="14" t="n">
        <f aca="false">SUM(B1275:I1275)</f>
        <v>331.90137</v>
      </c>
      <c r="K1275" s="16" t="n">
        <f aca="false">IF(Data_Clean!P1275="","",Assumptions!$B$15*0.5^(Data_Clean!P1275/Assumptions!$B$20))</f>
        <v>28.6452481173125</v>
      </c>
      <c r="L1275" s="16" t="n">
        <f aca="false">Assumptions!$B$16*MIN(1,LN(1+Data_Clean!Q1275)/LN(1+Assumptions!$B$21))</f>
        <v>19.5644402632909</v>
      </c>
      <c r="M1275" s="16" t="n">
        <f aca="false">Assumptions!$B$17*(0.6*MIN(1,Data_Clean!R1275/Assumptions!$B$22)+0.4*IF(Data_Clean!S1275="",0,Data_Clean!S1275))</f>
        <v>13.56</v>
      </c>
      <c r="N1275" s="16" t="n">
        <f aca="false">Assumptions!$B$18*MIN(1,(Data_Clean!F1275-1)/Assumptions!$B$23)</f>
        <v>10</v>
      </c>
      <c r="O1275" s="16" t="n">
        <f aca="false">Assumptions!$B$19*(0.4*IF(Data_Clean!E1275="",0,MIN(1,Data_Clean!E1275/12/Assumptions!$B$24))+0.35*IF(Data_Clean!D1275="Y",1,0)+0.25*(1-MIN(Data_Clean!T1275,3)/3))/IF(Data_Clean!E1275="",0.6,1)</f>
        <v>11.85</v>
      </c>
      <c r="P1275" s="16" t="n">
        <f aca="false">SUM(K1275:O1275)/(Assumptions!$D$5-IF(K1275="",Assumptions!$B$15,0))*100</f>
        <v>83.6196883806034</v>
      </c>
      <c r="Q1275" s="7" t="str">
        <f aca="false">IF(J1275&gt;=Assumptions!$B$26,"High",IF(J1275&gt;=Assumptions!$B$27,"Mid","Low"))</f>
        <v>Low</v>
      </c>
      <c r="R1275" s="7" t="str">
        <f aca="false">IF(P1275&gt;=Assumptions!$B$28,"High",IF(P1275&gt;=Assumptions!$B$29,"Mid","Low"))</f>
        <v>High</v>
      </c>
      <c r="S1275" s="7" t="str">
        <f aca="false">INDEX(Assumptions!$B$33:$B$41,MATCH(Q1275&amp;"|"&amp;R1275,Assumptions!$A$33:$A$41,0))</f>
        <v>Engaged Builders</v>
      </c>
      <c r="T1275" s="7" t="n">
        <f aca="false">IF(ISNUMBER(Data_Clean!V1275),J1275*Data_Clean!V1275,0)</f>
        <v>5.542752879</v>
      </c>
    </row>
    <row r="1276" customFormat="false" ht="15" hidden="false" customHeight="false" outlineLevel="0" collapsed="false">
      <c r="A1276" s="15" t="str">
        <f aca="false">Data_Clean!A1276</f>
        <v>CX101272</v>
      </c>
      <c r="B1276" s="14" t="n">
        <f aca="false">Data_Clean!G1276*Assumptions!$B$5</f>
        <v>147.80525</v>
      </c>
      <c r="C1276" s="14" t="n">
        <f aca="false">IF(Data_Clean!H1276="",0,Data_Clean!H1276)*Assumptions!$B$6</f>
        <v>818.15268</v>
      </c>
      <c r="D1276" s="14" t="n">
        <f aca="false">Data_Clean!I1276*Assumptions!$B$7</f>
        <v>0</v>
      </c>
      <c r="E1276" s="14" t="n">
        <f aca="false">Data_Clean!J1276*Assumptions!$B$8</f>
        <v>0</v>
      </c>
      <c r="F1276" s="14" t="n">
        <f aca="false">Data_Clean!K1276*Assumptions!$B$9</f>
        <v>0</v>
      </c>
      <c r="G1276" s="14" t="n">
        <f aca="false">Data_Clean!L1276*Assumptions!$B$10</f>
        <v>0</v>
      </c>
      <c r="H1276" s="14" t="n">
        <f aca="false">IF(OR(Data_Clean!M1276="",Data_Clean!N1276=""),0,Data_Clean!M1276*Data_Clean!N1276/100)*Assumptions!$B$13*Assumptions!$B$11</f>
        <v>0</v>
      </c>
      <c r="I1276" s="14" t="n">
        <f aca="false">Data_Clean!O1276*4*Assumptions!$B$12</f>
        <v>0</v>
      </c>
      <c r="J1276" s="14" t="n">
        <f aca="false">SUM(B1276:I1276)</f>
        <v>965.95793</v>
      </c>
      <c r="K1276" s="16" t="n">
        <f aca="false">IF(Data_Clean!P1276="","",Assumptions!$B$15*0.5^(Data_Clean!P1276/Assumptions!$B$20))</f>
        <v>20.2552491925229</v>
      </c>
      <c r="L1276" s="16" t="n">
        <f aca="false">Assumptions!$B$16*MIN(1,LN(1+Data_Clean!Q1276)/LN(1+Assumptions!$B$21))</f>
        <v>11.2934465146257</v>
      </c>
      <c r="M1276" s="16" t="n">
        <f aca="false">Assumptions!$B$17*(0.6*MIN(1,Data_Clean!R1276/Assumptions!$B$22)+0.4*IF(Data_Clean!S1276="",0,Data_Clean!S1276))</f>
        <v>7.476</v>
      </c>
      <c r="N1276" s="16" t="n">
        <f aca="false">Assumptions!$B$18*MIN(1,(Data_Clean!F1276-1)/Assumptions!$B$23)</f>
        <v>5</v>
      </c>
      <c r="O1276" s="16" t="n">
        <f aca="false">Assumptions!$B$19*(0.4*IF(Data_Clean!E1276="",0,MIN(1,Data_Clean!E1276/12/Assumptions!$B$24))+0.35*IF(Data_Clean!D1276="Y",1,0)+0.25*(1-MIN(Data_Clean!T1276,3)/3))/IF(Data_Clean!E1276="",0.6,1)</f>
        <v>4.45</v>
      </c>
      <c r="P1276" s="16" t="n">
        <f aca="false">SUM(K1276:O1276)/(Assumptions!$D$5-IF(K1276="",Assumptions!$B$15,0))*100</f>
        <v>48.4746957071485</v>
      </c>
      <c r="Q1276" s="7" t="str">
        <f aca="false">IF(J1276&gt;=Assumptions!$B$26,"High",IF(J1276&gt;=Assumptions!$B$27,"Mid","Low"))</f>
        <v>Mid</v>
      </c>
      <c r="R1276" s="7" t="str">
        <f aca="false">IF(P1276&gt;=Assumptions!$B$28,"High",IF(P1276&gt;=Assumptions!$B$29,"Mid","Low"))</f>
        <v>Low</v>
      </c>
      <c r="S1276" s="7" t="str">
        <f aca="false">INDEX(Assumptions!$B$33:$B$41,MATCH(Q1276&amp;"|"&amp;R1276,Assumptions!$A$33:$A$41,0))</f>
        <v>Light Touch</v>
      </c>
      <c r="T1276" s="7" t="n">
        <f aca="false">IF(ISNUMBER(Data_Clean!V1276),J1276*Data_Clean!V1276,0)</f>
        <v>126.250701451</v>
      </c>
    </row>
    <row r="1277" customFormat="false" ht="15" hidden="false" customHeight="false" outlineLevel="0" collapsed="false">
      <c r="A1277" s="15" t="str">
        <f aca="false">Data_Clean!A1277</f>
        <v>CX101273</v>
      </c>
      <c r="B1277" s="14" t="n">
        <f aca="false">Data_Clean!G1277*Assumptions!$B$5</f>
        <v>548.315</v>
      </c>
      <c r="C1277" s="14" t="n">
        <f aca="false">IF(Data_Clean!H1277="",0,Data_Clean!H1277)*Assumptions!$B$6</f>
        <v>238.7676</v>
      </c>
      <c r="D1277" s="14" t="n">
        <f aca="false">Data_Clean!I1277*Assumptions!$B$7</f>
        <v>0</v>
      </c>
      <c r="E1277" s="14" t="n">
        <f aca="false">Data_Clean!J1277*Assumptions!$B$8</f>
        <v>0</v>
      </c>
      <c r="F1277" s="14" t="n">
        <f aca="false">Data_Clean!K1277*Assumptions!$B$9</f>
        <v>3443</v>
      </c>
      <c r="G1277" s="14" t="n">
        <f aca="false">Data_Clean!L1277*Assumptions!$B$10</f>
        <v>0</v>
      </c>
      <c r="H1277" s="14" t="n">
        <f aca="false">IF(OR(Data_Clean!M1277="",Data_Clean!N1277=""),0,Data_Clean!M1277*Data_Clean!N1277/100)*Assumptions!$B$13*Assumptions!$B$11</f>
        <v>0</v>
      </c>
      <c r="I1277" s="14" t="n">
        <f aca="false">Data_Clean!O1277*4*Assumptions!$B$12</f>
        <v>0</v>
      </c>
      <c r="J1277" s="14" t="n">
        <f aca="false">SUM(B1277:I1277)</f>
        <v>4230.0826</v>
      </c>
      <c r="K1277" s="16" t="n">
        <f aca="false">IF(Data_Clean!P1277="","",Assumptions!$B$15*0.5^(Data_Clean!P1277/Assumptions!$B$20))</f>
        <v>22.2164632842985</v>
      </c>
      <c r="L1277" s="16" t="n">
        <f aca="false">Assumptions!$B$16*MIN(1,LN(1+Data_Clean!Q1277)/LN(1+Assumptions!$B$21))</f>
        <v>14.5815690999133</v>
      </c>
      <c r="M1277" s="16" t="n">
        <f aca="false">Assumptions!$B$17*(0.6*MIN(1,Data_Clean!R1277/Assumptions!$B$22)+0.4*IF(Data_Clean!S1277="",0,Data_Clean!S1277))</f>
        <v>9.15</v>
      </c>
      <c r="N1277" s="16" t="n">
        <f aca="false">Assumptions!$B$18*MIN(1,(Data_Clean!F1277-1)/Assumptions!$B$23)</f>
        <v>15</v>
      </c>
      <c r="O1277" s="16" t="n">
        <f aca="false">Assumptions!$B$19*(0.4*IF(Data_Clean!E1277="",0,MIN(1,Data_Clean!E1277/12/Assumptions!$B$24))+0.35*IF(Data_Clean!D1277="Y",1,0)+0.25*(1-MIN(Data_Clean!T1277,3)/3))/IF(Data_Clean!E1277="",0.6,1)</f>
        <v>14.05</v>
      </c>
      <c r="P1277" s="16" t="n">
        <f aca="false">SUM(K1277:O1277)/(Assumptions!$D$5-IF(K1277="",Assumptions!$B$15,0))*100</f>
        <v>74.9980323842117</v>
      </c>
      <c r="Q1277" s="7" t="str">
        <f aca="false">IF(J1277&gt;=Assumptions!$B$26,"High",IF(J1277&gt;=Assumptions!$B$27,"Mid","Low"))</f>
        <v>High</v>
      </c>
      <c r="R1277" s="7" t="str">
        <f aca="false">IF(P1277&gt;=Assumptions!$B$28,"High",IF(P1277&gt;=Assumptions!$B$29,"Mid","Low"))</f>
        <v>High</v>
      </c>
      <c r="S1277" s="7" t="str">
        <f aca="false">INDEX(Assumptions!$B$33:$B$41,MATCH(Q1277&amp;"|"&amp;R1277,Assumptions!$A$33:$A$41,0))</f>
        <v>Premier Advocates</v>
      </c>
      <c r="T1277" s="7" t="n">
        <f aca="false">IF(ISNUMBER(Data_Clean!V1277),J1277*Data_Clean!V1277,0)</f>
        <v>71.06538768</v>
      </c>
    </row>
    <row r="1278" customFormat="false" ht="15" hidden="false" customHeight="false" outlineLevel="0" collapsed="false">
      <c r="A1278" s="15" t="str">
        <f aca="false">Data_Clean!A1278</f>
        <v>CX101274</v>
      </c>
      <c r="B1278" s="14" t="n">
        <f aca="false">Data_Clean!G1278*Assumptions!$B$5</f>
        <v>16.664</v>
      </c>
      <c r="C1278" s="14" t="n">
        <f aca="false">IF(Data_Clean!H1278="",0,Data_Clean!H1278)*Assumptions!$B$6</f>
        <v>74.85024</v>
      </c>
      <c r="D1278" s="14" t="n">
        <f aca="false">Data_Clean!I1278*Assumptions!$B$7</f>
        <v>0</v>
      </c>
      <c r="E1278" s="14" t="n">
        <f aca="false">Data_Clean!J1278*Assumptions!$B$8</f>
        <v>0</v>
      </c>
      <c r="F1278" s="14" t="n">
        <f aca="false">Data_Clean!K1278*Assumptions!$B$9</f>
        <v>0</v>
      </c>
      <c r="G1278" s="14" t="n">
        <f aca="false">Data_Clean!L1278*Assumptions!$B$10</f>
        <v>0</v>
      </c>
      <c r="H1278" s="14" t="n">
        <f aca="false">IF(OR(Data_Clean!M1278="",Data_Clean!N1278=""),0,Data_Clean!M1278*Data_Clean!N1278/100)*Assumptions!$B$13*Assumptions!$B$11</f>
        <v>36.72</v>
      </c>
      <c r="I1278" s="14" t="n">
        <f aca="false">Data_Clean!O1278*4*Assumptions!$B$12</f>
        <v>12.38496</v>
      </c>
      <c r="J1278" s="14" t="n">
        <f aca="false">SUM(B1278:I1278)</f>
        <v>140.6192</v>
      </c>
      <c r="K1278" s="16" t="n">
        <f aca="false">IF(Data_Clean!P1278="","",Assumptions!$B$15*0.5^(Data_Clean!P1278/Assumptions!$B$20))</f>
        <v>6.83791866418663</v>
      </c>
      <c r="L1278" s="16" t="n">
        <f aca="false">Assumptions!$B$16*MIN(1,LN(1+Data_Clean!Q1278)/LN(1+Assumptions!$B$21))</f>
        <v>14.0427143261215</v>
      </c>
      <c r="M1278" s="16" t="n">
        <f aca="false">Assumptions!$B$17*(0.6*MIN(1,Data_Clean!R1278/Assumptions!$B$22)+0.4*IF(Data_Clean!S1278="",0,Data_Clean!S1278))</f>
        <v>10.758</v>
      </c>
      <c r="N1278" s="16" t="n">
        <f aca="false">Assumptions!$B$18*MIN(1,(Data_Clean!F1278-1)/Assumptions!$B$23)</f>
        <v>10</v>
      </c>
      <c r="O1278" s="16" t="n">
        <f aca="false">Assumptions!$B$19*(0.4*IF(Data_Clean!E1278="",0,MIN(1,Data_Clean!E1278/12/Assumptions!$B$24))+0.35*IF(Data_Clean!D1278="Y",1,0)+0.25*(1-MIN(Data_Clean!T1278,3)/3))/IF(Data_Clean!E1278="",0.6,1)</f>
        <v>9.05</v>
      </c>
      <c r="P1278" s="16" t="n">
        <f aca="false">SUM(K1278:O1278)/(Assumptions!$D$5-IF(K1278="",Assumptions!$B$15,0))*100</f>
        <v>50.6886329903082</v>
      </c>
      <c r="Q1278" s="7" t="str">
        <f aca="false">IF(J1278&gt;=Assumptions!$B$26,"High",IF(J1278&gt;=Assumptions!$B$27,"Mid","Low"))</f>
        <v>Low</v>
      </c>
      <c r="R1278" s="7" t="str">
        <f aca="false">IF(P1278&gt;=Assumptions!$B$28,"High",IF(P1278&gt;=Assumptions!$B$29,"Mid","Low"))</f>
        <v>Mid</v>
      </c>
      <c r="S1278" s="7" t="str">
        <f aca="false">INDEX(Assumptions!$B$33:$B$41,MATCH(Q1278&amp;"|"&amp;R1278,Assumptions!$A$33:$A$41,0))</f>
        <v>Light Touch</v>
      </c>
      <c r="T1278" s="7" t="n">
        <f aca="false">IF(ISNUMBER(Data_Clean!V1278),J1278*Data_Clean!V1278,0)</f>
        <v>3.9373376</v>
      </c>
    </row>
    <row r="1279" customFormat="false" ht="15" hidden="false" customHeight="false" outlineLevel="0" collapsed="false">
      <c r="A1279" s="15" t="str">
        <f aca="false">Data_Clean!A1279</f>
        <v>CX101275</v>
      </c>
      <c r="B1279" s="14" t="n">
        <f aca="false">Data_Clean!G1279*Assumptions!$B$5</f>
        <v>255.95675</v>
      </c>
      <c r="C1279" s="14" t="n">
        <f aca="false">IF(Data_Clean!H1279="",0,Data_Clean!H1279)*Assumptions!$B$6</f>
        <v>1022.07756</v>
      </c>
      <c r="D1279" s="14" t="n">
        <f aca="false">Data_Clean!I1279*Assumptions!$B$7</f>
        <v>468.8</v>
      </c>
      <c r="E1279" s="14" t="n">
        <f aca="false">Data_Clean!J1279*Assumptions!$B$8</f>
        <v>0</v>
      </c>
      <c r="F1279" s="14" t="n">
        <f aca="false">Data_Clean!K1279*Assumptions!$B$9</f>
        <v>0</v>
      </c>
      <c r="G1279" s="14" t="n">
        <f aca="false">Data_Clean!L1279*Assumptions!$B$10</f>
        <v>0</v>
      </c>
      <c r="H1279" s="14" t="n">
        <f aca="false">IF(OR(Data_Clean!M1279="",Data_Clean!N1279=""),0,Data_Clean!M1279*Data_Clean!N1279/100)*Assumptions!$B$13*Assumptions!$B$11</f>
        <v>0</v>
      </c>
      <c r="I1279" s="14" t="n">
        <f aca="false">Data_Clean!O1279*4*Assumptions!$B$12</f>
        <v>0</v>
      </c>
      <c r="J1279" s="14" t="n">
        <f aca="false">SUM(B1279:I1279)</f>
        <v>1746.83431</v>
      </c>
      <c r="K1279" s="16" t="n">
        <f aca="false">IF(Data_Clean!P1279="","",Assumptions!$B$15*0.5^(Data_Clean!P1279/Assumptions!$B$20))</f>
        <v>17.6332185942541</v>
      </c>
      <c r="L1279" s="16" t="n">
        <f aca="false">Assumptions!$B$16*MIN(1,LN(1+Data_Clean!Q1279)/LN(1+Assumptions!$B$21))</f>
        <v>12.2792642888455</v>
      </c>
      <c r="M1279" s="16" t="n">
        <f aca="false">Assumptions!$B$17*(0.6*MIN(1,Data_Clean!R1279/Assumptions!$B$22)+0.4*IF(Data_Clean!S1279="",0,Data_Clean!S1279))</f>
        <v>7.194</v>
      </c>
      <c r="N1279" s="16" t="n">
        <f aca="false">Assumptions!$B$18*MIN(1,(Data_Clean!F1279-1)/Assumptions!$B$23)</f>
        <v>10</v>
      </c>
      <c r="O1279" s="16" t="n">
        <f aca="false">Assumptions!$B$19*(0.4*IF(Data_Clean!E1279="",0,MIN(1,Data_Clean!E1279/12/Assumptions!$B$24))+0.35*IF(Data_Clean!D1279="Y",1,0)+0.25*(1-MIN(Data_Clean!T1279,3)/3))/IF(Data_Clean!E1279="",0.6,1)</f>
        <v>7.7</v>
      </c>
      <c r="P1279" s="16" t="n">
        <f aca="false">SUM(K1279:O1279)/(Assumptions!$D$5-IF(K1279="",Assumptions!$B$15,0))*100</f>
        <v>54.8064828830996</v>
      </c>
      <c r="Q1279" s="7" t="str">
        <f aca="false">IF(J1279&gt;=Assumptions!$B$26,"High",IF(J1279&gt;=Assumptions!$B$27,"Mid","Low"))</f>
        <v>High</v>
      </c>
      <c r="R1279" s="7" t="str">
        <f aca="false">IF(P1279&gt;=Assumptions!$B$28,"High",IF(P1279&gt;=Assumptions!$B$29,"Mid","Low"))</f>
        <v>Mid</v>
      </c>
      <c r="S1279" s="7" t="str">
        <f aca="false">INDEX(Assumptions!$B$33:$B$41,MATCH(Q1279&amp;"|"&amp;R1279,Assumptions!$A$33:$A$41,0))</f>
        <v>Established Core</v>
      </c>
      <c r="T1279" s="7" t="n">
        <f aca="false">IF(ISNUMBER(Data_Clean!V1279),J1279*Data_Clean!V1279,0)</f>
        <v>205.602398287</v>
      </c>
    </row>
    <row r="1280" customFormat="false" ht="15" hidden="false" customHeight="false" outlineLevel="0" collapsed="false">
      <c r="A1280" s="15" t="str">
        <f aca="false">Data_Clean!A1280</f>
        <v>CX101276</v>
      </c>
      <c r="B1280" s="14" t="n">
        <f aca="false">Data_Clean!G1280*Assumptions!$B$5</f>
        <v>102.35575</v>
      </c>
      <c r="C1280" s="14" t="n">
        <f aca="false">IF(Data_Clean!H1280="",0,Data_Clean!H1280)*Assumptions!$B$6</f>
        <v>68.13132</v>
      </c>
      <c r="D1280" s="14" t="n">
        <f aca="false">Data_Clean!I1280*Assumptions!$B$7</f>
        <v>0</v>
      </c>
      <c r="E1280" s="14" t="n">
        <f aca="false">Data_Clean!J1280*Assumptions!$B$8</f>
        <v>0</v>
      </c>
      <c r="F1280" s="14" t="n">
        <f aca="false">Data_Clean!K1280*Assumptions!$B$9</f>
        <v>0</v>
      </c>
      <c r="G1280" s="14" t="n">
        <f aca="false">Data_Clean!L1280*Assumptions!$B$10</f>
        <v>0</v>
      </c>
      <c r="H1280" s="14" t="n">
        <f aca="false">IF(OR(Data_Clean!M1280="",Data_Clean!N1280=""),0,Data_Clean!M1280*Data_Clean!N1280/100)*Assumptions!$B$13*Assumptions!$B$11</f>
        <v>207.552</v>
      </c>
      <c r="I1280" s="14" t="n">
        <f aca="false">Data_Clean!O1280*4*Assumptions!$B$12</f>
        <v>20.532</v>
      </c>
      <c r="J1280" s="14" t="n">
        <f aca="false">SUM(B1280:I1280)</f>
        <v>398.57107</v>
      </c>
      <c r="K1280" s="16" t="n">
        <f aca="false">IF(Data_Clean!P1280="","",Assumptions!$B$15*0.5^(Data_Clean!P1280/Assumptions!$B$20))</f>
        <v>24.3675718906871</v>
      </c>
      <c r="L1280" s="16" t="n">
        <f aca="false">Assumptions!$B$16*MIN(1,LN(1+Data_Clean!Q1280)/LN(1+Assumptions!$B$21))</f>
        <v>16.7870204191091</v>
      </c>
      <c r="M1280" s="16" t="n">
        <f aca="false">Assumptions!$B$17*(0.6*MIN(1,Data_Clean!R1280/Assumptions!$B$22)+0.4*IF(Data_Clean!S1280="",0,Data_Clean!S1280))</f>
        <v>8.298</v>
      </c>
      <c r="N1280" s="16" t="n">
        <f aca="false">Assumptions!$B$18*MIN(1,(Data_Clean!F1280-1)/Assumptions!$B$23)</f>
        <v>15</v>
      </c>
      <c r="O1280" s="16" t="n">
        <f aca="false">Assumptions!$B$19*(0.4*IF(Data_Clean!E1280="",0,MIN(1,Data_Clean!E1280/12/Assumptions!$B$24))+0.35*IF(Data_Clean!D1280="Y",1,0)+0.25*(1-MIN(Data_Clean!T1280,3)/3))/IF(Data_Clean!E1280="",0.6,1)</f>
        <v>12.2</v>
      </c>
      <c r="P1280" s="16" t="n">
        <f aca="false">SUM(K1280:O1280)/(Assumptions!$D$5-IF(K1280="",Assumptions!$B$15,0))*100</f>
        <v>76.6525923097962</v>
      </c>
      <c r="Q1280" s="7" t="str">
        <f aca="false">IF(J1280&gt;=Assumptions!$B$26,"High",IF(J1280&gt;=Assumptions!$B$27,"Mid","Low"))</f>
        <v>Low</v>
      </c>
      <c r="R1280" s="7" t="str">
        <f aca="false">IF(P1280&gt;=Assumptions!$B$28,"High",IF(P1280&gt;=Assumptions!$B$29,"Mid","Low"))</f>
        <v>High</v>
      </c>
      <c r="S1280" s="7" t="str">
        <f aca="false">INDEX(Assumptions!$B$33:$B$41,MATCH(Q1280&amp;"|"&amp;R1280,Assumptions!$A$33:$A$41,0))</f>
        <v>Engaged Builders</v>
      </c>
      <c r="T1280" s="7" t="n">
        <f aca="false">IF(ISNUMBER(Data_Clean!V1280),J1280*Data_Clean!V1280,0)</f>
        <v>10.442562034</v>
      </c>
    </row>
    <row r="1281" customFormat="false" ht="15" hidden="false" customHeight="false" outlineLevel="0" collapsed="false">
      <c r="A1281" s="15" t="str">
        <f aca="false">Data_Clean!A1281</f>
        <v>CX101277</v>
      </c>
      <c r="B1281" s="14" t="n">
        <f aca="false">Data_Clean!G1281*Assumptions!$B$5</f>
        <v>63.37225</v>
      </c>
      <c r="C1281" s="14" t="n">
        <f aca="false">IF(Data_Clean!H1281="",0,Data_Clean!H1281)*Assumptions!$B$6</f>
        <v>415.88916</v>
      </c>
      <c r="D1281" s="14" t="n">
        <f aca="false">Data_Clean!I1281*Assumptions!$B$7</f>
        <v>0</v>
      </c>
      <c r="E1281" s="14" t="n">
        <f aca="false">Data_Clean!J1281*Assumptions!$B$8</f>
        <v>0</v>
      </c>
      <c r="F1281" s="14" t="n">
        <f aca="false">Data_Clean!K1281*Assumptions!$B$9</f>
        <v>0</v>
      </c>
      <c r="G1281" s="14" t="n">
        <f aca="false">Data_Clean!L1281*Assumptions!$B$10</f>
        <v>0</v>
      </c>
      <c r="H1281" s="14" t="n">
        <f aca="false">IF(OR(Data_Clean!M1281="",Data_Clean!N1281=""),0,Data_Clean!M1281*Data_Clean!N1281/100)*Assumptions!$B$13*Assumptions!$B$11</f>
        <v>24.18</v>
      </c>
      <c r="I1281" s="14" t="n">
        <f aca="false">Data_Clean!O1281*4*Assumptions!$B$12</f>
        <v>5.25936</v>
      </c>
      <c r="J1281" s="14" t="n">
        <f aca="false">SUM(B1281:I1281)</f>
        <v>508.70077</v>
      </c>
      <c r="K1281" s="16" t="n">
        <f aca="false">IF(Data_Clean!P1281="","",Assumptions!$B$15*0.5^(Data_Clean!P1281/Assumptions!$B$20))</f>
        <v>30</v>
      </c>
      <c r="L1281" s="16" t="n">
        <f aca="false">Assumptions!$B$16*MIN(1,LN(1+Data_Clean!Q1281)/LN(1+Assumptions!$B$21))</f>
        <v>11.8154173628685</v>
      </c>
      <c r="M1281" s="16" t="n">
        <f aca="false">Assumptions!$B$17*(0.6*MIN(1,Data_Clean!R1281/Assumptions!$B$22)+0.4*IF(Data_Clean!S1281="",0,Data_Clean!S1281))</f>
        <v>2.892</v>
      </c>
      <c r="N1281" s="16" t="n">
        <f aca="false">Assumptions!$B$18*MIN(1,(Data_Clean!F1281-1)/Assumptions!$B$23)</f>
        <v>10</v>
      </c>
      <c r="O1281" s="16" t="n">
        <f aca="false">Assumptions!$B$19*(0.4*IF(Data_Clean!E1281="",0,MIN(1,Data_Clean!E1281/12/Assumptions!$B$24))+0.35*IF(Data_Clean!D1281="Y",1,0)+0.25*(1-MIN(Data_Clean!T1281,3)/3))/IF(Data_Clean!E1281="",0.6,1)</f>
        <v>9.75</v>
      </c>
      <c r="P1281" s="16" t="n">
        <f aca="false">SUM(K1281:O1281)/(Assumptions!$D$5-IF(K1281="",Assumptions!$B$15,0))*100</f>
        <v>64.4574173628685</v>
      </c>
      <c r="Q1281" s="7" t="str">
        <f aca="false">IF(J1281&gt;=Assumptions!$B$26,"High",IF(J1281&gt;=Assumptions!$B$27,"Mid","Low"))</f>
        <v>Mid</v>
      </c>
      <c r="R1281" s="7" t="str">
        <f aca="false">IF(P1281&gt;=Assumptions!$B$28,"High",IF(P1281&gt;=Assumptions!$B$29,"Mid","Low"))</f>
        <v>Mid</v>
      </c>
      <c r="S1281" s="7" t="str">
        <f aca="false">INDEX(Assumptions!$B$33:$B$41,MATCH(Q1281&amp;"|"&amp;R1281,Assumptions!$A$33:$A$41,0))</f>
        <v>Established Core</v>
      </c>
      <c r="T1281" s="7" t="n">
        <f aca="false">IF(ISNUMBER(Data_Clean!V1281),J1281*Data_Clean!V1281,0)</f>
        <v>26.147219578</v>
      </c>
    </row>
    <row r="1282" customFormat="false" ht="15" hidden="false" customHeight="false" outlineLevel="0" collapsed="false">
      <c r="A1282" s="15" t="str">
        <f aca="false">Data_Clean!A1282</f>
        <v>CX101278</v>
      </c>
      <c r="B1282" s="14" t="n">
        <f aca="false">Data_Clean!G1282*Assumptions!$B$5</f>
        <v>30.85175</v>
      </c>
      <c r="C1282" s="14" t="n">
        <f aca="false">IF(Data_Clean!H1282="",0,Data_Clean!H1282)*Assumptions!$B$6</f>
        <v>211.96968</v>
      </c>
      <c r="D1282" s="14" t="n">
        <f aca="false">Data_Clean!I1282*Assumptions!$B$7</f>
        <v>152</v>
      </c>
      <c r="E1282" s="14" t="n">
        <f aca="false">Data_Clean!J1282*Assumptions!$B$8</f>
        <v>0</v>
      </c>
      <c r="F1282" s="14" t="n">
        <f aca="false">Data_Clean!K1282*Assumptions!$B$9</f>
        <v>0</v>
      </c>
      <c r="G1282" s="14" t="n">
        <f aca="false">Data_Clean!L1282*Assumptions!$B$10</f>
        <v>0</v>
      </c>
      <c r="H1282" s="14" t="n">
        <f aca="false">IF(OR(Data_Clean!M1282="",Data_Clean!N1282=""),0,Data_Clean!M1282*Data_Clean!N1282/100)*Assumptions!$B$13*Assumptions!$B$11</f>
        <v>0</v>
      </c>
      <c r="I1282" s="14" t="n">
        <f aca="false">Data_Clean!O1282*4*Assumptions!$B$12</f>
        <v>0</v>
      </c>
      <c r="J1282" s="14" t="n">
        <f aca="false">SUM(B1282:I1282)</f>
        <v>394.82143</v>
      </c>
      <c r="K1282" s="16" t="n">
        <f aca="false">IF(Data_Clean!P1282="","",Assumptions!$B$15*0.5^(Data_Clean!P1282/Assumptions!$B$20))</f>
        <v>24.9371368842836</v>
      </c>
      <c r="L1282" s="16" t="n">
        <f aca="false">Assumptions!$B$16*MIN(1,LN(1+Data_Clean!Q1282)/LN(1+Assumptions!$B$21))</f>
        <v>16.230151259145</v>
      </c>
      <c r="M1282" s="16" t="n">
        <f aca="false">Assumptions!$B$17*(0.6*MIN(1,Data_Clean!R1282/Assumptions!$B$22)+0.4*IF(Data_Clean!S1282="",0,Data_Clean!S1282))</f>
        <v>7.968</v>
      </c>
      <c r="N1282" s="16" t="n">
        <f aca="false">Assumptions!$B$18*MIN(1,(Data_Clean!F1282-1)/Assumptions!$B$23)</f>
        <v>10</v>
      </c>
      <c r="O1282" s="16" t="n">
        <f aca="false">Assumptions!$B$19*(0.4*IF(Data_Clean!E1282="",0,MIN(1,Data_Clean!E1282/12/Assumptions!$B$24))+0.35*IF(Data_Clean!D1282="Y",1,0)+0.25*(1-MIN(Data_Clean!T1282,3)/3))/IF(Data_Clean!E1282="",0.6,1)</f>
        <v>15</v>
      </c>
      <c r="P1282" s="16" t="n">
        <f aca="false">SUM(K1282:O1282)/(Assumptions!$D$5-IF(K1282="",Assumptions!$B$15,0))*100</f>
        <v>74.1352881434286</v>
      </c>
      <c r="Q1282" s="7" t="str">
        <f aca="false">IF(J1282&gt;=Assumptions!$B$26,"High",IF(J1282&gt;=Assumptions!$B$27,"Mid","Low"))</f>
        <v>Low</v>
      </c>
      <c r="R1282" s="7" t="str">
        <f aca="false">IF(P1282&gt;=Assumptions!$B$28,"High",IF(P1282&gt;=Assumptions!$B$29,"Mid","Low"))</f>
        <v>High</v>
      </c>
      <c r="S1282" s="7" t="str">
        <f aca="false">INDEX(Assumptions!$B$33:$B$41,MATCH(Q1282&amp;"|"&amp;R1282,Assumptions!$A$33:$A$41,0))</f>
        <v>Engaged Builders</v>
      </c>
      <c r="T1282" s="7" t="n">
        <f aca="false">IF(ISNUMBER(Data_Clean!V1282),J1282*Data_Clean!V1282,0)</f>
        <v>6.198696451</v>
      </c>
    </row>
    <row r="1283" customFormat="false" ht="15" hidden="false" customHeight="false" outlineLevel="0" collapsed="false">
      <c r="A1283" s="15" t="str">
        <f aca="false">Data_Clean!A1283</f>
        <v>CX101279</v>
      </c>
      <c r="B1283" s="14" t="n">
        <f aca="false">Data_Clean!G1283*Assumptions!$B$5</f>
        <v>368.80975</v>
      </c>
      <c r="C1283" s="14" t="n">
        <f aca="false">IF(Data_Clean!H1283="",0,Data_Clean!H1283)*Assumptions!$B$6</f>
        <v>99.72432</v>
      </c>
      <c r="D1283" s="14" t="n">
        <f aca="false">Data_Clean!I1283*Assumptions!$B$7</f>
        <v>0</v>
      </c>
      <c r="E1283" s="14" t="n">
        <f aca="false">Data_Clean!J1283*Assumptions!$B$8</f>
        <v>0</v>
      </c>
      <c r="F1283" s="14" t="n">
        <f aca="false">Data_Clean!K1283*Assumptions!$B$9</f>
        <v>0</v>
      </c>
      <c r="G1283" s="14" t="n">
        <f aca="false">Data_Clean!L1283*Assumptions!$B$10</f>
        <v>0</v>
      </c>
      <c r="H1283" s="14" t="n">
        <f aca="false">IF(OR(Data_Clean!M1283="",Data_Clean!N1283=""),0,Data_Clean!M1283*Data_Clean!N1283/100)*Assumptions!$B$13*Assumptions!$B$11</f>
        <v>286.02</v>
      </c>
      <c r="I1283" s="14" t="n">
        <f aca="false">Data_Clean!O1283*4*Assumptions!$B$12</f>
        <v>45.03312</v>
      </c>
      <c r="J1283" s="14" t="n">
        <f aca="false">SUM(B1283:I1283)</f>
        <v>799.58719</v>
      </c>
      <c r="K1283" s="16" t="n">
        <f aca="false">IF(Data_Clean!P1283="","",Assumptions!$B$15*0.5^(Data_Clean!P1283/Assumptions!$B$20))</f>
        <v>29.3147990530274</v>
      </c>
      <c r="L1283" s="16" t="n">
        <f aca="false">Assumptions!$B$16*MIN(1,LN(1+Data_Clean!Q1283)/LN(1+Assumptions!$B$21))</f>
        <v>17.2114872232459</v>
      </c>
      <c r="M1283" s="16" t="n">
        <f aca="false">Assumptions!$B$17*(0.6*MIN(1,Data_Clean!R1283/Assumptions!$B$22)+0.4*IF(Data_Clean!S1283="",0,Data_Clean!S1283))</f>
        <v>13.758</v>
      </c>
      <c r="N1283" s="16" t="n">
        <f aca="false">Assumptions!$B$18*MIN(1,(Data_Clean!F1283-1)/Assumptions!$B$23)</f>
        <v>10</v>
      </c>
      <c r="O1283" s="16" t="n">
        <f aca="false">Assumptions!$B$19*(0.4*IF(Data_Clean!E1283="",0,MIN(1,Data_Clean!E1283/12/Assumptions!$B$24))+0.35*IF(Data_Clean!D1283="Y",1,0)+0.25*(1-MIN(Data_Clean!T1283,3)/3))/IF(Data_Clean!E1283="",0.6,1)</f>
        <v>12.7</v>
      </c>
      <c r="P1283" s="16" t="n">
        <f aca="false">SUM(K1283:O1283)/(Assumptions!$D$5-IF(K1283="",Assumptions!$B$15,0))*100</f>
        <v>82.9842862762733</v>
      </c>
      <c r="Q1283" s="7" t="str">
        <f aca="false">IF(J1283&gt;=Assumptions!$B$26,"High",IF(J1283&gt;=Assumptions!$B$27,"Mid","Low"))</f>
        <v>Mid</v>
      </c>
      <c r="R1283" s="7" t="str">
        <f aca="false">IF(P1283&gt;=Assumptions!$B$28,"High",IF(P1283&gt;=Assumptions!$B$29,"Mid","Low"))</f>
        <v>High</v>
      </c>
      <c r="S1283" s="7" t="str">
        <f aca="false">INDEX(Assumptions!$B$33:$B$41,MATCH(Q1283&amp;"|"&amp;R1283,Assumptions!$A$33:$A$41,0))</f>
        <v>Engaged Builders</v>
      </c>
      <c r="T1283" s="7" t="n">
        <f aca="false">IF(ISNUMBER(Data_Clean!V1283),J1283*Data_Clean!V1283,0)</f>
        <v>19.509927436</v>
      </c>
    </row>
    <row r="1284" customFormat="false" ht="15" hidden="false" customHeight="false" outlineLevel="0" collapsed="false">
      <c r="A1284" s="15" t="str">
        <f aca="false">Data_Clean!A1284</f>
        <v>CX101280</v>
      </c>
      <c r="B1284" s="14" t="n">
        <f aca="false">Data_Clean!G1284*Assumptions!$B$5</f>
        <v>233.04125</v>
      </c>
      <c r="C1284" s="14" t="n">
        <f aca="false">IF(Data_Clean!H1284="",0,Data_Clean!H1284)*Assumptions!$B$6</f>
        <v>137.12196</v>
      </c>
      <c r="D1284" s="14" t="n">
        <f aca="false">Data_Clean!I1284*Assumptions!$B$7</f>
        <v>0</v>
      </c>
      <c r="E1284" s="14" t="n">
        <f aca="false">Data_Clean!J1284*Assumptions!$B$8</f>
        <v>0</v>
      </c>
      <c r="F1284" s="14" t="n">
        <f aca="false">Data_Clean!K1284*Assumptions!$B$9</f>
        <v>1257.3</v>
      </c>
      <c r="G1284" s="14" t="n">
        <f aca="false">Data_Clean!L1284*Assumptions!$B$10</f>
        <v>755.55</v>
      </c>
      <c r="H1284" s="14" t="n">
        <f aca="false">IF(OR(Data_Clean!M1284="",Data_Clean!N1284=""),0,Data_Clean!M1284*Data_Clean!N1284/100)*Assumptions!$B$13*Assumptions!$B$11</f>
        <v>0</v>
      </c>
      <c r="I1284" s="14" t="n">
        <f aca="false">Data_Clean!O1284*4*Assumptions!$B$12</f>
        <v>0</v>
      </c>
      <c r="J1284" s="14" t="n">
        <f aca="false">SUM(B1284:I1284)</f>
        <v>2383.01321</v>
      </c>
      <c r="K1284" s="16" t="n">
        <f aca="false">IF(Data_Clean!P1284="","",Assumptions!$B$15*0.5^(Data_Clean!P1284/Assumptions!$B$20))</f>
        <v>10.1276245962614</v>
      </c>
      <c r="L1284" s="16" t="n">
        <f aca="false">Assumptions!$B$16*MIN(1,LN(1+Data_Clean!Q1284)/LN(1+Assumptions!$B$21))</f>
        <v>8.67194478953664</v>
      </c>
      <c r="M1284" s="16" t="n">
        <f aca="false">Assumptions!$B$17*(0.6*MIN(1,Data_Clean!R1284/Assumptions!$B$22)+0.4*IF(Data_Clean!S1284="",0,Data_Clean!S1284))</f>
        <v>6.372</v>
      </c>
      <c r="N1284" s="16" t="n">
        <f aca="false">Assumptions!$B$18*MIN(1,(Data_Clean!F1284-1)/Assumptions!$B$23)</f>
        <v>15</v>
      </c>
      <c r="O1284" s="16" t="n">
        <f aca="false">Assumptions!$B$19*(0.4*IF(Data_Clean!E1284="",0,MIN(1,Data_Clean!E1284/12/Assumptions!$B$24))+0.35*IF(Data_Clean!D1284="Y",1,0)+0.25*(1-MIN(Data_Clean!T1284,3)/3))/IF(Data_Clean!E1284="",0.6,1)</f>
        <v>6.85</v>
      </c>
      <c r="P1284" s="16" t="n">
        <f aca="false">SUM(K1284:O1284)/(Assumptions!$D$5-IF(K1284="",Assumptions!$B$15,0))*100</f>
        <v>47.0215693857981</v>
      </c>
      <c r="Q1284" s="7" t="str">
        <f aca="false">IF(J1284&gt;=Assumptions!$B$26,"High",IF(J1284&gt;=Assumptions!$B$27,"Mid","Low"))</f>
        <v>High</v>
      </c>
      <c r="R1284" s="7" t="str">
        <f aca="false">IF(P1284&gt;=Assumptions!$B$28,"High",IF(P1284&gt;=Assumptions!$B$29,"Mid","Low"))</f>
        <v>Low</v>
      </c>
      <c r="S1284" s="7" t="str">
        <f aca="false">INDEX(Assumptions!$B$33:$B$41,MATCH(Q1284&amp;"|"&amp;R1284,Assumptions!$A$33:$A$41,0))</f>
        <v>Affluent Drifters</v>
      </c>
      <c r="T1284" s="7" t="n">
        <f aca="false">IF(ISNUMBER(Data_Clean!V1284),J1284*Data_Clean!V1284,0)</f>
        <v>291.680816904</v>
      </c>
    </row>
    <row r="1285" customFormat="false" ht="15" hidden="false" customHeight="false" outlineLevel="0" collapsed="false">
      <c r="A1285" s="15" t="str">
        <f aca="false">Data_Clean!A1285</f>
        <v>CX101281</v>
      </c>
      <c r="B1285" s="14" t="n">
        <f aca="false">Data_Clean!G1285*Assumptions!$B$5</f>
        <v>20.46325</v>
      </c>
      <c r="C1285" s="14" t="n">
        <f aca="false">IF(Data_Clean!H1285="",0,Data_Clean!H1285)*Assumptions!$B$6</f>
        <v>0</v>
      </c>
      <c r="D1285" s="14" t="n">
        <f aca="false">Data_Clean!I1285*Assumptions!$B$7</f>
        <v>0</v>
      </c>
      <c r="E1285" s="14" t="n">
        <f aca="false">Data_Clean!J1285*Assumptions!$B$8</f>
        <v>0</v>
      </c>
      <c r="F1285" s="14" t="n">
        <f aca="false">Data_Clean!K1285*Assumptions!$B$9</f>
        <v>0</v>
      </c>
      <c r="G1285" s="14" t="n">
        <f aca="false">Data_Clean!L1285*Assumptions!$B$10</f>
        <v>0</v>
      </c>
      <c r="H1285" s="14" t="n">
        <f aca="false">IF(OR(Data_Clean!M1285="",Data_Clean!N1285=""),0,Data_Clean!M1285*Data_Clean!N1285/100)*Assumptions!$B$13*Assumptions!$B$11</f>
        <v>0</v>
      </c>
      <c r="I1285" s="14" t="n">
        <f aca="false">Data_Clean!O1285*4*Assumptions!$B$12</f>
        <v>0</v>
      </c>
      <c r="J1285" s="14" t="n">
        <f aca="false">SUM(B1285:I1285)</f>
        <v>20.46325</v>
      </c>
      <c r="K1285" s="16" t="n">
        <f aca="false">IF(Data_Clean!P1285="","",Assumptions!$B$15*0.5^(Data_Clean!P1285/Assumptions!$B$20))</f>
        <v>30</v>
      </c>
      <c r="L1285" s="16" t="n">
        <f aca="false">Assumptions!$B$16*MIN(1,LN(1+Data_Clean!Q1285)/LN(1+Assumptions!$B$21))</f>
        <v>20</v>
      </c>
      <c r="M1285" s="16" t="n">
        <f aca="false">Assumptions!$B$17*(0.6*MIN(1,Data_Clean!R1285/Assumptions!$B$22)+0.4*IF(Data_Clean!S1285="",0,Data_Clean!S1285))</f>
        <v>11.568</v>
      </c>
      <c r="N1285" s="16" t="n">
        <f aca="false">Assumptions!$B$18*MIN(1,(Data_Clean!F1285-1)/Assumptions!$B$23)</f>
        <v>0</v>
      </c>
      <c r="O1285" s="16" t="n">
        <f aca="false">Assumptions!$B$19*(0.4*IF(Data_Clean!E1285="",0,MIN(1,Data_Clean!E1285/12/Assumptions!$B$24))+0.35*IF(Data_Clean!D1285="Y",1,0)+0.25*(1-MIN(Data_Clean!T1285,3)/3))/IF(Data_Clean!E1285="",0.6,1)</f>
        <v>15</v>
      </c>
      <c r="P1285" s="16" t="n">
        <f aca="false">SUM(K1285:O1285)/(Assumptions!$D$5-IF(K1285="",Assumptions!$B$15,0))*100</f>
        <v>76.568</v>
      </c>
      <c r="Q1285" s="7" t="str">
        <f aca="false">IF(J1285&gt;=Assumptions!$B$26,"High",IF(J1285&gt;=Assumptions!$B$27,"Mid","Low"))</f>
        <v>Low</v>
      </c>
      <c r="R1285" s="7" t="str">
        <f aca="false">IF(P1285&gt;=Assumptions!$B$28,"High",IF(P1285&gt;=Assumptions!$B$29,"Mid","Low"))</f>
        <v>High</v>
      </c>
      <c r="S1285" s="7" t="str">
        <f aca="false">INDEX(Assumptions!$B$33:$B$41,MATCH(Q1285&amp;"|"&amp;R1285,Assumptions!$A$33:$A$41,0))</f>
        <v>Engaged Builders</v>
      </c>
      <c r="T1285" s="7" t="n">
        <f aca="false">IF(ISNUMBER(Data_Clean!V1285),J1285*Data_Clean!V1285,0)</f>
        <v>0.4829327</v>
      </c>
    </row>
    <row r="1286" customFormat="false" ht="15" hidden="false" customHeight="false" outlineLevel="0" collapsed="false">
      <c r="A1286" s="15" t="str">
        <f aca="false">Data_Clean!A1286</f>
        <v>CX101282</v>
      </c>
      <c r="B1286" s="14" t="n">
        <f aca="false">Data_Clean!G1286*Assumptions!$B$5</f>
        <v>14.82875</v>
      </c>
      <c r="C1286" s="14" t="n">
        <f aca="false">IF(Data_Clean!H1286="",0,Data_Clean!H1286)*Assumptions!$B$6</f>
        <v>0</v>
      </c>
      <c r="D1286" s="14" t="n">
        <f aca="false">Data_Clean!I1286*Assumptions!$B$7</f>
        <v>0</v>
      </c>
      <c r="E1286" s="14" t="n">
        <f aca="false">Data_Clean!J1286*Assumptions!$B$8</f>
        <v>0</v>
      </c>
      <c r="F1286" s="14" t="n">
        <f aca="false">Data_Clean!K1286*Assumptions!$B$9</f>
        <v>0</v>
      </c>
      <c r="G1286" s="14" t="n">
        <f aca="false">Data_Clean!L1286*Assumptions!$B$10</f>
        <v>314.1</v>
      </c>
      <c r="H1286" s="14" t="n">
        <f aca="false">IF(OR(Data_Clean!M1286="",Data_Clean!N1286=""),0,Data_Clean!M1286*Data_Clean!N1286/100)*Assumptions!$B$13*Assumptions!$B$11</f>
        <v>63.792</v>
      </c>
      <c r="I1286" s="14" t="n">
        <f aca="false">Data_Clean!O1286*4*Assumptions!$B$12</f>
        <v>19.71264</v>
      </c>
      <c r="J1286" s="14" t="n">
        <f aca="false">SUM(B1286:I1286)</f>
        <v>412.43339</v>
      </c>
      <c r="K1286" s="16" t="n">
        <f aca="false">IF(Data_Clean!P1286="","",Assumptions!$B$15*0.5^(Data_Clean!P1286/Assumptions!$B$20))</f>
        <v>24.3675718906871</v>
      </c>
      <c r="L1286" s="16" t="n">
        <f aca="false">Assumptions!$B$16*MIN(1,LN(1+Data_Clean!Q1286)/LN(1+Assumptions!$B$21))</f>
        <v>15.4867983970398</v>
      </c>
      <c r="M1286" s="16" t="n">
        <f aca="false">Assumptions!$B$17*(0.6*MIN(1,Data_Clean!R1286/Assumptions!$B$22)+0.4*IF(Data_Clean!S1286="",0,Data_Clean!S1286))</f>
        <v>9.678</v>
      </c>
      <c r="N1286" s="16" t="n">
        <f aca="false">Assumptions!$B$18*MIN(1,(Data_Clean!F1286-1)/Assumptions!$B$23)</f>
        <v>10</v>
      </c>
      <c r="O1286" s="16" t="n">
        <f aca="false">Assumptions!$B$19*(0.4*IF(Data_Clean!E1286="",0,MIN(1,Data_Clean!E1286/12/Assumptions!$B$24))+0.35*IF(Data_Clean!D1286="Y",1,0)+0.25*(1-MIN(Data_Clean!T1286,3)/3))/IF(Data_Clean!E1286="",0.6,1)</f>
        <v>9.75</v>
      </c>
      <c r="P1286" s="16" t="n">
        <f aca="false">SUM(K1286:O1286)/(Assumptions!$D$5-IF(K1286="",Assumptions!$B$15,0))*100</f>
        <v>69.2823702877269</v>
      </c>
      <c r="Q1286" s="7" t="str">
        <f aca="false">IF(J1286&gt;=Assumptions!$B$26,"High",IF(J1286&gt;=Assumptions!$B$27,"Mid","Low"))</f>
        <v>Mid</v>
      </c>
      <c r="R1286" s="7" t="str">
        <f aca="false">IF(P1286&gt;=Assumptions!$B$28,"High",IF(P1286&gt;=Assumptions!$B$29,"Mid","Low"))</f>
        <v>Mid</v>
      </c>
      <c r="S1286" s="7" t="str">
        <f aca="false">INDEX(Assumptions!$B$33:$B$41,MATCH(Q1286&amp;"|"&amp;R1286,Assumptions!$A$33:$A$41,0))</f>
        <v>Established Core</v>
      </c>
      <c r="T1286" s="7" t="n">
        <f aca="false">IF(ISNUMBER(Data_Clean!V1286),J1286*Data_Clean!V1286,0)</f>
        <v>24.622273383</v>
      </c>
    </row>
    <row r="1287" customFormat="false" ht="15" hidden="false" customHeight="false" outlineLevel="0" collapsed="false">
      <c r="A1287" s="15" t="str">
        <f aca="false">Data_Clean!A1287</f>
        <v>CX101283</v>
      </c>
      <c r="B1287" s="14" t="n">
        <f aca="false">Data_Clean!G1287*Assumptions!$B$5</f>
        <v>98.844</v>
      </c>
      <c r="C1287" s="14" t="n">
        <f aca="false">IF(Data_Clean!H1287="",0,Data_Clean!H1287)*Assumptions!$B$6</f>
        <v>537.40344</v>
      </c>
      <c r="D1287" s="14" t="n">
        <f aca="false">Data_Clean!I1287*Assumptions!$B$7</f>
        <v>823.2</v>
      </c>
      <c r="E1287" s="14" t="n">
        <f aca="false">Data_Clean!J1287*Assumptions!$B$8</f>
        <v>997.15845</v>
      </c>
      <c r="F1287" s="14" t="n">
        <f aca="false">Data_Clean!K1287*Assumptions!$B$9</f>
        <v>0</v>
      </c>
      <c r="G1287" s="14" t="n">
        <f aca="false">Data_Clean!L1287*Assumptions!$B$10</f>
        <v>0</v>
      </c>
      <c r="H1287" s="14" t="n">
        <f aca="false">IF(OR(Data_Clean!M1287="",Data_Clean!N1287=""),0,Data_Clean!M1287*Data_Clean!N1287/100)*Assumptions!$B$13*Assumptions!$B$11</f>
        <v>123.354</v>
      </c>
      <c r="I1287" s="14" t="n">
        <f aca="false">Data_Clean!O1287*4*Assumptions!$B$12</f>
        <v>22.1664</v>
      </c>
      <c r="J1287" s="14" t="n">
        <f aca="false">SUM(B1287:I1287)</f>
        <v>2602.12629</v>
      </c>
      <c r="K1287" s="16" t="n">
        <f aca="false">IF(Data_Clean!P1287="","",Assumptions!$B$15*0.5^(Data_Clean!P1287/Assumptions!$B$20))</f>
        <v>11.633585713753</v>
      </c>
      <c r="L1287" s="16" t="n">
        <f aca="false">Assumptions!$B$16*MIN(1,LN(1+Data_Clean!Q1287)/LN(1+Assumptions!$B$21))</f>
        <v>11.8154173628685</v>
      </c>
      <c r="M1287" s="16" t="n">
        <f aca="false">Assumptions!$B$17*(0.6*MIN(1,Data_Clean!R1287/Assumptions!$B$22)+0.4*IF(Data_Clean!S1287="",0,Data_Clean!S1287))</f>
        <v>2.16</v>
      </c>
      <c r="N1287" s="16" t="n">
        <f aca="false">Assumptions!$B$18*MIN(1,(Data_Clean!F1287-1)/Assumptions!$B$23)</f>
        <v>20</v>
      </c>
      <c r="O1287" s="16" t="n">
        <f aca="false">Assumptions!$B$19*(0.4*IF(Data_Clean!E1287="",0,MIN(1,Data_Clean!E1287/12/Assumptions!$B$24))+0.35*IF(Data_Clean!D1287="Y",1,0)+0.25*(1-MIN(Data_Clean!T1287,3)/3))/IF(Data_Clean!E1287="",0.6,1)</f>
        <v>9.75</v>
      </c>
      <c r="P1287" s="16" t="n">
        <f aca="false">SUM(K1287:O1287)/(Assumptions!$D$5-IF(K1287="",Assumptions!$B$15,0))*100</f>
        <v>55.3590030766215</v>
      </c>
      <c r="Q1287" s="7" t="str">
        <f aca="false">IF(J1287&gt;=Assumptions!$B$26,"High",IF(J1287&gt;=Assumptions!$B$27,"Mid","Low"))</f>
        <v>High</v>
      </c>
      <c r="R1287" s="7" t="str">
        <f aca="false">IF(P1287&gt;=Assumptions!$B$28,"High",IF(P1287&gt;=Assumptions!$B$29,"Mid","Low"))</f>
        <v>Mid</v>
      </c>
      <c r="S1287" s="7" t="str">
        <f aca="false">INDEX(Assumptions!$B$33:$B$41,MATCH(Q1287&amp;"|"&amp;R1287,Assumptions!$A$33:$A$41,0))</f>
        <v>Established Core</v>
      </c>
      <c r="T1287" s="7" t="n">
        <f aca="false">IF(ISNUMBER(Data_Clean!V1287),J1287*Data_Clean!V1287,0)</f>
        <v>147.540560643</v>
      </c>
    </row>
    <row r="1288" customFormat="false" ht="15" hidden="false" customHeight="false" outlineLevel="0" collapsed="false">
      <c r="A1288" s="15" t="str">
        <f aca="false">Data_Clean!A1288</f>
        <v>CX101284</v>
      </c>
      <c r="B1288" s="14" t="n">
        <f aca="false">Data_Clean!G1288*Assumptions!$B$5</f>
        <v>3.15875</v>
      </c>
      <c r="C1288" s="14" t="n">
        <f aca="false">IF(Data_Clean!H1288="",0,Data_Clean!H1288)*Assumptions!$B$6</f>
        <v>0</v>
      </c>
      <c r="D1288" s="14" t="n">
        <f aca="false">Data_Clean!I1288*Assumptions!$B$7</f>
        <v>0</v>
      </c>
      <c r="E1288" s="14" t="n">
        <f aca="false">Data_Clean!J1288*Assumptions!$B$8</f>
        <v>0</v>
      </c>
      <c r="F1288" s="14" t="n">
        <f aca="false">Data_Clean!K1288*Assumptions!$B$9</f>
        <v>0</v>
      </c>
      <c r="G1288" s="14" t="n">
        <f aca="false">Data_Clean!L1288*Assumptions!$B$10</f>
        <v>0</v>
      </c>
      <c r="H1288" s="14" t="n">
        <f aca="false">IF(OR(Data_Clean!M1288="",Data_Clean!N1288=""),0,Data_Clean!M1288*Data_Clean!N1288/100)*Assumptions!$B$13*Assumptions!$B$11</f>
        <v>0</v>
      </c>
      <c r="I1288" s="14" t="n">
        <f aca="false">Data_Clean!O1288*4*Assumptions!$B$12</f>
        <v>0</v>
      </c>
      <c r="J1288" s="14" t="n">
        <f aca="false">SUM(B1288:I1288)</f>
        <v>3.15875</v>
      </c>
      <c r="K1288" s="16" t="n">
        <f aca="false">IF(Data_Clean!P1288="","",Assumptions!$B$15*0.5^(Data_Clean!P1288/Assumptions!$B$20))</f>
        <v>29.3147990530274</v>
      </c>
      <c r="L1288" s="16" t="n">
        <f aca="false">Assumptions!$B$16*MIN(1,LN(1+Data_Clean!Q1288)/LN(1+Assumptions!$B$21))</f>
        <v>14.5815690999133</v>
      </c>
      <c r="M1288" s="16" t="n">
        <f aca="false">Assumptions!$B$17*(0.6*MIN(1,Data_Clean!R1288/Assumptions!$B$22)+0.4*IF(Data_Clean!S1288="",0,Data_Clean!S1288))</f>
        <v>11.286</v>
      </c>
      <c r="N1288" s="16" t="n">
        <f aca="false">Assumptions!$B$18*MIN(1,(Data_Clean!F1288-1)/Assumptions!$B$23)</f>
        <v>0</v>
      </c>
      <c r="O1288" s="16" t="n">
        <f aca="false">Assumptions!$B$19*(0.4*IF(Data_Clean!E1288="",0,MIN(1,Data_Clean!E1288/12/Assumptions!$B$24))+0.35*IF(Data_Clean!D1288="Y",1,0)+0.25*(1-MIN(Data_Clean!T1288,3)/3))/IF(Data_Clean!E1288="",0.6,1)</f>
        <v>9.1</v>
      </c>
      <c r="P1288" s="16" t="n">
        <f aca="false">SUM(K1288:O1288)/(Assumptions!$D$5-IF(K1288="",Assumptions!$B$15,0))*100</f>
        <v>64.2823681529406</v>
      </c>
      <c r="Q1288" s="7" t="str">
        <f aca="false">IF(J1288&gt;=Assumptions!$B$26,"High",IF(J1288&gt;=Assumptions!$B$27,"Mid","Low"))</f>
        <v>Low</v>
      </c>
      <c r="R1288" s="7" t="str">
        <f aca="false">IF(P1288&gt;=Assumptions!$B$28,"High",IF(P1288&gt;=Assumptions!$B$29,"Mid","Low"))</f>
        <v>Mid</v>
      </c>
      <c r="S1288" s="7" t="str">
        <f aca="false">INDEX(Assumptions!$B$33:$B$41,MATCH(Q1288&amp;"|"&amp;R1288,Assumptions!$A$33:$A$41,0))</f>
        <v>Light Touch</v>
      </c>
      <c r="T1288" s="7" t="n">
        <f aca="false">IF(ISNUMBER(Data_Clean!V1288),J1288*Data_Clean!V1288,0)</f>
        <v>0.098553</v>
      </c>
    </row>
    <row r="1289" customFormat="false" ht="15" hidden="false" customHeight="false" outlineLevel="0" collapsed="false">
      <c r="A1289" s="15" t="str">
        <f aca="false">Data_Clean!A1289</f>
        <v>CX101285</v>
      </c>
      <c r="B1289" s="14" t="n">
        <f aca="false">Data_Clean!G1289*Assumptions!$B$5</f>
        <v>71.466</v>
      </c>
      <c r="C1289" s="14" t="n">
        <f aca="false">IF(Data_Clean!H1289="",0,Data_Clean!H1289)*Assumptions!$B$6</f>
        <v>0</v>
      </c>
      <c r="D1289" s="14" t="n">
        <f aca="false">Data_Clean!I1289*Assumptions!$B$7</f>
        <v>0</v>
      </c>
      <c r="E1289" s="14" t="n">
        <f aca="false">Data_Clean!J1289*Assumptions!$B$8</f>
        <v>0</v>
      </c>
      <c r="F1289" s="14" t="n">
        <f aca="false">Data_Clean!K1289*Assumptions!$B$9</f>
        <v>0</v>
      </c>
      <c r="G1289" s="14" t="n">
        <f aca="false">Data_Clean!L1289*Assumptions!$B$10</f>
        <v>0</v>
      </c>
      <c r="H1289" s="14" t="n">
        <f aca="false">IF(OR(Data_Clean!M1289="",Data_Clean!N1289=""),0,Data_Clean!M1289*Data_Clean!N1289/100)*Assumptions!$B$13*Assumptions!$B$11</f>
        <v>0</v>
      </c>
      <c r="I1289" s="14" t="n">
        <f aca="false">Data_Clean!O1289*4*Assumptions!$B$12</f>
        <v>0</v>
      </c>
      <c r="J1289" s="14" t="n">
        <f aca="false">SUM(B1289:I1289)</f>
        <v>71.466</v>
      </c>
      <c r="K1289" s="16" t="n">
        <f aca="false">IF(Data_Clean!P1289="","",Assumptions!$B$15*0.5^(Data_Clean!P1289/Assumptions!$B$20))</f>
        <v>27.9909897461042</v>
      </c>
      <c r="L1289" s="16" t="n">
        <f aca="false">Assumptions!$B$16*MIN(1,LN(1+Data_Clean!Q1289)/LN(1+Assumptions!$B$21))</f>
        <v>13.2535138894499</v>
      </c>
      <c r="M1289" s="16" t="n">
        <f aca="false">Assumptions!$B$17*(0.6*MIN(1,Data_Clean!R1289/Assumptions!$B$22)+0.4*IF(Data_Clean!S1289="",0,Data_Clean!S1289))</f>
        <v>4.026</v>
      </c>
      <c r="N1289" s="16" t="n">
        <f aca="false">Assumptions!$B$18*MIN(1,(Data_Clean!F1289-1)/Assumptions!$B$23)</f>
        <v>0</v>
      </c>
      <c r="O1289" s="16" t="n">
        <f aca="false">Assumptions!$B$19*(0.4*IF(Data_Clean!E1289="",0,MIN(1,Data_Clean!E1289/12/Assumptions!$B$24))+0.35*IF(Data_Clean!D1289="Y",1,0)+0.25*(1-MIN(Data_Clean!T1289,3)/3))/IF(Data_Clean!E1289="",0.6,1)</f>
        <v>4.3</v>
      </c>
      <c r="P1289" s="16" t="n">
        <f aca="false">SUM(K1289:O1289)/(Assumptions!$D$5-IF(K1289="",Assumptions!$B$15,0))*100</f>
        <v>49.5705036355541</v>
      </c>
      <c r="Q1289" s="7" t="str">
        <f aca="false">IF(J1289&gt;=Assumptions!$B$26,"High",IF(J1289&gt;=Assumptions!$B$27,"Mid","Low"))</f>
        <v>Low</v>
      </c>
      <c r="R1289" s="7" t="str">
        <f aca="false">IF(P1289&gt;=Assumptions!$B$28,"High",IF(P1289&gt;=Assumptions!$B$29,"Mid","Low"))</f>
        <v>Low</v>
      </c>
      <c r="S1289" s="7" t="str">
        <f aca="false">INDEX(Assumptions!$B$33:$B$41,MATCH(Q1289&amp;"|"&amp;R1289,Assumptions!$A$33:$A$41,0))</f>
        <v>Dormant &amp; Low Value</v>
      </c>
      <c r="T1289" s="7" t="n">
        <f aca="false">IF(ISNUMBER(Data_Clean!V1289),J1289*Data_Clean!V1289,0)</f>
        <v>11.863356</v>
      </c>
    </row>
    <row r="1290" customFormat="false" ht="15" hidden="false" customHeight="false" outlineLevel="0" collapsed="false">
      <c r="A1290" s="15" t="str">
        <f aca="false">Data_Clean!A1290</f>
        <v>CX101286</v>
      </c>
      <c r="B1290" s="14" t="n">
        <f aca="false">Data_Clean!G1290*Assumptions!$B$5</f>
        <v>56.1455</v>
      </c>
      <c r="C1290" s="14" t="n">
        <f aca="false">IF(Data_Clean!H1290="",0,Data_Clean!H1290)*Assumptions!$B$6</f>
        <v>90.9</v>
      </c>
      <c r="D1290" s="14" t="n">
        <f aca="false">Data_Clean!I1290*Assumptions!$B$7</f>
        <v>0</v>
      </c>
      <c r="E1290" s="14" t="n">
        <f aca="false">Data_Clean!J1290*Assumptions!$B$8</f>
        <v>0</v>
      </c>
      <c r="F1290" s="14" t="n">
        <f aca="false">Data_Clean!K1290*Assumptions!$B$9</f>
        <v>0</v>
      </c>
      <c r="G1290" s="14" t="n">
        <f aca="false">Data_Clean!L1290*Assumptions!$B$10</f>
        <v>0</v>
      </c>
      <c r="H1290" s="14" t="n">
        <f aca="false">IF(OR(Data_Clean!M1290="",Data_Clean!N1290=""),0,Data_Clean!M1290*Data_Clean!N1290/100)*Assumptions!$B$13*Assumptions!$B$11</f>
        <v>227.136</v>
      </c>
      <c r="I1290" s="14" t="n">
        <f aca="false">Data_Clean!O1290*4*Assumptions!$B$12</f>
        <v>29.40576</v>
      </c>
      <c r="J1290" s="14" t="n">
        <f aca="false">SUM(B1290:I1290)</f>
        <v>403.58726</v>
      </c>
      <c r="K1290" s="16" t="n">
        <f aca="false">IF(Data_Clean!P1290="","",Assumptions!$B$15*0.5^(Data_Clean!P1290/Assumptions!$B$20))</f>
        <v>19.3405546265937</v>
      </c>
      <c r="L1290" s="16" t="n">
        <f aca="false">Assumptions!$B$16*MIN(1,LN(1+Data_Clean!Q1290)/LN(1+Assumptions!$B$21))</f>
        <v>10.6966696442427</v>
      </c>
      <c r="M1290" s="16" t="n">
        <f aca="false">Assumptions!$B$17*(0.6*MIN(1,Data_Clean!R1290/Assumptions!$B$22)+0.4*IF(Data_Clean!S1290="",0,Data_Clean!S1290))</f>
        <v>12.822</v>
      </c>
      <c r="N1290" s="16" t="n">
        <f aca="false">Assumptions!$B$18*MIN(1,(Data_Clean!F1290-1)/Assumptions!$B$23)</f>
        <v>10</v>
      </c>
      <c r="O1290" s="16" t="n">
        <f aca="false">Assumptions!$B$19*(0.4*IF(Data_Clean!E1290="",0,MIN(1,Data_Clean!E1290/12/Assumptions!$B$24))+0.35*IF(Data_Clean!D1290="Y",1,0)+0.25*(1-MIN(Data_Clean!T1290,3)/3))/IF(Data_Clean!E1290="",0.6,1)</f>
        <v>3.75</v>
      </c>
      <c r="P1290" s="16" t="n">
        <f aca="false">SUM(K1290:O1290)/(Assumptions!$D$5-IF(K1290="",Assumptions!$B$15,0))*100</f>
        <v>56.6092242708364</v>
      </c>
      <c r="Q1290" s="7" t="str">
        <f aca="false">IF(J1290&gt;=Assumptions!$B$26,"High",IF(J1290&gt;=Assumptions!$B$27,"Mid","Low"))</f>
        <v>Mid</v>
      </c>
      <c r="R1290" s="7" t="str">
        <f aca="false">IF(P1290&gt;=Assumptions!$B$28,"High",IF(P1290&gt;=Assumptions!$B$29,"Mid","Low"))</f>
        <v>Mid</v>
      </c>
      <c r="S1290" s="7" t="str">
        <f aca="false">INDEX(Assumptions!$B$33:$B$41,MATCH(Q1290&amp;"|"&amp;R1290,Assumptions!$A$33:$A$41,0))</f>
        <v>Established Core</v>
      </c>
      <c r="T1290" s="7" t="n">
        <f aca="false">IF(ISNUMBER(Data_Clean!V1290),J1290*Data_Clean!V1290,0)</f>
        <v>55.452889524</v>
      </c>
    </row>
    <row r="1291" customFormat="false" ht="15" hidden="false" customHeight="false" outlineLevel="0" collapsed="false">
      <c r="A1291" s="15" t="str">
        <f aca="false">Data_Clean!A1291</f>
        <v>CX101287</v>
      </c>
      <c r="B1291" s="14" t="n">
        <f aca="false">Data_Clean!G1291*Assumptions!$B$5</f>
        <v>27.511</v>
      </c>
      <c r="C1291" s="14" t="n">
        <f aca="false">IF(Data_Clean!H1291="",0,Data_Clean!H1291)*Assumptions!$B$6</f>
        <v>0</v>
      </c>
      <c r="D1291" s="14" t="n">
        <f aca="false">Data_Clean!I1291*Assumptions!$B$7</f>
        <v>0</v>
      </c>
      <c r="E1291" s="14" t="n">
        <f aca="false">Data_Clean!J1291*Assumptions!$B$8</f>
        <v>0</v>
      </c>
      <c r="F1291" s="14" t="n">
        <f aca="false">Data_Clean!K1291*Assumptions!$B$9</f>
        <v>0</v>
      </c>
      <c r="G1291" s="14" t="n">
        <f aca="false">Data_Clean!L1291*Assumptions!$B$10</f>
        <v>0</v>
      </c>
      <c r="H1291" s="14" t="n">
        <f aca="false">IF(OR(Data_Clean!M1291="",Data_Clean!N1291=""),0,Data_Clean!M1291*Data_Clean!N1291/100)*Assumptions!$B$13*Assumptions!$B$11</f>
        <v>0</v>
      </c>
      <c r="I1291" s="14" t="n">
        <f aca="false">Data_Clean!O1291*4*Assumptions!$B$12</f>
        <v>0</v>
      </c>
      <c r="J1291" s="14" t="n">
        <f aca="false">SUM(B1291:I1291)</f>
        <v>27.511</v>
      </c>
      <c r="K1291" s="16" t="n">
        <f aca="false">IF(Data_Clean!P1291="","",Assumptions!$B$15*0.5^(Data_Clean!P1291/Assumptions!$B$20))</f>
        <v>24.9371368842836</v>
      </c>
      <c r="L1291" s="16" t="n">
        <f aca="false">Assumptions!$B$16*MIN(1,LN(1+Data_Clean!Q1291)/LN(1+Assumptions!$B$21))</f>
        <v>11.5625930527155</v>
      </c>
      <c r="M1291" s="16" t="n">
        <f aca="false">Assumptions!$B$17*(0.6*MIN(1,Data_Clean!R1291/Assumptions!$B$22)+0.4*IF(Data_Clean!S1291="",0,Data_Clean!S1291))</f>
        <v>2.742</v>
      </c>
      <c r="N1291" s="16" t="n">
        <f aca="false">Assumptions!$B$18*MIN(1,(Data_Clean!F1291-1)/Assumptions!$B$23)</f>
        <v>0</v>
      </c>
      <c r="O1291" s="16" t="n">
        <f aca="false">Assumptions!$B$19*(0.4*IF(Data_Clean!E1291="",0,MIN(1,Data_Clean!E1291/12/Assumptions!$B$24))+0.35*IF(Data_Clean!D1291="Y",1,0)+0.25*(1-MIN(Data_Clean!T1291,3)/3))/IF(Data_Clean!E1291="",0.6,1)</f>
        <v>8.95</v>
      </c>
      <c r="P1291" s="16" t="n">
        <f aca="false">SUM(K1291:O1291)/(Assumptions!$D$5-IF(K1291="",Assumptions!$B$15,0))*100</f>
        <v>48.1917299369991</v>
      </c>
      <c r="Q1291" s="7" t="str">
        <f aca="false">IF(J1291&gt;=Assumptions!$B$26,"High",IF(J1291&gt;=Assumptions!$B$27,"Mid","Low"))</f>
        <v>Low</v>
      </c>
      <c r="R1291" s="7" t="str">
        <f aca="false">IF(P1291&gt;=Assumptions!$B$28,"High",IF(P1291&gt;=Assumptions!$B$29,"Mid","Low"))</f>
        <v>Low</v>
      </c>
      <c r="S1291" s="7" t="str">
        <f aca="false">INDEX(Assumptions!$B$33:$B$41,MATCH(Q1291&amp;"|"&amp;R1291,Assumptions!$A$33:$A$41,0))</f>
        <v>Dormant &amp; Low Value</v>
      </c>
      <c r="T1291" s="7" t="n">
        <f aca="false">IF(ISNUMBER(Data_Clean!V1291),J1291*Data_Clean!V1291,0)</f>
        <v>2.5062521</v>
      </c>
    </row>
    <row r="1292" customFormat="false" ht="15" hidden="false" customHeight="false" outlineLevel="0" collapsed="false">
      <c r="A1292" s="15" t="str">
        <f aca="false">Data_Clean!A1292</f>
        <v>CX101288</v>
      </c>
      <c r="B1292" s="14" t="n">
        <f aca="false">Data_Clean!G1292*Assumptions!$B$5</f>
        <v>72.1975</v>
      </c>
      <c r="C1292" s="14" t="n">
        <f aca="false">IF(Data_Clean!H1292="",0,Data_Clean!H1292)*Assumptions!$B$6</f>
        <v>483.3432</v>
      </c>
      <c r="D1292" s="14" t="n">
        <f aca="false">Data_Clean!I1292*Assumptions!$B$7</f>
        <v>0</v>
      </c>
      <c r="E1292" s="14" t="n">
        <f aca="false">Data_Clean!J1292*Assumptions!$B$8</f>
        <v>0</v>
      </c>
      <c r="F1292" s="14" t="n">
        <f aca="false">Data_Clean!K1292*Assumptions!$B$9</f>
        <v>0</v>
      </c>
      <c r="G1292" s="14" t="n">
        <f aca="false">Data_Clean!L1292*Assumptions!$B$10</f>
        <v>282.6</v>
      </c>
      <c r="H1292" s="14" t="n">
        <f aca="false">IF(OR(Data_Clean!M1292="",Data_Clean!N1292=""),0,Data_Clean!M1292*Data_Clean!N1292/100)*Assumptions!$B$13*Assumptions!$B$11</f>
        <v>0</v>
      </c>
      <c r="I1292" s="14" t="n">
        <f aca="false">Data_Clean!O1292*4*Assumptions!$B$12</f>
        <v>0</v>
      </c>
      <c r="J1292" s="14" t="n">
        <f aca="false">SUM(B1292:I1292)</f>
        <v>838.1407</v>
      </c>
      <c r="K1292" s="16" t="n">
        <f aca="false">IF(Data_Clean!P1292="","",Assumptions!$B$15*0.5^(Data_Clean!P1292/Assumptions!$B$20))</f>
        <v>25.5200148285257</v>
      </c>
      <c r="L1292" s="16" t="n">
        <f aca="false">Assumptions!$B$16*MIN(1,LN(1+Data_Clean!Q1292)/LN(1+Assumptions!$B$21))</f>
        <v>12.4931739410702</v>
      </c>
      <c r="M1292" s="16" t="n">
        <f aca="false">Assumptions!$B$17*(0.6*MIN(1,Data_Clean!R1292/Assumptions!$B$22)+0.4*IF(Data_Clean!S1292="",0,Data_Clean!S1292))</f>
        <v>2.01</v>
      </c>
      <c r="N1292" s="16" t="n">
        <f aca="false">Assumptions!$B$18*MIN(1,(Data_Clean!F1292-1)/Assumptions!$B$23)</f>
        <v>10</v>
      </c>
      <c r="O1292" s="16" t="n">
        <f aca="false">Assumptions!$B$19*(0.4*IF(Data_Clean!E1292="",0,MIN(1,Data_Clean!E1292/12/Assumptions!$B$24))+0.35*IF(Data_Clean!D1292="Y",1,0)+0.25*(1-MIN(Data_Clean!T1292,3)/3))/IF(Data_Clean!E1292="",0.6,1)</f>
        <v>15</v>
      </c>
      <c r="P1292" s="16" t="n">
        <f aca="false">SUM(K1292:O1292)/(Assumptions!$D$5-IF(K1292="",Assumptions!$B$15,0))*100</f>
        <v>65.0231887695958</v>
      </c>
      <c r="Q1292" s="7" t="str">
        <f aca="false">IF(J1292&gt;=Assumptions!$B$26,"High",IF(J1292&gt;=Assumptions!$B$27,"Mid","Low"))</f>
        <v>Mid</v>
      </c>
      <c r="R1292" s="7" t="str">
        <f aca="false">IF(P1292&gt;=Assumptions!$B$28,"High",IF(P1292&gt;=Assumptions!$B$29,"Mid","Low"))</f>
        <v>Mid</v>
      </c>
      <c r="S1292" s="7" t="str">
        <f aca="false">INDEX(Assumptions!$B$33:$B$41,MATCH(Q1292&amp;"|"&amp;R1292,Assumptions!$A$33:$A$41,0))</f>
        <v>Established Core</v>
      </c>
      <c r="T1292" s="7" t="n">
        <f aca="false">IF(ISNUMBER(Data_Clean!V1292),J1292*Data_Clean!V1292,0)</f>
        <v>26.31761798</v>
      </c>
    </row>
    <row r="1293" customFormat="false" ht="15" hidden="false" customHeight="false" outlineLevel="0" collapsed="false">
      <c r="A1293" s="15" t="str">
        <f aca="false">Data_Clean!A1293</f>
        <v>CX101289</v>
      </c>
      <c r="B1293" s="14" t="n">
        <f aca="false">Data_Clean!G1293*Assumptions!$B$5</f>
        <v>126.53125</v>
      </c>
      <c r="C1293" s="14" t="n">
        <f aca="false">IF(Data_Clean!H1293="",0,Data_Clean!H1293)*Assumptions!$B$6</f>
        <v>0</v>
      </c>
      <c r="D1293" s="14" t="n">
        <f aca="false">Data_Clean!I1293*Assumptions!$B$7</f>
        <v>0</v>
      </c>
      <c r="E1293" s="14" t="n">
        <f aca="false">Data_Clean!J1293*Assumptions!$B$8</f>
        <v>0</v>
      </c>
      <c r="F1293" s="14" t="n">
        <f aca="false">Data_Clean!K1293*Assumptions!$B$9</f>
        <v>0</v>
      </c>
      <c r="G1293" s="14" t="n">
        <f aca="false">Data_Clean!L1293*Assumptions!$B$10</f>
        <v>0</v>
      </c>
      <c r="H1293" s="14" t="n">
        <f aca="false">IF(OR(Data_Clean!M1293="",Data_Clean!N1293=""),0,Data_Clean!M1293*Data_Clean!N1293/100)*Assumptions!$B$13*Assumptions!$B$11</f>
        <v>669.222</v>
      </c>
      <c r="I1293" s="14" t="n">
        <f aca="false">Data_Clean!O1293*4*Assumptions!$B$12</f>
        <v>39.83952</v>
      </c>
      <c r="J1293" s="14" t="n">
        <f aca="false">SUM(B1293:I1293)</f>
        <v>835.59277</v>
      </c>
      <c r="K1293" s="16" t="n">
        <f aca="false">IF(Data_Clean!P1293="","",Assumptions!$B$15*0.5^(Data_Clean!P1293/Assumptions!$B$20))</f>
        <v>26.7269615442102</v>
      </c>
      <c r="L1293" s="16" t="n">
        <f aca="false">Assumptions!$B$16*MIN(1,LN(1+Data_Clean!Q1293)/LN(1+Assumptions!$B$21))</f>
        <v>14.0427143261215</v>
      </c>
      <c r="M1293" s="16" t="n">
        <f aca="false">Assumptions!$B$17*(0.6*MIN(1,Data_Clean!R1293/Assumptions!$B$22)+0.4*IF(Data_Clean!S1293="",0,Data_Clean!S1293))</f>
        <v>7.536</v>
      </c>
      <c r="N1293" s="16" t="n">
        <f aca="false">Assumptions!$B$18*MIN(1,(Data_Clean!F1293-1)/Assumptions!$B$23)</f>
        <v>5</v>
      </c>
      <c r="O1293" s="16" t="n">
        <f aca="false">Assumptions!$B$19*(0.4*IF(Data_Clean!E1293="",0,MIN(1,Data_Clean!E1293/12/Assumptions!$B$24))+0.35*IF(Data_Clean!D1293="Y",1,0)+0.25*(1-MIN(Data_Clean!T1293,3)/3))/IF(Data_Clean!E1293="",0.6,1)</f>
        <v>9.05</v>
      </c>
      <c r="P1293" s="16" t="n">
        <f aca="false">SUM(K1293:O1293)/(Assumptions!$D$5-IF(K1293="",Assumptions!$B$15,0))*100</f>
        <v>62.3556758703317</v>
      </c>
      <c r="Q1293" s="7" t="str">
        <f aca="false">IF(J1293&gt;=Assumptions!$B$26,"High",IF(J1293&gt;=Assumptions!$B$27,"Mid","Low"))</f>
        <v>Mid</v>
      </c>
      <c r="R1293" s="7" t="str">
        <f aca="false">IF(P1293&gt;=Assumptions!$B$28,"High",IF(P1293&gt;=Assumptions!$B$29,"Mid","Low"))</f>
        <v>Mid</v>
      </c>
      <c r="S1293" s="7" t="str">
        <f aca="false">INDEX(Assumptions!$B$33:$B$41,MATCH(Q1293&amp;"|"&amp;R1293,Assumptions!$A$33:$A$41,0))</f>
        <v>Established Core</v>
      </c>
      <c r="T1293" s="7" t="n">
        <f aca="false">IF(ISNUMBER(Data_Clean!V1293),J1293*Data_Clean!V1293,0)</f>
        <v>29.747102612</v>
      </c>
    </row>
    <row r="1294" customFormat="false" ht="15" hidden="false" customHeight="false" outlineLevel="0" collapsed="false">
      <c r="A1294" s="15" t="str">
        <f aca="false">Data_Clean!A1294</f>
        <v>CX101290</v>
      </c>
      <c r="B1294" s="14" t="n">
        <f aca="false">Data_Clean!G1294*Assumptions!$B$5</f>
        <v>105.33675</v>
      </c>
      <c r="C1294" s="14" t="n">
        <f aca="false">IF(Data_Clean!H1294="",0,Data_Clean!H1294)*Assumptions!$B$6</f>
        <v>667.37448</v>
      </c>
      <c r="D1294" s="14" t="n">
        <f aca="false">Data_Clean!I1294*Assumptions!$B$7</f>
        <v>0</v>
      </c>
      <c r="E1294" s="14" t="n">
        <f aca="false">Data_Clean!J1294*Assumptions!$B$8</f>
        <v>0</v>
      </c>
      <c r="F1294" s="14" t="n">
        <f aca="false">Data_Clean!K1294*Assumptions!$B$9</f>
        <v>2371.6</v>
      </c>
      <c r="G1294" s="14" t="n">
        <f aca="false">Data_Clean!L1294*Assumptions!$B$10</f>
        <v>0</v>
      </c>
      <c r="H1294" s="14" t="n">
        <f aca="false">IF(OR(Data_Clean!M1294="",Data_Clean!N1294=""),0,Data_Clean!M1294*Data_Clean!N1294/100)*Assumptions!$B$13*Assumptions!$B$11</f>
        <v>0</v>
      </c>
      <c r="I1294" s="14" t="n">
        <f aca="false">Data_Clean!O1294*4*Assumptions!$B$12</f>
        <v>0</v>
      </c>
      <c r="J1294" s="14" t="n">
        <f aca="false">SUM(B1294:I1294)</f>
        <v>3144.31123</v>
      </c>
      <c r="K1294" s="16" t="n">
        <f aca="false">IF(Data_Clean!P1294="","",Assumptions!$B$15*0.5^(Data_Clean!P1294/Assumptions!$B$20))</f>
        <v>0.647771662484895</v>
      </c>
      <c r="L1294" s="16" t="n">
        <f aca="false">Assumptions!$B$16*MIN(1,LN(1+Data_Clean!Q1294)/LN(1+Assumptions!$B$21))</f>
        <v>0</v>
      </c>
      <c r="M1294" s="16" t="n">
        <f aca="false">Assumptions!$B$17*(0.6*MIN(1,Data_Clean!R1294/Assumptions!$B$22)+0.4*IF(Data_Clean!S1294="",0,Data_Clean!S1294))</f>
        <v>0</v>
      </c>
      <c r="N1294" s="16" t="n">
        <f aca="false">Assumptions!$B$18*MIN(1,(Data_Clean!F1294-1)/Assumptions!$B$23)</f>
        <v>10</v>
      </c>
      <c r="O1294" s="16" t="n">
        <f aca="false">Assumptions!$B$19*(0.4*IF(Data_Clean!E1294="",0,MIN(1,Data_Clean!E1294/12/Assumptions!$B$24))+0.35*IF(Data_Clean!D1294="Y",1,0)+0.25*(1-MIN(Data_Clean!T1294,3)/3))/IF(Data_Clean!E1294="",0.6,1)</f>
        <v>4.35</v>
      </c>
      <c r="P1294" s="16" t="n">
        <f aca="false">SUM(K1294:O1294)/(Assumptions!$D$5-IF(K1294="",Assumptions!$B$15,0))*100</f>
        <v>14.9977716624849</v>
      </c>
      <c r="Q1294" s="7" t="str">
        <f aca="false">IF(J1294&gt;=Assumptions!$B$26,"High",IF(J1294&gt;=Assumptions!$B$27,"Mid","Low"))</f>
        <v>High</v>
      </c>
      <c r="R1294" s="7" t="str">
        <f aca="false">IF(P1294&gt;=Assumptions!$B$28,"High",IF(P1294&gt;=Assumptions!$B$29,"Mid","Low"))</f>
        <v>Low</v>
      </c>
      <c r="S1294" s="7" t="str">
        <f aca="false">INDEX(Assumptions!$B$33:$B$41,MATCH(Q1294&amp;"|"&amp;R1294,Assumptions!$A$33:$A$41,0))</f>
        <v>Affluent Drifters</v>
      </c>
      <c r="T1294" s="7" t="n">
        <f aca="false">IF(ISNUMBER(Data_Clean!V1294),J1294*Data_Clean!V1294,0)</f>
        <v>1125.977851463</v>
      </c>
    </row>
    <row r="1295" customFormat="false" ht="15" hidden="false" customHeight="false" outlineLevel="0" collapsed="false">
      <c r="A1295" s="15" t="str">
        <f aca="false">Data_Clean!A1295</f>
        <v>CX101291</v>
      </c>
      <c r="B1295" s="14" t="n">
        <f aca="false">Data_Clean!G1295*Assumptions!$B$5</f>
        <v>97.64025</v>
      </c>
      <c r="C1295" s="14" t="n">
        <f aca="false">IF(Data_Clean!H1295="",0,Data_Clean!H1295)*Assumptions!$B$6</f>
        <v>0</v>
      </c>
      <c r="D1295" s="14" t="n">
        <f aca="false">Data_Clean!I1295*Assumptions!$B$7</f>
        <v>0</v>
      </c>
      <c r="E1295" s="14" t="n">
        <f aca="false">Data_Clean!J1295*Assumptions!$B$8</f>
        <v>0</v>
      </c>
      <c r="F1295" s="14" t="n">
        <f aca="false">Data_Clean!K1295*Assumptions!$B$9</f>
        <v>0</v>
      </c>
      <c r="G1295" s="14" t="n">
        <f aca="false">Data_Clean!L1295*Assumptions!$B$10</f>
        <v>0</v>
      </c>
      <c r="H1295" s="14" t="n">
        <f aca="false">IF(OR(Data_Clean!M1295="",Data_Clean!N1295=""),0,Data_Clean!M1295*Data_Clean!N1295/100)*Assumptions!$B$13*Assumptions!$B$11</f>
        <v>0</v>
      </c>
      <c r="I1295" s="14" t="n">
        <f aca="false">Data_Clean!O1295*4*Assumptions!$B$12</f>
        <v>0</v>
      </c>
      <c r="J1295" s="14" t="n">
        <f aca="false">SUM(B1295:I1295)</f>
        <v>97.64025</v>
      </c>
      <c r="K1295" s="16" t="n">
        <f aca="false">IF(Data_Clean!P1295="","",Assumptions!$B$15*0.5^(Data_Clean!P1295/Assumptions!$B$20))</f>
        <v>30</v>
      </c>
      <c r="L1295" s="16" t="n">
        <f aca="false">Assumptions!$B$16*MIN(1,LN(1+Data_Clean!Q1295)/LN(1+Assumptions!$B$21))</f>
        <v>15.1699125520244</v>
      </c>
      <c r="M1295" s="16" t="n">
        <f aca="false">Assumptions!$B$17*(0.6*MIN(1,Data_Clean!R1295/Assumptions!$B$22)+0.4*IF(Data_Clean!S1295="",0,Data_Clean!S1295))</f>
        <v>14.562</v>
      </c>
      <c r="N1295" s="16" t="n">
        <f aca="false">Assumptions!$B$18*MIN(1,(Data_Clean!F1295-1)/Assumptions!$B$23)</f>
        <v>0</v>
      </c>
      <c r="O1295" s="16" t="n">
        <f aca="false">Assumptions!$B$19*(0.4*IF(Data_Clean!E1295="",0,MIN(1,Data_Clean!E1295/12/Assumptions!$B$24))+0.35*IF(Data_Clean!D1295="Y",1,0)+0.25*(1-MIN(Data_Clean!T1295,3)/3))/IF(Data_Clean!E1295="",0.6,1)</f>
        <v>4.2</v>
      </c>
      <c r="P1295" s="16" t="n">
        <f aca="false">SUM(K1295:O1295)/(Assumptions!$D$5-IF(K1295="",Assumptions!$B$15,0))*100</f>
        <v>63.9319125520244</v>
      </c>
      <c r="Q1295" s="7" t="str">
        <f aca="false">IF(J1295&gt;=Assumptions!$B$26,"High",IF(J1295&gt;=Assumptions!$B$27,"Mid","Low"))</f>
        <v>Low</v>
      </c>
      <c r="R1295" s="7" t="str">
        <f aca="false">IF(P1295&gt;=Assumptions!$B$28,"High",IF(P1295&gt;=Assumptions!$B$29,"Mid","Low"))</f>
        <v>Mid</v>
      </c>
      <c r="S1295" s="7" t="str">
        <f aca="false">INDEX(Assumptions!$B$33:$B$41,MATCH(Q1295&amp;"|"&amp;R1295,Assumptions!$A$33:$A$41,0))</f>
        <v>Light Touch</v>
      </c>
      <c r="T1295" s="7" t="n">
        <f aca="false">IF(ISNUMBER(Data_Clean!V1295),J1295*Data_Clean!V1295,0)</f>
        <v>15.710316225</v>
      </c>
    </row>
    <row r="1296" customFormat="false" ht="15" hidden="false" customHeight="false" outlineLevel="0" collapsed="false">
      <c r="A1296" s="15" t="str">
        <f aca="false">Data_Clean!A1296</f>
        <v>CX101292</v>
      </c>
      <c r="B1296" s="14" t="n">
        <f aca="false">Data_Clean!G1296*Assumptions!$B$5</f>
        <v>135.77725</v>
      </c>
      <c r="C1296" s="14" t="n">
        <f aca="false">IF(Data_Clean!H1296="",0,Data_Clean!H1296)*Assumptions!$B$6</f>
        <v>146.30184</v>
      </c>
      <c r="D1296" s="14" t="n">
        <f aca="false">Data_Clean!I1296*Assumptions!$B$7</f>
        <v>0</v>
      </c>
      <c r="E1296" s="14" t="n">
        <f aca="false">Data_Clean!J1296*Assumptions!$B$8</f>
        <v>0</v>
      </c>
      <c r="F1296" s="14" t="n">
        <f aca="false">Data_Clean!K1296*Assumptions!$B$9</f>
        <v>0</v>
      </c>
      <c r="G1296" s="14" t="n">
        <f aca="false">Data_Clean!L1296*Assumptions!$B$10</f>
        <v>817.2</v>
      </c>
      <c r="H1296" s="14" t="n">
        <f aca="false">IF(OR(Data_Clean!M1296="",Data_Clean!N1296=""),0,Data_Clean!M1296*Data_Clean!N1296/100)*Assumptions!$B$13*Assumptions!$B$11</f>
        <v>392.496</v>
      </c>
      <c r="I1296" s="14" t="n">
        <f aca="false">Data_Clean!O1296*4*Assumptions!$B$12</f>
        <v>28.428</v>
      </c>
      <c r="J1296" s="14" t="n">
        <f aca="false">SUM(B1296:I1296)</f>
        <v>1520.20309</v>
      </c>
      <c r="K1296" s="16" t="n">
        <f aca="false">IF(Data_Clean!P1296="","",Assumptions!$B$15*0.5^(Data_Clean!P1296/Assumptions!$B$20))</f>
        <v>27.9909897461042</v>
      </c>
      <c r="L1296" s="16" t="n">
        <f aca="false">Assumptions!$B$16*MIN(1,LN(1+Data_Clean!Q1296)/LN(1+Assumptions!$B$21))</f>
        <v>17.7176013074638</v>
      </c>
      <c r="M1296" s="16" t="n">
        <f aca="false">Assumptions!$B$17*(0.6*MIN(1,Data_Clean!R1296/Assumptions!$B$22)+0.4*IF(Data_Clean!S1296="",0,Data_Clean!S1296))</f>
        <v>14.31</v>
      </c>
      <c r="N1296" s="16" t="n">
        <f aca="false">Assumptions!$B$18*MIN(1,(Data_Clean!F1296-1)/Assumptions!$B$23)</f>
        <v>20</v>
      </c>
      <c r="O1296" s="16" t="n">
        <f aca="false">Assumptions!$B$19*(0.4*IF(Data_Clean!E1296="",0,MIN(1,Data_Clean!E1296/12/Assumptions!$B$24))+0.35*IF(Data_Clean!D1296="Y",1,0)+0.25*(1-MIN(Data_Clean!T1296,3)/3))/IF(Data_Clean!E1296="",0.6,1)</f>
        <v>10.5</v>
      </c>
      <c r="P1296" s="16" t="n">
        <f aca="false">SUM(K1296:O1296)/(Assumptions!$D$5-IF(K1296="",Assumptions!$B$15,0))*100</f>
        <v>90.518591053568</v>
      </c>
      <c r="Q1296" s="7" t="str">
        <f aca="false">IF(J1296&gt;=Assumptions!$B$26,"High",IF(J1296&gt;=Assumptions!$B$27,"Mid","Low"))</f>
        <v>High</v>
      </c>
      <c r="R1296" s="7" t="str">
        <f aca="false">IF(P1296&gt;=Assumptions!$B$28,"High",IF(P1296&gt;=Assumptions!$B$29,"Mid","Low"))</f>
        <v>High</v>
      </c>
      <c r="S1296" s="7" t="str">
        <f aca="false">INDEX(Assumptions!$B$33:$B$41,MATCH(Q1296&amp;"|"&amp;R1296,Assumptions!$A$33:$A$41,0))</f>
        <v>Premier Advocates</v>
      </c>
      <c r="T1296" s="7" t="n">
        <f aca="false">IF(ISNUMBER(Data_Clean!V1296),J1296*Data_Clean!V1296,0)</f>
        <v>33.596488289</v>
      </c>
    </row>
    <row r="1297" customFormat="false" ht="15" hidden="false" customHeight="false" outlineLevel="0" collapsed="false">
      <c r="A1297" s="15" t="str">
        <f aca="false">Data_Clean!A1297</f>
        <v>CX101293</v>
      </c>
      <c r="B1297" s="14" t="n">
        <f aca="false">Data_Clean!G1297*Assumptions!$B$5</f>
        <v>20.80375</v>
      </c>
      <c r="C1297" s="14" t="n">
        <f aca="false">IF(Data_Clean!H1297="",0,Data_Clean!H1297)*Assumptions!$B$6</f>
        <v>0</v>
      </c>
      <c r="D1297" s="14" t="n">
        <f aca="false">Data_Clean!I1297*Assumptions!$B$7</f>
        <v>0</v>
      </c>
      <c r="E1297" s="14" t="n">
        <f aca="false">Data_Clean!J1297*Assumptions!$B$8</f>
        <v>0</v>
      </c>
      <c r="F1297" s="14" t="n">
        <f aca="false">Data_Clean!K1297*Assumptions!$B$9</f>
        <v>0</v>
      </c>
      <c r="G1297" s="14" t="n">
        <f aca="false">Data_Clean!L1297*Assumptions!$B$10</f>
        <v>0</v>
      </c>
      <c r="H1297" s="14" t="n">
        <f aca="false">IF(OR(Data_Clean!M1297="",Data_Clean!N1297=""),0,Data_Clean!M1297*Data_Clean!N1297/100)*Assumptions!$B$13*Assumptions!$B$11</f>
        <v>198.66</v>
      </c>
      <c r="I1297" s="14" t="n">
        <f aca="false">Data_Clean!O1297*4*Assumptions!$B$12</f>
        <v>39.36576</v>
      </c>
      <c r="J1297" s="14" t="n">
        <f aca="false">SUM(B1297:I1297)</f>
        <v>258.82951</v>
      </c>
      <c r="K1297" s="16" t="n">
        <f aca="false">IF(Data_Clean!P1297="","",Assumptions!$B$15*0.5^(Data_Clean!P1297/Assumptions!$B$20))</f>
        <v>30</v>
      </c>
      <c r="L1297" s="16" t="n">
        <f aca="false">Assumptions!$B$16*MIN(1,LN(1+Data_Clean!Q1297)/LN(1+Assumptions!$B$21))</f>
        <v>15.7812965263578</v>
      </c>
      <c r="M1297" s="16" t="n">
        <f aca="false">Assumptions!$B$17*(0.6*MIN(1,Data_Clean!R1297/Assumptions!$B$22)+0.4*IF(Data_Clean!S1297="",0,Data_Clean!S1297))</f>
        <v>10.872</v>
      </c>
      <c r="N1297" s="16" t="n">
        <f aca="false">Assumptions!$B$18*MIN(1,(Data_Clean!F1297-1)/Assumptions!$B$23)</f>
        <v>5</v>
      </c>
      <c r="O1297" s="16" t="n">
        <f aca="false">Assumptions!$B$19*(0.4*IF(Data_Clean!E1297="",0,MIN(1,Data_Clean!E1297/12/Assumptions!$B$24))+0.35*IF(Data_Clean!D1297="Y",1,0)+0.25*(1-MIN(Data_Clean!T1297,3)/3))/IF(Data_Clean!E1297="",0.6,1)</f>
        <v>13.75</v>
      </c>
      <c r="P1297" s="16" t="n">
        <f aca="false">SUM(K1297:O1297)/(Assumptions!$D$5-IF(K1297="",Assumptions!$B$15,0))*100</f>
        <v>75.4032965263578</v>
      </c>
      <c r="Q1297" s="7" t="str">
        <f aca="false">IF(J1297&gt;=Assumptions!$B$26,"High",IF(J1297&gt;=Assumptions!$B$27,"Mid","Low"))</f>
        <v>Low</v>
      </c>
      <c r="R1297" s="7" t="str">
        <f aca="false">IF(P1297&gt;=Assumptions!$B$28,"High",IF(P1297&gt;=Assumptions!$B$29,"Mid","Low"))</f>
        <v>High</v>
      </c>
      <c r="S1297" s="7" t="str">
        <f aca="false">INDEX(Assumptions!$B$33:$B$41,MATCH(Q1297&amp;"|"&amp;R1297,Assumptions!$A$33:$A$41,0))</f>
        <v>Engaged Builders</v>
      </c>
      <c r="T1297" s="7" t="n">
        <f aca="false">IF(ISNUMBER(Data_Clean!V1297),J1297*Data_Clean!V1297,0)</f>
        <v>17.238045366</v>
      </c>
    </row>
    <row r="1298" customFormat="false" ht="15" hidden="false" customHeight="false" outlineLevel="0" collapsed="false">
      <c r="A1298" s="15" t="str">
        <f aca="false">Data_Clean!A1298</f>
        <v>CX101294</v>
      </c>
      <c r="B1298" s="14" t="n">
        <f aca="false">Data_Clean!G1298*Assumptions!$B$5</f>
        <v>119.729</v>
      </c>
      <c r="C1298" s="14" t="n">
        <f aca="false">IF(Data_Clean!H1298="",0,Data_Clean!H1298)*Assumptions!$B$6</f>
        <v>311.36184</v>
      </c>
      <c r="D1298" s="14" t="n">
        <f aca="false">Data_Clean!I1298*Assumptions!$B$7</f>
        <v>545.6</v>
      </c>
      <c r="E1298" s="14" t="n">
        <f aca="false">Data_Clean!J1298*Assumptions!$B$8</f>
        <v>327.405075</v>
      </c>
      <c r="F1298" s="14" t="n">
        <f aca="false">Data_Clean!K1298*Assumptions!$B$9</f>
        <v>0</v>
      </c>
      <c r="G1298" s="14" t="n">
        <f aca="false">Data_Clean!L1298*Assumptions!$B$10</f>
        <v>1042.2</v>
      </c>
      <c r="H1298" s="14" t="n">
        <f aca="false">IF(OR(Data_Clean!M1298="",Data_Clean!N1298=""),0,Data_Clean!M1298*Data_Clean!N1298/100)*Assumptions!$B$13*Assumptions!$B$11</f>
        <v>124.74</v>
      </c>
      <c r="I1298" s="14" t="n">
        <f aca="false">Data_Clean!O1298*4*Assumptions!$B$12</f>
        <v>7.67952</v>
      </c>
      <c r="J1298" s="14" t="n">
        <f aca="false">SUM(B1298:I1298)</f>
        <v>2478.715435</v>
      </c>
      <c r="K1298" s="16" t="n">
        <f aca="false">IF(Data_Clean!P1298="","",Assumptions!$B$15*0.5^(Data_Clean!P1298/Assumptions!$B$20))</f>
        <v>29.3147990530274</v>
      </c>
      <c r="L1298" s="16" t="n">
        <f aca="false">Assumptions!$B$16*MIN(1,LN(1+Data_Clean!Q1298)/LN(1+Assumptions!$B$21))</f>
        <v>10.362865626271</v>
      </c>
      <c r="M1298" s="16" t="n">
        <f aca="false">Assumptions!$B$17*(0.6*MIN(1,Data_Clean!R1298/Assumptions!$B$22)+0.4*IF(Data_Clean!S1298="",0,Data_Clean!S1298))</f>
        <v>2.532</v>
      </c>
      <c r="N1298" s="16" t="n">
        <f aca="false">Assumptions!$B$18*MIN(1,(Data_Clean!F1298-1)/Assumptions!$B$23)</f>
        <v>20</v>
      </c>
      <c r="O1298" s="16" t="n">
        <f aca="false">Assumptions!$B$19*(0.4*IF(Data_Clean!E1298="",0,MIN(1,Data_Clean!E1298/12/Assumptions!$B$24))+0.35*IF(Data_Clean!D1298="Y",1,0)+0.25*(1-MIN(Data_Clean!T1298,3)/3))/IF(Data_Clean!E1298="",0.6,1)</f>
        <v>9.75</v>
      </c>
      <c r="P1298" s="16" t="n">
        <f aca="false">SUM(K1298:O1298)/(Assumptions!$D$5-IF(K1298="",Assumptions!$B$15,0))*100</f>
        <v>71.9596646792984</v>
      </c>
      <c r="Q1298" s="7" t="str">
        <f aca="false">IF(J1298&gt;=Assumptions!$B$26,"High",IF(J1298&gt;=Assumptions!$B$27,"Mid","Low"))</f>
        <v>High</v>
      </c>
      <c r="R1298" s="7" t="str">
        <f aca="false">IF(P1298&gt;=Assumptions!$B$28,"High",IF(P1298&gt;=Assumptions!$B$29,"Mid","Low"))</f>
        <v>High</v>
      </c>
      <c r="S1298" s="7" t="str">
        <f aca="false">INDEX(Assumptions!$B$33:$B$41,MATCH(Q1298&amp;"|"&amp;R1298,Assumptions!$A$33:$A$41,0))</f>
        <v>Premier Advocates</v>
      </c>
      <c r="T1298" s="7" t="n">
        <f aca="false">IF(ISNUMBER(Data_Clean!V1298),J1298*Data_Clean!V1298,0)</f>
        <v>79.31889392</v>
      </c>
    </row>
    <row r="1299" customFormat="false" ht="15" hidden="false" customHeight="false" outlineLevel="0" collapsed="false">
      <c r="A1299" s="15" t="str">
        <f aca="false">Data_Clean!A1299</f>
        <v>CX101295</v>
      </c>
      <c r="B1299" s="14" t="n">
        <f aca="false">Data_Clean!G1299*Assumptions!$B$5</f>
        <v>239.18075</v>
      </c>
      <c r="C1299" s="14" t="n">
        <f aca="false">IF(Data_Clean!H1299="",0,Data_Clean!H1299)*Assumptions!$B$6</f>
        <v>0</v>
      </c>
      <c r="D1299" s="14" t="n">
        <f aca="false">Data_Clean!I1299*Assumptions!$B$7</f>
        <v>0</v>
      </c>
      <c r="E1299" s="14" t="n">
        <f aca="false">Data_Clean!J1299*Assumptions!$B$8</f>
        <v>0</v>
      </c>
      <c r="F1299" s="14" t="n">
        <f aca="false">Data_Clean!K1299*Assumptions!$B$9</f>
        <v>0</v>
      </c>
      <c r="G1299" s="14" t="n">
        <f aca="false">Data_Clean!L1299*Assumptions!$B$10</f>
        <v>0</v>
      </c>
      <c r="H1299" s="14" t="n">
        <f aca="false">IF(OR(Data_Clean!M1299="",Data_Clean!N1299=""),0,Data_Clean!M1299*Data_Clean!N1299/100)*Assumptions!$B$13*Assumptions!$B$11</f>
        <v>0</v>
      </c>
      <c r="I1299" s="14" t="n">
        <f aca="false">Data_Clean!O1299*4*Assumptions!$B$12</f>
        <v>25.11216</v>
      </c>
      <c r="J1299" s="14" t="n">
        <f aca="false">SUM(B1299:I1299)</f>
        <v>264.29291</v>
      </c>
      <c r="K1299" s="16" t="n">
        <f aca="false">IF(Data_Clean!P1299="","",Assumptions!$B$15*0.5^(Data_Clean!P1299/Assumptions!$B$20))</f>
        <v>22.735748497656</v>
      </c>
      <c r="L1299" s="16" t="n">
        <f aca="false">Assumptions!$B$16*MIN(1,LN(1+Data_Clean!Q1299)/LN(1+Assumptions!$B$21))</f>
        <v>12.6966447294858</v>
      </c>
      <c r="M1299" s="16" t="n">
        <f aca="false">Assumptions!$B$17*(0.6*MIN(1,Data_Clean!R1299/Assumptions!$B$22)+0.4*IF(Data_Clean!S1299="",0,Data_Clean!S1299))</f>
        <v>6.054</v>
      </c>
      <c r="N1299" s="16" t="n">
        <f aca="false">Assumptions!$B$18*MIN(1,(Data_Clean!F1299-1)/Assumptions!$B$23)</f>
        <v>5</v>
      </c>
      <c r="O1299" s="16" t="n">
        <f aca="false">Assumptions!$B$19*(0.4*IF(Data_Clean!E1299="",0,MIN(1,Data_Clean!E1299/12/Assumptions!$B$24))+0.35*IF(Data_Clean!D1299="Y",1,0)+0.25*(1-MIN(Data_Clean!T1299,3)/3))/IF(Data_Clean!E1299="",0.6,1)</f>
        <v>8.5</v>
      </c>
      <c r="P1299" s="16" t="n">
        <f aca="false">SUM(K1299:O1299)/(Assumptions!$D$5-IF(K1299="",Assumptions!$B$15,0))*100</f>
        <v>54.9863932271417</v>
      </c>
      <c r="Q1299" s="7" t="str">
        <f aca="false">IF(J1299&gt;=Assumptions!$B$26,"High",IF(J1299&gt;=Assumptions!$B$27,"Mid","Low"))</f>
        <v>Low</v>
      </c>
      <c r="R1299" s="7" t="str">
        <f aca="false">IF(P1299&gt;=Assumptions!$B$28,"High",IF(P1299&gt;=Assumptions!$B$29,"Mid","Low"))</f>
        <v>Mid</v>
      </c>
      <c r="S1299" s="7" t="str">
        <f aca="false">INDEX(Assumptions!$B$33:$B$41,MATCH(Q1299&amp;"|"&amp;R1299,Assumptions!$A$33:$A$41,0))</f>
        <v>Light Touch</v>
      </c>
      <c r="T1299" s="7" t="n">
        <f aca="false">IF(ISNUMBER(Data_Clean!V1299),J1299*Data_Clean!V1299,0)</f>
        <v>44.506926044</v>
      </c>
    </row>
    <row r="1300" customFormat="false" ht="15" hidden="false" customHeight="false" outlineLevel="0" collapsed="false">
      <c r="A1300" s="15" t="str">
        <f aca="false">Data_Clean!A1300</f>
        <v>CX101296</v>
      </c>
      <c r="B1300" s="14" t="n">
        <f aca="false">Data_Clean!G1300*Assumptions!$B$5</f>
        <v>36.434</v>
      </c>
      <c r="C1300" s="14" t="n">
        <f aca="false">IF(Data_Clean!H1300="",0,Data_Clean!H1300)*Assumptions!$B$6</f>
        <v>53.1432</v>
      </c>
      <c r="D1300" s="14" t="n">
        <f aca="false">Data_Clean!I1300*Assumptions!$B$7</f>
        <v>0</v>
      </c>
      <c r="E1300" s="14" t="n">
        <f aca="false">Data_Clean!J1300*Assumptions!$B$8</f>
        <v>0</v>
      </c>
      <c r="F1300" s="14" t="n">
        <f aca="false">Data_Clean!K1300*Assumptions!$B$9</f>
        <v>0</v>
      </c>
      <c r="G1300" s="14" t="n">
        <f aca="false">Data_Clean!L1300*Assumptions!$B$10</f>
        <v>0</v>
      </c>
      <c r="H1300" s="14" t="n">
        <f aca="false">IF(OR(Data_Clean!M1300="",Data_Clean!N1300=""),0,Data_Clean!M1300*Data_Clean!N1300/100)*Assumptions!$B$13*Assumptions!$B$11</f>
        <v>0</v>
      </c>
      <c r="I1300" s="14" t="n">
        <f aca="false">Data_Clean!O1300*4*Assumptions!$B$12</f>
        <v>0</v>
      </c>
      <c r="J1300" s="14" t="n">
        <f aca="false">SUM(B1300:I1300)</f>
        <v>89.5772</v>
      </c>
      <c r="K1300" s="16" t="n">
        <f aca="false">IF(Data_Clean!P1300="","",Assumptions!$B$15*0.5^(Data_Clean!P1300/Assumptions!$B$20))</f>
        <v>0.00430498500836282</v>
      </c>
      <c r="L1300" s="16" t="n">
        <f aca="false">Assumptions!$B$16*MIN(1,LN(1+Data_Clean!Q1300)/LN(1+Assumptions!$B$21))</f>
        <v>0</v>
      </c>
      <c r="M1300" s="16" t="n">
        <f aca="false">Assumptions!$B$17*(0.6*MIN(1,Data_Clean!R1300/Assumptions!$B$22)+0.4*IF(Data_Clean!S1300="",0,Data_Clean!S1300))</f>
        <v>0</v>
      </c>
      <c r="N1300" s="16" t="n">
        <f aca="false">Assumptions!$B$18*MIN(1,(Data_Clean!F1300-1)/Assumptions!$B$23)</f>
        <v>5</v>
      </c>
      <c r="O1300" s="16" t="n">
        <f aca="false">Assumptions!$B$19*(0.4*IF(Data_Clean!E1300="",0,MIN(1,Data_Clean!E1300/12/Assumptions!$B$24))+0.35*IF(Data_Clean!D1300="Y",1,0)+0.25*(1-MIN(Data_Clean!T1300,3)/3))/IF(Data_Clean!E1300="",0.6,1)</f>
        <v>9.75</v>
      </c>
      <c r="P1300" s="16" t="n">
        <f aca="false">SUM(K1300:O1300)/(Assumptions!$D$5-IF(K1300="",Assumptions!$B$15,0))*100</f>
        <v>14.7543049850084</v>
      </c>
      <c r="Q1300" s="7" t="str">
        <f aca="false">IF(J1300&gt;=Assumptions!$B$26,"High",IF(J1300&gt;=Assumptions!$B$27,"Mid","Low"))</f>
        <v>Low</v>
      </c>
      <c r="R1300" s="7" t="str">
        <f aca="false">IF(P1300&gt;=Assumptions!$B$28,"High",IF(P1300&gt;=Assumptions!$B$29,"Mid","Low"))</f>
        <v>Low</v>
      </c>
      <c r="S1300" s="7" t="str">
        <f aca="false">INDEX(Assumptions!$B$33:$B$41,MATCH(Q1300&amp;"|"&amp;R1300,Assumptions!$A$33:$A$41,0))</f>
        <v>Dormant &amp; Low Value</v>
      </c>
      <c r="T1300" s="7" t="n">
        <f aca="false">IF(ISNUMBER(Data_Clean!V1300),J1300*Data_Clean!V1300,0)</f>
        <v>23.31694516</v>
      </c>
    </row>
    <row r="1301" customFormat="false" ht="15" hidden="false" customHeight="false" outlineLevel="0" collapsed="false">
      <c r="A1301" s="15" t="str">
        <f aca="false">Data_Clean!A1301</f>
        <v>CX101297</v>
      </c>
      <c r="B1301" s="14" t="n">
        <f aca="false">Data_Clean!G1301*Assumptions!$B$5</f>
        <v>65.1925</v>
      </c>
      <c r="C1301" s="14" t="n">
        <f aca="false">IF(Data_Clean!H1301="",0,Data_Clean!H1301)*Assumptions!$B$6</f>
        <v>61.19796</v>
      </c>
      <c r="D1301" s="14" t="n">
        <f aca="false">Data_Clean!I1301*Assumptions!$B$7</f>
        <v>0</v>
      </c>
      <c r="E1301" s="14" t="n">
        <f aca="false">Data_Clean!J1301*Assumptions!$B$8</f>
        <v>0</v>
      </c>
      <c r="F1301" s="14" t="n">
        <f aca="false">Data_Clean!K1301*Assumptions!$B$9</f>
        <v>0</v>
      </c>
      <c r="G1301" s="14" t="n">
        <f aca="false">Data_Clean!L1301*Assumptions!$B$10</f>
        <v>0</v>
      </c>
      <c r="H1301" s="14" t="n">
        <f aca="false">IF(OR(Data_Clean!M1301="",Data_Clean!N1301=""),0,Data_Clean!M1301*Data_Clean!N1301/100)*Assumptions!$B$13*Assumptions!$B$11</f>
        <v>0</v>
      </c>
      <c r="I1301" s="14" t="n">
        <f aca="false">Data_Clean!O1301*4*Assumptions!$B$12</f>
        <v>0</v>
      </c>
      <c r="J1301" s="14" t="n">
        <f aca="false">SUM(B1301:I1301)</f>
        <v>126.39046</v>
      </c>
      <c r="K1301" s="16" t="n">
        <f aca="false">IF(Data_Clean!P1301="","",Assumptions!$B$15*0.5^(Data_Clean!P1301/Assumptions!$B$20))</f>
        <v>28.6452481173125</v>
      </c>
      <c r="L1301" s="16" t="n">
        <f aca="false">Assumptions!$B$16*MIN(1,LN(1+Data_Clean!Q1301)/LN(1+Assumptions!$B$21))</f>
        <v>12.0537864630054</v>
      </c>
      <c r="M1301" s="16" t="n">
        <f aca="false">Assumptions!$B$17*(0.6*MIN(1,Data_Clean!R1301/Assumptions!$B$22)+0.4*IF(Data_Clean!S1301="",0,Data_Clean!S1301))</f>
        <v>3.186</v>
      </c>
      <c r="N1301" s="16" t="n">
        <f aca="false">Assumptions!$B$18*MIN(1,(Data_Clean!F1301-1)/Assumptions!$B$23)</f>
        <v>5</v>
      </c>
      <c r="O1301" s="16" t="n">
        <f aca="false">Assumptions!$B$19*(0.4*IF(Data_Clean!E1301="",0,MIN(1,Data_Clean!E1301/12/Assumptions!$B$24))+0.35*IF(Data_Clean!D1301="Y",1,0)+0.25*(1-MIN(Data_Clean!T1301,3)/3))/IF(Data_Clean!E1301="",0.6,1)</f>
        <v>9.75</v>
      </c>
      <c r="P1301" s="16" t="n">
        <f aca="false">SUM(K1301:O1301)/(Assumptions!$D$5-IF(K1301="",Assumptions!$B$15,0))*100</f>
        <v>58.6350345803179</v>
      </c>
      <c r="Q1301" s="7" t="str">
        <f aca="false">IF(J1301&gt;=Assumptions!$B$26,"High",IF(J1301&gt;=Assumptions!$B$27,"Mid","Low"))</f>
        <v>Low</v>
      </c>
      <c r="R1301" s="7" t="str">
        <f aca="false">IF(P1301&gt;=Assumptions!$B$28,"High",IF(P1301&gt;=Assumptions!$B$29,"Mid","Low"))</f>
        <v>Mid</v>
      </c>
      <c r="S1301" s="7" t="str">
        <f aca="false">INDEX(Assumptions!$B$33:$B$41,MATCH(Q1301&amp;"|"&amp;R1301,Assumptions!$A$33:$A$41,0))</f>
        <v>Light Touch</v>
      </c>
      <c r="T1301" s="7" t="n">
        <f aca="false">IF(ISNUMBER(Data_Clean!V1301),J1301*Data_Clean!V1301,0)</f>
        <v>8.695663648</v>
      </c>
    </row>
    <row r="1302" customFormat="false" ht="15" hidden="false" customHeight="false" outlineLevel="0" collapsed="false">
      <c r="A1302" s="15" t="str">
        <f aca="false">Data_Clean!A1302</f>
        <v>CX101298</v>
      </c>
      <c r="B1302" s="14" t="n">
        <f aca="false">Data_Clean!G1302*Assumptions!$B$5</f>
        <v>551.253</v>
      </c>
      <c r="C1302" s="14" t="n">
        <f aca="false">IF(Data_Clean!H1302="",0,Data_Clean!H1302)*Assumptions!$B$6</f>
        <v>0</v>
      </c>
      <c r="D1302" s="14" t="n">
        <f aca="false">Data_Clean!I1302*Assumptions!$B$7</f>
        <v>0</v>
      </c>
      <c r="E1302" s="14" t="n">
        <f aca="false">Data_Clean!J1302*Assumptions!$B$8</f>
        <v>0</v>
      </c>
      <c r="F1302" s="14" t="n">
        <f aca="false">Data_Clean!K1302*Assumptions!$B$9</f>
        <v>0</v>
      </c>
      <c r="G1302" s="14" t="n">
        <f aca="false">Data_Clean!L1302*Assumptions!$B$10</f>
        <v>463.05</v>
      </c>
      <c r="H1302" s="14" t="n">
        <f aca="false">IF(OR(Data_Clean!M1302="",Data_Clean!N1302=""),0,Data_Clean!M1302*Data_Clean!N1302/100)*Assumptions!$B$13*Assumptions!$B$11</f>
        <v>0</v>
      </c>
      <c r="I1302" s="14" t="n">
        <f aca="false">Data_Clean!O1302*4*Assumptions!$B$12</f>
        <v>0</v>
      </c>
      <c r="J1302" s="14" t="n">
        <f aca="false">SUM(B1302:I1302)</f>
        <v>1014.303</v>
      </c>
      <c r="K1302" s="16" t="n">
        <f aca="false">IF(Data_Clean!P1302="","",Assumptions!$B$15*0.5^(Data_Clean!P1302/Assumptions!$B$20))</f>
        <v>9.89630933079671</v>
      </c>
      <c r="L1302" s="16" t="n">
        <f aca="false">Assumptions!$B$16*MIN(1,LN(1+Data_Clean!Q1302)/LN(1+Assumptions!$B$21))</f>
        <v>14.1840947778045</v>
      </c>
      <c r="M1302" s="16" t="n">
        <f aca="false">Assumptions!$B$17*(0.6*MIN(1,Data_Clean!R1302/Assumptions!$B$22)+0.4*IF(Data_Clean!S1302="",0,Data_Clean!S1302))</f>
        <v>4.614</v>
      </c>
      <c r="N1302" s="16" t="n">
        <f aca="false">Assumptions!$B$18*MIN(1,(Data_Clean!F1302-1)/Assumptions!$B$23)</f>
        <v>5</v>
      </c>
      <c r="O1302" s="16" t="n">
        <f aca="false">Assumptions!$B$19*(0.4*IF(Data_Clean!E1302="",0,MIN(1,Data_Clean!E1302/12/Assumptions!$B$24))+0.35*IF(Data_Clean!D1302="Y",1,0)+0.25*(1-MIN(Data_Clean!T1302,3)/3))/IF(Data_Clean!E1302="",0.6,1)</f>
        <v>12.7</v>
      </c>
      <c r="P1302" s="16" t="n">
        <f aca="false">SUM(K1302:O1302)/(Assumptions!$D$5-IF(K1302="",Assumptions!$B$15,0))*100</f>
        <v>46.3944041086013</v>
      </c>
      <c r="Q1302" s="7" t="str">
        <f aca="false">IF(J1302&gt;=Assumptions!$B$26,"High",IF(J1302&gt;=Assumptions!$B$27,"Mid","Low"))</f>
        <v>Mid</v>
      </c>
      <c r="R1302" s="7" t="str">
        <f aca="false">IF(P1302&gt;=Assumptions!$B$28,"High",IF(P1302&gt;=Assumptions!$B$29,"Mid","Low"))</f>
        <v>Low</v>
      </c>
      <c r="S1302" s="7" t="str">
        <f aca="false">INDEX(Assumptions!$B$33:$B$41,MATCH(Q1302&amp;"|"&amp;R1302,Assumptions!$A$33:$A$41,0))</f>
        <v>Light Touch</v>
      </c>
      <c r="T1302" s="7" t="n">
        <f aca="false">IF(ISNUMBER(Data_Clean!V1302),J1302*Data_Clean!V1302,0)</f>
        <v>38.0363625</v>
      </c>
    </row>
    <row r="1303" customFormat="false" ht="15" hidden="false" customHeight="false" outlineLevel="0" collapsed="false">
      <c r="A1303" s="15" t="str">
        <f aca="false">Data_Clean!A1303</f>
        <v>CX101299</v>
      </c>
      <c r="B1303" s="14" t="n">
        <f aca="false">Data_Clean!G1303*Assumptions!$B$5</f>
        <v>16.8745</v>
      </c>
      <c r="C1303" s="14" t="n">
        <f aca="false">IF(Data_Clean!H1303="",0,Data_Clean!H1303)*Assumptions!$B$6</f>
        <v>0</v>
      </c>
      <c r="D1303" s="14" t="n">
        <f aca="false">Data_Clean!I1303*Assumptions!$B$7</f>
        <v>0</v>
      </c>
      <c r="E1303" s="14" t="n">
        <f aca="false">Data_Clean!J1303*Assumptions!$B$8</f>
        <v>0</v>
      </c>
      <c r="F1303" s="14" t="n">
        <f aca="false">Data_Clean!K1303*Assumptions!$B$9</f>
        <v>0</v>
      </c>
      <c r="G1303" s="14" t="n">
        <f aca="false">Data_Clean!L1303*Assumptions!$B$10</f>
        <v>0</v>
      </c>
      <c r="H1303" s="14" t="n">
        <f aca="false">IF(OR(Data_Clean!M1303="",Data_Clean!N1303=""),0,Data_Clean!M1303*Data_Clean!N1303/100)*Assumptions!$B$13*Assumptions!$B$11</f>
        <v>0</v>
      </c>
      <c r="I1303" s="14" t="n">
        <f aca="false">Data_Clean!O1303*4*Assumptions!$B$12</f>
        <v>0</v>
      </c>
      <c r="J1303" s="14" t="n">
        <f aca="false">SUM(B1303:I1303)</f>
        <v>16.8745</v>
      </c>
      <c r="K1303" s="16" t="n">
        <f aca="false">IF(Data_Clean!P1303="","",Assumptions!$B$15*0.5^(Data_Clean!P1303/Assumptions!$B$20))</f>
        <v>28.6452481173125</v>
      </c>
      <c r="L1303" s="16" t="n">
        <f aca="false">Assumptions!$B$16*MIN(1,LN(1+Data_Clean!Q1303)/LN(1+Assumptions!$B$21))</f>
        <v>14.5815690999133</v>
      </c>
      <c r="M1303" s="16" t="n">
        <f aca="false">Assumptions!$B$17*(0.6*MIN(1,Data_Clean!R1303/Assumptions!$B$22)+0.4*IF(Data_Clean!S1303="",0,Data_Clean!S1303))</f>
        <v>11.736</v>
      </c>
      <c r="N1303" s="16" t="n">
        <f aca="false">Assumptions!$B$18*MIN(1,(Data_Clean!F1303-1)/Assumptions!$B$23)</f>
        <v>0</v>
      </c>
      <c r="O1303" s="16" t="n">
        <f aca="false">Assumptions!$B$19*(0.4*IF(Data_Clean!E1303="",0,MIN(1,Data_Clean!E1303/12/Assumptions!$B$24))+0.35*IF(Data_Clean!D1303="Y",1,0)+0.25*(1-MIN(Data_Clean!T1303,3)/3))/IF(Data_Clean!E1303="",0.6,1)</f>
        <v>9.75</v>
      </c>
      <c r="P1303" s="16" t="n">
        <f aca="false">SUM(K1303:O1303)/(Assumptions!$D$5-IF(K1303="",Assumptions!$B$15,0))*100</f>
        <v>64.7128172172258</v>
      </c>
      <c r="Q1303" s="7" t="str">
        <f aca="false">IF(J1303&gt;=Assumptions!$B$26,"High",IF(J1303&gt;=Assumptions!$B$27,"Mid","Low"))</f>
        <v>Low</v>
      </c>
      <c r="R1303" s="7" t="str">
        <f aca="false">IF(P1303&gt;=Assumptions!$B$28,"High",IF(P1303&gt;=Assumptions!$B$29,"Mid","Low"))</f>
        <v>Mid</v>
      </c>
      <c r="S1303" s="7" t="str">
        <f aca="false">INDEX(Assumptions!$B$33:$B$41,MATCH(Q1303&amp;"|"&amp;R1303,Assumptions!$A$33:$A$41,0))</f>
        <v>Light Touch</v>
      </c>
      <c r="T1303" s="7" t="n">
        <f aca="false">IF(ISNUMBER(Data_Clean!V1303),J1303*Data_Clean!V1303,0)</f>
        <v>1.06140605</v>
      </c>
    </row>
    <row r="1304" customFormat="false" ht="15" hidden="false" customHeight="false" outlineLevel="0" collapsed="false">
      <c r="A1304" s="15" t="str">
        <f aca="false">Data_Clean!A1304</f>
        <v>CX101300</v>
      </c>
      <c r="B1304" s="14" t="n">
        <f aca="false">Data_Clean!G1304*Assumptions!$B$5</f>
        <v>21.36825</v>
      </c>
      <c r="C1304" s="14" t="n">
        <f aca="false">IF(Data_Clean!H1304="",0,Data_Clean!H1304)*Assumptions!$B$6</f>
        <v>0</v>
      </c>
      <c r="D1304" s="14" t="n">
        <f aca="false">Data_Clean!I1304*Assumptions!$B$7</f>
        <v>0</v>
      </c>
      <c r="E1304" s="14" t="n">
        <f aca="false">Data_Clean!J1304*Assumptions!$B$8</f>
        <v>0</v>
      </c>
      <c r="F1304" s="14" t="n">
        <f aca="false">Data_Clean!K1304*Assumptions!$B$9</f>
        <v>0</v>
      </c>
      <c r="G1304" s="14" t="n">
        <f aca="false">Data_Clean!L1304*Assumptions!$B$10</f>
        <v>0</v>
      </c>
      <c r="H1304" s="14" t="n">
        <f aca="false">IF(OR(Data_Clean!M1304="",Data_Clean!N1304=""),0,Data_Clean!M1304*Data_Clean!N1304/100)*Assumptions!$B$13*Assumptions!$B$11</f>
        <v>75.45</v>
      </c>
      <c r="I1304" s="14" t="n">
        <f aca="false">Data_Clean!O1304*4*Assumptions!$B$12</f>
        <v>0</v>
      </c>
      <c r="J1304" s="14" t="n">
        <f aca="false">SUM(B1304:I1304)</f>
        <v>96.81825</v>
      </c>
      <c r="K1304" s="16" t="n">
        <f aca="false">IF(Data_Clean!P1304="","",Assumptions!$B$15*0.5^(Data_Clean!P1304/Assumptions!$B$20))</f>
        <v>0.0572554669004441</v>
      </c>
      <c r="L1304" s="16" t="n">
        <f aca="false">Assumptions!$B$16*MIN(1,LN(1+Data_Clean!Q1304)/LN(1+Assumptions!$B$21))</f>
        <v>0</v>
      </c>
      <c r="M1304" s="16" t="n">
        <f aca="false">Assumptions!$B$17*(0.6*MIN(1,Data_Clean!R1304/Assumptions!$B$22)+0.4*IF(Data_Clean!S1304="",0,Data_Clean!S1304))</f>
        <v>0</v>
      </c>
      <c r="N1304" s="16" t="n">
        <f aca="false">Assumptions!$B$18*MIN(1,(Data_Clean!F1304-1)/Assumptions!$B$23)</f>
        <v>5</v>
      </c>
      <c r="O1304" s="16" t="n">
        <f aca="false">Assumptions!$B$19*(0.4*IF(Data_Clean!E1304="",0,MIN(1,Data_Clean!E1304/12/Assumptions!$B$24))+0.35*IF(Data_Clean!D1304="Y",1,0)+0.25*(1-MIN(Data_Clean!T1304,3)/3))/IF(Data_Clean!E1304="",0.6,1)</f>
        <v>3.8</v>
      </c>
      <c r="P1304" s="16" t="n">
        <f aca="false">SUM(K1304:O1304)/(Assumptions!$D$5-IF(K1304="",Assumptions!$B$15,0))*100</f>
        <v>8.85725546690044</v>
      </c>
      <c r="Q1304" s="7" t="str">
        <f aca="false">IF(J1304&gt;=Assumptions!$B$26,"High",IF(J1304&gt;=Assumptions!$B$27,"Mid","Low"))</f>
        <v>Low</v>
      </c>
      <c r="R1304" s="7" t="str">
        <f aca="false">IF(P1304&gt;=Assumptions!$B$28,"High",IF(P1304&gt;=Assumptions!$B$29,"Mid","Low"))</f>
        <v>Low</v>
      </c>
      <c r="S1304" s="7" t="str">
        <f aca="false">INDEX(Assumptions!$B$33:$B$41,MATCH(Q1304&amp;"|"&amp;R1304,Assumptions!$A$33:$A$41,0))</f>
        <v>Dormant &amp; Low Value</v>
      </c>
      <c r="T1304" s="7" t="n">
        <f aca="false">IF(ISNUMBER(Data_Clean!V1304),J1304*Data_Clean!V1304,0)</f>
        <v>32.20174995</v>
      </c>
    </row>
    <row r="1305" customFormat="false" ht="15" hidden="false" customHeight="false" outlineLevel="0" collapsed="false">
      <c r="A1305" s="15" t="str">
        <f aca="false">Data_Clean!A1305</f>
        <v>CX101301</v>
      </c>
      <c r="B1305" s="14" t="n">
        <f aca="false">Data_Clean!G1305*Assumptions!$B$5</f>
        <v>212.40925</v>
      </c>
      <c r="C1305" s="14" t="n">
        <f aca="false">IF(Data_Clean!H1305="",0,Data_Clean!H1305)*Assumptions!$B$6</f>
        <v>0</v>
      </c>
      <c r="D1305" s="14" t="n">
        <f aca="false">Data_Clean!I1305*Assumptions!$B$7</f>
        <v>0</v>
      </c>
      <c r="E1305" s="14" t="n">
        <f aca="false">Data_Clean!J1305*Assumptions!$B$8</f>
        <v>0</v>
      </c>
      <c r="F1305" s="14" t="n">
        <f aca="false">Data_Clean!K1305*Assumptions!$B$9</f>
        <v>0</v>
      </c>
      <c r="G1305" s="14" t="n">
        <f aca="false">Data_Clean!L1305*Assumptions!$B$10</f>
        <v>0</v>
      </c>
      <c r="H1305" s="14" t="n">
        <f aca="false">IF(OR(Data_Clean!M1305="",Data_Clean!N1305=""),0,Data_Clean!M1305*Data_Clean!N1305/100)*Assumptions!$B$13*Assumptions!$B$11</f>
        <v>176.352</v>
      </c>
      <c r="I1305" s="14" t="n">
        <f aca="false">Data_Clean!O1305*4*Assumptions!$B$12</f>
        <v>27.8832</v>
      </c>
      <c r="J1305" s="14" t="n">
        <f aca="false">SUM(B1305:I1305)</f>
        <v>416.64445</v>
      </c>
      <c r="K1305" s="16" t="n">
        <f aca="false">IF(Data_Clean!P1305="","",Assumptions!$B$15*0.5^(Data_Clean!P1305/Assumptions!$B$20))</f>
        <v>29.3147990530274</v>
      </c>
      <c r="L1305" s="16" t="n">
        <f aca="false">Assumptions!$B$16*MIN(1,LN(1+Data_Clean!Q1305)/LN(1+Assumptions!$B$21))</f>
        <v>16.4779661706004</v>
      </c>
      <c r="M1305" s="16" t="n">
        <f aca="false">Assumptions!$B$17*(0.6*MIN(1,Data_Clean!R1305/Assumptions!$B$22)+0.4*IF(Data_Clean!S1305="",0,Data_Clean!S1305))</f>
        <v>11.112</v>
      </c>
      <c r="N1305" s="16" t="n">
        <f aca="false">Assumptions!$B$18*MIN(1,(Data_Clean!F1305-1)/Assumptions!$B$23)</f>
        <v>5</v>
      </c>
      <c r="O1305" s="16" t="n">
        <f aca="false">Assumptions!$B$19*(0.4*IF(Data_Clean!E1305="",0,MIN(1,Data_Clean!E1305/12/Assumptions!$B$24))+0.35*IF(Data_Clean!D1305="Y",1,0)+0.25*(1-MIN(Data_Clean!T1305,3)/3))/IF(Data_Clean!E1305="",0.6,1)</f>
        <v>9.7</v>
      </c>
      <c r="P1305" s="16" t="n">
        <f aca="false">SUM(K1305:O1305)/(Assumptions!$D$5-IF(K1305="",Assumptions!$B$15,0))*100</f>
        <v>71.6047652236278</v>
      </c>
      <c r="Q1305" s="7" t="str">
        <f aca="false">IF(J1305&gt;=Assumptions!$B$26,"High",IF(J1305&gt;=Assumptions!$B$27,"Mid","Low"))</f>
        <v>Mid</v>
      </c>
      <c r="R1305" s="7" t="str">
        <f aca="false">IF(P1305&gt;=Assumptions!$B$28,"High",IF(P1305&gt;=Assumptions!$B$29,"Mid","Low"))</f>
        <v>High</v>
      </c>
      <c r="S1305" s="7" t="str">
        <f aca="false">INDEX(Assumptions!$B$33:$B$41,MATCH(Q1305&amp;"|"&amp;R1305,Assumptions!$A$33:$A$41,0))</f>
        <v>Engaged Builders</v>
      </c>
      <c r="T1305" s="7" t="n">
        <f aca="false">IF(ISNUMBER(Data_Clean!V1305),J1305*Data_Clean!V1305,0)</f>
        <v>15.16585798</v>
      </c>
    </row>
    <row r="1306" customFormat="false" ht="15" hidden="false" customHeight="false" outlineLevel="0" collapsed="false">
      <c r="A1306" s="15" t="str">
        <f aca="false">Data_Clean!A1306</f>
        <v>CX101302</v>
      </c>
      <c r="B1306" s="14" t="n">
        <f aca="false">Data_Clean!G1306*Assumptions!$B$5</f>
        <v>71.57675</v>
      </c>
      <c r="C1306" s="14" t="n">
        <f aca="false">IF(Data_Clean!H1306="",0,Data_Clean!H1306)*Assumptions!$B$6</f>
        <v>0</v>
      </c>
      <c r="D1306" s="14" t="n">
        <f aca="false">Data_Clean!I1306*Assumptions!$B$7</f>
        <v>0</v>
      </c>
      <c r="E1306" s="14" t="n">
        <f aca="false">Data_Clean!J1306*Assumptions!$B$8</f>
        <v>0</v>
      </c>
      <c r="F1306" s="14" t="n">
        <f aca="false">Data_Clean!K1306*Assumptions!$B$9</f>
        <v>0</v>
      </c>
      <c r="G1306" s="14" t="n">
        <f aca="false">Data_Clean!L1306*Assumptions!$B$10</f>
        <v>0</v>
      </c>
      <c r="H1306" s="14" t="n">
        <f aca="false">IF(OR(Data_Clean!M1306="",Data_Clean!N1306=""),0,Data_Clean!M1306*Data_Clean!N1306/100)*Assumptions!$B$13*Assumptions!$B$11</f>
        <v>0</v>
      </c>
      <c r="I1306" s="14" t="n">
        <f aca="false">Data_Clean!O1306*4*Assumptions!$B$12</f>
        <v>0</v>
      </c>
      <c r="J1306" s="14" t="n">
        <f aca="false">SUM(B1306:I1306)</f>
        <v>71.57675</v>
      </c>
      <c r="K1306" s="16" t="n">
        <f aca="false">IF(Data_Clean!P1306="","",Assumptions!$B$15*0.5^(Data_Clean!P1306/Assumptions!$B$20))</f>
        <v>25.5200148285257</v>
      </c>
      <c r="L1306" s="16" t="n">
        <f aca="false">Assumptions!$B$16*MIN(1,LN(1+Data_Clean!Q1306)/LN(1+Assumptions!$B$21))</f>
        <v>10.362865626271</v>
      </c>
      <c r="M1306" s="16" t="n">
        <f aca="false">Assumptions!$B$17*(0.6*MIN(1,Data_Clean!R1306/Assumptions!$B$22)+0.4*IF(Data_Clean!S1306="",0,Data_Clean!S1306))</f>
        <v>7.422</v>
      </c>
      <c r="N1306" s="16" t="n">
        <f aca="false">Assumptions!$B$18*MIN(1,(Data_Clean!F1306-1)/Assumptions!$B$23)</f>
        <v>0</v>
      </c>
      <c r="O1306" s="16" t="n">
        <f aca="false">Assumptions!$B$19*(0.4*IF(Data_Clean!E1306="",0,MIN(1,Data_Clean!E1306/12/Assumptions!$B$24))+0.35*IF(Data_Clean!D1306="Y",1,0)+0.25*(1-MIN(Data_Clean!T1306,3)/3))/IF(Data_Clean!E1306="",0.6,1)</f>
        <v>15</v>
      </c>
      <c r="P1306" s="16" t="n">
        <f aca="false">SUM(K1306:O1306)/(Assumptions!$D$5-IF(K1306="",Assumptions!$B$15,0))*100</f>
        <v>58.3048804547967</v>
      </c>
      <c r="Q1306" s="7" t="str">
        <f aca="false">IF(J1306&gt;=Assumptions!$B$26,"High",IF(J1306&gt;=Assumptions!$B$27,"Mid","Low"))</f>
        <v>Low</v>
      </c>
      <c r="R1306" s="7" t="str">
        <f aca="false">IF(P1306&gt;=Assumptions!$B$28,"High",IF(P1306&gt;=Assumptions!$B$29,"Mid","Low"))</f>
        <v>Mid</v>
      </c>
      <c r="S1306" s="7" t="str">
        <f aca="false">INDEX(Assumptions!$B$33:$B$41,MATCH(Q1306&amp;"|"&amp;R1306,Assumptions!$A$33:$A$41,0))</f>
        <v>Light Touch</v>
      </c>
      <c r="T1306" s="7" t="n">
        <f aca="false">IF(ISNUMBER(Data_Clean!V1306),J1306*Data_Clean!V1306,0)</f>
        <v>1.839522475</v>
      </c>
    </row>
    <row r="1307" customFormat="false" ht="15" hidden="false" customHeight="false" outlineLevel="0" collapsed="false">
      <c r="A1307" s="15" t="str">
        <f aca="false">Data_Clean!A1307</f>
        <v>CX101303</v>
      </c>
      <c r="B1307" s="14" t="n">
        <f aca="false">Data_Clean!G1307*Assumptions!$B$5</f>
        <v>73.56225</v>
      </c>
      <c r="C1307" s="14" t="n">
        <f aca="false">IF(Data_Clean!H1307="",0,Data_Clean!H1307)*Assumptions!$B$6</f>
        <v>0</v>
      </c>
      <c r="D1307" s="14" t="n">
        <f aca="false">Data_Clean!I1307*Assumptions!$B$7</f>
        <v>0</v>
      </c>
      <c r="E1307" s="14" t="n">
        <f aca="false">Data_Clean!J1307*Assumptions!$B$8</f>
        <v>0</v>
      </c>
      <c r="F1307" s="14" t="n">
        <f aca="false">Data_Clean!K1307*Assumptions!$B$9</f>
        <v>1089</v>
      </c>
      <c r="G1307" s="14" t="n">
        <f aca="false">Data_Clean!L1307*Assumptions!$B$10</f>
        <v>0</v>
      </c>
      <c r="H1307" s="14" t="n">
        <f aca="false">IF(OR(Data_Clean!M1307="",Data_Clean!N1307=""),0,Data_Clean!M1307*Data_Clean!N1307/100)*Assumptions!$B$13*Assumptions!$B$11</f>
        <v>0</v>
      </c>
      <c r="I1307" s="14" t="n">
        <f aca="false">Data_Clean!O1307*4*Assumptions!$B$12</f>
        <v>0</v>
      </c>
      <c r="J1307" s="14" t="n">
        <f aca="false">SUM(B1307:I1307)</f>
        <v>1162.56225</v>
      </c>
      <c r="K1307" s="16" t="n">
        <f aca="false">IF(Data_Clean!P1307="","",Assumptions!$B$15*0.5^(Data_Clean!P1307/Assumptions!$B$20))</f>
        <v>0.9375</v>
      </c>
      <c r="L1307" s="16" t="n">
        <f aca="false">Assumptions!$B$16*MIN(1,LN(1+Data_Clean!Q1307)/LN(1+Assumptions!$B$21))</f>
        <v>0</v>
      </c>
      <c r="M1307" s="16" t="n">
        <f aca="false">Assumptions!$B$17*(0.6*MIN(1,Data_Clean!R1307/Assumptions!$B$22)+0.4*IF(Data_Clean!S1307="",0,Data_Clean!S1307))</f>
        <v>0</v>
      </c>
      <c r="N1307" s="16" t="n">
        <f aca="false">Assumptions!$B$18*MIN(1,(Data_Clean!F1307-1)/Assumptions!$B$23)</f>
        <v>10</v>
      </c>
      <c r="O1307" s="16" t="n">
        <f aca="false">Assumptions!$B$19*(0.4*IF(Data_Clean!E1307="",0,MIN(1,Data_Clean!E1307/12/Assumptions!$B$24))+0.35*IF(Data_Clean!D1307="Y",1,0)+0.25*(1-MIN(Data_Clean!T1307,3)/3))/IF(Data_Clean!E1307="",0.6,1)</f>
        <v>8.25</v>
      </c>
      <c r="P1307" s="16" t="n">
        <f aca="false">SUM(K1307:O1307)/(Assumptions!$D$5-IF(K1307="",Assumptions!$B$15,0))*100</f>
        <v>19.1875</v>
      </c>
      <c r="Q1307" s="7" t="str">
        <f aca="false">IF(J1307&gt;=Assumptions!$B$26,"High",IF(J1307&gt;=Assumptions!$B$27,"Mid","Low"))</f>
        <v>Mid</v>
      </c>
      <c r="R1307" s="7" t="str">
        <f aca="false">IF(P1307&gt;=Assumptions!$B$28,"High",IF(P1307&gt;=Assumptions!$B$29,"Mid","Low"))</f>
        <v>Low</v>
      </c>
      <c r="S1307" s="7" t="str">
        <f aca="false">INDEX(Assumptions!$B$33:$B$41,MATCH(Q1307&amp;"|"&amp;R1307,Assumptions!$A$33:$A$41,0))</f>
        <v>Light Touch</v>
      </c>
      <c r="T1307" s="7" t="n">
        <f aca="false">IF(ISNUMBER(Data_Clean!V1307),J1307*Data_Clean!V1307,0)</f>
        <v>549.89194425</v>
      </c>
    </row>
    <row r="1308" customFormat="false" ht="15" hidden="false" customHeight="false" outlineLevel="0" collapsed="false">
      <c r="A1308" s="15" t="str">
        <f aca="false">Data_Clean!A1308</f>
        <v>CX101304</v>
      </c>
      <c r="B1308" s="14" t="n">
        <f aca="false">Data_Clean!G1308*Assumptions!$B$5</f>
        <v>159.7155</v>
      </c>
      <c r="C1308" s="14" t="n">
        <f aca="false">IF(Data_Clean!H1308="",0,Data_Clean!H1308)*Assumptions!$B$6</f>
        <v>46.37328</v>
      </c>
      <c r="D1308" s="14" t="n">
        <f aca="false">Data_Clean!I1308*Assumptions!$B$7</f>
        <v>160.8</v>
      </c>
      <c r="E1308" s="14" t="n">
        <f aca="false">Data_Clean!J1308*Assumptions!$B$8</f>
        <v>0</v>
      </c>
      <c r="F1308" s="14" t="n">
        <f aca="false">Data_Clean!K1308*Assumptions!$B$9</f>
        <v>0</v>
      </c>
      <c r="G1308" s="14" t="n">
        <f aca="false">Data_Clean!L1308*Assumptions!$B$10</f>
        <v>0</v>
      </c>
      <c r="H1308" s="14" t="n">
        <f aca="false">IF(OR(Data_Clean!M1308="",Data_Clean!N1308=""),0,Data_Clean!M1308*Data_Clean!N1308/100)*Assumptions!$B$13*Assumptions!$B$11</f>
        <v>0</v>
      </c>
      <c r="I1308" s="14" t="n">
        <f aca="false">Data_Clean!O1308*4*Assumptions!$B$12</f>
        <v>0</v>
      </c>
      <c r="J1308" s="14" t="n">
        <f aca="false">SUM(B1308:I1308)</f>
        <v>366.88878</v>
      </c>
      <c r="K1308" s="16" t="n">
        <f aca="false">IF(Data_Clean!P1308="","",Assumptions!$B$15*0.5^(Data_Clean!P1308/Assumptions!$B$20))</f>
        <v>23.811015779523</v>
      </c>
      <c r="L1308" s="16" t="n">
        <f aca="false">Assumptions!$B$16*MIN(1,LN(1+Data_Clean!Q1308)/LN(1+Assumptions!$B$21))</f>
        <v>14.320838960067</v>
      </c>
      <c r="M1308" s="16" t="n">
        <f aca="false">Assumptions!$B$17*(0.6*MIN(1,Data_Clean!R1308/Assumptions!$B$22)+0.4*IF(Data_Clean!S1308="",0,Data_Clean!S1308))</f>
        <v>3.042</v>
      </c>
      <c r="N1308" s="16" t="n">
        <f aca="false">Assumptions!$B$18*MIN(1,(Data_Clean!F1308-1)/Assumptions!$B$23)</f>
        <v>10</v>
      </c>
      <c r="O1308" s="16" t="n">
        <f aca="false">Assumptions!$B$19*(0.4*IF(Data_Clean!E1308="",0,MIN(1,Data_Clean!E1308/12/Assumptions!$B$24))+0.35*IF(Data_Clean!D1308="Y",1,0)+0.25*(1-MIN(Data_Clean!T1308,3)/3))/IF(Data_Clean!E1308="",0.6,1)</f>
        <v>9.75</v>
      </c>
      <c r="P1308" s="16" t="n">
        <f aca="false">SUM(K1308:O1308)/(Assumptions!$D$5-IF(K1308="",Assumptions!$B$15,0))*100</f>
        <v>60.92385473959</v>
      </c>
      <c r="Q1308" s="7" t="str">
        <f aca="false">IF(J1308&gt;=Assumptions!$B$26,"High",IF(J1308&gt;=Assumptions!$B$27,"Mid","Low"))</f>
        <v>Low</v>
      </c>
      <c r="R1308" s="7" t="str">
        <f aca="false">IF(P1308&gt;=Assumptions!$B$28,"High",IF(P1308&gt;=Assumptions!$B$29,"Mid","Low"))</f>
        <v>Mid</v>
      </c>
      <c r="S1308" s="7" t="str">
        <f aca="false">INDEX(Assumptions!$B$33:$B$41,MATCH(Q1308&amp;"|"&amp;R1308,Assumptions!$A$33:$A$41,0))</f>
        <v>Light Touch</v>
      </c>
      <c r="T1308" s="7" t="n">
        <f aca="false">IF(ISNUMBER(Data_Clean!V1308),J1308*Data_Clean!V1308,0)</f>
        <v>18.344439</v>
      </c>
    </row>
    <row r="1309" customFormat="false" ht="15" hidden="false" customHeight="false" outlineLevel="0" collapsed="false">
      <c r="A1309" s="15" t="str">
        <f aca="false">Data_Clean!A1309</f>
        <v>CX101305</v>
      </c>
      <c r="B1309" s="14" t="n">
        <f aca="false">Data_Clean!G1309*Assumptions!$B$5</f>
        <v>93.16825</v>
      </c>
      <c r="C1309" s="14" t="n">
        <f aca="false">IF(Data_Clean!H1309="",0,Data_Clean!H1309)*Assumptions!$B$6</f>
        <v>0</v>
      </c>
      <c r="D1309" s="14" t="n">
        <f aca="false">Data_Clean!I1309*Assumptions!$B$7</f>
        <v>0</v>
      </c>
      <c r="E1309" s="14" t="n">
        <f aca="false">Data_Clean!J1309*Assumptions!$B$8</f>
        <v>0</v>
      </c>
      <c r="F1309" s="14" t="n">
        <f aca="false">Data_Clean!K1309*Assumptions!$B$9</f>
        <v>0</v>
      </c>
      <c r="G1309" s="14" t="n">
        <f aca="false">Data_Clean!L1309*Assumptions!$B$10</f>
        <v>0</v>
      </c>
      <c r="H1309" s="14" t="n">
        <f aca="false">IF(OR(Data_Clean!M1309="",Data_Clean!N1309=""),0,Data_Clean!M1309*Data_Clean!N1309/100)*Assumptions!$B$13*Assumptions!$B$11</f>
        <v>0</v>
      </c>
      <c r="I1309" s="14" t="n">
        <f aca="false">Data_Clean!O1309*4*Assumptions!$B$12</f>
        <v>0</v>
      </c>
      <c r="J1309" s="14" t="n">
        <f aca="false">SUM(B1309:I1309)</f>
        <v>93.16825</v>
      </c>
      <c r="K1309" s="16" t="n">
        <f aca="false">IF(Data_Clean!P1309="","",Assumptions!$B$15*0.5^(Data_Clean!P1309/Assumptions!$B$20))</f>
        <v>12.1837859453435</v>
      </c>
      <c r="L1309" s="16" t="n">
        <f aca="false">Assumptions!$B$16*MIN(1,LN(1+Data_Clean!Q1309)/LN(1+Assumptions!$B$21))</f>
        <v>13.5873179074216</v>
      </c>
      <c r="M1309" s="16" t="n">
        <f aca="false">Assumptions!$B$17*(0.6*MIN(1,Data_Clean!R1309/Assumptions!$B$22)+0.4*IF(Data_Clean!S1309="",0,Data_Clean!S1309))</f>
        <v>11.85</v>
      </c>
      <c r="N1309" s="16" t="n">
        <f aca="false">Assumptions!$B$18*MIN(1,(Data_Clean!F1309-1)/Assumptions!$B$23)</f>
        <v>0</v>
      </c>
      <c r="O1309" s="16" t="n">
        <f aca="false">Assumptions!$B$19*(0.4*IF(Data_Clean!E1309="",0,MIN(1,Data_Clean!E1309/12/Assumptions!$B$24))+0.35*IF(Data_Clean!D1309="Y",1,0)+0.25*(1-MIN(Data_Clean!T1309,3)/3))/IF(Data_Clean!E1309="",0.6,1)</f>
        <v>15</v>
      </c>
      <c r="P1309" s="16" t="n">
        <f aca="false">SUM(K1309:O1309)/(Assumptions!$D$5-IF(K1309="",Assumptions!$B$15,0))*100</f>
        <v>52.6211038527651</v>
      </c>
      <c r="Q1309" s="7" t="str">
        <f aca="false">IF(J1309&gt;=Assumptions!$B$26,"High",IF(J1309&gt;=Assumptions!$B$27,"Mid","Low"))</f>
        <v>Low</v>
      </c>
      <c r="R1309" s="7" t="str">
        <f aca="false">IF(P1309&gt;=Assumptions!$B$28,"High",IF(P1309&gt;=Assumptions!$B$29,"Mid","Low"))</f>
        <v>Mid</v>
      </c>
      <c r="S1309" s="7" t="str">
        <f aca="false">INDEX(Assumptions!$B$33:$B$41,MATCH(Q1309&amp;"|"&amp;R1309,Assumptions!$A$33:$A$41,0))</f>
        <v>Light Touch</v>
      </c>
      <c r="T1309" s="7" t="n">
        <f aca="false">IF(ISNUMBER(Data_Clean!V1309),J1309*Data_Clean!V1309,0)</f>
        <v>2.47827545</v>
      </c>
    </row>
    <row r="1310" customFormat="false" ht="15" hidden="false" customHeight="false" outlineLevel="0" collapsed="false">
      <c r="A1310" s="15" t="str">
        <f aca="false">Data_Clean!A1310</f>
        <v>CX101306</v>
      </c>
      <c r="B1310" s="14" t="n">
        <f aca="false">Data_Clean!G1310*Assumptions!$B$5</f>
        <v>14.46475</v>
      </c>
      <c r="C1310" s="14" t="n">
        <f aca="false">IF(Data_Clean!H1310="",0,Data_Clean!H1310)*Assumptions!$B$6</f>
        <v>30.6648</v>
      </c>
      <c r="D1310" s="14" t="n">
        <f aca="false">Data_Clean!I1310*Assumptions!$B$7</f>
        <v>0</v>
      </c>
      <c r="E1310" s="14" t="n">
        <f aca="false">Data_Clean!J1310*Assumptions!$B$8</f>
        <v>0</v>
      </c>
      <c r="F1310" s="14" t="n">
        <f aca="false">Data_Clean!K1310*Assumptions!$B$9</f>
        <v>0</v>
      </c>
      <c r="G1310" s="14" t="n">
        <f aca="false">Data_Clean!L1310*Assumptions!$B$10</f>
        <v>962.1</v>
      </c>
      <c r="H1310" s="14" t="n">
        <f aca="false">IF(OR(Data_Clean!M1310="",Data_Clean!N1310=""),0,Data_Clean!M1310*Data_Clean!N1310/100)*Assumptions!$B$13*Assumptions!$B$11</f>
        <v>0</v>
      </c>
      <c r="I1310" s="14" t="n">
        <f aca="false">Data_Clean!O1310*4*Assumptions!$B$12</f>
        <v>0</v>
      </c>
      <c r="J1310" s="14" t="n">
        <f aca="false">SUM(B1310:I1310)</f>
        <v>1007.22955</v>
      </c>
      <c r="K1310" s="16" t="n">
        <f aca="false">IF(Data_Clean!P1310="","",Assumptions!$B$15*0.5^(Data_Clean!P1310/Assumptions!$B$20))</f>
        <v>28.6452481173125</v>
      </c>
      <c r="L1310" s="16" t="n">
        <f aca="false">Assumptions!$B$16*MIN(1,LN(1+Data_Clean!Q1310)/LN(1+Assumptions!$B$21))</f>
        <v>13.5873179074216</v>
      </c>
      <c r="M1310" s="16" t="n">
        <f aca="false">Assumptions!$B$17*(0.6*MIN(1,Data_Clean!R1310/Assumptions!$B$22)+0.4*IF(Data_Clean!S1310="",0,Data_Clean!S1310))</f>
        <v>10.482</v>
      </c>
      <c r="N1310" s="16" t="n">
        <f aca="false">Assumptions!$B$18*MIN(1,(Data_Clean!F1310-1)/Assumptions!$B$23)</f>
        <v>10</v>
      </c>
      <c r="O1310" s="16" t="n">
        <f aca="false">Assumptions!$B$19*(0.4*IF(Data_Clean!E1310="",0,MIN(1,Data_Clean!E1310/12/Assumptions!$B$24))+0.35*IF(Data_Clean!D1310="Y",1,0)+0.25*(1-MIN(Data_Clean!T1310,3)/3))/IF(Data_Clean!E1310="",0.6,1)</f>
        <v>4.75</v>
      </c>
      <c r="P1310" s="16" t="n">
        <f aca="false">SUM(K1310:O1310)/(Assumptions!$D$5-IF(K1310="",Assumptions!$B$15,0))*100</f>
        <v>67.4645660247341</v>
      </c>
      <c r="Q1310" s="7" t="str">
        <f aca="false">IF(J1310&gt;=Assumptions!$B$26,"High",IF(J1310&gt;=Assumptions!$B$27,"Mid","Low"))</f>
        <v>Mid</v>
      </c>
      <c r="R1310" s="7" t="str">
        <f aca="false">IF(P1310&gt;=Assumptions!$B$28,"High",IF(P1310&gt;=Assumptions!$B$29,"Mid","Low"))</f>
        <v>Mid</v>
      </c>
      <c r="S1310" s="7" t="str">
        <f aca="false">INDEX(Assumptions!$B$33:$B$41,MATCH(Q1310&amp;"|"&amp;R1310,Assumptions!$A$33:$A$41,0))</f>
        <v>Established Core</v>
      </c>
      <c r="T1310" s="7" t="n">
        <f aca="false">IF(ISNUMBER(Data_Clean!V1310),J1310*Data_Clean!V1310,0)</f>
        <v>74.33354079</v>
      </c>
    </row>
    <row r="1311" customFormat="false" ht="15" hidden="false" customHeight="false" outlineLevel="0" collapsed="false">
      <c r="A1311" s="15" t="str">
        <f aca="false">Data_Clean!A1311</f>
        <v>CX101307</v>
      </c>
      <c r="B1311" s="14" t="n">
        <f aca="false">Data_Clean!G1311*Assumptions!$B$5</f>
        <v>170.05725</v>
      </c>
      <c r="C1311" s="14" t="n">
        <f aca="false">IF(Data_Clean!H1311="",0,Data_Clean!H1311)*Assumptions!$B$6</f>
        <v>113.13408</v>
      </c>
      <c r="D1311" s="14" t="n">
        <f aca="false">Data_Clean!I1311*Assumptions!$B$7</f>
        <v>0</v>
      </c>
      <c r="E1311" s="14" t="n">
        <f aca="false">Data_Clean!J1311*Assumptions!$B$8</f>
        <v>0</v>
      </c>
      <c r="F1311" s="14" t="n">
        <f aca="false">Data_Clean!K1311*Assumptions!$B$9</f>
        <v>0</v>
      </c>
      <c r="G1311" s="14" t="n">
        <f aca="false">Data_Clean!L1311*Assumptions!$B$10</f>
        <v>0</v>
      </c>
      <c r="H1311" s="14" t="n">
        <f aca="false">IF(OR(Data_Clean!M1311="",Data_Clean!N1311=""),0,Data_Clean!M1311*Data_Clean!N1311/100)*Assumptions!$B$13*Assumptions!$B$11</f>
        <v>0</v>
      </c>
      <c r="I1311" s="14" t="n">
        <f aca="false">Data_Clean!O1311*4*Assumptions!$B$12</f>
        <v>0</v>
      </c>
      <c r="J1311" s="14" t="n">
        <f aca="false">SUM(B1311:I1311)</f>
        <v>283.19133</v>
      </c>
      <c r="K1311" s="16" t="n">
        <f aca="false">IF(Data_Clean!P1311="","",Assumptions!$B$15*0.5^(Data_Clean!P1311/Assumptions!$B$20))</f>
        <v>23.267171427506</v>
      </c>
      <c r="L1311" s="16" t="n">
        <f aca="false">Assumptions!$B$16*MIN(1,LN(1+Data_Clean!Q1311)/LN(1+Assumptions!$B$21))</f>
        <v>15.5872929926646</v>
      </c>
      <c r="M1311" s="16" t="n">
        <f aca="false">Assumptions!$B$17*(0.6*MIN(1,Data_Clean!R1311/Assumptions!$B$22)+0.4*IF(Data_Clean!S1311="",0,Data_Clean!S1311))</f>
        <v>8.886</v>
      </c>
      <c r="N1311" s="16" t="n">
        <f aca="false">Assumptions!$B$18*MIN(1,(Data_Clean!F1311-1)/Assumptions!$B$23)</f>
        <v>10</v>
      </c>
      <c r="O1311" s="16" t="n">
        <f aca="false">Assumptions!$B$19*(0.4*IF(Data_Clean!E1311="",0,MIN(1,Data_Clean!E1311/12/Assumptions!$B$24))+0.35*IF(Data_Clean!D1311="Y",1,0)+0.25*(1-MIN(Data_Clean!T1311,3)/3))/IF(Data_Clean!E1311="",0.6,1)</f>
        <v>9.8</v>
      </c>
      <c r="P1311" s="16" t="n">
        <f aca="false">SUM(K1311:O1311)/(Assumptions!$D$5-IF(K1311="",Assumptions!$B$15,0))*100</f>
        <v>67.5404644201707</v>
      </c>
      <c r="Q1311" s="7" t="str">
        <f aca="false">IF(J1311&gt;=Assumptions!$B$26,"High",IF(J1311&gt;=Assumptions!$B$27,"Mid","Low"))</f>
        <v>Low</v>
      </c>
      <c r="R1311" s="7" t="str">
        <f aca="false">IF(P1311&gt;=Assumptions!$B$28,"High",IF(P1311&gt;=Assumptions!$B$29,"Mid","Low"))</f>
        <v>Mid</v>
      </c>
      <c r="S1311" s="7" t="str">
        <f aca="false">INDEX(Assumptions!$B$33:$B$41,MATCH(Q1311&amp;"|"&amp;R1311,Assumptions!$A$33:$A$41,0))</f>
        <v>Light Touch</v>
      </c>
      <c r="T1311" s="7" t="n">
        <f aca="false">IF(ISNUMBER(Data_Clean!V1311),J1311*Data_Clean!V1311,0)</f>
        <v>10.19488788</v>
      </c>
    </row>
    <row r="1312" customFormat="false" ht="15" hidden="false" customHeight="false" outlineLevel="0" collapsed="false">
      <c r="A1312" s="15" t="str">
        <f aca="false">Data_Clean!A1312</f>
        <v>CX101308</v>
      </c>
      <c r="B1312" s="14" t="n">
        <f aca="false">Data_Clean!G1312*Assumptions!$B$5</f>
        <v>274.794</v>
      </c>
      <c r="C1312" s="14" t="n">
        <f aca="false">IF(Data_Clean!H1312="",0,Data_Clean!H1312)*Assumptions!$B$6</f>
        <v>0</v>
      </c>
      <c r="D1312" s="14" t="n">
        <f aca="false">Data_Clean!I1312*Assumptions!$B$7</f>
        <v>778.4</v>
      </c>
      <c r="E1312" s="14" t="n">
        <f aca="false">Data_Clean!J1312*Assumptions!$B$8</f>
        <v>0</v>
      </c>
      <c r="F1312" s="14" t="n">
        <f aca="false">Data_Clean!K1312*Assumptions!$B$9</f>
        <v>0</v>
      </c>
      <c r="G1312" s="14" t="n">
        <f aca="false">Data_Clean!L1312*Assumptions!$B$10</f>
        <v>0</v>
      </c>
      <c r="H1312" s="14" t="n">
        <f aca="false">IF(OR(Data_Clean!M1312="",Data_Clean!N1312=""),0,Data_Clean!M1312*Data_Clean!N1312/100)*Assumptions!$B$13*Assumptions!$B$11</f>
        <v>451.5</v>
      </c>
      <c r="I1312" s="14" t="n">
        <f aca="false">Data_Clean!O1312*4*Assumptions!$B$12</f>
        <v>36.73872</v>
      </c>
      <c r="J1312" s="14" t="n">
        <f aca="false">SUM(B1312:I1312)</f>
        <v>1541.43272</v>
      </c>
      <c r="K1312" s="16" t="n">
        <f aca="false">IF(Data_Clean!P1312="","",Assumptions!$B$15*0.5^(Data_Clean!P1312/Assumptions!$B$20))</f>
        <v>19.3405546265937</v>
      </c>
      <c r="L1312" s="16" t="n">
        <f aca="false">Assumptions!$B$16*MIN(1,LN(1+Data_Clean!Q1312)/LN(1+Assumptions!$B$21))</f>
        <v>16.3144030926037</v>
      </c>
      <c r="M1312" s="16" t="n">
        <f aca="false">Assumptions!$B$17*(0.6*MIN(1,Data_Clean!R1312/Assumptions!$B$22)+0.4*IF(Data_Clean!S1312="",0,Data_Clean!S1312))</f>
        <v>7.872</v>
      </c>
      <c r="N1312" s="16" t="n">
        <f aca="false">Assumptions!$B$18*MIN(1,(Data_Clean!F1312-1)/Assumptions!$B$23)</f>
        <v>10</v>
      </c>
      <c r="O1312" s="16" t="n">
        <f aca="false">Assumptions!$B$19*(0.4*IF(Data_Clean!E1312="",0,MIN(1,Data_Clean!E1312/12/Assumptions!$B$24))+0.35*IF(Data_Clean!D1312="Y",1,0)+0.25*(1-MIN(Data_Clean!T1312,3)/3))/IF(Data_Clean!E1312="",0.6,1)</f>
        <v>15</v>
      </c>
      <c r="P1312" s="16" t="n">
        <f aca="false">SUM(K1312:O1312)/(Assumptions!$D$5-IF(K1312="",Assumptions!$B$15,0))*100</f>
        <v>68.5269577191974</v>
      </c>
      <c r="Q1312" s="7" t="str">
        <f aca="false">IF(J1312&gt;=Assumptions!$B$26,"High",IF(J1312&gt;=Assumptions!$B$27,"Mid","Low"))</f>
        <v>High</v>
      </c>
      <c r="R1312" s="7" t="str">
        <f aca="false">IF(P1312&gt;=Assumptions!$B$28,"High",IF(P1312&gt;=Assumptions!$B$29,"Mid","Low"))</f>
        <v>Mid</v>
      </c>
      <c r="S1312" s="7" t="str">
        <f aca="false">INDEX(Assumptions!$B$33:$B$41,MATCH(Q1312&amp;"|"&amp;R1312,Assumptions!$A$33:$A$41,0))</f>
        <v>Established Core</v>
      </c>
      <c r="T1312" s="7" t="n">
        <f aca="false">IF(ISNUMBER(Data_Clean!V1312),J1312*Data_Clean!V1312,0)</f>
        <v>39.460677632</v>
      </c>
    </row>
    <row r="1313" customFormat="false" ht="15" hidden="false" customHeight="false" outlineLevel="0" collapsed="false">
      <c r="A1313" s="15" t="str">
        <f aca="false">Data_Clean!A1313</f>
        <v>CX101309</v>
      </c>
      <c r="B1313" s="14" t="n">
        <f aca="false">Data_Clean!G1313*Assumptions!$B$5</f>
        <v>1708.46625</v>
      </c>
      <c r="C1313" s="14" t="n">
        <f aca="false">IF(Data_Clean!H1313="",0,Data_Clean!H1313)*Assumptions!$B$6</f>
        <v>1121.142</v>
      </c>
      <c r="D1313" s="14" t="n">
        <f aca="false">Data_Clean!I1313*Assumptions!$B$7</f>
        <v>0</v>
      </c>
      <c r="E1313" s="14" t="n">
        <f aca="false">Data_Clean!J1313*Assumptions!$B$8</f>
        <v>2761.231425</v>
      </c>
      <c r="F1313" s="14" t="n">
        <f aca="false">Data_Clean!K1313*Assumptions!$B$9</f>
        <v>2635.6</v>
      </c>
      <c r="G1313" s="14" t="n">
        <f aca="false">Data_Clean!L1313*Assumptions!$B$10</f>
        <v>0</v>
      </c>
      <c r="H1313" s="14" t="n">
        <f aca="false">IF(OR(Data_Clean!M1313="",Data_Clean!N1313=""),0,Data_Clean!M1313*Data_Clean!N1313/100)*Assumptions!$B$13*Assumptions!$B$11</f>
        <v>361.368</v>
      </c>
      <c r="I1313" s="14" t="n">
        <f aca="false">Data_Clean!O1313*4*Assumptions!$B$12</f>
        <v>272.74224</v>
      </c>
      <c r="J1313" s="14" t="n">
        <f aca="false">SUM(B1313:I1313)</f>
        <v>8860.549915</v>
      </c>
      <c r="K1313" s="16" t="n">
        <f aca="false">IF(Data_Clean!P1313="","",Assumptions!$B$15*0.5^(Data_Clean!P1313/Assumptions!$B$20))</f>
        <v>26.1165168988837</v>
      </c>
      <c r="L1313" s="16" t="n">
        <f aca="false">Assumptions!$B$16*MIN(1,LN(1+Data_Clean!Q1313)/LN(1+Assumptions!$B$21))</f>
        <v>20</v>
      </c>
      <c r="M1313" s="16" t="n">
        <f aca="false">Assumptions!$B$17*(0.6*MIN(1,Data_Clean!R1313/Assumptions!$B$22)+0.4*IF(Data_Clean!S1313="",0,Data_Clean!S1313))</f>
        <v>12.006</v>
      </c>
      <c r="N1313" s="16" t="n">
        <f aca="false">Assumptions!$B$18*MIN(1,(Data_Clean!F1313-1)/Assumptions!$B$23)</f>
        <v>20</v>
      </c>
      <c r="O1313" s="16" t="n">
        <f aca="false">Assumptions!$B$19*(0.4*IF(Data_Clean!E1313="",0,MIN(1,Data_Clean!E1313/12/Assumptions!$B$24))+0.35*IF(Data_Clean!D1313="Y",1,0)+0.25*(1-MIN(Data_Clean!T1313,3)/3))/IF(Data_Clean!E1313="",0.6,1)</f>
        <v>11.05</v>
      </c>
      <c r="P1313" s="16" t="n">
        <f aca="false">SUM(K1313:O1313)/(Assumptions!$D$5-IF(K1313="",Assumptions!$B$15,0))*100</f>
        <v>89.1725168988837</v>
      </c>
      <c r="Q1313" s="7" t="str">
        <f aca="false">IF(J1313&gt;=Assumptions!$B$26,"High",IF(J1313&gt;=Assumptions!$B$27,"Mid","Low"))</f>
        <v>High</v>
      </c>
      <c r="R1313" s="7" t="str">
        <f aca="false">IF(P1313&gt;=Assumptions!$B$28,"High",IF(P1313&gt;=Assumptions!$B$29,"Mid","Low"))</f>
        <v>High</v>
      </c>
      <c r="S1313" s="7" t="str">
        <f aca="false">INDEX(Assumptions!$B$33:$B$41,MATCH(Q1313&amp;"|"&amp;R1313,Assumptions!$A$33:$A$41,0))</f>
        <v>Premier Advocates</v>
      </c>
      <c r="T1313" s="7" t="n">
        <f aca="false">IF(ISNUMBER(Data_Clean!V1313),J1313*Data_Clean!V1313,0)</f>
        <v>151.5154035465</v>
      </c>
    </row>
    <row r="1314" customFormat="false" ht="15" hidden="false" customHeight="false" outlineLevel="0" collapsed="false">
      <c r="A1314" s="15" t="str">
        <f aca="false">Data_Clean!A1314</f>
        <v>CX101310</v>
      </c>
      <c r="B1314" s="14" t="n">
        <f aca="false">Data_Clean!G1314*Assumptions!$B$5</f>
        <v>146.339</v>
      </c>
      <c r="C1314" s="14" t="n">
        <f aca="false">IF(Data_Clean!H1314="",0,Data_Clean!H1314)*Assumptions!$B$6</f>
        <v>273.96888</v>
      </c>
      <c r="D1314" s="14" t="n">
        <f aca="false">Data_Clean!I1314*Assumptions!$B$7</f>
        <v>200.8</v>
      </c>
      <c r="E1314" s="14" t="n">
        <f aca="false">Data_Clean!J1314*Assumptions!$B$8</f>
        <v>0</v>
      </c>
      <c r="F1314" s="14" t="n">
        <f aca="false">Data_Clean!K1314*Assumptions!$B$9</f>
        <v>0</v>
      </c>
      <c r="G1314" s="14" t="n">
        <f aca="false">Data_Clean!L1314*Assumptions!$B$10</f>
        <v>0</v>
      </c>
      <c r="H1314" s="14" t="n">
        <f aca="false">IF(OR(Data_Clean!M1314="",Data_Clean!N1314=""),0,Data_Clean!M1314*Data_Clean!N1314/100)*Assumptions!$B$13*Assumptions!$B$11</f>
        <v>0</v>
      </c>
      <c r="I1314" s="14" t="n">
        <f aca="false">Data_Clean!O1314*4*Assumptions!$B$12</f>
        <v>0</v>
      </c>
      <c r="J1314" s="14" t="n">
        <f aca="false">SUM(B1314:I1314)</f>
        <v>621.10788</v>
      </c>
      <c r="K1314" s="16" t="n">
        <f aca="false">IF(Data_Clean!P1314="","",Assumptions!$B$15*0.5^(Data_Clean!P1314/Assumptions!$B$20))</f>
        <v>21.7090385616057</v>
      </c>
      <c r="L1314" s="16" t="n">
        <f aca="false">Assumptions!$B$16*MIN(1,LN(1+Data_Clean!Q1314)/LN(1+Assumptions!$B$21))</f>
        <v>14.4532413158944</v>
      </c>
      <c r="M1314" s="16" t="n">
        <f aca="false">Assumptions!$B$17*(0.6*MIN(1,Data_Clean!R1314/Assumptions!$B$22)+0.4*IF(Data_Clean!S1314="",0,Data_Clean!S1314))</f>
        <v>7.884</v>
      </c>
      <c r="N1314" s="16" t="n">
        <f aca="false">Assumptions!$B$18*MIN(1,(Data_Clean!F1314-1)/Assumptions!$B$23)</f>
        <v>10</v>
      </c>
      <c r="O1314" s="16" t="n">
        <f aca="false">Assumptions!$B$19*(0.4*IF(Data_Clean!E1314="",0,MIN(1,Data_Clean!E1314/12/Assumptions!$B$24))+0.35*IF(Data_Clean!D1314="Y",1,0)+0.25*(1-MIN(Data_Clean!T1314,3)/3))/IF(Data_Clean!E1314="",0.6,1)</f>
        <v>10.4</v>
      </c>
      <c r="P1314" s="16" t="n">
        <f aca="false">SUM(K1314:O1314)/(Assumptions!$D$5-IF(K1314="",Assumptions!$B$15,0))*100</f>
        <v>64.4462798775001</v>
      </c>
      <c r="Q1314" s="7" t="str">
        <f aca="false">IF(J1314&gt;=Assumptions!$B$26,"High",IF(J1314&gt;=Assumptions!$B$27,"Mid","Low"))</f>
        <v>Mid</v>
      </c>
      <c r="R1314" s="7" t="str">
        <f aca="false">IF(P1314&gt;=Assumptions!$B$28,"High",IF(P1314&gt;=Assumptions!$B$29,"Mid","Low"))</f>
        <v>Mid</v>
      </c>
      <c r="S1314" s="7" t="str">
        <f aca="false">INDEX(Assumptions!$B$33:$B$41,MATCH(Q1314&amp;"|"&amp;R1314,Assumptions!$A$33:$A$41,0))</f>
        <v>Established Core</v>
      </c>
      <c r="T1314" s="7" t="n">
        <f aca="false">IF(ISNUMBER(Data_Clean!V1314),J1314*Data_Clean!V1314,0)</f>
        <v>43.415440812</v>
      </c>
    </row>
    <row r="1315" customFormat="false" ht="15" hidden="false" customHeight="false" outlineLevel="0" collapsed="false">
      <c r="A1315" s="15" t="str">
        <f aca="false">Data_Clean!A1315</f>
        <v>CX101311</v>
      </c>
      <c r="B1315" s="14" t="n">
        <f aca="false">Data_Clean!G1315*Assumptions!$B$5</f>
        <v>43.013</v>
      </c>
      <c r="C1315" s="14" t="n">
        <f aca="false">IF(Data_Clean!H1315="",0,Data_Clean!H1315)*Assumptions!$B$6</f>
        <v>0</v>
      </c>
      <c r="D1315" s="14" t="n">
        <f aca="false">Data_Clean!I1315*Assumptions!$B$7</f>
        <v>0</v>
      </c>
      <c r="E1315" s="14" t="n">
        <f aca="false">Data_Clean!J1315*Assumptions!$B$8</f>
        <v>0</v>
      </c>
      <c r="F1315" s="14" t="n">
        <f aca="false">Data_Clean!K1315*Assumptions!$B$9</f>
        <v>0</v>
      </c>
      <c r="G1315" s="14" t="n">
        <f aca="false">Data_Clean!L1315*Assumptions!$B$10</f>
        <v>0</v>
      </c>
      <c r="H1315" s="14" t="n">
        <f aca="false">IF(OR(Data_Clean!M1315="",Data_Clean!N1315=""),0,Data_Clean!M1315*Data_Clean!N1315/100)*Assumptions!$B$13*Assumptions!$B$11</f>
        <v>0</v>
      </c>
      <c r="I1315" s="14" t="n">
        <f aca="false">Data_Clean!O1315*4*Assumptions!$B$12</f>
        <v>0</v>
      </c>
      <c r="J1315" s="14" t="n">
        <f aca="false">SUM(B1315:I1315)</f>
        <v>43.013</v>
      </c>
      <c r="K1315" s="16" t="n">
        <f aca="false">IF(Data_Clean!P1315="","",Assumptions!$B$15*0.5^(Data_Clean!P1315/Assumptions!$B$20))</f>
        <v>26.7269615442102</v>
      </c>
      <c r="L1315" s="16" t="n">
        <f aca="false">Assumptions!$B$16*MIN(1,LN(1+Data_Clean!Q1315)/LN(1+Assumptions!$B$21))</f>
        <v>12.8906482631789</v>
      </c>
      <c r="M1315" s="16" t="n">
        <f aca="false">Assumptions!$B$17*(0.6*MIN(1,Data_Clean!R1315/Assumptions!$B$22)+0.4*IF(Data_Clean!S1315="",0,Data_Clean!S1315))</f>
        <v>7.416</v>
      </c>
      <c r="N1315" s="16" t="n">
        <f aca="false">Assumptions!$B$18*MIN(1,(Data_Clean!F1315-1)/Assumptions!$B$23)</f>
        <v>0</v>
      </c>
      <c r="O1315" s="16" t="n">
        <f aca="false">Assumptions!$B$19*(0.4*IF(Data_Clean!E1315="",0,MIN(1,Data_Clean!E1315/12/Assumptions!$B$24))+0.35*IF(Data_Clean!D1315="Y",1,0)+0.25*(1-MIN(Data_Clean!T1315,3)/3))/IF(Data_Clean!E1315="",0.6,1)</f>
        <v>15</v>
      </c>
      <c r="P1315" s="16" t="n">
        <f aca="false">SUM(K1315:O1315)/(Assumptions!$D$5-IF(K1315="",Assumptions!$B$15,0))*100</f>
        <v>62.0336098073891</v>
      </c>
      <c r="Q1315" s="7" t="str">
        <f aca="false">IF(J1315&gt;=Assumptions!$B$26,"High",IF(J1315&gt;=Assumptions!$B$27,"Mid","Low"))</f>
        <v>Low</v>
      </c>
      <c r="R1315" s="7" t="str">
        <f aca="false">IF(P1315&gt;=Assumptions!$B$28,"High",IF(P1315&gt;=Assumptions!$B$29,"Mid","Low"))</f>
        <v>Mid</v>
      </c>
      <c r="S1315" s="7" t="str">
        <f aca="false">INDEX(Assumptions!$B$33:$B$41,MATCH(Q1315&amp;"|"&amp;R1315,Assumptions!$A$33:$A$41,0))</f>
        <v>Light Touch</v>
      </c>
      <c r="T1315" s="7" t="n">
        <f aca="false">IF(ISNUMBER(Data_Clean!V1315),J1315*Data_Clean!V1315,0)</f>
        <v>1.4538394</v>
      </c>
    </row>
    <row r="1316" customFormat="false" ht="15" hidden="false" customHeight="false" outlineLevel="0" collapsed="false">
      <c r="A1316" s="15" t="str">
        <f aca="false">Data_Clean!A1316</f>
        <v>CX101312</v>
      </c>
      <c r="B1316" s="14" t="n">
        <f aca="false">Data_Clean!G1316*Assumptions!$B$5</f>
        <v>86.07775</v>
      </c>
      <c r="C1316" s="14" t="n">
        <f aca="false">IF(Data_Clean!H1316="",0,Data_Clean!H1316)*Assumptions!$B$6</f>
        <v>401.45568</v>
      </c>
      <c r="D1316" s="14" t="n">
        <f aca="false">Data_Clean!I1316*Assumptions!$B$7</f>
        <v>0</v>
      </c>
      <c r="E1316" s="14" t="n">
        <f aca="false">Data_Clean!J1316*Assumptions!$B$8</f>
        <v>147.334125</v>
      </c>
      <c r="F1316" s="14" t="n">
        <f aca="false">Data_Clean!K1316*Assumptions!$B$9</f>
        <v>0</v>
      </c>
      <c r="G1316" s="14" t="n">
        <f aca="false">Data_Clean!L1316*Assumptions!$B$10</f>
        <v>0</v>
      </c>
      <c r="H1316" s="14" t="n">
        <f aca="false">IF(OR(Data_Clean!M1316="",Data_Clean!N1316=""),0,Data_Clean!M1316*Data_Clean!N1316/100)*Assumptions!$B$13*Assumptions!$B$11</f>
        <v>0</v>
      </c>
      <c r="I1316" s="14" t="n">
        <f aca="false">Data_Clean!O1316*4*Assumptions!$B$12</f>
        <v>0</v>
      </c>
      <c r="J1316" s="14" t="n">
        <f aca="false">SUM(B1316:I1316)</f>
        <v>634.867555</v>
      </c>
      <c r="K1316" s="16" t="n">
        <f aca="false">IF(Data_Clean!P1316="","",Assumptions!$B$15*0.5^(Data_Clean!P1316/Assumptions!$B$20))</f>
        <v>0.727099107109563</v>
      </c>
      <c r="L1316" s="16" t="n">
        <f aca="false">Assumptions!$B$16*MIN(1,LN(1+Data_Clean!Q1316)/LN(1+Assumptions!$B$21))</f>
        <v>0</v>
      </c>
      <c r="M1316" s="16" t="n">
        <f aca="false">Assumptions!$B$17*(0.6*MIN(1,Data_Clean!R1316/Assumptions!$B$22)+0.4*IF(Data_Clean!S1316="",0,Data_Clean!S1316))</f>
        <v>0</v>
      </c>
      <c r="N1316" s="16" t="n">
        <f aca="false">Assumptions!$B$18*MIN(1,(Data_Clean!F1316-1)/Assumptions!$B$23)</f>
        <v>10</v>
      </c>
      <c r="O1316" s="16" t="n">
        <f aca="false">Assumptions!$B$19*(0.4*IF(Data_Clean!E1316="",0,MIN(1,Data_Clean!E1316/12/Assumptions!$B$24))+0.35*IF(Data_Clean!D1316="Y",1,0)+0.25*(1-MIN(Data_Clean!T1316,3)/3))/IF(Data_Clean!E1316="",0.6,1)</f>
        <v>14.6</v>
      </c>
      <c r="P1316" s="16" t="n">
        <f aca="false">SUM(K1316:O1316)/(Assumptions!$D$5-IF(K1316="",Assumptions!$B$15,0))*100</f>
        <v>25.3270991071096</v>
      </c>
      <c r="Q1316" s="7" t="str">
        <f aca="false">IF(J1316&gt;=Assumptions!$B$26,"High",IF(J1316&gt;=Assumptions!$B$27,"Mid","Low"))</f>
        <v>Mid</v>
      </c>
      <c r="R1316" s="7" t="str">
        <f aca="false">IF(P1316&gt;=Assumptions!$B$28,"High",IF(P1316&gt;=Assumptions!$B$29,"Mid","Low"))</f>
        <v>Low</v>
      </c>
      <c r="S1316" s="7" t="str">
        <f aca="false">INDEX(Assumptions!$B$33:$B$41,MATCH(Q1316&amp;"|"&amp;R1316,Assumptions!$A$33:$A$41,0))</f>
        <v>Light Touch</v>
      </c>
      <c r="T1316" s="7" t="n">
        <f aca="false">IF(ISNUMBER(Data_Clean!V1316),J1316*Data_Clean!V1316,0)</f>
        <v>54.1542024415</v>
      </c>
    </row>
    <row r="1317" customFormat="false" ht="15" hidden="false" customHeight="false" outlineLevel="0" collapsed="false">
      <c r="A1317" s="15" t="str">
        <f aca="false">Data_Clean!A1317</f>
        <v>CX101313</v>
      </c>
      <c r="B1317" s="14" t="n">
        <f aca="false">Data_Clean!G1317*Assumptions!$B$5</f>
        <v>41.28225</v>
      </c>
      <c r="C1317" s="14" t="n">
        <f aca="false">IF(Data_Clean!H1317="",0,Data_Clean!H1317)*Assumptions!$B$6</f>
        <v>46.28364</v>
      </c>
      <c r="D1317" s="14" t="n">
        <f aca="false">Data_Clean!I1317*Assumptions!$B$7</f>
        <v>0</v>
      </c>
      <c r="E1317" s="14" t="n">
        <f aca="false">Data_Clean!J1317*Assumptions!$B$8</f>
        <v>726.6315</v>
      </c>
      <c r="F1317" s="14" t="n">
        <f aca="false">Data_Clean!K1317*Assumptions!$B$9</f>
        <v>0</v>
      </c>
      <c r="G1317" s="14" t="n">
        <f aca="false">Data_Clean!L1317*Assumptions!$B$10</f>
        <v>0</v>
      </c>
      <c r="H1317" s="14" t="n">
        <f aca="false">IF(OR(Data_Clean!M1317="",Data_Clean!N1317=""),0,Data_Clean!M1317*Data_Clean!N1317/100)*Assumptions!$B$13*Assumptions!$B$11</f>
        <v>0</v>
      </c>
      <c r="I1317" s="14" t="n">
        <f aca="false">Data_Clean!O1317*4*Assumptions!$B$12</f>
        <v>0</v>
      </c>
      <c r="J1317" s="14" t="n">
        <f aca="false">SUM(B1317:I1317)</f>
        <v>814.19739</v>
      </c>
      <c r="K1317" s="16" t="n">
        <f aca="false">IF(Data_Clean!P1317="","",Assumptions!$B$15*0.5^(Data_Clean!P1317/Assumptions!$B$20))</f>
        <v>15.7094118423094</v>
      </c>
      <c r="L1317" s="16" t="n">
        <f aca="false">Assumptions!$B$16*MIN(1,LN(1+Data_Clean!Q1317)/LN(1+Assumptions!$B$21))</f>
        <v>12.0537864630054</v>
      </c>
      <c r="M1317" s="16" t="n">
        <f aca="false">Assumptions!$B$17*(0.6*MIN(1,Data_Clean!R1317/Assumptions!$B$22)+0.4*IF(Data_Clean!S1317="",0,Data_Clean!S1317))</f>
        <v>3.822</v>
      </c>
      <c r="N1317" s="16" t="n">
        <f aca="false">Assumptions!$B$18*MIN(1,(Data_Clean!F1317-1)/Assumptions!$B$23)</f>
        <v>10</v>
      </c>
      <c r="O1317" s="16" t="n">
        <f aca="false">Assumptions!$B$19*(0.4*IF(Data_Clean!E1317="",0,MIN(1,Data_Clean!E1317/12/Assumptions!$B$24))+0.35*IF(Data_Clean!D1317="Y",1,0)+0.25*(1-MIN(Data_Clean!T1317,3)/3))/IF(Data_Clean!E1317="",0.6,1)</f>
        <v>8.5</v>
      </c>
      <c r="P1317" s="16" t="n">
        <f aca="false">SUM(K1317:O1317)/(Assumptions!$D$5-IF(K1317="",Assumptions!$B$15,0))*100</f>
        <v>50.0851983053148</v>
      </c>
      <c r="Q1317" s="7" t="str">
        <f aca="false">IF(J1317&gt;=Assumptions!$B$26,"High",IF(J1317&gt;=Assumptions!$B$27,"Mid","Low"))</f>
        <v>Mid</v>
      </c>
      <c r="R1317" s="7" t="str">
        <f aca="false">IF(P1317&gt;=Assumptions!$B$28,"High",IF(P1317&gt;=Assumptions!$B$29,"Mid","Low"))</f>
        <v>Mid</v>
      </c>
      <c r="S1317" s="7" t="str">
        <f aca="false">INDEX(Assumptions!$B$33:$B$41,MATCH(Q1317&amp;"|"&amp;R1317,Assumptions!$A$33:$A$41,0))</f>
        <v>Established Core</v>
      </c>
      <c r="T1317" s="7" t="n">
        <f aca="false">IF(ISNUMBER(Data_Clean!V1317),J1317*Data_Clean!V1317,0)</f>
        <v>89.480293161</v>
      </c>
    </row>
    <row r="1318" customFormat="false" ht="15" hidden="false" customHeight="false" outlineLevel="0" collapsed="false">
      <c r="A1318" s="15" t="str">
        <f aca="false">Data_Clean!A1318</f>
        <v>CX101314</v>
      </c>
      <c r="B1318" s="14" t="n">
        <f aca="false">Data_Clean!G1318*Assumptions!$B$5</f>
        <v>88.86675</v>
      </c>
      <c r="C1318" s="14" t="n">
        <f aca="false">IF(Data_Clean!H1318="",0,Data_Clean!H1318)*Assumptions!$B$6</f>
        <v>0</v>
      </c>
      <c r="D1318" s="14" t="n">
        <f aca="false">Data_Clean!I1318*Assumptions!$B$7</f>
        <v>0</v>
      </c>
      <c r="E1318" s="14" t="n">
        <f aca="false">Data_Clean!J1318*Assumptions!$B$8</f>
        <v>72.524775</v>
      </c>
      <c r="F1318" s="14" t="n">
        <f aca="false">Data_Clean!K1318*Assumptions!$B$9</f>
        <v>0</v>
      </c>
      <c r="G1318" s="14" t="n">
        <f aca="false">Data_Clean!L1318*Assumptions!$B$10</f>
        <v>0</v>
      </c>
      <c r="H1318" s="14" t="n">
        <f aca="false">IF(OR(Data_Clean!M1318="",Data_Clean!N1318=""),0,Data_Clean!M1318*Data_Clean!N1318/100)*Assumptions!$B$13*Assumptions!$B$11</f>
        <v>0</v>
      </c>
      <c r="I1318" s="14" t="n">
        <f aca="false">Data_Clean!O1318*4*Assumptions!$B$12</f>
        <v>0</v>
      </c>
      <c r="J1318" s="14" t="n">
        <f aca="false">SUM(B1318:I1318)</f>
        <v>161.391525</v>
      </c>
      <c r="K1318" s="16" t="n">
        <f aca="false">IF(Data_Clean!P1318="","",Assumptions!$B$15*0.5^(Data_Clean!P1318/Assumptions!$B$20))</f>
        <v>28.6452481173125</v>
      </c>
      <c r="L1318" s="16" t="n">
        <f aca="false">Assumptions!$B$16*MIN(1,LN(1+Data_Clean!Q1318)/LN(1+Assumptions!$B$21))</f>
        <v>12.6966447294858</v>
      </c>
      <c r="M1318" s="16" t="n">
        <f aca="false">Assumptions!$B$17*(0.6*MIN(1,Data_Clean!R1318/Assumptions!$B$22)+0.4*IF(Data_Clean!S1318="",0,Data_Clean!S1318))</f>
        <v>3.054</v>
      </c>
      <c r="N1318" s="16" t="n">
        <f aca="false">Assumptions!$B$18*MIN(1,(Data_Clean!F1318-1)/Assumptions!$B$23)</f>
        <v>5</v>
      </c>
      <c r="O1318" s="16" t="n">
        <f aca="false">Assumptions!$B$19*(0.4*IF(Data_Clean!E1318="",0,MIN(1,Data_Clean!E1318/12/Assumptions!$B$24))+0.35*IF(Data_Clean!D1318="Y",1,0)+0.25*(1-MIN(Data_Clean!T1318,3)/3))/IF(Data_Clean!E1318="",0.6,1)</f>
        <v>5.9</v>
      </c>
      <c r="P1318" s="16" t="n">
        <f aca="false">SUM(K1318:O1318)/(Assumptions!$D$5-IF(K1318="",Assumptions!$B$15,0))*100</f>
        <v>55.2958928467982</v>
      </c>
      <c r="Q1318" s="7" t="str">
        <f aca="false">IF(J1318&gt;=Assumptions!$B$26,"High",IF(J1318&gt;=Assumptions!$B$27,"Mid","Low"))</f>
        <v>Low</v>
      </c>
      <c r="R1318" s="7" t="str">
        <f aca="false">IF(P1318&gt;=Assumptions!$B$28,"High",IF(P1318&gt;=Assumptions!$B$29,"Mid","Low"))</f>
        <v>Mid</v>
      </c>
      <c r="S1318" s="7" t="str">
        <f aca="false">INDEX(Assumptions!$B$33:$B$41,MATCH(Q1318&amp;"|"&amp;R1318,Assumptions!$A$33:$A$41,0))</f>
        <v>Light Touch</v>
      </c>
      <c r="T1318" s="7" t="n">
        <f aca="false">IF(ISNUMBER(Data_Clean!V1318),J1318*Data_Clean!V1318,0)</f>
        <v>11.6686072575</v>
      </c>
    </row>
    <row r="1319" customFormat="false" ht="15" hidden="false" customHeight="false" outlineLevel="0" collapsed="false">
      <c r="A1319" s="15" t="str">
        <f aca="false">Data_Clean!A1319</f>
        <v>CX101315</v>
      </c>
      <c r="B1319" s="14" t="n">
        <f aca="false">Data_Clean!G1319*Assumptions!$B$5</f>
        <v>274.122</v>
      </c>
      <c r="C1319" s="14" t="n">
        <f aca="false">IF(Data_Clean!H1319="",0,Data_Clean!H1319)*Assumptions!$B$6</f>
        <v>554.3982</v>
      </c>
      <c r="D1319" s="14" t="n">
        <f aca="false">Data_Clean!I1319*Assumptions!$B$7</f>
        <v>0</v>
      </c>
      <c r="E1319" s="14" t="n">
        <f aca="false">Data_Clean!J1319*Assumptions!$B$8</f>
        <v>0</v>
      </c>
      <c r="F1319" s="14" t="n">
        <f aca="false">Data_Clean!K1319*Assumptions!$B$9</f>
        <v>0</v>
      </c>
      <c r="G1319" s="14" t="n">
        <f aca="false">Data_Clean!L1319*Assumptions!$B$10</f>
        <v>0</v>
      </c>
      <c r="H1319" s="14" t="n">
        <f aca="false">IF(OR(Data_Clean!M1319="",Data_Clean!N1319=""),0,Data_Clean!M1319*Data_Clean!N1319/100)*Assumptions!$B$13*Assumptions!$B$11</f>
        <v>666.144</v>
      </c>
      <c r="I1319" s="14" t="n">
        <f aca="false">Data_Clean!O1319*4*Assumptions!$B$12</f>
        <v>89.61168</v>
      </c>
      <c r="J1319" s="14" t="n">
        <f aca="false">SUM(B1319:I1319)</f>
        <v>1584.27588</v>
      </c>
      <c r="K1319" s="16" t="n">
        <f aca="false">IF(Data_Clean!P1319="","",Assumptions!$B$15*0.5^(Data_Clean!P1319/Assumptions!$B$20))</f>
        <v>28.6452481173125</v>
      </c>
      <c r="L1319" s="16" t="n">
        <f aca="false">Assumptions!$B$16*MIN(1,LN(1+Data_Clean!Q1319)/LN(1+Assumptions!$B$21))</f>
        <v>18.1688870073348</v>
      </c>
      <c r="M1319" s="16" t="n">
        <f aca="false">Assumptions!$B$17*(0.6*MIN(1,Data_Clean!R1319/Assumptions!$B$22)+0.4*IF(Data_Clean!S1319="",0,Data_Clean!S1319))</f>
        <v>10.674</v>
      </c>
      <c r="N1319" s="16" t="n">
        <f aca="false">Assumptions!$B$18*MIN(1,(Data_Clean!F1319-1)/Assumptions!$B$23)</f>
        <v>15</v>
      </c>
      <c r="O1319" s="16" t="n">
        <f aca="false">Assumptions!$B$19*(0.4*IF(Data_Clean!E1319="",0,MIN(1,Data_Clean!E1319/12/Assumptions!$B$24))+0.35*IF(Data_Clean!D1319="Y",1,0)+0.25*(1-MIN(Data_Clean!T1319,3)/3))/IF(Data_Clean!E1319="",0.6,1)</f>
        <v>10.25</v>
      </c>
      <c r="P1319" s="16" t="n">
        <f aca="false">SUM(K1319:O1319)/(Assumptions!$D$5-IF(K1319="",Assumptions!$B$15,0))*100</f>
        <v>82.7381351246473</v>
      </c>
      <c r="Q1319" s="7" t="str">
        <f aca="false">IF(J1319&gt;=Assumptions!$B$26,"High",IF(J1319&gt;=Assumptions!$B$27,"Mid","Low"))</f>
        <v>High</v>
      </c>
      <c r="R1319" s="7" t="str">
        <f aca="false">IF(P1319&gt;=Assumptions!$B$28,"High",IF(P1319&gt;=Assumptions!$B$29,"Mid","Low"))</f>
        <v>High</v>
      </c>
      <c r="S1319" s="7" t="str">
        <f aca="false">INDEX(Assumptions!$B$33:$B$41,MATCH(Q1319&amp;"|"&amp;R1319,Assumptions!$A$33:$A$41,0))</f>
        <v>Premier Advocates</v>
      </c>
      <c r="T1319" s="7" t="n">
        <f aca="false">IF(ISNUMBER(Data_Clean!V1319),J1319*Data_Clean!V1319,0)</f>
        <v>20.120303676</v>
      </c>
    </row>
    <row r="1320" customFormat="false" ht="15" hidden="false" customHeight="false" outlineLevel="0" collapsed="false">
      <c r="A1320" s="15" t="str">
        <f aca="false">Data_Clean!A1320</f>
        <v>CX101316</v>
      </c>
      <c r="B1320" s="14" t="n">
        <f aca="false">Data_Clean!G1320*Assumptions!$B$5</f>
        <v>111.64275</v>
      </c>
      <c r="C1320" s="14" t="n">
        <f aca="false">IF(Data_Clean!H1320="",0,Data_Clean!H1320)*Assumptions!$B$6</f>
        <v>0</v>
      </c>
      <c r="D1320" s="14" t="n">
        <f aca="false">Data_Clean!I1320*Assumptions!$B$7</f>
        <v>0</v>
      </c>
      <c r="E1320" s="14" t="n">
        <f aca="false">Data_Clean!J1320*Assumptions!$B$8</f>
        <v>0</v>
      </c>
      <c r="F1320" s="14" t="n">
        <f aca="false">Data_Clean!K1320*Assumptions!$B$9</f>
        <v>0</v>
      </c>
      <c r="G1320" s="14" t="n">
        <f aca="false">Data_Clean!L1320*Assumptions!$B$10</f>
        <v>0</v>
      </c>
      <c r="H1320" s="14" t="n">
        <f aca="false">IF(OR(Data_Clean!M1320="",Data_Clean!N1320=""),0,Data_Clean!M1320*Data_Clean!N1320/100)*Assumptions!$B$13*Assumptions!$B$11</f>
        <v>0</v>
      </c>
      <c r="I1320" s="14" t="n">
        <f aca="false">Data_Clean!O1320*4*Assumptions!$B$12</f>
        <v>0</v>
      </c>
      <c r="J1320" s="14" t="n">
        <f aca="false">SUM(B1320:I1320)</f>
        <v>111.64275</v>
      </c>
      <c r="K1320" s="16" t="n">
        <f aca="false">IF(Data_Clean!P1320="","",Assumptions!$B$15*0.5^(Data_Clean!P1320/Assumptions!$B$20))</f>
        <v>27.9909897461042</v>
      </c>
      <c r="L1320" s="16" t="n">
        <f aca="false">Assumptions!$B$16*MIN(1,LN(1+Data_Clean!Q1320)/LN(1+Assumptions!$B$21))</f>
        <v>9.16313819982653</v>
      </c>
      <c r="M1320" s="16" t="n">
        <f aca="false">Assumptions!$B$17*(0.6*MIN(1,Data_Clean!R1320/Assumptions!$B$22)+0.4*IF(Data_Clean!S1320="",0,Data_Clean!S1320))</f>
        <v>7.848</v>
      </c>
      <c r="N1320" s="16" t="n">
        <f aca="false">Assumptions!$B$18*MIN(1,(Data_Clean!F1320-1)/Assumptions!$B$23)</f>
        <v>0</v>
      </c>
      <c r="O1320" s="16" t="n">
        <f aca="false">Assumptions!$B$19*(0.4*IF(Data_Clean!E1320="",0,MIN(1,Data_Clean!E1320/12/Assumptions!$B$24))+0.35*IF(Data_Clean!D1320="Y",1,0)+0.25*(1-MIN(Data_Clean!T1320,3)/3))/IF(Data_Clean!E1320="",0.6,1)</f>
        <v>9.75</v>
      </c>
      <c r="P1320" s="16" t="n">
        <f aca="false">SUM(K1320:O1320)/(Assumptions!$D$5-IF(K1320="",Assumptions!$B$15,0))*100</f>
        <v>54.7521279459307</v>
      </c>
      <c r="Q1320" s="7" t="str">
        <f aca="false">IF(J1320&gt;=Assumptions!$B$26,"High",IF(J1320&gt;=Assumptions!$B$27,"Mid","Low"))</f>
        <v>Low</v>
      </c>
      <c r="R1320" s="7" t="str">
        <f aca="false">IF(P1320&gt;=Assumptions!$B$28,"High",IF(P1320&gt;=Assumptions!$B$29,"Mid","Low"))</f>
        <v>Mid</v>
      </c>
      <c r="S1320" s="7" t="str">
        <f aca="false">INDEX(Assumptions!$B$33:$B$41,MATCH(Q1320&amp;"|"&amp;R1320,Assumptions!$A$33:$A$41,0))</f>
        <v>Light Touch</v>
      </c>
      <c r="T1320" s="7" t="n">
        <f aca="false">IF(ISNUMBER(Data_Clean!V1320),J1320*Data_Clean!V1320,0)</f>
        <v>20.6315802</v>
      </c>
    </row>
    <row r="1321" customFormat="false" ht="15" hidden="false" customHeight="false" outlineLevel="0" collapsed="false">
      <c r="A1321" s="15" t="str">
        <f aca="false">Data_Clean!A1321</f>
        <v>CX101317</v>
      </c>
      <c r="B1321" s="14" t="n">
        <f aca="false">Data_Clean!G1321*Assumptions!$B$5</f>
        <v>66.0395</v>
      </c>
      <c r="C1321" s="14" t="n">
        <f aca="false">IF(Data_Clean!H1321="",0,Data_Clean!H1321)*Assumptions!$B$6</f>
        <v>113.98776</v>
      </c>
      <c r="D1321" s="14" t="n">
        <f aca="false">Data_Clean!I1321*Assumptions!$B$7</f>
        <v>0</v>
      </c>
      <c r="E1321" s="14" t="n">
        <f aca="false">Data_Clean!J1321*Assumptions!$B$8</f>
        <v>0</v>
      </c>
      <c r="F1321" s="14" t="n">
        <f aca="false">Data_Clean!K1321*Assumptions!$B$9</f>
        <v>0</v>
      </c>
      <c r="G1321" s="14" t="n">
        <f aca="false">Data_Clean!L1321*Assumptions!$B$10</f>
        <v>0</v>
      </c>
      <c r="H1321" s="14" t="n">
        <f aca="false">IF(OR(Data_Clean!M1321="",Data_Clean!N1321=""),0,Data_Clean!M1321*Data_Clean!N1321/100)*Assumptions!$B$13*Assumptions!$B$11</f>
        <v>28.782</v>
      </c>
      <c r="I1321" s="14" t="n">
        <f aca="false">Data_Clean!O1321*4*Assumptions!$B$12</f>
        <v>27.00912</v>
      </c>
      <c r="J1321" s="14" t="n">
        <f aca="false">SUM(B1321:I1321)</f>
        <v>235.81838</v>
      </c>
      <c r="K1321" s="16" t="n">
        <f aca="false">IF(Data_Clean!P1321="","",Assumptions!$B$15*0.5^(Data_Clean!P1321/Assumptions!$B$20))</f>
        <v>17.2304753249555</v>
      </c>
      <c r="L1321" s="16" t="n">
        <f aca="false">Assumptions!$B$16*MIN(1,LN(1+Data_Clean!Q1321)/LN(1+Assumptions!$B$21))</f>
        <v>12.6966447294858</v>
      </c>
      <c r="M1321" s="16" t="n">
        <f aca="false">Assumptions!$B$17*(0.6*MIN(1,Data_Clean!R1321/Assumptions!$B$22)+0.4*IF(Data_Clean!S1321="",0,Data_Clean!S1321))</f>
        <v>9.864</v>
      </c>
      <c r="N1321" s="16" t="n">
        <f aca="false">Assumptions!$B$18*MIN(1,(Data_Clean!F1321-1)/Assumptions!$B$23)</f>
        <v>10</v>
      </c>
      <c r="O1321" s="16" t="n">
        <f aca="false">Assumptions!$B$19*(0.4*IF(Data_Clean!E1321="",0,MIN(1,Data_Clean!E1321/12/Assumptions!$B$24))+0.35*IF(Data_Clean!D1321="Y",1,0)+0.25*(1-MIN(Data_Clean!T1321,3)/3))/IF(Data_Clean!E1321="",0.6,1)</f>
        <v>15</v>
      </c>
      <c r="P1321" s="16" t="n">
        <f aca="false">SUM(K1321:O1321)/(Assumptions!$D$5-IF(K1321="",Assumptions!$B$15,0))*100</f>
        <v>64.7911200544413</v>
      </c>
      <c r="Q1321" s="7" t="str">
        <f aca="false">IF(J1321&gt;=Assumptions!$B$26,"High",IF(J1321&gt;=Assumptions!$B$27,"Mid","Low"))</f>
        <v>Low</v>
      </c>
      <c r="R1321" s="7" t="str">
        <f aca="false">IF(P1321&gt;=Assumptions!$B$28,"High",IF(P1321&gt;=Assumptions!$B$29,"Mid","Low"))</f>
        <v>Mid</v>
      </c>
      <c r="S1321" s="7" t="str">
        <f aca="false">INDEX(Assumptions!$B$33:$B$41,MATCH(Q1321&amp;"|"&amp;R1321,Assumptions!$A$33:$A$41,0))</f>
        <v>Light Touch</v>
      </c>
      <c r="T1321" s="7" t="n">
        <f aca="false">IF(ISNUMBER(Data_Clean!V1321),J1321*Data_Clean!V1321,0)</f>
        <v>5.588895606</v>
      </c>
    </row>
    <row r="1322" customFormat="false" ht="15" hidden="false" customHeight="false" outlineLevel="0" collapsed="false">
      <c r="A1322" s="15" t="str">
        <f aca="false">Data_Clean!A1322</f>
        <v>CX101318</v>
      </c>
      <c r="B1322" s="14" t="n">
        <f aca="false">Data_Clean!G1322*Assumptions!$B$5</f>
        <v>35.5045</v>
      </c>
      <c r="C1322" s="14" t="n">
        <f aca="false">IF(Data_Clean!H1322="",0,Data_Clean!H1322)*Assumptions!$B$6</f>
        <v>249.77844</v>
      </c>
      <c r="D1322" s="14" t="n">
        <f aca="false">Data_Clean!I1322*Assumptions!$B$7</f>
        <v>0</v>
      </c>
      <c r="E1322" s="14" t="n">
        <f aca="false">Data_Clean!J1322*Assumptions!$B$8</f>
        <v>0</v>
      </c>
      <c r="F1322" s="14" t="n">
        <f aca="false">Data_Clean!K1322*Assumptions!$B$9</f>
        <v>0</v>
      </c>
      <c r="G1322" s="14" t="n">
        <f aca="false">Data_Clean!L1322*Assumptions!$B$10</f>
        <v>0</v>
      </c>
      <c r="H1322" s="14" t="n">
        <f aca="false">IF(OR(Data_Clean!M1322="",Data_Clean!N1322=""),0,Data_Clean!M1322*Data_Clean!N1322/100)*Assumptions!$B$13*Assumptions!$B$11</f>
        <v>56.28</v>
      </c>
      <c r="I1322" s="14" t="n">
        <f aca="false">Data_Clean!O1322*4*Assumptions!$B$12</f>
        <v>7.69296</v>
      </c>
      <c r="J1322" s="14" t="n">
        <f aca="false">SUM(B1322:I1322)</f>
        <v>349.2559</v>
      </c>
      <c r="K1322" s="16" t="n">
        <f aca="false">IF(Data_Clean!P1322="","",Assumptions!$B$15*0.5^(Data_Clean!P1322/Assumptions!$B$20))</f>
        <v>29.3147990530274</v>
      </c>
      <c r="L1322" s="16" t="n">
        <f aca="false">Assumptions!$B$16*MIN(1,LN(1+Data_Clean!Q1322)/LN(1+Assumptions!$B$21))</f>
        <v>13.2535138894499</v>
      </c>
      <c r="M1322" s="16" t="n">
        <f aca="false">Assumptions!$B$17*(0.6*MIN(1,Data_Clean!R1322/Assumptions!$B$22)+0.4*IF(Data_Clean!S1322="",0,Data_Clean!S1322))</f>
        <v>8.142</v>
      </c>
      <c r="N1322" s="16" t="n">
        <f aca="false">Assumptions!$B$18*MIN(1,(Data_Clean!F1322-1)/Assumptions!$B$23)</f>
        <v>10</v>
      </c>
      <c r="O1322" s="16" t="n">
        <f aca="false">Assumptions!$B$19*(0.4*IF(Data_Clean!E1322="",0,MIN(1,Data_Clean!E1322/12/Assumptions!$B$24))+0.35*IF(Data_Clean!D1322="Y",1,0)+0.25*(1-MIN(Data_Clean!T1322,3)/3))/IF(Data_Clean!E1322="",0.6,1)</f>
        <v>11.65</v>
      </c>
      <c r="P1322" s="16" t="n">
        <f aca="false">SUM(K1322:O1322)/(Assumptions!$D$5-IF(K1322="",Assumptions!$B$15,0))*100</f>
        <v>72.3603129424773</v>
      </c>
      <c r="Q1322" s="7" t="str">
        <f aca="false">IF(J1322&gt;=Assumptions!$B$26,"High",IF(J1322&gt;=Assumptions!$B$27,"Mid","Low"))</f>
        <v>Low</v>
      </c>
      <c r="R1322" s="7" t="str">
        <f aca="false">IF(P1322&gt;=Assumptions!$B$28,"High",IF(P1322&gt;=Assumptions!$B$29,"Mid","Low"))</f>
        <v>High</v>
      </c>
      <c r="S1322" s="7" t="str">
        <f aca="false">INDEX(Assumptions!$B$33:$B$41,MATCH(Q1322&amp;"|"&amp;R1322,Assumptions!$A$33:$A$41,0))</f>
        <v>Engaged Builders</v>
      </c>
      <c r="T1322" s="7" t="n">
        <f aca="false">IF(ISNUMBER(Data_Clean!V1322),J1322*Data_Clean!V1322,0)</f>
        <v>11.63022147</v>
      </c>
    </row>
    <row r="1323" customFormat="false" ht="15" hidden="false" customHeight="false" outlineLevel="0" collapsed="false">
      <c r="A1323" s="15" t="str">
        <f aca="false">Data_Clean!A1323</f>
        <v>CX101319</v>
      </c>
      <c r="B1323" s="14" t="n">
        <f aca="false">Data_Clean!G1323*Assumptions!$B$5</f>
        <v>178.93425</v>
      </c>
      <c r="C1323" s="14" t="n">
        <f aca="false">IF(Data_Clean!H1323="",0,Data_Clean!H1323)*Assumptions!$B$6</f>
        <v>315.56808</v>
      </c>
      <c r="D1323" s="14" t="n">
        <f aca="false">Data_Clean!I1323*Assumptions!$B$7</f>
        <v>0</v>
      </c>
      <c r="E1323" s="14" t="n">
        <f aca="false">Data_Clean!J1323*Assumptions!$B$8</f>
        <v>838.220925</v>
      </c>
      <c r="F1323" s="14" t="n">
        <f aca="false">Data_Clean!K1323*Assumptions!$B$9</f>
        <v>3619</v>
      </c>
      <c r="G1323" s="14" t="n">
        <f aca="false">Data_Clean!L1323*Assumptions!$B$10</f>
        <v>0</v>
      </c>
      <c r="H1323" s="14" t="n">
        <f aca="false">IF(OR(Data_Clean!M1323="",Data_Clean!N1323=""),0,Data_Clean!M1323*Data_Clean!N1323/100)*Assumptions!$B$13*Assumptions!$B$11</f>
        <v>0</v>
      </c>
      <c r="I1323" s="14" t="n">
        <f aca="false">Data_Clean!O1323*4*Assumptions!$B$12</f>
        <v>0</v>
      </c>
      <c r="J1323" s="14" t="n">
        <f aca="false">SUM(B1323:I1323)</f>
        <v>4951.723255</v>
      </c>
      <c r="K1323" s="16" t="n">
        <f aca="false">IF(Data_Clean!P1323="","",Assumptions!$B$15*0.5^(Data_Clean!P1323/Assumptions!$B$20))</f>
        <v>23.267171427506</v>
      </c>
      <c r="L1323" s="16" t="n">
        <f aca="false">Assumptions!$B$16*MIN(1,LN(1+Data_Clean!Q1323)/LN(1+Assumptions!$B$21))</f>
        <v>16.6353555629187</v>
      </c>
      <c r="M1323" s="16" t="n">
        <f aca="false">Assumptions!$B$17*(0.6*MIN(1,Data_Clean!R1323/Assumptions!$B$22)+0.4*IF(Data_Clean!S1323="",0,Data_Clean!S1323))</f>
        <v>7.704</v>
      </c>
      <c r="N1323" s="16" t="n">
        <f aca="false">Assumptions!$B$18*MIN(1,(Data_Clean!F1323-1)/Assumptions!$B$23)</f>
        <v>15</v>
      </c>
      <c r="O1323" s="16" t="n">
        <f aca="false">Assumptions!$B$19*(0.4*IF(Data_Clean!E1323="",0,MIN(1,Data_Clean!E1323/12/Assumptions!$B$24))+0.35*IF(Data_Clean!D1323="Y",1,0)+0.25*(1-MIN(Data_Clean!T1323,3)/3))/IF(Data_Clean!E1323="",0.6,1)</f>
        <v>15</v>
      </c>
      <c r="P1323" s="16" t="n">
        <f aca="false">SUM(K1323:O1323)/(Assumptions!$D$5-IF(K1323="",Assumptions!$B$15,0))*100</f>
        <v>77.6065269904247</v>
      </c>
      <c r="Q1323" s="7" t="str">
        <f aca="false">IF(J1323&gt;=Assumptions!$B$26,"High",IF(J1323&gt;=Assumptions!$B$27,"Mid","Low"))</f>
        <v>High</v>
      </c>
      <c r="R1323" s="7" t="str">
        <f aca="false">IF(P1323&gt;=Assumptions!$B$28,"High",IF(P1323&gt;=Assumptions!$B$29,"Mid","Low"))</f>
        <v>High</v>
      </c>
      <c r="S1323" s="7" t="str">
        <f aca="false">INDEX(Assumptions!$B$33:$B$41,MATCH(Q1323&amp;"|"&amp;R1323,Assumptions!$A$33:$A$41,0))</f>
        <v>Premier Advocates</v>
      </c>
      <c r="T1323" s="7" t="n">
        <f aca="false">IF(ISNUMBER(Data_Clean!V1323),J1323*Data_Clean!V1323,0)</f>
        <v>74.7710211505</v>
      </c>
    </row>
    <row r="1324" customFormat="false" ht="15" hidden="false" customHeight="false" outlineLevel="0" collapsed="false">
      <c r="A1324" s="15" t="str">
        <f aca="false">Data_Clean!A1324</f>
        <v>CX101320</v>
      </c>
      <c r="B1324" s="14" t="n">
        <f aca="false">Data_Clean!G1324*Assumptions!$B$5</f>
        <v>56.61725</v>
      </c>
      <c r="C1324" s="14" t="n">
        <f aca="false">IF(Data_Clean!H1324="",0,Data_Clean!H1324)*Assumptions!$B$6</f>
        <v>208.19892</v>
      </c>
      <c r="D1324" s="14" t="n">
        <f aca="false">Data_Clean!I1324*Assumptions!$B$7</f>
        <v>0</v>
      </c>
      <c r="E1324" s="14" t="n">
        <f aca="false">Data_Clean!J1324*Assumptions!$B$8</f>
        <v>0</v>
      </c>
      <c r="F1324" s="14" t="n">
        <f aca="false">Data_Clean!K1324*Assumptions!$B$9</f>
        <v>0</v>
      </c>
      <c r="G1324" s="14" t="n">
        <f aca="false">Data_Clean!L1324*Assumptions!$B$10</f>
        <v>0</v>
      </c>
      <c r="H1324" s="14" t="n">
        <f aca="false">IF(OR(Data_Clean!M1324="",Data_Clean!N1324=""),0,Data_Clean!M1324*Data_Clean!N1324/100)*Assumptions!$B$13*Assumptions!$B$11</f>
        <v>0</v>
      </c>
      <c r="I1324" s="14" t="n">
        <f aca="false">Data_Clean!O1324*4*Assumptions!$B$12</f>
        <v>0</v>
      </c>
      <c r="J1324" s="14" t="n">
        <f aca="false">SUM(B1324:I1324)</f>
        <v>264.81617</v>
      </c>
      <c r="K1324" s="16" t="n">
        <f aca="false">IF(Data_Clean!P1324="","",Assumptions!$B$15*0.5^(Data_Clean!P1324/Assumptions!$B$20))</f>
        <v>0.288549471877715</v>
      </c>
      <c r="L1324" s="16" t="n">
        <f aca="false">Assumptions!$B$16*MIN(1,LN(1+Data_Clean!Q1324)/LN(1+Assumptions!$B$21))</f>
        <v>0</v>
      </c>
      <c r="M1324" s="16" t="n">
        <f aca="false">Assumptions!$B$17*(0.6*MIN(1,Data_Clean!R1324/Assumptions!$B$22)+0.4*IF(Data_Clean!S1324="",0,Data_Clean!S1324))</f>
        <v>0</v>
      </c>
      <c r="N1324" s="16" t="n">
        <f aca="false">Assumptions!$B$18*MIN(1,(Data_Clean!F1324-1)/Assumptions!$B$23)</f>
        <v>5</v>
      </c>
      <c r="O1324" s="16" t="n">
        <f aca="false">Assumptions!$B$19*(0.4*IF(Data_Clean!E1324="",0,MIN(1,Data_Clean!E1324/12/Assumptions!$B$24))+0.35*IF(Data_Clean!D1324="Y",1,0)+0.25*(1-MIN(Data_Clean!T1324,3)/3))/IF(Data_Clean!E1324="",0.6,1)</f>
        <v>9.35</v>
      </c>
      <c r="P1324" s="16" t="n">
        <f aca="false">SUM(K1324:O1324)/(Assumptions!$D$5-IF(K1324="",Assumptions!$B$15,0))*100</f>
        <v>14.6385494718777</v>
      </c>
      <c r="Q1324" s="7" t="str">
        <f aca="false">IF(J1324&gt;=Assumptions!$B$26,"High",IF(J1324&gt;=Assumptions!$B$27,"Mid","Low"))</f>
        <v>Low</v>
      </c>
      <c r="R1324" s="7" t="str">
        <f aca="false">IF(P1324&gt;=Assumptions!$B$28,"High",IF(P1324&gt;=Assumptions!$B$29,"Mid","Low"))</f>
        <v>Low</v>
      </c>
      <c r="S1324" s="7" t="str">
        <f aca="false">INDEX(Assumptions!$B$33:$B$41,MATCH(Q1324&amp;"|"&amp;R1324,Assumptions!$A$33:$A$41,0))</f>
        <v>Dormant &amp; Low Value</v>
      </c>
      <c r="T1324" s="7" t="n">
        <f aca="false">IF(ISNUMBER(Data_Clean!V1324),J1324*Data_Clean!V1324,0)</f>
        <v>49.096917918</v>
      </c>
    </row>
    <row r="1325" customFormat="false" ht="15" hidden="false" customHeight="false" outlineLevel="0" collapsed="false">
      <c r="A1325" s="15" t="str">
        <f aca="false">Data_Clean!A1325</f>
        <v>CX101321</v>
      </c>
      <c r="B1325" s="14" t="n">
        <f aca="false">Data_Clean!G1325*Assumptions!$B$5</f>
        <v>12.83</v>
      </c>
      <c r="C1325" s="14" t="n">
        <f aca="false">IF(Data_Clean!H1325="",0,Data_Clean!H1325)*Assumptions!$B$6</f>
        <v>0</v>
      </c>
      <c r="D1325" s="14" t="n">
        <f aca="false">Data_Clean!I1325*Assumptions!$B$7</f>
        <v>0</v>
      </c>
      <c r="E1325" s="14" t="n">
        <f aca="false">Data_Clean!J1325*Assumptions!$B$8</f>
        <v>0</v>
      </c>
      <c r="F1325" s="14" t="n">
        <f aca="false">Data_Clean!K1325*Assumptions!$B$9</f>
        <v>0</v>
      </c>
      <c r="G1325" s="14" t="n">
        <f aca="false">Data_Clean!L1325*Assumptions!$B$10</f>
        <v>0</v>
      </c>
      <c r="H1325" s="14" t="n">
        <f aca="false">IF(OR(Data_Clean!M1325="",Data_Clean!N1325=""),0,Data_Clean!M1325*Data_Clean!N1325/100)*Assumptions!$B$13*Assumptions!$B$11</f>
        <v>0</v>
      </c>
      <c r="I1325" s="14" t="n">
        <f aca="false">Data_Clean!O1325*4*Assumptions!$B$12</f>
        <v>0</v>
      </c>
      <c r="J1325" s="14" t="n">
        <f aca="false">SUM(B1325:I1325)</f>
        <v>12.83</v>
      </c>
      <c r="K1325" s="16" t="n">
        <f aca="false">IF(Data_Clean!P1325="","",Assumptions!$B$15*0.5^(Data_Clean!P1325/Assumptions!$B$20))</f>
        <v>27.9909897461042</v>
      </c>
      <c r="L1325" s="16" t="n">
        <f aca="false">Assumptions!$B$16*MIN(1,LN(1+Data_Clean!Q1325)/LN(1+Assumptions!$B$21))</f>
        <v>14.0427143261215</v>
      </c>
      <c r="M1325" s="16" t="n">
        <f aca="false">Assumptions!$B$17*(0.6*MIN(1,Data_Clean!R1325/Assumptions!$B$22)+0.4*IF(Data_Clean!S1325="",0,Data_Clean!S1325))</f>
        <v>12.774</v>
      </c>
      <c r="N1325" s="16" t="n">
        <f aca="false">Assumptions!$B$18*MIN(1,(Data_Clean!F1325-1)/Assumptions!$B$23)</f>
        <v>5</v>
      </c>
      <c r="O1325" s="16" t="n">
        <f aca="false">Assumptions!$B$19*(0.4*IF(Data_Clean!E1325="",0,MIN(1,Data_Clean!E1325/12/Assumptions!$B$24))+0.35*IF(Data_Clean!D1325="Y",1,0)+0.25*(1-MIN(Data_Clean!T1325,3)/3))/IF(Data_Clean!E1325="",0.6,1)</f>
        <v>12.75</v>
      </c>
      <c r="P1325" s="16" t="n">
        <f aca="false">SUM(K1325:O1325)/(Assumptions!$D$5-IF(K1325="",Assumptions!$B$15,0))*100</f>
        <v>72.5577040722258</v>
      </c>
      <c r="Q1325" s="7" t="str">
        <f aca="false">IF(J1325&gt;=Assumptions!$B$26,"High",IF(J1325&gt;=Assumptions!$B$27,"Mid","Low"))</f>
        <v>Low</v>
      </c>
      <c r="R1325" s="7" t="str">
        <f aca="false">IF(P1325&gt;=Assumptions!$B$28,"High",IF(P1325&gt;=Assumptions!$B$29,"Mid","Low"))</f>
        <v>High</v>
      </c>
      <c r="S1325" s="7" t="str">
        <f aca="false">INDEX(Assumptions!$B$33:$B$41,MATCH(Q1325&amp;"|"&amp;R1325,Assumptions!$A$33:$A$41,0))</f>
        <v>Engaged Builders</v>
      </c>
      <c r="T1325" s="7" t="n">
        <f aca="false">IF(ISNUMBER(Data_Clean!V1325),J1325*Data_Clean!V1325,0)</f>
        <v>0.356674</v>
      </c>
    </row>
    <row r="1326" customFormat="false" ht="15" hidden="false" customHeight="false" outlineLevel="0" collapsed="false">
      <c r="A1326" s="15" t="str">
        <f aca="false">Data_Clean!A1326</f>
        <v>CX101322</v>
      </c>
      <c r="B1326" s="14" t="n">
        <f aca="false">Data_Clean!G1326*Assumptions!$B$5</f>
        <v>11.925</v>
      </c>
      <c r="C1326" s="14" t="n">
        <f aca="false">IF(Data_Clean!H1326="",0,Data_Clean!H1326)*Assumptions!$B$6</f>
        <v>16.6764</v>
      </c>
      <c r="D1326" s="14" t="n">
        <f aca="false">Data_Clean!I1326*Assumptions!$B$7</f>
        <v>0</v>
      </c>
      <c r="E1326" s="14" t="n">
        <f aca="false">Data_Clean!J1326*Assumptions!$B$8</f>
        <v>0</v>
      </c>
      <c r="F1326" s="14" t="n">
        <f aca="false">Data_Clean!K1326*Assumptions!$B$9</f>
        <v>358.6</v>
      </c>
      <c r="G1326" s="14" t="n">
        <f aca="false">Data_Clean!L1326*Assumptions!$B$10</f>
        <v>0</v>
      </c>
      <c r="H1326" s="14" t="n">
        <f aca="false">IF(OR(Data_Clean!M1326="",Data_Clean!N1326=""),0,Data_Clean!M1326*Data_Clean!N1326/100)*Assumptions!$B$13*Assumptions!$B$11</f>
        <v>0</v>
      </c>
      <c r="I1326" s="14" t="n">
        <f aca="false">Data_Clean!O1326*4*Assumptions!$B$12</f>
        <v>0</v>
      </c>
      <c r="J1326" s="14" t="n">
        <f aca="false">SUM(B1326:I1326)</f>
        <v>387.2014</v>
      </c>
      <c r="K1326" s="16" t="n">
        <f aca="false">IF(Data_Clean!P1326="","",Assumptions!$B$15*0.5^(Data_Clean!P1326/Assumptions!$B$20))</f>
        <v>29.3147990530274</v>
      </c>
      <c r="L1326" s="16" t="n">
        <f aca="false">Assumptions!$B$16*MIN(1,LN(1+Data_Clean!Q1326)/LN(1+Assumptions!$B$21))</f>
        <v>16.9333625893004</v>
      </c>
      <c r="M1326" s="16" t="n">
        <f aca="false">Assumptions!$B$17*(0.6*MIN(1,Data_Clean!R1326/Assumptions!$B$22)+0.4*IF(Data_Clean!S1326="",0,Data_Clean!S1326))</f>
        <v>1.32</v>
      </c>
      <c r="N1326" s="16" t="n">
        <f aca="false">Assumptions!$B$18*MIN(1,(Data_Clean!F1326-1)/Assumptions!$B$23)</f>
        <v>10</v>
      </c>
      <c r="O1326" s="16" t="n">
        <f aca="false">Assumptions!$B$19*(0.4*IF(Data_Clean!E1326="",0,MIN(1,Data_Clean!E1326/12/Assumptions!$B$24))+0.35*IF(Data_Clean!D1326="Y",1,0)+0.25*(1-MIN(Data_Clean!T1326,3)/3))/IF(Data_Clean!E1326="",0.6,1)</f>
        <v>15</v>
      </c>
      <c r="P1326" s="16" t="n">
        <f aca="false">SUM(K1326:O1326)/(Assumptions!$D$5-IF(K1326="",Assumptions!$B$15,0))*100</f>
        <v>72.5681616423278</v>
      </c>
      <c r="Q1326" s="7" t="str">
        <f aca="false">IF(J1326&gt;=Assumptions!$B$26,"High",IF(J1326&gt;=Assumptions!$B$27,"Mid","Low"))</f>
        <v>Low</v>
      </c>
      <c r="R1326" s="7" t="str">
        <f aca="false">IF(P1326&gt;=Assumptions!$B$28,"High",IF(P1326&gt;=Assumptions!$B$29,"Mid","Low"))</f>
        <v>High</v>
      </c>
      <c r="S1326" s="7" t="str">
        <f aca="false">INDEX(Assumptions!$B$33:$B$41,MATCH(Q1326&amp;"|"&amp;R1326,Assumptions!$A$33:$A$41,0))</f>
        <v>Engaged Builders</v>
      </c>
      <c r="T1326" s="7" t="n">
        <f aca="false">IF(ISNUMBER(Data_Clean!V1326),J1326*Data_Clean!V1326,0)</f>
        <v>5.38209946</v>
      </c>
    </row>
    <row r="1327" customFormat="false" ht="15" hidden="false" customHeight="false" outlineLevel="0" collapsed="false">
      <c r="A1327" s="15" t="str">
        <f aca="false">Data_Clean!A1327</f>
        <v>CX101323</v>
      </c>
      <c r="B1327" s="14" t="n">
        <f aca="false">Data_Clean!G1327*Assumptions!$B$5</f>
        <v>97.6855</v>
      </c>
      <c r="C1327" s="14" t="n">
        <f aca="false">IF(Data_Clean!H1327="",0,Data_Clean!H1327)*Assumptions!$B$6</f>
        <v>421.33368</v>
      </c>
      <c r="D1327" s="14" t="n">
        <f aca="false">Data_Clean!I1327*Assumptions!$B$7</f>
        <v>137.6</v>
      </c>
      <c r="E1327" s="14" t="n">
        <f aca="false">Data_Clean!J1327*Assumptions!$B$8</f>
        <v>0</v>
      </c>
      <c r="F1327" s="14" t="n">
        <f aca="false">Data_Clean!K1327*Assumptions!$B$9</f>
        <v>0</v>
      </c>
      <c r="G1327" s="14" t="n">
        <f aca="false">Data_Clean!L1327*Assumptions!$B$10</f>
        <v>0</v>
      </c>
      <c r="H1327" s="14" t="n">
        <f aca="false">IF(OR(Data_Clean!M1327="",Data_Clean!N1327=""),0,Data_Clean!M1327*Data_Clean!N1327/100)*Assumptions!$B$13*Assumptions!$B$11</f>
        <v>0</v>
      </c>
      <c r="I1327" s="14" t="n">
        <f aca="false">Data_Clean!O1327*4*Assumptions!$B$12</f>
        <v>0</v>
      </c>
      <c r="J1327" s="14" t="n">
        <f aca="false">SUM(B1327:I1327)</f>
        <v>656.61918</v>
      </c>
      <c r="K1327" s="16" t="n">
        <f aca="false">IF(Data_Clean!P1327="","",Assumptions!$B$15*0.5^(Data_Clean!P1327/Assumptions!$B$20))</f>
        <v>30</v>
      </c>
      <c r="L1327" s="16" t="n">
        <f aca="false">Assumptions!$B$16*MIN(1,LN(1+Data_Clean!Q1327)/LN(1+Assumptions!$B$21))</f>
        <v>14.1840947778045</v>
      </c>
      <c r="M1327" s="16" t="n">
        <f aca="false">Assumptions!$B$17*(0.6*MIN(1,Data_Clean!R1327/Assumptions!$B$22)+0.4*IF(Data_Clean!S1327="",0,Data_Clean!S1327))</f>
        <v>10.578</v>
      </c>
      <c r="N1327" s="16" t="n">
        <f aca="false">Assumptions!$B$18*MIN(1,(Data_Clean!F1327-1)/Assumptions!$B$23)</f>
        <v>10</v>
      </c>
      <c r="O1327" s="16" t="n">
        <f aca="false">Assumptions!$B$19*(0.4*IF(Data_Clean!E1327="",0,MIN(1,Data_Clean!E1327/12/Assumptions!$B$24))+0.35*IF(Data_Clean!D1327="Y",1,0)+0.25*(1-MIN(Data_Clean!T1327,3)/3))/IF(Data_Clean!E1327="",0.6,1)</f>
        <v>4.35</v>
      </c>
      <c r="P1327" s="16" t="n">
        <f aca="false">SUM(K1327:O1327)/(Assumptions!$D$5-IF(K1327="",Assumptions!$B$15,0))*100</f>
        <v>69.1120947778045</v>
      </c>
      <c r="Q1327" s="7" t="str">
        <f aca="false">IF(J1327&gt;=Assumptions!$B$26,"High",IF(J1327&gt;=Assumptions!$B$27,"Mid","Low"))</f>
        <v>Mid</v>
      </c>
      <c r="R1327" s="7" t="str">
        <f aca="false">IF(P1327&gt;=Assumptions!$B$28,"High",IF(P1327&gt;=Assumptions!$B$29,"Mid","Low"))</f>
        <v>Mid</v>
      </c>
      <c r="S1327" s="7" t="str">
        <f aca="false">INDEX(Assumptions!$B$33:$B$41,MATCH(Q1327&amp;"|"&amp;R1327,Assumptions!$A$33:$A$41,0))</f>
        <v>Established Core</v>
      </c>
      <c r="T1327" s="7" t="n">
        <f aca="false">IF(ISNUMBER(Data_Clean!V1327),J1327*Data_Clean!V1327,0)</f>
        <v>44.32179465</v>
      </c>
    </row>
    <row r="1328" customFormat="false" ht="15" hidden="false" customHeight="false" outlineLevel="0" collapsed="false">
      <c r="A1328" s="15" t="str">
        <f aca="false">Data_Clean!A1328</f>
        <v>CX101324</v>
      </c>
      <c r="B1328" s="14" t="n">
        <f aca="false">Data_Clean!G1328*Assumptions!$B$5</f>
        <v>353.194</v>
      </c>
      <c r="C1328" s="14" t="n">
        <f aca="false">IF(Data_Clean!H1328="",0,Data_Clean!H1328)*Assumptions!$B$6</f>
        <v>0</v>
      </c>
      <c r="D1328" s="14" t="n">
        <f aca="false">Data_Clean!I1328*Assumptions!$B$7</f>
        <v>610.4</v>
      </c>
      <c r="E1328" s="14" t="n">
        <f aca="false">Data_Clean!J1328*Assumptions!$B$8</f>
        <v>0</v>
      </c>
      <c r="F1328" s="14" t="n">
        <f aca="false">Data_Clean!K1328*Assumptions!$B$9</f>
        <v>0</v>
      </c>
      <c r="G1328" s="14" t="n">
        <f aca="false">Data_Clean!L1328*Assumptions!$B$10</f>
        <v>0</v>
      </c>
      <c r="H1328" s="14" t="n">
        <f aca="false">IF(OR(Data_Clean!M1328="",Data_Clean!N1328=""),0,Data_Clean!M1328*Data_Clean!N1328/100)*Assumptions!$B$13*Assumptions!$B$11</f>
        <v>0</v>
      </c>
      <c r="I1328" s="14" t="n">
        <f aca="false">Data_Clean!O1328*4*Assumptions!$B$12</f>
        <v>0</v>
      </c>
      <c r="J1328" s="14" t="n">
        <f aca="false">SUM(B1328:I1328)</f>
        <v>963.594</v>
      </c>
      <c r="K1328" s="16" t="n">
        <f aca="false">IF(Data_Clean!P1328="","",Assumptions!$B$15*0.5^(Data_Clean!P1328/Assumptions!$B$20))</f>
        <v>0.0146484375</v>
      </c>
      <c r="L1328" s="16" t="n">
        <f aca="false">Assumptions!$B$16*MIN(1,LN(1+Data_Clean!Q1328)/LN(1+Assumptions!$B$21))</f>
        <v>0</v>
      </c>
      <c r="M1328" s="16" t="n">
        <f aca="false">Assumptions!$B$17*(0.6*MIN(1,Data_Clean!R1328/Assumptions!$B$22)+0.4*IF(Data_Clean!S1328="",0,Data_Clean!S1328))</f>
        <v>0</v>
      </c>
      <c r="N1328" s="16" t="n">
        <f aca="false">Assumptions!$B$18*MIN(1,(Data_Clean!F1328-1)/Assumptions!$B$23)</f>
        <v>10</v>
      </c>
      <c r="O1328" s="16" t="n">
        <f aca="false">Assumptions!$B$19*(0.4*IF(Data_Clean!E1328="",0,MIN(1,Data_Clean!E1328/12/Assumptions!$B$24))+0.35*IF(Data_Clean!D1328="Y",1,0)+0.25*(1-MIN(Data_Clean!T1328,3)/3))/IF(Data_Clean!E1328="",0.6,1)</f>
        <v>4.4</v>
      </c>
      <c r="P1328" s="16" t="n">
        <f aca="false">SUM(K1328:O1328)/(Assumptions!$D$5-IF(K1328="",Assumptions!$B$15,0))*100</f>
        <v>14.4146484375</v>
      </c>
      <c r="Q1328" s="7" t="str">
        <f aca="false">IF(J1328&gt;=Assumptions!$B$26,"High",IF(J1328&gt;=Assumptions!$B$27,"Mid","Low"))</f>
        <v>Mid</v>
      </c>
      <c r="R1328" s="7" t="str">
        <f aca="false">IF(P1328&gt;=Assumptions!$B$28,"High",IF(P1328&gt;=Assumptions!$B$29,"Mid","Low"))</f>
        <v>Low</v>
      </c>
      <c r="S1328" s="7" t="str">
        <f aca="false">INDEX(Assumptions!$B$33:$B$41,MATCH(Q1328&amp;"|"&amp;R1328,Assumptions!$A$33:$A$41,0))</f>
        <v>Light Touch</v>
      </c>
      <c r="T1328" s="7" t="n">
        <f aca="false">IF(ISNUMBER(Data_Clean!V1328),J1328*Data_Clean!V1328,0)</f>
        <v>284.9347458</v>
      </c>
    </row>
    <row r="1329" customFormat="false" ht="15" hidden="false" customHeight="false" outlineLevel="0" collapsed="false">
      <c r="A1329" s="15" t="str">
        <f aca="false">Data_Clean!A1329</f>
        <v>CX101325</v>
      </c>
      <c r="B1329" s="14" t="n">
        <f aca="false">Data_Clean!G1329*Assumptions!$B$5</f>
        <v>264.94475</v>
      </c>
      <c r="C1329" s="14" t="n">
        <f aca="false">IF(Data_Clean!H1329="",0,Data_Clean!H1329)*Assumptions!$B$6</f>
        <v>727.52124</v>
      </c>
      <c r="D1329" s="14" t="n">
        <f aca="false">Data_Clean!I1329*Assumptions!$B$7</f>
        <v>0</v>
      </c>
      <c r="E1329" s="14" t="n">
        <f aca="false">Data_Clean!J1329*Assumptions!$B$8</f>
        <v>0</v>
      </c>
      <c r="F1329" s="14" t="n">
        <f aca="false">Data_Clean!K1329*Assumptions!$B$9</f>
        <v>0</v>
      </c>
      <c r="G1329" s="14" t="n">
        <f aca="false">Data_Clean!L1329*Assumptions!$B$10</f>
        <v>1083.15</v>
      </c>
      <c r="H1329" s="14" t="n">
        <f aca="false">IF(OR(Data_Clean!M1329="",Data_Clean!N1329=""),0,Data_Clean!M1329*Data_Clean!N1329/100)*Assumptions!$B$13*Assumptions!$B$11</f>
        <v>0</v>
      </c>
      <c r="I1329" s="14" t="n">
        <f aca="false">Data_Clean!O1329*4*Assumptions!$B$12</f>
        <v>0</v>
      </c>
      <c r="J1329" s="14" t="n">
        <f aca="false">SUM(B1329:I1329)</f>
        <v>2075.61599</v>
      </c>
      <c r="K1329" s="16" t="n">
        <f aca="false">IF(Data_Clean!P1329="","",Assumptions!$B$15*0.5^(Data_Clean!P1329/Assumptions!$B$20))</f>
        <v>26.7269615442102</v>
      </c>
      <c r="L1329" s="16" t="n">
        <f aca="false">Assumptions!$B$16*MIN(1,LN(1+Data_Clean!Q1329)/LN(1+Assumptions!$B$21))</f>
        <v>13.2535138894499</v>
      </c>
      <c r="M1329" s="16" t="n">
        <f aca="false">Assumptions!$B$17*(0.6*MIN(1,Data_Clean!R1329/Assumptions!$B$22)+0.4*IF(Data_Clean!S1329="",0,Data_Clean!S1329))</f>
        <v>3.606</v>
      </c>
      <c r="N1329" s="16" t="n">
        <f aca="false">Assumptions!$B$18*MIN(1,(Data_Clean!F1329-1)/Assumptions!$B$23)</f>
        <v>10</v>
      </c>
      <c r="O1329" s="16" t="n">
        <f aca="false">Assumptions!$B$19*(0.4*IF(Data_Clean!E1329="",0,MIN(1,Data_Clean!E1329/12/Assumptions!$B$24))+0.35*IF(Data_Clean!D1329="Y",1,0)+0.25*(1-MIN(Data_Clean!T1329,3)/3))/IF(Data_Clean!E1329="",0.6,1)</f>
        <v>7.65</v>
      </c>
      <c r="P1329" s="16" t="n">
        <f aca="false">SUM(K1329:O1329)/(Assumptions!$D$5-IF(K1329="",Assumptions!$B$15,0))*100</f>
        <v>61.2364754336601</v>
      </c>
      <c r="Q1329" s="7" t="str">
        <f aca="false">IF(J1329&gt;=Assumptions!$B$26,"High",IF(J1329&gt;=Assumptions!$B$27,"Mid","Low"))</f>
        <v>High</v>
      </c>
      <c r="R1329" s="7" t="str">
        <f aca="false">IF(P1329&gt;=Assumptions!$B$28,"High",IF(P1329&gt;=Assumptions!$B$29,"Mid","Low"))</f>
        <v>Mid</v>
      </c>
      <c r="S1329" s="7" t="str">
        <f aca="false">INDEX(Assumptions!$B$33:$B$41,MATCH(Q1329&amp;"|"&amp;R1329,Assumptions!$A$33:$A$41,0))</f>
        <v>Established Core</v>
      </c>
      <c r="T1329" s="7" t="n">
        <f aca="false">IF(ISNUMBER(Data_Clean!V1329),J1329*Data_Clean!V1329,0)</f>
        <v>163.350978413</v>
      </c>
    </row>
    <row r="1330" customFormat="false" ht="15" hidden="false" customHeight="false" outlineLevel="0" collapsed="false">
      <c r="A1330" s="15" t="str">
        <f aca="false">Data_Clean!A1330</f>
        <v>CX101326</v>
      </c>
      <c r="B1330" s="14" t="n">
        <f aca="false">Data_Clean!G1330*Assumptions!$B$5</f>
        <v>89.28225</v>
      </c>
      <c r="C1330" s="14" t="n">
        <f aca="false">IF(Data_Clean!H1330="",0,Data_Clean!H1330)*Assumptions!$B$6</f>
        <v>0</v>
      </c>
      <c r="D1330" s="14" t="n">
        <f aca="false">Data_Clean!I1330*Assumptions!$B$7</f>
        <v>0</v>
      </c>
      <c r="E1330" s="14" t="n">
        <f aca="false">Data_Clean!J1330*Assumptions!$B$8</f>
        <v>0</v>
      </c>
      <c r="F1330" s="14" t="n">
        <f aca="false">Data_Clean!K1330*Assumptions!$B$9</f>
        <v>0</v>
      </c>
      <c r="G1330" s="14" t="n">
        <f aca="false">Data_Clean!L1330*Assumptions!$B$10</f>
        <v>0</v>
      </c>
      <c r="H1330" s="14" t="n">
        <f aca="false">IF(OR(Data_Clean!M1330="",Data_Clean!N1330=""),0,Data_Clean!M1330*Data_Clean!N1330/100)*Assumptions!$B$13*Assumptions!$B$11</f>
        <v>29.412</v>
      </c>
      <c r="I1330" s="14" t="n">
        <f aca="false">Data_Clean!O1330*4*Assumptions!$B$12</f>
        <v>42.81408</v>
      </c>
      <c r="J1330" s="14" t="n">
        <f aca="false">SUM(B1330:I1330)</f>
        <v>161.50833</v>
      </c>
      <c r="K1330" s="16" t="n">
        <f aca="false">IF(Data_Clean!P1330="","",Assumptions!$B$15*0.5^(Data_Clean!P1330/Assumptions!$B$20))</f>
        <v>24.9371368842836</v>
      </c>
      <c r="L1330" s="16" t="n">
        <f aca="false">Assumptions!$B$16*MIN(1,LN(1+Data_Clean!Q1330)/LN(1+Assumptions!$B$21))</f>
        <v>16.3144030926037</v>
      </c>
      <c r="M1330" s="16" t="n">
        <f aca="false">Assumptions!$B$17*(0.6*MIN(1,Data_Clean!R1330/Assumptions!$B$22)+0.4*IF(Data_Clean!S1330="",0,Data_Clean!S1330))</f>
        <v>10.896</v>
      </c>
      <c r="N1330" s="16" t="n">
        <f aca="false">Assumptions!$B$18*MIN(1,(Data_Clean!F1330-1)/Assumptions!$B$23)</f>
        <v>5</v>
      </c>
      <c r="O1330" s="16" t="n">
        <f aca="false">Assumptions!$B$19*(0.4*IF(Data_Clean!E1330="",0,MIN(1,Data_Clean!E1330/12/Assumptions!$B$24))+0.35*IF(Data_Clean!D1330="Y",1,0)+0.25*(1-MIN(Data_Clean!T1330,3)/3))/IF(Data_Clean!E1330="",0.6,1)</f>
        <v>9.45</v>
      </c>
      <c r="P1330" s="16" t="n">
        <f aca="false">SUM(K1330:O1330)/(Assumptions!$D$5-IF(K1330="",Assumptions!$B$15,0))*100</f>
        <v>66.5975399768873</v>
      </c>
      <c r="Q1330" s="7" t="str">
        <f aca="false">IF(J1330&gt;=Assumptions!$B$26,"High",IF(J1330&gt;=Assumptions!$B$27,"Mid","Low"))</f>
        <v>Low</v>
      </c>
      <c r="R1330" s="7" t="str">
        <f aca="false">IF(P1330&gt;=Assumptions!$B$28,"High",IF(P1330&gt;=Assumptions!$B$29,"Mid","Low"))</f>
        <v>Mid</v>
      </c>
      <c r="S1330" s="7" t="str">
        <f aca="false">INDEX(Assumptions!$B$33:$B$41,MATCH(Q1330&amp;"|"&amp;R1330,Assumptions!$A$33:$A$41,0))</f>
        <v>Light Touch</v>
      </c>
      <c r="T1330" s="7" t="n">
        <f aca="false">IF(ISNUMBER(Data_Clean!V1330),J1330*Data_Clean!V1330,0)</f>
        <v>4.68374157</v>
      </c>
    </row>
    <row r="1331" customFormat="false" ht="15" hidden="false" customHeight="false" outlineLevel="0" collapsed="false">
      <c r="A1331" s="15" t="str">
        <f aca="false">Data_Clean!A1331</f>
        <v>CX101327</v>
      </c>
      <c r="B1331" s="14" t="n">
        <f aca="false">Data_Clean!G1331*Assumptions!$B$5</f>
        <v>272.5855</v>
      </c>
      <c r="C1331" s="14" t="n">
        <f aca="false">IF(Data_Clean!H1331="",0,Data_Clean!H1331)*Assumptions!$B$6</f>
        <v>359.40384</v>
      </c>
      <c r="D1331" s="14" t="n">
        <f aca="false">Data_Clean!I1331*Assumptions!$B$7</f>
        <v>320</v>
      </c>
      <c r="E1331" s="14" t="n">
        <f aca="false">Data_Clean!J1331*Assumptions!$B$8</f>
        <v>1898.16045</v>
      </c>
      <c r="F1331" s="14" t="n">
        <f aca="false">Data_Clean!K1331*Assumptions!$B$9</f>
        <v>0</v>
      </c>
      <c r="G1331" s="14" t="n">
        <f aca="false">Data_Clean!L1331*Assumptions!$B$10</f>
        <v>0</v>
      </c>
      <c r="H1331" s="14" t="n">
        <f aca="false">IF(OR(Data_Clean!M1331="",Data_Clean!N1331=""),0,Data_Clean!M1331*Data_Clean!N1331/100)*Assumptions!$B$13*Assumptions!$B$11</f>
        <v>0</v>
      </c>
      <c r="I1331" s="14" t="n">
        <f aca="false">Data_Clean!O1331*4*Assumptions!$B$12</f>
        <v>0</v>
      </c>
      <c r="J1331" s="14" t="n">
        <f aca="false">SUM(B1331:I1331)</f>
        <v>2850.14979</v>
      </c>
      <c r="K1331" s="16" t="n">
        <f aca="false">IF(Data_Clean!P1331="","",Assumptions!$B$15*0.5^(Data_Clean!P1331/Assumptions!$B$20))</f>
        <v>28.6452481173125</v>
      </c>
      <c r="L1331" s="16" t="n">
        <f aca="false">Assumptions!$B$16*MIN(1,LN(1+Data_Clean!Q1331)/LN(1+Assumptions!$B$21))</f>
        <v>16.5574033136099</v>
      </c>
      <c r="M1331" s="16" t="n">
        <f aca="false">Assumptions!$B$17*(0.6*MIN(1,Data_Clean!R1331/Assumptions!$B$22)+0.4*IF(Data_Clean!S1331="",0,Data_Clean!S1331))</f>
        <v>3.882</v>
      </c>
      <c r="N1331" s="16" t="n">
        <f aca="false">Assumptions!$B$18*MIN(1,(Data_Clean!F1331-1)/Assumptions!$B$23)</f>
        <v>20</v>
      </c>
      <c r="O1331" s="16" t="n">
        <f aca="false">Assumptions!$B$19*(0.4*IF(Data_Clean!E1331="",0,MIN(1,Data_Clean!E1331/12/Assumptions!$B$24))+0.35*IF(Data_Clean!D1331="Y",1,0)+0.25*(1-MIN(Data_Clean!T1331,3)/3))/IF(Data_Clean!E1331="",0.6,1)</f>
        <v>13.5</v>
      </c>
      <c r="P1331" s="16" t="n">
        <f aca="false">SUM(K1331:O1331)/(Assumptions!$D$5-IF(K1331="",Assumptions!$B$15,0))*100</f>
        <v>82.5846514309224</v>
      </c>
      <c r="Q1331" s="7" t="str">
        <f aca="false">IF(J1331&gt;=Assumptions!$B$26,"High",IF(J1331&gt;=Assumptions!$B$27,"Mid","Low"))</f>
        <v>High</v>
      </c>
      <c r="R1331" s="7" t="str">
        <f aca="false">IF(P1331&gt;=Assumptions!$B$28,"High",IF(P1331&gt;=Assumptions!$B$29,"Mid","Low"))</f>
        <v>High</v>
      </c>
      <c r="S1331" s="7" t="str">
        <f aca="false">INDEX(Assumptions!$B$33:$B$41,MATCH(Q1331&amp;"|"&amp;R1331,Assumptions!$A$33:$A$41,0))</f>
        <v>Premier Advocates</v>
      </c>
      <c r="T1331" s="7" t="n">
        <f aca="false">IF(ISNUMBER(Data_Clean!V1331),J1331*Data_Clean!V1331,0)</f>
        <v>49.022576388</v>
      </c>
    </row>
    <row r="1332" customFormat="false" ht="15" hidden="false" customHeight="false" outlineLevel="0" collapsed="false">
      <c r="A1332" s="15" t="str">
        <f aca="false">Data_Clean!A1332</f>
        <v>CX101328</v>
      </c>
      <c r="B1332" s="14" t="n">
        <f aca="false">Data_Clean!G1332*Assumptions!$B$5</f>
        <v>365.7765</v>
      </c>
      <c r="C1332" s="14" t="n">
        <f aca="false">IF(Data_Clean!H1332="",0,Data_Clean!H1332)*Assumptions!$B$6</f>
        <v>1473.48168</v>
      </c>
      <c r="D1332" s="14" t="n">
        <f aca="false">Data_Clean!I1332*Assumptions!$B$7</f>
        <v>0</v>
      </c>
      <c r="E1332" s="14" t="n">
        <f aca="false">Data_Clean!J1332*Assumptions!$B$8</f>
        <v>0</v>
      </c>
      <c r="F1332" s="14" t="n">
        <f aca="false">Data_Clean!K1332*Assumptions!$B$9</f>
        <v>5649.6</v>
      </c>
      <c r="G1332" s="14" t="n">
        <f aca="false">Data_Clean!L1332*Assumptions!$B$10</f>
        <v>0</v>
      </c>
      <c r="H1332" s="14" t="n">
        <f aca="false">IF(OR(Data_Clean!M1332="",Data_Clean!N1332=""),0,Data_Clean!M1332*Data_Clean!N1332/100)*Assumptions!$B$13*Assumptions!$B$11</f>
        <v>442.356</v>
      </c>
      <c r="I1332" s="14" t="n">
        <f aca="false">Data_Clean!O1332*4*Assumptions!$B$12</f>
        <v>151.56096</v>
      </c>
      <c r="J1332" s="14" t="n">
        <f aca="false">SUM(B1332:I1332)</f>
        <v>8082.77514</v>
      </c>
      <c r="K1332" s="16" t="n">
        <f aca="false">IF(Data_Clean!P1332="","",Assumptions!$B$15*0.5^(Data_Clean!P1332/Assumptions!$B$20))</f>
        <v>27.3516746567465</v>
      </c>
      <c r="L1332" s="16" t="n">
        <f aca="false">Assumptions!$B$16*MIN(1,LN(1+Data_Clean!Q1332)/LN(1+Assumptions!$B$21))</f>
        <v>18.1688870073348</v>
      </c>
      <c r="M1332" s="16" t="n">
        <f aca="false">Assumptions!$B$17*(0.6*MIN(1,Data_Clean!R1332/Assumptions!$B$22)+0.4*IF(Data_Clean!S1332="",0,Data_Clean!S1332))</f>
        <v>3.354</v>
      </c>
      <c r="N1332" s="16" t="n">
        <f aca="false">Assumptions!$B$18*MIN(1,(Data_Clean!F1332-1)/Assumptions!$B$23)</f>
        <v>15</v>
      </c>
      <c r="O1332" s="16" t="n">
        <f aca="false">Assumptions!$B$19*(0.4*IF(Data_Clean!E1332="",0,MIN(1,Data_Clean!E1332/12/Assumptions!$B$24))+0.35*IF(Data_Clean!D1332="Y",1,0)+0.25*(1-MIN(Data_Clean!T1332,3)/3))/IF(Data_Clean!E1332="",0.6,1)</f>
        <v>11.05</v>
      </c>
      <c r="P1332" s="16" t="n">
        <f aca="false">SUM(K1332:O1332)/(Assumptions!$D$5-IF(K1332="",Assumptions!$B$15,0))*100</f>
        <v>74.9245616640813</v>
      </c>
      <c r="Q1332" s="7" t="str">
        <f aca="false">IF(J1332&gt;=Assumptions!$B$26,"High",IF(J1332&gt;=Assumptions!$B$27,"Mid","Low"))</f>
        <v>High</v>
      </c>
      <c r="R1332" s="7" t="str">
        <f aca="false">IF(P1332&gt;=Assumptions!$B$28,"High",IF(P1332&gt;=Assumptions!$B$29,"Mid","Low"))</f>
        <v>High</v>
      </c>
      <c r="S1332" s="7" t="str">
        <f aca="false">INDEX(Assumptions!$B$33:$B$41,MATCH(Q1332&amp;"|"&amp;R1332,Assumptions!$A$33:$A$41,0))</f>
        <v>Premier Advocates</v>
      </c>
      <c r="T1332" s="7" t="n">
        <f aca="false">IF(ISNUMBER(Data_Clean!V1332),J1332*Data_Clean!V1332,0)</f>
        <v>290.171627526</v>
      </c>
    </row>
    <row r="1333" customFormat="false" ht="15" hidden="false" customHeight="false" outlineLevel="0" collapsed="false">
      <c r="A1333" s="15" t="str">
        <f aca="false">Data_Clean!A1333</f>
        <v>CX101329</v>
      </c>
      <c r="B1333" s="14" t="n">
        <f aca="false">Data_Clean!G1333*Assumptions!$B$5</f>
        <v>98.2395</v>
      </c>
      <c r="C1333" s="14" t="n">
        <f aca="false">IF(Data_Clean!H1333="",0,Data_Clean!H1333)*Assumptions!$B$6</f>
        <v>791.69196</v>
      </c>
      <c r="D1333" s="14" t="n">
        <f aca="false">Data_Clean!I1333*Assumptions!$B$7</f>
        <v>0</v>
      </c>
      <c r="E1333" s="14" t="n">
        <f aca="false">Data_Clean!J1333*Assumptions!$B$8</f>
        <v>0</v>
      </c>
      <c r="F1333" s="14" t="n">
        <f aca="false">Data_Clean!K1333*Assumptions!$B$9</f>
        <v>0</v>
      </c>
      <c r="G1333" s="14" t="n">
        <f aca="false">Data_Clean!L1333*Assumptions!$B$10</f>
        <v>0</v>
      </c>
      <c r="H1333" s="14" t="n">
        <f aca="false">IF(OR(Data_Clean!M1333="",Data_Clean!N1333=""),0,Data_Clean!M1333*Data_Clean!N1333/100)*Assumptions!$B$13*Assumptions!$B$11</f>
        <v>386.484</v>
      </c>
      <c r="I1333" s="14" t="n">
        <f aca="false">Data_Clean!O1333*4*Assumptions!$B$12</f>
        <v>71.4096</v>
      </c>
      <c r="J1333" s="14" t="n">
        <f aca="false">SUM(B1333:I1333)</f>
        <v>1347.82506</v>
      </c>
      <c r="K1333" s="16" t="n">
        <f aca="false">IF(Data_Clean!P1333="","",Assumptions!$B$15*0.5^(Data_Clean!P1333/Assumptions!$B$20))</f>
        <v>27.3516746567465</v>
      </c>
      <c r="L1333" s="16" t="n">
        <f aca="false">Assumptions!$B$16*MIN(1,LN(1+Data_Clean!Q1333)/LN(1+Assumptions!$B$21))</f>
        <v>16.3969864627818</v>
      </c>
      <c r="M1333" s="16" t="n">
        <f aca="false">Assumptions!$B$17*(0.6*MIN(1,Data_Clean!R1333/Assumptions!$B$22)+0.4*IF(Data_Clean!S1333="",0,Data_Clean!S1333))</f>
        <v>7.5</v>
      </c>
      <c r="N1333" s="16" t="n">
        <f aca="false">Assumptions!$B$18*MIN(1,(Data_Clean!F1333-1)/Assumptions!$B$23)</f>
        <v>10</v>
      </c>
      <c r="O1333" s="16" t="n">
        <f aca="false">Assumptions!$B$19*(0.4*IF(Data_Clean!E1333="",0,MIN(1,Data_Clean!E1333/12/Assumptions!$B$24))+0.35*IF(Data_Clean!D1333="Y",1,0)+0.25*(1-MIN(Data_Clean!T1333,3)/3))/IF(Data_Clean!E1333="",0.6,1)</f>
        <v>9.2</v>
      </c>
      <c r="P1333" s="16" t="n">
        <f aca="false">SUM(K1333:O1333)/(Assumptions!$D$5-IF(K1333="",Assumptions!$B$15,0))*100</f>
        <v>70.4486611195283</v>
      </c>
      <c r="Q1333" s="7" t="str">
        <f aca="false">IF(J1333&gt;=Assumptions!$B$26,"High",IF(J1333&gt;=Assumptions!$B$27,"Mid","Low"))</f>
        <v>Mid</v>
      </c>
      <c r="R1333" s="7" t="str">
        <f aca="false">IF(P1333&gt;=Assumptions!$B$28,"High",IF(P1333&gt;=Assumptions!$B$29,"Mid","Low"))</f>
        <v>High</v>
      </c>
      <c r="S1333" s="7" t="str">
        <f aca="false">INDEX(Assumptions!$B$33:$B$41,MATCH(Q1333&amp;"|"&amp;R1333,Assumptions!$A$33:$A$41,0))</f>
        <v>Engaged Builders</v>
      </c>
      <c r="T1333" s="7" t="n">
        <f aca="false">IF(ISNUMBER(Data_Clean!V1333),J1333*Data_Clean!V1333,0)</f>
        <v>34.099974018</v>
      </c>
    </row>
    <row r="1334" customFormat="false" ht="15" hidden="false" customHeight="false" outlineLevel="0" collapsed="false">
      <c r="A1334" s="15" t="str">
        <f aca="false">Data_Clean!A1334</f>
        <v>CX101330</v>
      </c>
      <c r="B1334" s="14" t="n">
        <f aca="false">Data_Clean!G1334*Assumptions!$B$5</f>
        <v>190.62725</v>
      </c>
      <c r="C1334" s="14" t="n">
        <f aca="false">IF(Data_Clean!H1334="",0,Data_Clean!H1334)*Assumptions!$B$6</f>
        <v>297.63948</v>
      </c>
      <c r="D1334" s="14" t="n">
        <f aca="false">Data_Clean!I1334*Assumptions!$B$7</f>
        <v>0</v>
      </c>
      <c r="E1334" s="14" t="n">
        <f aca="false">Data_Clean!J1334*Assumptions!$B$8</f>
        <v>0</v>
      </c>
      <c r="F1334" s="14" t="n">
        <f aca="false">Data_Clean!K1334*Assumptions!$B$9</f>
        <v>0</v>
      </c>
      <c r="G1334" s="14" t="n">
        <f aca="false">Data_Clean!L1334*Assumptions!$B$10</f>
        <v>1072.8</v>
      </c>
      <c r="H1334" s="14" t="n">
        <f aca="false">IF(OR(Data_Clean!M1334="",Data_Clean!N1334=""),0,Data_Clean!M1334*Data_Clean!N1334/100)*Assumptions!$B$13*Assumptions!$B$11</f>
        <v>173.85</v>
      </c>
      <c r="I1334" s="14" t="n">
        <f aca="false">Data_Clean!O1334*4*Assumptions!$B$12</f>
        <v>7.63824</v>
      </c>
      <c r="J1334" s="14" t="n">
        <f aca="false">SUM(B1334:I1334)</f>
        <v>1742.55497</v>
      </c>
      <c r="K1334" s="16" t="n">
        <f aca="false">IF(Data_Clean!P1334="","",Assumptions!$B$15*0.5^(Data_Clean!P1334/Assumptions!$B$20))</f>
        <v>27.9909897461042</v>
      </c>
      <c r="L1334" s="16" t="n">
        <f aca="false">Assumptions!$B$16*MIN(1,LN(1+Data_Clean!Q1334)/LN(1+Assumptions!$B$21))</f>
        <v>12.4931739410702</v>
      </c>
      <c r="M1334" s="16" t="n">
        <f aca="false">Assumptions!$B$17*(0.6*MIN(1,Data_Clean!R1334/Assumptions!$B$22)+0.4*IF(Data_Clean!S1334="",0,Data_Clean!S1334))</f>
        <v>9.948</v>
      </c>
      <c r="N1334" s="16" t="n">
        <f aca="false">Assumptions!$B$18*MIN(1,(Data_Clean!F1334-1)/Assumptions!$B$23)</f>
        <v>15</v>
      </c>
      <c r="O1334" s="16" t="n">
        <f aca="false">Assumptions!$B$19*(0.4*IF(Data_Clean!E1334="",0,MIN(1,Data_Clean!E1334/12/Assumptions!$B$24))+0.35*IF(Data_Clean!D1334="Y",1,0)+0.25*(1-MIN(Data_Clean!T1334,3)/3))/IF(Data_Clean!E1334="",0.6,1)</f>
        <v>6.85</v>
      </c>
      <c r="P1334" s="16" t="n">
        <f aca="false">SUM(K1334:O1334)/(Assumptions!$D$5-IF(K1334="",Assumptions!$B$15,0))*100</f>
        <v>72.2821636871744</v>
      </c>
      <c r="Q1334" s="7" t="str">
        <f aca="false">IF(J1334&gt;=Assumptions!$B$26,"High",IF(J1334&gt;=Assumptions!$B$27,"Mid","Low"))</f>
        <v>High</v>
      </c>
      <c r="R1334" s="7" t="str">
        <f aca="false">IF(P1334&gt;=Assumptions!$B$28,"High",IF(P1334&gt;=Assumptions!$B$29,"Mid","Low"))</f>
        <v>High</v>
      </c>
      <c r="S1334" s="7" t="str">
        <f aca="false">INDEX(Assumptions!$B$33:$B$41,MATCH(Q1334&amp;"|"&amp;R1334,Assumptions!$A$33:$A$41,0))</f>
        <v>Premier Advocates</v>
      </c>
      <c r="T1334" s="7" t="n">
        <f aca="false">IF(ISNUMBER(Data_Clean!V1334),J1334*Data_Clean!V1334,0)</f>
        <v>110.652240595</v>
      </c>
    </row>
    <row r="1335" customFormat="false" ht="15" hidden="false" customHeight="false" outlineLevel="0" collapsed="false">
      <c r="A1335" s="15" t="str">
        <f aca="false">Data_Clean!A1335</f>
        <v>CX101331</v>
      </c>
      <c r="B1335" s="14" t="n">
        <f aca="false">Data_Clean!G1335*Assumptions!$B$5</f>
        <v>144.8805</v>
      </c>
      <c r="C1335" s="14" t="n">
        <f aca="false">IF(Data_Clean!H1335="",0,Data_Clean!H1335)*Assumptions!$B$6</f>
        <v>63.03912</v>
      </c>
      <c r="D1335" s="14" t="n">
        <f aca="false">Data_Clean!I1335*Assumptions!$B$7</f>
        <v>0</v>
      </c>
      <c r="E1335" s="14" t="n">
        <f aca="false">Data_Clean!J1335*Assumptions!$B$8</f>
        <v>0</v>
      </c>
      <c r="F1335" s="14" t="n">
        <f aca="false">Data_Clean!K1335*Assumptions!$B$9</f>
        <v>0</v>
      </c>
      <c r="G1335" s="14" t="n">
        <f aca="false">Data_Clean!L1335*Assumptions!$B$10</f>
        <v>0</v>
      </c>
      <c r="H1335" s="14" t="n">
        <f aca="false">IF(OR(Data_Clean!M1335="",Data_Clean!N1335=""),0,Data_Clean!M1335*Data_Clean!N1335/100)*Assumptions!$B$13*Assumptions!$B$11</f>
        <v>0</v>
      </c>
      <c r="I1335" s="14" t="n">
        <f aca="false">Data_Clean!O1335*4*Assumptions!$B$12</f>
        <v>0</v>
      </c>
      <c r="J1335" s="14" t="n">
        <f aca="false">SUM(B1335:I1335)</f>
        <v>207.91962</v>
      </c>
      <c r="K1335" s="16" t="n">
        <f aca="false">IF(Data_Clean!P1335="","",Assumptions!$B$15*0.5^(Data_Clean!P1335/Assumptions!$B$20))</f>
        <v>30</v>
      </c>
      <c r="L1335" s="16" t="n">
        <f aca="false">Assumptions!$B$16*MIN(1,LN(1+Data_Clean!Q1335)/LN(1+Assumptions!$B$21))</f>
        <v>13.8963721559302</v>
      </c>
      <c r="M1335" s="16" t="n">
        <f aca="false">Assumptions!$B$17*(0.6*MIN(1,Data_Clean!R1335/Assumptions!$B$22)+0.4*IF(Data_Clean!S1335="",0,Data_Clean!S1335))</f>
        <v>10.314</v>
      </c>
      <c r="N1335" s="16" t="n">
        <f aca="false">Assumptions!$B$18*MIN(1,(Data_Clean!F1335-1)/Assumptions!$B$23)</f>
        <v>5</v>
      </c>
      <c r="O1335" s="16" t="n">
        <f aca="false">Assumptions!$B$19*(0.4*IF(Data_Clean!E1335="",0,MIN(1,Data_Clean!E1335/12/Assumptions!$B$24))+0.35*IF(Data_Clean!D1335="Y",1,0)+0.25*(1-MIN(Data_Clean!T1335,3)/3))/IF(Data_Clean!E1335="",0.6,1)</f>
        <v>9.75</v>
      </c>
      <c r="P1335" s="16" t="n">
        <f aca="false">SUM(K1335:O1335)/(Assumptions!$D$5-IF(K1335="",Assumptions!$B$15,0))*100</f>
        <v>68.9603721559302</v>
      </c>
      <c r="Q1335" s="7" t="str">
        <f aca="false">IF(J1335&gt;=Assumptions!$B$26,"High",IF(J1335&gt;=Assumptions!$B$27,"Mid","Low"))</f>
        <v>Low</v>
      </c>
      <c r="R1335" s="7" t="str">
        <f aca="false">IF(P1335&gt;=Assumptions!$B$28,"High",IF(P1335&gt;=Assumptions!$B$29,"Mid","Low"))</f>
        <v>Mid</v>
      </c>
      <c r="S1335" s="7" t="str">
        <f aca="false">INDEX(Assumptions!$B$33:$B$41,MATCH(Q1335&amp;"|"&amp;R1335,Assumptions!$A$33:$A$41,0))</f>
        <v>Light Touch</v>
      </c>
      <c r="T1335" s="7" t="n">
        <f aca="false">IF(ISNUMBER(Data_Clean!V1335),J1335*Data_Clean!V1335,0)</f>
        <v>22.954326048</v>
      </c>
    </row>
    <row r="1336" customFormat="false" ht="15" hidden="false" customHeight="false" outlineLevel="0" collapsed="false">
      <c r="A1336" s="15" t="str">
        <f aca="false">Data_Clean!A1336</f>
        <v>CX101332</v>
      </c>
      <c r="B1336" s="14" t="n">
        <f aca="false">Data_Clean!G1336*Assumptions!$B$5</f>
        <v>408.5365</v>
      </c>
      <c r="C1336" s="14" t="n">
        <f aca="false">IF(Data_Clean!H1336="",0,Data_Clean!H1336)*Assumptions!$B$6</f>
        <v>500.35752</v>
      </c>
      <c r="D1336" s="14" t="n">
        <f aca="false">Data_Clean!I1336*Assumptions!$B$7</f>
        <v>623.2</v>
      </c>
      <c r="E1336" s="14" t="n">
        <f aca="false">Data_Clean!J1336*Assumptions!$B$8</f>
        <v>0</v>
      </c>
      <c r="F1336" s="14" t="n">
        <f aca="false">Data_Clean!K1336*Assumptions!$B$9</f>
        <v>2690.6</v>
      </c>
      <c r="G1336" s="14" t="n">
        <f aca="false">Data_Clean!L1336*Assumptions!$B$10</f>
        <v>0</v>
      </c>
      <c r="H1336" s="14" t="n">
        <f aca="false">IF(OR(Data_Clean!M1336="",Data_Clean!N1336=""),0,Data_Clean!M1336*Data_Clean!N1336/100)*Assumptions!$B$13*Assumptions!$B$11</f>
        <v>0</v>
      </c>
      <c r="I1336" s="14" t="n">
        <f aca="false">Data_Clean!O1336*4*Assumptions!$B$12</f>
        <v>0</v>
      </c>
      <c r="J1336" s="14" t="n">
        <f aca="false">SUM(B1336:I1336)</f>
        <v>4222.69402</v>
      </c>
      <c r="K1336" s="16" t="n">
        <f aca="false">IF(Data_Clean!P1336="","",Assumptions!$B$15*0.5^(Data_Clean!P1336/Assumptions!$B$20))</f>
        <v>27.3516746567465</v>
      </c>
      <c r="L1336" s="16" t="n">
        <f aca="false">Assumptions!$B$16*MIN(1,LN(1+Data_Clean!Q1336)/LN(1+Assumptions!$B$21))</f>
        <v>16.6353555629187</v>
      </c>
      <c r="M1336" s="16" t="n">
        <f aca="false">Assumptions!$B$17*(0.6*MIN(1,Data_Clean!R1336/Assumptions!$B$22)+0.4*IF(Data_Clean!S1336="",0,Data_Clean!S1336))</f>
        <v>5.58</v>
      </c>
      <c r="N1336" s="16" t="n">
        <f aca="false">Assumptions!$B$18*MIN(1,(Data_Clean!F1336-1)/Assumptions!$B$23)</f>
        <v>15</v>
      </c>
      <c r="O1336" s="16" t="n">
        <f aca="false">Assumptions!$B$19*(0.4*IF(Data_Clean!E1336="",0,MIN(1,Data_Clean!E1336/12/Assumptions!$B$24))+0.35*IF(Data_Clean!D1336="Y",1,0)+0.25*(1-MIN(Data_Clean!T1336,3)/3))/IF(Data_Clean!E1336="",0.6,1)</f>
        <v>5.4</v>
      </c>
      <c r="P1336" s="16" t="n">
        <f aca="false">SUM(K1336:O1336)/(Assumptions!$D$5-IF(K1336="",Assumptions!$B$15,0))*100</f>
        <v>69.9670302196652</v>
      </c>
      <c r="Q1336" s="7" t="str">
        <f aca="false">IF(J1336&gt;=Assumptions!$B$26,"High",IF(J1336&gt;=Assumptions!$B$27,"Mid","Low"))</f>
        <v>High</v>
      </c>
      <c r="R1336" s="7" t="str">
        <f aca="false">IF(P1336&gt;=Assumptions!$B$28,"High",IF(P1336&gt;=Assumptions!$B$29,"Mid","Low"))</f>
        <v>Mid</v>
      </c>
      <c r="S1336" s="7" t="str">
        <f aca="false">INDEX(Assumptions!$B$33:$B$41,MATCH(Q1336&amp;"|"&amp;R1336,Assumptions!$A$33:$A$41,0))</f>
        <v>Established Core</v>
      </c>
      <c r="T1336" s="7" t="n">
        <f aca="false">IF(ISNUMBER(Data_Clean!V1336),J1336*Data_Clean!V1336,0)</f>
        <v>176.086340634</v>
      </c>
    </row>
    <row r="1337" customFormat="false" ht="15" hidden="false" customHeight="false" outlineLevel="0" collapsed="false">
      <c r="A1337" s="15" t="str">
        <f aca="false">Data_Clean!A1337</f>
        <v>CX101333</v>
      </c>
      <c r="B1337" s="14" t="n">
        <f aca="false">Data_Clean!G1337*Assumptions!$B$5</f>
        <v>44.89975</v>
      </c>
      <c r="C1337" s="14" t="n">
        <f aca="false">IF(Data_Clean!H1337="",0,Data_Clean!H1337)*Assumptions!$B$6</f>
        <v>325.81344</v>
      </c>
      <c r="D1337" s="14" t="n">
        <f aca="false">Data_Clean!I1337*Assumptions!$B$7</f>
        <v>0</v>
      </c>
      <c r="E1337" s="14" t="n">
        <f aca="false">Data_Clean!J1337*Assumptions!$B$8</f>
        <v>0</v>
      </c>
      <c r="F1337" s="14" t="n">
        <f aca="false">Data_Clean!K1337*Assumptions!$B$9</f>
        <v>0</v>
      </c>
      <c r="G1337" s="14" t="n">
        <f aca="false">Data_Clean!L1337*Assumptions!$B$10</f>
        <v>0</v>
      </c>
      <c r="H1337" s="14" t="n">
        <f aca="false">IF(OR(Data_Clean!M1337="",Data_Clean!N1337=""),0,Data_Clean!M1337*Data_Clean!N1337/100)*Assumptions!$B$13*Assumptions!$B$11</f>
        <v>0</v>
      </c>
      <c r="I1337" s="14" t="n">
        <f aca="false">Data_Clean!O1337*4*Assumptions!$B$12</f>
        <v>0</v>
      </c>
      <c r="J1337" s="14" t="n">
        <f aca="false">SUM(B1337:I1337)</f>
        <v>370.71319</v>
      </c>
      <c r="K1337" s="16" t="n">
        <f aca="false">IF(Data_Clean!P1337="","",Assumptions!$B$15*0.5^(Data_Clean!P1337/Assumptions!$B$20))</f>
        <v>0.0377745207550658</v>
      </c>
      <c r="L1337" s="16" t="n">
        <f aca="false">Assumptions!$B$16*MIN(1,LN(1+Data_Clean!Q1337)/LN(1+Assumptions!$B$21))</f>
        <v>0</v>
      </c>
      <c r="M1337" s="16" t="n">
        <f aca="false">Assumptions!$B$17*(0.6*MIN(1,Data_Clean!R1337/Assumptions!$B$22)+0.4*IF(Data_Clean!S1337="",0,Data_Clean!S1337))</f>
        <v>0</v>
      </c>
      <c r="N1337" s="16" t="n">
        <f aca="false">Assumptions!$B$18*MIN(1,(Data_Clean!F1337-1)/Assumptions!$B$23)</f>
        <v>5</v>
      </c>
      <c r="O1337" s="16" t="n">
        <f aca="false">Assumptions!$B$19*(0.4*IF(Data_Clean!E1337="",0,MIN(1,Data_Clean!E1337/12/Assumptions!$B$24))+0.35*IF(Data_Clean!D1337="Y",1,0)+0.25*(1-MIN(Data_Clean!T1337,3)/3))/IF(Data_Clean!E1337="",0.6,1)</f>
        <v>6.15</v>
      </c>
      <c r="P1337" s="16" t="n">
        <f aca="false">SUM(K1337:O1337)/(Assumptions!$D$5-IF(K1337="",Assumptions!$B$15,0))*100</f>
        <v>11.1877745207551</v>
      </c>
      <c r="Q1337" s="7" t="str">
        <f aca="false">IF(J1337&gt;=Assumptions!$B$26,"High",IF(J1337&gt;=Assumptions!$B$27,"Mid","Low"))</f>
        <v>Low</v>
      </c>
      <c r="R1337" s="7" t="str">
        <f aca="false">IF(P1337&gt;=Assumptions!$B$28,"High",IF(P1337&gt;=Assumptions!$B$29,"Mid","Low"))</f>
        <v>Low</v>
      </c>
      <c r="S1337" s="7" t="str">
        <f aca="false">INDEX(Assumptions!$B$33:$B$41,MATCH(Q1337&amp;"|"&amp;R1337,Assumptions!$A$33:$A$41,0))</f>
        <v>Dormant &amp; Low Value</v>
      </c>
      <c r="T1337" s="7" t="n">
        <f aca="false">IF(ISNUMBER(Data_Clean!V1337),J1337*Data_Clean!V1337,0)</f>
        <v>147.17313643</v>
      </c>
    </row>
    <row r="1338" customFormat="false" ht="15" hidden="false" customHeight="false" outlineLevel="0" collapsed="false">
      <c r="A1338" s="15" t="str">
        <f aca="false">Data_Clean!A1338</f>
        <v>CX101334</v>
      </c>
      <c r="B1338" s="14" t="n">
        <f aca="false">Data_Clean!G1338*Assumptions!$B$5</f>
        <v>25.479</v>
      </c>
      <c r="C1338" s="14" t="n">
        <f aca="false">IF(Data_Clean!H1338="",0,Data_Clean!H1338)*Assumptions!$B$6</f>
        <v>17.93388</v>
      </c>
      <c r="D1338" s="14" t="n">
        <f aca="false">Data_Clean!I1338*Assumptions!$B$7</f>
        <v>0</v>
      </c>
      <c r="E1338" s="14" t="n">
        <f aca="false">Data_Clean!J1338*Assumptions!$B$8</f>
        <v>60.3132</v>
      </c>
      <c r="F1338" s="14" t="n">
        <f aca="false">Data_Clean!K1338*Assumptions!$B$9</f>
        <v>213.4</v>
      </c>
      <c r="G1338" s="14" t="n">
        <f aca="false">Data_Clean!L1338*Assumptions!$B$10</f>
        <v>0</v>
      </c>
      <c r="H1338" s="14" t="n">
        <f aca="false">IF(OR(Data_Clean!M1338="",Data_Clean!N1338=""),0,Data_Clean!M1338*Data_Clean!N1338/100)*Assumptions!$B$13*Assumptions!$B$11</f>
        <v>0</v>
      </c>
      <c r="I1338" s="14" t="n">
        <f aca="false">Data_Clean!O1338*4*Assumptions!$B$12</f>
        <v>0</v>
      </c>
      <c r="J1338" s="14" t="n">
        <f aca="false">SUM(B1338:I1338)</f>
        <v>317.12608</v>
      </c>
      <c r="K1338" s="16" t="n">
        <f aca="false">IF(Data_Clean!P1338="","",Assumptions!$B$15*0.5^(Data_Clean!P1338/Assumptions!$B$20))</f>
        <v>23.267171427506</v>
      </c>
      <c r="L1338" s="16" t="n">
        <f aca="false">Assumptions!$B$16*MIN(1,LN(1+Data_Clean!Q1338)/LN(1+Assumptions!$B$21))</f>
        <v>14.9444347261843</v>
      </c>
      <c r="M1338" s="16" t="n">
        <f aca="false">Assumptions!$B$17*(0.6*MIN(1,Data_Clean!R1338/Assumptions!$B$22)+0.4*IF(Data_Clean!S1338="",0,Data_Clean!S1338))</f>
        <v>2.67</v>
      </c>
      <c r="N1338" s="16" t="n">
        <f aca="false">Assumptions!$B$18*MIN(1,(Data_Clean!F1338-1)/Assumptions!$B$23)</f>
        <v>20</v>
      </c>
      <c r="O1338" s="16" t="n">
        <f aca="false">Assumptions!$B$19*(0.4*IF(Data_Clean!E1338="",0,MIN(1,Data_Clean!E1338/12/Assumptions!$B$24))+0.35*IF(Data_Clean!D1338="Y",1,0)+0.25*(1-MIN(Data_Clean!T1338,3)/3))/IF(Data_Clean!E1338="",0.6,1)</f>
        <v>9.75</v>
      </c>
      <c r="P1338" s="16" t="n">
        <f aca="false">SUM(K1338:O1338)/(Assumptions!$D$5-IF(K1338="",Assumptions!$B$15,0))*100</f>
        <v>70.6316061536903</v>
      </c>
      <c r="Q1338" s="7" t="str">
        <f aca="false">IF(J1338&gt;=Assumptions!$B$26,"High",IF(J1338&gt;=Assumptions!$B$27,"Mid","Low"))</f>
        <v>Low</v>
      </c>
      <c r="R1338" s="7" t="str">
        <f aca="false">IF(P1338&gt;=Assumptions!$B$28,"High",IF(P1338&gt;=Assumptions!$B$29,"Mid","Low"))</f>
        <v>High</v>
      </c>
      <c r="S1338" s="7" t="str">
        <f aca="false">INDEX(Assumptions!$B$33:$B$41,MATCH(Q1338&amp;"|"&amp;R1338,Assumptions!$A$33:$A$41,0))</f>
        <v>Engaged Builders</v>
      </c>
      <c r="T1338" s="7" t="n">
        <f aca="false">IF(ISNUMBER(Data_Clean!V1338),J1338*Data_Clean!V1338,0)</f>
        <v>11.289688448</v>
      </c>
    </row>
    <row r="1339" customFormat="false" ht="15" hidden="false" customHeight="false" outlineLevel="0" collapsed="false">
      <c r="A1339" s="15" t="str">
        <f aca="false">Data_Clean!A1339</f>
        <v>CX101335</v>
      </c>
      <c r="B1339" s="14" t="n">
        <f aca="false">Data_Clean!G1339*Assumptions!$B$5</f>
        <v>25.30075</v>
      </c>
      <c r="C1339" s="14" t="n">
        <f aca="false">IF(Data_Clean!H1339="",0,Data_Clean!H1339)*Assumptions!$B$6</f>
        <v>82.06728</v>
      </c>
      <c r="D1339" s="14" t="n">
        <f aca="false">Data_Clean!I1339*Assumptions!$B$7</f>
        <v>0</v>
      </c>
      <c r="E1339" s="14" t="n">
        <f aca="false">Data_Clean!J1339*Assumptions!$B$8</f>
        <v>0</v>
      </c>
      <c r="F1339" s="14" t="n">
        <f aca="false">Data_Clean!K1339*Assumptions!$B$9</f>
        <v>0</v>
      </c>
      <c r="G1339" s="14" t="n">
        <f aca="false">Data_Clean!L1339*Assumptions!$B$10</f>
        <v>0</v>
      </c>
      <c r="H1339" s="14" t="n">
        <f aca="false">IF(OR(Data_Clean!M1339="",Data_Clean!N1339=""),0,Data_Clean!M1339*Data_Clean!N1339/100)*Assumptions!$B$13*Assumptions!$B$11</f>
        <v>111.6</v>
      </c>
      <c r="I1339" s="14" t="n">
        <f aca="false">Data_Clean!O1339*4*Assumptions!$B$12</f>
        <v>8.49456</v>
      </c>
      <c r="J1339" s="14" t="n">
        <f aca="false">SUM(B1339:I1339)</f>
        <v>227.46259</v>
      </c>
      <c r="K1339" s="16" t="n">
        <f aca="false">IF(Data_Clean!P1339="","",Assumptions!$B$15*0.5^(Data_Clean!P1339/Assumptions!$B$20))</f>
        <v>16.8369307246406</v>
      </c>
      <c r="L1339" s="16" t="n">
        <f aca="false">Assumptions!$B$16*MIN(1,LN(1+Data_Clean!Q1339)/LN(1+Assumptions!$B$21))</f>
        <v>15.8750156145389</v>
      </c>
      <c r="M1339" s="16" t="n">
        <f aca="false">Assumptions!$B$17*(0.6*MIN(1,Data_Clean!R1339/Assumptions!$B$22)+0.4*IF(Data_Clean!S1339="",0,Data_Clean!S1339))</f>
        <v>2.184</v>
      </c>
      <c r="N1339" s="16" t="n">
        <f aca="false">Assumptions!$B$18*MIN(1,(Data_Clean!F1339-1)/Assumptions!$B$23)</f>
        <v>10</v>
      </c>
      <c r="O1339" s="16" t="n">
        <f aca="false">Assumptions!$B$19*(0.4*IF(Data_Clean!E1339="",0,MIN(1,Data_Clean!E1339/12/Assumptions!$B$24))+0.35*IF(Data_Clean!D1339="Y",1,0)+0.25*(1-MIN(Data_Clean!T1339,3)/3))/IF(Data_Clean!E1339="",0.6,1)</f>
        <v>13.75</v>
      </c>
      <c r="P1339" s="16" t="n">
        <f aca="false">SUM(K1339:O1339)/(Assumptions!$D$5-IF(K1339="",Assumptions!$B$15,0))*100</f>
        <v>58.6459463391795</v>
      </c>
      <c r="Q1339" s="7" t="str">
        <f aca="false">IF(J1339&gt;=Assumptions!$B$26,"High",IF(J1339&gt;=Assumptions!$B$27,"Mid","Low"))</f>
        <v>Low</v>
      </c>
      <c r="R1339" s="7" t="str">
        <f aca="false">IF(P1339&gt;=Assumptions!$B$28,"High",IF(P1339&gt;=Assumptions!$B$29,"Mid","Low"))</f>
        <v>Mid</v>
      </c>
      <c r="S1339" s="7" t="str">
        <f aca="false">INDEX(Assumptions!$B$33:$B$41,MATCH(Q1339&amp;"|"&amp;R1339,Assumptions!$A$33:$A$41,0))</f>
        <v>Light Touch</v>
      </c>
      <c r="T1339" s="7" t="n">
        <f aca="false">IF(ISNUMBER(Data_Clean!V1339),J1339*Data_Clean!V1339,0)</f>
        <v>7.347041657</v>
      </c>
    </row>
    <row r="1340" customFormat="false" ht="15" hidden="false" customHeight="false" outlineLevel="0" collapsed="false">
      <c r="A1340" s="15" t="str">
        <f aca="false">Data_Clean!A1340</f>
        <v>CX101336</v>
      </c>
      <c r="B1340" s="14" t="n">
        <f aca="false">Data_Clean!G1340*Assumptions!$B$5</f>
        <v>58.27025</v>
      </c>
      <c r="C1340" s="14" t="n">
        <f aca="false">IF(Data_Clean!H1340="",0,Data_Clean!H1340)*Assumptions!$B$6</f>
        <v>35.01768</v>
      </c>
      <c r="D1340" s="14" t="n">
        <f aca="false">Data_Clean!I1340*Assumptions!$B$7</f>
        <v>0</v>
      </c>
      <c r="E1340" s="14" t="n">
        <f aca="false">Data_Clean!J1340*Assumptions!$B$8</f>
        <v>0</v>
      </c>
      <c r="F1340" s="14" t="n">
        <f aca="false">Data_Clean!K1340*Assumptions!$B$9</f>
        <v>0</v>
      </c>
      <c r="G1340" s="14" t="n">
        <f aca="false">Data_Clean!L1340*Assumptions!$B$10</f>
        <v>0</v>
      </c>
      <c r="H1340" s="14" t="n">
        <f aca="false">IF(OR(Data_Clean!M1340="",Data_Clean!N1340=""),0,Data_Clean!M1340*Data_Clean!N1340/100)*Assumptions!$B$13*Assumptions!$B$11</f>
        <v>75.558</v>
      </c>
      <c r="I1340" s="14" t="n">
        <f aca="false">Data_Clean!O1340*4*Assumptions!$B$12</f>
        <v>5.68992</v>
      </c>
      <c r="J1340" s="14" t="n">
        <f aca="false">SUM(B1340:I1340)</f>
        <v>174.53585</v>
      </c>
      <c r="K1340" s="16" t="n">
        <f aca="false">IF(Data_Clean!P1340="","",Assumptions!$B$15*0.5^(Data_Clean!P1340/Assumptions!$B$20))</f>
        <v>18.0453755412318</v>
      </c>
      <c r="L1340" s="16" t="n">
        <f aca="false">Assumptions!$B$16*MIN(1,LN(1+Data_Clean!Q1340)/LN(1+Assumptions!$B$21))</f>
        <v>11.8154173628685</v>
      </c>
      <c r="M1340" s="16" t="n">
        <f aca="false">Assumptions!$B$17*(0.6*MIN(1,Data_Clean!R1340/Assumptions!$B$22)+0.4*IF(Data_Clean!S1340="",0,Data_Clean!S1340))</f>
        <v>9.852</v>
      </c>
      <c r="N1340" s="16" t="n">
        <f aca="false">Assumptions!$B$18*MIN(1,(Data_Clean!F1340-1)/Assumptions!$B$23)</f>
        <v>10</v>
      </c>
      <c r="O1340" s="16" t="n">
        <f aca="false">Assumptions!$B$19*(0.4*IF(Data_Clean!E1340="",0,MIN(1,Data_Clean!E1340/12/Assumptions!$B$24))+0.35*IF(Data_Clean!D1340="Y",1,0)+0.25*(1-MIN(Data_Clean!T1340,3)/3))/IF(Data_Clean!E1340="",0.6,1)</f>
        <v>4</v>
      </c>
      <c r="P1340" s="16" t="n">
        <f aca="false">SUM(K1340:O1340)/(Assumptions!$D$5-IF(K1340="",Assumptions!$B$15,0))*100</f>
        <v>53.7127929041003</v>
      </c>
      <c r="Q1340" s="7" t="str">
        <f aca="false">IF(J1340&gt;=Assumptions!$B$26,"High",IF(J1340&gt;=Assumptions!$B$27,"Mid","Low"))</f>
        <v>Low</v>
      </c>
      <c r="R1340" s="7" t="str">
        <f aca="false">IF(P1340&gt;=Assumptions!$B$28,"High",IF(P1340&gt;=Assumptions!$B$29,"Mid","Low"))</f>
        <v>Mid</v>
      </c>
      <c r="S1340" s="7" t="str">
        <f aca="false">INDEX(Assumptions!$B$33:$B$41,MATCH(Q1340&amp;"|"&amp;R1340,Assumptions!$A$33:$A$41,0))</f>
        <v>Light Touch</v>
      </c>
      <c r="T1340" s="7" t="n">
        <f aca="false">IF(ISNUMBER(Data_Clean!V1340),J1340*Data_Clean!V1340,0)</f>
        <v>43.267437215</v>
      </c>
    </row>
    <row r="1341" customFormat="false" ht="15" hidden="false" customHeight="false" outlineLevel="0" collapsed="false">
      <c r="A1341" s="15" t="str">
        <f aca="false">Data_Clean!A1341</f>
        <v>CX101337</v>
      </c>
      <c r="B1341" s="14" t="n">
        <f aca="false">Data_Clean!G1341*Assumptions!$B$5</f>
        <v>47.78675</v>
      </c>
      <c r="C1341" s="14" t="n">
        <f aca="false">IF(Data_Clean!H1341="",0,Data_Clean!H1341)*Assumptions!$B$6</f>
        <v>30.55932</v>
      </c>
      <c r="D1341" s="14" t="n">
        <f aca="false">Data_Clean!I1341*Assumptions!$B$7</f>
        <v>0</v>
      </c>
      <c r="E1341" s="14" t="n">
        <f aca="false">Data_Clean!J1341*Assumptions!$B$8</f>
        <v>0</v>
      </c>
      <c r="F1341" s="14" t="n">
        <f aca="false">Data_Clean!K1341*Assumptions!$B$9</f>
        <v>0</v>
      </c>
      <c r="G1341" s="14" t="n">
        <f aca="false">Data_Clean!L1341*Assumptions!$B$10</f>
        <v>0</v>
      </c>
      <c r="H1341" s="14" t="n">
        <f aca="false">IF(OR(Data_Clean!M1341="",Data_Clean!N1341=""),0,Data_Clean!M1341*Data_Clean!N1341/100)*Assumptions!$B$13*Assumptions!$B$11</f>
        <v>0</v>
      </c>
      <c r="I1341" s="14" t="n">
        <f aca="false">Data_Clean!O1341*4*Assumptions!$B$12</f>
        <v>0</v>
      </c>
      <c r="J1341" s="14" t="n">
        <f aca="false">SUM(B1341:I1341)</f>
        <v>78.34607</v>
      </c>
      <c r="K1341" s="16" t="n">
        <f aca="false">IF(Data_Clean!P1341="","",Assumptions!$B$15*0.5^(Data_Clean!P1341/Assumptions!$B$20))</f>
        <v>27.3516746567465</v>
      </c>
      <c r="L1341" s="16" t="n">
        <f aca="false">Assumptions!$B$16*MIN(1,LN(1+Data_Clean!Q1341)/LN(1+Assumptions!$B$21))</f>
        <v>12.6966447294858</v>
      </c>
      <c r="M1341" s="16" t="n">
        <f aca="false">Assumptions!$B$17*(0.6*MIN(1,Data_Clean!R1341/Assumptions!$B$22)+0.4*IF(Data_Clean!S1341="",0,Data_Clean!S1341))</f>
        <v>8.298</v>
      </c>
      <c r="N1341" s="16" t="n">
        <f aca="false">Assumptions!$B$18*MIN(1,(Data_Clean!F1341-1)/Assumptions!$B$23)</f>
        <v>5</v>
      </c>
      <c r="O1341" s="16" t="n">
        <f aca="false">Assumptions!$B$19*(0.4*IF(Data_Clean!E1341="",0,MIN(1,Data_Clean!E1341/12/Assumptions!$B$24))+0.35*IF(Data_Clean!D1341="Y",1,0)+0.25*(1-MIN(Data_Clean!T1341,3)/3))/IF(Data_Clean!E1341="",0.6,1)</f>
        <v>4.75</v>
      </c>
      <c r="P1341" s="16" t="n">
        <f aca="false">SUM(K1341:O1341)/(Assumptions!$D$5-IF(K1341="",Assumptions!$B$15,0))*100</f>
        <v>58.0963193862323</v>
      </c>
      <c r="Q1341" s="7" t="str">
        <f aca="false">IF(J1341&gt;=Assumptions!$B$26,"High",IF(J1341&gt;=Assumptions!$B$27,"Mid","Low"))</f>
        <v>Low</v>
      </c>
      <c r="R1341" s="7" t="str">
        <f aca="false">IF(P1341&gt;=Assumptions!$B$28,"High",IF(P1341&gt;=Assumptions!$B$29,"Mid","Low"))</f>
        <v>Mid</v>
      </c>
      <c r="S1341" s="7" t="str">
        <f aca="false">INDEX(Assumptions!$B$33:$B$41,MATCH(Q1341&amp;"|"&amp;R1341,Assumptions!$A$33:$A$41,0))</f>
        <v>Light Touch</v>
      </c>
      <c r="T1341" s="7" t="n">
        <f aca="false">IF(ISNUMBER(Data_Clean!V1341),J1341*Data_Clean!V1341,0)</f>
        <v>4.363876099</v>
      </c>
    </row>
    <row r="1342" customFormat="false" ht="15" hidden="false" customHeight="false" outlineLevel="0" collapsed="false">
      <c r="A1342" s="15" t="str">
        <f aca="false">Data_Clean!A1342</f>
        <v>CX101338</v>
      </c>
      <c r="B1342" s="14" t="n">
        <f aca="false">Data_Clean!G1342*Assumptions!$B$5</f>
        <v>59.19</v>
      </c>
      <c r="C1342" s="14" t="n">
        <f aca="false">IF(Data_Clean!H1342="",0,Data_Clean!H1342)*Assumptions!$B$6</f>
        <v>58.878</v>
      </c>
      <c r="D1342" s="14" t="n">
        <f aca="false">Data_Clean!I1342*Assumptions!$B$7</f>
        <v>0</v>
      </c>
      <c r="E1342" s="14" t="n">
        <f aca="false">Data_Clean!J1342*Assumptions!$B$8</f>
        <v>163.884375</v>
      </c>
      <c r="F1342" s="14" t="n">
        <f aca="false">Data_Clean!K1342*Assumptions!$B$9</f>
        <v>361.9</v>
      </c>
      <c r="G1342" s="14" t="n">
        <f aca="false">Data_Clean!L1342*Assumptions!$B$10</f>
        <v>1049.85</v>
      </c>
      <c r="H1342" s="14" t="n">
        <f aca="false">IF(OR(Data_Clean!M1342="",Data_Clean!N1342=""),0,Data_Clean!M1342*Data_Clean!N1342/100)*Assumptions!$B$13*Assumptions!$B$11</f>
        <v>0</v>
      </c>
      <c r="I1342" s="14" t="n">
        <f aca="false">Data_Clean!O1342*4*Assumptions!$B$12</f>
        <v>0</v>
      </c>
      <c r="J1342" s="14" t="n">
        <f aca="false">SUM(B1342:I1342)</f>
        <v>1693.702375</v>
      </c>
      <c r="K1342" s="16" t="n">
        <f aca="false">IF(Data_Clean!P1342="","",Assumptions!$B$15*0.5^(Data_Clean!P1342/Assumptions!$B$20))</f>
        <v>15</v>
      </c>
      <c r="L1342" s="16" t="n">
        <f aca="false">Assumptions!$B$16*MIN(1,LN(1+Data_Clean!Q1342)/LN(1+Assumptions!$B$21))</f>
        <v>16.4779661706004</v>
      </c>
      <c r="M1342" s="16" t="n">
        <f aca="false">Assumptions!$B$17*(0.6*MIN(1,Data_Clean!R1342/Assumptions!$B$22)+0.4*IF(Data_Clean!S1342="",0,Data_Clean!S1342))</f>
        <v>11.988</v>
      </c>
      <c r="N1342" s="16" t="n">
        <f aca="false">Assumptions!$B$18*MIN(1,(Data_Clean!F1342-1)/Assumptions!$B$23)</f>
        <v>20</v>
      </c>
      <c r="O1342" s="16" t="n">
        <f aca="false">Assumptions!$B$19*(0.4*IF(Data_Clean!E1342="",0,MIN(1,Data_Clean!E1342/12/Assumptions!$B$24))+0.35*IF(Data_Clean!D1342="Y",1,0)+0.25*(1-MIN(Data_Clean!T1342,3)/3))/IF(Data_Clean!E1342="",0.6,1)</f>
        <v>9.55</v>
      </c>
      <c r="P1342" s="16" t="n">
        <f aca="false">SUM(K1342:O1342)/(Assumptions!$D$5-IF(K1342="",Assumptions!$B$15,0))*100</f>
        <v>73.0159661706005</v>
      </c>
      <c r="Q1342" s="7" t="str">
        <f aca="false">IF(J1342&gt;=Assumptions!$B$26,"High",IF(J1342&gt;=Assumptions!$B$27,"Mid","Low"))</f>
        <v>High</v>
      </c>
      <c r="R1342" s="7" t="str">
        <f aca="false">IF(P1342&gt;=Assumptions!$B$28,"High",IF(P1342&gt;=Assumptions!$B$29,"Mid","Low"))</f>
        <v>High</v>
      </c>
      <c r="S1342" s="7" t="str">
        <f aca="false">INDEX(Assumptions!$B$33:$B$41,MATCH(Q1342&amp;"|"&amp;R1342,Assumptions!$A$33:$A$41,0))</f>
        <v>Premier Advocates</v>
      </c>
      <c r="T1342" s="7" t="n">
        <f aca="false">IF(ISNUMBER(Data_Clean!V1342),J1342*Data_Clean!V1342,0)</f>
        <v>23.8812034875</v>
      </c>
    </row>
    <row r="1343" customFormat="false" ht="15" hidden="false" customHeight="false" outlineLevel="0" collapsed="false">
      <c r="A1343" s="15" t="str">
        <f aca="false">Data_Clean!A1343</f>
        <v>CX101339</v>
      </c>
      <c r="B1343" s="14" t="n">
        <f aca="false">Data_Clean!G1343*Assumptions!$B$5</f>
        <v>49.42525</v>
      </c>
      <c r="C1343" s="14" t="n">
        <f aca="false">IF(Data_Clean!H1343="",0,Data_Clean!H1343)*Assumptions!$B$6</f>
        <v>373.8414</v>
      </c>
      <c r="D1343" s="14" t="n">
        <f aca="false">Data_Clean!I1343*Assumptions!$B$7</f>
        <v>0</v>
      </c>
      <c r="E1343" s="14" t="n">
        <f aca="false">Data_Clean!J1343*Assumptions!$B$8</f>
        <v>0</v>
      </c>
      <c r="F1343" s="14" t="n">
        <f aca="false">Data_Clean!K1343*Assumptions!$B$9</f>
        <v>0</v>
      </c>
      <c r="G1343" s="14" t="n">
        <f aca="false">Data_Clean!L1343*Assumptions!$B$10</f>
        <v>0</v>
      </c>
      <c r="H1343" s="14" t="n">
        <f aca="false">IF(OR(Data_Clean!M1343="",Data_Clean!N1343=""),0,Data_Clean!M1343*Data_Clean!N1343/100)*Assumptions!$B$13*Assumptions!$B$11</f>
        <v>0</v>
      </c>
      <c r="I1343" s="14" t="n">
        <f aca="false">Data_Clean!O1343*4*Assumptions!$B$12</f>
        <v>0</v>
      </c>
      <c r="J1343" s="14" t="n">
        <f aca="false">SUM(B1343:I1343)</f>
        <v>423.26665</v>
      </c>
      <c r="K1343" s="16" t="n">
        <f aca="false">IF(Data_Clean!P1343="","",Assumptions!$B$15*0.5^(Data_Clean!P1343/Assumptions!$B$20))</f>
        <v>20.7286931995166</v>
      </c>
      <c r="L1343" s="16" t="n">
        <f aca="false">Assumptions!$B$16*MIN(1,LN(1+Data_Clean!Q1343)/LN(1+Assumptions!$B$21))</f>
        <v>14.8269530442849</v>
      </c>
      <c r="M1343" s="16" t="n">
        <f aca="false">Assumptions!$B$17*(0.6*MIN(1,Data_Clean!R1343/Assumptions!$B$22)+0.4*IF(Data_Clean!S1343="",0,Data_Clean!S1343))</f>
        <v>9.858</v>
      </c>
      <c r="N1343" s="16" t="n">
        <f aca="false">Assumptions!$B$18*MIN(1,(Data_Clean!F1343-1)/Assumptions!$B$23)</f>
        <v>10</v>
      </c>
      <c r="O1343" s="16" t="n">
        <f aca="false">Assumptions!$B$19*(0.4*IF(Data_Clean!E1343="",0,MIN(1,Data_Clean!E1343/12/Assumptions!$B$24))+0.35*IF(Data_Clean!D1343="Y",1,0)+0.25*(1-MIN(Data_Clean!T1343,3)/3))/IF(Data_Clean!E1343="",0.6,1)</f>
        <v>14.3</v>
      </c>
      <c r="P1343" s="16" t="n">
        <f aca="false">SUM(K1343:O1343)/(Assumptions!$D$5-IF(K1343="",Assumptions!$B$15,0))*100</f>
        <v>69.7136462438015</v>
      </c>
      <c r="Q1343" s="7" t="str">
        <f aca="false">IF(J1343&gt;=Assumptions!$B$26,"High",IF(J1343&gt;=Assumptions!$B$27,"Mid","Low"))</f>
        <v>Mid</v>
      </c>
      <c r="R1343" s="7" t="str">
        <f aca="false">IF(P1343&gt;=Assumptions!$B$28,"High",IF(P1343&gt;=Assumptions!$B$29,"Mid","Low"))</f>
        <v>Mid</v>
      </c>
      <c r="S1343" s="7" t="str">
        <f aca="false">INDEX(Assumptions!$B$33:$B$41,MATCH(Q1343&amp;"|"&amp;R1343,Assumptions!$A$33:$A$41,0))</f>
        <v>Established Core</v>
      </c>
      <c r="T1343" s="7" t="n">
        <f aca="false">IF(ISNUMBER(Data_Clean!V1343),J1343*Data_Clean!V1343,0)</f>
        <v>10.623992915</v>
      </c>
    </row>
    <row r="1344" customFormat="false" ht="15" hidden="false" customHeight="false" outlineLevel="0" collapsed="false">
      <c r="A1344" s="15" t="str">
        <f aca="false">Data_Clean!A1344</f>
        <v>CX101340</v>
      </c>
      <c r="B1344" s="14" t="n">
        <f aca="false">Data_Clean!G1344*Assumptions!$B$5</f>
        <v>369.1715</v>
      </c>
      <c r="C1344" s="14" t="n">
        <f aca="false">IF(Data_Clean!H1344="",0,Data_Clean!H1344)*Assumptions!$B$6</f>
        <v>670.26912</v>
      </c>
      <c r="D1344" s="14" t="n">
        <f aca="false">Data_Clean!I1344*Assumptions!$B$7</f>
        <v>0</v>
      </c>
      <c r="E1344" s="14" t="n">
        <f aca="false">Data_Clean!J1344*Assumptions!$B$8</f>
        <v>0</v>
      </c>
      <c r="F1344" s="14" t="n">
        <f aca="false">Data_Clean!K1344*Assumptions!$B$9</f>
        <v>1855.7</v>
      </c>
      <c r="G1344" s="14" t="n">
        <f aca="false">Data_Clean!L1344*Assumptions!$B$10</f>
        <v>1203.75</v>
      </c>
      <c r="H1344" s="14" t="n">
        <f aca="false">IF(OR(Data_Clean!M1344="",Data_Clean!N1344=""),0,Data_Clean!M1344*Data_Clean!N1344/100)*Assumptions!$B$13*Assumptions!$B$11</f>
        <v>0</v>
      </c>
      <c r="I1344" s="14" t="n">
        <f aca="false">Data_Clean!O1344*4*Assumptions!$B$12</f>
        <v>0</v>
      </c>
      <c r="J1344" s="14" t="n">
        <f aca="false">SUM(B1344:I1344)</f>
        <v>4098.89062</v>
      </c>
      <c r="K1344" s="16" t="n">
        <f aca="false">IF(Data_Clean!P1344="","",Assumptions!$B$15*0.5^(Data_Clean!P1344/Assumptions!$B$20))</f>
        <v>27.9909897461042</v>
      </c>
      <c r="L1344" s="16" t="n">
        <f aca="false">Assumptions!$B$16*MIN(1,LN(1+Data_Clean!Q1344)/LN(1+Assumptions!$B$21))</f>
        <v>13.7447072997398</v>
      </c>
      <c r="M1344" s="16" t="n">
        <f aca="false">Assumptions!$B$17*(0.6*MIN(1,Data_Clean!R1344/Assumptions!$B$22)+0.4*IF(Data_Clean!S1344="",0,Data_Clean!S1344))</f>
        <v>7.596</v>
      </c>
      <c r="N1344" s="16" t="n">
        <f aca="false">Assumptions!$B$18*MIN(1,(Data_Clean!F1344-1)/Assumptions!$B$23)</f>
        <v>15</v>
      </c>
      <c r="O1344" s="16" t="n">
        <f aca="false">Assumptions!$B$19*(0.4*IF(Data_Clean!E1344="",0,MIN(1,Data_Clean!E1344/12/Assumptions!$B$24))+0.35*IF(Data_Clean!D1344="Y",1,0)+0.25*(1-MIN(Data_Clean!T1344,3)/3))/IF(Data_Clean!E1344="",0.6,1)</f>
        <v>8.5</v>
      </c>
      <c r="P1344" s="16" t="n">
        <f aca="false">SUM(K1344:O1344)/(Assumptions!$D$5-IF(K1344="",Assumptions!$B$15,0))*100</f>
        <v>72.831697045844</v>
      </c>
      <c r="Q1344" s="7" t="str">
        <f aca="false">IF(J1344&gt;=Assumptions!$B$26,"High",IF(J1344&gt;=Assumptions!$B$27,"Mid","Low"))</f>
        <v>High</v>
      </c>
      <c r="R1344" s="7" t="str">
        <f aca="false">IF(P1344&gt;=Assumptions!$B$28,"High",IF(P1344&gt;=Assumptions!$B$29,"Mid","Low"))</f>
        <v>High</v>
      </c>
      <c r="S1344" s="7" t="str">
        <f aca="false">INDEX(Assumptions!$B$33:$B$41,MATCH(Q1344&amp;"|"&amp;R1344,Assumptions!$A$33:$A$41,0))</f>
        <v>Premier Advocates</v>
      </c>
      <c r="T1344" s="7" t="n">
        <f aca="false">IF(ISNUMBER(Data_Clean!V1344),J1344*Data_Clean!V1344,0)</f>
        <v>343.896923018</v>
      </c>
    </row>
    <row r="1345" customFormat="false" ht="15" hidden="false" customHeight="false" outlineLevel="0" collapsed="false">
      <c r="A1345" s="15" t="str">
        <f aca="false">Data_Clean!A1345</f>
        <v>CX101341</v>
      </c>
      <c r="B1345" s="14" t="n">
        <f aca="false">Data_Clean!G1345*Assumptions!$B$5</f>
        <v>691.003</v>
      </c>
      <c r="C1345" s="14" t="n">
        <f aca="false">IF(Data_Clean!H1345="",0,Data_Clean!H1345)*Assumptions!$B$6</f>
        <v>171.09552</v>
      </c>
      <c r="D1345" s="14" t="n">
        <f aca="false">Data_Clean!I1345*Assumptions!$B$7</f>
        <v>136</v>
      </c>
      <c r="E1345" s="14" t="n">
        <f aca="false">Data_Clean!J1345*Assumptions!$B$8</f>
        <v>0</v>
      </c>
      <c r="F1345" s="14" t="n">
        <f aca="false">Data_Clean!K1345*Assumptions!$B$9</f>
        <v>0</v>
      </c>
      <c r="G1345" s="14" t="n">
        <f aca="false">Data_Clean!L1345*Assumptions!$B$10</f>
        <v>1126.35</v>
      </c>
      <c r="H1345" s="14" t="n">
        <f aca="false">IF(OR(Data_Clean!M1345="",Data_Clean!N1345=""),0,Data_Clean!M1345*Data_Clean!N1345/100)*Assumptions!$B$13*Assumptions!$B$11</f>
        <v>0</v>
      </c>
      <c r="I1345" s="14" t="n">
        <f aca="false">Data_Clean!O1345*4*Assumptions!$B$12</f>
        <v>0</v>
      </c>
      <c r="J1345" s="14" t="n">
        <f aca="false">SUM(B1345:I1345)</f>
        <v>2124.44852</v>
      </c>
      <c r="K1345" s="16" t="n">
        <f aca="false">IF(Data_Clean!P1345="","",Assumptions!$B$15*0.5^(Data_Clean!P1345/Assumptions!$B$20))</f>
        <v>27.9909897461042</v>
      </c>
      <c r="L1345" s="16" t="n">
        <f aca="false">Assumptions!$B$16*MIN(1,LN(1+Data_Clean!Q1345)/LN(1+Assumptions!$B$21))</f>
        <v>15.383822204249</v>
      </c>
      <c r="M1345" s="16" t="n">
        <f aca="false">Assumptions!$B$17*(0.6*MIN(1,Data_Clean!R1345/Assumptions!$B$22)+0.4*IF(Data_Clean!S1345="",0,Data_Clean!S1345))</f>
        <v>15</v>
      </c>
      <c r="N1345" s="16" t="n">
        <f aca="false">Assumptions!$B$18*MIN(1,(Data_Clean!F1345-1)/Assumptions!$B$23)</f>
        <v>15</v>
      </c>
      <c r="O1345" s="16" t="n">
        <f aca="false">Assumptions!$B$19*(0.4*IF(Data_Clean!E1345="",0,MIN(1,Data_Clean!E1345/12/Assumptions!$B$24))+0.35*IF(Data_Clean!D1345="Y",1,0)+0.25*(1-MIN(Data_Clean!T1345,3)/3))/IF(Data_Clean!E1345="",0.6,1)</f>
        <v>4.3</v>
      </c>
      <c r="P1345" s="16" t="n">
        <f aca="false">SUM(K1345:O1345)/(Assumptions!$D$5-IF(K1345="",Assumptions!$B$15,0))*100</f>
        <v>77.6748119503533</v>
      </c>
      <c r="Q1345" s="7" t="str">
        <f aca="false">IF(J1345&gt;=Assumptions!$B$26,"High",IF(J1345&gt;=Assumptions!$B$27,"Mid","Low"))</f>
        <v>High</v>
      </c>
      <c r="R1345" s="7" t="str">
        <f aca="false">IF(P1345&gt;=Assumptions!$B$28,"High",IF(P1345&gt;=Assumptions!$B$29,"Mid","Low"))</f>
        <v>High</v>
      </c>
      <c r="S1345" s="7" t="str">
        <f aca="false">INDEX(Assumptions!$B$33:$B$41,MATCH(Q1345&amp;"|"&amp;R1345,Assumptions!$A$33:$A$41,0))</f>
        <v>Premier Advocates</v>
      </c>
      <c r="T1345" s="7" t="n">
        <f aca="false">IF(ISNUMBER(Data_Clean!V1345),J1345*Data_Clean!V1345,0)</f>
        <v>110.47132304</v>
      </c>
    </row>
    <row r="1346" customFormat="false" ht="15" hidden="false" customHeight="false" outlineLevel="0" collapsed="false">
      <c r="A1346" s="15" t="str">
        <f aca="false">Data_Clean!A1346</f>
        <v>CX101342</v>
      </c>
      <c r="B1346" s="14" t="n">
        <f aca="false">Data_Clean!G1346*Assumptions!$B$5</f>
        <v>196.78025</v>
      </c>
      <c r="C1346" s="14" t="n">
        <f aca="false">IF(Data_Clean!H1346="",0,Data_Clean!H1346)*Assumptions!$B$6</f>
        <v>174.93876</v>
      </c>
      <c r="D1346" s="14" t="n">
        <f aca="false">Data_Clean!I1346*Assumptions!$B$7</f>
        <v>0</v>
      </c>
      <c r="E1346" s="14" t="n">
        <f aca="false">Data_Clean!J1346*Assumptions!$B$8</f>
        <v>0</v>
      </c>
      <c r="F1346" s="14" t="n">
        <f aca="false">Data_Clean!K1346*Assumptions!$B$9</f>
        <v>0</v>
      </c>
      <c r="G1346" s="14" t="n">
        <f aca="false">Data_Clean!L1346*Assumptions!$B$10</f>
        <v>0</v>
      </c>
      <c r="H1346" s="14" t="n">
        <f aca="false">IF(OR(Data_Clean!M1346="",Data_Clean!N1346=""),0,Data_Clean!M1346*Data_Clean!N1346/100)*Assumptions!$B$13*Assumptions!$B$11</f>
        <v>86.688</v>
      </c>
      <c r="I1346" s="14" t="n">
        <f aca="false">Data_Clean!O1346*4*Assumptions!$B$12</f>
        <v>21.93744</v>
      </c>
      <c r="J1346" s="14" t="n">
        <f aca="false">SUM(B1346:I1346)</f>
        <v>480.34445</v>
      </c>
      <c r="K1346" s="16" t="n">
        <f aca="false">IF(Data_Clean!P1346="","",Assumptions!$B$15*0.5^(Data_Clean!P1346/Assumptions!$B$20))</f>
        <v>29.3147990530274</v>
      </c>
      <c r="L1346" s="16" t="n">
        <f aca="false">Assumptions!$B$16*MIN(1,LN(1+Data_Clean!Q1346)/LN(1+Assumptions!$B$21))</f>
        <v>14.5815690999133</v>
      </c>
      <c r="M1346" s="16" t="n">
        <f aca="false">Assumptions!$B$17*(0.6*MIN(1,Data_Clean!R1346/Assumptions!$B$22)+0.4*IF(Data_Clean!S1346="",0,Data_Clean!S1346))</f>
        <v>5.814</v>
      </c>
      <c r="N1346" s="16" t="n">
        <f aca="false">Assumptions!$B$18*MIN(1,(Data_Clean!F1346-1)/Assumptions!$B$23)</f>
        <v>10</v>
      </c>
      <c r="O1346" s="16" t="n">
        <f aca="false">Assumptions!$B$19*(0.4*IF(Data_Clean!E1346="",0,MIN(1,Data_Clean!E1346/12/Assumptions!$B$24))+0.35*IF(Data_Clean!D1346="Y",1,0)+0.25*(1-MIN(Data_Clean!T1346,3)/3))/IF(Data_Clean!E1346="",0.6,1)</f>
        <v>12.9</v>
      </c>
      <c r="P1346" s="16" t="n">
        <f aca="false">SUM(K1346:O1346)/(Assumptions!$D$5-IF(K1346="",Assumptions!$B$15,0))*100</f>
        <v>72.6103681529406</v>
      </c>
      <c r="Q1346" s="7" t="str">
        <f aca="false">IF(J1346&gt;=Assumptions!$B$26,"High",IF(J1346&gt;=Assumptions!$B$27,"Mid","Low"))</f>
        <v>Mid</v>
      </c>
      <c r="R1346" s="7" t="str">
        <f aca="false">IF(P1346&gt;=Assumptions!$B$28,"High",IF(P1346&gt;=Assumptions!$B$29,"Mid","Low"))</f>
        <v>High</v>
      </c>
      <c r="S1346" s="7" t="str">
        <f aca="false">INDEX(Assumptions!$B$33:$B$41,MATCH(Q1346&amp;"|"&amp;R1346,Assumptions!$A$33:$A$41,0))</f>
        <v>Engaged Builders</v>
      </c>
      <c r="T1346" s="7" t="n">
        <f aca="false">IF(ISNUMBER(Data_Clean!V1346),J1346*Data_Clean!V1346,0)</f>
        <v>16.187607965</v>
      </c>
    </row>
    <row r="1347" customFormat="false" ht="15" hidden="false" customHeight="false" outlineLevel="0" collapsed="false">
      <c r="A1347" s="15" t="str">
        <f aca="false">Data_Clean!A1347</f>
        <v>CX101343</v>
      </c>
      <c r="B1347" s="14" t="n">
        <f aca="false">Data_Clean!G1347*Assumptions!$B$5</f>
        <v>82.52625</v>
      </c>
      <c r="C1347" s="14" t="n">
        <f aca="false">IF(Data_Clean!H1347="",0,Data_Clean!H1347)*Assumptions!$B$6</f>
        <v>0</v>
      </c>
      <c r="D1347" s="14" t="n">
        <f aca="false">Data_Clean!I1347*Assumptions!$B$7</f>
        <v>198.4</v>
      </c>
      <c r="E1347" s="14" t="n">
        <f aca="false">Data_Clean!J1347*Assumptions!$B$8</f>
        <v>0</v>
      </c>
      <c r="F1347" s="14" t="n">
        <f aca="false">Data_Clean!K1347*Assumptions!$B$9</f>
        <v>0</v>
      </c>
      <c r="G1347" s="14" t="n">
        <f aca="false">Data_Clean!L1347*Assumptions!$B$10</f>
        <v>0</v>
      </c>
      <c r="H1347" s="14" t="n">
        <f aca="false">IF(OR(Data_Clean!M1347="",Data_Clean!N1347=""),0,Data_Clean!M1347*Data_Clean!N1347/100)*Assumptions!$B$13*Assumptions!$B$11</f>
        <v>0</v>
      </c>
      <c r="I1347" s="14" t="n">
        <f aca="false">Data_Clean!O1347*4*Assumptions!$B$12</f>
        <v>0</v>
      </c>
      <c r="J1347" s="14" t="n">
        <f aca="false">SUM(B1347:I1347)</f>
        <v>280.92625</v>
      </c>
      <c r="K1347" s="16" t="n">
        <f aca="false">IF(Data_Clean!P1347="","",Assumptions!$B$15*0.5^(Data_Clean!P1347/Assumptions!$B$20))</f>
        <v>23.811015779523</v>
      </c>
      <c r="L1347" s="16" t="n">
        <f aca="false">Assumptions!$B$16*MIN(1,LN(1+Data_Clean!Q1347)/LN(1+Assumptions!$B$21))</f>
        <v>16.3144030926037</v>
      </c>
      <c r="M1347" s="16" t="n">
        <f aca="false">Assumptions!$B$17*(0.6*MIN(1,Data_Clean!R1347/Assumptions!$B$22)+0.4*IF(Data_Clean!S1347="",0,Data_Clean!S1347))</f>
        <v>6.906</v>
      </c>
      <c r="N1347" s="16" t="n">
        <f aca="false">Assumptions!$B$18*MIN(1,(Data_Clean!F1347-1)/Assumptions!$B$23)</f>
        <v>5</v>
      </c>
      <c r="O1347" s="16" t="n">
        <f aca="false">Assumptions!$B$19*(0.4*IF(Data_Clean!E1347="",0,MIN(1,Data_Clean!E1347/12/Assumptions!$B$24))+0.35*IF(Data_Clean!D1347="Y",1,0)+0.25*(1-MIN(Data_Clean!T1347,3)/3))/IF(Data_Clean!E1347="",0.6,1)</f>
        <v>11.25</v>
      </c>
      <c r="P1347" s="16" t="n">
        <f aca="false">SUM(K1347:O1347)/(Assumptions!$D$5-IF(K1347="",Assumptions!$B$15,0))*100</f>
        <v>63.2814188721267</v>
      </c>
      <c r="Q1347" s="7" t="str">
        <f aca="false">IF(J1347&gt;=Assumptions!$B$26,"High",IF(J1347&gt;=Assumptions!$B$27,"Mid","Low"))</f>
        <v>Low</v>
      </c>
      <c r="R1347" s="7" t="str">
        <f aca="false">IF(P1347&gt;=Assumptions!$B$28,"High",IF(P1347&gt;=Assumptions!$B$29,"Mid","Low"))</f>
        <v>Mid</v>
      </c>
      <c r="S1347" s="7" t="str">
        <f aca="false">INDEX(Assumptions!$B$33:$B$41,MATCH(Q1347&amp;"|"&amp;R1347,Assumptions!$A$33:$A$41,0))</f>
        <v>Light Touch</v>
      </c>
      <c r="T1347" s="7" t="n">
        <f aca="false">IF(ISNUMBER(Data_Clean!V1347),J1347*Data_Clean!V1347,0)</f>
        <v>8.764899</v>
      </c>
    </row>
    <row r="1348" customFormat="false" ht="15" hidden="false" customHeight="false" outlineLevel="0" collapsed="false">
      <c r="A1348" s="15" t="str">
        <f aca="false">Data_Clean!A1348</f>
        <v>CX101344</v>
      </c>
      <c r="B1348" s="14" t="n">
        <f aca="false">Data_Clean!G1348*Assumptions!$B$5</f>
        <v>20.06125</v>
      </c>
      <c r="C1348" s="14" t="n">
        <f aca="false">IF(Data_Clean!H1348="",0,Data_Clean!H1348)*Assumptions!$B$6</f>
        <v>132.02316</v>
      </c>
      <c r="D1348" s="14" t="n">
        <f aca="false">Data_Clean!I1348*Assumptions!$B$7</f>
        <v>504</v>
      </c>
      <c r="E1348" s="14" t="n">
        <f aca="false">Data_Clean!J1348*Assumptions!$B$8</f>
        <v>0</v>
      </c>
      <c r="F1348" s="14" t="n">
        <f aca="false">Data_Clean!K1348*Assumptions!$B$9</f>
        <v>0</v>
      </c>
      <c r="G1348" s="14" t="n">
        <f aca="false">Data_Clean!L1348*Assumptions!$B$10</f>
        <v>0</v>
      </c>
      <c r="H1348" s="14" t="n">
        <f aca="false">IF(OR(Data_Clean!M1348="",Data_Clean!N1348=""),0,Data_Clean!M1348*Data_Clean!N1348/100)*Assumptions!$B$13*Assumptions!$B$11</f>
        <v>121.824</v>
      </c>
      <c r="I1348" s="14" t="n">
        <f aca="false">Data_Clean!O1348*4*Assumptions!$B$12</f>
        <v>0</v>
      </c>
      <c r="J1348" s="14" t="n">
        <f aca="false">SUM(B1348:I1348)</f>
        <v>777.90841</v>
      </c>
      <c r="K1348" s="16" t="n">
        <f aca="false">IF(Data_Clean!P1348="","",Assumptions!$B$15*0.5^(Data_Clean!P1348/Assumptions!$B$20))</f>
        <v>0.0153412225022553</v>
      </c>
      <c r="L1348" s="16" t="n">
        <f aca="false">Assumptions!$B$16*MIN(1,LN(1+Data_Clean!Q1348)/LN(1+Assumptions!$B$21))</f>
        <v>0</v>
      </c>
      <c r="M1348" s="16" t="n">
        <f aca="false">Assumptions!$B$17*(0.6*MIN(1,Data_Clean!R1348/Assumptions!$B$22)+0.4*IF(Data_Clean!S1348="",0,Data_Clean!S1348))</f>
        <v>0</v>
      </c>
      <c r="N1348" s="16" t="n">
        <f aca="false">Assumptions!$B$18*MIN(1,(Data_Clean!F1348-1)/Assumptions!$B$23)</f>
        <v>15</v>
      </c>
      <c r="O1348" s="16" t="n">
        <f aca="false">Assumptions!$B$19*(0.4*IF(Data_Clean!E1348="",0,MIN(1,Data_Clean!E1348/12/Assumptions!$B$24))+0.35*IF(Data_Clean!D1348="Y",1,0)+0.25*(1-MIN(Data_Clean!T1348,3)/3))/IF(Data_Clean!E1348="",0.6,1)</f>
        <v>9.75</v>
      </c>
      <c r="P1348" s="16" t="n">
        <f aca="false">SUM(K1348:O1348)/(Assumptions!$D$5-IF(K1348="",Assumptions!$B$15,0))*100</f>
        <v>24.7653412225023</v>
      </c>
      <c r="Q1348" s="7" t="str">
        <f aca="false">IF(J1348&gt;=Assumptions!$B$26,"High",IF(J1348&gt;=Assumptions!$B$27,"Mid","Low"))</f>
        <v>Mid</v>
      </c>
      <c r="R1348" s="7" t="str">
        <f aca="false">IF(P1348&gt;=Assumptions!$B$28,"High",IF(P1348&gt;=Assumptions!$B$29,"Mid","Low"))</f>
        <v>Low</v>
      </c>
      <c r="S1348" s="7" t="str">
        <f aca="false">INDEX(Assumptions!$B$33:$B$41,MATCH(Q1348&amp;"|"&amp;R1348,Assumptions!$A$33:$A$41,0))</f>
        <v>Light Touch</v>
      </c>
      <c r="T1348" s="7" t="n">
        <f aca="false">IF(ISNUMBER(Data_Clean!V1348),J1348*Data_Clean!V1348,0)</f>
        <v>130.533031198</v>
      </c>
    </row>
    <row r="1349" customFormat="false" ht="15" hidden="false" customHeight="false" outlineLevel="0" collapsed="false">
      <c r="A1349" s="15" t="str">
        <f aca="false">Data_Clean!A1349</f>
        <v>CX101345</v>
      </c>
      <c r="B1349" s="14" t="n">
        <f aca="false">Data_Clean!G1349*Assumptions!$B$5</f>
        <v>143.104</v>
      </c>
      <c r="C1349" s="14" t="n">
        <f aca="false">IF(Data_Clean!H1349="",0,Data_Clean!H1349)*Assumptions!$B$6</f>
        <v>0</v>
      </c>
      <c r="D1349" s="14" t="n">
        <f aca="false">Data_Clean!I1349*Assumptions!$B$7</f>
        <v>421.6</v>
      </c>
      <c r="E1349" s="14" t="n">
        <f aca="false">Data_Clean!J1349*Assumptions!$B$8</f>
        <v>0</v>
      </c>
      <c r="F1349" s="14" t="n">
        <f aca="false">Data_Clean!K1349*Assumptions!$B$9</f>
        <v>2740.1</v>
      </c>
      <c r="G1349" s="14" t="n">
        <f aca="false">Data_Clean!L1349*Assumptions!$B$10</f>
        <v>0</v>
      </c>
      <c r="H1349" s="14" t="n">
        <f aca="false">IF(OR(Data_Clean!M1349="",Data_Clean!N1349=""),0,Data_Clean!M1349*Data_Clean!N1349/100)*Assumptions!$B$13*Assumptions!$B$11</f>
        <v>133.584</v>
      </c>
      <c r="I1349" s="14" t="n">
        <f aca="false">Data_Clean!O1349*4*Assumptions!$B$12</f>
        <v>59.364</v>
      </c>
      <c r="J1349" s="14" t="n">
        <f aca="false">SUM(B1349:I1349)</f>
        <v>3497.752</v>
      </c>
      <c r="K1349" s="16" t="n">
        <f aca="false">IF(Data_Clean!P1349="","",Assumptions!$B$15*0.5^(Data_Clean!P1349/Assumptions!$B$20))</f>
        <v>30</v>
      </c>
      <c r="L1349" s="16" t="n">
        <f aca="false">Assumptions!$B$16*MIN(1,LN(1+Data_Clean!Q1349)/LN(1+Assumptions!$B$21))</f>
        <v>13.2535138894499</v>
      </c>
      <c r="M1349" s="16" t="n">
        <f aca="false">Assumptions!$B$17*(0.6*MIN(1,Data_Clean!R1349/Assumptions!$B$22)+0.4*IF(Data_Clean!S1349="",0,Data_Clean!S1349))</f>
        <v>11.88</v>
      </c>
      <c r="N1349" s="16" t="n">
        <f aca="false">Assumptions!$B$18*MIN(1,(Data_Clean!F1349-1)/Assumptions!$B$23)</f>
        <v>15</v>
      </c>
      <c r="O1349" s="16" t="n">
        <f aca="false">Assumptions!$B$19*(0.4*IF(Data_Clean!E1349="",0,MIN(1,Data_Clean!E1349/12/Assumptions!$B$24))+0.35*IF(Data_Clean!D1349="Y",1,0)+0.25*(1-MIN(Data_Clean!T1349,3)/3))/IF(Data_Clean!E1349="",0.6,1)</f>
        <v>9.25</v>
      </c>
      <c r="P1349" s="16" t="n">
        <f aca="false">SUM(K1349:O1349)/(Assumptions!$D$5-IF(K1349="",Assumptions!$B$15,0))*100</f>
        <v>79.3835138894499</v>
      </c>
      <c r="Q1349" s="7" t="str">
        <f aca="false">IF(J1349&gt;=Assumptions!$B$26,"High",IF(J1349&gt;=Assumptions!$B$27,"Mid","Low"))</f>
        <v>High</v>
      </c>
      <c r="R1349" s="7" t="str">
        <f aca="false">IF(P1349&gt;=Assumptions!$B$28,"High",IF(P1349&gt;=Assumptions!$B$29,"Mid","Low"))</f>
        <v>High</v>
      </c>
      <c r="S1349" s="7" t="str">
        <f aca="false">INDEX(Assumptions!$B$33:$B$41,MATCH(Q1349&amp;"|"&amp;R1349,Assumptions!$A$33:$A$41,0))</f>
        <v>Premier Advocates</v>
      </c>
      <c r="T1349" s="7" t="n">
        <f aca="false">IF(ISNUMBER(Data_Clean!V1349),J1349*Data_Clean!V1349,0)</f>
        <v>120.672444</v>
      </c>
    </row>
    <row r="1350" customFormat="false" ht="15" hidden="false" customHeight="false" outlineLevel="0" collapsed="false">
      <c r="A1350" s="15" t="str">
        <f aca="false">Data_Clean!A1350</f>
        <v>CX101346</v>
      </c>
      <c r="B1350" s="14" t="n">
        <f aca="false">Data_Clean!G1350*Assumptions!$B$5</f>
        <v>183.511</v>
      </c>
      <c r="C1350" s="14" t="n">
        <f aca="false">IF(Data_Clean!H1350="",0,Data_Clean!H1350)*Assumptions!$B$6</f>
        <v>719.86152</v>
      </c>
      <c r="D1350" s="14" t="n">
        <f aca="false">Data_Clean!I1350*Assumptions!$B$7</f>
        <v>0</v>
      </c>
      <c r="E1350" s="14" t="n">
        <f aca="false">Data_Clean!J1350*Assumptions!$B$8</f>
        <v>0</v>
      </c>
      <c r="F1350" s="14" t="n">
        <f aca="false">Data_Clean!K1350*Assumptions!$B$9</f>
        <v>1927.2</v>
      </c>
      <c r="G1350" s="14" t="n">
        <f aca="false">Data_Clean!L1350*Assumptions!$B$10</f>
        <v>0</v>
      </c>
      <c r="H1350" s="14" t="n">
        <f aca="false">IF(OR(Data_Clean!M1350="",Data_Clean!N1350=""),0,Data_Clean!M1350*Data_Clean!N1350/100)*Assumptions!$B$13*Assumptions!$B$11</f>
        <v>443.394</v>
      </c>
      <c r="I1350" s="14" t="n">
        <f aca="false">Data_Clean!O1350*4*Assumptions!$B$12</f>
        <v>0</v>
      </c>
      <c r="J1350" s="14" t="n">
        <f aca="false">SUM(B1350:I1350)</f>
        <v>3273.96652</v>
      </c>
      <c r="K1350" s="16" t="n">
        <f aca="false">IF(Data_Clean!P1350="","",Assumptions!$B$15*0.5^(Data_Clean!P1350/Assumptions!$B$20))</f>
        <v>0.134613088476215</v>
      </c>
      <c r="L1350" s="16" t="n">
        <f aca="false">Assumptions!$B$16*MIN(1,LN(1+Data_Clean!Q1350)/LN(1+Assumptions!$B$21))</f>
        <v>0</v>
      </c>
      <c r="M1350" s="16" t="n">
        <f aca="false">Assumptions!$B$17*(0.6*MIN(1,Data_Clean!R1350/Assumptions!$B$22)+0.4*IF(Data_Clean!S1350="",0,Data_Clean!S1350))</f>
        <v>0</v>
      </c>
      <c r="N1350" s="16" t="n">
        <f aca="false">Assumptions!$B$18*MIN(1,(Data_Clean!F1350-1)/Assumptions!$B$23)</f>
        <v>20</v>
      </c>
      <c r="O1350" s="16" t="n">
        <f aca="false">Assumptions!$B$19*(0.4*IF(Data_Clean!E1350="",0,MIN(1,Data_Clean!E1350/12/Assumptions!$B$24))+0.35*IF(Data_Clean!D1350="Y",1,0)+0.25*(1-MIN(Data_Clean!T1350,3)/3))/IF(Data_Clean!E1350="",0.6,1)</f>
        <v>11.9</v>
      </c>
      <c r="P1350" s="16" t="n">
        <f aca="false">SUM(K1350:O1350)/(Assumptions!$D$5-IF(K1350="",Assumptions!$B$15,0))*100</f>
        <v>32.0346130884762</v>
      </c>
      <c r="Q1350" s="7" t="str">
        <f aca="false">IF(J1350&gt;=Assumptions!$B$26,"High",IF(J1350&gt;=Assumptions!$B$27,"Mid","Low"))</f>
        <v>High</v>
      </c>
      <c r="R1350" s="7" t="str">
        <f aca="false">IF(P1350&gt;=Assumptions!$B$28,"High",IF(P1350&gt;=Assumptions!$B$29,"Mid","Low"))</f>
        <v>Low</v>
      </c>
      <c r="S1350" s="7" t="str">
        <f aca="false">INDEX(Assumptions!$B$33:$B$41,MATCH(Q1350&amp;"|"&amp;R1350,Assumptions!$A$33:$A$41,0))</f>
        <v>Affluent Drifters</v>
      </c>
      <c r="T1350" s="7" t="n">
        <f aca="false">IF(ISNUMBER(Data_Clean!V1350),J1350*Data_Clean!V1350,0)</f>
        <v>256.351578516</v>
      </c>
    </row>
    <row r="1351" customFormat="false" ht="15" hidden="false" customHeight="false" outlineLevel="0" collapsed="false">
      <c r="A1351" s="15" t="str">
        <f aca="false">Data_Clean!A1351</f>
        <v>CX101347</v>
      </c>
      <c r="B1351" s="14" t="n">
        <f aca="false">Data_Clean!G1351*Assumptions!$B$5</f>
        <v>119.33175</v>
      </c>
      <c r="C1351" s="14" t="n">
        <f aca="false">IF(Data_Clean!H1351="",0,Data_Clean!H1351)*Assumptions!$B$6</f>
        <v>0</v>
      </c>
      <c r="D1351" s="14" t="n">
        <f aca="false">Data_Clean!I1351*Assumptions!$B$7</f>
        <v>0</v>
      </c>
      <c r="E1351" s="14" t="n">
        <f aca="false">Data_Clean!J1351*Assumptions!$B$8</f>
        <v>0</v>
      </c>
      <c r="F1351" s="14" t="n">
        <f aca="false">Data_Clean!K1351*Assumptions!$B$9</f>
        <v>0</v>
      </c>
      <c r="G1351" s="14" t="n">
        <f aca="false">Data_Clean!L1351*Assumptions!$B$10</f>
        <v>203.85</v>
      </c>
      <c r="H1351" s="14" t="n">
        <f aca="false">IF(OR(Data_Clean!M1351="",Data_Clean!N1351=""),0,Data_Clean!M1351*Data_Clean!N1351/100)*Assumptions!$B$13*Assumptions!$B$11</f>
        <v>0</v>
      </c>
      <c r="I1351" s="14" t="n">
        <f aca="false">Data_Clean!O1351*4*Assumptions!$B$12</f>
        <v>0</v>
      </c>
      <c r="J1351" s="14" t="n">
        <f aca="false">SUM(B1351:I1351)</f>
        <v>323.18175</v>
      </c>
      <c r="K1351" s="16" t="n">
        <f aca="false">IF(Data_Clean!P1351="","",Assumptions!$B$15*0.5^(Data_Clean!P1351/Assumptions!$B$20))</f>
        <v>25.5200148285257</v>
      </c>
      <c r="L1351" s="16" t="n">
        <f aca="false">Assumptions!$B$16*MIN(1,LN(1+Data_Clean!Q1351)/LN(1+Assumptions!$B$21))</f>
        <v>7.47221736309214</v>
      </c>
      <c r="M1351" s="16" t="n">
        <f aca="false">Assumptions!$B$17*(0.6*MIN(1,Data_Clean!R1351/Assumptions!$B$22)+0.4*IF(Data_Clean!S1351="",0,Data_Clean!S1351))</f>
        <v>5.058</v>
      </c>
      <c r="N1351" s="16" t="n">
        <f aca="false">Assumptions!$B$18*MIN(1,(Data_Clean!F1351-1)/Assumptions!$B$23)</f>
        <v>5</v>
      </c>
      <c r="O1351" s="16" t="n">
        <f aca="false">Assumptions!$B$19*(0.4*IF(Data_Clean!E1351="",0,MIN(1,Data_Clean!E1351/12/Assumptions!$B$24))+0.35*IF(Data_Clean!D1351="Y",1,0)+0.25*(1-MIN(Data_Clean!T1351,3)/3))/IF(Data_Clean!E1351="",0.6,1)</f>
        <v>5.45</v>
      </c>
      <c r="P1351" s="16" t="n">
        <f aca="false">SUM(K1351:O1351)/(Assumptions!$D$5-IF(K1351="",Assumptions!$B$15,0))*100</f>
        <v>48.5002321916178</v>
      </c>
      <c r="Q1351" s="7" t="str">
        <f aca="false">IF(J1351&gt;=Assumptions!$B$26,"High",IF(J1351&gt;=Assumptions!$B$27,"Mid","Low"))</f>
        <v>Low</v>
      </c>
      <c r="R1351" s="7" t="str">
        <f aca="false">IF(P1351&gt;=Assumptions!$B$28,"High",IF(P1351&gt;=Assumptions!$B$29,"Mid","Low"))</f>
        <v>Low</v>
      </c>
      <c r="S1351" s="7" t="str">
        <f aca="false">INDEX(Assumptions!$B$33:$B$41,MATCH(Q1351&amp;"|"&amp;R1351,Assumptions!$A$33:$A$41,0))</f>
        <v>Dormant &amp; Low Value</v>
      </c>
      <c r="T1351" s="7" t="n">
        <f aca="false">IF(ISNUMBER(Data_Clean!V1351),J1351*Data_Clean!V1351,0)</f>
        <v>58.6898058</v>
      </c>
    </row>
    <row r="1352" customFormat="false" ht="15" hidden="false" customHeight="false" outlineLevel="0" collapsed="false">
      <c r="A1352" s="15" t="str">
        <f aca="false">Data_Clean!A1352</f>
        <v>CX101348</v>
      </c>
      <c r="B1352" s="14" t="n">
        <f aca="false">Data_Clean!G1352*Assumptions!$B$5</f>
        <v>43.859</v>
      </c>
      <c r="C1352" s="14" t="n">
        <f aca="false">IF(Data_Clean!H1352="",0,Data_Clean!H1352)*Assumptions!$B$6</f>
        <v>56.46984</v>
      </c>
      <c r="D1352" s="14" t="n">
        <f aca="false">Data_Clean!I1352*Assumptions!$B$7</f>
        <v>32.8</v>
      </c>
      <c r="E1352" s="14" t="n">
        <f aca="false">Data_Clean!J1352*Assumptions!$B$8</f>
        <v>0</v>
      </c>
      <c r="F1352" s="14" t="n">
        <f aca="false">Data_Clean!K1352*Assumptions!$B$9</f>
        <v>0</v>
      </c>
      <c r="G1352" s="14" t="n">
        <f aca="false">Data_Clean!L1352*Assumptions!$B$10</f>
        <v>0</v>
      </c>
      <c r="H1352" s="14" t="n">
        <f aca="false">IF(OR(Data_Clean!M1352="",Data_Clean!N1352=""),0,Data_Clean!M1352*Data_Clean!N1352/100)*Assumptions!$B$13*Assumptions!$B$11</f>
        <v>72.732</v>
      </c>
      <c r="I1352" s="14" t="n">
        <f aca="false">Data_Clean!O1352*4*Assumptions!$B$12</f>
        <v>12.2544</v>
      </c>
      <c r="J1352" s="14" t="n">
        <f aca="false">SUM(B1352:I1352)</f>
        <v>218.11524</v>
      </c>
      <c r="K1352" s="16" t="n">
        <f aca="false">IF(Data_Clean!P1352="","",Assumptions!$B$15*0.5^(Data_Clean!P1352/Assumptions!$B$20))</f>
        <v>17.6332185942541</v>
      </c>
      <c r="L1352" s="16" t="n">
        <f aca="false">Assumptions!$B$16*MIN(1,LN(1+Data_Clean!Q1352)/LN(1+Assumptions!$B$21))</f>
        <v>13.7447072997398</v>
      </c>
      <c r="M1352" s="16" t="n">
        <f aca="false">Assumptions!$B$17*(0.6*MIN(1,Data_Clean!R1352/Assumptions!$B$22)+0.4*IF(Data_Clean!S1352="",0,Data_Clean!S1352))</f>
        <v>3.264</v>
      </c>
      <c r="N1352" s="16" t="n">
        <f aca="false">Assumptions!$B$18*MIN(1,(Data_Clean!F1352-1)/Assumptions!$B$23)</f>
        <v>15</v>
      </c>
      <c r="O1352" s="16" t="n">
        <f aca="false">Assumptions!$B$19*(0.4*IF(Data_Clean!E1352="",0,MIN(1,Data_Clean!E1352/12/Assumptions!$B$24))+0.35*IF(Data_Clean!D1352="Y",1,0)+0.25*(1-MIN(Data_Clean!T1352,3)/3))/IF(Data_Clean!E1352="",0.6,1)</f>
        <v>9.75</v>
      </c>
      <c r="P1352" s="16" t="n">
        <f aca="false">SUM(K1352:O1352)/(Assumptions!$D$5-IF(K1352="",Assumptions!$B$15,0))*100</f>
        <v>59.3919258939939</v>
      </c>
      <c r="Q1352" s="7" t="str">
        <f aca="false">IF(J1352&gt;=Assumptions!$B$26,"High",IF(J1352&gt;=Assumptions!$B$27,"Mid","Low"))</f>
        <v>Low</v>
      </c>
      <c r="R1352" s="7" t="str">
        <f aca="false">IF(P1352&gt;=Assumptions!$B$28,"High",IF(P1352&gt;=Assumptions!$B$29,"Mid","Low"))</f>
        <v>Mid</v>
      </c>
      <c r="S1352" s="7" t="str">
        <f aca="false">INDEX(Assumptions!$B$33:$B$41,MATCH(Q1352&amp;"|"&amp;R1352,Assumptions!$A$33:$A$41,0))</f>
        <v>Light Touch</v>
      </c>
      <c r="T1352" s="7" t="n">
        <f aca="false">IF(ISNUMBER(Data_Clean!V1352),J1352*Data_Clean!V1352,0)</f>
        <v>13.0869144</v>
      </c>
    </row>
    <row r="1353" customFormat="false" ht="15" hidden="false" customHeight="false" outlineLevel="0" collapsed="false">
      <c r="A1353" s="15" t="str">
        <f aca="false">Data_Clean!A1353</f>
        <v>CX101349</v>
      </c>
      <c r="B1353" s="14" t="n">
        <f aca="false">Data_Clean!G1353*Assumptions!$B$5</f>
        <v>194.03625</v>
      </c>
      <c r="C1353" s="14" t="n">
        <f aca="false">IF(Data_Clean!H1353="",0,Data_Clean!H1353)*Assumptions!$B$6</f>
        <v>861.02544</v>
      </c>
      <c r="D1353" s="14" t="n">
        <f aca="false">Data_Clean!I1353*Assumptions!$B$7</f>
        <v>0</v>
      </c>
      <c r="E1353" s="14" t="n">
        <f aca="false">Data_Clean!J1353*Assumptions!$B$8</f>
        <v>0</v>
      </c>
      <c r="F1353" s="14" t="n">
        <f aca="false">Data_Clean!K1353*Assumptions!$B$9</f>
        <v>4769.6</v>
      </c>
      <c r="G1353" s="14" t="n">
        <f aca="false">Data_Clean!L1353*Assumptions!$B$10</f>
        <v>0</v>
      </c>
      <c r="H1353" s="14" t="n">
        <f aca="false">IF(OR(Data_Clean!M1353="",Data_Clean!N1353=""),0,Data_Clean!M1353*Data_Clean!N1353/100)*Assumptions!$B$13*Assumptions!$B$11</f>
        <v>0</v>
      </c>
      <c r="I1353" s="14" t="n">
        <f aca="false">Data_Clean!O1353*4*Assumptions!$B$12</f>
        <v>0</v>
      </c>
      <c r="J1353" s="14" t="n">
        <f aca="false">SUM(B1353:I1353)</f>
        <v>5824.66169</v>
      </c>
      <c r="K1353" s="16" t="n">
        <f aca="false">IF(Data_Clean!P1353="","",Assumptions!$B$15*0.5^(Data_Clean!P1353/Assumptions!$B$20))</f>
        <v>19.7926186615934</v>
      </c>
      <c r="L1353" s="16" t="n">
        <f aca="false">Assumptions!$B$16*MIN(1,LN(1+Data_Clean!Q1353)/LN(1+Assumptions!$B$21))</f>
        <v>16.9333625893004</v>
      </c>
      <c r="M1353" s="16" t="n">
        <f aca="false">Assumptions!$B$17*(0.6*MIN(1,Data_Clean!R1353/Assumptions!$B$22)+0.4*IF(Data_Clean!S1353="",0,Data_Clean!S1353))</f>
        <v>13.92</v>
      </c>
      <c r="N1353" s="16" t="n">
        <f aca="false">Assumptions!$B$18*MIN(1,(Data_Clean!F1353-1)/Assumptions!$B$23)</f>
        <v>10</v>
      </c>
      <c r="O1353" s="16" t="n">
        <f aca="false">Assumptions!$B$19*(0.4*IF(Data_Clean!E1353="",0,MIN(1,Data_Clean!E1353/12/Assumptions!$B$24))+0.35*IF(Data_Clean!D1353="Y",1,0)+0.25*(1-MIN(Data_Clean!T1353,3)/3))/IF(Data_Clean!E1353="",0.6,1)</f>
        <v>13.1</v>
      </c>
      <c r="P1353" s="16" t="n">
        <f aca="false">SUM(K1353:O1353)/(Assumptions!$D$5-IF(K1353="",Assumptions!$B$15,0))*100</f>
        <v>73.7459812508938</v>
      </c>
      <c r="Q1353" s="7" t="str">
        <f aca="false">IF(J1353&gt;=Assumptions!$B$26,"High",IF(J1353&gt;=Assumptions!$B$27,"Mid","Low"))</f>
        <v>High</v>
      </c>
      <c r="R1353" s="7" t="str">
        <f aca="false">IF(P1353&gt;=Assumptions!$B$28,"High",IF(P1353&gt;=Assumptions!$B$29,"Mid","Low"))</f>
        <v>High</v>
      </c>
      <c r="S1353" s="7" t="str">
        <f aca="false">INDEX(Assumptions!$B$33:$B$41,MATCH(Q1353&amp;"|"&amp;R1353,Assumptions!$A$33:$A$41,0))</f>
        <v>Premier Advocates</v>
      </c>
      <c r="T1353" s="7" t="n">
        <f aca="false">IF(ISNUMBER(Data_Clean!V1353),J1353*Data_Clean!V1353,0)</f>
        <v>111.251038279</v>
      </c>
    </row>
    <row r="1354" customFormat="false" ht="15" hidden="false" customHeight="false" outlineLevel="0" collapsed="false">
      <c r="A1354" s="15" t="str">
        <f aca="false">Data_Clean!A1354</f>
        <v>CX101350</v>
      </c>
      <c r="B1354" s="14" t="n">
        <f aca="false">Data_Clean!G1354*Assumptions!$B$5</f>
        <v>47.0155</v>
      </c>
      <c r="C1354" s="14" t="n">
        <f aca="false">IF(Data_Clean!H1354="",0,Data_Clean!H1354)*Assumptions!$B$6</f>
        <v>0</v>
      </c>
      <c r="D1354" s="14" t="n">
        <f aca="false">Data_Clean!I1354*Assumptions!$B$7</f>
        <v>0</v>
      </c>
      <c r="E1354" s="14" t="n">
        <f aca="false">Data_Clean!J1354*Assumptions!$B$8</f>
        <v>0</v>
      </c>
      <c r="F1354" s="14" t="n">
        <f aca="false">Data_Clean!K1354*Assumptions!$B$9</f>
        <v>0</v>
      </c>
      <c r="G1354" s="14" t="n">
        <f aca="false">Data_Clean!L1354*Assumptions!$B$10</f>
        <v>0</v>
      </c>
      <c r="H1354" s="14" t="n">
        <f aca="false">IF(OR(Data_Clean!M1354="",Data_Clean!N1354=""),0,Data_Clean!M1354*Data_Clean!N1354/100)*Assumptions!$B$13*Assumptions!$B$11</f>
        <v>0</v>
      </c>
      <c r="I1354" s="14" t="n">
        <f aca="false">Data_Clean!O1354*4*Assumptions!$B$12</f>
        <v>0</v>
      </c>
      <c r="J1354" s="14" t="n">
        <f aca="false">SUM(B1354:I1354)</f>
        <v>47.0155</v>
      </c>
      <c r="K1354" s="16" t="n">
        <f aca="false">IF(Data_Clean!P1354="","",Assumptions!$B$15*0.5^(Data_Clean!P1354/Assumptions!$B$20))</f>
        <v>26.1165168988837</v>
      </c>
      <c r="L1354" s="16" t="n">
        <f aca="false">Assumptions!$B$16*MIN(1,LN(1+Data_Clean!Q1354)/LN(1+Assumptions!$B$21))</f>
        <v>13.7447072997398</v>
      </c>
      <c r="M1354" s="16" t="n">
        <f aca="false">Assumptions!$B$17*(0.6*MIN(1,Data_Clean!R1354/Assumptions!$B$22)+0.4*IF(Data_Clean!S1354="",0,Data_Clean!S1354))</f>
        <v>3.474</v>
      </c>
      <c r="N1354" s="16" t="n">
        <f aca="false">Assumptions!$B$18*MIN(1,(Data_Clean!F1354-1)/Assumptions!$B$23)</f>
        <v>0</v>
      </c>
      <c r="O1354" s="16" t="n">
        <f aca="false">Assumptions!$B$19*(0.4*IF(Data_Clean!E1354="",0,MIN(1,Data_Clean!E1354/12/Assumptions!$B$24))+0.35*IF(Data_Clean!D1354="Y",1,0)+0.25*(1-MIN(Data_Clean!T1354,3)/3))/IF(Data_Clean!E1354="",0.6,1)</f>
        <v>8.55</v>
      </c>
      <c r="P1354" s="16" t="n">
        <f aca="false">SUM(K1354:O1354)/(Assumptions!$D$5-IF(K1354="",Assumptions!$B$15,0))*100</f>
        <v>51.8852241986235</v>
      </c>
      <c r="Q1354" s="7" t="str">
        <f aca="false">IF(J1354&gt;=Assumptions!$B$26,"High",IF(J1354&gt;=Assumptions!$B$27,"Mid","Low"))</f>
        <v>Low</v>
      </c>
      <c r="R1354" s="7" t="str">
        <f aca="false">IF(P1354&gt;=Assumptions!$B$28,"High",IF(P1354&gt;=Assumptions!$B$29,"Mid","Low"))</f>
        <v>Mid</v>
      </c>
      <c r="S1354" s="7" t="str">
        <f aca="false">INDEX(Assumptions!$B$33:$B$41,MATCH(Q1354&amp;"|"&amp;R1354,Assumptions!$A$33:$A$41,0))</f>
        <v>Light Touch</v>
      </c>
      <c r="T1354" s="7" t="n">
        <f aca="false">IF(ISNUMBER(Data_Clean!V1354),J1354*Data_Clean!V1354,0)</f>
        <v>3.7236276</v>
      </c>
    </row>
    <row r="1355" customFormat="false" ht="15" hidden="false" customHeight="false" outlineLevel="0" collapsed="false">
      <c r="A1355" s="15" t="str">
        <f aca="false">Data_Clean!A1355</f>
        <v>CX101351</v>
      </c>
      <c r="B1355" s="14" t="n">
        <f aca="false">Data_Clean!G1355*Assumptions!$B$5</f>
        <v>197.4855</v>
      </c>
      <c r="C1355" s="14" t="n">
        <f aca="false">IF(Data_Clean!H1355="",0,Data_Clean!H1355)*Assumptions!$B$6</f>
        <v>0</v>
      </c>
      <c r="D1355" s="14" t="n">
        <f aca="false">Data_Clean!I1355*Assumptions!$B$7</f>
        <v>191.2</v>
      </c>
      <c r="E1355" s="14" t="n">
        <f aca="false">Data_Clean!J1355*Assumptions!$B$8</f>
        <v>0</v>
      </c>
      <c r="F1355" s="14" t="n">
        <f aca="false">Data_Clean!K1355*Assumptions!$B$9</f>
        <v>0</v>
      </c>
      <c r="G1355" s="14" t="n">
        <f aca="false">Data_Clean!L1355*Assumptions!$B$10</f>
        <v>0</v>
      </c>
      <c r="H1355" s="14" t="n">
        <f aca="false">IF(OR(Data_Clean!M1355="",Data_Clean!N1355=""),0,Data_Clean!M1355*Data_Clean!N1355/100)*Assumptions!$B$13*Assumptions!$B$11</f>
        <v>21.6</v>
      </c>
      <c r="I1355" s="14" t="n">
        <f aca="false">Data_Clean!O1355*4*Assumptions!$B$12</f>
        <v>34.52112</v>
      </c>
      <c r="J1355" s="14" t="n">
        <f aca="false">SUM(B1355:I1355)</f>
        <v>444.80662</v>
      </c>
      <c r="K1355" s="16" t="n">
        <f aca="false">IF(Data_Clean!P1355="","",Assumptions!$B$15*0.5^(Data_Clean!P1355/Assumptions!$B$20))</f>
        <v>24.3675718906871</v>
      </c>
      <c r="L1355" s="16" t="n">
        <f aca="false">Assumptions!$B$16*MIN(1,LN(1+Data_Clean!Q1355)/LN(1+Assumptions!$B$21))</f>
        <v>16.0563626167747</v>
      </c>
      <c r="M1355" s="16" t="n">
        <f aca="false">Assumptions!$B$17*(0.6*MIN(1,Data_Clean!R1355/Assumptions!$B$22)+0.4*IF(Data_Clean!S1355="",0,Data_Clean!S1355))</f>
        <v>5.1</v>
      </c>
      <c r="N1355" s="16" t="n">
        <f aca="false">Assumptions!$B$18*MIN(1,(Data_Clean!F1355-1)/Assumptions!$B$23)</f>
        <v>15</v>
      </c>
      <c r="O1355" s="16" t="n">
        <f aca="false">Assumptions!$B$19*(0.4*IF(Data_Clean!E1355="",0,MIN(1,Data_Clean!E1355/12/Assumptions!$B$24))+0.35*IF(Data_Clean!D1355="Y",1,0)+0.25*(1-MIN(Data_Clean!T1355,3)/3))/IF(Data_Clean!E1355="",0.6,1)</f>
        <v>15</v>
      </c>
      <c r="P1355" s="16" t="n">
        <f aca="false">SUM(K1355:O1355)/(Assumptions!$D$5-IF(K1355="",Assumptions!$B$15,0))*100</f>
        <v>75.5239345074618</v>
      </c>
      <c r="Q1355" s="7" t="str">
        <f aca="false">IF(J1355&gt;=Assumptions!$B$26,"High",IF(J1355&gt;=Assumptions!$B$27,"Mid","Low"))</f>
        <v>Mid</v>
      </c>
      <c r="R1355" s="7" t="str">
        <f aca="false">IF(P1355&gt;=Assumptions!$B$28,"High",IF(P1355&gt;=Assumptions!$B$29,"Mid","Low"))</f>
        <v>High</v>
      </c>
      <c r="S1355" s="7" t="str">
        <f aca="false">INDEX(Assumptions!$B$33:$B$41,MATCH(Q1355&amp;"|"&amp;R1355,Assumptions!$A$33:$A$41,0))</f>
        <v>Engaged Builders</v>
      </c>
      <c r="T1355" s="7" t="n">
        <f aca="false">IF(ISNUMBER(Data_Clean!V1355),J1355*Data_Clean!V1355,0)</f>
        <v>10.319513584</v>
      </c>
    </row>
    <row r="1356" customFormat="false" ht="15" hidden="false" customHeight="false" outlineLevel="0" collapsed="false">
      <c r="A1356" s="15" t="str">
        <f aca="false">Data_Clean!A1356</f>
        <v>CX101352</v>
      </c>
      <c r="B1356" s="14" t="n">
        <f aca="false">Data_Clean!G1356*Assumptions!$B$5</f>
        <v>168.32425</v>
      </c>
      <c r="C1356" s="14" t="n">
        <f aca="false">IF(Data_Clean!H1356="",0,Data_Clean!H1356)*Assumptions!$B$6</f>
        <v>581.09544</v>
      </c>
      <c r="D1356" s="14" t="n">
        <f aca="false">Data_Clean!I1356*Assumptions!$B$7</f>
        <v>0</v>
      </c>
      <c r="E1356" s="14" t="n">
        <f aca="false">Data_Clean!J1356*Assumptions!$B$8</f>
        <v>0</v>
      </c>
      <c r="F1356" s="14" t="n">
        <f aca="false">Data_Clean!K1356*Assumptions!$B$9</f>
        <v>0</v>
      </c>
      <c r="G1356" s="14" t="n">
        <f aca="false">Data_Clean!L1356*Assumptions!$B$10</f>
        <v>0</v>
      </c>
      <c r="H1356" s="14" t="n">
        <f aca="false">IF(OR(Data_Clean!M1356="",Data_Clean!N1356=""),0,Data_Clean!M1356*Data_Clean!N1356/100)*Assumptions!$B$13*Assumptions!$B$11</f>
        <v>0</v>
      </c>
      <c r="I1356" s="14" t="n">
        <f aca="false">Data_Clean!O1356*4*Assumptions!$B$12</f>
        <v>0</v>
      </c>
      <c r="J1356" s="14" t="n">
        <f aca="false">SUM(B1356:I1356)</f>
        <v>749.41969</v>
      </c>
      <c r="K1356" s="16" t="n">
        <f aca="false">IF(Data_Clean!P1356="","",Assumptions!$B$15*0.5^(Data_Clean!P1356/Assumptions!$B$20))</f>
        <v>26.1165168988837</v>
      </c>
      <c r="L1356" s="16" t="n">
        <f aca="false">Assumptions!$B$16*MIN(1,LN(1+Data_Clean!Q1356)/LN(1+Assumptions!$B$21))</f>
        <v>17.7176013074638</v>
      </c>
      <c r="M1356" s="16" t="n">
        <f aca="false">Assumptions!$B$17*(0.6*MIN(1,Data_Clean!R1356/Assumptions!$B$22)+0.4*IF(Data_Clean!S1356="",0,Data_Clean!S1356))</f>
        <v>4.974</v>
      </c>
      <c r="N1356" s="16" t="n">
        <f aca="false">Assumptions!$B$18*MIN(1,(Data_Clean!F1356-1)/Assumptions!$B$23)</f>
        <v>5</v>
      </c>
      <c r="O1356" s="16" t="n">
        <f aca="false">Assumptions!$B$19*(0.4*IF(Data_Clean!E1356="",0,MIN(1,Data_Clean!E1356/12/Assumptions!$B$24))+0.35*IF(Data_Clean!D1356="Y",1,0)+0.25*(1-MIN(Data_Clean!T1356,3)/3))/IF(Data_Clean!E1356="",0.6,1)</f>
        <v>9.8</v>
      </c>
      <c r="P1356" s="16" t="n">
        <f aca="false">SUM(K1356:O1356)/(Assumptions!$D$5-IF(K1356="",Assumptions!$B$15,0))*100</f>
        <v>63.6081182063475</v>
      </c>
      <c r="Q1356" s="7" t="str">
        <f aca="false">IF(J1356&gt;=Assumptions!$B$26,"High",IF(J1356&gt;=Assumptions!$B$27,"Mid","Low"))</f>
        <v>Mid</v>
      </c>
      <c r="R1356" s="7" t="str">
        <f aca="false">IF(P1356&gt;=Assumptions!$B$28,"High",IF(P1356&gt;=Assumptions!$B$29,"Mid","Low"))</f>
        <v>Mid</v>
      </c>
      <c r="S1356" s="7" t="str">
        <f aca="false">INDEX(Assumptions!$B$33:$B$41,MATCH(Q1356&amp;"|"&amp;R1356,Assumptions!$A$33:$A$41,0))</f>
        <v>Established Core</v>
      </c>
      <c r="T1356" s="7" t="n">
        <f aca="false">IF(ISNUMBER(Data_Clean!V1356),J1356*Data_Clean!V1356,0)</f>
        <v>30.951033197</v>
      </c>
    </row>
    <row r="1357" customFormat="false" ht="15" hidden="false" customHeight="false" outlineLevel="0" collapsed="false">
      <c r="A1357" s="15" t="str">
        <f aca="false">Data_Clean!A1357</f>
        <v>CX101353</v>
      </c>
      <c r="B1357" s="14" t="n">
        <f aca="false">Data_Clean!G1357*Assumptions!$B$5</f>
        <v>52.83925</v>
      </c>
      <c r="C1357" s="14" t="n">
        <f aca="false">IF(Data_Clean!H1357="",0,Data_Clean!H1357)*Assumptions!$B$6</f>
        <v>345.15324</v>
      </c>
      <c r="D1357" s="14" t="n">
        <f aca="false">Data_Clean!I1357*Assumptions!$B$7</f>
        <v>0</v>
      </c>
      <c r="E1357" s="14" t="n">
        <f aca="false">Data_Clean!J1357*Assumptions!$B$8</f>
        <v>538.230825</v>
      </c>
      <c r="F1357" s="14" t="n">
        <f aca="false">Data_Clean!K1357*Assumptions!$B$9</f>
        <v>0</v>
      </c>
      <c r="G1357" s="14" t="n">
        <f aca="false">Data_Clean!L1357*Assumptions!$B$10</f>
        <v>0</v>
      </c>
      <c r="H1357" s="14" t="n">
        <f aca="false">IF(OR(Data_Clean!M1357="",Data_Clean!N1357=""),0,Data_Clean!M1357*Data_Clean!N1357/100)*Assumptions!$B$13*Assumptions!$B$11</f>
        <v>0</v>
      </c>
      <c r="I1357" s="14" t="n">
        <f aca="false">Data_Clean!O1357*4*Assumptions!$B$12</f>
        <v>0</v>
      </c>
      <c r="J1357" s="14" t="n">
        <f aca="false">SUM(B1357:I1357)</f>
        <v>936.223315</v>
      </c>
      <c r="K1357" s="16" t="n">
        <f aca="false">IF(Data_Clean!P1357="","",Assumptions!$B$15*0.5^(Data_Clean!P1357/Assumptions!$B$20))</f>
        <v>1.52297324316794</v>
      </c>
      <c r="L1357" s="16" t="n">
        <f aca="false">Assumptions!$B$16*MIN(1,LN(1+Data_Clean!Q1357)/LN(1+Assumptions!$B$21))</f>
        <v>0</v>
      </c>
      <c r="M1357" s="16" t="n">
        <f aca="false">Assumptions!$B$17*(0.6*MIN(1,Data_Clean!R1357/Assumptions!$B$22)+0.4*IF(Data_Clean!S1357="",0,Data_Clean!S1357))</f>
        <v>0</v>
      </c>
      <c r="N1357" s="16" t="n">
        <f aca="false">Assumptions!$B$18*MIN(1,(Data_Clean!F1357-1)/Assumptions!$B$23)</f>
        <v>10</v>
      </c>
      <c r="O1357" s="16" t="n">
        <f aca="false">Assumptions!$B$19*(0.4*IF(Data_Clean!E1357="",0,MIN(1,Data_Clean!E1357/12/Assumptions!$B$24))+0.35*IF(Data_Clean!D1357="Y",1,0)+0.25*(1-MIN(Data_Clean!T1357,3)/3))/IF(Data_Clean!E1357="",0.6,1)</f>
        <v>9.75</v>
      </c>
      <c r="P1357" s="16" t="n">
        <f aca="false">SUM(K1357:O1357)/(Assumptions!$D$5-IF(K1357="",Assumptions!$B$15,0))*100</f>
        <v>21.2729732431679</v>
      </c>
      <c r="Q1357" s="7" t="str">
        <f aca="false">IF(J1357&gt;=Assumptions!$B$26,"High",IF(J1357&gt;=Assumptions!$B$27,"Mid","Low"))</f>
        <v>Mid</v>
      </c>
      <c r="R1357" s="7" t="str">
        <f aca="false">IF(P1357&gt;=Assumptions!$B$28,"High",IF(P1357&gt;=Assumptions!$B$29,"Mid","Low"))</f>
        <v>Low</v>
      </c>
      <c r="S1357" s="7" t="str">
        <f aca="false">INDEX(Assumptions!$B$33:$B$41,MATCH(Q1357&amp;"|"&amp;R1357,Assumptions!$A$33:$A$41,0))</f>
        <v>Light Touch</v>
      </c>
      <c r="T1357" s="7" t="n">
        <f aca="false">IF(ISNUMBER(Data_Clean!V1357),J1357*Data_Clean!V1357,0)</f>
        <v>284.799132423</v>
      </c>
    </row>
    <row r="1358" customFormat="false" ht="15" hidden="false" customHeight="false" outlineLevel="0" collapsed="false">
      <c r="A1358" s="15" t="str">
        <f aca="false">Data_Clean!A1358</f>
        <v>CX101354</v>
      </c>
      <c r="B1358" s="14" t="n">
        <f aca="false">Data_Clean!G1358*Assumptions!$B$5</f>
        <v>19.092</v>
      </c>
      <c r="C1358" s="14" t="n">
        <f aca="false">IF(Data_Clean!H1358="",0,Data_Clean!H1358)*Assumptions!$B$6</f>
        <v>0</v>
      </c>
      <c r="D1358" s="14" t="n">
        <f aca="false">Data_Clean!I1358*Assumptions!$B$7</f>
        <v>0</v>
      </c>
      <c r="E1358" s="14" t="n">
        <f aca="false">Data_Clean!J1358*Assumptions!$B$8</f>
        <v>0</v>
      </c>
      <c r="F1358" s="14" t="n">
        <f aca="false">Data_Clean!K1358*Assumptions!$B$9</f>
        <v>715</v>
      </c>
      <c r="G1358" s="14" t="n">
        <f aca="false">Data_Clean!L1358*Assumptions!$B$10</f>
        <v>0</v>
      </c>
      <c r="H1358" s="14" t="n">
        <f aca="false">IF(OR(Data_Clean!M1358="",Data_Clean!N1358=""),0,Data_Clean!M1358*Data_Clean!N1358/100)*Assumptions!$B$13*Assumptions!$B$11</f>
        <v>293.37</v>
      </c>
      <c r="I1358" s="14" t="n">
        <f aca="false">Data_Clean!O1358*4*Assumptions!$B$12</f>
        <v>0</v>
      </c>
      <c r="J1358" s="14" t="n">
        <f aca="false">SUM(B1358:I1358)</f>
        <v>1027.462</v>
      </c>
      <c r="K1358" s="16" t="n">
        <f aca="false">IF(Data_Clean!P1358="","",Assumptions!$B$15*0.5^(Data_Clean!P1358/Assumptions!$B$20))</f>
        <v>0.00420665901488172</v>
      </c>
      <c r="L1358" s="16" t="n">
        <f aca="false">Assumptions!$B$16*MIN(1,LN(1+Data_Clean!Q1358)/LN(1+Assumptions!$B$21))</f>
        <v>0</v>
      </c>
      <c r="M1358" s="16" t="n">
        <f aca="false">Assumptions!$B$17*(0.6*MIN(1,Data_Clean!R1358/Assumptions!$B$22)+0.4*IF(Data_Clean!S1358="",0,Data_Clean!S1358))</f>
        <v>0</v>
      </c>
      <c r="N1358" s="16" t="n">
        <f aca="false">Assumptions!$B$18*MIN(1,(Data_Clean!F1358-1)/Assumptions!$B$23)</f>
        <v>15</v>
      </c>
      <c r="O1358" s="16" t="n">
        <f aca="false">Assumptions!$B$19*(0.4*IF(Data_Clean!E1358="",0,MIN(1,Data_Clean!E1358/12/Assumptions!$B$24))+0.35*IF(Data_Clean!D1358="Y",1,0)+0.25*(1-MIN(Data_Clean!T1358,3)/3))/IF(Data_Clean!E1358="",0.6,1)</f>
        <v>8.45</v>
      </c>
      <c r="P1358" s="16" t="n">
        <f aca="false">SUM(K1358:O1358)/(Assumptions!$D$5-IF(K1358="",Assumptions!$B$15,0))*100</f>
        <v>23.4542066590149</v>
      </c>
      <c r="Q1358" s="7" t="str">
        <f aca="false">IF(J1358&gt;=Assumptions!$B$26,"High",IF(J1358&gt;=Assumptions!$B$27,"Mid","Low"))</f>
        <v>Mid</v>
      </c>
      <c r="R1358" s="7" t="str">
        <f aca="false">IF(P1358&gt;=Assumptions!$B$28,"High",IF(P1358&gt;=Assumptions!$B$29,"Mid","Low"))</f>
        <v>Low</v>
      </c>
      <c r="S1358" s="7" t="str">
        <f aca="false">INDEX(Assumptions!$B$33:$B$41,MATCH(Q1358&amp;"|"&amp;R1358,Assumptions!$A$33:$A$41,0))</f>
        <v>Light Touch</v>
      </c>
      <c r="T1358" s="7" t="n">
        <f aca="false">IF(ISNUMBER(Data_Clean!V1358),J1358*Data_Clean!V1358,0)</f>
        <v>306.0809298</v>
      </c>
    </row>
    <row r="1359" customFormat="false" ht="15" hidden="false" customHeight="false" outlineLevel="0" collapsed="false">
      <c r="A1359" s="15" t="str">
        <f aca="false">Data_Clean!A1359</f>
        <v>CX101355</v>
      </c>
      <c r="B1359" s="14" t="n">
        <f aca="false">Data_Clean!G1359*Assumptions!$B$5</f>
        <v>71.72075</v>
      </c>
      <c r="C1359" s="14" t="n">
        <f aca="false">IF(Data_Clean!H1359="",0,Data_Clean!H1359)*Assumptions!$B$6</f>
        <v>370.3986</v>
      </c>
      <c r="D1359" s="14" t="n">
        <f aca="false">Data_Clean!I1359*Assumptions!$B$7</f>
        <v>0</v>
      </c>
      <c r="E1359" s="14" t="n">
        <f aca="false">Data_Clean!J1359*Assumptions!$B$8</f>
        <v>0</v>
      </c>
      <c r="F1359" s="14" t="n">
        <f aca="false">Data_Clean!K1359*Assumptions!$B$9</f>
        <v>1315.6</v>
      </c>
      <c r="G1359" s="14" t="n">
        <f aca="false">Data_Clean!L1359*Assumptions!$B$10</f>
        <v>0</v>
      </c>
      <c r="H1359" s="14" t="n">
        <f aca="false">IF(OR(Data_Clean!M1359="",Data_Clean!N1359=""),0,Data_Clean!M1359*Data_Clean!N1359/100)*Assumptions!$B$13*Assumptions!$B$11</f>
        <v>590.4</v>
      </c>
      <c r="I1359" s="14" t="n">
        <f aca="false">Data_Clean!O1359*4*Assumptions!$B$12</f>
        <v>39.2832</v>
      </c>
      <c r="J1359" s="14" t="n">
        <f aca="false">SUM(B1359:I1359)</f>
        <v>2387.40255</v>
      </c>
      <c r="K1359" s="16" t="n">
        <f aca="false">IF(Data_Clean!P1359="","",Assumptions!$B$15*0.5^(Data_Clean!P1359/Assumptions!$B$20))</f>
        <v>26.1165168988837</v>
      </c>
      <c r="L1359" s="16" t="n">
        <f aca="false">Assumptions!$B$16*MIN(1,LN(1+Data_Clean!Q1359)/LN(1+Assumptions!$B$21))</f>
        <v>16.0563626167747</v>
      </c>
      <c r="M1359" s="16" t="n">
        <f aca="false">Assumptions!$B$17*(0.6*MIN(1,Data_Clean!R1359/Assumptions!$B$22)+0.4*IF(Data_Clean!S1359="",0,Data_Clean!S1359))</f>
        <v>6.342</v>
      </c>
      <c r="N1359" s="16" t="n">
        <f aca="false">Assumptions!$B$18*MIN(1,(Data_Clean!F1359-1)/Assumptions!$B$23)</f>
        <v>20</v>
      </c>
      <c r="O1359" s="16" t="n">
        <f aca="false">Assumptions!$B$19*(0.4*IF(Data_Clean!E1359="",0,MIN(1,Data_Clean!E1359/12/Assumptions!$B$24))+0.35*IF(Data_Clean!D1359="Y",1,0)+0.25*(1-MIN(Data_Clean!T1359,3)/3))/IF(Data_Clean!E1359="",0.6,1)</f>
        <v>10.4</v>
      </c>
      <c r="P1359" s="16" t="n">
        <f aca="false">SUM(K1359:O1359)/(Assumptions!$D$5-IF(K1359="",Assumptions!$B$15,0))*100</f>
        <v>78.9148795156585</v>
      </c>
      <c r="Q1359" s="7" t="str">
        <f aca="false">IF(J1359&gt;=Assumptions!$B$26,"High",IF(J1359&gt;=Assumptions!$B$27,"Mid","Low"))</f>
        <v>High</v>
      </c>
      <c r="R1359" s="7" t="str">
        <f aca="false">IF(P1359&gt;=Assumptions!$B$28,"High",IF(P1359&gt;=Assumptions!$B$29,"Mid","Low"))</f>
        <v>High</v>
      </c>
      <c r="S1359" s="7" t="str">
        <f aca="false">INDEX(Assumptions!$B$33:$B$41,MATCH(Q1359&amp;"|"&amp;R1359,Assumptions!$A$33:$A$41,0))</f>
        <v>Premier Advocates</v>
      </c>
      <c r="T1359" s="7" t="n">
        <f aca="false">IF(ISNUMBER(Data_Clean!V1359),J1359*Data_Clean!V1359,0)</f>
        <v>28.6488306</v>
      </c>
    </row>
    <row r="1360" customFormat="false" ht="15" hidden="false" customHeight="false" outlineLevel="0" collapsed="false">
      <c r="A1360" s="15" t="str">
        <f aca="false">Data_Clean!A1360</f>
        <v>CX101356</v>
      </c>
      <c r="B1360" s="14" t="n">
        <f aca="false">Data_Clean!G1360*Assumptions!$B$5</f>
        <v>322.13775</v>
      </c>
      <c r="C1360" s="14" t="n">
        <f aca="false">IF(Data_Clean!H1360="",0,Data_Clean!H1360)*Assumptions!$B$6</f>
        <v>76.67952</v>
      </c>
      <c r="D1360" s="14" t="n">
        <f aca="false">Data_Clean!I1360*Assumptions!$B$7</f>
        <v>0</v>
      </c>
      <c r="E1360" s="14" t="n">
        <f aca="false">Data_Clean!J1360*Assumptions!$B$8</f>
        <v>0</v>
      </c>
      <c r="F1360" s="14" t="n">
        <f aca="false">Data_Clean!K1360*Assumptions!$B$9</f>
        <v>0</v>
      </c>
      <c r="G1360" s="14" t="n">
        <f aca="false">Data_Clean!L1360*Assumptions!$B$10</f>
        <v>0</v>
      </c>
      <c r="H1360" s="14" t="n">
        <f aca="false">IF(OR(Data_Clean!M1360="",Data_Clean!N1360=""),0,Data_Clean!M1360*Data_Clean!N1360/100)*Assumptions!$B$13*Assumptions!$B$11</f>
        <v>367.524</v>
      </c>
      <c r="I1360" s="14" t="n">
        <f aca="false">Data_Clean!O1360*4*Assumptions!$B$12</f>
        <v>0</v>
      </c>
      <c r="J1360" s="14" t="n">
        <f aca="false">SUM(B1360:I1360)</f>
        <v>766.34127</v>
      </c>
      <c r="K1360" s="16" t="n">
        <f aca="false">IF(Data_Clean!P1360="","",Assumptions!$B$15*0.5^(Data_Clean!P1360/Assumptions!$B$20))</f>
        <v>0.131538521286255</v>
      </c>
      <c r="L1360" s="16" t="n">
        <f aca="false">Assumptions!$B$16*MIN(1,LN(1+Data_Clean!Q1360)/LN(1+Assumptions!$B$21))</f>
        <v>0</v>
      </c>
      <c r="M1360" s="16" t="n">
        <f aca="false">Assumptions!$B$17*(0.6*MIN(1,Data_Clean!R1360/Assumptions!$B$22)+0.4*IF(Data_Clean!S1360="",0,Data_Clean!S1360))</f>
        <v>0</v>
      </c>
      <c r="N1360" s="16" t="n">
        <f aca="false">Assumptions!$B$18*MIN(1,(Data_Clean!F1360-1)/Assumptions!$B$23)</f>
        <v>10</v>
      </c>
      <c r="O1360" s="16" t="n">
        <f aca="false">Assumptions!$B$19*(0.4*IF(Data_Clean!E1360="",0,MIN(1,Data_Clean!E1360/12/Assumptions!$B$24))+0.35*IF(Data_Clean!D1360="Y",1,0)+0.25*(1-MIN(Data_Clean!T1360,3)/3))/IF(Data_Clean!E1360="",0.6,1)</f>
        <v>5.25</v>
      </c>
      <c r="P1360" s="16" t="n">
        <f aca="false">SUM(K1360:O1360)/(Assumptions!$D$5-IF(K1360="",Assumptions!$B$15,0))*100</f>
        <v>15.3815385212863</v>
      </c>
      <c r="Q1360" s="7" t="str">
        <f aca="false">IF(J1360&gt;=Assumptions!$B$26,"High",IF(J1360&gt;=Assumptions!$B$27,"Mid","Low"))</f>
        <v>Mid</v>
      </c>
      <c r="R1360" s="7" t="str">
        <f aca="false">IF(P1360&gt;=Assumptions!$B$28,"High",IF(P1360&gt;=Assumptions!$B$29,"Mid","Low"))</f>
        <v>Low</v>
      </c>
      <c r="S1360" s="7" t="str">
        <f aca="false">INDEX(Assumptions!$B$33:$B$41,MATCH(Q1360&amp;"|"&amp;R1360,Assumptions!$A$33:$A$41,0))</f>
        <v>Light Touch</v>
      </c>
      <c r="T1360" s="7" t="n">
        <f aca="false">IF(ISNUMBER(Data_Clean!V1360),J1360*Data_Clean!V1360,0)</f>
        <v>255.95798418</v>
      </c>
    </row>
    <row r="1361" customFormat="false" ht="15" hidden="false" customHeight="false" outlineLevel="0" collapsed="false">
      <c r="A1361" s="15" t="str">
        <f aca="false">Data_Clean!A1361</f>
        <v>CX101357</v>
      </c>
      <c r="B1361" s="14" t="n">
        <f aca="false">Data_Clean!G1361*Assumptions!$B$5</f>
        <v>200.001</v>
      </c>
      <c r="C1361" s="14" t="n">
        <f aca="false">IF(Data_Clean!H1361="",0,Data_Clean!H1361)*Assumptions!$B$6</f>
        <v>0</v>
      </c>
      <c r="D1361" s="14" t="n">
        <f aca="false">Data_Clean!I1361*Assumptions!$B$7</f>
        <v>456</v>
      </c>
      <c r="E1361" s="14" t="n">
        <f aca="false">Data_Clean!J1361*Assumptions!$B$8</f>
        <v>0</v>
      </c>
      <c r="F1361" s="14" t="n">
        <f aca="false">Data_Clean!K1361*Assumptions!$B$9</f>
        <v>0</v>
      </c>
      <c r="G1361" s="14" t="n">
        <f aca="false">Data_Clean!L1361*Assumptions!$B$10</f>
        <v>0</v>
      </c>
      <c r="H1361" s="14" t="n">
        <f aca="false">IF(OR(Data_Clean!M1361="",Data_Clean!N1361=""),0,Data_Clean!M1361*Data_Clean!N1361/100)*Assumptions!$B$13*Assumptions!$B$11</f>
        <v>230.982</v>
      </c>
      <c r="I1361" s="14" t="n">
        <f aca="false">Data_Clean!O1361*4*Assumptions!$B$12</f>
        <v>11.532</v>
      </c>
      <c r="J1361" s="14" t="n">
        <f aca="false">SUM(B1361:I1361)</f>
        <v>898.515</v>
      </c>
      <c r="K1361" s="16" t="n">
        <f aca="false">IF(Data_Clean!P1361="","",Assumptions!$B$15*0.5^(Data_Clean!P1361/Assumptions!$B$20))</f>
        <v>28.6452481173125</v>
      </c>
      <c r="L1361" s="16" t="n">
        <f aca="false">Assumptions!$B$16*MIN(1,LN(1+Data_Clean!Q1361)/LN(1+Assumptions!$B$21))</f>
        <v>12.2792642888455</v>
      </c>
      <c r="M1361" s="16" t="n">
        <f aca="false">Assumptions!$B$17*(0.6*MIN(1,Data_Clean!R1361/Assumptions!$B$22)+0.4*IF(Data_Clean!S1361="",0,Data_Clean!S1361))</f>
        <v>9.384</v>
      </c>
      <c r="N1361" s="16" t="n">
        <f aca="false">Assumptions!$B$18*MIN(1,(Data_Clean!F1361-1)/Assumptions!$B$23)</f>
        <v>10</v>
      </c>
      <c r="O1361" s="16" t="n">
        <f aca="false">Assumptions!$B$19*(0.4*IF(Data_Clean!E1361="",0,MIN(1,Data_Clean!E1361/12/Assumptions!$B$24))+0.35*IF(Data_Clean!D1361="Y",1,0)+0.25*(1-MIN(Data_Clean!T1361,3)/3))/IF(Data_Clean!E1361="",0.6,1)</f>
        <v>4.95</v>
      </c>
      <c r="P1361" s="16" t="n">
        <f aca="false">SUM(K1361:O1361)/(Assumptions!$D$5-IF(K1361="",Assumptions!$B$15,0))*100</f>
        <v>65.258512406158</v>
      </c>
      <c r="Q1361" s="7" t="str">
        <f aca="false">IF(J1361&gt;=Assumptions!$B$26,"High",IF(J1361&gt;=Assumptions!$B$27,"Mid","Low"))</f>
        <v>Mid</v>
      </c>
      <c r="R1361" s="7" t="str">
        <f aca="false">IF(P1361&gt;=Assumptions!$B$28,"High",IF(P1361&gt;=Assumptions!$B$29,"Mid","Low"))</f>
        <v>Mid</v>
      </c>
      <c r="S1361" s="7" t="str">
        <f aca="false">INDEX(Assumptions!$B$33:$B$41,MATCH(Q1361&amp;"|"&amp;R1361,Assumptions!$A$33:$A$41,0))</f>
        <v>Established Core</v>
      </c>
      <c r="T1361" s="7" t="n">
        <f aca="false">IF(ISNUMBER(Data_Clean!V1361),J1361*Data_Clean!V1361,0)</f>
        <v>99.8250165</v>
      </c>
    </row>
    <row r="1362" customFormat="false" ht="15" hidden="false" customHeight="false" outlineLevel="0" collapsed="false">
      <c r="A1362" s="15" t="str">
        <f aca="false">Data_Clean!A1362</f>
        <v>CX101358</v>
      </c>
      <c r="B1362" s="14" t="n">
        <f aca="false">Data_Clean!G1362*Assumptions!$B$5</f>
        <v>66.73025</v>
      </c>
      <c r="C1362" s="14" t="n">
        <f aca="false">IF(Data_Clean!H1362="",0,Data_Clean!H1362)*Assumptions!$B$6</f>
        <v>62.39208</v>
      </c>
      <c r="D1362" s="14" t="n">
        <f aca="false">Data_Clean!I1362*Assumptions!$B$7</f>
        <v>181.6</v>
      </c>
      <c r="E1362" s="14" t="n">
        <f aca="false">Data_Clean!J1362*Assumptions!$B$8</f>
        <v>0</v>
      </c>
      <c r="F1362" s="14" t="n">
        <f aca="false">Data_Clean!K1362*Assumptions!$B$9</f>
        <v>0</v>
      </c>
      <c r="G1362" s="14" t="n">
        <f aca="false">Data_Clean!L1362*Assumptions!$B$10</f>
        <v>0</v>
      </c>
      <c r="H1362" s="14" t="n">
        <f aca="false">IF(OR(Data_Clean!M1362="",Data_Clean!N1362=""),0,Data_Clean!M1362*Data_Clean!N1362/100)*Assumptions!$B$13*Assumptions!$B$11</f>
        <v>56.43</v>
      </c>
      <c r="I1362" s="14" t="n">
        <f aca="false">Data_Clean!O1362*4*Assumptions!$B$12</f>
        <v>8.1456</v>
      </c>
      <c r="J1362" s="14" t="n">
        <f aca="false">SUM(B1362:I1362)</f>
        <v>375.29793</v>
      </c>
      <c r="K1362" s="16" t="n">
        <f aca="false">IF(Data_Clean!P1362="","",Assumptions!$B$15*0.5^(Data_Clean!P1362/Assumptions!$B$20))</f>
        <v>21.2132034355964</v>
      </c>
      <c r="L1362" s="16" t="n">
        <f aca="false">Assumptions!$B$16*MIN(1,LN(1+Data_Clean!Q1362)/LN(1+Assumptions!$B$21))</f>
        <v>15.1699125520244</v>
      </c>
      <c r="M1362" s="16" t="n">
        <f aca="false">Assumptions!$B$17*(0.6*MIN(1,Data_Clean!R1362/Assumptions!$B$22)+0.4*IF(Data_Clean!S1362="",0,Data_Clean!S1362))</f>
        <v>8.13</v>
      </c>
      <c r="N1362" s="16" t="n">
        <f aca="false">Assumptions!$B$18*MIN(1,(Data_Clean!F1362-1)/Assumptions!$B$23)</f>
        <v>15</v>
      </c>
      <c r="O1362" s="16" t="n">
        <f aca="false">Assumptions!$B$19*(0.4*IF(Data_Clean!E1362="",0,MIN(1,Data_Clean!E1362/12/Assumptions!$B$24))+0.35*IF(Data_Clean!D1362="Y",1,0)+0.25*(1-MIN(Data_Clean!T1362,3)/3))/IF(Data_Clean!E1362="",0.6,1)</f>
        <v>8.5</v>
      </c>
      <c r="P1362" s="16" t="n">
        <f aca="false">SUM(K1362:O1362)/(Assumptions!$D$5-IF(K1362="",Assumptions!$B$15,0))*100</f>
        <v>68.0131159876208</v>
      </c>
      <c r="Q1362" s="7" t="str">
        <f aca="false">IF(J1362&gt;=Assumptions!$B$26,"High",IF(J1362&gt;=Assumptions!$B$27,"Mid","Low"))</f>
        <v>Low</v>
      </c>
      <c r="R1362" s="7" t="str">
        <f aca="false">IF(P1362&gt;=Assumptions!$B$28,"High",IF(P1362&gt;=Assumptions!$B$29,"Mid","Low"))</f>
        <v>Mid</v>
      </c>
      <c r="S1362" s="7" t="str">
        <f aca="false">INDEX(Assumptions!$B$33:$B$41,MATCH(Q1362&amp;"|"&amp;R1362,Assumptions!$A$33:$A$41,0))</f>
        <v>Light Touch</v>
      </c>
      <c r="T1362" s="7" t="n">
        <f aca="false">IF(ISNUMBER(Data_Clean!V1362),J1362*Data_Clean!V1362,0)</f>
        <v>16.100281197</v>
      </c>
    </row>
    <row r="1363" customFormat="false" ht="15" hidden="false" customHeight="false" outlineLevel="0" collapsed="false">
      <c r="A1363" s="15" t="str">
        <f aca="false">Data_Clean!A1363</f>
        <v>CX101359</v>
      </c>
      <c r="B1363" s="14" t="n">
        <f aca="false">Data_Clean!G1363*Assumptions!$B$5</f>
        <v>98.66325</v>
      </c>
      <c r="C1363" s="14" t="n">
        <f aca="false">IF(Data_Clean!H1363="",0,Data_Clean!H1363)*Assumptions!$B$6</f>
        <v>0</v>
      </c>
      <c r="D1363" s="14" t="n">
        <f aca="false">Data_Clean!I1363*Assumptions!$B$7</f>
        <v>0</v>
      </c>
      <c r="E1363" s="14" t="n">
        <f aca="false">Data_Clean!J1363*Assumptions!$B$8</f>
        <v>0</v>
      </c>
      <c r="F1363" s="14" t="n">
        <f aca="false">Data_Clean!K1363*Assumptions!$B$9</f>
        <v>0</v>
      </c>
      <c r="G1363" s="14" t="n">
        <f aca="false">Data_Clean!L1363*Assumptions!$B$10</f>
        <v>0</v>
      </c>
      <c r="H1363" s="14" t="n">
        <f aca="false">IF(OR(Data_Clean!M1363="",Data_Clean!N1363=""),0,Data_Clean!M1363*Data_Clean!N1363/100)*Assumptions!$B$13*Assumptions!$B$11</f>
        <v>408.24</v>
      </c>
      <c r="I1363" s="14" t="n">
        <f aca="false">Data_Clean!O1363*4*Assumptions!$B$12</f>
        <v>58.24656</v>
      </c>
      <c r="J1363" s="14" t="n">
        <f aca="false">SUM(B1363:I1363)</f>
        <v>565.14981</v>
      </c>
      <c r="K1363" s="16" t="n">
        <f aca="false">IF(Data_Clean!P1363="","",Assumptions!$B$15*0.5^(Data_Clean!P1363/Assumptions!$B$20))</f>
        <v>25.5200148285257</v>
      </c>
      <c r="L1363" s="16" t="n">
        <f aca="false">Assumptions!$B$16*MIN(1,LN(1+Data_Clean!Q1363)/LN(1+Assumptions!$B$21))</f>
        <v>16.9333625893004</v>
      </c>
      <c r="M1363" s="16" t="n">
        <f aca="false">Assumptions!$B$17*(0.6*MIN(1,Data_Clean!R1363/Assumptions!$B$22)+0.4*IF(Data_Clean!S1363="",0,Data_Clean!S1363))</f>
        <v>2.49</v>
      </c>
      <c r="N1363" s="16" t="n">
        <f aca="false">Assumptions!$B$18*MIN(1,(Data_Clean!F1363-1)/Assumptions!$B$23)</f>
        <v>5</v>
      </c>
      <c r="O1363" s="16" t="n">
        <f aca="false">Assumptions!$B$19*(0.4*IF(Data_Clean!E1363="",0,MIN(1,Data_Clean!E1363/12/Assumptions!$B$24))+0.35*IF(Data_Clean!D1363="Y",1,0)+0.25*(1-MIN(Data_Clean!T1363,3)/3))/IF(Data_Clean!E1363="",0.6,1)</f>
        <v>14.05</v>
      </c>
      <c r="P1363" s="16" t="n">
        <f aca="false">SUM(K1363:O1363)/(Assumptions!$D$5-IF(K1363="",Assumptions!$B$15,0))*100</f>
        <v>63.9933774178261</v>
      </c>
      <c r="Q1363" s="7" t="str">
        <f aca="false">IF(J1363&gt;=Assumptions!$B$26,"High",IF(J1363&gt;=Assumptions!$B$27,"Mid","Low"))</f>
        <v>Mid</v>
      </c>
      <c r="R1363" s="7" t="str">
        <f aca="false">IF(P1363&gt;=Assumptions!$B$28,"High",IF(P1363&gt;=Assumptions!$B$29,"Mid","Low"))</f>
        <v>Mid</v>
      </c>
      <c r="S1363" s="7" t="str">
        <f aca="false">INDEX(Assumptions!$B$33:$B$41,MATCH(Q1363&amp;"|"&amp;R1363,Assumptions!$A$33:$A$41,0))</f>
        <v>Established Core</v>
      </c>
      <c r="T1363" s="7" t="n">
        <f aca="false">IF(ISNUMBER(Data_Clean!V1363),J1363*Data_Clean!V1363,0)</f>
        <v>11.472541143</v>
      </c>
    </row>
    <row r="1364" customFormat="false" ht="15" hidden="false" customHeight="false" outlineLevel="0" collapsed="false">
      <c r="A1364" s="15" t="str">
        <f aca="false">Data_Clean!A1364</f>
        <v>CX101360</v>
      </c>
      <c r="B1364" s="14" t="n">
        <f aca="false">Data_Clean!G1364*Assumptions!$B$5</f>
        <v>17.65525</v>
      </c>
      <c r="C1364" s="14" t="n">
        <f aca="false">IF(Data_Clean!H1364="",0,Data_Clean!H1364)*Assumptions!$B$6</f>
        <v>30.46764</v>
      </c>
      <c r="D1364" s="14" t="n">
        <f aca="false">Data_Clean!I1364*Assumptions!$B$7</f>
        <v>0</v>
      </c>
      <c r="E1364" s="14" t="n">
        <f aca="false">Data_Clean!J1364*Assumptions!$B$8</f>
        <v>0</v>
      </c>
      <c r="F1364" s="14" t="n">
        <f aca="false">Data_Clean!K1364*Assumptions!$B$9</f>
        <v>0</v>
      </c>
      <c r="G1364" s="14" t="n">
        <f aca="false">Data_Clean!L1364*Assumptions!$B$10</f>
        <v>0</v>
      </c>
      <c r="H1364" s="14" t="n">
        <f aca="false">IF(OR(Data_Clean!M1364="",Data_Clean!N1364=""),0,Data_Clean!M1364*Data_Clean!N1364/100)*Assumptions!$B$13*Assumptions!$B$11</f>
        <v>0</v>
      </c>
      <c r="I1364" s="14" t="n">
        <f aca="false">Data_Clean!O1364*4*Assumptions!$B$12</f>
        <v>0</v>
      </c>
      <c r="J1364" s="14" t="n">
        <f aca="false">SUM(B1364:I1364)</f>
        <v>48.12289</v>
      </c>
      <c r="K1364" s="16" t="n">
        <f aca="false">IF(Data_Clean!P1364="","",Assumptions!$B$15*0.5^(Data_Clean!P1364/Assumptions!$B$20))</f>
        <v>30</v>
      </c>
      <c r="L1364" s="16" t="n">
        <f aca="false">Assumptions!$B$16*MIN(1,LN(1+Data_Clean!Q1364)/LN(1+Assumptions!$B$21))</f>
        <v>11.0057238927514</v>
      </c>
      <c r="M1364" s="16" t="n">
        <f aca="false">Assumptions!$B$17*(0.6*MIN(1,Data_Clean!R1364/Assumptions!$B$22)+0.4*IF(Data_Clean!S1364="",0,Data_Clean!S1364))</f>
        <v>9.666</v>
      </c>
      <c r="N1364" s="16" t="n">
        <f aca="false">Assumptions!$B$18*MIN(1,(Data_Clean!F1364-1)/Assumptions!$B$23)</f>
        <v>5</v>
      </c>
      <c r="O1364" s="16" t="n">
        <f aca="false">Assumptions!$B$19*(0.4*IF(Data_Clean!E1364="",0,MIN(1,Data_Clean!E1364/12/Assumptions!$B$24))+0.35*IF(Data_Clean!D1364="Y",1,0)+0.25*(1-MIN(Data_Clean!T1364,3)/3))/IF(Data_Clean!E1364="",0.6,1)</f>
        <v>2.65</v>
      </c>
      <c r="P1364" s="16" t="n">
        <f aca="false">SUM(K1364:O1364)/(Assumptions!$D$5-IF(K1364="",Assumptions!$B$15,0))*100</f>
        <v>58.3217238927514</v>
      </c>
      <c r="Q1364" s="7" t="str">
        <f aca="false">IF(J1364&gt;=Assumptions!$B$26,"High",IF(J1364&gt;=Assumptions!$B$27,"Mid","Low"))</f>
        <v>Low</v>
      </c>
      <c r="R1364" s="7" t="str">
        <f aca="false">IF(P1364&gt;=Assumptions!$B$28,"High",IF(P1364&gt;=Assumptions!$B$29,"Mid","Low"))</f>
        <v>Mid</v>
      </c>
      <c r="S1364" s="7" t="str">
        <f aca="false">INDEX(Assumptions!$B$33:$B$41,MATCH(Q1364&amp;"|"&amp;R1364,Assumptions!$A$33:$A$41,0))</f>
        <v>Light Touch</v>
      </c>
      <c r="T1364" s="7" t="n">
        <f aca="false">IF(ISNUMBER(Data_Clean!V1364),J1364*Data_Clean!V1364,0)</f>
        <v>7.12218772</v>
      </c>
    </row>
    <row r="1365" customFormat="false" ht="15" hidden="false" customHeight="false" outlineLevel="0" collapsed="false">
      <c r="A1365" s="15" t="str">
        <f aca="false">Data_Clean!A1365</f>
        <v>CX101361</v>
      </c>
      <c r="B1365" s="14" t="n">
        <f aca="false">Data_Clean!G1365*Assumptions!$B$5</f>
        <v>211.3415</v>
      </c>
      <c r="C1365" s="14" t="n">
        <f aca="false">IF(Data_Clean!H1365="",0,Data_Clean!H1365)*Assumptions!$B$6</f>
        <v>1618.80912</v>
      </c>
      <c r="D1365" s="14" t="n">
        <f aca="false">Data_Clean!I1365*Assumptions!$B$7</f>
        <v>428.8</v>
      </c>
      <c r="E1365" s="14" t="n">
        <f aca="false">Data_Clean!J1365*Assumptions!$B$8</f>
        <v>0</v>
      </c>
      <c r="F1365" s="14" t="n">
        <f aca="false">Data_Clean!K1365*Assumptions!$B$9</f>
        <v>0</v>
      </c>
      <c r="G1365" s="14" t="n">
        <f aca="false">Data_Clean!L1365*Assumptions!$B$10</f>
        <v>1019.7</v>
      </c>
      <c r="H1365" s="14" t="n">
        <f aca="false">IF(OR(Data_Clean!M1365="",Data_Clean!N1365=""),0,Data_Clean!M1365*Data_Clean!N1365/100)*Assumptions!$B$13*Assumptions!$B$11</f>
        <v>0</v>
      </c>
      <c r="I1365" s="14" t="n">
        <f aca="false">Data_Clean!O1365*4*Assumptions!$B$12</f>
        <v>0</v>
      </c>
      <c r="J1365" s="14" t="n">
        <f aca="false">SUM(B1365:I1365)</f>
        <v>3278.65062</v>
      </c>
      <c r="K1365" s="16" t="n">
        <f aca="false">IF(Data_Clean!P1365="","",Assumptions!$B$15*0.5^(Data_Clean!P1365/Assumptions!$B$20))</f>
        <v>29.3147990530274</v>
      </c>
      <c r="L1365" s="16" t="n">
        <f aca="false">Assumptions!$B$16*MIN(1,LN(1+Data_Clean!Q1365)/LN(1+Assumptions!$B$21))</f>
        <v>18.0053239293381</v>
      </c>
      <c r="M1365" s="16" t="n">
        <f aca="false">Assumptions!$B$17*(0.6*MIN(1,Data_Clean!R1365/Assumptions!$B$22)+0.4*IF(Data_Clean!S1365="",0,Data_Clean!S1365))</f>
        <v>2.352</v>
      </c>
      <c r="N1365" s="16" t="n">
        <f aca="false">Assumptions!$B$18*MIN(1,(Data_Clean!F1365-1)/Assumptions!$B$23)</f>
        <v>15</v>
      </c>
      <c r="O1365" s="16" t="n">
        <f aca="false">Assumptions!$B$19*(0.4*IF(Data_Clean!E1365="",0,MIN(1,Data_Clean!E1365/12/Assumptions!$B$24))+0.35*IF(Data_Clean!D1365="Y",1,0)+0.25*(1-MIN(Data_Clean!T1365,3)/3))/IF(Data_Clean!E1365="",0.6,1)</f>
        <v>12.55</v>
      </c>
      <c r="P1365" s="16" t="n">
        <f aca="false">SUM(K1365:O1365)/(Assumptions!$D$5-IF(K1365="",Assumptions!$B$15,0))*100</f>
        <v>77.2221229823654</v>
      </c>
      <c r="Q1365" s="7" t="str">
        <f aca="false">IF(J1365&gt;=Assumptions!$B$26,"High",IF(J1365&gt;=Assumptions!$B$27,"Mid","Low"))</f>
        <v>High</v>
      </c>
      <c r="R1365" s="7" t="str">
        <f aca="false">IF(P1365&gt;=Assumptions!$B$28,"High",IF(P1365&gt;=Assumptions!$B$29,"Mid","Low"))</f>
        <v>High</v>
      </c>
      <c r="S1365" s="7" t="str">
        <f aca="false">INDEX(Assumptions!$B$33:$B$41,MATCH(Q1365&amp;"|"&amp;R1365,Assumptions!$A$33:$A$41,0))</f>
        <v>Premier Advocates</v>
      </c>
      <c r="T1365" s="7" t="n">
        <f aca="false">IF(ISNUMBER(Data_Clean!V1365),J1365*Data_Clean!V1365,0)</f>
        <v>79.015479942</v>
      </c>
    </row>
    <row r="1366" customFormat="false" ht="15" hidden="false" customHeight="false" outlineLevel="0" collapsed="false">
      <c r="A1366" s="15" t="str">
        <f aca="false">Data_Clean!A1366</f>
        <v>CX101362</v>
      </c>
      <c r="B1366" s="14" t="n">
        <f aca="false">Data_Clean!G1366*Assumptions!$B$5</f>
        <v>262.5675</v>
      </c>
      <c r="C1366" s="14" t="n">
        <f aca="false">IF(Data_Clean!H1366="",0,Data_Clean!H1366)*Assumptions!$B$6</f>
        <v>323.12736</v>
      </c>
      <c r="D1366" s="14" t="n">
        <f aca="false">Data_Clean!I1366*Assumptions!$B$7</f>
        <v>0</v>
      </c>
      <c r="E1366" s="14" t="n">
        <f aca="false">Data_Clean!J1366*Assumptions!$B$8</f>
        <v>0</v>
      </c>
      <c r="F1366" s="14" t="n">
        <f aca="false">Data_Clean!K1366*Assumptions!$B$9</f>
        <v>4121.7</v>
      </c>
      <c r="G1366" s="14" t="n">
        <f aca="false">Data_Clean!L1366*Assumptions!$B$10</f>
        <v>0</v>
      </c>
      <c r="H1366" s="14" t="n">
        <f aca="false">IF(OR(Data_Clean!M1366="",Data_Clean!N1366=""),0,Data_Clean!M1366*Data_Clean!N1366/100)*Assumptions!$B$13*Assumptions!$B$11</f>
        <v>330.084</v>
      </c>
      <c r="I1366" s="14" t="n">
        <f aca="false">Data_Clean!O1366*4*Assumptions!$B$12</f>
        <v>52.57056</v>
      </c>
      <c r="J1366" s="14" t="n">
        <f aca="false">SUM(B1366:I1366)</f>
        <v>5090.04942</v>
      </c>
      <c r="K1366" s="16" t="n">
        <f aca="false">IF(Data_Clean!P1366="","",Assumptions!$B$15*0.5^(Data_Clean!P1366/Assumptions!$B$20))</f>
        <v>25.5200148285257</v>
      </c>
      <c r="L1366" s="16" t="n">
        <f aca="false">Assumptions!$B$16*MIN(1,LN(1+Data_Clean!Q1366)/LN(1+Assumptions!$B$21))</f>
        <v>12.2792642888455</v>
      </c>
      <c r="M1366" s="16" t="n">
        <f aca="false">Assumptions!$B$17*(0.6*MIN(1,Data_Clean!R1366/Assumptions!$B$22)+0.4*IF(Data_Clean!S1366="",0,Data_Clean!S1366))</f>
        <v>7.8</v>
      </c>
      <c r="N1366" s="16" t="n">
        <f aca="false">Assumptions!$B$18*MIN(1,(Data_Clean!F1366-1)/Assumptions!$B$23)</f>
        <v>15</v>
      </c>
      <c r="O1366" s="16" t="n">
        <f aca="false">Assumptions!$B$19*(0.4*IF(Data_Clean!E1366="",0,MIN(1,Data_Clean!E1366/12/Assumptions!$B$24))+0.35*IF(Data_Clean!D1366="Y",1,0)+0.25*(1-MIN(Data_Clean!T1366,3)/3))/IF(Data_Clean!E1366="",0.6,1)</f>
        <v>8.5</v>
      </c>
      <c r="P1366" s="16" t="n">
        <f aca="false">SUM(K1366:O1366)/(Assumptions!$D$5-IF(K1366="",Assumptions!$B$15,0))*100</f>
        <v>69.0992791173711</v>
      </c>
      <c r="Q1366" s="7" t="str">
        <f aca="false">IF(J1366&gt;=Assumptions!$B$26,"High",IF(J1366&gt;=Assumptions!$B$27,"Mid","Low"))</f>
        <v>High</v>
      </c>
      <c r="R1366" s="7" t="str">
        <f aca="false">IF(P1366&gt;=Assumptions!$B$28,"High",IF(P1366&gt;=Assumptions!$B$29,"Mid","Low"))</f>
        <v>Mid</v>
      </c>
      <c r="S1366" s="7" t="str">
        <f aca="false">INDEX(Assumptions!$B$33:$B$41,MATCH(Q1366&amp;"|"&amp;R1366,Assumptions!$A$33:$A$41,0))</f>
        <v>Established Core</v>
      </c>
      <c r="T1366" s="7" t="n">
        <f aca="false">IF(ISNUMBER(Data_Clean!V1366),J1366*Data_Clean!V1366,0)</f>
        <v>472.865591118</v>
      </c>
    </row>
    <row r="1367" customFormat="false" ht="15" hidden="false" customHeight="false" outlineLevel="0" collapsed="false">
      <c r="A1367" s="15" t="str">
        <f aca="false">Data_Clean!A1367</f>
        <v>CX101363</v>
      </c>
      <c r="B1367" s="14" t="n">
        <f aca="false">Data_Clean!G1367*Assumptions!$B$5</f>
        <v>86.05225</v>
      </c>
      <c r="C1367" s="14" t="n">
        <f aca="false">IF(Data_Clean!H1367="",0,Data_Clean!H1367)*Assumptions!$B$6</f>
        <v>805.68408</v>
      </c>
      <c r="D1367" s="14" t="n">
        <f aca="false">Data_Clean!I1367*Assumptions!$B$7</f>
        <v>596.8</v>
      </c>
      <c r="E1367" s="14" t="n">
        <f aca="false">Data_Clean!J1367*Assumptions!$B$8</f>
        <v>1257.044625</v>
      </c>
      <c r="F1367" s="14" t="n">
        <f aca="false">Data_Clean!K1367*Assumptions!$B$9</f>
        <v>0</v>
      </c>
      <c r="G1367" s="14" t="n">
        <f aca="false">Data_Clean!L1367*Assumptions!$B$10</f>
        <v>0</v>
      </c>
      <c r="H1367" s="14" t="n">
        <f aca="false">IF(OR(Data_Clean!M1367="",Data_Clean!N1367=""),0,Data_Clean!M1367*Data_Clean!N1367/100)*Assumptions!$B$13*Assumptions!$B$11</f>
        <v>137.598</v>
      </c>
      <c r="I1367" s="14" t="n">
        <f aca="false">Data_Clean!O1367*4*Assumptions!$B$12</f>
        <v>55.61328</v>
      </c>
      <c r="J1367" s="14" t="n">
        <f aca="false">SUM(B1367:I1367)</f>
        <v>2938.792235</v>
      </c>
      <c r="K1367" s="16" t="n">
        <f aca="false">IF(Data_Clean!P1367="","",Assumptions!$B$15*0.5^(Data_Clean!P1367/Assumptions!$B$20))</f>
        <v>30</v>
      </c>
      <c r="L1367" s="16" t="n">
        <f aca="false">Assumptions!$B$16*MIN(1,LN(1+Data_Clean!Q1367)/LN(1+Assumptions!$B$21))</f>
        <v>18.9470108799536</v>
      </c>
      <c r="M1367" s="16" t="n">
        <f aca="false">Assumptions!$B$17*(0.6*MIN(1,Data_Clean!R1367/Assumptions!$B$22)+0.4*IF(Data_Clean!S1367="",0,Data_Clean!S1367))</f>
        <v>7.74</v>
      </c>
      <c r="N1367" s="16" t="n">
        <f aca="false">Assumptions!$B$18*MIN(1,(Data_Clean!F1367-1)/Assumptions!$B$23)</f>
        <v>20</v>
      </c>
      <c r="O1367" s="16" t="n">
        <f aca="false">Assumptions!$B$19*(0.4*IF(Data_Clean!E1367="",0,MIN(1,Data_Clean!E1367/12/Assumptions!$B$24))+0.35*IF(Data_Clean!D1367="Y",1,0)+0.25*(1-MIN(Data_Clean!T1367,3)/3))/IF(Data_Clean!E1367="",0.6,1)</f>
        <v>12.5</v>
      </c>
      <c r="P1367" s="16" t="n">
        <f aca="false">SUM(K1367:O1367)/(Assumptions!$D$5-IF(K1367="",Assumptions!$B$15,0))*100</f>
        <v>89.1870108799536</v>
      </c>
      <c r="Q1367" s="7" t="str">
        <f aca="false">IF(J1367&gt;=Assumptions!$B$26,"High",IF(J1367&gt;=Assumptions!$B$27,"Mid","Low"))</f>
        <v>High</v>
      </c>
      <c r="R1367" s="7" t="str">
        <f aca="false">IF(P1367&gt;=Assumptions!$B$28,"High",IF(P1367&gt;=Assumptions!$B$29,"Mid","Low"))</f>
        <v>High</v>
      </c>
      <c r="S1367" s="7" t="str">
        <f aca="false">INDEX(Assumptions!$B$33:$B$41,MATCH(Q1367&amp;"|"&amp;R1367,Assumptions!$A$33:$A$41,0))</f>
        <v>Premier Advocates</v>
      </c>
      <c r="T1367" s="7" t="n">
        <f aca="false">IF(ISNUMBER(Data_Clean!V1367),J1367*Data_Clean!V1367,0)</f>
        <v>129.6007375635</v>
      </c>
    </row>
    <row r="1368" customFormat="false" ht="15" hidden="false" customHeight="false" outlineLevel="0" collapsed="false">
      <c r="A1368" s="15" t="str">
        <f aca="false">Data_Clean!A1368</f>
        <v>CX101364</v>
      </c>
      <c r="B1368" s="14" t="n">
        <f aca="false">Data_Clean!G1368*Assumptions!$B$5</f>
        <v>105.1015</v>
      </c>
      <c r="C1368" s="14" t="n">
        <f aca="false">IF(Data_Clean!H1368="",0,Data_Clean!H1368)*Assumptions!$B$6</f>
        <v>386.44872</v>
      </c>
      <c r="D1368" s="14" t="n">
        <f aca="false">Data_Clean!I1368*Assumptions!$B$7</f>
        <v>0</v>
      </c>
      <c r="E1368" s="14" t="n">
        <f aca="false">Data_Clean!J1368*Assumptions!$B$8</f>
        <v>0</v>
      </c>
      <c r="F1368" s="14" t="n">
        <f aca="false">Data_Clean!K1368*Assumptions!$B$9</f>
        <v>0</v>
      </c>
      <c r="G1368" s="14" t="n">
        <f aca="false">Data_Clean!L1368*Assumptions!$B$10</f>
        <v>0</v>
      </c>
      <c r="H1368" s="14" t="n">
        <f aca="false">IF(OR(Data_Clean!M1368="",Data_Clean!N1368=""),0,Data_Clean!M1368*Data_Clean!N1368/100)*Assumptions!$B$13*Assumptions!$B$11</f>
        <v>0</v>
      </c>
      <c r="I1368" s="14" t="n">
        <f aca="false">Data_Clean!O1368*4*Assumptions!$B$12</f>
        <v>0</v>
      </c>
      <c r="J1368" s="14" t="n">
        <f aca="false">SUM(B1368:I1368)</f>
        <v>491.55022</v>
      </c>
      <c r="K1368" s="16" t="n">
        <f aca="false">IF(Data_Clean!P1368="","",Assumptions!$B$15*0.5^(Data_Clean!P1368/Assumptions!$B$20))</f>
        <v>29.3147990530274</v>
      </c>
      <c r="L1368" s="16" t="n">
        <f aca="false">Assumptions!$B$16*MIN(1,LN(1+Data_Clean!Q1368)/LN(1+Assumptions!$B$21))</f>
        <v>11.8154173628685</v>
      </c>
      <c r="M1368" s="16" t="n">
        <f aca="false">Assumptions!$B$17*(0.6*MIN(1,Data_Clean!R1368/Assumptions!$B$22)+0.4*IF(Data_Clean!S1368="",0,Data_Clean!S1368))</f>
        <v>3.924</v>
      </c>
      <c r="N1368" s="16" t="n">
        <f aca="false">Assumptions!$B$18*MIN(1,(Data_Clean!F1368-1)/Assumptions!$B$23)</f>
        <v>5</v>
      </c>
      <c r="O1368" s="16" t="n">
        <f aca="false">Assumptions!$B$19*(0.4*IF(Data_Clean!E1368="",0,MIN(1,Data_Clean!E1368/12/Assumptions!$B$24))+0.35*IF(Data_Clean!D1368="Y",1,0)+0.25*(1-MIN(Data_Clean!T1368,3)/3))/IF(Data_Clean!E1368="",0.6,1)</f>
        <v>9.75</v>
      </c>
      <c r="P1368" s="16" t="n">
        <f aca="false">SUM(K1368:O1368)/(Assumptions!$D$5-IF(K1368="",Assumptions!$B$15,0))*100</f>
        <v>59.8042164158959</v>
      </c>
      <c r="Q1368" s="7" t="str">
        <f aca="false">IF(J1368&gt;=Assumptions!$B$26,"High",IF(J1368&gt;=Assumptions!$B$27,"Mid","Low"))</f>
        <v>Mid</v>
      </c>
      <c r="R1368" s="7" t="str">
        <f aca="false">IF(P1368&gt;=Assumptions!$B$28,"High",IF(P1368&gt;=Assumptions!$B$29,"Mid","Low"))</f>
        <v>Mid</v>
      </c>
      <c r="S1368" s="7" t="str">
        <f aca="false">INDEX(Assumptions!$B$33:$B$41,MATCH(Q1368&amp;"|"&amp;R1368,Assumptions!$A$33:$A$41,0))</f>
        <v>Established Core</v>
      </c>
      <c r="T1368" s="7" t="n">
        <f aca="false">IF(ISNUMBER(Data_Clean!V1368),J1368*Data_Clean!V1368,0)</f>
        <v>55.397709794</v>
      </c>
    </row>
    <row r="1369" customFormat="false" ht="15" hidden="false" customHeight="false" outlineLevel="0" collapsed="false">
      <c r="A1369" s="15" t="str">
        <f aca="false">Data_Clean!A1369</f>
        <v>CX101365</v>
      </c>
      <c r="B1369" s="14" t="n">
        <f aca="false">Data_Clean!G1369*Assumptions!$B$5</f>
        <v>162.841</v>
      </c>
      <c r="C1369" s="14" t="n">
        <f aca="false">IF(Data_Clean!H1369="",0,Data_Clean!H1369)*Assumptions!$B$6</f>
        <v>219.10752</v>
      </c>
      <c r="D1369" s="14" t="n">
        <f aca="false">Data_Clean!I1369*Assumptions!$B$7</f>
        <v>0</v>
      </c>
      <c r="E1369" s="14" t="n">
        <f aca="false">Data_Clean!J1369*Assumptions!$B$8</f>
        <v>0</v>
      </c>
      <c r="F1369" s="14" t="n">
        <f aca="false">Data_Clean!K1369*Assumptions!$B$9</f>
        <v>0</v>
      </c>
      <c r="G1369" s="14" t="n">
        <f aca="false">Data_Clean!L1369*Assumptions!$B$10</f>
        <v>0</v>
      </c>
      <c r="H1369" s="14" t="n">
        <f aca="false">IF(OR(Data_Clean!M1369="",Data_Clean!N1369=""),0,Data_Clean!M1369*Data_Clean!N1369/100)*Assumptions!$B$13*Assumptions!$B$11</f>
        <v>0</v>
      </c>
      <c r="I1369" s="14" t="n">
        <f aca="false">Data_Clean!O1369*4*Assumptions!$B$12</f>
        <v>0</v>
      </c>
      <c r="J1369" s="14" t="n">
        <f aca="false">SUM(B1369:I1369)</f>
        <v>381.94852</v>
      </c>
      <c r="K1369" s="16" t="n">
        <f aca="false">IF(Data_Clean!P1369="","",Assumptions!$B$15*0.5^(Data_Clean!P1369/Assumptions!$B$20))</f>
        <v>29.3147990530274</v>
      </c>
      <c r="L1369" s="16" t="n">
        <f aca="false">Assumptions!$B$16*MIN(1,LN(1+Data_Clean!Q1369)/LN(1+Assumptions!$B$21))</f>
        <v>18.5272947775809</v>
      </c>
      <c r="M1369" s="16" t="n">
        <f aca="false">Assumptions!$B$17*(0.6*MIN(1,Data_Clean!R1369/Assumptions!$B$22)+0.4*IF(Data_Clean!S1369="",0,Data_Clean!S1369))</f>
        <v>7.044</v>
      </c>
      <c r="N1369" s="16" t="n">
        <f aca="false">Assumptions!$B$18*MIN(1,(Data_Clean!F1369-1)/Assumptions!$B$23)</f>
        <v>10</v>
      </c>
      <c r="O1369" s="16" t="n">
        <f aca="false">Assumptions!$B$19*(0.4*IF(Data_Clean!E1369="",0,MIN(1,Data_Clean!E1369/12/Assumptions!$B$24))+0.35*IF(Data_Clean!D1369="Y",1,0)+0.25*(1-MIN(Data_Clean!T1369,3)/3))/IF(Data_Clean!E1369="",0.6,1)</f>
        <v>11.45</v>
      </c>
      <c r="P1369" s="16" t="n">
        <f aca="false">SUM(K1369:O1369)/(Assumptions!$D$5-IF(K1369="",Assumptions!$B$15,0))*100</f>
        <v>76.3360938306083</v>
      </c>
      <c r="Q1369" s="7" t="str">
        <f aca="false">IF(J1369&gt;=Assumptions!$B$26,"High",IF(J1369&gt;=Assumptions!$B$27,"Mid","Low"))</f>
        <v>Low</v>
      </c>
      <c r="R1369" s="7" t="str">
        <f aca="false">IF(P1369&gt;=Assumptions!$B$28,"High",IF(P1369&gt;=Assumptions!$B$29,"Mid","Low"))</f>
        <v>High</v>
      </c>
      <c r="S1369" s="7" t="str">
        <f aca="false">INDEX(Assumptions!$B$33:$B$41,MATCH(Q1369&amp;"|"&amp;R1369,Assumptions!$A$33:$A$41,0))</f>
        <v>Engaged Builders</v>
      </c>
      <c r="T1369" s="7" t="n">
        <f aca="false">IF(ISNUMBER(Data_Clean!V1369),J1369*Data_Clean!V1369,0)</f>
        <v>6.645904248</v>
      </c>
    </row>
    <row r="1370" customFormat="false" ht="15" hidden="false" customHeight="false" outlineLevel="0" collapsed="false">
      <c r="A1370" s="15" t="str">
        <f aca="false">Data_Clean!A1370</f>
        <v>CX101366</v>
      </c>
      <c r="B1370" s="14" t="n">
        <f aca="false">Data_Clean!G1370*Assumptions!$B$5</f>
        <v>80.43225</v>
      </c>
      <c r="C1370" s="14" t="n">
        <f aca="false">IF(Data_Clean!H1370="",0,Data_Clean!H1370)*Assumptions!$B$6</f>
        <v>0</v>
      </c>
      <c r="D1370" s="14" t="n">
        <f aca="false">Data_Clean!I1370*Assumptions!$B$7</f>
        <v>0</v>
      </c>
      <c r="E1370" s="14" t="n">
        <f aca="false">Data_Clean!J1370*Assumptions!$B$8</f>
        <v>0</v>
      </c>
      <c r="F1370" s="14" t="n">
        <f aca="false">Data_Clean!K1370*Assumptions!$B$9</f>
        <v>0</v>
      </c>
      <c r="G1370" s="14" t="n">
        <f aca="false">Data_Clean!L1370*Assumptions!$B$10</f>
        <v>0</v>
      </c>
      <c r="H1370" s="14" t="n">
        <f aca="false">IF(OR(Data_Clean!M1370="",Data_Clean!N1370=""),0,Data_Clean!M1370*Data_Clean!N1370/100)*Assumptions!$B$13*Assumptions!$B$11</f>
        <v>0</v>
      </c>
      <c r="I1370" s="14" t="n">
        <f aca="false">Data_Clean!O1370*4*Assumptions!$B$12</f>
        <v>0</v>
      </c>
      <c r="J1370" s="14" t="n">
        <f aca="false">SUM(B1370:I1370)</f>
        <v>80.43225</v>
      </c>
      <c r="K1370" s="16" t="n">
        <f aca="false">IF(Data_Clean!P1370="","",Assumptions!$B$15*0.5^(Data_Clean!P1370/Assumptions!$B$20))</f>
        <v>9.02268777061588</v>
      </c>
      <c r="L1370" s="16" t="n">
        <f aca="false">Assumptions!$B$16*MIN(1,LN(1+Data_Clean!Q1370)/LN(1+Assumptions!$B$21))</f>
        <v>8.67194478953664</v>
      </c>
      <c r="M1370" s="16" t="n">
        <f aca="false">Assumptions!$B$17*(0.6*MIN(1,Data_Clean!R1370/Assumptions!$B$22)+0.4*IF(Data_Clean!S1370="",0,Data_Clean!S1370))</f>
        <v>7.932</v>
      </c>
      <c r="N1370" s="16" t="n">
        <f aca="false">Assumptions!$B$18*MIN(1,(Data_Clean!F1370-1)/Assumptions!$B$23)</f>
        <v>0</v>
      </c>
      <c r="O1370" s="16" t="n">
        <f aca="false">Assumptions!$B$19*(0.4*IF(Data_Clean!E1370="",0,MIN(1,Data_Clean!E1370/12/Assumptions!$B$24))+0.35*IF(Data_Clean!D1370="Y",1,0)+0.25*(1-MIN(Data_Clean!T1370,3)/3))/IF(Data_Clean!E1370="",0.6,1)</f>
        <v>9.75</v>
      </c>
      <c r="P1370" s="16" t="n">
        <f aca="false">SUM(K1370:O1370)/(Assumptions!$D$5-IF(K1370="",Assumptions!$B$15,0))*100</f>
        <v>35.3766325601525</v>
      </c>
      <c r="Q1370" s="7" t="str">
        <f aca="false">IF(J1370&gt;=Assumptions!$B$26,"High",IF(J1370&gt;=Assumptions!$B$27,"Mid","Low"))</f>
        <v>Low</v>
      </c>
      <c r="R1370" s="7" t="str">
        <f aca="false">IF(P1370&gt;=Assumptions!$B$28,"High",IF(P1370&gt;=Assumptions!$B$29,"Mid","Low"))</f>
        <v>Low</v>
      </c>
      <c r="S1370" s="7" t="str">
        <f aca="false">INDEX(Assumptions!$B$33:$B$41,MATCH(Q1370&amp;"|"&amp;R1370,Assumptions!$A$33:$A$41,0))</f>
        <v>Dormant &amp; Low Value</v>
      </c>
      <c r="T1370" s="7" t="n">
        <f aca="false">IF(ISNUMBER(Data_Clean!V1370),J1370*Data_Clean!V1370,0)</f>
        <v>13.810217325</v>
      </c>
    </row>
    <row r="1371" customFormat="false" ht="15" hidden="false" customHeight="false" outlineLevel="0" collapsed="false">
      <c r="A1371" s="15" t="str">
        <f aca="false">Data_Clean!A1371</f>
        <v>CX101367</v>
      </c>
      <c r="B1371" s="14" t="n">
        <f aca="false">Data_Clean!G1371*Assumptions!$B$5</f>
        <v>125.71725</v>
      </c>
      <c r="C1371" s="14" t="n">
        <f aca="false">IF(Data_Clean!H1371="",0,Data_Clean!H1371)*Assumptions!$B$6</f>
        <v>1827.2454</v>
      </c>
      <c r="D1371" s="14" t="n">
        <f aca="false">Data_Clean!I1371*Assumptions!$B$7</f>
        <v>1073.6</v>
      </c>
      <c r="E1371" s="14" t="n">
        <f aca="false">Data_Clean!J1371*Assumptions!$B$8</f>
        <v>1267.994025</v>
      </c>
      <c r="F1371" s="14" t="n">
        <f aca="false">Data_Clean!K1371*Assumptions!$B$9</f>
        <v>0</v>
      </c>
      <c r="G1371" s="14" t="n">
        <f aca="false">Data_Clean!L1371*Assumptions!$B$10</f>
        <v>0</v>
      </c>
      <c r="H1371" s="14" t="n">
        <f aca="false">IF(OR(Data_Clean!M1371="",Data_Clean!N1371=""),0,Data_Clean!M1371*Data_Clean!N1371/100)*Assumptions!$B$13*Assumptions!$B$11</f>
        <v>0</v>
      </c>
      <c r="I1371" s="14" t="n">
        <f aca="false">Data_Clean!O1371*4*Assumptions!$B$12</f>
        <v>0</v>
      </c>
      <c r="J1371" s="14" t="n">
        <f aca="false">SUM(B1371:I1371)</f>
        <v>4294.556675</v>
      </c>
      <c r="K1371" s="16" t="n">
        <f aca="false">IF(Data_Clean!P1371="","",Assumptions!$B$15*0.5^(Data_Clean!P1371/Assumptions!$B$20))</f>
        <v>11.633585713753</v>
      </c>
      <c r="L1371" s="16" t="n">
        <f aca="false">Assumptions!$B$16*MIN(1,LN(1+Data_Clean!Q1371)/LN(1+Assumptions!$B$21))</f>
        <v>12.6966447294858</v>
      </c>
      <c r="M1371" s="16" t="n">
        <f aca="false">Assumptions!$B$17*(0.6*MIN(1,Data_Clean!R1371/Assumptions!$B$22)+0.4*IF(Data_Clean!S1371="",0,Data_Clean!S1371))</f>
        <v>7.044</v>
      </c>
      <c r="N1371" s="16" t="n">
        <f aca="false">Assumptions!$B$18*MIN(1,(Data_Clean!F1371-1)/Assumptions!$B$23)</f>
        <v>15</v>
      </c>
      <c r="O1371" s="16" t="n">
        <f aca="false">Assumptions!$B$19*(0.4*IF(Data_Clean!E1371="",0,MIN(1,Data_Clean!E1371/12/Assumptions!$B$24))+0.35*IF(Data_Clean!D1371="Y",1,0)+0.25*(1-MIN(Data_Clean!T1371,3)/3))/IF(Data_Clean!E1371="",0.6,1)</f>
        <v>5.15</v>
      </c>
      <c r="P1371" s="16" t="n">
        <f aca="false">SUM(K1371:O1371)/(Assumptions!$D$5-IF(K1371="",Assumptions!$B$15,0))*100</f>
        <v>51.5242304432388</v>
      </c>
      <c r="Q1371" s="7" t="str">
        <f aca="false">IF(J1371&gt;=Assumptions!$B$26,"High",IF(J1371&gt;=Assumptions!$B$27,"Mid","Low"))</f>
        <v>High</v>
      </c>
      <c r="R1371" s="7" t="str">
        <f aca="false">IF(P1371&gt;=Assumptions!$B$28,"High",IF(P1371&gt;=Assumptions!$B$29,"Mid","Low"))</f>
        <v>Mid</v>
      </c>
      <c r="S1371" s="7" t="str">
        <f aca="false">INDEX(Assumptions!$B$33:$B$41,MATCH(Q1371&amp;"|"&amp;R1371,Assumptions!$A$33:$A$41,0))</f>
        <v>Established Core</v>
      </c>
      <c r="T1371" s="7" t="n">
        <f aca="false">IF(ISNUMBER(Data_Clean!V1371),J1371*Data_Clean!V1371,0)</f>
        <v>359.883849365</v>
      </c>
    </row>
    <row r="1372" customFormat="false" ht="15" hidden="false" customHeight="false" outlineLevel="0" collapsed="false">
      <c r="A1372" s="15" t="str">
        <f aca="false">Data_Clean!A1372</f>
        <v>CX101368</v>
      </c>
      <c r="B1372" s="14" t="n">
        <f aca="false">Data_Clean!G1372*Assumptions!$B$5</f>
        <v>115.77175</v>
      </c>
      <c r="C1372" s="14" t="n">
        <f aca="false">IF(Data_Clean!H1372="",0,Data_Clean!H1372)*Assumptions!$B$6</f>
        <v>229.27788</v>
      </c>
      <c r="D1372" s="14" t="n">
        <f aca="false">Data_Clean!I1372*Assumptions!$B$7</f>
        <v>0</v>
      </c>
      <c r="E1372" s="14" t="n">
        <f aca="false">Data_Clean!J1372*Assumptions!$B$8</f>
        <v>0</v>
      </c>
      <c r="F1372" s="14" t="n">
        <f aca="false">Data_Clean!K1372*Assumptions!$B$9</f>
        <v>0</v>
      </c>
      <c r="G1372" s="14" t="n">
        <f aca="false">Data_Clean!L1372*Assumptions!$B$10</f>
        <v>0</v>
      </c>
      <c r="H1372" s="14" t="n">
        <f aca="false">IF(OR(Data_Clean!M1372="",Data_Clean!N1372=""),0,Data_Clean!M1372*Data_Clean!N1372/100)*Assumptions!$B$13*Assumptions!$B$11</f>
        <v>0</v>
      </c>
      <c r="I1372" s="14" t="n">
        <f aca="false">Data_Clean!O1372*4*Assumptions!$B$12</f>
        <v>0</v>
      </c>
      <c r="J1372" s="14" t="n">
        <f aca="false">SUM(B1372:I1372)</f>
        <v>345.04963</v>
      </c>
      <c r="K1372" s="16" t="n">
        <f aca="false">IF(Data_Clean!P1372="","",Assumptions!$B$15*0.5^(Data_Clean!P1372/Assumptions!$B$20))</f>
        <v>28.6452481173125</v>
      </c>
      <c r="L1372" s="16" t="n">
        <f aca="false">Assumptions!$B$16*MIN(1,LN(1+Data_Clean!Q1372)/LN(1+Assumptions!$B$21))</f>
        <v>14.8269530442849</v>
      </c>
      <c r="M1372" s="16" t="n">
        <f aca="false">Assumptions!$B$17*(0.6*MIN(1,Data_Clean!R1372/Assumptions!$B$22)+0.4*IF(Data_Clean!S1372="",0,Data_Clean!S1372))</f>
        <v>9.744</v>
      </c>
      <c r="N1372" s="16" t="n">
        <f aca="false">Assumptions!$B$18*MIN(1,(Data_Clean!F1372-1)/Assumptions!$B$23)</f>
        <v>5</v>
      </c>
      <c r="O1372" s="16" t="n">
        <f aca="false">Assumptions!$B$19*(0.4*IF(Data_Clean!E1372="",0,MIN(1,Data_Clean!E1372/12/Assumptions!$B$24))+0.35*IF(Data_Clean!D1372="Y",1,0)+0.25*(1-MIN(Data_Clean!T1372,3)/3))/IF(Data_Clean!E1372="",0.6,1)</f>
        <v>9.05</v>
      </c>
      <c r="P1372" s="16" t="n">
        <f aca="false">SUM(K1372:O1372)/(Assumptions!$D$5-IF(K1372="",Assumptions!$B$15,0))*100</f>
        <v>67.2662011615974</v>
      </c>
      <c r="Q1372" s="7" t="str">
        <f aca="false">IF(J1372&gt;=Assumptions!$B$26,"High",IF(J1372&gt;=Assumptions!$B$27,"Mid","Low"))</f>
        <v>Low</v>
      </c>
      <c r="R1372" s="7" t="str">
        <f aca="false">IF(P1372&gt;=Assumptions!$B$28,"High",IF(P1372&gt;=Assumptions!$B$29,"Mid","Low"))</f>
        <v>Mid</v>
      </c>
      <c r="S1372" s="7" t="str">
        <f aca="false">INDEX(Assumptions!$B$33:$B$41,MATCH(Q1372&amp;"|"&amp;R1372,Assumptions!$A$33:$A$41,0))</f>
        <v>Light Touch</v>
      </c>
      <c r="T1372" s="7" t="n">
        <f aca="false">IF(ISNUMBER(Data_Clean!V1372),J1372*Data_Clean!V1372,0)</f>
        <v>13.905500089</v>
      </c>
    </row>
    <row r="1373" customFormat="false" ht="15" hidden="false" customHeight="false" outlineLevel="0" collapsed="false">
      <c r="A1373" s="15" t="str">
        <f aca="false">Data_Clean!A1373</f>
        <v>CX101369</v>
      </c>
      <c r="B1373" s="14" t="n">
        <f aca="false">Data_Clean!G1373*Assumptions!$B$5</f>
        <v>23.2075</v>
      </c>
      <c r="C1373" s="14" t="n">
        <f aca="false">IF(Data_Clean!H1373="",0,Data_Clean!H1373)*Assumptions!$B$6</f>
        <v>185.84784</v>
      </c>
      <c r="D1373" s="14" t="n">
        <f aca="false">Data_Clean!I1373*Assumptions!$B$7</f>
        <v>0</v>
      </c>
      <c r="E1373" s="14" t="n">
        <f aca="false">Data_Clean!J1373*Assumptions!$B$8</f>
        <v>0</v>
      </c>
      <c r="F1373" s="14" t="n">
        <f aca="false">Data_Clean!K1373*Assumptions!$B$9</f>
        <v>0</v>
      </c>
      <c r="G1373" s="14" t="n">
        <f aca="false">Data_Clean!L1373*Assumptions!$B$10</f>
        <v>685.35</v>
      </c>
      <c r="H1373" s="14" t="n">
        <f aca="false">IF(OR(Data_Clean!M1373="",Data_Clean!N1373=""),0,Data_Clean!M1373*Data_Clean!N1373/100)*Assumptions!$B$13*Assumptions!$B$11</f>
        <v>0</v>
      </c>
      <c r="I1373" s="14" t="n">
        <f aca="false">Data_Clean!O1373*4*Assumptions!$B$12</f>
        <v>0</v>
      </c>
      <c r="J1373" s="14" t="n">
        <f aca="false">SUM(B1373:I1373)</f>
        <v>894.40534</v>
      </c>
      <c r="K1373" s="16" t="n">
        <f aca="false">IF(Data_Clean!P1373="","",Assumptions!$B$15*0.5^(Data_Clean!P1373/Assumptions!$B$20))</f>
        <v>20.7286931995166</v>
      </c>
      <c r="L1373" s="16" t="n">
        <f aca="false">Assumptions!$B$16*MIN(1,LN(1+Data_Clean!Q1373)/LN(1+Assumptions!$B$21))</f>
        <v>10.6966696442427</v>
      </c>
      <c r="M1373" s="16" t="n">
        <f aca="false">Assumptions!$B$17*(0.6*MIN(1,Data_Clean!R1373/Assumptions!$B$22)+0.4*IF(Data_Clean!S1373="",0,Data_Clean!S1373))</f>
        <v>9.732</v>
      </c>
      <c r="N1373" s="16" t="n">
        <f aca="false">Assumptions!$B$18*MIN(1,(Data_Clean!F1373-1)/Assumptions!$B$23)</f>
        <v>10</v>
      </c>
      <c r="O1373" s="16" t="n">
        <f aca="false">Assumptions!$B$19*(0.4*IF(Data_Clean!E1373="",0,MIN(1,Data_Clean!E1373/12/Assumptions!$B$24))+0.35*IF(Data_Clean!D1373="Y",1,0)+0.25*(1-MIN(Data_Clean!T1373,3)/3))/IF(Data_Clean!E1373="",0.6,1)</f>
        <v>3.8</v>
      </c>
      <c r="P1373" s="16" t="n">
        <f aca="false">SUM(K1373:O1373)/(Assumptions!$D$5-IF(K1373="",Assumptions!$B$15,0))*100</f>
        <v>54.9573628437593</v>
      </c>
      <c r="Q1373" s="7" t="str">
        <f aca="false">IF(J1373&gt;=Assumptions!$B$26,"High",IF(J1373&gt;=Assumptions!$B$27,"Mid","Low"))</f>
        <v>Mid</v>
      </c>
      <c r="R1373" s="7" t="str">
        <f aca="false">IF(P1373&gt;=Assumptions!$B$28,"High",IF(P1373&gt;=Assumptions!$B$29,"Mid","Low"))</f>
        <v>Mid</v>
      </c>
      <c r="S1373" s="7" t="str">
        <f aca="false">INDEX(Assumptions!$B$33:$B$41,MATCH(Q1373&amp;"|"&amp;R1373,Assumptions!$A$33:$A$41,0))</f>
        <v>Established Core</v>
      </c>
      <c r="T1373" s="7" t="n">
        <f aca="false">IF(ISNUMBER(Data_Clean!V1373),J1373*Data_Clean!V1373,0)</f>
        <v>81.122564338</v>
      </c>
    </row>
    <row r="1374" customFormat="false" ht="15" hidden="false" customHeight="false" outlineLevel="0" collapsed="false">
      <c r="A1374" s="15" t="str">
        <f aca="false">Data_Clean!A1374</f>
        <v>CX101370</v>
      </c>
      <c r="B1374" s="14" t="n">
        <f aca="false">Data_Clean!G1374*Assumptions!$B$5</f>
        <v>323.2125</v>
      </c>
      <c r="C1374" s="14" t="n">
        <f aca="false">IF(Data_Clean!H1374="",0,Data_Clean!H1374)*Assumptions!$B$6</f>
        <v>252.76752</v>
      </c>
      <c r="D1374" s="14" t="n">
        <f aca="false">Data_Clean!I1374*Assumptions!$B$7</f>
        <v>0</v>
      </c>
      <c r="E1374" s="14" t="n">
        <f aca="false">Data_Clean!J1374*Assumptions!$B$8</f>
        <v>195.601725</v>
      </c>
      <c r="F1374" s="14" t="n">
        <f aca="false">Data_Clean!K1374*Assumptions!$B$9</f>
        <v>1483.9</v>
      </c>
      <c r="G1374" s="14" t="n">
        <f aca="false">Data_Clean!L1374*Assumptions!$B$10</f>
        <v>0</v>
      </c>
      <c r="H1374" s="14" t="n">
        <f aca="false">IF(OR(Data_Clean!M1374="",Data_Clean!N1374=""),0,Data_Clean!M1374*Data_Clean!N1374/100)*Assumptions!$B$13*Assumptions!$B$11</f>
        <v>0</v>
      </c>
      <c r="I1374" s="14" t="n">
        <f aca="false">Data_Clean!O1374*4*Assumptions!$B$12</f>
        <v>0</v>
      </c>
      <c r="J1374" s="14" t="n">
        <f aca="false">SUM(B1374:I1374)</f>
        <v>2255.481745</v>
      </c>
      <c r="K1374" s="16" t="n">
        <f aca="false">IF(Data_Clean!P1374="","",Assumptions!$B$15*0.5^(Data_Clean!P1374/Assumptions!$B$20))</f>
        <v>27.3516746567465</v>
      </c>
      <c r="L1374" s="16" t="n">
        <f aca="false">Assumptions!$B$16*MIN(1,LN(1+Data_Clean!Q1374)/LN(1+Assumptions!$B$21))</f>
        <v>13.0760265116583</v>
      </c>
      <c r="M1374" s="16" t="n">
        <f aca="false">Assumptions!$B$17*(0.6*MIN(1,Data_Clean!R1374/Assumptions!$B$22)+0.4*IF(Data_Clean!S1374="",0,Data_Clean!S1374))</f>
        <v>8.322</v>
      </c>
      <c r="N1374" s="16" t="n">
        <f aca="false">Assumptions!$B$18*MIN(1,(Data_Clean!F1374-1)/Assumptions!$B$23)</f>
        <v>15</v>
      </c>
      <c r="O1374" s="16" t="n">
        <f aca="false">Assumptions!$B$19*(0.4*IF(Data_Clean!E1374="",0,MIN(1,Data_Clean!E1374/12/Assumptions!$B$24))+0.35*IF(Data_Clean!D1374="Y",1,0)+0.25*(1-MIN(Data_Clean!T1374,3)/3))/IF(Data_Clean!E1374="",0.6,1)</f>
        <v>7.6</v>
      </c>
      <c r="P1374" s="16" t="n">
        <f aca="false">SUM(K1374:O1374)/(Assumptions!$D$5-IF(K1374="",Assumptions!$B$15,0))*100</f>
        <v>71.3497011684048</v>
      </c>
      <c r="Q1374" s="7" t="str">
        <f aca="false">IF(J1374&gt;=Assumptions!$B$26,"High",IF(J1374&gt;=Assumptions!$B$27,"Mid","Low"))</f>
        <v>High</v>
      </c>
      <c r="R1374" s="7" t="str">
        <f aca="false">IF(P1374&gt;=Assumptions!$B$28,"High",IF(P1374&gt;=Assumptions!$B$29,"Mid","Low"))</f>
        <v>High</v>
      </c>
      <c r="S1374" s="7" t="str">
        <f aca="false">INDEX(Assumptions!$B$33:$B$41,MATCH(Q1374&amp;"|"&amp;R1374,Assumptions!$A$33:$A$41,0))</f>
        <v>Premier Advocates</v>
      </c>
      <c r="T1374" s="7" t="n">
        <f aca="false">IF(ISNUMBER(Data_Clean!V1374),J1374*Data_Clean!V1374,0)</f>
        <v>142.095349935</v>
      </c>
    </row>
    <row r="1375" customFormat="false" ht="15" hidden="false" customHeight="false" outlineLevel="0" collapsed="false">
      <c r="A1375" s="15" t="str">
        <f aca="false">Data_Clean!A1375</f>
        <v>CX101371</v>
      </c>
      <c r="B1375" s="14" t="n">
        <f aca="false">Data_Clean!G1375*Assumptions!$B$5</f>
        <v>189.5925</v>
      </c>
      <c r="C1375" s="14" t="n">
        <f aca="false">IF(Data_Clean!H1375="",0,Data_Clean!H1375)*Assumptions!$B$6</f>
        <v>653.32584</v>
      </c>
      <c r="D1375" s="14" t="n">
        <f aca="false">Data_Clean!I1375*Assumptions!$B$7</f>
        <v>173.6</v>
      </c>
      <c r="E1375" s="14" t="n">
        <f aca="false">Data_Clean!J1375*Assumptions!$B$8</f>
        <v>0</v>
      </c>
      <c r="F1375" s="14" t="n">
        <f aca="false">Data_Clean!K1375*Assumptions!$B$9</f>
        <v>0</v>
      </c>
      <c r="G1375" s="14" t="n">
        <f aca="false">Data_Clean!L1375*Assumptions!$B$10</f>
        <v>0</v>
      </c>
      <c r="H1375" s="14" t="n">
        <f aca="false">IF(OR(Data_Clean!M1375="",Data_Clean!N1375=""),0,Data_Clean!M1375*Data_Clean!N1375/100)*Assumptions!$B$13*Assumptions!$B$11</f>
        <v>0</v>
      </c>
      <c r="I1375" s="14" t="n">
        <f aca="false">Data_Clean!O1375*4*Assumptions!$B$12</f>
        <v>0</v>
      </c>
      <c r="J1375" s="14" t="n">
        <f aca="false">SUM(B1375:I1375)</f>
        <v>1016.51834</v>
      </c>
      <c r="K1375" s="16" t="n">
        <f aca="false">IF(Data_Clean!P1375="","",Assumptions!$B$15*0.5^(Data_Clean!P1375/Assumptions!$B$20))</f>
        <v>0.00253035805658162</v>
      </c>
      <c r="L1375" s="16" t="n">
        <f aca="false">Assumptions!$B$16*MIN(1,LN(1+Data_Clean!Q1375)/LN(1+Assumptions!$B$21))</f>
        <v>0</v>
      </c>
      <c r="M1375" s="16" t="n">
        <f aca="false">Assumptions!$B$17*(0.6*MIN(1,Data_Clean!R1375/Assumptions!$B$22)+0.4*IF(Data_Clean!S1375="",0,Data_Clean!S1375))</f>
        <v>0</v>
      </c>
      <c r="N1375" s="16" t="n">
        <f aca="false">Assumptions!$B$18*MIN(1,(Data_Clean!F1375-1)/Assumptions!$B$23)</f>
        <v>15</v>
      </c>
      <c r="O1375" s="16" t="n">
        <f aca="false">Assumptions!$B$19*(0.4*IF(Data_Clean!E1375="",0,MIN(1,Data_Clean!E1375/12/Assumptions!$B$24))+0.35*IF(Data_Clean!D1375="Y",1,0)+0.25*(1-MIN(Data_Clean!T1375,3)/3))/IF(Data_Clean!E1375="",0.6,1)</f>
        <v>5.8</v>
      </c>
      <c r="P1375" s="16" t="n">
        <f aca="false">SUM(K1375:O1375)/(Assumptions!$D$5-IF(K1375="",Assumptions!$B$15,0))*100</f>
        <v>20.8025303580566</v>
      </c>
      <c r="Q1375" s="7" t="str">
        <f aca="false">IF(J1375&gt;=Assumptions!$B$26,"High",IF(J1375&gt;=Assumptions!$B$27,"Mid","Low"))</f>
        <v>Mid</v>
      </c>
      <c r="R1375" s="7" t="str">
        <f aca="false">IF(P1375&gt;=Assumptions!$B$28,"High",IF(P1375&gt;=Assumptions!$B$29,"Mid","Low"))</f>
        <v>Low</v>
      </c>
      <c r="S1375" s="7" t="str">
        <f aca="false">INDEX(Assumptions!$B$33:$B$41,MATCH(Q1375&amp;"|"&amp;R1375,Assumptions!$A$33:$A$41,0))</f>
        <v>Light Touch</v>
      </c>
      <c r="T1375" s="7" t="n">
        <f aca="false">IF(ISNUMBER(Data_Clean!V1375),J1375*Data_Clean!V1375,0)</f>
        <v>335.4510522</v>
      </c>
    </row>
    <row r="1376" customFormat="false" ht="15" hidden="false" customHeight="false" outlineLevel="0" collapsed="false">
      <c r="A1376" s="15" t="str">
        <f aca="false">Data_Clean!A1376</f>
        <v>CX101372</v>
      </c>
      <c r="B1376" s="14" t="n">
        <f aca="false">Data_Clean!G1376*Assumptions!$B$5</f>
        <v>60.6385</v>
      </c>
      <c r="C1376" s="14" t="n">
        <f aca="false">IF(Data_Clean!H1376="",0,Data_Clean!H1376)*Assumptions!$B$6</f>
        <v>666.79092</v>
      </c>
      <c r="D1376" s="14" t="n">
        <f aca="false">Data_Clean!I1376*Assumptions!$B$7</f>
        <v>0</v>
      </c>
      <c r="E1376" s="14" t="n">
        <f aca="false">Data_Clean!J1376*Assumptions!$B$8</f>
        <v>1046.041125</v>
      </c>
      <c r="F1376" s="14" t="n">
        <f aca="false">Data_Clean!K1376*Assumptions!$B$9</f>
        <v>3315.4</v>
      </c>
      <c r="G1376" s="14" t="n">
        <f aca="false">Data_Clean!L1376*Assumptions!$B$10</f>
        <v>0</v>
      </c>
      <c r="H1376" s="14" t="n">
        <f aca="false">IF(OR(Data_Clean!M1376="",Data_Clean!N1376=""),0,Data_Clean!M1376*Data_Clean!N1376/100)*Assumptions!$B$13*Assumptions!$B$11</f>
        <v>848.844</v>
      </c>
      <c r="I1376" s="14" t="n">
        <f aca="false">Data_Clean!O1376*4*Assumptions!$B$12</f>
        <v>79.1664</v>
      </c>
      <c r="J1376" s="14" t="n">
        <f aca="false">SUM(B1376:I1376)</f>
        <v>6016.880945</v>
      </c>
      <c r="K1376" s="16" t="n">
        <f aca="false">IF(Data_Clean!P1376="","",Assumptions!$B$15*0.5^(Data_Clean!P1376/Assumptions!$B$20))</f>
        <v>25.5200148285257</v>
      </c>
      <c r="L1376" s="16" t="n">
        <f aca="false">Assumptions!$B$16*MIN(1,LN(1+Data_Clean!Q1376)/LN(1+Assumptions!$B$21))</f>
        <v>17.278213829399</v>
      </c>
      <c r="M1376" s="16" t="n">
        <f aca="false">Assumptions!$B$17*(0.6*MIN(1,Data_Clean!R1376/Assumptions!$B$22)+0.4*IF(Data_Clean!S1376="",0,Data_Clean!S1376))</f>
        <v>10.152</v>
      </c>
      <c r="N1376" s="16" t="n">
        <f aca="false">Assumptions!$B$18*MIN(1,(Data_Clean!F1376-1)/Assumptions!$B$23)</f>
        <v>20</v>
      </c>
      <c r="O1376" s="16" t="n">
        <f aca="false">Assumptions!$B$19*(0.4*IF(Data_Clean!E1376="",0,MIN(1,Data_Clean!E1376/12/Assumptions!$B$24))+0.35*IF(Data_Clean!D1376="Y",1,0)+0.25*(1-MIN(Data_Clean!T1376,3)/3))/IF(Data_Clean!E1376="",0.6,1)</f>
        <v>14.45</v>
      </c>
      <c r="P1376" s="16" t="n">
        <f aca="false">SUM(K1376:O1376)/(Assumptions!$D$5-IF(K1376="",Assumptions!$B$15,0))*100</f>
        <v>87.4002286579247</v>
      </c>
      <c r="Q1376" s="7" t="str">
        <f aca="false">IF(J1376&gt;=Assumptions!$B$26,"High",IF(J1376&gt;=Assumptions!$B$27,"Mid","Low"))</f>
        <v>High</v>
      </c>
      <c r="R1376" s="7" t="str">
        <f aca="false">IF(P1376&gt;=Assumptions!$B$28,"High",IF(P1376&gt;=Assumptions!$B$29,"Mid","Low"))</f>
        <v>High</v>
      </c>
      <c r="S1376" s="7" t="str">
        <f aca="false">INDEX(Assumptions!$B$33:$B$41,MATCH(Q1376&amp;"|"&amp;R1376,Assumptions!$A$33:$A$41,0))</f>
        <v>Premier Advocates</v>
      </c>
      <c r="T1376" s="7" t="n">
        <f aca="false">IF(ISNUMBER(Data_Clean!V1376),J1376*Data_Clean!V1376,0)</f>
        <v>53.5502404105</v>
      </c>
    </row>
    <row r="1377" customFormat="false" ht="15" hidden="false" customHeight="false" outlineLevel="0" collapsed="false">
      <c r="A1377" s="15" t="str">
        <f aca="false">Data_Clean!A1377</f>
        <v>CX101373</v>
      </c>
      <c r="B1377" s="14" t="n">
        <f aca="false">Data_Clean!G1377*Assumptions!$B$5</f>
        <v>66.354</v>
      </c>
      <c r="C1377" s="14" t="n">
        <f aca="false">IF(Data_Clean!H1377="",0,Data_Clean!H1377)*Assumptions!$B$6</f>
        <v>0</v>
      </c>
      <c r="D1377" s="14" t="n">
        <f aca="false">Data_Clean!I1377*Assumptions!$B$7</f>
        <v>0</v>
      </c>
      <c r="E1377" s="14" t="n">
        <f aca="false">Data_Clean!J1377*Assumptions!$B$8</f>
        <v>0</v>
      </c>
      <c r="F1377" s="14" t="n">
        <f aca="false">Data_Clean!K1377*Assumptions!$B$9</f>
        <v>0</v>
      </c>
      <c r="G1377" s="14" t="n">
        <f aca="false">Data_Clean!L1377*Assumptions!$B$10</f>
        <v>0</v>
      </c>
      <c r="H1377" s="14" t="n">
        <f aca="false">IF(OR(Data_Clean!M1377="",Data_Clean!N1377=""),0,Data_Clean!M1377*Data_Clean!N1377/100)*Assumptions!$B$13*Assumptions!$B$11</f>
        <v>53.46</v>
      </c>
      <c r="I1377" s="14" t="n">
        <f aca="false">Data_Clean!O1377*4*Assumptions!$B$12</f>
        <v>2.34192</v>
      </c>
      <c r="J1377" s="14" t="n">
        <f aca="false">SUM(B1377:I1377)</f>
        <v>122.15592</v>
      </c>
      <c r="K1377" s="16" t="n">
        <f aca="false">IF(Data_Clean!P1377="","",Assumptions!$B$15*0.5^(Data_Clean!P1377/Assumptions!$B$20))</f>
        <v>27.9909897461042</v>
      </c>
      <c r="L1377" s="16" t="n">
        <f aca="false">Assumptions!$B$16*MIN(1,LN(1+Data_Clean!Q1377)/LN(1+Assumptions!$B$21))</f>
        <v>14.320838960067</v>
      </c>
      <c r="M1377" s="16" t="n">
        <f aca="false">Assumptions!$B$17*(0.6*MIN(1,Data_Clean!R1377/Assumptions!$B$22)+0.4*IF(Data_Clean!S1377="",0,Data_Clean!S1377))</f>
        <v>9.174</v>
      </c>
      <c r="N1377" s="16" t="n">
        <f aca="false">Assumptions!$B$18*MIN(1,(Data_Clean!F1377-1)/Assumptions!$B$23)</f>
        <v>5</v>
      </c>
      <c r="O1377" s="16" t="n">
        <f aca="false">Assumptions!$B$19*(0.4*IF(Data_Clean!E1377="",0,MIN(1,Data_Clean!E1377/12/Assumptions!$B$24))+0.35*IF(Data_Clean!D1377="Y",1,0)+0.25*(1-MIN(Data_Clean!T1377,3)/3))/IF(Data_Clean!E1377="",0.6,1)</f>
        <v>15</v>
      </c>
      <c r="P1377" s="16" t="n">
        <f aca="false">SUM(K1377:O1377)/(Assumptions!$D$5-IF(K1377="",Assumptions!$B$15,0))*100</f>
        <v>71.4858287061713</v>
      </c>
      <c r="Q1377" s="7" t="str">
        <f aca="false">IF(J1377&gt;=Assumptions!$B$26,"High",IF(J1377&gt;=Assumptions!$B$27,"Mid","Low"))</f>
        <v>Low</v>
      </c>
      <c r="R1377" s="7" t="str">
        <f aca="false">IF(P1377&gt;=Assumptions!$B$28,"High",IF(P1377&gt;=Assumptions!$B$29,"Mid","Low"))</f>
        <v>High</v>
      </c>
      <c r="S1377" s="7" t="str">
        <f aca="false">INDEX(Assumptions!$B$33:$B$41,MATCH(Q1377&amp;"|"&amp;R1377,Assumptions!$A$33:$A$41,0))</f>
        <v>Engaged Builders</v>
      </c>
      <c r="T1377" s="7" t="n">
        <f aca="false">IF(ISNUMBER(Data_Clean!V1377),J1377*Data_Clean!V1377,0)</f>
        <v>4.287672792</v>
      </c>
    </row>
    <row r="1378" customFormat="false" ht="15" hidden="false" customHeight="false" outlineLevel="0" collapsed="false">
      <c r="A1378" s="15" t="str">
        <f aca="false">Data_Clean!A1378</f>
        <v>CX101374</v>
      </c>
      <c r="B1378" s="14" t="n">
        <f aca="false">Data_Clean!G1378*Assumptions!$B$5</f>
        <v>287.294</v>
      </c>
      <c r="C1378" s="14" t="n">
        <f aca="false">IF(Data_Clean!H1378="",0,Data_Clean!H1378)*Assumptions!$B$6</f>
        <v>0</v>
      </c>
      <c r="D1378" s="14" t="n">
        <f aca="false">Data_Clean!I1378*Assumptions!$B$7</f>
        <v>0</v>
      </c>
      <c r="E1378" s="14" t="n">
        <f aca="false">Data_Clean!J1378*Assumptions!$B$8</f>
        <v>0</v>
      </c>
      <c r="F1378" s="14" t="n">
        <f aca="false">Data_Clean!K1378*Assumptions!$B$9</f>
        <v>0</v>
      </c>
      <c r="G1378" s="14" t="n">
        <f aca="false">Data_Clean!L1378*Assumptions!$B$10</f>
        <v>0</v>
      </c>
      <c r="H1378" s="14" t="n">
        <f aca="false">IF(OR(Data_Clean!M1378="",Data_Clean!N1378=""),0,Data_Clean!M1378*Data_Clean!N1378/100)*Assumptions!$B$13*Assumptions!$B$11</f>
        <v>386.694</v>
      </c>
      <c r="I1378" s="14" t="n">
        <f aca="false">Data_Clean!O1378*4*Assumptions!$B$12</f>
        <v>0</v>
      </c>
      <c r="J1378" s="14" t="n">
        <f aca="false">SUM(B1378:I1378)</f>
        <v>673.988</v>
      </c>
      <c r="K1378" s="16" t="n">
        <f aca="false">IF(Data_Clean!P1378="","",Assumptions!$B$15*0.5^(Data_Clean!P1378/Assumptions!$B$20))</f>
        <v>0.0414320379601493</v>
      </c>
      <c r="L1378" s="16" t="n">
        <f aca="false">Assumptions!$B$16*MIN(1,LN(1+Data_Clean!Q1378)/LN(1+Assumptions!$B$21))</f>
        <v>0</v>
      </c>
      <c r="M1378" s="16" t="n">
        <f aca="false">Assumptions!$B$17*(0.6*MIN(1,Data_Clean!R1378/Assumptions!$B$22)+0.4*IF(Data_Clean!S1378="",0,Data_Clean!S1378))</f>
        <v>0</v>
      </c>
      <c r="N1378" s="16" t="n">
        <f aca="false">Assumptions!$B$18*MIN(1,(Data_Clean!F1378-1)/Assumptions!$B$23)</f>
        <v>10</v>
      </c>
      <c r="O1378" s="16" t="n">
        <f aca="false">Assumptions!$B$19*(0.4*IF(Data_Clean!E1378="",0,MIN(1,Data_Clean!E1378/12/Assumptions!$B$24))+0.35*IF(Data_Clean!D1378="Y",1,0)+0.25*(1-MIN(Data_Clean!T1378,3)/3))/IF(Data_Clean!E1378="",0.6,1)</f>
        <v>10.6</v>
      </c>
      <c r="P1378" s="16" t="n">
        <f aca="false">SUM(K1378:O1378)/(Assumptions!$D$5-IF(K1378="",Assumptions!$B$15,0))*100</f>
        <v>20.6414320379602</v>
      </c>
      <c r="Q1378" s="7" t="str">
        <f aca="false">IF(J1378&gt;=Assumptions!$B$26,"High",IF(J1378&gt;=Assumptions!$B$27,"Mid","Low"))</f>
        <v>Mid</v>
      </c>
      <c r="R1378" s="7" t="str">
        <f aca="false">IF(P1378&gt;=Assumptions!$B$28,"High",IF(P1378&gt;=Assumptions!$B$29,"Mid","Low"))</f>
        <v>Low</v>
      </c>
      <c r="S1378" s="7" t="str">
        <f aca="false">INDEX(Assumptions!$B$33:$B$41,MATCH(Q1378&amp;"|"&amp;R1378,Assumptions!$A$33:$A$41,0))</f>
        <v>Light Touch</v>
      </c>
      <c r="T1378" s="7" t="n">
        <f aca="false">IF(ISNUMBER(Data_Clean!V1378),J1378*Data_Clean!V1378,0)</f>
        <v>119.0936796</v>
      </c>
    </row>
    <row r="1379" customFormat="false" ht="15" hidden="false" customHeight="false" outlineLevel="0" collapsed="false">
      <c r="A1379" s="15" t="str">
        <f aca="false">Data_Clean!A1379</f>
        <v>CX101375</v>
      </c>
      <c r="B1379" s="14" t="n">
        <f aca="false">Data_Clean!G1379*Assumptions!$B$5</f>
        <v>90.9455</v>
      </c>
      <c r="C1379" s="14" t="n">
        <f aca="false">IF(Data_Clean!H1379="",0,Data_Clean!H1379)*Assumptions!$B$6</f>
        <v>0</v>
      </c>
      <c r="D1379" s="14" t="n">
        <f aca="false">Data_Clean!I1379*Assumptions!$B$7</f>
        <v>0</v>
      </c>
      <c r="E1379" s="14" t="n">
        <f aca="false">Data_Clean!J1379*Assumptions!$B$8</f>
        <v>0</v>
      </c>
      <c r="F1379" s="14" t="n">
        <f aca="false">Data_Clean!K1379*Assumptions!$B$9</f>
        <v>0</v>
      </c>
      <c r="G1379" s="14" t="n">
        <f aca="false">Data_Clean!L1379*Assumptions!$B$10</f>
        <v>0</v>
      </c>
      <c r="H1379" s="14" t="n">
        <f aca="false">IF(OR(Data_Clean!M1379="",Data_Clean!N1379=""),0,Data_Clean!M1379*Data_Clean!N1379/100)*Assumptions!$B$13*Assumptions!$B$11</f>
        <v>0</v>
      </c>
      <c r="I1379" s="14" t="n">
        <f aca="false">Data_Clean!O1379*4*Assumptions!$B$12</f>
        <v>0</v>
      </c>
      <c r="J1379" s="14" t="n">
        <f aca="false">SUM(B1379:I1379)</f>
        <v>90.9455</v>
      </c>
      <c r="K1379" s="16" t="n">
        <f aca="false">IF(Data_Clean!P1379="","",Assumptions!$B$15*0.5^(Data_Clean!P1379/Assumptions!$B$20))</f>
        <v>30</v>
      </c>
      <c r="L1379" s="16" t="n">
        <f aca="false">Assumptions!$B$16*MIN(1,LN(1+Data_Clean!Q1379)/LN(1+Assumptions!$B$21))</f>
        <v>11.8154173628685</v>
      </c>
      <c r="M1379" s="16" t="n">
        <f aca="false">Assumptions!$B$17*(0.6*MIN(1,Data_Clean!R1379/Assumptions!$B$22)+0.4*IF(Data_Clean!S1379="",0,Data_Clean!S1379))</f>
        <v>6.87</v>
      </c>
      <c r="N1379" s="16" t="n">
        <f aca="false">Assumptions!$B$18*MIN(1,(Data_Clean!F1379-1)/Assumptions!$B$23)</f>
        <v>0</v>
      </c>
      <c r="O1379" s="16" t="n">
        <f aca="false">Assumptions!$B$19*(0.4*IF(Data_Clean!E1379="",0,MIN(1,Data_Clean!E1379/12/Assumptions!$B$24))+0.35*IF(Data_Clean!D1379="Y",1,0)+0.25*(1-MIN(Data_Clean!T1379,3)/3))/IF(Data_Clean!E1379="",0.6,1)</f>
        <v>5.25</v>
      </c>
      <c r="P1379" s="16" t="n">
        <f aca="false">SUM(K1379:O1379)/(Assumptions!$D$5-IF(K1379="",Assumptions!$B$15,0))*100</f>
        <v>53.9354173628685</v>
      </c>
      <c r="Q1379" s="7" t="str">
        <f aca="false">IF(J1379&gt;=Assumptions!$B$26,"High",IF(J1379&gt;=Assumptions!$B$27,"Mid","Low"))</f>
        <v>Low</v>
      </c>
      <c r="R1379" s="7" t="str">
        <f aca="false">IF(P1379&gt;=Assumptions!$B$28,"High",IF(P1379&gt;=Assumptions!$B$29,"Mid","Low"))</f>
        <v>Mid</v>
      </c>
      <c r="S1379" s="7" t="str">
        <f aca="false">INDEX(Assumptions!$B$33:$B$41,MATCH(Q1379&amp;"|"&amp;R1379,Assumptions!$A$33:$A$41,0))</f>
        <v>Light Touch</v>
      </c>
      <c r="T1379" s="7" t="n">
        <f aca="false">IF(ISNUMBER(Data_Clean!V1379),J1379*Data_Clean!V1379,0)</f>
        <v>15.8427061</v>
      </c>
    </row>
    <row r="1380" customFormat="false" ht="15" hidden="false" customHeight="false" outlineLevel="0" collapsed="false">
      <c r="A1380" s="15" t="str">
        <f aca="false">Data_Clean!A1380</f>
        <v>CX101376</v>
      </c>
      <c r="B1380" s="14" t="n">
        <f aca="false">Data_Clean!G1380*Assumptions!$B$5</f>
        <v>48.87175</v>
      </c>
      <c r="C1380" s="14" t="n">
        <f aca="false">IF(Data_Clean!H1380="",0,Data_Clean!H1380)*Assumptions!$B$6</f>
        <v>229.01724</v>
      </c>
      <c r="D1380" s="14" t="n">
        <f aca="false">Data_Clean!I1380*Assumptions!$B$7</f>
        <v>0</v>
      </c>
      <c r="E1380" s="14" t="n">
        <f aca="false">Data_Clean!J1380*Assumptions!$B$8</f>
        <v>0</v>
      </c>
      <c r="F1380" s="14" t="n">
        <f aca="false">Data_Clean!K1380*Assumptions!$B$9</f>
        <v>0</v>
      </c>
      <c r="G1380" s="14" t="n">
        <f aca="false">Data_Clean!L1380*Assumptions!$B$10</f>
        <v>0</v>
      </c>
      <c r="H1380" s="14" t="n">
        <f aca="false">IF(OR(Data_Clean!M1380="",Data_Clean!N1380=""),0,Data_Clean!M1380*Data_Clean!N1380/100)*Assumptions!$B$13*Assumptions!$B$11</f>
        <v>93.288</v>
      </c>
      <c r="I1380" s="14" t="n">
        <f aca="false">Data_Clean!O1380*4*Assumptions!$B$12</f>
        <v>10.06992</v>
      </c>
      <c r="J1380" s="14" t="n">
        <f aca="false">SUM(B1380:I1380)</f>
        <v>381.24691</v>
      </c>
      <c r="K1380" s="16" t="n">
        <f aca="false">IF(Data_Clean!P1380="","",Assumptions!$B$15*0.5^(Data_Clean!P1380/Assumptions!$B$20))</f>
        <v>17.2304753249555</v>
      </c>
      <c r="L1380" s="16" t="n">
        <f aca="false">Assumptions!$B$16*MIN(1,LN(1+Data_Clean!Q1380)/LN(1+Assumptions!$B$21))</f>
        <v>14.4532413158944</v>
      </c>
      <c r="M1380" s="16" t="n">
        <f aca="false">Assumptions!$B$17*(0.6*MIN(1,Data_Clean!R1380/Assumptions!$B$22)+0.4*IF(Data_Clean!S1380="",0,Data_Clean!S1380))</f>
        <v>14.628</v>
      </c>
      <c r="N1380" s="16" t="n">
        <f aca="false">Assumptions!$B$18*MIN(1,(Data_Clean!F1380-1)/Assumptions!$B$23)</f>
        <v>10</v>
      </c>
      <c r="O1380" s="16" t="n">
        <f aca="false">Assumptions!$B$19*(0.4*IF(Data_Clean!E1380="",0,MIN(1,Data_Clean!E1380/12/Assumptions!$B$24))+0.35*IF(Data_Clean!D1380="Y",1,0)+0.25*(1-MIN(Data_Clean!T1380,3)/3))/IF(Data_Clean!E1380="",0.6,1)</f>
        <v>9.2</v>
      </c>
      <c r="P1380" s="16" t="n">
        <f aca="false">SUM(K1380:O1380)/(Assumptions!$D$5-IF(K1380="",Assumptions!$B$15,0))*100</f>
        <v>65.5117166408499</v>
      </c>
      <c r="Q1380" s="7" t="str">
        <f aca="false">IF(J1380&gt;=Assumptions!$B$26,"High",IF(J1380&gt;=Assumptions!$B$27,"Mid","Low"))</f>
        <v>Low</v>
      </c>
      <c r="R1380" s="7" t="str">
        <f aca="false">IF(P1380&gt;=Assumptions!$B$28,"High",IF(P1380&gt;=Assumptions!$B$29,"Mid","Low"))</f>
        <v>Mid</v>
      </c>
      <c r="S1380" s="7" t="str">
        <f aca="false">INDEX(Assumptions!$B$33:$B$41,MATCH(Q1380&amp;"|"&amp;R1380,Assumptions!$A$33:$A$41,0))</f>
        <v>Light Touch</v>
      </c>
      <c r="T1380" s="7" t="n">
        <f aca="false">IF(ISNUMBER(Data_Clean!V1380),J1380*Data_Clean!V1380,0)</f>
        <v>14.411133198</v>
      </c>
    </row>
    <row r="1381" customFormat="false" ht="15" hidden="false" customHeight="false" outlineLevel="0" collapsed="false">
      <c r="A1381" s="15" t="str">
        <f aca="false">Data_Clean!A1381</f>
        <v>CX101377</v>
      </c>
      <c r="B1381" s="14" t="n">
        <f aca="false">Data_Clean!G1381*Assumptions!$B$5</f>
        <v>288.605</v>
      </c>
      <c r="C1381" s="14" t="n">
        <f aca="false">IF(Data_Clean!H1381="",0,Data_Clean!H1381)*Assumptions!$B$6</f>
        <v>0</v>
      </c>
      <c r="D1381" s="14" t="n">
        <f aca="false">Data_Clean!I1381*Assumptions!$B$7</f>
        <v>0</v>
      </c>
      <c r="E1381" s="14" t="n">
        <f aca="false">Data_Clean!J1381*Assumptions!$B$8</f>
        <v>0</v>
      </c>
      <c r="F1381" s="14" t="n">
        <f aca="false">Data_Clean!K1381*Assumptions!$B$9</f>
        <v>0</v>
      </c>
      <c r="G1381" s="14" t="n">
        <f aca="false">Data_Clean!L1381*Assumptions!$B$10</f>
        <v>0</v>
      </c>
      <c r="H1381" s="14" t="n">
        <f aca="false">IF(OR(Data_Clean!M1381="",Data_Clean!N1381=""),0,Data_Clean!M1381*Data_Clean!N1381/100)*Assumptions!$B$13*Assumptions!$B$11</f>
        <v>1521.6</v>
      </c>
      <c r="I1381" s="14" t="n">
        <f aca="false">Data_Clean!O1381*4*Assumptions!$B$12</f>
        <v>0</v>
      </c>
      <c r="J1381" s="14" t="n">
        <f aca="false">SUM(B1381:I1381)</f>
        <v>1810.205</v>
      </c>
      <c r="K1381" s="16" t="n">
        <f aca="false">IF(Data_Clean!P1381="","",Assumptions!$B$15*0.5^(Data_Clean!P1381/Assumptions!$B$20))</f>
        <v>0.032133544326991</v>
      </c>
      <c r="L1381" s="16" t="n">
        <f aca="false">Assumptions!$B$16*MIN(1,LN(1+Data_Clean!Q1381)/LN(1+Assumptions!$B$21))</f>
        <v>0</v>
      </c>
      <c r="M1381" s="16" t="n">
        <f aca="false">Assumptions!$B$17*(0.6*MIN(1,Data_Clean!R1381/Assumptions!$B$22)+0.4*IF(Data_Clean!S1381="",0,Data_Clean!S1381))</f>
        <v>0</v>
      </c>
      <c r="N1381" s="16" t="n">
        <f aca="false">Assumptions!$B$18*MIN(1,(Data_Clean!F1381-1)/Assumptions!$B$23)</f>
        <v>5</v>
      </c>
      <c r="O1381" s="16" t="n">
        <f aca="false">Assumptions!$B$19*(0.4*IF(Data_Clean!E1381="",0,MIN(1,Data_Clean!E1381/12/Assumptions!$B$24))+0.35*IF(Data_Clean!D1381="Y",1,0)+0.25*(1-MIN(Data_Clean!T1381,3)/3))/IF(Data_Clean!E1381="",0.6,1)</f>
        <v>1.85</v>
      </c>
      <c r="P1381" s="16" t="n">
        <f aca="false">SUM(K1381:O1381)/(Assumptions!$D$5-IF(K1381="",Assumptions!$B$15,0))*100</f>
        <v>6.88213354432699</v>
      </c>
      <c r="Q1381" s="7" t="str">
        <f aca="false">IF(J1381&gt;=Assumptions!$B$26,"High",IF(J1381&gt;=Assumptions!$B$27,"Mid","Low"))</f>
        <v>High</v>
      </c>
      <c r="R1381" s="7" t="str">
        <f aca="false">IF(P1381&gt;=Assumptions!$B$28,"High",IF(P1381&gt;=Assumptions!$B$29,"Mid","Low"))</f>
        <v>Low</v>
      </c>
      <c r="S1381" s="7" t="str">
        <f aca="false">INDEX(Assumptions!$B$33:$B$41,MATCH(Q1381&amp;"|"&amp;R1381,Assumptions!$A$33:$A$41,0))</f>
        <v>Affluent Drifters</v>
      </c>
      <c r="T1381" s="7" t="n">
        <f aca="false">IF(ISNUMBER(Data_Clean!V1381),J1381*Data_Clean!V1381,0)</f>
        <v>1248.4983885</v>
      </c>
    </row>
    <row r="1382" customFormat="false" ht="15" hidden="false" customHeight="false" outlineLevel="0" collapsed="false">
      <c r="A1382" s="15" t="str">
        <f aca="false">Data_Clean!A1382</f>
        <v>CX101378</v>
      </c>
      <c r="B1382" s="14" t="n">
        <f aca="false">Data_Clean!G1382*Assumptions!$B$5</f>
        <v>91.02125</v>
      </c>
      <c r="C1382" s="14" t="n">
        <f aca="false">IF(Data_Clean!H1382="",0,Data_Clean!H1382)*Assumptions!$B$6</f>
        <v>57.87312</v>
      </c>
      <c r="D1382" s="14" t="n">
        <f aca="false">Data_Clean!I1382*Assumptions!$B$7</f>
        <v>0</v>
      </c>
      <c r="E1382" s="14" t="n">
        <f aca="false">Data_Clean!J1382*Assumptions!$B$8</f>
        <v>0</v>
      </c>
      <c r="F1382" s="14" t="n">
        <f aca="false">Data_Clean!K1382*Assumptions!$B$9</f>
        <v>0</v>
      </c>
      <c r="G1382" s="14" t="n">
        <f aca="false">Data_Clean!L1382*Assumptions!$B$10</f>
        <v>0</v>
      </c>
      <c r="H1382" s="14" t="n">
        <f aca="false">IF(OR(Data_Clean!M1382="",Data_Clean!N1382=""),0,Data_Clean!M1382*Data_Clean!N1382/100)*Assumptions!$B$13*Assumptions!$B$11</f>
        <v>0</v>
      </c>
      <c r="I1382" s="14" t="n">
        <f aca="false">Data_Clean!O1382*4*Assumptions!$B$12</f>
        <v>0</v>
      </c>
      <c r="J1382" s="14" t="n">
        <f aca="false">SUM(B1382:I1382)</f>
        <v>148.89437</v>
      </c>
      <c r="K1382" s="16" t="n">
        <f aca="false">IF(Data_Clean!P1382="","",Assumptions!$B$15*0.5^(Data_Clean!P1382/Assumptions!$B$20))</f>
        <v>13.3634807721051</v>
      </c>
      <c r="L1382" s="16" t="n">
        <f aca="false">Assumptions!$B$16*MIN(1,LN(1+Data_Clean!Q1382)/LN(1+Assumptions!$B$21))</f>
        <v>6.7118774147124</v>
      </c>
      <c r="M1382" s="16" t="n">
        <f aca="false">Assumptions!$B$17*(0.6*MIN(1,Data_Clean!R1382/Assumptions!$B$22)+0.4*IF(Data_Clean!S1382="",0,Data_Clean!S1382))</f>
        <v>9.258</v>
      </c>
      <c r="N1382" s="16" t="n">
        <f aca="false">Assumptions!$B$18*MIN(1,(Data_Clean!F1382-1)/Assumptions!$B$23)</f>
        <v>5</v>
      </c>
      <c r="O1382" s="16" t="n">
        <f aca="false">Assumptions!$B$19*(0.4*IF(Data_Clean!E1382="",0,MIN(1,Data_Clean!E1382/12/Assumptions!$B$24))+0.35*IF(Data_Clean!D1382="Y",1,0)+0.25*(1-MIN(Data_Clean!T1382,3)/3))/IF(Data_Clean!E1382="",0.6,1)</f>
        <v>9.75</v>
      </c>
      <c r="P1382" s="16" t="n">
        <f aca="false">SUM(K1382:O1382)/(Assumptions!$D$5-IF(K1382="",Assumptions!$B$15,0))*100</f>
        <v>44.0833581868175</v>
      </c>
      <c r="Q1382" s="7" t="str">
        <f aca="false">IF(J1382&gt;=Assumptions!$B$26,"High",IF(J1382&gt;=Assumptions!$B$27,"Mid","Low"))</f>
        <v>Low</v>
      </c>
      <c r="R1382" s="7" t="str">
        <f aca="false">IF(P1382&gt;=Assumptions!$B$28,"High",IF(P1382&gt;=Assumptions!$B$29,"Mid","Low"))</f>
        <v>Low</v>
      </c>
      <c r="S1382" s="7" t="str">
        <f aca="false">INDEX(Assumptions!$B$33:$B$41,MATCH(Q1382&amp;"|"&amp;R1382,Assumptions!$A$33:$A$41,0))</f>
        <v>Dormant &amp; Low Value</v>
      </c>
      <c r="T1382" s="7" t="n">
        <f aca="false">IF(ISNUMBER(Data_Clean!V1382),J1382*Data_Clean!V1382,0)</f>
        <v>16.050813086</v>
      </c>
    </row>
    <row r="1383" customFormat="false" ht="15" hidden="false" customHeight="false" outlineLevel="0" collapsed="false">
      <c r="A1383" s="15" t="str">
        <f aca="false">Data_Clean!A1383</f>
        <v>CX101379</v>
      </c>
      <c r="B1383" s="14" t="n">
        <f aca="false">Data_Clean!G1383*Assumptions!$B$5</f>
        <v>196.45275</v>
      </c>
      <c r="C1383" s="14" t="n">
        <f aca="false">IF(Data_Clean!H1383="",0,Data_Clean!H1383)*Assumptions!$B$6</f>
        <v>23.08764</v>
      </c>
      <c r="D1383" s="14" t="n">
        <f aca="false">Data_Clean!I1383*Assumptions!$B$7</f>
        <v>0</v>
      </c>
      <c r="E1383" s="14" t="n">
        <f aca="false">Data_Clean!J1383*Assumptions!$B$8</f>
        <v>0</v>
      </c>
      <c r="F1383" s="14" t="n">
        <f aca="false">Data_Clean!K1383*Assumptions!$B$9</f>
        <v>0</v>
      </c>
      <c r="G1383" s="14" t="n">
        <f aca="false">Data_Clean!L1383*Assumptions!$B$10</f>
        <v>0</v>
      </c>
      <c r="H1383" s="14" t="n">
        <f aca="false">IF(OR(Data_Clean!M1383="",Data_Clean!N1383=""),0,Data_Clean!M1383*Data_Clean!N1383/100)*Assumptions!$B$13*Assumptions!$B$11</f>
        <v>0</v>
      </c>
      <c r="I1383" s="14" t="n">
        <f aca="false">Data_Clean!O1383*4*Assumptions!$B$12</f>
        <v>0</v>
      </c>
      <c r="J1383" s="14" t="n">
        <f aca="false">SUM(B1383:I1383)</f>
        <v>219.54039</v>
      </c>
      <c r="K1383" s="16" t="n">
        <f aca="false">IF(Data_Clean!P1383="","",Assumptions!$B$15*0.5^(Data_Clean!P1383/Assumptions!$B$20))</f>
        <v>29.3147990530274</v>
      </c>
      <c r="L1383" s="16" t="n">
        <f aca="false">Assumptions!$B$16*MIN(1,LN(1+Data_Clean!Q1383)/LN(1+Assumptions!$B$21))</f>
        <v>11.8154173628685</v>
      </c>
      <c r="M1383" s="16" t="n">
        <f aca="false">Assumptions!$B$17*(0.6*MIN(1,Data_Clean!R1383/Assumptions!$B$22)+0.4*IF(Data_Clean!S1383="",0,Data_Clean!S1383))</f>
        <v>8.022</v>
      </c>
      <c r="N1383" s="16" t="n">
        <f aca="false">Assumptions!$B$18*MIN(1,(Data_Clean!F1383-1)/Assumptions!$B$23)</f>
        <v>10</v>
      </c>
      <c r="O1383" s="16" t="n">
        <f aca="false">Assumptions!$B$19*(0.4*IF(Data_Clean!E1383="",0,MIN(1,Data_Clean!E1383/12/Assumptions!$B$24))+0.35*IF(Data_Clean!D1383="Y",1,0)+0.25*(1-MIN(Data_Clean!T1383,3)/3))/IF(Data_Clean!E1383="",0.6,1)</f>
        <v>2.65</v>
      </c>
      <c r="P1383" s="16" t="n">
        <f aca="false">SUM(K1383:O1383)/(Assumptions!$D$5-IF(K1383="",Assumptions!$B$15,0))*100</f>
        <v>61.8022164158959</v>
      </c>
      <c r="Q1383" s="7" t="str">
        <f aca="false">IF(J1383&gt;=Assumptions!$B$26,"High",IF(J1383&gt;=Assumptions!$B$27,"Mid","Low"))</f>
        <v>Low</v>
      </c>
      <c r="R1383" s="7" t="str">
        <f aca="false">IF(P1383&gt;=Assumptions!$B$28,"High",IF(P1383&gt;=Assumptions!$B$29,"Mid","Low"))</f>
        <v>Mid</v>
      </c>
      <c r="S1383" s="7" t="str">
        <f aca="false">INDEX(Assumptions!$B$33:$B$41,MATCH(Q1383&amp;"|"&amp;R1383,Assumptions!$A$33:$A$41,0))</f>
        <v>Light Touch</v>
      </c>
      <c r="T1383" s="7" t="n">
        <f aca="false">IF(ISNUMBER(Data_Clean!V1383),J1383*Data_Clean!V1383,0)</f>
        <v>35.367956829</v>
      </c>
    </row>
    <row r="1384" customFormat="false" ht="15" hidden="false" customHeight="false" outlineLevel="0" collapsed="false">
      <c r="A1384" s="15" t="str">
        <f aca="false">Data_Clean!A1384</f>
        <v>CX101380</v>
      </c>
      <c r="B1384" s="14" t="n">
        <f aca="false">Data_Clean!G1384*Assumptions!$B$5</f>
        <v>11.61475</v>
      </c>
      <c r="C1384" s="14" t="n">
        <f aca="false">IF(Data_Clean!H1384="",0,Data_Clean!H1384)*Assumptions!$B$6</f>
        <v>649.9866</v>
      </c>
      <c r="D1384" s="14" t="n">
        <f aca="false">Data_Clean!I1384*Assumptions!$B$7</f>
        <v>59.2</v>
      </c>
      <c r="E1384" s="14" t="n">
        <f aca="false">Data_Clean!J1384*Assumptions!$B$8</f>
        <v>0</v>
      </c>
      <c r="F1384" s="14" t="n">
        <f aca="false">Data_Clean!K1384*Assumptions!$B$9</f>
        <v>0</v>
      </c>
      <c r="G1384" s="14" t="n">
        <f aca="false">Data_Clean!L1384*Assumptions!$B$10</f>
        <v>0</v>
      </c>
      <c r="H1384" s="14" t="n">
        <f aca="false">IF(OR(Data_Clean!M1384="",Data_Clean!N1384=""),0,Data_Clean!M1384*Data_Clean!N1384/100)*Assumptions!$B$13*Assumptions!$B$11</f>
        <v>117.18</v>
      </c>
      <c r="I1384" s="14" t="n">
        <f aca="false">Data_Clean!O1384*4*Assumptions!$B$12</f>
        <v>1.27392</v>
      </c>
      <c r="J1384" s="14" t="n">
        <f aca="false">SUM(B1384:I1384)</f>
        <v>839.25527</v>
      </c>
      <c r="K1384" s="16" t="n">
        <f aca="false">IF(Data_Clean!P1384="","",Assumptions!$B$15*0.5^(Data_Clean!P1384/Assumptions!$B$20))</f>
        <v>4.30761883123888</v>
      </c>
      <c r="L1384" s="16" t="n">
        <f aca="false">Assumptions!$B$16*MIN(1,LN(1+Data_Clean!Q1384)/LN(1+Assumptions!$B$21))</f>
        <v>6.7118774147124</v>
      </c>
      <c r="M1384" s="16" t="n">
        <f aca="false">Assumptions!$B$17*(0.6*MIN(1,Data_Clean!R1384/Assumptions!$B$22)+0.4*IF(Data_Clean!S1384="",0,Data_Clean!S1384))</f>
        <v>2.268</v>
      </c>
      <c r="N1384" s="16" t="n">
        <f aca="false">Assumptions!$B$18*MIN(1,(Data_Clean!F1384-1)/Assumptions!$B$23)</f>
        <v>15</v>
      </c>
      <c r="O1384" s="16" t="n">
        <f aca="false">Assumptions!$B$19*(0.4*IF(Data_Clean!E1384="",0,MIN(1,Data_Clean!E1384/12/Assumptions!$B$24))+0.35*IF(Data_Clean!D1384="Y",1,0)+0.25*(1-MIN(Data_Clean!T1384,3)/3))/IF(Data_Clean!E1384="",0.6,1)</f>
        <v>9.75</v>
      </c>
      <c r="P1384" s="16" t="n">
        <f aca="false">SUM(K1384:O1384)/(Assumptions!$D$5-IF(K1384="",Assumptions!$B$15,0))*100</f>
        <v>38.0374962459513</v>
      </c>
      <c r="Q1384" s="7" t="str">
        <f aca="false">IF(J1384&gt;=Assumptions!$B$26,"High",IF(J1384&gt;=Assumptions!$B$27,"Mid","Low"))</f>
        <v>Mid</v>
      </c>
      <c r="R1384" s="7" t="str">
        <f aca="false">IF(P1384&gt;=Assumptions!$B$28,"High",IF(P1384&gt;=Assumptions!$B$29,"Mid","Low"))</f>
        <v>Low</v>
      </c>
      <c r="S1384" s="7" t="str">
        <f aca="false">INDEX(Assumptions!$B$33:$B$41,MATCH(Q1384&amp;"|"&amp;R1384,Assumptions!$A$33:$A$41,0))</f>
        <v>Light Touch</v>
      </c>
      <c r="T1384" s="7" t="n">
        <f aca="false">IF(ISNUMBER(Data_Clean!V1384),J1384*Data_Clean!V1384,0)</f>
        <v>98.444643171</v>
      </c>
    </row>
    <row r="1385" customFormat="false" ht="15" hidden="false" customHeight="false" outlineLevel="0" collapsed="false">
      <c r="A1385" s="15" t="str">
        <f aca="false">Data_Clean!A1385</f>
        <v>CX101381</v>
      </c>
      <c r="B1385" s="14" t="n">
        <f aca="false">Data_Clean!G1385*Assumptions!$B$5</f>
        <v>43.83575</v>
      </c>
      <c r="C1385" s="14" t="n">
        <f aca="false">IF(Data_Clean!H1385="",0,Data_Clean!H1385)*Assumptions!$B$6</f>
        <v>0</v>
      </c>
      <c r="D1385" s="14" t="n">
        <f aca="false">Data_Clean!I1385*Assumptions!$B$7</f>
        <v>0</v>
      </c>
      <c r="E1385" s="14" t="n">
        <f aca="false">Data_Clean!J1385*Assumptions!$B$8</f>
        <v>0</v>
      </c>
      <c r="F1385" s="14" t="n">
        <f aca="false">Data_Clean!K1385*Assumptions!$B$9</f>
        <v>0</v>
      </c>
      <c r="G1385" s="14" t="n">
        <f aca="false">Data_Clean!L1385*Assumptions!$B$10</f>
        <v>0</v>
      </c>
      <c r="H1385" s="14" t="n">
        <f aca="false">IF(OR(Data_Clean!M1385="",Data_Clean!N1385=""),0,Data_Clean!M1385*Data_Clean!N1385/100)*Assumptions!$B$13*Assumptions!$B$11</f>
        <v>130.326</v>
      </c>
      <c r="I1385" s="14" t="n">
        <f aca="false">Data_Clean!O1385*4*Assumptions!$B$12</f>
        <v>10.91568</v>
      </c>
      <c r="J1385" s="14" t="n">
        <f aca="false">SUM(B1385:I1385)</f>
        <v>185.07743</v>
      </c>
      <c r="K1385" s="16" t="n">
        <f aca="false">IF(Data_Clean!P1385="","",Assumptions!$B$15*0.5^(Data_Clean!P1385/Assumptions!$B$20))</f>
        <v>24.3675718906871</v>
      </c>
      <c r="L1385" s="16" t="n">
        <f aca="false">Assumptions!$B$16*MIN(1,LN(1+Data_Clean!Q1385)/LN(1+Assumptions!$B$21))</f>
        <v>14.1840947778045</v>
      </c>
      <c r="M1385" s="16" t="n">
        <f aca="false">Assumptions!$B$17*(0.6*MIN(1,Data_Clean!R1385/Assumptions!$B$22)+0.4*IF(Data_Clean!S1385="",0,Data_Clean!S1385))</f>
        <v>2.79</v>
      </c>
      <c r="N1385" s="16" t="n">
        <f aca="false">Assumptions!$B$18*MIN(1,(Data_Clean!F1385-1)/Assumptions!$B$23)</f>
        <v>5</v>
      </c>
      <c r="O1385" s="16" t="n">
        <f aca="false">Assumptions!$B$19*(0.4*IF(Data_Clean!E1385="",0,MIN(1,Data_Clean!E1385/12/Assumptions!$B$24))+0.35*IF(Data_Clean!D1385="Y",1,0)+0.25*(1-MIN(Data_Clean!T1385,3)/3))/IF(Data_Clean!E1385="",0.6,1)</f>
        <v>15</v>
      </c>
      <c r="P1385" s="16" t="n">
        <f aca="false">SUM(K1385:O1385)/(Assumptions!$D$5-IF(K1385="",Assumptions!$B$15,0))*100</f>
        <v>61.3416666684916</v>
      </c>
      <c r="Q1385" s="7" t="str">
        <f aca="false">IF(J1385&gt;=Assumptions!$B$26,"High",IF(J1385&gt;=Assumptions!$B$27,"Mid","Low"))</f>
        <v>Low</v>
      </c>
      <c r="R1385" s="7" t="str">
        <f aca="false">IF(P1385&gt;=Assumptions!$B$28,"High",IF(P1385&gt;=Assumptions!$B$29,"Mid","Low"))</f>
        <v>Mid</v>
      </c>
      <c r="S1385" s="7" t="str">
        <f aca="false">INDEX(Assumptions!$B$33:$B$41,MATCH(Q1385&amp;"|"&amp;R1385,Assumptions!$A$33:$A$41,0))</f>
        <v>Light Touch</v>
      </c>
      <c r="T1385" s="7" t="n">
        <f aca="false">IF(ISNUMBER(Data_Clean!V1385),J1385*Data_Clean!V1385,0)</f>
        <v>5.996508732</v>
      </c>
    </row>
    <row r="1386" customFormat="false" ht="15" hidden="false" customHeight="false" outlineLevel="0" collapsed="false">
      <c r="A1386" s="15" t="str">
        <f aca="false">Data_Clean!A1386</f>
        <v>CX101382</v>
      </c>
      <c r="B1386" s="14" t="n">
        <f aca="false">Data_Clean!G1386*Assumptions!$B$5</f>
        <v>151.90875</v>
      </c>
      <c r="C1386" s="14" t="n">
        <f aca="false">IF(Data_Clean!H1386="",0,Data_Clean!H1386)*Assumptions!$B$6</f>
        <v>187.2336</v>
      </c>
      <c r="D1386" s="14" t="n">
        <f aca="false">Data_Clean!I1386*Assumptions!$B$7</f>
        <v>0</v>
      </c>
      <c r="E1386" s="14" t="n">
        <f aca="false">Data_Clean!J1386*Assumptions!$B$8</f>
        <v>0</v>
      </c>
      <c r="F1386" s="14" t="n">
        <f aca="false">Data_Clean!K1386*Assumptions!$B$9</f>
        <v>0</v>
      </c>
      <c r="G1386" s="14" t="n">
        <f aca="false">Data_Clean!L1386*Assumptions!$B$10</f>
        <v>0</v>
      </c>
      <c r="H1386" s="14" t="n">
        <f aca="false">IF(OR(Data_Clean!M1386="",Data_Clean!N1386=""),0,Data_Clean!M1386*Data_Clean!N1386/100)*Assumptions!$B$13*Assumptions!$B$11</f>
        <v>0</v>
      </c>
      <c r="I1386" s="14" t="n">
        <f aca="false">Data_Clean!O1386*4*Assumptions!$B$12</f>
        <v>0</v>
      </c>
      <c r="J1386" s="14" t="n">
        <f aca="false">SUM(B1386:I1386)</f>
        <v>339.14235</v>
      </c>
      <c r="K1386" s="16" t="n">
        <f aca="false">IF(Data_Clean!P1386="","",Assumptions!$B$15*0.5^(Data_Clean!P1386/Assumptions!$B$20))</f>
        <v>22.735748497656</v>
      </c>
      <c r="L1386" s="16" t="n">
        <f aca="false">Assumptions!$B$16*MIN(1,LN(1+Data_Clean!Q1386)/LN(1+Assumptions!$B$21))</f>
        <v>11.8154173628685</v>
      </c>
      <c r="M1386" s="16" t="n">
        <f aca="false">Assumptions!$B$17*(0.6*MIN(1,Data_Clean!R1386/Assumptions!$B$22)+0.4*IF(Data_Clean!S1386="",0,Data_Clean!S1386))</f>
        <v>5.19</v>
      </c>
      <c r="N1386" s="16" t="n">
        <f aca="false">Assumptions!$B$18*MIN(1,(Data_Clean!F1386-1)/Assumptions!$B$23)</f>
        <v>5</v>
      </c>
      <c r="O1386" s="16" t="n">
        <f aca="false">Assumptions!$B$19*(0.4*IF(Data_Clean!E1386="",0,MIN(1,Data_Clean!E1386/12/Assumptions!$B$24))+0.35*IF(Data_Clean!D1386="Y",1,0)+0.25*(1-MIN(Data_Clean!T1386,3)/3))/IF(Data_Clean!E1386="",0.6,1)</f>
        <v>3.9</v>
      </c>
      <c r="P1386" s="16" t="n">
        <f aca="false">SUM(K1386:O1386)/(Assumptions!$D$5-IF(K1386="",Assumptions!$B$15,0))*100</f>
        <v>48.6411658605245</v>
      </c>
      <c r="Q1386" s="7" t="str">
        <f aca="false">IF(J1386&gt;=Assumptions!$B$26,"High",IF(J1386&gt;=Assumptions!$B$27,"Mid","Low"))</f>
        <v>Low</v>
      </c>
      <c r="R1386" s="7" t="str">
        <f aca="false">IF(P1386&gt;=Assumptions!$B$28,"High",IF(P1386&gt;=Assumptions!$B$29,"Mid","Low"))</f>
        <v>Low</v>
      </c>
      <c r="S1386" s="7" t="str">
        <f aca="false">INDEX(Assumptions!$B$33:$B$41,MATCH(Q1386&amp;"|"&amp;R1386,Assumptions!$A$33:$A$41,0))</f>
        <v>Dormant &amp; Low Value</v>
      </c>
      <c r="T1386" s="7" t="n">
        <f aca="false">IF(ISNUMBER(Data_Clean!V1386),J1386*Data_Clean!V1386,0)</f>
        <v>87.803954415</v>
      </c>
    </row>
    <row r="1387" customFormat="false" ht="15" hidden="false" customHeight="false" outlineLevel="0" collapsed="false">
      <c r="A1387" s="15" t="str">
        <f aca="false">Data_Clean!A1387</f>
        <v>CX101383</v>
      </c>
      <c r="B1387" s="14" t="n">
        <f aca="false">Data_Clean!G1387*Assumptions!$B$5</f>
        <v>97.1015</v>
      </c>
      <c r="C1387" s="14" t="n">
        <f aca="false">IF(Data_Clean!H1387="",0,Data_Clean!H1387)*Assumptions!$B$6</f>
        <v>130.94592</v>
      </c>
      <c r="D1387" s="14" t="n">
        <f aca="false">Data_Clean!I1387*Assumptions!$B$7</f>
        <v>0</v>
      </c>
      <c r="E1387" s="14" t="n">
        <f aca="false">Data_Clean!J1387*Assumptions!$B$8</f>
        <v>0</v>
      </c>
      <c r="F1387" s="14" t="n">
        <f aca="false">Data_Clean!K1387*Assumptions!$B$9</f>
        <v>0</v>
      </c>
      <c r="G1387" s="14" t="n">
        <f aca="false">Data_Clean!L1387*Assumptions!$B$10</f>
        <v>1236.6</v>
      </c>
      <c r="H1387" s="14" t="n">
        <f aca="false">IF(OR(Data_Clean!M1387="",Data_Clean!N1387=""),0,Data_Clean!M1387*Data_Clean!N1387/100)*Assumptions!$B$13*Assumptions!$B$11</f>
        <v>0</v>
      </c>
      <c r="I1387" s="14" t="n">
        <f aca="false">Data_Clean!O1387*4*Assumptions!$B$12</f>
        <v>0</v>
      </c>
      <c r="J1387" s="14" t="n">
        <f aca="false">SUM(B1387:I1387)</f>
        <v>1464.64742</v>
      </c>
      <c r="K1387" s="16" t="n">
        <f aca="false">IF(Data_Clean!P1387="","",Assumptions!$B$15*0.5^(Data_Clean!P1387/Assumptions!$B$20))</f>
        <v>28.6452481173125</v>
      </c>
      <c r="L1387" s="16" t="n">
        <f aca="false">Assumptions!$B$16*MIN(1,LN(1+Data_Clean!Q1387)/LN(1+Assumptions!$B$21))</f>
        <v>12.4931739410702</v>
      </c>
      <c r="M1387" s="16" t="n">
        <f aca="false">Assumptions!$B$17*(0.6*MIN(1,Data_Clean!R1387/Assumptions!$B$22)+0.4*IF(Data_Clean!S1387="",0,Data_Clean!S1387))</f>
        <v>5.856</v>
      </c>
      <c r="N1387" s="16" t="n">
        <f aca="false">Assumptions!$B$18*MIN(1,(Data_Clean!F1387-1)/Assumptions!$B$23)</f>
        <v>10</v>
      </c>
      <c r="O1387" s="16" t="n">
        <f aca="false">Assumptions!$B$19*(0.4*IF(Data_Clean!E1387="",0,MIN(1,Data_Clean!E1387/12/Assumptions!$B$24))+0.35*IF(Data_Clean!D1387="Y",1,0)+0.25*(1-MIN(Data_Clean!T1387,3)/3))/IF(Data_Clean!E1387="",0.6,1)</f>
        <v>3.15</v>
      </c>
      <c r="P1387" s="16" t="n">
        <f aca="false">SUM(K1387:O1387)/(Assumptions!$D$5-IF(K1387="",Assumptions!$B$15,0))*100</f>
        <v>60.1444220583826</v>
      </c>
      <c r="Q1387" s="7" t="str">
        <f aca="false">IF(J1387&gt;=Assumptions!$B$26,"High",IF(J1387&gt;=Assumptions!$B$27,"Mid","Low"))</f>
        <v>Mid</v>
      </c>
      <c r="R1387" s="7" t="str">
        <f aca="false">IF(P1387&gt;=Assumptions!$B$28,"High",IF(P1387&gt;=Assumptions!$B$29,"Mid","Low"))</f>
        <v>Mid</v>
      </c>
      <c r="S1387" s="7" t="str">
        <f aca="false">INDEX(Assumptions!$B$33:$B$41,MATCH(Q1387&amp;"|"&amp;R1387,Assumptions!$A$33:$A$41,0))</f>
        <v>Established Core</v>
      </c>
      <c r="T1387" s="7" t="n">
        <f aca="false">IF(ISNUMBER(Data_Clean!V1387),J1387*Data_Clean!V1387,0)</f>
        <v>348.000226992</v>
      </c>
    </row>
    <row r="1388" customFormat="false" ht="15" hidden="false" customHeight="false" outlineLevel="0" collapsed="false">
      <c r="A1388" s="15" t="str">
        <f aca="false">Data_Clean!A1388</f>
        <v>CX101384</v>
      </c>
      <c r="B1388" s="14" t="n">
        <f aca="false">Data_Clean!G1388*Assumptions!$B$5</f>
        <v>53.3645</v>
      </c>
      <c r="C1388" s="14" t="n">
        <f aca="false">IF(Data_Clean!H1388="",0,Data_Clean!H1388)*Assumptions!$B$6</f>
        <v>0</v>
      </c>
      <c r="D1388" s="14" t="n">
        <f aca="false">Data_Clean!I1388*Assumptions!$B$7</f>
        <v>0</v>
      </c>
      <c r="E1388" s="14" t="n">
        <f aca="false">Data_Clean!J1388*Assumptions!$B$8</f>
        <v>0</v>
      </c>
      <c r="F1388" s="14" t="n">
        <f aca="false">Data_Clean!K1388*Assumptions!$B$9</f>
        <v>0</v>
      </c>
      <c r="G1388" s="14" t="n">
        <f aca="false">Data_Clean!L1388*Assumptions!$B$10</f>
        <v>0</v>
      </c>
      <c r="H1388" s="14" t="n">
        <f aca="false">IF(OR(Data_Clean!M1388="",Data_Clean!N1388=""),0,Data_Clean!M1388*Data_Clean!N1388/100)*Assumptions!$B$13*Assumptions!$B$11</f>
        <v>0</v>
      </c>
      <c r="I1388" s="14" t="n">
        <f aca="false">Data_Clean!O1388*4*Assumptions!$B$12</f>
        <v>0</v>
      </c>
      <c r="J1388" s="14" t="n">
        <f aca="false">SUM(B1388:I1388)</f>
        <v>53.3645</v>
      </c>
      <c r="K1388" s="16" t="str">
        <f aca="false">IF(Data_Clean!P1388="","",Assumptions!$B$15*0.5^(Data_Clean!P1388/Assumptions!$B$20))</f>
        <v/>
      </c>
      <c r="L1388" s="16" t="n">
        <f aca="false">Assumptions!$B$16*MIN(1,LN(1+Data_Clean!Q1388)/LN(1+Assumptions!$B$21))</f>
        <v>13.2535138894499</v>
      </c>
      <c r="M1388" s="16" t="n">
        <f aca="false">Assumptions!$B$17*(0.6*MIN(1,Data_Clean!R1388/Assumptions!$B$22)+0.4*IF(Data_Clean!S1388="",0,Data_Clean!S1388))</f>
        <v>2.478</v>
      </c>
      <c r="N1388" s="16" t="n">
        <f aca="false">Assumptions!$B$18*MIN(1,(Data_Clean!F1388-1)/Assumptions!$B$23)</f>
        <v>5</v>
      </c>
      <c r="O1388" s="16" t="n">
        <f aca="false">Assumptions!$B$19*(0.4*IF(Data_Clean!E1388="",0,MIN(1,Data_Clean!E1388/12/Assumptions!$B$24))+0.35*IF(Data_Clean!D1388="Y",1,0)+0.25*(1-MIN(Data_Clean!T1388,3)/3))/IF(Data_Clean!E1388="",0.6,1)</f>
        <v>4.4</v>
      </c>
      <c r="P1388" s="16" t="n">
        <f aca="false">SUM(K1388:O1388)/(Assumptions!$D$5-IF(K1388="",Assumptions!$B$15,0))*100</f>
        <v>35.9021626992141</v>
      </c>
      <c r="Q1388" s="7" t="str">
        <f aca="false">IF(J1388&gt;=Assumptions!$B$26,"High",IF(J1388&gt;=Assumptions!$B$27,"Mid","Low"))</f>
        <v>Low</v>
      </c>
      <c r="R1388" s="7" t="str">
        <f aca="false">IF(P1388&gt;=Assumptions!$B$28,"High",IF(P1388&gt;=Assumptions!$B$29,"Mid","Low"))</f>
        <v>Low</v>
      </c>
      <c r="S1388" s="7" t="str">
        <f aca="false">INDEX(Assumptions!$B$33:$B$41,MATCH(Q1388&amp;"|"&amp;R1388,Assumptions!$A$33:$A$41,0))</f>
        <v>Dormant &amp; Low Value</v>
      </c>
      <c r="T1388" s="7" t="n">
        <f aca="false">IF(ISNUMBER(Data_Clean!V1388),J1388*Data_Clean!V1388,0)</f>
        <v>0</v>
      </c>
    </row>
    <row r="1389" customFormat="false" ht="15" hidden="false" customHeight="false" outlineLevel="0" collapsed="false">
      <c r="A1389" s="15" t="str">
        <f aca="false">Data_Clean!A1389</f>
        <v>CX101385</v>
      </c>
      <c r="B1389" s="14" t="n">
        <f aca="false">Data_Clean!G1389*Assumptions!$B$5</f>
        <v>170.59275</v>
      </c>
      <c r="C1389" s="14" t="n">
        <f aca="false">IF(Data_Clean!H1389="",0,Data_Clean!H1389)*Assumptions!$B$6</f>
        <v>350.48256</v>
      </c>
      <c r="D1389" s="14" t="n">
        <f aca="false">Data_Clean!I1389*Assumptions!$B$7</f>
        <v>0</v>
      </c>
      <c r="E1389" s="14" t="n">
        <f aca="false">Data_Clean!J1389*Assumptions!$B$8</f>
        <v>341.21595</v>
      </c>
      <c r="F1389" s="14" t="n">
        <f aca="false">Data_Clean!K1389*Assumptions!$B$9</f>
        <v>0</v>
      </c>
      <c r="G1389" s="14" t="n">
        <f aca="false">Data_Clean!L1389*Assumptions!$B$10</f>
        <v>0</v>
      </c>
      <c r="H1389" s="14" t="n">
        <f aca="false">IF(OR(Data_Clean!M1389="",Data_Clean!N1389=""),0,Data_Clean!M1389*Data_Clean!N1389/100)*Assumptions!$B$13*Assumptions!$B$11</f>
        <v>894.774</v>
      </c>
      <c r="I1389" s="14" t="n">
        <f aca="false">Data_Clean!O1389*4*Assumptions!$B$12</f>
        <v>39.96</v>
      </c>
      <c r="J1389" s="14" t="n">
        <f aca="false">SUM(B1389:I1389)</f>
        <v>1797.02526</v>
      </c>
      <c r="K1389" s="16" t="n">
        <f aca="false">IF(Data_Clean!P1389="","",Assumptions!$B$15*0.5^(Data_Clean!P1389/Assumptions!$B$20))</f>
        <v>20.2552491925229</v>
      </c>
      <c r="L1389" s="16" t="n">
        <f aca="false">Assumptions!$B$16*MIN(1,LN(1+Data_Clean!Q1389)/LN(1+Assumptions!$B$21))</f>
        <v>16.3969864627818</v>
      </c>
      <c r="M1389" s="16" t="n">
        <f aca="false">Assumptions!$B$17*(0.6*MIN(1,Data_Clean!R1389/Assumptions!$B$22)+0.4*IF(Data_Clean!S1389="",0,Data_Clean!S1389))</f>
        <v>1.89</v>
      </c>
      <c r="N1389" s="16" t="n">
        <f aca="false">Assumptions!$B$18*MIN(1,(Data_Clean!F1389-1)/Assumptions!$B$23)</f>
        <v>15</v>
      </c>
      <c r="O1389" s="16" t="n">
        <f aca="false">Assumptions!$B$19*(0.4*IF(Data_Clean!E1389="",0,MIN(1,Data_Clean!E1389/12/Assumptions!$B$24))+0.35*IF(Data_Clean!D1389="Y",1,0)+0.25*(1-MIN(Data_Clean!T1389,3)/3))/IF(Data_Clean!E1389="",0.6,1)</f>
        <v>12.2</v>
      </c>
      <c r="P1389" s="16" t="n">
        <f aca="false">SUM(K1389:O1389)/(Assumptions!$D$5-IF(K1389="",Assumptions!$B$15,0))*100</f>
        <v>65.7422356553046</v>
      </c>
      <c r="Q1389" s="7" t="str">
        <f aca="false">IF(J1389&gt;=Assumptions!$B$26,"High",IF(J1389&gt;=Assumptions!$B$27,"Mid","Low"))</f>
        <v>High</v>
      </c>
      <c r="R1389" s="7" t="str">
        <f aca="false">IF(P1389&gt;=Assumptions!$B$28,"High",IF(P1389&gt;=Assumptions!$B$29,"Mid","Low"))</f>
        <v>Mid</v>
      </c>
      <c r="S1389" s="7" t="str">
        <f aca="false">INDEX(Assumptions!$B$33:$B$41,MATCH(Q1389&amp;"|"&amp;R1389,Assumptions!$A$33:$A$41,0))</f>
        <v>Established Core</v>
      </c>
      <c r="T1389" s="7" t="n">
        <f aca="false">IF(ISNUMBER(Data_Clean!V1389),J1389*Data_Clean!V1389,0)</f>
        <v>30.010321842</v>
      </c>
    </row>
    <row r="1390" customFormat="false" ht="15" hidden="false" customHeight="false" outlineLevel="0" collapsed="false">
      <c r="A1390" s="15" t="str">
        <f aca="false">Data_Clean!A1390</f>
        <v>CX101386</v>
      </c>
      <c r="B1390" s="14" t="n">
        <f aca="false">Data_Clean!G1390*Assumptions!$B$5</f>
        <v>347.24475</v>
      </c>
      <c r="C1390" s="14" t="n">
        <f aca="false">IF(Data_Clean!H1390="",0,Data_Clean!H1390)*Assumptions!$B$6</f>
        <v>0</v>
      </c>
      <c r="D1390" s="14" t="n">
        <f aca="false">Data_Clean!I1390*Assumptions!$B$7</f>
        <v>1392.8</v>
      </c>
      <c r="E1390" s="14" t="n">
        <f aca="false">Data_Clean!J1390*Assumptions!$B$8</f>
        <v>7899.1278</v>
      </c>
      <c r="F1390" s="14" t="n">
        <f aca="false">Data_Clean!K1390*Assumptions!$B$9</f>
        <v>0</v>
      </c>
      <c r="G1390" s="14" t="n">
        <f aca="false">Data_Clean!L1390*Assumptions!$B$10</f>
        <v>0</v>
      </c>
      <c r="H1390" s="14" t="n">
        <f aca="false">IF(OR(Data_Clean!M1390="",Data_Clean!N1390=""),0,Data_Clean!M1390*Data_Clean!N1390/100)*Assumptions!$B$13*Assumptions!$B$11</f>
        <v>0</v>
      </c>
      <c r="I1390" s="14" t="n">
        <f aca="false">Data_Clean!O1390*4*Assumptions!$B$12</f>
        <v>0</v>
      </c>
      <c r="J1390" s="14" t="n">
        <f aca="false">SUM(B1390:I1390)</f>
        <v>9639.17255</v>
      </c>
      <c r="K1390" s="16" t="n">
        <f aca="false">IF(Data_Clean!P1390="","",Assumptions!$B$15*0.5^(Data_Clean!P1390/Assumptions!$B$20))</f>
        <v>0.514136709231856</v>
      </c>
      <c r="L1390" s="16" t="n">
        <f aca="false">Assumptions!$B$16*MIN(1,LN(1+Data_Clean!Q1390)/LN(1+Assumptions!$B$21))</f>
        <v>0</v>
      </c>
      <c r="M1390" s="16" t="n">
        <f aca="false">Assumptions!$B$17*(0.6*MIN(1,Data_Clean!R1390/Assumptions!$B$22)+0.4*IF(Data_Clean!S1390="",0,Data_Clean!S1390))</f>
        <v>0</v>
      </c>
      <c r="N1390" s="16" t="n">
        <f aca="false">Assumptions!$B$18*MIN(1,(Data_Clean!F1390-1)/Assumptions!$B$23)</f>
        <v>10</v>
      </c>
      <c r="O1390" s="16" t="n">
        <f aca="false">Assumptions!$B$19*(0.4*IF(Data_Clean!E1390="",0,MIN(1,Data_Clean!E1390/12/Assumptions!$B$24))+0.35*IF(Data_Clean!D1390="Y",1,0)+0.25*(1-MIN(Data_Clean!T1390,3)/3))/IF(Data_Clean!E1390="",0.6,1)</f>
        <v>9.75</v>
      </c>
      <c r="P1390" s="16" t="n">
        <f aca="false">SUM(K1390:O1390)/(Assumptions!$D$5-IF(K1390="",Assumptions!$B$15,0))*100</f>
        <v>20.2641367092319</v>
      </c>
      <c r="Q1390" s="7" t="str">
        <f aca="false">IF(J1390&gt;=Assumptions!$B$26,"High",IF(J1390&gt;=Assumptions!$B$27,"Mid","Low"))</f>
        <v>High</v>
      </c>
      <c r="R1390" s="7" t="str">
        <f aca="false">IF(P1390&gt;=Assumptions!$B$28,"High",IF(P1390&gt;=Assumptions!$B$29,"Mid","Low"))</f>
        <v>Low</v>
      </c>
      <c r="S1390" s="7" t="str">
        <f aca="false">INDEX(Assumptions!$B$33:$B$41,MATCH(Q1390&amp;"|"&amp;R1390,Assumptions!$A$33:$A$41,0))</f>
        <v>Affluent Drifters</v>
      </c>
      <c r="T1390" s="7" t="n">
        <f aca="false">IF(ISNUMBER(Data_Clean!V1390),J1390*Data_Clean!V1390,0)</f>
        <v>3050.798112075</v>
      </c>
    </row>
    <row r="1391" customFormat="false" ht="15" hidden="false" customHeight="false" outlineLevel="0" collapsed="false">
      <c r="A1391" s="15" t="str">
        <f aca="false">Data_Clean!A1391</f>
        <v>CX101387</v>
      </c>
      <c r="B1391" s="14" t="n">
        <f aca="false">Data_Clean!G1391*Assumptions!$B$5</f>
        <v>508.56425</v>
      </c>
      <c r="C1391" s="14" t="n">
        <f aca="false">IF(Data_Clean!H1391="",0,Data_Clean!H1391)*Assumptions!$B$6</f>
        <v>0</v>
      </c>
      <c r="D1391" s="14" t="n">
        <f aca="false">Data_Clean!I1391*Assumptions!$B$7</f>
        <v>0</v>
      </c>
      <c r="E1391" s="14" t="n">
        <f aca="false">Data_Clean!J1391*Assumptions!$B$8</f>
        <v>0</v>
      </c>
      <c r="F1391" s="14" t="n">
        <f aca="false">Data_Clean!K1391*Assumptions!$B$9</f>
        <v>0</v>
      </c>
      <c r="G1391" s="14" t="n">
        <f aca="false">Data_Clean!L1391*Assumptions!$B$10</f>
        <v>997.2</v>
      </c>
      <c r="H1391" s="14" t="n">
        <f aca="false">IF(OR(Data_Clean!M1391="",Data_Clean!N1391=""),0,Data_Clean!M1391*Data_Clean!N1391/100)*Assumptions!$B$13*Assumptions!$B$11</f>
        <v>196.134</v>
      </c>
      <c r="I1391" s="14" t="n">
        <f aca="false">Data_Clean!O1391*4*Assumptions!$B$12</f>
        <v>23.97408</v>
      </c>
      <c r="J1391" s="14" t="n">
        <f aca="false">SUM(B1391:I1391)</f>
        <v>1725.87233</v>
      </c>
      <c r="K1391" s="16" t="n">
        <f aca="false">IF(Data_Clean!P1391="","",Assumptions!$B$15*0.5^(Data_Clean!P1391/Assumptions!$B$20))</f>
        <v>30</v>
      </c>
      <c r="L1391" s="16" t="n">
        <f aca="false">Assumptions!$B$16*MIN(1,LN(1+Data_Clean!Q1391)/LN(1+Assumptions!$B$21))</f>
        <v>13.5873179074216</v>
      </c>
      <c r="M1391" s="16" t="n">
        <f aca="false">Assumptions!$B$17*(0.6*MIN(1,Data_Clean!R1391/Assumptions!$B$22)+0.4*IF(Data_Clean!S1391="",0,Data_Clean!S1391))</f>
        <v>10.08</v>
      </c>
      <c r="N1391" s="16" t="n">
        <f aca="false">Assumptions!$B$18*MIN(1,(Data_Clean!F1391-1)/Assumptions!$B$23)</f>
        <v>10</v>
      </c>
      <c r="O1391" s="16" t="n">
        <f aca="false">Assumptions!$B$19*(0.4*IF(Data_Clean!E1391="",0,MIN(1,Data_Clean!E1391/12/Assumptions!$B$24))+0.35*IF(Data_Clean!D1391="Y",1,0)+0.25*(1-MIN(Data_Clean!T1391,3)/3))/IF(Data_Clean!E1391="",0.6,1)</f>
        <v>9.75</v>
      </c>
      <c r="P1391" s="16" t="n">
        <f aca="false">SUM(K1391:O1391)/(Assumptions!$D$5-IF(K1391="",Assumptions!$B$15,0))*100</f>
        <v>73.4173179074216</v>
      </c>
      <c r="Q1391" s="7" t="str">
        <f aca="false">IF(J1391&gt;=Assumptions!$B$26,"High",IF(J1391&gt;=Assumptions!$B$27,"Mid","Low"))</f>
        <v>High</v>
      </c>
      <c r="R1391" s="7" t="str">
        <f aca="false">IF(P1391&gt;=Assumptions!$B$28,"High",IF(P1391&gt;=Assumptions!$B$29,"Mid","Low"))</f>
        <v>High</v>
      </c>
      <c r="S1391" s="7" t="str">
        <f aca="false">INDEX(Assumptions!$B$33:$B$41,MATCH(Q1391&amp;"|"&amp;R1391,Assumptions!$A$33:$A$41,0))</f>
        <v>Premier Advocates</v>
      </c>
      <c r="T1391" s="7" t="n">
        <f aca="false">IF(ISNUMBER(Data_Clean!V1391),J1391*Data_Clean!V1391,0)</f>
        <v>127.369377954</v>
      </c>
    </row>
    <row r="1392" customFormat="false" ht="15" hidden="false" customHeight="false" outlineLevel="0" collapsed="false">
      <c r="A1392" s="15" t="str">
        <f aca="false">Data_Clean!A1392</f>
        <v>CX101388</v>
      </c>
      <c r="B1392" s="14" t="n">
        <f aca="false">Data_Clean!G1392*Assumptions!$B$5</f>
        <v>67.91575</v>
      </c>
      <c r="C1392" s="14" t="n">
        <f aca="false">IF(Data_Clean!H1392="",0,Data_Clean!H1392)*Assumptions!$B$6</f>
        <v>198.49116</v>
      </c>
      <c r="D1392" s="14" t="n">
        <f aca="false">Data_Clean!I1392*Assumptions!$B$7</f>
        <v>0</v>
      </c>
      <c r="E1392" s="14" t="n">
        <f aca="false">Data_Clean!J1392*Assumptions!$B$8</f>
        <v>0</v>
      </c>
      <c r="F1392" s="14" t="n">
        <f aca="false">Data_Clean!K1392*Assumptions!$B$9</f>
        <v>0</v>
      </c>
      <c r="G1392" s="14" t="n">
        <f aca="false">Data_Clean!L1392*Assumptions!$B$10</f>
        <v>0</v>
      </c>
      <c r="H1392" s="14" t="n">
        <f aca="false">IF(OR(Data_Clean!M1392="",Data_Clean!N1392=""),0,Data_Clean!M1392*Data_Clean!N1392/100)*Assumptions!$B$13*Assumptions!$B$11</f>
        <v>89.712</v>
      </c>
      <c r="I1392" s="14" t="n">
        <f aca="false">Data_Clean!O1392*4*Assumptions!$B$12</f>
        <v>8.3064</v>
      </c>
      <c r="J1392" s="14" t="n">
        <f aca="false">SUM(B1392:I1392)</f>
        <v>364.42531</v>
      </c>
      <c r="K1392" s="16" t="n">
        <f aca="false">IF(Data_Clean!P1392="","",Assumptions!$B$15*0.5^(Data_Clean!P1392/Assumptions!$B$20))</f>
        <v>27.3516746567465</v>
      </c>
      <c r="L1392" s="16" t="n">
        <f aca="false">Assumptions!$B$16*MIN(1,LN(1+Data_Clean!Q1392)/LN(1+Assumptions!$B$21))</f>
        <v>11.0057238927514</v>
      </c>
      <c r="M1392" s="16" t="n">
        <f aca="false">Assumptions!$B$17*(0.6*MIN(1,Data_Clean!R1392/Assumptions!$B$22)+0.4*IF(Data_Clean!S1392="",0,Data_Clean!S1392))</f>
        <v>8.352</v>
      </c>
      <c r="N1392" s="16" t="n">
        <f aca="false">Assumptions!$B$18*MIN(1,(Data_Clean!F1392-1)/Assumptions!$B$23)</f>
        <v>15</v>
      </c>
      <c r="O1392" s="16" t="n">
        <f aca="false">Assumptions!$B$19*(0.4*IF(Data_Clean!E1392="",0,MIN(1,Data_Clean!E1392/12/Assumptions!$B$24))+0.35*IF(Data_Clean!D1392="Y",1,0)+0.25*(1-MIN(Data_Clean!T1392,3)/3))/IF(Data_Clean!E1392="",0.6,1)</f>
        <v>9.5</v>
      </c>
      <c r="P1392" s="16" t="n">
        <f aca="false">SUM(K1392:O1392)/(Assumptions!$D$5-IF(K1392="",Assumptions!$B$15,0))*100</f>
        <v>71.2093985494979</v>
      </c>
      <c r="Q1392" s="7" t="str">
        <f aca="false">IF(J1392&gt;=Assumptions!$B$26,"High",IF(J1392&gt;=Assumptions!$B$27,"Mid","Low"))</f>
        <v>Low</v>
      </c>
      <c r="R1392" s="7" t="str">
        <f aca="false">IF(P1392&gt;=Assumptions!$B$28,"High",IF(P1392&gt;=Assumptions!$B$29,"Mid","Low"))</f>
        <v>High</v>
      </c>
      <c r="S1392" s="7" t="str">
        <f aca="false">INDEX(Assumptions!$B$33:$B$41,MATCH(Q1392&amp;"|"&amp;R1392,Assumptions!$A$33:$A$41,0))</f>
        <v>Engaged Builders</v>
      </c>
      <c r="T1392" s="7" t="n">
        <f aca="false">IF(ISNUMBER(Data_Clean!V1392),J1392*Data_Clean!V1392,0)</f>
        <v>19.934064457</v>
      </c>
    </row>
    <row r="1393" customFormat="false" ht="15" hidden="false" customHeight="false" outlineLevel="0" collapsed="false">
      <c r="A1393" s="15" t="str">
        <f aca="false">Data_Clean!A1393</f>
        <v>CX101389</v>
      </c>
      <c r="B1393" s="14" t="n">
        <f aca="false">Data_Clean!G1393*Assumptions!$B$5</f>
        <v>16.5645</v>
      </c>
      <c r="C1393" s="14" t="n">
        <f aca="false">IF(Data_Clean!H1393="",0,Data_Clean!H1393)*Assumptions!$B$6</f>
        <v>298.98228</v>
      </c>
      <c r="D1393" s="14" t="n">
        <f aca="false">Data_Clean!I1393*Assumptions!$B$7</f>
        <v>0</v>
      </c>
      <c r="E1393" s="14" t="n">
        <f aca="false">Data_Clean!J1393*Assumptions!$B$8</f>
        <v>0</v>
      </c>
      <c r="F1393" s="14" t="n">
        <f aca="false">Data_Clean!K1393*Assumptions!$B$9</f>
        <v>1670.9</v>
      </c>
      <c r="G1393" s="14" t="n">
        <f aca="false">Data_Clean!L1393*Assumptions!$B$10</f>
        <v>0</v>
      </c>
      <c r="H1393" s="14" t="n">
        <f aca="false">IF(OR(Data_Clean!M1393="",Data_Clean!N1393=""),0,Data_Clean!M1393*Data_Clean!N1393/100)*Assumptions!$B$13*Assumptions!$B$11</f>
        <v>0</v>
      </c>
      <c r="I1393" s="14" t="n">
        <f aca="false">Data_Clean!O1393*4*Assumptions!$B$12</f>
        <v>0</v>
      </c>
      <c r="J1393" s="14" t="n">
        <f aca="false">SUM(B1393:I1393)</f>
        <v>1986.44678</v>
      </c>
      <c r="K1393" s="16" t="n">
        <f aca="false">IF(Data_Clean!P1393="","",Assumptions!$B$15*0.5^(Data_Clean!P1393/Assumptions!$B$20))</f>
        <v>4.94815466539835</v>
      </c>
      <c r="L1393" s="16" t="n">
        <f aca="false">Assumptions!$B$16*MIN(1,LN(1+Data_Clean!Q1393)/LN(1+Assumptions!$B$21))</f>
        <v>8.11507562957249</v>
      </c>
      <c r="M1393" s="16" t="n">
        <f aca="false">Assumptions!$B$17*(0.6*MIN(1,Data_Clean!R1393/Assumptions!$B$22)+0.4*IF(Data_Clean!S1393="",0,Data_Clean!S1393))</f>
        <v>4.218</v>
      </c>
      <c r="N1393" s="16" t="n">
        <f aca="false">Assumptions!$B$18*MIN(1,(Data_Clean!F1393-1)/Assumptions!$B$23)</f>
        <v>10</v>
      </c>
      <c r="O1393" s="16" t="n">
        <f aca="false">Assumptions!$B$19*(0.4*IF(Data_Clean!E1393="",0,MIN(1,Data_Clean!E1393/12/Assumptions!$B$24))+0.35*IF(Data_Clean!D1393="Y",1,0)+0.25*(1-MIN(Data_Clean!T1393,3)/3))/IF(Data_Clean!E1393="",0.6,1)</f>
        <v>4.5</v>
      </c>
      <c r="P1393" s="16" t="n">
        <f aca="false">SUM(K1393:O1393)/(Assumptions!$D$5-IF(K1393="",Assumptions!$B$15,0))*100</f>
        <v>31.7812302949708</v>
      </c>
      <c r="Q1393" s="7" t="str">
        <f aca="false">IF(J1393&gt;=Assumptions!$B$26,"High",IF(J1393&gt;=Assumptions!$B$27,"Mid","Low"))</f>
        <v>High</v>
      </c>
      <c r="R1393" s="7" t="str">
        <f aca="false">IF(P1393&gt;=Assumptions!$B$28,"High",IF(P1393&gt;=Assumptions!$B$29,"Mid","Low"))</f>
        <v>Low</v>
      </c>
      <c r="S1393" s="7" t="str">
        <f aca="false">INDEX(Assumptions!$B$33:$B$41,MATCH(Q1393&amp;"|"&amp;R1393,Assumptions!$A$33:$A$41,0))</f>
        <v>Affluent Drifters</v>
      </c>
      <c r="T1393" s="7" t="n">
        <f aca="false">IF(ISNUMBER(Data_Clean!V1393),J1393*Data_Clean!V1393,0)</f>
        <v>665.658315978</v>
      </c>
    </row>
    <row r="1394" customFormat="false" ht="15" hidden="false" customHeight="false" outlineLevel="0" collapsed="false">
      <c r="A1394" s="15" t="str">
        <f aca="false">Data_Clean!A1394</f>
        <v>CX101390</v>
      </c>
      <c r="B1394" s="14" t="n">
        <f aca="false">Data_Clean!G1394*Assumptions!$B$5</f>
        <v>104.432</v>
      </c>
      <c r="C1394" s="14" t="n">
        <f aca="false">IF(Data_Clean!H1394="",0,Data_Clean!H1394)*Assumptions!$B$6</f>
        <v>435.18216</v>
      </c>
      <c r="D1394" s="14" t="n">
        <f aca="false">Data_Clean!I1394*Assumptions!$B$7</f>
        <v>0</v>
      </c>
      <c r="E1394" s="14" t="n">
        <f aca="false">Data_Clean!J1394*Assumptions!$B$8</f>
        <v>0</v>
      </c>
      <c r="F1394" s="14" t="n">
        <f aca="false">Data_Clean!K1394*Assumptions!$B$9</f>
        <v>0</v>
      </c>
      <c r="G1394" s="14" t="n">
        <f aca="false">Data_Clean!L1394*Assumptions!$B$10</f>
        <v>0</v>
      </c>
      <c r="H1394" s="14" t="n">
        <f aca="false">IF(OR(Data_Clean!M1394="",Data_Clean!N1394=""),0,Data_Clean!M1394*Data_Clean!N1394/100)*Assumptions!$B$13*Assumptions!$B$11</f>
        <v>554.4</v>
      </c>
      <c r="I1394" s="14" t="n">
        <f aca="false">Data_Clean!O1394*4*Assumptions!$B$12</f>
        <v>49.89024</v>
      </c>
      <c r="J1394" s="14" t="n">
        <f aca="false">SUM(B1394:I1394)</f>
        <v>1143.9044</v>
      </c>
      <c r="K1394" s="16" t="n">
        <f aca="false">IF(Data_Clean!P1394="","",Assumptions!$B$15*0.5^(Data_Clean!P1394/Assumptions!$B$20))</f>
        <v>20.7286931995166</v>
      </c>
      <c r="L1394" s="16" t="n">
        <f aca="false">Assumptions!$B$16*MIN(1,LN(1+Data_Clean!Q1394)/LN(1+Assumptions!$B$21))</f>
        <v>15.5872929926646</v>
      </c>
      <c r="M1394" s="16" t="n">
        <f aca="false">Assumptions!$B$17*(0.6*MIN(1,Data_Clean!R1394/Assumptions!$B$22)+0.4*IF(Data_Clean!S1394="",0,Data_Clean!S1394))</f>
        <v>4.59</v>
      </c>
      <c r="N1394" s="16" t="n">
        <f aca="false">Assumptions!$B$18*MIN(1,(Data_Clean!F1394-1)/Assumptions!$B$23)</f>
        <v>10</v>
      </c>
      <c r="O1394" s="16" t="n">
        <f aca="false">Assumptions!$B$19*(0.4*IF(Data_Clean!E1394="",0,MIN(1,Data_Clean!E1394/12/Assumptions!$B$24))+0.35*IF(Data_Clean!D1394="Y",1,0)+0.25*(1-MIN(Data_Clean!T1394,3)/3))/IF(Data_Clean!E1394="",0.6,1)</f>
        <v>12.5</v>
      </c>
      <c r="P1394" s="16" t="n">
        <f aca="false">SUM(K1394:O1394)/(Assumptions!$D$5-IF(K1394="",Assumptions!$B$15,0))*100</f>
        <v>63.4059861921813</v>
      </c>
      <c r="Q1394" s="7" t="str">
        <f aca="false">IF(J1394&gt;=Assumptions!$B$26,"High",IF(J1394&gt;=Assumptions!$B$27,"Mid","Low"))</f>
        <v>Mid</v>
      </c>
      <c r="R1394" s="7" t="str">
        <f aca="false">IF(P1394&gt;=Assumptions!$B$28,"High",IF(P1394&gt;=Assumptions!$B$29,"Mid","Low"))</f>
        <v>Mid</v>
      </c>
      <c r="S1394" s="7" t="str">
        <f aca="false">INDEX(Assumptions!$B$33:$B$41,MATCH(Q1394&amp;"|"&amp;R1394,Assumptions!$A$33:$A$41,0))</f>
        <v>Established Core</v>
      </c>
      <c r="T1394" s="7" t="n">
        <f aca="false">IF(ISNUMBER(Data_Clean!V1394),J1394*Data_Clean!V1394,0)</f>
        <v>20.5902792</v>
      </c>
    </row>
    <row r="1395" customFormat="false" ht="15" hidden="false" customHeight="false" outlineLevel="0" collapsed="false">
      <c r="A1395" s="15" t="str">
        <f aca="false">Data_Clean!A1395</f>
        <v>CX101391</v>
      </c>
      <c r="B1395" s="14" t="n">
        <f aca="false">Data_Clean!G1395*Assumptions!$B$5</f>
        <v>212.40375</v>
      </c>
      <c r="C1395" s="14" t="n">
        <f aca="false">IF(Data_Clean!H1395="",0,Data_Clean!H1395)*Assumptions!$B$6</f>
        <v>0</v>
      </c>
      <c r="D1395" s="14" t="n">
        <f aca="false">Data_Clean!I1395*Assumptions!$B$7</f>
        <v>0</v>
      </c>
      <c r="E1395" s="14" t="n">
        <f aca="false">Data_Clean!J1395*Assumptions!$B$8</f>
        <v>0</v>
      </c>
      <c r="F1395" s="14" t="n">
        <f aca="false">Data_Clean!K1395*Assumptions!$B$9</f>
        <v>0</v>
      </c>
      <c r="G1395" s="14" t="n">
        <f aca="false">Data_Clean!L1395*Assumptions!$B$10</f>
        <v>146.25</v>
      </c>
      <c r="H1395" s="14" t="n">
        <f aca="false">IF(OR(Data_Clean!M1395="",Data_Clean!N1395=""),0,Data_Clean!M1395*Data_Clean!N1395/100)*Assumptions!$B$13*Assumptions!$B$11</f>
        <v>122.976</v>
      </c>
      <c r="I1395" s="14" t="n">
        <f aca="false">Data_Clean!O1395*4*Assumptions!$B$12</f>
        <v>23.66784</v>
      </c>
      <c r="J1395" s="14" t="n">
        <f aca="false">SUM(B1395:I1395)</f>
        <v>505.29759</v>
      </c>
      <c r="K1395" s="16" t="n">
        <f aca="false">IF(Data_Clean!P1395="","",Assumptions!$B$15*0.5^(Data_Clean!P1395/Assumptions!$B$20))</f>
        <v>21.2132034355964</v>
      </c>
      <c r="L1395" s="16" t="n">
        <f aca="false">Assumptions!$B$16*MIN(1,LN(1+Data_Clean!Q1395)/LN(1+Assumptions!$B$21))</f>
        <v>14.1840947778045</v>
      </c>
      <c r="M1395" s="16" t="n">
        <f aca="false">Assumptions!$B$17*(0.6*MIN(1,Data_Clean!R1395/Assumptions!$B$22)+0.4*IF(Data_Clean!S1395="",0,Data_Clean!S1395))</f>
        <v>2.466</v>
      </c>
      <c r="N1395" s="16" t="n">
        <f aca="false">Assumptions!$B$18*MIN(1,(Data_Clean!F1395-1)/Assumptions!$B$23)</f>
        <v>15</v>
      </c>
      <c r="O1395" s="16" t="n">
        <f aca="false">Assumptions!$B$19*(0.4*IF(Data_Clean!E1395="",0,MIN(1,Data_Clean!E1395/12/Assumptions!$B$24))+0.35*IF(Data_Clean!D1395="Y",1,0)+0.25*(1-MIN(Data_Clean!T1395,3)/3))/IF(Data_Clean!E1395="",0.6,1)</f>
        <v>13.75</v>
      </c>
      <c r="P1395" s="16" t="n">
        <f aca="false">SUM(K1395:O1395)/(Assumptions!$D$5-IF(K1395="",Assumptions!$B$15,0))*100</f>
        <v>66.613298213401</v>
      </c>
      <c r="Q1395" s="7" t="str">
        <f aca="false">IF(J1395&gt;=Assumptions!$B$26,"High",IF(J1395&gt;=Assumptions!$B$27,"Mid","Low"))</f>
        <v>Mid</v>
      </c>
      <c r="R1395" s="7" t="str">
        <f aca="false">IF(P1395&gt;=Assumptions!$B$28,"High",IF(P1395&gt;=Assumptions!$B$29,"Mid","Low"))</f>
        <v>Mid</v>
      </c>
      <c r="S1395" s="7" t="str">
        <f aca="false">INDEX(Assumptions!$B$33:$B$41,MATCH(Q1395&amp;"|"&amp;R1395,Assumptions!$A$33:$A$41,0))</f>
        <v>Established Core</v>
      </c>
      <c r="T1395" s="7" t="n">
        <f aca="false">IF(ISNUMBER(Data_Clean!V1395),J1395*Data_Clean!V1395,0)</f>
        <v>17.483296614</v>
      </c>
    </row>
    <row r="1396" customFormat="false" ht="15" hidden="false" customHeight="false" outlineLevel="0" collapsed="false">
      <c r="A1396" s="15" t="str">
        <f aca="false">Data_Clean!A1396</f>
        <v>CX101392</v>
      </c>
      <c r="B1396" s="14" t="n">
        <f aca="false">Data_Clean!G1396*Assumptions!$B$5</f>
        <v>28.767</v>
      </c>
      <c r="C1396" s="14" t="n">
        <f aca="false">IF(Data_Clean!H1396="",0,Data_Clean!H1396)*Assumptions!$B$6</f>
        <v>0</v>
      </c>
      <c r="D1396" s="14" t="n">
        <f aca="false">Data_Clean!I1396*Assumptions!$B$7</f>
        <v>0</v>
      </c>
      <c r="E1396" s="14" t="n">
        <f aca="false">Data_Clean!J1396*Assumptions!$B$8</f>
        <v>0</v>
      </c>
      <c r="F1396" s="14" t="n">
        <f aca="false">Data_Clean!K1396*Assumptions!$B$9</f>
        <v>344.3</v>
      </c>
      <c r="G1396" s="14" t="n">
        <f aca="false">Data_Clean!L1396*Assumptions!$B$10</f>
        <v>0</v>
      </c>
      <c r="H1396" s="14" t="n">
        <f aca="false">IF(OR(Data_Clean!M1396="",Data_Clean!N1396=""),0,Data_Clean!M1396*Data_Clean!N1396/100)*Assumptions!$B$13*Assumptions!$B$11</f>
        <v>0</v>
      </c>
      <c r="I1396" s="14" t="n">
        <f aca="false">Data_Clean!O1396*4*Assumptions!$B$12</f>
        <v>0</v>
      </c>
      <c r="J1396" s="14" t="n">
        <f aca="false">SUM(B1396:I1396)</f>
        <v>373.067</v>
      </c>
      <c r="K1396" s="16" t="n">
        <f aca="false">IF(Data_Clean!P1396="","",Assumptions!$B$15*0.5^(Data_Clean!P1396/Assumptions!$B$20))</f>
        <v>26.1165168988837</v>
      </c>
      <c r="L1396" s="16" t="n">
        <f aca="false">Assumptions!$B$16*MIN(1,LN(1+Data_Clean!Q1396)/LN(1+Assumptions!$B$21))</f>
        <v>13.5873179074216</v>
      </c>
      <c r="M1396" s="16" t="n">
        <f aca="false">Assumptions!$B$17*(0.6*MIN(1,Data_Clean!R1396/Assumptions!$B$22)+0.4*IF(Data_Clean!S1396="",0,Data_Clean!S1396))</f>
        <v>3.858</v>
      </c>
      <c r="N1396" s="16" t="n">
        <f aca="false">Assumptions!$B$18*MIN(1,(Data_Clean!F1396-1)/Assumptions!$B$23)</f>
        <v>5</v>
      </c>
      <c r="O1396" s="16" t="n">
        <f aca="false">Assumptions!$B$19*(0.4*IF(Data_Clean!E1396="",0,MIN(1,Data_Clean!E1396/12/Assumptions!$B$24))+0.35*IF(Data_Clean!D1396="Y",1,0)+0.25*(1-MIN(Data_Clean!T1396,3)/3))/IF(Data_Clean!E1396="",0.6,1)</f>
        <v>12.45</v>
      </c>
      <c r="P1396" s="16" t="n">
        <f aca="false">SUM(K1396:O1396)/(Assumptions!$D$5-IF(K1396="",Assumptions!$B$15,0))*100</f>
        <v>61.0118348063053</v>
      </c>
      <c r="Q1396" s="7" t="str">
        <f aca="false">IF(J1396&gt;=Assumptions!$B$26,"High",IF(J1396&gt;=Assumptions!$B$27,"Mid","Low"))</f>
        <v>Low</v>
      </c>
      <c r="R1396" s="7" t="str">
        <f aca="false">IF(P1396&gt;=Assumptions!$B$28,"High",IF(P1396&gt;=Assumptions!$B$29,"Mid","Low"))</f>
        <v>Mid</v>
      </c>
      <c r="S1396" s="7" t="str">
        <f aca="false">INDEX(Assumptions!$B$33:$B$41,MATCH(Q1396&amp;"|"&amp;R1396,Assumptions!$A$33:$A$41,0))</f>
        <v>Light Touch</v>
      </c>
      <c r="T1396" s="7" t="n">
        <f aca="false">IF(ISNUMBER(Data_Clean!V1396),J1396*Data_Clean!V1396,0)</f>
        <v>11.1547033</v>
      </c>
    </row>
    <row r="1397" customFormat="false" ht="15" hidden="false" customHeight="false" outlineLevel="0" collapsed="false">
      <c r="A1397" s="15" t="str">
        <f aca="false">Data_Clean!A1397</f>
        <v>CX101393</v>
      </c>
      <c r="B1397" s="14" t="n">
        <f aca="false">Data_Clean!G1397*Assumptions!$B$5</f>
        <v>51.3965</v>
      </c>
      <c r="C1397" s="14" t="n">
        <f aca="false">IF(Data_Clean!H1397="",0,Data_Clean!H1397)*Assumptions!$B$6</f>
        <v>0</v>
      </c>
      <c r="D1397" s="14" t="n">
        <f aca="false">Data_Clean!I1397*Assumptions!$B$7</f>
        <v>0</v>
      </c>
      <c r="E1397" s="14" t="n">
        <f aca="false">Data_Clean!J1397*Assumptions!$B$8</f>
        <v>0</v>
      </c>
      <c r="F1397" s="14" t="n">
        <f aca="false">Data_Clean!K1397*Assumptions!$B$9</f>
        <v>0</v>
      </c>
      <c r="G1397" s="14" t="n">
        <f aca="false">Data_Clean!L1397*Assumptions!$B$10</f>
        <v>0</v>
      </c>
      <c r="H1397" s="14" t="n">
        <f aca="false">IF(OR(Data_Clean!M1397="",Data_Clean!N1397=""),0,Data_Clean!M1397*Data_Clean!N1397/100)*Assumptions!$B$13*Assumptions!$B$11</f>
        <v>60.444</v>
      </c>
      <c r="I1397" s="14" t="n">
        <f aca="false">Data_Clean!O1397*4*Assumptions!$B$12</f>
        <v>18.3144</v>
      </c>
      <c r="J1397" s="14" t="n">
        <f aca="false">SUM(B1397:I1397)</f>
        <v>130.1549</v>
      </c>
      <c r="K1397" s="16" t="n">
        <f aca="false">IF(Data_Clean!P1397="","",Assumptions!$B$15*0.5^(Data_Clean!P1397/Assumptions!$B$20))</f>
        <v>29.3147990530274</v>
      </c>
      <c r="L1397" s="16" t="n">
        <f aca="false">Assumptions!$B$16*MIN(1,LN(1+Data_Clean!Q1397)/LN(1+Assumptions!$B$21))</f>
        <v>13.8963721559302</v>
      </c>
      <c r="M1397" s="16" t="n">
        <f aca="false">Assumptions!$B$17*(0.6*MIN(1,Data_Clean!R1397/Assumptions!$B$22)+0.4*IF(Data_Clean!S1397="",0,Data_Clean!S1397))</f>
        <v>11.004</v>
      </c>
      <c r="N1397" s="16" t="n">
        <f aca="false">Assumptions!$B$18*MIN(1,(Data_Clean!F1397-1)/Assumptions!$B$23)</f>
        <v>5</v>
      </c>
      <c r="O1397" s="16" t="n">
        <f aca="false">Assumptions!$B$19*(0.4*IF(Data_Clean!E1397="",0,MIN(1,Data_Clean!E1397/12/Assumptions!$B$24))+0.35*IF(Data_Clean!D1397="Y",1,0)+0.25*(1-MIN(Data_Clean!T1397,3)/3))/IF(Data_Clean!E1397="",0.6,1)</f>
        <v>10.65</v>
      </c>
      <c r="P1397" s="16" t="n">
        <f aca="false">SUM(K1397:O1397)/(Assumptions!$D$5-IF(K1397="",Assumptions!$B$15,0))*100</f>
        <v>69.8651712089576</v>
      </c>
      <c r="Q1397" s="7" t="str">
        <f aca="false">IF(J1397&gt;=Assumptions!$B$26,"High",IF(J1397&gt;=Assumptions!$B$27,"Mid","Low"))</f>
        <v>Low</v>
      </c>
      <c r="R1397" s="7" t="str">
        <f aca="false">IF(P1397&gt;=Assumptions!$B$28,"High",IF(P1397&gt;=Assumptions!$B$29,"Mid","Low"))</f>
        <v>Mid</v>
      </c>
      <c r="S1397" s="7" t="str">
        <f aca="false">INDEX(Assumptions!$B$33:$B$41,MATCH(Q1397&amp;"|"&amp;R1397,Assumptions!$A$33:$A$41,0))</f>
        <v>Light Touch</v>
      </c>
      <c r="T1397" s="7" t="n">
        <f aca="false">IF(ISNUMBER(Data_Clean!V1397),J1397*Data_Clean!V1397,0)</f>
        <v>4.06083288</v>
      </c>
    </row>
    <row r="1398" customFormat="false" ht="15" hidden="false" customHeight="false" outlineLevel="0" collapsed="false">
      <c r="A1398" s="15" t="str">
        <f aca="false">Data_Clean!A1398</f>
        <v>CX101394</v>
      </c>
      <c r="B1398" s="14" t="n">
        <f aca="false">Data_Clean!G1398*Assumptions!$B$5</f>
        <v>33.59375</v>
      </c>
      <c r="C1398" s="14" t="n">
        <f aca="false">IF(Data_Clean!H1398="",0,Data_Clean!H1398)*Assumptions!$B$6</f>
        <v>152.84016</v>
      </c>
      <c r="D1398" s="14" t="n">
        <f aca="false">Data_Clean!I1398*Assumptions!$B$7</f>
        <v>71.2</v>
      </c>
      <c r="E1398" s="14" t="n">
        <f aca="false">Data_Clean!J1398*Assumptions!$B$8</f>
        <v>0</v>
      </c>
      <c r="F1398" s="14" t="n">
        <f aca="false">Data_Clean!K1398*Assumptions!$B$9</f>
        <v>0</v>
      </c>
      <c r="G1398" s="14" t="n">
        <f aca="false">Data_Clean!L1398*Assumptions!$B$10</f>
        <v>0</v>
      </c>
      <c r="H1398" s="14" t="n">
        <f aca="false">IF(OR(Data_Clean!M1398="",Data_Clean!N1398=""),0,Data_Clean!M1398*Data_Clean!N1398/100)*Assumptions!$B$13*Assumptions!$B$11</f>
        <v>0</v>
      </c>
      <c r="I1398" s="14" t="n">
        <f aca="false">Data_Clean!O1398*4*Assumptions!$B$12</f>
        <v>0</v>
      </c>
      <c r="J1398" s="14" t="n">
        <f aca="false">SUM(B1398:I1398)</f>
        <v>257.63391</v>
      </c>
      <c r="K1398" s="16" t="n">
        <f aca="false">IF(Data_Clean!P1398="","",Assumptions!$B$15*0.5^(Data_Clean!P1398/Assumptions!$B$20))</f>
        <v>25.5200148285257</v>
      </c>
      <c r="L1398" s="16" t="n">
        <f aca="false">Assumptions!$B$16*MIN(1,LN(1+Data_Clean!Q1398)/LN(1+Assumptions!$B$21))</f>
        <v>10</v>
      </c>
      <c r="M1398" s="16" t="n">
        <f aca="false">Assumptions!$B$17*(0.6*MIN(1,Data_Clean!R1398/Assumptions!$B$22)+0.4*IF(Data_Clean!S1398="",0,Data_Clean!S1398))</f>
        <v>11.778</v>
      </c>
      <c r="N1398" s="16" t="n">
        <f aca="false">Assumptions!$B$18*MIN(1,(Data_Clean!F1398-1)/Assumptions!$B$23)</f>
        <v>10</v>
      </c>
      <c r="O1398" s="16" t="n">
        <f aca="false">Assumptions!$B$19*(0.4*IF(Data_Clean!E1398="",0,MIN(1,Data_Clean!E1398/12/Assumptions!$B$24))+0.35*IF(Data_Clean!D1398="Y",1,0)+0.25*(1-MIN(Data_Clean!T1398,3)/3))/IF(Data_Clean!E1398="",0.6,1)</f>
        <v>9.85</v>
      </c>
      <c r="P1398" s="16" t="n">
        <f aca="false">SUM(K1398:O1398)/(Assumptions!$D$5-IF(K1398="",Assumptions!$B$15,0))*100</f>
        <v>67.1480148285257</v>
      </c>
      <c r="Q1398" s="7" t="str">
        <f aca="false">IF(J1398&gt;=Assumptions!$B$26,"High",IF(J1398&gt;=Assumptions!$B$27,"Mid","Low"))</f>
        <v>Low</v>
      </c>
      <c r="R1398" s="7" t="str">
        <f aca="false">IF(P1398&gt;=Assumptions!$B$28,"High",IF(P1398&gt;=Assumptions!$B$29,"Mid","Low"))</f>
        <v>Mid</v>
      </c>
      <c r="S1398" s="7" t="str">
        <f aca="false">INDEX(Assumptions!$B$33:$B$41,MATCH(Q1398&amp;"|"&amp;R1398,Assumptions!$A$33:$A$41,0))</f>
        <v>Light Touch</v>
      </c>
      <c r="T1398" s="7" t="n">
        <f aca="false">IF(ISNUMBER(Data_Clean!V1398),J1398*Data_Clean!V1398,0)</f>
        <v>12.675588372</v>
      </c>
    </row>
    <row r="1399" customFormat="false" ht="15" hidden="false" customHeight="false" outlineLevel="0" collapsed="false">
      <c r="A1399" s="15" t="str">
        <f aca="false">Data_Clean!A1399</f>
        <v>CX101395</v>
      </c>
      <c r="B1399" s="14" t="n">
        <f aca="false">Data_Clean!G1399*Assumptions!$B$5</f>
        <v>473.44775</v>
      </c>
      <c r="C1399" s="14" t="n">
        <f aca="false">IF(Data_Clean!H1399="",0,Data_Clean!H1399)*Assumptions!$B$6</f>
        <v>91.72524</v>
      </c>
      <c r="D1399" s="14" t="n">
        <f aca="false">Data_Clean!I1399*Assumptions!$B$7</f>
        <v>224.8</v>
      </c>
      <c r="E1399" s="14" t="n">
        <f aca="false">Data_Clean!J1399*Assumptions!$B$8</f>
        <v>0</v>
      </c>
      <c r="F1399" s="14" t="n">
        <f aca="false">Data_Clean!K1399*Assumptions!$B$9</f>
        <v>1149.5</v>
      </c>
      <c r="G1399" s="14" t="n">
        <f aca="false">Data_Clean!L1399*Assumptions!$B$10</f>
        <v>0</v>
      </c>
      <c r="H1399" s="14" t="n">
        <f aca="false">IF(OR(Data_Clean!M1399="",Data_Clean!N1399=""),0,Data_Clean!M1399*Data_Clean!N1399/100)*Assumptions!$B$13*Assumptions!$B$11</f>
        <v>307.74</v>
      </c>
      <c r="I1399" s="14" t="n">
        <f aca="false">Data_Clean!O1399*4*Assumptions!$B$12</f>
        <v>73.89744</v>
      </c>
      <c r="J1399" s="14" t="n">
        <f aca="false">SUM(B1399:I1399)</f>
        <v>2321.11043</v>
      </c>
      <c r="K1399" s="16" t="n">
        <f aca="false">IF(Data_Clean!P1399="","",Assumptions!$B$15*0.5^(Data_Clean!P1399/Assumptions!$B$20))</f>
        <v>22.735748497656</v>
      </c>
      <c r="L1399" s="16" t="n">
        <f aca="false">Assumptions!$B$16*MIN(1,LN(1+Data_Clean!Q1399)/LN(1+Assumptions!$B$21))</f>
        <v>14.5815690999133</v>
      </c>
      <c r="M1399" s="16" t="n">
        <f aca="false">Assumptions!$B$17*(0.6*MIN(1,Data_Clean!R1399/Assumptions!$B$22)+0.4*IF(Data_Clean!S1399="",0,Data_Clean!S1399))</f>
        <v>3.516</v>
      </c>
      <c r="N1399" s="16" t="n">
        <f aca="false">Assumptions!$B$18*MIN(1,(Data_Clean!F1399-1)/Assumptions!$B$23)</f>
        <v>20</v>
      </c>
      <c r="O1399" s="16" t="n">
        <f aca="false">Assumptions!$B$19*(0.4*IF(Data_Clean!E1399="",0,MIN(1,Data_Clean!E1399/12/Assumptions!$B$24))+0.35*IF(Data_Clean!D1399="Y",1,0)+0.25*(1-MIN(Data_Clean!T1399,3)/3))/IF(Data_Clean!E1399="",0.6,1)</f>
        <v>13.75</v>
      </c>
      <c r="P1399" s="16" t="n">
        <f aca="false">SUM(K1399:O1399)/(Assumptions!$D$5-IF(K1399="",Assumptions!$B$15,0))*100</f>
        <v>74.5833175975692</v>
      </c>
      <c r="Q1399" s="7" t="str">
        <f aca="false">IF(J1399&gt;=Assumptions!$B$26,"High",IF(J1399&gt;=Assumptions!$B$27,"Mid","Low"))</f>
        <v>High</v>
      </c>
      <c r="R1399" s="7" t="str">
        <f aca="false">IF(P1399&gt;=Assumptions!$B$28,"High",IF(P1399&gt;=Assumptions!$B$29,"Mid","Low"))</f>
        <v>High</v>
      </c>
      <c r="S1399" s="7" t="str">
        <f aca="false">INDEX(Assumptions!$B$33:$B$41,MATCH(Q1399&amp;"|"&amp;R1399,Assumptions!$A$33:$A$41,0))</f>
        <v>Premier Advocates</v>
      </c>
      <c r="T1399" s="7" t="n">
        <f aca="false">IF(ISNUMBER(Data_Clean!V1399),J1399*Data_Clean!V1399,0)</f>
        <v>64.294758911</v>
      </c>
    </row>
    <row r="1400" customFormat="false" ht="15" hidden="false" customHeight="false" outlineLevel="0" collapsed="false">
      <c r="A1400" s="15" t="str">
        <f aca="false">Data_Clean!A1400</f>
        <v>CX101396</v>
      </c>
      <c r="B1400" s="14" t="n">
        <f aca="false">Data_Clean!G1400*Assumptions!$B$5</f>
        <v>24.544</v>
      </c>
      <c r="C1400" s="14" t="n">
        <f aca="false">IF(Data_Clean!H1400="",0,Data_Clean!H1400)*Assumptions!$B$6</f>
        <v>62.80944</v>
      </c>
      <c r="D1400" s="14" t="n">
        <f aca="false">Data_Clean!I1400*Assumptions!$B$7</f>
        <v>0</v>
      </c>
      <c r="E1400" s="14" t="n">
        <f aca="false">Data_Clean!J1400*Assumptions!$B$8</f>
        <v>0</v>
      </c>
      <c r="F1400" s="14" t="n">
        <f aca="false">Data_Clean!K1400*Assumptions!$B$9</f>
        <v>0</v>
      </c>
      <c r="G1400" s="14" t="n">
        <f aca="false">Data_Clean!L1400*Assumptions!$B$10</f>
        <v>0</v>
      </c>
      <c r="H1400" s="14" t="n">
        <f aca="false">IF(OR(Data_Clean!M1400="",Data_Clean!N1400=""),0,Data_Clean!M1400*Data_Clean!N1400/100)*Assumptions!$B$13*Assumptions!$B$11</f>
        <v>0</v>
      </c>
      <c r="I1400" s="14" t="n">
        <f aca="false">Data_Clean!O1400*4*Assumptions!$B$12</f>
        <v>0</v>
      </c>
      <c r="J1400" s="14" t="n">
        <f aca="false">SUM(B1400:I1400)</f>
        <v>87.35344</v>
      </c>
      <c r="K1400" s="16" t="n">
        <f aca="false">IF(Data_Clean!P1400="","",Assumptions!$B$15*0.5^(Data_Clean!P1400/Assumptions!$B$20))</f>
        <v>19.3405546265937</v>
      </c>
      <c r="L1400" s="16" t="n">
        <f aca="false">Assumptions!$B$16*MIN(1,LN(1+Data_Clean!Q1400)/LN(1+Assumptions!$B$21))</f>
        <v>12.0537864630054</v>
      </c>
      <c r="M1400" s="16" t="n">
        <f aca="false">Assumptions!$B$17*(0.6*MIN(1,Data_Clean!R1400/Assumptions!$B$22)+0.4*IF(Data_Clean!S1400="",0,Data_Clean!S1400))</f>
        <v>5.91</v>
      </c>
      <c r="N1400" s="16" t="n">
        <f aca="false">Assumptions!$B$18*MIN(1,(Data_Clean!F1400-1)/Assumptions!$B$23)</f>
        <v>5</v>
      </c>
      <c r="O1400" s="16" t="n">
        <f aca="false">Assumptions!$B$19*(0.4*IF(Data_Clean!E1400="",0,MIN(1,Data_Clean!E1400/12/Assumptions!$B$24))+0.35*IF(Data_Clean!D1400="Y",1,0)+0.25*(1-MIN(Data_Clean!T1400,3)/3))/IF(Data_Clean!E1400="",0.6,1)</f>
        <v>8</v>
      </c>
      <c r="P1400" s="16" t="n">
        <f aca="false">SUM(K1400:O1400)/(Assumptions!$D$5-IF(K1400="",Assumptions!$B$15,0))*100</f>
        <v>50.3043410895991</v>
      </c>
      <c r="Q1400" s="7" t="str">
        <f aca="false">IF(J1400&gt;=Assumptions!$B$26,"High",IF(J1400&gt;=Assumptions!$B$27,"Mid","Low"))</f>
        <v>Low</v>
      </c>
      <c r="R1400" s="7" t="str">
        <f aca="false">IF(P1400&gt;=Assumptions!$B$28,"High",IF(P1400&gt;=Assumptions!$B$29,"Mid","Low"))</f>
        <v>Mid</v>
      </c>
      <c r="S1400" s="7" t="str">
        <f aca="false">INDEX(Assumptions!$B$33:$B$41,MATCH(Q1400&amp;"|"&amp;R1400,Assumptions!$A$33:$A$41,0))</f>
        <v>Light Touch</v>
      </c>
      <c r="T1400" s="7" t="n">
        <f aca="false">IF(ISNUMBER(Data_Clean!V1400),J1400*Data_Clean!V1400,0)</f>
        <v>11.198711008</v>
      </c>
    </row>
    <row r="1401" customFormat="false" ht="15" hidden="false" customHeight="false" outlineLevel="0" collapsed="false">
      <c r="A1401" s="15" t="str">
        <f aca="false">Data_Clean!A1401</f>
        <v>CX101397</v>
      </c>
      <c r="B1401" s="14" t="n">
        <f aca="false">Data_Clean!G1401*Assumptions!$B$5</f>
        <v>75.09025</v>
      </c>
      <c r="C1401" s="14" t="n">
        <f aca="false">IF(Data_Clean!H1401="",0,Data_Clean!H1401)*Assumptions!$B$6</f>
        <v>99.04896</v>
      </c>
      <c r="D1401" s="14" t="n">
        <f aca="false">Data_Clean!I1401*Assumptions!$B$7</f>
        <v>0</v>
      </c>
      <c r="E1401" s="14" t="n">
        <f aca="false">Data_Clean!J1401*Assumptions!$B$8</f>
        <v>0</v>
      </c>
      <c r="F1401" s="14" t="n">
        <f aca="false">Data_Clean!K1401*Assumptions!$B$9</f>
        <v>0</v>
      </c>
      <c r="G1401" s="14" t="n">
        <f aca="false">Data_Clean!L1401*Assumptions!$B$10</f>
        <v>0</v>
      </c>
      <c r="H1401" s="14" t="n">
        <f aca="false">IF(OR(Data_Clean!M1401="",Data_Clean!N1401=""),0,Data_Clean!M1401*Data_Clean!N1401/100)*Assumptions!$B$13*Assumptions!$B$11</f>
        <v>0</v>
      </c>
      <c r="I1401" s="14" t="n">
        <f aca="false">Data_Clean!O1401*4*Assumptions!$B$12</f>
        <v>0</v>
      </c>
      <c r="J1401" s="14" t="n">
        <f aca="false">SUM(B1401:I1401)</f>
        <v>174.13921</v>
      </c>
      <c r="K1401" s="16" t="n">
        <f aca="false">IF(Data_Clean!P1401="","",Assumptions!$B$15*0.5^(Data_Clean!P1401/Assumptions!$B$20))</f>
        <v>21.7090385616057</v>
      </c>
      <c r="L1401" s="16" t="n">
        <f aca="false">Assumptions!$B$16*MIN(1,LN(1+Data_Clean!Q1401)/LN(1+Assumptions!$B$21))</f>
        <v>12.6966447294858</v>
      </c>
      <c r="M1401" s="16" t="n">
        <f aca="false">Assumptions!$B$17*(0.6*MIN(1,Data_Clean!R1401/Assumptions!$B$22)+0.4*IF(Data_Clean!S1401="",0,Data_Clean!S1401))</f>
        <v>3.348</v>
      </c>
      <c r="N1401" s="16" t="n">
        <f aca="false">Assumptions!$B$18*MIN(1,(Data_Clean!F1401-1)/Assumptions!$B$23)</f>
        <v>5</v>
      </c>
      <c r="O1401" s="16" t="n">
        <f aca="false">Assumptions!$B$19*(0.4*IF(Data_Clean!E1401="",0,MIN(1,Data_Clean!E1401/12/Assumptions!$B$24))+0.35*IF(Data_Clean!D1401="Y",1,0)+0.25*(1-MIN(Data_Clean!T1401,3)/3))/IF(Data_Clean!E1401="",0.6,1)</f>
        <v>15</v>
      </c>
      <c r="P1401" s="16" t="n">
        <f aca="false">SUM(K1401:O1401)/(Assumptions!$D$5-IF(K1401="",Assumptions!$B$15,0))*100</f>
        <v>57.7536832910914</v>
      </c>
      <c r="Q1401" s="7" t="str">
        <f aca="false">IF(J1401&gt;=Assumptions!$B$26,"High",IF(J1401&gt;=Assumptions!$B$27,"Mid","Low"))</f>
        <v>Low</v>
      </c>
      <c r="R1401" s="7" t="str">
        <f aca="false">IF(P1401&gt;=Assumptions!$B$28,"High",IF(P1401&gt;=Assumptions!$B$29,"Mid","Low"))</f>
        <v>Mid</v>
      </c>
      <c r="S1401" s="7" t="str">
        <f aca="false">INDEX(Assumptions!$B$33:$B$41,MATCH(Q1401&amp;"|"&amp;R1401,Assumptions!$A$33:$A$41,0))</f>
        <v>Light Touch</v>
      </c>
      <c r="T1401" s="7" t="n">
        <f aca="false">IF(ISNUMBER(Data_Clean!V1401),J1401*Data_Clean!V1401,0)</f>
        <v>4.997795327</v>
      </c>
    </row>
    <row r="1402" customFormat="false" ht="15" hidden="false" customHeight="false" outlineLevel="0" collapsed="false">
      <c r="A1402" s="15" t="str">
        <f aca="false">Data_Clean!A1402</f>
        <v>CX101398</v>
      </c>
      <c r="B1402" s="14" t="n">
        <f aca="false">Data_Clean!G1402*Assumptions!$B$5</f>
        <v>104.3425</v>
      </c>
      <c r="C1402" s="14" t="n">
        <f aca="false">IF(Data_Clean!H1402="",0,Data_Clean!H1402)*Assumptions!$B$6</f>
        <v>456.8922</v>
      </c>
      <c r="D1402" s="14" t="n">
        <f aca="false">Data_Clean!I1402*Assumptions!$B$7</f>
        <v>0</v>
      </c>
      <c r="E1402" s="14" t="n">
        <f aca="false">Data_Clean!J1402*Assumptions!$B$8</f>
        <v>0</v>
      </c>
      <c r="F1402" s="14" t="n">
        <f aca="false">Data_Clean!K1402*Assumptions!$B$9</f>
        <v>0</v>
      </c>
      <c r="G1402" s="14" t="n">
        <f aca="false">Data_Clean!L1402*Assumptions!$B$10</f>
        <v>0</v>
      </c>
      <c r="H1402" s="14" t="n">
        <f aca="false">IF(OR(Data_Clean!M1402="",Data_Clean!N1402=""),0,Data_Clean!M1402*Data_Clean!N1402/100)*Assumptions!$B$13*Assumptions!$B$11</f>
        <v>90.828</v>
      </c>
      <c r="I1402" s="14" t="n">
        <f aca="false">Data_Clean!O1402*4*Assumptions!$B$12</f>
        <v>6.04272</v>
      </c>
      <c r="J1402" s="14" t="n">
        <f aca="false">SUM(B1402:I1402)</f>
        <v>658.10542</v>
      </c>
      <c r="K1402" s="16" t="n">
        <f aca="false">IF(Data_Clean!P1402="","",Assumptions!$B$15*0.5^(Data_Clean!P1402/Assumptions!$B$20))</f>
        <v>17.2304753249555</v>
      </c>
      <c r="L1402" s="16" t="n">
        <f aca="false">Assumptions!$B$16*MIN(1,LN(1+Data_Clean!Q1402)/LN(1+Assumptions!$B$21))</f>
        <v>9.60252567789128</v>
      </c>
      <c r="M1402" s="16" t="n">
        <f aca="false">Assumptions!$B$17*(0.6*MIN(1,Data_Clean!R1402/Assumptions!$B$22)+0.4*IF(Data_Clean!S1402="",0,Data_Clean!S1402))</f>
        <v>9.132</v>
      </c>
      <c r="N1402" s="16" t="n">
        <f aca="false">Assumptions!$B$18*MIN(1,(Data_Clean!F1402-1)/Assumptions!$B$23)</f>
        <v>10</v>
      </c>
      <c r="O1402" s="16" t="n">
        <f aca="false">Assumptions!$B$19*(0.4*IF(Data_Clean!E1402="",0,MIN(1,Data_Clean!E1402/12/Assumptions!$B$24))+0.35*IF(Data_Clean!D1402="Y",1,0)+0.25*(1-MIN(Data_Clean!T1402,3)/3))/IF(Data_Clean!E1402="",0.6,1)</f>
        <v>10.05</v>
      </c>
      <c r="P1402" s="16" t="n">
        <f aca="false">SUM(K1402:O1402)/(Assumptions!$D$5-IF(K1402="",Assumptions!$B$15,0))*100</f>
        <v>56.0150010028468</v>
      </c>
      <c r="Q1402" s="7" t="str">
        <f aca="false">IF(J1402&gt;=Assumptions!$B$26,"High",IF(J1402&gt;=Assumptions!$B$27,"Mid","Low"))</f>
        <v>Mid</v>
      </c>
      <c r="R1402" s="7" t="str">
        <f aca="false">IF(P1402&gt;=Assumptions!$B$28,"High",IF(P1402&gt;=Assumptions!$B$29,"Mid","Low"))</f>
        <v>Mid</v>
      </c>
      <c r="S1402" s="7" t="str">
        <f aca="false">INDEX(Assumptions!$B$33:$B$41,MATCH(Q1402&amp;"|"&amp;R1402,Assumptions!$A$33:$A$41,0))</f>
        <v>Established Core</v>
      </c>
      <c r="T1402" s="7" t="n">
        <f aca="false">IF(ISNUMBER(Data_Clean!V1402),J1402*Data_Clean!V1402,0)</f>
        <v>35.86674539</v>
      </c>
    </row>
    <row r="1403" customFormat="false" ht="15" hidden="false" customHeight="false" outlineLevel="0" collapsed="false">
      <c r="A1403" s="15" t="str">
        <f aca="false">Data_Clean!A1403</f>
        <v>CX101399</v>
      </c>
      <c r="B1403" s="14" t="n">
        <f aca="false">Data_Clean!G1403*Assumptions!$B$5</f>
        <v>15.424</v>
      </c>
      <c r="C1403" s="14" t="n">
        <f aca="false">IF(Data_Clean!H1403="",0,Data_Clean!H1403)*Assumptions!$B$6</f>
        <v>0</v>
      </c>
      <c r="D1403" s="14" t="n">
        <f aca="false">Data_Clean!I1403*Assumptions!$B$7</f>
        <v>0</v>
      </c>
      <c r="E1403" s="14" t="n">
        <f aca="false">Data_Clean!J1403*Assumptions!$B$8</f>
        <v>0</v>
      </c>
      <c r="F1403" s="14" t="n">
        <f aca="false">Data_Clean!K1403*Assumptions!$B$9</f>
        <v>0</v>
      </c>
      <c r="G1403" s="14" t="n">
        <f aca="false">Data_Clean!L1403*Assumptions!$B$10</f>
        <v>0</v>
      </c>
      <c r="H1403" s="14" t="n">
        <f aca="false">IF(OR(Data_Clean!M1403="",Data_Clean!N1403=""),0,Data_Clean!M1403*Data_Clean!N1403/100)*Assumptions!$B$13*Assumptions!$B$11</f>
        <v>0</v>
      </c>
      <c r="I1403" s="14" t="n">
        <f aca="false">Data_Clean!O1403*4*Assumptions!$B$12</f>
        <v>0</v>
      </c>
      <c r="J1403" s="14" t="n">
        <f aca="false">SUM(B1403:I1403)</f>
        <v>15.424</v>
      </c>
      <c r="K1403" s="16" t="n">
        <f aca="false">IF(Data_Clean!P1403="","",Assumptions!$B$15*0.5^(Data_Clean!P1403/Assumptions!$B$20))</f>
        <v>27.3516746567465</v>
      </c>
      <c r="L1403" s="16" t="n">
        <f aca="false">Assumptions!$B$16*MIN(1,LN(1+Data_Clean!Q1403)/LN(1+Assumptions!$B$21))</f>
        <v>12.4931739410702</v>
      </c>
      <c r="M1403" s="16" t="n">
        <f aca="false">Assumptions!$B$17*(0.6*MIN(1,Data_Clean!R1403/Assumptions!$B$22)+0.4*IF(Data_Clean!S1403="",0,Data_Clean!S1403))</f>
        <v>2.022</v>
      </c>
      <c r="N1403" s="16" t="n">
        <f aca="false">Assumptions!$B$18*MIN(1,(Data_Clean!F1403-1)/Assumptions!$B$23)</f>
        <v>0</v>
      </c>
      <c r="O1403" s="16" t="n">
        <f aca="false">Assumptions!$B$19*(0.4*IF(Data_Clean!E1403="",0,MIN(1,Data_Clean!E1403/12/Assumptions!$B$24))+0.35*IF(Data_Clean!D1403="Y",1,0)+0.25*(1-MIN(Data_Clean!T1403,3)/3))/IF(Data_Clean!E1403="",0.6,1)</f>
        <v>12.45</v>
      </c>
      <c r="P1403" s="16" t="n">
        <f aca="false">SUM(K1403:O1403)/(Assumptions!$D$5-IF(K1403="",Assumptions!$B$15,0))*100</f>
        <v>54.3168485978167</v>
      </c>
      <c r="Q1403" s="7" t="str">
        <f aca="false">IF(J1403&gt;=Assumptions!$B$26,"High",IF(J1403&gt;=Assumptions!$B$27,"Mid","Low"))</f>
        <v>Low</v>
      </c>
      <c r="R1403" s="7" t="str">
        <f aca="false">IF(P1403&gt;=Assumptions!$B$28,"High",IF(P1403&gt;=Assumptions!$B$29,"Mid","Low"))</f>
        <v>Mid</v>
      </c>
      <c r="S1403" s="7" t="str">
        <f aca="false">INDEX(Assumptions!$B$33:$B$41,MATCH(Q1403&amp;"|"&amp;R1403,Assumptions!$A$33:$A$41,0))</f>
        <v>Light Touch</v>
      </c>
      <c r="T1403" s="7" t="n">
        <f aca="false">IF(ISNUMBER(Data_Clean!V1403),J1403*Data_Clean!V1403,0)</f>
        <v>0.8606592</v>
      </c>
    </row>
    <row r="1404" customFormat="false" ht="15" hidden="false" customHeight="false" outlineLevel="0" collapsed="false">
      <c r="A1404" s="15" t="str">
        <f aca="false">Data_Clean!A1404</f>
        <v>CX101400</v>
      </c>
      <c r="B1404" s="14" t="n">
        <f aca="false">Data_Clean!G1404*Assumptions!$B$5</f>
        <v>74.92625</v>
      </c>
      <c r="C1404" s="14" t="n">
        <f aca="false">IF(Data_Clean!H1404="",0,Data_Clean!H1404)*Assumptions!$B$6</f>
        <v>0</v>
      </c>
      <c r="D1404" s="14" t="n">
        <f aca="false">Data_Clean!I1404*Assumptions!$B$7</f>
        <v>0</v>
      </c>
      <c r="E1404" s="14" t="n">
        <f aca="false">Data_Clean!J1404*Assumptions!$B$8</f>
        <v>0</v>
      </c>
      <c r="F1404" s="14" t="n">
        <f aca="false">Data_Clean!K1404*Assumptions!$B$9</f>
        <v>2894.1</v>
      </c>
      <c r="G1404" s="14" t="n">
        <f aca="false">Data_Clean!L1404*Assumptions!$B$10</f>
        <v>0</v>
      </c>
      <c r="H1404" s="14" t="n">
        <f aca="false">IF(OR(Data_Clean!M1404="",Data_Clean!N1404=""),0,Data_Clean!M1404*Data_Clean!N1404/100)*Assumptions!$B$13*Assumptions!$B$11</f>
        <v>0</v>
      </c>
      <c r="I1404" s="14" t="n">
        <f aca="false">Data_Clean!O1404*4*Assumptions!$B$12</f>
        <v>0</v>
      </c>
      <c r="J1404" s="14" t="n">
        <f aca="false">SUM(B1404:I1404)</f>
        <v>2969.02625</v>
      </c>
      <c r="K1404" s="16" t="n">
        <f aca="false">IF(Data_Clean!P1404="","",Assumptions!$B$15*0.5^(Data_Clean!P1404/Assumptions!$B$20))</f>
        <v>26.7269615442102</v>
      </c>
      <c r="L1404" s="16" t="n">
        <f aca="false">Assumptions!$B$16*MIN(1,LN(1+Data_Clean!Q1404)/LN(1+Assumptions!$B$21))</f>
        <v>11.5625930527155</v>
      </c>
      <c r="M1404" s="16" t="n">
        <f aca="false">Assumptions!$B$17*(0.6*MIN(1,Data_Clean!R1404/Assumptions!$B$22)+0.4*IF(Data_Clean!S1404="",0,Data_Clean!S1404))</f>
        <v>9.336</v>
      </c>
      <c r="N1404" s="16" t="n">
        <f aca="false">Assumptions!$B$18*MIN(1,(Data_Clean!F1404-1)/Assumptions!$B$23)</f>
        <v>5</v>
      </c>
      <c r="O1404" s="16" t="n">
        <f aca="false">Assumptions!$B$19*(0.4*IF(Data_Clean!E1404="",0,MIN(1,Data_Clean!E1404/12/Assumptions!$B$24))+0.35*IF(Data_Clean!D1404="Y",1,0)+0.25*(1-MIN(Data_Clean!T1404,3)/3))/IF(Data_Clean!E1404="",0.6,1)</f>
        <v>5.7</v>
      </c>
      <c r="P1404" s="16" t="n">
        <f aca="false">SUM(K1404:O1404)/(Assumptions!$D$5-IF(K1404="",Assumptions!$B$15,0))*100</f>
        <v>58.3255545969257</v>
      </c>
      <c r="Q1404" s="7" t="str">
        <f aca="false">IF(J1404&gt;=Assumptions!$B$26,"High",IF(J1404&gt;=Assumptions!$B$27,"Mid","Low"))</f>
        <v>High</v>
      </c>
      <c r="R1404" s="7" t="str">
        <f aca="false">IF(P1404&gt;=Assumptions!$B$28,"High",IF(P1404&gt;=Assumptions!$B$29,"Mid","Low"))</f>
        <v>Mid</v>
      </c>
      <c r="S1404" s="7" t="str">
        <f aca="false">INDEX(Assumptions!$B$33:$B$41,MATCH(Q1404&amp;"|"&amp;R1404,Assumptions!$A$33:$A$41,0))</f>
        <v>Established Core</v>
      </c>
      <c r="T1404" s="7" t="n">
        <f aca="false">IF(ISNUMBER(Data_Clean!V1404),J1404*Data_Clean!V1404,0)</f>
        <v>367.56544975</v>
      </c>
    </row>
    <row r="1405" customFormat="false" ht="15" hidden="false" customHeight="false" outlineLevel="0" collapsed="false">
      <c r="A1405" s="15" t="str">
        <f aca="false">Data_Clean!A1405</f>
        <v>CX101401</v>
      </c>
      <c r="B1405" s="14" t="n">
        <f aca="false">Data_Clean!G1405*Assumptions!$B$5</f>
        <v>173.0985</v>
      </c>
      <c r="C1405" s="14" t="n">
        <f aca="false">IF(Data_Clean!H1405="",0,Data_Clean!H1405)*Assumptions!$B$6</f>
        <v>1107.35376</v>
      </c>
      <c r="D1405" s="14" t="n">
        <f aca="false">Data_Clean!I1405*Assumptions!$B$7</f>
        <v>0</v>
      </c>
      <c r="E1405" s="14" t="n">
        <f aca="false">Data_Clean!J1405*Assumptions!$B$8</f>
        <v>0</v>
      </c>
      <c r="F1405" s="14" t="n">
        <f aca="false">Data_Clean!K1405*Assumptions!$B$9</f>
        <v>0</v>
      </c>
      <c r="G1405" s="14" t="n">
        <f aca="false">Data_Clean!L1405*Assumptions!$B$10</f>
        <v>0</v>
      </c>
      <c r="H1405" s="14" t="n">
        <f aca="false">IF(OR(Data_Clean!M1405="",Data_Clean!N1405=""),0,Data_Clean!M1405*Data_Clean!N1405/100)*Assumptions!$B$13*Assumptions!$B$11</f>
        <v>0</v>
      </c>
      <c r="I1405" s="14" t="n">
        <f aca="false">Data_Clean!O1405*4*Assumptions!$B$12</f>
        <v>0</v>
      </c>
      <c r="J1405" s="14" t="n">
        <f aca="false">SUM(B1405:I1405)</f>
        <v>1280.45226</v>
      </c>
      <c r="K1405" s="16" t="n">
        <f aca="false">IF(Data_Clean!P1405="","",Assumptions!$B$15*0.5^(Data_Clean!P1405/Assumptions!$B$20))</f>
        <v>23.267171427506</v>
      </c>
      <c r="L1405" s="16" t="n">
        <f aca="false">Assumptions!$B$16*MIN(1,LN(1+Data_Clean!Q1405)/LN(1+Assumptions!$B$21))</f>
        <v>15.7812965263578</v>
      </c>
      <c r="M1405" s="16" t="n">
        <f aca="false">Assumptions!$B$17*(0.6*MIN(1,Data_Clean!R1405/Assumptions!$B$22)+0.4*IF(Data_Clean!S1405="",0,Data_Clean!S1405))</f>
        <v>4.818</v>
      </c>
      <c r="N1405" s="16" t="n">
        <f aca="false">Assumptions!$B$18*MIN(1,(Data_Clean!F1405-1)/Assumptions!$B$23)</f>
        <v>5</v>
      </c>
      <c r="O1405" s="16" t="n">
        <f aca="false">Assumptions!$B$19*(0.4*IF(Data_Clean!E1405="",0,MIN(1,Data_Clean!E1405/12/Assumptions!$B$24))+0.35*IF(Data_Clean!D1405="Y",1,0)+0.25*(1-MIN(Data_Clean!T1405,3)/3))/IF(Data_Clean!E1405="",0.6,1)</f>
        <v>9.8</v>
      </c>
      <c r="P1405" s="16" t="n">
        <f aca="false">SUM(K1405:O1405)/(Assumptions!$D$5-IF(K1405="",Assumptions!$B$15,0))*100</f>
        <v>58.6664679538638</v>
      </c>
      <c r="Q1405" s="7" t="str">
        <f aca="false">IF(J1405&gt;=Assumptions!$B$26,"High",IF(J1405&gt;=Assumptions!$B$27,"Mid","Low"))</f>
        <v>Mid</v>
      </c>
      <c r="R1405" s="7" t="str">
        <f aca="false">IF(P1405&gt;=Assumptions!$B$28,"High",IF(P1405&gt;=Assumptions!$B$29,"Mid","Low"))</f>
        <v>Mid</v>
      </c>
      <c r="S1405" s="7" t="str">
        <f aca="false">INDEX(Assumptions!$B$33:$B$41,MATCH(Q1405&amp;"|"&amp;R1405,Assumptions!$A$33:$A$41,0))</f>
        <v>Established Core</v>
      </c>
      <c r="T1405" s="7" t="n">
        <f aca="false">IF(ISNUMBER(Data_Clean!V1405),J1405*Data_Clean!V1405,0)</f>
        <v>57.108170796</v>
      </c>
    </row>
    <row r="1406" customFormat="false" ht="15" hidden="false" customHeight="false" outlineLevel="0" collapsed="false">
      <c r="A1406" s="15" t="str">
        <f aca="false">Data_Clean!A1406</f>
        <v>CX101402</v>
      </c>
      <c r="B1406" s="14" t="n">
        <f aca="false">Data_Clean!G1406*Assumptions!$B$5</f>
        <v>40.6165</v>
      </c>
      <c r="C1406" s="14" t="n">
        <f aca="false">IF(Data_Clean!H1406="",0,Data_Clean!H1406)*Assumptions!$B$6</f>
        <v>0</v>
      </c>
      <c r="D1406" s="14" t="n">
        <f aca="false">Data_Clean!I1406*Assumptions!$B$7</f>
        <v>372</v>
      </c>
      <c r="E1406" s="14" t="n">
        <f aca="false">Data_Clean!J1406*Assumptions!$B$8</f>
        <v>0</v>
      </c>
      <c r="F1406" s="14" t="n">
        <f aca="false">Data_Clean!K1406*Assumptions!$B$9</f>
        <v>0</v>
      </c>
      <c r="G1406" s="14" t="n">
        <f aca="false">Data_Clean!L1406*Assumptions!$B$10</f>
        <v>0</v>
      </c>
      <c r="H1406" s="14" t="n">
        <f aca="false">IF(OR(Data_Clean!M1406="",Data_Clean!N1406=""),0,Data_Clean!M1406*Data_Clean!N1406/100)*Assumptions!$B$13*Assumptions!$B$11</f>
        <v>0</v>
      </c>
      <c r="I1406" s="14" t="n">
        <f aca="false">Data_Clean!O1406*4*Assumptions!$B$12</f>
        <v>0</v>
      </c>
      <c r="J1406" s="14" t="n">
        <f aca="false">SUM(B1406:I1406)</f>
        <v>412.6165</v>
      </c>
      <c r="K1406" s="16" t="n">
        <f aca="false">IF(Data_Clean!P1406="","",Assumptions!$B$15*0.5^(Data_Clean!P1406/Assumptions!$B$20))</f>
        <v>19.7926186615934</v>
      </c>
      <c r="L1406" s="16" t="n">
        <f aca="false">Assumptions!$B$16*MIN(1,LN(1+Data_Clean!Q1406)/LN(1+Assumptions!$B$21))</f>
        <v>12.2792642888455</v>
      </c>
      <c r="M1406" s="16" t="n">
        <f aca="false">Assumptions!$B$17*(0.6*MIN(1,Data_Clean!R1406/Assumptions!$B$22)+0.4*IF(Data_Clean!S1406="",0,Data_Clean!S1406))</f>
        <v>10.338</v>
      </c>
      <c r="N1406" s="16" t="n">
        <f aca="false">Assumptions!$B$18*MIN(1,(Data_Clean!F1406-1)/Assumptions!$B$23)</f>
        <v>5</v>
      </c>
      <c r="O1406" s="16" t="n">
        <f aca="false">Assumptions!$B$19*(0.4*IF(Data_Clean!E1406="",0,MIN(1,Data_Clean!E1406/12/Assumptions!$B$24))+0.35*IF(Data_Clean!D1406="Y",1,0)+0.25*(1-MIN(Data_Clean!T1406,3)/3))/IF(Data_Clean!E1406="",0.6,1)</f>
        <v>4.4</v>
      </c>
      <c r="P1406" s="16" t="n">
        <f aca="false">SUM(K1406:O1406)/(Assumptions!$D$5-IF(K1406="",Assumptions!$B$15,0))*100</f>
        <v>51.8098829504389</v>
      </c>
      <c r="Q1406" s="7" t="str">
        <f aca="false">IF(J1406&gt;=Assumptions!$B$26,"High",IF(J1406&gt;=Assumptions!$B$27,"Mid","Low"))</f>
        <v>Mid</v>
      </c>
      <c r="R1406" s="7" t="str">
        <f aca="false">IF(P1406&gt;=Assumptions!$B$28,"High",IF(P1406&gt;=Assumptions!$B$29,"Mid","Low"))</f>
        <v>Mid</v>
      </c>
      <c r="S1406" s="7" t="str">
        <f aca="false">INDEX(Assumptions!$B$33:$B$41,MATCH(Q1406&amp;"|"&amp;R1406,Assumptions!$A$33:$A$41,0))</f>
        <v>Established Core</v>
      </c>
      <c r="T1406" s="7" t="n">
        <f aca="false">IF(ISNUMBER(Data_Clean!V1406),J1406*Data_Clean!V1406,0)</f>
        <v>47.863514</v>
      </c>
    </row>
    <row r="1407" customFormat="false" ht="15" hidden="false" customHeight="false" outlineLevel="0" collapsed="false">
      <c r="A1407" s="15" t="str">
        <f aca="false">Data_Clean!A1407</f>
        <v>CX101403</v>
      </c>
      <c r="B1407" s="14" t="n">
        <f aca="false">Data_Clean!G1407*Assumptions!$B$5</f>
        <v>62.944</v>
      </c>
      <c r="C1407" s="14" t="n">
        <f aca="false">IF(Data_Clean!H1407="",0,Data_Clean!H1407)*Assumptions!$B$6</f>
        <v>0</v>
      </c>
      <c r="D1407" s="14" t="n">
        <f aca="false">Data_Clean!I1407*Assumptions!$B$7</f>
        <v>0</v>
      </c>
      <c r="E1407" s="14" t="n">
        <f aca="false">Data_Clean!J1407*Assumptions!$B$8</f>
        <v>0</v>
      </c>
      <c r="F1407" s="14" t="n">
        <f aca="false">Data_Clean!K1407*Assumptions!$B$9</f>
        <v>0</v>
      </c>
      <c r="G1407" s="14" t="n">
        <f aca="false">Data_Clean!L1407*Assumptions!$B$10</f>
        <v>0</v>
      </c>
      <c r="H1407" s="14" t="n">
        <f aca="false">IF(OR(Data_Clean!M1407="",Data_Clean!N1407=""),0,Data_Clean!M1407*Data_Clean!N1407/100)*Assumptions!$B$13*Assumptions!$B$11</f>
        <v>274.026</v>
      </c>
      <c r="I1407" s="14" t="n">
        <f aca="false">Data_Clean!O1407*4*Assumptions!$B$12</f>
        <v>10.37136</v>
      </c>
      <c r="J1407" s="14" t="n">
        <f aca="false">SUM(B1407:I1407)</f>
        <v>347.34136</v>
      </c>
      <c r="K1407" s="16" t="n">
        <f aca="false">IF(Data_Clean!P1407="","",Assumptions!$B$15*0.5^(Data_Clean!P1407/Assumptions!$B$20))</f>
        <v>26.7269615442102</v>
      </c>
      <c r="L1407" s="16" t="n">
        <f aca="false">Assumptions!$B$16*MIN(1,LN(1+Data_Clean!Q1407)/LN(1+Assumptions!$B$21))</f>
        <v>11.2934465146257</v>
      </c>
      <c r="M1407" s="16" t="n">
        <f aca="false">Assumptions!$B$17*(0.6*MIN(1,Data_Clean!R1407/Assumptions!$B$22)+0.4*IF(Data_Clean!S1407="",0,Data_Clean!S1407))</f>
        <v>5.604</v>
      </c>
      <c r="N1407" s="16" t="n">
        <f aca="false">Assumptions!$B$18*MIN(1,(Data_Clean!F1407-1)/Assumptions!$B$23)</f>
        <v>5</v>
      </c>
      <c r="O1407" s="16" t="n">
        <f aca="false">Assumptions!$B$19*(0.4*IF(Data_Clean!E1407="",0,MIN(1,Data_Clean!E1407/12/Assumptions!$B$24))+0.35*IF(Data_Clean!D1407="Y",1,0)+0.25*(1-MIN(Data_Clean!T1407,3)/3))/IF(Data_Clean!E1407="",0.6,1)</f>
        <v>9.75</v>
      </c>
      <c r="P1407" s="16" t="n">
        <f aca="false">SUM(K1407:O1407)/(Assumptions!$D$5-IF(K1407="",Assumptions!$B$15,0))*100</f>
        <v>58.3744080588358</v>
      </c>
      <c r="Q1407" s="7" t="str">
        <f aca="false">IF(J1407&gt;=Assumptions!$B$26,"High",IF(J1407&gt;=Assumptions!$B$27,"Mid","Low"))</f>
        <v>Low</v>
      </c>
      <c r="R1407" s="7" t="str">
        <f aca="false">IF(P1407&gt;=Assumptions!$B$28,"High",IF(P1407&gt;=Assumptions!$B$29,"Mid","Low"))</f>
        <v>Mid</v>
      </c>
      <c r="S1407" s="7" t="str">
        <f aca="false">INDEX(Assumptions!$B$33:$B$41,MATCH(Q1407&amp;"|"&amp;R1407,Assumptions!$A$33:$A$41,0))</f>
        <v>Light Touch</v>
      </c>
      <c r="T1407" s="7" t="n">
        <f aca="false">IF(ISNUMBER(Data_Clean!V1407),J1407*Data_Clean!V1407,0)</f>
        <v>22.5771884</v>
      </c>
    </row>
    <row r="1408" customFormat="false" ht="15" hidden="false" customHeight="false" outlineLevel="0" collapsed="false">
      <c r="A1408" s="15" t="str">
        <f aca="false">Data_Clean!A1408</f>
        <v>CX101404</v>
      </c>
      <c r="B1408" s="14" t="n">
        <f aca="false">Data_Clean!G1408*Assumptions!$B$5</f>
        <v>169.968</v>
      </c>
      <c r="C1408" s="14" t="n">
        <f aca="false">IF(Data_Clean!H1408="",0,Data_Clean!H1408)*Assumptions!$B$6</f>
        <v>0</v>
      </c>
      <c r="D1408" s="14" t="n">
        <f aca="false">Data_Clean!I1408*Assumptions!$B$7</f>
        <v>0</v>
      </c>
      <c r="E1408" s="14" t="n">
        <f aca="false">Data_Clean!J1408*Assumptions!$B$8</f>
        <v>269.209275</v>
      </c>
      <c r="F1408" s="14" t="n">
        <f aca="false">Data_Clean!K1408*Assumptions!$B$9</f>
        <v>0</v>
      </c>
      <c r="G1408" s="14" t="n">
        <f aca="false">Data_Clean!L1408*Assumptions!$B$10</f>
        <v>475.65</v>
      </c>
      <c r="H1408" s="14" t="n">
        <f aca="false">IF(OR(Data_Clean!M1408="",Data_Clean!N1408=""),0,Data_Clean!M1408*Data_Clean!N1408/100)*Assumptions!$B$13*Assumptions!$B$11</f>
        <v>395.136</v>
      </c>
      <c r="I1408" s="14" t="n">
        <f aca="false">Data_Clean!O1408*4*Assumptions!$B$12</f>
        <v>21.40224</v>
      </c>
      <c r="J1408" s="14" t="n">
        <f aca="false">SUM(B1408:I1408)</f>
        <v>1331.365515</v>
      </c>
      <c r="K1408" s="16" t="n">
        <f aca="false">IF(Data_Clean!P1408="","",Assumptions!$B$15*0.5^(Data_Clean!P1408/Assumptions!$B$20))</f>
        <v>26.1165168988837</v>
      </c>
      <c r="L1408" s="16" t="n">
        <f aca="false">Assumptions!$B$16*MIN(1,LN(1+Data_Clean!Q1408)/LN(1+Assumptions!$B$21))</f>
        <v>15.5872929926646</v>
      </c>
      <c r="M1408" s="16" t="n">
        <f aca="false">Assumptions!$B$17*(0.6*MIN(1,Data_Clean!R1408/Assumptions!$B$22)+0.4*IF(Data_Clean!S1408="",0,Data_Clean!S1408))</f>
        <v>0.852</v>
      </c>
      <c r="N1408" s="16" t="n">
        <f aca="false">Assumptions!$B$18*MIN(1,(Data_Clean!F1408-1)/Assumptions!$B$23)</f>
        <v>15</v>
      </c>
      <c r="O1408" s="16" t="n">
        <f aca="false">Assumptions!$B$19*(0.4*IF(Data_Clean!E1408="",0,MIN(1,Data_Clean!E1408/12/Assumptions!$B$24))+0.35*IF(Data_Clean!D1408="Y",1,0)+0.25*(1-MIN(Data_Clean!T1408,3)/3))/IF(Data_Clean!E1408="",0.6,1)</f>
        <v>15</v>
      </c>
      <c r="P1408" s="16" t="n">
        <f aca="false">SUM(K1408:O1408)/(Assumptions!$D$5-IF(K1408="",Assumptions!$B$15,0))*100</f>
        <v>72.5558098915484</v>
      </c>
      <c r="Q1408" s="7" t="str">
        <f aca="false">IF(J1408&gt;=Assumptions!$B$26,"High",IF(J1408&gt;=Assumptions!$B$27,"Mid","Low"))</f>
        <v>Mid</v>
      </c>
      <c r="R1408" s="7" t="str">
        <f aca="false">IF(P1408&gt;=Assumptions!$B$28,"High",IF(P1408&gt;=Assumptions!$B$29,"Mid","Low"))</f>
        <v>High</v>
      </c>
      <c r="S1408" s="7" t="str">
        <f aca="false">INDEX(Assumptions!$B$33:$B$41,MATCH(Q1408&amp;"|"&amp;R1408,Assumptions!$A$33:$A$41,0))</f>
        <v>Engaged Builders</v>
      </c>
      <c r="T1408" s="7" t="n">
        <f aca="false">IF(ISNUMBER(Data_Clean!V1408),J1408*Data_Clean!V1408,0)</f>
        <v>24.3639889245</v>
      </c>
    </row>
    <row r="1409" customFormat="false" ht="15" hidden="false" customHeight="false" outlineLevel="0" collapsed="false">
      <c r="A1409" s="15" t="str">
        <f aca="false">Data_Clean!A1409</f>
        <v>CX101405</v>
      </c>
      <c r="B1409" s="14" t="n">
        <f aca="false">Data_Clean!G1409*Assumptions!$B$5</f>
        <v>79.46875</v>
      </c>
      <c r="C1409" s="14" t="n">
        <f aca="false">IF(Data_Clean!H1409="",0,Data_Clean!H1409)*Assumptions!$B$6</f>
        <v>413.8494</v>
      </c>
      <c r="D1409" s="14" t="n">
        <f aca="false">Data_Clean!I1409*Assumptions!$B$7</f>
        <v>0</v>
      </c>
      <c r="E1409" s="14" t="n">
        <f aca="false">Data_Clean!J1409*Assumptions!$B$8</f>
        <v>0</v>
      </c>
      <c r="F1409" s="14" t="n">
        <f aca="false">Data_Clean!K1409*Assumptions!$B$9</f>
        <v>0</v>
      </c>
      <c r="G1409" s="14" t="n">
        <f aca="false">Data_Clean!L1409*Assumptions!$B$10</f>
        <v>0</v>
      </c>
      <c r="H1409" s="14" t="n">
        <f aca="false">IF(OR(Data_Clean!M1409="",Data_Clean!N1409=""),0,Data_Clean!M1409*Data_Clean!N1409/100)*Assumptions!$B$13*Assumptions!$B$11</f>
        <v>0</v>
      </c>
      <c r="I1409" s="14" t="n">
        <f aca="false">Data_Clean!O1409*4*Assumptions!$B$12</f>
        <v>0</v>
      </c>
      <c r="J1409" s="14" t="n">
        <f aca="false">SUM(B1409:I1409)</f>
        <v>493.31815</v>
      </c>
      <c r="K1409" s="16" t="n">
        <f aca="false">IF(Data_Clean!P1409="","",Assumptions!$B$15*0.5^(Data_Clean!P1409/Assumptions!$B$20))</f>
        <v>26.1165168988837</v>
      </c>
      <c r="L1409" s="16" t="n">
        <f aca="false">Assumptions!$B$16*MIN(1,LN(1+Data_Clean!Q1409)/LN(1+Assumptions!$B$21))</f>
        <v>9.16313819982653</v>
      </c>
      <c r="M1409" s="16" t="n">
        <f aca="false">Assumptions!$B$17*(0.6*MIN(1,Data_Clean!R1409/Assumptions!$B$22)+0.4*IF(Data_Clean!S1409="",0,Data_Clean!S1409))</f>
        <v>2.46</v>
      </c>
      <c r="N1409" s="16" t="n">
        <f aca="false">Assumptions!$B$18*MIN(1,(Data_Clean!F1409-1)/Assumptions!$B$23)</f>
        <v>5</v>
      </c>
      <c r="O1409" s="16" t="n">
        <f aca="false">Assumptions!$B$19*(0.4*IF(Data_Clean!E1409="",0,MIN(1,Data_Clean!E1409/12/Assumptions!$B$24))+0.35*IF(Data_Clean!D1409="Y",1,0)+0.25*(1-MIN(Data_Clean!T1409,3)/3))/IF(Data_Clean!E1409="",0.6,1)</f>
        <v>9.75</v>
      </c>
      <c r="P1409" s="16" t="n">
        <f aca="false">SUM(K1409:O1409)/(Assumptions!$D$5-IF(K1409="",Assumptions!$B$15,0))*100</f>
        <v>52.4896550987103</v>
      </c>
      <c r="Q1409" s="7" t="str">
        <f aca="false">IF(J1409&gt;=Assumptions!$B$26,"High",IF(J1409&gt;=Assumptions!$B$27,"Mid","Low"))</f>
        <v>Mid</v>
      </c>
      <c r="R1409" s="7" t="str">
        <f aca="false">IF(P1409&gt;=Assumptions!$B$28,"High",IF(P1409&gt;=Assumptions!$B$29,"Mid","Low"))</f>
        <v>Mid</v>
      </c>
      <c r="S1409" s="7" t="str">
        <f aca="false">INDEX(Assumptions!$B$33:$B$41,MATCH(Q1409&amp;"|"&amp;R1409,Assumptions!$A$33:$A$41,0))</f>
        <v>Established Core</v>
      </c>
      <c r="T1409" s="7" t="n">
        <f aca="false">IF(ISNUMBER(Data_Clean!V1409),J1409*Data_Clean!V1409,0)</f>
        <v>38.232156625</v>
      </c>
    </row>
    <row r="1410" customFormat="false" ht="15" hidden="false" customHeight="false" outlineLevel="0" collapsed="false">
      <c r="A1410" s="15" t="str">
        <f aca="false">Data_Clean!A1410</f>
        <v>CX101406</v>
      </c>
      <c r="B1410" s="14" t="n">
        <f aca="false">Data_Clean!G1410*Assumptions!$B$5</f>
        <v>108.94525</v>
      </c>
      <c r="C1410" s="14" t="n">
        <f aca="false">IF(Data_Clean!H1410="",0,Data_Clean!H1410)*Assumptions!$B$6</f>
        <v>596.76564</v>
      </c>
      <c r="D1410" s="14" t="n">
        <f aca="false">Data_Clean!I1410*Assumptions!$B$7</f>
        <v>0</v>
      </c>
      <c r="E1410" s="14" t="n">
        <f aca="false">Data_Clean!J1410*Assumptions!$B$8</f>
        <v>0</v>
      </c>
      <c r="F1410" s="14" t="n">
        <f aca="false">Data_Clean!K1410*Assumptions!$B$9</f>
        <v>0</v>
      </c>
      <c r="G1410" s="14" t="n">
        <f aca="false">Data_Clean!L1410*Assumptions!$B$10</f>
        <v>0</v>
      </c>
      <c r="H1410" s="14" t="n">
        <f aca="false">IF(OR(Data_Clean!M1410="",Data_Clean!N1410=""),0,Data_Clean!M1410*Data_Clean!N1410/100)*Assumptions!$B$13*Assumptions!$B$11</f>
        <v>0</v>
      </c>
      <c r="I1410" s="14" t="n">
        <f aca="false">Data_Clean!O1410*4*Assumptions!$B$12</f>
        <v>0</v>
      </c>
      <c r="J1410" s="14" t="n">
        <f aca="false">SUM(B1410:I1410)</f>
        <v>705.71089</v>
      </c>
      <c r="K1410" s="16" t="n">
        <f aca="false">IF(Data_Clean!P1410="","",Assumptions!$B$15*0.5^(Data_Clean!P1410/Assumptions!$B$20))</f>
        <v>13.0582584494419</v>
      </c>
      <c r="L1410" s="16" t="n">
        <f aca="false">Assumptions!$B$16*MIN(1,LN(1+Data_Clean!Q1410)/LN(1+Assumptions!$B$21))</f>
        <v>15.7812965263578</v>
      </c>
      <c r="M1410" s="16" t="n">
        <f aca="false">Assumptions!$B$17*(0.6*MIN(1,Data_Clean!R1410/Assumptions!$B$22)+0.4*IF(Data_Clean!S1410="",0,Data_Clean!S1410))</f>
        <v>9.534</v>
      </c>
      <c r="N1410" s="16" t="n">
        <f aca="false">Assumptions!$B$18*MIN(1,(Data_Clean!F1410-1)/Assumptions!$B$23)</f>
        <v>5</v>
      </c>
      <c r="O1410" s="16" t="n">
        <f aca="false">Assumptions!$B$19*(0.4*IF(Data_Clean!E1410="",0,MIN(1,Data_Clean!E1410/12/Assumptions!$B$24))+0.35*IF(Data_Clean!D1410="Y",1,0)+0.25*(1-MIN(Data_Clean!T1410,3)/3))/IF(Data_Clean!E1410="",0.6,1)</f>
        <v>12.7</v>
      </c>
      <c r="P1410" s="16" t="n">
        <f aca="false">SUM(K1410:O1410)/(Assumptions!$D$5-IF(K1410="",Assumptions!$B$15,0))*100</f>
        <v>56.0735549757996</v>
      </c>
      <c r="Q1410" s="7" t="str">
        <f aca="false">IF(J1410&gt;=Assumptions!$B$26,"High",IF(J1410&gt;=Assumptions!$B$27,"Mid","Low"))</f>
        <v>Mid</v>
      </c>
      <c r="R1410" s="7" t="str">
        <f aca="false">IF(P1410&gt;=Assumptions!$B$28,"High",IF(P1410&gt;=Assumptions!$B$29,"Mid","Low"))</f>
        <v>Mid</v>
      </c>
      <c r="S1410" s="7" t="str">
        <f aca="false">INDEX(Assumptions!$B$33:$B$41,MATCH(Q1410&amp;"|"&amp;R1410,Assumptions!$A$33:$A$41,0))</f>
        <v>Established Core</v>
      </c>
      <c r="T1410" s="7" t="n">
        <f aca="false">IF(ISNUMBER(Data_Clean!V1410),J1410*Data_Clean!V1410,0)</f>
        <v>22.229893035</v>
      </c>
    </row>
    <row r="1411" customFormat="false" ht="15" hidden="false" customHeight="false" outlineLevel="0" collapsed="false">
      <c r="A1411" s="15" t="str">
        <f aca="false">Data_Clean!A1411</f>
        <v>CX101407</v>
      </c>
      <c r="B1411" s="14" t="n">
        <f aca="false">Data_Clean!G1411*Assumptions!$B$5</f>
        <v>32.38325</v>
      </c>
      <c r="C1411" s="14" t="n">
        <f aca="false">IF(Data_Clean!H1411="",0,Data_Clean!H1411)*Assumptions!$B$6</f>
        <v>0</v>
      </c>
      <c r="D1411" s="14" t="n">
        <f aca="false">Data_Clean!I1411*Assumptions!$B$7</f>
        <v>0</v>
      </c>
      <c r="E1411" s="14" t="n">
        <f aca="false">Data_Clean!J1411*Assumptions!$B$8</f>
        <v>0</v>
      </c>
      <c r="F1411" s="14" t="n">
        <f aca="false">Data_Clean!K1411*Assumptions!$B$9</f>
        <v>1427.8</v>
      </c>
      <c r="G1411" s="14" t="n">
        <f aca="false">Data_Clean!L1411*Assumptions!$B$10</f>
        <v>0</v>
      </c>
      <c r="H1411" s="14" t="n">
        <f aca="false">IF(OR(Data_Clean!M1411="",Data_Clean!N1411=""),0,Data_Clean!M1411*Data_Clean!N1411/100)*Assumptions!$B$13*Assumptions!$B$11</f>
        <v>43.35</v>
      </c>
      <c r="I1411" s="14" t="n">
        <f aca="false">Data_Clean!O1411*4*Assumptions!$B$12</f>
        <v>18.73056</v>
      </c>
      <c r="J1411" s="14" t="n">
        <f aca="false">SUM(B1411:I1411)</f>
        <v>1522.26381</v>
      </c>
      <c r="K1411" s="16" t="n">
        <f aca="false">IF(Data_Clean!P1411="","",Assumptions!$B$15*0.5^(Data_Clean!P1411/Assumptions!$B$20))</f>
        <v>24.3675718906871</v>
      </c>
      <c r="L1411" s="16" t="n">
        <f aca="false">Assumptions!$B$16*MIN(1,LN(1+Data_Clean!Q1411)/LN(1+Assumptions!$B$21))</f>
        <v>14.7060656260474</v>
      </c>
      <c r="M1411" s="16" t="n">
        <f aca="false">Assumptions!$B$17*(0.6*MIN(1,Data_Clean!R1411/Assumptions!$B$22)+0.4*IF(Data_Clean!S1411="",0,Data_Clean!S1411))</f>
        <v>8.82</v>
      </c>
      <c r="N1411" s="16" t="n">
        <f aca="false">Assumptions!$B$18*MIN(1,(Data_Clean!F1411-1)/Assumptions!$B$23)</f>
        <v>10</v>
      </c>
      <c r="O1411" s="16" t="n">
        <f aca="false">Assumptions!$B$19*(0.4*IF(Data_Clean!E1411="",0,MIN(1,Data_Clean!E1411/12/Assumptions!$B$24))+0.35*IF(Data_Clean!D1411="Y",1,0)+0.25*(1-MIN(Data_Clean!T1411,3)/3))/IF(Data_Clean!E1411="",0.6,1)</f>
        <v>13.25</v>
      </c>
      <c r="P1411" s="16" t="n">
        <f aca="false">SUM(K1411:O1411)/(Assumptions!$D$5-IF(K1411="",Assumptions!$B$15,0))*100</f>
        <v>71.1436375167344</v>
      </c>
      <c r="Q1411" s="7" t="str">
        <f aca="false">IF(J1411&gt;=Assumptions!$B$26,"High",IF(J1411&gt;=Assumptions!$B$27,"Mid","Low"))</f>
        <v>High</v>
      </c>
      <c r="R1411" s="7" t="str">
        <f aca="false">IF(P1411&gt;=Assumptions!$B$28,"High",IF(P1411&gt;=Assumptions!$B$29,"Mid","Low"))</f>
        <v>High</v>
      </c>
      <c r="S1411" s="7" t="str">
        <f aca="false">INDEX(Assumptions!$B$33:$B$41,MATCH(Q1411&amp;"|"&amp;R1411,Assumptions!$A$33:$A$41,0))</f>
        <v>Premier Advocates</v>
      </c>
      <c r="T1411" s="7" t="n">
        <f aca="false">IF(ISNUMBER(Data_Clean!V1411),J1411*Data_Clean!V1411,0)</f>
        <v>37.447689726</v>
      </c>
    </row>
    <row r="1412" customFormat="false" ht="15" hidden="false" customHeight="false" outlineLevel="0" collapsed="false">
      <c r="A1412" s="15" t="str">
        <f aca="false">Data_Clean!A1412</f>
        <v>CX101408</v>
      </c>
      <c r="B1412" s="14" t="n">
        <f aca="false">Data_Clean!G1412*Assumptions!$B$5</f>
        <v>171.5575</v>
      </c>
      <c r="C1412" s="14" t="n">
        <f aca="false">IF(Data_Clean!H1412="",0,Data_Clean!H1412)*Assumptions!$B$6</f>
        <v>137.62596</v>
      </c>
      <c r="D1412" s="14" t="n">
        <f aca="false">Data_Clean!I1412*Assumptions!$B$7</f>
        <v>0</v>
      </c>
      <c r="E1412" s="14" t="n">
        <f aca="false">Data_Clean!J1412*Assumptions!$B$8</f>
        <v>0</v>
      </c>
      <c r="F1412" s="14" t="n">
        <f aca="false">Data_Clean!K1412*Assumptions!$B$9</f>
        <v>0</v>
      </c>
      <c r="G1412" s="14" t="n">
        <f aca="false">Data_Clean!L1412*Assumptions!$B$10</f>
        <v>0</v>
      </c>
      <c r="H1412" s="14" t="n">
        <f aca="false">IF(OR(Data_Clean!M1412="",Data_Clean!N1412=""),0,Data_Clean!M1412*Data_Clean!N1412/100)*Assumptions!$B$13*Assumptions!$B$11</f>
        <v>0</v>
      </c>
      <c r="I1412" s="14" t="n">
        <f aca="false">Data_Clean!O1412*4*Assumptions!$B$12</f>
        <v>0</v>
      </c>
      <c r="J1412" s="14" t="n">
        <f aca="false">SUM(B1412:I1412)</f>
        <v>309.18346</v>
      </c>
      <c r="K1412" s="16" t="n">
        <f aca="false">IF(Data_Clean!P1412="","",Assumptions!$B$15*0.5^(Data_Clean!P1412/Assumptions!$B$20))</f>
        <v>24.9371368842836</v>
      </c>
      <c r="L1412" s="16" t="n">
        <f aca="false">Assumptions!$B$16*MIN(1,LN(1+Data_Clean!Q1412)/LN(1+Assumptions!$B$21))</f>
        <v>12.8906482631789</v>
      </c>
      <c r="M1412" s="16" t="n">
        <f aca="false">Assumptions!$B$17*(0.6*MIN(1,Data_Clean!R1412/Assumptions!$B$22)+0.4*IF(Data_Clean!S1412="",0,Data_Clean!S1412))</f>
        <v>6.06</v>
      </c>
      <c r="N1412" s="16" t="n">
        <f aca="false">Assumptions!$B$18*MIN(1,(Data_Clean!F1412-1)/Assumptions!$B$23)</f>
        <v>5</v>
      </c>
      <c r="O1412" s="16" t="n">
        <f aca="false">Assumptions!$B$19*(0.4*IF(Data_Clean!E1412="",0,MIN(1,Data_Clean!E1412/12/Assumptions!$B$24))+0.35*IF(Data_Clean!D1412="Y",1,0)+0.25*(1-MIN(Data_Clean!T1412,3)/3))/IF(Data_Clean!E1412="",0.6,1)</f>
        <v>10.6</v>
      </c>
      <c r="P1412" s="16" t="n">
        <f aca="false">SUM(K1412:O1412)/(Assumptions!$D$5-IF(K1412="",Assumptions!$B$15,0))*100</f>
        <v>59.4877851474625</v>
      </c>
      <c r="Q1412" s="7" t="str">
        <f aca="false">IF(J1412&gt;=Assumptions!$B$26,"High",IF(J1412&gt;=Assumptions!$B$27,"Mid","Low"))</f>
        <v>Low</v>
      </c>
      <c r="R1412" s="7" t="str">
        <f aca="false">IF(P1412&gt;=Assumptions!$B$28,"High",IF(P1412&gt;=Assumptions!$B$29,"Mid","Low"))</f>
        <v>Mid</v>
      </c>
      <c r="S1412" s="7" t="str">
        <f aca="false">INDEX(Assumptions!$B$33:$B$41,MATCH(Q1412&amp;"|"&amp;R1412,Assumptions!$A$33:$A$41,0))</f>
        <v>Light Touch</v>
      </c>
      <c r="T1412" s="7" t="n">
        <f aca="false">IF(ISNUMBER(Data_Clean!V1412),J1412*Data_Clean!V1412,0)</f>
        <v>12.583766822</v>
      </c>
    </row>
    <row r="1413" customFormat="false" ht="15" hidden="false" customHeight="false" outlineLevel="0" collapsed="false">
      <c r="A1413" s="15" t="str">
        <f aca="false">Data_Clean!A1413</f>
        <v>CX101409</v>
      </c>
      <c r="B1413" s="14" t="n">
        <f aca="false">Data_Clean!G1413*Assumptions!$B$5</f>
        <v>108.7195</v>
      </c>
      <c r="C1413" s="14" t="n">
        <f aca="false">IF(Data_Clean!H1413="",0,Data_Clean!H1413)*Assumptions!$B$6</f>
        <v>782.72556</v>
      </c>
      <c r="D1413" s="14" t="n">
        <f aca="false">Data_Clean!I1413*Assumptions!$B$7</f>
        <v>0</v>
      </c>
      <c r="E1413" s="14" t="n">
        <f aca="false">Data_Clean!J1413*Assumptions!$B$8</f>
        <v>0</v>
      </c>
      <c r="F1413" s="14" t="n">
        <f aca="false">Data_Clean!K1413*Assumptions!$B$9</f>
        <v>0</v>
      </c>
      <c r="G1413" s="14" t="n">
        <f aca="false">Data_Clean!L1413*Assumptions!$B$10</f>
        <v>0</v>
      </c>
      <c r="H1413" s="14" t="n">
        <f aca="false">IF(OR(Data_Clean!M1413="",Data_Clean!N1413=""),0,Data_Clean!M1413*Data_Clean!N1413/100)*Assumptions!$B$13*Assumptions!$B$11</f>
        <v>0</v>
      </c>
      <c r="I1413" s="14" t="n">
        <f aca="false">Data_Clean!O1413*4*Assumptions!$B$12</f>
        <v>25.75632</v>
      </c>
      <c r="J1413" s="14" t="n">
        <f aca="false">SUM(B1413:I1413)</f>
        <v>917.20138</v>
      </c>
      <c r="K1413" s="16" t="n">
        <f aca="false">IF(Data_Clean!P1413="","",Assumptions!$B$15*0.5^(Data_Clean!P1413/Assumptions!$B$20))</f>
        <v>28.6452481173125</v>
      </c>
      <c r="L1413" s="16" t="n">
        <f aca="false">Assumptions!$B$16*MIN(1,LN(1+Data_Clean!Q1413)/LN(1+Assumptions!$B$21))</f>
        <v>12.0537864630054</v>
      </c>
      <c r="M1413" s="16" t="n">
        <f aca="false">Assumptions!$B$17*(0.6*MIN(1,Data_Clean!R1413/Assumptions!$B$22)+0.4*IF(Data_Clean!S1413="",0,Data_Clean!S1413))</f>
        <v>12</v>
      </c>
      <c r="N1413" s="16" t="n">
        <f aca="false">Assumptions!$B$18*MIN(1,(Data_Clean!F1413-1)/Assumptions!$B$23)</f>
        <v>10</v>
      </c>
      <c r="O1413" s="16" t="n">
        <f aca="false">Assumptions!$B$19*(0.4*IF(Data_Clean!E1413="",0,MIN(1,Data_Clean!E1413/12/Assumptions!$B$24))+0.35*IF(Data_Clean!D1413="Y",1,0)+0.25*(1-MIN(Data_Clean!T1413,3)/3))/IF(Data_Clean!E1413="",0.6,1)</f>
        <v>8.15</v>
      </c>
      <c r="P1413" s="16" t="n">
        <f aca="false">SUM(K1413:O1413)/(Assumptions!$D$5-IF(K1413="",Assumptions!$B$15,0))*100</f>
        <v>70.8490345803179</v>
      </c>
      <c r="Q1413" s="7" t="str">
        <f aca="false">IF(J1413&gt;=Assumptions!$B$26,"High",IF(J1413&gt;=Assumptions!$B$27,"Mid","Low"))</f>
        <v>Mid</v>
      </c>
      <c r="R1413" s="7" t="str">
        <f aca="false">IF(P1413&gt;=Assumptions!$B$28,"High",IF(P1413&gt;=Assumptions!$B$29,"Mid","Low"))</f>
        <v>High</v>
      </c>
      <c r="S1413" s="7" t="str">
        <f aca="false">INDEX(Assumptions!$B$33:$B$41,MATCH(Q1413&amp;"|"&amp;R1413,Assumptions!$A$33:$A$41,0))</f>
        <v>Engaged Builders</v>
      </c>
      <c r="T1413" s="7" t="n">
        <f aca="false">IF(ISNUMBER(Data_Clean!V1413),J1413*Data_Clean!V1413,0)</f>
        <v>61.91109315</v>
      </c>
    </row>
    <row r="1414" customFormat="false" ht="15" hidden="false" customHeight="false" outlineLevel="0" collapsed="false">
      <c r="A1414" s="15" t="str">
        <f aca="false">Data_Clean!A1414</f>
        <v>CX101410</v>
      </c>
      <c r="B1414" s="14" t="n">
        <f aca="false">Data_Clean!G1414*Assumptions!$B$5</f>
        <v>89.706</v>
      </c>
      <c r="C1414" s="14" t="n">
        <f aca="false">IF(Data_Clean!H1414="",0,Data_Clean!H1414)*Assumptions!$B$6</f>
        <v>0</v>
      </c>
      <c r="D1414" s="14" t="n">
        <f aca="false">Data_Clean!I1414*Assumptions!$B$7</f>
        <v>0</v>
      </c>
      <c r="E1414" s="14" t="n">
        <f aca="false">Data_Clean!J1414*Assumptions!$B$8</f>
        <v>0</v>
      </c>
      <c r="F1414" s="14" t="n">
        <f aca="false">Data_Clean!K1414*Assumptions!$B$9</f>
        <v>0</v>
      </c>
      <c r="G1414" s="14" t="n">
        <f aca="false">Data_Clean!L1414*Assumptions!$B$10</f>
        <v>0</v>
      </c>
      <c r="H1414" s="14" t="n">
        <f aca="false">IF(OR(Data_Clean!M1414="",Data_Clean!N1414=""),0,Data_Clean!M1414*Data_Clean!N1414/100)*Assumptions!$B$13*Assumptions!$B$11</f>
        <v>0</v>
      </c>
      <c r="I1414" s="14" t="n">
        <f aca="false">Data_Clean!O1414*4*Assumptions!$B$12</f>
        <v>0</v>
      </c>
      <c r="J1414" s="14" t="n">
        <f aca="false">SUM(B1414:I1414)</f>
        <v>89.706</v>
      </c>
      <c r="K1414" s="16" t="n">
        <f aca="false">IF(Data_Clean!P1414="","",Assumptions!$B$15*0.5^(Data_Clean!P1414/Assumptions!$B$20))</f>
        <v>24.3675718906871</v>
      </c>
      <c r="L1414" s="16" t="n">
        <f aca="false">Assumptions!$B$16*MIN(1,LN(1+Data_Clean!Q1414)/LN(1+Assumptions!$B$21))</f>
        <v>13.5873179074216</v>
      </c>
      <c r="M1414" s="16" t="n">
        <f aca="false">Assumptions!$B$17*(0.6*MIN(1,Data_Clean!R1414/Assumptions!$B$22)+0.4*IF(Data_Clean!S1414="",0,Data_Clean!S1414))</f>
        <v>8.394</v>
      </c>
      <c r="N1414" s="16" t="n">
        <f aca="false">Assumptions!$B$18*MIN(1,(Data_Clean!F1414-1)/Assumptions!$B$23)</f>
        <v>0</v>
      </c>
      <c r="O1414" s="16" t="n">
        <f aca="false">Assumptions!$B$19*(0.4*IF(Data_Clean!E1414="",0,MIN(1,Data_Clean!E1414/12/Assumptions!$B$24))+0.35*IF(Data_Clean!D1414="Y",1,0)+0.25*(1-MIN(Data_Clean!T1414,3)/3))/IF(Data_Clean!E1414="",0.6,1)</f>
        <v>10.95</v>
      </c>
      <c r="P1414" s="16" t="n">
        <f aca="false">SUM(K1414:O1414)/(Assumptions!$D$5-IF(K1414="",Assumptions!$B$15,0))*100</f>
        <v>57.2988897981086</v>
      </c>
      <c r="Q1414" s="7" t="str">
        <f aca="false">IF(J1414&gt;=Assumptions!$B$26,"High",IF(J1414&gt;=Assumptions!$B$27,"Mid","Low"))</f>
        <v>Low</v>
      </c>
      <c r="R1414" s="7" t="str">
        <f aca="false">IF(P1414&gt;=Assumptions!$B$28,"High",IF(P1414&gt;=Assumptions!$B$29,"Mid","Low"))</f>
        <v>Mid</v>
      </c>
      <c r="S1414" s="7" t="str">
        <f aca="false">INDEX(Assumptions!$B$33:$B$41,MATCH(Q1414&amp;"|"&amp;R1414,Assumptions!$A$33:$A$41,0))</f>
        <v>Light Touch</v>
      </c>
      <c r="T1414" s="7" t="n">
        <f aca="false">IF(ISNUMBER(Data_Clean!V1414),J1414*Data_Clean!V1414,0)</f>
        <v>2.9782392</v>
      </c>
    </row>
    <row r="1415" customFormat="false" ht="15" hidden="false" customHeight="false" outlineLevel="0" collapsed="false">
      <c r="A1415" s="15" t="str">
        <f aca="false">Data_Clean!A1415</f>
        <v>CX101411</v>
      </c>
      <c r="B1415" s="14" t="n">
        <f aca="false">Data_Clean!G1415*Assumptions!$B$5</f>
        <v>118.61425</v>
      </c>
      <c r="C1415" s="14" t="n">
        <f aca="false">IF(Data_Clean!H1415="",0,Data_Clean!H1415)*Assumptions!$B$6</f>
        <v>0</v>
      </c>
      <c r="D1415" s="14" t="n">
        <f aca="false">Data_Clean!I1415*Assumptions!$B$7</f>
        <v>0</v>
      </c>
      <c r="E1415" s="14" t="n">
        <f aca="false">Data_Clean!J1415*Assumptions!$B$8</f>
        <v>0</v>
      </c>
      <c r="F1415" s="14" t="n">
        <f aca="false">Data_Clean!K1415*Assumptions!$B$9</f>
        <v>0</v>
      </c>
      <c r="G1415" s="14" t="n">
        <f aca="false">Data_Clean!L1415*Assumptions!$B$10</f>
        <v>0</v>
      </c>
      <c r="H1415" s="14" t="n">
        <f aca="false">IF(OR(Data_Clean!M1415="",Data_Clean!N1415=""),0,Data_Clean!M1415*Data_Clean!N1415/100)*Assumptions!$B$13*Assumptions!$B$11</f>
        <v>0</v>
      </c>
      <c r="I1415" s="14" t="n">
        <f aca="false">Data_Clean!O1415*4*Assumptions!$B$12</f>
        <v>0</v>
      </c>
      <c r="J1415" s="14" t="n">
        <f aca="false">SUM(B1415:I1415)</f>
        <v>118.61425</v>
      </c>
      <c r="K1415" s="16" t="n">
        <f aca="false">IF(Data_Clean!P1415="","",Assumptions!$B$15*0.5^(Data_Clean!P1415/Assumptions!$B$20))</f>
        <v>12.7600074142628</v>
      </c>
      <c r="L1415" s="16" t="n">
        <f aca="false">Assumptions!$B$16*MIN(1,LN(1+Data_Clean!Q1415)/LN(1+Assumptions!$B$21))</f>
        <v>12.2792642888455</v>
      </c>
      <c r="M1415" s="16" t="n">
        <f aca="false">Assumptions!$B$17*(0.6*MIN(1,Data_Clean!R1415/Assumptions!$B$22)+0.4*IF(Data_Clean!S1415="",0,Data_Clean!S1415))</f>
        <v>7.722</v>
      </c>
      <c r="N1415" s="16" t="n">
        <f aca="false">Assumptions!$B$18*MIN(1,(Data_Clean!F1415-1)/Assumptions!$B$23)</f>
        <v>0</v>
      </c>
      <c r="O1415" s="16" t="n">
        <f aca="false">Assumptions!$B$19*(0.4*IF(Data_Clean!E1415="",0,MIN(1,Data_Clean!E1415/12/Assumptions!$B$24))+0.35*IF(Data_Clean!D1415="Y",1,0)+0.25*(1-MIN(Data_Clean!T1415,3)/3))/IF(Data_Clean!E1415="",0.6,1)</f>
        <v>11.1</v>
      </c>
      <c r="P1415" s="16" t="n">
        <f aca="false">SUM(K1415:O1415)/(Assumptions!$D$5-IF(K1415="",Assumptions!$B$15,0))*100</f>
        <v>43.8612717031083</v>
      </c>
      <c r="Q1415" s="7" t="str">
        <f aca="false">IF(J1415&gt;=Assumptions!$B$26,"High",IF(J1415&gt;=Assumptions!$B$27,"Mid","Low"))</f>
        <v>Low</v>
      </c>
      <c r="R1415" s="7" t="str">
        <f aca="false">IF(P1415&gt;=Assumptions!$B$28,"High",IF(P1415&gt;=Assumptions!$B$29,"Mid","Low"))</f>
        <v>Low</v>
      </c>
      <c r="S1415" s="7" t="str">
        <f aca="false">INDEX(Assumptions!$B$33:$B$41,MATCH(Q1415&amp;"|"&amp;R1415,Assumptions!$A$33:$A$41,0))</f>
        <v>Dormant &amp; Low Value</v>
      </c>
      <c r="T1415" s="7" t="n">
        <f aca="false">IF(ISNUMBER(Data_Clean!V1415),J1415*Data_Clean!V1415,0)</f>
        <v>9.311218625</v>
      </c>
    </row>
    <row r="1416" customFormat="false" ht="15" hidden="false" customHeight="false" outlineLevel="0" collapsed="false">
      <c r="A1416" s="15" t="str">
        <f aca="false">Data_Clean!A1416</f>
        <v>CX101412</v>
      </c>
      <c r="B1416" s="14" t="n">
        <f aca="false">Data_Clean!G1416*Assumptions!$B$5</f>
        <v>89.38025</v>
      </c>
      <c r="C1416" s="14" t="n">
        <f aca="false">IF(Data_Clean!H1416="",0,Data_Clean!H1416)*Assumptions!$B$6</f>
        <v>138.56904</v>
      </c>
      <c r="D1416" s="14" t="n">
        <f aca="false">Data_Clean!I1416*Assumptions!$B$7</f>
        <v>157.6</v>
      </c>
      <c r="E1416" s="14" t="n">
        <f aca="false">Data_Clean!J1416*Assumptions!$B$8</f>
        <v>0</v>
      </c>
      <c r="F1416" s="14" t="n">
        <f aca="false">Data_Clean!K1416*Assumptions!$B$9</f>
        <v>0</v>
      </c>
      <c r="G1416" s="14" t="n">
        <f aca="false">Data_Clean!L1416*Assumptions!$B$10</f>
        <v>0</v>
      </c>
      <c r="H1416" s="14" t="n">
        <f aca="false">IF(OR(Data_Clean!M1416="",Data_Clean!N1416=""),0,Data_Clean!M1416*Data_Clean!N1416/100)*Assumptions!$B$13*Assumptions!$B$11</f>
        <v>114.048</v>
      </c>
      <c r="I1416" s="14" t="n">
        <f aca="false">Data_Clean!O1416*4*Assumptions!$B$12</f>
        <v>14.94336</v>
      </c>
      <c r="J1416" s="14" t="n">
        <f aca="false">SUM(B1416:I1416)</f>
        <v>514.54065</v>
      </c>
      <c r="K1416" s="16" t="n">
        <f aca="false">IF(Data_Clean!P1416="","",Assumptions!$B$15*0.5^(Data_Clean!P1416/Assumptions!$B$20))</f>
        <v>16.8369307246406</v>
      </c>
      <c r="L1416" s="16" t="n">
        <f aca="false">Assumptions!$B$16*MIN(1,LN(1+Data_Clean!Q1416)/LN(1+Assumptions!$B$21))</f>
        <v>13.7447072997398</v>
      </c>
      <c r="M1416" s="16" t="n">
        <f aca="false">Assumptions!$B$17*(0.6*MIN(1,Data_Clean!R1416/Assumptions!$B$22)+0.4*IF(Data_Clean!S1416="",0,Data_Clean!S1416))</f>
        <v>6.138</v>
      </c>
      <c r="N1416" s="16" t="n">
        <f aca="false">Assumptions!$B$18*MIN(1,(Data_Clean!F1416-1)/Assumptions!$B$23)</f>
        <v>15</v>
      </c>
      <c r="O1416" s="16" t="n">
        <f aca="false">Assumptions!$B$19*(0.4*IF(Data_Clean!E1416="",0,MIN(1,Data_Clean!E1416/12/Assumptions!$B$24))+0.35*IF(Data_Clean!D1416="Y",1,0)+0.25*(1-MIN(Data_Clean!T1416,3)/3))/IF(Data_Clean!E1416="",0.6,1)</f>
        <v>13.75</v>
      </c>
      <c r="P1416" s="16" t="n">
        <f aca="false">SUM(K1416:O1416)/(Assumptions!$D$5-IF(K1416="",Assumptions!$B$15,0))*100</f>
        <v>65.4696380243804</v>
      </c>
      <c r="Q1416" s="7" t="str">
        <f aca="false">IF(J1416&gt;=Assumptions!$B$26,"High",IF(J1416&gt;=Assumptions!$B$27,"Mid","Low"))</f>
        <v>Mid</v>
      </c>
      <c r="R1416" s="7" t="str">
        <f aca="false">IF(P1416&gt;=Assumptions!$B$28,"High",IF(P1416&gt;=Assumptions!$B$29,"Mid","Low"))</f>
        <v>Mid</v>
      </c>
      <c r="S1416" s="7" t="str">
        <f aca="false">INDEX(Assumptions!$B$33:$B$41,MATCH(Q1416&amp;"|"&amp;R1416,Assumptions!$A$33:$A$41,0))</f>
        <v>Established Core</v>
      </c>
      <c r="T1416" s="7" t="n">
        <f aca="false">IF(ISNUMBER(Data_Clean!V1416),J1416*Data_Clean!V1416,0)</f>
        <v>24.131956485</v>
      </c>
    </row>
    <row r="1417" customFormat="false" ht="15" hidden="false" customHeight="false" outlineLevel="0" collapsed="false">
      <c r="A1417" s="15" t="str">
        <f aca="false">Data_Clean!A1417</f>
        <v>CX101413</v>
      </c>
      <c r="B1417" s="14" t="n">
        <f aca="false">Data_Clean!G1417*Assumptions!$B$5</f>
        <v>229.856</v>
      </c>
      <c r="C1417" s="14" t="n">
        <f aca="false">IF(Data_Clean!H1417="",0,Data_Clean!H1417)*Assumptions!$B$6</f>
        <v>0</v>
      </c>
      <c r="D1417" s="14" t="n">
        <f aca="false">Data_Clean!I1417*Assumptions!$B$7</f>
        <v>0</v>
      </c>
      <c r="E1417" s="14" t="n">
        <f aca="false">Data_Clean!J1417*Assumptions!$B$8</f>
        <v>0</v>
      </c>
      <c r="F1417" s="14" t="n">
        <f aca="false">Data_Clean!K1417*Assumptions!$B$9</f>
        <v>2528.9</v>
      </c>
      <c r="G1417" s="14" t="n">
        <f aca="false">Data_Clean!L1417*Assumptions!$B$10</f>
        <v>0</v>
      </c>
      <c r="H1417" s="14" t="n">
        <f aca="false">IF(OR(Data_Clean!M1417="",Data_Clean!N1417=""),0,Data_Clean!M1417*Data_Clean!N1417/100)*Assumptions!$B$13*Assumptions!$B$11</f>
        <v>0</v>
      </c>
      <c r="I1417" s="14" t="n">
        <f aca="false">Data_Clean!O1417*4*Assumptions!$B$12</f>
        <v>0</v>
      </c>
      <c r="J1417" s="14" t="n">
        <f aca="false">SUM(B1417:I1417)</f>
        <v>2758.756</v>
      </c>
      <c r="K1417" s="16" t="n">
        <f aca="false">IF(Data_Clean!P1417="","",Assumptions!$B$15*0.5^(Data_Clean!P1417/Assumptions!$B$20))</f>
        <v>25.5200148285257</v>
      </c>
      <c r="L1417" s="16" t="n">
        <f aca="false">Assumptions!$B$16*MIN(1,LN(1+Data_Clean!Q1417)/LN(1+Assumptions!$B$21))</f>
        <v>12.4931739410702</v>
      </c>
      <c r="M1417" s="16" t="n">
        <f aca="false">Assumptions!$B$17*(0.6*MIN(1,Data_Clean!R1417/Assumptions!$B$22)+0.4*IF(Data_Clean!S1417="",0,Data_Clean!S1417))</f>
        <v>8.256</v>
      </c>
      <c r="N1417" s="16" t="n">
        <f aca="false">Assumptions!$B$18*MIN(1,(Data_Clean!F1417-1)/Assumptions!$B$23)</f>
        <v>10</v>
      </c>
      <c r="O1417" s="16" t="n">
        <f aca="false">Assumptions!$B$19*(0.4*IF(Data_Clean!E1417="",0,MIN(1,Data_Clean!E1417/12/Assumptions!$B$24))+0.35*IF(Data_Clean!D1417="Y",1,0)+0.25*(1-MIN(Data_Clean!T1417,3)/3))/IF(Data_Clean!E1417="",0.6,1)</f>
        <v>12.9</v>
      </c>
      <c r="P1417" s="16" t="n">
        <f aca="false">SUM(K1417:O1417)/(Assumptions!$D$5-IF(K1417="",Assumptions!$B$15,0))*100</f>
        <v>69.1691887695958</v>
      </c>
      <c r="Q1417" s="7" t="str">
        <f aca="false">IF(J1417&gt;=Assumptions!$B$26,"High",IF(J1417&gt;=Assumptions!$B$27,"Mid","Low"))</f>
        <v>High</v>
      </c>
      <c r="R1417" s="7" t="str">
        <f aca="false">IF(P1417&gt;=Assumptions!$B$28,"High",IF(P1417&gt;=Assumptions!$B$29,"Mid","Low"))</f>
        <v>Mid</v>
      </c>
      <c r="S1417" s="7" t="str">
        <f aca="false">INDEX(Assumptions!$B$33:$B$41,MATCH(Q1417&amp;"|"&amp;R1417,Assumptions!$A$33:$A$41,0))</f>
        <v>Established Core</v>
      </c>
      <c r="T1417" s="7" t="n">
        <f aca="false">IF(ISNUMBER(Data_Clean!V1417),J1417*Data_Clean!V1417,0)</f>
        <v>84.4179336</v>
      </c>
    </row>
    <row r="1418" customFormat="false" ht="15" hidden="false" customHeight="false" outlineLevel="0" collapsed="false">
      <c r="A1418" s="15" t="str">
        <f aca="false">Data_Clean!A1418</f>
        <v>CX101414</v>
      </c>
      <c r="B1418" s="14" t="n">
        <f aca="false">Data_Clean!G1418*Assumptions!$B$5</f>
        <v>453.6795</v>
      </c>
      <c r="C1418" s="14" t="n">
        <f aca="false">IF(Data_Clean!H1418="",0,Data_Clean!H1418)*Assumptions!$B$6</f>
        <v>0</v>
      </c>
      <c r="D1418" s="14" t="n">
        <f aca="false">Data_Clean!I1418*Assumptions!$B$7</f>
        <v>0</v>
      </c>
      <c r="E1418" s="14" t="n">
        <f aca="false">Data_Clean!J1418*Assumptions!$B$8</f>
        <v>0</v>
      </c>
      <c r="F1418" s="14" t="n">
        <f aca="false">Data_Clean!K1418*Assumptions!$B$9</f>
        <v>0</v>
      </c>
      <c r="G1418" s="14" t="n">
        <f aca="false">Data_Clean!L1418*Assumptions!$B$10</f>
        <v>985.95</v>
      </c>
      <c r="H1418" s="14" t="n">
        <f aca="false">IF(OR(Data_Clean!M1418="",Data_Clean!N1418=""),0,Data_Clean!M1418*Data_Clean!N1418/100)*Assumptions!$B$13*Assumptions!$B$11</f>
        <v>68.676</v>
      </c>
      <c r="I1418" s="14" t="n">
        <f aca="false">Data_Clean!O1418*4*Assumptions!$B$12</f>
        <v>20.09232</v>
      </c>
      <c r="J1418" s="14" t="n">
        <f aca="false">SUM(B1418:I1418)</f>
        <v>1528.39782</v>
      </c>
      <c r="K1418" s="16" t="n">
        <f aca="false">IF(Data_Clean!P1418="","",Assumptions!$B$15*0.5^(Data_Clean!P1418/Assumptions!$B$20))</f>
        <v>27.3516746567465</v>
      </c>
      <c r="L1418" s="16" t="n">
        <f aca="false">Assumptions!$B$16*MIN(1,LN(1+Data_Clean!Q1418)/LN(1+Assumptions!$B$21))</f>
        <v>14.9444347261843</v>
      </c>
      <c r="M1418" s="16" t="n">
        <f aca="false">Assumptions!$B$17*(0.6*MIN(1,Data_Clean!R1418/Assumptions!$B$22)+0.4*IF(Data_Clean!S1418="",0,Data_Clean!S1418))</f>
        <v>3.63</v>
      </c>
      <c r="N1418" s="16" t="n">
        <f aca="false">Assumptions!$B$18*MIN(1,(Data_Clean!F1418-1)/Assumptions!$B$23)</f>
        <v>10</v>
      </c>
      <c r="O1418" s="16" t="n">
        <f aca="false">Assumptions!$B$19*(0.4*IF(Data_Clean!E1418="",0,MIN(1,Data_Clean!E1418/12/Assumptions!$B$24))+0.35*IF(Data_Clean!D1418="Y",1,0)+0.25*(1-MIN(Data_Clean!T1418,3)/3))/IF(Data_Clean!E1418="",0.6,1)</f>
        <v>15</v>
      </c>
      <c r="P1418" s="16" t="n">
        <f aca="false">SUM(K1418:O1418)/(Assumptions!$D$5-IF(K1418="",Assumptions!$B$15,0))*100</f>
        <v>70.9261093829308</v>
      </c>
      <c r="Q1418" s="7" t="str">
        <f aca="false">IF(J1418&gt;=Assumptions!$B$26,"High",IF(J1418&gt;=Assumptions!$B$27,"Mid","Low"))</f>
        <v>High</v>
      </c>
      <c r="R1418" s="7" t="str">
        <f aca="false">IF(P1418&gt;=Assumptions!$B$28,"High",IF(P1418&gt;=Assumptions!$B$29,"Mid","Low"))</f>
        <v>High</v>
      </c>
      <c r="S1418" s="7" t="str">
        <f aca="false">INDEX(Assumptions!$B$33:$B$41,MATCH(Q1418&amp;"|"&amp;R1418,Assumptions!$A$33:$A$41,0))</f>
        <v>Premier Advocates</v>
      </c>
      <c r="T1418" s="7" t="n">
        <f aca="false">IF(ISNUMBER(Data_Clean!V1418),J1418*Data_Clean!V1418,0)</f>
        <v>35.15314986</v>
      </c>
    </row>
    <row r="1419" customFormat="false" ht="15" hidden="false" customHeight="false" outlineLevel="0" collapsed="false">
      <c r="A1419" s="15" t="str">
        <f aca="false">Data_Clean!A1419</f>
        <v>CX101415</v>
      </c>
      <c r="B1419" s="14" t="n">
        <f aca="false">Data_Clean!G1419*Assumptions!$B$5</f>
        <v>250.37975</v>
      </c>
      <c r="C1419" s="14" t="n">
        <f aca="false">IF(Data_Clean!H1419="",0,Data_Clean!H1419)*Assumptions!$B$6</f>
        <v>2181.09</v>
      </c>
      <c r="D1419" s="14" t="n">
        <f aca="false">Data_Clean!I1419*Assumptions!$B$7</f>
        <v>0</v>
      </c>
      <c r="E1419" s="14" t="n">
        <f aca="false">Data_Clean!J1419*Assumptions!$B$8</f>
        <v>0</v>
      </c>
      <c r="F1419" s="14" t="n">
        <f aca="false">Data_Clean!K1419*Assumptions!$B$9</f>
        <v>0</v>
      </c>
      <c r="G1419" s="14" t="n">
        <f aca="false">Data_Clean!L1419*Assumptions!$B$10</f>
        <v>0</v>
      </c>
      <c r="H1419" s="14" t="n">
        <f aca="false">IF(OR(Data_Clean!M1419="",Data_Clean!N1419=""),0,Data_Clean!M1419*Data_Clean!N1419/100)*Assumptions!$B$13*Assumptions!$B$11</f>
        <v>0</v>
      </c>
      <c r="I1419" s="14" t="n">
        <f aca="false">Data_Clean!O1419*4*Assumptions!$B$12</f>
        <v>0</v>
      </c>
      <c r="J1419" s="14" t="n">
        <f aca="false">SUM(B1419:I1419)</f>
        <v>2431.46975</v>
      </c>
      <c r="K1419" s="16" t="n">
        <f aca="false">IF(Data_Clean!P1419="","",Assumptions!$B$15*0.5^(Data_Clean!P1419/Assumptions!$B$20))</f>
        <v>28.6452481173125</v>
      </c>
      <c r="L1419" s="16" t="n">
        <f aca="false">Assumptions!$B$16*MIN(1,LN(1+Data_Clean!Q1419)/LN(1+Assumptions!$B$21))</f>
        <v>11.5625930527155</v>
      </c>
      <c r="M1419" s="16" t="n">
        <f aca="false">Assumptions!$B$17*(0.6*MIN(1,Data_Clean!R1419/Assumptions!$B$22)+0.4*IF(Data_Clean!S1419="",0,Data_Clean!S1419))</f>
        <v>2.214</v>
      </c>
      <c r="N1419" s="16" t="n">
        <f aca="false">Assumptions!$B$18*MIN(1,(Data_Clean!F1419-1)/Assumptions!$B$23)</f>
        <v>5</v>
      </c>
      <c r="O1419" s="16" t="n">
        <f aca="false">Assumptions!$B$19*(0.4*IF(Data_Clean!E1419="",0,MIN(1,Data_Clean!E1419/12/Assumptions!$B$24))+0.35*IF(Data_Clean!D1419="Y",1,0)+0.25*(1-MIN(Data_Clean!T1419,3)/3))/IF(Data_Clean!E1419="",0.6,1)</f>
        <v>9.75</v>
      </c>
      <c r="P1419" s="16" t="n">
        <f aca="false">SUM(K1419:O1419)/(Assumptions!$D$5-IF(K1419="",Assumptions!$B$15,0))*100</f>
        <v>57.171841170028</v>
      </c>
      <c r="Q1419" s="7" t="str">
        <f aca="false">IF(J1419&gt;=Assumptions!$B$26,"High",IF(J1419&gt;=Assumptions!$B$27,"Mid","Low"))</f>
        <v>High</v>
      </c>
      <c r="R1419" s="7" t="str">
        <f aca="false">IF(P1419&gt;=Assumptions!$B$28,"High",IF(P1419&gt;=Assumptions!$B$29,"Mid","Low"))</f>
        <v>Mid</v>
      </c>
      <c r="S1419" s="7" t="str">
        <f aca="false">INDEX(Assumptions!$B$33:$B$41,MATCH(Q1419&amp;"|"&amp;R1419,Assumptions!$A$33:$A$41,0))</f>
        <v>Established Core</v>
      </c>
      <c r="T1419" s="7" t="n">
        <f aca="false">IF(ISNUMBER(Data_Clean!V1419),J1419*Data_Clean!V1419,0)</f>
        <v>203.2708711</v>
      </c>
    </row>
    <row r="1420" customFormat="false" ht="15" hidden="false" customHeight="false" outlineLevel="0" collapsed="false">
      <c r="A1420" s="15" t="str">
        <f aca="false">Data_Clean!A1420</f>
        <v>CX101416</v>
      </c>
      <c r="B1420" s="14" t="n">
        <f aca="false">Data_Clean!G1420*Assumptions!$B$5</f>
        <v>55.899</v>
      </c>
      <c r="C1420" s="14" t="n">
        <f aca="false">IF(Data_Clean!H1420="",0,Data_Clean!H1420)*Assumptions!$B$6</f>
        <v>0</v>
      </c>
      <c r="D1420" s="14" t="n">
        <f aca="false">Data_Clean!I1420*Assumptions!$B$7</f>
        <v>0</v>
      </c>
      <c r="E1420" s="14" t="n">
        <f aca="false">Data_Clean!J1420*Assumptions!$B$8</f>
        <v>0</v>
      </c>
      <c r="F1420" s="14" t="n">
        <f aca="false">Data_Clean!K1420*Assumptions!$B$9</f>
        <v>0</v>
      </c>
      <c r="G1420" s="14" t="n">
        <f aca="false">Data_Clean!L1420*Assumptions!$B$10</f>
        <v>0</v>
      </c>
      <c r="H1420" s="14" t="n">
        <f aca="false">IF(OR(Data_Clean!M1420="",Data_Clean!N1420=""),0,Data_Clean!M1420*Data_Clean!N1420/100)*Assumptions!$B$13*Assumptions!$B$11</f>
        <v>79.38</v>
      </c>
      <c r="I1420" s="14" t="n">
        <f aca="false">Data_Clean!O1420*4*Assumptions!$B$12</f>
        <v>4.2696</v>
      </c>
      <c r="J1420" s="14" t="n">
        <f aca="false">SUM(B1420:I1420)</f>
        <v>139.5486</v>
      </c>
      <c r="K1420" s="16" t="n">
        <f aca="false">IF(Data_Clean!P1420="","",Assumptions!$B$15*0.5^(Data_Clean!P1420/Assumptions!$B$20))</f>
        <v>22.2164632842985</v>
      </c>
      <c r="L1420" s="16" t="n">
        <f aca="false">Assumptions!$B$16*MIN(1,LN(1+Data_Clean!Q1420)/LN(1+Assumptions!$B$21))</f>
        <v>12.4931739410702</v>
      </c>
      <c r="M1420" s="16" t="n">
        <f aca="false">Assumptions!$B$17*(0.6*MIN(1,Data_Clean!R1420/Assumptions!$B$22)+0.4*IF(Data_Clean!S1420="",0,Data_Clean!S1420))</f>
        <v>8.274</v>
      </c>
      <c r="N1420" s="16" t="n">
        <f aca="false">Assumptions!$B$18*MIN(1,(Data_Clean!F1420-1)/Assumptions!$B$23)</f>
        <v>5</v>
      </c>
      <c r="O1420" s="16" t="n">
        <f aca="false">Assumptions!$B$19*(0.4*IF(Data_Clean!E1420="",0,MIN(1,Data_Clean!E1420/12/Assumptions!$B$24))+0.35*IF(Data_Clean!D1420="Y",1,0)+0.25*(1-MIN(Data_Clean!T1420,3)/3))/IF(Data_Clean!E1420="",0.6,1)</f>
        <v>2.75</v>
      </c>
      <c r="P1420" s="16" t="n">
        <f aca="false">SUM(K1420:O1420)/(Assumptions!$D$5-IF(K1420="",Assumptions!$B$15,0))*100</f>
        <v>50.7336372253686</v>
      </c>
      <c r="Q1420" s="7" t="str">
        <f aca="false">IF(J1420&gt;=Assumptions!$B$26,"High",IF(J1420&gt;=Assumptions!$B$27,"Mid","Low"))</f>
        <v>Low</v>
      </c>
      <c r="R1420" s="7" t="str">
        <f aca="false">IF(P1420&gt;=Assumptions!$B$28,"High",IF(P1420&gt;=Assumptions!$B$29,"Mid","Low"))</f>
        <v>Mid</v>
      </c>
      <c r="S1420" s="7" t="str">
        <f aca="false">INDEX(Assumptions!$B$33:$B$41,MATCH(Q1420&amp;"|"&amp;R1420,Assumptions!$A$33:$A$41,0))</f>
        <v>Light Touch</v>
      </c>
      <c r="T1420" s="7" t="n">
        <f aca="false">IF(ISNUMBER(Data_Clean!V1420),J1420*Data_Clean!V1420,0)</f>
        <v>38.9340594</v>
      </c>
    </row>
    <row r="1421" customFormat="false" ht="15" hidden="false" customHeight="false" outlineLevel="0" collapsed="false">
      <c r="A1421" s="15" t="str">
        <f aca="false">Data_Clean!A1421</f>
        <v>CX101417</v>
      </c>
      <c r="B1421" s="14" t="n">
        <f aca="false">Data_Clean!G1421*Assumptions!$B$5</f>
        <v>121.78475</v>
      </c>
      <c r="C1421" s="14" t="n">
        <f aca="false">IF(Data_Clean!H1421="",0,Data_Clean!H1421)*Assumptions!$B$6</f>
        <v>0</v>
      </c>
      <c r="D1421" s="14" t="n">
        <f aca="false">Data_Clean!I1421*Assumptions!$B$7</f>
        <v>0</v>
      </c>
      <c r="E1421" s="14" t="n">
        <f aca="false">Data_Clean!J1421*Assumptions!$B$8</f>
        <v>0</v>
      </c>
      <c r="F1421" s="14" t="n">
        <f aca="false">Data_Clean!K1421*Assumptions!$B$9</f>
        <v>0</v>
      </c>
      <c r="G1421" s="14" t="n">
        <f aca="false">Data_Clean!L1421*Assumptions!$B$10</f>
        <v>0</v>
      </c>
      <c r="H1421" s="14" t="n">
        <f aca="false">IF(OR(Data_Clean!M1421="",Data_Clean!N1421=""),0,Data_Clean!M1421*Data_Clean!N1421/100)*Assumptions!$B$13*Assumptions!$B$11</f>
        <v>43.806</v>
      </c>
      <c r="I1421" s="14" t="n">
        <f aca="false">Data_Clean!O1421*4*Assumptions!$B$12</f>
        <v>52.99296</v>
      </c>
      <c r="J1421" s="14" t="n">
        <f aca="false">SUM(B1421:I1421)</f>
        <v>218.58371</v>
      </c>
      <c r="K1421" s="16" t="n">
        <f aca="false">IF(Data_Clean!P1421="","",Assumptions!$B$15*0.5^(Data_Clean!P1421/Assumptions!$B$20))</f>
        <v>30</v>
      </c>
      <c r="L1421" s="16" t="n">
        <f aca="false">Assumptions!$B$16*MIN(1,LN(1+Data_Clean!Q1421)/LN(1+Assumptions!$B$21))</f>
        <v>14.4532413158944</v>
      </c>
      <c r="M1421" s="16" t="n">
        <f aca="false">Assumptions!$B$17*(0.6*MIN(1,Data_Clean!R1421/Assumptions!$B$22)+0.4*IF(Data_Clean!S1421="",0,Data_Clean!S1421))</f>
        <v>4.89</v>
      </c>
      <c r="N1421" s="16" t="n">
        <f aca="false">Assumptions!$B$18*MIN(1,(Data_Clean!F1421-1)/Assumptions!$B$23)</f>
        <v>10</v>
      </c>
      <c r="O1421" s="16" t="n">
        <f aca="false">Assumptions!$B$19*(0.4*IF(Data_Clean!E1421="",0,MIN(1,Data_Clean!E1421/12/Assumptions!$B$24))+0.35*IF(Data_Clean!D1421="Y",1,0)+0.25*(1-MIN(Data_Clean!T1421,3)/3))/IF(Data_Clean!E1421="",0.6,1)</f>
        <v>15</v>
      </c>
      <c r="P1421" s="16" t="n">
        <f aca="false">SUM(K1421:O1421)/(Assumptions!$D$5-IF(K1421="",Assumptions!$B$15,0))*100</f>
        <v>74.3432413158944</v>
      </c>
      <c r="Q1421" s="7" t="str">
        <f aca="false">IF(J1421&gt;=Assumptions!$B$26,"High",IF(J1421&gt;=Assumptions!$B$27,"Mid","Low"))</f>
        <v>Low</v>
      </c>
      <c r="R1421" s="7" t="str">
        <f aca="false">IF(P1421&gt;=Assumptions!$B$28,"High",IF(P1421&gt;=Assumptions!$B$29,"Mid","Low"))</f>
        <v>High</v>
      </c>
      <c r="S1421" s="7" t="str">
        <f aca="false">INDEX(Assumptions!$B$33:$B$41,MATCH(Q1421&amp;"|"&amp;R1421,Assumptions!$A$33:$A$41,0))</f>
        <v>Engaged Builders</v>
      </c>
      <c r="T1421" s="7" t="n">
        <f aca="false">IF(ISNUMBER(Data_Clean!V1421),J1421*Data_Clean!V1421,0)</f>
        <v>3.475480989</v>
      </c>
    </row>
    <row r="1422" customFormat="false" ht="15" hidden="false" customHeight="false" outlineLevel="0" collapsed="false">
      <c r="A1422" s="15" t="str">
        <f aca="false">Data_Clean!A1422</f>
        <v>CX101418</v>
      </c>
      <c r="B1422" s="14" t="n">
        <f aca="false">Data_Clean!G1422*Assumptions!$B$5</f>
        <v>56.038</v>
      </c>
      <c r="C1422" s="14" t="n">
        <f aca="false">IF(Data_Clean!H1422="",0,Data_Clean!H1422)*Assumptions!$B$6</f>
        <v>0</v>
      </c>
      <c r="D1422" s="14" t="n">
        <f aca="false">Data_Clean!I1422*Assumptions!$B$7</f>
        <v>0</v>
      </c>
      <c r="E1422" s="14" t="n">
        <f aca="false">Data_Clean!J1422*Assumptions!$B$8</f>
        <v>0</v>
      </c>
      <c r="F1422" s="14" t="n">
        <f aca="false">Data_Clean!K1422*Assumptions!$B$9</f>
        <v>968</v>
      </c>
      <c r="G1422" s="14" t="n">
        <f aca="false">Data_Clean!L1422*Assumptions!$B$10</f>
        <v>0</v>
      </c>
      <c r="H1422" s="14" t="n">
        <f aca="false">IF(OR(Data_Clean!M1422="",Data_Clean!N1422=""),0,Data_Clean!M1422*Data_Clean!N1422/100)*Assumptions!$B$13*Assumptions!$B$11</f>
        <v>133.224</v>
      </c>
      <c r="I1422" s="14" t="n">
        <f aca="false">Data_Clean!O1422*4*Assumptions!$B$12</f>
        <v>28.03296</v>
      </c>
      <c r="J1422" s="14" t="n">
        <f aca="false">SUM(B1422:I1422)</f>
        <v>1185.29496</v>
      </c>
      <c r="K1422" s="16" t="n">
        <f aca="false">IF(Data_Clean!P1422="","",Assumptions!$B$15*0.5^(Data_Clean!P1422/Assumptions!$B$20))</f>
        <v>29.3147990530274</v>
      </c>
      <c r="L1422" s="16" t="n">
        <f aca="false">Assumptions!$B$16*MIN(1,LN(1+Data_Clean!Q1422)/LN(1+Assumptions!$B$21))</f>
        <v>16.5574033136099</v>
      </c>
      <c r="M1422" s="16" t="n">
        <f aca="false">Assumptions!$B$17*(0.6*MIN(1,Data_Clean!R1422/Assumptions!$B$22)+0.4*IF(Data_Clean!S1422="",0,Data_Clean!S1422))</f>
        <v>10.53</v>
      </c>
      <c r="N1422" s="16" t="n">
        <f aca="false">Assumptions!$B$18*MIN(1,(Data_Clean!F1422-1)/Assumptions!$B$23)</f>
        <v>15</v>
      </c>
      <c r="O1422" s="16" t="n">
        <f aca="false">Assumptions!$B$19*(0.4*IF(Data_Clean!E1422="",0,MIN(1,Data_Clean!E1422/12/Assumptions!$B$24))+0.35*IF(Data_Clean!D1422="Y",1,0)+0.25*(1-MIN(Data_Clean!T1422,3)/3))/IF(Data_Clean!E1422="",0.6,1)</f>
        <v>11.45</v>
      </c>
      <c r="P1422" s="16" t="n">
        <f aca="false">SUM(K1422:O1422)/(Assumptions!$D$5-IF(K1422="",Assumptions!$B$15,0))*100</f>
        <v>82.8522023666373</v>
      </c>
      <c r="Q1422" s="7" t="str">
        <f aca="false">IF(J1422&gt;=Assumptions!$B$26,"High",IF(J1422&gt;=Assumptions!$B$27,"Mid","Low"))</f>
        <v>Mid</v>
      </c>
      <c r="R1422" s="7" t="str">
        <f aca="false">IF(P1422&gt;=Assumptions!$B$28,"High",IF(P1422&gt;=Assumptions!$B$29,"Mid","Low"))</f>
        <v>High</v>
      </c>
      <c r="S1422" s="7" t="str">
        <f aca="false">INDEX(Assumptions!$B$33:$B$41,MATCH(Q1422&amp;"|"&amp;R1422,Assumptions!$A$33:$A$41,0))</f>
        <v>Engaged Builders</v>
      </c>
      <c r="T1422" s="7" t="n">
        <f aca="false">IF(ISNUMBER(Data_Clean!V1422),J1422*Data_Clean!V1422,0)</f>
        <v>55.945922112</v>
      </c>
    </row>
    <row r="1423" customFormat="false" ht="15" hidden="false" customHeight="false" outlineLevel="0" collapsed="false">
      <c r="A1423" s="15" t="str">
        <f aca="false">Data_Clean!A1423</f>
        <v>CX101419</v>
      </c>
      <c r="B1423" s="14" t="n">
        <f aca="false">Data_Clean!G1423*Assumptions!$B$5</f>
        <v>862.52875</v>
      </c>
      <c r="C1423" s="14" t="n">
        <f aca="false">IF(Data_Clean!H1423="",0,Data_Clean!H1423)*Assumptions!$B$6</f>
        <v>338.27904</v>
      </c>
      <c r="D1423" s="14" t="n">
        <f aca="false">Data_Clean!I1423*Assumptions!$B$7</f>
        <v>0</v>
      </c>
      <c r="E1423" s="14" t="n">
        <f aca="false">Data_Clean!J1423*Assumptions!$B$8</f>
        <v>0</v>
      </c>
      <c r="F1423" s="14" t="n">
        <f aca="false">Data_Clean!K1423*Assumptions!$B$9</f>
        <v>0</v>
      </c>
      <c r="G1423" s="14" t="n">
        <f aca="false">Data_Clean!L1423*Assumptions!$B$10</f>
        <v>0</v>
      </c>
      <c r="H1423" s="14" t="n">
        <f aca="false">IF(OR(Data_Clean!M1423="",Data_Clean!N1423=""),0,Data_Clean!M1423*Data_Clean!N1423/100)*Assumptions!$B$13*Assumptions!$B$11</f>
        <v>565.806</v>
      </c>
      <c r="I1423" s="14" t="n">
        <f aca="false">Data_Clean!O1423*4*Assumptions!$B$12</f>
        <v>0</v>
      </c>
      <c r="J1423" s="14" t="n">
        <f aca="false">SUM(B1423:I1423)</f>
        <v>1766.61379</v>
      </c>
      <c r="K1423" s="16" t="n">
        <f aca="false">IF(Data_Clean!P1423="","",Assumptions!$B$15*0.5^(Data_Clean!P1423/Assumptions!$B$20))</f>
        <v>1.4209842811035</v>
      </c>
      <c r="L1423" s="16" t="n">
        <f aca="false">Assumptions!$B$16*MIN(1,LN(1+Data_Clean!Q1423)/LN(1+Assumptions!$B$21))</f>
        <v>0</v>
      </c>
      <c r="M1423" s="16" t="n">
        <f aca="false">Assumptions!$B$17*(0.6*MIN(1,Data_Clean!R1423/Assumptions!$B$22)+0.4*IF(Data_Clean!S1423="",0,Data_Clean!S1423))</f>
        <v>0</v>
      </c>
      <c r="N1423" s="16" t="n">
        <f aca="false">Assumptions!$B$18*MIN(1,(Data_Clean!F1423-1)/Assumptions!$B$23)</f>
        <v>10</v>
      </c>
      <c r="O1423" s="16" t="n">
        <f aca="false">Assumptions!$B$19*(0.4*IF(Data_Clean!E1423="",0,MIN(1,Data_Clean!E1423/12/Assumptions!$B$24))+0.35*IF(Data_Clean!D1423="Y",1,0)+0.25*(1-MIN(Data_Clean!T1423,3)/3))/IF(Data_Clean!E1423="",0.6,1)</f>
        <v>8.05</v>
      </c>
      <c r="P1423" s="16" t="n">
        <f aca="false">SUM(K1423:O1423)/(Assumptions!$D$5-IF(K1423="",Assumptions!$B$15,0))*100</f>
        <v>19.4709842811035</v>
      </c>
      <c r="Q1423" s="7" t="str">
        <f aca="false">IF(J1423&gt;=Assumptions!$B$26,"High",IF(J1423&gt;=Assumptions!$B$27,"Mid","Low"))</f>
        <v>High</v>
      </c>
      <c r="R1423" s="7" t="str">
        <f aca="false">IF(P1423&gt;=Assumptions!$B$28,"High",IF(P1423&gt;=Assumptions!$B$29,"Mid","Low"))</f>
        <v>Low</v>
      </c>
      <c r="S1423" s="7" t="str">
        <f aca="false">INDEX(Assumptions!$B$33:$B$41,MATCH(Q1423&amp;"|"&amp;R1423,Assumptions!$A$33:$A$41,0))</f>
        <v>Affluent Drifters</v>
      </c>
      <c r="T1423" s="7" t="n">
        <f aca="false">IF(ISNUMBER(Data_Clean!V1423),J1423*Data_Clean!V1423,0)</f>
        <v>500.305025328</v>
      </c>
    </row>
    <row r="1424" customFormat="false" ht="15" hidden="false" customHeight="false" outlineLevel="0" collapsed="false">
      <c r="A1424" s="15" t="str">
        <f aca="false">Data_Clean!A1424</f>
        <v>CX101420</v>
      </c>
      <c r="B1424" s="14" t="n">
        <f aca="false">Data_Clean!G1424*Assumptions!$B$5</f>
        <v>29.6145</v>
      </c>
      <c r="C1424" s="14" t="n">
        <f aca="false">IF(Data_Clean!H1424="",0,Data_Clean!H1424)*Assumptions!$B$6</f>
        <v>0</v>
      </c>
      <c r="D1424" s="14" t="n">
        <f aca="false">Data_Clean!I1424*Assumptions!$B$7</f>
        <v>125.6</v>
      </c>
      <c r="E1424" s="14" t="n">
        <f aca="false">Data_Clean!J1424*Assumptions!$B$8</f>
        <v>0</v>
      </c>
      <c r="F1424" s="14" t="n">
        <f aca="false">Data_Clean!K1424*Assumptions!$B$9</f>
        <v>0</v>
      </c>
      <c r="G1424" s="14" t="n">
        <f aca="false">Data_Clean!L1424*Assumptions!$B$10</f>
        <v>0</v>
      </c>
      <c r="H1424" s="14" t="n">
        <f aca="false">IF(OR(Data_Clean!M1424="",Data_Clean!N1424=""),0,Data_Clean!M1424*Data_Clean!N1424/100)*Assumptions!$B$13*Assumptions!$B$11</f>
        <v>0</v>
      </c>
      <c r="I1424" s="14" t="n">
        <f aca="false">Data_Clean!O1424*4*Assumptions!$B$12</f>
        <v>0</v>
      </c>
      <c r="J1424" s="14" t="n">
        <f aca="false">SUM(B1424:I1424)</f>
        <v>155.2145</v>
      </c>
      <c r="K1424" s="16" t="n">
        <f aca="false">IF(Data_Clean!P1424="","",Assumptions!$B$15*0.5^(Data_Clean!P1424/Assumptions!$B$20))</f>
        <v>0.147646998034555</v>
      </c>
      <c r="L1424" s="16" t="n">
        <f aca="false">Assumptions!$B$16*MIN(1,LN(1+Data_Clean!Q1424)/LN(1+Assumptions!$B$21))</f>
        <v>0</v>
      </c>
      <c r="M1424" s="16" t="n">
        <f aca="false">Assumptions!$B$17*(0.6*MIN(1,Data_Clean!R1424/Assumptions!$B$22)+0.4*IF(Data_Clean!S1424="",0,Data_Clean!S1424))</f>
        <v>0</v>
      </c>
      <c r="N1424" s="16" t="n">
        <f aca="false">Assumptions!$B$18*MIN(1,(Data_Clean!F1424-1)/Assumptions!$B$23)</f>
        <v>5</v>
      </c>
      <c r="O1424" s="16" t="n">
        <f aca="false">Assumptions!$B$19*(0.4*IF(Data_Clean!E1424="",0,MIN(1,Data_Clean!E1424/12/Assumptions!$B$24))+0.35*IF(Data_Clean!D1424="Y",1,0)+0.25*(1-MIN(Data_Clean!T1424,3)/3))/IF(Data_Clean!E1424="",0.6,1)</f>
        <v>15</v>
      </c>
      <c r="P1424" s="16" t="n">
        <f aca="false">SUM(K1424:O1424)/(Assumptions!$D$5-IF(K1424="",Assumptions!$B$15,0))*100</f>
        <v>20.1476469980346</v>
      </c>
      <c r="Q1424" s="7" t="str">
        <f aca="false">IF(J1424&gt;=Assumptions!$B$26,"High",IF(J1424&gt;=Assumptions!$B$27,"Mid","Low"))</f>
        <v>Low</v>
      </c>
      <c r="R1424" s="7" t="str">
        <f aca="false">IF(P1424&gt;=Assumptions!$B$28,"High",IF(P1424&gt;=Assumptions!$B$29,"Mid","Low"))</f>
        <v>Low</v>
      </c>
      <c r="S1424" s="7" t="str">
        <f aca="false">INDEX(Assumptions!$B$33:$B$41,MATCH(Q1424&amp;"|"&amp;R1424,Assumptions!$A$33:$A$41,0))</f>
        <v>Dormant &amp; Low Value</v>
      </c>
      <c r="T1424" s="7" t="n">
        <f aca="false">IF(ISNUMBER(Data_Clean!V1424),J1424*Data_Clean!V1424,0)</f>
        <v>22.4129738</v>
      </c>
    </row>
    <row r="1425" customFormat="false" ht="15" hidden="false" customHeight="false" outlineLevel="0" collapsed="false">
      <c r="A1425" s="15" t="str">
        <f aca="false">Data_Clean!A1425</f>
        <v>CX101421</v>
      </c>
      <c r="B1425" s="14" t="n">
        <f aca="false">Data_Clean!G1425*Assumptions!$B$5</f>
        <v>85.3705</v>
      </c>
      <c r="C1425" s="14" t="n">
        <f aca="false">IF(Data_Clean!H1425="",0,Data_Clean!H1425)*Assumptions!$B$6</f>
        <v>0</v>
      </c>
      <c r="D1425" s="14" t="n">
        <f aca="false">Data_Clean!I1425*Assumptions!$B$7</f>
        <v>256.8</v>
      </c>
      <c r="E1425" s="14" t="n">
        <f aca="false">Data_Clean!J1425*Assumptions!$B$8</f>
        <v>0</v>
      </c>
      <c r="F1425" s="14" t="n">
        <f aca="false">Data_Clean!K1425*Assumptions!$B$9</f>
        <v>0</v>
      </c>
      <c r="G1425" s="14" t="n">
        <f aca="false">Data_Clean!L1425*Assumptions!$B$10</f>
        <v>0</v>
      </c>
      <c r="H1425" s="14" t="n">
        <f aca="false">IF(OR(Data_Clean!M1425="",Data_Clean!N1425=""),0,Data_Clean!M1425*Data_Clean!N1425/100)*Assumptions!$B$13*Assumptions!$B$11</f>
        <v>0</v>
      </c>
      <c r="I1425" s="14" t="n">
        <f aca="false">Data_Clean!O1425*4*Assumptions!$B$12</f>
        <v>0</v>
      </c>
      <c r="J1425" s="14" t="n">
        <f aca="false">SUM(B1425:I1425)</f>
        <v>342.1705</v>
      </c>
      <c r="K1425" s="16" t="n">
        <f aca="false">IF(Data_Clean!P1425="","",Assumptions!$B$15*0.5^(Data_Clean!P1425/Assumptions!$B$20))</f>
        <v>29.3147990530274</v>
      </c>
      <c r="L1425" s="16" t="n">
        <f aca="false">Assumptions!$B$16*MIN(1,LN(1+Data_Clean!Q1425)/LN(1+Assumptions!$B$21))</f>
        <v>14.9444347261843</v>
      </c>
      <c r="M1425" s="16" t="n">
        <f aca="false">Assumptions!$B$17*(0.6*MIN(1,Data_Clean!R1425/Assumptions!$B$22)+0.4*IF(Data_Clean!S1425="",0,Data_Clean!S1425))</f>
        <v>10.56</v>
      </c>
      <c r="N1425" s="16" t="n">
        <f aca="false">Assumptions!$B$18*MIN(1,(Data_Clean!F1425-1)/Assumptions!$B$23)</f>
        <v>10</v>
      </c>
      <c r="O1425" s="16" t="n">
        <f aca="false">Assumptions!$B$19*(0.4*IF(Data_Clean!E1425="",0,MIN(1,Data_Clean!E1425/12/Assumptions!$B$24))+0.35*IF(Data_Clean!D1425="Y",1,0)+0.25*(1-MIN(Data_Clean!T1425,3)/3))/IF(Data_Clean!E1425="",0.6,1)</f>
        <v>14.3</v>
      </c>
      <c r="P1425" s="16" t="n">
        <f aca="false">SUM(K1425:O1425)/(Assumptions!$D$5-IF(K1425="",Assumptions!$B$15,0))*100</f>
        <v>79.1192337792117</v>
      </c>
      <c r="Q1425" s="7" t="str">
        <f aca="false">IF(J1425&gt;=Assumptions!$B$26,"High",IF(J1425&gt;=Assumptions!$B$27,"Mid","Low"))</f>
        <v>Low</v>
      </c>
      <c r="R1425" s="7" t="str">
        <f aca="false">IF(P1425&gt;=Assumptions!$B$28,"High",IF(P1425&gt;=Assumptions!$B$29,"Mid","Low"))</f>
        <v>High</v>
      </c>
      <c r="S1425" s="7" t="str">
        <f aca="false">INDEX(Assumptions!$B$33:$B$41,MATCH(Q1425&amp;"|"&amp;R1425,Assumptions!$A$33:$A$41,0))</f>
        <v>Engaged Builders</v>
      </c>
      <c r="T1425" s="7" t="n">
        <f aca="false">IF(ISNUMBER(Data_Clean!V1425),J1425*Data_Clean!V1425,0)</f>
        <v>7.56196805</v>
      </c>
    </row>
    <row r="1426" customFormat="false" ht="15" hidden="false" customHeight="false" outlineLevel="0" collapsed="false">
      <c r="A1426" s="15" t="str">
        <f aca="false">Data_Clean!A1426</f>
        <v>CX101422</v>
      </c>
      <c r="B1426" s="14" t="n">
        <f aca="false">Data_Clean!G1426*Assumptions!$B$5</f>
        <v>110.2655</v>
      </c>
      <c r="C1426" s="14" t="n">
        <f aca="false">IF(Data_Clean!H1426="",0,Data_Clean!H1426)*Assumptions!$B$6</f>
        <v>0</v>
      </c>
      <c r="D1426" s="14" t="n">
        <f aca="false">Data_Clean!I1426*Assumptions!$B$7</f>
        <v>0</v>
      </c>
      <c r="E1426" s="14" t="n">
        <f aca="false">Data_Clean!J1426*Assumptions!$B$8</f>
        <v>2937.158625</v>
      </c>
      <c r="F1426" s="14" t="n">
        <f aca="false">Data_Clean!K1426*Assumptions!$B$9</f>
        <v>3715.8</v>
      </c>
      <c r="G1426" s="14" t="n">
        <f aca="false">Data_Clean!L1426*Assumptions!$B$10</f>
        <v>0</v>
      </c>
      <c r="H1426" s="14" t="n">
        <f aca="false">IF(OR(Data_Clean!M1426="",Data_Clean!N1426=""),0,Data_Clean!M1426*Data_Clean!N1426/100)*Assumptions!$B$13*Assumptions!$B$11</f>
        <v>173.76</v>
      </c>
      <c r="I1426" s="14" t="n">
        <f aca="false">Data_Clean!O1426*4*Assumptions!$B$12</f>
        <v>40.7856</v>
      </c>
      <c r="J1426" s="14" t="n">
        <f aca="false">SUM(B1426:I1426)</f>
        <v>6977.769725</v>
      </c>
      <c r="K1426" s="16" t="n">
        <f aca="false">IF(Data_Clean!P1426="","",Assumptions!$B$15*0.5^(Data_Clean!P1426/Assumptions!$B$20))</f>
        <v>29.3147990530274</v>
      </c>
      <c r="L1426" s="16" t="n">
        <f aca="false">Assumptions!$B$16*MIN(1,LN(1+Data_Clean!Q1426)/LN(1+Assumptions!$B$21))</f>
        <v>15.383822204249</v>
      </c>
      <c r="M1426" s="16" t="n">
        <f aca="false">Assumptions!$B$17*(0.6*MIN(1,Data_Clean!R1426/Assumptions!$B$22)+0.4*IF(Data_Clean!S1426="",0,Data_Clean!S1426))</f>
        <v>11.82</v>
      </c>
      <c r="N1426" s="16" t="n">
        <f aca="false">Assumptions!$B$18*MIN(1,(Data_Clean!F1426-1)/Assumptions!$B$23)</f>
        <v>15</v>
      </c>
      <c r="O1426" s="16" t="n">
        <f aca="false">Assumptions!$B$19*(0.4*IF(Data_Clean!E1426="",0,MIN(1,Data_Clean!E1426/12/Assumptions!$B$24))+0.35*IF(Data_Clean!D1426="Y",1,0)+0.25*(1-MIN(Data_Clean!T1426,3)/3))/IF(Data_Clean!E1426="",0.6,1)</f>
        <v>11.8</v>
      </c>
      <c r="P1426" s="16" t="n">
        <f aca="false">SUM(K1426:O1426)/(Assumptions!$D$5-IF(K1426="",Assumptions!$B$15,0))*100</f>
        <v>83.3186212572764</v>
      </c>
      <c r="Q1426" s="7" t="str">
        <f aca="false">IF(J1426&gt;=Assumptions!$B$26,"High",IF(J1426&gt;=Assumptions!$B$27,"Mid","Low"))</f>
        <v>High</v>
      </c>
      <c r="R1426" s="7" t="str">
        <f aca="false">IF(P1426&gt;=Assumptions!$B$28,"High",IF(P1426&gt;=Assumptions!$B$29,"Mid","Low"))</f>
        <v>High</v>
      </c>
      <c r="S1426" s="7" t="str">
        <f aca="false">INDEX(Assumptions!$B$33:$B$41,MATCH(Q1426&amp;"|"&amp;R1426,Assumptions!$A$33:$A$41,0))</f>
        <v>Premier Advocates</v>
      </c>
      <c r="T1426" s="7" t="n">
        <f aca="false">IF(ISNUMBER(Data_Clean!V1426),J1426*Data_Clean!V1426,0)</f>
        <v>268.6441344125</v>
      </c>
    </row>
    <row r="1427" customFormat="false" ht="15" hidden="false" customHeight="false" outlineLevel="0" collapsed="false">
      <c r="A1427" s="15" t="str">
        <f aca="false">Data_Clean!A1427</f>
        <v>CX101423</v>
      </c>
      <c r="B1427" s="14" t="n">
        <f aca="false">Data_Clean!G1427*Assumptions!$B$5</f>
        <v>59.168</v>
      </c>
      <c r="C1427" s="14" t="n">
        <f aca="false">IF(Data_Clean!H1427="",0,Data_Clean!H1427)*Assumptions!$B$6</f>
        <v>37.97364</v>
      </c>
      <c r="D1427" s="14" t="n">
        <f aca="false">Data_Clean!I1427*Assumptions!$B$7</f>
        <v>0</v>
      </c>
      <c r="E1427" s="14" t="n">
        <f aca="false">Data_Clean!J1427*Assumptions!$B$8</f>
        <v>122.14755</v>
      </c>
      <c r="F1427" s="14" t="n">
        <f aca="false">Data_Clean!K1427*Assumptions!$B$9</f>
        <v>0</v>
      </c>
      <c r="G1427" s="14" t="n">
        <f aca="false">Data_Clean!L1427*Assumptions!$B$10</f>
        <v>0</v>
      </c>
      <c r="H1427" s="14" t="n">
        <f aca="false">IF(OR(Data_Clean!M1427="",Data_Clean!N1427=""),0,Data_Clean!M1427*Data_Clean!N1427/100)*Assumptions!$B$13*Assumptions!$B$11</f>
        <v>0</v>
      </c>
      <c r="I1427" s="14" t="n">
        <f aca="false">Data_Clean!O1427*4*Assumptions!$B$12</f>
        <v>0</v>
      </c>
      <c r="J1427" s="14" t="n">
        <f aca="false">SUM(B1427:I1427)</f>
        <v>219.28919</v>
      </c>
      <c r="K1427" s="16" t="n">
        <f aca="false">IF(Data_Clean!P1427="","",Assumptions!$B$15*0.5^(Data_Clean!P1427/Assumptions!$B$20))</f>
        <v>26.7269615442102</v>
      </c>
      <c r="L1427" s="16" t="n">
        <f aca="false">Assumptions!$B$16*MIN(1,LN(1+Data_Clean!Q1427)/LN(1+Assumptions!$B$21))</f>
        <v>17.4722173630921</v>
      </c>
      <c r="M1427" s="16" t="n">
        <f aca="false">Assumptions!$B$17*(0.6*MIN(1,Data_Clean!R1427/Assumptions!$B$22)+0.4*IF(Data_Clean!S1427="",0,Data_Clean!S1427))</f>
        <v>2.058</v>
      </c>
      <c r="N1427" s="16" t="n">
        <f aca="false">Assumptions!$B$18*MIN(1,(Data_Clean!F1427-1)/Assumptions!$B$23)</f>
        <v>10</v>
      </c>
      <c r="O1427" s="16" t="n">
        <f aca="false">Assumptions!$B$19*(0.4*IF(Data_Clean!E1427="",0,MIN(1,Data_Clean!E1427/12/Assumptions!$B$24))+0.35*IF(Data_Clean!D1427="Y",1,0)+0.25*(1-MIN(Data_Clean!T1427,3)/3))/IF(Data_Clean!E1427="",0.6,1)</f>
        <v>11.9</v>
      </c>
      <c r="P1427" s="16" t="n">
        <f aca="false">SUM(K1427:O1427)/(Assumptions!$D$5-IF(K1427="",Assumptions!$B$15,0))*100</f>
        <v>68.1571789073023</v>
      </c>
      <c r="Q1427" s="7" t="str">
        <f aca="false">IF(J1427&gt;=Assumptions!$B$26,"High",IF(J1427&gt;=Assumptions!$B$27,"Mid","Low"))</f>
        <v>Low</v>
      </c>
      <c r="R1427" s="7" t="str">
        <f aca="false">IF(P1427&gt;=Assumptions!$B$28,"High",IF(P1427&gt;=Assumptions!$B$29,"Mid","Low"))</f>
        <v>Mid</v>
      </c>
      <c r="S1427" s="7" t="str">
        <f aca="false">INDEX(Assumptions!$B$33:$B$41,MATCH(Q1427&amp;"|"&amp;R1427,Assumptions!$A$33:$A$41,0))</f>
        <v>Light Touch</v>
      </c>
      <c r="T1427" s="7" t="n">
        <f aca="false">IF(ISNUMBER(Data_Clean!V1427),J1427*Data_Clean!V1427,0)</f>
        <v>15.503745733</v>
      </c>
    </row>
    <row r="1428" customFormat="false" ht="15" hidden="false" customHeight="false" outlineLevel="0" collapsed="false">
      <c r="A1428" s="15" t="str">
        <f aca="false">Data_Clean!A1428</f>
        <v>CX101424</v>
      </c>
      <c r="B1428" s="14" t="n">
        <f aca="false">Data_Clean!G1428*Assumptions!$B$5</f>
        <v>124.0485</v>
      </c>
      <c r="C1428" s="14" t="n">
        <f aca="false">IF(Data_Clean!H1428="",0,Data_Clean!H1428)*Assumptions!$B$6</f>
        <v>705.71964</v>
      </c>
      <c r="D1428" s="14" t="n">
        <f aca="false">Data_Clean!I1428*Assumptions!$B$7</f>
        <v>502.4</v>
      </c>
      <c r="E1428" s="14" t="n">
        <f aca="false">Data_Clean!J1428*Assumptions!$B$8</f>
        <v>270.99195</v>
      </c>
      <c r="F1428" s="14" t="n">
        <f aca="false">Data_Clean!K1428*Assumptions!$B$9</f>
        <v>0</v>
      </c>
      <c r="G1428" s="14" t="n">
        <f aca="false">Data_Clean!L1428*Assumptions!$B$10</f>
        <v>0</v>
      </c>
      <c r="H1428" s="14" t="n">
        <f aca="false">IF(OR(Data_Clean!M1428="",Data_Clean!N1428=""),0,Data_Clean!M1428*Data_Clean!N1428/100)*Assumptions!$B$13*Assumptions!$B$11</f>
        <v>167.184</v>
      </c>
      <c r="I1428" s="14" t="n">
        <f aca="false">Data_Clean!O1428*4*Assumptions!$B$12</f>
        <v>81.27792</v>
      </c>
      <c r="J1428" s="14" t="n">
        <f aca="false">SUM(B1428:I1428)</f>
        <v>1851.62201</v>
      </c>
      <c r="K1428" s="16" t="n">
        <f aca="false">IF(Data_Clean!P1428="","",Assumptions!$B$15*0.5^(Data_Clean!P1428/Assumptions!$B$20))</f>
        <v>26.1165168988837</v>
      </c>
      <c r="L1428" s="16" t="n">
        <f aca="false">Assumptions!$B$16*MIN(1,LN(1+Data_Clean!Q1428)/LN(1+Assumptions!$B$21))</f>
        <v>18.9024080599803</v>
      </c>
      <c r="M1428" s="16" t="n">
        <f aca="false">Assumptions!$B$17*(0.6*MIN(1,Data_Clean!R1428/Assumptions!$B$22)+0.4*IF(Data_Clean!S1428="",0,Data_Clean!S1428))</f>
        <v>7.104</v>
      </c>
      <c r="N1428" s="16" t="n">
        <f aca="false">Assumptions!$B$18*MIN(1,(Data_Clean!F1428-1)/Assumptions!$B$23)</f>
        <v>20</v>
      </c>
      <c r="O1428" s="16" t="n">
        <f aca="false">Assumptions!$B$19*(0.4*IF(Data_Clean!E1428="",0,MIN(1,Data_Clean!E1428/12/Assumptions!$B$24))+0.35*IF(Data_Clean!D1428="Y",1,0)+0.25*(1-MIN(Data_Clean!T1428,3)/3))/IF(Data_Clean!E1428="",0.6,1)</f>
        <v>10.3</v>
      </c>
      <c r="P1428" s="16" t="n">
        <f aca="false">SUM(K1428:O1428)/(Assumptions!$D$5-IF(K1428="",Assumptions!$B$15,0))*100</f>
        <v>82.422924958864</v>
      </c>
      <c r="Q1428" s="7" t="str">
        <f aca="false">IF(J1428&gt;=Assumptions!$B$26,"High",IF(J1428&gt;=Assumptions!$B$27,"Mid","Low"))</f>
        <v>High</v>
      </c>
      <c r="R1428" s="7" t="str">
        <f aca="false">IF(P1428&gt;=Assumptions!$B$28,"High",IF(P1428&gt;=Assumptions!$B$29,"Mid","Low"))</f>
        <v>High</v>
      </c>
      <c r="S1428" s="7" t="str">
        <f aca="false">INDEX(Assumptions!$B$33:$B$41,MATCH(Q1428&amp;"|"&amp;R1428,Assumptions!$A$33:$A$41,0))</f>
        <v>Premier Advocates</v>
      </c>
      <c r="T1428" s="7" t="n">
        <f aca="false">IF(ISNUMBER(Data_Clean!V1428),J1428*Data_Clean!V1428,0)</f>
        <v>19.997517708</v>
      </c>
    </row>
    <row r="1429" customFormat="false" ht="15" hidden="false" customHeight="false" outlineLevel="0" collapsed="false">
      <c r="A1429" s="15" t="str">
        <f aca="false">Data_Clean!A1429</f>
        <v>CX101425</v>
      </c>
      <c r="B1429" s="14" t="n">
        <f aca="false">Data_Clean!G1429*Assumptions!$B$5</f>
        <v>88.27125</v>
      </c>
      <c r="C1429" s="14" t="n">
        <f aca="false">IF(Data_Clean!H1429="",0,Data_Clean!H1429)*Assumptions!$B$6</f>
        <v>0</v>
      </c>
      <c r="D1429" s="14" t="n">
        <f aca="false">Data_Clean!I1429*Assumptions!$B$7</f>
        <v>0</v>
      </c>
      <c r="E1429" s="14" t="n">
        <f aca="false">Data_Clean!J1429*Assumptions!$B$8</f>
        <v>479.112975</v>
      </c>
      <c r="F1429" s="14" t="n">
        <f aca="false">Data_Clean!K1429*Assumptions!$B$9</f>
        <v>0</v>
      </c>
      <c r="G1429" s="14" t="n">
        <f aca="false">Data_Clean!L1429*Assumptions!$B$10</f>
        <v>0</v>
      </c>
      <c r="H1429" s="14" t="n">
        <f aca="false">IF(OR(Data_Clean!M1429="",Data_Clean!N1429=""),0,Data_Clean!M1429*Data_Clean!N1429/100)*Assumptions!$B$13*Assumptions!$B$11</f>
        <v>0</v>
      </c>
      <c r="I1429" s="14" t="n">
        <f aca="false">Data_Clean!O1429*4*Assumptions!$B$12</f>
        <v>0</v>
      </c>
      <c r="J1429" s="14" t="n">
        <f aca="false">SUM(B1429:I1429)</f>
        <v>567.384225</v>
      </c>
      <c r="K1429" s="16" t="n">
        <f aca="false">IF(Data_Clean!P1429="","",Assumptions!$B$15*0.5^(Data_Clean!P1429/Assumptions!$B$20))</f>
        <v>2.25567194265397</v>
      </c>
      <c r="L1429" s="16" t="n">
        <f aca="false">Assumptions!$B$16*MIN(1,LN(1+Data_Clean!Q1429)/LN(1+Assumptions!$B$21))</f>
        <v>0</v>
      </c>
      <c r="M1429" s="16" t="n">
        <f aca="false">Assumptions!$B$17*(0.6*MIN(1,Data_Clean!R1429/Assumptions!$B$22)+0.4*IF(Data_Clean!S1429="",0,Data_Clean!S1429))</f>
        <v>0</v>
      </c>
      <c r="N1429" s="16" t="n">
        <f aca="false">Assumptions!$B$18*MIN(1,(Data_Clean!F1429-1)/Assumptions!$B$23)</f>
        <v>10</v>
      </c>
      <c r="O1429" s="16" t="n">
        <f aca="false">Assumptions!$B$19*(0.4*IF(Data_Clean!E1429="",0,MIN(1,Data_Clean!E1429/12/Assumptions!$B$24))+0.35*IF(Data_Clean!D1429="Y",1,0)+0.25*(1-MIN(Data_Clean!T1429,3)/3))/IF(Data_Clean!E1429="",0.6,1)</f>
        <v>5.45</v>
      </c>
      <c r="P1429" s="16" t="n">
        <f aca="false">SUM(K1429:O1429)/(Assumptions!$D$5-IF(K1429="",Assumptions!$B$15,0))*100</f>
        <v>17.705671942654</v>
      </c>
      <c r="Q1429" s="7" t="str">
        <f aca="false">IF(J1429&gt;=Assumptions!$B$26,"High",IF(J1429&gt;=Assumptions!$B$27,"Mid","Low"))</f>
        <v>Mid</v>
      </c>
      <c r="R1429" s="7" t="str">
        <f aca="false">IF(P1429&gt;=Assumptions!$B$28,"High",IF(P1429&gt;=Assumptions!$B$29,"Mid","Low"))</f>
        <v>Low</v>
      </c>
      <c r="S1429" s="7" t="str">
        <f aca="false">INDEX(Assumptions!$B$33:$B$41,MATCH(Q1429&amp;"|"&amp;R1429,Assumptions!$A$33:$A$41,0))</f>
        <v>Light Touch</v>
      </c>
      <c r="T1429" s="7" t="n">
        <f aca="false">IF(ISNUMBER(Data_Clean!V1429),J1429*Data_Clean!V1429,0)</f>
        <v>156.3143539875</v>
      </c>
    </row>
    <row r="1430" customFormat="false" ht="15" hidden="false" customHeight="false" outlineLevel="0" collapsed="false">
      <c r="A1430" s="15" t="str">
        <f aca="false">Data_Clean!A1430</f>
        <v>CX101426</v>
      </c>
      <c r="B1430" s="14" t="n">
        <f aca="false">Data_Clean!G1430*Assumptions!$B$5</f>
        <v>368.064</v>
      </c>
      <c r="C1430" s="14" t="n">
        <f aca="false">IF(Data_Clean!H1430="",0,Data_Clean!H1430)*Assumptions!$B$6</f>
        <v>0</v>
      </c>
      <c r="D1430" s="14" t="n">
        <f aca="false">Data_Clean!I1430*Assumptions!$B$7</f>
        <v>0</v>
      </c>
      <c r="E1430" s="14" t="n">
        <f aca="false">Data_Clean!J1430*Assumptions!$B$8</f>
        <v>0</v>
      </c>
      <c r="F1430" s="14" t="n">
        <f aca="false">Data_Clean!K1430*Assumptions!$B$9</f>
        <v>0</v>
      </c>
      <c r="G1430" s="14" t="n">
        <f aca="false">Data_Clean!L1430*Assumptions!$B$10</f>
        <v>0</v>
      </c>
      <c r="H1430" s="14" t="n">
        <f aca="false">IF(OR(Data_Clean!M1430="",Data_Clean!N1430=""),0,Data_Clean!M1430*Data_Clean!N1430/100)*Assumptions!$B$13*Assumptions!$B$11</f>
        <v>85.8</v>
      </c>
      <c r="I1430" s="14" t="n">
        <f aca="false">Data_Clean!O1430*4*Assumptions!$B$12</f>
        <v>9.95376</v>
      </c>
      <c r="J1430" s="14" t="n">
        <f aca="false">SUM(B1430:I1430)</f>
        <v>463.81776</v>
      </c>
      <c r="K1430" s="16" t="n">
        <f aca="false">IF(Data_Clean!P1430="","",Assumptions!$B$15*0.5^(Data_Clean!P1430/Assumptions!$B$20))</f>
        <v>28.6452481173125</v>
      </c>
      <c r="L1430" s="16" t="n">
        <f aca="false">Assumptions!$B$16*MIN(1,LN(1+Data_Clean!Q1430)/LN(1+Assumptions!$B$21))</f>
        <v>15.2782387441559</v>
      </c>
      <c r="M1430" s="16" t="n">
        <f aca="false">Assumptions!$B$17*(0.6*MIN(1,Data_Clean!R1430/Assumptions!$B$22)+0.4*IF(Data_Clean!S1430="",0,Data_Clean!S1430))</f>
        <v>3.474</v>
      </c>
      <c r="N1430" s="16" t="n">
        <f aca="false">Assumptions!$B$18*MIN(1,(Data_Clean!F1430-1)/Assumptions!$B$23)</f>
        <v>5</v>
      </c>
      <c r="O1430" s="16" t="n">
        <f aca="false">Assumptions!$B$19*(0.4*IF(Data_Clean!E1430="",0,MIN(1,Data_Clean!E1430/12/Assumptions!$B$24))+0.35*IF(Data_Clean!D1430="Y",1,0)+0.25*(1-MIN(Data_Clean!T1430,3)/3))/IF(Data_Clean!E1430="",0.6,1)</f>
        <v>5.35</v>
      </c>
      <c r="P1430" s="16" t="n">
        <f aca="false">SUM(K1430:O1430)/(Assumptions!$D$5-IF(K1430="",Assumptions!$B$15,0))*100</f>
        <v>57.7474868614684</v>
      </c>
      <c r="Q1430" s="7" t="str">
        <f aca="false">IF(J1430&gt;=Assumptions!$B$26,"High",IF(J1430&gt;=Assumptions!$B$27,"Mid","Low"))</f>
        <v>Mid</v>
      </c>
      <c r="R1430" s="7" t="str">
        <f aca="false">IF(P1430&gt;=Assumptions!$B$28,"High",IF(P1430&gt;=Assumptions!$B$29,"Mid","Low"))</f>
        <v>Mid</v>
      </c>
      <c r="S1430" s="7" t="str">
        <f aca="false">INDEX(Assumptions!$B$33:$B$41,MATCH(Q1430&amp;"|"&amp;R1430,Assumptions!$A$33:$A$41,0))</f>
        <v>Established Core</v>
      </c>
      <c r="T1430" s="7" t="n">
        <f aca="false">IF(ISNUMBER(Data_Clean!V1430),J1430*Data_Clean!V1430,0)</f>
        <v>40.259381568</v>
      </c>
    </row>
    <row r="1431" customFormat="false" ht="15" hidden="false" customHeight="false" outlineLevel="0" collapsed="false">
      <c r="A1431" s="15" t="str">
        <f aca="false">Data_Clean!A1431</f>
        <v>CX101427</v>
      </c>
      <c r="B1431" s="14" t="n">
        <f aca="false">Data_Clean!G1431*Assumptions!$B$5</f>
        <v>128.4585</v>
      </c>
      <c r="C1431" s="14" t="n">
        <f aca="false">IF(Data_Clean!H1431="",0,Data_Clean!H1431)*Assumptions!$B$6</f>
        <v>134.3238</v>
      </c>
      <c r="D1431" s="14" t="n">
        <f aca="false">Data_Clean!I1431*Assumptions!$B$7</f>
        <v>0</v>
      </c>
      <c r="E1431" s="14" t="n">
        <f aca="false">Data_Clean!J1431*Assumptions!$B$8</f>
        <v>370.944525</v>
      </c>
      <c r="F1431" s="14" t="n">
        <f aca="false">Data_Clean!K1431*Assumptions!$B$9</f>
        <v>0</v>
      </c>
      <c r="G1431" s="14" t="n">
        <f aca="false">Data_Clean!L1431*Assumptions!$B$10</f>
        <v>222.75</v>
      </c>
      <c r="H1431" s="14" t="n">
        <f aca="false">IF(OR(Data_Clean!M1431="",Data_Clean!N1431=""),0,Data_Clean!M1431*Data_Clean!N1431/100)*Assumptions!$B$13*Assumptions!$B$11</f>
        <v>0</v>
      </c>
      <c r="I1431" s="14" t="n">
        <f aca="false">Data_Clean!O1431*4*Assumptions!$B$12</f>
        <v>0</v>
      </c>
      <c r="J1431" s="14" t="n">
        <f aca="false">SUM(B1431:I1431)</f>
        <v>856.476825</v>
      </c>
      <c r="K1431" s="16" t="n">
        <f aca="false">IF(Data_Clean!P1431="","",Assumptions!$B$15*0.5^(Data_Clean!P1431/Assumptions!$B$20))</f>
        <v>21.2132034355964</v>
      </c>
      <c r="L1431" s="16" t="n">
        <f aca="false">Assumptions!$B$16*MIN(1,LN(1+Data_Clean!Q1431)/LN(1+Assumptions!$B$21))</f>
        <v>9.60252567789128</v>
      </c>
      <c r="M1431" s="16" t="n">
        <f aca="false">Assumptions!$B$17*(0.6*MIN(1,Data_Clean!R1431/Assumptions!$B$22)+0.4*IF(Data_Clean!S1431="",0,Data_Clean!S1431))</f>
        <v>3.552</v>
      </c>
      <c r="N1431" s="16" t="n">
        <f aca="false">Assumptions!$B$18*MIN(1,(Data_Clean!F1431-1)/Assumptions!$B$23)</f>
        <v>20</v>
      </c>
      <c r="O1431" s="16" t="n">
        <f aca="false">Assumptions!$B$19*(0.4*IF(Data_Clean!E1431="",0,MIN(1,Data_Clean!E1431/12/Assumptions!$B$24))+0.35*IF(Data_Clean!D1431="Y",1,0)+0.25*(1-MIN(Data_Clean!T1431,3)/3))/IF(Data_Clean!E1431="",0.6,1)</f>
        <v>9.75</v>
      </c>
      <c r="P1431" s="16" t="n">
        <f aca="false">SUM(K1431:O1431)/(Assumptions!$D$5-IF(K1431="",Assumptions!$B$15,0))*100</f>
        <v>64.1177291134877</v>
      </c>
      <c r="Q1431" s="7" t="str">
        <f aca="false">IF(J1431&gt;=Assumptions!$B$26,"High",IF(J1431&gt;=Assumptions!$B$27,"Mid","Low"))</f>
        <v>Mid</v>
      </c>
      <c r="R1431" s="7" t="str">
        <f aca="false">IF(P1431&gt;=Assumptions!$B$28,"High",IF(P1431&gt;=Assumptions!$B$29,"Mid","Low"))</f>
        <v>Mid</v>
      </c>
      <c r="S1431" s="7" t="str">
        <f aca="false">INDEX(Assumptions!$B$33:$B$41,MATCH(Q1431&amp;"|"&amp;R1431,Assumptions!$A$33:$A$41,0))</f>
        <v>Established Core</v>
      </c>
      <c r="T1431" s="7" t="n">
        <f aca="false">IF(ISNUMBER(Data_Clean!V1431),J1431*Data_Clean!V1431,0)</f>
        <v>57.383947275</v>
      </c>
    </row>
    <row r="1432" customFormat="false" ht="15" hidden="false" customHeight="false" outlineLevel="0" collapsed="false">
      <c r="A1432" s="15" t="str">
        <f aca="false">Data_Clean!A1432</f>
        <v>CX101428</v>
      </c>
      <c r="B1432" s="14" t="n">
        <f aca="false">Data_Clean!G1432*Assumptions!$B$5</f>
        <v>58.05175</v>
      </c>
      <c r="C1432" s="14" t="n">
        <f aca="false">IF(Data_Clean!H1432="",0,Data_Clean!H1432)*Assumptions!$B$6</f>
        <v>0</v>
      </c>
      <c r="D1432" s="14" t="n">
        <f aca="false">Data_Clean!I1432*Assumptions!$B$7</f>
        <v>0</v>
      </c>
      <c r="E1432" s="14" t="n">
        <f aca="false">Data_Clean!J1432*Assumptions!$B$8</f>
        <v>0</v>
      </c>
      <c r="F1432" s="14" t="n">
        <f aca="false">Data_Clean!K1432*Assumptions!$B$9</f>
        <v>0</v>
      </c>
      <c r="G1432" s="14" t="n">
        <f aca="false">Data_Clean!L1432*Assumptions!$B$10</f>
        <v>0</v>
      </c>
      <c r="H1432" s="14" t="n">
        <f aca="false">IF(OR(Data_Clean!M1432="",Data_Clean!N1432=""),0,Data_Clean!M1432*Data_Clean!N1432/100)*Assumptions!$B$13*Assumptions!$B$11</f>
        <v>267.618</v>
      </c>
      <c r="I1432" s="14" t="n">
        <f aca="false">Data_Clean!O1432*4*Assumptions!$B$12</f>
        <v>16.82832</v>
      </c>
      <c r="J1432" s="14" t="n">
        <f aca="false">SUM(B1432:I1432)</f>
        <v>342.49807</v>
      </c>
      <c r="K1432" s="16" t="n">
        <f aca="false">IF(Data_Clean!P1432="","",Assumptions!$B$15*0.5^(Data_Clean!P1432/Assumptions!$B$20))</f>
        <v>30</v>
      </c>
      <c r="L1432" s="16" t="n">
        <f aca="false">Assumptions!$B$16*MIN(1,LN(1+Data_Clean!Q1432)/LN(1+Assumptions!$B$21))</f>
        <v>12.0537864630054</v>
      </c>
      <c r="M1432" s="16" t="n">
        <f aca="false">Assumptions!$B$17*(0.6*MIN(1,Data_Clean!R1432/Assumptions!$B$22)+0.4*IF(Data_Clean!S1432="",0,Data_Clean!S1432))</f>
        <v>3.438</v>
      </c>
      <c r="N1432" s="16" t="n">
        <f aca="false">Assumptions!$B$18*MIN(1,(Data_Clean!F1432-1)/Assumptions!$B$23)</f>
        <v>5</v>
      </c>
      <c r="O1432" s="16" t="n">
        <f aca="false">Assumptions!$B$19*(0.4*IF(Data_Clean!E1432="",0,MIN(1,Data_Clean!E1432/12/Assumptions!$B$24))+0.35*IF(Data_Clean!D1432="Y",1,0)+0.25*(1-MIN(Data_Clean!T1432,3)/3))/IF(Data_Clean!E1432="",0.6,1)</f>
        <v>9.75</v>
      </c>
      <c r="P1432" s="16" t="n">
        <f aca="false">SUM(K1432:O1432)/(Assumptions!$D$5-IF(K1432="",Assumptions!$B$15,0))*100</f>
        <v>60.2417864630054</v>
      </c>
      <c r="Q1432" s="7" t="str">
        <f aca="false">IF(J1432&gt;=Assumptions!$B$26,"High",IF(J1432&gt;=Assumptions!$B$27,"Mid","Low"))</f>
        <v>Low</v>
      </c>
      <c r="R1432" s="7" t="str">
        <f aca="false">IF(P1432&gt;=Assumptions!$B$28,"High",IF(P1432&gt;=Assumptions!$B$29,"Mid","Low"))</f>
        <v>Mid</v>
      </c>
      <c r="S1432" s="7" t="str">
        <f aca="false">INDEX(Assumptions!$B$33:$B$41,MATCH(Q1432&amp;"|"&amp;R1432,Assumptions!$A$33:$A$41,0))</f>
        <v>Light Touch</v>
      </c>
      <c r="T1432" s="7" t="n">
        <f aca="false">IF(ISNUMBER(Data_Clean!V1432),J1432*Data_Clean!V1432,0)</f>
        <v>20.789632849</v>
      </c>
    </row>
    <row r="1433" customFormat="false" ht="15" hidden="false" customHeight="false" outlineLevel="0" collapsed="false">
      <c r="A1433" s="15" t="str">
        <f aca="false">Data_Clean!A1433</f>
        <v>CX101429</v>
      </c>
      <c r="B1433" s="14" t="n">
        <f aca="false">Data_Clean!G1433*Assumptions!$B$5</f>
        <v>301.5015</v>
      </c>
      <c r="C1433" s="14" t="n">
        <f aca="false">IF(Data_Clean!H1433="",0,Data_Clean!H1433)*Assumptions!$B$6</f>
        <v>2542.71972</v>
      </c>
      <c r="D1433" s="14" t="n">
        <f aca="false">Data_Clean!I1433*Assumptions!$B$7</f>
        <v>0</v>
      </c>
      <c r="E1433" s="14" t="n">
        <f aca="false">Data_Clean!J1433*Assumptions!$B$8</f>
        <v>0</v>
      </c>
      <c r="F1433" s="14" t="n">
        <f aca="false">Data_Clean!K1433*Assumptions!$B$9</f>
        <v>0</v>
      </c>
      <c r="G1433" s="14" t="n">
        <f aca="false">Data_Clean!L1433*Assumptions!$B$10</f>
        <v>0</v>
      </c>
      <c r="H1433" s="14" t="n">
        <f aca="false">IF(OR(Data_Clean!M1433="",Data_Clean!N1433=""),0,Data_Clean!M1433*Data_Clean!N1433/100)*Assumptions!$B$13*Assumptions!$B$11</f>
        <v>158.646</v>
      </c>
      <c r="I1433" s="14" t="n">
        <f aca="false">Data_Clean!O1433*4*Assumptions!$B$12</f>
        <v>17.2584</v>
      </c>
      <c r="J1433" s="14" t="n">
        <f aca="false">SUM(B1433:I1433)</f>
        <v>3020.12562</v>
      </c>
      <c r="K1433" s="16" t="n">
        <f aca="false">IF(Data_Clean!P1433="","",Assumptions!$B$15*0.5^(Data_Clean!P1433/Assumptions!$B$20))</f>
        <v>8.22618734770969</v>
      </c>
      <c r="L1433" s="16" t="n">
        <f aca="false">Assumptions!$B$16*MIN(1,LN(1+Data_Clean!Q1433)/LN(1+Assumptions!$B$21))</f>
        <v>14.0427143261215</v>
      </c>
      <c r="M1433" s="16" t="n">
        <f aca="false">Assumptions!$B$17*(0.6*MIN(1,Data_Clean!R1433/Assumptions!$B$22)+0.4*IF(Data_Clean!S1433="",0,Data_Clean!S1433))</f>
        <v>6.234</v>
      </c>
      <c r="N1433" s="16" t="n">
        <f aca="false">Assumptions!$B$18*MIN(1,(Data_Clean!F1433-1)/Assumptions!$B$23)</f>
        <v>10</v>
      </c>
      <c r="O1433" s="16" t="n">
        <f aca="false">Assumptions!$B$19*(0.4*IF(Data_Clean!E1433="",0,MIN(1,Data_Clean!E1433/12/Assumptions!$B$24))+0.35*IF(Data_Clean!D1433="Y",1,0)+0.25*(1-MIN(Data_Clean!T1433,3)/3))/IF(Data_Clean!E1433="",0.6,1)</f>
        <v>6.4</v>
      </c>
      <c r="P1433" s="16" t="n">
        <f aca="false">SUM(K1433:O1433)/(Assumptions!$D$5-IF(K1433="",Assumptions!$B$15,0))*100</f>
        <v>44.9029016738312</v>
      </c>
      <c r="Q1433" s="7" t="str">
        <f aca="false">IF(J1433&gt;=Assumptions!$B$26,"High",IF(J1433&gt;=Assumptions!$B$27,"Mid","Low"))</f>
        <v>High</v>
      </c>
      <c r="R1433" s="7" t="str">
        <f aca="false">IF(P1433&gt;=Assumptions!$B$28,"High",IF(P1433&gt;=Assumptions!$B$29,"Mid","Low"))</f>
        <v>Low</v>
      </c>
      <c r="S1433" s="7" t="str">
        <f aca="false">INDEX(Assumptions!$B$33:$B$41,MATCH(Q1433&amp;"|"&amp;R1433,Assumptions!$A$33:$A$41,0))</f>
        <v>Affluent Drifters</v>
      </c>
      <c r="T1433" s="7" t="n">
        <f aca="false">IF(ISNUMBER(Data_Clean!V1433),J1433*Data_Clean!V1433,0)</f>
        <v>198.422253234</v>
      </c>
    </row>
    <row r="1434" customFormat="false" ht="15" hidden="false" customHeight="false" outlineLevel="0" collapsed="false">
      <c r="A1434" s="15" t="str">
        <f aca="false">Data_Clean!A1434</f>
        <v>CX101430</v>
      </c>
      <c r="B1434" s="14" t="n">
        <f aca="false">Data_Clean!G1434*Assumptions!$B$5</f>
        <v>88.50825</v>
      </c>
      <c r="C1434" s="14" t="n">
        <f aca="false">IF(Data_Clean!H1434="",0,Data_Clean!H1434)*Assumptions!$B$6</f>
        <v>0</v>
      </c>
      <c r="D1434" s="14" t="n">
        <f aca="false">Data_Clean!I1434*Assumptions!$B$7</f>
        <v>0</v>
      </c>
      <c r="E1434" s="14" t="n">
        <f aca="false">Data_Clean!J1434*Assumptions!$B$8</f>
        <v>0</v>
      </c>
      <c r="F1434" s="14" t="n">
        <f aca="false">Data_Clean!K1434*Assumptions!$B$9</f>
        <v>0</v>
      </c>
      <c r="G1434" s="14" t="n">
        <f aca="false">Data_Clean!L1434*Assumptions!$B$10</f>
        <v>0</v>
      </c>
      <c r="H1434" s="14" t="n">
        <f aca="false">IF(OR(Data_Clean!M1434="",Data_Clean!N1434=""),0,Data_Clean!M1434*Data_Clean!N1434/100)*Assumptions!$B$13*Assumptions!$B$11</f>
        <v>57.072</v>
      </c>
      <c r="I1434" s="14" t="n">
        <f aca="false">Data_Clean!O1434*4*Assumptions!$B$12</f>
        <v>4.98048</v>
      </c>
      <c r="J1434" s="14" t="n">
        <f aca="false">SUM(B1434:I1434)</f>
        <v>150.56073</v>
      </c>
      <c r="K1434" s="16" t="n">
        <f aca="false">IF(Data_Clean!P1434="","",Assumptions!$B$15*0.5^(Data_Clean!P1434/Assumptions!$B$20))</f>
        <v>27.3516746567465</v>
      </c>
      <c r="L1434" s="16" t="n">
        <f aca="false">Assumptions!$B$16*MIN(1,LN(1+Data_Clean!Q1434)/LN(1+Assumptions!$B$21))</f>
        <v>11.0057238927514</v>
      </c>
      <c r="M1434" s="16" t="n">
        <f aca="false">Assumptions!$B$17*(0.6*MIN(1,Data_Clean!R1434/Assumptions!$B$22)+0.4*IF(Data_Clean!S1434="",0,Data_Clean!S1434))</f>
        <v>10.5</v>
      </c>
      <c r="N1434" s="16" t="n">
        <f aca="false">Assumptions!$B$18*MIN(1,(Data_Clean!F1434-1)/Assumptions!$B$23)</f>
        <v>10</v>
      </c>
      <c r="O1434" s="16" t="n">
        <f aca="false">Assumptions!$B$19*(0.4*IF(Data_Clean!E1434="",0,MIN(1,Data_Clean!E1434/12/Assumptions!$B$24))+0.35*IF(Data_Clean!D1434="Y",1,0)+0.25*(1-MIN(Data_Clean!T1434,3)/3))/IF(Data_Clean!E1434="",0.6,1)</f>
        <v>3.8</v>
      </c>
      <c r="P1434" s="16" t="n">
        <f aca="false">SUM(K1434:O1434)/(Assumptions!$D$5-IF(K1434="",Assumptions!$B$15,0))*100</f>
        <v>62.6573985494979</v>
      </c>
      <c r="Q1434" s="7" t="str">
        <f aca="false">IF(J1434&gt;=Assumptions!$B$26,"High",IF(J1434&gt;=Assumptions!$B$27,"Mid","Low"))</f>
        <v>Low</v>
      </c>
      <c r="R1434" s="7" t="str">
        <f aca="false">IF(P1434&gt;=Assumptions!$B$28,"High",IF(P1434&gt;=Assumptions!$B$29,"Mid","Low"))</f>
        <v>Mid</v>
      </c>
      <c r="S1434" s="7" t="str">
        <f aca="false">INDEX(Assumptions!$B$33:$B$41,MATCH(Q1434&amp;"|"&amp;R1434,Assumptions!$A$33:$A$41,0))</f>
        <v>Light Touch</v>
      </c>
      <c r="T1434" s="7" t="n">
        <f aca="false">IF(ISNUMBER(Data_Clean!V1434),J1434*Data_Clean!V1434,0)</f>
        <v>16.41111957</v>
      </c>
    </row>
    <row r="1435" customFormat="false" ht="15" hidden="false" customHeight="false" outlineLevel="0" collapsed="false">
      <c r="A1435" s="15" t="str">
        <f aca="false">Data_Clean!A1435</f>
        <v>CX101431</v>
      </c>
      <c r="B1435" s="14" t="n">
        <f aca="false">Data_Clean!G1435*Assumptions!$B$5</f>
        <v>620.70525</v>
      </c>
      <c r="C1435" s="14" t="n">
        <f aca="false">IF(Data_Clean!H1435="",0,Data_Clean!H1435)*Assumptions!$B$6</f>
        <v>0</v>
      </c>
      <c r="D1435" s="14" t="n">
        <f aca="false">Data_Clean!I1435*Assumptions!$B$7</f>
        <v>0</v>
      </c>
      <c r="E1435" s="14" t="n">
        <f aca="false">Data_Clean!J1435*Assumptions!$B$8</f>
        <v>0</v>
      </c>
      <c r="F1435" s="14" t="n">
        <f aca="false">Data_Clean!K1435*Assumptions!$B$9</f>
        <v>6796.9</v>
      </c>
      <c r="G1435" s="14" t="n">
        <f aca="false">Data_Clean!L1435*Assumptions!$B$10</f>
        <v>0</v>
      </c>
      <c r="H1435" s="14" t="n">
        <f aca="false">IF(OR(Data_Clean!M1435="",Data_Clean!N1435=""),0,Data_Clean!M1435*Data_Clean!N1435/100)*Assumptions!$B$13*Assumptions!$B$11</f>
        <v>371.604</v>
      </c>
      <c r="I1435" s="14" t="n">
        <f aca="false">Data_Clean!O1435*4*Assumptions!$B$12</f>
        <v>138.83568</v>
      </c>
      <c r="J1435" s="14" t="n">
        <f aca="false">SUM(B1435:I1435)</f>
        <v>7928.04493</v>
      </c>
      <c r="K1435" s="16" t="n">
        <f aca="false">IF(Data_Clean!P1435="","",Assumptions!$B$15*0.5^(Data_Clean!P1435/Assumptions!$B$20))</f>
        <v>23.267171427506</v>
      </c>
      <c r="L1435" s="16" t="n">
        <f aca="false">Assumptions!$B$16*MIN(1,LN(1+Data_Clean!Q1435)/LN(1+Assumptions!$B$21))</f>
        <v>16.230151259145</v>
      </c>
      <c r="M1435" s="16" t="n">
        <f aca="false">Assumptions!$B$17*(0.6*MIN(1,Data_Clean!R1435/Assumptions!$B$22)+0.4*IF(Data_Clean!S1435="",0,Data_Clean!S1435))</f>
        <v>2.7</v>
      </c>
      <c r="N1435" s="16" t="n">
        <f aca="false">Assumptions!$B$18*MIN(1,(Data_Clean!F1435-1)/Assumptions!$B$23)</f>
        <v>10</v>
      </c>
      <c r="O1435" s="16" t="n">
        <f aca="false">Assumptions!$B$19*(0.4*IF(Data_Clean!E1435="",0,MIN(1,Data_Clean!E1435/12/Assumptions!$B$24))+0.35*IF(Data_Clean!D1435="Y",1,0)+0.25*(1-MIN(Data_Clean!T1435,3)/3))/IF(Data_Clean!E1435="",0.6,1)</f>
        <v>10.55</v>
      </c>
      <c r="P1435" s="16" t="n">
        <f aca="false">SUM(K1435:O1435)/(Assumptions!$D$5-IF(K1435="",Assumptions!$B$15,0))*100</f>
        <v>62.747322686651</v>
      </c>
      <c r="Q1435" s="7" t="str">
        <f aca="false">IF(J1435&gt;=Assumptions!$B$26,"High",IF(J1435&gt;=Assumptions!$B$27,"Mid","Low"))</f>
        <v>High</v>
      </c>
      <c r="R1435" s="7" t="str">
        <f aca="false">IF(P1435&gt;=Assumptions!$B$28,"High",IF(P1435&gt;=Assumptions!$B$29,"Mid","Low"))</f>
        <v>Mid</v>
      </c>
      <c r="S1435" s="7" t="str">
        <f aca="false">INDEX(Assumptions!$B$33:$B$41,MATCH(Q1435&amp;"|"&amp;R1435,Assumptions!$A$33:$A$41,0))</f>
        <v>Established Core</v>
      </c>
      <c r="T1435" s="7" t="n">
        <f aca="false">IF(ISNUMBER(Data_Clean!V1435),J1435*Data_Clean!V1435,0)</f>
        <v>331.392278074</v>
      </c>
    </row>
    <row r="1436" customFormat="false" ht="15" hidden="false" customHeight="false" outlineLevel="0" collapsed="false">
      <c r="A1436" s="15" t="str">
        <f aca="false">Data_Clean!A1436</f>
        <v>CX101432</v>
      </c>
      <c r="B1436" s="14" t="n">
        <f aca="false">Data_Clean!G1436*Assumptions!$B$5</f>
        <v>459.992</v>
      </c>
      <c r="C1436" s="14" t="n">
        <f aca="false">IF(Data_Clean!H1436="",0,Data_Clean!H1436)*Assumptions!$B$6</f>
        <v>0</v>
      </c>
      <c r="D1436" s="14" t="n">
        <f aca="false">Data_Clean!I1436*Assumptions!$B$7</f>
        <v>0</v>
      </c>
      <c r="E1436" s="14" t="n">
        <f aca="false">Data_Clean!J1436*Assumptions!$B$8</f>
        <v>0</v>
      </c>
      <c r="F1436" s="14" t="n">
        <f aca="false">Data_Clean!K1436*Assumptions!$B$9</f>
        <v>0</v>
      </c>
      <c r="G1436" s="14" t="n">
        <f aca="false">Data_Clean!L1436*Assumptions!$B$10</f>
        <v>627.75</v>
      </c>
      <c r="H1436" s="14" t="n">
        <f aca="false">IF(OR(Data_Clean!M1436="",Data_Clean!N1436=""),0,Data_Clean!M1436*Data_Clean!N1436/100)*Assumptions!$B$13*Assumptions!$B$11</f>
        <v>0</v>
      </c>
      <c r="I1436" s="14" t="n">
        <f aca="false">Data_Clean!O1436*4*Assumptions!$B$12</f>
        <v>0</v>
      </c>
      <c r="J1436" s="14" t="n">
        <f aca="false">SUM(B1436:I1436)</f>
        <v>1087.742</v>
      </c>
      <c r="K1436" s="16" t="n">
        <f aca="false">IF(Data_Clean!P1436="","",Assumptions!$B$15*0.5^(Data_Clean!P1436/Assumptions!$B$20))</f>
        <v>27.3516746567465</v>
      </c>
      <c r="L1436" s="16" t="n">
        <f aca="false">Assumptions!$B$16*MIN(1,LN(1+Data_Clean!Q1436)/LN(1+Assumptions!$B$21))</f>
        <v>17.0046519135391</v>
      </c>
      <c r="M1436" s="16" t="n">
        <f aca="false">Assumptions!$B$17*(0.6*MIN(1,Data_Clean!R1436/Assumptions!$B$22)+0.4*IF(Data_Clean!S1436="",0,Data_Clean!S1436))</f>
        <v>11.85</v>
      </c>
      <c r="N1436" s="16" t="n">
        <f aca="false">Assumptions!$B$18*MIN(1,(Data_Clean!F1436-1)/Assumptions!$B$23)</f>
        <v>5</v>
      </c>
      <c r="O1436" s="16" t="n">
        <f aca="false">Assumptions!$B$19*(0.4*IF(Data_Clean!E1436="",0,MIN(1,Data_Clean!E1436/12/Assumptions!$B$24))+0.35*IF(Data_Clean!D1436="Y",1,0)+0.25*(1-MIN(Data_Clean!T1436,3)/3))/IF(Data_Clean!E1436="",0.6,1)</f>
        <v>10.35</v>
      </c>
      <c r="P1436" s="16" t="n">
        <f aca="false">SUM(K1436:O1436)/(Assumptions!$D$5-IF(K1436="",Assumptions!$B$15,0))*100</f>
        <v>71.5563265702856</v>
      </c>
      <c r="Q1436" s="7" t="str">
        <f aca="false">IF(J1436&gt;=Assumptions!$B$26,"High",IF(J1436&gt;=Assumptions!$B$27,"Mid","Low"))</f>
        <v>Mid</v>
      </c>
      <c r="R1436" s="7" t="str">
        <f aca="false">IF(P1436&gt;=Assumptions!$B$28,"High",IF(P1436&gt;=Assumptions!$B$29,"Mid","Low"))</f>
        <v>High</v>
      </c>
      <c r="S1436" s="7" t="str">
        <f aca="false">INDEX(Assumptions!$B$33:$B$41,MATCH(Q1436&amp;"|"&amp;R1436,Assumptions!$A$33:$A$41,0))</f>
        <v>Engaged Builders</v>
      </c>
      <c r="T1436" s="7" t="n">
        <f aca="false">IF(ISNUMBER(Data_Clean!V1436),J1436*Data_Clean!V1436,0)</f>
        <v>34.3726472</v>
      </c>
    </row>
    <row r="1437" customFormat="false" ht="15" hidden="false" customHeight="false" outlineLevel="0" collapsed="false">
      <c r="A1437" s="15" t="str">
        <f aca="false">Data_Clean!A1437</f>
        <v>CX101433</v>
      </c>
      <c r="B1437" s="14" t="n">
        <f aca="false">Data_Clean!G1437*Assumptions!$B$5</f>
        <v>133.03625</v>
      </c>
      <c r="C1437" s="14" t="n">
        <f aca="false">IF(Data_Clean!H1437="",0,Data_Clean!H1437)*Assumptions!$B$6</f>
        <v>630.02304</v>
      </c>
      <c r="D1437" s="14" t="n">
        <f aca="false">Data_Clean!I1437*Assumptions!$B$7</f>
        <v>0</v>
      </c>
      <c r="E1437" s="14" t="n">
        <f aca="false">Data_Clean!J1437*Assumptions!$B$8</f>
        <v>0</v>
      </c>
      <c r="F1437" s="14" t="n">
        <f aca="false">Data_Clean!K1437*Assumptions!$B$9</f>
        <v>0</v>
      </c>
      <c r="G1437" s="14" t="n">
        <f aca="false">Data_Clean!L1437*Assumptions!$B$10</f>
        <v>0</v>
      </c>
      <c r="H1437" s="14" t="n">
        <f aca="false">IF(OR(Data_Clean!M1437="",Data_Clean!N1437=""),0,Data_Clean!M1437*Data_Clean!N1437/100)*Assumptions!$B$13*Assumptions!$B$11</f>
        <v>270.096</v>
      </c>
      <c r="I1437" s="14" t="n">
        <f aca="false">Data_Clean!O1437*4*Assumptions!$B$12</f>
        <v>6.7464</v>
      </c>
      <c r="J1437" s="14" t="n">
        <f aca="false">SUM(B1437:I1437)</f>
        <v>1039.90169</v>
      </c>
      <c r="K1437" s="16" t="n">
        <f aca="false">IF(Data_Clean!P1437="","",Assumptions!$B$15*0.5^(Data_Clean!P1437/Assumptions!$B$20))</f>
        <v>18.0453755412318</v>
      </c>
      <c r="L1437" s="16" t="n">
        <f aca="false">Assumptions!$B$16*MIN(1,LN(1+Data_Clean!Q1437)/LN(1+Assumptions!$B$21))</f>
        <v>12.4931739410702</v>
      </c>
      <c r="M1437" s="16" t="n">
        <f aca="false">Assumptions!$B$17*(0.6*MIN(1,Data_Clean!R1437/Assumptions!$B$22)+0.4*IF(Data_Clean!S1437="",0,Data_Clean!S1437))</f>
        <v>4.302</v>
      </c>
      <c r="N1437" s="16" t="n">
        <f aca="false">Assumptions!$B$18*MIN(1,(Data_Clean!F1437-1)/Assumptions!$B$23)</f>
        <v>10</v>
      </c>
      <c r="O1437" s="16" t="n">
        <f aca="false">Assumptions!$B$19*(0.4*IF(Data_Clean!E1437="",0,MIN(1,Data_Clean!E1437/12/Assumptions!$B$24))+0.35*IF(Data_Clean!D1437="Y",1,0)+0.25*(1-MIN(Data_Clean!T1437,3)/3))/IF(Data_Clean!E1437="",0.6,1)</f>
        <v>8.75</v>
      </c>
      <c r="P1437" s="16" t="n">
        <f aca="false">SUM(K1437:O1437)/(Assumptions!$D$5-IF(K1437="",Assumptions!$B$15,0))*100</f>
        <v>53.5905494823019</v>
      </c>
      <c r="Q1437" s="7" t="str">
        <f aca="false">IF(J1437&gt;=Assumptions!$B$26,"High",IF(J1437&gt;=Assumptions!$B$27,"Mid","Low"))</f>
        <v>Mid</v>
      </c>
      <c r="R1437" s="7" t="str">
        <f aca="false">IF(P1437&gt;=Assumptions!$B$28,"High",IF(P1437&gt;=Assumptions!$B$29,"Mid","Low"))</f>
        <v>Mid</v>
      </c>
      <c r="S1437" s="7" t="str">
        <f aca="false">INDEX(Assumptions!$B$33:$B$41,MATCH(Q1437&amp;"|"&amp;R1437,Assumptions!$A$33:$A$41,0))</f>
        <v>Established Core</v>
      </c>
      <c r="T1437" s="7" t="n">
        <f aca="false">IF(ISNUMBER(Data_Clean!V1437),J1437*Data_Clean!V1437,0)</f>
        <v>129.467760405</v>
      </c>
    </row>
    <row r="1438" customFormat="false" ht="15" hidden="false" customHeight="false" outlineLevel="0" collapsed="false">
      <c r="A1438" s="15" t="str">
        <f aca="false">Data_Clean!A1438</f>
        <v>CX101434</v>
      </c>
      <c r="B1438" s="14" t="n">
        <f aca="false">Data_Clean!G1438*Assumptions!$B$5</f>
        <v>137.45825</v>
      </c>
      <c r="C1438" s="14" t="n">
        <f aca="false">IF(Data_Clean!H1438="",0,Data_Clean!H1438)*Assumptions!$B$6</f>
        <v>0</v>
      </c>
      <c r="D1438" s="14" t="n">
        <f aca="false">Data_Clean!I1438*Assumptions!$B$7</f>
        <v>0</v>
      </c>
      <c r="E1438" s="14" t="n">
        <f aca="false">Data_Clean!J1438*Assumptions!$B$8</f>
        <v>49.5558</v>
      </c>
      <c r="F1438" s="14" t="n">
        <f aca="false">Data_Clean!K1438*Assumptions!$B$9</f>
        <v>1312.3</v>
      </c>
      <c r="G1438" s="14" t="n">
        <f aca="false">Data_Clean!L1438*Assumptions!$B$10</f>
        <v>0</v>
      </c>
      <c r="H1438" s="14" t="n">
        <f aca="false">IF(OR(Data_Clean!M1438="",Data_Clean!N1438=""),0,Data_Clean!M1438*Data_Clean!N1438/100)*Assumptions!$B$13*Assumptions!$B$11</f>
        <v>0</v>
      </c>
      <c r="I1438" s="14" t="n">
        <f aca="false">Data_Clean!O1438*4*Assumptions!$B$12</f>
        <v>0</v>
      </c>
      <c r="J1438" s="14" t="n">
        <f aca="false">SUM(B1438:I1438)</f>
        <v>1499.31405</v>
      </c>
      <c r="K1438" s="16" t="n">
        <f aca="false">IF(Data_Clean!P1438="","",Assumptions!$B$15*0.5^(Data_Clean!P1438/Assumptions!$B$20))</f>
        <v>15.7094118423094</v>
      </c>
      <c r="L1438" s="16" t="n">
        <f aca="false">Assumptions!$B$16*MIN(1,LN(1+Data_Clean!Q1438)/LN(1+Assumptions!$B$21))</f>
        <v>14.7060656260474</v>
      </c>
      <c r="M1438" s="16" t="n">
        <f aca="false">Assumptions!$B$17*(0.6*MIN(1,Data_Clean!R1438/Assumptions!$B$22)+0.4*IF(Data_Clean!S1438="",0,Data_Clean!S1438))</f>
        <v>4.146</v>
      </c>
      <c r="N1438" s="16" t="n">
        <f aca="false">Assumptions!$B$18*MIN(1,(Data_Clean!F1438-1)/Assumptions!$B$23)</f>
        <v>15</v>
      </c>
      <c r="O1438" s="16" t="n">
        <f aca="false">Assumptions!$B$19*(0.4*IF(Data_Clean!E1438="",0,MIN(1,Data_Clean!E1438/12/Assumptions!$B$24))+0.35*IF(Data_Clean!D1438="Y",1,0)+0.25*(1-MIN(Data_Clean!T1438,3)/3))/IF(Data_Clean!E1438="",0.6,1)</f>
        <v>11.65</v>
      </c>
      <c r="P1438" s="16" t="n">
        <f aca="false">SUM(K1438:O1438)/(Assumptions!$D$5-IF(K1438="",Assumptions!$B$15,0))*100</f>
        <v>61.2114774683568</v>
      </c>
      <c r="Q1438" s="7" t="str">
        <f aca="false">IF(J1438&gt;=Assumptions!$B$26,"High",IF(J1438&gt;=Assumptions!$B$27,"Mid","Low"))</f>
        <v>Mid</v>
      </c>
      <c r="R1438" s="7" t="str">
        <f aca="false">IF(P1438&gt;=Assumptions!$B$28,"High",IF(P1438&gt;=Assumptions!$B$29,"Mid","Low"))</f>
        <v>Mid</v>
      </c>
      <c r="S1438" s="7" t="str">
        <f aca="false">INDEX(Assumptions!$B$33:$B$41,MATCH(Q1438&amp;"|"&amp;R1438,Assumptions!$A$33:$A$41,0))</f>
        <v>Established Core</v>
      </c>
      <c r="T1438" s="7" t="n">
        <f aca="false">IF(ISNUMBER(Data_Clean!V1438),J1438*Data_Clean!V1438,0)</f>
        <v>43.929901665</v>
      </c>
    </row>
    <row r="1439" customFormat="false" ht="15" hidden="false" customHeight="false" outlineLevel="0" collapsed="false">
      <c r="A1439" s="15" t="str">
        <f aca="false">Data_Clean!A1439</f>
        <v>CX101435</v>
      </c>
      <c r="B1439" s="14" t="n">
        <f aca="false">Data_Clean!G1439*Assumptions!$B$5</f>
        <v>118.716</v>
      </c>
      <c r="C1439" s="14" t="n">
        <f aca="false">IF(Data_Clean!H1439="",0,Data_Clean!H1439)*Assumptions!$B$6</f>
        <v>228.64512</v>
      </c>
      <c r="D1439" s="14" t="n">
        <f aca="false">Data_Clean!I1439*Assumptions!$B$7</f>
        <v>0</v>
      </c>
      <c r="E1439" s="14" t="n">
        <f aca="false">Data_Clean!J1439*Assumptions!$B$8</f>
        <v>0</v>
      </c>
      <c r="F1439" s="14" t="n">
        <f aca="false">Data_Clean!K1439*Assumptions!$B$9</f>
        <v>0</v>
      </c>
      <c r="G1439" s="14" t="n">
        <f aca="false">Data_Clean!L1439*Assumptions!$B$10</f>
        <v>0</v>
      </c>
      <c r="H1439" s="14" t="n">
        <f aca="false">IF(OR(Data_Clean!M1439="",Data_Clean!N1439=""),0,Data_Clean!M1439*Data_Clean!N1439/100)*Assumptions!$B$13*Assumptions!$B$11</f>
        <v>71.604</v>
      </c>
      <c r="I1439" s="14" t="n">
        <f aca="false">Data_Clean!O1439*4*Assumptions!$B$12</f>
        <v>39.34896</v>
      </c>
      <c r="J1439" s="14" t="n">
        <f aca="false">SUM(B1439:I1439)</f>
        <v>458.31408</v>
      </c>
      <c r="K1439" s="16" t="n">
        <f aca="false">IF(Data_Clean!P1439="","",Assumptions!$B$15*0.5^(Data_Clean!P1439/Assumptions!$B$20))</f>
        <v>18.8988157484231</v>
      </c>
      <c r="L1439" s="16" t="n">
        <f aca="false">Assumptions!$B$16*MIN(1,LN(1+Data_Clean!Q1439)/LN(1+Assumptions!$B$21))</f>
        <v>15.0586973234667</v>
      </c>
      <c r="M1439" s="16" t="n">
        <f aca="false">Assumptions!$B$17*(0.6*MIN(1,Data_Clean!R1439/Assumptions!$B$22)+0.4*IF(Data_Clean!S1439="",0,Data_Clean!S1439))</f>
        <v>3.774</v>
      </c>
      <c r="N1439" s="16" t="n">
        <f aca="false">Assumptions!$B$18*MIN(1,(Data_Clean!F1439-1)/Assumptions!$B$23)</f>
        <v>10</v>
      </c>
      <c r="O1439" s="16" t="n">
        <f aca="false">Assumptions!$B$19*(0.4*IF(Data_Clean!E1439="",0,MIN(1,Data_Clean!E1439/12/Assumptions!$B$24))+0.35*IF(Data_Clean!D1439="Y",1,0)+0.25*(1-MIN(Data_Clean!T1439,3)/3))/IF(Data_Clean!E1439="",0.6,1)</f>
        <v>14.3</v>
      </c>
      <c r="P1439" s="16" t="n">
        <f aca="false">SUM(K1439:O1439)/(Assumptions!$D$5-IF(K1439="",Assumptions!$B$15,0))*100</f>
        <v>62.0315130718898</v>
      </c>
      <c r="Q1439" s="7" t="str">
        <f aca="false">IF(J1439&gt;=Assumptions!$B$26,"High",IF(J1439&gt;=Assumptions!$B$27,"Mid","Low"))</f>
        <v>Mid</v>
      </c>
      <c r="R1439" s="7" t="str">
        <f aca="false">IF(P1439&gt;=Assumptions!$B$28,"High",IF(P1439&gt;=Assumptions!$B$29,"Mid","Low"))</f>
        <v>Mid</v>
      </c>
      <c r="S1439" s="7" t="str">
        <f aca="false">INDEX(Assumptions!$B$33:$B$41,MATCH(Q1439&amp;"|"&amp;R1439,Assumptions!$A$33:$A$41,0))</f>
        <v>Established Core</v>
      </c>
      <c r="T1439" s="7" t="n">
        <f aca="false">IF(ISNUMBER(Data_Clean!V1439),J1439*Data_Clean!V1439,0)</f>
        <v>13.336939728</v>
      </c>
    </row>
    <row r="1440" customFormat="false" ht="15" hidden="false" customHeight="false" outlineLevel="0" collapsed="false">
      <c r="A1440" s="15" t="str">
        <f aca="false">Data_Clean!A1440</f>
        <v>CX101436</v>
      </c>
      <c r="B1440" s="14" t="n">
        <f aca="false">Data_Clean!G1440*Assumptions!$B$5</f>
        <v>46.232</v>
      </c>
      <c r="C1440" s="14" t="n">
        <f aca="false">IF(Data_Clean!H1440="",0,Data_Clean!H1440)*Assumptions!$B$6</f>
        <v>82.51656</v>
      </c>
      <c r="D1440" s="14" t="n">
        <f aca="false">Data_Clean!I1440*Assumptions!$B$7</f>
        <v>0</v>
      </c>
      <c r="E1440" s="14" t="n">
        <f aca="false">Data_Clean!J1440*Assumptions!$B$8</f>
        <v>0</v>
      </c>
      <c r="F1440" s="14" t="n">
        <f aca="false">Data_Clean!K1440*Assumptions!$B$9</f>
        <v>0</v>
      </c>
      <c r="G1440" s="14" t="n">
        <f aca="false">Data_Clean!L1440*Assumptions!$B$10</f>
        <v>0</v>
      </c>
      <c r="H1440" s="14" t="n">
        <f aca="false">IF(OR(Data_Clean!M1440="",Data_Clean!N1440=""),0,Data_Clean!M1440*Data_Clean!N1440/100)*Assumptions!$B$13*Assumptions!$B$11</f>
        <v>0</v>
      </c>
      <c r="I1440" s="14" t="n">
        <f aca="false">Data_Clean!O1440*4*Assumptions!$B$12</f>
        <v>0</v>
      </c>
      <c r="J1440" s="14" t="n">
        <f aca="false">SUM(B1440:I1440)</f>
        <v>128.74856</v>
      </c>
      <c r="K1440" s="16" t="n">
        <f aca="false">IF(Data_Clean!P1440="","",Assumptions!$B$15*0.5^(Data_Clean!P1440/Assumptions!$B$20))</f>
        <v>25.5200148285257</v>
      </c>
      <c r="L1440" s="16" t="n">
        <f aca="false">Assumptions!$B$16*MIN(1,LN(1+Data_Clean!Q1440)/LN(1+Assumptions!$B$21))</f>
        <v>16.7118774147124</v>
      </c>
      <c r="M1440" s="16" t="n">
        <f aca="false">Assumptions!$B$17*(0.6*MIN(1,Data_Clean!R1440/Assumptions!$B$22)+0.4*IF(Data_Clean!S1440="",0,Data_Clean!S1440))</f>
        <v>11.868</v>
      </c>
      <c r="N1440" s="16" t="n">
        <f aca="false">Assumptions!$B$18*MIN(1,(Data_Clean!F1440-1)/Assumptions!$B$23)</f>
        <v>10</v>
      </c>
      <c r="O1440" s="16" t="n">
        <f aca="false">Assumptions!$B$19*(0.4*IF(Data_Clean!E1440="",0,MIN(1,Data_Clean!E1440/12/Assumptions!$B$24))+0.35*IF(Data_Clean!D1440="Y",1,0)+0.25*(1-MIN(Data_Clean!T1440,3)/3))/IF(Data_Clean!E1440="",0.6,1)</f>
        <v>12.6</v>
      </c>
      <c r="P1440" s="16" t="n">
        <f aca="false">SUM(K1440:O1440)/(Assumptions!$D$5-IF(K1440="",Assumptions!$B$15,0))*100</f>
        <v>76.6998922432381</v>
      </c>
      <c r="Q1440" s="7" t="str">
        <f aca="false">IF(J1440&gt;=Assumptions!$B$26,"High",IF(J1440&gt;=Assumptions!$B$27,"Mid","Low"))</f>
        <v>Low</v>
      </c>
      <c r="R1440" s="7" t="str">
        <f aca="false">IF(P1440&gt;=Assumptions!$B$28,"High",IF(P1440&gt;=Assumptions!$B$29,"Mid","Low"))</f>
        <v>High</v>
      </c>
      <c r="S1440" s="7" t="str">
        <f aca="false">INDEX(Assumptions!$B$33:$B$41,MATCH(Q1440&amp;"|"&amp;R1440,Assumptions!$A$33:$A$41,0))</f>
        <v>Engaged Builders</v>
      </c>
      <c r="T1440" s="7" t="n">
        <f aca="false">IF(ISNUMBER(Data_Clean!V1440),J1440*Data_Clean!V1440,0)</f>
        <v>1.2874856</v>
      </c>
    </row>
    <row r="1441" customFormat="false" ht="15" hidden="false" customHeight="false" outlineLevel="0" collapsed="false">
      <c r="A1441" s="15" t="str">
        <f aca="false">Data_Clean!A1441</f>
        <v>CX101437</v>
      </c>
      <c r="B1441" s="14" t="n">
        <f aca="false">Data_Clean!G1441*Assumptions!$B$5</f>
        <v>45.755</v>
      </c>
      <c r="C1441" s="14" t="n">
        <f aca="false">IF(Data_Clean!H1441="",0,Data_Clean!H1441)*Assumptions!$B$6</f>
        <v>29.8446</v>
      </c>
      <c r="D1441" s="14" t="n">
        <f aca="false">Data_Clean!I1441*Assumptions!$B$7</f>
        <v>0</v>
      </c>
      <c r="E1441" s="14" t="n">
        <f aca="false">Data_Clean!J1441*Assumptions!$B$8</f>
        <v>0</v>
      </c>
      <c r="F1441" s="14" t="n">
        <f aca="false">Data_Clean!K1441*Assumptions!$B$9</f>
        <v>0</v>
      </c>
      <c r="G1441" s="14" t="n">
        <f aca="false">Data_Clean!L1441*Assumptions!$B$10</f>
        <v>517.5</v>
      </c>
      <c r="H1441" s="14" t="n">
        <f aca="false">IF(OR(Data_Clean!M1441="",Data_Clean!N1441=""),0,Data_Clean!M1441*Data_Clean!N1441/100)*Assumptions!$B$13*Assumptions!$B$11</f>
        <v>400.464</v>
      </c>
      <c r="I1441" s="14" t="n">
        <f aca="false">Data_Clean!O1441*4*Assumptions!$B$12</f>
        <v>31.13472</v>
      </c>
      <c r="J1441" s="14" t="n">
        <f aca="false">SUM(B1441:I1441)</f>
        <v>1024.69832</v>
      </c>
      <c r="K1441" s="16" t="n">
        <f aca="false">IF(Data_Clean!P1441="","",Assumptions!$B$15*0.5^(Data_Clean!P1441/Assumptions!$B$20))</f>
        <v>23.811015779523</v>
      </c>
      <c r="L1441" s="16" t="n">
        <f aca="false">Assumptions!$B$16*MIN(1,LN(1+Data_Clean!Q1441)/LN(1+Assumptions!$B$21))</f>
        <v>14.8269530442849</v>
      </c>
      <c r="M1441" s="16" t="n">
        <f aca="false">Assumptions!$B$17*(0.6*MIN(1,Data_Clean!R1441/Assumptions!$B$22)+0.4*IF(Data_Clean!S1441="",0,Data_Clean!S1441))</f>
        <v>2.832</v>
      </c>
      <c r="N1441" s="16" t="n">
        <f aca="false">Assumptions!$B$18*MIN(1,(Data_Clean!F1441-1)/Assumptions!$B$23)</f>
        <v>15</v>
      </c>
      <c r="O1441" s="16" t="n">
        <f aca="false">Assumptions!$B$19*(0.4*IF(Data_Clean!E1441="",0,MIN(1,Data_Clean!E1441/12/Assumptions!$B$24))+0.35*IF(Data_Clean!D1441="Y",1,0)+0.25*(1-MIN(Data_Clean!T1441,3)/3))/IF(Data_Clean!E1441="",0.6,1)</f>
        <v>8.5</v>
      </c>
      <c r="P1441" s="16" t="n">
        <f aca="false">SUM(K1441:O1441)/(Assumptions!$D$5-IF(K1441="",Assumptions!$B$15,0))*100</f>
        <v>64.9699688238079</v>
      </c>
      <c r="Q1441" s="7" t="str">
        <f aca="false">IF(J1441&gt;=Assumptions!$B$26,"High",IF(J1441&gt;=Assumptions!$B$27,"Mid","Low"))</f>
        <v>Mid</v>
      </c>
      <c r="R1441" s="7" t="str">
        <f aca="false">IF(P1441&gt;=Assumptions!$B$28,"High",IF(P1441&gt;=Assumptions!$B$29,"Mid","Low"))</f>
        <v>Mid</v>
      </c>
      <c r="S1441" s="7" t="str">
        <f aca="false">INDEX(Assumptions!$B$33:$B$41,MATCH(Q1441&amp;"|"&amp;R1441,Assumptions!$A$33:$A$41,0))</f>
        <v>Established Core</v>
      </c>
      <c r="T1441" s="7" t="n">
        <f aca="false">IF(ISNUMBER(Data_Clean!V1441),J1441*Data_Clean!V1441,0)</f>
        <v>93.554956616</v>
      </c>
    </row>
    <row r="1442" customFormat="false" ht="15" hidden="false" customHeight="false" outlineLevel="0" collapsed="false">
      <c r="A1442" s="15" t="str">
        <f aca="false">Data_Clean!A1442</f>
        <v>CX101438</v>
      </c>
      <c r="B1442" s="14" t="n">
        <f aca="false">Data_Clean!G1442*Assumptions!$B$5</f>
        <v>53.59375</v>
      </c>
      <c r="C1442" s="14" t="n">
        <f aca="false">IF(Data_Clean!H1442="",0,Data_Clean!H1442)*Assumptions!$B$6</f>
        <v>0</v>
      </c>
      <c r="D1442" s="14" t="n">
        <f aca="false">Data_Clean!I1442*Assumptions!$B$7</f>
        <v>0</v>
      </c>
      <c r="E1442" s="14" t="n">
        <f aca="false">Data_Clean!J1442*Assumptions!$B$8</f>
        <v>0</v>
      </c>
      <c r="F1442" s="14" t="n">
        <f aca="false">Data_Clean!K1442*Assumptions!$B$9</f>
        <v>0</v>
      </c>
      <c r="G1442" s="14" t="n">
        <f aca="false">Data_Clean!L1442*Assumptions!$B$10</f>
        <v>0</v>
      </c>
      <c r="H1442" s="14" t="n">
        <f aca="false">IF(OR(Data_Clean!M1442="",Data_Clean!N1442=""),0,Data_Clean!M1442*Data_Clean!N1442/100)*Assumptions!$B$13*Assumptions!$B$11</f>
        <v>144.996</v>
      </c>
      <c r="I1442" s="14" t="n">
        <f aca="false">Data_Clean!O1442*4*Assumptions!$B$12</f>
        <v>7.29792</v>
      </c>
      <c r="J1442" s="14" t="n">
        <f aca="false">SUM(B1442:I1442)</f>
        <v>205.88767</v>
      </c>
      <c r="K1442" s="16" t="n">
        <f aca="false">IF(Data_Clean!P1442="","",Assumptions!$B$15*0.5^(Data_Clean!P1442/Assumptions!$B$20))</f>
        <v>18.8988157484231</v>
      </c>
      <c r="L1442" s="16" t="n">
        <f aca="false">Assumptions!$B$16*MIN(1,LN(1+Data_Clean!Q1442)/LN(1+Assumptions!$B$21))</f>
        <v>9.16313819982653</v>
      </c>
      <c r="M1442" s="16" t="n">
        <f aca="false">Assumptions!$B$17*(0.6*MIN(1,Data_Clean!R1442/Assumptions!$B$22)+0.4*IF(Data_Clean!S1442="",0,Data_Clean!S1442))</f>
        <v>6.606</v>
      </c>
      <c r="N1442" s="16" t="n">
        <f aca="false">Assumptions!$B$18*MIN(1,(Data_Clean!F1442-1)/Assumptions!$B$23)</f>
        <v>10</v>
      </c>
      <c r="O1442" s="16" t="n">
        <f aca="false">Assumptions!$B$19*(0.4*IF(Data_Clean!E1442="",0,MIN(1,Data_Clean!E1442/12/Assumptions!$B$24))+0.35*IF(Data_Clean!D1442="Y",1,0)+0.25*(1-MIN(Data_Clean!T1442,3)/3))/IF(Data_Clean!E1442="",0.6,1)</f>
        <v>3.9</v>
      </c>
      <c r="P1442" s="16" t="n">
        <f aca="false">SUM(K1442:O1442)/(Assumptions!$D$5-IF(K1442="",Assumptions!$B$15,0))*100</f>
        <v>48.5679539482496</v>
      </c>
      <c r="Q1442" s="7" t="str">
        <f aca="false">IF(J1442&gt;=Assumptions!$B$26,"High",IF(J1442&gt;=Assumptions!$B$27,"Mid","Low"))</f>
        <v>Low</v>
      </c>
      <c r="R1442" s="7" t="str">
        <f aca="false">IF(P1442&gt;=Assumptions!$B$28,"High",IF(P1442&gt;=Assumptions!$B$29,"Mid","Low"))</f>
        <v>Low</v>
      </c>
      <c r="S1442" s="7" t="str">
        <f aca="false">INDEX(Assumptions!$B$33:$B$41,MATCH(Q1442&amp;"|"&amp;R1442,Assumptions!$A$33:$A$41,0))</f>
        <v>Dormant &amp; Low Value</v>
      </c>
      <c r="T1442" s="7" t="n">
        <f aca="false">IF(ISNUMBER(Data_Clean!V1442),J1442*Data_Clean!V1442,0)</f>
        <v>20.115225359</v>
      </c>
    </row>
    <row r="1443" customFormat="false" ht="15" hidden="false" customHeight="false" outlineLevel="0" collapsed="false">
      <c r="A1443" s="15" t="str">
        <f aca="false">Data_Clean!A1443</f>
        <v>CX101439</v>
      </c>
      <c r="B1443" s="14" t="n">
        <f aca="false">Data_Clean!G1443*Assumptions!$B$5</f>
        <v>59.039</v>
      </c>
      <c r="C1443" s="14" t="n">
        <f aca="false">IF(Data_Clean!H1443="",0,Data_Clean!H1443)*Assumptions!$B$6</f>
        <v>148.6506</v>
      </c>
      <c r="D1443" s="14" t="n">
        <f aca="false">Data_Clean!I1443*Assumptions!$B$7</f>
        <v>0</v>
      </c>
      <c r="E1443" s="14" t="n">
        <f aca="false">Data_Clean!J1443*Assumptions!$B$8</f>
        <v>90.49395</v>
      </c>
      <c r="F1443" s="14" t="n">
        <f aca="false">Data_Clean!K1443*Assumptions!$B$9</f>
        <v>0</v>
      </c>
      <c r="G1443" s="14" t="n">
        <f aca="false">Data_Clean!L1443*Assumptions!$B$10</f>
        <v>0</v>
      </c>
      <c r="H1443" s="14" t="n">
        <f aca="false">IF(OR(Data_Clean!M1443="",Data_Clean!N1443=""),0,Data_Clean!M1443*Data_Clean!N1443/100)*Assumptions!$B$13*Assumptions!$B$11</f>
        <v>187.74</v>
      </c>
      <c r="I1443" s="14" t="n">
        <f aca="false">Data_Clean!O1443*4*Assumptions!$B$12</f>
        <v>21.41808</v>
      </c>
      <c r="J1443" s="14" t="n">
        <f aca="false">SUM(B1443:I1443)</f>
        <v>507.34163</v>
      </c>
      <c r="K1443" s="16" t="n">
        <f aca="false">IF(Data_Clean!P1443="","",Assumptions!$B$15*0.5^(Data_Clean!P1443/Assumptions!$B$20))</f>
        <v>26.1165168988837</v>
      </c>
      <c r="L1443" s="16" t="n">
        <f aca="false">Assumptions!$B$16*MIN(1,LN(1+Data_Clean!Q1443)/LN(1+Assumptions!$B$21))</f>
        <v>14.9444347261843</v>
      </c>
      <c r="M1443" s="16" t="n">
        <f aca="false">Assumptions!$B$17*(0.6*MIN(1,Data_Clean!R1443/Assumptions!$B$22)+0.4*IF(Data_Clean!S1443="",0,Data_Clean!S1443))</f>
        <v>5.004</v>
      </c>
      <c r="N1443" s="16" t="n">
        <f aca="false">Assumptions!$B$18*MIN(1,(Data_Clean!F1443-1)/Assumptions!$B$23)</f>
        <v>15</v>
      </c>
      <c r="O1443" s="16" t="n">
        <f aca="false">Assumptions!$B$19*(0.4*IF(Data_Clean!E1443="",0,MIN(1,Data_Clean!E1443/12/Assumptions!$B$24))+0.35*IF(Data_Clean!D1443="Y",1,0)+0.25*(1-MIN(Data_Clean!T1443,3)/3))/IF(Data_Clean!E1443="",0.6,1)</f>
        <v>13.4</v>
      </c>
      <c r="P1443" s="16" t="n">
        <f aca="false">SUM(K1443:O1443)/(Assumptions!$D$5-IF(K1443="",Assumptions!$B$15,0))*100</f>
        <v>74.464951625068</v>
      </c>
      <c r="Q1443" s="7" t="str">
        <f aca="false">IF(J1443&gt;=Assumptions!$B$26,"High",IF(J1443&gt;=Assumptions!$B$27,"Mid","Low"))</f>
        <v>Mid</v>
      </c>
      <c r="R1443" s="7" t="str">
        <f aca="false">IF(P1443&gt;=Assumptions!$B$28,"High",IF(P1443&gt;=Assumptions!$B$29,"Mid","Low"))</f>
        <v>High</v>
      </c>
      <c r="S1443" s="7" t="str">
        <f aca="false">INDEX(Assumptions!$B$33:$B$41,MATCH(Q1443&amp;"|"&amp;R1443,Assumptions!$A$33:$A$41,0))</f>
        <v>Engaged Builders</v>
      </c>
      <c r="T1443" s="7" t="n">
        <f aca="false">IF(ISNUMBER(Data_Clean!V1443),J1443*Data_Clean!V1443,0)</f>
        <v>20.699538504</v>
      </c>
    </row>
    <row r="1444" customFormat="false" ht="15" hidden="false" customHeight="false" outlineLevel="0" collapsed="false">
      <c r="A1444" s="15" t="str">
        <f aca="false">Data_Clean!A1444</f>
        <v>CX101440</v>
      </c>
      <c r="B1444" s="14" t="n">
        <f aca="false">Data_Clean!G1444*Assumptions!$B$5</f>
        <v>115.1185</v>
      </c>
      <c r="C1444" s="14" t="n">
        <f aca="false">IF(Data_Clean!H1444="",0,Data_Clean!H1444)*Assumptions!$B$6</f>
        <v>1752.75696</v>
      </c>
      <c r="D1444" s="14" t="n">
        <f aca="false">Data_Clean!I1444*Assumptions!$B$7</f>
        <v>0</v>
      </c>
      <c r="E1444" s="14" t="n">
        <f aca="false">Data_Clean!J1444*Assumptions!$B$8</f>
        <v>0</v>
      </c>
      <c r="F1444" s="14" t="n">
        <f aca="false">Data_Clean!K1444*Assumptions!$B$9</f>
        <v>0</v>
      </c>
      <c r="G1444" s="14" t="n">
        <f aca="false">Data_Clean!L1444*Assumptions!$B$10</f>
        <v>0</v>
      </c>
      <c r="H1444" s="14" t="n">
        <f aca="false">IF(OR(Data_Clean!M1444="",Data_Clean!N1444=""),0,Data_Clean!M1444*Data_Clean!N1444/100)*Assumptions!$B$13*Assumptions!$B$11</f>
        <v>398.034</v>
      </c>
      <c r="I1444" s="14" t="n">
        <f aca="false">Data_Clean!O1444*4*Assumptions!$B$12</f>
        <v>9.03408</v>
      </c>
      <c r="J1444" s="14" t="n">
        <f aca="false">SUM(B1444:I1444)</f>
        <v>2274.94354</v>
      </c>
      <c r="K1444" s="16" t="n">
        <f aca="false">IF(Data_Clean!P1444="","",Assumptions!$B$15*0.5^(Data_Clean!P1444/Assumptions!$B$20))</f>
        <v>30</v>
      </c>
      <c r="L1444" s="16" t="n">
        <f aca="false">Assumptions!$B$16*MIN(1,LN(1+Data_Clean!Q1444)/LN(1+Assumptions!$B$21))</f>
        <v>11.2934465146257</v>
      </c>
      <c r="M1444" s="16" t="n">
        <f aca="false">Assumptions!$B$17*(0.6*MIN(1,Data_Clean!R1444/Assumptions!$B$22)+0.4*IF(Data_Clean!S1444="",0,Data_Clean!S1444))</f>
        <v>6.648</v>
      </c>
      <c r="N1444" s="16" t="n">
        <f aca="false">Assumptions!$B$18*MIN(1,(Data_Clean!F1444-1)/Assumptions!$B$23)</f>
        <v>10</v>
      </c>
      <c r="O1444" s="16" t="n">
        <f aca="false">Assumptions!$B$19*(0.4*IF(Data_Clean!E1444="",0,MIN(1,Data_Clean!E1444/12/Assumptions!$B$24))+0.35*IF(Data_Clean!D1444="Y",1,0)+0.25*(1-MIN(Data_Clean!T1444,3)/3))/IF(Data_Clean!E1444="",0.6,1)</f>
        <v>9</v>
      </c>
      <c r="P1444" s="16" t="n">
        <f aca="false">SUM(K1444:O1444)/(Assumptions!$D$5-IF(K1444="",Assumptions!$B$15,0))*100</f>
        <v>66.9414465146257</v>
      </c>
      <c r="Q1444" s="7" t="str">
        <f aca="false">IF(J1444&gt;=Assumptions!$B$26,"High",IF(J1444&gt;=Assumptions!$B$27,"Mid","Low"))</f>
        <v>High</v>
      </c>
      <c r="R1444" s="7" t="str">
        <f aca="false">IF(P1444&gt;=Assumptions!$B$28,"High",IF(P1444&gt;=Assumptions!$B$29,"Mid","Low"))</f>
        <v>Mid</v>
      </c>
      <c r="S1444" s="7" t="str">
        <f aca="false">INDEX(Assumptions!$B$33:$B$41,MATCH(Q1444&amp;"|"&amp;R1444,Assumptions!$A$33:$A$41,0))</f>
        <v>Established Core</v>
      </c>
      <c r="T1444" s="7" t="n">
        <f aca="false">IF(ISNUMBER(Data_Clean!V1444),J1444*Data_Clean!V1444,0)</f>
        <v>208.612322618</v>
      </c>
    </row>
    <row r="1445" customFormat="false" ht="15" hidden="false" customHeight="false" outlineLevel="0" collapsed="false">
      <c r="A1445" s="15" t="str">
        <f aca="false">Data_Clean!A1445</f>
        <v>CX101441</v>
      </c>
      <c r="B1445" s="14" t="n">
        <f aca="false">Data_Clean!G1445*Assumptions!$B$5</f>
        <v>204.48225</v>
      </c>
      <c r="C1445" s="14" t="n">
        <f aca="false">IF(Data_Clean!H1445="",0,Data_Clean!H1445)*Assumptions!$B$6</f>
        <v>1918.04472</v>
      </c>
      <c r="D1445" s="14" t="n">
        <f aca="false">Data_Clean!I1445*Assumptions!$B$7</f>
        <v>949.6</v>
      </c>
      <c r="E1445" s="14" t="n">
        <f aca="false">Data_Clean!J1445*Assumptions!$B$8</f>
        <v>3496.323075</v>
      </c>
      <c r="F1445" s="14" t="n">
        <f aca="false">Data_Clean!K1445*Assumptions!$B$9</f>
        <v>5244.8</v>
      </c>
      <c r="G1445" s="14" t="n">
        <f aca="false">Data_Clean!L1445*Assumptions!$B$10</f>
        <v>0</v>
      </c>
      <c r="H1445" s="14" t="n">
        <f aca="false">IF(OR(Data_Clean!M1445="",Data_Clean!N1445=""),0,Data_Clean!M1445*Data_Clean!N1445/100)*Assumptions!$B$13*Assumptions!$B$11</f>
        <v>116.532</v>
      </c>
      <c r="I1445" s="14" t="n">
        <f aca="false">Data_Clean!O1445*4*Assumptions!$B$12</f>
        <v>0</v>
      </c>
      <c r="J1445" s="14" t="n">
        <f aca="false">SUM(B1445:I1445)</f>
        <v>11929.782045</v>
      </c>
      <c r="K1445" s="16" t="n">
        <f aca="false">IF(Data_Clean!P1445="","",Assumptions!$B$15*0.5^(Data_Clean!P1445/Assumptions!$B$20))</f>
        <v>0.0153412225022553</v>
      </c>
      <c r="L1445" s="16" t="n">
        <f aca="false">Assumptions!$B$16*MIN(1,LN(1+Data_Clean!Q1445)/LN(1+Assumptions!$B$21))</f>
        <v>0</v>
      </c>
      <c r="M1445" s="16" t="n">
        <f aca="false">Assumptions!$B$17*(0.6*MIN(1,Data_Clean!R1445/Assumptions!$B$22)+0.4*IF(Data_Clean!S1445="",0,Data_Clean!S1445))</f>
        <v>0</v>
      </c>
      <c r="N1445" s="16" t="n">
        <f aca="false">Assumptions!$B$18*MIN(1,(Data_Clean!F1445-1)/Assumptions!$B$23)</f>
        <v>20</v>
      </c>
      <c r="O1445" s="16" t="n">
        <f aca="false">Assumptions!$B$19*(0.4*IF(Data_Clean!E1445="",0,MIN(1,Data_Clean!E1445/12/Assumptions!$B$24))+0.35*IF(Data_Clean!D1445="Y",1,0)+0.25*(1-MIN(Data_Clean!T1445,3)/3))/IF(Data_Clean!E1445="",0.6,1)</f>
        <v>9.75</v>
      </c>
      <c r="P1445" s="16" t="n">
        <f aca="false">SUM(K1445:O1445)/(Assumptions!$D$5-IF(K1445="",Assumptions!$B$15,0))*100</f>
        <v>29.7653412225023</v>
      </c>
      <c r="Q1445" s="7" t="str">
        <f aca="false">IF(J1445&gt;=Assumptions!$B$26,"High",IF(J1445&gt;=Assumptions!$B$27,"Mid","Low"))</f>
        <v>High</v>
      </c>
      <c r="R1445" s="7" t="str">
        <f aca="false">IF(P1445&gt;=Assumptions!$B$28,"High",IF(P1445&gt;=Assumptions!$B$29,"Mid","Low"))</f>
        <v>Low</v>
      </c>
      <c r="S1445" s="7" t="str">
        <f aca="false">INDEX(Assumptions!$B$33:$B$41,MATCH(Q1445&amp;"|"&amp;R1445,Assumptions!$A$33:$A$41,0))</f>
        <v>Affluent Drifters</v>
      </c>
      <c r="T1445" s="7" t="n">
        <f aca="false">IF(ISNUMBER(Data_Clean!V1445),J1445*Data_Clean!V1445,0)</f>
        <v>3024.1997484075</v>
      </c>
    </row>
    <row r="1446" customFormat="false" ht="15" hidden="false" customHeight="false" outlineLevel="0" collapsed="false">
      <c r="A1446" s="15" t="str">
        <f aca="false">Data_Clean!A1446</f>
        <v>CX101442</v>
      </c>
      <c r="B1446" s="14" t="n">
        <f aca="false">Data_Clean!G1446*Assumptions!$B$5</f>
        <v>93.1235</v>
      </c>
      <c r="C1446" s="14" t="n">
        <f aca="false">IF(Data_Clean!H1446="",0,Data_Clean!H1446)*Assumptions!$B$6</f>
        <v>22.35624</v>
      </c>
      <c r="D1446" s="14" t="n">
        <f aca="false">Data_Clean!I1446*Assumptions!$B$7</f>
        <v>242.4</v>
      </c>
      <c r="E1446" s="14" t="n">
        <f aca="false">Data_Clean!J1446*Assumptions!$B$8</f>
        <v>0</v>
      </c>
      <c r="F1446" s="14" t="n">
        <f aca="false">Data_Clean!K1446*Assumptions!$B$9</f>
        <v>0</v>
      </c>
      <c r="G1446" s="14" t="n">
        <f aca="false">Data_Clean!L1446*Assumptions!$B$10</f>
        <v>0</v>
      </c>
      <c r="H1446" s="14" t="n">
        <f aca="false">IF(OR(Data_Clean!M1446="",Data_Clean!N1446=""),0,Data_Clean!M1446*Data_Clean!N1446/100)*Assumptions!$B$13*Assumptions!$B$11</f>
        <v>0</v>
      </c>
      <c r="I1446" s="14" t="n">
        <f aca="false">Data_Clean!O1446*4*Assumptions!$B$12</f>
        <v>0</v>
      </c>
      <c r="J1446" s="14" t="n">
        <f aca="false">SUM(B1446:I1446)</f>
        <v>357.87974</v>
      </c>
      <c r="K1446" s="16" t="n">
        <f aca="false">IF(Data_Clean!P1446="","",Assumptions!$B$15*0.5^(Data_Clean!P1446/Assumptions!$B$20))</f>
        <v>10.1276245962614</v>
      </c>
      <c r="L1446" s="16" t="n">
        <f aca="false">Assumptions!$B$16*MIN(1,LN(1+Data_Clean!Q1446)/LN(1+Assumptions!$B$21))</f>
        <v>10.6966696442427</v>
      </c>
      <c r="M1446" s="16" t="n">
        <f aca="false">Assumptions!$B$17*(0.6*MIN(1,Data_Clean!R1446/Assumptions!$B$22)+0.4*IF(Data_Clean!S1446="",0,Data_Clean!S1446))</f>
        <v>8.7</v>
      </c>
      <c r="N1446" s="16" t="n">
        <f aca="false">Assumptions!$B$18*MIN(1,(Data_Clean!F1446-1)/Assumptions!$B$23)</f>
        <v>10</v>
      </c>
      <c r="O1446" s="16" t="n">
        <f aca="false">Assumptions!$B$19*(0.4*IF(Data_Clean!E1446="",0,MIN(1,Data_Clean!E1446/12/Assumptions!$B$24))+0.35*IF(Data_Clean!D1446="Y",1,0)+0.25*(1-MIN(Data_Clean!T1446,3)/3))/IF(Data_Clean!E1446="",0.6,1)</f>
        <v>4.65</v>
      </c>
      <c r="P1446" s="16" t="n">
        <f aca="false">SUM(K1446:O1446)/(Assumptions!$D$5-IF(K1446="",Assumptions!$B$15,0))*100</f>
        <v>44.1742942405041</v>
      </c>
      <c r="Q1446" s="7" t="str">
        <f aca="false">IF(J1446&gt;=Assumptions!$B$26,"High",IF(J1446&gt;=Assumptions!$B$27,"Mid","Low"))</f>
        <v>Low</v>
      </c>
      <c r="R1446" s="7" t="str">
        <f aca="false">IF(P1446&gt;=Assumptions!$B$28,"High",IF(P1446&gt;=Assumptions!$B$29,"Mid","Low"))</f>
        <v>Low</v>
      </c>
      <c r="S1446" s="7" t="str">
        <f aca="false">INDEX(Assumptions!$B$33:$B$41,MATCH(Q1446&amp;"|"&amp;R1446,Assumptions!$A$33:$A$41,0))</f>
        <v>Dormant &amp; Low Value</v>
      </c>
      <c r="T1446" s="7" t="n">
        <f aca="false">IF(ISNUMBER(Data_Clean!V1446),J1446*Data_Clean!V1446,0)</f>
        <v>42.76662893</v>
      </c>
    </row>
    <row r="1447" customFormat="false" ht="15" hidden="false" customHeight="false" outlineLevel="0" collapsed="false">
      <c r="A1447" s="15" t="str">
        <f aca="false">Data_Clean!A1447</f>
        <v>CX101443</v>
      </c>
      <c r="B1447" s="14" t="n">
        <f aca="false">Data_Clean!G1447*Assumptions!$B$5</f>
        <v>9.59075</v>
      </c>
      <c r="C1447" s="14" t="n">
        <f aca="false">IF(Data_Clean!H1447="",0,Data_Clean!H1447)*Assumptions!$B$6</f>
        <v>0</v>
      </c>
      <c r="D1447" s="14" t="n">
        <f aca="false">Data_Clean!I1447*Assumptions!$B$7</f>
        <v>0</v>
      </c>
      <c r="E1447" s="14" t="n">
        <f aca="false">Data_Clean!J1447*Assumptions!$B$8</f>
        <v>0</v>
      </c>
      <c r="F1447" s="14" t="n">
        <f aca="false">Data_Clean!K1447*Assumptions!$B$9</f>
        <v>0</v>
      </c>
      <c r="G1447" s="14" t="n">
        <f aca="false">Data_Clean!L1447*Assumptions!$B$10</f>
        <v>0</v>
      </c>
      <c r="H1447" s="14" t="n">
        <f aca="false">IF(OR(Data_Clean!M1447="",Data_Clean!N1447=""),0,Data_Clean!M1447*Data_Clean!N1447/100)*Assumptions!$B$13*Assumptions!$B$11</f>
        <v>0</v>
      </c>
      <c r="I1447" s="14" t="n">
        <f aca="false">Data_Clean!O1447*4*Assumptions!$B$12</f>
        <v>0</v>
      </c>
      <c r="J1447" s="14" t="n">
        <f aca="false">SUM(B1447:I1447)</f>
        <v>9.59075</v>
      </c>
      <c r="K1447" s="16" t="n">
        <f aca="false">IF(Data_Clean!P1447="","",Assumptions!$B$15*0.5^(Data_Clean!P1447/Assumptions!$B$20))</f>
        <v>0.00594911423112477</v>
      </c>
      <c r="L1447" s="16" t="n">
        <f aca="false">Assumptions!$B$16*MIN(1,LN(1+Data_Clean!Q1447)/LN(1+Assumptions!$B$21))</f>
        <v>0</v>
      </c>
      <c r="M1447" s="16" t="n">
        <f aca="false">Assumptions!$B$17*(0.6*MIN(1,Data_Clean!R1447/Assumptions!$B$22)+0.4*IF(Data_Clean!S1447="",0,Data_Clean!S1447))</f>
        <v>0</v>
      </c>
      <c r="N1447" s="16" t="n">
        <f aca="false">Assumptions!$B$18*MIN(1,(Data_Clean!F1447-1)/Assumptions!$B$23)</f>
        <v>0</v>
      </c>
      <c r="O1447" s="16" t="n">
        <f aca="false">Assumptions!$B$19*(0.4*IF(Data_Clean!E1447="",0,MIN(1,Data_Clean!E1447/12/Assumptions!$B$24))+0.35*IF(Data_Clean!D1447="Y",1,0)+0.25*(1-MIN(Data_Clean!T1447,3)/3))/IF(Data_Clean!E1447="",0.6,1)</f>
        <v>12.5</v>
      </c>
      <c r="P1447" s="16" t="n">
        <f aca="false">SUM(K1447:O1447)/(Assumptions!$D$5-IF(K1447="",Assumptions!$B$15,0))*100</f>
        <v>12.5059491142311</v>
      </c>
      <c r="Q1447" s="7" t="str">
        <f aca="false">IF(J1447&gt;=Assumptions!$B$26,"High",IF(J1447&gt;=Assumptions!$B$27,"Mid","Low"))</f>
        <v>Low</v>
      </c>
      <c r="R1447" s="7" t="str">
        <f aca="false">IF(P1447&gt;=Assumptions!$B$28,"High",IF(P1447&gt;=Assumptions!$B$29,"Mid","Low"))</f>
        <v>Low</v>
      </c>
      <c r="S1447" s="7" t="str">
        <f aca="false">INDEX(Assumptions!$B$33:$B$41,MATCH(Q1447&amp;"|"&amp;R1447,Assumptions!$A$33:$A$41,0))</f>
        <v>Dormant &amp; Low Value</v>
      </c>
      <c r="T1447" s="7" t="n">
        <f aca="false">IF(ISNUMBER(Data_Clean!V1447),J1447*Data_Clean!V1447,0)</f>
        <v>3.140970625</v>
      </c>
    </row>
    <row r="1448" customFormat="false" ht="15" hidden="false" customHeight="false" outlineLevel="0" collapsed="false">
      <c r="A1448" s="15" t="str">
        <f aca="false">Data_Clean!A1448</f>
        <v>CX101444</v>
      </c>
      <c r="B1448" s="14" t="n">
        <f aca="false">Data_Clean!G1448*Assumptions!$B$5</f>
        <v>56.40225</v>
      </c>
      <c r="C1448" s="14" t="n">
        <f aca="false">IF(Data_Clean!H1448="",0,Data_Clean!H1448)*Assumptions!$B$6</f>
        <v>0</v>
      </c>
      <c r="D1448" s="14" t="n">
        <f aca="false">Data_Clean!I1448*Assumptions!$B$7</f>
        <v>0</v>
      </c>
      <c r="E1448" s="14" t="n">
        <f aca="false">Data_Clean!J1448*Assumptions!$B$8</f>
        <v>0</v>
      </c>
      <c r="F1448" s="14" t="n">
        <f aca="false">Data_Clean!K1448*Assumptions!$B$9</f>
        <v>0</v>
      </c>
      <c r="G1448" s="14" t="n">
        <f aca="false">Data_Clean!L1448*Assumptions!$B$10</f>
        <v>0</v>
      </c>
      <c r="H1448" s="14" t="n">
        <f aca="false">IF(OR(Data_Clean!M1448="",Data_Clean!N1448=""),0,Data_Clean!M1448*Data_Clean!N1448/100)*Assumptions!$B$13*Assumptions!$B$11</f>
        <v>0</v>
      </c>
      <c r="I1448" s="14" t="n">
        <f aca="false">Data_Clean!O1448*4*Assumptions!$B$12</f>
        <v>0</v>
      </c>
      <c r="J1448" s="14" t="n">
        <f aca="false">SUM(B1448:I1448)</f>
        <v>56.40225</v>
      </c>
      <c r="K1448" s="16" t="n">
        <f aca="false">IF(Data_Clean!P1448="","",Assumptions!$B$15*0.5^(Data_Clean!P1448/Assumptions!$B$20))</f>
        <v>13.3634807721051</v>
      </c>
      <c r="L1448" s="16" t="n">
        <f aca="false">Assumptions!$B$16*MIN(1,LN(1+Data_Clean!Q1448)/LN(1+Assumptions!$B$21))</f>
        <v>14.1840947778045</v>
      </c>
      <c r="M1448" s="16" t="n">
        <f aca="false">Assumptions!$B$17*(0.6*MIN(1,Data_Clean!R1448/Assumptions!$B$22)+0.4*IF(Data_Clean!S1448="",0,Data_Clean!S1448))</f>
        <v>4.548</v>
      </c>
      <c r="N1448" s="16" t="n">
        <f aca="false">Assumptions!$B$18*MIN(1,(Data_Clean!F1448-1)/Assumptions!$B$23)</f>
        <v>0</v>
      </c>
      <c r="O1448" s="16" t="n">
        <f aca="false">Assumptions!$B$19*(0.4*IF(Data_Clean!E1448="",0,MIN(1,Data_Clean!E1448/12/Assumptions!$B$24))+0.35*IF(Data_Clean!D1448="Y",1,0)+0.25*(1-MIN(Data_Clean!T1448,3)/3))/IF(Data_Clean!E1448="",0.6,1)</f>
        <v>13.75</v>
      </c>
      <c r="P1448" s="16" t="n">
        <f aca="false">SUM(K1448:O1448)/(Assumptions!$D$5-IF(K1448="",Assumptions!$B$15,0))*100</f>
        <v>45.8455755499096</v>
      </c>
      <c r="Q1448" s="7" t="str">
        <f aca="false">IF(J1448&gt;=Assumptions!$B$26,"High",IF(J1448&gt;=Assumptions!$B$27,"Mid","Low"))</f>
        <v>Low</v>
      </c>
      <c r="R1448" s="7" t="str">
        <f aca="false">IF(P1448&gt;=Assumptions!$B$28,"High",IF(P1448&gt;=Assumptions!$B$29,"Mid","Low"))</f>
        <v>Low</v>
      </c>
      <c r="S1448" s="7" t="str">
        <f aca="false">INDEX(Assumptions!$B$33:$B$41,MATCH(Q1448&amp;"|"&amp;R1448,Assumptions!$A$33:$A$41,0))</f>
        <v>Dormant &amp; Low Value</v>
      </c>
      <c r="T1448" s="7" t="n">
        <f aca="false">IF(ISNUMBER(Data_Clean!V1448),J1448*Data_Clean!V1448,0)</f>
        <v>3.141605325</v>
      </c>
    </row>
    <row r="1449" customFormat="false" ht="15" hidden="false" customHeight="false" outlineLevel="0" collapsed="false">
      <c r="A1449" s="15" t="str">
        <f aca="false">Data_Clean!A1449</f>
        <v>CX101445</v>
      </c>
      <c r="B1449" s="14" t="n">
        <f aca="false">Data_Clean!G1449*Assumptions!$B$5</f>
        <v>198.69225</v>
      </c>
      <c r="C1449" s="14" t="n">
        <f aca="false">IF(Data_Clean!H1449="",0,Data_Clean!H1449)*Assumptions!$B$6</f>
        <v>25.71048</v>
      </c>
      <c r="D1449" s="14" t="n">
        <f aca="false">Data_Clean!I1449*Assumptions!$B$7</f>
        <v>0</v>
      </c>
      <c r="E1449" s="14" t="n">
        <f aca="false">Data_Clean!J1449*Assumptions!$B$8</f>
        <v>0</v>
      </c>
      <c r="F1449" s="14" t="n">
        <f aca="false">Data_Clean!K1449*Assumptions!$B$9</f>
        <v>0</v>
      </c>
      <c r="G1449" s="14" t="n">
        <f aca="false">Data_Clean!L1449*Assumptions!$B$10</f>
        <v>0</v>
      </c>
      <c r="H1449" s="14" t="n">
        <f aca="false">IF(OR(Data_Clean!M1449="",Data_Clean!N1449=""),0,Data_Clean!M1449*Data_Clean!N1449/100)*Assumptions!$B$13*Assumptions!$B$11</f>
        <v>164.16</v>
      </c>
      <c r="I1449" s="14" t="n">
        <f aca="false">Data_Clean!O1449*4*Assumptions!$B$12</f>
        <v>21.84288</v>
      </c>
      <c r="J1449" s="14" t="n">
        <f aca="false">SUM(B1449:I1449)</f>
        <v>410.40561</v>
      </c>
      <c r="K1449" s="16" t="n">
        <f aca="false">IF(Data_Clean!P1449="","",Assumptions!$B$15*0.5^(Data_Clean!P1449/Assumptions!$B$20))</f>
        <v>26.1165168988837</v>
      </c>
      <c r="L1449" s="16" t="n">
        <f aca="false">Assumptions!$B$16*MIN(1,LN(1+Data_Clean!Q1449)/LN(1+Assumptions!$B$21))</f>
        <v>17.7176013074638</v>
      </c>
      <c r="M1449" s="16" t="n">
        <f aca="false">Assumptions!$B$17*(0.6*MIN(1,Data_Clean!R1449/Assumptions!$B$22)+0.4*IF(Data_Clean!S1449="",0,Data_Clean!S1449))</f>
        <v>4.026</v>
      </c>
      <c r="N1449" s="16" t="n">
        <f aca="false">Assumptions!$B$18*MIN(1,(Data_Clean!F1449-1)/Assumptions!$B$23)</f>
        <v>10</v>
      </c>
      <c r="O1449" s="16" t="n">
        <f aca="false">Assumptions!$B$19*(0.4*IF(Data_Clean!E1449="",0,MIN(1,Data_Clean!E1449/12/Assumptions!$B$24))+0.35*IF(Data_Clean!D1449="Y",1,0)+0.25*(1-MIN(Data_Clean!T1449,3)/3))/IF(Data_Clean!E1449="",0.6,1)</f>
        <v>10.25</v>
      </c>
      <c r="P1449" s="16" t="n">
        <f aca="false">SUM(K1449:O1449)/(Assumptions!$D$5-IF(K1449="",Assumptions!$B$15,0))*100</f>
        <v>68.1101182063475</v>
      </c>
      <c r="Q1449" s="7" t="str">
        <f aca="false">IF(J1449&gt;=Assumptions!$B$26,"High",IF(J1449&gt;=Assumptions!$B$27,"Mid","Low"))</f>
        <v>Mid</v>
      </c>
      <c r="R1449" s="7" t="str">
        <f aca="false">IF(P1449&gt;=Assumptions!$B$28,"High",IF(P1449&gt;=Assumptions!$B$29,"Mid","Low"))</f>
        <v>Mid</v>
      </c>
      <c r="S1449" s="7" t="str">
        <f aca="false">INDEX(Assumptions!$B$33:$B$41,MATCH(Q1449&amp;"|"&amp;R1449,Assumptions!$A$33:$A$41,0))</f>
        <v>Established Core</v>
      </c>
      <c r="T1449" s="7" t="n">
        <f aca="false">IF(ISNUMBER(Data_Clean!V1449),J1449*Data_Clean!V1449,0)</f>
        <v>8.290193322</v>
      </c>
    </row>
    <row r="1450" customFormat="false" ht="15" hidden="false" customHeight="false" outlineLevel="0" collapsed="false">
      <c r="A1450" s="15" t="str">
        <f aca="false">Data_Clean!A1450</f>
        <v>CX101446</v>
      </c>
      <c r="B1450" s="14" t="n">
        <f aca="false">Data_Clean!G1450*Assumptions!$B$5</f>
        <v>182.99375</v>
      </c>
      <c r="C1450" s="14" t="n">
        <f aca="false">IF(Data_Clean!H1450="",0,Data_Clean!H1450)*Assumptions!$B$6</f>
        <v>0</v>
      </c>
      <c r="D1450" s="14" t="n">
        <f aca="false">Data_Clean!I1450*Assumptions!$B$7</f>
        <v>668</v>
      </c>
      <c r="E1450" s="14" t="n">
        <f aca="false">Data_Clean!J1450*Assumptions!$B$8</f>
        <v>0</v>
      </c>
      <c r="F1450" s="14" t="n">
        <f aca="false">Data_Clean!K1450*Assumptions!$B$9</f>
        <v>0</v>
      </c>
      <c r="G1450" s="14" t="n">
        <f aca="false">Data_Clean!L1450*Assumptions!$B$10</f>
        <v>0</v>
      </c>
      <c r="H1450" s="14" t="n">
        <f aca="false">IF(OR(Data_Clean!M1450="",Data_Clean!N1450=""),0,Data_Clean!M1450*Data_Clean!N1450/100)*Assumptions!$B$13*Assumptions!$B$11</f>
        <v>0</v>
      </c>
      <c r="I1450" s="14" t="n">
        <f aca="false">Data_Clean!O1450*4*Assumptions!$B$12</f>
        <v>0</v>
      </c>
      <c r="J1450" s="14" t="n">
        <f aca="false">SUM(B1450:I1450)</f>
        <v>850.99375</v>
      </c>
      <c r="K1450" s="16" t="n">
        <f aca="false">IF(Data_Clean!P1450="","",Assumptions!$B$15*0.5^(Data_Clean!P1450/Assumptions!$B$20))</f>
        <v>26.1165168988837</v>
      </c>
      <c r="L1450" s="16" t="n">
        <f aca="false">Assumptions!$B$16*MIN(1,LN(1+Data_Clean!Q1450)/LN(1+Assumptions!$B$21))</f>
        <v>9.60252567789128</v>
      </c>
      <c r="M1450" s="16" t="n">
        <f aca="false">Assumptions!$B$17*(0.6*MIN(1,Data_Clean!R1450/Assumptions!$B$22)+0.4*IF(Data_Clean!S1450="",0,Data_Clean!S1450))</f>
        <v>5.148</v>
      </c>
      <c r="N1450" s="16" t="n">
        <f aca="false">Assumptions!$B$18*MIN(1,(Data_Clean!F1450-1)/Assumptions!$B$23)</f>
        <v>5</v>
      </c>
      <c r="O1450" s="16" t="n">
        <f aca="false">Assumptions!$B$19*(0.4*IF(Data_Clean!E1450="",0,MIN(1,Data_Clean!E1450/12/Assumptions!$B$24))+0.35*IF(Data_Clean!D1450="Y",1,0)+0.25*(1-MIN(Data_Clean!T1450,3)/3))/IF(Data_Clean!E1450="",0.6,1)</f>
        <v>9.75</v>
      </c>
      <c r="P1450" s="16" t="n">
        <f aca="false">SUM(K1450:O1450)/(Assumptions!$D$5-IF(K1450="",Assumptions!$B$15,0))*100</f>
        <v>55.617042576775</v>
      </c>
      <c r="Q1450" s="7" t="str">
        <f aca="false">IF(J1450&gt;=Assumptions!$B$26,"High",IF(J1450&gt;=Assumptions!$B$27,"Mid","Low"))</f>
        <v>Mid</v>
      </c>
      <c r="R1450" s="7" t="str">
        <f aca="false">IF(P1450&gt;=Assumptions!$B$28,"High",IF(P1450&gt;=Assumptions!$B$29,"Mid","Low"))</f>
        <v>Mid</v>
      </c>
      <c r="S1450" s="7" t="str">
        <f aca="false">INDEX(Assumptions!$B$33:$B$41,MATCH(Q1450&amp;"|"&amp;R1450,Assumptions!$A$33:$A$41,0))</f>
        <v>Established Core</v>
      </c>
      <c r="T1450" s="7" t="n">
        <f aca="false">IF(ISNUMBER(Data_Clean!V1450),J1450*Data_Clean!V1450,0)</f>
        <v>66.973208125</v>
      </c>
    </row>
    <row r="1451" customFormat="false" ht="15" hidden="false" customHeight="false" outlineLevel="0" collapsed="false">
      <c r="A1451" s="15" t="str">
        <f aca="false">Data_Clean!A1451</f>
        <v>CX101447</v>
      </c>
      <c r="B1451" s="14" t="n">
        <f aca="false">Data_Clean!G1451*Assumptions!$B$5</f>
        <v>76.6805</v>
      </c>
      <c r="C1451" s="14" t="n">
        <f aca="false">IF(Data_Clean!H1451="",0,Data_Clean!H1451)*Assumptions!$B$6</f>
        <v>0</v>
      </c>
      <c r="D1451" s="14" t="n">
        <f aca="false">Data_Clean!I1451*Assumptions!$B$7</f>
        <v>0</v>
      </c>
      <c r="E1451" s="14" t="n">
        <f aca="false">Data_Clean!J1451*Assumptions!$B$8</f>
        <v>0</v>
      </c>
      <c r="F1451" s="14" t="n">
        <f aca="false">Data_Clean!K1451*Assumptions!$B$9</f>
        <v>0</v>
      </c>
      <c r="G1451" s="14" t="n">
        <f aca="false">Data_Clean!L1451*Assumptions!$B$10</f>
        <v>0</v>
      </c>
      <c r="H1451" s="14" t="n">
        <f aca="false">IF(OR(Data_Clean!M1451="",Data_Clean!N1451=""),0,Data_Clean!M1451*Data_Clean!N1451/100)*Assumptions!$B$13*Assumptions!$B$11</f>
        <v>199.374</v>
      </c>
      <c r="I1451" s="14" t="n">
        <f aca="false">Data_Clean!O1451*4*Assumptions!$B$12</f>
        <v>0</v>
      </c>
      <c r="J1451" s="14" t="n">
        <f aca="false">SUM(B1451:I1451)</f>
        <v>276.0545</v>
      </c>
      <c r="K1451" s="16" t="n">
        <f aca="false">IF(Data_Clean!P1451="","",Assumptions!$B$15*0.5^(Data_Clean!P1451/Assumptions!$B$20))</f>
        <v>0.0627992263204859</v>
      </c>
      <c r="L1451" s="16" t="n">
        <f aca="false">Assumptions!$B$16*MIN(1,LN(1+Data_Clean!Q1451)/LN(1+Assumptions!$B$21))</f>
        <v>0</v>
      </c>
      <c r="M1451" s="16" t="n">
        <f aca="false">Assumptions!$B$17*(0.6*MIN(1,Data_Clean!R1451/Assumptions!$B$22)+0.4*IF(Data_Clean!S1451="",0,Data_Clean!S1451))</f>
        <v>0</v>
      </c>
      <c r="N1451" s="16" t="n">
        <f aca="false">Assumptions!$B$18*MIN(1,(Data_Clean!F1451-1)/Assumptions!$B$23)</f>
        <v>5</v>
      </c>
      <c r="O1451" s="16" t="n">
        <f aca="false">Assumptions!$B$19*(0.4*IF(Data_Clean!E1451="",0,MIN(1,Data_Clean!E1451/12/Assumptions!$B$24))+0.35*IF(Data_Clean!D1451="Y",1,0)+0.25*(1-MIN(Data_Clean!T1451,3)/3))/IF(Data_Clean!E1451="",0.6,1)</f>
        <v>13.05</v>
      </c>
      <c r="P1451" s="16" t="n">
        <f aca="false">SUM(K1451:O1451)/(Assumptions!$D$5-IF(K1451="",Assumptions!$B$15,0))*100</f>
        <v>18.1127992263205</v>
      </c>
      <c r="Q1451" s="7" t="str">
        <f aca="false">IF(J1451&gt;=Assumptions!$B$26,"High",IF(J1451&gt;=Assumptions!$B$27,"Mid","Low"))</f>
        <v>Low</v>
      </c>
      <c r="R1451" s="7" t="str">
        <f aca="false">IF(P1451&gt;=Assumptions!$B$28,"High",IF(P1451&gt;=Assumptions!$B$29,"Mid","Low"))</f>
        <v>Low</v>
      </c>
      <c r="S1451" s="7" t="str">
        <f aca="false">INDEX(Assumptions!$B$33:$B$41,MATCH(Q1451&amp;"|"&amp;R1451,Assumptions!$A$33:$A$41,0))</f>
        <v>Dormant &amp; Low Value</v>
      </c>
      <c r="T1451" s="7" t="n">
        <f aca="false">IF(ISNUMBER(Data_Clean!V1451),J1451*Data_Clean!V1451,0)</f>
        <v>64.67956935</v>
      </c>
    </row>
    <row r="1452" customFormat="false" ht="15" hidden="false" customHeight="false" outlineLevel="0" collapsed="false">
      <c r="A1452" s="15" t="str">
        <f aca="false">Data_Clean!A1452</f>
        <v>CX101448</v>
      </c>
      <c r="B1452" s="14" t="n">
        <f aca="false">Data_Clean!G1452*Assumptions!$B$5</f>
        <v>34.5005</v>
      </c>
      <c r="C1452" s="14" t="n">
        <f aca="false">IF(Data_Clean!H1452="",0,Data_Clean!H1452)*Assumptions!$B$6</f>
        <v>76.64784</v>
      </c>
      <c r="D1452" s="14" t="n">
        <f aca="false">Data_Clean!I1452*Assumptions!$B$7</f>
        <v>0</v>
      </c>
      <c r="E1452" s="14" t="n">
        <f aca="false">Data_Clean!J1452*Assumptions!$B$8</f>
        <v>0</v>
      </c>
      <c r="F1452" s="14" t="n">
        <f aca="false">Data_Clean!K1452*Assumptions!$B$9</f>
        <v>0</v>
      </c>
      <c r="G1452" s="14" t="n">
        <f aca="false">Data_Clean!L1452*Assumptions!$B$10</f>
        <v>929.7</v>
      </c>
      <c r="H1452" s="14" t="n">
        <f aca="false">IF(OR(Data_Clean!M1452="",Data_Clean!N1452=""),0,Data_Clean!M1452*Data_Clean!N1452/100)*Assumptions!$B$13*Assumptions!$B$11</f>
        <v>0</v>
      </c>
      <c r="I1452" s="14" t="n">
        <f aca="false">Data_Clean!O1452*4*Assumptions!$B$12</f>
        <v>0</v>
      </c>
      <c r="J1452" s="14" t="n">
        <f aca="false">SUM(B1452:I1452)</f>
        <v>1040.84834</v>
      </c>
      <c r="K1452" s="16" t="n">
        <f aca="false">IF(Data_Clean!P1452="","",Assumptions!$B$15*0.5^(Data_Clean!P1452/Assumptions!$B$20))</f>
        <v>30</v>
      </c>
      <c r="L1452" s="16" t="n">
        <f aca="false">Assumptions!$B$16*MIN(1,LN(1+Data_Clean!Q1452)/LN(1+Assumptions!$B$21))</f>
        <v>13.8963721559302</v>
      </c>
      <c r="M1452" s="16" t="n">
        <f aca="false">Assumptions!$B$17*(0.6*MIN(1,Data_Clean!R1452/Assumptions!$B$22)+0.4*IF(Data_Clean!S1452="",0,Data_Clean!S1452))</f>
        <v>10.05</v>
      </c>
      <c r="N1452" s="16" t="n">
        <f aca="false">Assumptions!$B$18*MIN(1,(Data_Clean!F1452-1)/Assumptions!$B$23)</f>
        <v>10</v>
      </c>
      <c r="O1452" s="16" t="n">
        <f aca="false">Assumptions!$B$19*(0.4*IF(Data_Clean!E1452="",0,MIN(1,Data_Clean!E1452/12/Assumptions!$B$24))+0.35*IF(Data_Clean!D1452="Y",1,0)+0.25*(1-MIN(Data_Clean!T1452,3)/3))/IF(Data_Clean!E1452="",0.6,1)</f>
        <v>3.9</v>
      </c>
      <c r="P1452" s="16" t="n">
        <f aca="false">SUM(K1452:O1452)/(Assumptions!$D$5-IF(K1452="",Assumptions!$B$15,0))*100</f>
        <v>67.8463721559303</v>
      </c>
      <c r="Q1452" s="7" t="str">
        <f aca="false">IF(J1452&gt;=Assumptions!$B$26,"High",IF(J1452&gt;=Assumptions!$B$27,"Mid","Low"))</f>
        <v>Mid</v>
      </c>
      <c r="R1452" s="7" t="str">
        <f aca="false">IF(P1452&gt;=Assumptions!$B$28,"High",IF(P1452&gt;=Assumptions!$B$29,"Mid","Low"))</f>
        <v>Mid</v>
      </c>
      <c r="S1452" s="7" t="str">
        <f aca="false">INDEX(Assumptions!$B$33:$B$41,MATCH(Q1452&amp;"|"&amp;R1452,Assumptions!$A$33:$A$41,0))</f>
        <v>Established Core</v>
      </c>
      <c r="T1452" s="7" t="n">
        <f aca="false">IF(ISNUMBER(Data_Clean!V1452),J1452*Data_Clean!V1452,0)</f>
        <v>91.282399418</v>
      </c>
    </row>
    <row r="1453" customFormat="false" ht="15" hidden="false" customHeight="false" outlineLevel="0" collapsed="false">
      <c r="A1453" s="15" t="str">
        <f aca="false">Data_Clean!A1453</f>
        <v>CX101449</v>
      </c>
      <c r="B1453" s="14" t="n">
        <f aca="false">Data_Clean!G1453*Assumptions!$B$5</f>
        <v>213.7785</v>
      </c>
      <c r="C1453" s="14" t="n">
        <f aca="false">IF(Data_Clean!H1453="",0,Data_Clean!H1453)*Assumptions!$B$6</f>
        <v>0</v>
      </c>
      <c r="D1453" s="14" t="n">
        <f aca="false">Data_Clean!I1453*Assumptions!$B$7</f>
        <v>160.8</v>
      </c>
      <c r="E1453" s="14" t="n">
        <f aca="false">Data_Clean!J1453*Assumptions!$B$8</f>
        <v>0</v>
      </c>
      <c r="F1453" s="14" t="n">
        <f aca="false">Data_Clean!K1453*Assumptions!$B$9</f>
        <v>0</v>
      </c>
      <c r="G1453" s="14" t="n">
        <f aca="false">Data_Clean!L1453*Assumptions!$B$10</f>
        <v>0</v>
      </c>
      <c r="H1453" s="14" t="n">
        <f aca="false">IF(OR(Data_Clean!M1453="",Data_Clean!N1453=""),0,Data_Clean!M1453*Data_Clean!N1453/100)*Assumptions!$B$13*Assumptions!$B$11</f>
        <v>0</v>
      </c>
      <c r="I1453" s="14" t="n">
        <f aca="false">Data_Clean!O1453*4*Assumptions!$B$12</f>
        <v>0</v>
      </c>
      <c r="J1453" s="14" t="n">
        <f aca="false">SUM(B1453:I1453)</f>
        <v>374.5785</v>
      </c>
      <c r="K1453" s="16" t="n">
        <f aca="false">IF(Data_Clean!P1453="","",Assumptions!$B$15*0.5^(Data_Clean!P1453/Assumptions!$B$20))</f>
        <v>26.7269615442102</v>
      </c>
      <c r="L1453" s="16" t="n">
        <f aca="false">Assumptions!$B$16*MIN(1,LN(1+Data_Clean!Q1453)/LN(1+Assumptions!$B$21))</f>
        <v>11.2934465146257</v>
      </c>
      <c r="M1453" s="16" t="n">
        <f aca="false">Assumptions!$B$17*(0.6*MIN(1,Data_Clean!R1453/Assumptions!$B$22)+0.4*IF(Data_Clean!S1453="",0,Data_Clean!S1453))</f>
        <v>5.754</v>
      </c>
      <c r="N1453" s="16" t="n">
        <f aca="false">Assumptions!$B$18*MIN(1,(Data_Clean!F1453-1)/Assumptions!$B$23)</f>
        <v>5</v>
      </c>
      <c r="O1453" s="16" t="n">
        <f aca="false">Assumptions!$B$19*(0.4*IF(Data_Clean!E1453="",0,MIN(1,Data_Clean!E1453/12/Assumptions!$B$24))+0.35*IF(Data_Clean!D1453="Y",1,0)+0.25*(1-MIN(Data_Clean!T1453,3)/3))/IF(Data_Clean!E1453="",0.6,1)</f>
        <v>5.25</v>
      </c>
      <c r="P1453" s="16" t="n">
        <f aca="false">SUM(K1453:O1453)/(Assumptions!$D$5-IF(K1453="",Assumptions!$B$15,0))*100</f>
        <v>54.0244080588358</v>
      </c>
      <c r="Q1453" s="7" t="str">
        <f aca="false">IF(J1453&gt;=Assumptions!$B$26,"High",IF(J1453&gt;=Assumptions!$B$27,"Mid","Low"))</f>
        <v>Low</v>
      </c>
      <c r="R1453" s="7" t="str">
        <f aca="false">IF(P1453&gt;=Assumptions!$B$28,"High",IF(P1453&gt;=Assumptions!$B$29,"Mid","Low"))</f>
        <v>Mid</v>
      </c>
      <c r="S1453" s="7" t="str">
        <f aca="false">INDEX(Assumptions!$B$33:$B$41,MATCH(Q1453&amp;"|"&amp;R1453,Assumptions!$A$33:$A$41,0))</f>
        <v>Light Touch</v>
      </c>
      <c r="T1453" s="7" t="n">
        <f aca="false">IF(ISNUMBER(Data_Clean!V1453),J1453*Data_Clean!V1453,0)</f>
        <v>35.99699385</v>
      </c>
    </row>
    <row r="1454" customFormat="false" ht="15" hidden="false" customHeight="false" outlineLevel="0" collapsed="false">
      <c r="A1454" s="15" t="str">
        <f aca="false">Data_Clean!A1454</f>
        <v>CX101450</v>
      </c>
      <c r="B1454" s="14" t="n">
        <f aca="false">Data_Clean!G1454*Assumptions!$B$5</f>
        <v>34.6845</v>
      </c>
      <c r="C1454" s="14" t="n">
        <f aca="false">IF(Data_Clean!H1454="",0,Data_Clean!H1454)*Assumptions!$B$6</f>
        <v>0</v>
      </c>
      <c r="D1454" s="14" t="n">
        <f aca="false">Data_Clean!I1454*Assumptions!$B$7</f>
        <v>0</v>
      </c>
      <c r="E1454" s="14" t="n">
        <f aca="false">Data_Clean!J1454*Assumptions!$B$8</f>
        <v>0</v>
      </c>
      <c r="F1454" s="14" t="n">
        <f aca="false">Data_Clean!K1454*Assumptions!$B$9</f>
        <v>0</v>
      </c>
      <c r="G1454" s="14" t="n">
        <f aca="false">Data_Clean!L1454*Assumptions!$B$10</f>
        <v>0</v>
      </c>
      <c r="H1454" s="14" t="n">
        <f aca="false">IF(OR(Data_Clean!M1454="",Data_Clean!N1454=""),0,Data_Clean!M1454*Data_Clean!N1454/100)*Assumptions!$B$13*Assumptions!$B$11</f>
        <v>0</v>
      </c>
      <c r="I1454" s="14" t="n">
        <f aca="false">Data_Clean!O1454*4*Assumptions!$B$12</f>
        <v>0</v>
      </c>
      <c r="J1454" s="14" t="n">
        <f aca="false">SUM(B1454:I1454)</f>
        <v>34.6845</v>
      </c>
      <c r="K1454" s="16" t="n">
        <f aca="false">IF(Data_Clean!P1454="","",Assumptions!$B$15*0.5^(Data_Clean!P1454/Assumptions!$B$20))</f>
        <v>30</v>
      </c>
      <c r="L1454" s="16" t="n">
        <f aca="false">Assumptions!$B$16*MIN(1,LN(1+Data_Clean!Q1454)/LN(1+Assumptions!$B$21))</f>
        <v>14.5815690999133</v>
      </c>
      <c r="M1454" s="16" t="n">
        <f aca="false">Assumptions!$B$17*(0.6*MIN(1,Data_Clean!R1454/Assumptions!$B$22)+0.4*IF(Data_Clean!S1454="",0,Data_Clean!S1454))</f>
        <v>12.564</v>
      </c>
      <c r="N1454" s="16" t="n">
        <f aca="false">Assumptions!$B$18*MIN(1,(Data_Clean!F1454-1)/Assumptions!$B$23)</f>
        <v>5</v>
      </c>
      <c r="O1454" s="16" t="n">
        <f aca="false">Assumptions!$B$19*(0.4*IF(Data_Clean!E1454="",0,MIN(1,Data_Clean!E1454/12/Assumptions!$B$24))+0.35*IF(Data_Clean!D1454="Y",1,0)+0.25*(1-MIN(Data_Clean!T1454,3)/3))/IF(Data_Clean!E1454="",0.6,1)</f>
        <v>3.5</v>
      </c>
      <c r="P1454" s="16" t="n">
        <f aca="false">SUM(K1454:O1454)/(Assumptions!$D$5-IF(K1454="",Assumptions!$B$15,0))*100</f>
        <v>65.6455690999133</v>
      </c>
      <c r="Q1454" s="7" t="str">
        <f aca="false">IF(J1454&gt;=Assumptions!$B$26,"High",IF(J1454&gt;=Assumptions!$B$27,"Mid","Low"))</f>
        <v>Low</v>
      </c>
      <c r="R1454" s="7" t="str">
        <f aca="false">IF(P1454&gt;=Assumptions!$B$28,"High",IF(P1454&gt;=Assumptions!$B$29,"Mid","Low"))</f>
        <v>Mid</v>
      </c>
      <c r="S1454" s="7" t="str">
        <f aca="false">INDEX(Assumptions!$B$33:$B$41,MATCH(Q1454&amp;"|"&amp;R1454,Assumptions!$A$33:$A$41,0))</f>
        <v>Light Touch</v>
      </c>
      <c r="T1454" s="7" t="n">
        <f aca="false">IF(ISNUMBER(Data_Clean!V1454),J1454*Data_Clean!V1454,0)</f>
        <v>4.3910577</v>
      </c>
    </row>
    <row r="1455" customFormat="false" ht="15" hidden="false" customHeight="false" outlineLevel="0" collapsed="false">
      <c r="A1455" s="15" t="str">
        <f aca="false">Data_Clean!A1455</f>
        <v>CX101451</v>
      </c>
      <c r="B1455" s="14" t="n">
        <f aca="false">Data_Clean!G1455*Assumptions!$B$5</f>
        <v>51.4395</v>
      </c>
      <c r="C1455" s="14" t="n">
        <f aca="false">IF(Data_Clean!H1455="",0,Data_Clean!H1455)*Assumptions!$B$6</f>
        <v>67.9902</v>
      </c>
      <c r="D1455" s="14" t="n">
        <f aca="false">Data_Clean!I1455*Assumptions!$B$7</f>
        <v>151.2</v>
      </c>
      <c r="E1455" s="14" t="n">
        <f aca="false">Data_Clean!J1455*Assumptions!$B$8</f>
        <v>0</v>
      </c>
      <c r="F1455" s="14" t="n">
        <f aca="false">Data_Clean!K1455*Assumptions!$B$9</f>
        <v>0</v>
      </c>
      <c r="G1455" s="14" t="n">
        <f aca="false">Data_Clean!L1455*Assumptions!$B$10</f>
        <v>806.4</v>
      </c>
      <c r="H1455" s="14" t="n">
        <f aca="false">IF(OR(Data_Clean!M1455="",Data_Clean!N1455=""),0,Data_Clean!M1455*Data_Clean!N1455/100)*Assumptions!$B$13*Assumptions!$B$11</f>
        <v>0</v>
      </c>
      <c r="I1455" s="14" t="n">
        <f aca="false">Data_Clean!O1455*4*Assumptions!$B$12</f>
        <v>0</v>
      </c>
      <c r="J1455" s="14" t="n">
        <f aca="false">SUM(B1455:I1455)</f>
        <v>1077.0297</v>
      </c>
      <c r="K1455" s="16" t="n">
        <f aca="false">IF(Data_Clean!P1455="","",Assumptions!$B$15*0.5^(Data_Clean!P1455/Assumptions!$B$20))</f>
        <v>21.7090385616057</v>
      </c>
      <c r="L1455" s="16" t="n">
        <f aca="false">Assumptions!$B$16*MIN(1,LN(1+Data_Clean!Q1455)/LN(1+Assumptions!$B$21))</f>
        <v>9.60252567789128</v>
      </c>
      <c r="M1455" s="16" t="n">
        <f aca="false">Assumptions!$B$17*(0.6*MIN(1,Data_Clean!R1455/Assumptions!$B$22)+0.4*IF(Data_Clean!S1455="",0,Data_Clean!S1455))</f>
        <v>9.258</v>
      </c>
      <c r="N1455" s="16" t="n">
        <f aca="false">Assumptions!$B$18*MIN(1,(Data_Clean!F1455-1)/Assumptions!$B$23)</f>
        <v>15</v>
      </c>
      <c r="O1455" s="16" t="n">
        <f aca="false">Assumptions!$B$19*(0.4*IF(Data_Clean!E1455="",0,MIN(1,Data_Clean!E1455/12/Assumptions!$B$24))+0.35*IF(Data_Clean!D1455="Y",1,0)+0.25*(1-MIN(Data_Clean!T1455,3)/3))/IF(Data_Clean!E1455="",0.6,1)</f>
        <v>4.65</v>
      </c>
      <c r="P1455" s="16" t="n">
        <f aca="false">SUM(K1455:O1455)/(Assumptions!$D$5-IF(K1455="",Assumptions!$B$15,0))*100</f>
        <v>60.219564239497</v>
      </c>
      <c r="Q1455" s="7" t="str">
        <f aca="false">IF(J1455&gt;=Assumptions!$B$26,"High",IF(J1455&gt;=Assumptions!$B$27,"Mid","Low"))</f>
        <v>Mid</v>
      </c>
      <c r="R1455" s="7" t="str">
        <f aca="false">IF(P1455&gt;=Assumptions!$B$28,"High",IF(P1455&gt;=Assumptions!$B$29,"Mid","Low"))</f>
        <v>Mid</v>
      </c>
      <c r="S1455" s="7" t="str">
        <f aca="false">INDEX(Assumptions!$B$33:$B$41,MATCH(Q1455&amp;"|"&amp;R1455,Assumptions!$A$33:$A$41,0))</f>
        <v>Established Core</v>
      </c>
      <c r="T1455" s="7" t="n">
        <f aca="false">IF(ISNUMBER(Data_Clean!V1455),J1455*Data_Clean!V1455,0)</f>
        <v>146.79914811</v>
      </c>
    </row>
    <row r="1456" customFormat="false" ht="15" hidden="false" customHeight="false" outlineLevel="0" collapsed="false">
      <c r="A1456" s="15" t="str">
        <f aca="false">Data_Clean!A1456</f>
        <v>CX101452</v>
      </c>
      <c r="B1456" s="14" t="n">
        <f aca="false">Data_Clean!G1456*Assumptions!$B$5</f>
        <v>149.9675</v>
      </c>
      <c r="C1456" s="14" t="n">
        <f aca="false">IF(Data_Clean!H1456="",0,Data_Clean!H1456)*Assumptions!$B$6</f>
        <v>0</v>
      </c>
      <c r="D1456" s="14" t="n">
        <f aca="false">Data_Clean!I1456*Assumptions!$B$7</f>
        <v>0</v>
      </c>
      <c r="E1456" s="14" t="n">
        <f aca="false">Data_Clean!J1456*Assumptions!$B$8</f>
        <v>0</v>
      </c>
      <c r="F1456" s="14" t="n">
        <f aca="false">Data_Clean!K1456*Assumptions!$B$9</f>
        <v>0</v>
      </c>
      <c r="G1456" s="14" t="n">
        <f aca="false">Data_Clean!L1456*Assumptions!$B$10</f>
        <v>1211.85</v>
      </c>
      <c r="H1456" s="14" t="n">
        <f aca="false">IF(OR(Data_Clean!M1456="",Data_Clean!N1456=""),0,Data_Clean!M1456*Data_Clean!N1456/100)*Assumptions!$B$13*Assumptions!$B$11</f>
        <v>250.776</v>
      </c>
      <c r="I1456" s="14" t="n">
        <f aca="false">Data_Clean!O1456*4*Assumptions!$B$12</f>
        <v>19.51728</v>
      </c>
      <c r="J1456" s="14" t="n">
        <f aca="false">SUM(B1456:I1456)</f>
        <v>1632.11078</v>
      </c>
      <c r="K1456" s="16" t="n">
        <f aca="false">IF(Data_Clean!P1456="","",Assumptions!$B$15*0.5^(Data_Clean!P1456/Assumptions!$B$20))</f>
        <v>24.9371368842836</v>
      </c>
      <c r="L1456" s="16" t="n">
        <f aca="false">Assumptions!$B$16*MIN(1,LN(1+Data_Clean!Q1456)/LN(1+Assumptions!$B$21))</f>
        <v>16.0563626167747</v>
      </c>
      <c r="M1456" s="16" t="n">
        <f aca="false">Assumptions!$B$17*(0.6*MIN(1,Data_Clean!R1456/Assumptions!$B$22)+0.4*IF(Data_Clean!S1456="",0,Data_Clean!S1456))</f>
        <v>11.646</v>
      </c>
      <c r="N1456" s="16" t="n">
        <f aca="false">Assumptions!$B$18*MIN(1,(Data_Clean!F1456-1)/Assumptions!$B$23)</f>
        <v>10</v>
      </c>
      <c r="O1456" s="16" t="n">
        <f aca="false">Assumptions!$B$19*(0.4*IF(Data_Clean!E1456="",0,MIN(1,Data_Clean!E1456/12/Assumptions!$B$24))+0.35*IF(Data_Clean!D1456="Y",1,0)+0.25*(1-MIN(Data_Clean!T1456,3)/3))/IF(Data_Clean!E1456="",0.6,1)</f>
        <v>13.75</v>
      </c>
      <c r="P1456" s="16" t="n">
        <f aca="false">SUM(K1456:O1456)/(Assumptions!$D$5-IF(K1456="",Assumptions!$B$15,0))*100</f>
        <v>76.3894995010584</v>
      </c>
      <c r="Q1456" s="7" t="str">
        <f aca="false">IF(J1456&gt;=Assumptions!$B$26,"High",IF(J1456&gt;=Assumptions!$B$27,"Mid","Low"))</f>
        <v>High</v>
      </c>
      <c r="R1456" s="7" t="str">
        <f aca="false">IF(P1456&gt;=Assumptions!$B$28,"High",IF(P1456&gt;=Assumptions!$B$29,"Mid","Low"))</f>
        <v>High</v>
      </c>
      <c r="S1456" s="7" t="str">
        <f aca="false">INDEX(Assumptions!$B$33:$B$41,MATCH(Q1456&amp;"|"&amp;R1456,Assumptions!$A$33:$A$41,0))</f>
        <v>Premier Advocates</v>
      </c>
      <c r="T1456" s="7" t="n">
        <f aca="false">IF(ISNUMBER(Data_Clean!V1456),J1456*Data_Clean!V1456,0)</f>
        <v>78.504528518</v>
      </c>
    </row>
    <row r="1457" customFormat="false" ht="15" hidden="false" customHeight="false" outlineLevel="0" collapsed="false">
      <c r="A1457" s="15" t="str">
        <f aca="false">Data_Clean!A1457</f>
        <v>CX101453</v>
      </c>
      <c r="B1457" s="14" t="n">
        <f aca="false">Data_Clean!G1457*Assumptions!$B$5</f>
        <v>80.57625</v>
      </c>
      <c r="C1457" s="14" t="n">
        <f aca="false">IF(Data_Clean!H1457="",0,Data_Clean!H1457)*Assumptions!$B$6</f>
        <v>0</v>
      </c>
      <c r="D1457" s="14" t="n">
        <f aca="false">Data_Clean!I1457*Assumptions!$B$7</f>
        <v>0</v>
      </c>
      <c r="E1457" s="14" t="n">
        <f aca="false">Data_Clean!J1457*Assumptions!$B$8</f>
        <v>0</v>
      </c>
      <c r="F1457" s="14" t="n">
        <f aca="false">Data_Clean!K1457*Assumptions!$B$9</f>
        <v>2821.5</v>
      </c>
      <c r="G1457" s="14" t="n">
        <f aca="false">Data_Clean!L1457*Assumptions!$B$10</f>
        <v>0</v>
      </c>
      <c r="H1457" s="14" t="n">
        <f aca="false">IF(OR(Data_Clean!M1457="",Data_Clean!N1457=""),0,Data_Clean!M1457*Data_Clean!N1457/100)*Assumptions!$B$13*Assumptions!$B$11</f>
        <v>53.4</v>
      </c>
      <c r="I1457" s="14" t="n">
        <f aca="false">Data_Clean!O1457*4*Assumptions!$B$12</f>
        <v>33.26544</v>
      </c>
      <c r="J1457" s="14" t="n">
        <f aca="false">SUM(B1457:I1457)</f>
        <v>2988.74169</v>
      </c>
      <c r="K1457" s="16" t="n">
        <f aca="false">IF(Data_Clean!P1457="","",Assumptions!$B$15*0.5^(Data_Clean!P1457/Assumptions!$B$20))</f>
        <v>22.2164632842985</v>
      </c>
      <c r="L1457" s="16" t="n">
        <f aca="false">Assumptions!$B$16*MIN(1,LN(1+Data_Clean!Q1457)/LN(1+Assumptions!$B$21))</f>
        <v>12.0537864630054</v>
      </c>
      <c r="M1457" s="16" t="n">
        <f aca="false">Assumptions!$B$17*(0.6*MIN(1,Data_Clean!R1457/Assumptions!$B$22)+0.4*IF(Data_Clean!S1457="",0,Data_Clean!S1457))</f>
        <v>2.184</v>
      </c>
      <c r="N1457" s="16" t="n">
        <f aca="false">Assumptions!$B$18*MIN(1,(Data_Clean!F1457-1)/Assumptions!$B$23)</f>
        <v>10</v>
      </c>
      <c r="O1457" s="16" t="n">
        <f aca="false">Assumptions!$B$19*(0.4*IF(Data_Clean!E1457="",0,MIN(1,Data_Clean!E1457/12/Assumptions!$B$24))+0.35*IF(Data_Clean!D1457="Y",1,0)+0.25*(1-MIN(Data_Clean!T1457,3)/3))/IF(Data_Clean!E1457="",0.6,1)</f>
        <v>9.75</v>
      </c>
      <c r="P1457" s="16" t="n">
        <f aca="false">SUM(K1457:O1457)/(Assumptions!$D$5-IF(K1457="",Assumptions!$B$15,0))*100</f>
        <v>56.2042497473039</v>
      </c>
      <c r="Q1457" s="7" t="str">
        <f aca="false">IF(J1457&gt;=Assumptions!$B$26,"High",IF(J1457&gt;=Assumptions!$B$27,"Mid","Low"))</f>
        <v>High</v>
      </c>
      <c r="R1457" s="7" t="str">
        <f aca="false">IF(P1457&gt;=Assumptions!$B$28,"High",IF(P1457&gt;=Assumptions!$B$29,"Mid","Low"))</f>
        <v>Mid</v>
      </c>
      <c r="S1457" s="7" t="str">
        <f aca="false">INDEX(Assumptions!$B$33:$B$41,MATCH(Q1457&amp;"|"&amp;R1457,Assumptions!$A$33:$A$41,0))</f>
        <v>Established Core</v>
      </c>
      <c r="T1457" s="7" t="n">
        <f aca="false">IF(ISNUMBER(Data_Clean!V1457),J1457*Data_Clean!V1457,0)</f>
        <v>281.838341367</v>
      </c>
    </row>
    <row r="1458" customFormat="false" ht="15" hidden="false" customHeight="false" outlineLevel="0" collapsed="false">
      <c r="A1458" s="15" t="str">
        <f aca="false">Data_Clean!A1458</f>
        <v>CX101454</v>
      </c>
      <c r="B1458" s="14" t="n">
        <f aca="false">Data_Clean!G1458*Assumptions!$B$5</f>
        <v>65.09875</v>
      </c>
      <c r="C1458" s="14" t="n">
        <f aca="false">IF(Data_Clean!H1458="",0,Data_Clean!H1458)*Assumptions!$B$6</f>
        <v>0</v>
      </c>
      <c r="D1458" s="14" t="n">
        <f aca="false">Data_Clean!I1458*Assumptions!$B$7</f>
        <v>0</v>
      </c>
      <c r="E1458" s="14" t="n">
        <f aca="false">Data_Clean!J1458*Assumptions!$B$8</f>
        <v>0</v>
      </c>
      <c r="F1458" s="14" t="n">
        <f aca="false">Data_Clean!K1458*Assumptions!$B$9</f>
        <v>0</v>
      </c>
      <c r="G1458" s="14" t="n">
        <f aca="false">Data_Clean!L1458*Assumptions!$B$10</f>
        <v>0</v>
      </c>
      <c r="H1458" s="14" t="n">
        <f aca="false">IF(OR(Data_Clean!M1458="",Data_Clean!N1458=""),0,Data_Clean!M1458*Data_Clean!N1458/100)*Assumptions!$B$13*Assumptions!$B$11</f>
        <v>0</v>
      </c>
      <c r="I1458" s="14" t="n">
        <f aca="false">Data_Clean!O1458*4*Assumptions!$B$12</f>
        <v>0</v>
      </c>
      <c r="J1458" s="14" t="n">
        <f aca="false">SUM(B1458:I1458)</f>
        <v>65.09875</v>
      </c>
      <c r="K1458" s="16" t="n">
        <f aca="false">IF(Data_Clean!P1458="","",Assumptions!$B$15*0.5^(Data_Clean!P1458/Assumptions!$B$20))</f>
        <v>27.9909897461042</v>
      </c>
      <c r="L1458" s="16" t="n">
        <f aca="false">Assumptions!$B$16*MIN(1,LN(1+Data_Clean!Q1458)/LN(1+Assumptions!$B$21))</f>
        <v>14.1840947778045</v>
      </c>
      <c r="M1458" s="16" t="n">
        <f aca="false">Assumptions!$B$17*(0.6*MIN(1,Data_Clean!R1458/Assumptions!$B$22)+0.4*IF(Data_Clean!S1458="",0,Data_Clean!S1458))</f>
        <v>3.606</v>
      </c>
      <c r="N1458" s="16" t="n">
        <f aca="false">Assumptions!$B$18*MIN(1,(Data_Clean!F1458-1)/Assumptions!$B$23)</f>
        <v>0</v>
      </c>
      <c r="O1458" s="16" t="n">
        <f aca="false">Assumptions!$B$19*(0.4*IF(Data_Clean!E1458="",0,MIN(1,Data_Clean!E1458/12/Assumptions!$B$24))+0.35*IF(Data_Clean!D1458="Y",1,0)+0.25*(1-MIN(Data_Clean!T1458,3)/3))/IF(Data_Clean!E1458="",0.6,1)</f>
        <v>11.7</v>
      </c>
      <c r="P1458" s="16" t="n">
        <f aca="false">SUM(K1458:O1458)/(Assumptions!$D$5-IF(K1458="",Assumptions!$B$15,0))*100</f>
        <v>57.4810845239088</v>
      </c>
      <c r="Q1458" s="7" t="str">
        <f aca="false">IF(J1458&gt;=Assumptions!$B$26,"High",IF(J1458&gt;=Assumptions!$B$27,"Mid","Low"))</f>
        <v>Low</v>
      </c>
      <c r="R1458" s="7" t="str">
        <f aca="false">IF(P1458&gt;=Assumptions!$B$28,"High",IF(P1458&gt;=Assumptions!$B$29,"Mid","Low"))</f>
        <v>Mid</v>
      </c>
      <c r="S1458" s="7" t="str">
        <f aca="false">INDEX(Assumptions!$B$33:$B$41,MATCH(Q1458&amp;"|"&amp;R1458,Assumptions!$A$33:$A$41,0))</f>
        <v>Light Touch</v>
      </c>
      <c r="T1458" s="7" t="n">
        <f aca="false">IF(ISNUMBER(Data_Clean!V1458),J1458*Data_Clean!V1458,0)</f>
        <v>3.541372</v>
      </c>
    </row>
    <row r="1459" customFormat="false" ht="15" hidden="false" customHeight="false" outlineLevel="0" collapsed="false">
      <c r="A1459" s="15" t="str">
        <f aca="false">Data_Clean!A1459</f>
        <v>CX101455</v>
      </c>
      <c r="B1459" s="14" t="n">
        <f aca="false">Data_Clean!G1459*Assumptions!$B$5</f>
        <v>13.5575</v>
      </c>
      <c r="C1459" s="14" t="n">
        <f aca="false">IF(Data_Clean!H1459="",0,Data_Clean!H1459)*Assumptions!$B$6</f>
        <v>226.73232</v>
      </c>
      <c r="D1459" s="14" t="n">
        <f aca="false">Data_Clean!I1459*Assumptions!$B$7</f>
        <v>0</v>
      </c>
      <c r="E1459" s="14" t="n">
        <f aca="false">Data_Clean!J1459*Assumptions!$B$8</f>
        <v>0</v>
      </c>
      <c r="F1459" s="14" t="n">
        <f aca="false">Data_Clean!K1459*Assumptions!$B$9</f>
        <v>0</v>
      </c>
      <c r="G1459" s="14" t="n">
        <f aca="false">Data_Clean!L1459*Assumptions!$B$10</f>
        <v>0</v>
      </c>
      <c r="H1459" s="14" t="n">
        <f aca="false">IF(OR(Data_Clean!M1459="",Data_Clean!N1459=""),0,Data_Clean!M1459*Data_Clean!N1459/100)*Assumptions!$B$13*Assumptions!$B$11</f>
        <v>8.424</v>
      </c>
      <c r="I1459" s="14" t="n">
        <f aca="false">Data_Clean!O1459*4*Assumptions!$B$12</f>
        <v>1.60704</v>
      </c>
      <c r="J1459" s="14" t="n">
        <f aca="false">SUM(B1459:I1459)</f>
        <v>250.32086</v>
      </c>
      <c r="K1459" s="16" t="n">
        <f aca="false">IF(Data_Clean!P1459="","",Assumptions!$B$15*0.5^(Data_Clean!P1459/Assumptions!$B$20))</f>
        <v>26.7269615442102</v>
      </c>
      <c r="L1459" s="16" t="n">
        <f aca="false">Assumptions!$B$16*MIN(1,LN(1+Data_Clean!Q1459)/LN(1+Assumptions!$B$21))</f>
        <v>11.2934465146257</v>
      </c>
      <c r="M1459" s="16" t="n">
        <f aca="false">Assumptions!$B$17*(0.6*MIN(1,Data_Clean!R1459/Assumptions!$B$22)+0.4*IF(Data_Clean!S1459="",0,Data_Clean!S1459))</f>
        <v>9.132</v>
      </c>
      <c r="N1459" s="16" t="n">
        <f aca="false">Assumptions!$B$18*MIN(1,(Data_Clean!F1459-1)/Assumptions!$B$23)</f>
        <v>10</v>
      </c>
      <c r="O1459" s="16" t="n">
        <f aca="false">Assumptions!$B$19*(0.4*IF(Data_Clean!E1459="",0,MIN(1,Data_Clean!E1459/12/Assumptions!$B$24))+0.35*IF(Data_Clean!D1459="Y",1,0)+0.25*(1-MIN(Data_Clean!T1459,3)/3))/IF(Data_Clean!E1459="",0.6,1)</f>
        <v>4.9</v>
      </c>
      <c r="P1459" s="16" t="n">
        <f aca="false">SUM(K1459:O1459)/(Assumptions!$D$5-IF(K1459="",Assumptions!$B$15,0))*100</f>
        <v>62.0524080588358</v>
      </c>
      <c r="Q1459" s="7" t="str">
        <f aca="false">IF(J1459&gt;=Assumptions!$B$26,"High",IF(J1459&gt;=Assumptions!$B$27,"Mid","Low"))</f>
        <v>Low</v>
      </c>
      <c r="R1459" s="7" t="str">
        <f aca="false">IF(P1459&gt;=Assumptions!$B$28,"High",IF(P1459&gt;=Assumptions!$B$29,"Mid","Low"))</f>
        <v>Mid</v>
      </c>
      <c r="S1459" s="7" t="str">
        <f aca="false">INDEX(Assumptions!$B$33:$B$41,MATCH(Q1459&amp;"|"&amp;R1459,Assumptions!$A$33:$A$41,0))</f>
        <v>Light Touch</v>
      </c>
      <c r="T1459" s="7" t="n">
        <f aca="false">IF(ISNUMBER(Data_Clean!V1459),J1459*Data_Clean!V1459,0)</f>
        <v>24.90692557</v>
      </c>
    </row>
    <row r="1460" customFormat="false" ht="15" hidden="false" customHeight="false" outlineLevel="0" collapsed="false">
      <c r="A1460" s="15" t="str">
        <f aca="false">Data_Clean!A1460</f>
        <v>CX101456</v>
      </c>
      <c r="B1460" s="14" t="n">
        <f aca="false">Data_Clean!G1460*Assumptions!$B$5</f>
        <v>26.78675</v>
      </c>
      <c r="C1460" s="14" t="n">
        <f aca="false">IF(Data_Clean!H1460="",0,Data_Clean!H1460)*Assumptions!$B$6</f>
        <v>0</v>
      </c>
      <c r="D1460" s="14" t="n">
        <f aca="false">Data_Clean!I1460*Assumptions!$B$7</f>
        <v>0</v>
      </c>
      <c r="E1460" s="14" t="n">
        <f aca="false">Data_Clean!J1460*Assumptions!$B$8</f>
        <v>0</v>
      </c>
      <c r="F1460" s="14" t="n">
        <f aca="false">Data_Clean!K1460*Assumptions!$B$9</f>
        <v>0</v>
      </c>
      <c r="G1460" s="14" t="n">
        <f aca="false">Data_Clean!L1460*Assumptions!$B$10</f>
        <v>0</v>
      </c>
      <c r="H1460" s="14" t="n">
        <f aca="false">IF(OR(Data_Clean!M1460="",Data_Clean!N1460=""),0,Data_Clean!M1460*Data_Clean!N1460/100)*Assumptions!$B$13*Assumptions!$B$11</f>
        <v>0</v>
      </c>
      <c r="I1460" s="14" t="n">
        <f aca="false">Data_Clean!O1460*4*Assumptions!$B$12</f>
        <v>0</v>
      </c>
      <c r="J1460" s="14" t="n">
        <f aca="false">SUM(B1460:I1460)</f>
        <v>26.78675</v>
      </c>
      <c r="K1460" s="16" t="n">
        <f aca="false">IF(Data_Clean!P1460="","",Assumptions!$B$15*0.5^(Data_Clean!P1460/Assumptions!$B$20))</f>
        <v>8.4184653623203</v>
      </c>
      <c r="L1460" s="16" t="n">
        <f aca="false">Assumptions!$B$16*MIN(1,LN(1+Data_Clean!Q1460)/LN(1+Assumptions!$B$21))</f>
        <v>12.2792642888455</v>
      </c>
      <c r="M1460" s="16" t="n">
        <f aca="false">Assumptions!$B$17*(0.6*MIN(1,Data_Clean!R1460/Assumptions!$B$22)+0.4*IF(Data_Clean!S1460="",0,Data_Clean!S1460))</f>
        <v>9.264</v>
      </c>
      <c r="N1460" s="16" t="n">
        <f aca="false">Assumptions!$B$18*MIN(1,(Data_Clean!F1460-1)/Assumptions!$B$23)</f>
        <v>0</v>
      </c>
      <c r="O1460" s="16" t="n">
        <f aca="false">Assumptions!$B$19*(0.4*IF(Data_Clean!E1460="",0,MIN(1,Data_Clean!E1460/12/Assumptions!$B$24))+0.35*IF(Data_Clean!D1460="Y",1,0)+0.25*(1-MIN(Data_Clean!T1460,3)/3))/IF(Data_Clean!E1460="",0.6,1)</f>
        <v>9.75</v>
      </c>
      <c r="P1460" s="16" t="n">
        <f aca="false">SUM(K1460:O1460)/(Assumptions!$D$5-IF(K1460="",Assumptions!$B$15,0))*100</f>
        <v>39.7117296511658</v>
      </c>
      <c r="Q1460" s="7" t="str">
        <f aca="false">IF(J1460&gt;=Assumptions!$B$26,"High",IF(J1460&gt;=Assumptions!$B$27,"Mid","Low"))</f>
        <v>Low</v>
      </c>
      <c r="R1460" s="7" t="str">
        <f aca="false">IF(P1460&gt;=Assumptions!$B$28,"High",IF(P1460&gt;=Assumptions!$B$29,"Mid","Low"))</f>
        <v>Low</v>
      </c>
      <c r="S1460" s="7" t="str">
        <f aca="false">INDEX(Assumptions!$B$33:$B$41,MATCH(Q1460&amp;"|"&amp;R1460,Assumptions!$A$33:$A$41,0))</f>
        <v>Dormant &amp; Low Value</v>
      </c>
      <c r="T1460" s="7" t="n">
        <f aca="false">IF(ISNUMBER(Data_Clean!V1460),J1460*Data_Clean!V1460,0)</f>
        <v>2.017042275</v>
      </c>
    </row>
    <row r="1461" customFormat="false" ht="15" hidden="false" customHeight="false" outlineLevel="0" collapsed="false">
      <c r="A1461" s="15" t="str">
        <f aca="false">Data_Clean!A1461</f>
        <v>CX101457</v>
      </c>
      <c r="B1461" s="14" t="n">
        <f aca="false">Data_Clean!G1461*Assumptions!$B$5</f>
        <v>397.316</v>
      </c>
      <c r="C1461" s="14" t="n">
        <f aca="false">IF(Data_Clean!H1461="",0,Data_Clean!H1461)*Assumptions!$B$6</f>
        <v>2905.22244</v>
      </c>
      <c r="D1461" s="14" t="n">
        <f aca="false">Data_Clean!I1461*Assumptions!$B$7</f>
        <v>0</v>
      </c>
      <c r="E1461" s="14" t="n">
        <f aca="false">Data_Clean!J1461*Assumptions!$B$8</f>
        <v>0</v>
      </c>
      <c r="F1461" s="14" t="n">
        <f aca="false">Data_Clean!K1461*Assumptions!$B$9</f>
        <v>2654.3</v>
      </c>
      <c r="G1461" s="14" t="n">
        <f aca="false">Data_Clean!L1461*Assumptions!$B$10</f>
        <v>0</v>
      </c>
      <c r="H1461" s="14" t="n">
        <f aca="false">IF(OR(Data_Clean!M1461="",Data_Clean!N1461=""),0,Data_Clean!M1461*Data_Clean!N1461/100)*Assumptions!$B$13*Assumptions!$B$11</f>
        <v>215.364</v>
      </c>
      <c r="I1461" s="14" t="n">
        <f aca="false">Data_Clean!O1461*4*Assumptions!$B$12</f>
        <v>86.5872</v>
      </c>
      <c r="J1461" s="14" t="n">
        <f aca="false">SUM(B1461:I1461)</f>
        <v>6258.78964</v>
      </c>
      <c r="K1461" s="16" t="n">
        <f aca="false">IF(Data_Clean!P1461="","",Assumptions!$B$15*0.5^(Data_Clean!P1461/Assumptions!$B$20))</f>
        <v>25.5200148285257</v>
      </c>
      <c r="L1461" s="16" t="n">
        <f aca="false">Assumptions!$B$16*MIN(1,LN(1+Data_Clean!Q1461)/LN(1+Assumptions!$B$21))</f>
        <v>19.2050513557826</v>
      </c>
      <c r="M1461" s="16" t="n">
        <f aca="false">Assumptions!$B$17*(0.6*MIN(1,Data_Clean!R1461/Assumptions!$B$22)+0.4*IF(Data_Clean!S1461="",0,Data_Clean!S1461))</f>
        <v>4.884</v>
      </c>
      <c r="N1461" s="16" t="n">
        <f aca="false">Assumptions!$B$18*MIN(1,(Data_Clean!F1461-1)/Assumptions!$B$23)</f>
        <v>15</v>
      </c>
      <c r="O1461" s="16" t="n">
        <f aca="false">Assumptions!$B$19*(0.4*IF(Data_Clean!E1461="",0,MIN(1,Data_Clean!E1461/12/Assumptions!$B$24))+0.35*IF(Data_Clean!D1461="Y",1,0)+0.25*(1-MIN(Data_Clean!T1461,3)/3))/IF(Data_Clean!E1461="",0.6,1)</f>
        <v>12.3</v>
      </c>
      <c r="P1461" s="16" t="n">
        <f aca="false">SUM(K1461:O1461)/(Assumptions!$D$5-IF(K1461="",Assumptions!$B$15,0))*100</f>
        <v>76.9090661843082</v>
      </c>
      <c r="Q1461" s="7" t="str">
        <f aca="false">IF(J1461&gt;=Assumptions!$B$26,"High",IF(J1461&gt;=Assumptions!$B$27,"Mid","Low"))</f>
        <v>High</v>
      </c>
      <c r="R1461" s="7" t="str">
        <f aca="false">IF(P1461&gt;=Assumptions!$B$28,"High",IF(P1461&gt;=Assumptions!$B$29,"Mid","Low"))</f>
        <v>High</v>
      </c>
      <c r="S1461" s="7" t="str">
        <f aca="false">INDEX(Assumptions!$B$33:$B$41,MATCH(Q1461&amp;"|"&amp;R1461,Assumptions!$A$33:$A$41,0))</f>
        <v>Premier Advocates</v>
      </c>
      <c r="T1461" s="7" t="n">
        <f aca="false">IF(ISNUMBER(Data_Clean!V1461),J1461*Data_Clean!V1461,0)</f>
        <v>191.518962984</v>
      </c>
    </row>
    <row r="1462" customFormat="false" ht="15" hidden="false" customHeight="false" outlineLevel="0" collapsed="false">
      <c r="A1462" s="15" t="str">
        <f aca="false">Data_Clean!A1462</f>
        <v>CX101458</v>
      </c>
      <c r="B1462" s="14" t="n">
        <f aca="false">Data_Clean!G1462*Assumptions!$B$5</f>
        <v>302.9535</v>
      </c>
      <c r="C1462" s="14" t="n">
        <f aca="false">IF(Data_Clean!H1462="",0,Data_Clean!H1462)*Assumptions!$B$6</f>
        <v>0</v>
      </c>
      <c r="D1462" s="14" t="n">
        <f aca="false">Data_Clean!I1462*Assumptions!$B$7</f>
        <v>0</v>
      </c>
      <c r="E1462" s="14" t="n">
        <f aca="false">Data_Clean!J1462*Assumptions!$B$8</f>
        <v>0</v>
      </c>
      <c r="F1462" s="14" t="n">
        <f aca="false">Data_Clean!K1462*Assumptions!$B$9</f>
        <v>0</v>
      </c>
      <c r="G1462" s="14" t="n">
        <f aca="false">Data_Clean!L1462*Assumptions!$B$10</f>
        <v>738.45</v>
      </c>
      <c r="H1462" s="14" t="n">
        <f aca="false">IF(OR(Data_Clean!M1462="",Data_Clean!N1462=""),0,Data_Clean!M1462*Data_Clean!N1462/100)*Assumptions!$B$13*Assumptions!$B$11</f>
        <v>0</v>
      </c>
      <c r="I1462" s="14" t="n">
        <f aca="false">Data_Clean!O1462*4*Assumptions!$B$12</f>
        <v>0</v>
      </c>
      <c r="J1462" s="14" t="n">
        <f aca="false">SUM(B1462:I1462)</f>
        <v>1041.4035</v>
      </c>
      <c r="K1462" s="16" t="n">
        <f aca="false">IF(Data_Clean!P1462="","",Assumptions!$B$15*0.5^(Data_Clean!P1462/Assumptions!$B$20))</f>
        <v>22.735748497656</v>
      </c>
      <c r="L1462" s="16" t="n">
        <f aca="false">Assumptions!$B$16*MIN(1,LN(1+Data_Clean!Q1462)/LN(1+Assumptions!$B$21))</f>
        <v>15.2782387441559</v>
      </c>
      <c r="M1462" s="16" t="n">
        <f aca="false">Assumptions!$B$17*(0.6*MIN(1,Data_Clean!R1462/Assumptions!$B$22)+0.4*IF(Data_Clean!S1462="",0,Data_Clean!S1462))</f>
        <v>11.682</v>
      </c>
      <c r="N1462" s="16" t="n">
        <f aca="false">Assumptions!$B$18*MIN(1,(Data_Clean!F1462-1)/Assumptions!$B$23)</f>
        <v>5</v>
      </c>
      <c r="O1462" s="16" t="n">
        <f aca="false">Assumptions!$B$19*(0.4*IF(Data_Clean!E1462="",0,MIN(1,Data_Clean!E1462/12/Assumptions!$B$24))+0.35*IF(Data_Clean!D1462="Y",1,0)+0.25*(1-MIN(Data_Clean!T1462,3)/3))/IF(Data_Clean!E1462="",0.6,1)</f>
        <v>12.6</v>
      </c>
      <c r="P1462" s="16" t="n">
        <f aca="false">SUM(K1462:O1462)/(Assumptions!$D$5-IF(K1462="",Assumptions!$B$15,0))*100</f>
        <v>67.2959872418119</v>
      </c>
      <c r="Q1462" s="7" t="str">
        <f aca="false">IF(J1462&gt;=Assumptions!$B$26,"High",IF(J1462&gt;=Assumptions!$B$27,"Mid","Low"))</f>
        <v>Mid</v>
      </c>
      <c r="R1462" s="7" t="str">
        <f aca="false">IF(P1462&gt;=Assumptions!$B$28,"High",IF(P1462&gt;=Assumptions!$B$29,"Mid","Low"))</f>
        <v>Mid</v>
      </c>
      <c r="S1462" s="7" t="str">
        <f aca="false">INDEX(Assumptions!$B$33:$B$41,MATCH(Q1462&amp;"|"&amp;R1462,Assumptions!$A$33:$A$41,0))</f>
        <v>Established Core</v>
      </c>
      <c r="T1462" s="7" t="n">
        <f aca="false">IF(ISNUMBER(Data_Clean!V1462),J1462*Data_Clean!V1462,0)</f>
        <v>28.1178945</v>
      </c>
    </row>
    <row r="1463" customFormat="false" ht="15" hidden="false" customHeight="false" outlineLevel="0" collapsed="false">
      <c r="A1463" s="15" t="str">
        <f aca="false">Data_Clean!A1463</f>
        <v>CX101459</v>
      </c>
      <c r="B1463" s="14" t="n">
        <f aca="false">Data_Clean!G1463*Assumptions!$B$5</f>
        <v>40.23275</v>
      </c>
      <c r="C1463" s="14" t="n">
        <f aca="false">IF(Data_Clean!H1463="",0,Data_Clean!H1463)*Assumptions!$B$6</f>
        <v>178.80852</v>
      </c>
      <c r="D1463" s="14" t="n">
        <f aca="false">Data_Clean!I1463*Assumptions!$B$7</f>
        <v>0</v>
      </c>
      <c r="E1463" s="14" t="n">
        <f aca="false">Data_Clean!J1463*Assumptions!$B$8</f>
        <v>576.0585</v>
      </c>
      <c r="F1463" s="14" t="n">
        <f aca="false">Data_Clean!K1463*Assumptions!$B$9</f>
        <v>753.5</v>
      </c>
      <c r="G1463" s="14" t="n">
        <f aca="false">Data_Clean!L1463*Assumptions!$B$10</f>
        <v>0</v>
      </c>
      <c r="H1463" s="14" t="n">
        <f aca="false">IF(OR(Data_Clean!M1463="",Data_Clean!N1463=""),0,Data_Clean!M1463*Data_Clean!N1463/100)*Assumptions!$B$13*Assumptions!$B$11</f>
        <v>28.35</v>
      </c>
      <c r="I1463" s="14" t="n">
        <f aca="false">Data_Clean!O1463*4*Assumptions!$B$12</f>
        <v>11.10768</v>
      </c>
      <c r="J1463" s="14" t="n">
        <f aca="false">SUM(B1463:I1463)</f>
        <v>1588.05745</v>
      </c>
      <c r="K1463" s="16" t="n">
        <f aca="false">IF(Data_Clean!P1463="","",Assumptions!$B$15*0.5^(Data_Clean!P1463/Assumptions!$B$20))</f>
        <v>29.3147990530274</v>
      </c>
      <c r="L1463" s="16" t="n">
        <f aca="false">Assumptions!$B$16*MIN(1,LN(1+Data_Clean!Q1463)/LN(1+Assumptions!$B$21))</f>
        <v>14.1840947778045</v>
      </c>
      <c r="M1463" s="16" t="n">
        <f aca="false">Assumptions!$B$17*(0.6*MIN(1,Data_Clean!R1463/Assumptions!$B$22)+0.4*IF(Data_Clean!S1463="",0,Data_Clean!S1463))</f>
        <v>4.416</v>
      </c>
      <c r="N1463" s="16" t="n">
        <f aca="false">Assumptions!$B$18*MIN(1,(Data_Clean!F1463-1)/Assumptions!$B$23)</f>
        <v>20</v>
      </c>
      <c r="O1463" s="16" t="n">
        <f aca="false">Assumptions!$B$19*(0.4*IF(Data_Clean!E1463="",0,MIN(1,Data_Clean!E1463/12/Assumptions!$B$24))+0.35*IF(Data_Clean!D1463="Y",1,0)+0.25*(1-MIN(Data_Clean!T1463,3)/3))/IF(Data_Clean!E1463="",0.6,1)</f>
        <v>5.9</v>
      </c>
      <c r="P1463" s="16" t="n">
        <f aca="false">SUM(K1463:O1463)/(Assumptions!$D$5-IF(K1463="",Assumptions!$B$15,0))*100</f>
        <v>73.8148938308319</v>
      </c>
      <c r="Q1463" s="7" t="str">
        <f aca="false">IF(J1463&gt;=Assumptions!$B$26,"High",IF(J1463&gt;=Assumptions!$B$27,"Mid","Low"))</f>
        <v>High</v>
      </c>
      <c r="R1463" s="7" t="str">
        <f aca="false">IF(P1463&gt;=Assumptions!$B$28,"High",IF(P1463&gt;=Assumptions!$B$29,"Mid","Low"))</f>
        <v>High</v>
      </c>
      <c r="S1463" s="7" t="str">
        <f aca="false">INDEX(Assumptions!$B$33:$B$41,MATCH(Q1463&amp;"|"&amp;R1463,Assumptions!$A$33:$A$41,0))</f>
        <v>Premier Advocates</v>
      </c>
      <c r="T1463" s="7" t="n">
        <f aca="false">IF(ISNUMBER(Data_Clean!V1463),J1463*Data_Clean!V1463,0)</f>
        <v>87.501965495</v>
      </c>
    </row>
    <row r="1464" customFormat="false" ht="15" hidden="false" customHeight="false" outlineLevel="0" collapsed="false">
      <c r="A1464" s="15" t="str">
        <f aca="false">Data_Clean!A1464</f>
        <v>CX101460</v>
      </c>
      <c r="B1464" s="14" t="n">
        <f aca="false">Data_Clean!G1464*Assumptions!$B$5</f>
        <v>324.867</v>
      </c>
      <c r="C1464" s="14" t="n">
        <f aca="false">IF(Data_Clean!H1464="",0,Data_Clean!H1464)*Assumptions!$B$6</f>
        <v>2647.33056</v>
      </c>
      <c r="D1464" s="14" t="n">
        <f aca="false">Data_Clean!I1464*Assumptions!$B$7</f>
        <v>0</v>
      </c>
      <c r="E1464" s="14" t="n">
        <f aca="false">Data_Clean!J1464*Assumptions!$B$8</f>
        <v>0</v>
      </c>
      <c r="F1464" s="14" t="n">
        <f aca="false">Data_Clean!K1464*Assumptions!$B$9</f>
        <v>0</v>
      </c>
      <c r="G1464" s="14" t="n">
        <f aca="false">Data_Clean!L1464*Assumptions!$B$10</f>
        <v>0</v>
      </c>
      <c r="H1464" s="14" t="n">
        <f aca="false">IF(OR(Data_Clean!M1464="",Data_Clean!N1464=""),0,Data_Clean!M1464*Data_Clean!N1464/100)*Assumptions!$B$13*Assumptions!$B$11</f>
        <v>688.896</v>
      </c>
      <c r="I1464" s="14" t="n">
        <f aca="false">Data_Clean!O1464*4*Assumptions!$B$12</f>
        <v>78.7632</v>
      </c>
      <c r="J1464" s="14" t="n">
        <f aca="false">SUM(B1464:I1464)</f>
        <v>3739.85676</v>
      </c>
      <c r="K1464" s="16" t="n">
        <f aca="false">IF(Data_Clean!P1464="","",Assumptions!$B$15*0.5^(Data_Clean!P1464/Assumptions!$B$20))</f>
        <v>9.23358310008687</v>
      </c>
      <c r="L1464" s="16" t="n">
        <f aca="false">Assumptions!$B$16*MIN(1,LN(1+Data_Clean!Q1464)/LN(1+Assumptions!$B$21))</f>
        <v>14.1840947778045</v>
      </c>
      <c r="M1464" s="16" t="n">
        <f aca="false">Assumptions!$B$17*(0.6*MIN(1,Data_Clean!R1464/Assumptions!$B$22)+0.4*IF(Data_Clean!S1464="",0,Data_Clean!S1464))</f>
        <v>5.508</v>
      </c>
      <c r="N1464" s="16" t="n">
        <f aca="false">Assumptions!$B$18*MIN(1,(Data_Clean!F1464-1)/Assumptions!$B$23)</f>
        <v>10</v>
      </c>
      <c r="O1464" s="16" t="n">
        <f aca="false">Assumptions!$B$19*(0.4*IF(Data_Clean!E1464="",0,MIN(1,Data_Clean!E1464/12/Assumptions!$B$24))+0.35*IF(Data_Clean!D1464="Y",1,0)+0.25*(1-MIN(Data_Clean!T1464,3)/3))/IF(Data_Clean!E1464="",0.6,1)</f>
        <v>6.2</v>
      </c>
      <c r="P1464" s="16" t="n">
        <f aca="false">SUM(K1464:O1464)/(Assumptions!$D$5-IF(K1464="",Assumptions!$B$15,0))*100</f>
        <v>45.1256778778914</v>
      </c>
      <c r="Q1464" s="7" t="str">
        <f aca="false">IF(J1464&gt;=Assumptions!$B$26,"High",IF(J1464&gt;=Assumptions!$B$27,"Mid","Low"))</f>
        <v>High</v>
      </c>
      <c r="R1464" s="7" t="str">
        <f aca="false">IF(P1464&gt;=Assumptions!$B$28,"High",IF(P1464&gt;=Assumptions!$B$29,"Mid","Low"))</f>
        <v>Low</v>
      </c>
      <c r="S1464" s="7" t="str">
        <f aca="false">INDEX(Assumptions!$B$33:$B$41,MATCH(Q1464&amp;"|"&amp;R1464,Assumptions!$A$33:$A$41,0))</f>
        <v>Affluent Drifters</v>
      </c>
      <c r="T1464" s="7" t="n">
        <f aca="false">IF(ISNUMBER(Data_Clean!V1464),J1464*Data_Clean!V1464,0)</f>
        <v>311.156082432</v>
      </c>
    </row>
    <row r="1465" customFormat="false" ht="15" hidden="false" customHeight="false" outlineLevel="0" collapsed="false">
      <c r="A1465" s="15" t="str">
        <f aca="false">Data_Clean!A1465</f>
        <v>CX101461</v>
      </c>
      <c r="B1465" s="14" t="n">
        <f aca="false">Data_Clean!G1465*Assumptions!$B$5</f>
        <v>71.801</v>
      </c>
      <c r="C1465" s="14" t="n">
        <f aca="false">IF(Data_Clean!H1465="",0,Data_Clean!H1465)*Assumptions!$B$6</f>
        <v>0</v>
      </c>
      <c r="D1465" s="14" t="n">
        <f aca="false">Data_Clean!I1465*Assumptions!$B$7</f>
        <v>0</v>
      </c>
      <c r="E1465" s="14" t="n">
        <f aca="false">Data_Clean!J1465*Assumptions!$B$8</f>
        <v>0</v>
      </c>
      <c r="F1465" s="14" t="n">
        <f aca="false">Data_Clean!K1465*Assumptions!$B$9</f>
        <v>0</v>
      </c>
      <c r="G1465" s="14" t="n">
        <f aca="false">Data_Clean!L1465*Assumptions!$B$10</f>
        <v>0</v>
      </c>
      <c r="H1465" s="14" t="n">
        <f aca="false">IF(OR(Data_Clean!M1465="",Data_Clean!N1465=""),0,Data_Clean!M1465*Data_Clean!N1465/100)*Assumptions!$B$13*Assumptions!$B$11</f>
        <v>225.192</v>
      </c>
      <c r="I1465" s="14" t="n">
        <f aca="false">Data_Clean!O1465*4*Assumptions!$B$12</f>
        <v>14.98512</v>
      </c>
      <c r="J1465" s="14" t="n">
        <f aca="false">SUM(B1465:I1465)</f>
        <v>311.97812</v>
      </c>
      <c r="K1465" s="16" t="n">
        <f aca="false">IF(Data_Clean!P1465="","",Assumptions!$B$15*0.5^(Data_Clean!P1465/Assumptions!$B$20))</f>
        <v>28.6452481173125</v>
      </c>
      <c r="L1465" s="16" t="n">
        <f aca="false">Assumptions!$B$16*MIN(1,LN(1+Data_Clean!Q1465)/LN(1+Assumptions!$B$21))</f>
        <v>16.0563626167747</v>
      </c>
      <c r="M1465" s="16" t="n">
        <f aca="false">Assumptions!$B$17*(0.6*MIN(1,Data_Clean!R1465/Assumptions!$B$22)+0.4*IF(Data_Clean!S1465="",0,Data_Clean!S1465))</f>
        <v>2.97</v>
      </c>
      <c r="N1465" s="16" t="n">
        <f aca="false">Assumptions!$B$18*MIN(1,(Data_Clean!F1465-1)/Assumptions!$B$23)</f>
        <v>5</v>
      </c>
      <c r="O1465" s="16" t="n">
        <f aca="false">Assumptions!$B$19*(0.4*IF(Data_Clean!E1465="",0,MIN(1,Data_Clean!E1465/12/Assumptions!$B$24))+0.35*IF(Data_Clean!D1465="Y",1,0)+0.25*(1-MIN(Data_Clean!T1465,3)/3))/IF(Data_Clean!E1465="",0.6,1)</f>
        <v>7.25</v>
      </c>
      <c r="P1465" s="16" t="n">
        <f aca="false">SUM(K1465:O1465)/(Assumptions!$D$5-IF(K1465="",Assumptions!$B$15,0))*100</f>
        <v>59.9216107340872</v>
      </c>
      <c r="Q1465" s="7" t="str">
        <f aca="false">IF(J1465&gt;=Assumptions!$B$26,"High",IF(J1465&gt;=Assumptions!$B$27,"Mid","Low"))</f>
        <v>Low</v>
      </c>
      <c r="R1465" s="7" t="str">
        <f aca="false">IF(P1465&gt;=Assumptions!$B$28,"High",IF(P1465&gt;=Assumptions!$B$29,"Mid","Low"))</f>
        <v>Mid</v>
      </c>
      <c r="S1465" s="7" t="str">
        <f aca="false">INDEX(Assumptions!$B$33:$B$41,MATCH(Q1465&amp;"|"&amp;R1465,Assumptions!$A$33:$A$41,0))</f>
        <v>Light Touch</v>
      </c>
      <c r="T1465" s="7" t="n">
        <f aca="false">IF(ISNUMBER(Data_Clean!V1465),J1465*Data_Clean!V1465,0)</f>
        <v>75.873078784</v>
      </c>
    </row>
    <row r="1466" customFormat="false" ht="15" hidden="false" customHeight="false" outlineLevel="0" collapsed="false">
      <c r="A1466" s="15" t="str">
        <f aca="false">Data_Clean!A1466</f>
        <v>CX101462</v>
      </c>
      <c r="B1466" s="14" t="n">
        <f aca="false">Data_Clean!G1466*Assumptions!$B$5</f>
        <v>116.68</v>
      </c>
      <c r="C1466" s="14" t="n">
        <f aca="false">IF(Data_Clean!H1466="",0,Data_Clean!H1466)*Assumptions!$B$6</f>
        <v>0</v>
      </c>
      <c r="D1466" s="14" t="n">
        <f aca="false">Data_Clean!I1466*Assumptions!$B$7</f>
        <v>1717.6</v>
      </c>
      <c r="E1466" s="14" t="n">
        <f aca="false">Data_Clean!J1466*Assumptions!$B$8</f>
        <v>0</v>
      </c>
      <c r="F1466" s="14" t="n">
        <f aca="false">Data_Clean!K1466*Assumptions!$B$9</f>
        <v>5437.3</v>
      </c>
      <c r="G1466" s="14" t="n">
        <f aca="false">Data_Clean!L1466*Assumptions!$B$10</f>
        <v>0</v>
      </c>
      <c r="H1466" s="14" t="n">
        <f aca="false">IF(OR(Data_Clean!M1466="",Data_Clean!N1466=""),0,Data_Clean!M1466*Data_Clean!N1466/100)*Assumptions!$B$13*Assumptions!$B$11</f>
        <v>0</v>
      </c>
      <c r="I1466" s="14" t="n">
        <f aca="false">Data_Clean!O1466*4*Assumptions!$B$12</f>
        <v>0</v>
      </c>
      <c r="J1466" s="14" t="n">
        <f aca="false">SUM(B1466:I1466)</f>
        <v>7271.58</v>
      </c>
      <c r="K1466" s="16" t="n">
        <f aca="false">IF(Data_Clean!P1466="","",Assumptions!$B$15*0.5^(Data_Clean!P1466/Assumptions!$B$20))</f>
        <v>8.81660929712707</v>
      </c>
      <c r="L1466" s="16" t="n">
        <f aca="false">Assumptions!$B$16*MIN(1,LN(1+Data_Clean!Q1466)/LN(1+Assumptions!$B$21))</f>
        <v>12.2792642888455</v>
      </c>
      <c r="M1466" s="16" t="n">
        <f aca="false">Assumptions!$B$17*(0.6*MIN(1,Data_Clean!R1466/Assumptions!$B$22)+0.4*IF(Data_Clean!S1466="",0,Data_Clean!S1466))</f>
        <v>8.67</v>
      </c>
      <c r="N1466" s="16" t="n">
        <f aca="false">Assumptions!$B$18*MIN(1,(Data_Clean!F1466-1)/Assumptions!$B$23)</f>
        <v>10</v>
      </c>
      <c r="O1466" s="16" t="n">
        <f aca="false">Assumptions!$B$19*(0.4*IF(Data_Clean!E1466="",0,MIN(1,Data_Clean!E1466/12/Assumptions!$B$24))+0.35*IF(Data_Clean!D1466="Y",1,0)+0.25*(1-MIN(Data_Clean!T1466,3)/3))/IF(Data_Clean!E1466="",0.6,1)</f>
        <v>7.35</v>
      </c>
      <c r="P1466" s="16" t="n">
        <f aca="false">SUM(K1466:O1466)/(Assumptions!$D$5-IF(K1466="",Assumptions!$B$15,0))*100</f>
        <v>47.1158735859725</v>
      </c>
      <c r="Q1466" s="7" t="str">
        <f aca="false">IF(J1466&gt;=Assumptions!$B$26,"High",IF(J1466&gt;=Assumptions!$B$27,"Mid","Low"))</f>
        <v>High</v>
      </c>
      <c r="R1466" s="7" t="str">
        <f aca="false">IF(P1466&gt;=Assumptions!$B$28,"High",IF(P1466&gt;=Assumptions!$B$29,"Mid","Low"))</f>
        <v>Low</v>
      </c>
      <c r="S1466" s="7" t="str">
        <f aca="false">INDEX(Assumptions!$B$33:$B$41,MATCH(Q1466&amp;"|"&amp;R1466,Assumptions!$A$33:$A$41,0))</f>
        <v>Affluent Drifters</v>
      </c>
      <c r="T1466" s="7" t="n">
        <f aca="false">IF(ISNUMBER(Data_Clean!V1466),J1466*Data_Clean!V1466,0)</f>
        <v>463.926804</v>
      </c>
    </row>
    <row r="1467" customFormat="false" ht="15" hidden="false" customHeight="false" outlineLevel="0" collapsed="false">
      <c r="A1467" s="15" t="str">
        <f aca="false">Data_Clean!A1467</f>
        <v>CX101463</v>
      </c>
      <c r="B1467" s="14" t="n">
        <f aca="false">Data_Clean!G1467*Assumptions!$B$5</f>
        <v>43.53825</v>
      </c>
      <c r="C1467" s="14" t="n">
        <f aca="false">IF(Data_Clean!H1467="",0,Data_Clean!H1467)*Assumptions!$B$6</f>
        <v>0</v>
      </c>
      <c r="D1467" s="14" t="n">
        <f aca="false">Data_Clean!I1467*Assumptions!$B$7</f>
        <v>0</v>
      </c>
      <c r="E1467" s="14" t="n">
        <f aca="false">Data_Clean!J1467*Assumptions!$B$8</f>
        <v>0</v>
      </c>
      <c r="F1467" s="14" t="n">
        <f aca="false">Data_Clean!K1467*Assumptions!$B$9</f>
        <v>0</v>
      </c>
      <c r="G1467" s="14" t="n">
        <f aca="false">Data_Clean!L1467*Assumptions!$B$10</f>
        <v>0</v>
      </c>
      <c r="H1467" s="14" t="n">
        <f aca="false">IF(OR(Data_Clean!M1467="",Data_Clean!N1467=""),0,Data_Clean!M1467*Data_Clean!N1467/100)*Assumptions!$B$13*Assumptions!$B$11</f>
        <v>0</v>
      </c>
      <c r="I1467" s="14" t="n">
        <f aca="false">Data_Clean!O1467*4*Assumptions!$B$12</f>
        <v>0</v>
      </c>
      <c r="J1467" s="14" t="n">
        <f aca="false">SUM(B1467:I1467)</f>
        <v>43.53825</v>
      </c>
      <c r="K1467" s="16" t="n">
        <f aca="false">IF(Data_Clean!P1467="","",Assumptions!$B$15*0.5^(Data_Clean!P1467/Assumptions!$B$20))</f>
        <v>27.9909897461042</v>
      </c>
      <c r="L1467" s="16" t="n">
        <f aca="false">Assumptions!$B$16*MIN(1,LN(1+Data_Clean!Q1467)/LN(1+Assumptions!$B$21))</f>
        <v>10.362865626271</v>
      </c>
      <c r="M1467" s="16" t="n">
        <f aca="false">Assumptions!$B$17*(0.6*MIN(1,Data_Clean!R1467/Assumptions!$B$22)+0.4*IF(Data_Clean!S1467="",0,Data_Clean!S1467))</f>
        <v>9.984</v>
      </c>
      <c r="N1467" s="16" t="n">
        <f aca="false">Assumptions!$B$18*MIN(1,(Data_Clean!F1467-1)/Assumptions!$B$23)</f>
        <v>0</v>
      </c>
      <c r="O1467" s="16" t="n">
        <f aca="false">Assumptions!$B$19*(0.4*IF(Data_Clean!E1467="",0,MIN(1,Data_Clean!E1467/12/Assumptions!$B$24))+0.35*IF(Data_Clean!D1467="Y",1,0)+0.25*(1-MIN(Data_Clean!T1467,3)/3))/IF(Data_Clean!E1467="",0.6,1)</f>
        <v>11.1</v>
      </c>
      <c r="P1467" s="16" t="n">
        <f aca="false">SUM(K1467:O1467)/(Assumptions!$D$5-IF(K1467="",Assumptions!$B$15,0))*100</f>
        <v>59.4378553723752</v>
      </c>
      <c r="Q1467" s="7" t="str">
        <f aca="false">IF(J1467&gt;=Assumptions!$B$26,"High",IF(J1467&gt;=Assumptions!$B$27,"Mid","Low"))</f>
        <v>Low</v>
      </c>
      <c r="R1467" s="7" t="str">
        <f aca="false">IF(P1467&gt;=Assumptions!$B$28,"High",IF(P1467&gt;=Assumptions!$B$29,"Mid","Low"))</f>
        <v>Mid</v>
      </c>
      <c r="S1467" s="7" t="str">
        <f aca="false">INDEX(Assumptions!$B$33:$B$41,MATCH(Q1467&amp;"|"&amp;R1467,Assumptions!$A$33:$A$41,0))</f>
        <v>Light Touch</v>
      </c>
      <c r="T1467" s="7" t="n">
        <f aca="false">IF(ISNUMBER(Data_Clean!V1467),J1467*Data_Clean!V1467,0)</f>
        <v>3.025908375</v>
      </c>
    </row>
    <row r="1468" customFormat="false" ht="15" hidden="false" customHeight="false" outlineLevel="0" collapsed="false">
      <c r="A1468" s="15" t="str">
        <f aca="false">Data_Clean!A1468</f>
        <v>CX101464</v>
      </c>
      <c r="B1468" s="14" t="n">
        <f aca="false">Data_Clean!G1468*Assumptions!$B$5</f>
        <v>198.80425</v>
      </c>
      <c r="C1468" s="14" t="n">
        <f aca="false">IF(Data_Clean!H1468="",0,Data_Clean!H1468)*Assumptions!$B$6</f>
        <v>0</v>
      </c>
      <c r="D1468" s="14" t="n">
        <f aca="false">Data_Clean!I1468*Assumptions!$B$7</f>
        <v>0</v>
      </c>
      <c r="E1468" s="14" t="n">
        <f aca="false">Data_Clean!J1468*Assumptions!$B$8</f>
        <v>2222.52285</v>
      </c>
      <c r="F1468" s="14" t="n">
        <f aca="false">Data_Clean!K1468*Assumptions!$B$9</f>
        <v>3159.2</v>
      </c>
      <c r="G1468" s="14" t="n">
        <f aca="false">Data_Clean!L1468*Assumptions!$B$10</f>
        <v>0</v>
      </c>
      <c r="H1468" s="14" t="n">
        <f aca="false">IF(OR(Data_Clean!M1468="",Data_Clean!N1468=""),0,Data_Clean!M1468*Data_Clean!N1468/100)*Assumptions!$B$13*Assumptions!$B$11</f>
        <v>383.19</v>
      </c>
      <c r="I1468" s="14" t="n">
        <f aca="false">Data_Clean!O1468*4*Assumptions!$B$12</f>
        <v>15.44256</v>
      </c>
      <c r="J1468" s="14" t="n">
        <f aca="false">SUM(B1468:I1468)</f>
        <v>5979.15966</v>
      </c>
      <c r="K1468" s="16" t="n">
        <f aca="false">IF(Data_Clean!P1468="","",Assumptions!$B$15*0.5^(Data_Clean!P1468/Assumptions!$B$20))</f>
        <v>29.3147990530274</v>
      </c>
      <c r="L1468" s="16" t="n">
        <f aca="false">Assumptions!$B$16*MIN(1,LN(1+Data_Clean!Q1468)/LN(1+Assumptions!$B$21))</f>
        <v>13.7447072997398</v>
      </c>
      <c r="M1468" s="16" t="n">
        <f aca="false">Assumptions!$B$17*(0.6*MIN(1,Data_Clean!R1468/Assumptions!$B$22)+0.4*IF(Data_Clean!S1468="",0,Data_Clean!S1468))</f>
        <v>14.214</v>
      </c>
      <c r="N1468" s="16" t="n">
        <f aca="false">Assumptions!$B$18*MIN(1,(Data_Clean!F1468-1)/Assumptions!$B$23)</f>
        <v>15</v>
      </c>
      <c r="O1468" s="16" t="n">
        <f aca="false">Assumptions!$B$19*(0.4*IF(Data_Clean!E1468="",0,MIN(1,Data_Clean!E1468/12/Assumptions!$B$24))+0.35*IF(Data_Clean!D1468="Y",1,0)+0.25*(1-MIN(Data_Clean!T1468,3)/3))/IF(Data_Clean!E1468="",0.6,1)</f>
        <v>10.65</v>
      </c>
      <c r="P1468" s="16" t="n">
        <f aca="false">SUM(K1468:O1468)/(Assumptions!$D$5-IF(K1468="",Assumptions!$B$15,0))*100</f>
        <v>82.9235063527672</v>
      </c>
      <c r="Q1468" s="7" t="str">
        <f aca="false">IF(J1468&gt;=Assumptions!$B$26,"High",IF(J1468&gt;=Assumptions!$B$27,"Mid","Low"))</f>
        <v>High</v>
      </c>
      <c r="R1468" s="7" t="str">
        <f aca="false">IF(P1468&gt;=Assumptions!$B$28,"High",IF(P1468&gt;=Assumptions!$B$29,"Mid","Low"))</f>
        <v>High</v>
      </c>
      <c r="S1468" s="7" t="str">
        <f aca="false">INDEX(Assumptions!$B$33:$B$41,MATCH(Q1468&amp;"|"&amp;R1468,Assumptions!$A$33:$A$41,0))</f>
        <v>Premier Advocates</v>
      </c>
      <c r="T1468" s="7" t="n">
        <f aca="false">IF(ISNUMBER(Data_Clean!V1468),J1468*Data_Clean!V1468,0)</f>
        <v>183.560201562</v>
      </c>
    </row>
    <row r="1469" customFormat="false" ht="15" hidden="false" customHeight="false" outlineLevel="0" collapsed="false">
      <c r="A1469" s="15" t="str">
        <f aca="false">Data_Clean!A1469</f>
        <v>CX101465</v>
      </c>
      <c r="B1469" s="14" t="n">
        <f aca="false">Data_Clean!G1469*Assumptions!$B$5</f>
        <v>21.7575</v>
      </c>
      <c r="C1469" s="14" t="n">
        <f aca="false">IF(Data_Clean!H1469="",0,Data_Clean!H1469)*Assumptions!$B$6</f>
        <v>48.67152</v>
      </c>
      <c r="D1469" s="14" t="n">
        <f aca="false">Data_Clean!I1469*Assumptions!$B$7</f>
        <v>0</v>
      </c>
      <c r="E1469" s="14" t="n">
        <f aca="false">Data_Clean!J1469*Assumptions!$B$8</f>
        <v>0</v>
      </c>
      <c r="F1469" s="14" t="n">
        <f aca="false">Data_Clean!K1469*Assumptions!$B$9</f>
        <v>0</v>
      </c>
      <c r="G1469" s="14" t="n">
        <f aca="false">Data_Clean!L1469*Assumptions!$B$10</f>
        <v>0</v>
      </c>
      <c r="H1469" s="14" t="n">
        <f aca="false">IF(OR(Data_Clean!M1469="",Data_Clean!N1469=""),0,Data_Clean!M1469*Data_Clean!N1469/100)*Assumptions!$B$13*Assumptions!$B$11</f>
        <v>3.528</v>
      </c>
      <c r="I1469" s="14" t="n">
        <f aca="false">Data_Clean!O1469*4*Assumptions!$B$12</f>
        <v>9.60288</v>
      </c>
      <c r="J1469" s="14" t="n">
        <f aca="false">SUM(B1469:I1469)</f>
        <v>83.5599</v>
      </c>
      <c r="K1469" s="16" t="n">
        <f aca="false">IF(Data_Clean!P1469="","",Assumptions!$B$15*0.5^(Data_Clean!P1469/Assumptions!$B$20))</f>
        <v>29.3147990530274</v>
      </c>
      <c r="L1469" s="16" t="n">
        <f aca="false">Assumptions!$B$16*MIN(1,LN(1+Data_Clean!Q1469)/LN(1+Assumptions!$B$21))</f>
        <v>17.4085470589551</v>
      </c>
      <c r="M1469" s="16" t="n">
        <f aca="false">Assumptions!$B$17*(0.6*MIN(1,Data_Clean!R1469/Assumptions!$B$22)+0.4*IF(Data_Clean!S1469="",0,Data_Clean!S1469))</f>
        <v>13.14</v>
      </c>
      <c r="N1469" s="16" t="n">
        <f aca="false">Assumptions!$B$18*MIN(1,(Data_Clean!F1469-1)/Assumptions!$B$23)</f>
        <v>10</v>
      </c>
      <c r="O1469" s="16" t="n">
        <f aca="false">Assumptions!$B$19*(0.4*IF(Data_Clean!E1469="",0,MIN(1,Data_Clean!E1469/12/Assumptions!$B$24))+0.35*IF(Data_Clean!D1469="Y",1,0)+0.25*(1-MIN(Data_Clean!T1469,3)/3))/IF(Data_Clean!E1469="",0.6,1)</f>
        <v>15</v>
      </c>
      <c r="P1469" s="16" t="n">
        <f aca="false">SUM(K1469:O1469)/(Assumptions!$D$5-IF(K1469="",Assumptions!$B$15,0))*100</f>
        <v>84.8633461119825</v>
      </c>
      <c r="Q1469" s="7" t="str">
        <f aca="false">IF(J1469&gt;=Assumptions!$B$26,"High",IF(J1469&gt;=Assumptions!$B$27,"Mid","Low"))</f>
        <v>Low</v>
      </c>
      <c r="R1469" s="7" t="str">
        <f aca="false">IF(P1469&gt;=Assumptions!$B$28,"High",IF(P1469&gt;=Assumptions!$B$29,"Mid","Low"))</f>
        <v>High</v>
      </c>
      <c r="S1469" s="7" t="str">
        <f aca="false">INDEX(Assumptions!$B$33:$B$41,MATCH(Q1469&amp;"|"&amp;R1469,Assumptions!$A$33:$A$41,0))</f>
        <v>Engaged Builders</v>
      </c>
      <c r="T1469" s="7" t="n">
        <f aca="false">IF(ISNUMBER(Data_Clean!V1469),J1469*Data_Clean!V1469,0)</f>
        <v>1.37873835</v>
      </c>
    </row>
    <row r="1470" customFormat="false" ht="15" hidden="false" customHeight="false" outlineLevel="0" collapsed="false">
      <c r="A1470" s="15" t="str">
        <f aca="false">Data_Clean!A1470</f>
        <v>CX101466</v>
      </c>
      <c r="B1470" s="14" t="n">
        <f aca="false">Data_Clean!G1470*Assumptions!$B$5</f>
        <v>94.70675</v>
      </c>
      <c r="C1470" s="14" t="n">
        <f aca="false">IF(Data_Clean!H1470="",0,Data_Clean!H1470)*Assumptions!$B$6</f>
        <v>0</v>
      </c>
      <c r="D1470" s="14" t="n">
        <f aca="false">Data_Clean!I1470*Assumptions!$B$7</f>
        <v>0</v>
      </c>
      <c r="E1470" s="14" t="n">
        <f aca="false">Data_Clean!J1470*Assumptions!$B$8</f>
        <v>0</v>
      </c>
      <c r="F1470" s="14" t="n">
        <f aca="false">Data_Clean!K1470*Assumptions!$B$9</f>
        <v>0</v>
      </c>
      <c r="G1470" s="14" t="n">
        <f aca="false">Data_Clean!L1470*Assumptions!$B$10</f>
        <v>0</v>
      </c>
      <c r="H1470" s="14" t="n">
        <f aca="false">IF(OR(Data_Clean!M1470="",Data_Clean!N1470=""),0,Data_Clean!M1470*Data_Clean!N1470/100)*Assumptions!$B$13*Assumptions!$B$11</f>
        <v>0</v>
      </c>
      <c r="I1470" s="14" t="n">
        <f aca="false">Data_Clean!O1470*4*Assumptions!$B$12</f>
        <v>0</v>
      </c>
      <c r="J1470" s="14" t="n">
        <f aca="false">SUM(B1470:I1470)</f>
        <v>94.70675</v>
      </c>
      <c r="K1470" s="16" t="n">
        <f aca="false">IF(Data_Clean!P1470="","",Assumptions!$B$15*0.5^(Data_Clean!P1470/Assumptions!$B$20))</f>
        <v>21.7090385616057</v>
      </c>
      <c r="L1470" s="16" t="n">
        <f aca="false">Assumptions!$B$16*MIN(1,LN(1+Data_Clean!Q1470)/LN(1+Assumptions!$B$21))</f>
        <v>10.6966696442427</v>
      </c>
      <c r="M1470" s="16" t="n">
        <f aca="false">Assumptions!$B$17*(0.6*MIN(1,Data_Clean!R1470/Assumptions!$B$22)+0.4*IF(Data_Clean!S1470="",0,Data_Clean!S1470))</f>
        <v>5.01</v>
      </c>
      <c r="N1470" s="16" t="n">
        <f aca="false">Assumptions!$B$18*MIN(1,(Data_Clean!F1470-1)/Assumptions!$B$23)</f>
        <v>5</v>
      </c>
      <c r="O1470" s="16" t="n">
        <f aca="false">Assumptions!$B$19*(0.4*IF(Data_Clean!E1470="",0,MIN(1,Data_Clean!E1470/12/Assumptions!$B$24))+0.35*IF(Data_Clean!D1470="Y",1,0)+0.25*(1-MIN(Data_Clean!T1470,3)/3))/IF(Data_Clean!E1470="",0.6,1)</f>
        <v>9.75</v>
      </c>
      <c r="P1470" s="16" t="n">
        <f aca="false">SUM(K1470:O1470)/(Assumptions!$D$5-IF(K1470="",Assumptions!$B$15,0))*100</f>
        <v>52.1657082058484</v>
      </c>
      <c r="Q1470" s="7" t="str">
        <f aca="false">IF(J1470&gt;=Assumptions!$B$26,"High",IF(J1470&gt;=Assumptions!$B$27,"Mid","Low"))</f>
        <v>Low</v>
      </c>
      <c r="R1470" s="7" t="str">
        <f aca="false">IF(P1470&gt;=Assumptions!$B$28,"High",IF(P1470&gt;=Assumptions!$B$29,"Mid","Low"))</f>
        <v>Mid</v>
      </c>
      <c r="S1470" s="7" t="str">
        <f aca="false">INDEX(Assumptions!$B$33:$B$41,MATCH(Q1470&amp;"|"&amp;R1470,Assumptions!$A$33:$A$41,0))</f>
        <v>Light Touch</v>
      </c>
      <c r="T1470" s="7" t="n">
        <f aca="false">IF(ISNUMBER(Data_Clean!V1470),J1470*Data_Clean!V1470,0)</f>
        <v>7.7280708</v>
      </c>
    </row>
    <row r="1471" customFormat="false" ht="15" hidden="false" customHeight="false" outlineLevel="0" collapsed="false">
      <c r="A1471" s="15" t="str">
        <f aca="false">Data_Clean!A1471</f>
        <v>CX101467</v>
      </c>
      <c r="B1471" s="14" t="n">
        <f aca="false">Data_Clean!G1471*Assumptions!$B$5</f>
        <v>23.0945</v>
      </c>
      <c r="C1471" s="14" t="n">
        <f aca="false">IF(Data_Clean!H1471="",0,Data_Clean!H1471)*Assumptions!$B$6</f>
        <v>132.90156</v>
      </c>
      <c r="D1471" s="14" t="n">
        <f aca="false">Data_Clean!I1471*Assumptions!$B$7</f>
        <v>0</v>
      </c>
      <c r="E1471" s="14" t="n">
        <f aca="false">Data_Clean!J1471*Assumptions!$B$8</f>
        <v>0</v>
      </c>
      <c r="F1471" s="14" t="n">
        <f aca="false">Data_Clean!K1471*Assumptions!$B$9</f>
        <v>1606</v>
      </c>
      <c r="G1471" s="14" t="n">
        <f aca="false">Data_Clean!L1471*Assumptions!$B$10</f>
        <v>853.65</v>
      </c>
      <c r="H1471" s="14" t="n">
        <f aca="false">IF(OR(Data_Clean!M1471="",Data_Clean!N1471=""),0,Data_Clean!M1471*Data_Clean!N1471/100)*Assumptions!$B$13*Assumptions!$B$11</f>
        <v>0</v>
      </c>
      <c r="I1471" s="14" t="n">
        <f aca="false">Data_Clean!O1471*4*Assumptions!$B$12</f>
        <v>0</v>
      </c>
      <c r="J1471" s="14" t="n">
        <f aca="false">SUM(B1471:I1471)</f>
        <v>2615.64606</v>
      </c>
      <c r="K1471" s="16" t="n">
        <f aca="false">IF(Data_Clean!P1471="","",Assumptions!$B$15*0.5^(Data_Clean!P1471/Assumptions!$B$20))</f>
        <v>27.3516746567465</v>
      </c>
      <c r="L1471" s="16" t="n">
        <f aca="false">Assumptions!$B$16*MIN(1,LN(1+Data_Clean!Q1471)/LN(1+Assumptions!$B$21))</f>
        <v>10.6966696442427</v>
      </c>
      <c r="M1471" s="16" t="n">
        <f aca="false">Assumptions!$B$17*(0.6*MIN(1,Data_Clean!R1471/Assumptions!$B$22)+0.4*IF(Data_Clean!S1471="",0,Data_Clean!S1471))</f>
        <v>8.994</v>
      </c>
      <c r="N1471" s="16" t="n">
        <f aca="false">Assumptions!$B$18*MIN(1,(Data_Clean!F1471-1)/Assumptions!$B$23)</f>
        <v>15</v>
      </c>
      <c r="O1471" s="16" t="n">
        <f aca="false">Assumptions!$B$19*(0.4*IF(Data_Clean!E1471="",0,MIN(1,Data_Clean!E1471/12/Assumptions!$B$24))+0.35*IF(Data_Clean!D1471="Y",1,0)+0.25*(1-MIN(Data_Clean!T1471,3)/3))/IF(Data_Clean!E1471="",0.6,1)</f>
        <v>11.4</v>
      </c>
      <c r="P1471" s="16" t="n">
        <f aca="false">SUM(K1471:O1471)/(Assumptions!$D$5-IF(K1471="",Assumptions!$B$15,0))*100</f>
        <v>73.4423443009892</v>
      </c>
      <c r="Q1471" s="7" t="str">
        <f aca="false">IF(J1471&gt;=Assumptions!$B$26,"High",IF(J1471&gt;=Assumptions!$B$27,"Mid","Low"))</f>
        <v>High</v>
      </c>
      <c r="R1471" s="7" t="str">
        <f aca="false">IF(P1471&gt;=Assumptions!$B$28,"High",IF(P1471&gt;=Assumptions!$B$29,"Mid","Low"))</f>
        <v>High</v>
      </c>
      <c r="S1471" s="7" t="str">
        <f aca="false">INDEX(Assumptions!$B$33:$B$41,MATCH(Q1471&amp;"|"&amp;R1471,Assumptions!$A$33:$A$41,0))</f>
        <v>Premier Advocates</v>
      </c>
      <c r="T1471" s="7" t="n">
        <f aca="false">IF(ISNUMBER(Data_Clean!V1471),J1471*Data_Clean!V1471,0)</f>
        <v>88.147272222</v>
      </c>
    </row>
    <row r="1472" customFormat="false" ht="15" hidden="false" customHeight="false" outlineLevel="0" collapsed="false">
      <c r="A1472" s="15" t="str">
        <f aca="false">Data_Clean!A1472</f>
        <v>CX101468</v>
      </c>
      <c r="B1472" s="14" t="n">
        <f aca="false">Data_Clean!G1472*Assumptions!$B$5</f>
        <v>1333.73125</v>
      </c>
      <c r="C1472" s="14" t="n">
        <f aca="false">IF(Data_Clean!H1472="",0,Data_Clean!H1472)*Assumptions!$B$6</f>
        <v>0</v>
      </c>
      <c r="D1472" s="14" t="n">
        <f aca="false">Data_Clean!I1472*Assumptions!$B$7</f>
        <v>0</v>
      </c>
      <c r="E1472" s="14" t="n">
        <f aca="false">Data_Clean!J1472*Assumptions!$B$8</f>
        <v>0</v>
      </c>
      <c r="F1472" s="14" t="n">
        <f aca="false">Data_Clean!K1472*Assumptions!$B$9</f>
        <v>6147.9</v>
      </c>
      <c r="G1472" s="14" t="n">
        <f aca="false">Data_Clean!L1472*Assumptions!$B$10</f>
        <v>0</v>
      </c>
      <c r="H1472" s="14" t="n">
        <f aca="false">IF(OR(Data_Clean!M1472="",Data_Clean!N1472=""),0,Data_Clean!M1472*Data_Clean!N1472/100)*Assumptions!$B$13*Assumptions!$B$11</f>
        <v>450</v>
      </c>
      <c r="I1472" s="14" t="n">
        <f aca="false">Data_Clean!O1472*4*Assumptions!$B$12</f>
        <v>239.18976</v>
      </c>
      <c r="J1472" s="14" t="n">
        <f aca="false">SUM(B1472:I1472)</f>
        <v>8170.82101</v>
      </c>
      <c r="K1472" s="16" t="n">
        <f aca="false">IF(Data_Clean!P1472="","",Assumptions!$B$15*0.5^(Data_Clean!P1472/Assumptions!$B$20))</f>
        <v>26.7269615442102</v>
      </c>
      <c r="L1472" s="16" t="n">
        <f aca="false">Assumptions!$B$16*MIN(1,LN(1+Data_Clean!Q1472)/LN(1+Assumptions!$B$21))</f>
        <v>16.6353555629187</v>
      </c>
      <c r="M1472" s="16" t="n">
        <f aca="false">Assumptions!$B$17*(0.6*MIN(1,Data_Clean!R1472/Assumptions!$B$22)+0.4*IF(Data_Clean!S1472="",0,Data_Clean!S1472))</f>
        <v>9.432</v>
      </c>
      <c r="N1472" s="16" t="n">
        <f aca="false">Assumptions!$B$18*MIN(1,(Data_Clean!F1472-1)/Assumptions!$B$23)</f>
        <v>10</v>
      </c>
      <c r="O1472" s="16" t="n">
        <f aca="false">Assumptions!$B$19*(0.4*IF(Data_Clean!E1472="",0,MIN(1,Data_Clean!E1472/12/Assumptions!$B$24))+0.35*IF(Data_Clean!D1472="Y",1,0)+0.25*(1-MIN(Data_Clean!T1472,3)/3))/IF(Data_Clean!E1472="",0.6,1)</f>
        <v>12.85</v>
      </c>
      <c r="P1472" s="16" t="n">
        <f aca="false">SUM(K1472:O1472)/(Assumptions!$D$5-IF(K1472="",Assumptions!$B$15,0))*100</f>
        <v>75.6443171071288</v>
      </c>
      <c r="Q1472" s="7" t="str">
        <f aca="false">IF(J1472&gt;=Assumptions!$B$26,"High",IF(J1472&gt;=Assumptions!$B$27,"Mid","Low"))</f>
        <v>High</v>
      </c>
      <c r="R1472" s="7" t="str">
        <f aca="false">IF(P1472&gt;=Assumptions!$B$28,"High",IF(P1472&gt;=Assumptions!$B$29,"Mid","Low"))</f>
        <v>High</v>
      </c>
      <c r="S1472" s="7" t="str">
        <f aca="false">INDEX(Assumptions!$B$33:$B$41,MATCH(Q1472&amp;"|"&amp;R1472,Assumptions!$A$33:$A$41,0))</f>
        <v>Premier Advocates</v>
      </c>
      <c r="T1472" s="7" t="n">
        <f aca="false">IF(ISNUMBER(Data_Clean!V1472),J1472*Data_Clean!V1472,0)</f>
        <v>183.026390624</v>
      </c>
    </row>
    <row r="1473" customFormat="false" ht="15" hidden="false" customHeight="false" outlineLevel="0" collapsed="false">
      <c r="A1473" s="15" t="str">
        <f aca="false">Data_Clean!A1473</f>
        <v>CX101469</v>
      </c>
      <c r="B1473" s="14" t="n">
        <f aca="false">Data_Clean!G1473*Assumptions!$B$5</f>
        <v>51.975</v>
      </c>
      <c r="C1473" s="14" t="n">
        <f aca="false">IF(Data_Clean!H1473="",0,Data_Clean!H1473)*Assumptions!$B$6</f>
        <v>34.2966</v>
      </c>
      <c r="D1473" s="14" t="n">
        <f aca="false">Data_Clean!I1473*Assumptions!$B$7</f>
        <v>114.4</v>
      </c>
      <c r="E1473" s="14" t="n">
        <f aca="false">Data_Clean!J1473*Assumptions!$B$8</f>
        <v>0</v>
      </c>
      <c r="F1473" s="14" t="n">
        <f aca="false">Data_Clean!K1473*Assumptions!$B$9</f>
        <v>0</v>
      </c>
      <c r="G1473" s="14" t="n">
        <f aca="false">Data_Clean!L1473*Assumptions!$B$10</f>
        <v>0</v>
      </c>
      <c r="H1473" s="14" t="n">
        <f aca="false">IF(OR(Data_Clean!M1473="",Data_Clean!N1473=""),0,Data_Clean!M1473*Data_Clean!N1473/100)*Assumptions!$B$13*Assumptions!$B$11</f>
        <v>0</v>
      </c>
      <c r="I1473" s="14" t="n">
        <f aca="false">Data_Clean!O1473*4*Assumptions!$B$12</f>
        <v>0</v>
      </c>
      <c r="J1473" s="14" t="n">
        <f aca="false">SUM(B1473:I1473)</f>
        <v>200.6716</v>
      </c>
      <c r="K1473" s="16" t="n">
        <f aca="false">IF(Data_Clean!P1473="","",Assumptions!$B$15*0.5^(Data_Clean!P1473/Assumptions!$B$20))</f>
        <v>15.7094118423094</v>
      </c>
      <c r="L1473" s="16" t="n">
        <f aca="false">Assumptions!$B$16*MIN(1,LN(1+Data_Clean!Q1473)/LN(1+Assumptions!$B$21))</f>
        <v>14.320838960067</v>
      </c>
      <c r="M1473" s="16" t="n">
        <f aca="false">Assumptions!$B$17*(0.6*MIN(1,Data_Clean!R1473/Assumptions!$B$22)+0.4*IF(Data_Clean!S1473="",0,Data_Clean!S1473))</f>
        <v>5.586</v>
      </c>
      <c r="N1473" s="16" t="n">
        <f aca="false">Assumptions!$B$18*MIN(1,(Data_Clean!F1473-1)/Assumptions!$B$23)</f>
        <v>10</v>
      </c>
      <c r="O1473" s="16" t="n">
        <f aca="false">Assumptions!$B$19*(0.4*IF(Data_Clean!E1473="",0,MIN(1,Data_Clean!E1473/12/Assumptions!$B$24))+0.35*IF(Data_Clean!D1473="Y",1,0)+0.25*(1-MIN(Data_Clean!T1473,3)/3))/IF(Data_Clean!E1473="",0.6,1)</f>
        <v>9.75</v>
      </c>
      <c r="P1473" s="16" t="n">
        <f aca="false">SUM(K1473:O1473)/(Assumptions!$D$5-IF(K1473="",Assumptions!$B$15,0))*100</f>
        <v>55.3662508023764</v>
      </c>
      <c r="Q1473" s="7" t="str">
        <f aca="false">IF(J1473&gt;=Assumptions!$B$26,"High",IF(J1473&gt;=Assumptions!$B$27,"Mid","Low"))</f>
        <v>Low</v>
      </c>
      <c r="R1473" s="7" t="str">
        <f aca="false">IF(P1473&gt;=Assumptions!$B$28,"High",IF(P1473&gt;=Assumptions!$B$29,"Mid","Low"))</f>
        <v>Mid</v>
      </c>
      <c r="S1473" s="7" t="str">
        <f aca="false">INDEX(Assumptions!$B$33:$B$41,MATCH(Q1473&amp;"|"&amp;R1473,Assumptions!$A$33:$A$41,0))</f>
        <v>Light Touch</v>
      </c>
      <c r="T1473" s="7" t="n">
        <f aca="false">IF(ISNUMBER(Data_Clean!V1473),J1473*Data_Clean!V1473,0)</f>
        <v>9.45163236</v>
      </c>
    </row>
    <row r="1474" customFormat="false" ht="15" hidden="false" customHeight="false" outlineLevel="0" collapsed="false">
      <c r="A1474" s="15" t="str">
        <f aca="false">Data_Clean!A1474</f>
        <v>CX101470</v>
      </c>
      <c r="B1474" s="14" t="n">
        <f aca="false">Data_Clean!G1474*Assumptions!$B$5</f>
        <v>121.71675</v>
      </c>
      <c r="C1474" s="14" t="n">
        <f aca="false">IF(Data_Clean!H1474="",0,Data_Clean!H1474)*Assumptions!$B$6</f>
        <v>96.40356</v>
      </c>
      <c r="D1474" s="14" t="n">
        <f aca="false">Data_Clean!I1474*Assumptions!$B$7</f>
        <v>0</v>
      </c>
      <c r="E1474" s="14" t="n">
        <f aca="false">Data_Clean!J1474*Assumptions!$B$8</f>
        <v>0</v>
      </c>
      <c r="F1474" s="14" t="n">
        <f aca="false">Data_Clean!K1474*Assumptions!$B$9</f>
        <v>0</v>
      </c>
      <c r="G1474" s="14" t="n">
        <f aca="false">Data_Clean!L1474*Assumptions!$B$10</f>
        <v>0</v>
      </c>
      <c r="H1474" s="14" t="n">
        <f aca="false">IF(OR(Data_Clean!M1474="",Data_Clean!N1474=""),0,Data_Clean!M1474*Data_Clean!N1474/100)*Assumptions!$B$13*Assumptions!$B$11</f>
        <v>0</v>
      </c>
      <c r="I1474" s="14" t="n">
        <f aca="false">Data_Clean!O1474*4*Assumptions!$B$12</f>
        <v>0</v>
      </c>
      <c r="J1474" s="14" t="n">
        <f aca="false">SUM(B1474:I1474)</f>
        <v>218.12031</v>
      </c>
      <c r="K1474" s="16" t="n">
        <f aca="false">IF(Data_Clean!P1474="","",Assumptions!$B$15*0.5^(Data_Clean!P1474/Assumptions!$B$20))</f>
        <v>24.3675718906871</v>
      </c>
      <c r="L1474" s="16" t="n">
        <f aca="false">Assumptions!$B$16*MIN(1,LN(1+Data_Clean!Q1474)/LN(1+Assumptions!$B$21))</f>
        <v>11.8154173628685</v>
      </c>
      <c r="M1474" s="16" t="n">
        <f aca="false">Assumptions!$B$17*(0.6*MIN(1,Data_Clean!R1474/Assumptions!$B$22)+0.4*IF(Data_Clean!S1474="",0,Data_Clean!S1474))</f>
        <v>4.386</v>
      </c>
      <c r="N1474" s="16" t="n">
        <f aca="false">Assumptions!$B$18*MIN(1,(Data_Clean!F1474-1)/Assumptions!$B$23)</f>
        <v>5</v>
      </c>
      <c r="O1474" s="16" t="n">
        <f aca="false">Assumptions!$B$19*(0.4*IF(Data_Clean!E1474="",0,MIN(1,Data_Clean!E1474/12/Assumptions!$B$24))+0.35*IF(Data_Clean!D1474="Y",1,0)+0.25*(1-MIN(Data_Clean!T1474,3)/3))/IF(Data_Clean!E1474="",0.6,1)</f>
        <v>15</v>
      </c>
      <c r="P1474" s="16" t="n">
        <f aca="false">SUM(K1474:O1474)/(Assumptions!$D$5-IF(K1474="",Assumptions!$B$15,0))*100</f>
        <v>60.5689892535556</v>
      </c>
      <c r="Q1474" s="7" t="str">
        <f aca="false">IF(J1474&gt;=Assumptions!$B$26,"High",IF(J1474&gt;=Assumptions!$B$27,"Mid","Low"))</f>
        <v>Low</v>
      </c>
      <c r="R1474" s="7" t="str">
        <f aca="false">IF(P1474&gt;=Assumptions!$B$28,"High",IF(P1474&gt;=Assumptions!$B$29,"Mid","Low"))</f>
        <v>Mid</v>
      </c>
      <c r="S1474" s="7" t="str">
        <f aca="false">INDEX(Assumptions!$B$33:$B$41,MATCH(Q1474&amp;"|"&amp;R1474,Assumptions!$A$33:$A$41,0))</f>
        <v>Light Touch</v>
      </c>
      <c r="T1474" s="7" t="n">
        <f aca="false">IF(ISNUMBER(Data_Clean!V1474),J1474*Data_Clean!V1474,0)</f>
        <v>6.914413827</v>
      </c>
    </row>
    <row r="1475" customFormat="false" ht="15" hidden="false" customHeight="false" outlineLevel="0" collapsed="false">
      <c r="A1475" s="15" t="str">
        <f aca="false">Data_Clean!A1475</f>
        <v>CX101471</v>
      </c>
      <c r="B1475" s="14" t="n">
        <f aca="false">Data_Clean!G1475*Assumptions!$B$5</f>
        <v>18.54375</v>
      </c>
      <c r="C1475" s="14" t="n">
        <f aca="false">IF(Data_Clean!H1475="",0,Data_Clean!H1475)*Assumptions!$B$6</f>
        <v>0</v>
      </c>
      <c r="D1475" s="14" t="n">
        <f aca="false">Data_Clean!I1475*Assumptions!$B$7</f>
        <v>53.6</v>
      </c>
      <c r="E1475" s="14" t="n">
        <f aca="false">Data_Clean!J1475*Assumptions!$B$8</f>
        <v>0</v>
      </c>
      <c r="F1475" s="14" t="n">
        <f aca="false">Data_Clean!K1475*Assumptions!$B$9</f>
        <v>0</v>
      </c>
      <c r="G1475" s="14" t="n">
        <f aca="false">Data_Clean!L1475*Assumptions!$B$10</f>
        <v>0</v>
      </c>
      <c r="H1475" s="14" t="n">
        <f aca="false">IF(OR(Data_Clean!M1475="",Data_Clean!N1475=""),0,Data_Clean!M1475*Data_Clean!N1475/100)*Assumptions!$B$13*Assumptions!$B$11</f>
        <v>0</v>
      </c>
      <c r="I1475" s="14" t="n">
        <f aca="false">Data_Clean!O1475*4*Assumptions!$B$12</f>
        <v>0</v>
      </c>
      <c r="J1475" s="14" t="n">
        <f aca="false">SUM(B1475:I1475)</f>
        <v>72.14375</v>
      </c>
      <c r="K1475" s="16" t="n">
        <f aca="false">IF(Data_Clean!P1475="","",Assumptions!$B$15*0.5^(Data_Clean!P1475/Assumptions!$B$20))</f>
        <v>0.00922793737715972</v>
      </c>
      <c r="L1475" s="16" t="n">
        <f aca="false">Assumptions!$B$16*MIN(1,LN(1+Data_Clean!Q1475)/LN(1+Assumptions!$B$21))</f>
        <v>0</v>
      </c>
      <c r="M1475" s="16" t="n">
        <f aca="false">Assumptions!$B$17*(0.6*MIN(1,Data_Clean!R1475/Assumptions!$B$22)+0.4*IF(Data_Clean!S1475="",0,Data_Clean!S1475))</f>
        <v>0</v>
      </c>
      <c r="N1475" s="16" t="n">
        <f aca="false">Assumptions!$B$18*MIN(1,(Data_Clean!F1475-1)/Assumptions!$B$23)</f>
        <v>5</v>
      </c>
      <c r="O1475" s="16" t="n">
        <f aca="false">Assumptions!$B$19*(0.4*IF(Data_Clean!E1475="",0,MIN(1,Data_Clean!E1475/12/Assumptions!$B$24))+0.35*IF(Data_Clean!D1475="Y",1,0)+0.25*(1-MIN(Data_Clean!T1475,3)/3))/IF(Data_Clean!E1475="",0.6,1)</f>
        <v>10.9</v>
      </c>
      <c r="P1475" s="16" t="n">
        <f aca="false">SUM(K1475:O1475)/(Assumptions!$D$5-IF(K1475="",Assumptions!$B$15,0))*100</f>
        <v>15.9092279373772</v>
      </c>
      <c r="Q1475" s="7" t="str">
        <f aca="false">IF(J1475&gt;=Assumptions!$B$26,"High",IF(J1475&gt;=Assumptions!$B$27,"Mid","Low"))</f>
        <v>Low</v>
      </c>
      <c r="R1475" s="7" t="str">
        <f aca="false">IF(P1475&gt;=Assumptions!$B$28,"High",IF(P1475&gt;=Assumptions!$B$29,"Mid","Low"))</f>
        <v>Low</v>
      </c>
      <c r="S1475" s="7" t="str">
        <f aca="false">INDEX(Assumptions!$B$33:$B$41,MATCH(Q1475&amp;"|"&amp;R1475,Assumptions!$A$33:$A$41,0))</f>
        <v>Dormant &amp; Low Value</v>
      </c>
      <c r="T1475" s="7" t="n">
        <f aca="false">IF(ISNUMBER(Data_Clean!V1475),J1475*Data_Clean!V1475,0)</f>
        <v>13.86602875</v>
      </c>
    </row>
    <row r="1476" customFormat="false" ht="15" hidden="false" customHeight="false" outlineLevel="0" collapsed="false">
      <c r="A1476" s="15" t="str">
        <f aca="false">Data_Clean!A1476</f>
        <v>CX101472</v>
      </c>
      <c r="B1476" s="14" t="n">
        <f aca="false">Data_Clean!G1476*Assumptions!$B$5</f>
        <v>152.58</v>
      </c>
      <c r="C1476" s="14" t="n">
        <f aca="false">IF(Data_Clean!H1476="",0,Data_Clean!H1476)*Assumptions!$B$6</f>
        <v>345.33504</v>
      </c>
      <c r="D1476" s="14" t="n">
        <f aca="false">Data_Clean!I1476*Assumptions!$B$7</f>
        <v>0</v>
      </c>
      <c r="E1476" s="14" t="n">
        <f aca="false">Data_Clean!J1476*Assumptions!$B$8</f>
        <v>2538.2373</v>
      </c>
      <c r="F1476" s="14" t="n">
        <f aca="false">Data_Clean!K1476*Assumptions!$B$9</f>
        <v>0</v>
      </c>
      <c r="G1476" s="14" t="n">
        <f aca="false">Data_Clean!L1476*Assumptions!$B$10</f>
        <v>0</v>
      </c>
      <c r="H1476" s="14" t="n">
        <f aca="false">IF(OR(Data_Clean!M1476="",Data_Clean!N1476=""),0,Data_Clean!M1476*Data_Clean!N1476/100)*Assumptions!$B$13*Assumptions!$B$11</f>
        <v>0</v>
      </c>
      <c r="I1476" s="14" t="n">
        <f aca="false">Data_Clean!O1476*4*Assumptions!$B$12</f>
        <v>0</v>
      </c>
      <c r="J1476" s="14" t="n">
        <f aca="false">SUM(B1476:I1476)</f>
        <v>3036.15234</v>
      </c>
      <c r="K1476" s="16" t="n">
        <f aca="false">IF(Data_Clean!P1476="","",Assumptions!$B$15*0.5^(Data_Clean!P1476/Assumptions!$B$20))</f>
        <v>19.7926186615934</v>
      </c>
      <c r="L1476" s="16" t="n">
        <f aca="false">Assumptions!$B$16*MIN(1,LN(1+Data_Clean!Q1476)/LN(1+Assumptions!$B$21))</f>
        <v>14.8269530442849</v>
      </c>
      <c r="M1476" s="16" t="n">
        <f aca="false">Assumptions!$B$17*(0.6*MIN(1,Data_Clean!R1476/Assumptions!$B$22)+0.4*IF(Data_Clean!S1476="",0,Data_Clean!S1476))</f>
        <v>9.756</v>
      </c>
      <c r="N1476" s="16" t="n">
        <f aca="false">Assumptions!$B$18*MIN(1,(Data_Clean!F1476-1)/Assumptions!$B$23)</f>
        <v>10</v>
      </c>
      <c r="O1476" s="16" t="n">
        <f aca="false">Assumptions!$B$19*(0.4*IF(Data_Clean!E1476="",0,MIN(1,Data_Clean!E1476/12/Assumptions!$B$24))+0.35*IF(Data_Clean!D1476="Y",1,0)+0.25*(1-MIN(Data_Clean!T1476,3)/3))/IF(Data_Clean!E1476="",0.6,1)</f>
        <v>13.1</v>
      </c>
      <c r="P1476" s="16" t="n">
        <f aca="false">SUM(K1476:O1476)/(Assumptions!$D$5-IF(K1476="",Assumptions!$B$15,0))*100</f>
        <v>67.4755717058783</v>
      </c>
      <c r="Q1476" s="7" t="str">
        <f aca="false">IF(J1476&gt;=Assumptions!$B$26,"High",IF(J1476&gt;=Assumptions!$B$27,"Mid","Low"))</f>
        <v>High</v>
      </c>
      <c r="R1476" s="7" t="str">
        <f aca="false">IF(P1476&gt;=Assumptions!$B$28,"High",IF(P1476&gt;=Assumptions!$B$29,"Mid","Low"))</f>
        <v>Mid</v>
      </c>
      <c r="S1476" s="7" t="str">
        <f aca="false">INDEX(Assumptions!$B$33:$B$41,MATCH(Q1476&amp;"|"&amp;R1476,Assumptions!$A$33:$A$41,0))</f>
        <v>Established Core</v>
      </c>
      <c r="T1476" s="7" t="n">
        <f aca="false">IF(ISNUMBER(Data_Clean!V1476),J1476*Data_Clean!V1476,0)</f>
        <v>106.2653319</v>
      </c>
    </row>
    <row r="1477" customFormat="false" ht="15" hidden="false" customHeight="false" outlineLevel="0" collapsed="false">
      <c r="A1477" s="15" t="str">
        <f aca="false">Data_Clean!A1477</f>
        <v>CX101473</v>
      </c>
      <c r="B1477" s="14" t="n">
        <f aca="false">Data_Clean!G1477*Assumptions!$B$5</f>
        <v>13.8475</v>
      </c>
      <c r="C1477" s="14" t="n">
        <f aca="false">IF(Data_Clean!H1477="",0,Data_Clean!H1477)*Assumptions!$B$6</f>
        <v>0</v>
      </c>
      <c r="D1477" s="14" t="n">
        <f aca="false">Data_Clean!I1477*Assumptions!$B$7</f>
        <v>111.2</v>
      </c>
      <c r="E1477" s="14" t="n">
        <f aca="false">Data_Clean!J1477*Assumptions!$B$8</f>
        <v>0</v>
      </c>
      <c r="F1477" s="14" t="n">
        <f aca="false">Data_Clean!K1477*Assumptions!$B$9</f>
        <v>0</v>
      </c>
      <c r="G1477" s="14" t="n">
        <f aca="false">Data_Clean!L1477*Assumptions!$B$10</f>
        <v>0</v>
      </c>
      <c r="H1477" s="14" t="n">
        <f aca="false">IF(OR(Data_Clean!M1477="",Data_Clean!N1477=""),0,Data_Clean!M1477*Data_Clean!N1477/100)*Assumptions!$B$13*Assumptions!$B$11</f>
        <v>0</v>
      </c>
      <c r="I1477" s="14" t="n">
        <f aca="false">Data_Clean!O1477*4*Assumptions!$B$12</f>
        <v>0</v>
      </c>
      <c r="J1477" s="14" t="n">
        <f aca="false">SUM(B1477:I1477)</f>
        <v>125.0475</v>
      </c>
      <c r="K1477" s="16" t="n">
        <f aca="false">IF(Data_Clean!P1477="","",Assumptions!$B$15*0.5^(Data_Clean!P1477/Assumptions!$B$20))</f>
        <v>26.7269615442102</v>
      </c>
      <c r="L1477" s="16" t="n">
        <f aca="false">Assumptions!$B$16*MIN(1,LN(1+Data_Clean!Q1477)/LN(1+Assumptions!$B$21))</f>
        <v>11.0057238927514</v>
      </c>
      <c r="M1477" s="16" t="n">
        <f aca="false">Assumptions!$B$17*(0.6*MIN(1,Data_Clean!R1477/Assumptions!$B$22)+0.4*IF(Data_Clean!S1477="",0,Data_Clean!S1477))</f>
        <v>7.926</v>
      </c>
      <c r="N1477" s="16" t="n">
        <f aca="false">Assumptions!$B$18*MIN(1,(Data_Clean!F1477-1)/Assumptions!$B$23)</f>
        <v>10</v>
      </c>
      <c r="O1477" s="16" t="n">
        <f aca="false">Assumptions!$B$19*(0.4*IF(Data_Clean!E1477="",0,MIN(1,Data_Clean!E1477/12/Assumptions!$B$24))+0.35*IF(Data_Clean!D1477="Y",1,0)+0.25*(1-MIN(Data_Clean!T1477,3)/3))/IF(Data_Clean!E1477="",0.6,1)</f>
        <v>6.35</v>
      </c>
      <c r="P1477" s="16" t="n">
        <f aca="false">SUM(K1477:O1477)/(Assumptions!$D$5-IF(K1477="",Assumptions!$B$15,0))*100</f>
        <v>62.0086854369615</v>
      </c>
      <c r="Q1477" s="7" t="str">
        <f aca="false">IF(J1477&gt;=Assumptions!$B$26,"High",IF(J1477&gt;=Assumptions!$B$27,"Mid","Low"))</f>
        <v>Low</v>
      </c>
      <c r="R1477" s="7" t="str">
        <f aca="false">IF(P1477&gt;=Assumptions!$B$28,"High",IF(P1477&gt;=Assumptions!$B$29,"Mid","Low"))</f>
        <v>Mid</v>
      </c>
      <c r="S1477" s="7" t="str">
        <f aca="false">INDEX(Assumptions!$B$33:$B$41,MATCH(Q1477&amp;"|"&amp;R1477,Assumptions!$A$33:$A$41,0))</f>
        <v>Light Touch</v>
      </c>
      <c r="T1477" s="7" t="n">
        <f aca="false">IF(ISNUMBER(Data_Clean!V1477),J1477*Data_Clean!V1477,0)</f>
        <v>9.703686</v>
      </c>
    </row>
    <row r="1478" customFormat="false" ht="15" hidden="false" customHeight="false" outlineLevel="0" collapsed="false">
      <c r="A1478" s="15" t="str">
        <f aca="false">Data_Clean!A1478</f>
        <v>CX101474</v>
      </c>
      <c r="B1478" s="14" t="n">
        <f aca="false">Data_Clean!G1478*Assumptions!$B$5</f>
        <v>132.1665</v>
      </c>
      <c r="C1478" s="14" t="n">
        <f aca="false">IF(Data_Clean!H1478="",0,Data_Clean!H1478)*Assumptions!$B$6</f>
        <v>0</v>
      </c>
      <c r="D1478" s="14" t="n">
        <f aca="false">Data_Clean!I1478*Assumptions!$B$7</f>
        <v>0</v>
      </c>
      <c r="E1478" s="14" t="n">
        <f aca="false">Data_Clean!J1478*Assumptions!$B$8</f>
        <v>0</v>
      </c>
      <c r="F1478" s="14" t="n">
        <f aca="false">Data_Clean!K1478*Assumptions!$B$9</f>
        <v>0</v>
      </c>
      <c r="G1478" s="14" t="n">
        <f aca="false">Data_Clean!L1478*Assumptions!$B$10</f>
        <v>0</v>
      </c>
      <c r="H1478" s="14" t="n">
        <f aca="false">IF(OR(Data_Clean!M1478="",Data_Clean!N1478=""),0,Data_Clean!M1478*Data_Clean!N1478/100)*Assumptions!$B$13*Assumptions!$B$11</f>
        <v>0</v>
      </c>
      <c r="I1478" s="14" t="n">
        <f aca="false">Data_Clean!O1478*4*Assumptions!$B$12</f>
        <v>0</v>
      </c>
      <c r="J1478" s="14" t="n">
        <f aca="false">SUM(B1478:I1478)</f>
        <v>132.1665</v>
      </c>
      <c r="K1478" s="16" t="n">
        <f aca="false">IF(Data_Clean!P1478="","",Assumptions!$B$15*0.5^(Data_Clean!P1478/Assumptions!$B$20))</f>
        <v>22.2164632842985</v>
      </c>
      <c r="L1478" s="16" t="n">
        <f aca="false">Assumptions!$B$16*MIN(1,LN(1+Data_Clean!Q1478)/LN(1+Assumptions!$B$21))</f>
        <v>12.2792642888455</v>
      </c>
      <c r="M1478" s="16" t="n">
        <f aca="false">Assumptions!$B$17*(0.6*MIN(1,Data_Clean!R1478/Assumptions!$B$22)+0.4*IF(Data_Clean!S1478="",0,Data_Clean!S1478))</f>
        <v>9.228</v>
      </c>
      <c r="N1478" s="16" t="n">
        <f aca="false">Assumptions!$B$18*MIN(1,(Data_Clean!F1478-1)/Assumptions!$B$23)</f>
        <v>0</v>
      </c>
      <c r="O1478" s="16" t="n">
        <f aca="false">Assumptions!$B$19*(0.4*IF(Data_Clean!E1478="",0,MIN(1,Data_Clean!E1478/12/Assumptions!$B$24))+0.35*IF(Data_Clean!D1478="Y",1,0)+0.25*(1-MIN(Data_Clean!T1478,3)/3))/IF(Data_Clean!E1478="",0.6,1)</f>
        <v>11.25</v>
      </c>
      <c r="P1478" s="16" t="n">
        <f aca="false">SUM(K1478:O1478)/(Assumptions!$D$5-IF(K1478="",Assumptions!$B$15,0))*100</f>
        <v>54.9737275731439</v>
      </c>
      <c r="Q1478" s="7" t="str">
        <f aca="false">IF(J1478&gt;=Assumptions!$B$26,"High",IF(J1478&gt;=Assumptions!$B$27,"Mid","Low"))</f>
        <v>Low</v>
      </c>
      <c r="R1478" s="7" t="str">
        <f aca="false">IF(P1478&gt;=Assumptions!$B$28,"High",IF(P1478&gt;=Assumptions!$B$29,"Mid","Low"))</f>
        <v>Mid</v>
      </c>
      <c r="S1478" s="7" t="str">
        <f aca="false">INDEX(Assumptions!$B$33:$B$41,MATCH(Q1478&amp;"|"&amp;R1478,Assumptions!$A$33:$A$41,0))</f>
        <v>Light Touch</v>
      </c>
      <c r="T1478" s="7" t="n">
        <f aca="false">IF(ISNUMBER(Data_Clean!V1478),J1478*Data_Clean!V1478,0)</f>
        <v>6.7404915</v>
      </c>
    </row>
    <row r="1479" customFormat="false" ht="15" hidden="false" customHeight="false" outlineLevel="0" collapsed="false">
      <c r="A1479" s="15" t="str">
        <f aca="false">Data_Clean!A1479</f>
        <v>CX101475</v>
      </c>
      <c r="B1479" s="14" t="n">
        <f aca="false">Data_Clean!G1479*Assumptions!$B$5</f>
        <v>47.61725</v>
      </c>
      <c r="C1479" s="14" t="n">
        <f aca="false">IF(Data_Clean!H1479="",0,Data_Clean!H1479)*Assumptions!$B$6</f>
        <v>105.39816</v>
      </c>
      <c r="D1479" s="14" t="n">
        <f aca="false">Data_Clean!I1479*Assumptions!$B$7</f>
        <v>0</v>
      </c>
      <c r="E1479" s="14" t="n">
        <f aca="false">Data_Clean!J1479*Assumptions!$B$8</f>
        <v>0</v>
      </c>
      <c r="F1479" s="14" t="n">
        <f aca="false">Data_Clean!K1479*Assumptions!$B$9</f>
        <v>0</v>
      </c>
      <c r="G1479" s="14" t="n">
        <f aca="false">Data_Clean!L1479*Assumptions!$B$10</f>
        <v>0</v>
      </c>
      <c r="H1479" s="14" t="n">
        <f aca="false">IF(OR(Data_Clean!M1479="",Data_Clean!N1479=""),0,Data_Clean!M1479*Data_Clean!N1479/100)*Assumptions!$B$13*Assumptions!$B$11</f>
        <v>38.76</v>
      </c>
      <c r="I1479" s="14" t="n">
        <f aca="false">Data_Clean!O1479*4*Assumptions!$B$12</f>
        <v>6.28512</v>
      </c>
      <c r="J1479" s="14" t="n">
        <f aca="false">SUM(B1479:I1479)</f>
        <v>198.06053</v>
      </c>
      <c r="K1479" s="16" t="n">
        <f aca="false">IF(Data_Clean!P1479="","",Assumptions!$B$15*0.5^(Data_Clean!P1479/Assumptions!$B$20))</f>
        <v>29.3147990530274</v>
      </c>
      <c r="L1479" s="16" t="n">
        <f aca="false">Assumptions!$B$16*MIN(1,LN(1+Data_Clean!Q1479)/LN(1+Assumptions!$B$21))</f>
        <v>15.5872929926646</v>
      </c>
      <c r="M1479" s="16" t="n">
        <f aca="false">Assumptions!$B$17*(0.6*MIN(1,Data_Clean!R1479/Assumptions!$B$22)+0.4*IF(Data_Clean!S1479="",0,Data_Clean!S1479))</f>
        <v>9.06</v>
      </c>
      <c r="N1479" s="16" t="n">
        <f aca="false">Assumptions!$B$18*MIN(1,(Data_Clean!F1479-1)/Assumptions!$B$23)</f>
        <v>10</v>
      </c>
      <c r="O1479" s="16" t="n">
        <f aca="false">Assumptions!$B$19*(0.4*IF(Data_Clean!E1479="",0,MIN(1,Data_Clean!E1479/12/Assumptions!$B$24))+0.35*IF(Data_Clean!D1479="Y",1,0)+0.25*(1-MIN(Data_Clean!T1479,3)/3))/IF(Data_Clean!E1479="",0.6,1)</f>
        <v>9.25</v>
      </c>
      <c r="P1479" s="16" t="n">
        <f aca="false">SUM(K1479:O1479)/(Assumptions!$D$5-IF(K1479="",Assumptions!$B$15,0))*100</f>
        <v>73.212092045692</v>
      </c>
      <c r="Q1479" s="7" t="str">
        <f aca="false">IF(J1479&gt;=Assumptions!$B$26,"High",IF(J1479&gt;=Assumptions!$B$27,"Mid","Low"))</f>
        <v>Low</v>
      </c>
      <c r="R1479" s="7" t="str">
        <f aca="false">IF(P1479&gt;=Assumptions!$B$28,"High",IF(P1479&gt;=Assumptions!$B$29,"Mid","Low"))</f>
        <v>High</v>
      </c>
      <c r="S1479" s="7" t="str">
        <f aca="false">INDEX(Assumptions!$B$33:$B$41,MATCH(Q1479&amp;"|"&amp;R1479,Assumptions!$A$33:$A$41,0))</f>
        <v>Engaged Builders</v>
      </c>
      <c r="T1479" s="7" t="n">
        <f aca="false">IF(ISNUMBER(Data_Clean!V1479),J1479*Data_Clean!V1479,0)</f>
        <v>3.624507699</v>
      </c>
    </row>
    <row r="1480" customFormat="false" ht="15" hidden="false" customHeight="false" outlineLevel="0" collapsed="false">
      <c r="A1480" s="15" t="str">
        <f aca="false">Data_Clean!A1480</f>
        <v>CX101476</v>
      </c>
      <c r="B1480" s="14" t="n">
        <f aca="false">Data_Clean!G1480*Assumptions!$B$5</f>
        <v>37.9675</v>
      </c>
      <c r="C1480" s="14" t="n">
        <f aca="false">IF(Data_Clean!H1480="",0,Data_Clean!H1480)*Assumptions!$B$6</f>
        <v>101.41464</v>
      </c>
      <c r="D1480" s="14" t="n">
        <f aca="false">Data_Clean!I1480*Assumptions!$B$7</f>
        <v>0</v>
      </c>
      <c r="E1480" s="14" t="n">
        <f aca="false">Data_Clean!J1480*Assumptions!$B$8</f>
        <v>0</v>
      </c>
      <c r="F1480" s="14" t="n">
        <f aca="false">Data_Clean!K1480*Assumptions!$B$9</f>
        <v>0</v>
      </c>
      <c r="G1480" s="14" t="n">
        <f aca="false">Data_Clean!L1480*Assumptions!$B$10</f>
        <v>0</v>
      </c>
      <c r="H1480" s="14" t="n">
        <f aca="false">IF(OR(Data_Clean!M1480="",Data_Clean!N1480=""),0,Data_Clean!M1480*Data_Clean!N1480/100)*Assumptions!$B$13*Assumptions!$B$11</f>
        <v>13.8</v>
      </c>
      <c r="I1480" s="14" t="n">
        <f aca="false">Data_Clean!O1480*4*Assumptions!$B$12</f>
        <v>34.04832</v>
      </c>
      <c r="J1480" s="14" t="n">
        <f aca="false">SUM(B1480:I1480)</f>
        <v>187.23046</v>
      </c>
      <c r="K1480" s="16" t="n">
        <f aca="false">IF(Data_Clean!P1480="","",Assumptions!$B$15*0.5^(Data_Clean!P1480/Assumptions!$B$20))</f>
        <v>29.3147990530274</v>
      </c>
      <c r="L1480" s="16" t="n">
        <f aca="false">Assumptions!$B$16*MIN(1,LN(1+Data_Clean!Q1480)/LN(1+Assumptions!$B$21))</f>
        <v>17.4085470589551</v>
      </c>
      <c r="M1480" s="16" t="n">
        <f aca="false">Assumptions!$B$17*(0.6*MIN(1,Data_Clean!R1480/Assumptions!$B$22)+0.4*IF(Data_Clean!S1480="",0,Data_Clean!S1480))</f>
        <v>12.156</v>
      </c>
      <c r="N1480" s="16" t="n">
        <f aca="false">Assumptions!$B$18*MIN(1,(Data_Clean!F1480-1)/Assumptions!$B$23)</f>
        <v>10</v>
      </c>
      <c r="O1480" s="16" t="n">
        <f aca="false">Assumptions!$B$19*(0.4*IF(Data_Clean!E1480="",0,MIN(1,Data_Clean!E1480/12/Assumptions!$B$24))+0.35*IF(Data_Clean!D1480="Y",1,0)+0.25*(1-MIN(Data_Clean!T1480,3)/3))/IF(Data_Clean!E1480="",0.6,1)</f>
        <v>6.2</v>
      </c>
      <c r="P1480" s="16" t="n">
        <f aca="false">SUM(K1480:O1480)/(Assumptions!$D$5-IF(K1480="",Assumptions!$B$15,0))*100</f>
        <v>75.0793461119825</v>
      </c>
      <c r="Q1480" s="7" t="str">
        <f aca="false">IF(J1480&gt;=Assumptions!$B$26,"High",IF(J1480&gt;=Assumptions!$B$27,"Mid","Low"))</f>
        <v>Low</v>
      </c>
      <c r="R1480" s="7" t="str">
        <f aca="false">IF(P1480&gt;=Assumptions!$B$28,"High",IF(P1480&gt;=Assumptions!$B$29,"Mid","Low"))</f>
        <v>High</v>
      </c>
      <c r="S1480" s="7" t="str">
        <f aca="false">INDEX(Assumptions!$B$33:$B$41,MATCH(Q1480&amp;"|"&amp;R1480,Assumptions!$A$33:$A$41,0))</f>
        <v>Engaged Builders</v>
      </c>
      <c r="T1480" s="7" t="n">
        <f aca="false">IF(ISNUMBER(Data_Clean!V1480),J1480*Data_Clean!V1480,0)</f>
        <v>9.773430012</v>
      </c>
    </row>
    <row r="1481" customFormat="false" ht="15" hidden="false" customHeight="false" outlineLevel="0" collapsed="false">
      <c r="A1481" s="15" t="str">
        <f aca="false">Data_Clean!A1481</f>
        <v>CX101477</v>
      </c>
      <c r="B1481" s="14" t="n">
        <f aca="false">Data_Clean!G1481*Assumptions!$B$5</f>
        <v>18.33925</v>
      </c>
      <c r="C1481" s="14" t="n">
        <f aca="false">IF(Data_Clean!H1481="",0,Data_Clean!H1481)*Assumptions!$B$6</f>
        <v>0</v>
      </c>
      <c r="D1481" s="14" t="n">
        <f aca="false">Data_Clean!I1481*Assumptions!$B$7</f>
        <v>0</v>
      </c>
      <c r="E1481" s="14" t="n">
        <f aca="false">Data_Clean!J1481*Assumptions!$B$8</f>
        <v>0</v>
      </c>
      <c r="F1481" s="14" t="n">
        <f aca="false">Data_Clean!K1481*Assumptions!$B$9</f>
        <v>369.6</v>
      </c>
      <c r="G1481" s="14" t="n">
        <f aca="false">Data_Clean!L1481*Assumptions!$B$10</f>
        <v>0</v>
      </c>
      <c r="H1481" s="14" t="n">
        <f aca="false">IF(OR(Data_Clean!M1481="",Data_Clean!N1481=""),0,Data_Clean!M1481*Data_Clean!N1481/100)*Assumptions!$B$13*Assumptions!$B$11</f>
        <v>0</v>
      </c>
      <c r="I1481" s="14" t="n">
        <f aca="false">Data_Clean!O1481*4*Assumptions!$B$12</f>
        <v>0</v>
      </c>
      <c r="J1481" s="14" t="n">
        <f aca="false">SUM(B1481:I1481)</f>
        <v>387.93925</v>
      </c>
      <c r="K1481" s="16" t="n">
        <f aca="false">IF(Data_Clean!P1481="","",Assumptions!$B$15*0.5^(Data_Clean!P1481/Assumptions!$B$20))</f>
        <v>14.6573995265137</v>
      </c>
      <c r="L1481" s="16" t="n">
        <f aca="false">Assumptions!$B$16*MIN(1,LN(1+Data_Clean!Q1481)/LN(1+Assumptions!$B$21))</f>
        <v>9.60252567789128</v>
      </c>
      <c r="M1481" s="16" t="n">
        <f aca="false">Assumptions!$B$17*(0.6*MIN(1,Data_Clean!R1481/Assumptions!$B$22)+0.4*IF(Data_Clean!S1481="",0,Data_Clean!S1481))</f>
        <v>10.02</v>
      </c>
      <c r="N1481" s="16" t="n">
        <f aca="false">Assumptions!$B$18*MIN(1,(Data_Clean!F1481-1)/Assumptions!$B$23)</f>
        <v>5</v>
      </c>
      <c r="O1481" s="16" t="n">
        <f aca="false">Assumptions!$B$19*(0.4*IF(Data_Clean!E1481="",0,MIN(1,Data_Clean!E1481/12/Assumptions!$B$24))+0.35*IF(Data_Clean!D1481="Y",1,0)+0.25*(1-MIN(Data_Clean!T1481,3)/3))/IF(Data_Clean!E1481="",0.6,1)</f>
        <v>6.25</v>
      </c>
      <c r="P1481" s="16" t="n">
        <f aca="false">SUM(K1481:O1481)/(Assumptions!$D$5-IF(K1481="",Assumptions!$B$15,0))*100</f>
        <v>45.529925204405</v>
      </c>
      <c r="Q1481" s="7" t="str">
        <f aca="false">IF(J1481&gt;=Assumptions!$B$26,"High",IF(J1481&gt;=Assumptions!$B$27,"Mid","Low"))</f>
        <v>Low</v>
      </c>
      <c r="R1481" s="7" t="str">
        <f aca="false">IF(P1481&gt;=Assumptions!$B$28,"High",IF(P1481&gt;=Assumptions!$B$29,"Mid","Low"))</f>
        <v>Low</v>
      </c>
      <c r="S1481" s="7" t="str">
        <f aca="false">INDEX(Assumptions!$B$33:$B$41,MATCH(Q1481&amp;"|"&amp;R1481,Assumptions!$A$33:$A$41,0))</f>
        <v>Dormant &amp; Low Value</v>
      </c>
      <c r="T1481" s="7" t="n">
        <f aca="false">IF(ISNUMBER(Data_Clean!V1481),J1481*Data_Clean!V1481,0)</f>
        <v>57.415009</v>
      </c>
    </row>
    <row r="1482" customFormat="false" ht="15" hidden="false" customHeight="false" outlineLevel="0" collapsed="false">
      <c r="A1482" s="15" t="str">
        <f aca="false">Data_Clean!A1482</f>
        <v>CX101478</v>
      </c>
      <c r="B1482" s="14" t="n">
        <f aca="false">Data_Clean!G1482*Assumptions!$B$5</f>
        <v>1364.35475</v>
      </c>
      <c r="C1482" s="14" t="n">
        <f aca="false">IF(Data_Clean!H1482="",0,Data_Clean!H1482)*Assumptions!$B$6</f>
        <v>1440.7902</v>
      </c>
      <c r="D1482" s="14" t="n">
        <f aca="false">Data_Clean!I1482*Assumptions!$B$7</f>
        <v>0</v>
      </c>
      <c r="E1482" s="14" t="n">
        <f aca="false">Data_Clean!J1482*Assumptions!$B$8</f>
        <v>0</v>
      </c>
      <c r="F1482" s="14" t="n">
        <f aca="false">Data_Clean!K1482*Assumptions!$B$9</f>
        <v>5255.8</v>
      </c>
      <c r="G1482" s="14" t="n">
        <f aca="false">Data_Clean!L1482*Assumptions!$B$10</f>
        <v>0</v>
      </c>
      <c r="H1482" s="14" t="n">
        <f aca="false">IF(OR(Data_Clean!M1482="",Data_Clean!N1482=""),0,Data_Clean!M1482*Data_Clean!N1482/100)*Assumptions!$B$13*Assumptions!$B$11</f>
        <v>822.528</v>
      </c>
      <c r="I1482" s="14" t="n">
        <f aca="false">Data_Clean!O1482*4*Assumptions!$B$12</f>
        <v>95.71104</v>
      </c>
      <c r="J1482" s="14" t="n">
        <f aca="false">SUM(B1482:I1482)</f>
        <v>8979.18399</v>
      </c>
      <c r="K1482" s="16" t="n">
        <f aca="false">IF(Data_Clean!P1482="","",Assumptions!$B$15*0.5^(Data_Clean!P1482/Assumptions!$B$20))</f>
        <v>28.6452481173125</v>
      </c>
      <c r="L1482" s="16" t="n">
        <f aca="false">Assumptions!$B$16*MIN(1,LN(1+Data_Clean!Q1482)/LN(1+Assumptions!$B$21))</f>
        <v>12.4931739410702</v>
      </c>
      <c r="M1482" s="16" t="n">
        <f aca="false">Assumptions!$B$17*(0.6*MIN(1,Data_Clean!R1482/Assumptions!$B$22)+0.4*IF(Data_Clean!S1482="",0,Data_Clean!S1482))</f>
        <v>13.326</v>
      </c>
      <c r="N1482" s="16" t="n">
        <f aca="false">Assumptions!$B$18*MIN(1,(Data_Clean!F1482-1)/Assumptions!$B$23)</f>
        <v>15</v>
      </c>
      <c r="O1482" s="16" t="n">
        <f aca="false">Assumptions!$B$19*(0.4*IF(Data_Clean!E1482="",0,MIN(1,Data_Clean!E1482/12/Assumptions!$B$24))+0.35*IF(Data_Clean!D1482="Y",1,0)+0.25*(1-MIN(Data_Clean!T1482,3)/3))/IF(Data_Clean!E1482="",0.6,1)</f>
        <v>4.8</v>
      </c>
      <c r="P1482" s="16" t="n">
        <f aca="false">SUM(K1482:O1482)/(Assumptions!$D$5-IF(K1482="",Assumptions!$B$15,0))*100</f>
        <v>74.2644220583826</v>
      </c>
      <c r="Q1482" s="7" t="str">
        <f aca="false">IF(J1482&gt;=Assumptions!$B$26,"High",IF(J1482&gt;=Assumptions!$B$27,"Mid","Low"))</f>
        <v>High</v>
      </c>
      <c r="R1482" s="7" t="str">
        <f aca="false">IF(P1482&gt;=Assumptions!$B$28,"High",IF(P1482&gt;=Assumptions!$B$29,"Mid","Low"))</f>
        <v>High</v>
      </c>
      <c r="S1482" s="7" t="str">
        <f aca="false">INDEX(Assumptions!$B$33:$B$41,MATCH(Q1482&amp;"|"&amp;R1482,Assumptions!$A$33:$A$41,0))</f>
        <v>Premier Advocates</v>
      </c>
      <c r="T1482" s="7" t="n">
        <f aca="false">IF(ISNUMBER(Data_Clean!V1482),J1482*Data_Clean!V1482,0)</f>
        <v>774.005659938</v>
      </c>
    </row>
    <row r="1483" customFormat="false" ht="15" hidden="false" customHeight="false" outlineLevel="0" collapsed="false">
      <c r="A1483" s="15" t="str">
        <f aca="false">Data_Clean!A1483</f>
        <v>CX101479</v>
      </c>
      <c r="B1483" s="14" t="n">
        <f aca="false">Data_Clean!G1483*Assumptions!$B$5</f>
        <v>278.784</v>
      </c>
      <c r="C1483" s="14" t="n">
        <f aca="false">IF(Data_Clean!H1483="",0,Data_Clean!H1483)*Assumptions!$B$6</f>
        <v>271.89348</v>
      </c>
      <c r="D1483" s="14" t="n">
        <f aca="false">Data_Clean!I1483*Assumptions!$B$7</f>
        <v>0</v>
      </c>
      <c r="E1483" s="14" t="n">
        <f aca="false">Data_Clean!J1483*Assumptions!$B$8</f>
        <v>424.2696</v>
      </c>
      <c r="F1483" s="14" t="n">
        <f aca="false">Data_Clean!K1483*Assumptions!$B$9</f>
        <v>0</v>
      </c>
      <c r="G1483" s="14" t="n">
        <f aca="false">Data_Clean!L1483*Assumptions!$B$10</f>
        <v>223.2</v>
      </c>
      <c r="H1483" s="14" t="n">
        <f aca="false">IF(OR(Data_Clean!M1483="",Data_Clean!N1483=""),0,Data_Clean!M1483*Data_Clean!N1483/100)*Assumptions!$B$13*Assumptions!$B$11</f>
        <v>127.926</v>
      </c>
      <c r="I1483" s="14" t="n">
        <f aca="false">Data_Clean!O1483*4*Assumptions!$B$12</f>
        <v>16.86912</v>
      </c>
      <c r="J1483" s="14" t="n">
        <f aca="false">SUM(B1483:I1483)</f>
        <v>1342.9422</v>
      </c>
      <c r="K1483" s="16" t="n">
        <f aca="false">IF(Data_Clean!P1483="","",Assumptions!$B$15*0.5^(Data_Clean!P1483/Assumptions!$B$20))</f>
        <v>23.267171427506</v>
      </c>
      <c r="L1483" s="16" t="n">
        <f aca="false">Assumptions!$B$16*MIN(1,LN(1+Data_Clean!Q1483)/LN(1+Assumptions!$B$21))</f>
        <v>14.0427143261215</v>
      </c>
      <c r="M1483" s="16" t="n">
        <f aca="false">Assumptions!$B$17*(0.6*MIN(1,Data_Clean!R1483/Assumptions!$B$22)+0.4*IF(Data_Clean!S1483="",0,Data_Clean!S1483))</f>
        <v>10.86</v>
      </c>
      <c r="N1483" s="16" t="n">
        <f aca="false">Assumptions!$B$18*MIN(1,(Data_Clean!F1483-1)/Assumptions!$B$23)</f>
        <v>20</v>
      </c>
      <c r="O1483" s="16" t="n">
        <f aca="false">Assumptions!$B$19*(0.4*IF(Data_Clean!E1483="",0,MIN(1,Data_Clean!E1483/12/Assumptions!$B$24))+0.35*IF(Data_Clean!D1483="Y",1,0)+0.25*(1-MIN(Data_Clean!T1483,3)/3))/IF(Data_Clean!E1483="",0.6,1)</f>
        <v>8.9</v>
      </c>
      <c r="P1483" s="16" t="n">
        <f aca="false">SUM(K1483:O1483)/(Assumptions!$D$5-IF(K1483="",Assumptions!$B$15,0))*100</f>
        <v>77.0698857536276</v>
      </c>
      <c r="Q1483" s="7" t="str">
        <f aca="false">IF(J1483&gt;=Assumptions!$B$26,"High",IF(J1483&gt;=Assumptions!$B$27,"Mid","Low"))</f>
        <v>Mid</v>
      </c>
      <c r="R1483" s="7" t="str">
        <f aca="false">IF(P1483&gt;=Assumptions!$B$28,"High",IF(P1483&gt;=Assumptions!$B$29,"Mid","Low"))</f>
        <v>High</v>
      </c>
      <c r="S1483" s="7" t="str">
        <f aca="false">INDEX(Assumptions!$B$33:$B$41,MATCH(Q1483&amp;"|"&amp;R1483,Assumptions!$A$33:$A$41,0))</f>
        <v>Engaged Builders</v>
      </c>
      <c r="T1483" s="7" t="n">
        <f aca="false">IF(ISNUMBER(Data_Clean!V1483),J1483*Data_Clean!V1483,0)</f>
        <v>66.87852156</v>
      </c>
    </row>
    <row r="1484" customFormat="false" ht="15" hidden="false" customHeight="false" outlineLevel="0" collapsed="false">
      <c r="A1484" s="15" t="str">
        <f aca="false">Data_Clean!A1484</f>
        <v>CX101480</v>
      </c>
      <c r="B1484" s="14" t="n">
        <f aca="false">Data_Clean!G1484*Assumptions!$B$5</f>
        <v>38.3325</v>
      </c>
      <c r="C1484" s="14" t="n">
        <f aca="false">IF(Data_Clean!H1484="",0,Data_Clean!H1484)*Assumptions!$B$6</f>
        <v>69.36288</v>
      </c>
      <c r="D1484" s="14" t="n">
        <f aca="false">Data_Clean!I1484*Assumptions!$B$7</f>
        <v>0</v>
      </c>
      <c r="E1484" s="14" t="n">
        <f aca="false">Data_Clean!J1484*Assumptions!$B$8</f>
        <v>0</v>
      </c>
      <c r="F1484" s="14" t="n">
        <f aca="false">Data_Clean!K1484*Assumptions!$B$9</f>
        <v>589.6</v>
      </c>
      <c r="G1484" s="14" t="n">
        <f aca="false">Data_Clean!L1484*Assumptions!$B$10</f>
        <v>795.6</v>
      </c>
      <c r="H1484" s="14" t="n">
        <f aca="false">IF(OR(Data_Clean!M1484="",Data_Clean!N1484=""),0,Data_Clean!M1484*Data_Clean!N1484/100)*Assumptions!$B$13*Assumptions!$B$11</f>
        <v>0</v>
      </c>
      <c r="I1484" s="14" t="n">
        <f aca="false">Data_Clean!O1484*4*Assumptions!$B$12</f>
        <v>0</v>
      </c>
      <c r="J1484" s="14" t="n">
        <f aca="false">SUM(B1484:I1484)</f>
        <v>1492.89538</v>
      </c>
      <c r="K1484" s="16" t="n">
        <f aca="false">IF(Data_Clean!P1484="","",Assumptions!$B$15*0.5^(Data_Clean!P1484/Assumptions!$B$20))</f>
        <v>20.2552491925229</v>
      </c>
      <c r="L1484" s="16" t="n">
        <f aca="false">Assumptions!$B$16*MIN(1,LN(1+Data_Clean!Q1484)/LN(1+Assumptions!$B$21))</f>
        <v>10</v>
      </c>
      <c r="M1484" s="16" t="n">
        <f aca="false">Assumptions!$B$17*(0.6*MIN(1,Data_Clean!R1484/Assumptions!$B$22)+0.4*IF(Data_Clean!S1484="",0,Data_Clean!S1484))</f>
        <v>3.468</v>
      </c>
      <c r="N1484" s="16" t="n">
        <f aca="false">Assumptions!$B$18*MIN(1,(Data_Clean!F1484-1)/Assumptions!$B$23)</f>
        <v>20</v>
      </c>
      <c r="O1484" s="16" t="n">
        <f aca="false">Assumptions!$B$19*(0.4*IF(Data_Clean!E1484="",0,MIN(1,Data_Clean!E1484/12/Assumptions!$B$24))+0.35*IF(Data_Clean!D1484="Y",1,0)+0.25*(1-MIN(Data_Clean!T1484,3)/3))/IF(Data_Clean!E1484="",0.6,1)</f>
        <v>5.85</v>
      </c>
      <c r="P1484" s="16" t="n">
        <f aca="false">SUM(K1484:O1484)/(Assumptions!$D$5-IF(K1484="",Assumptions!$B$15,0))*100</f>
        <v>59.5732491925229</v>
      </c>
      <c r="Q1484" s="7" t="str">
        <f aca="false">IF(J1484&gt;=Assumptions!$B$26,"High",IF(J1484&gt;=Assumptions!$B$27,"Mid","Low"))</f>
        <v>Mid</v>
      </c>
      <c r="R1484" s="7" t="str">
        <f aca="false">IF(P1484&gt;=Assumptions!$B$28,"High",IF(P1484&gt;=Assumptions!$B$29,"Mid","Low"))</f>
        <v>Mid</v>
      </c>
      <c r="S1484" s="7" t="str">
        <f aca="false">INDEX(Assumptions!$B$33:$B$41,MATCH(Q1484&amp;"|"&amp;R1484,Assumptions!$A$33:$A$41,0))</f>
        <v>Established Core</v>
      </c>
      <c r="T1484" s="7" t="n">
        <f aca="false">IF(ISNUMBER(Data_Clean!V1484),J1484*Data_Clean!V1484,0)</f>
        <v>225.128623304</v>
      </c>
    </row>
    <row r="1485" customFormat="false" ht="15" hidden="false" customHeight="false" outlineLevel="0" collapsed="false">
      <c r="A1485" s="15" t="str">
        <f aca="false">Data_Clean!A1485</f>
        <v>CX101481</v>
      </c>
      <c r="B1485" s="14" t="n">
        <f aca="false">Data_Clean!G1485*Assumptions!$B$5</f>
        <v>48.8335</v>
      </c>
      <c r="C1485" s="14" t="n">
        <f aca="false">IF(Data_Clean!H1485="",0,Data_Clean!H1485)*Assumptions!$B$6</f>
        <v>0</v>
      </c>
      <c r="D1485" s="14" t="n">
        <f aca="false">Data_Clean!I1485*Assumptions!$B$7</f>
        <v>0</v>
      </c>
      <c r="E1485" s="14" t="n">
        <f aca="false">Data_Clean!J1485*Assumptions!$B$8</f>
        <v>0</v>
      </c>
      <c r="F1485" s="14" t="n">
        <f aca="false">Data_Clean!K1485*Assumptions!$B$9</f>
        <v>0</v>
      </c>
      <c r="G1485" s="14" t="n">
        <f aca="false">Data_Clean!L1485*Assumptions!$B$10</f>
        <v>0</v>
      </c>
      <c r="H1485" s="14" t="n">
        <f aca="false">IF(OR(Data_Clean!M1485="",Data_Clean!N1485=""),0,Data_Clean!M1485*Data_Clean!N1485/100)*Assumptions!$B$13*Assumptions!$B$11</f>
        <v>0</v>
      </c>
      <c r="I1485" s="14" t="n">
        <f aca="false">Data_Clean!O1485*4*Assumptions!$B$12</f>
        <v>0</v>
      </c>
      <c r="J1485" s="14" t="n">
        <f aca="false">SUM(B1485:I1485)</f>
        <v>48.8335</v>
      </c>
      <c r="K1485" s="16" t="n">
        <f aca="false">IF(Data_Clean!P1485="","",Assumptions!$B$15*0.5^(Data_Clean!P1485/Assumptions!$B$20))</f>
        <v>22.2164632842985</v>
      </c>
      <c r="L1485" s="16" t="n">
        <f aca="false">Assumptions!$B$16*MIN(1,LN(1+Data_Clean!Q1485)/LN(1+Assumptions!$B$21))</f>
        <v>14.7060656260474</v>
      </c>
      <c r="M1485" s="16" t="n">
        <f aca="false">Assumptions!$B$17*(0.6*MIN(1,Data_Clean!R1485/Assumptions!$B$22)+0.4*IF(Data_Clean!S1485="",0,Data_Clean!S1485))</f>
        <v>8.808</v>
      </c>
      <c r="N1485" s="16" t="n">
        <f aca="false">Assumptions!$B$18*MIN(1,(Data_Clean!F1485-1)/Assumptions!$B$23)</f>
        <v>0</v>
      </c>
      <c r="O1485" s="16" t="n">
        <f aca="false">Assumptions!$B$19*(0.4*IF(Data_Clean!E1485="",0,MIN(1,Data_Clean!E1485/12/Assumptions!$B$24))+0.35*IF(Data_Clean!D1485="Y",1,0)+0.25*(1-MIN(Data_Clean!T1485,3)/3))/IF(Data_Clean!E1485="",0.6,1)</f>
        <v>13.25</v>
      </c>
      <c r="P1485" s="16" t="n">
        <f aca="false">SUM(K1485:O1485)/(Assumptions!$D$5-IF(K1485="",Assumptions!$B$15,0))*100</f>
        <v>58.9805289103458</v>
      </c>
      <c r="Q1485" s="7" t="str">
        <f aca="false">IF(J1485&gt;=Assumptions!$B$26,"High",IF(J1485&gt;=Assumptions!$B$27,"Mid","Low"))</f>
        <v>Low</v>
      </c>
      <c r="R1485" s="7" t="str">
        <f aca="false">IF(P1485&gt;=Assumptions!$B$28,"High",IF(P1485&gt;=Assumptions!$B$29,"Mid","Low"))</f>
        <v>Mid</v>
      </c>
      <c r="S1485" s="7" t="str">
        <f aca="false">INDEX(Assumptions!$B$33:$B$41,MATCH(Q1485&amp;"|"&amp;R1485,Assumptions!$A$33:$A$41,0))</f>
        <v>Light Touch</v>
      </c>
      <c r="T1485" s="7" t="n">
        <f aca="false">IF(ISNUMBER(Data_Clean!V1485),J1485*Data_Clean!V1485,0)</f>
        <v>1.46012165</v>
      </c>
    </row>
    <row r="1486" customFormat="false" ht="15" hidden="false" customHeight="false" outlineLevel="0" collapsed="false">
      <c r="A1486" s="15" t="str">
        <f aca="false">Data_Clean!A1486</f>
        <v>CX101482</v>
      </c>
      <c r="B1486" s="14" t="n">
        <f aca="false">Data_Clean!G1486*Assumptions!$B$5</f>
        <v>226.83725</v>
      </c>
      <c r="C1486" s="14" t="n">
        <f aca="false">IF(Data_Clean!H1486="",0,Data_Clean!H1486)*Assumptions!$B$6</f>
        <v>768.58848</v>
      </c>
      <c r="D1486" s="14" t="n">
        <f aca="false">Data_Clean!I1486*Assumptions!$B$7</f>
        <v>296.8</v>
      </c>
      <c r="E1486" s="14" t="n">
        <f aca="false">Data_Clean!J1486*Assumptions!$B$8</f>
        <v>0</v>
      </c>
      <c r="F1486" s="14" t="n">
        <f aca="false">Data_Clean!K1486*Assumptions!$B$9</f>
        <v>0</v>
      </c>
      <c r="G1486" s="14" t="n">
        <f aca="false">Data_Clean!L1486*Assumptions!$B$10</f>
        <v>0</v>
      </c>
      <c r="H1486" s="14" t="n">
        <f aca="false">IF(OR(Data_Clean!M1486="",Data_Clean!N1486=""),0,Data_Clean!M1486*Data_Clean!N1486/100)*Assumptions!$B$13*Assumptions!$B$11</f>
        <v>298.65</v>
      </c>
      <c r="I1486" s="14" t="n">
        <f aca="false">Data_Clean!O1486*4*Assumptions!$B$12</f>
        <v>44.10192</v>
      </c>
      <c r="J1486" s="14" t="n">
        <f aca="false">SUM(B1486:I1486)</f>
        <v>1634.97765</v>
      </c>
      <c r="K1486" s="16" t="n">
        <f aca="false">IF(Data_Clean!P1486="","",Assumptions!$B$15*0.5^(Data_Clean!P1486/Assumptions!$B$20))</f>
        <v>29.3147990530274</v>
      </c>
      <c r="L1486" s="16" t="n">
        <f aca="false">Assumptions!$B$16*MIN(1,LN(1+Data_Clean!Q1486)/LN(1+Assumptions!$B$21))</f>
        <v>14.5815690999133</v>
      </c>
      <c r="M1486" s="16" t="n">
        <f aca="false">Assumptions!$B$17*(0.6*MIN(1,Data_Clean!R1486/Assumptions!$B$22)+0.4*IF(Data_Clean!S1486="",0,Data_Clean!S1486))</f>
        <v>2.724</v>
      </c>
      <c r="N1486" s="16" t="n">
        <f aca="false">Assumptions!$B$18*MIN(1,(Data_Clean!F1486-1)/Assumptions!$B$23)</f>
        <v>15</v>
      </c>
      <c r="O1486" s="16" t="n">
        <f aca="false">Assumptions!$B$19*(0.4*IF(Data_Clean!E1486="",0,MIN(1,Data_Clean!E1486/12/Assumptions!$B$24))+0.35*IF(Data_Clean!D1486="Y",1,0)+0.25*(1-MIN(Data_Clean!T1486,3)/3))/IF(Data_Clean!E1486="",0.6,1)</f>
        <v>12.5</v>
      </c>
      <c r="P1486" s="16" t="n">
        <f aca="false">SUM(K1486:O1486)/(Assumptions!$D$5-IF(K1486="",Assumptions!$B$15,0))*100</f>
        <v>74.1203681529406</v>
      </c>
      <c r="Q1486" s="7" t="str">
        <f aca="false">IF(J1486&gt;=Assumptions!$B$26,"High",IF(J1486&gt;=Assumptions!$B$27,"Mid","Low"))</f>
        <v>High</v>
      </c>
      <c r="R1486" s="7" t="str">
        <f aca="false">IF(P1486&gt;=Assumptions!$B$28,"High",IF(P1486&gt;=Assumptions!$B$29,"Mid","Low"))</f>
        <v>High</v>
      </c>
      <c r="S1486" s="7" t="str">
        <f aca="false">INDEX(Assumptions!$B$33:$B$41,MATCH(Q1486&amp;"|"&amp;R1486,Assumptions!$A$33:$A$41,0))</f>
        <v>Premier Advocates</v>
      </c>
      <c r="T1486" s="7" t="n">
        <f aca="false">IF(ISNUMBER(Data_Clean!V1486),J1486*Data_Clean!V1486,0)</f>
        <v>27.304126755</v>
      </c>
    </row>
    <row r="1487" customFormat="false" ht="15" hidden="false" customHeight="false" outlineLevel="0" collapsed="false">
      <c r="A1487" s="15" t="str">
        <f aca="false">Data_Clean!A1487</f>
        <v>CX101483</v>
      </c>
      <c r="B1487" s="14" t="n">
        <f aca="false">Data_Clean!G1487*Assumptions!$B$5</f>
        <v>25.73825</v>
      </c>
      <c r="C1487" s="14" t="n">
        <f aca="false">IF(Data_Clean!H1487="",0,Data_Clean!H1487)*Assumptions!$B$6</f>
        <v>0</v>
      </c>
      <c r="D1487" s="14" t="n">
        <f aca="false">Data_Clean!I1487*Assumptions!$B$7</f>
        <v>15.2</v>
      </c>
      <c r="E1487" s="14" t="n">
        <f aca="false">Data_Clean!J1487*Assumptions!$B$8</f>
        <v>0</v>
      </c>
      <c r="F1487" s="14" t="n">
        <f aca="false">Data_Clean!K1487*Assumptions!$B$9</f>
        <v>0</v>
      </c>
      <c r="G1487" s="14" t="n">
        <f aca="false">Data_Clean!L1487*Assumptions!$B$10</f>
        <v>0</v>
      </c>
      <c r="H1487" s="14" t="n">
        <f aca="false">IF(OR(Data_Clean!M1487="",Data_Clean!N1487=""),0,Data_Clean!M1487*Data_Clean!N1487/100)*Assumptions!$B$13*Assumptions!$B$11</f>
        <v>0</v>
      </c>
      <c r="I1487" s="14" t="n">
        <f aca="false">Data_Clean!O1487*4*Assumptions!$B$12</f>
        <v>0</v>
      </c>
      <c r="J1487" s="14" t="n">
        <f aca="false">SUM(B1487:I1487)</f>
        <v>40.93825</v>
      </c>
      <c r="K1487" s="16" t="n">
        <f aca="false">IF(Data_Clean!P1487="","",Assumptions!$B$15*0.5^(Data_Clean!P1487/Assumptions!$B$20))</f>
        <v>27.9909897461042</v>
      </c>
      <c r="L1487" s="16" t="n">
        <f aca="false">Assumptions!$B$16*MIN(1,LN(1+Data_Clean!Q1487)/LN(1+Assumptions!$B$21))</f>
        <v>14.4532413158944</v>
      </c>
      <c r="M1487" s="16" t="n">
        <f aca="false">Assumptions!$B$17*(0.6*MIN(1,Data_Clean!R1487/Assumptions!$B$22)+0.4*IF(Data_Clean!S1487="",0,Data_Clean!S1487))</f>
        <v>2.694</v>
      </c>
      <c r="N1487" s="16" t="n">
        <f aca="false">Assumptions!$B$18*MIN(1,(Data_Clean!F1487-1)/Assumptions!$B$23)</f>
        <v>5</v>
      </c>
      <c r="O1487" s="16" t="n">
        <f aca="false">Assumptions!$B$19*(0.4*IF(Data_Clean!E1487="",0,MIN(1,Data_Clean!E1487/12/Assumptions!$B$24))+0.35*IF(Data_Clean!D1487="Y",1,0)+0.25*(1-MIN(Data_Clean!T1487,3)/3))/IF(Data_Clean!E1487="",0.6,1)</f>
        <v>13.75</v>
      </c>
      <c r="P1487" s="16" t="n">
        <f aca="false">SUM(K1487:O1487)/(Assumptions!$D$5-IF(K1487="",Assumptions!$B$15,0))*100</f>
        <v>63.8882310619986</v>
      </c>
      <c r="Q1487" s="7" t="str">
        <f aca="false">IF(J1487&gt;=Assumptions!$B$26,"High",IF(J1487&gt;=Assumptions!$B$27,"Mid","Low"))</f>
        <v>Low</v>
      </c>
      <c r="R1487" s="7" t="str">
        <f aca="false">IF(P1487&gt;=Assumptions!$B$28,"High",IF(P1487&gt;=Assumptions!$B$29,"Mid","Low"))</f>
        <v>Mid</v>
      </c>
      <c r="S1487" s="7" t="str">
        <f aca="false">INDEX(Assumptions!$B$33:$B$41,MATCH(Q1487&amp;"|"&amp;R1487,Assumptions!$A$33:$A$41,0))</f>
        <v>Light Touch</v>
      </c>
      <c r="T1487" s="7" t="n">
        <f aca="false">IF(ISNUMBER(Data_Clean!V1487),J1487*Data_Clean!V1487,0)</f>
        <v>1.625248525</v>
      </c>
    </row>
    <row r="1488" customFormat="false" ht="15" hidden="false" customHeight="false" outlineLevel="0" collapsed="false">
      <c r="A1488" s="15" t="str">
        <f aca="false">Data_Clean!A1488</f>
        <v>CX101484</v>
      </c>
      <c r="B1488" s="14" t="n">
        <f aca="false">Data_Clean!G1488*Assumptions!$B$5</f>
        <v>104.28175</v>
      </c>
      <c r="C1488" s="14" t="n">
        <f aca="false">IF(Data_Clean!H1488="",0,Data_Clean!H1488)*Assumptions!$B$6</f>
        <v>356.45316</v>
      </c>
      <c r="D1488" s="14" t="n">
        <f aca="false">Data_Clean!I1488*Assumptions!$B$7</f>
        <v>0</v>
      </c>
      <c r="E1488" s="14" t="n">
        <f aca="false">Data_Clean!J1488*Assumptions!$B$8</f>
        <v>0</v>
      </c>
      <c r="F1488" s="14" t="n">
        <f aca="false">Data_Clean!K1488*Assumptions!$B$9</f>
        <v>0</v>
      </c>
      <c r="G1488" s="14" t="n">
        <f aca="false">Data_Clean!L1488*Assumptions!$B$10</f>
        <v>0</v>
      </c>
      <c r="H1488" s="14" t="n">
        <f aca="false">IF(OR(Data_Clean!M1488="",Data_Clean!N1488=""),0,Data_Clean!M1488*Data_Clean!N1488/100)*Assumptions!$B$13*Assumptions!$B$11</f>
        <v>0</v>
      </c>
      <c r="I1488" s="14" t="n">
        <f aca="false">Data_Clean!O1488*4*Assumptions!$B$12</f>
        <v>0</v>
      </c>
      <c r="J1488" s="14" t="n">
        <f aca="false">SUM(B1488:I1488)</f>
        <v>460.73491</v>
      </c>
      <c r="K1488" s="16" t="n">
        <f aca="false">IF(Data_Clean!P1488="","",Assumptions!$B$15*0.5^(Data_Clean!P1488/Assumptions!$B$20))</f>
        <v>30</v>
      </c>
      <c r="L1488" s="16" t="n">
        <f aca="false">Assumptions!$B$16*MIN(1,LN(1+Data_Clean!Q1488)/LN(1+Assumptions!$B$21))</f>
        <v>14.320838960067</v>
      </c>
      <c r="M1488" s="16" t="n">
        <f aca="false">Assumptions!$B$17*(0.6*MIN(1,Data_Clean!R1488/Assumptions!$B$22)+0.4*IF(Data_Clean!S1488="",0,Data_Clean!S1488))</f>
        <v>3.03</v>
      </c>
      <c r="N1488" s="16" t="n">
        <f aca="false">Assumptions!$B$18*MIN(1,(Data_Clean!F1488-1)/Assumptions!$B$23)</f>
        <v>5</v>
      </c>
      <c r="O1488" s="16" t="n">
        <f aca="false">Assumptions!$B$19*(0.4*IF(Data_Clean!E1488="",0,MIN(1,Data_Clean!E1488/12/Assumptions!$B$24))+0.35*IF(Data_Clean!D1488="Y",1,0)+0.25*(1-MIN(Data_Clean!T1488,3)/3))/IF(Data_Clean!E1488="",0.6,1)</f>
        <v>8.45</v>
      </c>
      <c r="P1488" s="16" t="n">
        <f aca="false">SUM(K1488:O1488)/(Assumptions!$D$5-IF(K1488="",Assumptions!$B$15,0))*100</f>
        <v>60.800838960067</v>
      </c>
      <c r="Q1488" s="7" t="str">
        <f aca="false">IF(J1488&gt;=Assumptions!$B$26,"High",IF(J1488&gt;=Assumptions!$B$27,"Mid","Low"))</f>
        <v>Mid</v>
      </c>
      <c r="R1488" s="7" t="str">
        <f aca="false">IF(P1488&gt;=Assumptions!$B$28,"High",IF(P1488&gt;=Assumptions!$B$29,"Mid","Low"))</f>
        <v>Mid</v>
      </c>
      <c r="S1488" s="7" t="str">
        <f aca="false">INDEX(Assumptions!$B$33:$B$41,MATCH(Q1488&amp;"|"&amp;R1488,Assumptions!$A$33:$A$41,0))</f>
        <v>Established Core</v>
      </c>
      <c r="T1488" s="7" t="n">
        <f aca="false">IF(ISNUMBER(Data_Clean!V1488),J1488*Data_Clean!V1488,0)</f>
        <v>32.481811155</v>
      </c>
    </row>
    <row r="1489" customFormat="false" ht="15" hidden="false" customHeight="false" outlineLevel="0" collapsed="false">
      <c r="A1489" s="15" t="str">
        <f aca="false">Data_Clean!A1489</f>
        <v>CX101485</v>
      </c>
      <c r="B1489" s="14" t="n">
        <f aca="false">Data_Clean!G1489*Assumptions!$B$5</f>
        <v>598.4365</v>
      </c>
      <c r="C1489" s="14" t="n">
        <f aca="false">IF(Data_Clean!H1489="",0,Data_Clean!H1489)*Assumptions!$B$6</f>
        <v>358.57056</v>
      </c>
      <c r="D1489" s="14" t="n">
        <f aca="false">Data_Clean!I1489*Assumptions!$B$7</f>
        <v>537.6</v>
      </c>
      <c r="E1489" s="14" t="n">
        <f aca="false">Data_Clean!J1489*Assumptions!$B$8</f>
        <v>0</v>
      </c>
      <c r="F1489" s="14" t="n">
        <f aca="false">Data_Clean!K1489*Assumptions!$B$9</f>
        <v>0</v>
      </c>
      <c r="G1489" s="14" t="n">
        <f aca="false">Data_Clean!L1489*Assumptions!$B$10</f>
        <v>259.65</v>
      </c>
      <c r="H1489" s="14" t="n">
        <f aca="false">IF(OR(Data_Clean!M1489="",Data_Clean!N1489=""),0,Data_Clean!M1489*Data_Clean!N1489/100)*Assumptions!$B$13*Assumptions!$B$11</f>
        <v>0</v>
      </c>
      <c r="I1489" s="14" t="n">
        <f aca="false">Data_Clean!O1489*4*Assumptions!$B$12</f>
        <v>0</v>
      </c>
      <c r="J1489" s="14" t="n">
        <f aca="false">SUM(B1489:I1489)</f>
        <v>1754.25706</v>
      </c>
      <c r="K1489" s="16" t="n">
        <f aca="false">IF(Data_Clean!P1489="","",Assumptions!$B$15*0.5^(Data_Clean!P1489/Assumptions!$B$20))</f>
        <v>18.8988157484231</v>
      </c>
      <c r="L1489" s="16" t="n">
        <f aca="false">Assumptions!$B$16*MIN(1,LN(1+Data_Clean!Q1489)/LN(1+Assumptions!$B$21))</f>
        <v>12.4931739410702</v>
      </c>
      <c r="M1489" s="16" t="n">
        <f aca="false">Assumptions!$B$17*(0.6*MIN(1,Data_Clean!R1489/Assumptions!$B$22)+0.4*IF(Data_Clean!S1489="",0,Data_Clean!S1489))</f>
        <v>1.77</v>
      </c>
      <c r="N1489" s="16" t="n">
        <f aca="false">Assumptions!$B$18*MIN(1,(Data_Clean!F1489-1)/Assumptions!$B$23)</f>
        <v>15</v>
      </c>
      <c r="O1489" s="16" t="n">
        <f aca="false">Assumptions!$B$19*(0.4*IF(Data_Clean!E1489="",0,MIN(1,Data_Clean!E1489/12/Assumptions!$B$24))+0.35*IF(Data_Clean!D1489="Y",1,0)+0.25*(1-MIN(Data_Clean!T1489,3)/3))/IF(Data_Clean!E1489="",0.6,1)</f>
        <v>9.1</v>
      </c>
      <c r="P1489" s="16" t="n">
        <f aca="false">SUM(K1489:O1489)/(Assumptions!$D$5-IF(K1489="",Assumptions!$B$15,0))*100</f>
        <v>57.2619896894933</v>
      </c>
      <c r="Q1489" s="7" t="str">
        <f aca="false">IF(J1489&gt;=Assumptions!$B$26,"High",IF(J1489&gt;=Assumptions!$B$27,"Mid","Low"))</f>
        <v>High</v>
      </c>
      <c r="R1489" s="7" t="str">
        <f aca="false">IF(P1489&gt;=Assumptions!$B$28,"High",IF(P1489&gt;=Assumptions!$B$29,"Mid","Low"))</f>
        <v>Mid</v>
      </c>
      <c r="S1489" s="7" t="str">
        <f aca="false">INDEX(Assumptions!$B$33:$B$41,MATCH(Q1489&amp;"|"&amp;R1489,Assumptions!$A$33:$A$41,0))</f>
        <v>Established Core</v>
      </c>
      <c r="T1489" s="7" t="n">
        <f aca="false">IF(ISNUMBER(Data_Clean!V1489),J1489*Data_Clean!V1489,0)</f>
        <v>106.834254954</v>
      </c>
    </row>
    <row r="1490" customFormat="false" ht="15" hidden="false" customHeight="false" outlineLevel="0" collapsed="false">
      <c r="A1490" s="15" t="str">
        <f aca="false">Data_Clean!A1490</f>
        <v>CX101486</v>
      </c>
      <c r="B1490" s="14" t="n">
        <f aca="false">Data_Clean!G1490*Assumptions!$B$5</f>
        <v>24.12525</v>
      </c>
      <c r="C1490" s="14" t="n">
        <f aca="false">IF(Data_Clean!H1490="",0,Data_Clean!H1490)*Assumptions!$B$6</f>
        <v>0</v>
      </c>
      <c r="D1490" s="14" t="n">
        <f aca="false">Data_Clean!I1490*Assumptions!$B$7</f>
        <v>0</v>
      </c>
      <c r="E1490" s="14" t="n">
        <f aca="false">Data_Clean!J1490*Assumptions!$B$8</f>
        <v>0</v>
      </c>
      <c r="F1490" s="14" t="n">
        <f aca="false">Data_Clean!K1490*Assumptions!$B$9</f>
        <v>0</v>
      </c>
      <c r="G1490" s="14" t="n">
        <f aca="false">Data_Clean!L1490*Assumptions!$B$10</f>
        <v>1073.25</v>
      </c>
      <c r="H1490" s="14" t="n">
        <f aca="false">IF(OR(Data_Clean!M1490="",Data_Clean!N1490=""),0,Data_Clean!M1490*Data_Clean!N1490/100)*Assumptions!$B$13*Assumptions!$B$11</f>
        <v>182.31</v>
      </c>
      <c r="I1490" s="14" t="n">
        <f aca="false">Data_Clean!O1490*4*Assumptions!$B$12</f>
        <v>3.71328</v>
      </c>
      <c r="J1490" s="14" t="n">
        <f aca="false">SUM(B1490:I1490)</f>
        <v>1283.39853</v>
      </c>
      <c r="K1490" s="16" t="n">
        <f aca="false">IF(Data_Clean!P1490="","",Assumptions!$B$15*0.5^(Data_Clean!P1490/Assumptions!$B$20))</f>
        <v>27.9909897461042</v>
      </c>
      <c r="L1490" s="16" t="n">
        <f aca="false">Assumptions!$B$16*MIN(1,LN(1+Data_Clean!Q1490)/LN(1+Assumptions!$B$21))</f>
        <v>12.0537864630054</v>
      </c>
      <c r="M1490" s="16" t="n">
        <f aca="false">Assumptions!$B$17*(0.6*MIN(1,Data_Clean!R1490/Assumptions!$B$22)+0.4*IF(Data_Clean!S1490="",0,Data_Clean!S1490))</f>
        <v>8.994</v>
      </c>
      <c r="N1490" s="16" t="n">
        <f aca="false">Assumptions!$B$18*MIN(1,(Data_Clean!F1490-1)/Assumptions!$B$23)</f>
        <v>10</v>
      </c>
      <c r="O1490" s="16" t="n">
        <f aca="false">Assumptions!$B$19*(0.4*IF(Data_Clean!E1490="",0,MIN(1,Data_Clean!E1490/12/Assumptions!$B$24))+0.35*IF(Data_Clean!D1490="Y",1,0)+0.25*(1-MIN(Data_Clean!T1490,3)/3))/IF(Data_Clean!E1490="",0.6,1)</f>
        <v>9.65</v>
      </c>
      <c r="P1490" s="16" t="n">
        <f aca="false">SUM(K1490:O1490)/(Assumptions!$D$5-IF(K1490="",Assumptions!$B$15,0))*100</f>
        <v>68.6887762091096</v>
      </c>
      <c r="Q1490" s="7" t="str">
        <f aca="false">IF(J1490&gt;=Assumptions!$B$26,"High",IF(J1490&gt;=Assumptions!$B$27,"Mid","Low"))</f>
        <v>Mid</v>
      </c>
      <c r="R1490" s="7" t="str">
        <f aca="false">IF(P1490&gt;=Assumptions!$B$28,"High",IF(P1490&gt;=Assumptions!$B$29,"Mid","Low"))</f>
        <v>Mid</v>
      </c>
      <c r="S1490" s="7" t="str">
        <f aca="false">INDEX(Assumptions!$B$33:$B$41,MATCH(Q1490&amp;"|"&amp;R1490,Assumptions!$A$33:$A$41,0))</f>
        <v>Established Core</v>
      </c>
      <c r="T1490" s="7" t="n">
        <f aca="false">IF(ISNUMBER(Data_Clean!V1490),J1490*Data_Clean!V1490,0)</f>
        <v>46.459026786</v>
      </c>
    </row>
    <row r="1491" customFormat="false" ht="15" hidden="false" customHeight="false" outlineLevel="0" collapsed="false">
      <c r="A1491" s="15" t="str">
        <f aca="false">Data_Clean!A1491</f>
        <v>CX101487</v>
      </c>
      <c r="B1491" s="14" t="n">
        <f aca="false">Data_Clean!G1491*Assumptions!$B$5</f>
        <v>83.8455</v>
      </c>
      <c r="C1491" s="14" t="n">
        <f aca="false">IF(Data_Clean!H1491="",0,Data_Clean!H1491)*Assumptions!$B$6</f>
        <v>94.18476</v>
      </c>
      <c r="D1491" s="14" t="n">
        <f aca="false">Data_Clean!I1491*Assumptions!$B$7</f>
        <v>0</v>
      </c>
      <c r="E1491" s="14" t="n">
        <f aca="false">Data_Clean!J1491*Assumptions!$B$8</f>
        <v>0</v>
      </c>
      <c r="F1491" s="14" t="n">
        <f aca="false">Data_Clean!K1491*Assumptions!$B$9</f>
        <v>0</v>
      </c>
      <c r="G1491" s="14" t="n">
        <f aca="false">Data_Clean!L1491*Assumptions!$B$10</f>
        <v>0</v>
      </c>
      <c r="H1491" s="14" t="n">
        <f aca="false">IF(OR(Data_Clean!M1491="",Data_Clean!N1491=""),0,Data_Clean!M1491*Data_Clean!N1491/100)*Assumptions!$B$13*Assumptions!$B$11</f>
        <v>0</v>
      </c>
      <c r="I1491" s="14" t="n">
        <f aca="false">Data_Clean!O1491*4*Assumptions!$B$12</f>
        <v>0</v>
      </c>
      <c r="J1491" s="14" t="n">
        <f aca="false">SUM(B1491:I1491)</f>
        <v>178.03026</v>
      </c>
      <c r="K1491" s="16" t="n">
        <f aca="false">IF(Data_Clean!P1491="","",Assumptions!$B$15*0.5^(Data_Clean!P1491/Assumptions!$B$20))</f>
        <v>29.3147990530274</v>
      </c>
      <c r="L1491" s="16" t="n">
        <f aca="false">Assumptions!$B$16*MIN(1,LN(1+Data_Clean!Q1491)/LN(1+Assumptions!$B$21))</f>
        <v>13.4237548294248</v>
      </c>
      <c r="M1491" s="16" t="n">
        <f aca="false">Assumptions!$B$17*(0.6*MIN(1,Data_Clean!R1491/Assumptions!$B$22)+0.4*IF(Data_Clean!S1491="",0,Data_Clean!S1491))</f>
        <v>3.54</v>
      </c>
      <c r="N1491" s="16" t="n">
        <f aca="false">Assumptions!$B$18*MIN(1,(Data_Clean!F1491-1)/Assumptions!$B$23)</f>
        <v>5</v>
      </c>
      <c r="O1491" s="16" t="n">
        <f aca="false">Assumptions!$B$19*(0.4*IF(Data_Clean!E1491="",0,MIN(1,Data_Clean!E1491/12/Assumptions!$B$24))+0.35*IF(Data_Clean!D1491="Y",1,0)+0.25*(1-MIN(Data_Clean!T1491,3)/3))/IF(Data_Clean!E1491="",0.6,1)</f>
        <v>5.8</v>
      </c>
      <c r="P1491" s="16" t="n">
        <f aca="false">SUM(K1491:O1491)/(Assumptions!$D$5-IF(K1491="",Assumptions!$B$15,0))*100</f>
        <v>57.0785538824522</v>
      </c>
      <c r="Q1491" s="7" t="str">
        <f aca="false">IF(J1491&gt;=Assumptions!$B$26,"High",IF(J1491&gt;=Assumptions!$B$27,"Mid","Low"))</f>
        <v>Low</v>
      </c>
      <c r="R1491" s="7" t="str">
        <f aca="false">IF(P1491&gt;=Assumptions!$B$28,"High",IF(P1491&gt;=Assumptions!$B$29,"Mid","Low"))</f>
        <v>Mid</v>
      </c>
      <c r="S1491" s="7" t="str">
        <f aca="false">INDEX(Assumptions!$B$33:$B$41,MATCH(Q1491&amp;"|"&amp;R1491,Assumptions!$A$33:$A$41,0))</f>
        <v>Light Touch</v>
      </c>
      <c r="T1491" s="7" t="n">
        <f aca="false">IF(ISNUMBER(Data_Clean!V1491),J1491*Data_Clean!V1491,0)</f>
        <v>13.227648318</v>
      </c>
    </row>
    <row r="1492" customFormat="false" ht="15" hidden="false" customHeight="false" outlineLevel="0" collapsed="false">
      <c r="A1492" s="15" t="str">
        <f aca="false">Data_Clean!A1492</f>
        <v>CX101488</v>
      </c>
      <c r="B1492" s="14" t="n">
        <f aca="false">Data_Clean!G1492*Assumptions!$B$5</f>
        <v>47.45425</v>
      </c>
      <c r="C1492" s="14" t="n">
        <f aca="false">IF(Data_Clean!H1492="",0,Data_Clean!H1492)*Assumptions!$B$6</f>
        <v>248.40228</v>
      </c>
      <c r="D1492" s="14" t="n">
        <f aca="false">Data_Clean!I1492*Assumptions!$B$7</f>
        <v>0</v>
      </c>
      <c r="E1492" s="14" t="n">
        <f aca="false">Data_Clean!J1492*Assumptions!$B$8</f>
        <v>0</v>
      </c>
      <c r="F1492" s="14" t="n">
        <f aca="false">Data_Clean!K1492*Assumptions!$B$9</f>
        <v>0</v>
      </c>
      <c r="G1492" s="14" t="n">
        <f aca="false">Data_Clean!L1492*Assumptions!$B$10</f>
        <v>0</v>
      </c>
      <c r="H1492" s="14" t="n">
        <f aca="false">IF(OR(Data_Clean!M1492="",Data_Clean!N1492=""),0,Data_Clean!M1492*Data_Clean!N1492/100)*Assumptions!$B$13*Assumptions!$B$11</f>
        <v>0</v>
      </c>
      <c r="I1492" s="14" t="n">
        <f aca="false">Data_Clean!O1492*4*Assumptions!$B$12</f>
        <v>0</v>
      </c>
      <c r="J1492" s="14" t="n">
        <f aca="false">SUM(B1492:I1492)</f>
        <v>295.85653</v>
      </c>
      <c r="K1492" s="16" t="n">
        <f aca="false">IF(Data_Clean!P1492="","",Assumptions!$B$15*0.5^(Data_Clean!P1492/Assumptions!$B$20))</f>
        <v>12.1837859453435</v>
      </c>
      <c r="L1492" s="16" t="n">
        <f aca="false">Assumptions!$B$16*MIN(1,LN(1+Data_Clean!Q1492)/LN(1+Assumptions!$B$21))</f>
        <v>9.16313819982653</v>
      </c>
      <c r="M1492" s="16" t="n">
        <f aca="false">Assumptions!$B$17*(0.6*MIN(1,Data_Clean!R1492/Assumptions!$B$22)+0.4*IF(Data_Clean!S1492="",0,Data_Clean!S1492))</f>
        <v>7.8</v>
      </c>
      <c r="N1492" s="16" t="n">
        <f aca="false">Assumptions!$B$18*MIN(1,(Data_Clean!F1492-1)/Assumptions!$B$23)</f>
        <v>5</v>
      </c>
      <c r="O1492" s="16" t="n">
        <f aca="false">Assumptions!$B$19*(0.4*IF(Data_Clean!E1492="",0,MIN(1,Data_Clean!E1492/12/Assumptions!$B$24))+0.35*IF(Data_Clean!D1492="Y",1,0)+0.25*(1-MIN(Data_Clean!T1492,3)/3))/IF(Data_Clean!E1492="",0.6,1)</f>
        <v>6.25</v>
      </c>
      <c r="P1492" s="16" t="n">
        <f aca="false">SUM(K1492:O1492)/(Assumptions!$D$5-IF(K1492="",Assumptions!$B$15,0))*100</f>
        <v>40.3969241451701</v>
      </c>
      <c r="Q1492" s="7" t="str">
        <f aca="false">IF(J1492&gt;=Assumptions!$B$26,"High",IF(J1492&gt;=Assumptions!$B$27,"Mid","Low"))</f>
        <v>Low</v>
      </c>
      <c r="R1492" s="7" t="str">
        <f aca="false">IF(P1492&gt;=Assumptions!$B$28,"High",IF(P1492&gt;=Assumptions!$B$29,"Mid","Low"))</f>
        <v>Low</v>
      </c>
      <c r="S1492" s="7" t="str">
        <f aca="false">INDEX(Assumptions!$B$33:$B$41,MATCH(Q1492&amp;"|"&amp;R1492,Assumptions!$A$33:$A$41,0))</f>
        <v>Dormant &amp; Low Value</v>
      </c>
      <c r="T1492" s="7" t="n">
        <f aca="false">IF(ISNUMBER(Data_Clean!V1492),J1492*Data_Clean!V1492,0)</f>
        <v>62.484899136</v>
      </c>
    </row>
    <row r="1493" customFormat="false" ht="15" hidden="false" customHeight="false" outlineLevel="0" collapsed="false">
      <c r="A1493" s="15" t="str">
        <f aca="false">Data_Clean!A1493</f>
        <v>CX101489</v>
      </c>
      <c r="B1493" s="14" t="n">
        <f aca="false">Data_Clean!G1493*Assumptions!$B$5</f>
        <v>109.06775</v>
      </c>
      <c r="C1493" s="14" t="n">
        <f aca="false">IF(Data_Clean!H1493="",0,Data_Clean!H1493)*Assumptions!$B$6</f>
        <v>0</v>
      </c>
      <c r="D1493" s="14" t="n">
        <f aca="false">Data_Clean!I1493*Assumptions!$B$7</f>
        <v>0</v>
      </c>
      <c r="E1493" s="14" t="n">
        <f aca="false">Data_Clean!J1493*Assumptions!$B$8</f>
        <v>0</v>
      </c>
      <c r="F1493" s="14" t="n">
        <f aca="false">Data_Clean!K1493*Assumptions!$B$9</f>
        <v>0</v>
      </c>
      <c r="G1493" s="14" t="n">
        <f aca="false">Data_Clean!L1493*Assumptions!$B$10</f>
        <v>0</v>
      </c>
      <c r="H1493" s="14" t="n">
        <f aca="false">IF(OR(Data_Clean!M1493="",Data_Clean!N1493=""),0,Data_Clean!M1493*Data_Clean!N1493/100)*Assumptions!$B$13*Assumptions!$B$11</f>
        <v>147.744</v>
      </c>
      <c r="I1493" s="14" t="n">
        <f aca="false">Data_Clean!O1493*4*Assumptions!$B$12</f>
        <v>23.57328</v>
      </c>
      <c r="J1493" s="14" t="n">
        <f aca="false">SUM(B1493:I1493)</f>
        <v>280.38503</v>
      </c>
      <c r="K1493" s="16" t="n">
        <f aca="false">IF(Data_Clean!P1493="","",Assumptions!$B$15*0.5^(Data_Clean!P1493/Assumptions!$B$20))</f>
        <v>27.3516746567465</v>
      </c>
      <c r="L1493" s="16" t="n">
        <f aca="false">Assumptions!$B$16*MIN(1,LN(1+Data_Clean!Q1493)/LN(1+Assumptions!$B$21))</f>
        <v>14.7060656260474</v>
      </c>
      <c r="M1493" s="16" t="n">
        <f aca="false">Assumptions!$B$17*(0.6*MIN(1,Data_Clean!R1493/Assumptions!$B$22)+0.4*IF(Data_Clean!S1493="",0,Data_Clean!S1493))</f>
        <v>7.278</v>
      </c>
      <c r="N1493" s="16" t="n">
        <f aca="false">Assumptions!$B$18*MIN(1,(Data_Clean!F1493-1)/Assumptions!$B$23)</f>
        <v>5</v>
      </c>
      <c r="O1493" s="16" t="n">
        <f aca="false">Assumptions!$B$19*(0.4*IF(Data_Clean!E1493="",0,MIN(1,Data_Clean!E1493/12/Assumptions!$B$24))+0.35*IF(Data_Clean!D1493="Y",1,0)+0.25*(1-MIN(Data_Clean!T1493,3)/3))/IF(Data_Clean!E1493="",0.6,1)</f>
        <v>11.3</v>
      </c>
      <c r="P1493" s="16" t="n">
        <f aca="false">SUM(K1493:O1493)/(Assumptions!$D$5-IF(K1493="",Assumptions!$B$15,0))*100</f>
        <v>65.6357402827939</v>
      </c>
      <c r="Q1493" s="7" t="str">
        <f aca="false">IF(J1493&gt;=Assumptions!$B$26,"High",IF(J1493&gt;=Assumptions!$B$27,"Mid","Low"))</f>
        <v>Low</v>
      </c>
      <c r="R1493" s="7" t="str">
        <f aca="false">IF(P1493&gt;=Assumptions!$B$28,"High",IF(P1493&gt;=Assumptions!$B$29,"Mid","Low"))</f>
        <v>Mid</v>
      </c>
      <c r="S1493" s="7" t="str">
        <f aca="false">INDEX(Assumptions!$B$33:$B$41,MATCH(Q1493&amp;"|"&amp;R1493,Assumptions!$A$33:$A$41,0))</f>
        <v>Light Touch</v>
      </c>
      <c r="T1493" s="7" t="n">
        <f aca="false">IF(ISNUMBER(Data_Clean!V1493),J1493*Data_Clean!V1493,0)</f>
        <v>15.477253656</v>
      </c>
    </row>
    <row r="1494" customFormat="false" ht="15" hidden="false" customHeight="false" outlineLevel="0" collapsed="false">
      <c r="A1494" s="15" t="str">
        <f aca="false">Data_Clean!A1494</f>
        <v>CX101490</v>
      </c>
      <c r="B1494" s="14" t="n">
        <f aca="false">Data_Clean!G1494*Assumptions!$B$5</f>
        <v>40.622</v>
      </c>
      <c r="C1494" s="14" t="n">
        <f aca="false">IF(Data_Clean!H1494="",0,Data_Clean!H1494)*Assumptions!$B$6</f>
        <v>0</v>
      </c>
      <c r="D1494" s="14" t="n">
        <f aca="false">Data_Clean!I1494*Assumptions!$B$7</f>
        <v>0</v>
      </c>
      <c r="E1494" s="14" t="n">
        <f aca="false">Data_Clean!J1494*Assumptions!$B$8</f>
        <v>0</v>
      </c>
      <c r="F1494" s="14" t="n">
        <f aca="false">Data_Clean!K1494*Assumptions!$B$9</f>
        <v>2249.5</v>
      </c>
      <c r="G1494" s="14" t="n">
        <f aca="false">Data_Clean!L1494*Assumptions!$B$10</f>
        <v>403.65</v>
      </c>
      <c r="H1494" s="14" t="n">
        <f aca="false">IF(OR(Data_Clean!M1494="",Data_Clean!N1494=""),0,Data_Clean!M1494*Data_Clean!N1494/100)*Assumptions!$B$13*Assumptions!$B$11</f>
        <v>0</v>
      </c>
      <c r="I1494" s="14" t="n">
        <f aca="false">Data_Clean!O1494*4*Assumptions!$B$12</f>
        <v>0</v>
      </c>
      <c r="J1494" s="14" t="n">
        <f aca="false">SUM(B1494:I1494)</f>
        <v>2693.772</v>
      </c>
      <c r="K1494" s="16" t="n">
        <f aca="false">IF(Data_Clean!P1494="","",Assumptions!$B$15*0.5^(Data_Clean!P1494/Assumptions!$B$20))</f>
        <v>28.6452481173125</v>
      </c>
      <c r="L1494" s="16" t="n">
        <f aca="false">Assumptions!$B$16*MIN(1,LN(1+Data_Clean!Q1494)/LN(1+Assumptions!$B$21))</f>
        <v>14.4532413158944</v>
      </c>
      <c r="M1494" s="16" t="n">
        <f aca="false">Assumptions!$B$17*(0.6*MIN(1,Data_Clean!R1494/Assumptions!$B$22)+0.4*IF(Data_Clean!S1494="",0,Data_Clean!S1494))</f>
        <v>11.316</v>
      </c>
      <c r="N1494" s="16" t="n">
        <f aca="false">Assumptions!$B$18*MIN(1,(Data_Clean!F1494-1)/Assumptions!$B$23)</f>
        <v>10</v>
      </c>
      <c r="O1494" s="16" t="n">
        <f aca="false">Assumptions!$B$19*(0.4*IF(Data_Clean!E1494="",0,MIN(1,Data_Clean!E1494/12/Assumptions!$B$24))+0.35*IF(Data_Clean!D1494="Y",1,0)+0.25*(1-MIN(Data_Clean!T1494,3)/3))/IF(Data_Clean!E1494="",0.6,1)</f>
        <v>9.1</v>
      </c>
      <c r="P1494" s="16" t="n">
        <f aca="false">SUM(K1494:O1494)/(Assumptions!$D$5-IF(K1494="",Assumptions!$B$15,0))*100</f>
        <v>73.5144894332069</v>
      </c>
      <c r="Q1494" s="7" t="str">
        <f aca="false">IF(J1494&gt;=Assumptions!$B$26,"High",IF(J1494&gt;=Assumptions!$B$27,"Mid","Low"))</f>
        <v>High</v>
      </c>
      <c r="R1494" s="7" t="str">
        <f aca="false">IF(P1494&gt;=Assumptions!$B$28,"High",IF(P1494&gt;=Assumptions!$B$29,"Mid","Low"))</f>
        <v>High</v>
      </c>
      <c r="S1494" s="7" t="str">
        <f aca="false">INDEX(Assumptions!$B$33:$B$41,MATCH(Q1494&amp;"|"&amp;R1494,Assumptions!$A$33:$A$41,0))</f>
        <v>Premier Advocates</v>
      </c>
      <c r="T1494" s="7" t="n">
        <f aca="false">IF(ISNUMBER(Data_Clean!V1494),J1494*Data_Clean!V1494,0)</f>
        <v>279.6135336</v>
      </c>
    </row>
    <row r="1495" customFormat="false" ht="15" hidden="false" customHeight="false" outlineLevel="0" collapsed="false">
      <c r="A1495" s="15" t="str">
        <f aca="false">Data_Clean!A1495</f>
        <v>CX101491</v>
      </c>
      <c r="B1495" s="14" t="n">
        <f aca="false">Data_Clean!G1495*Assumptions!$B$5</f>
        <v>77.0615</v>
      </c>
      <c r="C1495" s="14" t="n">
        <f aca="false">IF(Data_Clean!H1495="",0,Data_Clean!H1495)*Assumptions!$B$6</f>
        <v>214.10376</v>
      </c>
      <c r="D1495" s="14" t="n">
        <f aca="false">Data_Clean!I1495*Assumptions!$B$7</f>
        <v>0</v>
      </c>
      <c r="E1495" s="14" t="n">
        <f aca="false">Data_Clean!J1495*Assumptions!$B$8</f>
        <v>345.7179</v>
      </c>
      <c r="F1495" s="14" t="n">
        <f aca="false">Data_Clean!K1495*Assumptions!$B$9</f>
        <v>2047.1</v>
      </c>
      <c r="G1495" s="14" t="n">
        <f aca="false">Data_Clean!L1495*Assumptions!$B$10</f>
        <v>0</v>
      </c>
      <c r="H1495" s="14" t="n">
        <f aca="false">IF(OR(Data_Clean!M1495="",Data_Clean!N1495=""),0,Data_Clean!M1495*Data_Clean!N1495/100)*Assumptions!$B$13*Assumptions!$B$11</f>
        <v>308.448</v>
      </c>
      <c r="I1495" s="14" t="n">
        <f aca="false">Data_Clean!O1495*4*Assumptions!$B$12</f>
        <v>14.55408</v>
      </c>
      <c r="J1495" s="14" t="n">
        <f aca="false">SUM(B1495:I1495)</f>
        <v>3006.98524</v>
      </c>
      <c r="K1495" s="16" t="n">
        <f aca="false">IF(Data_Clean!P1495="","",Assumptions!$B$15*0.5^(Data_Clean!P1495/Assumptions!$B$20))</f>
        <v>24.3675718906871</v>
      </c>
      <c r="L1495" s="16" t="n">
        <f aca="false">Assumptions!$B$16*MIN(1,LN(1+Data_Clean!Q1495)/LN(1+Assumptions!$B$21))</f>
        <v>13.2535138894499</v>
      </c>
      <c r="M1495" s="16" t="n">
        <f aca="false">Assumptions!$B$17*(0.6*MIN(1,Data_Clean!R1495/Assumptions!$B$22)+0.4*IF(Data_Clean!S1495="",0,Data_Clean!S1495))</f>
        <v>8.28</v>
      </c>
      <c r="N1495" s="16" t="n">
        <f aca="false">Assumptions!$B$18*MIN(1,(Data_Clean!F1495-1)/Assumptions!$B$23)</f>
        <v>20</v>
      </c>
      <c r="O1495" s="16" t="n">
        <f aca="false">Assumptions!$B$19*(0.4*IF(Data_Clean!E1495="",0,MIN(1,Data_Clean!E1495/12/Assumptions!$B$24))+0.35*IF(Data_Clean!D1495="Y",1,0)+0.25*(1-MIN(Data_Clean!T1495,3)/3))/IF(Data_Clean!E1495="",0.6,1)</f>
        <v>15</v>
      </c>
      <c r="P1495" s="16" t="n">
        <f aca="false">SUM(K1495:O1495)/(Assumptions!$D$5-IF(K1495="",Assumptions!$B$15,0))*100</f>
        <v>80.901085780137</v>
      </c>
      <c r="Q1495" s="7" t="str">
        <f aca="false">IF(J1495&gt;=Assumptions!$B$26,"High",IF(J1495&gt;=Assumptions!$B$27,"Mid","Low"))</f>
        <v>High</v>
      </c>
      <c r="R1495" s="7" t="str">
        <f aca="false">IF(P1495&gt;=Assumptions!$B$28,"High",IF(P1495&gt;=Assumptions!$B$29,"Mid","Low"))</f>
        <v>High</v>
      </c>
      <c r="S1495" s="7" t="str">
        <f aca="false">INDEX(Assumptions!$B$33:$B$41,MATCH(Q1495&amp;"|"&amp;R1495,Assumptions!$A$33:$A$41,0))</f>
        <v>Premier Advocates</v>
      </c>
      <c r="T1495" s="7" t="n">
        <f aca="false">IF(ISNUMBER(Data_Clean!V1495),J1495*Data_Clean!V1495,0)</f>
        <v>54.12573432</v>
      </c>
    </row>
    <row r="1496" customFormat="false" ht="15" hidden="false" customHeight="false" outlineLevel="0" collapsed="false">
      <c r="A1496" s="15" t="str">
        <f aca="false">Data_Clean!A1496</f>
        <v>CX101492</v>
      </c>
      <c r="B1496" s="14" t="n">
        <f aca="false">Data_Clean!G1496*Assumptions!$B$5</f>
        <v>140.8365</v>
      </c>
      <c r="C1496" s="14" t="n">
        <f aca="false">IF(Data_Clean!H1496="",0,Data_Clean!H1496)*Assumptions!$B$6</f>
        <v>0</v>
      </c>
      <c r="D1496" s="14" t="n">
        <f aca="false">Data_Clean!I1496*Assumptions!$B$7</f>
        <v>0</v>
      </c>
      <c r="E1496" s="14" t="n">
        <f aca="false">Data_Clean!J1496*Assumptions!$B$8</f>
        <v>0</v>
      </c>
      <c r="F1496" s="14" t="n">
        <f aca="false">Data_Clean!K1496*Assumptions!$B$9</f>
        <v>0</v>
      </c>
      <c r="G1496" s="14" t="n">
        <f aca="false">Data_Clean!L1496*Assumptions!$B$10</f>
        <v>286.2</v>
      </c>
      <c r="H1496" s="14" t="n">
        <f aca="false">IF(OR(Data_Clean!M1496="",Data_Clean!N1496=""),0,Data_Clean!M1496*Data_Clean!N1496/100)*Assumptions!$B$13*Assumptions!$B$11</f>
        <v>77.4</v>
      </c>
      <c r="I1496" s="14" t="n">
        <f aca="false">Data_Clean!O1496*4*Assumptions!$B$12</f>
        <v>0</v>
      </c>
      <c r="J1496" s="14" t="n">
        <f aca="false">SUM(B1496:I1496)</f>
        <v>504.4365</v>
      </c>
      <c r="K1496" s="16" t="n">
        <f aca="false">IF(Data_Clean!P1496="","",Assumptions!$B$15*0.5^(Data_Clean!P1496/Assumptions!$B$20))</f>
        <v>0.00374770712401163</v>
      </c>
      <c r="L1496" s="16" t="n">
        <f aca="false">Assumptions!$B$16*MIN(1,LN(1+Data_Clean!Q1496)/LN(1+Assumptions!$B$21))</f>
        <v>0</v>
      </c>
      <c r="M1496" s="16" t="n">
        <f aca="false">Assumptions!$B$17*(0.6*MIN(1,Data_Clean!R1496/Assumptions!$B$22)+0.4*IF(Data_Clean!S1496="",0,Data_Clean!S1496))</f>
        <v>0</v>
      </c>
      <c r="N1496" s="16" t="n">
        <f aca="false">Assumptions!$B$18*MIN(1,(Data_Clean!F1496-1)/Assumptions!$B$23)</f>
        <v>15</v>
      </c>
      <c r="O1496" s="16" t="n">
        <f aca="false">Assumptions!$B$19*(0.4*IF(Data_Clean!E1496="",0,MIN(1,Data_Clean!E1496/12/Assumptions!$B$24))+0.35*IF(Data_Clean!D1496="Y",1,0)+0.25*(1-MIN(Data_Clean!T1496,3)/3))/IF(Data_Clean!E1496="",0.6,1)</f>
        <v>5.75</v>
      </c>
      <c r="P1496" s="16" t="n">
        <f aca="false">SUM(K1496:O1496)/(Assumptions!$D$5-IF(K1496="",Assumptions!$B$15,0))*100</f>
        <v>20.753747707124</v>
      </c>
      <c r="Q1496" s="7" t="str">
        <f aca="false">IF(J1496&gt;=Assumptions!$B$26,"High",IF(J1496&gt;=Assumptions!$B$27,"Mid","Low"))</f>
        <v>Mid</v>
      </c>
      <c r="R1496" s="7" t="str">
        <f aca="false">IF(P1496&gt;=Assumptions!$B$28,"High",IF(P1496&gt;=Assumptions!$B$29,"Mid","Low"))</f>
        <v>Low</v>
      </c>
      <c r="S1496" s="7" t="str">
        <f aca="false">INDEX(Assumptions!$B$33:$B$41,MATCH(Q1496&amp;"|"&amp;R1496,Assumptions!$A$33:$A$41,0))</f>
        <v>Light Touch</v>
      </c>
      <c r="T1496" s="7" t="n">
        <f aca="false">IF(ISNUMBER(Data_Clean!V1496),J1496*Data_Clean!V1496,0)</f>
        <v>182.5051257</v>
      </c>
    </row>
    <row r="1497" customFormat="false" ht="15" hidden="false" customHeight="false" outlineLevel="0" collapsed="false">
      <c r="A1497" s="15" t="str">
        <f aca="false">Data_Clean!A1497</f>
        <v>CX101493</v>
      </c>
      <c r="B1497" s="14" t="n">
        <f aca="false">Data_Clean!G1497*Assumptions!$B$5</f>
        <v>50.4405</v>
      </c>
      <c r="C1497" s="14" t="n">
        <f aca="false">IF(Data_Clean!H1497="",0,Data_Clean!H1497)*Assumptions!$B$6</f>
        <v>67.40076</v>
      </c>
      <c r="D1497" s="14" t="n">
        <f aca="false">Data_Clean!I1497*Assumptions!$B$7</f>
        <v>0</v>
      </c>
      <c r="E1497" s="14" t="n">
        <f aca="false">Data_Clean!J1497*Assumptions!$B$8</f>
        <v>0</v>
      </c>
      <c r="F1497" s="14" t="n">
        <f aca="false">Data_Clean!K1497*Assumptions!$B$9</f>
        <v>0</v>
      </c>
      <c r="G1497" s="14" t="n">
        <f aca="false">Data_Clean!L1497*Assumptions!$B$10</f>
        <v>0</v>
      </c>
      <c r="H1497" s="14" t="n">
        <f aca="false">IF(OR(Data_Clean!M1497="",Data_Clean!N1497=""),0,Data_Clean!M1497*Data_Clean!N1497/100)*Assumptions!$B$13*Assumptions!$B$11</f>
        <v>0</v>
      </c>
      <c r="I1497" s="14" t="n">
        <f aca="false">Data_Clean!O1497*4*Assumptions!$B$12</f>
        <v>0</v>
      </c>
      <c r="J1497" s="14" t="n">
        <f aca="false">SUM(B1497:I1497)</f>
        <v>117.84126</v>
      </c>
      <c r="K1497" s="16" t="n">
        <f aca="false">IF(Data_Clean!P1497="","",Assumptions!$B$15*0.5^(Data_Clean!P1497/Assumptions!$B$20))</f>
        <v>18.8988157484231</v>
      </c>
      <c r="L1497" s="16" t="n">
        <f aca="false">Assumptions!$B$16*MIN(1,LN(1+Data_Clean!Q1497)/LN(1+Assumptions!$B$21))</f>
        <v>16.0563626167747</v>
      </c>
      <c r="M1497" s="16" t="n">
        <f aca="false">Assumptions!$B$17*(0.6*MIN(1,Data_Clean!R1497/Assumptions!$B$22)+0.4*IF(Data_Clean!S1497="",0,Data_Clean!S1497))</f>
        <v>5.202</v>
      </c>
      <c r="N1497" s="16" t="n">
        <f aca="false">Assumptions!$B$18*MIN(1,(Data_Clean!F1497-1)/Assumptions!$B$23)</f>
        <v>5</v>
      </c>
      <c r="O1497" s="16" t="n">
        <f aca="false">Assumptions!$B$19*(0.4*IF(Data_Clean!E1497="",0,MIN(1,Data_Clean!E1497/12/Assumptions!$B$24))+0.35*IF(Data_Clean!D1497="Y",1,0)+0.25*(1-MIN(Data_Clean!T1497,3)/3))/IF(Data_Clean!E1497="",0.6,1)</f>
        <v>15</v>
      </c>
      <c r="P1497" s="16" t="n">
        <f aca="false">SUM(K1497:O1497)/(Assumptions!$D$5-IF(K1497="",Assumptions!$B$15,0))*100</f>
        <v>60.1571783651978</v>
      </c>
      <c r="Q1497" s="7" t="str">
        <f aca="false">IF(J1497&gt;=Assumptions!$B$26,"High",IF(J1497&gt;=Assumptions!$B$27,"Mid","Low"))</f>
        <v>Low</v>
      </c>
      <c r="R1497" s="7" t="str">
        <f aca="false">IF(P1497&gt;=Assumptions!$B$28,"High",IF(P1497&gt;=Assumptions!$B$29,"Mid","Low"))</f>
        <v>Mid</v>
      </c>
      <c r="S1497" s="7" t="str">
        <f aca="false">INDEX(Assumptions!$B$33:$B$41,MATCH(Q1497&amp;"|"&amp;R1497,Assumptions!$A$33:$A$41,0))</f>
        <v>Light Touch</v>
      </c>
      <c r="T1497" s="7" t="n">
        <f aca="false">IF(ISNUMBER(Data_Clean!V1497),J1497*Data_Clean!V1497,0)</f>
        <v>2.227199814</v>
      </c>
    </row>
    <row r="1498" customFormat="false" ht="15" hidden="false" customHeight="false" outlineLevel="0" collapsed="false">
      <c r="A1498" s="15" t="str">
        <f aca="false">Data_Clean!A1498</f>
        <v>CX101494</v>
      </c>
      <c r="B1498" s="14" t="n">
        <f aca="false">Data_Clean!G1498*Assumptions!$B$5</f>
        <v>33.76275</v>
      </c>
      <c r="C1498" s="14" t="n">
        <f aca="false">IF(Data_Clean!H1498="",0,Data_Clean!H1498)*Assumptions!$B$6</f>
        <v>170.81088</v>
      </c>
      <c r="D1498" s="14" t="n">
        <f aca="false">Data_Clean!I1498*Assumptions!$B$7</f>
        <v>0</v>
      </c>
      <c r="E1498" s="14" t="n">
        <f aca="false">Data_Clean!J1498*Assumptions!$B$8</f>
        <v>613.7088</v>
      </c>
      <c r="F1498" s="14" t="n">
        <f aca="false">Data_Clean!K1498*Assumptions!$B$9</f>
        <v>0</v>
      </c>
      <c r="G1498" s="14" t="n">
        <f aca="false">Data_Clean!L1498*Assumptions!$B$10</f>
        <v>0</v>
      </c>
      <c r="H1498" s="14" t="n">
        <f aca="false">IF(OR(Data_Clean!M1498="",Data_Clean!N1498=""),0,Data_Clean!M1498*Data_Clean!N1498/100)*Assumptions!$B$13*Assumptions!$B$11</f>
        <v>0</v>
      </c>
      <c r="I1498" s="14" t="n">
        <f aca="false">Data_Clean!O1498*4*Assumptions!$B$12</f>
        <v>0</v>
      </c>
      <c r="J1498" s="14" t="n">
        <f aca="false">SUM(B1498:I1498)</f>
        <v>818.28243</v>
      </c>
      <c r="K1498" s="16" t="n">
        <f aca="false">IF(Data_Clean!P1498="","",Assumptions!$B$15*0.5^(Data_Clean!P1498/Assumptions!$B$20))</f>
        <v>18.0453755412318</v>
      </c>
      <c r="L1498" s="16" t="n">
        <f aca="false">Assumptions!$B$16*MIN(1,LN(1+Data_Clean!Q1498)/LN(1+Assumptions!$B$21))</f>
        <v>12.6966447294858</v>
      </c>
      <c r="M1498" s="16" t="n">
        <f aca="false">Assumptions!$B$17*(0.6*MIN(1,Data_Clean!R1498/Assumptions!$B$22)+0.4*IF(Data_Clean!S1498="",0,Data_Clean!S1498))</f>
        <v>2.934</v>
      </c>
      <c r="N1498" s="16" t="n">
        <f aca="false">Assumptions!$B$18*MIN(1,(Data_Clean!F1498-1)/Assumptions!$B$23)</f>
        <v>10</v>
      </c>
      <c r="O1498" s="16" t="n">
        <f aca="false">Assumptions!$B$19*(0.4*IF(Data_Clean!E1498="",0,MIN(1,Data_Clean!E1498/12/Assumptions!$B$24))+0.35*IF(Data_Clean!D1498="Y",1,0)+0.25*(1-MIN(Data_Clean!T1498,3)/3))/IF(Data_Clean!E1498="",0.6,1)</f>
        <v>4.9</v>
      </c>
      <c r="P1498" s="16" t="n">
        <f aca="false">SUM(K1498:O1498)/(Assumptions!$D$5-IF(K1498="",Assumptions!$B$15,0))*100</f>
        <v>48.5760202707175</v>
      </c>
      <c r="Q1498" s="7" t="str">
        <f aca="false">IF(J1498&gt;=Assumptions!$B$26,"High",IF(J1498&gt;=Assumptions!$B$27,"Mid","Low"))</f>
        <v>Mid</v>
      </c>
      <c r="R1498" s="7" t="str">
        <f aca="false">IF(P1498&gt;=Assumptions!$B$28,"High",IF(P1498&gt;=Assumptions!$B$29,"Mid","Low"))</f>
        <v>Low</v>
      </c>
      <c r="S1498" s="7" t="str">
        <f aca="false">INDEX(Assumptions!$B$33:$B$41,MATCH(Q1498&amp;"|"&amp;R1498,Assumptions!$A$33:$A$41,0))</f>
        <v>Light Touch</v>
      </c>
      <c r="T1498" s="7" t="n">
        <f aca="false">IF(ISNUMBER(Data_Clean!V1498),J1498*Data_Clean!V1498,0)</f>
        <v>111.531895209</v>
      </c>
    </row>
    <row r="1499" customFormat="false" ht="15" hidden="false" customHeight="false" outlineLevel="0" collapsed="false">
      <c r="A1499" s="15" t="str">
        <f aca="false">Data_Clean!A1499</f>
        <v>CX101495</v>
      </c>
      <c r="B1499" s="14" t="n">
        <f aca="false">Data_Clean!G1499*Assumptions!$B$5</f>
        <v>13.83125</v>
      </c>
      <c r="C1499" s="14" t="n">
        <f aca="false">IF(Data_Clean!H1499="",0,Data_Clean!H1499)*Assumptions!$B$6</f>
        <v>0</v>
      </c>
      <c r="D1499" s="14" t="n">
        <f aca="false">Data_Clean!I1499*Assumptions!$B$7</f>
        <v>0</v>
      </c>
      <c r="E1499" s="14" t="n">
        <f aca="false">Data_Clean!J1499*Assumptions!$B$8</f>
        <v>0</v>
      </c>
      <c r="F1499" s="14" t="n">
        <f aca="false">Data_Clean!K1499*Assumptions!$B$9</f>
        <v>0</v>
      </c>
      <c r="G1499" s="14" t="n">
        <f aca="false">Data_Clean!L1499*Assumptions!$B$10</f>
        <v>0</v>
      </c>
      <c r="H1499" s="14" t="n">
        <f aca="false">IF(OR(Data_Clean!M1499="",Data_Clean!N1499=""),0,Data_Clean!M1499*Data_Clean!N1499/100)*Assumptions!$B$13*Assumptions!$B$11</f>
        <v>0</v>
      </c>
      <c r="I1499" s="14" t="n">
        <f aca="false">Data_Clean!O1499*4*Assumptions!$B$12</f>
        <v>0</v>
      </c>
      <c r="J1499" s="14" t="n">
        <f aca="false">SUM(B1499:I1499)</f>
        <v>13.83125</v>
      </c>
      <c r="K1499" s="16" t="n">
        <f aca="false">IF(Data_Clean!P1499="","",Assumptions!$B$15*0.5^(Data_Clean!P1499/Assumptions!$B$20))</f>
        <v>25.5200148285257</v>
      </c>
      <c r="L1499" s="16" t="n">
        <f aca="false">Assumptions!$B$16*MIN(1,LN(1+Data_Clean!Q1499)/LN(1+Assumptions!$B$21))</f>
        <v>12.0537864630054</v>
      </c>
      <c r="M1499" s="16" t="n">
        <f aca="false">Assumptions!$B$17*(0.6*MIN(1,Data_Clean!R1499/Assumptions!$B$22)+0.4*IF(Data_Clean!S1499="",0,Data_Clean!S1499))</f>
        <v>14.142</v>
      </c>
      <c r="N1499" s="16" t="n">
        <f aca="false">Assumptions!$B$18*MIN(1,(Data_Clean!F1499-1)/Assumptions!$B$23)</f>
        <v>0</v>
      </c>
      <c r="O1499" s="16" t="n">
        <f aca="false">Assumptions!$B$19*(0.4*IF(Data_Clean!E1499="",0,MIN(1,Data_Clean!E1499/12/Assumptions!$B$24))+0.35*IF(Data_Clean!D1499="Y",1,0)+0.25*(1-MIN(Data_Clean!T1499,3)/3))/IF(Data_Clean!E1499="",0.6,1)</f>
        <v>13.3</v>
      </c>
      <c r="P1499" s="16" t="n">
        <f aca="false">SUM(K1499:O1499)/(Assumptions!$D$5-IF(K1499="",Assumptions!$B$15,0))*100</f>
        <v>65.0158012915311</v>
      </c>
      <c r="Q1499" s="7" t="str">
        <f aca="false">IF(J1499&gt;=Assumptions!$B$26,"High",IF(J1499&gt;=Assumptions!$B$27,"Mid","Low"))</f>
        <v>Low</v>
      </c>
      <c r="R1499" s="7" t="str">
        <f aca="false">IF(P1499&gt;=Assumptions!$B$28,"High",IF(P1499&gt;=Assumptions!$B$29,"Mid","Low"))</f>
        <v>Mid</v>
      </c>
      <c r="S1499" s="7" t="str">
        <f aca="false">INDEX(Assumptions!$B$33:$B$41,MATCH(Q1499&amp;"|"&amp;R1499,Assumptions!$A$33:$A$41,0))</f>
        <v>Light Touch</v>
      </c>
      <c r="T1499" s="7" t="n">
        <f aca="false">IF(ISNUMBER(Data_Clean!V1499),J1499*Data_Clean!V1499,0)</f>
        <v>0.53941875</v>
      </c>
    </row>
    <row r="1500" customFormat="false" ht="15" hidden="false" customHeight="false" outlineLevel="0" collapsed="false">
      <c r="A1500" s="15" t="str">
        <f aca="false">Data_Clean!A1500</f>
        <v>CX101496</v>
      </c>
      <c r="B1500" s="14" t="n">
        <f aca="false">Data_Clean!G1500*Assumptions!$B$5</f>
        <v>72.7495</v>
      </c>
      <c r="C1500" s="14" t="n">
        <f aca="false">IF(Data_Clean!H1500="",0,Data_Clean!H1500)*Assumptions!$B$6</f>
        <v>0</v>
      </c>
      <c r="D1500" s="14" t="n">
        <f aca="false">Data_Clean!I1500*Assumptions!$B$7</f>
        <v>1500.8</v>
      </c>
      <c r="E1500" s="14" t="n">
        <f aca="false">Data_Clean!J1500*Assumptions!$B$8</f>
        <v>788.457</v>
      </c>
      <c r="F1500" s="14" t="n">
        <f aca="false">Data_Clean!K1500*Assumptions!$B$9</f>
        <v>0</v>
      </c>
      <c r="G1500" s="14" t="n">
        <f aca="false">Data_Clean!L1500*Assumptions!$B$10</f>
        <v>0</v>
      </c>
      <c r="H1500" s="14" t="n">
        <f aca="false">IF(OR(Data_Clean!M1500="",Data_Clean!N1500=""),0,Data_Clean!M1500*Data_Clean!N1500/100)*Assumptions!$B$13*Assumptions!$B$11</f>
        <v>364.554</v>
      </c>
      <c r="I1500" s="14" t="n">
        <f aca="false">Data_Clean!O1500*4*Assumptions!$B$12</f>
        <v>0</v>
      </c>
      <c r="J1500" s="14" t="n">
        <f aca="false">SUM(B1500:I1500)</f>
        <v>2726.5605</v>
      </c>
      <c r="K1500" s="16" t="n">
        <f aca="false">IF(Data_Clean!P1500="","",Assumptions!$B$15*0.5^(Data_Clean!P1500/Assumptions!$B$20))</f>
        <v>1.23703866634959</v>
      </c>
      <c r="L1500" s="16" t="n">
        <f aca="false">Assumptions!$B$16*MIN(1,LN(1+Data_Clean!Q1500)/LN(1+Assumptions!$B$21))</f>
        <v>0</v>
      </c>
      <c r="M1500" s="16" t="n">
        <f aca="false">Assumptions!$B$17*(0.6*MIN(1,Data_Clean!R1500/Assumptions!$B$22)+0.4*IF(Data_Clean!S1500="",0,Data_Clean!S1500))</f>
        <v>0</v>
      </c>
      <c r="N1500" s="16" t="n">
        <f aca="false">Assumptions!$B$18*MIN(1,(Data_Clean!F1500-1)/Assumptions!$B$23)</f>
        <v>15</v>
      </c>
      <c r="O1500" s="16" t="n">
        <f aca="false">Assumptions!$B$19*(0.4*IF(Data_Clean!E1500="",0,MIN(1,Data_Clean!E1500/12/Assumptions!$B$24))+0.35*IF(Data_Clean!D1500="Y",1,0)+0.25*(1-MIN(Data_Clean!T1500,3)/3))/IF(Data_Clean!E1500="",0.6,1)</f>
        <v>7.4</v>
      </c>
      <c r="P1500" s="16" t="n">
        <f aca="false">SUM(K1500:O1500)/(Assumptions!$D$5-IF(K1500="",Assumptions!$B$15,0))*100</f>
        <v>23.6370386663496</v>
      </c>
      <c r="Q1500" s="7" t="str">
        <f aca="false">IF(J1500&gt;=Assumptions!$B$26,"High",IF(J1500&gt;=Assumptions!$B$27,"Mid","Low"))</f>
        <v>High</v>
      </c>
      <c r="R1500" s="7" t="str">
        <f aca="false">IF(P1500&gt;=Assumptions!$B$28,"High",IF(P1500&gt;=Assumptions!$B$29,"Mid","Low"))</f>
        <v>Low</v>
      </c>
      <c r="S1500" s="7" t="str">
        <f aca="false">INDEX(Assumptions!$B$33:$B$41,MATCH(Q1500&amp;"|"&amp;R1500,Assumptions!$A$33:$A$41,0))</f>
        <v>Affluent Drifters</v>
      </c>
      <c r="T1500" s="7" t="n">
        <f aca="false">IF(ISNUMBER(Data_Clean!V1500),J1500*Data_Clean!V1500,0)</f>
        <v>728.80962165</v>
      </c>
    </row>
    <row r="1501" customFormat="false" ht="15" hidden="false" customHeight="false" outlineLevel="0" collapsed="false">
      <c r="A1501" s="15" t="str">
        <f aca="false">Data_Clean!A1501</f>
        <v>CX101497</v>
      </c>
      <c r="B1501" s="14" t="n">
        <f aca="false">Data_Clean!G1501*Assumptions!$B$5</f>
        <v>48.4555</v>
      </c>
      <c r="C1501" s="14" t="n">
        <f aca="false">IF(Data_Clean!H1501="",0,Data_Clean!H1501)*Assumptions!$B$6</f>
        <v>117.48396</v>
      </c>
      <c r="D1501" s="14" t="n">
        <f aca="false">Data_Clean!I1501*Assumptions!$B$7</f>
        <v>0</v>
      </c>
      <c r="E1501" s="14" t="n">
        <f aca="false">Data_Clean!J1501*Assumptions!$B$8</f>
        <v>0</v>
      </c>
      <c r="F1501" s="14" t="n">
        <f aca="false">Data_Clean!K1501*Assumptions!$B$9</f>
        <v>0</v>
      </c>
      <c r="G1501" s="14" t="n">
        <f aca="false">Data_Clean!L1501*Assumptions!$B$10</f>
        <v>0</v>
      </c>
      <c r="H1501" s="14" t="n">
        <f aca="false">IF(OR(Data_Clean!M1501="",Data_Clean!N1501=""),0,Data_Clean!M1501*Data_Clean!N1501/100)*Assumptions!$B$13*Assumptions!$B$11</f>
        <v>106.134</v>
      </c>
      <c r="I1501" s="14" t="n">
        <f aca="false">Data_Clean!O1501*4*Assumptions!$B$12</f>
        <v>0</v>
      </c>
      <c r="J1501" s="14" t="n">
        <f aca="false">SUM(B1501:I1501)</f>
        <v>272.07346</v>
      </c>
      <c r="K1501" s="16" t="n">
        <f aca="false">IF(Data_Clean!P1501="","",Assumptions!$B$15*0.5^(Data_Clean!P1501/Assumptions!$B$20))</f>
        <v>0.0180343419923572</v>
      </c>
      <c r="L1501" s="16" t="n">
        <f aca="false">Assumptions!$B$16*MIN(1,LN(1+Data_Clean!Q1501)/LN(1+Assumptions!$B$21))</f>
        <v>0</v>
      </c>
      <c r="M1501" s="16" t="n">
        <f aca="false">Assumptions!$B$17*(0.6*MIN(1,Data_Clean!R1501/Assumptions!$B$22)+0.4*IF(Data_Clean!S1501="",0,Data_Clean!S1501))</f>
        <v>0</v>
      </c>
      <c r="N1501" s="16" t="n">
        <f aca="false">Assumptions!$B$18*MIN(1,(Data_Clean!F1501-1)/Assumptions!$B$23)</f>
        <v>10</v>
      </c>
      <c r="O1501" s="16" t="n">
        <f aca="false">Assumptions!$B$19*(0.4*IF(Data_Clean!E1501="",0,MIN(1,Data_Clean!E1501/12/Assumptions!$B$24))+0.35*IF(Data_Clean!D1501="Y",1,0)+0.25*(1-MIN(Data_Clean!T1501,3)/3))/IF(Data_Clean!E1501="",0.6,1)</f>
        <v>4.5</v>
      </c>
      <c r="P1501" s="16" t="n">
        <f aca="false">SUM(K1501:O1501)/(Assumptions!$D$5-IF(K1501="",Assumptions!$B$15,0))*100</f>
        <v>14.5180343419924</v>
      </c>
      <c r="Q1501" s="7" t="str">
        <f aca="false">IF(J1501&gt;=Assumptions!$B$26,"High",IF(J1501&gt;=Assumptions!$B$27,"Mid","Low"))</f>
        <v>Low</v>
      </c>
      <c r="R1501" s="7" t="str">
        <f aca="false">IF(P1501&gt;=Assumptions!$B$28,"High",IF(P1501&gt;=Assumptions!$B$29,"Mid","Low"))</f>
        <v>Low</v>
      </c>
      <c r="S1501" s="7" t="str">
        <f aca="false">INDEX(Assumptions!$B$33:$B$41,MATCH(Q1501&amp;"|"&amp;R1501,Assumptions!$A$33:$A$41,0))</f>
        <v>Dormant &amp; Low Value</v>
      </c>
      <c r="T1501" s="7" t="n">
        <f aca="false">IF(ISNUMBER(Data_Clean!V1501),J1501*Data_Clean!V1501,0)</f>
        <v>149.205085464</v>
      </c>
    </row>
    <row r="1502" customFormat="false" ht="15" hidden="false" customHeight="false" outlineLevel="0" collapsed="false">
      <c r="A1502" s="15" t="str">
        <f aca="false">Data_Clean!A1502</f>
        <v>CX101498</v>
      </c>
      <c r="B1502" s="14" t="n">
        <f aca="false">Data_Clean!G1502*Assumptions!$B$5</f>
        <v>16.9295</v>
      </c>
      <c r="C1502" s="14" t="n">
        <f aca="false">IF(Data_Clean!H1502="",0,Data_Clean!H1502)*Assumptions!$B$6</f>
        <v>13.79148</v>
      </c>
      <c r="D1502" s="14" t="n">
        <f aca="false">Data_Clean!I1502*Assumptions!$B$7</f>
        <v>0</v>
      </c>
      <c r="E1502" s="14" t="n">
        <f aca="false">Data_Clean!J1502*Assumptions!$B$8</f>
        <v>0</v>
      </c>
      <c r="F1502" s="14" t="n">
        <f aca="false">Data_Clean!K1502*Assumptions!$B$9</f>
        <v>0</v>
      </c>
      <c r="G1502" s="14" t="n">
        <f aca="false">Data_Clean!L1502*Assumptions!$B$10</f>
        <v>352.35</v>
      </c>
      <c r="H1502" s="14" t="n">
        <f aca="false">IF(OR(Data_Clean!M1502="",Data_Clean!N1502=""),0,Data_Clean!M1502*Data_Clean!N1502/100)*Assumptions!$B$13*Assumptions!$B$11</f>
        <v>0</v>
      </c>
      <c r="I1502" s="14" t="n">
        <f aca="false">Data_Clean!O1502*4*Assumptions!$B$12</f>
        <v>0</v>
      </c>
      <c r="J1502" s="14" t="n">
        <f aca="false">SUM(B1502:I1502)</f>
        <v>383.07098</v>
      </c>
      <c r="K1502" s="16" t="n">
        <f aca="false">IF(Data_Clean!P1502="","",Assumptions!$B$15*0.5^(Data_Clean!P1502/Assumptions!$B$20))</f>
        <v>18.8988157484231</v>
      </c>
      <c r="L1502" s="16" t="n">
        <f aca="false">Assumptions!$B$16*MIN(1,LN(1+Data_Clean!Q1502)/LN(1+Assumptions!$B$21))</f>
        <v>14.4532413158944</v>
      </c>
      <c r="M1502" s="16" t="n">
        <f aca="false">Assumptions!$B$17*(0.6*MIN(1,Data_Clean!R1502/Assumptions!$B$22)+0.4*IF(Data_Clean!S1502="",0,Data_Clean!S1502))</f>
        <v>14.022</v>
      </c>
      <c r="N1502" s="16" t="n">
        <f aca="false">Assumptions!$B$18*MIN(1,(Data_Clean!F1502-1)/Assumptions!$B$23)</f>
        <v>10</v>
      </c>
      <c r="O1502" s="16" t="n">
        <f aca="false">Assumptions!$B$19*(0.4*IF(Data_Clean!E1502="",0,MIN(1,Data_Clean!E1502/12/Assumptions!$B$24))+0.35*IF(Data_Clean!D1502="Y",1,0)+0.25*(1-MIN(Data_Clean!T1502,3)/3))/IF(Data_Clean!E1502="",0.6,1)</f>
        <v>3.8</v>
      </c>
      <c r="P1502" s="16" t="n">
        <f aca="false">SUM(K1502:O1502)/(Assumptions!$D$5-IF(K1502="",Assumptions!$B$15,0))*100</f>
        <v>61.1740570643175</v>
      </c>
      <c r="Q1502" s="7" t="str">
        <f aca="false">IF(J1502&gt;=Assumptions!$B$26,"High",IF(J1502&gt;=Assumptions!$B$27,"Mid","Low"))</f>
        <v>Low</v>
      </c>
      <c r="R1502" s="7" t="str">
        <f aca="false">IF(P1502&gt;=Assumptions!$B$28,"High",IF(P1502&gt;=Assumptions!$B$29,"Mid","Low"))</f>
        <v>Mid</v>
      </c>
      <c r="S1502" s="7" t="str">
        <f aca="false">INDEX(Assumptions!$B$33:$B$41,MATCH(Q1502&amp;"|"&amp;R1502,Assumptions!$A$33:$A$41,0))</f>
        <v>Light Touch</v>
      </c>
      <c r="T1502" s="7" t="n">
        <f aca="false">IF(ISNUMBER(Data_Clean!V1502),J1502*Data_Clean!V1502,0)</f>
        <v>27.466189266</v>
      </c>
    </row>
    <row r="1503" customFormat="false" ht="15" hidden="false" customHeight="false" outlineLevel="0" collapsed="false">
      <c r="A1503" s="15" t="str">
        <f aca="false">Data_Clean!A1503</f>
        <v>CX101499</v>
      </c>
      <c r="B1503" s="14" t="n">
        <f aca="false">Data_Clean!G1503*Assumptions!$B$5</f>
        <v>135.22775</v>
      </c>
      <c r="C1503" s="14" t="n">
        <f aca="false">IF(Data_Clean!H1503="",0,Data_Clean!H1503)*Assumptions!$B$6</f>
        <v>358.56804</v>
      </c>
      <c r="D1503" s="14" t="n">
        <f aca="false">Data_Clean!I1503*Assumptions!$B$7</f>
        <v>0</v>
      </c>
      <c r="E1503" s="14" t="n">
        <f aca="false">Data_Clean!J1503*Assumptions!$B$8</f>
        <v>0</v>
      </c>
      <c r="F1503" s="14" t="n">
        <f aca="false">Data_Clean!K1503*Assumptions!$B$9</f>
        <v>0</v>
      </c>
      <c r="G1503" s="14" t="n">
        <f aca="false">Data_Clean!L1503*Assumptions!$B$10</f>
        <v>853.2</v>
      </c>
      <c r="H1503" s="14" t="n">
        <f aca="false">IF(OR(Data_Clean!M1503="",Data_Clean!N1503=""),0,Data_Clean!M1503*Data_Clean!N1503/100)*Assumptions!$B$13*Assumptions!$B$11</f>
        <v>0</v>
      </c>
      <c r="I1503" s="14" t="n">
        <f aca="false">Data_Clean!O1503*4*Assumptions!$B$12</f>
        <v>0</v>
      </c>
      <c r="J1503" s="14" t="n">
        <f aca="false">SUM(B1503:I1503)</f>
        <v>1346.99579</v>
      </c>
      <c r="K1503" s="16" t="n">
        <f aca="false">IF(Data_Clean!P1503="","",Assumptions!$B$15*0.5^(Data_Clean!P1503/Assumptions!$B$20))</f>
        <v>0.0657692606431273</v>
      </c>
      <c r="L1503" s="16" t="n">
        <f aca="false">Assumptions!$B$16*MIN(1,LN(1+Data_Clean!Q1503)/LN(1+Assumptions!$B$21))</f>
        <v>0</v>
      </c>
      <c r="M1503" s="16" t="n">
        <f aca="false">Assumptions!$B$17*(0.6*MIN(1,Data_Clean!R1503/Assumptions!$B$22)+0.4*IF(Data_Clean!S1503="",0,Data_Clean!S1503))</f>
        <v>0</v>
      </c>
      <c r="N1503" s="16" t="n">
        <f aca="false">Assumptions!$B$18*MIN(1,(Data_Clean!F1503-1)/Assumptions!$B$23)</f>
        <v>10</v>
      </c>
      <c r="O1503" s="16" t="n">
        <f aca="false">Assumptions!$B$19*(0.4*IF(Data_Clean!E1503="",0,MIN(1,Data_Clean!E1503/12/Assumptions!$B$24))+0.35*IF(Data_Clean!D1503="Y",1,0)+0.25*(1-MIN(Data_Clean!T1503,3)/3))/IF(Data_Clean!E1503="",0.6,1)</f>
        <v>5.65</v>
      </c>
      <c r="P1503" s="16" t="n">
        <f aca="false">SUM(K1503:O1503)/(Assumptions!$D$5-IF(K1503="",Assumptions!$B$15,0))*100</f>
        <v>15.7157692606431</v>
      </c>
      <c r="Q1503" s="7" t="str">
        <f aca="false">IF(J1503&gt;=Assumptions!$B$26,"High",IF(J1503&gt;=Assumptions!$B$27,"Mid","Low"))</f>
        <v>Mid</v>
      </c>
      <c r="R1503" s="7" t="str">
        <f aca="false">IF(P1503&gt;=Assumptions!$B$28,"High",IF(P1503&gt;=Assumptions!$B$29,"Mid","Low"))</f>
        <v>Low</v>
      </c>
      <c r="S1503" s="7" t="str">
        <f aca="false">INDEX(Assumptions!$B$33:$B$41,MATCH(Q1503&amp;"|"&amp;R1503,Assumptions!$A$33:$A$41,0))</f>
        <v>Light Touch</v>
      </c>
      <c r="T1503" s="7" t="n">
        <f aca="false">IF(ISNUMBER(Data_Clean!V1503),J1503*Data_Clean!V1503,0)</f>
        <v>441.81461912</v>
      </c>
    </row>
    <row r="1504" customFormat="false" ht="15" hidden="false" customHeight="false" outlineLevel="0" collapsed="false">
      <c r="A1504" s="15" t="str">
        <f aca="false">Data_Clean!A1504</f>
        <v>CX101500</v>
      </c>
      <c r="B1504" s="14" t="n">
        <f aca="false">Data_Clean!G1504*Assumptions!$B$5</f>
        <v>376.34225</v>
      </c>
      <c r="C1504" s="14" t="n">
        <f aca="false">IF(Data_Clean!H1504="",0,Data_Clean!H1504)*Assumptions!$B$6</f>
        <v>1749.207</v>
      </c>
      <c r="D1504" s="14" t="n">
        <f aca="false">Data_Clean!I1504*Assumptions!$B$7</f>
        <v>0</v>
      </c>
      <c r="E1504" s="14" t="n">
        <f aca="false">Data_Clean!J1504*Assumptions!$B$8</f>
        <v>1253.290275</v>
      </c>
      <c r="F1504" s="14" t="n">
        <f aca="false">Data_Clean!K1504*Assumptions!$B$9</f>
        <v>7980.5</v>
      </c>
      <c r="G1504" s="14" t="n">
        <f aca="false">Data_Clean!L1504*Assumptions!$B$10</f>
        <v>0</v>
      </c>
      <c r="H1504" s="14" t="n">
        <f aca="false">IF(OR(Data_Clean!M1504="",Data_Clean!N1504=""),0,Data_Clean!M1504*Data_Clean!N1504/100)*Assumptions!$B$13*Assumptions!$B$11</f>
        <v>0</v>
      </c>
      <c r="I1504" s="14" t="n">
        <f aca="false">Data_Clean!O1504*4*Assumptions!$B$12</f>
        <v>121.46064</v>
      </c>
      <c r="J1504" s="14" t="n">
        <f aca="false">SUM(B1504:I1504)</f>
        <v>11480.800165</v>
      </c>
      <c r="K1504" s="16" t="n">
        <f aca="false">IF(Data_Clean!P1504="","",Assumptions!$B$15*0.5^(Data_Clean!P1504/Assumptions!$B$20))</f>
        <v>24.3675718906871</v>
      </c>
      <c r="L1504" s="16" t="n">
        <f aca="false">Assumptions!$B$16*MIN(1,LN(1+Data_Clean!Q1504)/LN(1+Assumptions!$B$21))</f>
        <v>18.0053239293381</v>
      </c>
      <c r="M1504" s="16" t="n">
        <f aca="false">Assumptions!$B$17*(0.6*MIN(1,Data_Clean!R1504/Assumptions!$B$22)+0.4*IF(Data_Clean!S1504="",0,Data_Clean!S1504))</f>
        <v>11.046</v>
      </c>
      <c r="N1504" s="16" t="n">
        <f aca="false">Assumptions!$B$18*MIN(1,(Data_Clean!F1504-1)/Assumptions!$B$23)</f>
        <v>20</v>
      </c>
      <c r="O1504" s="16" t="n">
        <f aca="false">Assumptions!$B$19*(0.4*IF(Data_Clean!E1504="",0,MIN(1,Data_Clean!E1504/12/Assumptions!$B$24))+0.35*IF(Data_Clean!D1504="Y",1,0)+0.25*(1-MIN(Data_Clean!T1504,3)/3))/IF(Data_Clean!E1504="",0.6,1)</f>
        <v>12.45</v>
      </c>
      <c r="P1504" s="16" t="n">
        <f aca="false">SUM(K1504:O1504)/(Assumptions!$D$5-IF(K1504="",Assumptions!$B$15,0))*100</f>
        <v>85.8688958200251</v>
      </c>
      <c r="Q1504" s="7" t="str">
        <f aca="false">IF(J1504&gt;=Assumptions!$B$26,"High",IF(J1504&gt;=Assumptions!$B$27,"Mid","Low"))</f>
        <v>High</v>
      </c>
      <c r="R1504" s="7" t="str">
        <f aca="false">IF(P1504&gt;=Assumptions!$B$28,"High",IF(P1504&gt;=Assumptions!$B$29,"Mid","Low"))</f>
        <v>High</v>
      </c>
      <c r="S1504" s="7" t="str">
        <f aca="false">INDEX(Assumptions!$B$33:$B$41,MATCH(Q1504&amp;"|"&amp;R1504,Assumptions!$A$33:$A$41,0))</f>
        <v>Premier Advocates</v>
      </c>
      <c r="T1504" s="7" t="n">
        <f aca="false">IF(ISNUMBER(Data_Clean!V1504),J1504*Data_Clean!V1504,0)</f>
        <v>278.9834440095</v>
      </c>
    </row>
    <row r="1505" customFormat="false" ht="15" hidden="false" customHeight="false" outlineLevel="0" collapsed="false">
      <c r="A1505" s="15" t="str">
        <f aca="false">Data_Clean!A1505</f>
        <v>CX101501</v>
      </c>
      <c r="B1505" s="14" t="n">
        <f aca="false">Data_Clean!G1505*Assumptions!$B$5</f>
        <v>152.643</v>
      </c>
      <c r="C1505" s="14" t="n">
        <f aca="false">IF(Data_Clean!H1505="",0,Data_Clean!H1505)*Assumptions!$B$6</f>
        <v>0</v>
      </c>
      <c r="D1505" s="14" t="n">
        <f aca="false">Data_Clean!I1505*Assumptions!$B$7</f>
        <v>0</v>
      </c>
      <c r="E1505" s="14" t="n">
        <f aca="false">Data_Clean!J1505*Assumptions!$B$8</f>
        <v>0</v>
      </c>
      <c r="F1505" s="14" t="n">
        <f aca="false">Data_Clean!K1505*Assumptions!$B$9</f>
        <v>0</v>
      </c>
      <c r="G1505" s="14" t="n">
        <f aca="false">Data_Clean!L1505*Assumptions!$B$10</f>
        <v>0</v>
      </c>
      <c r="H1505" s="14" t="n">
        <f aca="false">IF(OR(Data_Clean!M1505="",Data_Clean!N1505=""),0,Data_Clean!M1505*Data_Clean!N1505/100)*Assumptions!$B$13*Assumptions!$B$11</f>
        <v>0</v>
      </c>
      <c r="I1505" s="14" t="n">
        <f aca="false">Data_Clean!O1505*4*Assumptions!$B$12</f>
        <v>0</v>
      </c>
      <c r="J1505" s="14" t="n">
        <f aca="false">SUM(B1505:I1505)</f>
        <v>152.643</v>
      </c>
      <c r="K1505" s="16" t="n">
        <f aca="false">IF(Data_Clean!P1505="","",Assumptions!$B$15*0.5^(Data_Clean!P1505/Assumptions!$B$20))</f>
        <v>23.267171427506</v>
      </c>
      <c r="L1505" s="16" t="n">
        <f aca="false">Assumptions!$B$16*MIN(1,LN(1+Data_Clean!Q1505)/LN(1+Assumptions!$B$21))</f>
        <v>13.4237548294248</v>
      </c>
      <c r="M1505" s="16" t="n">
        <f aca="false">Assumptions!$B$17*(0.6*MIN(1,Data_Clean!R1505/Assumptions!$B$22)+0.4*IF(Data_Clean!S1505="",0,Data_Clean!S1505))</f>
        <v>6.426</v>
      </c>
      <c r="N1505" s="16" t="n">
        <f aca="false">Assumptions!$B$18*MIN(1,(Data_Clean!F1505-1)/Assumptions!$B$23)</f>
        <v>0</v>
      </c>
      <c r="O1505" s="16" t="n">
        <f aca="false">Assumptions!$B$19*(0.4*IF(Data_Clean!E1505="",0,MIN(1,Data_Clean!E1505/12/Assumptions!$B$24))+0.35*IF(Data_Clean!D1505="Y",1,0)+0.25*(1-MIN(Data_Clean!T1505,3)/3))/IF(Data_Clean!E1505="",0.6,1)</f>
        <v>10.25</v>
      </c>
      <c r="P1505" s="16" t="n">
        <f aca="false">SUM(K1505:O1505)/(Assumptions!$D$5-IF(K1505="",Assumptions!$B$15,0))*100</f>
        <v>53.3669262569308</v>
      </c>
      <c r="Q1505" s="7" t="str">
        <f aca="false">IF(J1505&gt;=Assumptions!$B$26,"High",IF(J1505&gt;=Assumptions!$B$27,"Mid","Low"))</f>
        <v>Low</v>
      </c>
      <c r="R1505" s="7" t="str">
        <f aca="false">IF(P1505&gt;=Assumptions!$B$28,"High",IF(P1505&gt;=Assumptions!$B$29,"Mid","Low"))</f>
        <v>Mid</v>
      </c>
      <c r="S1505" s="7" t="str">
        <f aca="false">INDEX(Assumptions!$B$33:$B$41,MATCH(Q1505&amp;"|"&amp;R1505,Assumptions!$A$33:$A$41,0))</f>
        <v>Light Touch</v>
      </c>
      <c r="T1505" s="7" t="n">
        <f aca="false">IF(ISNUMBER(Data_Clean!V1505),J1505*Data_Clean!V1505,0)</f>
        <v>6.1667772</v>
      </c>
    </row>
    <row r="1506" customFormat="false" ht="15" hidden="false" customHeight="false" outlineLevel="0" collapsed="false">
      <c r="A1506" s="15" t="str">
        <f aca="false">Data_Clean!A1506</f>
        <v>CX101502</v>
      </c>
      <c r="B1506" s="14" t="n">
        <f aca="false">Data_Clean!G1506*Assumptions!$B$5</f>
        <v>233.85375</v>
      </c>
      <c r="C1506" s="14" t="n">
        <f aca="false">IF(Data_Clean!H1506="",0,Data_Clean!H1506)*Assumptions!$B$6</f>
        <v>0</v>
      </c>
      <c r="D1506" s="14" t="n">
        <f aca="false">Data_Clean!I1506*Assumptions!$B$7</f>
        <v>0</v>
      </c>
      <c r="E1506" s="14" t="n">
        <f aca="false">Data_Clean!J1506*Assumptions!$B$8</f>
        <v>0</v>
      </c>
      <c r="F1506" s="14" t="n">
        <f aca="false">Data_Clean!K1506*Assumptions!$B$9</f>
        <v>0</v>
      </c>
      <c r="G1506" s="14" t="n">
        <f aca="false">Data_Clean!L1506*Assumptions!$B$10</f>
        <v>0</v>
      </c>
      <c r="H1506" s="14" t="n">
        <f aca="false">IF(OR(Data_Clean!M1506="",Data_Clean!N1506=""),0,Data_Clean!M1506*Data_Clean!N1506/100)*Assumptions!$B$13*Assumptions!$B$11</f>
        <v>322.344</v>
      </c>
      <c r="I1506" s="14" t="n">
        <f aca="false">Data_Clean!O1506*4*Assumptions!$B$12</f>
        <v>8.0616</v>
      </c>
      <c r="J1506" s="14" t="n">
        <f aca="false">SUM(B1506:I1506)</f>
        <v>564.25935</v>
      </c>
      <c r="K1506" s="16" t="n">
        <f aca="false">IF(Data_Clean!P1506="","",Assumptions!$B$15*0.5^(Data_Clean!P1506/Assumptions!$B$20))</f>
        <v>15.3506083799516</v>
      </c>
      <c r="L1506" s="16" t="n">
        <f aca="false">Assumptions!$B$16*MIN(1,LN(1+Data_Clean!Q1506)/LN(1+Assumptions!$B$21))</f>
        <v>11.8154173628685</v>
      </c>
      <c r="M1506" s="16" t="n">
        <f aca="false">Assumptions!$B$17*(0.6*MIN(1,Data_Clean!R1506/Assumptions!$B$22)+0.4*IF(Data_Clean!S1506="",0,Data_Clean!S1506))</f>
        <v>7.17</v>
      </c>
      <c r="N1506" s="16" t="n">
        <f aca="false">Assumptions!$B$18*MIN(1,(Data_Clean!F1506-1)/Assumptions!$B$23)</f>
        <v>5</v>
      </c>
      <c r="O1506" s="16" t="n">
        <f aca="false">Assumptions!$B$19*(0.4*IF(Data_Clean!E1506="",0,MIN(1,Data_Clean!E1506/12/Assumptions!$B$24))+0.35*IF(Data_Clean!D1506="Y",1,0)+0.25*(1-MIN(Data_Clean!T1506,3)/3))/IF(Data_Clean!E1506="",0.6,1)</f>
        <v>9.75</v>
      </c>
      <c r="P1506" s="16" t="n">
        <f aca="false">SUM(K1506:O1506)/(Assumptions!$D$5-IF(K1506="",Assumptions!$B$15,0))*100</f>
        <v>49.0860257428201</v>
      </c>
      <c r="Q1506" s="7" t="str">
        <f aca="false">IF(J1506&gt;=Assumptions!$B$26,"High",IF(J1506&gt;=Assumptions!$B$27,"Mid","Low"))</f>
        <v>Mid</v>
      </c>
      <c r="R1506" s="7" t="str">
        <f aca="false">IF(P1506&gt;=Assumptions!$B$28,"High",IF(P1506&gt;=Assumptions!$B$29,"Mid","Low"))</f>
        <v>Low</v>
      </c>
      <c r="S1506" s="7" t="str">
        <f aca="false">INDEX(Assumptions!$B$33:$B$41,MATCH(Q1506&amp;"|"&amp;R1506,Assumptions!$A$33:$A$41,0))</f>
        <v>Light Touch</v>
      </c>
      <c r="T1506" s="7" t="n">
        <f aca="false">IF(ISNUMBER(Data_Clean!V1506),J1506*Data_Clean!V1506,0)</f>
        <v>49.824100605</v>
      </c>
    </row>
    <row r="1507" customFormat="false" ht="15" hidden="false" customHeight="false" outlineLevel="0" collapsed="false">
      <c r="A1507" s="15" t="str">
        <f aca="false">Data_Clean!A1507</f>
        <v>CX101503</v>
      </c>
      <c r="B1507" s="14" t="n">
        <f aca="false">Data_Clean!G1507*Assumptions!$B$5</f>
        <v>134.67725</v>
      </c>
      <c r="C1507" s="14" t="n">
        <f aca="false">IF(Data_Clean!H1507="",0,Data_Clean!H1507)*Assumptions!$B$6</f>
        <v>1371.1422</v>
      </c>
      <c r="D1507" s="14" t="n">
        <f aca="false">Data_Clean!I1507*Assumptions!$B$7</f>
        <v>786.4</v>
      </c>
      <c r="E1507" s="14" t="n">
        <f aca="false">Data_Clean!J1507*Assumptions!$B$8</f>
        <v>0</v>
      </c>
      <c r="F1507" s="14" t="n">
        <f aca="false">Data_Clean!K1507*Assumptions!$B$9</f>
        <v>0</v>
      </c>
      <c r="G1507" s="14" t="n">
        <f aca="false">Data_Clean!L1507*Assumptions!$B$10</f>
        <v>0</v>
      </c>
      <c r="H1507" s="14" t="n">
        <f aca="false">IF(OR(Data_Clean!M1507="",Data_Clean!N1507=""),0,Data_Clean!M1507*Data_Clean!N1507/100)*Assumptions!$B$13*Assumptions!$B$11</f>
        <v>291.33</v>
      </c>
      <c r="I1507" s="14" t="n">
        <f aca="false">Data_Clean!O1507*4*Assumptions!$B$12</f>
        <v>54.78624</v>
      </c>
      <c r="J1507" s="14" t="n">
        <f aca="false">SUM(B1507:I1507)</f>
        <v>2638.33569</v>
      </c>
      <c r="K1507" s="16" t="n">
        <f aca="false">IF(Data_Clean!P1507="","",Assumptions!$B$15*0.5^(Data_Clean!P1507/Assumptions!$B$20))</f>
        <v>27.9909897461042</v>
      </c>
      <c r="L1507" s="16" t="n">
        <f aca="false">Assumptions!$B$16*MIN(1,LN(1+Data_Clean!Q1507)/LN(1+Assumptions!$B$21))</f>
        <v>15.5872929926646</v>
      </c>
      <c r="M1507" s="16" t="n">
        <f aca="false">Assumptions!$B$17*(0.6*MIN(1,Data_Clean!R1507/Assumptions!$B$22)+0.4*IF(Data_Clean!S1507="",0,Data_Clean!S1507))</f>
        <v>4.914</v>
      </c>
      <c r="N1507" s="16" t="n">
        <f aca="false">Assumptions!$B$18*MIN(1,(Data_Clean!F1507-1)/Assumptions!$B$23)</f>
        <v>15</v>
      </c>
      <c r="O1507" s="16" t="n">
        <f aca="false">Assumptions!$B$19*(0.4*IF(Data_Clean!E1507="",0,MIN(1,Data_Clean!E1507/12/Assumptions!$B$24))+0.35*IF(Data_Clean!D1507="Y",1,0)+0.25*(1-MIN(Data_Clean!T1507,3)/3))/IF(Data_Clean!E1507="",0.6,1)</f>
        <v>12.3</v>
      </c>
      <c r="P1507" s="16" t="n">
        <f aca="false">SUM(K1507:O1507)/(Assumptions!$D$5-IF(K1507="",Assumptions!$B$15,0))*100</f>
        <v>75.7922827387689</v>
      </c>
      <c r="Q1507" s="7" t="str">
        <f aca="false">IF(J1507&gt;=Assumptions!$B$26,"High",IF(J1507&gt;=Assumptions!$B$27,"Mid","Low"))</f>
        <v>High</v>
      </c>
      <c r="R1507" s="7" t="str">
        <f aca="false">IF(P1507&gt;=Assumptions!$B$28,"High",IF(P1507&gt;=Assumptions!$B$29,"Mid","Low"))</f>
        <v>High</v>
      </c>
      <c r="S1507" s="7" t="str">
        <f aca="false">INDEX(Assumptions!$B$33:$B$41,MATCH(Q1507&amp;"|"&amp;R1507,Assumptions!$A$33:$A$41,0))</f>
        <v>Premier Advocates</v>
      </c>
      <c r="T1507" s="7" t="n">
        <f aca="false">IF(ISNUMBER(Data_Clean!V1507),J1507*Data_Clean!V1507,0)</f>
        <v>108.963263997</v>
      </c>
    </row>
    <row r="1508" customFormat="false" ht="15" hidden="false" customHeight="false" outlineLevel="0" collapsed="false">
      <c r="A1508" s="15" t="str">
        <f aca="false">Data_Clean!A1508</f>
        <v>CX101504</v>
      </c>
      <c r="B1508" s="14" t="n">
        <f aca="false">Data_Clean!G1508*Assumptions!$B$5</f>
        <v>71.3245</v>
      </c>
      <c r="C1508" s="14" t="n">
        <f aca="false">IF(Data_Clean!H1508="",0,Data_Clean!H1508)*Assumptions!$B$6</f>
        <v>128.95656</v>
      </c>
      <c r="D1508" s="14" t="n">
        <f aca="false">Data_Clean!I1508*Assumptions!$B$7</f>
        <v>0</v>
      </c>
      <c r="E1508" s="14" t="n">
        <f aca="false">Data_Clean!J1508*Assumptions!$B$8</f>
        <v>0</v>
      </c>
      <c r="F1508" s="14" t="n">
        <f aca="false">Data_Clean!K1508*Assumptions!$B$9</f>
        <v>1744.6</v>
      </c>
      <c r="G1508" s="14" t="n">
        <f aca="false">Data_Clean!L1508*Assumptions!$B$10</f>
        <v>0</v>
      </c>
      <c r="H1508" s="14" t="n">
        <f aca="false">IF(OR(Data_Clean!M1508="",Data_Clean!N1508=""),0,Data_Clean!M1508*Data_Clean!N1508/100)*Assumptions!$B$13*Assumptions!$B$11</f>
        <v>0</v>
      </c>
      <c r="I1508" s="14" t="n">
        <f aca="false">Data_Clean!O1508*4*Assumptions!$B$12</f>
        <v>0</v>
      </c>
      <c r="J1508" s="14" t="n">
        <f aca="false">SUM(B1508:I1508)</f>
        <v>1944.88106</v>
      </c>
      <c r="K1508" s="16" t="n">
        <f aca="false">IF(Data_Clean!P1508="","",Assumptions!$B$15*0.5^(Data_Clean!P1508/Assumptions!$B$20))</f>
        <v>22.735748497656</v>
      </c>
      <c r="L1508" s="16" t="n">
        <f aca="false">Assumptions!$B$16*MIN(1,LN(1+Data_Clean!Q1508)/LN(1+Assumptions!$B$21))</f>
        <v>10.6966696442427</v>
      </c>
      <c r="M1508" s="16" t="n">
        <f aca="false">Assumptions!$B$17*(0.6*MIN(1,Data_Clean!R1508/Assumptions!$B$22)+0.4*IF(Data_Clean!S1508="",0,Data_Clean!S1508))</f>
        <v>8.742</v>
      </c>
      <c r="N1508" s="16" t="n">
        <f aca="false">Assumptions!$B$18*MIN(1,(Data_Clean!F1508-1)/Assumptions!$B$23)</f>
        <v>10</v>
      </c>
      <c r="O1508" s="16" t="n">
        <f aca="false">Assumptions!$B$19*(0.4*IF(Data_Clean!E1508="",0,MIN(1,Data_Clean!E1508/12/Assumptions!$B$24))+0.35*IF(Data_Clean!D1508="Y",1,0)+0.25*(1-MIN(Data_Clean!T1508,3)/3))/IF(Data_Clean!E1508="",0.6,1)</f>
        <v>9.75</v>
      </c>
      <c r="P1508" s="16" t="n">
        <f aca="false">SUM(K1508:O1508)/(Assumptions!$D$5-IF(K1508="",Assumptions!$B$15,0))*100</f>
        <v>61.9244181418987</v>
      </c>
      <c r="Q1508" s="7" t="str">
        <f aca="false">IF(J1508&gt;=Assumptions!$B$26,"High",IF(J1508&gt;=Assumptions!$B$27,"Mid","Low"))</f>
        <v>High</v>
      </c>
      <c r="R1508" s="7" t="str">
        <f aca="false">IF(P1508&gt;=Assumptions!$B$28,"High",IF(P1508&gt;=Assumptions!$B$29,"Mid","Low"))</f>
        <v>Mid</v>
      </c>
      <c r="S1508" s="7" t="str">
        <f aca="false">INDEX(Assumptions!$B$33:$B$41,MATCH(Q1508&amp;"|"&amp;R1508,Assumptions!$A$33:$A$41,0))</f>
        <v>Established Core</v>
      </c>
      <c r="T1508" s="7" t="n">
        <f aca="false">IF(ISNUMBER(Data_Clean!V1508),J1508*Data_Clean!V1508,0)</f>
        <v>161.619616086</v>
      </c>
    </row>
    <row r="1509" customFormat="false" ht="15" hidden="false" customHeight="false" outlineLevel="0" collapsed="false">
      <c r="A1509" s="15" t="str">
        <f aca="false">Data_Clean!A1509</f>
        <v>CX101505</v>
      </c>
      <c r="B1509" s="14" t="n">
        <f aca="false">Data_Clean!G1509*Assumptions!$B$5</f>
        <v>45.92775</v>
      </c>
      <c r="C1509" s="14" t="n">
        <f aca="false">IF(Data_Clean!H1509="",0,Data_Clean!H1509)*Assumptions!$B$6</f>
        <v>698.214</v>
      </c>
      <c r="D1509" s="14" t="n">
        <f aca="false">Data_Clean!I1509*Assumptions!$B$7</f>
        <v>0</v>
      </c>
      <c r="E1509" s="14" t="n">
        <f aca="false">Data_Clean!J1509*Assumptions!$B$8</f>
        <v>0</v>
      </c>
      <c r="F1509" s="14" t="n">
        <f aca="false">Data_Clean!K1509*Assumptions!$B$9</f>
        <v>0</v>
      </c>
      <c r="G1509" s="14" t="n">
        <f aca="false">Data_Clean!L1509*Assumptions!$B$10</f>
        <v>0</v>
      </c>
      <c r="H1509" s="14" t="n">
        <f aca="false">IF(OR(Data_Clean!M1509="",Data_Clean!N1509=""),0,Data_Clean!M1509*Data_Clean!N1509/100)*Assumptions!$B$13*Assumptions!$B$11</f>
        <v>223.2</v>
      </c>
      <c r="I1509" s="14" t="n">
        <f aca="false">Data_Clean!O1509*4*Assumptions!$B$12</f>
        <v>40.89648</v>
      </c>
      <c r="J1509" s="14" t="n">
        <f aca="false">SUM(B1509:I1509)</f>
        <v>1008.23823</v>
      </c>
      <c r="K1509" s="16" t="n">
        <f aca="false">IF(Data_Clean!P1509="","",Assumptions!$B$15*0.5^(Data_Clean!P1509/Assumptions!$B$20))</f>
        <v>22.2164632842985</v>
      </c>
      <c r="L1509" s="16" t="n">
        <f aca="false">Assumptions!$B$16*MIN(1,LN(1+Data_Clean!Q1509)/LN(1+Assumptions!$B$21))</f>
        <v>13.4237548294248</v>
      </c>
      <c r="M1509" s="16" t="n">
        <f aca="false">Assumptions!$B$17*(0.6*MIN(1,Data_Clean!R1509/Assumptions!$B$22)+0.4*IF(Data_Clean!S1509="",0,Data_Clean!S1509))</f>
        <v>11.694</v>
      </c>
      <c r="N1509" s="16" t="n">
        <f aca="false">Assumptions!$B$18*MIN(1,(Data_Clean!F1509-1)/Assumptions!$B$23)</f>
        <v>10</v>
      </c>
      <c r="O1509" s="16" t="n">
        <f aca="false">Assumptions!$B$19*(0.4*IF(Data_Clean!E1509="",0,MIN(1,Data_Clean!E1509/12/Assumptions!$B$24))+0.35*IF(Data_Clean!D1509="Y",1,0)+0.25*(1-MIN(Data_Clean!T1509,3)/3))/IF(Data_Clean!E1509="",0.6,1)</f>
        <v>8.15</v>
      </c>
      <c r="P1509" s="16" t="n">
        <f aca="false">SUM(K1509:O1509)/(Assumptions!$D$5-IF(K1509="",Assumptions!$B$15,0))*100</f>
        <v>65.4842181137233</v>
      </c>
      <c r="Q1509" s="7" t="str">
        <f aca="false">IF(J1509&gt;=Assumptions!$B$26,"High",IF(J1509&gt;=Assumptions!$B$27,"Mid","Low"))</f>
        <v>Mid</v>
      </c>
      <c r="R1509" s="7" t="str">
        <f aca="false">IF(P1509&gt;=Assumptions!$B$28,"High",IF(P1509&gt;=Assumptions!$B$29,"Mid","Low"))</f>
        <v>Mid</v>
      </c>
      <c r="S1509" s="7" t="str">
        <f aca="false">INDEX(Assumptions!$B$33:$B$41,MATCH(Q1509&amp;"|"&amp;R1509,Assumptions!$A$33:$A$41,0))</f>
        <v>Established Core</v>
      </c>
      <c r="T1509" s="7" t="n">
        <f aca="false">IF(ISNUMBER(Data_Clean!V1509),J1509*Data_Clean!V1509,0)</f>
        <v>107.780666787</v>
      </c>
    </row>
    <row r="1510" customFormat="false" ht="15" hidden="false" customHeight="false" outlineLevel="0" collapsed="false">
      <c r="A1510" s="15" t="str">
        <f aca="false">Data_Clean!A1510</f>
        <v>CX101506</v>
      </c>
      <c r="B1510" s="14" t="n">
        <f aca="false">Data_Clean!G1510*Assumptions!$B$5</f>
        <v>116.053</v>
      </c>
      <c r="C1510" s="14" t="n">
        <f aca="false">IF(Data_Clean!H1510="",0,Data_Clean!H1510)*Assumptions!$B$6</f>
        <v>0</v>
      </c>
      <c r="D1510" s="14" t="n">
        <f aca="false">Data_Clean!I1510*Assumptions!$B$7</f>
        <v>0</v>
      </c>
      <c r="E1510" s="14" t="n">
        <f aca="false">Data_Clean!J1510*Assumptions!$B$8</f>
        <v>0</v>
      </c>
      <c r="F1510" s="14" t="n">
        <f aca="false">Data_Clean!K1510*Assumptions!$B$9</f>
        <v>0</v>
      </c>
      <c r="G1510" s="14" t="n">
        <f aca="false">Data_Clean!L1510*Assumptions!$B$10</f>
        <v>942.75</v>
      </c>
      <c r="H1510" s="14" t="n">
        <f aca="false">IF(OR(Data_Clean!M1510="",Data_Clean!N1510=""),0,Data_Clean!M1510*Data_Clean!N1510/100)*Assumptions!$B$13*Assumptions!$B$11</f>
        <v>209.286</v>
      </c>
      <c r="I1510" s="14" t="n">
        <f aca="false">Data_Clean!O1510*4*Assumptions!$B$12</f>
        <v>9.07776</v>
      </c>
      <c r="J1510" s="14" t="n">
        <f aca="false">SUM(B1510:I1510)</f>
        <v>1277.16676</v>
      </c>
      <c r="K1510" s="16" t="n">
        <f aca="false">IF(Data_Clean!P1510="","",Assumptions!$B$15*0.5^(Data_Clean!P1510/Assumptions!$B$20))</f>
        <v>23.811015779523</v>
      </c>
      <c r="L1510" s="16" t="n">
        <f aca="false">Assumptions!$B$16*MIN(1,LN(1+Data_Clean!Q1510)/LN(1+Assumptions!$B$21))</f>
        <v>11.8154173628685</v>
      </c>
      <c r="M1510" s="16" t="n">
        <f aca="false">Assumptions!$B$17*(0.6*MIN(1,Data_Clean!R1510/Assumptions!$B$22)+0.4*IF(Data_Clean!S1510="",0,Data_Clean!S1510))</f>
        <v>8.256</v>
      </c>
      <c r="N1510" s="16" t="n">
        <f aca="false">Assumptions!$B$18*MIN(1,(Data_Clean!F1510-1)/Assumptions!$B$23)</f>
        <v>10</v>
      </c>
      <c r="O1510" s="16" t="n">
        <f aca="false">Assumptions!$B$19*(0.4*IF(Data_Clean!E1510="",0,MIN(1,Data_Clean!E1510/12/Assumptions!$B$24))+0.35*IF(Data_Clean!D1510="Y",1,0)+0.25*(1-MIN(Data_Clean!T1510,3)/3))/IF(Data_Clean!E1510="",0.6,1)</f>
        <v>9.15</v>
      </c>
      <c r="P1510" s="16" t="n">
        <f aca="false">SUM(K1510:O1510)/(Assumptions!$D$5-IF(K1510="",Assumptions!$B$15,0))*100</f>
        <v>63.0324331423915</v>
      </c>
      <c r="Q1510" s="7" t="str">
        <f aca="false">IF(J1510&gt;=Assumptions!$B$26,"High",IF(J1510&gt;=Assumptions!$B$27,"Mid","Low"))</f>
        <v>Mid</v>
      </c>
      <c r="R1510" s="7" t="str">
        <f aca="false">IF(P1510&gt;=Assumptions!$B$28,"High",IF(P1510&gt;=Assumptions!$B$29,"Mid","Low"))</f>
        <v>Mid</v>
      </c>
      <c r="S1510" s="7" t="str">
        <f aca="false">INDEX(Assumptions!$B$33:$B$41,MATCH(Q1510&amp;"|"&amp;R1510,Assumptions!$A$33:$A$41,0))</f>
        <v>Established Core</v>
      </c>
      <c r="T1510" s="7" t="n">
        <f aca="false">IF(ISNUMBER(Data_Clean!V1510),J1510*Data_Clean!V1510,0)</f>
        <v>125.034625804</v>
      </c>
    </row>
    <row r="1511" customFormat="false" ht="15" hidden="false" customHeight="false" outlineLevel="0" collapsed="false">
      <c r="A1511" s="15" t="str">
        <f aca="false">Data_Clean!A1511</f>
        <v>CX101507</v>
      </c>
      <c r="B1511" s="14" t="n">
        <f aca="false">Data_Clean!G1511*Assumptions!$B$5</f>
        <v>50.0455</v>
      </c>
      <c r="C1511" s="14" t="n">
        <f aca="false">IF(Data_Clean!H1511="",0,Data_Clean!H1511)*Assumptions!$B$6</f>
        <v>0</v>
      </c>
      <c r="D1511" s="14" t="n">
        <f aca="false">Data_Clean!I1511*Assumptions!$B$7</f>
        <v>0</v>
      </c>
      <c r="E1511" s="14" t="n">
        <f aca="false">Data_Clean!J1511*Assumptions!$B$8</f>
        <v>0</v>
      </c>
      <c r="F1511" s="14" t="n">
        <f aca="false">Data_Clean!K1511*Assumptions!$B$9</f>
        <v>0</v>
      </c>
      <c r="G1511" s="14" t="n">
        <f aca="false">Data_Clean!L1511*Assumptions!$B$10</f>
        <v>910.8</v>
      </c>
      <c r="H1511" s="14" t="n">
        <f aca="false">IF(OR(Data_Clean!M1511="",Data_Clean!N1511=""),0,Data_Clean!M1511*Data_Clean!N1511/100)*Assumptions!$B$13*Assumptions!$B$11</f>
        <v>43.776</v>
      </c>
      <c r="I1511" s="14" t="n">
        <f aca="false">Data_Clean!O1511*4*Assumptions!$B$12</f>
        <v>5.78256</v>
      </c>
      <c r="J1511" s="14" t="n">
        <f aca="false">SUM(B1511:I1511)</f>
        <v>1010.40406</v>
      </c>
      <c r="K1511" s="16" t="n">
        <f aca="false">IF(Data_Clean!P1511="","",Assumptions!$B$15*0.5^(Data_Clean!P1511/Assumptions!$B$20))</f>
        <v>14.3226240586562</v>
      </c>
      <c r="L1511" s="16" t="n">
        <f aca="false">Assumptions!$B$16*MIN(1,LN(1+Data_Clean!Q1511)/LN(1+Assumptions!$B$21))</f>
        <v>9.60252567789128</v>
      </c>
      <c r="M1511" s="16" t="n">
        <f aca="false">Assumptions!$B$17*(0.6*MIN(1,Data_Clean!R1511/Assumptions!$B$22)+0.4*IF(Data_Clean!S1511="",0,Data_Clean!S1511))</f>
        <v>4.908</v>
      </c>
      <c r="N1511" s="16" t="n">
        <f aca="false">Assumptions!$B$18*MIN(1,(Data_Clean!F1511-1)/Assumptions!$B$23)</f>
        <v>10</v>
      </c>
      <c r="O1511" s="16" t="n">
        <f aca="false">Assumptions!$B$19*(0.4*IF(Data_Clean!E1511="",0,MIN(1,Data_Clean!E1511/12/Assumptions!$B$24))+0.35*IF(Data_Clean!D1511="Y",1,0)+0.25*(1-MIN(Data_Clean!T1511,3)/3))/IF(Data_Clean!E1511="",0.6,1)</f>
        <v>9.75</v>
      </c>
      <c r="P1511" s="16" t="n">
        <f aca="false">SUM(K1511:O1511)/(Assumptions!$D$5-IF(K1511="",Assumptions!$B$15,0))*100</f>
        <v>48.5831497365475</v>
      </c>
      <c r="Q1511" s="7" t="str">
        <f aca="false">IF(J1511&gt;=Assumptions!$B$26,"High",IF(J1511&gt;=Assumptions!$B$27,"Mid","Low"))</f>
        <v>Mid</v>
      </c>
      <c r="R1511" s="7" t="str">
        <f aca="false">IF(P1511&gt;=Assumptions!$B$28,"High",IF(P1511&gt;=Assumptions!$B$29,"Mid","Low"))</f>
        <v>Low</v>
      </c>
      <c r="S1511" s="7" t="str">
        <f aca="false">INDEX(Assumptions!$B$33:$B$41,MATCH(Q1511&amp;"|"&amp;R1511,Assumptions!$A$33:$A$41,0))</f>
        <v>Light Touch</v>
      </c>
      <c r="T1511" s="7" t="n">
        <f aca="false">IF(ISNUMBER(Data_Clean!V1511),J1511*Data_Clean!V1511,0)</f>
        <v>122.25889126</v>
      </c>
    </row>
    <row r="1512" customFormat="false" ht="15" hidden="false" customHeight="false" outlineLevel="0" collapsed="false">
      <c r="A1512" s="15" t="str">
        <f aca="false">Data_Clean!A1512</f>
        <v>CX101508</v>
      </c>
      <c r="B1512" s="14" t="n">
        <f aca="false">Data_Clean!G1512*Assumptions!$B$5</f>
        <v>102.63575</v>
      </c>
      <c r="C1512" s="14" t="n">
        <f aca="false">IF(Data_Clean!H1512="",0,Data_Clean!H1512)*Assumptions!$B$6</f>
        <v>121.84956</v>
      </c>
      <c r="D1512" s="14" t="n">
        <f aca="false">Data_Clean!I1512*Assumptions!$B$7</f>
        <v>0</v>
      </c>
      <c r="E1512" s="14" t="n">
        <f aca="false">Data_Clean!J1512*Assumptions!$B$8</f>
        <v>788.871225</v>
      </c>
      <c r="F1512" s="14" t="n">
        <f aca="false">Data_Clean!K1512*Assumptions!$B$9</f>
        <v>0</v>
      </c>
      <c r="G1512" s="14" t="n">
        <f aca="false">Data_Clean!L1512*Assumptions!$B$10</f>
        <v>0</v>
      </c>
      <c r="H1512" s="14" t="n">
        <f aca="false">IF(OR(Data_Clean!M1512="",Data_Clean!N1512=""),0,Data_Clean!M1512*Data_Clean!N1512/100)*Assumptions!$B$13*Assumptions!$B$11</f>
        <v>166.05</v>
      </c>
      <c r="I1512" s="14" t="n">
        <f aca="false">Data_Clean!O1512*4*Assumptions!$B$12</f>
        <v>78.2304</v>
      </c>
      <c r="J1512" s="14" t="n">
        <f aca="false">SUM(B1512:I1512)</f>
        <v>1257.636935</v>
      </c>
      <c r="K1512" s="16" t="n">
        <f aca="false">IF(Data_Clean!P1512="","",Assumptions!$B$15*0.5^(Data_Clean!P1512/Assumptions!$B$20))</f>
        <v>16.0766019380444</v>
      </c>
      <c r="L1512" s="16" t="n">
        <f aca="false">Assumptions!$B$16*MIN(1,LN(1+Data_Clean!Q1512)/LN(1+Assumptions!$B$21))</f>
        <v>13.2535138894499</v>
      </c>
      <c r="M1512" s="16" t="n">
        <f aca="false">Assumptions!$B$17*(0.6*MIN(1,Data_Clean!R1512/Assumptions!$B$22)+0.4*IF(Data_Clean!S1512="",0,Data_Clean!S1512))</f>
        <v>7.866</v>
      </c>
      <c r="N1512" s="16" t="n">
        <f aca="false">Assumptions!$B$18*MIN(1,(Data_Clean!F1512-1)/Assumptions!$B$23)</f>
        <v>15</v>
      </c>
      <c r="O1512" s="16" t="n">
        <f aca="false">Assumptions!$B$19*(0.4*IF(Data_Clean!E1512="",0,MIN(1,Data_Clean!E1512/12/Assumptions!$B$24))+0.35*IF(Data_Clean!D1512="Y",1,0)+0.25*(1-MIN(Data_Clean!T1512,3)/3))/IF(Data_Clean!E1512="",0.6,1)</f>
        <v>5.15</v>
      </c>
      <c r="P1512" s="16" t="n">
        <f aca="false">SUM(K1512:O1512)/(Assumptions!$D$5-IF(K1512="",Assumptions!$B$15,0))*100</f>
        <v>57.3461158274943</v>
      </c>
      <c r="Q1512" s="7" t="str">
        <f aca="false">IF(J1512&gt;=Assumptions!$B$26,"High",IF(J1512&gt;=Assumptions!$B$27,"Mid","Low"))</f>
        <v>Mid</v>
      </c>
      <c r="R1512" s="7" t="str">
        <f aca="false">IF(P1512&gt;=Assumptions!$B$28,"High",IF(P1512&gt;=Assumptions!$B$29,"Mid","Low"))</f>
        <v>Mid</v>
      </c>
      <c r="S1512" s="7" t="str">
        <f aca="false">INDEX(Assumptions!$B$33:$B$41,MATCH(Q1512&amp;"|"&amp;R1512,Assumptions!$A$33:$A$41,0))</f>
        <v>Established Core</v>
      </c>
      <c r="T1512" s="7" t="n">
        <f aca="false">IF(ISNUMBER(Data_Clean!V1512),J1512*Data_Clean!V1512,0)</f>
        <v>81.3691096945</v>
      </c>
    </row>
    <row r="1513" customFormat="false" ht="15" hidden="false" customHeight="false" outlineLevel="0" collapsed="false">
      <c r="A1513" s="15" t="str">
        <f aca="false">Data_Clean!A1513</f>
        <v>CX101509</v>
      </c>
      <c r="B1513" s="14" t="n">
        <f aca="false">Data_Clean!G1513*Assumptions!$B$5</f>
        <v>720.052</v>
      </c>
      <c r="C1513" s="14" t="n">
        <f aca="false">IF(Data_Clean!H1513="",0,Data_Clean!H1513)*Assumptions!$B$6</f>
        <v>1653.51096</v>
      </c>
      <c r="D1513" s="14" t="n">
        <f aca="false">Data_Clean!I1513*Assumptions!$B$7</f>
        <v>0</v>
      </c>
      <c r="E1513" s="14" t="n">
        <f aca="false">Data_Clean!J1513*Assumptions!$B$8</f>
        <v>0</v>
      </c>
      <c r="F1513" s="14" t="n">
        <f aca="false">Data_Clean!K1513*Assumptions!$B$9</f>
        <v>0</v>
      </c>
      <c r="G1513" s="14" t="n">
        <f aca="false">Data_Clean!L1513*Assumptions!$B$10</f>
        <v>0</v>
      </c>
      <c r="H1513" s="14" t="n">
        <f aca="false">IF(OR(Data_Clean!M1513="",Data_Clean!N1513=""),0,Data_Clean!M1513*Data_Clean!N1513/100)*Assumptions!$B$13*Assumptions!$B$11</f>
        <v>0</v>
      </c>
      <c r="I1513" s="14" t="n">
        <f aca="false">Data_Clean!O1513*4*Assumptions!$B$12</f>
        <v>0</v>
      </c>
      <c r="J1513" s="14" t="n">
        <f aca="false">SUM(B1513:I1513)</f>
        <v>2373.56296</v>
      </c>
      <c r="K1513" s="16" t="n">
        <f aca="false">IF(Data_Clean!P1513="","",Assumptions!$B$15*0.5^(Data_Clean!P1513/Assumptions!$B$20))</f>
        <v>20.2552491925229</v>
      </c>
      <c r="L1513" s="16" t="n">
        <f aca="false">Assumptions!$B$16*MIN(1,LN(1+Data_Clean!Q1513)/LN(1+Assumptions!$B$21))</f>
        <v>12.8906482631789</v>
      </c>
      <c r="M1513" s="16" t="n">
        <f aca="false">Assumptions!$B$17*(0.6*MIN(1,Data_Clean!R1513/Assumptions!$B$22)+0.4*IF(Data_Clean!S1513="",0,Data_Clean!S1513))</f>
        <v>9.108</v>
      </c>
      <c r="N1513" s="16" t="n">
        <f aca="false">Assumptions!$B$18*MIN(1,(Data_Clean!F1513-1)/Assumptions!$B$23)</f>
        <v>5</v>
      </c>
      <c r="O1513" s="16" t="n">
        <f aca="false">Assumptions!$B$19*(0.4*IF(Data_Clean!E1513="",0,MIN(1,Data_Clean!E1513/12/Assumptions!$B$24))+0.35*IF(Data_Clean!D1513="Y",1,0)+0.25*(1-MIN(Data_Clean!T1513,3)/3))/IF(Data_Clean!E1513="",0.6,1)</f>
        <v>9.35</v>
      </c>
      <c r="P1513" s="16" t="n">
        <f aca="false">SUM(K1513:O1513)/(Assumptions!$D$5-IF(K1513="",Assumptions!$B$15,0))*100</f>
        <v>56.6038974557017</v>
      </c>
      <c r="Q1513" s="7" t="str">
        <f aca="false">IF(J1513&gt;=Assumptions!$B$26,"High",IF(J1513&gt;=Assumptions!$B$27,"Mid","Low"))</f>
        <v>High</v>
      </c>
      <c r="R1513" s="7" t="str">
        <f aca="false">IF(P1513&gt;=Assumptions!$B$28,"High",IF(P1513&gt;=Assumptions!$B$29,"Mid","Low"))</f>
        <v>Mid</v>
      </c>
      <c r="S1513" s="7" t="str">
        <f aca="false">INDEX(Assumptions!$B$33:$B$41,MATCH(Q1513&amp;"|"&amp;R1513,Assumptions!$A$33:$A$41,0))</f>
        <v>Established Core</v>
      </c>
      <c r="T1513" s="7" t="n">
        <f aca="false">IF(ISNUMBER(Data_Clean!V1513),J1513*Data_Clean!V1513,0)</f>
        <v>150.009179072</v>
      </c>
    </row>
    <row r="1514" customFormat="false" ht="15" hidden="false" customHeight="false" outlineLevel="0" collapsed="false">
      <c r="A1514" s="15" t="str">
        <f aca="false">Data_Clean!A1514</f>
        <v>CX101510</v>
      </c>
      <c r="B1514" s="14" t="n">
        <f aca="false">Data_Clean!G1514*Assumptions!$B$5</f>
        <v>176.489</v>
      </c>
      <c r="C1514" s="14" t="n">
        <f aca="false">IF(Data_Clean!H1514="",0,Data_Clean!H1514)*Assumptions!$B$6</f>
        <v>0</v>
      </c>
      <c r="D1514" s="14" t="n">
        <f aca="false">Data_Clean!I1514*Assumptions!$B$7</f>
        <v>0</v>
      </c>
      <c r="E1514" s="14" t="n">
        <f aca="false">Data_Clean!J1514*Assumptions!$B$8</f>
        <v>0</v>
      </c>
      <c r="F1514" s="14" t="n">
        <f aca="false">Data_Clean!K1514*Assumptions!$B$9</f>
        <v>0</v>
      </c>
      <c r="G1514" s="14" t="n">
        <f aca="false">Data_Clean!L1514*Assumptions!$B$10</f>
        <v>0</v>
      </c>
      <c r="H1514" s="14" t="n">
        <f aca="false">IF(OR(Data_Clean!M1514="",Data_Clean!N1514=""),0,Data_Clean!M1514*Data_Clean!N1514/100)*Assumptions!$B$13*Assumptions!$B$11</f>
        <v>0</v>
      </c>
      <c r="I1514" s="14" t="n">
        <f aca="false">Data_Clean!O1514*4*Assumptions!$B$12</f>
        <v>0</v>
      </c>
      <c r="J1514" s="14" t="n">
        <f aca="false">SUM(B1514:I1514)</f>
        <v>176.489</v>
      </c>
      <c r="K1514" s="16" t="n">
        <f aca="false">IF(Data_Clean!P1514="","",Assumptions!$B$15*0.5^(Data_Clean!P1514/Assumptions!$B$20))</f>
        <v>28.6452481173125</v>
      </c>
      <c r="L1514" s="16" t="n">
        <f aca="false">Assumptions!$B$16*MIN(1,LN(1+Data_Clean!Q1514)/LN(1+Assumptions!$B$21))</f>
        <v>11.2934465146257</v>
      </c>
      <c r="M1514" s="16" t="n">
        <f aca="false">Assumptions!$B$17*(0.6*MIN(1,Data_Clean!R1514/Assumptions!$B$22)+0.4*IF(Data_Clean!S1514="",0,Data_Clean!S1514))</f>
        <v>5.556</v>
      </c>
      <c r="N1514" s="16" t="n">
        <f aca="false">Assumptions!$B$18*MIN(1,(Data_Clean!F1514-1)/Assumptions!$B$23)</f>
        <v>0</v>
      </c>
      <c r="O1514" s="16" t="n">
        <f aca="false">Assumptions!$B$19*(0.4*IF(Data_Clean!E1514="",0,MIN(1,Data_Clean!E1514/12/Assumptions!$B$24))+0.35*IF(Data_Clean!D1514="Y",1,0)+0.25*(1-MIN(Data_Clean!T1514,3)/3))/IF(Data_Clean!E1514="",0.6,1)</f>
        <v>6.8</v>
      </c>
      <c r="P1514" s="16" t="n">
        <f aca="false">SUM(K1514:O1514)/(Assumptions!$D$5-IF(K1514="",Assumptions!$B$15,0))*100</f>
        <v>52.2946946319382</v>
      </c>
      <c r="Q1514" s="7" t="str">
        <f aca="false">IF(J1514&gt;=Assumptions!$B$26,"High",IF(J1514&gt;=Assumptions!$B$27,"Mid","Low"))</f>
        <v>Low</v>
      </c>
      <c r="R1514" s="7" t="str">
        <f aca="false">IF(P1514&gt;=Assumptions!$B$28,"High",IF(P1514&gt;=Assumptions!$B$29,"Mid","Low"))</f>
        <v>Mid</v>
      </c>
      <c r="S1514" s="7" t="str">
        <f aca="false">INDEX(Assumptions!$B$33:$B$41,MATCH(Q1514&amp;"|"&amp;R1514,Assumptions!$A$33:$A$41,0))</f>
        <v>Light Touch</v>
      </c>
      <c r="T1514" s="7" t="n">
        <f aca="false">IF(ISNUMBER(Data_Clean!V1514),J1514*Data_Clean!V1514,0)</f>
        <v>16.1310946</v>
      </c>
    </row>
    <row r="1515" customFormat="false" ht="15" hidden="false" customHeight="false" outlineLevel="0" collapsed="false">
      <c r="A1515" s="15" t="str">
        <f aca="false">Data_Clean!A1515</f>
        <v>CX101511</v>
      </c>
      <c r="B1515" s="14" t="n">
        <f aca="false">Data_Clean!G1515*Assumptions!$B$5</f>
        <v>6.64275</v>
      </c>
      <c r="C1515" s="14" t="n">
        <f aca="false">IF(Data_Clean!H1515="",0,Data_Clean!H1515)*Assumptions!$B$6</f>
        <v>0</v>
      </c>
      <c r="D1515" s="14" t="n">
        <f aca="false">Data_Clean!I1515*Assumptions!$B$7</f>
        <v>188.8</v>
      </c>
      <c r="E1515" s="14" t="n">
        <f aca="false">Data_Clean!J1515*Assumptions!$B$8</f>
        <v>0</v>
      </c>
      <c r="F1515" s="14" t="n">
        <f aca="false">Data_Clean!K1515*Assumptions!$B$9</f>
        <v>0</v>
      </c>
      <c r="G1515" s="14" t="n">
        <f aca="false">Data_Clean!L1515*Assumptions!$B$10</f>
        <v>0</v>
      </c>
      <c r="H1515" s="14" t="n">
        <f aca="false">IF(OR(Data_Clean!M1515="",Data_Clean!N1515=""),0,Data_Clean!M1515*Data_Clean!N1515/100)*Assumptions!$B$13*Assumptions!$B$11</f>
        <v>0</v>
      </c>
      <c r="I1515" s="14" t="n">
        <f aca="false">Data_Clean!O1515*4*Assumptions!$B$12</f>
        <v>3.64368</v>
      </c>
      <c r="J1515" s="14" t="n">
        <f aca="false">SUM(B1515:I1515)</f>
        <v>199.08643</v>
      </c>
      <c r="K1515" s="16" t="n">
        <f aca="false">IF(Data_Clean!P1515="","",Assumptions!$B$15*0.5^(Data_Clean!P1515/Assumptions!$B$20))</f>
        <v>24.3675718906871</v>
      </c>
      <c r="L1515" s="16" t="n">
        <f aca="false">Assumptions!$B$16*MIN(1,LN(1+Data_Clean!Q1515)/LN(1+Assumptions!$B$21))</f>
        <v>12.0537864630054</v>
      </c>
      <c r="M1515" s="16" t="n">
        <f aca="false">Assumptions!$B$17*(0.6*MIN(1,Data_Clean!R1515/Assumptions!$B$22)+0.4*IF(Data_Clean!S1515="",0,Data_Clean!S1515))</f>
        <v>7.884</v>
      </c>
      <c r="N1515" s="16" t="n">
        <f aca="false">Assumptions!$B$18*MIN(1,(Data_Clean!F1515-1)/Assumptions!$B$23)</f>
        <v>10</v>
      </c>
      <c r="O1515" s="16" t="n">
        <f aca="false">Assumptions!$B$19*(0.4*IF(Data_Clean!E1515="",0,MIN(1,Data_Clean!E1515/12/Assumptions!$B$24))+0.35*IF(Data_Clean!D1515="Y",1,0)+0.25*(1-MIN(Data_Clean!T1515,3)/3))/IF(Data_Clean!E1515="",0.6,1)</f>
        <v>4.05</v>
      </c>
      <c r="P1515" s="16" t="n">
        <f aca="false">SUM(K1515:O1515)/(Assumptions!$D$5-IF(K1515="",Assumptions!$B$15,0))*100</f>
        <v>58.3553583536925</v>
      </c>
      <c r="Q1515" s="7" t="str">
        <f aca="false">IF(J1515&gt;=Assumptions!$B$26,"High",IF(J1515&gt;=Assumptions!$B$27,"Mid","Low"))</f>
        <v>Low</v>
      </c>
      <c r="R1515" s="7" t="str">
        <f aca="false">IF(P1515&gt;=Assumptions!$B$28,"High",IF(P1515&gt;=Assumptions!$B$29,"Mid","Low"))</f>
        <v>Mid</v>
      </c>
      <c r="S1515" s="7" t="str">
        <f aca="false">INDEX(Assumptions!$B$33:$B$41,MATCH(Q1515&amp;"|"&amp;R1515,Assumptions!$A$33:$A$41,0))</f>
        <v>Light Touch</v>
      </c>
      <c r="T1515" s="7" t="n">
        <f aca="false">IF(ISNUMBER(Data_Clean!V1515),J1515*Data_Clean!V1515,0)</f>
        <v>20.565628219</v>
      </c>
    </row>
    <row r="1516" customFormat="false" ht="15" hidden="false" customHeight="false" outlineLevel="0" collapsed="false">
      <c r="A1516" s="15" t="str">
        <f aca="false">Data_Clean!A1516</f>
        <v>CX101512</v>
      </c>
      <c r="B1516" s="14" t="n">
        <f aca="false">Data_Clean!G1516*Assumptions!$B$5</f>
        <v>113.83525</v>
      </c>
      <c r="C1516" s="14" t="n">
        <f aca="false">IF(Data_Clean!H1516="",0,Data_Clean!H1516)*Assumptions!$B$6</f>
        <v>0</v>
      </c>
      <c r="D1516" s="14" t="n">
        <f aca="false">Data_Clean!I1516*Assumptions!$B$7</f>
        <v>0</v>
      </c>
      <c r="E1516" s="14" t="n">
        <f aca="false">Data_Clean!J1516*Assumptions!$B$8</f>
        <v>0</v>
      </c>
      <c r="F1516" s="14" t="n">
        <f aca="false">Data_Clean!K1516*Assumptions!$B$9</f>
        <v>0</v>
      </c>
      <c r="G1516" s="14" t="n">
        <f aca="false">Data_Clean!L1516*Assumptions!$B$10</f>
        <v>0</v>
      </c>
      <c r="H1516" s="14" t="n">
        <f aca="false">IF(OR(Data_Clean!M1516="",Data_Clean!N1516=""),0,Data_Clean!M1516*Data_Clean!N1516/100)*Assumptions!$B$13*Assumptions!$B$11</f>
        <v>0</v>
      </c>
      <c r="I1516" s="14" t="n">
        <f aca="false">Data_Clean!O1516*4*Assumptions!$B$12</f>
        <v>0</v>
      </c>
      <c r="J1516" s="14" t="n">
        <f aca="false">SUM(B1516:I1516)</f>
        <v>113.83525</v>
      </c>
      <c r="K1516" s="16" t="n">
        <f aca="false">IF(Data_Clean!P1516="","",Assumptions!$B$15*0.5^(Data_Clean!P1516/Assumptions!$B$20))</f>
        <v>20.7286931995166</v>
      </c>
      <c r="L1516" s="16" t="n">
        <f aca="false">Assumptions!$B$16*MIN(1,LN(1+Data_Clean!Q1516)/LN(1+Assumptions!$B$21))</f>
        <v>12.4931739410702</v>
      </c>
      <c r="M1516" s="16" t="n">
        <f aca="false">Assumptions!$B$17*(0.6*MIN(1,Data_Clean!R1516/Assumptions!$B$22)+0.4*IF(Data_Clean!S1516="",0,Data_Clean!S1516))</f>
        <v>5.256</v>
      </c>
      <c r="N1516" s="16" t="n">
        <f aca="false">Assumptions!$B$18*MIN(1,(Data_Clean!F1516-1)/Assumptions!$B$23)</f>
        <v>0</v>
      </c>
      <c r="O1516" s="16" t="n">
        <f aca="false">Assumptions!$B$19*(0.4*IF(Data_Clean!E1516="",0,MIN(1,Data_Clean!E1516/12/Assumptions!$B$24))+0.35*IF(Data_Clean!D1516="Y",1,0)+0.25*(1-MIN(Data_Clean!T1516,3)/3))/IF(Data_Clean!E1516="",0.6,1)</f>
        <v>10</v>
      </c>
      <c r="P1516" s="16" t="n">
        <f aca="false">SUM(K1516:O1516)/(Assumptions!$D$5-IF(K1516="",Assumptions!$B$15,0))*100</f>
        <v>48.4778671405868</v>
      </c>
      <c r="Q1516" s="7" t="str">
        <f aca="false">IF(J1516&gt;=Assumptions!$B$26,"High",IF(J1516&gt;=Assumptions!$B$27,"Mid","Low"))</f>
        <v>Low</v>
      </c>
      <c r="R1516" s="7" t="str">
        <f aca="false">IF(P1516&gt;=Assumptions!$B$28,"High",IF(P1516&gt;=Assumptions!$B$29,"Mid","Low"))</f>
        <v>Low</v>
      </c>
      <c r="S1516" s="7" t="str">
        <f aca="false">INDEX(Assumptions!$B$33:$B$41,MATCH(Q1516&amp;"|"&amp;R1516,Assumptions!$A$33:$A$41,0))</f>
        <v>Dormant &amp; Low Value</v>
      </c>
      <c r="T1516" s="7" t="n">
        <f aca="false">IF(ISNUMBER(Data_Clean!V1516),J1516*Data_Clean!V1516,0)</f>
        <v>9.63046215</v>
      </c>
    </row>
    <row r="1517" customFormat="false" ht="15" hidden="false" customHeight="false" outlineLevel="0" collapsed="false">
      <c r="A1517" s="15" t="str">
        <f aca="false">Data_Clean!A1517</f>
        <v>CX101513</v>
      </c>
      <c r="B1517" s="14" t="n">
        <f aca="false">Data_Clean!G1517*Assumptions!$B$5</f>
        <v>447.44975</v>
      </c>
      <c r="C1517" s="14" t="n">
        <f aca="false">IF(Data_Clean!H1517="",0,Data_Clean!H1517)*Assumptions!$B$6</f>
        <v>381.58452</v>
      </c>
      <c r="D1517" s="14" t="n">
        <f aca="false">Data_Clean!I1517*Assumptions!$B$7</f>
        <v>0</v>
      </c>
      <c r="E1517" s="14" t="n">
        <f aca="false">Data_Clean!J1517*Assumptions!$B$8</f>
        <v>0</v>
      </c>
      <c r="F1517" s="14" t="n">
        <f aca="false">Data_Clean!K1517*Assumptions!$B$9</f>
        <v>2963.4</v>
      </c>
      <c r="G1517" s="14" t="n">
        <f aca="false">Data_Clean!L1517*Assumptions!$B$10</f>
        <v>0</v>
      </c>
      <c r="H1517" s="14" t="n">
        <f aca="false">IF(OR(Data_Clean!M1517="",Data_Clean!N1517=""),0,Data_Clean!M1517*Data_Clean!N1517/100)*Assumptions!$B$13*Assumptions!$B$11</f>
        <v>0</v>
      </c>
      <c r="I1517" s="14" t="n">
        <f aca="false">Data_Clean!O1517*4*Assumptions!$B$12</f>
        <v>0</v>
      </c>
      <c r="J1517" s="14" t="n">
        <f aca="false">SUM(B1517:I1517)</f>
        <v>3792.43427</v>
      </c>
      <c r="K1517" s="16" t="n">
        <f aca="false">IF(Data_Clean!P1517="","",Assumptions!$B$15*0.5^(Data_Clean!P1517/Assumptions!$B$20))</f>
        <v>26.1165168988837</v>
      </c>
      <c r="L1517" s="16" t="n">
        <f aca="false">Assumptions!$B$16*MIN(1,LN(1+Data_Clean!Q1517)/LN(1+Assumptions!$B$21))</f>
        <v>15.1699125520244</v>
      </c>
      <c r="M1517" s="16" t="n">
        <f aca="false">Assumptions!$B$17*(0.6*MIN(1,Data_Clean!R1517/Assumptions!$B$22)+0.4*IF(Data_Clean!S1517="",0,Data_Clean!S1517))</f>
        <v>4.284</v>
      </c>
      <c r="N1517" s="16" t="n">
        <f aca="false">Assumptions!$B$18*MIN(1,(Data_Clean!F1517-1)/Assumptions!$B$23)</f>
        <v>10</v>
      </c>
      <c r="O1517" s="16" t="n">
        <f aca="false">Assumptions!$B$19*(0.4*IF(Data_Clean!E1517="",0,MIN(1,Data_Clean!E1517/12/Assumptions!$B$24))+0.35*IF(Data_Clean!D1517="Y",1,0)+0.25*(1-MIN(Data_Clean!T1517,3)/3))/IF(Data_Clean!E1517="",0.6,1)</f>
        <v>10.05</v>
      </c>
      <c r="P1517" s="16" t="n">
        <f aca="false">SUM(K1517:O1517)/(Assumptions!$D$5-IF(K1517="",Assumptions!$B$15,0))*100</f>
        <v>65.6204294509081</v>
      </c>
      <c r="Q1517" s="7" t="str">
        <f aca="false">IF(J1517&gt;=Assumptions!$B$26,"High",IF(J1517&gt;=Assumptions!$B$27,"Mid","Low"))</f>
        <v>High</v>
      </c>
      <c r="R1517" s="7" t="str">
        <f aca="false">IF(P1517&gt;=Assumptions!$B$28,"High",IF(P1517&gt;=Assumptions!$B$29,"Mid","Low"))</f>
        <v>Mid</v>
      </c>
      <c r="S1517" s="7" t="str">
        <f aca="false">INDEX(Assumptions!$B$33:$B$41,MATCH(Q1517&amp;"|"&amp;R1517,Assumptions!$A$33:$A$41,0))</f>
        <v>Established Core</v>
      </c>
      <c r="T1517" s="7" t="n">
        <f aca="false">IF(ISNUMBER(Data_Clean!V1517),J1517*Data_Clean!V1517,0)</f>
        <v>128.563521753</v>
      </c>
    </row>
    <row r="1518" customFormat="false" ht="15" hidden="false" customHeight="false" outlineLevel="0" collapsed="false">
      <c r="A1518" s="15" t="str">
        <f aca="false">Data_Clean!A1518</f>
        <v>CX101514</v>
      </c>
      <c r="B1518" s="14" t="n">
        <f aca="false">Data_Clean!G1518*Assumptions!$B$5</f>
        <v>58.02125</v>
      </c>
      <c r="C1518" s="14" t="n">
        <f aca="false">IF(Data_Clean!H1518="",0,Data_Clean!H1518)*Assumptions!$B$6</f>
        <v>105.21948</v>
      </c>
      <c r="D1518" s="14" t="n">
        <f aca="false">Data_Clean!I1518*Assumptions!$B$7</f>
        <v>1277.6</v>
      </c>
      <c r="E1518" s="14" t="n">
        <f aca="false">Data_Clean!J1518*Assumptions!$B$8</f>
        <v>599.3622</v>
      </c>
      <c r="F1518" s="14" t="n">
        <f aca="false">Data_Clean!K1518*Assumptions!$B$9</f>
        <v>2961.2</v>
      </c>
      <c r="G1518" s="14" t="n">
        <f aca="false">Data_Clean!L1518*Assumptions!$B$10</f>
        <v>0</v>
      </c>
      <c r="H1518" s="14" t="n">
        <f aca="false">IF(OR(Data_Clean!M1518="",Data_Clean!N1518=""),0,Data_Clean!M1518*Data_Clean!N1518/100)*Assumptions!$B$13*Assumptions!$B$11</f>
        <v>0</v>
      </c>
      <c r="I1518" s="14" t="n">
        <f aca="false">Data_Clean!O1518*4*Assumptions!$B$12</f>
        <v>0</v>
      </c>
      <c r="J1518" s="14" t="n">
        <f aca="false">SUM(B1518:I1518)</f>
        <v>5001.40293</v>
      </c>
      <c r="K1518" s="16" t="n">
        <f aca="false">IF(Data_Clean!P1518="","",Assumptions!$B$15*0.5^(Data_Clean!P1518/Assumptions!$B$20))</f>
        <v>30</v>
      </c>
      <c r="L1518" s="16" t="n">
        <f aca="false">Assumptions!$B$16*MIN(1,LN(1+Data_Clean!Q1518)/LN(1+Assumptions!$B$21))</f>
        <v>15.383822204249</v>
      </c>
      <c r="M1518" s="16" t="n">
        <f aca="false">Assumptions!$B$17*(0.6*MIN(1,Data_Clean!R1518/Assumptions!$B$22)+0.4*IF(Data_Clean!S1518="",0,Data_Clean!S1518))</f>
        <v>11.85</v>
      </c>
      <c r="N1518" s="16" t="n">
        <f aca="false">Assumptions!$B$18*MIN(1,(Data_Clean!F1518-1)/Assumptions!$B$23)</f>
        <v>20</v>
      </c>
      <c r="O1518" s="16" t="n">
        <f aca="false">Assumptions!$B$19*(0.4*IF(Data_Clean!E1518="",0,MIN(1,Data_Clean!E1518/12/Assumptions!$B$24))+0.35*IF(Data_Clean!D1518="Y",1,0)+0.25*(1-MIN(Data_Clean!T1518,3)/3))/IF(Data_Clean!E1518="",0.6,1)</f>
        <v>11.65</v>
      </c>
      <c r="P1518" s="16" t="n">
        <f aca="false">SUM(K1518:O1518)/(Assumptions!$D$5-IF(K1518="",Assumptions!$B$15,0))*100</f>
        <v>88.883822204249</v>
      </c>
      <c r="Q1518" s="7" t="str">
        <f aca="false">IF(J1518&gt;=Assumptions!$B$26,"High",IF(J1518&gt;=Assumptions!$B$27,"Mid","Low"))</f>
        <v>High</v>
      </c>
      <c r="R1518" s="7" t="str">
        <f aca="false">IF(P1518&gt;=Assumptions!$B$28,"High",IF(P1518&gt;=Assumptions!$B$29,"Mid","Low"))</f>
        <v>High</v>
      </c>
      <c r="S1518" s="7" t="str">
        <f aca="false">INDEX(Assumptions!$B$33:$B$41,MATCH(Q1518&amp;"|"&amp;R1518,Assumptions!$A$33:$A$41,0))</f>
        <v>Premier Advocates</v>
      </c>
      <c r="T1518" s="7" t="n">
        <f aca="false">IF(ISNUMBER(Data_Clean!V1518),J1518*Data_Clean!V1518,0)</f>
        <v>65.01823809</v>
      </c>
    </row>
    <row r="1519" customFormat="false" ht="15" hidden="false" customHeight="false" outlineLevel="0" collapsed="false">
      <c r="A1519" s="15" t="str">
        <f aca="false">Data_Clean!A1519</f>
        <v>CX101515</v>
      </c>
      <c r="B1519" s="14" t="n">
        <f aca="false">Data_Clean!G1519*Assumptions!$B$5</f>
        <v>19.3045</v>
      </c>
      <c r="C1519" s="14" t="n">
        <f aca="false">IF(Data_Clean!H1519="",0,Data_Clean!H1519)*Assumptions!$B$6</f>
        <v>0</v>
      </c>
      <c r="D1519" s="14" t="n">
        <f aca="false">Data_Clean!I1519*Assumptions!$B$7</f>
        <v>0</v>
      </c>
      <c r="E1519" s="14" t="n">
        <f aca="false">Data_Clean!J1519*Assumptions!$B$8</f>
        <v>0</v>
      </c>
      <c r="F1519" s="14" t="n">
        <f aca="false">Data_Clean!K1519*Assumptions!$B$9</f>
        <v>0</v>
      </c>
      <c r="G1519" s="14" t="n">
        <f aca="false">Data_Clean!L1519*Assumptions!$B$10</f>
        <v>0</v>
      </c>
      <c r="H1519" s="14" t="n">
        <f aca="false">IF(OR(Data_Clean!M1519="",Data_Clean!N1519=""),0,Data_Clean!M1519*Data_Clean!N1519/100)*Assumptions!$B$13*Assumptions!$B$11</f>
        <v>0</v>
      </c>
      <c r="I1519" s="14" t="n">
        <f aca="false">Data_Clean!O1519*4*Assumptions!$B$12</f>
        <v>0</v>
      </c>
      <c r="J1519" s="14" t="n">
        <f aca="false">SUM(B1519:I1519)</f>
        <v>19.3045</v>
      </c>
      <c r="K1519" s="16" t="n">
        <f aca="false">IF(Data_Clean!P1519="","",Assumptions!$B$15*0.5^(Data_Clean!P1519/Assumptions!$B$20))</f>
        <v>20.7286931995166</v>
      </c>
      <c r="L1519" s="16" t="n">
        <f aca="false">Assumptions!$B$16*MIN(1,LN(1+Data_Clean!Q1519)/LN(1+Assumptions!$B$21))</f>
        <v>8.67194478953664</v>
      </c>
      <c r="M1519" s="16" t="n">
        <f aca="false">Assumptions!$B$17*(0.6*MIN(1,Data_Clean!R1519/Assumptions!$B$22)+0.4*IF(Data_Clean!S1519="",0,Data_Clean!S1519))</f>
        <v>8.382</v>
      </c>
      <c r="N1519" s="16" t="n">
        <f aca="false">Assumptions!$B$18*MIN(1,(Data_Clean!F1519-1)/Assumptions!$B$23)</f>
        <v>0</v>
      </c>
      <c r="O1519" s="16" t="n">
        <f aca="false">Assumptions!$B$19*(0.4*IF(Data_Clean!E1519="",0,MIN(1,Data_Clean!E1519/12/Assumptions!$B$24))+0.35*IF(Data_Clean!D1519="Y",1,0)+0.25*(1-MIN(Data_Clean!T1519,3)/3))/IF(Data_Clean!E1519="",0.6,1)</f>
        <v>4.6</v>
      </c>
      <c r="P1519" s="16" t="n">
        <f aca="false">SUM(K1519:O1519)/(Assumptions!$D$5-IF(K1519="",Assumptions!$B$15,0))*100</f>
        <v>42.3826379890533</v>
      </c>
      <c r="Q1519" s="7" t="str">
        <f aca="false">IF(J1519&gt;=Assumptions!$B$26,"High",IF(J1519&gt;=Assumptions!$B$27,"Mid","Low"))</f>
        <v>Low</v>
      </c>
      <c r="R1519" s="7" t="str">
        <f aca="false">IF(P1519&gt;=Assumptions!$B$28,"High",IF(P1519&gt;=Assumptions!$B$29,"Mid","Low"))</f>
        <v>Low</v>
      </c>
      <c r="S1519" s="7" t="str">
        <f aca="false">INDEX(Assumptions!$B$33:$B$41,MATCH(Q1519&amp;"|"&amp;R1519,Assumptions!$A$33:$A$41,0))</f>
        <v>Dormant &amp; Low Value</v>
      </c>
      <c r="T1519" s="7" t="n">
        <f aca="false">IF(ISNUMBER(Data_Clean!V1519),J1519*Data_Clean!V1519,0)</f>
        <v>4.43038275</v>
      </c>
    </row>
    <row r="1520" customFormat="false" ht="15" hidden="false" customHeight="false" outlineLevel="0" collapsed="false">
      <c r="A1520" s="15" t="str">
        <f aca="false">Data_Clean!A1520</f>
        <v>CX101516</v>
      </c>
      <c r="B1520" s="14" t="n">
        <f aca="false">Data_Clean!G1520*Assumptions!$B$5</f>
        <v>26.6315</v>
      </c>
      <c r="C1520" s="14" t="n">
        <f aca="false">IF(Data_Clean!H1520="",0,Data_Clean!H1520)*Assumptions!$B$6</f>
        <v>270.33948</v>
      </c>
      <c r="D1520" s="14" t="n">
        <f aca="false">Data_Clean!I1520*Assumptions!$B$7</f>
        <v>0</v>
      </c>
      <c r="E1520" s="14" t="n">
        <f aca="false">Data_Clean!J1520*Assumptions!$B$8</f>
        <v>0</v>
      </c>
      <c r="F1520" s="14" t="n">
        <f aca="false">Data_Clean!K1520*Assumptions!$B$9</f>
        <v>733.7</v>
      </c>
      <c r="G1520" s="14" t="n">
        <f aca="false">Data_Clean!L1520*Assumptions!$B$10</f>
        <v>0</v>
      </c>
      <c r="H1520" s="14" t="n">
        <f aca="false">IF(OR(Data_Clean!M1520="",Data_Clean!N1520=""),0,Data_Clean!M1520*Data_Clean!N1520/100)*Assumptions!$B$13*Assumptions!$B$11</f>
        <v>0</v>
      </c>
      <c r="I1520" s="14" t="n">
        <f aca="false">Data_Clean!O1520*4*Assumptions!$B$12</f>
        <v>0</v>
      </c>
      <c r="J1520" s="14" t="n">
        <f aca="false">SUM(B1520:I1520)</f>
        <v>1030.67098</v>
      </c>
      <c r="K1520" s="16" t="n">
        <f aca="false">IF(Data_Clean!P1520="","",Assumptions!$B$15*0.5^(Data_Clean!P1520/Assumptions!$B$20))</f>
        <v>26.1165168988837</v>
      </c>
      <c r="L1520" s="16" t="n">
        <f aca="false">Assumptions!$B$16*MIN(1,LN(1+Data_Clean!Q1520)/LN(1+Assumptions!$B$21))</f>
        <v>8.67194478953664</v>
      </c>
      <c r="M1520" s="16" t="n">
        <f aca="false">Assumptions!$B$17*(0.6*MIN(1,Data_Clean!R1520/Assumptions!$B$22)+0.4*IF(Data_Clean!S1520="",0,Data_Clean!S1520))</f>
        <v>8.388</v>
      </c>
      <c r="N1520" s="16" t="n">
        <f aca="false">Assumptions!$B$18*MIN(1,(Data_Clean!F1520-1)/Assumptions!$B$23)</f>
        <v>10</v>
      </c>
      <c r="O1520" s="16" t="n">
        <f aca="false">Assumptions!$B$19*(0.4*IF(Data_Clean!E1520="",0,MIN(1,Data_Clean!E1520/12/Assumptions!$B$24))+0.35*IF(Data_Clean!D1520="Y",1,0)+0.25*(1-MIN(Data_Clean!T1520,3)/3))/IF(Data_Clean!E1520="",0.6,1)</f>
        <v>2.85</v>
      </c>
      <c r="P1520" s="16" t="n">
        <f aca="false">SUM(K1520:O1520)/(Assumptions!$D$5-IF(K1520="",Assumptions!$B$15,0))*100</f>
        <v>56.0264616884204</v>
      </c>
      <c r="Q1520" s="7" t="str">
        <f aca="false">IF(J1520&gt;=Assumptions!$B$26,"High",IF(J1520&gt;=Assumptions!$B$27,"Mid","Low"))</f>
        <v>Mid</v>
      </c>
      <c r="R1520" s="7" t="str">
        <f aca="false">IF(P1520&gt;=Assumptions!$B$28,"High",IF(P1520&gt;=Assumptions!$B$29,"Mid","Low"))</f>
        <v>Mid</v>
      </c>
      <c r="S1520" s="7" t="str">
        <f aca="false">INDEX(Assumptions!$B$33:$B$41,MATCH(Q1520&amp;"|"&amp;R1520,Assumptions!$A$33:$A$41,0))</f>
        <v>Established Core</v>
      </c>
      <c r="T1520" s="7" t="n">
        <f aca="false">IF(ISNUMBER(Data_Clean!V1520),J1520*Data_Clean!V1520,0)</f>
        <v>272.09713872</v>
      </c>
    </row>
    <row r="1521" customFormat="false" ht="15" hidden="false" customHeight="false" outlineLevel="0" collapsed="false">
      <c r="A1521" s="15" t="str">
        <f aca="false">Data_Clean!A1521</f>
        <v>CX101517</v>
      </c>
      <c r="B1521" s="14" t="n">
        <f aca="false">Data_Clean!G1521*Assumptions!$B$5</f>
        <v>307.11</v>
      </c>
      <c r="C1521" s="14" t="n">
        <f aca="false">IF(Data_Clean!H1521="",0,Data_Clean!H1521)*Assumptions!$B$6</f>
        <v>459.34644</v>
      </c>
      <c r="D1521" s="14" t="n">
        <f aca="false">Data_Clean!I1521*Assumptions!$B$7</f>
        <v>0</v>
      </c>
      <c r="E1521" s="14" t="n">
        <f aca="false">Data_Clean!J1521*Assumptions!$B$8</f>
        <v>0</v>
      </c>
      <c r="F1521" s="14" t="n">
        <f aca="false">Data_Clean!K1521*Assumptions!$B$9</f>
        <v>0</v>
      </c>
      <c r="G1521" s="14" t="n">
        <f aca="false">Data_Clean!L1521*Assumptions!$B$10</f>
        <v>0</v>
      </c>
      <c r="H1521" s="14" t="n">
        <f aca="false">IF(OR(Data_Clean!M1521="",Data_Clean!N1521=""),0,Data_Clean!M1521*Data_Clean!N1521/100)*Assumptions!$B$13*Assumptions!$B$11</f>
        <v>166.428</v>
      </c>
      <c r="I1521" s="14" t="n">
        <f aca="false">Data_Clean!O1521*4*Assumptions!$B$12</f>
        <v>21.53712</v>
      </c>
      <c r="J1521" s="14" t="n">
        <f aca="false">SUM(B1521:I1521)</f>
        <v>954.42156</v>
      </c>
      <c r="K1521" s="16" t="n">
        <f aca="false">IF(Data_Clean!P1521="","",Assumptions!$B$15*0.5^(Data_Clean!P1521/Assumptions!$B$20))</f>
        <v>27.9909897461042</v>
      </c>
      <c r="L1521" s="16" t="n">
        <f aca="false">Assumptions!$B$16*MIN(1,LN(1+Data_Clean!Q1521)/LN(1+Assumptions!$B$21))</f>
        <v>12.4931739410702</v>
      </c>
      <c r="M1521" s="16" t="n">
        <f aca="false">Assumptions!$B$17*(0.6*MIN(1,Data_Clean!R1521/Assumptions!$B$22)+0.4*IF(Data_Clean!S1521="",0,Data_Clean!S1521))</f>
        <v>9.204</v>
      </c>
      <c r="N1521" s="16" t="n">
        <f aca="false">Assumptions!$B$18*MIN(1,(Data_Clean!F1521-1)/Assumptions!$B$23)</f>
        <v>15</v>
      </c>
      <c r="O1521" s="16" t="n">
        <f aca="false">Assumptions!$B$19*(0.4*IF(Data_Clean!E1521="",0,MIN(1,Data_Clean!E1521/12/Assumptions!$B$24))+0.35*IF(Data_Clean!D1521="Y",1,0)+0.25*(1-MIN(Data_Clean!T1521,3)/3))/IF(Data_Clean!E1521="",0.6,1)</f>
        <v>13.5</v>
      </c>
      <c r="P1521" s="16" t="n">
        <f aca="false">SUM(K1521:O1521)/(Assumptions!$D$5-IF(K1521="",Assumptions!$B$15,0))*100</f>
        <v>78.1881636871744</v>
      </c>
      <c r="Q1521" s="7" t="str">
        <f aca="false">IF(J1521&gt;=Assumptions!$B$26,"High",IF(J1521&gt;=Assumptions!$B$27,"Mid","Low"))</f>
        <v>Mid</v>
      </c>
      <c r="R1521" s="7" t="str">
        <f aca="false">IF(P1521&gt;=Assumptions!$B$28,"High",IF(P1521&gt;=Assumptions!$B$29,"Mid","Low"))</f>
        <v>High</v>
      </c>
      <c r="S1521" s="7" t="str">
        <f aca="false">INDEX(Assumptions!$B$33:$B$41,MATCH(Q1521&amp;"|"&amp;R1521,Assumptions!$A$33:$A$41,0))</f>
        <v>Engaged Builders</v>
      </c>
      <c r="T1521" s="7" t="n">
        <f aca="false">IF(ISNUMBER(Data_Clean!V1521),J1521*Data_Clean!V1521,0)</f>
        <v>21.665369412</v>
      </c>
    </row>
    <row r="1522" customFormat="false" ht="15" hidden="false" customHeight="false" outlineLevel="0" collapsed="false">
      <c r="A1522" s="15" t="str">
        <f aca="false">Data_Clean!A1522</f>
        <v>CX101518</v>
      </c>
      <c r="B1522" s="14" t="n">
        <f aca="false">Data_Clean!G1522*Assumptions!$B$5</f>
        <v>83.67075</v>
      </c>
      <c r="C1522" s="14" t="n">
        <f aca="false">IF(Data_Clean!H1522="",0,Data_Clean!H1522)*Assumptions!$B$6</f>
        <v>1235.84172</v>
      </c>
      <c r="D1522" s="14" t="n">
        <f aca="false">Data_Clean!I1522*Assumptions!$B$7</f>
        <v>0</v>
      </c>
      <c r="E1522" s="14" t="n">
        <f aca="false">Data_Clean!J1522*Assumptions!$B$8</f>
        <v>0</v>
      </c>
      <c r="F1522" s="14" t="n">
        <f aca="false">Data_Clean!K1522*Assumptions!$B$9</f>
        <v>0</v>
      </c>
      <c r="G1522" s="14" t="n">
        <f aca="false">Data_Clean!L1522*Assumptions!$B$10</f>
        <v>0</v>
      </c>
      <c r="H1522" s="14" t="n">
        <f aca="false">IF(OR(Data_Clean!M1522="",Data_Clean!N1522=""),0,Data_Clean!M1522*Data_Clean!N1522/100)*Assumptions!$B$13*Assumptions!$B$11</f>
        <v>218.4</v>
      </c>
      <c r="I1522" s="14" t="n">
        <f aca="false">Data_Clean!O1522*4*Assumptions!$B$12</f>
        <v>25.03872</v>
      </c>
      <c r="J1522" s="14" t="n">
        <f aca="false">SUM(B1522:I1522)</f>
        <v>1562.95119</v>
      </c>
      <c r="K1522" s="16" t="n">
        <f aca="false">IF(Data_Clean!P1522="","",Assumptions!$B$15*0.5^(Data_Clean!P1522/Assumptions!$B$20))</f>
        <v>27.3516746567465</v>
      </c>
      <c r="L1522" s="16" t="n">
        <f aca="false">Assumptions!$B$16*MIN(1,LN(1+Data_Clean!Q1522)/LN(1+Assumptions!$B$21))</f>
        <v>13.4237548294248</v>
      </c>
      <c r="M1522" s="16" t="n">
        <f aca="false">Assumptions!$B$17*(0.6*MIN(1,Data_Clean!R1522/Assumptions!$B$22)+0.4*IF(Data_Clean!S1522="",0,Data_Clean!S1522))</f>
        <v>12.936</v>
      </c>
      <c r="N1522" s="16" t="n">
        <f aca="false">Assumptions!$B$18*MIN(1,(Data_Clean!F1522-1)/Assumptions!$B$23)</f>
        <v>10</v>
      </c>
      <c r="O1522" s="16" t="n">
        <f aca="false">Assumptions!$B$19*(0.4*IF(Data_Clean!E1522="",0,MIN(1,Data_Clean!E1522/12/Assumptions!$B$24))+0.35*IF(Data_Clean!D1522="Y",1,0)+0.25*(1-MIN(Data_Clean!T1522,3)/3))/IF(Data_Clean!E1522="",0.6,1)</f>
        <v>2.8</v>
      </c>
      <c r="P1522" s="16" t="n">
        <f aca="false">SUM(K1522:O1522)/(Assumptions!$D$5-IF(K1522="",Assumptions!$B$15,0))*100</f>
        <v>66.5114294861713</v>
      </c>
      <c r="Q1522" s="7" t="str">
        <f aca="false">IF(J1522&gt;=Assumptions!$B$26,"High",IF(J1522&gt;=Assumptions!$B$27,"Mid","Low"))</f>
        <v>High</v>
      </c>
      <c r="R1522" s="7" t="str">
        <f aca="false">IF(P1522&gt;=Assumptions!$B$28,"High",IF(P1522&gt;=Assumptions!$B$29,"Mid","Low"))</f>
        <v>Mid</v>
      </c>
      <c r="S1522" s="7" t="str">
        <f aca="false">INDEX(Assumptions!$B$33:$B$41,MATCH(Q1522&amp;"|"&amp;R1522,Assumptions!$A$33:$A$41,0))</f>
        <v>Established Core</v>
      </c>
      <c r="T1522" s="7" t="n">
        <f aca="false">IF(ISNUMBER(Data_Clean!V1522),J1522*Data_Clean!V1522,0)</f>
        <v>283.831936104</v>
      </c>
    </row>
    <row r="1523" customFormat="false" ht="15" hidden="false" customHeight="false" outlineLevel="0" collapsed="false">
      <c r="A1523" s="15" t="str">
        <f aca="false">Data_Clean!A1523</f>
        <v>CX101519</v>
      </c>
      <c r="B1523" s="14" t="n">
        <f aca="false">Data_Clean!G1523*Assumptions!$B$5</f>
        <v>108.62775</v>
      </c>
      <c r="C1523" s="14" t="n">
        <f aca="false">IF(Data_Clean!H1523="",0,Data_Clean!H1523)*Assumptions!$B$6</f>
        <v>20.59824</v>
      </c>
      <c r="D1523" s="14" t="n">
        <f aca="false">Data_Clean!I1523*Assumptions!$B$7</f>
        <v>0</v>
      </c>
      <c r="E1523" s="14" t="n">
        <f aca="false">Data_Clean!J1523*Assumptions!$B$8</f>
        <v>0</v>
      </c>
      <c r="F1523" s="14" t="n">
        <f aca="false">Data_Clean!K1523*Assumptions!$B$9</f>
        <v>0</v>
      </c>
      <c r="G1523" s="14" t="n">
        <f aca="false">Data_Clean!L1523*Assumptions!$B$10</f>
        <v>0</v>
      </c>
      <c r="H1523" s="14" t="n">
        <f aca="false">IF(OR(Data_Clean!M1523="",Data_Clean!N1523=""),0,Data_Clean!M1523*Data_Clean!N1523/100)*Assumptions!$B$13*Assumptions!$B$11</f>
        <v>0</v>
      </c>
      <c r="I1523" s="14" t="n">
        <f aca="false">Data_Clean!O1523*4*Assumptions!$B$12</f>
        <v>0</v>
      </c>
      <c r="J1523" s="14" t="n">
        <f aca="false">SUM(B1523:I1523)</f>
        <v>129.22599</v>
      </c>
      <c r="K1523" s="16" t="n">
        <f aca="false">IF(Data_Clean!P1523="","",Assumptions!$B$15*0.5^(Data_Clean!P1523/Assumptions!$B$20))</f>
        <v>27.3516746567465</v>
      </c>
      <c r="L1523" s="16" t="n">
        <f aca="false">Assumptions!$B$16*MIN(1,LN(1+Data_Clean!Q1523)/LN(1+Assumptions!$B$21))</f>
        <v>11.0057238927514</v>
      </c>
      <c r="M1523" s="16" t="n">
        <f aca="false">Assumptions!$B$17*(0.6*MIN(1,Data_Clean!R1523/Assumptions!$B$22)+0.4*IF(Data_Clean!S1523="",0,Data_Clean!S1523))</f>
        <v>2.766</v>
      </c>
      <c r="N1523" s="16" t="n">
        <f aca="false">Assumptions!$B$18*MIN(1,(Data_Clean!F1523-1)/Assumptions!$B$23)</f>
        <v>5</v>
      </c>
      <c r="O1523" s="16" t="n">
        <f aca="false">Assumptions!$B$19*(0.4*IF(Data_Clean!E1523="",0,MIN(1,Data_Clean!E1523/12/Assumptions!$B$24))+0.35*IF(Data_Clean!D1523="Y",1,0)+0.25*(1-MIN(Data_Clean!T1523,3)/3))/IF(Data_Clean!E1523="",0.6,1)</f>
        <v>4.05</v>
      </c>
      <c r="P1523" s="16" t="n">
        <f aca="false">SUM(K1523:O1523)/(Assumptions!$D$5-IF(K1523="",Assumptions!$B$15,0))*100</f>
        <v>50.1733985494979</v>
      </c>
      <c r="Q1523" s="7" t="str">
        <f aca="false">IF(J1523&gt;=Assumptions!$B$26,"High",IF(J1523&gt;=Assumptions!$B$27,"Mid","Low"))</f>
        <v>Low</v>
      </c>
      <c r="R1523" s="7" t="str">
        <f aca="false">IF(P1523&gt;=Assumptions!$B$28,"High",IF(P1523&gt;=Assumptions!$B$29,"Mid","Low"))</f>
        <v>Mid</v>
      </c>
      <c r="S1523" s="7" t="str">
        <f aca="false">INDEX(Assumptions!$B$33:$B$41,MATCH(Q1523&amp;"|"&amp;R1523,Assumptions!$A$33:$A$41,0))</f>
        <v>Light Touch</v>
      </c>
      <c r="T1523" s="7" t="n">
        <f aca="false">IF(ISNUMBER(Data_Clean!V1523),J1523*Data_Clean!V1523,0)</f>
        <v>21.438591741</v>
      </c>
    </row>
    <row r="1524" customFormat="false" ht="15" hidden="false" customHeight="false" outlineLevel="0" collapsed="false">
      <c r="A1524" s="15" t="str">
        <f aca="false">Data_Clean!A1524</f>
        <v>CX101520</v>
      </c>
      <c r="B1524" s="14" t="n">
        <f aca="false">Data_Clean!G1524*Assumptions!$B$5</f>
        <v>218.95</v>
      </c>
      <c r="C1524" s="14" t="n">
        <f aca="false">IF(Data_Clean!H1524="",0,Data_Clean!H1524)*Assumptions!$B$6</f>
        <v>0</v>
      </c>
      <c r="D1524" s="14" t="n">
        <f aca="false">Data_Clean!I1524*Assumptions!$B$7</f>
        <v>0</v>
      </c>
      <c r="E1524" s="14" t="n">
        <f aca="false">Data_Clean!J1524*Assumptions!$B$8</f>
        <v>455.768325</v>
      </c>
      <c r="F1524" s="14" t="n">
        <f aca="false">Data_Clean!K1524*Assumptions!$B$9</f>
        <v>3223</v>
      </c>
      <c r="G1524" s="14" t="n">
        <f aca="false">Data_Clean!L1524*Assumptions!$B$10</f>
        <v>0</v>
      </c>
      <c r="H1524" s="14" t="n">
        <f aca="false">IF(OR(Data_Clean!M1524="",Data_Clean!N1524=""),0,Data_Clean!M1524*Data_Clean!N1524/100)*Assumptions!$B$13*Assumptions!$B$11</f>
        <v>139.104</v>
      </c>
      <c r="I1524" s="14" t="n">
        <f aca="false">Data_Clean!O1524*4*Assumptions!$B$12</f>
        <v>11.7744</v>
      </c>
      <c r="J1524" s="14" t="n">
        <f aca="false">SUM(B1524:I1524)</f>
        <v>4048.596725</v>
      </c>
      <c r="K1524" s="16" t="n">
        <f aca="false">IF(Data_Clean!P1524="","",Assumptions!$B$15*0.5^(Data_Clean!P1524/Assumptions!$B$20))</f>
        <v>11.9055078897615</v>
      </c>
      <c r="L1524" s="16" t="n">
        <f aca="false">Assumptions!$B$16*MIN(1,LN(1+Data_Clean!Q1524)/LN(1+Assumptions!$B$21))</f>
        <v>11.8154173628685</v>
      </c>
      <c r="M1524" s="16" t="n">
        <f aca="false">Assumptions!$B$17*(0.6*MIN(1,Data_Clean!R1524/Assumptions!$B$22)+0.4*IF(Data_Clean!S1524="",0,Data_Clean!S1524))</f>
        <v>7.41</v>
      </c>
      <c r="N1524" s="16" t="n">
        <f aca="false">Assumptions!$B$18*MIN(1,(Data_Clean!F1524-1)/Assumptions!$B$23)</f>
        <v>15</v>
      </c>
      <c r="O1524" s="16" t="n">
        <f aca="false">Assumptions!$B$19*(0.4*IF(Data_Clean!E1524="",0,MIN(1,Data_Clean!E1524/12/Assumptions!$B$24))+0.35*IF(Data_Clean!D1524="Y",1,0)+0.25*(1-MIN(Data_Clean!T1524,3)/3))/IF(Data_Clean!E1524="",0.6,1)</f>
        <v>5.55</v>
      </c>
      <c r="P1524" s="16" t="n">
        <f aca="false">SUM(K1524:O1524)/(Assumptions!$D$5-IF(K1524="",Assumptions!$B$15,0))*100</f>
        <v>51.68092525263</v>
      </c>
      <c r="Q1524" s="7" t="str">
        <f aca="false">IF(J1524&gt;=Assumptions!$B$26,"High",IF(J1524&gt;=Assumptions!$B$27,"Mid","Low"))</f>
        <v>High</v>
      </c>
      <c r="R1524" s="7" t="str">
        <f aca="false">IF(P1524&gt;=Assumptions!$B$28,"High",IF(P1524&gt;=Assumptions!$B$29,"Mid","Low"))</f>
        <v>Mid</v>
      </c>
      <c r="S1524" s="7" t="str">
        <f aca="false">INDEX(Assumptions!$B$33:$B$41,MATCH(Q1524&amp;"|"&amp;R1524,Assumptions!$A$33:$A$41,0))</f>
        <v>Established Core</v>
      </c>
      <c r="T1524" s="7" t="n">
        <f aca="false">IF(ISNUMBER(Data_Clean!V1524),J1524*Data_Clean!V1524,0)</f>
        <v>304.8593333925</v>
      </c>
    </row>
    <row r="1525" customFormat="false" ht="15" hidden="false" customHeight="false" outlineLevel="0" collapsed="false">
      <c r="A1525" s="15" t="str">
        <f aca="false">Data_Clean!A1525</f>
        <v>CX101521</v>
      </c>
      <c r="B1525" s="14" t="n">
        <f aca="false">Data_Clean!G1525*Assumptions!$B$5</f>
        <v>694.27725</v>
      </c>
      <c r="C1525" s="14" t="n">
        <f aca="false">IF(Data_Clean!H1525="",0,Data_Clean!H1525)*Assumptions!$B$6</f>
        <v>0</v>
      </c>
      <c r="D1525" s="14" t="n">
        <f aca="false">Data_Clean!I1525*Assumptions!$B$7</f>
        <v>1760</v>
      </c>
      <c r="E1525" s="14" t="n">
        <f aca="false">Data_Clean!J1525*Assumptions!$B$8</f>
        <v>0</v>
      </c>
      <c r="F1525" s="14" t="n">
        <f aca="false">Data_Clean!K1525*Assumptions!$B$9</f>
        <v>0</v>
      </c>
      <c r="G1525" s="14" t="n">
        <f aca="false">Data_Clean!L1525*Assumptions!$B$10</f>
        <v>0</v>
      </c>
      <c r="H1525" s="14" t="n">
        <f aca="false">IF(OR(Data_Clean!M1525="",Data_Clean!N1525=""),0,Data_Clean!M1525*Data_Clean!N1525/100)*Assumptions!$B$13*Assumptions!$B$11</f>
        <v>0</v>
      </c>
      <c r="I1525" s="14" t="n">
        <f aca="false">Data_Clean!O1525*4*Assumptions!$B$12</f>
        <v>0</v>
      </c>
      <c r="J1525" s="14" t="n">
        <f aca="false">SUM(B1525:I1525)</f>
        <v>2454.27725</v>
      </c>
      <c r="K1525" s="16" t="n">
        <f aca="false">IF(Data_Clean!P1525="","",Assumptions!$B$15*0.5^(Data_Clean!P1525/Assumptions!$B$20))</f>
        <v>22.735748497656</v>
      </c>
      <c r="L1525" s="16" t="n">
        <f aca="false">Assumptions!$B$16*MIN(1,LN(1+Data_Clean!Q1525)/LN(1+Assumptions!$B$21))</f>
        <v>11.8154173628685</v>
      </c>
      <c r="M1525" s="16" t="n">
        <f aca="false">Assumptions!$B$17*(0.6*MIN(1,Data_Clean!R1525/Assumptions!$B$22)+0.4*IF(Data_Clean!S1525="",0,Data_Clean!S1525))</f>
        <v>8.076</v>
      </c>
      <c r="N1525" s="16" t="n">
        <f aca="false">Assumptions!$B$18*MIN(1,(Data_Clean!F1525-1)/Assumptions!$B$23)</f>
        <v>5</v>
      </c>
      <c r="O1525" s="16" t="n">
        <f aca="false">Assumptions!$B$19*(0.4*IF(Data_Clean!E1525="",0,MIN(1,Data_Clean!E1525/12/Assumptions!$B$24))+0.35*IF(Data_Clean!D1525="Y",1,0)+0.25*(1-MIN(Data_Clean!T1525,3)/3))/IF(Data_Clean!E1525="",0.6,1)</f>
        <v>9.75</v>
      </c>
      <c r="P1525" s="16" t="n">
        <f aca="false">SUM(K1525:O1525)/(Assumptions!$D$5-IF(K1525="",Assumptions!$B$15,0))*100</f>
        <v>57.3771658605245</v>
      </c>
      <c r="Q1525" s="7" t="str">
        <f aca="false">IF(J1525&gt;=Assumptions!$B$26,"High",IF(J1525&gt;=Assumptions!$B$27,"Mid","Low"))</f>
        <v>High</v>
      </c>
      <c r="R1525" s="7" t="str">
        <f aca="false">IF(P1525&gt;=Assumptions!$B$28,"High",IF(P1525&gt;=Assumptions!$B$29,"Mid","Low"))</f>
        <v>Mid</v>
      </c>
      <c r="S1525" s="7" t="str">
        <f aca="false">INDEX(Assumptions!$B$33:$B$41,MATCH(Q1525&amp;"|"&amp;R1525,Assumptions!$A$33:$A$41,0))</f>
        <v>Established Core</v>
      </c>
      <c r="T1525" s="7" t="n">
        <f aca="false">IF(ISNUMBER(Data_Clean!V1525),J1525*Data_Clean!V1525,0)</f>
        <v>225.793507</v>
      </c>
    </row>
    <row r="1526" customFormat="false" ht="15" hidden="false" customHeight="false" outlineLevel="0" collapsed="false">
      <c r="A1526" s="15" t="str">
        <f aca="false">Data_Clean!A1526</f>
        <v>CX101522</v>
      </c>
      <c r="B1526" s="14" t="n">
        <f aca="false">Data_Clean!G1526*Assumptions!$B$5</f>
        <v>83.73525</v>
      </c>
      <c r="C1526" s="14" t="n">
        <f aca="false">IF(Data_Clean!H1526="",0,Data_Clean!H1526)*Assumptions!$B$6</f>
        <v>169.371</v>
      </c>
      <c r="D1526" s="14" t="n">
        <f aca="false">Data_Clean!I1526*Assumptions!$B$7</f>
        <v>0</v>
      </c>
      <c r="E1526" s="14" t="n">
        <f aca="false">Data_Clean!J1526*Assumptions!$B$8</f>
        <v>0</v>
      </c>
      <c r="F1526" s="14" t="n">
        <f aca="false">Data_Clean!K1526*Assumptions!$B$9</f>
        <v>0</v>
      </c>
      <c r="G1526" s="14" t="n">
        <f aca="false">Data_Clean!L1526*Assumptions!$B$10</f>
        <v>0</v>
      </c>
      <c r="H1526" s="14" t="n">
        <f aca="false">IF(OR(Data_Clean!M1526="",Data_Clean!N1526=""),0,Data_Clean!M1526*Data_Clean!N1526/100)*Assumptions!$B$13*Assumptions!$B$11</f>
        <v>226.38</v>
      </c>
      <c r="I1526" s="14" t="n">
        <f aca="false">Data_Clean!O1526*4*Assumptions!$B$12</f>
        <v>0</v>
      </c>
      <c r="J1526" s="14" t="n">
        <f aca="false">SUM(B1526:I1526)</f>
        <v>479.48625</v>
      </c>
      <c r="K1526" s="16" t="n">
        <f aca="false">IF(Data_Clean!P1526="","",Assumptions!$B$15*0.5^(Data_Clean!P1526/Assumptions!$B$20))</f>
        <v>0.00383530562556382</v>
      </c>
      <c r="L1526" s="16" t="n">
        <f aca="false">Assumptions!$B$16*MIN(1,LN(1+Data_Clean!Q1526)/LN(1+Assumptions!$B$21))</f>
        <v>0</v>
      </c>
      <c r="M1526" s="16" t="n">
        <f aca="false">Assumptions!$B$17*(0.6*MIN(1,Data_Clean!R1526/Assumptions!$B$22)+0.4*IF(Data_Clean!S1526="",0,Data_Clean!S1526))</f>
        <v>0</v>
      </c>
      <c r="N1526" s="16" t="n">
        <f aca="false">Assumptions!$B$18*MIN(1,(Data_Clean!F1526-1)/Assumptions!$B$23)</f>
        <v>10</v>
      </c>
      <c r="O1526" s="16" t="n">
        <f aca="false">Assumptions!$B$19*(0.4*IF(Data_Clean!E1526="",0,MIN(1,Data_Clean!E1526/12/Assumptions!$B$24))+0.35*IF(Data_Clean!D1526="Y",1,0)+0.25*(1-MIN(Data_Clean!T1526,3)/3))/IF(Data_Clean!E1526="",0.6,1)</f>
        <v>9.75</v>
      </c>
      <c r="P1526" s="16" t="n">
        <f aca="false">SUM(K1526:O1526)/(Assumptions!$D$5-IF(K1526="",Assumptions!$B$15,0))*100</f>
        <v>19.7538353056256</v>
      </c>
      <c r="Q1526" s="7" t="str">
        <f aca="false">IF(J1526&gt;=Assumptions!$B$26,"High",IF(J1526&gt;=Assumptions!$B$27,"Mid","Low"))</f>
        <v>Mid</v>
      </c>
      <c r="R1526" s="7" t="str">
        <f aca="false">IF(P1526&gt;=Assumptions!$B$28,"High",IF(P1526&gt;=Assumptions!$B$29,"Mid","Low"))</f>
        <v>Low</v>
      </c>
      <c r="S1526" s="7" t="str">
        <f aca="false">INDEX(Assumptions!$B$33:$B$41,MATCH(Q1526&amp;"|"&amp;R1526,Assumptions!$A$33:$A$41,0))</f>
        <v>Light Touch</v>
      </c>
      <c r="T1526" s="7" t="n">
        <f aca="false">IF(ISNUMBER(Data_Clean!V1526),J1526*Data_Clean!V1526,0)</f>
        <v>98.150835375</v>
      </c>
    </row>
    <row r="1527" customFormat="false" ht="15" hidden="false" customHeight="false" outlineLevel="0" collapsed="false">
      <c r="A1527" s="15" t="str">
        <f aca="false">Data_Clean!A1527</f>
        <v>CX101523</v>
      </c>
      <c r="B1527" s="14" t="n">
        <f aca="false">Data_Clean!G1527*Assumptions!$B$5</f>
        <v>237.23625</v>
      </c>
      <c r="C1527" s="14" t="n">
        <f aca="false">IF(Data_Clean!H1527="",0,Data_Clean!H1527)*Assumptions!$B$6</f>
        <v>2873.31504</v>
      </c>
      <c r="D1527" s="14" t="n">
        <f aca="false">Data_Clean!I1527*Assumptions!$B$7</f>
        <v>0</v>
      </c>
      <c r="E1527" s="14" t="n">
        <f aca="false">Data_Clean!J1527*Assumptions!$B$8</f>
        <v>0</v>
      </c>
      <c r="F1527" s="14" t="n">
        <f aca="false">Data_Clean!K1527*Assumptions!$B$9</f>
        <v>6068.7</v>
      </c>
      <c r="G1527" s="14" t="n">
        <f aca="false">Data_Clean!L1527*Assumptions!$B$10</f>
        <v>0</v>
      </c>
      <c r="H1527" s="14" t="n">
        <f aca="false">IF(OR(Data_Clean!M1527="",Data_Clean!N1527=""),0,Data_Clean!M1527*Data_Clean!N1527/100)*Assumptions!$B$13*Assumptions!$B$11</f>
        <v>0</v>
      </c>
      <c r="I1527" s="14" t="n">
        <f aca="false">Data_Clean!O1527*4*Assumptions!$B$12</f>
        <v>0</v>
      </c>
      <c r="J1527" s="14" t="n">
        <f aca="false">SUM(B1527:I1527)</f>
        <v>9179.25129</v>
      </c>
      <c r="K1527" s="16" t="n">
        <f aca="false">IF(Data_Clean!P1527="","",Assumptions!$B$15*0.5^(Data_Clean!P1527/Assumptions!$B$20))</f>
        <v>23.811015779523</v>
      </c>
      <c r="L1527" s="16" t="n">
        <f aca="false">Assumptions!$B$16*MIN(1,LN(1+Data_Clean!Q1527)/LN(1+Assumptions!$B$21))</f>
        <v>12.6966447294858</v>
      </c>
      <c r="M1527" s="16" t="n">
        <f aca="false">Assumptions!$B$17*(0.6*MIN(1,Data_Clean!R1527/Assumptions!$B$22)+0.4*IF(Data_Clean!S1527="",0,Data_Clean!S1527))</f>
        <v>6.828</v>
      </c>
      <c r="N1527" s="16" t="n">
        <f aca="false">Assumptions!$B$18*MIN(1,(Data_Clean!F1527-1)/Assumptions!$B$23)</f>
        <v>15</v>
      </c>
      <c r="O1527" s="16" t="n">
        <f aca="false">Assumptions!$B$19*(0.4*IF(Data_Clean!E1527="",0,MIN(1,Data_Clean!E1527/12/Assumptions!$B$24))+0.35*IF(Data_Clean!D1527="Y",1,0)+0.25*(1-MIN(Data_Clean!T1527,3)/3))/IF(Data_Clean!E1527="",0.6,1)</f>
        <v>13.05</v>
      </c>
      <c r="P1527" s="16" t="n">
        <f aca="false">SUM(K1527:O1527)/(Assumptions!$D$5-IF(K1527="",Assumptions!$B$15,0))*100</f>
        <v>71.3856605090087</v>
      </c>
      <c r="Q1527" s="7" t="str">
        <f aca="false">IF(J1527&gt;=Assumptions!$B$26,"High",IF(J1527&gt;=Assumptions!$B$27,"Mid","Low"))</f>
        <v>High</v>
      </c>
      <c r="R1527" s="7" t="str">
        <f aca="false">IF(P1527&gt;=Assumptions!$B$28,"High",IF(P1527&gt;=Assumptions!$B$29,"Mid","Low"))</f>
        <v>High</v>
      </c>
      <c r="S1527" s="7" t="str">
        <f aca="false">INDEX(Assumptions!$B$33:$B$41,MATCH(Q1527&amp;"|"&amp;R1527,Assumptions!$A$33:$A$41,0))</f>
        <v>Premier Advocates</v>
      </c>
      <c r="T1527" s="7" t="n">
        <f aca="false">IF(ISNUMBER(Data_Clean!V1527),J1527*Data_Clean!V1527,0)</f>
        <v>294.653966409</v>
      </c>
    </row>
    <row r="1528" customFormat="false" ht="15" hidden="false" customHeight="false" outlineLevel="0" collapsed="false">
      <c r="A1528" s="15" t="str">
        <f aca="false">Data_Clean!A1528</f>
        <v>CX101524</v>
      </c>
      <c r="B1528" s="14" t="n">
        <f aca="false">Data_Clean!G1528*Assumptions!$B$5</f>
        <v>8.18125</v>
      </c>
      <c r="C1528" s="14" t="n">
        <f aca="false">IF(Data_Clean!H1528="",0,Data_Clean!H1528)*Assumptions!$B$6</f>
        <v>0</v>
      </c>
      <c r="D1528" s="14" t="n">
        <f aca="false">Data_Clean!I1528*Assumptions!$B$7</f>
        <v>76</v>
      </c>
      <c r="E1528" s="14" t="n">
        <f aca="false">Data_Clean!J1528*Assumptions!$B$8</f>
        <v>0</v>
      </c>
      <c r="F1528" s="14" t="n">
        <f aca="false">Data_Clean!K1528*Assumptions!$B$9</f>
        <v>0</v>
      </c>
      <c r="G1528" s="14" t="n">
        <f aca="false">Data_Clean!L1528*Assumptions!$B$10</f>
        <v>0</v>
      </c>
      <c r="H1528" s="14" t="n">
        <f aca="false">IF(OR(Data_Clean!M1528="",Data_Clean!N1528=""),0,Data_Clean!M1528*Data_Clean!N1528/100)*Assumptions!$B$13*Assumptions!$B$11</f>
        <v>127.65</v>
      </c>
      <c r="I1528" s="14" t="n">
        <f aca="false">Data_Clean!O1528*4*Assumptions!$B$12</f>
        <v>4.272</v>
      </c>
      <c r="J1528" s="14" t="n">
        <f aca="false">SUM(B1528:I1528)</f>
        <v>216.10325</v>
      </c>
      <c r="K1528" s="16" t="n">
        <f aca="false">IF(Data_Clean!P1528="","",Assumptions!$B$15*0.5^(Data_Clean!P1528/Assumptions!$B$20))</f>
        <v>14.3226240586562</v>
      </c>
      <c r="L1528" s="16" t="n">
        <f aca="false">Assumptions!$B$16*MIN(1,LN(1+Data_Clean!Q1528)/LN(1+Assumptions!$B$21))</f>
        <v>11.0057238927514</v>
      </c>
      <c r="M1528" s="16" t="n">
        <f aca="false">Assumptions!$B$17*(0.6*MIN(1,Data_Clean!R1528/Assumptions!$B$22)+0.4*IF(Data_Clean!S1528="",0,Data_Clean!S1528))</f>
        <v>5.784</v>
      </c>
      <c r="N1528" s="16" t="n">
        <f aca="false">Assumptions!$B$18*MIN(1,(Data_Clean!F1528-1)/Assumptions!$B$23)</f>
        <v>15</v>
      </c>
      <c r="O1528" s="16" t="n">
        <f aca="false">Assumptions!$B$19*(0.4*IF(Data_Clean!E1528="",0,MIN(1,Data_Clean!E1528/12/Assumptions!$B$24))+0.35*IF(Data_Clean!D1528="Y",1,0)+0.25*(1-MIN(Data_Clean!T1528,3)/3))/IF(Data_Clean!E1528="",0.6,1)</f>
        <v>5.15</v>
      </c>
      <c r="P1528" s="16" t="n">
        <f aca="false">SUM(K1528:O1528)/(Assumptions!$D$5-IF(K1528="",Assumptions!$B$15,0))*100</f>
        <v>51.2623479514076</v>
      </c>
      <c r="Q1528" s="7" t="str">
        <f aca="false">IF(J1528&gt;=Assumptions!$B$26,"High",IF(J1528&gt;=Assumptions!$B$27,"Mid","Low"))</f>
        <v>Low</v>
      </c>
      <c r="R1528" s="7" t="str">
        <f aca="false">IF(P1528&gt;=Assumptions!$B$28,"High",IF(P1528&gt;=Assumptions!$B$29,"Mid","Low"))</f>
        <v>Mid</v>
      </c>
      <c r="S1528" s="7" t="str">
        <f aca="false">INDEX(Assumptions!$B$33:$B$41,MATCH(Q1528&amp;"|"&amp;R1528,Assumptions!$A$33:$A$41,0))</f>
        <v>Light Touch</v>
      </c>
      <c r="T1528" s="7" t="n">
        <f aca="false">IF(ISNUMBER(Data_Clean!V1528),J1528*Data_Clean!V1528,0)</f>
        <v>12.296274925</v>
      </c>
    </row>
    <row r="1529" customFormat="false" ht="15" hidden="false" customHeight="false" outlineLevel="0" collapsed="false">
      <c r="A1529" s="15" t="str">
        <f aca="false">Data_Clean!A1529</f>
        <v>CX101525</v>
      </c>
      <c r="B1529" s="14" t="n">
        <f aca="false">Data_Clean!G1529*Assumptions!$B$5</f>
        <v>105.9545</v>
      </c>
      <c r="C1529" s="14" t="n">
        <f aca="false">IF(Data_Clean!H1529="",0,Data_Clean!H1529)*Assumptions!$B$6</f>
        <v>34.85784</v>
      </c>
      <c r="D1529" s="14" t="n">
        <f aca="false">Data_Clean!I1529*Assumptions!$B$7</f>
        <v>193.6</v>
      </c>
      <c r="E1529" s="14" t="n">
        <f aca="false">Data_Clean!J1529*Assumptions!$B$8</f>
        <v>0</v>
      </c>
      <c r="F1529" s="14" t="n">
        <f aca="false">Data_Clean!K1529*Assumptions!$B$9</f>
        <v>0</v>
      </c>
      <c r="G1529" s="14" t="n">
        <f aca="false">Data_Clean!L1529*Assumptions!$B$10</f>
        <v>0</v>
      </c>
      <c r="H1529" s="14" t="n">
        <f aca="false">IF(OR(Data_Clean!M1529="",Data_Clean!N1529=""),0,Data_Clean!M1529*Data_Clean!N1529/100)*Assumptions!$B$13*Assumptions!$B$11</f>
        <v>0</v>
      </c>
      <c r="I1529" s="14" t="n">
        <f aca="false">Data_Clean!O1529*4*Assumptions!$B$12</f>
        <v>0</v>
      </c>
      <c r="J1529" s="14" t="n">
        <f aca="false">SUM(B1529:I1529)</f>
        <v>334.41234</v>
      </c>
      <c r="K1529" s="16" t="n">
        <f aca="false">IF(Data_Clean!P1529="","",Assumptions!$B$15*0.5^(Data_Clean!P1529/Assumptions!$B$20))</f>
        <v>28.6452481173125</v>
      </c>
      <c r="L1529" s="16" t="n">
        <f aca="false">Assumptions!$B$16*MIN(1,LN(1+Data_Clean!Q1529)/LN(1+Assumptions!$B$21))</f>
        <v>13.5873179074216</v>
      </c>
      <c r="M1529" s="16" t="n">
        <f aca="false">Assumptions!$B$17*(0.6*MIN(1,Data_Clean!R1529/Assumptions!$B$22)+0.4*IF(Data_Clean!S1529="",0,Data_Clean!S1529))</f>
        <v>3.732</v>
      </c>
      <c r="N1529" s="16" t="n">
        <f aca="false">Assumptions!$B$18*MIN(1,(Data_Clean!F1529-1)/Assumptions!$B$23)</f>
        <v>10</v>
      </c>
      <c r="O1529" s="16" t="n">
        <f aca="false">Assumptions!$B$19*(0.4*IF(Data_Clean!E1529="",0,MIN(1,Data_Clean!E1529/12/Assumptions!$B$24))+0.35*IF(Data_Clean!D1529="Y",1,0)+0.25*(1-MIN(Data_Clean!T1529,3)/3))/IF(Data_Clean!E1529="",0.6,1)</f>
        <v>8.5</v>
      </c>
      <c r="P1529" s="16" t="n">
        <f aca="false">SUM(K1529:O1529)/(Assumptions!$D$5-IF(K1529="",Assumptions!$B$15,0))*100</f>
        <v>64.4645660247341</v>
      </c>
      <c r="Q1529" s="7" t="str">
        <f aca="false">IF(J1529&gt;=Assumptions!$B$26,"High",IF(J1529&gt;=Assumptions!$B$27,"Mid","Low"))</f>
        <v>Low</v>
      </c>
      <c r="R1529" s="7" t="str">
        <f aca="false">IF(P1529&gt;=Assumptions!$B$28,"High",IF(P1529&gt;=Assumptions!$B$29,"Mid","Low"))</f>
        <v>Mid</v>
      </c>
      <c r="S1529" s="7" t="str">
        <f aca="false">INDEX(Assumptions!$B$33:$B$41,MATCH(Q1529&amp;"|"&amp;R1529,Assumptions!$A$33:$A$41,0))</f>
        <v>Light Touch</v>
      </c>
      <c r="T1529" s="7" t="n">
        <f aca="false">IF(ISNUMBER(Data_Clean!V1529),J1529*Data_Clean!V1529,0)</f>
        <v>23.308540098</v>
      </c>
    </row>
    <row r="1530" customFormat="false" ht="15" hidden="false" customHeight="false" outlineLevel="0" collapsed="false">
      <c r="A1530" s="15" t="str">
        <f aca="false">Data_Clean!A1530</f>
        <v>CX101526</v>
      </c>
      <c r="B1530" s="14" t="n">
        <f aca="false">Data_Clean!G1530*Assumptions!$B$5</f>
        <v>145.5355</v>
      </c>
      <c r="C1530" s="14" t="n">
        <f aca="false">IF(Data_Clean!H1530="",0,Data_Clean!H1530)*Assumptions!$B$6</f>
        <v>0</v>
      </c>
      <c r="D1530" s="14" t="n">
        <f aca="false">Data_Clean!I1530*Assumptions!$B$7</f>
        <v>0</v>
      </c>
      <c r="E1530" s="14" t="n">
        <f aca="false">Data_Clean!J1530*Assumptions!$B$8</f>
        <v>0</v>
      </c>
      <c r="F1530" s="14" t="n">
        <f aca="false">Data_Clean!K1530*Assumptions!$B$9</f>
        <v>0</v>
      </c>
      <c r="G1530" s="14" t="n">
        <f aca="false">Data_Clean!L1530*Assumptions!$B$10</f>
        <v>0</v>
      </c>
      <c r="H1530" s="14" t="n">
        <f aca="false">IF(OR(Data_Clean!M1530="",Data_Clean!N1530=""),0,Data_Clean!M1530*Data_Clean!N1530/100)*Assumptions!$B$13*Assumptions!$B$11</f>
        <v>52.14</v>
      </c>
      <c r="I1530" s="14" t="n">
        <f aca="false">Data_Clean!O1530*4*Assumptions!$B$12</f>
        <v>20.76</v>
      </c>
      <c r="J1530" s="14" t="n">
        <f aca="false">SUM(B1530:I1530)</f>
        <v>218.4355</v>
      </c>
      <c r="K1530" s="16" t="n">
        <f aca="false">IF(Data_Clean!P1530="","",Assumptions!$B$15*0.5^(Data_Clean!P1530/Assumptions!$B$20))</f>
        <v>28.6452481173125</v>
      </c>
      <c r="L1530" s="16" t="n">
        <f aca="false">Assumptions!$B$16*MIN(1,LN(1+Data_Clean!Q1530)/LN(1+Assumptions!$B$21))</f>
        <v>13.7447072997398</v>
      </c>
      <c r="M1530" s="16" t="n">
        <f aca="false">Assumptions!$B$17*(0.6*MIN(1,Data_Clean!R1530/Assumptions!$B$22)+0.4*IF(Data_Clean!S1530="",0,Data_Clean!S1530))</f>
        <v>13.092</v>
      </c>
      <c r="N1530" s="16" t="n">
        <f aca="false">Assumptions!$B$18*MIN(1,(Data_Clean!F1530-1)/Assumptions!$B$23)</f>
        <v>5</v>
      </c>
      <c r="O1530" s="16" t="n">
        <f aca="false">Assumptions!$B$19*(0.4*IF(Data_Clean!E1530="",0,MIN(1,Data_Clean!E1530/12/Assumptions!$B$24))+0.35*IF(Data_Clean!D1530="Y",1,0)+0.25*(1-MIN(Data_Clean!T1530,3)/3))/IF(Data_Clean!E1530="",0.6,1)</f>
        <v>6.95</v>
      </c>
      <c r="P1530" s="16" t="n">
        <f aca="false">SUM(K1530:O1530)/(Assumptions!$D$5-IF(K1530="",Assumptions!$B$15,0))*100</f>
        <v>67.4319554170523</v>
      </c>
      <c r="Q1530" s="7" t="str">
        <f aca="false">IF(J1530&gt;=Assumptions!$B$26,"High",IF(J1530&gt;=Assumptions!$B$27,"Mid","Low"))</f>
        <v>Low</v>
      </c>
      <c r="R1530" s="7" t="str">
        <f aca="false">IF(P1530&gt;=Assumptions!$B$28,"High",IF(P1530&gt;=Assumptions!$B$29,"Mid","Low"))</f>
        <v>Mid</v>
      </c>
      <c r="S1530" s="7" t="str">
        <f aca="false">INDEX(Assumptions!$B$33:$B$41,MATCH(Q1530&amp;"|"&amp;R1530,Assumptions!$A$33:$A$41,0))</f>
        <v>Light Touch</v>
      </c>
      <c r="T1530" s="7" t="n">
        <f aca="false">IF(ISNUMBER(Data_Clean!V1530),J1530*Data_Clean!V1530,0)</f>
        <v>22.4114823</v>
      </c>
    </row>
    <row r="1531" customFormat="false" ht="15" hidden="false" customHeight="false" outlineLevel="0" collapsed="false">
      <c r="A1531" s="15" t="str">
        <f aca="false">Data_Clean!A1531</f>
        <v>CX101527</v>
      </c>
      <c r="B1531" s="14" t="n">
        <f aca="false">Data_Clean!G1531*Assumptions!$B$5</f>
        <v>25.8455</v>
      </c>
      <c r="C1531" s="14" t="n">
        <f aca="false">IF(Data_Clean!H1531="",0,Data_Clean!H1531)*Assumptions!$B$6</f>
        <v>0</v>
      </c>
      <c r="D1531" s="14" t="n">
        <f aca="false">Data_Clean!I1531*Assumptions!$B$7</f>
        <v>0</v>
      </c>
      <c r="E1531" s="14" t="n">
        <f aca="false">Data_Clean!J1531*Assumptions!$B$8</f>
        <v>0</v>
      </c>
      <c r="F1531" s="14" t="n">
        <f aca="false">Data_Clean!K1531*Assumptions!$B$9</f>
        <v>0</v>
      </c>
      <c r="G1531" s="14" t="n">
        <f aca="false">Data_Clean!L1531*Assumptions!$B$10</f>
        <v>969.3</v>
      </c>
      <c r="H1531" s="14" t="n">
        <f aca="false">IF(OR(Data_Clean!M1531="",Data_Clean!N1531=""),0,Data_Clean!M1531*Data_Clean!N1531/100)*Assumptions!$B$13*Assumptions!$B$11</f>
        <v>159.3</v>
      </c>
      <c r="I1531" s="14" t="n">
        <f aca="false">Data_Clean!O1531*4*Assumptions!$B$12</f>
        <v>5.85024</v>
      </c>
      <c r="J1531" s="14" t="n">
        <f aca="false">SUM(B1531:I1531)</f>
        <v>1160.29574</v>
      </c>
      <c r="K1531" s="16" t="n">
        <f aca="false">IF(Data_Clean!P1531="","",Assumptions!$B$15*0.5^(Data_Clean!P1531/Assumptions!$B$20))</f>
        <v>28.6452481173125</v>
      </c>
      <c r="L1531" s="16" t="n">
        <f aca="false">Assumptions!$B$16*MIN(1,LN(1+Data_Clean!Q1531)/LN(1+Assumptions!$B$21))</f>
        <v>14.4532413158944</v>
      </c>
      <c r="M1531" s="16" t="n">
        <f aca="false">Assumptions!$B$17*(0.6*MIN(1,Data_Clean!R1531/Assumptions!$B$22)+0.4*IF(Data_Clean!S1531="",0,Data_Clean!S1531))</f>
        <v>11.112</v>
      </c>
      <c r="N1531" s="16" t="n">
        <f aca="false">Assumptions!$B$18*MIN(1,(Data_Clean!F1531-1)/Assumptions!$B$23)</f>
        <v>10</v>
      </c>
      <c r="O1531" s="16" t="n">
        <f aca="false">Assumptions!$B$19*(0.4*IF(Data_Clean!E1531="",0,MIN(1,Data_Clean!E1531/12/Assumptions!$B$24))+0.35*IF(Data_Clean!D1531="Y",1,0)+0.25*(1-MIN(Data_Clean!T1531,3)/3))/IF(Data_Clean!E1531="",0.6,1)</f>
        <v>9.75</v>
      </c>
      <c r="P1531" s="16" t="n">
        <f aca="false">SUM(K1531:O1531)/(Assumptions!$D$5-IF(K1531="",Assumptions!$B$15,0))*100</f>
        <v>73.9604894332069</v>
      </c>
      <c r="Q1531" s="7" t="str">
        <f aca="false">IF(J1531&gt;=Assumptions!$B$26,"High",IF(J1531&gt;=Assumptions!$B$27,"Mid","Low"))</f>
        <v>Mid</v>
      </c>
      <c r="R1531" s="7" t="str">
        <f aca="false">IF(P1531&gt;=Assumptions!$B$28,"High",IF(P1531&gt;=Assumptions!$B$29,"Mid","Low"))</f>
        <v>High</v>
      </c>
      <c r="S1531" s="7" t="str">
        <f aca="false">INDEX(Assumptions!$B$33:$B$41,MATCH(Q1531&amp;"|"&amp;R1531,Assumptions!$A$33:$A$41,0))</f>
        <v>Engaged Builders</v>
      </c>
      <c r="T1531" s="7" t="n">
        <f aca="false">IF(ISNUMBER(Data_Clean!V1531),J1531*Data_Clean!V1531,0)</f>
        <v>53.95375191</v>
      </c>
    </row>
    <row r="1532" customFormat="false" ht="15" hidden="false" customHeight="false" outlineLevel="0" collapsed="false">
      <c r="A1532" s="15" t="str">
        <f aca="false">Data_Clean!A1532</f>
        <v>CX101528</v>
      </c>
      <c r="B1532" s="14" t="n">
        <f aca="false">Data_Clean!G1532*Assumptions!$B$5</f>
        <v>101.756</v>
      </c>
      <c r="C1532" s="14" t="n">
        <f aca="false">IF(Data_Clean!H1532="",0,Data_Clean!H1532)*Assumptions!$B$6</f>
        <v>0</v>
      </c>
      <c r="D1532" s="14" t="n">
        <f aca="false">Data_Clean!I1532*Assumptions!$B$7</f>
        <v>0</v>
      </c>
      <c r="E1532" s="14" t="n">
        <f aca="false">Data_Clean!J1532*Assumptions!$B$8</f>
        <v>0</v>
      </c>
      <c r="F1532" s="14" t="n">
        <f aca="false">Data_Clean!K1532*Assumptions!$B$9</f>
        <v>4141.5</v>
      </c>
      <c r="G1532" s="14" t="n">
        <f aca="false">Data_Clean!L1532*Assumptions!$B$10</f>
        <v>0</v>
      </c>
      <c r="H1532" s="14" t="n">
        <f aca="false">IF(OR(Data_Clean!M1532="",Data_Clean!N1532=""),0,Data_Clean!M1532*Data_Clean!N1532/100)*Assumptions!$B$13*Assumptions!$B$11</f>
        <v>173.568</v>
      </c>
      <c r="I1532" s="14" t="n">
        <f aca="false">Data_Clean!O1532*4*Assumptions!$B$12</f>
        <v>23.57088</v>
      </c>
      <c r="J1532" s="14" t="n">
        <f aca="false">SUM(B1532:I1532)</f>
        <v>4440.39488</v>
      </c>
      <c r="K1532" s="16" t="n">
        <f aca="false">IF(Data_Clean!P1532="","",Assumptions!$B$15*0.5^(Data_Clean!P1532/Assumptions!$B$20))</f>
        <v>26.1165168988837</v>
      </c>
      <c r="L1532" s="16" t="n">
        <f aca="false">Assumptions!$B$16*MIN(1,LN(1+Data_Clean!Q1532)/LN(1+Assumptions!$B$21))</f>
        <v>16.6353555629187</v>
      </c>
      <c r="M1532" s="16" t="n">
        <f aca="false">Assumptions!$B$17*(0.6*MIN(1,Data_Clean!R1532/Assumptions!$B$22)+0.4*IF(Data_Clean!S1532="",0,Data_Clean!S1532))</f>
        <v>4.296</v>
      </c>
      <c r="N1532" s="16" t="n">
        <f aca="false">Assumptions!$B$18*MIN(1,(Data_Clean!F1532-1)/Assumptions!$B$23)</f>
        <v>15</v>
      </c>
      <c r="O1532" s="16" t="n">
        <f aca="false">Assumptions!$B$19*(0.4*IF(Data_Clean!E1532="",0,MIN(1,Data_Clean!E1532/12/Assumptions!$B$24))+0.35*IF(Data_Clean!D1532="Y",1,0)+0.25*(1-MIN(Data_Clean!T1532,3)/3))/IF(Data_Clean!E1532="",0.6,1)</f>
        <v>13.5</v>
      </c>
      <c r="P1532" s="16" t="n">
        <f aca="false">SUM(K1532:O1532)/(Assumptions!$D$5-IF(K1532="",Assumptions!$B$15,0))*100</f>
        <v>75.5478724618024</v>
      </c>
      <c r="Q1532" s="7" t="str">
        <f aca="false">IF(J1532&gt;=Assumptions!$B$26,"High",IF(J1532&gt;=Assumptions!$B$27,"Mid","Low"))</f>
        <v>High</v>
      </c>
      <c r="R1532" s="7" t="str">
        <f aca="false">IF(P1532&gt;=Assumptions!$B$28,"High",IF(P1532&gt;=Assumptions!$B$29,"Mid","Low"))</f>
        <v>High</v>
      </c>
      <c r="S1532" s="7" t="str">
        <f aca="false">INDEX(Assumptions!$B$33:$B$41,MATCH(Q1532&amp;"|"&amp;R1532,Assumptions!$A$33:$A$41,0))</f>
        <v>Premier Advocates</v>
      </c>
      <c r="T1532" s="7" t="n">
        <f aca="false">IF(ISNUMBER(Data_Clean!V1532),J1532*Data_Clean!V1532,0)</f>
        <v>65.717844224</v>
      </c>
    </row>
    <row r="1533" customFormat="false" ht="15" hidden="false" customHeight="false" outlineLevel="0" collapsed="false">
      <c r="A1533" s="15" t="str">
        <f aca="false">Data_Clean!A1533</f>
        <v>CX101529</v>
      </c>
      <c r="B1533" s="14" t="n">
        <f aca="false">Data_Clean!G1533*Assumptions!$B$5</f>
        <v>198.9005</v>
      </c>
      <c r="C1533" s="14" t="n">
        <f aca="false">IF(Data_Clean!H1533="",0,Data_Clean!H1533)*Assumptions!$B$6</f>
        <v>153.72264</v>
      </c>
      <c r="D1533" s="14" t="n">
        <f aca="false">Data_Clean!I1533*Assumptions!$B$7</f>
        <v>0</v>
      </c>
      <c r="E1533" s="14" t="n">
        <f aca="false">Data_Clean!J1533*Assumptions!$B$8</f>
        <v>0</v>
      </c>
      <c r="F1533" s="14" t="n">
        <f aca="false">Data_Clean!K1533*Assumptions!$B$9</f>
        <v>0</v>
      </c>
      <c r="G1533" s="14" t="n">
        <f aca="false">Data_Clean!L1533*Assumptions!$B$10</f>
        <v>0</v>
      </c>
      <c r="H1533" s="14" t="n">
        <f aca="false">IF(OR(Data_Clean!M1533="",Data_Clean!N1533=""),0,Data_Clean!M1533*Data_Clean!N1533/100)*Assumptions!$B$13*Assumptions!$B$11</f>
        <v>0</v>
      </c>
      <c r="I1533" s="14" t="n">
        <f aca="false">Data_Clean!O1533*4*Assumptions!$B$12</f>
        <v>0</v>
      </c>
      <c r="J1533" s="14" t="n">
        <f aca="false">SUM(B1533:I1533)</f>
        <v>352.62314</v>
      </c>
      <c r="K1533" s="16" t="n">
        <f aca="false">IF(Data_Clean!P1533="","",Assumptions!$B$15*0.5^(Data_Clean!P1533/Assumptions!$B$20))</f>
        <v>28.6452481173125</v>
      </c>
      <c r="L1533" s="16" t="n">
        <f aca="false">Assumptions!$B$16*MIN(1,LN(1+Data_Clean!Q1533)/LN(1+Assumptions!$B$21))</f>
        <v>13.0760265116583</v>
      </c>
      <c r="M1533" s="16" t="n">
        <f aca="false">Assumptions!$B$17*(0.6*MIN(1,Data_Clean!R1533/Assumptions!$B$22)+0.4*IF(Data_Clean!S1533="",0,Data_Clean!S1533))</f>
        <v>4.644</v>
      </c>
      <c r="N1533" s="16" t="n">
        <f aca="false">Assumptions!$B$18*MIN(1,(Data_Clean!F1533-1)/Assumptions!$B$23)</f>
        <v>5</v>
      </c>
      <c r="O1533" s="16" t="n">
        <f aca="false">Assumptions!$B$19*(0.4*IF(Data_Clean!E1533="",0,MIN(1,Data_Clean!E1533/12/Assumptions!$B$24))+0.35*IF(Data_Clean!D1533="Y",1,0)+0.25*(1-MIN(Data_Clean!T1533,3)/3))/IF(Data_Clean!E1533="",0.6,1)</f>
        <v>13.75</v>
      </c>
      <c r="P1533" s="16" t="n">
        <f aca="false">SUM(K1533:O1533)/(Assumptions!$D$5-IF(K1533="",Assumptions!$B$15,0))*100</f>
        <v>65.1152746289708</v>
      </c>
      <c r="Q1533" s="7" t="str">
        <f aca="false">IF(J1533&gt;=Assumptions!$B$26,"High",IF(J1533&gt;=Assumptions!$B$27,"Mid","Low"))</f>
        <v>Low</v>
      </c>
      <c r="R1533" s="7" t="str">
        <f aca="false">IF(P1533&gt;=Assumptions!$B$28,"High",IF(P1533&gt;=Assumptions!$B$29,"Mid","Low"))</f>
        <v>Mid</v>
      </c>
      <c r="S1533" s="7" t="str">
        <f aca="false">INDEX(Assumptions!$B$33:$B$41,MATCH(Q1533&amp;"|"&amp;R1533,Assumptions!$A$33:$A$41,0))</f>
        <v>Light Touch</v>
      </c>
      <c r="T1533" s="7" t="n">
        <f aca="false">IF(ISNUMBER(Data_Clean!V1533),J1533*Data_Clean!V1533,0)</f>
        <v>24.648357486</v>
      </c>
    </row>
    <row r="1534" customFormat="false" ht="15" hidden="false" customHeight="false" outlineLevel="0" collapsed="false">
      <c r="A1534" s="15" t="str">
        <f aca="false">Data_Clean!A1534</f>
        <v>CX101530</v>
      </c>
      <c r="B1534" s="14" t="n">
        <f aca="false">Data_Clean!G1534*Assumptions!$B$5</f>
        <v>69.8025</v>
      </c>
      <c r="C1534" s="14" t="n">
        <f aca="false">IF(Data_Clean!H1534="",0,Data_Clean!H1534)*Assumptions!$B$6</f>
        <v>52.54272</v>
      </c>
      <c r="D1534" s="14" t="n">
        <f aca="false">Data_Clean!I1534*Assumptions!$B$7</f>
        <v>0</v>
      </c>
      <c r="E1534" s="14" t="n">
        <f aca="false">Data_Clean!J1534*Assumptions!$B$8</f>
        <v>318.2346</v>
      </c>
      <c r="F1534" s="14" t="n">
        <f aca="false">Data_Clean!K1534*Assumptions!$B$9</f>
        <v>0</v>
      </c>
      <c r="G1534" s="14" t="n">
        <f aca="false">Data_Clean!L1534*Assumptions!$B$10</f>
        <v>0</v>
      </c>
      <c r="H1534" s="14" t="n">
        <f aca="false">IF(OR(Data_Clean!M1534="",Data_Clean!N1534=""),0,Data_Clean!M1534*Data_Clean!N1534/100)*Assumptions!$B$13*Assumptions!$B$11</f>
        <v>0</v>
      </c>
      <c r="I1534" s="14" t="n">
        <f aca="false">Data_Clean!O1534*4*Assumptions!$B$12</f>
        <v>0</v>
      </c>
      <c r="J1534" s="14" t="n">
        <f aca="false">SUM(B1534:I1534)</f>
        <v>440.57982</v>
      </c>
      <c r="K1534" s="16" t="n">
        <f aca="false">IF(Data_Clean!P1534="","",Assumptions!$B$15*0.5^(Data_Clean!P1534/Assumptions!$B$20))</f>
        <v>27.3516746567465</v>
      </c>
      <c r="L1534" s="16" t="n">
        <f aca="false">Assumptions!$B$16*MIN(1,LN(1+Data_Clean!Q1534)/LN(1+Assumptions!$B$21))</f>
        <v>15.0586973234667</v>
      </c>
      <c r="M1534" s="16" t="n">
        <f aca="false">Assumptions!$B$17*(0.6*MIN(1,Data_Clean!R1534/Assumptions!$B$22)+0.4*IF(Data_Clean!S1534="",0,Data_Clean!S1534))</f>
        <v>1.122</v>
      </c>
      <c r="N1534" s="16" t="n">
        <f aca="false">Assumptions!$B$18*MIN(1,(Data_Clean!F1534-1)/Assumptions!$B$23)</f>
        <v>10</v>
      </c>
      <c r="O1534" s="16" t="n">
        <f aca="false">Assumptions!$B$19*(0.4*IF(Data_Clean!E1534="",0,MIN(1,Data_Clean!E1534/12/Assumptions!$B$24))+0.35*IF(Data_Clean!D1534="Y",1,0)+0.25*(1-MIN(Data_Clean!T1534,3)/3))/IF(Data_Clean!E1534="",0.6,1)</f>
        <v>14.1</v>
      </c>
      <c r="P1534" s="16" t="n">
        <f aca="false">SUM(K1534:O1534)/(Assumptions!$D$5-IF(K1534="",Assumptions!$B$15,0))*100</f>
        <v>67.6323719802132</v>
      </c>
      <c r="Q1534" s="7" t="str">
        <f aca="false">IF(J1534&gt;=Assumptions!$B$26,"High",IF(J1534&gt;=Assumptions!$B$27,"Mid","Low"))</f>
        <v>Mid</v>
      </c>
      <c r="R1534" s="7" t="str">
        <f aca="false">IF(P1534&gt;=Assumptions!$B$28,"High",IF(P1534&gt;=Assumptions!$B$29,"Mid","Low"))</f>
        <v>Mid</v>
      </c>
      <c r="S1534" s="7" t="str">
        <f aca="false">INDEX(Assumptions!$B$33:$B$41,MATCH(Q1534&amp;"|"&amp;R1534,Assumptions!$A$33:$A$41,0))</f>
        <v>Established Core</v>
      </c>
      <c r="T1534" s="7" t="n">
        <f aca="false">IF(ISNUMBER(Data_Clean!V1534),J1534*Data_Clean!V1534,0)</f>
        <v>11.67536523</v>
      </c>
    </row>
    <row r="1535" customFormat="false" ht="15" hidden="false" customHeight="false" outlineLevel="0" collapsed="false">
      <c r="A1535" s="15" t="str">
        <f aca="false">Data_Clean!A1535</f>
        <v>CX101531</v>
      </c>
      <c r="B1535" s="14" t="n">
        <f aca="false">Data_Clean!G1535*Assumptions!$B$5</f>
        <v>15.47625</v>
      </c>
      <c r="C1535" s="14" t="n">
        <f aca="false">IF(Data_Clean!H1535="",0,Data_Clean!H1535)*Assumptions!$B$6</f>
        <v>0</v>
      </c>
      <c r="D1535" s="14" t="n">
        <f aca="false">Data_Clean!I1535*Assumptions!$B$7</f>
        <v>0</v>
      </c>
      <c r="E1535" s="14" t="n">
        <f aca="false">Data_Clean!J1535*Assumptions!$B$8</f>
        <v>0</v>
      </c>
      <c r="F1535" s="14" t="n">
        <f aca="false">Data_Clean!K1535*Assumptions!$B$9</f>
        <v>0</v>
      </c>
      <c r="G1535" s="14" t="n">
        <f aca="false">Data_Clean!L1535*Assumptions!$B$10</f>
        <v>0</v>
      </c>
      <c r="H1535" s="14" t="n">
        <f aca="false">IF(OR(Data_Clean!M1535="",Data_Clean!N1535=""),0,Data_Clean!M1535*Data_Clean!N1535/100)*Assumptions!$B$13*Assumptions!$B$11</f>
        <v>0</v>
      </c>
      <c r="I1535" s="14" t="n">
        <f aca="false">Data_Clean!O1535*4*Assumptions!$B$12</f>
        <v>0</v>
      </c>
      <c r="J1535" s="14" t="n">
        <f aca="false">SUM(B1535:I1535)</f>
        <v>15.47625</v>
      </c>
      <c r="K1535" s="16" t="n">
        <f aca="false">IF(Data_Clean!P1535="","",Assumptions!$B$15*0.5^(Data_Clean!P1535/Assumptions!$B$20))</f>
        <v>26.7269615442102</v>
      </c>
      <c r="L1535" s="16" t="n">
        <f aca="false">Assumptions!$B$16*MIN(1,LN(1+Data_Clean!Q1535)/LN(1+Assumptions!$B$21))</f>
        <v>10</v>
      </c>
      <c r="M1535" s="16" t="n">
        <f aca="false">Assumptions!$B$17*(0.6*MIN(1,Data_Clean!R1535/Assumptions!$B$22)+0.4*IF(Data_Clean!S1535="",0,Data_Clean!S1535))</f>
        <v>1.878</v>
      </c>
      <c r="N1535" s="16" t="n">
        <f aca="false">Assumptions!$B$18*MIN(1,(Data_Clean!F1535-1)/Assumptions!$B$23)</f>
        <v>5</v>
      </c>
      <c r="O1535" s="16" t="n">
        <f aca="false">Assumptions!$B$19*(0.4*IF(Data_Clean!E1535="",0,MIN(1,Data_Clean!E1535/12/Assumptions!$B$24))+0.35*IF(Data_Clean!D1535="Y",1,0)+0.25*(1-MIN(Data_Clean!T1535,3)/3))/IF(Data_Clean!E1535="",0.6,1)</f>
        <v>4.9</v>
      </c>
      <c r="P1535" s="16" t="n">
        <f aca="false">SUM(K1535:O1535)/(Assumptions!$D$5-IF(K1535="",Assumptions!$B$15,0))*100</f>
        <v>48.5049615442102</v>
      </c>
      <c r="Q1535" s="7" t="str">
        <f aca="false">IF(J1535&gt;=Assumptions!$B$26,"High",IF(J1535&gt;=Assumptions!$B$27,"Mid","Low"))</f>
        <v>Low</v>
      </c>
      <c r="R1535" s="7" t="str">
        <f aca="false">IF(P1535&gt;=Assumptions!$B$28,"High",IF(P1535&gt;=Assumptions!$B$29,"Mid","Low"))</f>
        <v>Low</v>
      </c>
      <c r="S1535" s="7" t="str">
        <f aca="false">INDEX(Assumptions!$B$33:$B$41,MATCH(Q1535&amp;"|"&amp;R1535,Assumptions!$A$33:$A$41,0))</f>
        <v>Dormant &amp; Low Value</v>
      </c>
      <c r="T1535" s="7" t="n">
        <f aca="false">IF(ISNUMBER(Data_Clean!V1535),J1535*Data_Clean!V1535,0)</f>
        <v>1.982507625</v>
      </c>
    </row>
    <row r="1536" customFormat="false" ht="15" hidden="false" customHeight="false" outlineLevel="0" collapsed="false">
      <c r="A1536" s="15" t="str">
        <f aca="false">Data_Clean!A1536</f>
        <v>CX101532</v>
      </c>
      <c r="B1536" s="14" t="n">
        <f aca="false">Data_Clean!G1536*Assumptions!$B$5</f>
        <v>24.17075</v>
      </c>
      <c r="C1536" s="14" t="n">
        <f aca="false">IF(Data_Clean!H1536="",0,Data_Clean!H1536)*Assumptions!$B$6</f>
        <v>0</v>
      </c>
      <c r="D1536" s="14" t="n">
        <f aca="false">Data_Clean!I1536*Assumptions!$B$7</f>
        <v>0</v>
      </c>
      <c r="E1536" s="14" t="n">
        <f aca="false">Data_Clean!J1536*Assumptions!$B$8</f>
        <v>0</v>
      </c>
      <c r="F1536" s="14" t="n">
        <f aca="false">Data_Clean!K1536*Assumptions!$B$9</f>
        <v>0</v>
      </c>
      <c r="G1536" s="14" t="n">
        <f aca="false">Data_Clean!L1536*Assumptions!$B$10</f>
        <v>0</v>
      </c>
      <c r="H1536" s="14" t="n">
        <f aca="false">IF(OR(Data_Clean!M1536="",Data_Clean!N1536=""),0,Data_Clean!M1536*Data_Clean!N1536/100)*Assumptions!$B$13*Assumptions!$B$11</f>
        <v>0</v>
      </c>
      <c r="I1536" s="14" t="n">
        <f aca="false">Data_Clean!O1536*4*Assumptions!$B$12</f>
        <v>0</v>
      </c>
      <c r="J1536" s="14" t="n">
        <f aca="false">SUM(B1536:I1536)</f>
        <v>24.17075</v>
      </c>
      <c r="K1536" s="16" t="n">
        <f aca="false">IF(Data_Clean!P1536="","",Assumptions!$B$15*0.5^(Data_Clean!P1536/Assumptions!$B$20))</f>
        <v>2.05654683692742</v>
      </c>
      <c r="L1536" s="16" t="n">
        <f aca="false">Assumptions!$B$16*MIN(1,LN(1+Data_Clean!Q1536)/LN(1+Assumptions!$B$21))</f>
        <v>0</v>
      </c>
      <c r="M1536" s="16" t="n">
        <f aca="false">Assumptions!$B$17*(0.6*MIN(1,Data_Clean!R1536/Assumptions!$B$22)+0.4*IF(Data_Clean!S1536="",0,Data_Clean!S1536))</f>
        <v>0.9</v>
      </c>
      <c r="N1536" s="16" t="n">
        <f aca="false">Assumptions!$B$18*MIN(1,(Data_Clean!F1536-1)/Assumptions!$B$23)</f>
        <v>0</v>
      </c>
      <c r="O1536" s="16" t="n">
        <f aca="false">Assumptions!$B$19*(0.4*IF(Data_Clean!E1536="",0,MIN(1,Data_Clean!E1536/12/Assumptions!$B$24))+0.35*IF(Data_Clean!D1536="Y",1,0)+0.25*(1-MIN(Data_Clean!T1536,3)/3))/IF(Data_Clean!E1536="",0.6,1)</f>
        <v>8.2</v>
      </c>
      <c r="P1536" s="16" t="n">
        <f aca="false">SUM(K1536:O1536)/(Assumptions!$D$5-IF(K1536="",Assumptions!$B$15,0))*100</f>
        <v>11.1565468369274</v>
      </c>
      <c r="Q1536" s="7" t="str">
        <f aca="false">IF(J1536&gt;=Assumptions!$B$26,"High",IF(J1536&gt;=Assumptions!$B$27,"Mid","Low"))</f>
        <v>Low</v>
      </c>
      <c r="R1536" s="7" t="str">
        <f aca="false">IF(P1536&gt;=Assumptions!$B$28,"High",IF(P1536&gt;=Assumptions!$B$29,"Mid","Low"))</f>
        <v>Low</v>
      </c>
      <c r="S1536" s="7" t="str">
        <f aca="false">INDEX(Assumptions!$B$33:$B$41,MATCH(Q1536&amp;"|"&amp;R1536,Assumptions!$A$33:$A$41,0))</f>
        <v>Dormant &amp; Low Value</v>
      </c>
      <c r="T1536" s="7" t="n">
        <f aca="false">IF(ISNUMBER(Data_Clean!V1536),J1536*Data_Clean!V1536,0)</f>
        <v>14.6668111</v>
      </c>
    </row>
    <row r="1537" customFormat="false" ht="15" hidden="false" customHeight="false" outlineLevel="0" collapsed="false">
      <c r="A1537" s="15" t="str">
        <f aca="false">Data_Clean!A1537</f>
        <v>CX101533</v>
      </c>
      <c r="B1537" s="14" t="n">
        <f aca="false">Data_Clean!G1537*Assumptions!$B$5</f>
        <v>104.93025</v>
      </c>
      <c r="C1537" s="14" t="n">
        <f aca="false">IF(Data_Clean!H1537="",0,Data_Clean!H1537)*Assumptions!$B$6</f>
        <v>711.77016</v>
      </c>
      <c r="D1537" s="14" t="n">
        <f aca="false">Data_Clean!I1537*Assumptions!$B$7</f>
        <v>0</v>
      </c>
      <c r="E1537" s="14" t="n">
        <f aca="false">Data_Clean!J1537*Assumptions!$B$8</f>
        <v>0</v>
      </c>
      <c r="F1537" s="14" t="n">
        <f aca="false">Data_Clean!K1537*Assumptions!$B$9</f>
        <v>0</v>
      </c>
      <c r="G1537" s="14" t="n">
        <f aca="false">Data_Clean!L1537*Assumptions!$B$10</f>
        <v>0</v>
      </c>
      <c r="H1537" s="14" t="n">
        <f aca="false">IF(OR(Data_Clean!M1537="",Data_Clean!N1537=""),0,Data_Clean!M1537*Data_Clean!N1537/100)*Assumptions!$B$13*Assumptions!$B$11</f>
        <v>151.956</v>
      </c>
      <c r="I1537" s="14" t="n">
        <f aca="false">Data_Clean!O1537*4*Assumptions!$B$12</f>
        <v>10.28544</v>
      </c>
      <c r="J1537" s="14" t="n">
        <f aca="false">SUM(B1537:I1537)</f>
        <v>978.94185</v>
      </c>
      <c r="K1537" s="16" t="n">
        <f aca="false">IF(Data_Clean!P1537="","",Assumptions!$B$15*0.5^(Data_Clean!P1537/Assumptions!$B$20))</f>
        <v>26.1165168988837</v>
      </c>
      <c r="L1537" s="16" t="n">
        <f aca="false">Assumptions!$B$16*MIN(1,LN(1+Data_Clean!Q1537)/LN(1+Assumptions!$B$21))</f>
        <v>12.6966447294858</v>
      </c>
      <c r="M1537" s="16" t="n">
        <f aca="false">Assumptions!$B$17*(0.6*MIN(1,Data_Clean!R1537/Assumptions!$B$22)+0.4*IF(Data_Clean!S1537="",0,Data_Clean!S1537))</f>
        <v>8.592</v>
      </c>
      <c r="N1537" s="16" t="n">
        <f aca="false">Assumptions!$B$18*MIN(1,(Data_Clean!F1537-1)/Assumptions!$B$23)</f>
        <v>10</v>
      </c>
      <c r="O1537" s="16" t="n">
        <f aca="false">Assumptions!$B$19*(0.4*IF(Data_Clean!E1537="",0,MIN(1,Data_Clean!E1537/12/Assumptions!$B$24))+0.35*IF(Data_Clean!D1537="Y",1,0)+0.25*(1-MIN(Data_Clean!T1537,3)/3))/IF(Data_Clean!E1537="",0.6,1)</f>
        <v>6.3</v>
      </c>
      <c r="P1537" s="16" t="n">
        <f aca="false">SUM(K1537:O1537)/(Assumptions!$D$5-IF(K1537="",Assumptions!$B$15,0))*100</f>
        <v>63.7051616283695</v>
      </c>
      <c r="Q1537" s="7" t="str">
        <f aca="false">IF(J1537&gt;=Assumptions!$B$26,"High",IF(J1537&gt;=Assumptions!$B$27,"Mid","Low"))</f>
        <v>Mid</v>
      </c>
      <c r="R1537" s="7" t="str">
        <f aca="false">IF(P1537&gt;=Assumptions!$B$28,"High",IF(P1537&gt;=Assumptions!$B$29,"Mid","Low"))</f>
        <v>Mid</v>
      </c>
      <c r="S1537" s="7" t="str">
        <f aca="false">INDEX(Assumptions!$B$33:$B$41,MATCH(Q1537&amp;"|"&amp;R1537,Assumptions!$A$33:$A$41,0))</f>
        <v>Established Core</v>
      </c>
      <c r="T1537" s="7" t="n">
        <f aca="false">IF(ISNUMBER(Data_Clean!V1537),J1537*Data_Clean!V1537,0)</f>
        <v>89.86686183</v>
      </c>
    </row>
    <row r="1538" customFormat="false" ht="15" hidden="false" customHeight="false" outlineLevel="0" collapsed="false">
      <c r="A1538" s="15" t="str">
        <f aca="false">Data_Clean!A1538</f>
        <v>CX101534</v>
      </c>
      <c r="B1538" s="14" t="n">
        <f aca="false">Data_Clean!G1538*Assumptions!$B$5</f>
        <v>105.793</v>
      </c>
      <c r="C1538" s="14" t="n">
        <f aca="false">IF(Data_Clean!H1538="",0,Data_Clean!H1538)*Assumptions!$B$6</f>
        <v>654.75984</v>
      </c>
      <c r="D1538" s="14" t="n">
        <f aca="false">Data_Clean!I1538*Assumptions!$B$7</f>
        <v>0</v>
      </c>
      <c r="E1538" s="14" t="n">
        <f aca="false">Data_Clean!J1538*Assumptions!$B$8</f>
        <v>0</v>
      </c>
      <c r="F1538" s="14" t="n">
        <f aca="false">Data_Clean!K1538*Assumptions!$B$9</f>
        <v>0</v>
      </c>
      <c r="G1538" s="14" t="n">
        <f aca="false">Data_Clean!L1538*Assumptions!$B$10</f>
        <v>0</v>
      </c>
      <c r="H1538" s="14" t="n">
        <f aca="false">IF(OR(Data_Clean!M1538="",Data_Clean!N1538=""),0,Data_Clean!M1538*Data_Clean!N1538/100)*Assumptions!$B$13*Assumptions!$B$11</f>
        <v>510.816</v>
      </c>
      <c r="I1538" s="14" t="n">
        <f aca="false">Data_Clean!O1538*4*Assumptions!$B$12</f>
        <v>145.95504</v>
      </c>
      <c r="J1538" s="14" t="n">
        <f aca="false">SUM(B1538:I1538)</f>
        <v>1417.32388</v>
      </c>
      <c r="K1538" s="16" t="n">
        <f aca="false">IF(Data_Clean!P1538="","",Assumptions!$B$15*0.5^(Data_Clean!P1538/Assumptions!$B$20))</f>
        <v>27.3516746567465</v>
      </c>
      <c r="L1538" s="16" t="n">
        <f aca="false">Assumptions!$B$16*MIN(1,LN(1+Data_Clean!Q1538)/LN(1+Assumptions!$B$21))</f>
        <v>15.4867983970398</v>
      </c>
      <c r="M1538" s="16" t="n">
        <f aca="false">Assumptions!$B$17*(0.6*MIN(1,Data_Clean!R1538/Assumptions!$B$22)+0.4*IF(Data_Clean!S1538="",0,Data_Clean!S1538))</f>
        <v>10.302</v>
      </c>
      <c r="N1538" s="16" t="n">
        <f aca="false">Assumptions!$B$18*MIN(1,(Data_Clean!F1538-1)/Assumptions!$B$23)</f>
        <v>10</v>
      </c>
      <c r="O1538" s="16" t="n">
        <f aca="false">Assumptions!$B$19*(0.4*IF(Data_Clean!E1538="",0,MIN(1,Data_Clean!E1538/12/Assumptions!$B$24))+0.35*IF(Data_Clean!D1538="Y",1,0)+0.25*(1-MIN(Data_Clean!T1538,3)/3))/IF(Data_Clean!E1538="",0.6,1)</f>
        <v>15</v>
      </c>
      <c r="P1538" s="16" t="n">
        <f aca="false">SUM(K1538:O1538)/(Assumptions!$D$5-IF(K1538="",Assumptions!$B$15,0))*100</f>
        <v>78.1404730537863</v>
      </c>
      <c r="Q1538" s="7" t="str">
        <f aca="false">IF(J1538&gt;=Assumptions!$B$26,"High",IF(J1538&gt;=Assumptions!$B$27,"Mid","Low"))</f>
        <v>Mid</v>
      </c>
      <c r="R1538" s="7" t="str">
        <f aca="false">IF(P1538&gt;=Assumptions!$B$28,"High",IF(P1538&gt;=Assumptions!$B$29,"Mid","Low"))</f>
        <v>High</v>
      </c>
      <c r="S1538" s="7" t="str">
        <f aca="false">INDEX(Assumptions!$B$33:$B$41,MATCH(Q1538&amp;"|"&amp;R1538,Assumptions!$A$33:$A$41,0))</f>
        <v>Engaged Builders</v>
      </c>
      <c r="T1538" s="7" t="n">
        <f aca="false">IF(ISNUMBER(Data_Clean!V1538),J1538*Data_Clean!V1538,0)</f>
        <v>31.18112536</v>
      </c>
    </row>
    <row r="1539" customFormat="false" ht="15" hidden="false" customHeight="false" outlineLevel="0" collapsed="false">
      <c r="A1539" s="15" t="str">
        <f aca="false">Data_Clean!A1539</f>
        <v>CX101535</v>
      </c>
      <c r="B1539" s="14" t="n">
        <f aca="false">Data_Clean!G1539*Assumptions!$B$5</f>
        <v>153.432</v>
      </c>
      <c r="C1539" s="14" t="n">
        <f aca="false">IF(Data_Clean!H1539="",0,Data_Clean!H1539)*Assumptions!$B$6</f>
        <v>64.4886</v>
      </c>
      <c r="D1539" s="14" t="n">
        <f aca="false">Data_Clean!I1539*Assumptions!$B$7</f>
        <v>0</v>
      </c>
      <c r="E1539" s="14" t="n">
        <f aca="false">Data_Clean!J1539*Assumptions!$B$8</f>
        <v>0</v>
      </c>
      <c r="F1539" s="14" t="n">
        <f aca="false">Data_Clean!K1539*Assumptions!$B$9</f>
        <v>0</v>
      </c>
      <c r="G1539" s="14" t="n">
        <f aca="false">Data_Clean!L1539*Assumptions!$B$10</f>
        <v>0</v>
      </c>
      <c r="H1539" s="14" t="n">
        <f aca="false">IF(OR(Data_Clean!M1539="",Data_Clean!N1539=""),0,Data_Clean!M1539*Data_Clean!N1539/100)*Assumptions!$B$13*Assumptions!$B$11</f>
        <v>200.028</v>
      </c>
      <c r="I1539" s="14" t="n">
        <f aca="false">Data_Clean!O1539*4*Assumptions!$B$12</f>
        <v>5.37408</v>
      </c>
      <c r="J1539" s="14" t="n">
        <f aca="false">SUM(B1539:I1539)</f>
        <v>423.32268</v>
      </c>
      <c r="K1539" s="16" t="n">
        <f aca="false">IF(Data_Clean!P1539="","",Assumptions!$B$15*0.5^(Data_Clean!P1539/Assumptions!$B$20))</f>
        <v>28.6452481173125</v>
      </c>
      <c r="L1539" s="16" t="n">
        <f aca="false">Assumptions!$B$16*MIN(1,LN(1+Data_Clean!Q1539)/LN(1+Assumptions!$B$21))</f>
        <v>8.67194478953664</v>
      </c>
      <c r="M1539" s="16" t="n">
        <f aca="false">Assumptions!$B$17*(0.6*MIN(1,Data_Clean!R1539/Assumptions!$B$22)+0.4*IF(Data_Clean!S1539="",0,Data_Clean!S1539))</f>
        <v>5.07</v>
      </c>
      <c r="N1539" s="16" t="n">
        <f aca="false">Assumptions!$B$18*MIN(1,(Data_Clean!F1539-1)/Assumptions!$B$23)</f>
        <v>10</v>
      </c>
      <c r="O1539" s="16" t="n">
        <f aca="false">Assumptions!$B$19*(0.4*IF(Data_Clean!E1539="",0,MIN(1,Data_Clean!E1539/12/Assumptions!$B$24))+0.35*IF(Data_Clean!D1539="Y",1,0)+0.25*(1-MIN(Data_Clean!T1539,3)/3))/IF(Data_Clean!E1539="",0.6,1)</f>
        <v>9.75</v>
      </c>
      <c r="P1539" s="16" t="n">
        <f aca="false">SUM(K1539:O1539)/(Assumptions!$D$5-IF(K1539="",Assumptions!$B$15,0))*100</f>
        <v>62.1371929068491</v>
      </c>
      <c r="Q1539" s="7" t="str">
        <f aca="false">IF(J1539&gt;=Assumptions!$B$26,"High",IF(J1539&gt;=Assumptions!$B$27,"Mid","Low"))</f>
        <v>Mid</v>
      </c>
      <c r="R1539" s="7" t="str">
        <f aca="false">IF(P1539&gt;=Assumptions!$B$28,"High",IF(P1539&gt;=Assumptions!$B$29,"Mid","Low"))</f>
        <v>Mid</v>
      </c>
      <c r="S1539" s="7" t="str">
        <f aca="false">INDEX(Assumptions!$B$33:$B$41,MATCH(Q1539&amp;"|"&amp;R1539,Assumptions!$A$33:$A$41,0))</f>
        <v>Established Core</v>
      </c>
      <c r="T1539" s="7" t="n">
        <f aca="false">IF(ISNUMBER(Data_Clean!V1539),J1539*Data_Clean!V1539,0)</f>
        <v>25.82268348</v>
      </c>
    </row>
    <row r="1540" customFormat="false" ht="15" hidden="false" customHeight="false" outlineLevel="0" collapsed="false">
      <c r="A1540" s="15" t="str">
        <f aca="false">Data_Clean!A1540</f>
        <v>CX101536</v>
      </c>
      <c r="B1540" s="14" t="n">
        <f aca="false">Data_Clean!G1540*Assumptions!$B$5</f>
        <v>183.01775</v>
      </c>
      <c r="C1540" s="14" t="n">
        <f aca="false">IF(Data_Clean!H1540="",0,Data_Clean!H1540)*Assumptions!$B$6</f>
        <v>527.01192</v>
      </c>
      <c r="D1540" s="14" t="n">
        <f aca="false">Data_Clean!I1540*Assumptions!$B$7</f>
        <v>0</v>
      </c>
      <c r="E1540" s="14" t="n">
        <f aca="false">Data_Clean!J1540*Assumptions!$B$8</f>
        <v>0</v>
      </c>
      <c r="F1540" s="14" t="n">
        <f aca="false">Data_Clean!K1540*Assumptions!$B$9</f>
        <v>0</v>
      </c>
      <c r="G1540" s="14" t="n">
        <f aca="false">Data_Clean!L1540*Assumptions!$B$10</f>
        <v>0</v>
      </c>
      <c r="H1540" s="14" t="n">
        <f aca="false">IF(OR(Data_Clean!M1540="",Data_Clean!N1540=""),0,Data_Clean!M1540*Data_Clean!N1540/100)*Assumptions!$B$13*Assumptions!$B$11</f>
        <v>355.212</v>
      </c>
      <c r="I1540" s="14" t="n">
        <f aca="false">Data_Clean!O1540*4*Assumptions!$B$12</f>
        <v>92.8968</v>
      </c>
      <c r="J1540" s="14" t="n">
        <f aca="false">SUM(B1540:I1540)</f>
        <v>1158.13847</v>
      </c>
      <c r="K1540" s="16" t="n">
        <f aca="false">IF(Data_Clean!P1540="","",Assumptions!$B$15*0.5^(Data_Clean!P1540/Assumptions!$B$20))</f>
        <v>29.3147990530274</v>
      </c>
      <c r="L1540" s="16" t="n">
        <f aca="false">Assumptions!$B$16*MIN(1,LN(1+Data_Clean!Q1540)/LN(1+Assumptions!$B$21))</f>
        <v>17.5967138892263</v>
      </c>
      <c r="M1540" s="16" t="n">
        <f aca="false">Assumptions!$B$17*(0.6*MIN(1,Data_Clean!R1540/Assumptions!$B$22)+0.4*IF(Data_Clean!S1540="",0,Data_Clean!S1540))</f>
        <v>7.782</v>
      </c>
      <c r="N1540" s="16" t="n">
        <f aca="false">Assumptions!$B$18*MIN(1,(Data_Clean!F1540-1)/Assumptions!$B$23)</f>
        <v>10</v>
      </c>
      <c r="O1540" s="16" t="n">
        <f aca="false">Assumptions!$B$19*(0.4*IF(Data_Clean!E1540="",0,MIN(1,Data_Clean!E1540/12/Assumptions!$B$24))+0.35*IF(Data_Clean!D1540="Y",1,0)+0.25*(1-MIN(Data_Clean!T1540,3)/3))/IF(Data_Clean!E1540="",0.6,1)</f>
        <v>15</v>
      </c>
      <c r="P1540" s="16" t="n">
        <f aca="false">SUM(K1540:O1540)/(Assumptions!$D$5-IF(K1540="",Assumptions!$B$15,0))*100</f>
        <v>79.6935129422536</v>
      </c>
      <c r="Q1540" s="7" t="str">
        <f aca="false">IF(J1540&gt;=Assumptions!$B$26,"High",IF(J1540&gt;=Assumptions!$B$27,"Mid","Low"))</f>
        <v>Mid</v>
      </c>
      <c r="R1540" s="7" t="str">
        <f aca="false">IF(P1540&gt;=Assumptions!$B$28,"High",IF(P1540&gt;=Assumptions!$B$29,"Mid","Low"))</f>
        <v>High</v>
      </c>
      <c r="S1540" s="7" t="str">
        <f aca="false">INDEX(Assumptions!$B$33:$B$41,MATCH(Q1540&amp;"|"&amp;R1540,Assumptions!$A$33:$A$41,0))</f>
        <v>Engaged Builders</v>
      </c>
      <c r="T1540" s="7" t="n">
        <f aca="false">IF(ISNUMBER(Data_Clean!V1540),J1540*Data_Clean!V1540,0)</f>
        <v>19.456726296</v>
      </c>
    </row>
    <row r="1541" customFormat="false" ht="15" hidden="false" customHeight="false" outlineLevel="0" collapsed="false">
      <c r="A1541" s="15" t="str">
        <f aca="false">Data_Clean!A1541</f>
        <v>CX101537</v>
      </c>
      <c r="B1541" s="14" t="n">
        <f aca="false">Data_Clean!G1541*Assumptions!$B$5</f>
        <v>45.46025</v>
      </c>
      <c r="C1541" s="14" t="n">
        <f aca="false">IF(Data_Clean!H1541="",0,Data_Clean!H1541)*Assumptions!$B$6</f>
        <v>84.02988</v>
      </c>
      <c r="D1541" s="14" t="n">
        <f aca="false">Data_Clean!I1541*Assumptions!$B$7</f>
        <v>77.6</v>
      </c>
      <c r="E1541" s="14" t="n">
        <f aca="false">Data_Clean!J1541*Assumptions!$B$8</f>
        <v>0</v>
      </c>
      <c r="F1541" s="14" t="n">
        <f aca="false">Data_Clean!K1541*Assumptions!$B$9</f>
        <v>0</v>
      </c>
      <c r="G1541" s="14" t="n">
        <f aca="false">Data_Clean!L1541*Assumptions!$B$10</f>
        <v>0</v>
      </c>
      <c r="H1541" s="14" t="n">
        <f aca="false">IF(OR(Data_Clean!M1541="",Data_Clean!N1541=""),0,Data_Clean!M1541*Data_Clean!N1541/100)*Assumptions!$B$13*Assumptions!$B$11</f>
        <v>171.384</v>
      </c>
      <c r="I1541" s="14" t="n">
        <f aca="false">Data_Clean!O1541*4*Assumptions!$B$12</f>
        <v>40.03536</v>
      </c>
      <c r="J1541" s="14" t="n">
        <f aca="false">SUM(B1541:I1541)</f>
        <v>418.50949</v>
      </c>
      <c r="K1541" s="16" t="n">
        <f aca="false">IF(Data_Clean!P1541="","",Assumptions!$B$15*0.5^(Data_Clean!P1541/Assumptions!$B$20))</f>
        <v>27.9909897461042</v>
      </c>
      <c r="L1541" s="16" t="n">
        <f aca="false">Assumptions!$B$16*MIN(1,LN(1+Data_Clean!Q1541)/LN(1+Assumptions!$B$21))</f>
        <v>17.278213829399</v>
      </c>
      <c r="M1541" s="16" t="n">
        <f aca="false">Assumptions!$B$17*(0.6*MIN(1,Data_Clean!R1541/Assumptions!$B$22)+0.4*IF(Data_Clean!S1541="",0,Data_Clean!S1541))</f>
        <v>9.984</v>
      </c>
      <c r="N1541" s="16" t="n">
        <f aca="false">Assumptions!$B$18*MIN(1,(Data_Clean!F1541-1)/Assumptions!$B$23)</f>
        <v>15</v>
      </c>
      <c r="O1541" s="16" t="n">
        <f aca="false">Assumptions!$B$19*(0.4*IF(Data_Clean!E1541="",0,MIN(1,Data_Clean!E1541/12/Assumptions!$B$24))+0.35*IF(Data_Clean!D1541="Y",1,0)+0.25*(1-MIN(Data_Clean!T1541,3)/3))/IF(Data_Clean!E1541="",0.6,1)</f>
        <v>15</v>
      </c>
      <c r="P1541" s="16" t="n">
        <f aca="false">SUM(K1541:O1541)/(Assumptions!$D$5-IF(K1541="",Assumptions!$B$15,0))*100</f>
        <v>85.2532035755032</v>
      </c>
      <c r="Q1541" s="7" t="str">
        <f aca="false">IF(J1541&gt;=Assumptions!$B$26,"High",IF(J1541&gt;=Assumptions!$B$27,"Mid","Low"))</f>
        <v>Mid</v>
      </c>
      <c r="R1541" s="7" t="str">
        <f aca="false">IF(P1541&gt;=Assumptions!$B$28,"High",IF(P1541&gt;=Assumptions!$B$29,"Mid","Low"))</f>
        <v>High</v>
      </c>
      <c r="S1541" s="7" t="str">
        <f aca="false">INDEX(Assumptions!$B$33:$B$41,MATCH(Q1541&amp;"|"&amp;R1541,Assumptions!$A$33:$A$41,0))</f>
        <v>Engaged Builders</v>
      </c>
      <c r="T1541" s="7" t="n">
        <f aca="false">IF(ISNUMBER(Data_Clean!V1541),J1541*Data_Clean!V1541,0)</f>
        <v>5.105815778</v>
      </c>
    </row>
    <row r="1542" customFormat="false" ht="15" hidden="false" customHeight="false" outlineLevel="0" collapsed="false">
      <c r="A1542" s="15" t="str">
        <f aca="false">Data_Clean!A1542</f>
        <v>CX101538</v>
      </c>
      <c r="B1542" s="14" t="n">
        <f aca="false">Data_Clean!G1542*Assumptions!$B$5</f>
        <v>85.68725</v>
      </c>
      <c r="C1542" s="14" t="n">
        <f aca="false">IF(Data_Clean!H1542="",0,Data_Clean!H1542)*Assumptions!$B$6</f>
        <v>73.4652</v>
      </c>
      <c r="D1542" s="14" t="n">
        <f aca="false">Data_Clean!I1542*Assumptions!$B$7</f>
        <v>47.2</v>
      </c>
      <c r="E1542" s="14" t="n">
        <f aca="false">Data_Clean!J1542*Assumptions!$B$8</f>
        <v>81.635325</v>
      </c>
      <c r="F1542" s="14" t="n">
        <f aca="false">Data_Clean!K1542*Assumptions!$B$9</f>
        <v>0</v>
      </c>
      <c r="G1542" s="14" t="n">
        <f aca="false">Data_Clean!L1542*Assumptions!$B$10</f>
        <v>0</v>
      </c>
      <c r="H1542" s="14" t="n">
        <f aca="false">IF(OR(Data_Clean!M1542="",Data_Clean!N1542=""),0,Data_Clean!M1542*Data_Clean!N1542/100)*Assumptions!$B$13*Assumptions!$B$11</f>
        <v>0</v>
      </c>
      <c r="I1542" s="14" t="n">
        <f aca="false">Data_Clean!O1542*4*Assumptions!$B$12</f>
        <v>0</v>
      </c>
      <c r="J1542" s="14" t="n">
        <f aca="false">SUM(B1542:I1542)</f>
        <v>287.987775</v>
      </c>
      <c r="K1542" s="16" t="n">
        <f aca="false">IF(Data_Clean!P1542="","",Assumptions!$B$15*0.5^(Data_Clean!P1542/Assumptions!$B$20))</f>
        <v>26.1165168988837</v>
      </c>
      <c r="L1542" s="16" t="n">
        <f aca="false">Assumptions!$B$16*MIN(1,LN(1+Data_Clean!Q1542)/LN(1+Assumptions!$B$21))</f>
        <v>17.8926056105085</v>
      </c>
      <c r="M1542" s="16" t="n">
        <f aca="false">Assumptions!$B$17*(0.6*MIN(1,Data_Clean!R1542/Assumptions!$B$22)+0.4*IF(Data_Clean!S1542="",0,Data_Clean!S1542))</f>
        <v>11.106</v>
      </c>
      <c r="N1542" s="16" t="n">
        <f aca="false">Assumptions!$B$18*MIN(1,(Data_Clean!F1542-1)/Assumptions!$B$23)</f>
        <v>15</v>
      </c>
      <c r="O1542" s="16" t="n">
        <f aca="false">Assumptions!$B$19*(0.4*IF(Data_Clean!E1542="",0,MIN(1,Data_Clean!E1542/12/Assumptions!$B$24))+0.35*IF(Data_Clean!D1542="Y",1,0)+0.25*(1-MIN(Data_Clean!T1542,3)/3))/IF(Data_Clean!E1542="",0.6,1)</f>
        <v>12.4</v>
      </c>
      <c r="P1542" s="16" t="n">
        <f aca="false">SUM(K1542:O1542)/(Assumptions!$D$5-IF(K1542="",Assumptions!$B$15,0))*100</f>
        <v>82.5151225093922</v>
      </c>
      <c r="Q1542" s="7" t="str">
        <f aca="false">IF(J1542&gt;=Assumptions!$B$26,"High",IF(J1542&gt;=Assumptions!$B$27,"Mid","Low"))</f>
        <v>Low</v>
      </c>
      <c r="R1542" s="7" t="str">
        <f aca="false">IF(P1542&gt;=Assumptions!$B$28,"High",IF(P1542&gt;=Assumptions!$B$29,"Mid","Low"))</f>
        <v>High</v>
      </c>
      <c r="S1542" s="7" t="str">
        <f aca="false">INDEX(Assumptions!$B$33:$B$41,MATCH(Q1542&amp;"|"&amp;R1542,Assumptions!$A$33:$A$41,0))</f>
        <v>Engaged Builders</v>
      </c>
      <c r="T1542" s="7" t="n">
        <f aca="false">IF(ISNUMBER(Data_Clean!V1542),J1542*Data_Clean!V1542,0)</f>
        <v>3.4270545225</v>
      </c>
    </row>
    <row r="1543" customFormat="false" ht="15" hidden="false" customHeight="false" outlineLevel="0" collapsed="false">
      <c r="A1543" s="15" t="str">
        <f aca="false">Data_Clean!A1543</f>
        <v>CX101539</v>
      </c>
      <c r="B1543" s="14" t="n">
        <f aca="false">Data_Clean!G1543*Assumptions!$B$5</f>
        <v>448.66775</v>
      </c>
      <c r="C1543" s="14" t="n">
        <f aca="false">IF(Data_Clean!H1543="",0,Data_Clean!H1543)*Assumptions!$B$6</f>
        <v>1704.71016</v>
      </c>
      <c r="D1543" s="14" t="n">
        <f aca="false">Data_Clean!I1543*Assumptions!$B$7</f>
        <v>0</v>
      </c>
      <c r="E1543" s="14" t="n">
        <f aca="false">Data_Clean!J1543*Assumptions!$B$8</f>
        <v>0</v>
      </c>
      <c r="F1543" s="14" t="n">
        <f aca="false">Data_Clean!K1543*Assumptions!$B$9</f>
        <v>0</v>
      </c>
      <c r="G1543" s="14" t="n">
        <f aca="false">Data_Clean!L1543*Assumptions!$B$10</f>
        <v>297.9</v>
      </c>
      <c r="H1543" s="14" t="n">
        <f aca="false">IF(OR(Data_Clean!M1543="",Data_Clean!N1543=""),0,Data_Clean!M1543*Data_Clean!N1543/100)*Assumptions!$B$13*Assumptions!$B$11</f>
        <v>230.676</v>
      </c>
      <c r="I1543" s="14" t="n">
        <f aca="false">Data_Clean!O1543*4*Assumptions!$B$12</f>
        <v>353.1432</v>
      </c>
      <c r="J1543" s="14" t="n">
        <f aca="false">SUM(B1543:I1543)</f>
        <v>3035.09711</v>
      </c>
      <c r="K1543" s="16" t="n">
        <f aca="false">IF(Data_Clean!P1543="","",Assumptions!$B$15*0.5^(Data_Clean!P1543/Assumptions!$B$20))</f>
        <v>30</v>
      </c>
      <c r="L1543" s="16" t="n">
        <f aca="false">Assumptions!$B$16*MIN(1,LN(1+Data_Clean!Q1543)/LN(1+Assumptions!$B$21))</f>
        <v>20</v>
      </c>
      <c r="M1543" s="16" t="n">
        <f aca="false">Assumptions!$B$17*(0.6*MIN(1,Data_Clean!R1543/Assumptions!$B$22)+0.4*IF(Data_Clean!S1543="",0,Data_Clean!S1543))</f>
        <v>12.9</v>
      </c>
      <c r="N1543" s="16" t="n">
        <f aca="false">Assumptions!$B$18*MIN(1,(Data_Clean!F1543-1)/Assumptions!$B$23)</f>
        <v>20</v>
      </c>
      <c r="O1543" s="16" t="n">
        <f aca="false">Assumptions!$B$19*(0.4*IF(Data_Clean!E1543="",0,MIN(1,Data_Clean!E1543/12/Assumptions!$B$24))+0.35*IF(Data_Clean!D1543="Y",1,0)+0.25*(1-MIN(Data_Clean!T1543,3)/3))/IF(Data_Clean!E1543="",0.6,1)</f>
        <v>9.35</v>
      </c>
      <c r="P1543" s="16" t="n">
        <f aca="false">SUM(K1543:O1543)/(Assumptions!$D$5-IF(K1543="",Assumptions!$B$15,0))*100</f>
        <v>92.25</v>
      </c>
      <c r="Q1543" s="7" t="str">
        <f aca="false">IF(J1543&gt;=Assumptions!$B$26,"High",IF(J1543&gt;=Assumptions!$B$27,"Mid","Low"))</f>
        <v>High</v>
      </c>
      <c r="R1543" s="7" t="str">
        <f aca="false">IF(P1543&gt;=Assumptions!$B$28,"High",IF(P1543&gt;=Assumptions!$B$29,"Mid","Low"))</f>
        <v>High</v>
      </c>
      <c r="S1543" s="7" t="str">
        <f aca="false">INDEX(Assumptions!$B$33:$B$41,MATCH(Q1543&amp;"|"&amp;R1543,Assumptions!$A$33:$A$41,0))</f>
        <v>Premier Advocates</v>
      </c>
      <c r="T1543" s="7" t="n">
        <f aca="false">IF(ISNUMBER(Data_Clean!V1543),J1543*Data_Clean!V1543,0)</f>
        <v>111.691573648</v>
      </c>
    </row>
    <row r="1544" customFormat="false" ht="15" hidden="false" customHeight="false" outlineLevel="0" collapsed="false">
      <c r="A1544" s="15" t="str">
        <f aca="false">Data_Clean!A1544</f>
        <v>CX101540</v>
      </c>
      <c r="B1544" s="14" t="n">
        <f aca="false">Data_Clean!G1544*Assumptions!$B$5</f>
        <v>343.701</v>
      </c>
      <c r="C1544" s="14" t="n">
        <f aca="false">IF(Data_Clean!H1544="",0,Data_Clean!H1544)*Assumptions!$B$6</f>
        <v>0</v>
      </c>
      <c r="D1544" s="14" t="n">
        <f aca="false">Data_Clean!I1544*Assumptions!$B$7</f>
        <v>0</v>
      </c>
      <c r="E1544" s="14" t="n">
        <f aca="false">Data_Clean!J1544*Assumptions!$B$8</f>
        <v>0</v>
      </c>
      <c r="F1544" s="14" t="n">
        <f aca="false">Data_Clean!K1544*Assumptions!$B$9</f>
        <v>0</v>
      </c>
      <c r="G1544" s="14" t="n">
        <f aca="false">Data_Clean!L1544*Assumptions!$B$10</f>
        <v>306</v>
      </c>
      <c r="H1544" s="14" t="n">
        <f aca="false">IF(OR(Data_Clean!M1544="",Data_Clean!N1544=""),0,Data_Clean!M1544*Data_Clean!N1544/100)*Assumptions!$B$13*Assumptions!$B$11</f>
        <v>106.704</v>
      </c>
      <c r="I1544" s="14" t="n">
        <f aca="false">Data_Clean!O1544*4*Assumptions!$B$12</f>
        <v>7.88112</v>
      </c>
      <c r="J1544" s="14" t="n">
        <f aca="false">SUM(B1544:I1544)</f>
        <v>764.28612</v>
      </c>
      <c r="K1544" s="16" t="n">
        <f aca="false">IF(Data_Clean!P1544="","",Assumptions!$B$15*0.5^(Data_Clean!P1544/Assumptions!$B$20))</f>
        <v>22.2164632842985</v>
      </c>
      <c r="L1544" s="16" t="n">
        <f aca="false">Assumptions!$B$16*MIN(1,LN(1+Data_Clean!Q1544)/LN(1+Assumptions!$B$21))</f>
        <v>11.2934465146257</v>
      </c>
      <c r="M1544" s="16" t="n">
        <f aca="false">Assumptions!$B$17*(0.6*MIN(1,Data_Clean!R1544/Assumptions!$B$22)+0.4*IF(Data_Clean!S1544="",0,Data_Clean!S1544))</f>
        <v>3.3</v>
      </c>
      <c r="N1544" s="16" t="n">
        <f aca="false">Assumptions!$B$18*MIN(1,(Data_Clean!F1544-1)/Assumptions!$B$23)</f>
        <v>15</v>
      </c>
      <c r="O1544" s="16" t="n">
        <f aca="false">Assumptions!$B$19*(0.4*IF(Data_Clean!E1544="",0,MIN(1,Data_Clean!E1544/12/Assumptions!$B$24))+0.35*IF(Data_Clean!D1544="Y",1,0)+0.25*(1-MIN(Data_Clean!T1544,3)/3))/IF(Data_Clean!E1544="",0.6,1)</f>
        <v>9.75</v>
      </c>
      <c r="P1544" s="16" t="n">
        <f aca="false">SUM(K1544:O1544)/(Assumptions!$D$5-IF(K1544="",Assumptions!$B$15,0))*100</f>
        <v>61.5599097989241</v>
      </c>
      <c r="Q1544" s="7" t="str">
        <f aca="false">IF(J1544&gt;=Assumptions!$B$26,"High",IF(J1544&gt;=Assumptions!$B$27,"Mid","Low"))</f>
        <v>Mid</v>
      </c>
      <c r="R1544" s="7" t="str">
        <f aca="false">IF(P1544&gt;=Assumptions!$B$28,"High",IF(P1544&gt;=Assumptions!$B$29,"Mid","Low"))</f>
        <v>Mid</v>
      </c>
      <c r="S1544" s="7" t="str">
        <f aca="false">INDEX(Assumptions!$B$33:$B$41,MATCH(Q1544&amp;"|"&amp;R1544,Assumptions!$A$33:$A$41,0))</f>
        <v>Established Core</v>
      </c>
      <c r="T1544" s="7" t="n">
        <f aca="false">IF(ISNUMBER(Data_Clean!V1544),J1544*Data_Clean!V1544,0)</f>
        <v>68.174321904</v>
      </c>
    </row>
    <row r="1545" customFormat="false" ht="15" hidden="false" customHeight="false" outlineLevel="0" collapsed="false">
      <c r="A1545" s="15" t="str">
        <f aca="false">Data_Clean!A1545</f>
        <v>CX101541</v>
      </c>
      <c r="B1545" s="14" t="n">
        <f aca="false">Data_Clean!G1545*Assumptions!$B$5</f>
        <v>113.145</v>
      </c>
      <c r="C1545" s="14" t="n">
        <f aca="false">IF(Data_Clean!H1545="",0,Data_Clean!H1545)*Assumptions!$B$6</f>
        <v>491.8272</v>
      </c>
      <c r="D1545" s="14" t="n">
        <f aca="false">Data_Clean!I1545*Assumptions!$B$7</f>
        <v>0</v>
      </c>
      <c r="E1545" s="14" t="n">
        <f aca="false">Data_Clean!J1545*Assumptions!$B$8</f>
        <v>0</v>
      </c>
      <c r="F1545" s="14" t="n">
        <f aca="false">Data_Clean!K1545*Assumptions!$B$9</f>
        <v>0</v>
      </c>
      <c r="G1545" s="14" t="n">
        <f aca="false">Data_Clean!L1545*Assumptions!$B$10</f>
        <v>0</v>
      </c>
      <c r="H1545" s="14" t="n">
        <f aca="false">IF(OR(Data_Clean!M1545="",Data_Clean!N1545=""),0,Data_Clean!M1545*Data_Clean!N1545/100)*Assumptions!$B$13*Assumptions!$B$11</f>
        <v>0</v>
      </c>
      <c r="I1545" s="14" t="n">
        <f aca="false">Data_Clean!O1545*4*Assumptions!$B$12</f>
        <v>0</v>
      </c>
      <c r="J1545" s="14" t="n">
        <f aca="false">SUM(B1545:I1545)</f>
        <v>604.9722</v>
      </c>
      <c r="K1545" s="16" t="n">
        <f aca="false">IF(Data_Clean!P1545="","",Assumptions!$B$15*0.5^(Data_Clean!P1545/Assumptions!$B$20))</f>
        <v>16.4523746954194</v>
      </c>
      <c r="L1545" s="16" t="n">
        <f aca="false">Assumptions!$B$16*MIN(1,LN(1+Data_Clean!Q1545)/LN(1+Assumptions!$B$21))</f>
        <v>11.5625930527155</v>
      </c>
      <c r="M1545" s="16" t="n">
        <f aca="false">Assumptions!$B$17*(0.6*MIN(1,Data_Clean!R1545/Assumptions!$B$22)+0.4*IF(Data_Clean!S1545="",0,Data_Clean!S1545))</f>
        <v>8.334</v>
      </c>
      <c r="N1545" s="16" t="n">
        <f aca="false">Assumptions!$B$18*MIN(1,(Data_Clean!F1545-1)/Assumptions!$B$23)</f>
        <v>5</v>
      </c>
      <c r="O1545" s="16" t="n">
        <f aca="false">Assumptions!$B$19*(0.4*IF(Data_Clean!E1545="",0,MIN(1,Data_Clean!E1545/12/Assumptions!$B$24))+0.35*IF(Data_Clean!D1545="Y",1,0)+0.25*(1-MIN(Data_Clean!T1545,3)/3))/IF(Data_Clean!E1545="",0.6,1)</f>
        <v>5.25</v>
      </c>
      <c r="P1545" s="16" t="n">
        <f aca="false">SUM(K1545:O1545)/(Assumptions!$D$5-IF(K1545="",Assumptions!$B$15,0))*100</f>
        <v>46.5989677481349</v>
      </c>
      <c r="Q1545" s="7" t="str">
        <f aca="false">IF(J1545&gt;=Assumptions!$B$26,"High",IF(J1545&gt;=Assumptions!$B$27,"Mid","Low"))</f>
        <v>Mid</v>
      </c>
      <c r="R1545" s="7" t="str">
        <f aca="false">IF(P1545&gt;=Assumptions!$B$28,"High",IF(P1545&gt;=Assumptions!$B$29,"Mid","Low"))</f>
        <v>Low</v>
      </c>
      <c r="S1545" s="7" t="str">
        <f aca="false">INDEX(Assumptions!$B$33:$B$41,MATCH(Q1545&amp;"|"&amp;R1545,Assumptions!$A$33:$A$41,0))</f>
        <v>Light Touch</v>
      </c>
      <c r="T1545" s="7" t="n">
        <f aca="false">IF(ISNUMBER(Data_Clean!V1545),J1545*Data_Clean!V1545,0)</f>
        <v>51.54363144</v>
      </c>
    </row>
    <row r="1546" customFormat="false" ht="15" hidden="false" customHeight="false" outlineLevel="0" collapsed="false">
      <c r="A1546" s="15" t="str">
        <f aca="false">Data_Clean!A1546</f>
        <v>CX101542</v>
      </c>
      <c r="B1546" s="14" t="n">
        <f aca="false">Data_Clean!G1546*Assumptions!$B$5</f>
        <v>366.4985</v>
      </c>
      <c r="C1546" s="14" t="n">
        <f aca="false">IF(Data_Clean!H1546="",0,Data_Clean!H1546)*Assumptions!$B$6</f>
        <v>89.62848</v>
      </c>
      <c r="D1546" s="14" t="n">
        <f aca="false">Data_Clean!I1546*Assumptions!$B$7</f>
        <v>412.8</v>
      </c>
      <c r="E1546" s="14" t="n">
        <f aca="false">Data_Clean!J1546*Assumptions!$B$8</f>
        <v>2410.5696</v>
      </c>
      <c r="F1546" s="14" t="n">
        <f aca="false">Data_Clean!K1546*Assumptions!$B$9</f>
        <v>5386.7</v>
      </c>
      <c r="G1546" s="14" t="n">
        <f aca="false">Data_Clean!L1546*Assumptions!$B$10</f>
        <v>0</v>
      </c>
      <c r="H1546" s="14" t="n">
        <f aca="false">IF(OR(Data_Clean!M1546="",Data_Clean!N1546=""),0,Data_Clean!M1546*Data_Clean!N1546/100)*Assumptions!$B$13*Assumptions!$B$11</f>
        <v>145.59</v>
      </c>
      <c r="I1546" s="14" t="n">
        <f aca="false">Data_Clean!O1546*4*Assumptions!$B$12</f>
        <v>127.90944</v>
      </c>
      <c r="J1546" s="14" t="n">
        <f aca="false">SUM(B1546:I1546)</f>
        <v>8939.69602</v>
      </c>
      <c r="K1546" s="16" t="n">
        <f aca="false">IF(Data_Clean!P1546="","",Assumptions!$B$15*0.5^(Data_Clean!P1546/Assumptions!$B$20))</f>
        <v>25.5200148285257</v>
      </c>
      <c r="L1546" s="16" t="n">
        <f aca="false">Assumptions!$B$16*MIN(1,LN(1+Data_Clean!Q1546)/LN(1+Assumptions!$B$21))</f>
        <v>15.9666747748371</v>
      </c>
      <c r="M1546" s="16" t="n">
        <f aca="false">Assumptions!$B$17*(0.6*MIN(1,Data_Clean!R1546/Assumptions!$B$22)+0.4*IF(Data_Clean!S1546="",0,Data_Clean!S1546))</f>
        <v>12.288</v>
      </c>
      <c r="N1546" s="16" t="n">
        <f aca="false">Assumptions!$B$18*MIN(1,(Data_Clean!F1546-1)/Assumptions!$B$23)</f>
        <v>20</v>
      </c>
      <c r="O1546" s="16" t="n">
        <f aca="false">Assumptions!$B$19*(0.4*IF(Data_Clean!E1546="",0,MIN(1,Data_Clean!E1546/12/Assumptions!$B$24))+0.35*IF(Data_Clean!D1546="Y",1,0)+0.25*(1-MIN(Data_Clean!T1546,3)/3))/IF(Data_Clean!E1546="",0.6,1)</f>
        <v>9.7</v>
      </c>
      <c r="P1546" s="16" t="n">
        <f aca="false">SUM(K1546:O1546)/(Assumptions!$D$5-IF(K1546="",Assumptions!$B$15,0))*100</f>
        <v>83.4746896033628</v>
      </c>
      <c r="Q1546" s="7" t="str">
        <f aca="false">IF(J1546&gt;=Assumptions!$B$26,"High",IF(J1546&gt;=Assumptions!$B$27,"Mid","Low"))</f>
        <v>High</v>
      </c>
      <c r="R1546" s="7" t="str">
        <f aca="false">IF(P1546&gt;=Assumptions!$B$28,"High",IF(P1546&gt;=Assumptions!$B$29,"Mid","Low"))</f>
        <v>High</v>
      </c>
      <c r="S1546" s="7" t="str">
        <f aca="false">INDEX(Assumptions!$B$33:$B$41,MATCH(Q1546&amp;"|"&amp;R1546,Assumptions!$A$33:$A$41,0))</f>
        <v>Premier Advocates</v>
      </c>
      <c r="T1546" s="7" t="n">
        <f aca="false">IF(ISNUMBER(Data_Clean!V1546),J1546*Data_Clean!V1546,0)</f>
        <v>160.020558758</v>
      </c>
    </row>
    <row r="1547" customFormat="false" ht="15" hidden="false" customHeight="false" outlineLevel="0" collapsed="false">
      <c r="A1547" s="15" t="str">
        <f aca="false">Data_Clean!A1547</f>
        <v>CX101543</v>
      </c>
      <c r="B1547" s="14" t="n">
        <f aca="false">Data_Clean!G1547*Assumptions!$B$5</f>
        <v>290.8535</v>
      </c>
      <c r="C1547" s="14" t="n">
        <f aca="false">IF(Data_Clean!H1547="",0,Data_Clean!H1547)*Assumptions!$B$6</f>
        <v>0</v>
      </c>
      <c r="D1547" s="14" t="n">
        <f aca="false">Data_Clean!I1547*Assumptions!$B$7</f>
        <v>352.8</v>
      </c>
      <c r="E1547" s="14" t="n">
        <f aca="false">Data_Clean!J1547*Assumptions!$B$8</f>
        <v>0</v>
      </c>
      <c r="F1547" s="14" t="n">
        <f aca="false">Data_Clean!K1547*Assumptions!$B$9</f>
        <v>3175.7</v>
      </c>
      <c r="G1547" s="14" t="n">
        <f aca="false">Data_Clean!L1547*Assumptions!$B$10</f>
        <v>0</v>
      </c>
      <c r="H1547" s="14" t="n">
        <f aca="false">IF(OR(Data_Clean!M1547="",Data_Clean!N1547=""),0,Data_Clean!M1547*Data_Clean!N1547/100)*Assumptions!$B$13*Assumptions!$B$11</f>
        <v>0</v>
      </c>
      <c r="I1547" s="14" t="n">
        <f aca="false">Data_Clean!O1547*4*Assumptions!$B$12</f>
        <v>0</v>
      </c>
      <c r="J1547" s="14" t="n">
        <f aca="false">SUM(B1547:I1547)</f>
        <v>3819.3535</v>
      </c>
      <c r="K1547" s="16" t="n">
        <f aca="false">IF(Data_Clean!P1547="","",Assumptions!$B$15*0.5^(Data_Clean!P1547/Assumptions!$B$20))</f>
        <v>9.44940787421155</v>
      </c>
      <c r="L1547" s="16" t="n">
        <f aca="false">Assumptions!$B$16*MIN(1,LN(1+Data_Clean!Q1547)/LN(1+Assumptions!$B$21))</f>
        <v>13.0760265116583</v>
      </c>
      <c r="M1547" s="16" t="n">
        <f aca="false">Assumptions!$B$17*(0.6*MIN(1,Data_Clean!R1547/Assumptions!$B$22)+0.4*IF(Data_Clean!S1547="",0,Data_Clean!S1547))</f>
        <v>10.662</v>
      </c>
      <c r="N1547" s="16" t="n">
        <f aca="false">Assumptions!$B$18*MIN(1,(Data_Clean!F1547-1)/Assumptions!$B$23)</f>
        <v>15</v>
      </c>
      <c r="O1547" s="16" t="n">
        <f aca="false">Assumptions!$B$19*(0.4*IF(Data_Clean!E1547="",0,MIN(1,Data_Clean!E1547/12/Assumptions!$B$24))+0.35*IF(Data_Clean!D1547="Y",1,0)+0.25*(1-MIN(Data_Clean!T1547,3)/3))/IF(Data_Clean!E1547="",0.6,1)</f>
        <v>2.15</v>
      </c>
      <c r="P1547" s="16" t="n">
        <f aca="false">SUM(K1547:O1547)/(Assumptions!$D$5-IF(K1547="",Assumptions!$B$15,0))*100</f>
        <v>50.3374343858698</v>
      </c>
      <c r="Q1547" s="7" t="str">
        <f aca="false">IF(J1547&gt;=Assumptions!$B$26,"High",IF(J1547&gt;=Assumptions!$B$27,"Mid","Low"))</f>
        <v>High</v>
      </c>
      <c r="R1547" s="7" t="str">
        <f aca="false">IF(P1547&gt;=Assumptions!$B$28,"High",IF(P1547&gt;=Assumptions!$B$29,"Mid","Low"))</f>
        <v>Mid</v>
      </c>
      <c r="S1547" s="7" t="str">
        <f aca="false">INDEX(Assumptions!$B$33:$B$41,MATCH(Q1547&amp;"|"&amp;R1547,Assumptions!$A$33:$A$41,0))</f>
        <v>Established Core</v>
      </c>
      <c r="T1547" s="7" t="n">
        <f aca="false">IF(ISNUMBER(Data_Clean!V1547),J1547*Data_Clean!V1547,0)</f>
        <v>1858.11547775</v>
      </c>
    </row>
    <row r="1548" customFormat="false" ht="15" hidden="false" customHeight="false" outlineLevel="0" collapsed="false">
      <c r="A1548" s="15" t="str">
        <f aca="false">Data_Clean!A1548</f>
        <v>CX101544</v>
      </c>
      <c r="B1548" s="14" t="n">
        <f aca="false">Data_Clean!G1548*Assumptions!$B$5</f>
        <v>127.5215</v>
      </c>
      <c r="C1548" s="14" t="n">
        <f aca="false">IF(Data_Clean!H1548="",0,Data_Clean!H1548)*Assumptions!$B$6</f>
        <v>0</v>
      </c>
      <c r="D1548" s="14" t="n">
        <f aca="false">Data_Clean!I1548*Assumptions!$B$7</f>
        <v>0</v>
      </c>
      <c r="E1548" s="14" t="n">
        <f aca="false">Data_Clean!J1548*Assumptions!$B$8</f>
        <v>0</v>
      </c>
      <c r="F1548" s="14" t="n">
        <f aca="false">Data_Clean!K1548*Assumptions!$B$9</f>
        <v>0</v>
      </c>
      <c r="G1548" s="14" t="n">
        <f aca="false">Data_Clean!L1548*Assumptions!$B$10</f>
        <v>0</v>
      </c>
      <c r="H1548" s="14" t="n">
        <f aca="false">IF(OR(Data_Clean!M1548="",Data_Clean!N1548=""),0,Data_Clean!M1548*Data_Clean!N1548/100)*Assumptions!$B$13*Assumptions!$B$11</f>
        <v>494.208</v>
      </c>
      <c r="I1548" s="14" t="n">
        <f aca="false">Data_Clean!O1548*4*Assumptions!$B$12</f>
        <v>13.31088</v>
      </c>
      <c r="J1548" s="14" t="n">
        <f aca="false">SUM(B1548:I1548)</f>
        <v>635.04038</v>
      </c>
      <c r="K1548" s="16" t="n">
        <f aca="false">IF(Data_Clean!P1548="","",Assumptions!$B$15*0.5^(Data_Clean!P1548/Assumptions!$B$20))</f>
        <v>27.9909897461042</v>
      </c>
      <c r="L1548" s="16" t="n">
        <f aca="false">Assumptions!$B$16*MIN(1,LN(1+Data_Clean!Q1548)/LN(1+Assumptions!$B$21))</f>
        <v>15.0586973234667</v>
      </c>
      <c r="M1548" s="16" t="n">
        <f aca="false">Assumptions!$B$17*(0.6*MIN(1,Data_Clean!R1548/Assumptions!$B$22)+0.4*IF(Data_Clean!S1548="",0,Data_Clean!S1548))</f>
        <v>12.51</v>
      </c>
      <c r="N1548" s="16" t="n">
        <f aca="false">Assumptions!$B$18*MIN(1,(Data_Clean!F1548-1)/Assumptions!$B$23)</f>
        <v>5</v>
      </c>
      <c r="O1548" s="16" t="n">
        <f aca="false">Assumptions!$B$19*(0.4*IF(Data_Clean!E1548="",0,MIN(1,Data_Clean!E1548/12/Assumptions!$B$24))+0.35*IF(Data_Clean!D1548="Y",1,0)+0.25*(1-MIN(Data_Clean!T1548,3)/3))/IF(Data_Clean!E1548="",0.6,1)</f>
        <v>14.85</v>
      </c>
      <c r="P1548" s="16" t="n">
        <f aca="false">SUM(K1548:O1548)/(Assumptions!$D$5-IF(K1548="",Assumptions!$B$15,0))*100</f>
        <v>75.4096870695709</v>
      </c>
      <c r="Q1548" s="7" t="str">
        <f aca="false">IF(J1548&gt;=Assumptions!$B$26,"High",IF(J1548&gt;=Assumptions!$B$27,"Mid","Low"))</f>
        <v>Mid</v>
      </c>
      <c r="R1548" s="7" t="str">
        <f aca="false">IF(P1548&gt;=Assumptions!$B$28,"High",IF(P1548&gt;=Assumptions!$B$29,"Mid","Low"))</f>
        <v>High</v>
      </c>
      <c r="S1548" s="7" t="str">
        <f aca="false">INDEX(Assumptions!$B$33:$B$41,MATCH(Q1548&amp;"|"&amp;R1548,Assumptions!$A$33:$A$41,0))</f>
        <v>Engaged Builders</v>
      </c>
      <c r="T1548" s="7" t="n">
        <f aca="false">IF(ISNUMBER(Data_Clean!V1548),J1548*Data_Clean!V1548,0)</f>
        <v>18.924203324</v>
      </c>
    </row>
    <row r="1549" customFormat="false" ht="15" hidden="false" customHeight="false" outlineLevel="0" collapsed="false">
      <c r="A1549" s="15" t="str">
        <f aca="false">Data_Clean!A1549</f>
        <v>CX101545</v>
      </c>
      <c r="B1549" s="14" t="n">
        <f aca="false">Data_Clean!G1549*Assumptions!$B$5</f>
        <v>8.633</v>
      </c>
      <c r="C1549" s="14" t="n">
        <f aca="false">IF(Data_Clean!H1549="",0,Data_Clean!H1549)*Assumptions!$B$6</f>
        <v>0</v>
      </c>
      <c r="D1549" s="14" t="n">
        <f aca="false">Data_Clean!I1549*Assumptions!$B$7</f>
        <v>0</v>
      </c>
      <c r="E1549" s="14" t="n">
        <f aca="false">Data_Clean!J1549*Assumptions!$B$8</f>
        <v>0</v>
      </c>
      <c r="F1549" s="14" t="n">
        <f aca="false">Data_Clean!K1549*Assumptions!$B$9</f>
        <v>0</v>
      </c>
      <c r="G1549" s="14" t="n">
        <f aca="false">Data_Clean!L1549*Assumptions!$B$10</f>
        <v>0</v>
      </c>
      <c r="H1549" s="14" t="n">
        <f aca="false">IF(OR(Data_Clean!M1549="",Data_Clean!N1549=""),0,Data_Clean!M1549*Data_Clean!N1549/100)*Assumptions!$B$13*Assumptions!$B$11</f>
        <v>0</v>
      </c>
      <c r="I1549" s="14" t="n">
        <f aca="false">Data_Clean!O1549*4*Assumptions!$B$12</f>
        <v>0</v>
      </c>
      <c r="J1549" s="14" t="n">
        <f aca="false">SUM(B1549:I1549)</f>
        <v>8.633</v>
      </c>
      <c r="K1549" s="16" t="n">
        <f aca="false">IF(Data_Clean!P1549="","",Assumptions!$B$15*0.5^(Data_Clean!P1549/Assumptions!$B$20))</f>
        <v>20.7286931995166</v>
      </c>
      <c r="L1549" s="16" t="n">
        <f aca="false">Assumptions!$B$16*MIN(1,LN(1+Data_Clean!Q1549)/LN(1+Assumptions!$B$21))</f>
        <v>11.8154173628685</v>
      </c>
      <c r="M1549" s="16" t="n">
        <f aca="false">Assumptions!$B$17*(0.6*MIN(1,Data_Clean!R1549/Assumptions!$B$22)+0.4*IF(Data_Clean!S1549="",0,Data_Clean!S1549))</f>
        <v>2.346</v>
      </c>
      <c r="N1549" s="16" t="n">
        <f aca="false">Assumptions!$B$18*MIN(1,(Data_Clean!F1549-1)/Assumptions!$B$23)</f>
        <v>0</v>
      </c>
      <c r="O1549" s="16" t="n">
        <f aca="false">Assumptions!$B$19*(0.4*IF(Data_Clean!E1549="",0,MIN(1,Data_Clean!E1549/12/Assumptions!$B$24))+0.35*IF(Data_Clean!D1549="Y",1,0)+0.25*(1-MIN(Data_Clean!T1549,3)/3))/IF(Data_Clean!E1549="",0.6,1)</f>
        <v>5.25</v>
      </c>
      <c r="P1549" s="16" t="n">
        <f aca="false">SUM(K1549:O1549)/(Assumptions!$D$5-IF(K1549="",Assumptions!$B$15,0))*100</f>
        <v>40.1401105623851</v>
      </c>
      <c r="Q1549" s="7" t="str">
        <f aca="false">IF(J1549&gt;=Assumptions!$B$26,"High",IF(J1549&gt;=Assumptions!$B$27,"Mid","Low"))</f>
        <v>Low</v>
      </c>
      <c r="R1549" s="7" t="str">
        <f aca="false">IF(P1549&gt;=Assumptions!$B$28,"High",IF(P1549&gt;=Assumptions!$B$29,"Mid","Low"))</f>
        <v>Low</v>
      </c>
      <c r="S1549" s="7" t="str">
        <f aca="false">INDEX(Assumptions!$B$33:$B$41,MATCH(Q1549&amp;"|"&amp;R1549,Assumptions!$A$33:$A$41,0))</f>
        <v>Dormant &amp; Low Value</v>
      </c>
      <c r="T1549" s="7" t="n">
        <f aca="false">IF(ISNUMBER(Data_Clean!V1549),J1549*Data_Clean!V1549,0)</f>
        <v>1.7809879</v>
      </c>
    </row>
    <row r="1550" customFormat="false" ht="15" hidden="false" customHeight="false" outlineLevel="0" collapsed="false">
      <c r="A1550" s="15" t="str">
        <f aca="false">Data_Clean!A1550</f>
        <v>CX101546</v>
      </c>
      <c r="B1550" s="14" t="n">
        <f aca="false">Data_Clean!G1550*Assumptions!$B$5</f>
        <v>54.61725</v>
      </c>
      <c r="C1550" s="14" t="n">
        <f aca="false">IF(Data_Clean!H1550="",0,Data_Clean!H1550)*Assumptions!$B$6</f>
        <v>0</v>
      </c>
      <c r="D1550" s="14" t="n">
        <f aca="false">Data_Clean!I1550*Assumptions!$B$7</f>
        <v>0</v>
      </c>
      <c r="E1550" s="14" t="n">
        <f aca="false">Data_Clean!J1550*Assumptions!$B$8</f>
        <v>0</v>
      </c>
      <c r="F1550" s="14" t="n">
        <f aca="false">Data_Clean!K1550*Assumptions!$B$9</f>
        <v>0</v>
      </c>
      <c r="G1550" s="14" t="n">
        <f aca="false">Data_Clean!L1550*Assumptions!$B$10</f>
        <v>0</v>
      </c>
      <c r="H1550" s="14" t="n">
        <f aca="false">IF(OR(Data_Clean!M1550="",Data_Clean!N1550=""),0,Data_Clean!M1550*Data_Clean!N1550/100)*Assumptions!$B$13*Assumptions!$B$11</f>
        <v>184.68</v>
      </c>
      <c r="I1550" s="14" t="n">
        <f aca="false">Data_Clean!O1550*4*Assumptions!$B$12</f>
        <v>7.94352</v>
      </c>
      <c r="J1550" s="14" t="n">
        <f aca="false">SUM(B1550:I1550)</f>
        <v>247.24077</v>
      </c>
      <c r="K1550" s="16" t="n">
        <f aca="false">IF(Data_Clean!P1550="","",Assumptions!$B$15*0.5^(Data_Clean!P1550/Assumptions!$B$20))</f>
        <v>27.3516746567465</v>
      </c>
      <c r="L1550" s="16" t="n">
        <f aca="false">Assumptions!$B$16*MIN(1,LN(1+Data_Clean!Q1550)/LN(1+Assumptions!$B$21))</f>
        <v>11.5625930527155</v>
      </c>
      <c r="M1550" s="16" t="n">
        <f aca="false">Assumptions!$B$17*(0.6*MIN(1,Data_Clean!R1550/Assumptions!$B$22)+0.4*IF(Data_Clean!S1550="",0,Data_Clean!S1550))</f>
        <v>2.28</v>
      </c>
      <c r="N1550" s="16" t="n">
        <f aca="false">Assumptions!$B$18*MIN(1,(Data_Clean!F1550-1)/Assumptions!$B$23)</f>
        <v>10</v>
      </c>
      <c r="O1550" s="16" t="n">
        <f aca="false">Assumptions!$B$19*(0.4*IF(Data_Clean!E1550="",0,MIN(1,Data_Clean!E1550/12/Assumptions!$B$24))+0.35*IF(Data_Clean!D1550="Y",1,0)+0.25*(1-MIN(Data_Clean!T1550,3)/3))/IF(Data_Clean!E1550="",0.6,1)</f>
        <v>7.75</v>
      </c>
      <c r="P1550" s="16" t="n">
        <f aca="false">SUM(K1550:O1550)/(Assumptions!$D$5-IF(K1550="",Assumptions!$B$15,0))*100</f>
        <v>58.944267709462</v>
      </c>
      <c r="Q1550" s="7" t="str">
        <f aca="false">IF(J1550&gt;=Assumptions!$B$26,"High",IF(J1550&gt;=Assumptions!$B$27,"Mid","Low"))</f>
        <v>Low</v>
      </c>
      <c r="R1550" s="7" t="str">
        <f aca="false">IF(P1550&gt;=Assumptions!$B$28,"High",IF(P1550&gt;=Assumptions!$B$29,"Mid","Low"))</f>
        <v>Mid</v>
      </c>
      <c r="S1550" s="7" t="str">
        <f aca="false">INDEX(Assumptions!$B$33:$B$41,MATCH(Q1550&amp;"|"&amp;R1550,Assumptions!$A$33:$A$41,0))</f>
        <v>Light Touch</v>
      </c>
      <c r="T1550" s="7" t="n">
        <f aca="false">IF(ISNUMBER(Data_Clean!V1550),J1550*Data_Clean!V1550,0)</f>
        <v>19.433124522</v>
      </c>
    </row>
    <row r="1551" customFormat="false" ht="15" hidden="false" customHeight="false" outlineLevel="0" collapsed="false">
      <c r="A1551" s="15" t="str">
        <f aca="false">Data_Clean!A1551</f>
        <v>CX101547</v>
      </c>
      <c r="B1551" s="14" t="n">
        <f aca="false">Data_Clean!G1551*Assumptions!$B$5</f>
        <v>13.14225</v>
      </c>
      <c r="C1551" s="14" t="n">
        <f aca="false">IF(Data_Clean!H1551="",0,Data_Clean!H1551)*Assumptions!$B$6</f>
        <v>4.97208</v>
      </c>
      <c r="D1551" s="14" t="n">
        <f aca="false">Data_Clean!I1551*Assumptions!$B$7</f>
        <v>0</v>
      </c>
      <c r="E1551" s="14" t="n">
        <f aca="false">Data_Clean!J1551*Assumptions!$B$8</f>
        <v>0</v>
      </c>
      <c r="F1551" s="14" t="n">
        <f aca="false">Data_Clean!K1551*Assumptions!$B$9</f>
        <v>0</v>
      </c>
      <c r="G1551" s="14" t="n">
        <f aca="false">Data_Clean!L1551*Assumptions!$B$10</f>
        <v>0</v>
      </c>
      <c r="H1551" s="14" t="n">
        <f aca="false">IF(OR(Data_Clean!M1551="",Data_Clean!N1551=""),0,Data_Clean!M1551*Data_Clean!N1551/100)*Assumptions!$B$13*Assumptions!$B$11</f>
        <v>0</v>
      </c>
      <c r="I1551" s="14" t="n">
        <f aca="false">Data_Clean!O1551*4*Assumptions!$B$12</f>
        <v>0</v>
      </c>
      <c r="J1551" s="14" t="n">
        <f aca="false">SUM(B1551:I1551)</f>
        <v>18.11433</v>
      </c>
      <c r="K1551" s="16" t="n">
        <f aca="false">IF(Data_Clean!P1551="","",Assumptions!$B$15*0.5^(Data_Clean!P1551/Assumptions!$B$20))</f>
        <v>30</v>
      </c>
      <c r="L1551" s="16" t="n">
        <f aca="false">Assumptions!$B$16*MIN(1,LN(1+Data_Clean!Q1551)/LN(1+Assumptions!$B$21))</f>
        <v>12.4931739410702</v>
      </c>
      <c r="M1551" s="16" t="n">
        <f aca="false">Assumptions!$B$17*(0.6*MIN(1,Data_Clean!R1551/Assumptions!$B$22)+0.4*IF(Data_Clean!S1551="",0,Data_Clean!S1551))</f>
        <v>7.92</v>
      </c>
      <c r="N1551" s="16" t="n">
        <f aca="false">Assumptions!$B$18*MIN(1,(Data_Clean!F1551-1)/Assumptions!$B$23)</f>
        <v>5</v>
      </c>
      <c r="O1551" s="16" t="n">
        <f aca="false">Assumptions!$B$19*(0.4*IF(Data_Clean!E1551="",0,MIN(1,Data_Clean!E1551/12/Assumptions!$B$24))+0.35*IF(Data_Clean!D1551="Y",1,0)+0.25*(1-MIN(Data_Clean!T1551,3)/3))/IF(Data_Clean!E1551="",0.6,1)</f>
        <v>2.6</v>
      </c>
      <c r="P1551" s="16" t="n">
        <f aca="false">SUM(K1551:O1551)/(Assumptions!$D$5-IF(K1551="",Assumptions!$B$15,0))*100</f>
        <v>58.0131739410702</v>
      </c>
      <c r="Q1551" s="7" t="str">
        <f aca="false">IF(J1551&gt;=Assumptions!$B$26,"High",IF(J1551&gt;=Assumptions!$B$27,"Mid","Low"))</f>
        <v>Low</v>
      </c>
      <c r="R1551" s="7" t="str">
        <f aca="false">IF(P1551&gt;=Assumptions!$B$28,"High",IF(P1551&gt;=Assumptions!$B$29,"Mid","Low"))</f>
        <v>Mid</v>
      </c>
      <c r="S1551" s="7" t="str">
        <f aca="false">INDEX(Assumptions!$B$33:$B$41,MATCH(Q1551&amp;"|"&amp;R1551,Assumptions!$A$33:$A$41,0))</f>
        <v>Light Touch</v>
      </c>
      <c r="T1551" s="7" t="n">
        <f aca="false">IF(ISNUMBER(Data_Clean!V1551),J1551*Data_Clean!V1551,0)</f>
        <v>3.602940237</v>
      </c>
    </row>
    <row r="1552" customFormat="false" ht="15" hidden="false" customHeight="false" outlineLevel="0" collapsed="false">
      <c r="A1552" s="15" t="str">
        <f aca="false">Data_Clean!A1552</f>
        <v>CX101548</v>
      </c>
      <c r="B1552" s="14" t="n">
        <f aca="false">Data_Clean!G1552*Assumptions!$B$5</f>
        <v>322.5395</v>
      </c>
      <c r="C1552" s="14" t="n">
        <f aca="false">IF(Data_Clean!H1552="",0,Data_Clean!H1552)*Assumptions!$B$6</f>
        <v>2619.01812</v>
      </c>
      <c r="D1552" s="14" t="n">
        <f aca="false">Data_Clean!I1552*Assumptions!$B$7</f>
        <v>8260.8</v>
      </c>
      <c r="E1552" s="14" t="n">
        <f aca="false">Data_Clean!J1552*Assumptions!$B$8</f>
        <v>0</v>
      </c>
      <c r="F1552" s="14" t="n">
        <f aca="false">Data_Clean!K1552*Assumptions!$B$9</f>
        <v>7595.5</v>
      </c>
      <c r="G1552" s="14" t="n">
        <f aca="false">Data_Clean!L1552*Assumptions!$B$10</f>
        <v>0</v>
      </c>
      <c r="H1552" s="14" t="n">
        <f aca="false">IF(OR(Data_Clean!M1552="",Data_Clean!N1552=""),0,Data_Clean!M1552*Data_Clean!N1552/100)*Assumptions!$B$13*Assumptions!$B$11</f>
        <v>388.8</v>
      </c>
      <c r="I1552" s="14" t="n">
        <f aca="false">Data_Clean!O1552*4*Assumptions!$B$12</f>
        <v>0</v>
      </c>
      <c r="J1552" s="14" t="n">
        <f aca="false">SUM(B1552:I1552)</f>
        <v>19186.65762</v>
      </c>
      <c r="K1552" s="16" t="n">
        <f aca="false">IF(Data_Clean!P1552="","",Assumptions!$B$15*0.5^(Data_Clean!P1552/Assumptions!$B$20))</f>
        <v>0.00247256459869664</v>
      </c>
      <c r="L1552" s="16" t="n">
        <f aca="false">Assumptions!$B$16*MIN(1,LN(1+Data_Clean!Q1552)/LN(1+Assumptions!$B$21))</f>
        <v>0</v>
      </c>
      <c r="M1552" s="16" t="n">
        <f aca="false">Assumptions!$B$17*(0.6*MIN(1,Data_Clean!R1552/Assumptions!$B$22)+0.4*IF(Data_Clean!S1552="",0,Data_Clean!S1552))</f>
        <v>0</v>
      </c>
      <c r="N1552" s="16" t="n">
        <f aca="false">Assumptions!$B$18*MIN(1,(Data_Clean!F1552-1)/Assumptions!$B$23)</f>
        <v>20</v>
      </c>
      <c r="O1552" s="16" t="n">
        <f aca="false">Assumptions!$B$19*(0.4*IF(Data_Clean!E1552="",0,MIN(1,Data_Clean!E1552/12/Assumptions!$B$24))+0.35*IF(Data_Clean!D1552="Y",1,0)+0.25*(1-MIN(Data_Clean!T1552,3)/3))/IF(Data_Clean!E1552="",0.6,1)</f>
        <v>9.5</v>
      </c>
      <c r="P1552" s="16" t="n">
        <f aca="false">SUM(K1552:O1552)/(Assumptions!$D$5-IF(K1552="",Assumptions!$B$15,0))*100</f>
        <v>29.5024725645987</v>
      </c>
      <c r="Q1552" s="7" t="str">
        <f aca="false">IF(J1552&gt;=Assumptions!$B$26,"High",IF(J1552&gt;=Assumptions!$B$27,"Mid","Low"))</f>
        <v>High</v>
      </c>
      <c r="R1552" s="7" t="str">
        <f aca="false">IF(P1552&gt;=Assumptions!$B$28,"High",IF(P1552&gt;=Assumptions!$B$29,"Mid","Low"))</f>
        <v>Low</v>
      </c>
      <c r="S1552" s="7" t="str">
        <f aca="false">INDEX(Assumptions!$B$33:$B$41,MATCH(Q1552&amp;"|"&amp;R1552,Assumptions!$A$33:$A$41,0))</f>
        <v>Affluent Drifters</v>
      </c>
      <c r="T1552" s="7" t="n">
        <f aca="false">IF(ISNUMBER(Data_Clean!V1552),J1552*Data_Clean!V1552,0)</f>
        <v>4577.936508132</v>
      </c>
    </row>
    <row r="1553" customFormat="false" ht="15" hidden="false" customHeight="false" outlineLevel="0" collapsed="false">
      <c r="A1553" s="15" t="str">
        <f aca="false">Data_Clean!A1553</f>
        <v>CX101549</v>
      </c>
      <c r="B1553" s="14" t="n">
        <f aca="false">Data_Clean!G1553*Assumptions!$B$5</f>
        <v>18.03025</v>
      </c>
      <c r="C1553" s="14" t="n">
        <f aca="false">IF(Data_Clean!H1553="",0,Data_Clean!H1553)*Assumptions!$B$6</f>
        <v>83.15124</v>
      </c>
      <c r="D1553" s="14" t="n">
        <f aca="false">Data_Clean!I1553*Assumptions!$B$7</f>
        <v>0</v>
      </c>
      <c r="E1553" s="14" t="n">
        <f aca="false">Data_Clean!J1553*Assumptions!$B$8</f>
        <v>0</v>
      </c>
      <c r="F1553" s="14" t="n">
        <f aca="false">Data_Clean!K1553*Assumptions!$B$9</f>
        <v>0</v>
      </c>
      <c r="G1553" s="14" t="n">
        <f aca="false">Data_Clean!L1553*Assumptions!$B$10</f>
        <v>1080.9</v>
      </c>
      <c r="H1553" s="14" t="n">
        <f aca="false">IF(OR(Data_Clean!M1553="",Data_Clean!N1553=""),0,Data_Clean!M1553*Data_Clean!N1553/100)*Assumptions!$B$13*Assumptions!$B$11</f>
        <v>0</v>
      </c>
      <c r="I1553" s="14" t="n">
        <f aca="false">Data_Clean!O1553*4*Assumptions!$B$12</f>
        <v>0</v>
      </c>
      <c r="J1553" s="14" t="n">
        <f aca="false">SUM(B1553:I1553)</f>
        <v>1182.08149</v>
      </c>
      <c r="K1553" s="16" t="n">
        <f aca="false">IF(Data_Clean!P1553="","",Assumptions!$B$15*0.5^(Data_Clean!P1553/Assumptions!$B$20))</f>
        <v>29.3147990530274</v>
      </c>
      <c r="L1553" s="16" t="n">
        <f aca="false">Assumptions!$B$16*MIN(1,LN(1+Data_Clean!Q1553)/LN(1+Assumptions!$B$21))</f>
        <v>14.1840947778045</v>
      </c>
      <c r="M1553" s="16" t="n">
        <f aca="false">Assumptions!$B$17*(0.6*MIN(1,Data_Clean!R1553/Assumptions!$B$22)+0.4*IF(Data_Clean!S1553="",0,Data_Clean!S1553))</f>
        <v>9.144</v>
      </c>
      <c r="N1553" s="16" t="n">
        <f aca="false">Assumptions!$B$18*MIN(1,(Data_Clean!F1553-1)/Assumptions!$B$23)</f>
        <v>10</v>
      </c>
      <c r="O1553" s="16" t="n">
        <f aca="false">Assumptions!$B$19*(0.4*IF(Data_Clean!E1553="",0,MIN(1,Data_Clean!E1553/12/Assumptions!$B$24))+0.35*IF(Data_Clean!D1553="Y",1,0)+0.25*(1-MIN(Data_Clean!T1553,3)/3))/IF(Data_Clean!E1553="",0.6,1)</f>
        <v>5.5</v>
      </c>
      <c r="P1553" s="16" t="n">
        <f aca="false">SUM(K1553:O1553)/(Assumptions!$D$5-IF(K1553="",Assumptions!$B$15,0))*100</f>
        <v>68.1428938308319</v>
      </c>
      <c r="Q1553" s="7" t="str">
        <f aca="false">IF(J1553&gt;=Assumptions!$B$26,"High",IF(J1553&gt;=Assumptions!$B$27,"Mid","Low"))</f>
        <v>Mid</v>
      </c>
      <c r="R1553" s="7" t="str">
        <f aca="false">IF(P1553&gt;=Assumptions!$B$28,"High",IF(P1553&gt;=Assumptions!$B$29,"Mid","Low"))</f>
        <v>Mid</v>
      </c>
      <c r="S1553" s="7" t="str">
        <f aca="false">INDEX(Assumptions!$B$33:$B$41,MATCH(Q1553&amp;"|"&amp;R1553,Assumptions!$A$33:$A$41,0))</f>
        <v>Established Core</v>
      </c>
      <c r="T1553" s="7" t="n">
        <f aca="false">IF(ISNUMBER(Data_Clean!V1553),J1553*Data_Clean!V1553,0)</f>
        <v>101.777216289</v>
      </c>
    </row>
    <row r="1554" customFormat="false" ht="15" hidden="false" customHeight="false" outlineLevel="0" collapsed="false">
      <c r="A1554" s="15" t="str">
        <f aca="false">Data_Clean!A1554</f>
        <v>CX101550</v>
      </c>
      <c r="B1554" s="14" t="n">
        <f aca="false">Data_Clean!G1554*Assumptions!$B$5</f>
        <v>56.23275</v>
      </c>
      <c r="C1554" s="14" t="n">
        <f aca="false">IF(Data_Clean!H1554="",0,Data_Clean!H1554)*Assumptions!$B$6</f>
        <v>94.08852</v>
      </c>
      <c r="D1554" s="14" t="n">
        <f aca="false">Data_Clean!I1554*Assumptions!$B$7</f>
        <v>0</v>
      </c>
      <c r="E1554" s="14" t="n">
        <f aca="false">Data_Clean!J1554*Assumptions!$B$8</f>
        <v>0</v>
      </c>
      <c r="F1554" s="14" t="n">
        <f aca="false">Data_Clean!K1554*Assumptions!$B$9</f>
        <v>2152.7</v>
      </c>
      <c r="G1554" s="14" t="n">
        <f aca="false">Data_Clean!L1554*Assumptions!$B$10</f>
        <v>0</v>
      </c>
      <c r="H1554" s="14" t="n">
        <f aca="false">IF(OR(Data_Clean!M1554="",Data_Clean!N1554=""),0,Data_Clean!M1554*Data_Clean!N1554/100)*Assumptions!$B$13*Assumptions!$B$11</f>
        <v>0</v>
      </c>
      <c r="I1554" s="14" t="n">
        <f aca="false">Data_Clean!O1554*4*Assumptions!$B$12</f>
        <v>0</v>
      </c>
      <c r="J1554" s="14" t="n">
        <f aca="false">SUM(B1554:I1554)</f>
        <v>2303.02127</v>
      </c>
      <c r="K1554" s="16" t="n">
        <f aca="false">IF(Data_Clean!P1554="","",Assumptions!$B$15*0.5^(Data_Clean!P1554/Assumptions!$B$20))</f>
        <v>20.2552491925229</v>
      </c>
      <c r="L1554" s="16" t="n">
        <f aca="false">Assumptions!$B$16*MIN(1,LN(1+Data_Clean!Q1554)/LN(1+Assumptions!$B$21))</f>
        <v>14.320838960067</v>
      </c>
      <c r="M1554" s="16" t="n">
        <f aca="false">Assumptions!$B$17*(0.6*MIN(1,Data_Clean!R1554/Assumptions!$B$22)+0.4*IF(Data_Clean!S1554="",0,Data_Clean!S1554))</f>
        <v>8.838</v>
      </c>
      <c r="N1554" s="16" t="n">
        <f aca="false">Assumptions!$B$18*MIN(1,(Data_Clean!F1554-1)/Assumptions!$B$23)</f>
        <v>10</v>
      </c>
      <c r="O1554" s="16" t="n">
        <f aca="false">Assumptions!$B$19*(0.4*IF(Data_Clean!E1554="",0,MIN(1,Data_Clean!E1554/12/Assumptions!$B$24))+0.35*IF(Data_Clean!D1554="Y",1,0)+0.25*(1-MIN(Data_Clean!T1554,3)/3))/IF(Data_Clean!E1554="",0.6,1)</f>
        <v>7.3</v>
      </c>
      <c r="P1554" s="16" t="n">
        <f aca="false">SUM(K1554:O1554)/(Assumptions!$D$5-IF(K1554="",Assumptions!$B$15,0))*100</f>
        <v>60.7140881525899</v>
      </c>
      <c r="Q1554" s="7" t="str">
        <f aca="false">IF(J1554&gt;=Assumptions!$B$26,"High",IF(J1554&gt;=Assumptions!$B$27,"Mid","Low"))</f>
        <v>High</v>
      </c>
      <c r="R1554" s="7" t="str">
        <f aca="false">IF(P1554&gt;=Assumptions!$B$28,"High",IF(P1554&gt;=Assumptions!$B$29,"Mid","Low"))</f>
        <v>Mid</v>
      </c>
      <c r="S1554" s="7" t="str">
        <f aca="false">INDEX(Assumptions!$B$33:$B$41,MATCH(Q1554&amp;"|"&amp;R1554,Assumptions!$A$33:$A$41,0))</f>
        <v>Established Core</v>
      </c>
      <c r="T1554" s="7" t="n">
        <f aca="false">IF(ISNUMBER(Data_Clean!V1554),J1554*Data_Clean!V1554,0)</f>
        <v>316.895726752</v>
      </c>
    </row>
    <row r="1555" customFormat="false" ht="15" hidden="false" customHeight="false" outlineLevel="0" collapsed="false">
      <c r="A1555" s="15" t="str">
        <f aca="false">Data_Clean!A1555</f>
        <v>CX101551</v>
      </c>
      <c r="B1555" s="14" t="n">
        <f aca="false">Data_Clean!G1555*Assumptions!$B$5</f>
        <v>33.2315</v>
      </c>
      <c r="C1555" s="14" t="n">
        <f aca="false">IF(Data_Clean!H1555="",0,Data_Clean!H1555)*Assumptions!$B$6</f>
        <v>210.49728</v>
      </c>
      <c r="D1555" s="14" t="n">
        <f aca="false">Data_Clean!I1555*Assumptions!$B$7</f>
        <v>0</v>
      </c>
      <c r="E1555" s="14" t="n">
        <f aca="false">Data_Clean!J1555*Assumptions!$B$8</f>
        <v>0</v>
      </c>
      <c r="F1555" s="14" t="n">
        <f aca="false">Data_Clean!K1555*Assumptions!$B$9</f>
        <v>375.1</v>
      </c>
      <c r="G1555" s="14" t="n">
        <f aca="false">Data_Clean!L1555*Assumptions!$B$10</f>
        <v>256.95</v>
      </c>
      <c r="H1555" s="14" t="n">
        <f aca="false">IF(OR(Data_Clean!M1555="",Data_Clean!N1555=""),0,Data_Clean!M1555*Data_Clean!N1555/100)*Assumptions!$B$13*Assumptions!$B$11</f>
        <v>0</v>
      </c>
      <c r="I1555" s="14" t="n">
        <f aca="false">Data_Clean!O1555*4*Assumptions!$B$12</f>
        <v>0</v>
      </c>
      <c r="J1555" s="14" t="n">
        <f aca="false">SUM(B1555:I1555)</f>
        <v>875.77878</v>
      </c>
      <c r="K1555" s="16" t="n">
        <f aca="false">IF(Data_Clean!P1555="","",Assumptions!$B$15*0.5^(Data_Clean!P1555/Assumptions!$B$20))</f>
        <v>29.3147990530274</v>
      </c>
      <c r="L1555" s="16" t="n">
        <f aca="false">Assumptions!$B$16*MIN(1,LN(1+Data_Clean!Q1555)/LN(1+Assumptions!$B$21))</f>
        <v>15.383822204249</v>
      </c>
      <c r="M1555" s="16" t="n">
        <f aca="false">Assumptions!$B$17*(0.6*MIN(1,Data_Clean!R1555/Assumptions!$B$22)+0.4*IF(Data_Clean!S1555="",0,Data_Clean!S1555))</f>
        <v>11.1</v>
      </c>
      <c r="N1555" s="16" t="n">
        <f aca="false">Assumptions!$B$18*MIN(1,(Data_Clean!F1555-1)/Assumptions!$B$23)</f>
        <v>15</v>
      </c>
      <c r="O1555" s="16" t="n">
        <f aca="false">Assumptions!$B$19*(0.4*IF(Data_Clean!E1555="",0,MIN(1,Data_Clean!E1555/12/Assumptions!$B$24))+0.35*IF(Data_Clean!D1555="Y",1,0)+0.25*(1-MIN(Data_Clean!T1555,3)/3))/IF(Data_Clean!E1555="",0.6,1)</f>
        <v>15</v>
      </c>
      <c r="P1555" s="16" t="n">
        <f aca="false">SUM(K1555:O1555)/(Assumptions!$D$5-IF(K1555="",Assumptions!$B$15,0))*100</f>
        <v>85.7986212572764</v>
      </c>
      <c r="Q1555" s="7" t="str">
        <f aca="false">IF(J1555&gt;=Assumptions!$B$26,"High",IF(J1555&gt;=Assumptions!$B$27,"Mid","Low"))</f>
        <v>Mid</v>
      </c>
      <c r="R1555" s="7" t="str">
        <f aca="false">IF(P1555&gt;=Assumptions!$B$28,"High",IF(P1555&gt;=Assumptions!$B$29,"Mid","Low"))</f>
        <v>High</v>
      </c>
      <c r="S1555" s="7" t="str">
        <f aca="false">INDEX(Assumptions!$B$33:$B$41,MATCH(Q1555&amp;"|"&amp;R1555,Assumptions!$A$33:$A$41,0))</f>
        <v>Engaged Builders</v>
      </c>
      <c r="T1555" s="7" t="n">
        <f aca="false">IF(ISNUMBER(Data_Clean!V1555),J1555*Data_Clean!V1555,0)</f>
        <v>10.859656872</v>
      </c>
    </row>
    <row r="1556" customFormat="false" ht="15" hidden="false" customHeight="false" outlineLevel="0" collapsed="false">
      <c r="A1556" s="15" t="str">
        <f aca="false">Data_Clean!A1556</f>
        <v>CX101552</v>
      </c>
      <c r="B1556" s="14" t="n">
        <f aca="false">Data_Clean!G1556*Assumptions!$B$5</f>
        <v>56.38675</v>
      </c>
      <c r="C1556" s="14" t="n">
        <f aca="false">IF(Data_Clean!H1556="",0,Data_Clean!H1556)*Assumptions!$B$6</f>
        <v>656.71068</v>
      </c>
      <c r="D1556" s="14" t="n">
        <f aca="false">Data_Clean!I1556*Assumptions!$B$7</f>
        <v>260.8</v>
      </c>
      <c r="E1556" s="14" t="n">
        <f aca="false">Data_Clean!J1556*Assumptions!$B$8</f>
        <v>0</v>
      </c>
      <c r="F1556" s="14" t="n">
        <f aca="false">Data_Clean!K1556*Assumptions!$B$9</f>
        <v>0</v>
      </c>
      <c r="G1556" s="14" t="n">
        <f aca="false">Data_Clean!L1556*Assumptions!$B$10</f>
        <v>0</v>
      </c>
      <c r="H1556" s="14" t="n">
        <f aca="false">IF(OR(Data_Clean!M1556="",Data_Clean!N1556=""),0,Data_Clean!M1556*Data_Clean!N1556/100)*Assumptions!$B$13*Assumptions!$B$11</f>
        <v>329.376</v>
      </c>
      <c r="I1556" s="14" t="n">
        <f aca="false">Data_Clean!O1556*4*Assumptions!$B$12</f>
        <v>19.26048</v>
      </c>
      <c r="J1556" s="14" t="n">
        <f aca="false">SUM(B1556:I1556)</f>
        <v>1322.53391</v>
      </c>
      <c r="K1556" s="16" t="n">
        <f aca="false">IF(Data_Clean!P1556="","",Assumptions!$B$15*0.5^(Data_Clean!P1556/Assumptions!$B$20))</f>
        <v>29.3147990530274</v>
      </c>
      <c r="L1556" s="16" t="n">
        <f aca="false">Assumptions!$B$16*MIN(1,LN(1+Data_Clean!Q1556)/LN(1+Assumptions!$B$21))</f>
        <v>14.4532413158944</v>
      </c>
      <c r="M1556" s="16" t="n">
        <f aca="false">Assumptions!$B$17*(0.6*MIN(1,Data_Clean!R1556/Assumptions!$B$22)+0.4*IF(Data_Clean!S1556="",0,Data_Clean!S1556))</f>
        <v>6.768</v>
      </c>
      <c r="N1556" s="16" t="n">
        <f aca="false">Assumptions!$B$18*MIN(1,(Data_Clean!F1556-1)/Assumptions!$B$23)</f>
        <v>15</v>
      </c>
      <c r="O1556" s="16" t="n">
        <f aca="false">Assumptions!$B$19*(0.4*IF(Data_Clean!E1556="",0,MIN(1,Data_Clean!E1556/12/Assumptions!$B$24))+0.35*IF(Data_Clean!D1556="Y",1,0)+0.25*(1-MIN(Data_Clean!T1556,3)/3))/IF(Data_Clean!E1556="",0.6,1)</f>
        <v>9.75</v>
      </c>
      <c r="P1556" s="16" t="n">
        <f aca="false">SUM(K1556:O1556)/(Assumptions!$D$5-IF(K1556="",Assumptions!$B$15,0))*100</f>
        <v>75.2860403689218</v>
      </c>
      <c r="Q1556" s="7" t="str">
        <f aca="false">IF(J1556&gt;=Assumptions!$B$26,"High",IF(J1556&gt;=Assumptions!$B$27,"Mid","Low"))</f>
        <v>Mid</v>
      </c>
      <c r="R1556" s="7" t="str">
        <f aca="false">IF(P1556&gt;=Assumptions!$B$28,"High",IF(P1556&gt;=Assumptions!$B$29,"Mid","Low"))</f>
        <v>High</v>
      </c>
      <c r="S1556" s="7" t="str">
        <f aca="false">INDEX(Assumptions!$B$33:$B$41,MATCH(Q1556&amp;"|"&amp;R1556,Assumptions!$A$33:$A$41,0))</f>
        <v>Engaged Builders</v>
      </c>
      <c r="T1556" s="7" t="n">
        <f aca="false">IF(ISNUMBER(Data_Clean!V1556),J1556*Data_Clean!V1556,0)</f>
        <v>42.850098684</v>
      </c>
    </row>
    <row r="1557" customFormat="false" ht="15" hidden="false" customHeight="false" outlineLevel="0" collapsed="false">
      <c r="A1557" s="15" t="str">
        <f aca="false">Data_Clean!A1557</f>
        <v>CX101553</v>
      </c>
      <c r="B1557" s="14" t="n">
        <f aca="false">Data_Clean!G1557*Assumptions!$B$5</f>
        <v>360.0055</v>
      </c>
      <c r="C1557" s="14" t="n">
        <f aca="false">IF(Data_Clean!H1557="",0,Data_Clean!H1557)*Assumptions!$B$6</f>
        <v>0</v>
      </c>
      <c r="D1557" s="14" t="n">
        <f aca="false">Data_Clean!I1557*Assumptions!$B$7</f>
        <v>0</v>
      </c>
      <c r="E1557" s="14" t="n">
        <f aca="false">Data_Clean!J1557*Assumptions!$B$8</f>
        <v>2171.478</v>
      </c>
      <c r="F1557" s="14" t="n">
        <f aca="false">Data_Clean!K1557*Assumptions!$B$9</f>
        <v>0</v>
      </c>
      <c r="G1557" s="14" t="n">
        <f aca="false">Data_Clean!L1557*Assumptions!$B$10</f>
        <v>0</v>
      </c>
      <c r="H1557" s="14" t="n">
        <f aca="false">IF(OR(Data_Clean!M1557="",Data_Clean!N1557=""),0,Data_Clean!M1557*Data_Clean!N1557/100)*Assumptions!$B$13*Assumptions!$B$11</f>
        <v>0</v>
      </c>
      <c r="I1557" s="14" t="n">
        <f aca="false">Data_Clean!O1557*4*Assumptions!$B$12</f>
        <v>0</v>
      </c>
      <c r="J1557" s="14" t="n">
        <f aca="false">SUM(B1557:I1557)</f>
        <v>2531.4835</v>
      </c>
      <c r="K1557" s="16" t="n">
        <f aca="false">IF(Data_Clean!P1557="","",Assumptions!$B$15*0.5^(Data_Clean!P1557/Assumptions!$B$20))</f>
        <v>28.6452481173125</v>
      </c>
      <c r="L1557" s="16" t="n">
        <f aca="false">Assumptions!$B$16*MIN(1,LN(1+Data_Clean!Q1557)/LN(1+Assumptions!$B$21))</f>
        <v>13.2535138894499</v>
      </c>
      <c r="M1557" s="16" t="n">
        <f aca="false">Assumptions!$B$17*(0.6*MIN(1,Data_Clean!R1557/Assumptions!$B$22)+0.4*IF(Data_Clean!S1557="",0,Data_Clean!S1557))</f>
        <v>3.042</v>
      </c>
      <c r="N1557" s="16" t="n">
        <f aca="false">Assumptions!$B$18*MIN(1,(Data_Clean!F1557-1)/Assumptions!$B$23)</f>
        <v>5</v>
      </c>
      <c r="O1557" s="16" t="n">
        <f aca="false">Assumptions!$B$19*(0.4*IF(Data_Clean!E1557="",0,MIN(1,Data_Clean!E1557/12/Assumptions!$B$24))+0.35*IF(Data_Clean!D1557="Y",1,0)+0.25*(1-MIN(Data_Clean!T1557,3)/3))/IF(Data_Clean!E1557="",0.6,1)</f>
        <v>10.9</v>
      </c>
      <c r="P1557" s="16" t="n">
        <f aca="false">SUM(K1557:O1557)/(Assumptions!$D$5-IF(K1557="",Assumptions!$B$15,0))*100</f>
        <v>60.8407620067624</v>
      </c>
      <c r="Q1557" s="7" t="str">
        <f aca="false">IF(J1557&gt;=Assumptions!$B$26,"High",IF(J1557&gt;=Assumptions!$B$27,"Mid","Low"))</f>
        <v>High</v>
      </c>
      <c r="R1557" s="7" t="str">
        <f aca="false">IF(P1557&gt;=Assumptions!$B$28,"High",IF(P1557&gt;=Assumptions!$B$29,"Mid","Low"))</f>
        <v>Mid</v>
      </c>
      <c r="S1557" s="7" t="str">
        <f aca="false">INDEX(Assumptions!$B$33:$B$41,MATCH(Q1557&amp;"|"&amp;R1557,Assumptions!$A$33:$A$41,0))</f>
        <v>Established Core</v>
      </c>
      <c r="T1557" s="7" t="n">
        <f aca="false">IF(ISNUMBER(Data_Clean!V1557),J1557*Data_Clean!V1557,0)</f>
        <v>220.7453612</v>
      </c>
    </row>
    <row r="1558" customFormat="false" ht="15" hidden="false" customHeight="false" outlineLevel="0" collapsed="false">
      <c r="A1558" s="15" t="str">
        <f aca="false">Data_Clean!A1558</f>
        <v>CX101554</v>
      </c>
      <c r="B1558" s="14" t="n">
        <f aca="false">Data_Clean!G1558*Assumptions!$B$5</f>
        <v>86.5205</v>
      </c>
      <c r="C1558" s="14" t="n">
        <f aca="false">IF(Data_Clean!H1558="",0,Data_Clean!H1558)*Assumptions!$B$6</f>
        <v>1814.22072</v>
      </c>
      <c r="D1558" s="14" t="n">
        <f aca="false">Data_Clean!I1558*Assumptions!$B$7</f>
        <v>2321.6</v>
      </c>
      <c r="E1558" s="14" t="n">
        <f aca="false">Data_Clean!J1558*Assumptions!$B$8</f>
        <v>0</v>
      </c>
      <c r="F1558" s="14" t="n">
        <f aca="false">Data_Clean!K1558*Assumptions!$B$9</f>
        <v>0</v>
      </c>
      <c r="G1558" s="14" t="n">
        <f aca="false">Data_Clean!L1558*Assumptions!$B$10</f>
        <v>0</v>
      </c>
      <c r="H1558" s="14" t="n">
        <f aca="false">IF(OR(Data_Clean!M1558="",Data_Clean!N1558=""),0,Data_Clean!M1558*Data_Clean!N1558/100)*Assumptions!$B$13*Assumptions!$B$11</f>
        <v>705.18</v>
      </c>
      <c r="I1558" s="14" t="n">
        <f aca="false">Data_Clean!O1558*4*Assumptions!$B$12</f>
        <v>0</v>
      </c>
      <c r="J1558" s="14" t="n">
        <f aca="false">SUM(B1558:I1558)</f>
        <v>4927.52122</v>
      </c>
      <c r="K1558" s="16" t="n">
        <f aca="false">IF(Data_Clean!P1558="","",Assumptions!$B$15*0.5^(Data_Clean!P1558/Assumptions!$B$20))</f>
        <v>0.1171875</v>
      </c>
      <c r="L1558" s="16" t="n">
        <f aca="false">Assumptions!$B$16*MIN(1,LN(1+Data_Clean!Q1558)/LN(1+Assumptions!$B$21))</f>
        <v>0</v>
      </c>
      <c r="M1558" s="16" t="n">
        <f aca="false">Assumptions!$B$17*(0.6*MIN(1,Data_Clean!R1558/Assumptions!$B$22)+0.4*IF(Data_Clean!S1558="",0,Data_Clean!S1558))</f>
        <v>0</v>
      </c>
      <c r="N1558" s="16" t="n">
        <f aca="false">Assumptions!$B$18*MIN(1,(Data_Clean!F1558-1)/Assumptions!$B$23)</f>
        <v>15</v>
      </c>
      <c r="O1558" s="16" t="n">
        <f aca="false">Assumptions!$B$19*(0.4*IF(Data_Clean!E1558="",0,MIN(1,Data_Clean!E1558/12/Assumptions!$B$24))+0.35*IF(Data_Clean!D1558="Y",1,0)+0.25*(1-MIN(Data_Clean!T1558,3)/3))/IF(Data_Clean!E1558="",0.6,1)</f>
        <v>6.5</v>
      </c>
      <c r="P1558" s="16" t="n">
        <f aca="false">SUM(K1558:O1558)/(Assumptions!$D$5-IF(K1558="",Assumptions!$B$15,0))*100</f>
        <v>21.6171875</v>
      </c>
      <c r="Q1558" s="7" t="str">
        <f aca="false">IF(J1558&gt;=Assumptions!$B$26,"High",IF(J1558&gt;=Assumptions!$B$27,"Mid","Low"))</f>
        <v>High</v>
      </c>
      <c r="R1558" s="7" t="str">
        <f aca="false">IF(P1558&gt;=Assumptions!$B$28,"High",IF(P1558&gt;=Assumptions!$B$29,"Mid","Low"))</f>
        <v>Low</v>
      </c>
      <c r="S1558" s="7" t="str">
        <f aca="false">INDEX(Assumptions!$B$33:$B$41,MATCH(Q1558&amp;"|"&amp;R1558,Assumptions!$A$33:$A$41,0))</f>
        <v>Affluent Drifters</v>
      </c>
      <c r="T1558" s="7" t="n">
        <f aca="false">IF(ISNUMBER(Data_Clean!V1558),J1558*Data_Clean!V1558,0)</f>
        <v>1280.170012956</v>
      </c>
    </row>
    <row r="1559" customFormat="false" ht="15" hidden="false" customHeight="false" outlineLevel="0" collapsed="false">
      <c r="A1559" s="15" t="str">
        <f aca="false">Data_Clean!A1559</f>
        <v>CX101555</v>
      </c>
      <c r="B1559" s="14" t="n">
        <f aca="false">Data_Clean!G1559*Assumptions!$B$5</f>
        <v>180.50625</v>
      </c>
      <c r="C1559" s="14" t="n">
        <f aca="false">IF(Data_Clean!H1559="",0,Data_Clean!H1559)*Assumptions!$B$6</f>
        <v>584.63676</v>
      </c>
      <c r="D1559" s="14" t="n">
        <f aca="false">Data_Clean!I1559*Assumptions!$B$7</f>
        <v>0</v>
      </c>
      <c r="E1559" s="14" t="n">
        <f aca="false">Data_Clean!J1559*Assumptions!$B$8</f>
        <v>0</v>
      </c>
      <c r="F1559" s="14" t="n">
        <f aca="false">Data_Clean!K1559*Assumptions!$B$9</f>
        <v>0</v>
      </c>
      <c r="G1559" s="14" t="n">
        <f aca="false">Data_Clean!L1559*Assumptions!$B$10</f>
        <v>0</v>
      </c>
      <c r="H1559" s="14" t="n">
        <f aca="false">IF(OR(Data_Clean!M1559="",Data_Clean!N1559=""),0,Data_Clean!M1559*Data_Clean!N1559/100)*Assumptions!$B$13*Assumptions!$B$11</f>
        <v>254.016</v>
      </c>
      <c r="I1559" s="14" t="n">
        <f aca="false">Data_Clean!O1559*4*Assumptions!$B$12</f>
        <v>0</v>
      </c>
      <c r="J1559" s="14" t="n">
        <f aca="false">SUM(B1559:I1559)</f>
        <v>1019.15901</v>
      </c>
      <c r="K1559" s="16" t="n">
        <f aca="false">IF(Data_Clean!P1559="","",Assumptions!$B$15*0.5^(Data_Clean!P1559/Assumptions!$B$20))</f>
        <v>0.0809714578106119</v>
      </c>
      <c r="L1559" s="16" t="n">
        <f aca="false">Assumptions!$B$16*MIN(1,LN(1+Data_Clean!Q1559)/LN(1+Assumptions!$B$21))</f>
        <v>0</v>
      </c>
      <c r="M1559" s="16" t="n">
        <f aca="false">Assumptions!$B$17*(0.6*MIN(1,Data_Clean!R1559/Assumptions!$B$22)+0.4*IF(Data_Clean!S1559="",0,Data_Clean!S1559))</f>
        <v>0</v>
      </c>
      <c r="N1559" s="16" t="n">
        <f aca="false">Assumptions!$B$18*MIN(1,(Data_Clean!F1559-1)/Assumptions!$B$23)</f>
        <v>10</v>
      </c>
      <c r="O1559" s="16" t="n">
        <f aca="false">Assumptions!$B$19*(0.4*IF(Data_Clean!E1559="",0,MIN(1,Data_Clean!E1559/12/Assumptions!$B$24))+0.35*IF(Data_Clean!D1559="Y",1,0)+0.25*(1-MIN(Data_Clean!T1559,3)/3))/IF(Data_Clean!E1559="",0.6,1)</f>
        <v>8.15</v>
      </c>
      <c r="P1559" s="16" t="n">
        <f aca="false">SUM(K1559:O1559)/(Assumptions!$D$5-IF(K1559="",Assumptions!$B$15,0))*100</f>
        <v>18.2309714578106</v>
      </c>
      <c r="Q1559" s="7" t="str">
        <f aca="false">IF(J1559&gt;=Assumptions!$B$26,"High",IF(J1559&gt;=Assumptions!$B$27,"Mid","Low"))</f>
        <v>Mid</v>
      </c>
      <c r="R1559" s="7" t="str">
        <f aca="false">IF(P1559&gt;=Assumptions!$B$28,"High",IF(P1559&gt;=Assumptions!$B$29,"Mid","Low"))</f>
        <v>Low</v>
      </c>
      <c r="S1559" s="7" t="str">
        <f aca="false">INDEX(Assumptions!$B$33:$B$41,MATCH(Q1559&amp;"|"&amp;R1559,Assumptions!$A$33:$A$41,0))</f>
        <v>Light Touch</v>
      </c>
      <c r="T1559" s="7" t="n">
        <f aca="false">IF(ISNUMBER(Data_Clean!V1559),J1559*Data_Clean!V1559,0)</f>
        <v>460.048377114</v>
      </c>
    </row>
    <row r="1560" customFormat="false" ht="15" hidden="false" customHeight="false" outlineLevel="0" collapsed="false">
      <c r="A1560" s="15" t="str">
        <f aca="false">Data_Clean!A1560</f>
        <v>CX101556</v>
      </c>
      <c r="B1560" s="14" t="n">
        <f aca="false">Data_Clean!G1560*Assumptions!$B$5</f>
        <v>25.031</v>
      </c>
      <c r="C1560" s="14" t="n">
        <f aca="false">IF(Data_Clean!H1560="",0,Data_Clean!H1560)*Assumptions!$B$6</f>
        <v>0</v>
      </c>
      <c r="D1560" s="14" t="n">
        <f aca="false">Data_Clean!I1560*Assumptions!$B$7</f>
        <v>64</v>
      </c>
      <c r="E1560" s="14" t="n">
        <f aca="false">Data_Clean!J1560*Assumptions!$B$8</f>
        <v>0</v>
      </c>
      <c r="F1560" s="14" t="n">
        <f aca="false">Data_Clean!K1560*Assumptions!$B$9</f>
        <v>0</v>
      </c>
      <c r="G1560" s="14" t="n">
        <f aca="false">Data_Clean!L1560*Assumptions!$B$10</f>
        <v>227.7</v>
      </c>
      <c r="H1560" s="14" t="n">
        <f aca="false">IF(OR(Data_Clean!M1560="",Data_Clean!N1560=""),0,Data_Clean!M1560*Data_Clean!N1560/100)*Assumptions!$B$13*Assumptions!$B$11</f>
        <v>43.2</v>
      </c>
      <c r="I1560" s="14" t="n">
        <f aca="false">Data_Clean!O1560*4*Assumptions!$B$12</f>
        <v>18.95088</v>
      </c>
      <c r="J1560" s="14" t="n">
        <f aca="false">SUM(B1560:I1560)</f>
        <v>378.88188</v>
      </c>
      <c r="K1560" s="16" t="n">
        <f aca="false">IF(Data_Clean!P1560="","",Assumptions!$B$15*0.5^(Data_Clean!P1560/Assumptions!$B$20))</f>
        <v>27.3516746567465</v>
      </c>
      <c r="L1560" s="16" t="n">
        <f aca="false">Assumptions!$B$16*MIN(1,LN(1+Data_Clean!Q1560)/LN(1+Assumptions!$B$21))</f>
        <v>15.8750156145389</v>
      </c>
      <c r="M1560" s="16" t="n">
        <f aca="false">Assumptions!$B$17*(0.6*MIN(1,Data_Clean!R1560/Assumptions!$B$22)+0.4*IF(Data_Clean!S1560="",0,Data_Clean!S1560))</f>
        <v>9.114</v>
      </c>
      <c r="N1560" s="16" t="n">
        <f aca="false">Assumptions!$B$18*MIN(1,(Data_Clean!F1560-1)/Assumptions!$B$23)</f>
        <v>15</v>
      </c>
      <c r="O1560" s="16" t="n">
        <f aca="false">Assumptions!$B$19*(0.4*IF(Data_Clean!E1560="",0,MIN(1,Data_Clean!E1560/12/Assumptions!$B$24))+0.35*IF(Data_Clean!D1560="Y",1,0)+0.25*(1-MIN(Data_Clean!T1560,3)/3))/IF(Data_Clean!E1560="",0.6,1)</f>
        <v>15</v>
      </c>
      <c r="P1560" s="16" t="n">
        <f aca="false">SUM(K1560:O1560)/(Assumptions!$D$5-IF(K1560="",Assumptions!$B$15,0))*100</f>
        <v>82.3406902712854</v>
      </c>
      <c r="Q1560" s="7" t="str">
        <f aca="false">IF(J1560&gt;=Assumptions!$B$26,"High",IF(J1560&gt;=Assumptions!$B$27,"Mid","Low"))</f>
        <v>Low</v>
      </c>
      <c r="R1560" s="7" t="str">
        <f aca="false">IF(P1560&gt;=Assumptions!$B$28,"High",IF(P1560&gt;=Assumptions!$B$29,"Mid","Low"))</f>
        <v>High</v>
      </c>
      <c r="S1560" s="7" t="str">
        <f aca="false">INDEX(Assumptions!$B$33:$B$41,MATCH(Q1560&amp;"|"&amp;R1560,Assumptions!$A$33:$A$41,0))</f>
        <v>Engaged Builders</v>
      </c>
      <c r="T1560" s="7" t="n">
        <f aca="false">IF(ISNUMBER(Data_Clean!V1560),J1560*Data_Clean!V1560,0)</f>
        <v>4.622358936</v>
      </c>
    </row>
    <row r="1561" customFormat="false" ht="15" hidden="false" customHeight="false" outlineLevel="0" collapsed="false">
      <c r="A1561" s="15" t="str">
        <f aca="false">Data_Clean!A1561</f>
        <v>CX101557</v>
      </c>
      <c r="B1561" s="14" t="n">
        <f aca="false">Data_Clean!G1561*Assumptions!$B$5</f>
        <v>103.106</v>
      </c>
      <c r="C1561" s="14" t="n">
        <f aca="false">IF(Data_Clean!H1561="",0,Data_Clean!H1561)*Assumptions!$B$6</f>
        <v>0</v>
      </c>
      <c r="D1561" s="14" t="n">
        <f aca="false">Data_Clean!I1561*Assumptions!$B$7</f>
        <v>0</v>
      </c>
      <c r="E1561" s="14" t="n">
        <f aca="false">Data_Clean!J1561*Assumptions!$B$8</f>
        <v>0</v>
      </c>
      <c r="F1561" s="14" t="n">
        <f aca="false">Data_Clean!K1561*Assumptions!$B$9</f>
        <v>0</v>
      </c>
      <c r="G1561" s="14" t="n">
        <f aca="false">Data_Clean!L1561*Assumptions!$B$10</f>
        <v>1064.25</v>
      </c>
      <c r="H1561" s="14" t="n">
        <f aca="false">IF(OR(Data_Clean!M1561="",Data_Clean!N1561=""),0,Data_Clean!M1561*Data_Clean!N1561/100)*Assumptions!$B$13*Assumptions!$B$11</f>
        <v>0</v>
      </c>
      <c r="I1561" s="14" t="n">
        <f aca="false">Data_Clean!O1561*4*Assumptions!$B$12</f>
        <v>0</v>
      </c>
      <c r="J1561" s="14" t="n">
        <f aca="false">SUM(B1561:I1561)</f>
        <v>1167.356</v>
      </c>
      <c r="K1561" s="16" t="n">
        <f aca="false">IF(Data_Clean!P1561="","",Assumptions!$B$15*0.5^(Data_Clean!P1561/Assumptions!$B$20))</f>
        <v>23.811015779523</v>
      </c>
      <c r="L1561" s="16" t="n">
        <f aca="false">Assumptions!$B$16*MIN(1,LN(1+Data_Clean!Q1561)/LN(1+Assumptions!$B$21))</f>
        <v>11.5625930527155</v>
      </c>
      <c r="M1561" s="16" t="n">
        <f aca="false">Assumptions!$B$17*(0.6*MIN(1,Data_Clean!R1561/Assumptions!$B$22)+0.4*IF(Data_Clean!S1561="",0,Data_Clean!S1561))</f>
        <v>2.862</v>
      </c>
      <c r="N1561" s="16" t="n">
        <f aca="false">Assumptions!$B$18*MIN(1,(Data_Clean!F1561-1)/Assumptions!$B$23)</f>
        <v>5</v>
      </c>
      <c r="O1561" s="16" t="n">
        <f aca="false">Assumptions!$B$19*(0.4*IF(Data_Clean!E1561="",0,MIN(1,Data_Clean!E1561/12/Assumptions!$B$24))+0.35*IF(Data_Clean!D1561="Y",1,0)+0.25*(1-MIN(Data_Clean!T1561,3)/3))/IF(Data_Clean!E1561="",0.6,1)</f>
        <v>6.55</v>
      </c>
      <c r="P1561" s="16" t="n">
        <f aca="false">SUM(K1561:O1561)/(Assumptions!$D$5-IF(K1561="",Assumptions!$B$15,0))*100</f>
        <v>49.7856088322385</v>
      </c>
      <c r="Q1561" s="7" t="str">
        <f aca="false">IF(J1561&gt;=Assumptions!$B$26,"High",IF(J1561&gt;=Assumptions!$B$27,"Mid","Low"))</f>
        <v>Mid</v>
      </c>
      <c r="R1561" s="7" t="str">
        <f aca="false">IF(P1561&gt;=Assumptions!$B$28,"High",IF(P1561&gt;=Assumptions!$B$29,"Mid","Low"))</f>
        <v>Low</v>
      </c>
      <c r="S1561" s="7" t="str">
        <f aca="false">INDEX(Assumptions!$B$33:$B$41,MATCH(Q1561&amp;"|"&amp;R1561,Assumptions!$A$33:$A$41,0))</f>
        <v>Light Touch</v>
      </c>
      <c r="T1561" s="7" t="n">
        <f aca="false">IF(ISNUMBER(Data_Clean!V1561),J1561*Data_Clean!V1561,0)</f>
        <v>110.4318776</v>
      </c>
    </row>
    <row r="1562" customFormat="false" ht="15" hidden="false" customHeight="false" outlineLevel="0" collapsed="false">
      <c r="A1562" s="15" t="str">
        <f aca="false">Data_Clean!A1562</f>
        <v>CX101558</v>
      </c>
      <c r="B1562" s="14" t="n">
        <f aca="false">Data_Clean!G1562*Assumptions!$B$5</f>
        <v>70.8395</v>
      </c>
      <c r="C1562" s="14" t="n">
        <f aca="false">IF(Data_Clean!H1562="",0,Data_Clean!H1562)*Assumptions!$B$6</f>
        <v>528.43464</v>
      </c>
      <c r="D1562" s="14" t="n">
        <f aca="false">Data_Clean!I1562*Assumptions!$B$7</f>
        <v>0</v>
      </c>
      <c r="E1562" s="14" t="n">
        <f aca="false">Data_Clean!J1562*Assumptions!$B$8</f>
        <v>0</v>
      </c>
      <c r="F1562" s="14" t="n">
        <f aca="false">Data_Clean!K1562*Assumptions!$B$9</f>
        <v>0</v>
      </c>
      <c r="G1562" s="14" t="n">
        <f aca="false">Data_Clean!L1562*Assumptions!$B$10</f>
        <v>0</v>
      </c>
      <c r="H1562" s="14" t="n">
        <f aca="false">IF(OR(Data_Clean!M1562="",Data_Clean!N1562=""),0,Data_Clean!M1562*Data_Clean!N1562/100)*Assumptions!$B$13*Assumptions!$B$11</f>
        <v>428.238</v>
      </c>
      <c r="I1562" s="14" t="n">
        <f aca="false">Data_Clean!O1562*4*Assumptions!$B$12</f>
        <v>0</v>
      </c>
      <c r="J1562" s="14" t="n">
        <f aca="false">SUM(B1562:I1562)</f>
        <v>1027.51214</v>
      </c>
      <c r="K1562" s="16" t="n">
        <f aca="false">IF(Data_Clean!P1562="","",Assumptions!$B$15*0.5^(Data_Clean!P1562/Assumptions!$B$20))</f>
        <v>0.0306824450045105</v>
      </c>
      <c r="L1562" s="16" t="n">
        <f aca="false">Assumptions!$B$16*MIN(1,LN(1+Data_Clean!Q1562)/LN(1+Assumptions!$B$21))</f>
        <v>0</v>
      </c>
      <c r="M1562" s="16" t="n">
        <f aca="false">Assumptions!$B$17*(0.6*MIN(1,Data_Clean!R1562/Assumptions!$B$22)+0.4*IF(Data_Clean!S1562="",0,Data_Clean!S1562))</f>
        <v>0</v>
      </c>
      <c r="N1562" s="16" t="n">
        <f aca="false">Assumptions!$B$18*MIN(1,(Data_Clean!F1562-1)/Assumptions!$B$23)</f>
        <v>10</v>
      </c>
      <c r="O1562" s="16" t="n">
        <f aca="false">Assumptions!$B$19*(0.4*IF(Data_Clean!E1562="",0,MIN(1,Data_Clean!E1562/12/Assumptions!$B$24))+0.35*IF(Data_Clean!D1562="Y",1,0)+0.25*(1-MIN(Data_Clean!T1562,3)/3))/IF(Data_Clean!E1562="",0.6,1)</f>
        <v>9.25</v>
      </c>
      <c r="P1562" s="16" t="n">
        <f aca="false">SUM(K1562:O1562)/(Assumptions!$D$5-IF(K1562="",Assumptions!$B$15,0))*100</f>
        <v>19.2806824450045</v>
      </c>
      <c r="Q1562" s="7" t="str">
        <f aca="false">IF(J1562&gt;=Assumptions!$B$26,"High",IF(J1562&gt;=Assumptions!$B$27,"Mid","Low"))</f>
        <v>Mid</v>
      </c>
      <c r="R1562" s="7" t="str">
        <f aca="false">IF(P1562&gt;=Assumptions!$B$28,"High",IF(P1562&gt;=Assumptions!$B$29,"Mid","Low"))</f>
        <v>Low</v>
      </c>
      <c r="S1562" s="7" t="str">
        <f aca="false">INDEX(Assumptions!$B$33:$B$41,MATCH(Q1562&amp;"|"&amp;R1562,Assumptions!$A$33:$A$41,0))</f>
        <v>Light Touch</v>
      </c>
      <c r="T1562" s="7" t="n">
        <f aca="false">IF(ISNUMBER(Data_Clean!V1562),J1562*Data_Clean!V1562,0)</f>
        <v>160.394645054</v>
      </c>
    </row>
    <row r="1563" customFormat="false" ht="15" hidden="false" customHeight="false" outlineLevel="0" collapsed="false">
      <c r="A1563" s="15" t="str">
        <f aca="false">Data_Clean!A1563</f>
        <v>CX101559</v>
      </c>
      <c r="B1563" s="14" t="n">
        <f aca="false">Data_Clean!G1563*Assumptions!$B$5</f>
        <v>18.0545</v>
      </c>
      <c r="C1563" s="14" t="n">
        <f aca="false">IF(Data_Clean!H1563="",0,Data_Clean!H1563)*Assumptions!$B$6</f>
        <v>0</v>
      </c>
      <c r="D1563" s="14" t="n">
        <f aca="false">Data_Clean!I1563*Assumptions!$B$7</f>
        <v>0</v>
      </c>
      <c r="E1563" s="14" t="n">
        <f aca="false">Data_Clean!J1563*Assumptions!$B$8</f>
        <v>0</v>
      </c>
      <c r="F1563" s="14" t="n">
        <f aca="false">Data_Clean!K1563*Assumptions!$B$9</f>
        <v>354.2</v>
      </c>
      <c r="G1563" s="14" t="n">
        <f aca="false">Data_Clean!L1563*Assumptions!$B$10</f>
        <v>0</v>
      </c>
      <c r="H1563" s="14" t="n">
        <f aca="false">IF(OR(Data_Clean!M1563="",Data_Clean!N1563=""),0,Data_Clean!M1563*Data_Clean!N1563/100)*Assumptions!$B$13*Assumptions!$B$11</f>
        <v>0</v>
      </c>
      <c r="I1563" s="14" t="n">
        <f aca="false">Data_Clean!O1563*4*Assumptions!$B$12</f>
        <v>0</v>
      </c>
      <c r="J1563" s="14" t="n">
        <f aca="false">SUM(B1563:I1563)</f>
        <v>372.2545</v>
      </c>
      <c r="K1563" s="16" t="n">
        <f aca="false">IF(Data_Clean!P1563="","",Assumptions!$B$15*0.5^(Data_Clean!P1563/Assumptions!$B$20))</f>
        <v>1.63228230618023</v>
      </c>
      <c r="L1563" s="16" t="n">
        <f aca="false">Assumptions!$B$16*MIN(1,LN(1+Data_Clean!Q1563)/LN(1+Assumptions!$B$21))</f>
        <v>0</v>
      </c>
      <c r="M1563" s="16" t="n">
        <f aca="false">Assumptions!$B$17*(0.6*MIN(1,Data_Clean!R1563/Assumptions!$B$22)+0.4*IF(Data_Clean!S1563="",0,Data_Clean!S1563))</f>
        <v>0</v>
      </c>
      <c r="N1563" s="16" t="n">
        <f aca="false">Assumptions!$B$18*MIN(1,(Data_Clean!F1563-1)/Assumptions!$B$23)</f>
        <v>5</v>
      </c>
      <c r="O1563" s="16" t="n">
        <f aca="false">Assumptions!$B$19*(0.4*IF(Data_Clean!E1563="",0,MIN(1,Data_Clean!E1563/12/Assumptions!$B$24))+0.35*IF(Data_Clean!D1563="Y",1,0)+0.25*(1-MIN(Data_Clean!T1563,3)/3))/IF(Data_Clean!E1563="",0.6,1)</f>
        <v>9.75</v>
      </c>
      <c r="P1563" s="16" t="n">
        <f aca="false">SUM(K1563:O1563)/(Assumptions!$D$5-IF(K1563="",Assumptions!$B$15,0))*100</f>
        <v>16.3822823061802</v>
      </c>
      <c r="Q1563" s="7" t="str">
        <f aca="false">IF(J1563&gt;=Assumptions!$B$26,"High",IF(J1563&gt;=Assumptions!$B$27,"Mid","Low"))</f>
        <v>Low</v>
      </c>
      <c r="R1563" s="7" t="str">
        <f aca="false">IF(P1563&gt;=Assumptions!$B$28,"High",IF(P1563&gt;=Assumptions!$B$29,"Mid","Low"))</f>
        <v>Low</v>
      </c>
      <c r="S1563" s="7" t="str">
        <f aca="false">INDEX(Assumptions!$B$33:$B$41,MATCH(Q1563&amp;"|"&amp;R1563,Assumptions!$A$33:$A$41,0))</f>
        <v>Dormant &amp; Low Value</v>
      </c>
      <c r="T1563" s="7" t="n">
        <f aca="false">IF(ISNUMBER(Data_Clean!V1563),J1563*Data_Clean!V1563,0)</f>
        <v>82.4915972</v>
      </c>
    </row>
    <row r="1564" customFormat="false" ht="15" hidden="false" customHeight="false" outlineLevel="0" collapsed="false">
      <c r="A1564" s="15" t="str">
        <f aca="false">Data_Clean!A1564</f>
        <v>CX101560</v>
      </c>
      <c r="B1564" s="14" t="n">
        <f aca="false">Data_Clean!G1564*Assumptions!$B$5</f>
        <v>70.99</v>
      </c>
      <c r="C1564" s="14" t="n">
        <f aca="false">IF(Data_Clean!H1564="",0,Data_Clean!H1564)*Assumptions!$B$6</f>
        <v>248.4696</v>
      </c>
      <c r="D1564" s="14" t="n">
        <f aca="false">Data_Clean!I1564*Assumptions!$B$7</f>
        <v>0</v>
      </c>
      <c r="E1564" s="14" t="n">
        <f aca="false">Data_Clean!J1564*Assumptions!$B$8</f>
        <v>0</v>
      </c>
      <c r="F1564" s="14" t="n">
        <f aca="false">Data_Clean!K1564*Assumptions!$B$9</f>
        <v>0</v>
      </c>
      <c r="G1564" s="14" t="n">
        <f aca="false">Data_Clean!L1564*Assumptions!$B$10</f>
        <v>0</v>
      </c>
      <c r="H1564" s="14" t="n">
        <f aca="false">IF(OR(Data_Clean!M1564="",Data_Clean!N1564=""),0,Data_Clean!M1564*Data_Clean!N1564/100)*Assumptions!$B$13*Assumptions!$B$11</f>
        <v>0</v>
      </c>
      <c r="I1564" s="14" t="n">
        <f aca="false">Data_Clean!O1564*4*Assumptions!$B$12</f>
        <v>0</v>
      </c>
      <c r="J1564" s="14" t="n">
        <f aca="false">SUM(B1564:I1564)</f>
        <v>319.4596</v>
      </c>
      <c r="K1564" s="16" t="n">
        <f aca="false">IF(Data_Clean!P1564="","",Assumptions!$B$15*0.5^(Data_Clean!P1564/Assumptions!$B$20))</f>
        <v>6.23428422107091</v>
      </c>
      <c r="L1564" s="16" t="n">
        <f aca="false">Assumptions!$B$16*MIN(1,LN(1+Data_Clean!Q1564)/LN(1+Assumptions!$B$21))</f>
        <v>8.67194478953664</v>
      </c>
      <c r="M1564" s="16" t="n">
        <f aca="false">Assumptions!$B$17*(0.6*MIN(1,Data_Clean!R1564/Assumptions!$B$22)+0.4*IF(Data_Clean!S1564="",0,Data_Clean!S1564))</f>
        <v>4.272</v>
      </c>
      <c r="N1564" s="16" t="n">
        <f aca="false">Assumptions!$B$18*MIN(1,(Data_Clean!F1564-1)/Assumptions!$B$23)</f>
        <v>5</v>
      </c>
      <c r="O1564" s="16" t="n">
        <f aca="false">Assumptions!$B$19*(0.4*IF(Data_Clean!E1564="",0,MIN(1,Data_Clean!E1564/12/Assumptions!$B$24))+0.35*IF(Data_Clean!D1564="Y",1,0)+0.25*(1-MIN(Data_Clean!T1564,3)/3))/IF(Data_Clean!E1564="",0.6,1)</f>
        <v>4.15</v>
      </c>
      <c r="P1564" s="16" t="n">
        <f aca="false">SUM(K1564:O1564)/(Assumptions!$D$5-IF(K1564="",Assumptions!$B$15,0))*100</f>
        <v>28.3282290106075</v>
      </c>
      <c r="Q1564" s="7" t="str">
        <f aca="false">IF(J1564&gt;=Assumptions!$B$26,"High",IF(J1564&gt;=Assumptions!$B$27,"Mid","Low"))</f>
        <v>Low</v>
      </c>
      <c r="R1564" s="7" t="str">
        <f aca="false">IF(P1564&gt;=Assumptions!$B$28,"High",IF(P1564&gt;=Assumptions!$B$29,"Mid","Low"))</f>
        <v>Low</v>
      </c>
      <c r="S1564" s="7" t="str">
        <f aca="false">INDEX(Assumptions!$B$33:$B$41,MATCH(Q1564&amp;"|"&amp;R1564,Assumptions!$A$33:$A$41,0))</f>
        <v>Dormant &amp; Low Value</v>
      </c>
      <c r="T1564" s="7" t="n">
        <f aca="false">IF(ISNUMBER(Data_Clean!V1564),J1564*Data_Clean!V1564,0)</f>
        <v>59.48337752</v>
      </c>
    </row>
    <row r="1565" customFormat="false" ht="15" hidden="false" customHeight="false" outlineLevel="0" collapsed="false">
      <c r="A1565" s="15" t="str">
        <f aca="false">Data_Clean!A1565</f>
        <v>CX101561</v>
      </c>
      <c r="B1565" s="14" t="n">
        <f aca="false">Data_Clean!G1565*Assumptions!$B$5</f>
        <v>141.15725</v>
      </c>
      <c r="C1565" s="14" t="n">
        <f aca="false">IF(Data_Clean!H1565="",0,Data_Clean!H1565)*Assumptions!$B$6</f>
        <v>168.4632</v>
      </c>
      <c r="D1565" s="14" t="n">
        <f aca="false">Data_Clean!I1565*Assumptions!$B$7</f>
        <v>0</v>
      </c>
      <c r="E1565" s="14" t="n">
        <f aca="false">Data_Clean!J1565*Assumptions!$B$8</f>
        <v>0</v>
      </c>
      <c r="F1565" s="14" t="n">
        <f aca="false">Data_Clean!K1565*Assumptions!$B$9</f>
        <v>0</v>
      </c>
      <c r="G1565" s="14" t="n">
        <f aca="false">Data_Clean!L1565*Assumptions!$B$10</f>
        <v>0</v>
      </c>
      <c r="H1565" s="14" t="n">
        <f aca="false">IF(OR(Data_Clean!M1565="",Data_Clean!N1565=""),0,Data_Clean!M1565*Data_Clean!N1565/100)*Assumptions!$B$13*Assumptions!$B$11</f>
        <v>0</v>
      </c>
      <c r="I1565" s="14" t="n">
        <f aca="false">Data_Clean!O1565*4*Assumptions!$B$12</f>
        <v>0</v>
      </c>
      <c r="J1565" s="14" t="n">
        <f aca="false">SUM(B1565:I1565)</f>
        <v>309.62045</v>
      </c>
      <c r="K1565" s="16" t="n">
        <f aca="false">IF(Data_Clean!P1565="","",Assumptions!$B$15*0.5^(Data_Clean!P1565/Assumptions!$B$20))</f>
        <v>24.3675718906871</v>
      </c>
      <c r="L1565" s="16" t="n">
        <f aca="false">Assumptions!$B$16*MIN(1,LN(1+Data_Clean!Q1565)/LN(1+Assumptions!$B$21))</f>
        <v>12.8906482631789</v>
      </c>
      <c r="M1565" s="16" t="n">
        <f aca="false">Assumptions!$B$17*(0.6*MIN(1,Data_Clean!R1565/Assumptions!$B$22)+0.4*IF(Data_Clean!S1565="",0,Data_Clean!S1565))</f>
        <v>6.456</v>
      </c>
      <c r="N1565" s="16" t="n">
        <f aca="false">Assumptions!$B$18*MIN(1,(Data_Clean!F1565-1)/Assumptions!$B$23)</f>
        <v>5</v>
      </c>
      <c r="O1565" s="16" t="n">
        <f aca="false">Assumptions!$B$19*(0.4*IF(Data_Clean!E1565="",0,MIN(1,Data_Clean!E1565/12/Assumptions!$B$24))+0.35*IF(Data_Clean!D1565="Y",1,0)+0.25*(1-MIN(Data_Clean!T1565,3)/3))/IF(Data_Clean!E1565="",0.6,1)</f>
        <v>9.3</v>
      </c>
      <c r="P1565" s="16" t="n">
        <f aca="false">SUM(K1565:O1565)/(Assumptions!$D$5-IF(K1565="",Assumptions!$B$15,0))*100</f>
        <v>58.014220153866</v>
      </c>
      <c r="Q1565" s="7" t="str">
        <f aca="false">IF(J1565&gt;=Assumptions!$B$26,"High",IF(J1565&gt;=Assumptions!$B$27,"Mid","Low"))</f>
        <v>Low</v>
      </c>
      <c r="R1565" s="7" t="str">
        <f aca="false">IF(P1565&gt;=Assumptions!$B$28,"High",IF(P1565&gt;=Assumptions!$B$29,"Mid","Low"))</f>
        <v>Mid</v>
      </c>
      <c r="S1565" s="7" t="str">
        <f aca="false">INDEX(Assumptions!$B$33:$B$41,MATCH(Q1565&amp;"|"&amp;R1565,Assumptions!$A$33:$A$41,0))</f>
        <v>Light Touch</v>
      </c>
      <c r="T1565" s="7" t="n">
        <f aca="false">IF(ISNUMBER(Data_Clean!V1565),J1565*Data_Clean!V1565,0)</f>
        <v>21.766317635</v>
      </c>
    </row>
    <row r="1566" customFormat="false" ht="15" hidden="false" customHeight="false" outlineLevel="0" collapsed="false">
      <c r="A1566" s="15" t="str">
        <f aca="false">Data_Clean!A1566</f>
        <v>CX101562</v>
      </c>
      <c r="B1566" s="14" t="n">
        <f aca="false">Data_Clean!G1566*Assumptions!$B$5</f>
        <v>21.453</v>
      </c>
      <c r="C1566" s="14" t="n">
        <f aca="false">IF(Data_Clean!H1566="",0,Data_Clean!H1566)*Assumptions!$B$6</f>
        <v>0</v>
      </c>
      <c r="D1566" s="14" t="n">
        <f aca="false">Data_Clean!I1566*Assumptions!$B$7</f>
        <v>0</v>
      </c>
      <c r="E1566" s="14" t="n">
        <f aca="false">Data_Clean!J1566*Assumptions!$B$8</f>
        <v>0</v>
      </c>
      <c r="F1566" s="14" t="n">
        <f aca="false">Data_Clean!K1566*Assumptions!$B$9</f>
        <v>0</v>
      </c>
      <c r="G1566" s="14" t="n">
        <f aca="false">Data_Clean!L1566*Assumptions!$B$10</f>
        <v>0</v>
      </c>
      <c r="H1566" s="14" t="n">
        <f aca="false">IF(OR(Data_Clean!M1566="",Data_Clean!N1566=""),0,Data_Clean!M1566*Data_Clean!N1566/100)*Assumptions!$B$13*Assumptions!$B$11</f>
        <v>0</v>
      </c>
      <c r="I1566" s="14" t="n">
        <f aca="false">Data_Clean!O1566*4*Assumptions!$B$12</f>
        <v>0</v>
      </c>
      <c r="J1566" s="14" t="n">
        <f aca="false">SUM(B1566:I1566)</f>
        <v>21.453</v>
      </c>
      <c r="K1566" s="16" t="n">
        <f aca="false">IF(Data_Clean!P1566="","",Assumptions!$B$15*0.5^(Data_Clean!P1566/Assumptions!$B$20))</f>
        <v>15.3506083799516</v>
      </c>
      <c r="L1566" s="16" t="n">
        <f aca="false">Assumptions!$B$16*MIN(1,LN(1+Data_Clean!Q1566)/LN(1+Assumptions!$B$21))</f>
        <v>14.5815690999133</v>
      </c>
      <c r="M1566" s="16" t="n">
        <f aca="false">Assumptions!$B$17*(0.6*MIN(1,Data_Clean!R1566/Assumptions!$B$22)+0.4*IF(Data_Clean!S1566="",0,Data_Clean!S1566))</f>
        <v>12.156</v>
      </c>
      <c r="N1566" s="16" t="n">
        <f aca="false">Assumptions!$B$18*MIN(1,(Data_Clean!F1566-1)/Assumptions!$B$23)</f>
        <v>0</v>
      </c>
      <c r="O1566" s="16" t="n">
        <f aca="false">Assumptions!$B$19*(0.4*IF(Data_Clean!E1566="",0,MIN(1,Data_Clean!E1566/12/Assumptions!$B$24))+0.35*IF(Data_Clean!D1566="Y",1,0)+0.25*(1-MIN(Data_Clean!T1566,3)/3))/IF(Data_Clean!E1566="",0.6,1)</f>
        <v>11.25</v>
      </c>
      <c r="P1566" s="16" t="n">
        <f aca="false">SUM(K1566:O1566)/(Assumptions!$D$5-IF(K1566="",Assumptions!$B$15,0))*100</f>
        <v>53.3381774798649</v>
      </c>
      <c r="Q1566" s="7" t="str">
        <f aca="false">IF(J1566&gt;=Assumptions!$B$26,"High",IF(J1566&gt;=Assumptions!$B$27,"Mid","Low"))</f>
        <v>Low</v>
      </c>
      <c r="R1566" s="7" t="str">
        <f aca="false">IF(P1566&gt;=Assumptions!$B$28,"High",IF(P1566&gt;=Assumptions!$B$29,"Mid","Low"))</f>
        <v>Mid</v>
      </c>
      <c r="S1566" s="7" t="str">
        <f aca="false">INDEX(Assumptions!$B$33:$B$41,MATCH(Q1566&amp;"|"&amp;R1566,Assumptions!$A$33:$A$41,0))</f>
        <v>Light Touch</v>
      </c>
      <c r="T1566" s="7" t="n">
        <f aca="false">IF(ISNUMBER(Data_Clean!V1566),J1566*Data_Clean!V1566,0)</f>
        <v>0.7100943</v>
      </c>
    </row>
    <row r="1567" customFormat="false" ht="15" hidden="false" customHeight="false" outlineLevel="0" collapsed="false">
      <c r="A1567" s="15" t="str">
        <f aca="false">Data_Clean!A1567</f>
        <v>CX101563</v>
      </c>
      <c r="B1567" s="14" t="n">
        <f aca="false">Data_Clean!G1567*Assumptions!$B$5</f>
        <v>166.828</v>
      </c>
      <c r="C1567" s="14" t="n">
        <f aca="false">IF(Data_Clean!H1567="",0,Data_Clean!H1567)*Assumptions!$B$6</f>
        <v>0</v>
      </c>
      <c r="D1567" s="14" t="n">
        <f aca="false">Data_Clean!I1567*Assumptions!$B$7</f>
        <v>0</v>
      </c>
      <c r="E1567" s="14" t="n">
        <f aca="false">Data_Clean!J1567*Assumptions!$B$8</f>
        <v>0</v>
      </c>
      <c r="F1567" s="14" t="n">
        <f aca="false">Data_Clean!K1567*Assumptions!$B$9</f>
        <v>0</v>
      </c>
      <c r="G1567" s="14" t="n">
        <f aca="false">Data_Clean!L1567*Assumptions!$B$10</f>
        <v>0</v>
      </c>
      <c r="H1567" s="14" t="n">
        <f aca="false">IF(OR(Data_Clean!M1567="",Data_Clean!N1567=""),0,Data_Clean!M1567*Data_Clean!N1567/100)*Assumptions!$B$13*Assumptions!$B$11</f>
        <v>156.996</v>
      </c>
      <c r="I1567" s="14" t="n">
        <f aca="false">Data_Clean!O1567*4*Assumptions!$B$12</f>
        <v>22.03248</v>
      </c>
      <c r="J1567" s="14" t="n">
        <f aca="false">SUM(B1567:I1567)</f>
        <v>345.85648</v>
      </c>
      <c r="K1567" s="16" t="n">
        <f aca="false">IF(Data_Clean!P1567="","",Assumptions!$B$15*0.5^(Data_Clean!P1567/Assumptions!$B$20))</f>
        <v>28.6452481173125</v>
      </c>
      <c r="L1567" s="16" t="n">
        <f aca="false">Assumptions!$B$16*MIN(1,LN(1+Data_Clean!Q1567)/LN(1+Assumptions!$B$21))</f>
        <v>12.8906482631789</v>
      </c>
      <c r="M1567" s="16" t="n">
        <f aca="false">Assumptions!$B$17*(0.6*MIN(1,Data_Clean!R1567/Assumptions!$B$22)+0.4*IF(Data_Clean!S1567="",0,Data_Clean!S1567))</f>
        <v>7.488</v>
      </c>
      <c r="N1567" s="16" t="n">
        <f aca="false">Assumptions!$B$18*MIN(1,(Data_Clean!F1567-1)/Assumptions!$B$23)</f>
        <v>10</v>
      </c>
      <c r="O1567" s="16" t="n">
        <f aca="false">Assumptions!$B$19*(0.4*IF(Data_Clean!E1567="",0,MIN(1,Data_Clean!E1567/12/Assumptions!$B$24))+0.35*IF(Data_Clean!D1567="Y",1,0)+0.25*(1-MIN(Data_Clean!T1567,3)/3))/IF(Data_Clean!E1567="",0.6,1)</f>
        <v>3.8</v>
      </c>
      <c r="P1567" s="16" t="n">
        <f aca="false">SUM(K1567:O1567)/(Assumptions!$D$5-IF(K1567="",Assumptions!$B$15,0))*100</f>
        <v>62.8238963804914</v>
      </c>
      <c r="Q1567" s="7" t="str">
        <f aca="false">IF(J1567&gt;=Assumptions!$B$26,"High",IF(J1567&gt;=Assumptions!$B$27,"Mid","Low"))</f>
        <v>Low</v>
      </c>
      <c r="R1567" s="7" t="str">
        <f aca="false">IF(P1567&gt;=Assumptions!$B$28,"High",IF(P1567&gt;=Assumptions!$B$29,"Mid","Low"))</f>
        <v>Mid</v>
      </c>
      <c r="S1567" s="7" t="str">
        <f aca="false">INDEX(Assumptions!$B$33:$B$41,MATCH(Q1567&amp;"|"&amp;R1567,Assumptions!$A$33:$A$41,0))</f>
        <v>Light Touch</v>
      </c>
      <c r="T1567" s="7" t="n">
        <f aca="false">IF(ISNUMBER(Data_Clean!V1567),J1567*Data_Clean!V1567,0)</f>
        <v>20.301775376</v>
      </c>
    </row>
    <row r="1568" customFormat="false" ht="15" hidden="false" customHeight="false" outlineLevel="0" collapsed="false">
      <c r="A1568" s="15" t="str">
        <f aca="false">Data_Clean!A1568</f>
        <v>CX101564</v>
      </c>
      <c r="B1568" s="14" t="n">
        <f aca="false">Data_Clean!G1568*Assumptions!$B$5</f>
        <v>308.18925</v>
      </c>
      <c r="C1568" s="14" t="n">
        <f aca="false">IF(Data_Clean!H1568="",0,Data_Clean!H1568)*Assumptions!$B$6</f>
        <v>67.55136</v>
      </c>
      <c r="D1568" s="14" t="n">
        <f aca="false">Data_Clean!I1568*Assumptions!$B$7</f>
        <v>0</v>
      </c>
      <c r="E1568" s="14" t="n">
        <f aca="false">Data_Clean!J1568*Assumptions!$B$8</f>
        <v>335.51535</v>
      </c>
      <c r="F1568" s="14" t="n">
        <f aca="false">Data_Clean!K1568*Assumptions!$B$9</f>
        <v>0</v>
      </c>
      <c r="G1568" s="14" t="n">
        <f aca="false">Data_Clean!L1568*Assumptions!$B$10</f>
        <v>0</v>
      </c>
      <c r="H1568" s="14" t="n">
        <f aca="false">IF(OR(Data_Clean!M1568="",Data_Clean!N1568=""),0,Data_Clean!M1568*Data_Clean!N1568/100)*Assumptions!$B$13*Assumptions!$B$11</f>
        <v>72.756</v>
      </c>
      <c r="I1568" s="14" t="n">
        <f aca="false">Data_Clean!O1568*4*Assumptions!$B$12</f>
        <v>26.54592</v>
      </c>
      <c r="J1568" s="14" t="n">
        <f aca="false">SUM(B1568:I1568)</f>
        <v>810.55788</v>
      </c>
      <c r="K1568" s="16" t="n">
        <f aca="false">IF(Data_Clean!P1568="","",Assumptions!$B$15*0.5^(Data_Clean!P1568/Assumptions!$B$20))</f>
        <v>21.7090385616057</v>
      </c>
      <c r="L1568" s="16" t="n">
        <f aca="false">Assumptions!$B$16*MIN(1,LN(1+Data_Clean!Q1568)/LN(1+Assumptions!$B$21))</f>
        <v>17.0046519135391</v>
      </c>
      <c r="M1568" s="16" t="n">
        <f aca="false">Assumptions!$B$17*(0.6*MIN(1,Data_Clean!R1568/Assumptions!$B$22)+0.4*IF(Data_Clean!S1568="",0,Data_Clean!S1568))</f>
        <v>9.51</v>
      </c>
      <c r="N1568" s="16" t="n">
        <f aca="false">Assumptions!$B$18*MIN(1,(Data_Clean!F1568-1)/Assumptions!$B$23)</f>
        <v>15</v>
      </c>
      <c r="O1568" s="16" t="n">
        <f aca="false">Assumptions!$B$19*(0.4*IF(Data_Clean!E1568="",0,MIN(1,Data_Clean!E1568/12/Assumptions!$B$24))+0.35*IF(Data_Clean!D1568="Y",1,0)+0.25*(1-MIN(Data_Clean!T1568,3)/3))/IF(Data_Clean!E1568="",0.6,1)</f>
        <v>15</v>
      </c>
      <c r="P1568" s="16" t="n">
        <f aca="false">SUM(K1568:O1568)/(Assumptions!$D$5-IF(K1568="",Assumptions!$B$15,0))*100</f>
        <v>78.2236904751448</v>
      </c>
      <c r="Q1568" s="7" t="str">
        <f aca="false">IF(J1568&gt;=Assumptions!$B$26,"High",IF(J1568&gt;=Assumptions!$B$27,"Mid","Low"))</f>
        <v>Mid</v>
      </c>
      <c r="R1568" s="7" t="str">
        <f aca="false">IF(P1568&gt;=Assumptions!$B$28,"High",IF(P1568&gt;=Assumptions!$B$29,"Mid","Low"))</f>
        <v>High</v>
      </c>
      <c r="S1568" s="7" t="str">
        <f aca="false">INDEX(Assumptions!$B$33:$B$41,MATCH(Q1568&amp;"|"&amp;R1568,Assumptions!$A$33:$A$41,0))</f>
        <v>Engaged Builders</v>
      </c>
      <c r="T1568" s="7" t="n">
        <f aca="false">IF(ISNUMBER(Data_Clean!V1568),J1568*Data_Clean!V1568,0)</f>
        <v>11.834145048</v>
      </c>
    </row>
    <row r="1569" customFormat="false" ht="15" hidden="false" customHeight="false" outlineLevel="0" collapsed="false">
      <c r="A1569" s="15" t="str">
        <f aca="false">Data_Clean!A1569</f>
        <v>CX101565</v>
      </c>
      <c r="B1569" s="14" t="n">
        <f aca="false">Data_Clean!G1569*Assumptions!$B$5</f>
        <v>187.9955</v>
      </c>
      <c r="C1569" s="14" t="n">
        <f aca="false">IF(Data_Clean!H1569="",0,Data_Clean!H1569)*Assumptions!$B$6</f>
        <v>262.66644</v>
      </c>
      <c r="D1569" s="14" t="n">
        <f aca="false">Data_Clean!I1569*Assumptions!$B$7</f>
        <v>0</v>
      </c>
      <c r="E1569" s="14" t="n">
        <f aca="false">Data_Clean!J1569*Assumptions!$B$8</f>
        <v>679.997325</v>
      </c>
      <c r="F1569" s="14" t="n">
        <f aca="false">Data_Clean!K1569*Assumptions!$B$9</f>
        <v>0</v>
      </c>
      <c r="G1569" s="14" t="n">
        <f aca="false">Data_Clean!L1569*Assumptions!$B$10</f>
        <v>0</v>
      </c>
      <c r="H1569" s="14" t="n">
        <f aca="false">IF(OR(Data_Clean!M1569="",Data_Clean!N1569=""),0,Data_Clean!M1569*Data_Clean!N1569/100)*Assumptions!$B$13*Assumptions!$B$11</f>
        <v>0</v>
      </c>
      <c r="I1569" s="14" t="n">
        <f aca="false">Data_Clean!O1569*4*Assumptions!$B$12</f>
        <v>0</v>
      </c>
      <c r="J1569" s="14" t="n">
        <f aca="false">SUM(B1569:I1569)</f>
        <v>1130.659265</v>
      </c>
      <c r="K1569" s="16" t="n">
        <f aca="false">IF(Data_Clean!P1569="","",Assumptions!$B$15*0.5^(Data_Clean!P1569/Assumptions!$B$20))</f>
        <v>24.9371368842836</v>
      </c>
      <c r="L1569" s="16" t="n">
        <f aca="false">Assumptions!$B$16*MIN(1,LN(1+Data_Clean!Q1569)/LN(1+Assumptions!$B$21))</f>
        <v>16.0563626167747</v>
      </c>
      <c r="M1569" s="16" t="n">
        <f aca="false">Assumptions!$B$17*(0.6*MIN(1,Data_Clean!R1569/Assumptions!$B$22)+0.4*IF(Data_Clean!S1569="",0,Data_Clean!S1569))</f>
        <v>0.504</v>
      </c>
      <c r="N1569" s="16" t="n">
        <f aca="false">Assumptions!$B$18*MIN(1,(Data_Clean!F1569-1)/Assumptions!$B$23)</f>
        <v>10</v>
      </c>
      <c r="O1569" s="16" t="n">
        <f aca="false">Assumptions!$B$19*(0.4*IF(Data_Clean!E1569="",0,MIN(1,Data_Clean!E1569/12/Assumptions!$B$24))+0.35*IF(Data_Clean!D1569="Y",1,0)+0.25*(1-MIN(Data_Clean!T1569,3)/3))/IF(Data_Clean!E1569="",0.6,1)</f>
        <v>15</v>
      </c>
      <c r="P1569" s="16" t="n">
        <f aca="false">SUM(K1569:O1569)/(Assumptions!$D$5-IF(K1569="",Assumptions!$B$15,0))*100</f>
        <v>66.4974995010583</v>
      </c>
      <c r="Q1569" s="7" t="str">
        <f aca="false">IF(J1569&gt;=Assumptions!$B$26,"High",IF(J1569&gt;=Assumptions!$B$27,"Mid","Low"))</f>
        <v>Mid</v>
      </c>
      <c r="R1569" s="7" t="str">
        <f aca="false">IF(P1569&gt;=Assumptions!$B$28,"High",IF(P1569&gt;=Assumptions!$B$29,"Mid","Low"))</f>
        <v>Mid</v>
      </c>
      <c r="S1569" s="7" t="str">
        <f aca="false">INDEX(Assumptions!$B$33:$B$41,MATCH(Q1569&amp;"|"&amp;R1569,Assumptions!$A$33:$A$41,0))</f>
        <v>Established Core</v>
      </c>
      <c r="T1569" s="7" t="n">
        <f aca="false">IF(ISNUMBER(Data_Clean!V1569),J1569*Data_Clean!V1569,0)</f>
        <v>18.316680093</v>
      </c>
    </row>
    <row r="1570" customFormat="false" ht="15" hidden="false" customHeight="false" outlineLevel="0" collapsed="false">
      <c r="A1570" s="15" t="str">
        <f aca="false">Data_Clean!A1570</f>
        <v>CX101566</v>
      </c>
      <c r="B1570" s="14" t="n">
        <f aca="false">Data_Clean!G1570*Assumptions!$B$5</f>
        <v>156.352</v>
      </c>
      <c r="C1570" s="14" t="n">
        <f aca="false">IF(Data_Clean!H1570="",0,Data_Clean!H1570)*Assumptions!$B$6</f>
        <v>0</v>
      </c>
      <c r="D1570" s="14" t="n">
        <f aca="false">Data_Clean!I1570*Assumptions!$B$7</f>
        <v>0</v>
      </c>
      <c r="E1570" s="14" t="n">
        <f aca="false">Data_Clean!J1570*Assumptions!$B$8</f>
        <v>414.402225</v>
      </c>
      <c r="F1570" s="14" t="n">
        <f aca="false">Data_Clean!K1570*Assumptions!$B$9</f>
        <v>0</v>
      </c>
      <c r="G1570" s="14" t="n">
        <f aca="false">Data_Clean!L1570*Assumptions!$B$10</f>
        <v>0</v>
      </c>
      <c r="H1570" s="14" t="n">
        <f aca="false">IF(OR(Data_Clean!M1570="",Data_Clean!N1570=""),0,Data_Clean!M1570*Data_Clean!N1570/100)*Assumptions!$B$13*Assumptions!$B$11</f>
        <v>681.378</v>
      </c>
      <c r="I1570" s="14" t="n">
        <f aca="false">Data_Clean!O1570*4*Assumptions!$B$12</f>
        <v>65.79312</v>
      </c>
      <c r="J1570" s="14" t="n">
        <f aca="false">SUM(B1570:I1570)</f>
        <v>1317.925345</v>
      </c>
      <c r="K1570" s="16" t="n">
        <f aca="false">IF(Data_Clean!P1570="","",Assumptions!$B$15*0.5^(Data_Clean!P1570/Assumptions!$B$20))</f>
        <v>27.3516746567465</v>
      </c>
      <c r="L1570" s="16" t="n">
        <f aca="false">Assumptions!$B$16*MIN(1,LN(1+Data_Clean!Q1570)/LN(1+Assumptions!$B$21))</f>
        <v>16.5574033136099</v>
      </c>
      <c r="M1570" s="16" t="n">
        <f aca="false">Assumptions!$B$17*(0.6*MIN(1,Data_Clean!R1570/Assumptions!$B$22)+0.4*IF(Data_Clean!S1570="",0,Data_Clean!S1570))</f>
        <v>6.18</v>
      </c>
      <c r="N1570" s="16" t="n">
        <f aca="false">Assumptions!$B$18*MIN(1,(Data_Clean!F1570-1)/Assumptions!$B$23)</f>
        <v>10</v>
      </c>
      <c r="O1570" s="16" t="n">
        <f aca="false">Assumptions!$B$19*(0.4*IF(Data_Clean!E1570="",0,MIN(1,Data_Clean!E1570/12/Assumptions!$B$24))+0.35*IF(Data_Clean!D1570="Y",1,0)+0.25*(1-MIN(Data_Clean!T1570,3)/3))/IF(Data_Clean!E1570="",0.6,1)</f>
        <v>11.6</v>
      </c>
      <c r="P1570" s="16" t="n">
        <f aca="false">SUM(K1570:O1570)/(Assumptions!$D$5-IF(K1570="",Assumptions!$B$15,0))*100</f>
        <v>71.6890779703564</v>
      </c>
      <c r="Q1570" s="7" t="str">
        <f aca="false">IF(J1570&gt;=Assumptions!$B$26,"High",IF(J1570&gt;=Assumptions!$B$27,"Mid","Low"))</f>
        <v>Mid</v>
      </c>
      <c r="R1570" s="7" t="str">
        <f aca="false">IF(P1570&gt;=Assumptions!$B$28,"High",IF(P1570&gt;=Assumptions!$B$29,"Mid","Low"))</f>
        <v>High</v>
      </c>
      <c r="S1570" s="7" t="str">
        <f aca="false">INDEX(Assumptions!$B$33:$B$41,MATCH(Q1570&amp;"|"&amp;R1570,Assumptions!$A$33:$A$41,0))</f>
        <v>Engaged Builders</v>
      </c>
      <c r="T1570" s="7" t="n">
        <f aca="false">IF(ISNUMBER(Data_Clean!V1570),J1570*Data_Clean!V1570,0)</f>
        <v>42.964366247</v>
      </c>
    </row>
    <row r="1571" customFormat="false" ht="15" hidden="false" customHeight="false" outlineLevel="0" collapsed="false">
      <c r="A1571" s="15" t="str">
        <f aca="false">Data_Clean!A1571</f>
        <v>CX101567</v>
      </c>
      <c r="B1571" s="14" t="n">
        <f aca="false">Data_Clean!G1571*Assumptions!$B$5</f>
        <v>131.0565</v>
      </c>
      <c r="C1571" s="14" t="n">
        <f aca="false">IF(Data_Clean!H1571="",0,Data_Clean!H1571)*Assumptions!$B$6</f>
        <v>47.55612</v>
      </c>
      <c r="D1571" s="14" t="n">
        <f aca="false">Data_Clean!I1571*Assumptions!$B$7</f>
        <v>0</v>
      </c>
      <c r="E1571" s="14" t="n">
        <f aca="false">Data_Clean!J1571*Assumptions!$B$8</f>
        <v>0</v>
      </c>
      <c r="F1571" s="14" t="n">
        <f aca="false">Data_Clean!K1571*Assumptions!$B$9</f>
        <v>0</v>
      </c>
      <c r="G1571" s="14" t="n">
        <f aca="false">Data_Clean!L1571*Assumptions!$B$10</f>
        <v>0</v>
      </c>
      <c r="H1571" s="14" t="n">
        <f aca="false">IF(OR(Data_Clean!M1571="",Data_Clean!N1571=""),0,Data_Clean!M1571*Data_Clean!N1571/100)*Assumptions!$B$13*Assumptions!$B$11</f>
        <v>0</v>
      </c>
      <c r="I1571" s="14" t="n">
        <f aca="false">Data_Clean!O1571*4*Assumptions!$B$12</f>
        <v>0</v>
      </c>
      <c r="J1571" s="14" t="n">
        <f aca="false">SUM(B1571:I1571)</f>
        <v>178.61262</v>
      </c>
      <c r="K1571" s="16" t="n">
        <f aca="false">IF(Data_Clean!P1571="","",Assumptions!$B$15*0.5^(Data_Clean!P1571/Assumptions!$B$20))</f>
        <v>0.551038081070442</v>
      </c>
      <c r="L1571" s="16" t="n">
        <f aca="false">Assumptions!$B$16*MIN(1,LN(1+Data_Clean!Q1571)/LN(1+Assumptions!$B$21))</f>
        <v>0</v>
      </c>
      <c r="M1571" s="16" t="n">
        <f aca="false">Assumptions!$B$17*(0.6*MIN(1,Data_Clean!R1571/Assumptions!$B$22)+0.4*IF(Data_Clean!S1571="",0,Data_Clean!S1571))</f>
        <v>0</v>
      </c>
      <c r="N1571" s="16" t="n">
        <f aca="false">Assumptions!$B$18*MIN(1,(Data_Clean!F1571-1)/Assumptions!$B$23)</f>
        <v>10</v>
      </c>
      <c r="O1571" s="16" t="n">
        <f aca="false">Assumptions!$B$19*(0.4*IF(Data_Clean!E1571="",0,MIN(1,Data_Clean!E1571/12/Assumptions!$B$24))+0.35*IF(Data_Clean!D1571="Y",1,0)+0.25*(1-MIN(Data_Clean!T1571,3)/3))/IF(Data_Clean!E1571="",0.6,1)</f>
        <v>9.75</v>
      </c>
      <c r="P1571" s="16" t="n">
        <f aca="false">SUM(K1571:O1571)/(Assumptions!$D$5-IF(K1571="",Assumptions!$B$15,0))*100</f>
        <v>20.3010380810704</v>
      </c>
      <c r="Q1571" s="7" t="str">
        <f aca="false">IF(J1571&gt;=Assumptions!$B$26,"High",IF(J1571&gt;=Assumptions!$B$27,"Mid","Low"))</f>
        <v>Low</v>
      </c>
      <c r="R1571" s="7" t="str">
        <f aca="false">IF(P1571&gt;=Assumptions!$B$28,"High",IF(P1571&gt;=Assumptions!$B$29,"Mid","Low"))</f>
        <v>Low</v>
      </c>
      <c r="S1571" s="7" t="str">
        <f aca="false">INDEX(Assumptions!$B$33:$B$41,MATCH(Q1571&amp;"|"&amp;R1571,Assumptions!$A$33:$A$41,0))</f>
        <v>Dormant &amp; Low Value</v>
      </c>
      <c r="T1571" s="7" t="n">
        <f aca="false">IF(ISNUMBER(Data_Clean!V1571),J1571*Data_Clean!V1571,0)</f>
        <v>35.079518568</v>
      </c>
    </row>
    <row r="1572" customFormat="false" ht="15" hidden="false" customHeight="false" outlineLevel="0" collapsed="false">
      <c r="A1572" s="15" t="str">
        <f aca="false">Data_Clean!A1572</f>
        <v>CX101568</v>
      </c>
      <c r="B1572" s="14" t="n">
        <f aca="false">Data_Clean!G1572*Assumptions!$B$5</f>
        <v>89.31075</v>
      </c>
      <c r="C1572" s="14" t="n">
        <f aca="false">IF(Data_Clean!H1572="",0,Data_Clean!H1572)*Assumptions!$B$6</f>
        <v>0</v>
      </c>
      <c r="D1572" s="14" t="n">
        <f aca="false">Data_Clean!I1572*Assumptions!$B$7</f>
        <v>0</v>
      </c>
      <c r="E1572" s="14" t="n">
        <f aca="false">Data_Clean!J1572*Assumptions!$B$8</f>
        <v>0</v>
      </c>
      <c r="F1572" s="14" t="n">
        <f aca="false">Data_Clean!K1572*Assumptions!$B$9</f>
        <v>0</v>
      </c>
      <c r="G1572" s="14" t="n">
        <f aca="false">Data_Clean!L1572*Assumptions!$B$10</f>
        <v>971.1</v>
      </c>
      <c r="H1572" s="14" t="n">
        <f aca="false">IF(OR(Data_Clean!M1572="",Data_Clean!N1572=""),0,Data_Clean!M1572*Data_Clean!N1572/100)*Assumptions!$B$13*Assumptions!$B$11</f>
        <v>114.552</v>
      </c>
      <c r="I1572" s="14" t="n">
        <f aca="false">Data_Clean!O1572*4*Assumptions!$B$12</f>
        <v>3.21024</v>
      </c>
      <c r="J1572" s="14" t="n">
        <f aca="false">SUM(B1572:I1572)</f>
        <v>1178.17299</v>
      </c>
      <c r="K1572" s="16" t="n">
        <f aca="false">IF(Data_Clean!P1572="","",Assumptions!$B$15*0.5^(Data_Clean!P1572/Assumptions!$B$20))</f>
        <v>25.5200148285257</v>
      </c>
      <c r="L1572" s="16" t="n">
        <f aca="false">Assumptions!$B$16*MIN(1,LN(1+Data_Clean!Q1572)/LN(1+Assumptions!$B$21))</f>
        <v>10.362865626271</v>
      </c>
      <c r="M1572" s="16" t="n">
        <f aca="false">Assumptions!$B$17*(0.6*MIN(1,Data_Clean!R1572/Assumptions!$B$22)+0.4*IF(Data_Clean!S1572="",0,Data_Clean!S1572))</f>
        <v>5.508</v>
      </c>
      <c r="N1572" s="16" t="n">
        <f aca="false">Assumptions!$B$18*MIN(1,(Data_Clean!F1572-1)/Assumptions!$B$23)</f>
        <v>10</v>
      </c>
      <c r="O1572" s="16" t="n">
        <f aca="false">Assumptions!$B$19*(0.4*IF(Data_Clean!E1572="",0,MIN(1,Data_Clean!E1572/12/Assumptions!$B$24))+0.35*IF(Data_Clean!D1572="Y",1,0)+0.25*(1-MIN(Data_Clean!T1572,3)/3))/IF(Data_Clean!E1572="",0.6,1)</f>
        <v>5.8</v>
      </c>
      <c r="P1572" s="16" t="n">
        <f aca="false">SUM(K1572:O1572)/(Assumptions!$D$5-IF(K1572="",Assumptions!$B$15,0))*100</f>
        <v>57.1908804547967</v>
      </c>
      <c r="Q1572" s="7" t="str">
        <f aca="false">IF(J1572&gt;=Assumptions!$B$26,"High",IF(J1572&gt;=Assumptions!$B$27,"Mid","Low"))</f>
        <v>Mid</v>
      </c>
      <c r="R1572" s="7" t="str">
        <f aca="false">IF(P1572&gt;=Assumptions!$B$28,"High",IF(P1572&gt;=Assumptions!$B$29,"Mid","Low"))</f>
        <v>Mid</v>
      </c>
      <c r="S1572" s="7" t="str">
        <f aca="false">INDEX(Assumptions!$B$33:$B$41,MATCH(Q1572&amp;"|"&amp;R1572,Assumptions!$A$33:$A$41,0))</f>
        <v>Established Core</v>
      </c>
      <c r="T1572" s="7" t="n">
        <f aca="false">IF(ISNUMBER(Data_Clean!V1572),J1572*Data_Clean!V1572,0)</f>
        <v>192.395649267</v>
      </c>
    </row>
    <row r="1573" customFormat="false" ht="15" hidden="false" customHeight="false" outlineLevel="0" collapsed="false">
      <c r="A1573" s="15" t="str">
        <f aca="false">Data_Clean!A1573</f>
        <v>CX101569</v>
      </c>
      <c r="B1573" s="14" t="n">
        <f aca="false">Data_Clean!G1573*Assumptions!$B$5</f>
        <v>91.95025</v>
      </c>
      <c r="C1573" s="14" t="n">
        <f aca="false">IF(Data_Clean!H1573="",0,Data_Clean!H1573)*Assumptions!$B$6</f>
        <v>736.09188</v>
      </c>
      <c r="D1573" s="14" t="n">
        <f aca="false">Data_Clean!I1573*Assumptions!$B$7</f>
        <v>129.6</v>
      </c>
      <c r="E1573" s="14" t="n">
        <f aca="false">Data_Clean!J1573*Assumptions!$B$8</f>
        <v>0</v>
      </c>
      <c r="F1573" s="14" t="n">
        <f aca="false">Data_Clean!K1573*Assumptions!$B$9</f>
        <v>0</v>
      </c>
      <c r="G1573" s="14" t="n">
        <f aca="false">Data_Clean!L1573*Assumptions!$B$10</f>
        <v>0</v>
      </c>
      <c r="H1573" s="14" t="n">
        <f aca="false">IF(OR(Data_Clean!M1573="",Data_Clean!N1573=""),0,Data_Clean!M1573*Data_Clean!N1573/100)*Assumptions!$B$13*Assumptions!$B$11</f>
        <v>0</v>
      </c>
      <c r="I1573" s="14" t="n">
        <f aca="false">Data_Clean!O1573*4*Assumptions!$B$12</f>
        <v>0</v>
      </c>
      <c r="J1573" s="14" t="n">
        <f aca="false">SUM(B1573:I1573)</f>
        <v>957.64213</v>
      </c>
      <c r="K1573" s="16" t="n">
        <f aca="false">IF(Data_Clean!P1573="","",Assumptions!$B$15*0.5^(Data_Clean!P1573/Assumptions!$B$20))</f>
        <v>0.234375</v>
      </c>
      <c r="L1573" s="16" t="n">
        <f aca="false">Assumptions!$B$16*MIN(1,LN(1+Data_Clean!Q1573)/LN(1+Assumptions!$B$21))</f>
        <v>0</v>
      </c>
      <c r="M1573" s="16" t="n">
        <f aca="false">Assumptions!$B$17*(0.6*MIN(1,Data_Clean!R1573/Assumptions!$B$22)+0.4*IF(Data_Clean!S1573="",0,Data_Clean!S1573))</f>
        <v>0</v>
      </c>
      <c r="N1573" s="16" t="n">
        <f aca="false">Assumptions!$B$18*MIN(1,(Data_Clean!F1573-1)/Assumptions!$B$23)</f>
        <v>10</v>
      </c>
      <c r="O1573" s="16" t="n">
        <f aca="false">Assumptions!$B$19*(0.4*IF(Data_Clean!E1573="",0,MIN(1,Data_Clean!E1573/12/Assumptions!$B$24))+0.35*IF(Data_Clean!D1573="Y",1,0)+0.25*(1-MIN(Data_Clean!T1573,3)/3))/IF(Data_Clean!E1573="",0.6,1)</f>
        <v>4.8</v>
      </c>
      <c r="P1573" s="16" t="n">
        <f aca="false">SUM(K1573:O1573)/(Assumptions!$D$5-IF(K1573="",Assumptions!$B$15,0))*100</f>
        <v>15.034375</v>
      </c>
      <c r="Q1573" s="7" t="str">
        <f aca="false">IF(J1573&gt;=Assumptions!$B$26,"High",IF(J1573&gt;=Assumptions!$B$27,"Mid","Low"))</f>
        <v>Mid</v>
      </c>
      <c r="R1573" s="7" t="str">
        <f aca="false">IF(P1573&gt;=Assumptions!$B$28,"High",IF(P1573&gt;=Assumptions!$B$29,"Mid","Low"))</f>
        <v>Low</v>
      </c>
      <c r="S1573" s="7" t="str">
        <f aca="false">INDEX(Assumptions!$B$33:$B$41,MATCH(Q1573&amp;"|"&amp;R1573,Assumptions!$A$33:$A$41,0))</f>
        <v>Light Touch</v>
      </c>
      <c r="T1573" s="7" t="n">
        <f aca="false">IF(ISNUMBER(Data_Clean!V1573),J1573*Data_Clean!V1573,0)</f>
        <v>375.683007599</v>
      </c>
    </row>
    <row r="1574" customFormat="false" ht="15" hidden="false" customHeight="false" outlineLevel="0" collapsed="false">
      <c r="A1574" s="15" t="str">
        <f aca="false">Data_Clean!A1574</f>
        <v>CX101570</v>
      </c>
      <c r="B1574" s="14" t="n">
        <f aca="false">Data_Clean!G1574*Assumptions!$B$5</f>
        <v>398.66725</v>
      </c>
      <c r="C1574" s="14" t="n">
        <f aca="false">IF(Data_Clean!H1574="",0,Data_Clean!H1574)*Assumptions!$B$6</f>
        <v>816.2538</v>
      </c>
      <c r="D1574" s="14" t="n">
        <f aca="false">Data_Clean!I1574*Assumptions!$B$7</f>
        <v>0</v>
      </c>
      <c r="E1574" s="14" t="n">
        <f aca="false">Data_Clean!J1574*Assumptions!$B$8</f>
        <v>0</v>
      </c>
      <c r="F1574" s="14" t="n">
        <f aca="false">Data_Clean!K1574*Assumptions!$B$9</f>
        <v>0</v>
      </c>
      <c r="G1574" s="14" t="n">
        <f aca="false">Data_Clean!L1574*Assumptions!$B$10</f>
        <v>699.3</v>
      </c>
      <c r="H1574" s="14" t="n">
        <f aca="false">IF(OR(Data_Clean!M1574="",Data_Clean!N1574=""),0,Data_Clean!M1574*Data_Clean!N1574/100)*Assumptions!$B$13*Assumptions!$B$11</f>
        <v>905.76</v>
      </c>
      <c r="I1574" s="14" t="n">
        <f aca="false">Data_Clean!O1574*4*Assumptions!$B$12</f>
        <v>123.80256</v>
      </c>
      <c r="J1574" s="14" t="n">
        <f aca="false">SUM(B1574:I1574)</f>
        <v>2943.78361</v>
      </c>
      <c r="K1574" s="16" t="n">
        <f aca="false">IF(Data_Clean!P1574="","",Assumptions!$B$15*0.5^(Data_Clean!P1574/Assumptions!$B$20))</f>
        <v>21.2132034355964</v>
      </c>
      <c r="L1574" s="16" t="n">
        <f aca="false">Assumptions!$B$16*MIN(1,LN(1+Data_Clean!Q1574)/LN(1+Assumptions!$B$21))</f>
        <v>15.0586973234667</v>
      </c>
      <c r="M1574" s="16" t="n">
        <f aca="false">Assumptions!$B$17*(0.6*MIN(1,Data_Clean!R1574/Assumptions!$B$22)+0.4*IF(Data_Clean!S1574="",0,Data_Clean!S1574))</f>
        <v>11.838</v>
      </c>
      <c r="N1574" s="16" t="n">
        <f aca="false">Assumptions!$B$18*MIN(1,(Data_Clean!F1574-1)/Assumptions!$B$23)</f>
        <v>15</v>
      </c>
      <c r="O1574" s="16" t="n">
        <f aca="false">Assumptions!$B$19*(0.4*IF(Data_Clean!E1574="",0,MIN(1,Data_Clean!E1574/12/Assumptions!$B$24))+0.35*IF(Data_Clean!D1574="Y",1,0)+0.25*(1-MIN(Data_Clean!T1574,3)/3))/IF(Data_Clean!E1574="",0.6,1)</f>
        <v>15</v>
      </c>
      <c r="P1574" s="16" t="n">
        <f aca="false">SUM(K1574:O1574)/(Assumptions!$D$5-IF(K1574="",Assumptions!$B$15,0))*100</f>
        <v>78.1099007590631</v>
      </c>
      <c r="Q1574" s="7" t="str">
        <f aca="false">IF(J1574&gt;=Assumptions!$B$26,"High",IF(J1574&gt;=Assumptions!$B$27,"Mid","Low"))</f>
        <v>High</v>
      </c>
      <c r="R1574" s="7" t="str">
        <f aca="false">IF(P1574&gt;=Assumptions!$B$28,"High",IF(P1574&gt;=Assumptions!$B$29,"Mid","Low"))</f>
        <v>High</v>
      </c>
      <c r="S1574" s="7" t="str">
        <f aca="false">INDEX(Assumptions!$B$33:$B$41,MATCH(Q1574&amp;"|"&amp;R1574,Assumptions!$A$33:$A$41,0))</f>
        <v>Premier Advocates</v>
      </c>
      <c r="T1574" s="7" t="n">
        <f aca="false">IF(ISNUMBER(Data_Clean!V1574),J1574*Data_Clean!V1574,0)</f>
        <v>72.122698445</v>
      </c>
    </row>
    <row r="1575" customFormat="false" ht="15" hidden="false" customHeight="false" outlineLevel="0" collapsed="false">
      <c r="A1575" s="15" t="str">
        <f aca="false">Data_Clean!A1575</f>
        <v>CX101571</v>
      </c>
      <c r="B1575" s="14" t="n">
        <f aca="false">Data_Clean!G1575*Assumptions!$B$5</f>
        <v>14.8055</v>
      </c>
      <c r="C1575" s="14" t="n">
        <f aca="false">IF(Data_Clean!H1575="",0,Data_Clean!H1575)*Assumptions!$B$6</f>
        <v>28.55688</v>
      </c>
      <c r="D1575" s="14" t="n">
        <f aca="false">Data_Clean!I1575*Assumptions!$B$7</f>
        <v>0</v>
      </c>
      <c r="E1575" s="14" t="n">
        <f aca="false">Data_Clean!J1575*Assumptions!$B$8</f>
        <v>0</v>
      </c>
      <c r="F1575" s="14" t="n">
        <f aca="false">Data_Clean!K1575*Assumptions!$B$9</f>
        <v>0</v>
      </c>
      <c r="G1575" s="14" t="n">
        <f aca="false">Data_Clean!L1575*Assumptions!$B$10</f>
        <v>0</v>
      </c>
      <c r="H1575" s="14" t="n">
        <f aca="false">IF(OR(Data_Clean!M1575="",Data_Clean!N1575=""),0,Data_Clean!M1575*Data_Clean!N1575/100)*Assumptions!$B$13*Assumptions!$B$11</f>
        <v>0</v>
      </c>
      <c r="I1575" s="14" t="n">
        <f aca="false">Data_Clean!O1575*4*Assumptions!$B$12</f>
        <v>0</v>
      </c>
      <c r="J1575" s="14" t="n">
        <f aca="false">SUM(B1575:I1575)</f>
        <v>43.36238</v>
      </c>
      <c r="K1575" s="16" t="n">
        <f aca="false">IF(Data_Clean!P1575="","",Assumptions!$B$15*0.5^(Data_Clean!P1575/Assumptions!$B$20))</f>
        <v>21.2132034355964</v>
      </c>
      <c r="L1575" s="16" t="n">
        <f aca="false">Assumptions!$B$16*MIN(1,LN(1+Data_Clean!Q1575)/LN(1+Assumptions!$B$21))</f>
        <v>10.362865626271</v>
      </c>
      <c r="M1575" s="16" t="n">
        <f aca="false">Assumptions!$B$17*(0.6*MIN(1,Data_Clean!R1575/Assumptions!$B$22)+0.4*IF(Data_Clean!S1575="",0,Data_Clean!S1575))</f>
        <v>2.856</v>
      </c>
      <c r="N1575" s="16" t="n">
        <f aca="false">Assumptions!$B$18*MIN(1,(Data_Clean!F1575-1)/Assumptions!$B$23)</f>
        <v>5</v>
      </c>
      <c r="O1575" s="16" t="n">
        <f aca="false">Assumptions!$B$19*(0.4*IF(Data_Clean!E1575="",0,MIN(1,Data_Clean!E1575/12/Assumptions!$B$24))+0.35*IF(Data_Clean!D1575="Y",1,0)+0.25*(1-MIN(Data_Clean!T1575,3)/3))/IF(Data_Clean!E1575="",0.6,1)</f>
        <v>15</v>
      </c>
      <c r="P1575" s="16" t="n">
        <f aca="false">SUM(K1575:O1575)/(Assumptions!$D$5-IF(K1575="",Assumptions!$B$15,0))*100</f>
        <v>54.4320690618675</v>
      </c>
      <c r="Q1575" s="7" t="str">
        <f aca="false">IF(J1575&gt;=Assumptions!$B$26,"High",IF(J1575&gt;=Assumptions!$B$27,"Mid","Low"))</f>
        <v>Low</v>
      </c>
      <c r="R1575" s="7" t="str">
        <f aca="false">IF(P1575&gt;=Assumptions!$B$28,"High",IF(P1575&gt;=Assumptions!$B$29,"Mid","Low"))</f>
        <v>Mid</v>
      </c>
      <c r="S1575" s="7" t="str">
        <f aca="false">INDEX(Assumptions!$B$33:$B$41,MATCH(Q1575&amp;"|"&amp;R1575,Assumptions!$A$33:$A$41,0))</f>
        <v>Light Touch</v>
      </c>
      <c r="T1575" s="7" t="n">
        <f aca="false">IF(ISNUMBER(Data_Clean!V1575),J1575*Data_Clean!V1575,0)</f>
        <v>2.788201034</v>
      </c>
    </row>
    <row r="1576" customFormat="false" ht="15" hidden="false" customHeight="false" outlineLevel="0" collapsed="false">
      <c r="A1576" s="15" t="str">
        <f aca="false">Data_Clean!A1576</f>
        <v>CX101572</v>
      </c>
      <c r="B1576" s="14" t="n">
        <f aca="false">Data_Clean!G1576*Assumptions!$B$5</f>
        <v>98.64275</v>
      </c>
      <c r="C1576" s="14" t="n">
        <f aca="false">IF(Data_Clean!H1576="",0,Data_Clean!H1576)*Assumptions!$B$6</f>
        <v>166.07424</v>
      </c>
      <c r="D1576" s="14" t="n">
        <f aca="false">Data_Clean!I1576*Assumptions!$B$7</f>
        <v>0</v>
      </c>
      <c r="E1576" s="14" t="n">
        <f aca="false">Data_Clean!J1576*Assumptions!$B$8</f>
        <v>0</v>
      </c>
      <c r="F1576" s="14" t="n">
        <f aca="false">Data_Clean!K1576*Assumptions!$B$9</f>
        <v>0</v>
      </c>
      <c r="G1576" s="14" t="n">
        <f aca="false">Data_Clean!L1576*Assumptions!$B$10</f>
        <v>0</v>
      </c>
      <c r="H1576" s="14" t="n">
        <f aca="false">IF(OR(Data_Clean!M1576="",Data_Clean!N1576=""),0,Data_Clean!M1576*Data_Clean!N1576/100)*Assumptions!$B$13*Assumptions!$B$11</f>
        <v>0</v>
      </c>
      <c r="I1576" s="14" t="n">
        <f aca="false">Data_Clean!O1576*4*Assumptions!$B$12</f>
        <v>0</v>
      </c>
      <c r="J1576" s="14" t="n">
        <f aca="false">SUM(B1576:I1576)</f>
        <v>264.71699</v>
      </c>
      <c r="K1576" s="16" t="n">
        <f aca="false">IF(Data_Clean!P1576="","",Assumptions!$B$15*0.5^(Data_Clean!P1576/Assumptions!$B$20))</f>
        <v>22.2164632842985</v>
      </c>
      <c r="L1576" s="16" t="n">
        <f aca="false">Assumptions!$B$16*MIN(1,LN(1+Data_Clean!Q1576)/LN(1+Assumptions!$B$21))</f>
        <v>12.6966447294858</v>
      </c>
      <c r="M1576" s="16" t="n">
        <f aca="false">Assumptions!$B$17*(0.6*MIN(1,Data_Clean!R1576/Assumptions!$B$22)+0.4*IF(Data_Clean!S1576="",0,Data_Clean!S1576))</f>
        <v>1.998</v>
      </c>
      <c r="N1576" s="16" t="n">
        <f aca="false">Assumptions!$B$18*MIN(1,(Data_Clean!F1576-1)/Assumptions!$B$23)</f>
        <v>5</v>
      </c>
      <c r="O1576" s="16" t="n">
        <f aca="false">Assumptions!$B$19*(0.4*IF(Data_Clean!E1576="",0,MIN(1,Data_Clean!E1576/12/Assumptions!$B$24))+0.35*IF(Data_Clean!D1576="Y",1,0)+0.25*(1-MIN(Data_Clean!T1576,3)/3))/IF(Data_Clean!E1576="",0.6,1)</f>
        <v>15</v>
      </c>
      <c r="P1576" s="16" t="n">
        <f aca="false">SUM(K1576:O1576)/(Assumptions!$D$5-IF(K1576="",Assumptions!$B$15,0))*100</f>
        <v>56.9111080137842</v>
      </c>
      <c r="Q1576" s="7" t="str">
        <f aca="false">IF(J1576&gt;=Assumptions!$B$26,"High",IF(J1576&gt;=Assumptions!$B$27,"Mid","Low"))</f>
        <v>Low</v>
      </c>
      <c r="R1576" s="7" t="str">
        <f aca="false">IF(P1576&gt;=Assumptions!$B$28,"High",IF(P1576&gt;=Assumptions!$B$29,"Mid","Low"))</f>
        <v>Mid</v>
      </c>
      <c r="S1576" s="7" t="str">
        <f aca="false">INDEX(Assumptions!$B$33:$B$41,MATCH(Q1576&amp;"|"&amp;R1576,Assumptions!$A$33:$A$41,0))</f>
        <v>Light Touch</v>
      </c>
      <c r="T1576" s="7" t="n">
        <f aca="false">IF(ISNUMBER(Data_Clean!V1576),J1576*Data_Clean!V1576,0)</f>
        <v>10.165132416</v>
      </c>
    </row>
    <row r="1577" customFormat="false" ht="15" hidden="false" customHeight="false" outlineLevel="0" collapsed="false">
      <c r="A1577" s="15" t="str">
        <f aca="false">Data_Clean!A1577</f>
        <v>CX101573</v>
      </c>
      <c r="B1577" s="14" t="n">
        <f aca="false">Data_Clean!G1577*Assumptions!$B$5</f>
        <v>46.18325</v>
      </c>
      <c r="C1577" s="14" t="n">
        <f aca="false">IF(Data_Clean!H1577="",0,Data_Clean!H1577)*Assumptions!$B$6</f>
        <v>0</v>
      </c>
      <c r="D1577" s="14" t="n">
        <f aca="false">Data_Clean!I1577*Assumptions!$B$7</f>
        <v>0</v>
      </c>
      <c r="E1577" s="14" t="n">
        <f aca="false">Data_Clean!J1577*Assumptions!$B$8</f>
        <v>0</v>
      </c>
      <c r="F1577" s="14" t="n">
        <f aca="false">Data_Clean!K1577*Assumptions!$B$9</f>
        <v>0</v>
      </c>
      <c r="G1577" s="14" t="n">
        <f aca="false">Data_Clean!L1577*Assumptions!$B$10</f>
        <v>0</v>
      </c>
      <c r="H1577" s="14" t="n">
        <f aca="false">IF(OR(Data_Clean!M1577="",Data_Clean!N1577=""),0,Data_Clean!M1577*Data_Clean!N1577/100)*Assumptions!$B$13*Assumptions!$B$11</f>
        <v>104.148</v>
      </c>
      <c r="I1577" s="14" t="n">
        <f aca="false">Data_Clean!O1577*4*Assumptions!$B$12</f>
        <v>4.53216</v>
      </c>
      <c r="J1577" s="14" t="n">
        <f aca="false">SUM(B1577:I1577)</f>
        <v>154.86341</v>
      </c>
      <c r="K1577" s="16" t="n">
        <f aca="false">IF(Data_Clean!P1577="","",Assumptions!$B$15*0.5^(Data_Clean!P1577/Assumptions!$B$20))</f>
        <v>17.2304753249555</v>
      </c>
      <c r="L1577" s="16" t="n">
        <f aca="false">Assumptions!$B$16*MIN(1,LN(1+Data_Clean!Q1577)/LN(1+Assumptions!$B$21))</f>
        <v>11.2934465146257</v>
      </c>
      <c r="M1577" s="16" t="n">
        <f aca="false">Assumptions!$B$17*(0.6*MIN(1,Data_Clean!R1577/Assumptions!$B$22)+0.4*IF(Data_Clean!S1577="",0,Data_Clean!S1577))</f>
        <v>4.104</v>
      </c>
      <c r="N1577" s="16" t="n">
        <f aca="false">Assumptions!$B$18*MIN(1,(Data_Clean!F1577-1)/Assumptions!$B$23)</f>
        <v>5</v>
      </c>
      <c r="O1577" s="16" t="n">
        <f aca="false">Assumptions!$B$19*(0.4*IF(Data_Clean!E1577="",0,MIN(1,Data_Clean!E1577/12/Assumptions!$B$24))+0.35*IF(Data_Clean!D1577="Y",1,0)+0.25*(1-MIN(Data_Clean!T1577,3)/3))/IF(Data_Clean!E1577="",0.6,1)</f>
        <v>8.45</v>
      </c>
      <c r="P1577" s="16" t="n">
        <f aca="false">SUM(K1577:O1577)/(Assumptions!$D$5-IF(K1577="",Assumptions!$B$15,0))*100</f>
        <v>46.0779218395812</v>
      </c>
      <c r="Q1577" s="7" t="str">
        <f aca="false">IF(J1577&gt;=Assumptions!$B$26,"High",IF(J1577&gt;=Assumptions!$B$27,"Mid","Low"))</f>
        <v>Low</v>
      </c>
      <c r="R1577" s="7" t="str">
        <f aca="false">IF(P1577&gt;=Assumptions!$B$28,"High",IF(P1577&gt;=Assumptions!$B$29,"Mid","Low"))</f>
        <v>Low</v>
      </c>
      <c r="S1577" s="7" t="str">
        <f aca="false">INDEX(Assumptions!$B$33:$B$41,MATCH(Q1577&amp;"|"&amp;R1577,Assumptions!$A$33:$A$41,0))</f>
        <v>Dormant &amp; Low Value</v>
      </c>
      <c r="T1577" s="7" t="n">
        <f aca="false">IF(ISNUMBER(Data_Clean!V1577),J1577*Data_Clean!V1577,0)</f>
        <v>10.623629926</v>
      </c>
    </row>
    <row r="1578" customFormat="false" ht="15" hidden="false" customHeight="false" outlineLevel="0" collapsed="false">
      <c r="A1578" s="15" t="str">
        <f aca="false">Data_Clean!A1578</f>
        <v>CX101574</v>
      </c>
      <c r="B1578" s="14" t="n">
        <f aca="false">Data_Clean!G1578*Assumptions!$B$5</f>
        <v>81.06225</v>
      </c>
      <c r="C1578" s="14" t="n">
        <f aca="false">IF(Data_Clean!H1578="",0,Data_Clean!H1578)*Assumptions!$B$6</f>
        <v>0</v>
      </c>
      <c r="D1578" s="14" t="n">
        <f aca="false">Data_Clean!I1578*Assumptions!$B$7</f>
        <v>0</v>
      </c>
      <c r="E1578" s="14" t="n">
        <f aca="false">Data_Clean!J1578*Assumptions!$B$8</f>
        <v>0</v>
      </c>
      <c r="F1578" s="14" t="n">
        <f aca="false">Data_Clean!K1578*Assumptions!$B$9</f>
        <v>0</v>
      </c>
      <c r="G1578" s="14" t="n">
        <f aca="false">Data_Clean!L1578*Assumptions!$B$10</f>
        <v>1131.3</v>
      </c>
      <c r="H1578" s="14" t="n">
        <f aca="false">IF(OR(Data_Clean!M1578="",Data_Clean!N1578=""),0,Data_Clean!M1578*Data_Clean!N1578/100)*Assumptions!$B$13*Assumptions!$B$11</f>
        <v>0</v>
      </c>
      <c r="I1578" s="14" t="n">
        <f aca="false">Data_Clean!O1578*4*Assumptions!$B$12</f>
        <v>0</v>
      </c>
      <c r="J1578" s="14" t="n">
        <f aca="false">SUM(B1578:I1578)</f>
        <v>1212.36225</v>
      </c>
      <c r="K1578" s="16" t="n">
        <f aca="false">IF(Data_Clean!P1578="","",Assumptions!$B$15*0.5^(Data_Clean!P1578/Assumptions!$B$20))</f>
        <v>18.4671662001737</v>
      </c>
      <c r="L1578" s="16" t="n">
        <f aca="false">Assumptions!$B$16*MIN(1,LN(1+Data_Clean!Q1578)/LN(1+Assumptions!$B$21))</f>
        <v>12.8906482631789</v>
      </c>
      <c r="M1578" s="16" t="n">
        <f aca="false">Assumptions!$B$17*(0.6*MIN(1,Data_Clean!R1578/Assumptions!$B$22)+0.4*IF(Data_Clean!S1578="",0,Data_Clean!S1578))</f>
        <v>10.5</v>
      </c>
      <c r="N1578" s="16" t="n">
        <f aca="false">Assumptions!$B$18*MIN(1,(Data_Clean!F1578-1)/Assumptions!$B$23)</f>
        <v>5</v>
      </c>
      <c r="O1578" s="16" t="n">
        <f aca="false">Assumptions!$B$19*(0.4*IF(Data_Clean!E1578="",0,MIN(1,Data_Clean!E1578/12/Assumptions!$B$24))+0.35*IF(Data_Clean!D1578="Y",1,0)+0.25*(1-MIN(Data_Clean!T1578,3)/3))/IF(Data_Clean!E1578="",0.6,1)</f>
        <v>4.85</v>
      </c>
      <c r="P1578" s="16" t="n">
        <f aca="false">SUM(K1578:O1578)/(Assumptions!$D$5-IF(K1578="",Assumptions!$B$15,0))*100</f>
        <v>51.7078144633526</v>
      </c>
      <c r="Q1578" s="7" t="str">
        <f aca="false">IF(J1578&gt;=Assumptions!$B$26,"High",IF(J1578&gt;=Assumptions!$B$27,"Mid","Low"))</f>
        <v>Mid</v>
      </c>
      <c r="R1578" s="7" t="str">
        <f aca="false">IF(P1578&gt;=Assumptions!$B$28,"High",IF(P1578&gt;=Assumptions!$B$29,"Mid","Low"))</f>
        <v>Mid</v>
      </c>
      <c r="S1578" s="7" t="str">
        <f aca="false">INDEX(Assumptions!$B$33:$B$41,MATCH(Q1578&amp;"|"&amp;R1578,Assumptions!$A$33:$A$41,0))</f>
        <v>Established Core</v>
      </c>
      <c r="T1578" s="7" t="n">
        <f aca="false">IF(ISNUMBER(Data_Clean!V1578),J1578*Data_Clean!V1578,0)</f>
        <v>99.8986494</v>
      </c>
    </row>
    <row r="1579" customFormat="false" ht="15" hidden="false" customHeight="false" outlineLevel="0" collapsed="false">
      <c r="A1579" s="15" t="str">
        <f aca="false">Data_Clean!A1579</f>
        <v>CX101575</v>
      </c>
      <c r="B1579" s="14" t="n">
        <f aca="false">Data_Clean!G1579*Assumptions!$B$5</f>
        <v>484.96225</v>
      </c>
      <c r="C1579" s="14" t="n">
        <f aca="false">IF(Data_Clean!H1579="",0,Data_Clean!H1579)*Assumptions!$B$6</f>
        <v>97.71804</v>
      </c>
      <c r="D1579" s="14" t="n">
        <f aca="false">Data_Clean!I1579*Assumptions!$B$7</f>
        <v>402.4</v>
      </c>
      <c r="E1579" s="14" t="n">
        <f aca="false">Data_Clean!J1579*Assumptions!$B$8</f>
        <v>0</v>
      </c>
      <c r="F1579" s="14" t="n">
        <f aca="false">Data_Clean!K1579*Assumptions!$B$9</f>
        <v>0</v>
      </c>
      <c r="G1579" s="14" t="n">
        <f aca="false">Data_Clean!L1579*Assumptions!$B$10</f>
        <v>0</v>
      </c>
      <c r="H1579" s="14" t="n">
        <f aca="false">IF(OR(Data_Clean!M1579="",Data_Clean!N1579=""),0,Data_Clean!M1579*Data_Clean!N1579/100)*Assumptions!$B$13*Assumptions!$B$11</f>
        <v>0</v>
      </c>
      <c r="I1579" s="14" t="n">
        <f aca="false">Data_Clean!O1579*4*Assumptions!$B$12</f>
        <v>0</v>
      </c>
      <c r="J1579" s="14" t="n">
        <f aca="false">SUM(B1579:I1579)</f>
        <v>985.08029</v>
      </c>
      <c r="K1579" s="16" t="n">
        <f aca="false">IF(Data_Clean!P1579="","",Assumptions!$B$15*0.5^(Data_Clean!P1579/Assumptions!$B$20))</f>
        <v>30</v>
      </c>
      <c r="L1579" s="16" t="n">
        <f aca="false">Assumptions!$B$16*MIN(1,LN(1+Data_Clean!Q1579)/LN(1+Assumptions!$B$21))</f>
        <v>15.6854227887284</v>
      </c>
      <c r="M1579" s="16" t="n">
        <f aca="false">Assumptions!$B$17*(0.6*MIN(1,Data_Clean!R1579/Assumptions!$B$22)+0.4*IF(Data_Clean!S1579="",0,Data_Clean!S1579))</f>
        <v>13.56</v>
      </c>
      <c r="N1579" s="16" t="n">
        <f aca="false">Assumptions!$B$18*MIN(1,(Data_Clean!F1579-1)/Assumptions!$B$23)</f>
        <v>10</v>
      </c>
      <c r="O1579" s="16" t="n">
        <f aca="false">Assumptions!$B$19*(0.4*IF(Data_Clean!E1579="",0,MIN(1,Data_Clean!E1579/12/Assumptions!$B$24))+0.35*IF(Data_Clean!D1579="Y",1,0)+0.25*(1-MIN(Data_Clean!T1579,3)/3))/IF(Data_Clean!E1579="",0.6,1)</f>
        <v>15</v>
      </c>
      <c r="P1579" s="16" t="n">
        <f aca="false">SUM(K1579:O1579)/(Assumptions!$D$5-IF(K1579="",Assumptions!$B$15,0))*100</f>
        <v>84.2454227887284</v>
      </c>
      <c r="Q1579" s="7" t="str">
        <f aca="false">IF(J1579&gt;=Assumptions!$B$26,"High",IF(J1579&gt;=Assumptions!$B$27,"Mid","Low"))</f>
        <v>Mid</v>
      </c>
      <c r="R1579" s="7" t="str">
        <f aca="false">IF(P1579&gt;=Assumptions!$B$28,"High",IF(P1579&gt;=Assumptions!$B$29,"Mid","Low"))</f>
        <v>High</v>
      </c>
      <c r="S1579" s="7" t="str">
        <f aca="false">INDEX(Assumptions!$B$33:$B$41,MATCH(Q1579&amp;"|"&amp;R1579,Assumptions!$A$33:$A$41,0))</f>
        <v>Engaged Builders</v>
      </c>
      <c r="T1579" s="7" t="n">
        <f aca="false">IF(ISNUMBER(Data_Clean!V1579),J1579*Data_Clean!V1579,0)</f>
        <v>21.868782438</v>
      </c>
    </row>
    <row r="1580" customFormat="false" ht="15" hidden="false" customHeight="false" outlineLevel="0" collapsed="false">
      <c r="A1580" s="15" t="str">
        <f aca="false">Data_Clean!A1580</f>
        <v>CX101576</v>
      </c>
      <c r="B1580" s="14" t="n">
        <f aca="false">Data_Clean!G1580*Assumptions!$B$5</f>
        <v>1086.79875</v>
      </c>
      <c r="C1580" s="14" t="n">
        <f aca="false">IF(Data_Clean!H1580="",0,Data_Clean!H1580)*Assumptions!$B$6</f>
        <v>0</v>
      </c>
      <c r="D1580" s="14" t="n">
        <f aca="false">Data_Clean!I1580*Assumptions!$B$7</f>
        <v>0</v>
      </c>
      <c r="E1580" s="14" t="n">
        <f aca="false">Data_Clean!J1580*Assumptions!$B$8</f>
        <v>0</v>
      </c>
      <c r="F1580" s="14" t="n">
        <f aca="false">Data_Clean!K1580*Assumptions!$B$9</f>
        <v>2312.2</v>
      </c>
      <c r="G1580" s="14" t="n">
        <f aca="false">Data_Clean!L1580*Assumptions!$B$10</f>
        <v>0</v>
      </c>
      <c r="H1580" s="14" t="n">
        <f aca="false">IF(OR(Data_Clean!M1580="",Data_Clean!N1580=""),0,Data_Clean!M1580*Data_Clean!N1580/100)*Assumptions!$B$13*Assumptions!$B$11</f>
        <v>0</v>
      </c>
      <c r="I1580" s="14" t="n">
        <f aca="false">Data_Clean!O1580*4*Assumptions!$B$12</f>
        <v>0</v>
      </c>
      <c r="J1580" s="14" t="n">
        <f aca="false">SUM(B1580:I1580)</f>
        <v>3398.99875</v>
      </c>
      <c r="K1580" s="16" t="n">
        <f aca="false">IF(Data_Clean!P1580="","",Assumptions!$B$15*0.5^(Data_Clean!P1580/Assumptions!$B$20))</f>
        <v>16.0766019380444</v>
      </c>
      <c r="L1580" s="16" t="n">
        <f aca="false">Assumptions!$B$16*MIN(1,LN(1+Data_Clean!Q1580)/LN(1+Assumptions!$B$21))</f>
        <v>16.7118774147124</v>
      </c>
      <c r="M1580" s="16" t="n">
        <f aca="false">Assumptions!$B$17*(0.6*MIN(1,Data_Clean!R1580/Assumptions!$B$22)+0.4*IF(Data_Clean!S1580="",0,Data_Clean!S1580))</f>
        <v>6.642</v>
      </c>
      <c r="N1580" s="16" t="n">
        <f aca="false">Assumptions!$B$18*MIN(1,(Data_Clean!F1580-1)/Assumptions!$B$23)</f>
        <v>10</v>
      </c>
      <c r="O1580" s="16" t="n">
        <f aca="false">Assumptions!$B$19*(0.4*IF(Data_Clean!E1580="",0,MIN(1,Data_Clean!E1580/12/Assumptions!$B$24))+0.35*IF(Data_Clean!D1580="Y",1,0)+0.25*(1-MIN(Data_Clean!T1580,3)/3))/IF(Data_Clean!E1580="",0.6,1)</f>
        <v>14.15</v>
      </c>
      <c r="P1580" s="16" t="n">
        <f aca="false">SUM(K1580:O1580)/(Assumptions!$D$5-IF(K1580="",Assumptions!$B$15,0))*100</f>
        <v>63.5804793527568</v>
      </c>
      <c r="Q1580" s="7" t="str">
        <f aca="false">IF(J1580&gt;=Assumptions!$B$26,"High",IF(J1580&gt;=Assumptions!$B$27,"Mid","Low"))</f>
        <v>High</v>
      </c>
      <c r="R1580" s="7" t="str">
        <f aca="false">IF(P1580&gt;=Assumptions!$B$28,"High",IF(P1580&gt;=Assumptions!$B$29,"Mid","Low"))</f>
        <v>Mid</v>
      </c>
      <c r="S1580" s="7" t="str">
        <f aca="false">INDEX(Assumptions!$B$33:$B$41,MATCH(Q1580&amp;"|"&amp;R1580,Assumptions!$A$33:$A$41,0))</f>
        <v>Established Core</v>
      </c>
      <c r="T1580" s="7" t="n">
        <f aca="false">IF(ISNUMBER(Data_Clean!V1580),J1580*Data_Clean!V1580,0)</f>
        <v>103.329562</v>
      </c>
    </row>
    <row r="1581" customFormat="false" ht="15" hidden="false" customHeight="false" outlineLevel="0" collapsed="false">
      <c r="A1581" s="15" t="str">
        <f aca="false">Data_Clean!A1581</f>
        <v>CX101577</v>
      </c>
      <c r="B1581" s="14" t="n">
        <f aca="false">Data_Clean!G1581*Assumptions!$B$5</f>
        <v>34.452</v>
      </c>
      <c r="C1581" s="14" t="n">
        <f aca="false">IF(Data_Clean!H1581="",0,Data_Clean!H1581)*Assumptions!$B$6</f>
        <v>15.477</v>
      </c>
      <c r="D1581" s="14" t="n">
        <f aca="false">Data_Clean!I1581*Assumptions!$B$7</f>
        <v>0</v>
      </c>
      <c r="E1581" s="14" t="n">
        <f aca="false">Data_Clean!J1581*Assumptions!$B$8</f>
        <v>0</v>
      </c>
      <c r="F1581" s="14" t="n">
        <f aca="false">Data_Clean!K1581*Assumptions!$B$9</f>
        <v>0</v>
      </c>
      <c r="G1581" s="14" t="n">
        <f aca="false">Data_Clean!L1581*Assumptions!$B$10</f>
        <v>0</v>
      </c>
      <c r="H1581" s="14" t="n">
        <f aca="false">IF(OR(Data_Clean!M1581="",Data_Clean!N1581=""),0,Data_Clean!M1581*Data_Clean!N1581/100)*Assumptions!$B$13*Assumptions!$B$11</f>
        <v>0</v>
      </c>
      <c r="I1581" s="14" t="n">
        <f aca="false">Data_Clean!O1581*4*Assumptions!$B$12</f>
        <v>0</v>
      </c>
      <c r="J1581" s="14" t="n">
        <f aca="false">SUM(B1581:I1581)</f>
        <v>49.929</v>
      </c>
      <c r="K1581" s="16" t="n">
        <f aca="false">IF(Data_Clean!P1581="","",Assumptions!$B$15*0.5^(Data_Clean!P1581/Assumptions!$B$20))</f>
        <v>24.9371368842836</v>
      </c>
      <c r="L1581" s="16" t="n">
        <f aca="false">Assumptions!$B$16*MIN(1,LN(1+Data_Clean!Q1581)/LN(1+Assumptions!$B$21))</f>
        <v>14.8269530442849</v>
      </c>
      <c r="M1581" s="16" t="n">
        <f aca="false">Assumptions!$B$17*(0.6*MIN(1,Data_Clean!R1581/Assumptions!$B$22)+0.4*IF(Data_Clean!S1581="",0,Data_Clean!S1581))</f>
        <v>5.148</v>
      </c>
      <c r="N1581" s="16" t="n">
        <f aca="false">Assumptions!$B$18*MIN(1,(Data_Clean!F1581-1)/Assumptions!$B$23)</f>
        <v>5</v>
      </c>
      <c r="O1581" s="16" t="n">
        <f aca="false">Assumptions!$B$19*(0.4*IF(Data_Clean!E1581="",0,MIN(1,Data_Clean!E1581/12/Assumptions!$B$24))+0.35*IF(Data_Clean!D1581="Y",1,0)+0.25*(1-MIN(Data_Clean!T1581,3)/3))/IF(Data_Clean!E1581="",0.6,1)</f>
        <v>15</v>
      </c>
      <c r="P1581" s="16" t="n">
        <f aca="false">SUM(K1581:O1581)/(Assumptions!$D$5-IF(K1581="",Assumptions!$B$15,0))*100</f>
        <v>64.9120899285685</v>
      </c>
      <c r="Q1581" s="7" t="str">
        <f aca="false">IF(J1581&gt;=Assumptions!$B$26,"High",IF(J1581&gt;=Assumptions!$B$27,"Mid","Low"))</f>
        <v>Low</v>
      </c>
      <c r="R1581" s="7" t="str">
        <f aca="false">IF(P1581&gt;=Assumptions!$B$28,"High",IF(P1581&gt;=Assumptions!$B$29,"Mid","Low"))</f>
        <v>Mid</v>
      </c>
      <c r="S1581" s="7" t="str">
        <f aca="false">INDEX(Assumptions!$B$33:$B$41,MATCH(Q1581&amp;"|"&amp;R1581,Assumptions!$A$33:$A$41,0))</f>
        <v>Light Touch</v>
      </c>
      <c r="T1581" s="7" t="n">
        <f aca="false">IF(ISNUMBER(Data_Clean!V1581),J1581*Data_Clean!V1581,0)</f>
        <v>1.4379552</v>
      </c>
    </row>
    <row r="1582" customFormat="false" ht="15" hidden="false" customHeight="false" outlineLevel="0" collapsed="false">
      <c r="A1582" s="15" t="str">
        <f aca="false">Data_Clean!A1582</f>
        <v>CX101578</v>
      </c>
      <c r="B1582" s="14" t="n">
        <f aca="false">Data_Clean!G1582*Assumptions!$B$5</f>
        <v>95.38725</v>
      </c>
      <c r="C1582" s="14" t="n">
        <f aca="false">IF(Data_Clean!H1582="",0,Data_Clean!H1582)*Assumptions!$B$6</f>
        <v>21.8724</v>
      </c>
      <c r="D1582" s="14" t="n">
        <f aca="false">Data_Clean!I1582*Assumptions!$B$7</f>
        <v>0</v>
      </c>
      <c r="E1582" s="14" t="n">
        <f aca="false">Data_Clean!J1582*Assumptions!$B$8</f>
        <v>0</v>
      </c>
      <c r="F1582" s="14" t="n">
        <f aca="false">Data_Clean!K1582*Assumptions!$B$9</f>
        <v>0</v>
      </c>
      <c r="G1582" s="14" t="n">
        <f aca="false">Data_Clean!L1582*Assumptions!$B$10</f>
        <v>0</v>
      </c>
      <c r="H1582" s="14" t="n">
        <f aca="false">IF(OR(Data_Clean!M1582="",Data_Clean!N1582=""),0,Data_Clean!M1582*Data_Clean!N1582/100)*Assumptions!$B$13*Assumptions!$B$11</f>
        <v>0</v>
      </c>
      <c r="I1582" s="14" t="n">
        <f aca="false">Data_Clean!O1582*4*Assumptions!$B$12</f>
        <v>0</v>
      </c>
      <c r="J1582" s="14" t="n">
        <f aca="false">SUM(B1582:I1582)</f>
        <v>117.25965</v>
      </c>
      <c r="K1582" s="16" t="n">
        <f aca="false">IF(Data_Clean!P1582="","",Assumptions!$B$15*0.5^(Data_Clean!P1582/Assumptions!$B$20))</f>
        <v>20.7286931995166</v>
      </c>
      <c r="L1582" s="16" t="n">
        <f aca="false">Assumptions!$B$16*MIN(1,LN(1+Data_Clean!Q1582)/LN(1+Assumptions!$B$21))</f>
        <v>12.6966447294858</v>
      </c>
      <c r="M1582" s="16" t="n">
        <f aca="false">Assumptions!$B$17*(0.6*MIN(1,Data_Clean!R1582/Assumptions!$B$22)+0.4*IF(Data_Clean!S1582="",0,Data_Clean!S1582))</f>
        <v>6.276</v>
      </c>
      <c r="N1582" s="16" t="n">
        <f aca="false">Assumptions!$B$18*MIN(1,(Data_Clean!F1582-1)/Assumptions!$B$23)</f>
        <v>5</v>
      </c>
      <c r="O1582" s="16" t="n">
        <f aca="false">Assumptions!$B$19*(0.4*IF(Data_Clean!E1582="",0,MIN(1,Data_Clean!E1582/12/Assumptions!$B$24))+0.35*IF(Data_Clean!D1582="Y",1,0)+0.25*(1-MIN(Data_Clean!T1582,3)/3))/IF(Data_Clean!E1582="",0.6,1)</f>
        <v>9.75</v>
      </c>
      <c r="P1582" s="16" t="n">
        <f aca="false">SUM(K1582:O1582)/(Assumptions!$D$5-IF(K1582="",Assumptions!$B$15,0))*100</f>
        <v>54.4513379290024</v>
      </c>
      <c r="Q1582" s="7" t="str">
        <f aca="false">IF(J1582&gt;=Assumptions!$B$26,"High",IF(J1582&gt;=Assumptions!$B$27,"Mid","Low"))</f>
        <v>Low</v>
      </c>
      <c r="R1582" s="7" t="str">
        <f aca="false">IF(P1582&gt;=Assumptions!$B$28,"High",IF(P1582&gt;=Assumptions!$B$29,"Mid","Low"))</f>
        <v>Mid</v>
      </c>
      <c r="S1582" s="7" t="str">
        <f aca="false">INDEX(Assumptions!$B$33:$B$41,MATCH(Q1582&amp;"|"&amp;R1582,Assumptions!$A$33:$A$41,0))</f>
        <v>Light Touch</v>
      </c>
      <c r="T1582" s="7" t="n">
        <f aca="false">IF(ISNUMBER(Data_Clean!V1582),J1582*Data_Clean!V1582,0)</f>
        <v>8.23162743</v>
      </c>
    </row>
    <row r="1583" customFormat="false" ht="15" hidden="false" customHeight="false" outlineLevel="0" collapsed="false">
      <c r="A1583" s="15" t="str">
        <f aca="false">Data_Clean!A1583</f>
        <v>CX101579</v>
      </c>
      <c r="B1583" s="14" t="n">
        <f aca="false">Data_Clean!G1583*Assumptions!$B$5</f>
        <v>63.2305</v>
      </c>
      <c r="C1583" s="14" t="n">
        <f aca="false">IF(Data_Clean!H1583="",0,Data_Clean!H1583)*Assumptions!$B$6</f>
        <v>0</v>
      </c>
      <c r="D1583" s="14" t="n">
        <f aca="false">Data_Clean!I1583*Assumptions!$B$7</f>
        <v>0</v>
      </c>
      <c r="E1583" s="14" t="n">
        <f aca="false">Data_Clean!J1583*Assumptions!$B$8</f>
        <v>0</v>
      </c>
      <c r="F1583" s="14" t="n">
        <f aca="false">Data_Clean!K1583*Assumptions!$B$9</f>
        <v>804.1</v>
      </c>
      <c r="G1583" s="14" t="n">
        <f aca="false">Data_Clean!L1583*Assumptions!$B$10</f>
        <v>0</v>
      </c>
      <c r="H1583" s="14" t="n">
        <f aca="false">IF(OR(Data_Clean!M1583="",Data_Clean!N1583=""),0,Data_Clean!M1583*Data_Clean!N1583/100)*Assumptions!$B$13*Assumptions!$B$11</f>
        <v>0</v>
      </c>
      <c r="I1583" s="14" t="n">
        <f aca="false">Data_Clean!O1583*4*Assumptions!$B$12</f>
        <v>0</v>
      </c>
      <c r="J1583" s="14" t="n">
        <f aca="false">SUM(B1583:I1583)</f>
        <v>867.3305</v>
      </c>
      <c r="K1583" s="16" t="n">
        <f aca="false">IF(Data_Clean!P1583="","",Assumptions!$B$15*0.5^(Data_Clean!P1583/Assumptions!$B$20))</f>
        <v>8.4184653623203</v>
      </c>
      <c r="L1583" s="16" t="n">
        <f aca="false">Assumptions!$B$16*MIN(1,LN(1+Data_Clean!Q1583)/LN(1+Assumptions!$B$21))</f>
        <v>12.8906482631789</v>
      </c>
      <c r="M1583" s="16" t="n">
        <f aca="false">Assumptions!$B$17*(0.6*MIN(1,Data_Clean!R1583/Assumptions!$B$22)+0.4*IF(Data_Clean!S1583="",0,Data_Clean!S1583))</f>
        <v>6.408</v>
      </c>
      <c r="N1583" s="16" t="n">
        <f aca="false">Assumptions!$B$18*MIN(1,(Data_Clean!F1583-1)/Assumptions!$B$23)</f>
        <v>5</v>
      </c>
      <c r="O1583" s="16" t="n">
        <f aca="false">Assumptions!$B$19*(0.4*IF(Data_Clean!E1583="",0,MIN(1,Data_Clean!E1583/12/Assumptions!$B$24))+0.35*IF(Data_Clean!D1583="Y",1,0)+0.25*(1-MIN(Data_Clean!T1583,3)/3))/IF(Data_Clean!E1583="",0.6,1)</f>
        <v>5.85</v>
      </c>
      <c r="P1583" s="16" t="n">
        <f aca="false">SUM(K1583:O1583)/(Assumptions!$D$5-IF(K1583="",Assumptions!$B$15,0))*100</f>
        <v>38.5671136254992</v>
      </c>
      <c r="Q1583" s="7" t="str">
        <f aca="false">IF(J1583&gt;=Assumptions!$B$26,"High",IF(J1583&gt;=Assumptions!$B$27,"Mid","Low"))</f>
        <v>Mid</v>
      </c>
      <c r="R1583" s="7" t="str">
        <f aca="false">IF(P1583&gt;=Assumptions!$B$28,"High",IF(P1583&gt;=Assumptions!$B$29,"Mid","Low"))</f>
        <v>Low</v>
      </c>
      <c r="S1583" s="7" t="str">
        <f aca="false">INDEX(Assumptions!$B$33:$B$41,MATCH(Q1583&amp;"|"&amp;R1583,Assumptions!$A$33:$A$41,0))</f>
        <v>Light Touch</v>
      </c>
      <c r="T1583" s="7" t="n">
        <f aca="false">IF(ISNUMBER(Data_Clean!V1583),J1583*Data_Clean!V1583,0)</f>
        <v>115.09475735</v>
      </c>
    </row>
    <row r="1584" customFormat="false" ht="15" hidden="false" customHeight="false" outlineLevel="0" collapsed="false">
      <c r="A1584" s="15" t="str">
        <f aca="false">Data_Clean!A1584</f>
        <v>CX101580</v>
      </c>
      <c r="B1584" s="14" t="n">
        <f aca="false">Data_Clean!G1584*Assumptions!$B$5</f>
        <v>97.56</v>
      </c>
      <c r="C1584" s="14" t="n">
        <f aca="false">IF(Data_Clean!H1584="",0,Data_Clean!H1584)*Assumptions!$B$6</f>
        <v>22.10448</v>
      </c>
      <c r="D1584" s="14" t="n">
        <f aca="false">Data_Clean!I1584*Assumptions!$B$7</f>
        <v>0</v>
      </c>
      <c r="E1584" s="14" t="n">
        <f aca="false">Data_Clean!J1584*Assumptions!$B$8</f>
        <v>0</v>
      </c>
      <c r="F1584" s="14" t="n">
        <f aca="false">Data_Clean!K1584*Assumptions!$B$9</f>
        <v>0</v>
      </c>
      <c r="G1584" s="14" t="n">
        <f aca="false">Data_Clean!L1584*Assumptions!$B$10</f>
        <v>0</v>
      </c>
      <c r="H1584" s="14" t="n">
        <f aca="false">IF(OR(Data_Clean!M1584="",Data_Clean!N1584=""),0,Data_Clean!M1584*Data_Clean!N1584/100)*Assumptions!$B$13*Assumptions!$B$11</f>
        <v>0</v>
      </c>
      <c r="I1584" s="14" t="n">
        <f aca="false">Data_Clean!O1584*4*Assumptions!$B$12</f>
        <v>0</v>
      </c>
      <c r="J1584" s="14" t="n">
        <f aca="false">SUM(B1584:I1584)</f>
        <v>119.66448</v>
      </c>
      <c r="K1584" s="16" t="n">
        <f aca="false">IF(Data_Clean!P1584="","",Assumptions!$B$15*0.5^(Data_Clean!P1584/Assumptions!$B$20))</f>
        <v>0.302196166040526</v>
      </c>
      <c r="L1584" s="16" t="n">
        <f aca="false">Assumptions!$B$16*MIN(1,LN(1+Data_Clean!Q1584)/LN(1+Assumptions!$B$21))</f>
        <v>0</v>
      </c>
      <c r="M1584" s="16" t="n">
        <f aca="false">Assumptions!$B$17*(0.6*MIN(1,Data_Clean!R1584/Assumptions!$B$22)+0.4*IF(Data_Clean!S1584="",0,Data_Clean!S1584))</f>
        <v>0</v>
      </c>
      <c r="N1584" s="16" t="n">
        <f aca="false">Assumptions!$B$18*MIN(1,(Data_Clean!F1584-1)/Assumptions!$B$23)</f>
        <v>5</v>
      </c>
      <c r="O1584" s="16" t="n">
        <f aca="false">Assumptions!$B$19*(0.4*IF(Data_Clean!E1584="",0,MIN(1,Data_Clean!E1584/12/Assumptions!$B$24))+0.35*IF(Data_Clean!D1584="Y",1,0)+0.25*(1-MIN(Data_Clean!T1584,3)/3))/IF(Data_Clean!E1584="",0.6,1)</f>
        <v>7.5</v>
      </c>
      <c r="P1584" s="16" t="n">
        <f aca="false">SUM(K1584:O1584)/(Assumptions!$D$5-IF(K1584="",Assumptions!$B$15,0))*100</f>
        <v>12.8021961660405</v>
      </c>
      <c r="Q1584" s="7" t="str">
        <f aca="false">IF(J1584&gt;=Assumptions!$B$26,"High",IF(J1584&gt;=Assumptions!$B$27,"Mid","Low"))</f>
        <v>Low</v>
      </c>
      <c r="R1584" s="7" t="str">
        <f aca="false">IF(P1584&gt;=Assumptions!$B$28,"High",IF(P1584&gt;=Assumptions!$B$29,"Mid","Low"))</f>
        <v>Low</v>
      </c>
      <c r="S1584" s="7" t="str">
        <f aca="false">INDEX(Assumptions!$B$33:$B$41,MATCH(Q1584&amp;"|"&amp;R1584,Assumptions!$A$33:$A$41,0))</f>
        <v>Dormant &amp; Low Value</v>
      </c>
      <c r="T1584" s="7" t="n">
        <f aca="false">IF(ISNUMBER(Data_Clean!V1584),J1584*Data_Clean!V1584,0)</f>
        <v>34.559101824</v>
      </c>
    </row>
    <row r="1585" customFormat="false" ht="15" hidden="false" customHeight="false" outlineLevel="0" collapsed="false">
      <c r="A1585" s="15" t="str">
        <f aca="false">Data_Clean!A1585</f>
        <v>CX101581</v>
      </c>
      <c r="B1585" s="14" t="n">
        <f aca="false">Data_Clean!G1585*Assumptions!$B$5</f>
        <v>40.376</v>
      </c>
      <c r="C1585" s="14" t="n">
        <f aca="false">IF(Data_Clean!H1585="",0,Data_Clean!H1585)*Assumptions!$B$6</f>
        <v>1231.97316</v>
      </c>
      <c r="D1585" s="14" t="n">
        <f aca="false">Data_Clean!I1585*Assumptions!$B$7</f>
        <v>0</v>
      </c>
      <c r="E1585" s="14" t="n">
        <f aca="false">Data_Clean!J1585*Assumptions!$B$8</f>
        <v>1383.3462</v>
      </c>
      <c r="F1585" s="14" t="n">
        <f aca="false">Data_Clean!K1585*Assumptions!$B$9</f>
        <v>0</v>
      </c>
      <c r="G1585" s="14" t="n">
        <f aca="false">Data_Clean!L1585*Assumptions!$B$10</f>
        <v>0</v>
      </c>
      <c r="H1585" s="14" t="n">
        <f aca="false">IF(OR(Data_Clean!M1585="",Data_Clean!N1585=""),0,Data_Clean!M1585*Data_Clean!N1585/100)*Assumptions!$B$13*Assumptions!$B$11</f>
        <v>373.2</v>
      </c>
      <c r="I1585" s="14" t="n">
        <f aca="false">Data_Clean!O1585*4*Assumptions!$B$12</f>
        <v>23.6904</v>
      </c>
      <c r="J1585" s="14" t="n">
        <f aca="false">SUM(B1585:I1585)</f>
        <v>3052.58576</v>
      </c>
      <c r="K1585" s="16" t="n">
        <f aca="false">IF(Data_Clean!P1585="","",Assumptions!$B$15*0.5^(Data_Clean!P1585/Assumptions!$B$20))</f>
        <v>19.7926186615934</v>
      </c>
      <c r="L1585" s="16" t="n">
        <f aca="false">Assumptions!$B$16*MIN(1,LN(1+Data_Clean!Q1585)/LN(1+Assumptions!$B$21))</f>
        <v>12.0537864630054</v>
      </c>
      <c r="M1585" s="16" t="n">
        <f aca="false">Assumptions!$B$17*(0.6*MIN(1,Data_Clean!R1585/Assumptions!$B$22)+0.4*IF(Data_Clean!S1585="",0,Data_Clean!S1585))</f>
        <v>1.584</v>
      </c>
      <c r="N1585" s="16" t="n">
        <f aca="false">Assumptions!$B$18*MIN(1,(Data_Clean!F1585-1)/Assumptions!$B$23)</f>
        <v>15</v>
      </c>
      <c r="O1585" s="16" t="n">
        <f aca="false">Assumptions!$B$19*(0.4*IF(Data_Clean!E1585="",0,MIN(1,Data_Clean!E1585/12/Assumptions!$B$24))+0.35*IF(Data_Clean!D1585="Y",1,0)+0.25*(1-MIN(Data_Clean!T1585,3)/3))/IF(Data_Clean!E1585="",0.6,1)</f>
        <v>9.75</v>
      </c>
      <c r="P1585" s="16" t="n">
        <f aca="false">SUM(K1585:O1585)/(Assumptions!$D$5-IF(K1585="",Assumptions!$B$15,0))*100</f>
        <v>58.1804051245988</v>
      </c>
      <c r="Q1585" s="7" t="str">
        <f aca="false">IF(J1585&gt;=Assumptions!$B$26,"High",IF(J1585&gt;=Assumptions!$B$27,"Mid","Low"))</f>
        <v>High</v>
      </c>
      <c r="R1585" s="7" t="str">
        <f aca="false">IF(P1585&gt;=Assumptions!$B$28,"High",IF(P1585&gt;=Assumptions!$B$29,"Mid","Low"))</f>
        <v>Mid</v>
      </c>
      <c r="S1585" s="7" t="str">
        <f aca="false">INDEX(Assumptions!$B$33:$B$41,MATCH(Q1585&amp;"|"&amp;R1585,Assumptions!$A$33:$A$41,0))</f>
        <v>Established Core</v>
      </c>
      <c r="T1585" s="7" t="n">
        <f aca="false">IF(ISNUMBER(Data_Clean!V1585),J1585*Data_Clean!V1585,0)</f>
        <v>282.669441376</v>
      </c>
    </row>
    <row r="1586" customFormat="false" ht="15" hidden="false" customHeight="false" outlineLevel="0" collapsed="false">
      <c r="A1586" s="15" t="str">
        <f aca="false">Data_Clean!A1586</f>
        <v>CX101582</v>
      </c>
      <c r="B1586" s="14" t="n">
        <f aca="false">Data_Clean!G1586*Assumptions!$B$5</f>
        <v>324.71375</v>
      </c>
      <c r="C1586" s="14" t="n">
        <f aca="false">IF(Data_Clean!H1586="",0,Data_Clean!H1586)*Assumptions!$B$6</f>
        <v>0</v>
      </c>
      <c r="D1586" s="14" t="n">
        <f aca="false">Data_Clean!I1586*Assumptions!$B$7</f>
        <v>0</v>
      </c>
      <c r="E1586" s="14" t="n">
        <f aca="false">Data_Clean!J1586*Assumptions!$B$8</f>
        <v>0</v>
      </c>
      <c r="F1586" s="14" t="n">
        <f aca="false">Data_Clean!K1586*Assumptions!$B$9</f>
        <v>0</v>
      </c>
      <c r="G1586" s="14" t="n">
        <f aca="false">Data_Clean!L1586*Assumptions!$B$10</f>
        <v>0</v>
      </c>
      <c r="H1586" s="14" t="n">
        <f aca="false">IF(OR(Data_Clean!M1586="",Data_Clean!N1586=""),0,Data_Clean!M1586*Data_Clean!N1586/100)*Assumptions!$B$13*Assumptions!$B$11</f>
        <v>65.988</v>
      </c>
      <c r="I1586" s="14" t="n">
        <f aca="false">Data_Clean!O1586*4*Assumptions!$B$12</f>
        <v>61.56912</v>
      </c>
      <c r="J1586" s="14" t="n">
        <f aca="false">SUM(B1586:I1586)</f>
        <v>452.27087</v>
      </c>
      <c r="K1586" s="16" t="n">
        <f aca="false">IF(Data_Clean!P1586="","",Assumptions!$B$15*0.5^(Data_Clean!P1586/Assumptions!$B$20))</f>
        <v>23.267171427506</v>
      </c>
      <c r="L1586" s="16" t="n">
        <f aca="false">Assumptions!$B$16*MIN(1,LN(1+Data_Clean!Q1586)/LN(1+Assumptions!$B$21))</f>
        <v>16.4779661706004</v>
      </c>
      <c r="M1586" s="16" t="n">
        <f aca="false">Assumptions!$B$17*(0.6*MIN(1,Data_Clean!R1586/Assumptions!$B$22)+0.4*IF(Data_Clean!S1586="",0,Data_Clean!S1586))</f>
        <v>11.796</v>
      </c>
      <c r="N1586" s="16" t="n">
        <f aca="false">Assumptions!$B$18*MIN(1,(Data_Clean!F1586-1)/Assumptions!$B$23)</f>
        <v>5</v>
      </c>
      <c r="O1586" s="16" t="n">
        <f aca="false">Assumptions!$B$19*(0.4*IF(Data_Clean!E1586="",0,MIN(1,Data_Clean!E1586/12/Assumptions!$B$24))+0.35*IF(Data_Clean!D1586="Y",1,0)+0.25*(1-MIN(Data_Clean!T1586,3)/3))/IF(Data_Clean!E1586="",0.6,1)</f>
        <v>14.7</v>
      </c>
      <c r="P1586" s="16" t="n">
        <f aca="false">SUM(K1586:O1586)/(Assumptions!$D$5-IF(K1586="",Assumptions!$B$15,0))*100</f>
        <v>71.2411375981065</v>
      </c>
      <c r="Q1586" s="7" t="str">
        <f aca="false">IF(J1586&gt;=Assumptions!$B$26,"High",IF(J1586&gt;=Assumptions!$B$27,"Mid","Low"))</f>
        <v>Mid</v>
      </c>
      <c r="R1586" s="7" t="str">
        <f aca="false">IF(P1586&gt;=Assumptions!$B$28,"High",IF(P1586&gt;=Assumptions!$B$29,"Mid","Low"))</f>
        <v>High</v>
      </c>
      <c r="S1586" s="7" t="str">
        <f aca="false">INDEX(Assumptions!$B$33:$B$41,MATCH(Q1586&amp;"|"&amp;R1586,Assumptions!$A$33:$A$41,0))</f>
        <v>Engaged Builders</v>
      </c>
      <c r="T1586" s="7" t="n">
        <f aca="false">IF(ISNUMBER(Data_Clean!V1586),J1586*Data_Clean!V1586,0)</f>
        <v>9.452461183</v>
      </c>
    </row>
    <row r="1587" customFormat="false" ht="15" hidden="false" customHeight="false" outlineLevel="0" collapsed="false">
      <c r="A1587" s="15" t="str">
        <f aca="false">Data_Clean!A1587</f>
        <v>CX101583</v>
      </c>
      <c r="B1587" s="14" t="n">
        <f aca="false">Data_Clean!G1587*Assumptions!$B$5</f>
        <v>91.2845</v>
      </c>
      <c r="C1587" s="14" t="n">
        <f aca="false">IF(Data_Clean!H1587="",0,Data_Clean!H1587)*Assumptions!$B$6</f>
        <v>0</v>
      </c>
      <c r="D1587" s="14" t="n">
        <f aca="false">Data_Clean!I1587*Assumptions!$B$7</f>
        <v>0</v>
      </c>
      <c r="E1587" s="14" t="n">
        <f aca="false">Data_Clean!J1587*Assumptions!$B$8</f>
        <v>0</v>
      </c>
      <c r="F1587" s="14" t="n">
        <f aca="false">Data_Clean!K1587*Assumptions!$B$9</f>
        <v>1093.4</v>
      </c>
      <c r="G1587" s="14" t="n">
        <f aca="false">Data_Clean!L1587*Assumptions!$B$10</f>
        <v>0</v>
      </c>
      <c r="H1587" s="14" t="n">
        <f aca="false">IF(OR(Data_Clean!M1587="",Data_Clean!N1587=""),0,Data_Clean!M1587*Data_Clean!N1587/100)*Assumptions!$B$13*Assumptions!$B$11</f>
        <v>0</v>
      </c>
      <c r="I1587" s="14" t="n">
        <f aca="false">Data_Clean!O1587*4*Assumptions!$B$12</f>
        <v>0</v>
      </c>
      <c r="J1587" s="14" t="n">
        <f aca="false">SUM(B1587:I1587)</f>
        <v>1184.6845</v>
      </c>
      <c r="K1587" s="16" t="n">
        <f aca="false">IF(Data_Clean!P1587="","",Assumptions!$B$15*0.5^(Data_Clean!P1587/Assumptions!$B$20))</f>
        <v>18.0453755412318</v>
      </c>
      <c r="L1587" s="16" t="n">
        <f aca="false">Assumptions!$B$16*MIN(1,LN(1+Data_Clean!Q1587)/LN(1+Assumptions!$B$21))</f>
        <v>14.1840947778045</v>
      </c>
      <c r="M1587" s="16" t="n">
        <f aca="false">Assumptions!$B$17*(0.6*MIN(1,Data_Clean!R1587/Assumptions!$B$22)+0.4*IF(Data_Clean!S1587="",0,Data_Clean!S1587))</f>
        <v>11.622</v>
      </c>
      <c r="N1587" s="16" t="n">
        <f aca="false">Assumptions!$B$18*MIN(1,(Data_Clean!F1587-1)/Assumptions!$B$23)</f>
        <v>5</v>
      </c>
      <c r="O1587" s="16" t="n">
        <f aca="false">Assumptions!$B$19*(0.4*IF(Data_Clean!E1587="",0,MIN(1,Data_Clean!E1587/12/Assumptions!$B$24))+0.35*IF(Data_Clean!D1587="Y",1,0)+0.25*(1-MIN(Data_Clean!T1587,3)/3))/IF(Data_Clean!E1587="",0.6,1)</f>
        <v>12.8</v>
      </c>
      <c r="P1587" s="16" t="n">
        <f aca="false">SUM(K1587:O1587)/(Assumptions!$D$5-IF(K1587="",Assumptions!$B$15,0))*100</f>
        <v>61.6514703190363</v>
      </c>
      <c r="Q1587" s="7" t="str">
        <f aca="false">IF(J1587&gt;=Assumptions!$B$26,"High",IF(J1587&gt;=Assumptions!$B$27,"Mid","Low"))</f>
        <v>Mid</v>
      </c>
      <c r="R1587" s="7" t="str">
        <f aca="false">IF(P1587&gt;=Assumptions!$B$28,"High",IF(P1587&gt;=Assumptions!$B$29,"Mid","Low"))</f>
        <v>Mid</v>
      </c>
      <c r="S1587" s="7" t="str">
        <f aca="false">INDEX(Assumptions!$B$33:$B$41,MATCH(Q1587&amp;"|"&amp;R1587,Assumptions!$A$33:$A$41,0))</f>
        <v>Established Core</v>
      </c>
      <c r="T1587" s="7" t="n">
        <f aca="false">IF(ISNUMBER(Data_Clean!V1587),J1587*Data_Clean!V1587,0)</f>
        <v>48.45359605</v>
      </c>
    </row>
    <row r="1588" customFormat="false" ht="15" hidden="false" customHeight="false" outlineLevel="0" collapsed="false">
      <c r="A1588" s="15" t="str">
        <f aca="false">Data_Clean!A1588</f>
        <v>CX101584</v>
      </c>
      <c r="B1588" s="14" t="n">
        <f aca="false">Data_Clean!G1588*Assumptions!$B$5</f>
        <v>56.587</v>
      </c>
      <c r="C1588" s="14" t="n">
        <f aca="false">IF(Data_Clean!H1588="",0,Data_Clean!H1588)*Assumptions!$B$6</f>
        <v>345.09924</v>
      </c>
      <c r="D1588" s="14" t="n">
        <f aca="false">Data_Clean!I1588*Assumptions!$B$7</f>
        <v>0</v>
      </c>
      <c r="E1588" s="14" t="n">
        <f aca="false">Data_Clean!J1588*Assumptions!$B$8</f>
        <v>0</v>
      </c>
      <c r="F1588" s="14" t="n">
        <f aca="false">Data_Clean!K1588*Assumptions!$B$9</f>
        <v>0</v>
      </c>
      <c r="G1588" s="14" t="n">
        <f aca="false">Data_Clean!L1588*Assumptions!$B$10</f>
        <v>0</v>
      </c>
      <c r="H1588" s="14" t="n">
        <f aca="false">IF(OR(Data_Clean!M1588="",Data_Clean!N1588=""),0,Data_Clean!M1588*Data_Clean!N1588/100)*Assumptions!$B$13*Assumptions!$B$11</f>
        <v>0</v>
      </c>
      <c r="I1588" s="14" t="n">
        <f aca="false">Data_Clean!O1588*4*Assumptions!$B$12</f>
        <v>0</v>
      </c>
      <c r="J1588" s="14" t="n">
        <f aca="false">SUM(B1588:I1588)</f>
        <v>401.68624</v>
      </c>
      <c r="K1588" s="16" t="n">
        <f aca="false">IF(Data_Clean!P1588="","",Assumptions!$B$15*0.5^(Data_Clean!P1588/Assumptions!$B$20))</f>
        <v>24.9371368842836</v>
      </c>
      <c r="L1588" s="16" t="n">
        <f aca="false">Assumptions!$B$16*MIN(1,LN(1+Data_Clean!Q1588)/LN(1+Assumptions!$B$21))</f>
        <v>10</v>
      </c>
      <c r="M1588" s="16" t="n">
        <f aca="false">Assumptions!$B$17*(0.6*MIN(1,Data_Clean!R1588/Assumptions!$B$22)+0.4*IF(Data_Clean!S1588="",0,Data_Clean!S1588))</f>
        <v>8.772</v>
      </c>
      <c r="N1588" s="16" t="n">
        <f aca="false">Assumptions!$B$18*MIN(1,(Data_Clean!F1588-1)/Assumptions!$B$23)</f>
        <v>5</v>
      </c>
      <c r="O1588" s="16" t="n">
        <f aca="false">Assumptions!$B$19*(0.4*IF(Data_Clean!E1588="",0,MIN(1,Data_Clean!E1588/12/Assumptions!$B$24))+0.35*IF(Data_Clean!D1588="Y",1,0)+0.25*(1-MIN(Data_Clean!T1588,3)/3))/IF(Data_Clean!E1588="",0.6,1)</f>
        <v>3.35</v>
      </c>
      <c r="P1588" s="16" t="n">
        <f aca="false">SUM(K1588:O1588)/(Assumptions!$D$5-IF(K1588="",Assumptions!$B$15,0))*100</f>
        <v>52.0591368842836</v>
      </c>
      <c r="Q1588" s="7" t="str">
        <f aca="false">IF(J1588&gt;=Assumptions!$B$26,"High",IF(J1588&gt;=Assumptions!$B$27,"Mid","Low"))</f>
        <v>Mid</v>
      </c>
      <c r="R1588" s="7" t="str">
        <f aca="false">IF(P1588&gt;=Assumptions!$B$28,"High",IF(P1588&gt;=Assumptions!$B$29,"Mid","Low"))</f>
        <v>Mid</v>
      </c>
      <c r="S1588" s="7" t="str">
        <f aca="false">INDEX(Assumptions!$B$33:$B$41,MATCH(Q1588&amp;"|"&amp;R1588,Assumptions!$A$33:$A$41,0))</f>
        <v>Established Core</v>
      </c>
      <c r="T1588" s="7" t="n">
        <f aca="false">IF(ISNUMBER(Data_Clean!V1588),J1588*Data_Clean!V1588,0)</f>
        <v>97.4089132</v>
      </c>
    </row>
    <row r="1589" customFormat="false" ht="15" hidden="false" customHeight="false" outlineLevel="0" collapsed="false">
      <c r="A1589" s="15" t="str">
        <f aca="false">Data_Clean!A1589</f>
        <v>CX101585</v>
      </c>
      <c r="B1589" s="14" t="n">
        <f aca="false">Data_Clean!G1589*Assumptions!$B$5</f>
        <v>64.30575</v>
      </c>
      <c r="C1589" s="14" t="n">
        <f aca="false">IF(Data_Clean!H1589="",0,Data_Clean!H1589)*Assumptions!$B$6</f>
        <v>0</v>
      </c>
      <c r="D1589" s="14" t="n">
        <f aca="false">Data_Clean!I1589*Assumptions!$B$7</f>
        <v>0</v>
      </c>
      <c r="E1589" s="14" t="n">
        <f aca="false">Data_Clean!J1589*Assumptions!$B$8</f>
        <v>0</v>
      </c>
      <c r="F1589" s="14" t="n">
        <f aca="false">Data_Clean!K1589*Assumptions!$B$9</f>
        <v>0</v>
      </c>
      <c r="G1589" s="14" t="n">
        <f aca="false">Data_Clean!L1589*Assumptions!$B$10</f>
        <v>0</v>
      </c>
      <c r="H1589" s="14" t="n">
        <f aca="false">IF(OR(Data_Clean!M1589="",Data_Clean!N1589=""),0,Data_Clean!M1589*Data_Clean!N1589/100)*Assumptions!$B$13*Assumptions!$B$11</f>
        <v>0</v>
      </c>
      <c r="I1589" s="14" t="n">
        <f aca="false">Data_Clean!O1589*4*Assumptions!$B$12</f>
        <v>0</v>
      </c>
      <c r="J1589" s="14" t="n">
        <f aca="false">SUM(B1589:I1589)</f>
        <v>64.30575</v>
      </c>
      <c r="K1589" s="16" t="n">
        <f aca="false">IF(Data_Clean!P1589="","",Assumptions!$B$15*0.5^(Data_Clean!P1589/Assumptions!$B$20))</f>
        <v>20.2552491925229</v>
      </c>
      <c r="L1589" s="16" t="n">
        <f aca="false">Assumptions!$B$16*MIN(1,LN(1+Data_Clean!Q1589)/LN(1+Assumptions!$B$21))</f>
        <v>12.4931739410702</v>
      </c>
      <c r="M1589" s="16" t="n">
        <f aca="false">Assumptions!$B$17*(0.6*MIN(1,Data_Clean!R1589/Assumptions!$B$22)+0.4*IF(Data_Clean!S1589="",0,Data_Clean!S1589))</f>
        <v>10.536</v>
      </c>
      <c r="N1589" s="16" t="n">
        <f aca="false">Assumptions!$B$18*MIN(1,(Data_Clean!F1589-1)/Assumptions!$B$23)</f>
        <v>0</v>
      </c>
      <c r="O1589" s="16" t="n">
        <f aca="false">Assumptions!$B$19*(0.4*IF(Data_Clean!E1589="",0,MIN(1,Data_Clean!E1589/12/Assumptions!$B$24))+0.35*IF(Data_Clean!D1589="Y",1,0)+0.25*(1-MIN(Data_Clean!T1589,3)/3))/IF(Data_Clean!E1589="",0.6,1)</f>
        <v>5.15</v>
      </c>
      <c r="P1589" s="16" t="n">
        <f aca="false">SUM(K1589:O1589)/(Assumptions!$D$5-IF(K1589="",Assumptions!$B$15,0))*100</f>
        <v>48.434423133593</v>
      </c>
      <c r="Q1589" s="7" t="str">
        <f aca="false">IF(J1589&gt;=Assumptions!$B$26,"High",IF(J1589&gt;=Assumptions!$B$27,"Mid","Low"))</f>
        <v>Low</v>
      </c>
      <c r="R1589" s="7" t="str">
        <f aca="false">IF(P1589&gt;=Assumptions!$B$28,"High",IF(P1589&gt;=Assumptions!$B$29,"Mid","Low"))</f>
        <v>Low</v>
      </c>
      <c r="S1589" s="7" t="str">
        <f aca="false">INDEX(Assumptions!$B$33:$B$41,MATCH(Q1589&amp;"|"&amp;R1589,Assumptions!$A$33:$A$41,0))</f>
        <v>Dormant &amp; Low Value</v>
      </c>
      <c r="T1589" s="7" t="n">
        <f aca="false">IF(ISNUMBER(Data_Clean!V1589),J1589*Data_Clean!V1589,0)</f>
        <v>8.70699855</v>
      </c>
    </row>
    <row r="1590" customFormat="false" ht="15" hidden="false" customHeight="false" outlineLevel="0" collapsed="false">
      <c r="A1590" s="15" t="str">
        <f aca="false">Data_Clean!A1590</f>
        <v>CX101586</v>
      </c>
      <c r="B1590" s="14" t="n">
        <f aca="false">Data_Clean!G1590*Assumptions!$B$5</f>
        <v>16.8265</v>
      </c>
      <c r="C1590" s="14" t="n">
        <f aca="false">IF(Data_Clean!H1590="",0,Data_Clean!H1590)*Assumptions!$B$6</f>
        <v>0</v>
      </c>
      <c r="D1590" s="14" t="n">
        <f aca="false">Data_Clean!I1590*Assumptions!$B$7</f>
        <v>0</v>
      </c>
      <c r="E1590" s="14" t="n">
        <f aca="false">Data_Clean!J1590*Assumptions!$B$8</f>
        <v>0</v>
      </c>
      <c r="F1590" s="14" t="n">
        <f aca="false">Data_Clean!K1590*Assumptions!$B$9</f>
        <v>0</v>
      </c>
      <c r="G1590" s="14" t="n">
        <f aca="false">Data_Clean!L1590*Assumptions!$B$10</f>
        <v>895.95</v>
      </c>
      <c r="H1590" s="14" t="n">
        <f aca="false">IF(OR(Data_Clean!M1590="",Data_Clean!N1590=""),0,Data_Clean!M1590*Data_Clean!N1590/100)*Assumptions!$B$13*Assumptions!$B$11</f>
        <v>0</v>
      </c>
      <c r="I1590" s="14" t="n">
        <f aca="false">Data_Clean!O1590*4*Assumptions!$B$12</f>
        <v>0</v>
      </c>
      <c r="J1590" s="14" t="n">
        <f aca="false">SUM(B1590:I1590)</f>
        <v>912.7765</v>
      </c>
      <c r="K1590" s="16" t="n">
        <f aca="false">IF(Data_Clean!P1590="","",Assumptions!$B$15*0.5^(Data_Clean!P1590/Assumptions!$B$20))</f>
        <v>30</v>
      </c>
      <c r="L1590" s="16" t="n">
        <f aca="false">Assumptions!$B$16*MIN(1,LN(1+Data_Clean!Q1590)/LN(1+Assumptions!$B$21))</f>
        <v>13.4237548294248</v>
      </c>
      <c r="M1590" s="16" t="n">
        <f aca="false">Assumptions!$B$17*(0.6*MIN(1,Data_Clean!R1590/Assumptions!$B$22)+0.4*IF(Data_Clean!S1590="",0,Data_Clean!S1590))</f>
        <v>7.386</v>
      </c>
      <c r="N1590" s="16" t="n">
        <f aca="false">Assumptions!$B$18*MIN(1,(Data_Clean!F1590-1)/Assumptions!$B$23)</f>
        <v>10</v>
      </c>
      <c r="O1590" s="16" t="n">
        <f aca="false">Assumptions!$B$19*(0.4*IF(Data_Clean!E1590="",0,MIN(1,Data_Clean!E1590/12/Assumptions!$B$24))+0.35*IF(Data_Clean!D1590="Y",1,0)+0.25*(1-MIN(Data_Clean!T1590,3)/3))/IF(Data_Clean!E1590="",0.6,1)</f>
        <v>9.2</v>
      </c>
      <c r="P1590" s="16" t="n">
        <f aca="false">SUM(K1590:O1590)/(Assumptions!$D$5-IF(K1590="",Assumptions!$B$15,0))*100</f>
        <v>70.0097548294248</v>
      </c>
      <c r="Q1590" s="7" t="str">
        <f aca="false">IF(J1590&gt;=Assumptions!$B$26,"High",IF(J1590&gt;=Assumptions!$B$27,"Mid","Low"))</f>
        <v>Mid</v>
      </c>
      <c r="R1590" s="7" t="str">
        <f aca="false">IF(P1590&gt;=Assumptions!$B$28,"High",IF(P1590&gt;=Assumptions!$B$29,"Mid","Low"))</f>
        <v>High</v>
      </c>
      <c r="S1590" s="7" t="str">
        <f aca="false">INDEX(Assumptions!$B$33:$B$41,MATCH(Q1590&amp;"|"&amp;R1590,Assumptions!$A$33:$A$41,0))</f>
        <v>Engaged Builders</v>
      </c>
      <c r="T1590" s="7" t="n">
        <f aca="false">IF(ISNUMBER(Data_Clean!V1590),J1590*Data_Clean!V1590,0)</f>
        <v>97.21069725</v>
      </c>
    </row>
    <row r="1591" customFormat="false" ht="15" hidden="false" customHeight="false" outlineLevel="0" collapsed="false">
      <c r="A1591" s="15" t="str">
        <f aca="false">Data_Clean!A1591</f>
        <v>CX101587</v>
      </c>
      <c r="B1591" s="14" t="n">
        <f aca="false">Data_Clean!G1591*Assumptions!$B$5</f>
        <v>168.422</v>
      </c>
      <c r="C1591" s="14" t="n">
        <f aca="false">IF(Data_Clean!H1591="",0,Data_Clean!H1591)*Assumptions!$B$6</f>
        <v>173.9586</v>
      </c>
      <c r="D1591" s="14" t="n">
        <f aca="false">Data_Clean!I1591*Assumptions!$B$7</f>
        <v>0</v>
      </c>
      <c r="E1591" s="14" t="n">
        <f aca="false">Data_Clean!J1591*Assumptions!$B$8</f>
        <v>0</v>
      </c>
      <c r="F1591" s="14" t="n">
        <f aca="false">Data_Clean!K1591*Assumptions!$B$9</f>
        <v>0</v>
      </c>
      <c r="G1591" s="14" t="n">
        <f aca="false">Data_Clean!L1591*Assumptions!$B$10</f>
        <v>0</v>
      </c>
      <c r="H1591" s="14" t="n">
        <f aca="false">IF(OR(Data_Clean!M1591="",Data_Clean!N1591=""),0,Data_Clean!M1591*Data_Clean!N1591/100)*Assumptions!$B$13*Assumptions!$B$11</f>
        <v>0</v>
      </c>
      <c r="I1591" s="14" t="n">
        <f aca="false">Data_Clean!O1591*4*Assumptions!$B$12</f>
        <v>0</v>
      </c>
      <c r="J1591" s="14" t="n">
        <f aca="false">SUM(B1591:I1591)</f>
        <v>342.3806</v>
      </c>
      <c r="K1591" s="16" t="n">
        <f aca="false">IF(Data_Clean!P1591="","",Assumptions!$B$15*0.5^(Data_Clean!P1591/Assumptions!$B$20))</f>
        <v>23.267171427506</v>
      </c>
      <c r="L1591" s="16" t="n">
        <f aca="false">Assumptions!$B$16*MIN(1,LN(1+Data_Clean!Q1591)/LN(1+Assumptions!$B$21))</f>
        <v>15.6854227887284</v>
      </c>
      <c r="M1591" s="16" t="n">
        <f aca="false">Assumptions!$B$17*(0.6*MIN(1,Data_Clean!R1591/Assumptions!$B$22)+0.4*IF(Data_Clean!S1591="",0,Data_Clean!S1591))</f>
        <v>8.388</v>
      </c>
      <c r="N1591" s="16" t="n">
        <f aca="false">Assumptions!$B$18*MIN(1,(Data_Clean!F1591-1)/Assumptions!$B$23)</f>
        <v>5</v>
      </c>
      <c r="O1591" s="16" t="n">
        <f aca="false">Assumptions!$B$19*(0.4*IF(Data_Clean!E1591="",0,MIN(1,Data_Clean!E1591/12/Assumptions!$B$24))+0.35*IF(Data_Clean!D1591="Y",1,0)+0.25*(1-MIN(Data_Clean!T1591,3)/3))/IF(Data_Clean!E1591="",0.6,1)</f>
        <v>14.8</v>
      </c>
      <c r="P1591" s="16" t="n">
        <f aca="false">SUM(K1591:O1591)/(Assumptions!$D$5-IF(K1591="",Assumptions!$B$15,0))*100</f>
        <v>67.1405942162344</v>
      </c>
      <c r="Q1591" s="7" t="str">
        <f aca="false">IF(J1591&gt;=Assumptions!$B$26,"High",IF(J1591&gt;=Assumptions!$B$27,"Mid","Low"))</f>
        <v>Low</v>
      </c>
      <c r="R1591" s="7" t="str">
        <f aca="false">IF(P1591&gt;=Assumptions!$B$28,"High",IF(P1591&gt;=Assumptions!$B$29,"Mid","Low"))</f>
        <v>Mid</v>
      </c>
      <c r="S1591" s="7" t="str">
        <f aca="false">INDEX(Assumptions!$B$33:$B$41,MATCH(Q1591&amp;"|"&amp;R1591,Assumptions!$A$33:$A$41,0))</f>
        <v>Light Touch</v>
      </c>
      <c r="T1591" s="7" t="n">
        <f aca="false">IF(ISNUMBER(Data_Clean!V1591),J1591*Data_Clean!V1591,0)</f>
        <v>6.74489782</v>
      </c>
    </row>
    <row r="1592" customFormat="false" ht="15" hidden="false" customHeight="false" outlineLevel="0" collapsed="false">
      <c r="A1592" s="15" t="str">
        <f aca="false">Data_Clean!A1592</f>
        <v>CX101588</v>
      </c>
      <c r="B1592" s="14" t="n">
        <f aca="false">Data_Clean!G1592*Assumptions!$B$5</f>
        <v>66.37325</v>
      </c>
      <c r="C1592" s="14" t="n">
        <f aca="false">IF(Data_Clean!H1592="",0,Data_Clean!H1592)*Assumptions!$B$6</f>
        <v>19.20168</v>
      </c>
      <c r="D1592" s="14" t="n">
        <f aca="false">Data_Clean!I1592*Assumptions!$B$7</f>
        <v>0</v>
      </c>
      <c r="E1592" s="14" t="n">
        <f aca="false">Data_Clean!J1592*Assumptions!$B$8</f>
        <v>0</v>
      </c>
      <c r="F1592" s="14" t="n">
        <f aca="false">Data_Clean!K1592*Assumptions!$B$9</f>
        <v>0</v>
      </c>
      <c r="G1592" s="14" t="n">
        <f aca="false">Data_Clean!L1592*Assumptions!$B$10</f>
        <v>0</v>
      </c>
      <c r="H1592" s="14" t="n">
        <f aca="false">IF(OR(Data_Clean!M1592="",Data_Clean!N1592=""),0,Data_Clean!M1592*Data_Clean!N1592/100)*Assumptions!$B$13*Assumptions!$B$11</f>
        <v>0</v>
      </c>
      <c r="I1592" s="14" t="n">
        <f aca="false">Data_Clean!O1592*4*Assumptions!$B$12</f>
        <v>0</v>
      </c>
      <c r="J1592" s="14" t="n">
        <f aca="false">SUM(B1592:I1592)</f>
        <v>85.57493</v>
      </c>
      <c r="K1592" s="16" t="n">
        <f aca="false">IF(Data_Clean!P1592="","",Assumptions!$B$15*0.5^(Data_Clean!P1592/Assumptions!$B$20))</f>
        <v>16.8369307246406</v>
      </c>
      <c r="L1592" s="16" t="n">
        <f aca="false">Assumptions!$B$16*MIN(1,LN(1+Data_Clean!Q1592)/LN(1+Assumptions!$B$21))</f>
        <v>11.5625930527155</v>
      </c>
      <c r="M1592" s="16" t="n">
        <f aca="false">Assumptions!$B$17*(0.6*MIN(1,Data_Clean!R1592/Assumptions!$B$22)+0.4*IF(Data_Clean!S1592="",0,Data_Clean!S1592))</f>
        <v>7.914</v>
      </c>
      <c r="N1592" s="16" t="n">
        <f aca="false">Assumptions!$B$18*MIN(1,(Data_Clean!F1592-1)/Assumptions!$B$23)</f>
        <v>5</v>
      </c>
      <c r="O1592" s="16" t="n">
        <f aca="false">Assumptions!$B$19*(0.4*IF(Data_Clean!E1592="",0,MIN(1,Data_Clean!E1592/12/Assumptions!$B$24))+0.35*IF(Data_Clean!D1592="Y",1,0)+0.25*(1-MIN(Data_Clean!T1592,3)/3))/IF(Data_Clean!E1592="",0.6,1)</f>
        <v>7.95</v>
      </c>
      <c r="P1592" s="16" t="n">
        <f aca="false">SUM(K1592:O1592)/(Assumptions!$D$5-IF(K1592="",Assumptions!$B$15,0))*100</f>
        <v>49.2635237773561</v>
      </c>
      <c r="Q1592" s="7" t="str">
        <f aca="false">IF(J1592&gt;=Assumptions!$B$26,"High",IF(J1592&gt;=Assumptions!$B$27,"Mid","Low"))</f>
        <v>Low</v>
      </c>
      <c r="R1592" s="7" t="str">
        <f aca="false">IF(P1592&gt;=Assumptions!$B$28,"High",IF(P1592&gt;=Assumptions!$B$29,"Mid","Low"))</f>
        <v>Low</v>
      </c>
      <c r="S1592" s="7" t="str">
        <f aca="false">INDEX(Assumptions!$B$33:$B$41,MATCH(Q1592&amp;"|"&amp;R1592,Assumptions!$A$33:$A$41,0))</f>
        <v>Dormant &amp; Low Value</v>
      </c>
      <c r="T1592" s="7" t="n">
        <f aca="false">IF(ISNUMBER(Data_Clean!V1592),J1592*Data_Clean!V1592,0)</f>
        <v>5.613715408</v>
      </c>
    </row>
    <row r="1593" customFormat="false" ht="15" hidden="false" customHeight="false" outlineLevel="0" collapsed="false">
      <c r="A1593" s="15" t="str">
        <f aca="false">Data_Clean!A1593</f>
        <v>CX101589</v>
      </c>
      <c r="B1593" s="14" t="n">
        <f aca="false">Data_Clean!G1593*Assumptions!$B$5</f>
        <v>162.942</v>
      </c>
      <c r="C1593" s="14" t="n">
        <f aca="false">IF(Data_Clean!H1593="",0,Data_Clean!H1593)*Assumptions!$B$6</f>
        <v>0</v>
      </c>
      <c r="D1593" s="14" t="n">
        <f aca="false">Data_Clean!I1593*Assumptions!$B$7</f>
        <v>0</v>
      </c>
      <c r="E1593" s="14" t="n">
        <f aca="false">Data_Clean!J1593*Assumptions!$B$8</f>
        <v>0</v>
      </c>
      <c r="F1593" s="14" t="n">
        <f aca="false">Data_Clean!K1593*Assumptions!$B$9</f>
        <v>0</v>
      </c>
      <c r="G1593" s="14" t="n">
        <f aca="false">Data_Clean!L1593*Assumptions!$B$10</f>
        <v>0</v>
      </c>
      <c r="H1593" s="14" t="n">
        <f aca="false">IF(OR(Data_Clean!M1593="",Data_Clean!N1593=""),0,Data_Clean!M1593*Data_Clean!N1593/100)*Assumptions!$B$13*Assumptions!$B$11</f>
        <v>0</v>
      </c>
      <c r="I1593" s="14" t="n">
        <f aca="false">Data_Clean!O1593*4*Assumptions!$B$12</f>
        <v>0</v>
      </c>
      <c r="J1593" s="14" t="n">
        <f aca="false">SUM(B1593:I1593)</f>
        <v>162.942</v>
      </c>
      <c r="K1593" s="16" t="n">
        <f aca="false">IF(Data_Clean!P1593="","",Assumptions!$B$15*0.5^(Data_Clean!P1593/Assumptions!$B$20))</f>
        <v>23.811015779523</v>
      </c>
      <c r="L1593" s="16" t="n">
        <f aca="false">Assumptions!$B$16*MIN(1,LN(1+Data_Clean!Q1593)/LN(1+Assumptions!$B$21))</f>
        <v>10</v>
      </c>
      <c r="M1593" s="16" t="n">
        <f aca="false">Assumptions!$B$17*(0.6*MIN(1,Data_Clean!R1593/Assumptions!$B$22)+0.4*IF(Data_Clean!S1593="",0,Data_Clean!S1593))</f>
        <v>4.008</v>
      </c>
      <c r="N1593" s="16" t="n">
        <f aca="false">Assumptions!$B$18*MIN(1,(Data_Clean!F1593-1)/Assumptions!$B$23)</f>
        <v>0</v>
      </c>
      <c r="O1593" s="16" t="n">
        <f aca="false">Assumptions!$B$19*(0.4*IF(Data_Clean!E1593="",0,MIN(1,Data_Clean!E1593/12/Assumptions!$B$24))+0.35*IF(Data_Clean!D1593="Y",1,0)+0.25*(1-MIN(Data_Clean!T1593,3)/3))/IF(Data_Clean!E1593="",0.6,1)</f>
        <v>15</v>
      </c>
      <c r="P1593" s="16" t="n">
        <f aca="false">SUM(K1593:O1593)/(Assumptions!$D$5-IF(K1593="",Assumptions!$B$15,0))*100</f>
        <v>52.819015779523</v>
      </c>
      <c r="Q1593" s="7" t="str">
        <f aca="false">IF(J1593&gt;=Assumptions!$B$26,"High",IF(J1593&gt;=Assumptions!$B$27,"Mid","Low"))</f>
        <v>Low</v>
      </c>
      <c r="R1593" s="7" t="str">
        <f aca="false">IF(P1593&gt;=Assumptions!$B$28,"High",IF(P1593&gt;=Assumptions!$B$29,"Mid","Low"))</f>
        <v>Mid</v>
      </c>
      <c r="S1593" s="7" t="str">
        <f aca="false">INDEX(Assumptions!$B$33:$B$41,MATCH(Q1593&amp;"|"&amp;R1593,Assumptions!$A$33:$A$41,0))</f>
        <v>Light Touch</v>
      </c>
      <c r="T1593" s="7" t="n">
        <f aca="false">IF(ISNUMBER(Data_Clean!V1593),J1593*Data_Clean!V1593,0)</f>
        <v>5.7192642</v>
      </c>
    </row>
    <row r="1594" customFormat="false" ht="15" hidden="false" customHeight="false" outlineLevel="0" collapsed="false">
      <c r="A1594" s="15" t="str">
        <f aca="false">Data_Clean!A1594</f>
        <v>CX101590</v>
      </c>
      <c r="B1594" s="14" t="n">
        <f aca="false">Data_Clean!G1594*Assumptions!$B$5</f>
        <v>7.8265</v>
      </c>
      <c r="C1594" s="14" t="n">
        <f aca="false">IF(Data_Clean!H1594="",0,Data_Clean!H1594)*Assumptions!$B$6</f>
        <v>0</v>
      </c>
      <c r="D1594" s="14" t="n">
        <f aca="false">Data_Clean!I1594*Assumptions!$B$7</f>
        <v>0</v>
      </c>
      <c r="E1594" s="14" t="n">
        <f aca="false">Data_Clean!J1594*Assumptions!$B$8</f>
        <v>0</v>
      </c>
      <c r="F1594" s="14" t="n">
        <f aca="false">Data_Clean!K1594*Assumptions!$B$9</f>
        <v>310.2</v>
      </c>
      <c r="G1594" s="14" t="n">
        <f aca="false">Data_Clean!L1594*Assumptions!$B$10</f>
        <v>0</v>
      </c>
      <c r="H1594" s="14" t="n">
        <f aca="false">IF(OR(Data_Clean!M1594="",Data_Clean!N1594=""),0,Data_Clean!M1594*Data_Clean!N1594/100)*Assumptions!$B$13*Assumptions!$B$11</f>
        <v>0</v>
      </c>
      <c r="I1594" s="14" t="n">
        <f aca="false">Data_Clean!O1594*4*Assumptions!$B$12</f>
        <v>0</v>
      </c>
      <c r="J1594" s="14" t="n">
        <f aca="false">SUM(B1594:I1594)</f>
        <v>318.0265</v>
      </c>
      <c r="K1594" s="16" t="n">
        <f aca="false">IF(Data_Clean!P1594="","",Assumptions!$B$15*0.5^(Data_Clean!P1594/Assumptions!$B$20))</f>
        <v>23.811015779523</v>
      </c>
      <c r="L1594" s="16" t="n">
        <f aca="false">Assumptions!$B$16*MIN(1,LN(1+Data_Clean!Q1594)/LN(1+Assumptions!$B$21))</f>
        <v>16.7118774147124</v>
      </c>
      <c r="M1594" s="16" t="n">
        <f aca="false">Assumptions!$B$17*(0.6*MIN(1,Data_Clean!R1594/Assumptions!$B$22)+0.4*IF(Data_Clean!S1594="",0,Data_Clean!S1594))</f>
        <v>12.498</v>
      </c>
      <c r="N1594" s="16" t="n">
        <f aca="false">Assumptions!$B$18*MIN(1,(Data_Clean!F1594-1)/Assumptions!$B$23)</f>
        <v>5</v>
      </c>
      <c r="O1594" s="16" t="n">
        <f aca="false">Assumptions!$B$19*(0.4*IF(Data_Clean!E1594="",0,MIN(1,Data_Clean!E1594/12/Assumptions!$B$24))+0.35*IF(Data_Clean!D1594="Y",1,0)+0.25*(1-MIN(Data_Clean!T1594,3)/3))/IF(Data_Clean!E1594="",0.6,1)</f>
        <v>10.9</v>
      </c>
      <c r="P1594" s="16" t="n">
        <f aca="false">SUM(K1594:O1594)/(Assumptions!$D$5-IF(K1594="",Assumptions!$B$15,0))*100</f>
        <v>68.9208931942354</v>
      </c>
      <c r="Q1594" s="7" t="str">
        <f aca="false">IF(J1594&gt;=Assumptions!$B$26,"High",IF(J1594&gt;=Assumptions!$B$27,"Mid","Low"))</f>
        <v>Low</v>
      </c>
      <c r="R1594" s="7" t="str">
        <f aca="false">IF(P1594&gt;=Assumptions!$B$28,"High",IF(P1594&gt;=Assumptions!$B$29,"Mid","Low"))</f>
        <v>Mid</v>
      </c>
      <c r="S1594" s="7" t="str">
        <f aca="false">INDEX(Assumptions!$B$33:$B$41,MATCH(Q1594&amp;"|"&amp;R1594,Assumptions!$A$33:$A$41,0))</f>
        <v>Light Touch</v>
      </c>
      <c r="T1594" s="7" t="n">
        <f aca="false">IF(ISNUMBER(Data_Clean!V1594),J1594*Data_Clean!V1594,0)</f>
        <v>8.2050837</v>
      </c>
    </row>
    <row r="1595" customFormat="false" ht="15" hidden="false" customHeight="false" outlineLevel="0" collapsed="false">
      <c r="A1595" s="15" t="str">
        <f aca="false">Data_Clean!A1595</f>
        <v>CX101591</v>
      </c>
      <c r="B1595" s="14" t="n">
        <f aca="false">Data_Clean!G1595*Assumptions!$B$5</f>
        <v>111.92825</v>
      </c>
      <c r="C1595" s="14" t="n">
        <f aca="false">IF(Data_Clean!H1595="",0,Data_Clean!H1595)*Assumptions!$B$6</f>
        <v>25.22616</v>
      </c>
      <c r="D1595" s="14" t="n">
        <f aca="false">Data_Clean!I1595*Assumptions!$B$7</f>
        <v>0</v>
      </c>
      <c r="E1595" s="14" t="n">
        <f aca="false">Data_Clean!J1595*Assumptions!$B$8</f>
        <v>0</v>
      </c>
      <c r="F1595" s="14" t="n">
        <f aca="false">Data_Clean!K1595*Assumptions!$B$9</f>
        <v>0</v>
      </c>
      <c r="G1595" s="14" t="n">
        <f aca="false">Data_Clean!L1595*Assumptions!$B$10</f>
        <v>0</v>
      </c>
      <c r="H1595" s="14" t="n">
        <f aca="false">IF(OR(Data_Clean!M1595="",Data_Clean!N1595=""),0,Data_Clean!M1595*Data_Clean!N1595/100)*Assumptions!$B$13*Assumptions!$B$11</f>
        <v>0</v>
      </c>
      <c r="I1595" s="14" t="n">
        <f aca="false">Data_Clean!O1595*4*Assumptions!$B$12</f>
        <v>0</v>
      </c>
      <c r="J1595" s="14" t="n">
        <f aca="false">SUM(B1595:I1595)</f>
        <v>137.15441</v>
      </c>
      <c r="K1595" s="16" t="n">
        <f aca="false">IF(Data_Clean!P1595="","",Assumptions!$B$15*0.5^(Data_Clean!P1595/Assumptions!$B$20))</f>
        <v>30</v>
      </c>
      <c r="L1595" s="16" t="n">
        <f aca="false">Assumptions!$B$16*MIN(1,LN(1+Data_Clean!Q1595)/LN(1+Assumptions!$B$21))</f>
        <v>19.7879039263707</v>
      </c>
      <c r="M1595" s="16" t="n">
        <f aca="false">Assumptions!$B$17*(0.6*MIN(1,Data_Clean!R1595/Assumptions!$B$22)+0.4*IF(Data_Clean!S1595="",0,Data_Clean!S1595))</f>
        <v>11.958</v>
      </c>
      <c r="N1595" s="16" t="n">
        <f aca="false">Assumptions!$B$18*MIN(1,(Data_Clean!F1595-1)/Assumptions!$B$23)</f>
        <v>5</v>
      </c>
      <c r="O1595" s="16" t="n">
        <f aca="false">Assumptions!$B$19*(0.4*IF(Data_Clean!E1595="",0,MIN(1,Data_Clean!E1595/12/Assumptions!$B$24))+0.35*IF(Data_Clean!D1595="Y",1,0)+0.25*(1-MIN(Data_Clean!T1595,3)/3))/IF(Data_Clean!E1595="",0.6,1)</f>
        <v>14.1</v>
      </c>
      <c r="P1595" s="16" t="n">
        <f aca="false">SUM(K1595:O1595)/(Assumptions!$D$5-IF(K1595="",Assumptions!$B$15,0))*100</f>
        <v>80.8459039263707</v>
      </c>
      <c r="Q1595" s="7" t="str">
        <f aca="false">IF(J1595&gt;=Assumptions!$B$26,"High",IF(J1595&gt;=Assumptions!$B$27,"Mid","Low"))</f>
        <v>Low</v>
      </c>
      <c r="R1595" s="7" t="str">
        <f aca="false">IF(P1595&gt;=Assumptions!$B$28,"High",IF(P1595&gt;=Assumptions!$B$29,"Mid","Low"))</f>
        <v>High</v>
      </c>
      <c r="S1595" s="7" t="str">
        <f aca="false">INDEX(Assumptions!$B$33:$B$41,MATCH(Q1595&amp;"|"&amp;R1595,Assumptions!$A$33:$A$41,0))</f>
        <v>Engaged Builders</v>
      </c>
      <c r="T1595" s="7" t="n">
        <f aca="false">IF(ISNUMBER(Data_Clean!V1595),J1595*Data_Clean!V1595,0)</f>
        <v>3.730599952</v>
      </c>
    </row>
    <row r="1596" customFormat="false" ht="15" hidden="false" customHeight="false" outlineLevel="0" collapsed="false">
      <c r="A1596" s="15" t="str">
        <f aca="false">Data_Clean!A1596</f>
        <v>CX101592</v>
      </c>
      <c r="B1596" s="14" t="n">
        <f aca="false">Data_Clean!G1596*Assumptions!$B$5</f>
        <v>81.4575</v>
      </c>
      <c r="C1596" s="14" t="n">
        <f aca="false">IF(Data_Clean!H1596="",0,Data_Clean!H1596)*Assumptions!$B$6</f>
        <v>0</v>
      </c>
      <c r="D1596" s="14" t="n">
        <f aca="false">Data_Clean!I1596*Assumptions!$B$7</f>
        <v>0</v>
      </c>
      <c r="E1596" s="14" t="n">
        <f aca="false">Data_Clean!J1596*Assumptions!$B$8</f>
        <v>0</v>
      </c>
      <c r="F1596" s="14" t="n">
        <f aca="false">Data_Clean!K1596*Assumptions!$B$9</f>
        <v>0</v>
      </c>
      <c r="G1596" s="14" t="n">
        <f aca="false">Data_Clean!L1596*Assumptions!$B$10</f>
        <v>0</v>
      </c>
      <c r="H1596" s="14" t="n">
        <f aca="false">IF(OR(Data_Clean!M1596="",Data_Clean!N1596=""),0,Data_Clean!M1596*Data_Clean!N1596/100)*Assumptions!$B$13*Assumptions!$B$11</f>
        <v>186.582</v>
      </c>
      <c r="I1596" s="14" t="n">
        <f aca="false">Data_Clean!O1596*4*Assumptions!$B$12</f>
        <v>27.28128</v>
      </c>
      <c r="J1596" s="14" t="n">
        <f aca="false">SUM(B1596:I1596)</f>
        <v>295.32078</v>
      </c>
      <c r="K1596" s="16" t="n">
        <f aca="false">IF(Data_Clean!P1596="","",Assumptions!$B$15*0.5^(Data_Clean!P1596/Assumptions!$B$20))</f>
        <v>27.9909897461042</v>
      </c>
      <c r="L1596" s="16" t="n">
        <f aca="false">Assumptions!$B$16*MIN(1,LN(1+Data_Clean!Q1596)/LN(1+Assumptions!$B$21))</f>
        <v>11.2934465146257</v>
      </c>
      <c r="M1596" s="16" t="n">
        <f aca="false">Assumptions!$B$17*(0.6*MIN(1,Data_Clean!R1596/Assumptions!$B$22)+0.4*IF(Data_Clean!S1596="",0,Data_Clean!S1596))</f>
        <v>7.944</v>
      </c>
      <c r="N1596" s="16" t="n">
        <f aca="false">Assumptions!$B$18*MIN(1,(Data_Clean!F1596-1)/Assumptions!$B$23)</f>
        <v>5</v>
      </c>
      <c r="O1596" s="16" t="n">
        <f aca="false">Assumptions!$B$19*(0.4*IF(Data_Clean!E1596="",0,MIN(1,Data_Clean!E1596/12/Assumptions!$B$24))+0.35*IF(Data_Clean!D1596="Y",1,0)+0.25*(1-MIN(Data_Clean!T1596,3)/3))/IF(Data_Clean!E1596="",0.6,1)</f>
        <v>15</v>
      </c>
      <c r="P1596" s="16" t="n">
        <f aca="false">SUM(K1596:O1596)/(Assumptions!$D$5-IF(K1596="",Assumptions!$B$15,0))*100</f>
        <v>67.2284362607299</v>
      </c>
      <c r="Q1596" s="7" t="str">
        <f aca="false">IF(J1596&gt;=Assumptions!$B$26,"High",IF(J1596&gt;=Assumptions!$B$27,"Mid","Low"))</f>
        <v>Low</v>
      </c>
      <c r="R1596" s="7" t="str">
        <f aca="false">IF(P1596&gt;=Assumptions!$B$28,"High",IF(P1596&gt;=Assumptions!$B$29,"Mid","Low"))</f>
        <v>Mid</v>
      </c>
      <c r="S1596" s="7" t="str">
        <f aca="false">INDEX(Assumptions!$B$33:$B$41,MATCH(Q1596&amp;"|"&amp;R1596,Assumptions!$A$33:$A$41,0))</f>
        <v>Light Touch</v>
      </c>
      <c r="T1596" s="7" t="n">
        <f aca="false">IF(ISNUMBER(Data_Clean!V1596),J1596*Data_Clean!V1596,0)</f>
        <v>12.167216136</v>
      </c>
    </row>
    <row r="1597" customFormat="false" ht="15" hidden="false" customHeight="false" outlineLevel="0" collapsed="false">
      <c r="A1597" s="15" t="str">
        <f aca="false">Data_Clean!A1597</f>
        <v>CX101593</v>
      </c>
      <c r="B1597" s="14" t="n">
        <f aca="false">Data_Clean!G1597*Assumptions!$B$5</f>
        <v>180.916</v>
      </c>
      <c r="C1597" s="14" t="n">
        <f aca="false">IF(Data_Clean!H1597="",0,Data_Clean!H1597)*Assumptions!$B$6</f>
        <v>0</v>
      </c>
      <c r="D1597" s="14" t="n">
        <f aca="false">Data_Clean!I1597*Assumptions!$B$7</f>
        <v>702.4</v>
      </c>
      <c r="E1597" s="14" t="n">
        <f aca="false">Data_Clean!J1597*Assumptions!$B$8</f>
        <v>0</v>
      </c>
      <c r="F1597" s="14" t="n">
        <f aca="false">Data_Clean!K1597*Assumptions!$B$9</f>
        <v>2302.3</v>
      </c>
      <c r="G1597" s="14" t="n">
        <f aca="false">Data_Clean!L1597*Assumptions!$B$10</f>
        <v>0</v>
      </c>
      <c r="H1597" s="14" t="n">
        <f aca="false">IF(OR(Data_Clean!M1597="",Data_Clean!N1597=""),0,Data_Clean!M1597*Data_Clean!N1597/100)*Assumptions!$B$13*Assumptions!$B$11</f>
        <v>850.5</v>
      </c>
      <c r="I1597" s="14" t="n">
        <f aca="false">Data_Clean!O1597*4*Assumptions!$B$12</f>
        <v>21.09264</v>
      </c>
      <c r="J1597" s="14" t="n">
        <f aca="false">SUM(B1597:I1597)</f>
        <v>4057.20864</v>
      </c>
      <c r="K1597" s="16" t="n">
        <f aca="false">IF(Data_Clean!P1597="","",Assumptions!$B$15*0.5^(Data_Clean!P1597/Assumptions!$B$20))</f>
        <v>7.8547059211547</v>
      </c>
      <c r="L1597" s="16" t="n">
        <f aca="false">Assumptions!$B$16*MIN(1,LN(1+Data_Clean!Q1597)/LN(1+Assumptions!$B$21))</f>
        <v>11.2934465146257</v>
      </c>
      <c r="M1597" s="16" t="n">
        <f aca="false">Assumptions!$B$17*(0.6*MIN(1,Data_Clean!R1597/Assumptions!$B$22)+0.4*IF(Data_Clean!S1597="",0,Data_Clean!S1597))</f>
        <v>6.978</v>
      </c>
      <c r="N1597" s="16" t="n">
        <f aca="false">Assumptions!$B$18*MIN(1,(Data_Clean!F1597-1)/Assumptions!$B$23)</f>
        <v>15</v>
      </c>
      <c r="O1597" s="16" t="n">
        <f aca="false">Assumptions!$B$19*(0.4*IF(Data_Clean!E1597="",0,MIN(1,Data_Clean!E1597/12/Assumptions!$B$24))+0.35*IF(Data_Clean!D1597="Y",1,0)+0.25*(1-MIN(Data_Clean!T1597,3)/3))/IF(Data_Clean!E1597="",0.6,1)</f>
        <v>7.15</v>
      </c>
      <c r="P1597" s="16" t="n">
        <f aca="false">SUM(K1597:O1597)/(Assumptions!$D$5-IF(K1597="",Assumptions!$B$15,0))*100</f>
        <v>48.2761524357804</v>
      </c>
      <c r="Q1597" s="7" t="str">
        <f aca="false">IF(J1597&gt;=Assumptions!$B$26,"High",IF(J1597&gt;=Assumptions!$B$27,"Mid","Low"))</f>
        <v>High</v>
      </c>
      <c r="R1597" s="7" t="str">
        <f aca="false">IF(P1597&gt;=Assumptions!$B$28,"High",IF(P1597&gt;=Assumptions!$B$29,"Mid","Low"))</f>
        <v>Low</v>
      </c>
      <c r="S1597" s="7" t="str">
        <f aca="false">INDEX(Assumptions!$B$33:$B$41,MATCH(Q1597&amp;"|"&amp;R1597,Assumptions!$A$33:$A$41,0))</f>
        <v>Affluent Drifters</v>
      </c>
      <c r="T1597" s="7" t="n">
        <f aca="false">IF(ISNUMBER(Data_Clean!V1597),J1597*Data_Clean!V1597,0)</f>
        <v>377.726124384</v>
      </c>
    </row>
    <row r="1598" customFormat="false" ht="15" hidden="false" customHeight="false" outlineLevel="0" collapsed="false">
      <c r="A1598" s="15" t="str">
        <f aca="false">Data_Clean!A1598</f>
        <v>CX101594</v>
      </c>
      <c r="B1598" s="14" t="n">
        <f aca="false">Data_Clean!G1598*Assumptions!$B$5</f>
        <v>29.639</v>
      </c>
      <c r="C1598" s="14" t="n">
        <f aca="false">IF(Data_Clean!H1598="",0,Data_Clean!H1598)*Assumptions!$B$6</f>
        <v>178.2534</v>
      </c>
      <c r="D1598" s="14" t="n">
        <f aca="false">Data_Clean!I1598*Assumptions!$B$7</f>
        <v>0</v>
      </c>
      <c r="E1598" s="14" t="n">
        <f aca="false">Data_Clean!J1598*Assumptions!$B$8</f>
        <v>0</v>
      </c>
      <c r="F1598" s="14" t="n">
        <f aca="false">Data_Clean!K1598*Assumptions!$B$9</f>
        <v>0</v>
      </c>
      <c r="G1598" s="14" t="n">
        <f aca="false">Data_Clean!L1598*Assumptions!$B$10</f>
        <v>0</v>
      </c>
      <c r="H1598" s="14" t="n">
        <f aca="false">IF(OR(Data_Clean!M1598="",Data_Clean!N1598=""),0,Data_Clean!M1598*Data_Clean!N1598/100)*Assumptions!$B$13*Assumptions!$B$11</f>
        <v>33.75</v>
      </c>
      <c r="I1598" s="14" t="n">
        <f aca="false">Data_Clean!O1598*4*Assumptions!$B$12</f>
        <v>6.97008</v>
      </c>
      <c r="J1598" s="14" t="n">
        <f aca="false">SUM(B1598:I1598)</f>
        <v>248.61248</v>
      </c>
      <c r="K1598" s="16" t="n">
        <f aca="false">IF(Data_Clean!P1598="","",Assumptions!$B$15*0.5^(Data_Clean!P1598/Assumptions!$B$20))</f>
        <v>24.3675718906871</v>
      </c>
      <c r="L1598" s="16" t="n">
        <f aca="false">Assumptions!$B$16*MIN(1,LN(1+Data_Clean!Q1598)/LN(1+Assumptions!$B$21))</f>
        <v>14.0427143261215</v>
      </c>
      <c r="M1598" s="16" t="n">
        <f aca="false">Assumptions!$B$17*(0.6*MIN(1,Data_Clean!R1598/Assumptions!$B$22)+0.4*IF(Data_Clean!S1598="",0,Data_Clean!S1598))</f>
        <v>2.628</v>
      </c>
      <c r="N1598" s="16" t="n">
        <f aca="false">Assumptions!$B$18*MIN(1,(Data_Clean!F1598-1)/Assumptions!$B$23)</f>
        <v>10</v>
      </c>
      <c r="O1598" s="16" t="n">
        <f aca="false">Assumptions!$B$19*(0.4*IF(Data_Clean!E1598="",0,MIN(1,Data_Clean!E1598/12/Assumptions!$B$24))+0.35*IF(Data_Clean!D1598="Y",1,0)+0.25*(1-MIN(Data_Clean!T1598,3)/3))/IF(Data_Clean!E1598="",0.6,1)</f>
        <v>2.45</v>
      </c>
      <c r="P1598" s="16" t="n">
        <f aca="false">SUM(K1598:O1598)/(Assumptions!$D$5-IF(K1598="",Assumptions!$B$15,0))*100</f>
        <v>53.4882862168086</v>
      </c>
      <c r="Q1598" s="7" t="str">
        <f aca="false">IF(J1598&gt;=Assumptions!$B$26,"High",IF(J1598&gt;=Assumptions!$B$27,"Mid","Low"))</f>
        <v>Low</v>
      </c>
      <c r="R1598" s="7" t="str">
        <f aca="false">IF(P1598&gt;=Assumptions!$B$28,"High",IF(P1598&gt;=Assumptions!$B$29,"Mid","Low"))</f>
        <v>Mid</v>
      </c>
      <c r="S1598" s="7" t="str">
        <f aca="false">INDEX(Assumptions!$B$33:$B$41,MATCH(Q1598&amp;"|"&amp;R1598,Assumptions!$A$33:$A$41,0))</f>
        <v>Light Touch</v>
      </c>
      <c r="T1598" s="7" t="n">
        <f aca="false">IF(ISNUMBER(Data_Clean!V1598),J1598*Data_Clean!V1598,0)</f>
        <v>54.0732144</v>
      </c>
    </row>
    <row r="1599" customFormat="false" ht="15" hidden="false" customHeight="false" outlineLevel="0" collapsed="false">
      <c r="A1599" s="15" t="str">
        <f aca="false">Data_Clean!A1599</f>
        <v>CX101595</v>
      </c>
      <c r="B1599" s="14" t="n">
        <f aca="false">Data_Clean!G1599*Assumptions!$B$5</f>
        <v>468.51975</v>
      </c>
      <c r="C1599" s="14" t="n">
        <f aca="false">IF(Data_Clean!H1599="",0,Data_Clean!H1599)*Assumptions!$B$6</f>
        <v>3192.03648</v>
      </c>
      <c r="D1599" s="14" t="n">
        <f aca="false">Data_Clean!I1599*Assumptions!$B$7</f>
        <v>1524.8</v>
      </c>
      <c r="E1599" s="14" t="n">
        <f aca="false">Data_Clean!J1599*Assumptions!$B$8</f>
        <v>0</v>
      </c>
      <c r="F1599" s="14" t="n">
        <f aca="false">Data_Clean!K1599*Assumptions!$B$9</f>
        <v>5503.3</v>
      </c>
      <c r="G1599" s="14" t="n">
        <f aca="false">Data_Clean!L1599*Assumptions!$B$10</f>
        <v>0</v>
      </c>
      <c r="H1599" s="14" t="n">
        <f aca="false">IF(OR(Data_Clean!M1599="",Data_Clean!N1599=""),0,Data_Clean!M1599*Data_Clean!N1599/100)*Assumptions!$B$13*Assumptions!$B$11</f>
        <v>354.618</v>
      </c>
      <c r="I1599" s="14" t="n">
        <f aca="false">Data_Clean!O1599*4*Assumptions!$B$12</f>
        <v>87.25776</v>
      </c>
      <c r="J1599" s="14" t="n">
        <f aca="false">SUM(B1599:I1599)</f>
        <v>11130.53199</v>
      </c>
      <c r="K1599" s="16" t="n">
        <f aca="false">IF(Data_Clean!P1599="","",Assumptions!$B$15*0.5^(Data_Clean!P1599/Assumptions!$B$20))</f>
        <v>19.3405546265937</v>
      </c>
      <c r="L1599" s="16" t="n">
        <f aca="false">Assumptions!$B$16*MIN(1,LN(1+Data_Clean!Q1599)/LN(1+Assumptions!$B$21))</f>
        <v>17.3438895790733</v>
      </c>
      <c r="M1599" s="16" t="n">
        <f aca="false">Assumptions!$B$17*(0.6*MIN(1,Data_Clean!R1599/Assumptions!$B$22)+0.4*IF(Data_Clean!S1599="",0,Data_Clean!S1599))</f>
        <v>4.026</v>
      </c>
      <c r="N1599" s="16" t="n">
        <f aca="false">Assumptions!$B$18*MIN(1,(Data_Clean!F1599-1)/Assumptions!$B$23)</f>
        <v>20</v>
      </c>
      <c r="O1599" s="16" t="n">
        <f aca="false">Assumptions!$B$19*(0.4*IF(Data_Clean!E1599="",0,MIN(1,Data_Clean!E1599/12/Assumptions!$B$24))+0.35*IF(Data_Clean!D1599="Y",1,0)+0.25*(1-MIN(Data_Clean!T1599,3)/3))/IF(Data_Clean!E1599="",0.6,1)</f>
        <v>10.3</v>
      </c>
      <c r="P1599" s="16" t="n">
        <f aca="false">SUM(K1599:O1599)/(Assumptions!$D$5-IF(K1599="",Assumptions!$B$15,0))*100</f>
        <v>71.010444205667</v>
      </c>
      <c r="Q1599" s="7" t="str">
        <f aca="false">IF(J1599&gt;=Assumptions!$B$26,"High",IF(J1599&gt;=Assumptions!$B$27,"Mid","Low"))</f>
        <v>High</v>
      </c>
      <c r="R1599" s="7" t="str">
        <f aca="false">IF(P1599&gt;=Assumptions!$B$28,"High",IF(P1599&gt;=Assumptions!$B$29,"Mid","Low"))</f>
        <v>High</v>
      </c>
      <c r="S1599" s="7" t="str">
        <f aca="false">INDEX(Assumptions!$B$33:$B$41,MATCH(Q1599&amp;"|"&amp;R1599,Assumptions!$A$33:$A$41,0))</f>
        <v>Premier Advocates</v>
      </c>
      <c r="T1599" s="7" t="n">
        <f aca="false">IF(ISNUMBER(Data_Clean!V1599),J1599*Data_Clean!V1599,0)</f>
        <v>219.271480203</v>
      </c>
    </row>
    <row r="1600" customFormat="false" ht="15" hidden="false" customHeight="false" outlineLevel="0" collapsed="false">
      <c r="A1600" s="15" t="str">
        <f aca="false">Data_Clean!A1600</f>
        <v>CX101596</v>
      </c>
      <c r="B1600" s="14" t="n">
        <f aca="false">Data_Clean!G1600*Assumptions!$B$5</f>
        <v>36.65575</v>
      </c>
      <c r="C1600" s="14" t="n">
        <f aca="false">IF(Data_Clean!H1600="",0,Data_Clean!H1600)*Assumptions!$B$6</f>
        <v>210.32184</v>
      </c>
      <c r="D1600" s="14" t="n">
        <f aca="false">Data_Clean!I1600*Assumptions!$B$7</f>
        <v>0</v>
      </c>
      <c r="E1600" s="14" t="n">
        <f aca="false">Data_Clean!J1600*Assumptions!$B$8</f>
        <v>0</v>
      </c>
      <c r="F1600" s="14" t="n">
        <f aca="false">Data_Clean!K1600*Assumptions!$B$9</f>
        <v>0</v>
      </c>
      <c r="G1600" s="14" t="n">
        <f aca="false">Data_Clean!L1600*Assumptions!$B$10</f>
        <v>1135.35</v>
      </c>
      <c r="H1600" s="14" t="n">
        <f aca="false">IF(OR(Data_Clean!M1600="",Data_Clean!N1600=""),0,Data_Clean!M1600*Data_Clean!N1600/100)*Assumptions!$B$13*Assumptions!$B$11</f>
        <v>283.446</v>
      </c>
      <c r="I1600" s="14" t="n">
        <f aca="false">Data_Clean!O1600*4*Assumptions!$B$12</f>
        <v>8.25648</v>
      </c>
      <c r="J1600" s="14" t="n">
        <f aca="false">SUM(B1600:I1600)</f>
        <v>1674.03007</v>
      </c>
      <c r="K1600" s="16" t="n">
        <f aca="false">IF(Data_Clean!P1600="","",Assumptions!$B$15*0.5^(Data_Clean!P1600/Assumptions!$B$20))</f>
        <v>18.4671662001737</v>
      </c>
      <c r="L1600" s="16" t="n">
        <f aca="false">Assumptions!$B$16*MIN(1,LN(1+Data_Clean!Q1600)/LN(1+Assumptions!$B$21))</f>
        <v>9.16313819982653</v>
      </c>
      <c r="M1600" s="16" t="n">
        <f aca="false">Assumptions!$B$17*(0.6*MIN(1,Data_Clean!R1600/Assumptions!$B$22)+0.4*IF(Data_Clean!S1600="",0,Data_Clean!S1600))</f>
        <v>7.146</v>
      </c>
      <c r="N1600" s="16" t="n">
        <f aca="false">Assumptions!$B$18*MIN(1,(Data_Clean!F1600-1)/Assumptions!$B$23)</f>
        <v>15</v>
      </c>
      <c r="O1600" s="16" t="n">
        <f aca="false">Assumptions!$B$19*(0.4*IF(Data_Clean!E1600="",0,MIN(1,Data_Clean!E1600/12/Assumptions!$B$24))+0.35*IF(Data_Clean!D1600="Y",1,0)+0.25*(1-MIN(Data_Clean!T1600,3)/3))/IF(Data_Clean!E1600="",0.6,1)</f>
        <v>2.9</v>
      </c>
      <c r="P1600" s="16" t="n">
        <f aca="false">SUM(K1600:O1600)/(Assumptions!$D$5-IF(K1600="",Assumptions!$B$15,0))*100</f>
        <v>52.6763044000003</v>
      </c>
      <c r="Q1600" s="7" t="str">
        <f aca="false">IF(J1600&gt;=Assumptions!$B$26,"High",IF(J1600&gt;=Assumptions!$B$27,"Mid","Low"))</f>
        <v>High</v>
      </c>
      <c r="R1600" s="7" t="str">
        <f aca="false">IF(P1600&gt;=Assumptions!$B$28,"High",IF(P1600&gt;=Assumptions!$B$29,"Mid","Low"))</f>
        <v>Mid</v>
      </c>
      <c r="S1600" s="7" t="str">
        <f aca="false">INDEX(Assumptions!$B$33:$B$41,MATCH(Q1600&amp;"|"&amp;R1600,Assumptions!$A$33:$A$41,0))</f>
        <v>Established Core</v>
      </c>
      <c r="T1600" s="7" t="n">
        <f aca="false">IF(ISNUMBER(Data_Clean!V1600),J1600*Data_Clean!V1600,0)</f>
        <v>395.908111555</v>
      </c>
    </row>
    <row r="1601" customFormat="false" ht="15" hidden="false" customHeight="false" outlineLevel="0" collapsed="false">
      <c r="A1601" s="15" t="str">
        <f aca="false">Data_Clean!A1601</f>
        <v>CX101597</v>
      </c>
      <c r="B1601" s="14" t="n">
        <f aca="false">Data_Clean!G1601*Assumptions!$B$5</f>
        <v>431.942</v>
      </c>
      <c r="C1601" s="14" t="n">
        <f aca="false">IF(Data_Clean!H1601="",0,Data_Clean!H1601)*Assumptions!$B$6</f>
        <v>716.88024</v>
      </c>
      <c r="D1601" s="14" t="n">
        <f aca="false">Data_Clean!I1601*Assumptions!$B$7</f>
        <v>0</v>
      </c>
      <c r="E1601" s="14" t="n">
        <f aca="false">Data_Clean!J1601*Assumptions!$B$8</f>
        <v>0</v>
      </c>
      <c r="F1601" s="14" t="n">
        <f aca="false">Data_Clean!K1601*Assumptions!$B$9</f>
        <v>0</v>
      </c>
      <c r="G1601" s="14" t="n">
        <f aca="false">Data_Clean!L1601*Assumptions!$B$10</f>
        <v>0</v>
      </c>
      <c r="H1601" s="14" t="n">
        <f aca="false">IF(OR(Data_Clean!M1601="",Data_Clean!N1601=""),0,Data_Clean!M1601*Data_Clean!N1601/100)*Assumptions!$B$13*Assumptions!$B$11</f>
        <v>496.8</v>
      </c>
      <c r="I1601" s="14" t="n">
        <f aca="false">Data_Clean!O1601*4*Assumptions!$B$12</f>
        <v>302.43552</v>
      </c>
      <c r="J1601" s="14" t="n">
        <f aca="false">SUM(B1601:I1601)</f>
        <v>1948.05776</v>
      </c>
      <c r="K1601" s="16" t="n">
        <f aca="false">IF(Data_Clean!P1601="","",Assumptions!$B$15*0.5^(Data_Clean!P1601/Assumptions!$B$20))</f>
        <v>25.5200148285257</v>
      </c>
      <c r="L1601" s="16" t="n">
        <f aca="false">Assumptions!$B$16*MIN(1,LN(1+Data_Clean!Q1601)/LN(1+Assumptions!$B$21))</f>
        <v>18.2744704674279</v>
      </c>
      <c r="M1601" s="16" t="n">
        <f aca="false">Assumptions!$B$17*(0.6*MIN(1,Data_Clean!R1601/Assumptions!$B$22)+0.4*IF(Data_Clean!S1601="",0,Data_Clean!S1601))</f>
        <v>4.218</v>
      </c>
      <c r="N1601" s="16" t="n">
        <f aca="false">Assumptions!$B$18*MIN(1,(Data_Clean!F1601-1)/Assumptions!$B$23)</f>
        <v>10</v>
      </c>
      <c r="O1601" s="16" t="n">
        <f aca="false">Assumptions!$B$19*(0.4*IF(Data_Clean!E1601="",0,MIN(1,Data_Clean!E1601/12/Assumptions!$B$24))+0.35*IF(Data_Clean!D1601="Y",1,0)+0.25*(1-MIN(Data_Clean!T1601,3)/3))/IF(Data_Clean!E1601="",0.6,1)</f>
        <v>9.7</v>
      </c>
      <c r="P1601" s="16" t="n">
        <f aca="false">SUM(K1601:O1601)/(Assumptions!$D$5-IF(K1601="",Assumptions!$B$15,0))*100</f>
        <v>67.7124852959536</v>
      </c>
      <c r="Q1601" s="7" t="str">
        <f aca="false">IF(J1601&gt;=Assumptions!$B$26,"High",IF(J1601&gt;=Assumptions!$B$27,"Mid","Low"))</f>
        <v>High</v>
      </c>
      <c r="R1601" s="7" t="str">
        <f aca="false">IF(P1601&gt;=Assumptions!$B$28,"High",IF(P1601&gt;=Assumptions!$B$29,"Mid","Low"))</f>
        <v>Mid</v>
      </c>
      <c r="S1601" s="7" t="str">
        <f aca="false">INDEX(Assumptions!$B$33:$B$41,MATCH(Q1601&amp;"|"&amp;R1601,Assumptions!$A$33:$A$41,0))</f>
        <v>Established Core</v>
      </c>
      <c r="T1601" s="7" t="n">
        <f aca="false">IF(ISNUMBER(Data_Clean!V1601),J1601*Data_Clean!V1601,0)</f>
        <v>49.285861328</v>
      </c>
    </row>
    <row r="1602" customFormat="false" ht="15" hidden="false" customHeight="false" outlineLevel="0" collapsed="false">
      <c r="A1602" s="15" t="str">
        <f aca="false">Data_Clean!A1602</f>
        <v>CX101598</v>
      </c>
      <c r="B1602" s="14" t="n">
        <f aca="false">Data_Clean!G1602*Assumptions!$B$5</f>
        <v>145.9475</v>
      </c>
      <c r="C1602" s="14" t="n">
        <f aca="false">IF(Data_Clean!H1602="",0,Data_Clean!H1602)*Assumptions!$B$6</f>
        <v>204.1482</v>
      </c>
      <c r="D1602" s="14" t="n">
        <f aca="false">Data_Clean!I1602*Assumptions!$B$7</f>
        <v>0</v>
      </c>
      <c r="E1602" s="14" t="n">
        <f aca="false">Data_Clean!J1602*Assumptions!$B$8</f>
        <v>0</v>
      </c>
      <c r="F1602" s="14" t="n">
        <f aca="false">Data_Clean!K1602*Assumptions!$B$9</f>
        <v>0</v>
      </c>
      <c r="G1602" s="14" t="n">
        <f aca="false">Data_Clean!L1602*Assumptions!$B$10</f>
        <v>0</v>
      </c>
      <c r="H1602" s="14" t="n">
        <f aca="false">IF(OR(Data_Clean!M1602="",Data_Clean!N1602=""),0,Data_Clean!M1602*Data_Clean!N1602/100)*Assumptions!$B$13*Assumptions!$B$11</f>
        <v>409.536</v>
      </c>
      <c r="I1602" s="14" t="n">
        <f aca="false">Data_Clean!O1602*4*Assumptions!$B$12</f>
        <v>12.81456</v>
      </c>
      <c r="J1602" s="14" t="n">
        <f aca="false">SUM(B1602:I1602)</f>
        <v>772.44626</v>
      </c>
      <c r="K1602" s="16" t="n">
        <f aca="false">IF(Data_Clean!P1602="","",Assumptions!$B$15*0.5^(Data_Clean!P1602/Assumptions!$B$20))</f>
        <v>26.1165168988837</v>
      </c>
      <c r="L1602" s="16" t="n">
        <f aca="false">Assumptions!$B$16*MIN(1,LN(1+Data_Clean!Q1602)/LN(1+Assumptions!$B$21))</f>
        <v>13.4237548294248</v>
      </c>
      <c r="M1602" s="16" t="n">
        <f aca="false">Assumptions!$B$17*(0.6*MIN(1,Data_Clean!R1602/Assumptions!$B$22)+0.4*IF(Data_Clean!S1602="",0,Data_Clean!S1602))</f>
        <v>1.926</v>
      </c>
      <c r="N1602" s="16" t="n">
        <f aca="false">Assumptions!$B$18*MIN(1,(Data_Clean!F1602-1)/Assumptions!$B$23)</f>
        <v>15</v>
      </c>
      <c r="O1602" s="16" t="n">
        <f aca="false">Assumptions!$B$19*(0.4*IF(Data_Clean!E1602="",0,MIN(1,Data_Clean!E1602/12/Assumptions!$B$24))+0.35*IF(Data_Clean!D1602="Y",1,0)+0.25*(1-MIN(Data_Clean!T1602,3)/3))/IF(Data_Clean!E1602="",0.6,1)</f>
        <v>9.75</v>
      </c>
      <c r="P1602" s="16" t="n">
        <f aca="false">SUM(K1602:O1602)/(Assumptions!$D$5-IF(K1602="",Assumptions!$B$15,0))*100</f>
        <v>66.2162717283085</v>
      </c>
      <c r="Q1602" s="7" t="str">
        <f aca="false">IF(J1602&gt;=Assumptions!$B$26,"High",IF(J1602&gt;=Assumptions!$B$27,"Mid","Low"))</f>
        <v>Mid</v>
      </c>
      <c r="R1602" s="7" t="str">
        <f aca="false">IF(P1602&gt;=Assumptions!$B$28,"High",IF(P1602&gt;=Assumptions!$B$29,"Mid","Low"))</f>
        <v>Mid</v>
      </c>
      <c r="S1602" s="7" t="str">
        <f aca="false">INDEX(Assumptions!$B$33:$B$41,MATCH(Q1602&amp;"|"&amp;R1602,Assumptions!$A$33:$A$41,0))</f>
        <v>Established Core</v>
      </c>
      <c r="T1602" s="7" t="n">
        <f aca="false">IF(ISNUMBER(Data_Clean!V1602),J1602*Data_Clean!V1602,0)</f>
        <v>46.887487982</v>
      </c>
    </row>
    <row r="1603" customFormat="false" ht="15" hidden="false" customHeight="false" outlineLevel="0" collapsed="false">
      <c r="A1603" s="15" t="str">
        <f aca="false">Data_Clean!A1603</f>
        <v>CX101599</v>
      </c>
      <c r="B1603" s="14" t="n">
        <f aca="false">Data_Clean!G1603*Assumptions!$B$5</f>
        <v>31.6735</v>
      </c>
      <c r="C1603" s="14" t="n">
        <f aca="false">IF(Data_Clean!H1603="",0,Data_Clean!H1603)*Assumptions!$B$6</f>
        <v>0</v>
      </c>
      <c r="D1603" s="14" t="n">
        <f aca="false">Data_Clean!I1603*Assumptions!$B$7</f>
        <v>0</v>
      </c>
      <c r="E1603" s="14" t="n">
        <f aca="false">Data_Clean!J1603*Assumptions!$B$8</f>
        <v>0</v>
      </c>
      <c r="F1603" s="14" t="n">
        <f aca="false">Data_Clean!K1603*Assumptions!$B$9</f>
        <v>0</v>
      </c>
      <c r="G1603" s="14" t="n">
        <f aca="false">Data_Clean!L1603*Assumptions!$B$10</f>
        <v>0</v>
      </c>
      <c r="H1603" s="14" t="n">
        <f aca="false">IF(OR(Data_Clean!M1603="",Data_Clean!N1603=""),0,Data_Clean!M1603*Data_Clean!N1603/100)*Assumptions!$B$13*Assumptions!$B$11</f>
        <v>1.746</v>
      </c>
      <c r="I1603" s="14" t="n">
        <f aca="false">Data_Clean!O1603*4*Assumptions!$B$12</f>
        <v>8.89632</v>
      </c>
      <c r="J1603" s="14" t="n">
        <f aca="false">SUM(B1603:I1603)</f>
        <v>42.31582</v>
      </c>
      <c r="K1603" s="16" t="n">
        <f aca="false">IF(Data_Clean!P1603="","",Assumptions!$B$15*0.5^(Data_Clean!P1603/Assumptions!$B$20))</f>
        <v>29.3147990530274</v>
      </c>
      <c r="L1603" s="16" t="n">
        <f aca="false">Assumptions!$B$16*MIN(1,LN(1+Data_Clean!Q1603)/LN(1+Assumptions!$B$21))</f>
        <v>14.0427143261215</v>
      </c>
      <c r="M1603" s="16" t="n">
        <f aca="false">Assumptions!$B$17*(0.6*MIN(1,Data_Clean!R1603/Assumptions!$B$22)+0.4*IF(Data_Clean!S1603="",0,Data_Clean!S1603))</f>
        <v>4.164</v>
      </c>
      <c r="N1603" s="16" t="n">
        <f aca="false">Assumptions!$B$18*MIN(1,(Data_Clean!F1603-1)/Assumptions!$B$23)</f>
        <v>5</v>
      </c>
      <c r="O1603" s="16" t="n">
        <f aca="false">Assumptions!$B$19*(0.4*IF(Data_Clean!E1603="",0,MIN(1,Data_Clean!E1603/12/Assumptions!$B$24))+0.35*IF(Data_Clean!D1603="Y",1,0)+0.25*(1-MIN(Data_Clean!T1603,3)/3))/IF(Data_Clean!E1603="",0.6,1)</f>
        <v>9.75</v>
      </c>
      <c r="P1603" s="16" t="n">
        <f aca="false">SUM(K1603:O1603)/(Assumptions!$D$5-IF(K1603="",Assumptions!$B$15,0))*100</f>
        <v>62.2715133791489</v>
      </c>
      <c r="Q1603" s="7" t="str">
        <f aca="false">IF(J1603&gt;=Assumptions!$B$26,"High",IF(J1603&gt;=Assumptions!$B$27,"Mid","Low"))</f>
        <v>Low</v>
      </c>
      <c r="R1603" s="7" t="str">
        <f aca="false">IF(P1603&gt;=Assumptions!$B$28,"High",IF(P1603&gt;=Assumptions!$B$29,"Mid","Low"))</f>
        <v>Mid</v>
      </c>
      <c r="S1603" s="7" t="str">
        <f aca="false">INDEX(Assumptions!$B$33:$B$41,MATCH(Q1603&amp;"|"&amp;R1603,Assumptions!$A$33:$A$41,0))</f>
        <v>Light Touch</v>
      </c>
      <c r="T1603" s="7" t="n">
        <f aca="false">IF(ISNUMBER(Data_Clean!V1603),J1603*Data_Clean!V1603,0)</f>
        <v>2.522022872</v>
      </c>
    </row>
    <row r="1604" customFormat="false" ht="15" hidden="false" customHeight="false" outlineLevel="0" collapsed="false">
      <c r="A1604" s="15" t="str">
        <f aca="false">Data_Clean!A1604</f>
        <v>CX101600</v>
      </c>
      <c r="B1604" s="14" t="n">
        <f aca="false">Data_Clean!G1604*Assumptions!$B$5</f>
        <v>291.249</v>
      </c>
      <c r="C1604" s="14" t="n">
        <f aca="false">IF(Data_Clean!H1604="",0,Data_Clean!H1604)*Assumptions!$B$6</f>
        <v>4670.29932</v>
      </c>
      <c r="D1604" s="14" t="n">
        <f aca="false">Data_Clean!I1604*Assumptions!$B$7</f>
        <v>1542.4</v>
      </c>
      <c r="E1604" s="14" t="n">
        <f aca="false">Data_Clean!J1604*Assumptions!$B$8</f>
        <v>8555.80695</v>
      </c>
      <c r="F1604" s="14" t="n">
        <f aca="false">Data_Clean!K1604*Assumptions!$B$9</f>
        <v>0</v>
      </c>
      <c r="G1604" s="14" t="n">
        <f aca="false">Data_Clean!L1604*Assumptions!$B$10</f>
        <v>578.7</v>
      </c>
      <c r="H1604" s="14" t="n">
        <f aca="false">IF(OR(Data_Clean!M1604="",Data_Clean!N1604=""),0,Data_Clean!M1604*Data_Clean!N1604/100)*Assumptions!$B$13*Assumptions!$B$11</f>
        <v>337.98</v>
      </c>
      <c r="I1604" s="14" t="n">
        <f aca="false">Data_Clean!O1604*4*Assumptions!$B$12</f>
        <v>90.5448</v>
      </c>
      <c r="J1604" s="14" t="n">
        <f aca="false">SUM(B1604:I1604)</f>
        <v>16066.98007</v>
      </c>
      <c r="K1604" s="16" t="n">
        <f aca="false">IF(Data_Clean!P1604="","",Assumptions!$B$15*0.5^(Data_Clean!P1604/Assumptions!$B$20))</f>
        <v>11.9055078897615</v>
      </c>
      <c r="L1604" s="16" t="n">
        <f aca="false">Assumptions!$B$16*MIN(1,LN(1+Data_Clean!Q1604)/LN(1+Assumptions!$B$21))</f>
        <v>15.7812965263578</v>
      </c>
      <c r="M1604" s="16" t="n">
        <f aca="false">Assumptions!$B$17*(0.6*MIN(1,Data_Clean!R1604/Assumptions!$B$22)+0.4*IF(Data_Clean!S1604="",0,Data_Clean!S1604))</f>
        <v>9.912</v>
      </c>
      <c r="N1604" s="16" t="n">
        <f aca="false">Assumptions!$B$18*MIN(1,(Data_Clean!F1604-1)/Assumptions!$B$23)</f>
        <v>20</v>
      </c>
      <c r="O1604" s="16" t="n">
        <f aca="false">Assumptions!$B$19*(0.4*IF(Data_Clean!E1604="",0,MIN(1,Data_Clean!E1604/12/Assumptions!$B$24))+0.35*IF(Data_Clean!D1604="Y",1,0)+0.25*(1-MIN(Data_Clean!T1604,3)/3))/IF(Data_Clean!E1604="",0.6,1)</f>
        <v>9.55</v>
      </c>
      <c r="P1604" s="16" t="n">
        <f aca="false">SUM(K1604:O1604)/(Assumptions!$D$5-IF(K1604="",Assumptions!$B$15,0))*100</f>
        <v>67.1488044161193</v>
      </c>
      <c r="Q1604" s="7" t="str">
        <f aca="false">IF(J1604&gt;=Assumptions!$B$26,"High",IF(J1604&gt;=Assumptions!$B$27,"Mid","Low"))</f>
        <v>High</v>
      </c>
      <c r="R1604" s="7" t="str">
        <f aca="false">IF(P1604&gt;=Assumptions!$B$28,"High",IF(P1604&gt;=Assumptions!$B$29,"Mid","Low"))</f>
        <v>Mid</v>
      </c>
      <c r="S1604" s="7" t="str">
        <f aca="false">INDEX(Assumptions!$B$33:$B$41,MATCH(Q1604&amp;"|"&amp;R1604,Assumptions!$A$33:$A$41,0))</f>
        <v>Established Core</v>
      </c>
      <c r="T1604" s="7" t="n">
        <f aca="false">IF(ISNUMBER(Data_Clean!V1604),J1604*Data_Clean!V1604,0)</f>
        <v>276.352057204</v>
      </c>
    </row>
    <row r="1605" customFormat="false" ht="15" hidden="false" customHeight="false" outlineLevel="0" collapsed="false">
      <c r="A1605" s="15" t="str">
        <f aca="false">Data_Clean!A1605</f>
        <v>CX101601</v>
      </c>
      <c r="B1605" s="14" t="n">
        <f aca="false">Data_Clean!G1605*Assumptions!$B$5</f>
        <v>280.37825</v>
      </c>
      <c r="C1605" s="14" t="n">
        <f aca="false">IF(Data_Clean!H1605="",0,Data_Clean!H1605)*Assumptions!$B$6</f>
        <v>1342.26204</v>
      </c>
      <c r="D1605" s="14" t="n">
        <f aca="false">Data_Clean!I1605*Assumptions!$B$7</f>
        <v>0</v>
      </c>
      <c r="E1605" s="14" t="n">
        <f aca="false">Data_Clean!J1605*Assumptions!$B$8</f>
        <v>0</v>
      </c>
      <c r="F1605" s="14" t="n">
        <f aca="false">Data_Clean!K1605*Assumptions!$B$9</f>
        <v>0</v>
      </c>
      <c r="G1605" s="14" t="n">
        <f aca="false">Data_Clean!L1605*Assumptions!$B$10</f>
        <v>1210.95</v>
      </c>
      <c r="H1605" s="14" t="n">
        <f aca="false">IF(OR(Data_Clean!M1605="",Data_Clean!N1605=""),0,Data_Clean!M1605*Data_Clean!N1605/100)*Assumptions!$B$13*Assumptions!$B$11</f>
        <v>808.02</v>
      </c>
      <c r="I1605" s="14" t="n">
        <f aca="false">Data_Clean!O1605*4*Assumptions!$B$12</f>
        <v>118.88736</v>
      </c>
      <c r="J1605" s="14" t="n">
        <f aca="false">SUM(B1605:I1605)</f>
        <v>3760.49765</v>
      </c>
      <c r="K1605" s="16" t="n">
        <f aca="false">IF(Data_Clean!P1605="","",Assumptions!$B$15*0.5^(Data_Clean!P1605/Assumptions!$B$20))</f>
        <v>24.9371368842836</v>
      </c>
      <c r="L1605" s="16" t="n">
        <f aca="false">Assumptions!$B$16*MIN(1,LN(1+Data_Clean!Q1605)/LN(1+Assumptions!$B$21))</f>
        <v>19.4085221441981</v>
      </c>
      <c r="M1605" s="16" t="n">
        <f aca="false">Assumptions!$B$17*(0.6*MIN(1,Data_Clean!R1605/Assumptions!$B$22)+0.4*IF(Data_Clean!S1605="",0,Data_Clean!S1605))</f>
        <v>12.3</v>
      </c>
      <c r="N1605" s="16" t="n">
        <f aca="false">Assumptions!$B$18*MIN(1,(Data_Clean!F1605-1)/Assumptions!$B$23)</f>
        <v>20</v>
      </c>
      <c r="O1605" s="16" t="n">
        <f aca="false">Assumptions!$B$19*(0.4*IF(Data_Clean!E1605="",0,MIN(1,Data_Clean!E1605/12/Assumptions!$B$24))+0.35*IF(Data_Clean!D1605="Y",1,0)+0.25*(1-MIN(Data_Clean!T1605,3)/3))/IF(Data_Clean!E1605="",0.6,1)</f>
        <v>15</v>
      </c>
      <c r="P1605" s="16" t="n">
        <f aca="false">SUM(K1605:O1605)/(Assumptions!$D$5-IF(K1605="",Assumptions!$B$15,0))*100</f>
        <v>91.6456590284818</v>
      </c>
      <c r="Q1605" s="7" t="str">
        <f aca="false">IF(J1605&gt;=Assumptions!$B$26,"High",IF(J1605&gt;=Assumptions!$B$27,"Mid","Low"))</f>
        <v>High</v>
      </c>
      <c r="R1605" s="7" t="str">
        <f aca="false">IF(P1605&gt;=Assumptions!$B$28,"High",IF(P1605&gt;=Assumptions!$B$29,"Mid","Low"))</f>
        <v>High</v>
      </c>
      <c r="S1605" s="7" t="str">
        <f aca="false">INDEX(Assumptions!$B$33:$B$41,MATCH(Q1605&amp;"|"&amp;R1605,Assumptions!$A$33:$A$41,0))</f>
        <v>Premier Advocates</v>
      </c>
      <c r="T1605" s="7" t="n">
        <f aca="false">IF(ISNUMBER(Data_Clean!V1605),J1605*Data_Clean!V1605,0)</f>
        <v>23.691135195</v>
      </c>
    </row>
    <row r="1606" customFormat="false" ht="15" hidden="false" customHeight="false" outlineLevel="0" collapsed="false">
      <c r="A1606" s="15" t="str">
        <f aca="false">Data_Clean!A1606</f>
        <v>CX101602</v>
      </c>
      <c r="B1606" s="14" t="n">
        <f aca="false">Data_Clean!G1606*Assumptions!$B$5</f>
        <v>28.1965</v>
      </c>
      <c r="C1606" s="14" t="n">
        <f aca="false">IF(Data_Clean!H1606="",0,Data_Clean!H1606)*Assumptions!$B$6</f>
        <v>0</v>
      </c>
      <c r="D1606" s="14" t="n">
        <f aca="false">Data_Clean!I1606*Assumptions!$B$7</f>
        <v>0</v>
      </c>
      <c r="E1606" s="14" t="n">
        <f aca="false">Data_Clean!J1606*Assumptions!$B$8</f>
        <v>0</v>
      </c>
      <c r="F1606" s="14" t="n">
        <f aca="false">Data_Clean!K1606*Assumptions!$B$9</f>
        <v>0</v>
      </c>
      <c r="G1606" s="14" t="n">
        <f aca="false">Data_Clean!L1606*Assumptions!$B$10</f>
        <v>401.4</v>
      </c>
      <c r="H1606" s="14" t="n">
        <f aca="false">IF(OR(Data_Clean!M1606="",Data_Clean!N1606=""),0,Data_Clean!M1606*Data_Clean!N1606/100)*Assumptions!$B$13*Assumptions!$B$11</f>
        <v>0</v>
      </c>
      <c r="I1606" s="14" t="n">
        <f aca="false">Data_Clean!O1606*4*Assumptions!$B$12</f>
        <v>0</v>
      </c>
      <c r="J1606" s="14" t="n">
        <f aca="false">SUM(B1606:I1606)</f>
        <v>429.5965</v>
      </c>
      <c r="K1606" s="16" t="n">
        <f aca="false">IF(Data_Clean!P1606="","",Assumptions!$B$15*0.5^(Data_Clean!P1606/Assumptions!$B$20))</f>
        <v>29.3147990530274</v>
      </c>
      <c r="L1606" s="16" t="n">
        <f aca="false">Assumptions!$B$16*MIN(1,LN(1+Data_Clean!Q1606)/LN(1+Assumptions!$B$21))</f>
        <v>12.0537864630054</v>
      </c>
      <c r="M1606" s="16" t="n">
        <f aca="false">Assumptions!$B$17*(0.6*MIN(1,Data_Clean!R1606/Assumptions!$B$22)+0.4*IF(Data_Clean!S1606="",0,Data_Clean!S1606))</f>
        <v>6.432</v>
      </c>
      <c r="N1606" s="16" t="n">
        <f aca="false">Assumptions!$B$18*MIN(1,(Data_Clean!F1606-1)/Assumptions!$B$23)</f>
        <v>10</v>
      </c>
      <c r="O1606" s="16" t="n">
        <f aca="false">Assumptions!$B$19*(0.4*IF(Data_Clean!E1606="",0,MIN(1,Data_Clean!E1606/12/Assumptions!$B$24))+0.35*IF(Data_Clean!D1606="Y",1,0)+0.25*(1-MIN(Data_Clean!T1606,3)/3))/IF(Data_Clean!E1606="",0.6,1)</f>
        <v>4.7</v>
      </c>
      <c r="P1606" s="16" t="n">
        <f aca="false">SUM(K1606:O1606)/(Assumptions!$D$5-IF(K1606="",Assumptions!$B$15,0))*100</f>
        <v>62.5005855160328</v>
      </c>
      <c r="Q1606" s="7" t="str">
        <f aca="false">IF(J1606&gt;=Assumptions!$B$26,"High",IF(J1606&gt;=Assumptions!$B$27,"Mid","Low"))</f>
        <v>Mid</v>
      </c>
      <c r="R1606" s="7" t="str">
        <f aca="false">IF(P1606&gt;=Assumptions!$B$28,"High",IF(P1606&gt;=Assumptions!$B$29,"Mid","Low"))</f>
        <v>Mid</v>
      </c>
      <c r="S1606" s="7" t="str">
        <f aca="false">INDEX(Assumptions!$B$33:$B$41,MATCH(Q1606&amp;"|"&amp;R1606,Assumptions!$A$33:$A$41,0))</f>
        <v>Established Core</v>
      </c>
      <c r="T1606" s="7" t="n">
        <f aca="false">IF(ISNUMBER(Data_Clean!V1606),J1606*Data_Clean!V1606,0)</f>
        <v>103.74755475</v>
      </c>
    </row>
    <row r="1607" customFormat="false" ht="15" hidden="false" customHeight="false" outlineLevel="0" collapsed="false">
      <c r="A1607" s="15" t="str">
        <f aca="false">Data_Clean!A1607</f>
        <v>CX101603</v>
      </c>
      <c r="B1607" s="14" t="n">
        <f aca="false">Data_Clean!G1607*Assumptions!$B$5</f>
        <v>137.71375</v>
      </c>
      <c r="C1607" s="14" t="n">
        <f aca="false">IF(Data_Clean!H1607="",0,Data_Clean!H1607)*Assumptions!$B$6</f>
        <v>161.42004</v>
      </c>
      <c r="D1607" s="14" t="n">
        <f aca="false">Data_Clean!I1607*Assumptions!$B$7</f>
        <v>0</v>
      </c>
      <c r="E1607" s="14" t="n">
        <f aca="false">Data_Clean!J1607*Assumptions!$B$8</f>
        <v>190.126875</v>
      </c>
      <c r="F1607" s="14" t="n">
        <f aca="false">Data_Clean!K1607*Assumptions!$B$9</f>
        <v>2024</v>
      </c>
      <c r="G1607" s="14" t="n">
        <f aca="false">Data_Clean!L1607*Assumptions!$B$10</f>
        <v>200.7</v>
      </c>
      <c r="H1607" s="14" t="n">
        <f aca="false">IF(OR(Data_Clean!M1607="",Data_Clean!N1607=""),0,Data_Clean!M1607*Data_Clean!N1607/100)*Assumptions!$B$13*Assumptions!$B$11</f>
        <v>0</v>
      </c>
      <c r="I1607" s="14" t="n">
        <f aca="false">Data_Clean!O1607*4*Assumptions!$B$12</f>
        <v>0</v>
      </c>
      <c r="J1607" s="14" t="n">
        <f aca="false">SUM(B1607:I1607)</f>
        <v>2713.960665</v>
      </c>
      <c r="K1607" s="16" t="n">
        <f aca="false">IF(Data_Clean!P1607="","",Assumptions!$B$15*0.5^(Data_Clean!P1607/Assumptions!$B$20))</f>
        <v>24.9371368842836</v>
      </c>
      <c r="L1607" s="16" t="n">
        <f aca="false">Assumptions!$B$16*MIN(1,LN(1+Data_Clean!Q1607)/LN(1+Assumptions!$B$21))</f>
        <v>12.8906482631789</v>
      </c>
      <c r="M1607" s="16" t="n">
        <f aca="false">Assumptions!$B$17*(0.6*MIN(1,Data_Clean!R1607/Assumptions!$B$22)+0.4*IF(Data_Clean!S1607="",0,Data_Clean!S1607))</f>
        <v>9.09</v>
      </c>
      <c r="N1607" s="16" t="n">
        <f aca="false">Assumptions!$B$18*MIN(1,(Data_Clean!F1607-1)/Assumptions!$B$23)</f>
        <v>20</v>
      </c>
      <c r="O1607" s="16" t="n">
        <f aca="false">Assumptions!$B$19*(0.4*IF(Data_Clean!E1607="",0,MIN(1,Data_Clean!E1607/12/Assumptions!$B$24))+0.35*IF(Data_Clean!D1607="Y",1,0)+0.25*(1-MIN(Data_Clean!T1607,3)/3))/IF(Data_Clean!E1607="",0.6,1)</f>
        <v>9.75</v>
      </c>
      <c r="P1607" s="16" t="n">
        <f aca="false">SUM(K1607:O1607)/(Assumptions!$D$5-IF(K1607="",Assumptions!$B$15,0))*100</f>
        <v>76.6677851474625</v>
      </c>
      <c r="Q1607" s="7" t="str">
        <f aca="false">IF(J1607&gt;=Assumptions!$B$26,"High",IF(J1607&gt;=Assumptions!$B$27,"Mid","Low"))</f>
        <v>High</v>
      </c>
      <c r="R1607" s="7" t="str">
        <f aca="false">IF(P1607&gt;=Assumptions!$B$28,"High",IF(P1607&gt;=Assumptions!$B$29,"Mid","Low"))</f>
        <v>High</v>
      </c>
      <c r="S1607" s="7" t="str">
        <f aca="false">INDEX(Assumptions!$B$33:$B$41,MATCH(Q1607&amp;"|"&amp;R1607,Assumptions!$A$33:$A$41,0))</f>
        <v>Premier Advocates</v>
      </c>
      <c r="T1607" s="7" t="n">
        <f aca="false">IF(ISNUMBER(Data_Clean!V1607),J1607*Data_Clean!V1607,0)</f>
        <v>84.675572748</v>
      </c>
    </row>
    <row r="1608" customFormat="false" ht="15" hidden="false" customHeight="false" outlineLevel="0" collapsed="false">
      <c r="A1608" s="15" t="str">
        <f aca="false">Data_Clean!A1608</f>
        <v>CX101604</v>
      </c>
      <c r="B1608" s="14" t="n">
        <f aca="false">Data_Clean!G1608*Assumptions!$B$5</f>
        <v>96.23275</v>
      </c>
      <c r="C1608" s="14" t="n">
        <f aca="false">IF(Data_Clean!H1608="",0,Data_Clean!H1608)*Assumptions!$B$6</f>
        <v>146.06772</v>
      </c>
      <c r="D1608" s="14" t="n">
        <f aca="false">Data_Clean!I1608*Assumptions!$B$7</f>
        <v>0</v>
      </c>
      <c r="E1608" s="14" t="n">
        <f aca="false">Data_Clean!J1608*Assumptions!$B$8</f>
        <v>0</v>
      </c>
      <c r="F1608" s="14" t="n">
        <f aca="false">Data_Clean!K1608*Assumptions!$B$9</f>
        <v>0</v>
      </c>
      <c r="G1608" s="14" t="n">
        <f aca="false">Data_Clean!L1608*Assumptions!$B$10</f>
        <v>0</v>
      </c>
      <c r="H1608" s="14" t="n">
        <f aca="false">IF(OR(Data_Clean!M1608="",Data_Clean!N1608=""),0,Data_Clean!M1608*Data_Clean!N1608/100)*Assumptions!$B$13*Assumptions!$B$11</f>
        <v>211.296</v>
      </c>
      <c r="I1608" s="14" t="n">
        <f aca="false">Data_Clean!O1608*4*Assumptions!$B$12</f>
        <v>10.12128</v>
      </c>
      <c r="J1608" s="14" t="n">
        <f aca="false">SUM(B1608:I1608)</f>
        <v>463.71775</v>
      </c>
      <c r="K1608" s="16" t="n">
        <f aca="false">IF(Data_Clean!P1608="","",Assumptions!$B$15*0.5^(Data_Clean!P1608/Assumptions!$B$20))</f>
        <v>27.3516746567465</v>
      </c>
      <c r="L1608" s="16" t="n">
        <f aca="false">Assumptions!$B$16*MIN(1,LN(1+Data_Clean!Q1608)/LN(1+Assumptions!$B$21))</f>
        <v>12.2792642888455</v>
      </c>
      <c r="M1608" s="16" t="n">
        <f aca="false">Assumptions!$B$17*(0.6*MIN(1,Data_Clean!R1608/Assumptions!$B$22)+0.4*IF(Data_Clean!S1608="",0,Data_Clean!S1608))</f>
        <v>8.382</v>
      </c>
      <c r="N1608" s="16" t="n">
        <f aca="false">Assumptions!$B$18*MIN(1,(Data_Clean!F1608-1)/Assumptions!$B$23)</f>
        <v>10</v>
      </c>
      <c r="O1608" s="16" t="n">
        <f aca="false">Assumptions!$B$19*(0.4*IF(Data_Clean!E1608="",0,MIN(1,Data_Clean!E1608/12/Assumptions!$B$24))+0.35*IF(Data_Clean!D1608="Y",1,0)+0.25*(1-MIN(Data_Clean!T1608,3)/3))/IF(Data_Clean!E1608="",0.6,1)</f>
        <v>9.75</v>
      </c>
      <c r="P1608" s="16" t="n">
        <f aca="false">SUM(K1608:O1608)/(Assumptions!$D$5-IF(K1608="",Assumptions!$B$15,0))*100</f>
        <v>67.762938945592</v>
      </c>
      <c r="Q1608" s="7" t="str">
        <f aca="false">IF(J1608&gt;=Assumptions!$B$26,"High",IF(J1608&gt;=Assumptions!$B$27,"Mid","Low"))</f>
        <v>Mid</v>
      </c>
      <c r="R1608" s="7" t="str">
        <f aca="false">IF(P1608&gt;=Assumptions!$B$28,"High",IF(P1608&gt;=Assumptions!$B$29,"Mid","Low"))</f>
        <v>Mid</v>
      </c>
      <c r="S1608" s="7" t="str">
        <f aca="false">INDEX(Assumptions!$B$33:$B$41,MATCH(Q1608&amp;"|"&amp;R1608,Assumptions!$A$33:$A$41,0))</f>
        <v>Established Core</v>
      </c>
      <c r="T1608" s="7" t="n">
        <f aca="false">IF(ISNUMBER(Data_Clean!V1608),J1608*Data_Clean!V1608,0)</f>
        <v>32.8312167</v>
      </c>
    </row>
    <row r="1609" customFormat="false" ht="15" hidden="false" customHeight="false" outlineLevel="0" collapsed="false">
      <c r="A1609" s="15" t="str">
        <f aca="false">Data_Clean!A1609</f>
        <v>CX101605</v>
      </c>
      <c r="B1609" s="14" t="n">
        <f aca="false">Data_Clean!G1609*Assumptions!$B$5</f>
        <v>148.3605</v>
      </c>
      <c r="C1609" s="14" t="n">
        <f aca="false">IF(Data_Clean!H1609="",0,Data_Clean!H1609)*Assumptions!$B$6</f>
        <v>0</v>
      </c>
      <c r="D1609" s="14" t="n">
        <f aca="false">Data_Clean!I1609*Assumptions!$B$7</f>
        <v>0</v>
      </c>
      <c r="E1609" s="14" t="n">
        <f aca="false">Data_Clean!J1609*Assumptions!$B$8</f>
        <v>0</v>
      </c>
      <c r="F1609" s="14" t="n">
        <f aca="false">Data_Clean!K1609*Assumptions!$B$9</f>
        <v>0</v>
      </c>
      <c r="G1609" s="14" t="n">
        <f aca="false">Data_Clean!L1609*Assumptions!$B$10</f>
        <v>0</v>
      </c>
      <c r="H1609" s="14" t="n">
        <f aca="false">IF(OR(Data_Clean!M1609="",Data_Clean!N1609=""),0,Data_Clean!M1609*Data_Clean!N1609/100)*Assumptions!$B$13*Assumptions!$B$11</f>
        <v>0</v>
      </c>
      <c r="I1609" s="14" t="n">
        <f aca="false">Data_Clean!O1609*4*Assumptions!$B$12</f>
        <v>0</v>
      </c>
      <c r="J1609" s="14" t="n">
        <f aca="false">SUM(B1609:I1609)</f>
        <v>148.3605</v>
      </c>
      <c r="K1609" s="16" t="n">
        <f aca="false">IF(Data_Clean!P1609="","",Assumptions!$B$15*0.5^(Data_Clean!P1609/Assumptions!$B$20))</f>
        <v>0.0160667721634955</v>
      </c>
      <c r="L1609" s="16" t="n">
        <f aca="false">Assumptions!$B$16*MIN(1,LN(1+Data_Clean!Q1609)/LN(1+Assumptions!$B$21))</f>
        <v>0</v>
      </c>
      <c r="M1609" s="16" t="n">
        <f aca="false">Assumptions!$B$17*(0.6*MIN(1,Data_Clean!R1609/Assumptions!$B$22)+0.4*IF(Data_Clean!S1609="",0,Data_Clean!S1609))</f>
        <v>0</v>
      </c>
      <c r="N1609" s="16" t="n">
        <f aca="false">Assumptions!$B$18*MIN(1,(Data_Clean!F1609-1)/Assumptions!$B$23)</f>
        <v>0</v>
      </c>
      <c r="O1609" s="16" t="n">
        <f aca="false">Assumptions!$B$19*(0.4*IF(Data_Clean!E1609="",0,MIN(1,Data_Clean!E1609/12/Assumptions!$B$24))+0.35*IF(Data_Clean!D1609="Y",1,0)+0.25*(1-MIN(Data_Clean!T1609,3)/3))/IF(Data_Clean!E1609="",0.6,1)</f>
        <v>4.3</v>
      </c>
      <c r="P1609" s="16" t="n">
        <f aca="false">SUM(K1609:O1609)/(Assumptions!$D$5-IF(K1609="",Assumptions!$B$15,0))*100</f>
        <v>4.3160667721635</v>
      </c>
      <c r="Q1609" s="7" t="str">
        <f aca="false">IF(J1609&gt;=Assumptions!$B$26,"High",IF(J1609&gt;=Assumptions!$B$27,"Mid","Low"))</f>
        <v>Low</v>
      </c>
      <c r="R1609" s="7" t="str">
        <f aca="false">IF(P1609&gt;=Assumptions!$B$28,"High",IF(P1609&gt;=Assumptions!$B$29,"Mid","Low"))</f>
        <v>Low</v>
      </c>
      <c r="S1609" s="7" t="str">
        <f aca="false">INDEX(Assumptions!$B$33:$B$41,MATCH(Q1609&amp;"|"&amp;R1609,Assumptions!$A$33:$A$41,0))</f>
        <v>Dormant &amp; Low Value</v>
      </c>
      <c r="T1609" s="7" t="n">
        <f aca="false">IF(ISNUMBER(Data_Clean!V1609),J1609*Data_Clean!V1609,0)</f>
        <v>73.9132011</v>
      </c>
    </row>
    <row r="1610" customFormat="false" ht="15" hidden="false" customHeight="false" outlineLevel="0" collapsed="false">
      <c r="A1610" s="15" t="str">
        <f aca="false">Data_Clean!A1610</f>
        <v>CX101606</v>
      </c>
      <c r="B1610" s="14" t="n">
        <f aca="false">Data_Clean!G1610*Assumptions!$B$5</f>
        <v>36.29325</v>
      </c>
      <c r="C1610" s="14" t="n">
        <f aca="false">IF(Data_Clean!H1610="",0,Data_Clean!H1610)*Assumptions!$B$6</f>
        <v>30.59196</v>
      </c>
      <c r="D1610" s="14" t="n">
        <f aca="false">Data_Clean!I1610*Assumptions!$B$7</f>
        <v>0</v>
      </c>
      <c r="E1610" s="14" t="n">
        <f aca="false">Data_Clean!J1610*Assumptions!$B$8</f>
        <v>0</v>
      </c>
      <c r="F1610" s="14" t="n">
        <f aca="false">Data_Clean!K1610*Assumptions!$B$9</f>
        <v>0</v>
      </c>
      <c r="G1610" s="14" t="n">
        <f aca="false">Data_Clean!L1610*Assumptions!$B$10</f>
        <v>0</v>
      </c>
      <c r="H1610" s="14" t="n">
        <f aca="false">IF(OR(Data_Clean!M1610="",Data_Clean!N1610=""),0,Data_Clean!M1610*Data_Clean!N1610/100)*Assumptions!$B$13*Assumptions!$B$11</f>
        <v>0</v>
      </c>
      <c r="I1610" s="14" t="n">
        <f aca="false">Data_Clean!O1610*4*Assumptions!$B$12</f>
        <v>0</v>
      </c>
      <c r="J1610" s="14" t="n">
        <f aca="false">SUM(B1610:I1610)</f>
        <v>66.88521</v>
      </c>
      <c r="K1610" s="16" t="n">
        <f aca="false">IF(Data_Clean!P1610="","",Assumptions!$B$15*0.5^(Data_Clean!P1610/Assumptions!$B$20))</f>
        <v>22.2164632842985</v>
      </c>
      <c r="L1610" s="16" t="n">
        <f aca="false">Assumptions!$B$16*MIN(1,LN(1+Data_Clean!Q1610)/LN(1+Assumptions!$B$21))</f>
        <v>13.5873179074216</v>
      </c>
      <c r="M1610" s="16" t="n">
        <f aca="false">Assumptions!$B$17*(0.6*MIN(1,Data_Clean!R1610/Assumptions!$B$22)+0.4*IF(Data_Clean!S1610="",0,Data_Clean!S1610))</f>
        <v>14.916</v>
      </c>
      <c r="N1610" s="16" t="n">
        <f aca="false">Assumptions!$B$18*MIN(1,(Data_Clean!F1610-1)/Assumptions!$B$23)</f>
        <v>5</v>
      </c>
      <c r="O1610" s="16" t="n">
        <f aca="false">Assumptions!$B$19*(0.4*IF(Data_Clean!E1610="",0,MIN(1,Data_Clean!E1610/12/Assumptions!$B$24))+0.35*IF(Data_Clean!D1610="Y",1,0)+0.25*(1-MIN(Data_Clean!T1610,3)/3))/IF(Data_Clean!E1610="",0.6,1)</f>
        <v>2.15</v>
      </c>
      <c r="P1610" s="16" t="n">
        <f aca="false">SUM(K1610:O1610)/(Assumptions!$D$5-IF(K1610="",Assumptions!$B$15,0))*100</f>
        <v>57.86978119172</v>
      </c>
      <c r="Q1610" s="7" t="str">
        <f aca="false">IF(J1610&gt;=Assumptions!$B$26,"High",IF(J1610&gt;=Assumptions!$B$27,"Mid","Low"))</f>
        <v>Low</v>
      </c>
      <c r="R1610" s="7" t="str">
        <f aca="false">IF(P1610&gt;=Assumptions!$B$28,"High",IF(P1610&gt;=Assumptions!$B$29,"Mid","Low"))</f>
        <v>Mid</v>
      </c>
      <c r="S1610" s="7" t="str">
        <f aca="false">INDEX(Assumptions!$B$33:$B$41,MATCH(Q1610&amp;"|"&amp;R1610,Assumptions!$A$33:$A$41,0))</f>
        <v>Light Touch</v>
      </c>
      <c r="T1610" s="7" t="n">
        <f aca="false">IF(ISNUMBER(Data_Clean!V1610),J1610*Data_Clean!V1610,0)</f>
        <v>13.10950116</v>
      </c>
    </row>
    <row r="1611" customFormat="false" ht="15" hidden="false" customHeight="false" outlineLevel="0" collapsed="false">
      <c r="A1611" s="15" t="str">
        <f aca="false">Data_Clean!A1611</f>
        <v>CX101607</v>
      </c>
      <c r="B1611" s="14" t="n">
        <f aca="false">Data_Clean!G1611*Assumptions!$B$5</f>
        <v>135.396</v>
      </c>
      <c r="C1611" s="14" t="n">
        <f aca="false">IF(Data_Clean!H1611="",0,Data_Clean!H1611)*Assumptions!$B$6</f>
        <v>76.76832</v>
      </c>
      <c r="D1611" s="14" t="n">
        <f aca="false">Data_Clean!I1611*Assumptions!$B$7</f>
        <v>0</v>
      </c>
      <c r="E1611" s="14" t="n">
        <f aca="false">Data_Clean!J1611*Assumptions!$B$8</f>
        <v>0</v>
      </c>
      <c r="F1611" s="14" t="n">
        <f aca="false">Data_Clean!K1611*Assumptions!$B$9</f>
        <v>0</v>
      </c>
      <c r="G1611" s="14" t="n">
        <f aca="false">Data_Clean!L1611*Assumptions!$B$10</f>
        <v>0</v>
      </c>
      <c r="H1611" s="14" t="n">
        <f aca="false">IF(OR(Data_Clean!M1611="",Data_Clean!N1611=""),0,Data_Clean!M1611*Data_Clean!N1611/100)*Assumptions!$B$13*Assumptions!$B$11</f>
        <v>0</v>
      </c>
      <c r="I1611" s="14" t="n">
        <f aca="false">Data_Clean!O1611*4*Assumptions!$B$12</f>
        <v>0</v>
      </c>
      <c r="J1611" s="14" t="n">
        <f aca="false">SUM(B1611:I1611)</f>
        <v>212.16432</v>
      </c>
      <c r="K1611" s="16" t="n">
        <f aca="false">IF(Data_Clean!P1611="","",Assumptions!$B$15*0.5^(Data_Clean!P1611/Assumptions!$B$20))</f>
        <v>27.9909897461042</v>
      </c>
      <c r="L1611" s="16" t="n">
        <f aca="false">Assumptions!$B$16*MIN(1,LN(1+Data_Clean!Q1611)/LN(1+Assumptions!$B$21))</f>
        <v>13.5873179074216</v>
      </c>
      <c r="M1611" s="16" t="n">
        <f aca="false">Assumptions!$B$17*(0.6*MIN(1,Data_Clean!R1611/Assumptions!$B$22)+0.4*IF(Data_Clean!S1611="",0,Data_Clean!S1611))</f>
        <v>6.978</v>
      </c>
      <c r="N1611" s="16" t="n">
        <f aca="false">Assumptions!$B$18*MIN(1,(Data_Clean!F1611-1)/Assumptions!$B$23)</f>
        <v>10</v>
      </c>
      <c r="O1611" s="16" t="n">
        <f aca="false">Assumptions!$B$19*(0.4*IF(Data_Clean!E1611="",0,MIN(1,Data_Clean!E1611/12/Assumptions!$B$24))+0.35*IF(Data_Clean!D1611="Y",1,0)+0.25*(1-MIN(Data_Clean!T1611,3)/3))/IF(Data_Clean!E1611="",0.6,1)</f>
        <v>9.5</v>
      </c>
      <c r="P1611" s="16" t="n">
        <f aca="false">SUM(K1611:O1611)/(Assumptions!$D$5-IF(K1611="",Assumptions!$B$15,0))*100</f>
        <v>68.0563076535258</v>
      </c>
      <c r="Q1611" s="7" t="str">
        <f aca="false">IF(J1611&gt;=Assumptions!$B$26,"High",IF(J1611&gt;=Assumptions!$B$27,"Mid","Low"))</f>
        <v>Low</v>
      </c>
      <c r="R1611" s="7" t="str">
        <f aca="false">IF(P1611&gt;=Assumptions!$B$28,"High",IF(P1611&gt;=Assumptions!$B$29,"Mid","Low"))</f>
        <v>Mid</v>
      </c>
      <c r="S1611" s="7" t="str">
        <f aca="false">INDEX(Assumptions!$B$33:$B$41,MATCH(Q1611&amp;"|"&amp;R1611,Assumptions!$A$33:$A$41,0))</f>
        <v>Light Touch</v>
      </c>
      <c r="T1611" s="7" t="n">
        <f aca="false">IF(ISNUMBER(Data_Clean!V1611),J1611*Data_Clean!V1611,0)</f>
        <v>8.295624912</v>
      </c>
    </row>
    <row r="1612" customFormat="false" ht="15" hidden="false" customHeight="false" outlineLevel="0" collapsed="false">
      <c r="A1612" s="15" t="str">
        <f aca="false">Data_Clean!A1612</f>
        <v>CX101608</v>
      </c>
      <c r="B1612" s="14" t="n">
        <f aca="false">Data_Clean!G1612*Assumptions!$B$5</f>
        <v>36.5</v>
      </c>
      <c r="C1612" s="14" t="n">
        <f aca="false">IF(Data_Clean!H1612="",0,Data_Clean!H1612)*Assumptions!$B$6</f>
        <v>35.26236</v>
      </c>
      <c r="D1612" s="14" t="n">
        <f aca="false">Data_Clean!I1612*Assumptions!$B$7</f>
        <v>0</v>
      </c>
      <c r="E1612" s="14" t="n">
        <f aca="false">Data_Clean!J1612*Assumptions!$B$8</f>
        <v>0</v>
      </c>
      <c r="F1612" s="14" t="n">
        <f aca="false">Data_Clean!K1612*Assumptions!$B$9</f>
        <v>0</v>
      </c>
      <c r="G1612" s="14" t="n">
        <f aca="false">Data_Clean!L1612*Assumptions!$B$10</f>
        <v>0</v>
      </c>
      <c r="H1612" s="14" t="n">
        <f aca="false">IF(OR(Data_Clean!M1612="",Data_Clean!N1612=""),0,Data_Clean!M1612*Data_Clean!N1612/100)*Assumptions!$B$13*Assumptions!$B$11</f>
        <v>40.608</v>
      </c>
      <c r="I1612" s="14" t="n">
        <f aca="false">Data_Clean!O1612*4*Assumptions!$B$12</f>
        <v>36.63552</v>
      </c>
      <c r="J1612" s="14" t="n">
        <f aca="false">SUM(B1612:I1612)</f>
        <v>149.00588</v>
      </c>
      <c r="K1612" s="16" t="n">
        <f aca="false">IF(Data_Clean!P1612="","",Assumptions!$B$15*0.5^(Data_Clean!P1612/Assumptions!$B$20))</f>
        <v>25.5200148285257</v>
      </c>
      <c r="L1612" s="16" t="n">
        <f aca="false">Assumptions!$B$16*MIN(1,LN(1+Data_Clean!Q1612)/LN(1+Assumptions!$B$21))</f>
        <v>14.5815690999133</v>
      </c>
      <c r="M1612" s="16" t="n">
        <f aca="false">Assumptions!$B$17*(0.6*MIN(1,Data_Clean!R1612/Assumptions!$B$22)+0.4*IF(Data_Clean!S1612="",0,Data_Clean!S1612))</f>
        <v>3.06</v>
      </c>
      <c r="N1612" s="16" t="n">
        <f aca="false">Assumptions!$B$18*MIN(1,(Data_Clean!F1612-1)/Assumptions!$B$23)</f>
        <v>10</v>
      </c>
      <c r="O1612" s="16" t="n">
        <f aca="false">Assumptions!$B$19*(0.4*IF(Data_Clean!E1612="",0,MIN(1,Data_Clean!E1612/12/Assumptions!$B$24))+0.35*IF(Data_Clean!D1612="Y",1,0)+0.25*(1-MIN(Data_Clean!T1612,3)/3))/IF(Data_Clean!E1612="",0.6,1)</f>
        <v>13.75</v>
      </c>
      <c r="P1612" s="16" t="n">
        <f aca="false">SUM(K1612:O1612)/(Assumptions!$D$5-IF(K1612="",Assumptions!$B$15,0))*100</f>
        <v>66.9115839284389</v>
      </c>
      <c r="Q1612" s="7" t="str">
        <f aca="false">IF(J1612&gt;=Assumptions!$B$26,"High",IF(J1612&gt;=Assumptions!$B$27,"Mid","Low"))</f>
        <v>Low</v>
      </c>
      <c r="R1612" s="7" t="str">
        <f aca="false">IF(P1612&gt;=Assumptions!$B$28,"High",IF(P1612&gt;=Assumptions!$B$29,"Mid","Low"))</f>
        <v>Mid</v>
      </c>
      <c r="S1612" s="7" t="str">
        <f aca="false">INDEX(Assumptions!$B$33:$B$41,MATCH(Q1612&amp;"|"&amp;R1612,Assumptions!$A$33:$A$41,0))</f>
        <v>Light Touch</v>
      </c>
      <c r="T1612" s="7" t="n">
        <f aca="false">IF(ISNUMBER(Data_Clean!V1612),J1612*Data_Clean!V1612,0)</f>
        <v>4.142363464</v>
      </c>
    </row>
    <row r="1613" customFormat="false" ht="15" hidden="false" customHeight="false" outlineLevel="0" collapsed="false">
      <c r="A1613" s="15" t="str">
        <f aca="false">Data_Clean!A1613</f>
        <v>CX101609</v>
      </c>
      <c r="B1613" s="14" t="n">
        <f aca="false">Data_Clean!G1613*Assumptions!$B$5</f>
        <v>193.58275</v>
      </c>
      <c r="C1613" s="14" t="n">
        <f aca="false">IF(Data_Clean!H1613="",0,Data_Clean!H1613)*Assumptions!$B$6</f>
        <v>0</v>
      </c>
      <c r="D1613" s="14" t="n">
        <f aca="false">Data_Clean!I1613*Assumptions!$B$7</f>
        <v>0</v>
      </c>
      <c r="E1613" s="14" t="n">
        <f aca="false">Data_Clean!J1613*Assumptions!$B$8</f>
        <v>0</v>
      </c>
      <c r="F1613" s="14" t="n">
        <f aca="false">Data_Clean!K1613*Assumptions!$B$9</f>
        <v>0</v>
      </c>
      <c r="G1613" s="14" t="n">
        <f aca="false">Data_Clean!L1613*Assumptions!$B$10</f>
        <v>0</v>
      </c>
      <c r="H1613" s="14" t="n">
        <f aca="false">IF(OR(Data_Clean!M1613="",Data_Clean!N1613=""),0,Data_Clean!M1613*Data_Clean!N1613/100)*Assumptions!$B$13*Assumptions!$B$11</f>
        <v>0</v>
      </c>
      <c r="I1613" s="14" t="n">
        <f aca="false">Data_Clean!O1613*4*Assumptions!$B$12</f>
        <v>0</v>
      </c>
      <c r="J1613" s="14" t="n">
        <f aca="false">SUM(B1613:I1613)</f>
        <v>193.58275</v>
      </c>
      <c r="K1613" s="16" t="n">
        <f aca="false">IF(Data_Clean!P1613="","",Assumptions!$B$15*0.5^(Data_Clean!P1613/Assumptions!$B$20))</f>
        <v>27.9909897461042</v>
      </c>
      <c r="L1613" s="16" t="n">
        <f aca="false">Assumptions!$B$16*MIN(1,LN(1+Data_Clean!Q1613)/LN(1+Assumptions!$B$21))</f>
        <v>14.0427143261215</v>
      </c>
      <c r="M1613" s="16" t="n">
        <f aca="false">Assumptions!$B$17*(0.6*MIN(1,Data_Clean!R1613/Assumptions!$B$22)+0.4*IF(Data_Clean!S1613="",0,Data_Clean!S1613))</f>
        <v>13.494</v>
      </c>
      <c r="N1613" s="16" t="n">
        <f aca="false">Assumptions!$B$18*MIN(1,(Data_Clean!F1613-1)/Assumptions!$B$23)</f>
        <v>0</v>
      </c>
      <c r="O1613" s="16" t="n">
        <f aca="false">Assumptions!$B$19*(0.4*IF(Data_Clean!E1613="",0,MIN(1,Data_Clean!E1613/12/Assumptions!$B$24))+0.35*IF(Data_Clean!D1613="Y",1,0)+0.25*(1-MIN(Data_Clean!T1613,3)/3))/IF(Data_Clean!E1613="",0.6,1)</f>
        <v>2.85</v>
      </c>
      <c r="P1613" s="16" t="n">
        <f aca="false">SUM(K1613:O1613)/(Assumptions!$D$5-IF(K1613="",Assumptions!$B$15,0))*100</f>
        <v>58.3777040722258</v>
      </c>
      <c r="Q1613" s="7" t="str">
        <f aca="false">IF(J1613&gt;=Assumptions!$B$26,"High",IF(J1613&gt;=Assumptions!$B$27,"Mid","Low"))</f>
        <v>Low</v>
      </c>
      <c r="R1613" s="7" t="str">
        <f aca="false">IF(P1613&gt;=Assumptions!$B$28,"High",IF(P1613&gt;=Assumptions!$B$29,"Mid","Low"))</f>
        <v>Mid</v>
      </c>
      <c r="S1613" s="7" t="str">
        <f aca="false">INDEX(Assumptions!$B$33:$B$41,MATCH(Q1613&amp;"|"&amp;R1613,Assumptions!$A$33:$A$41,0))</f>
        <v>Light Touch</v>
      </c>
      <c r="T1613" s="7" t="n">
        <f aca="false">IF(ISNUMBER(Data_Clean!V1613),J1613*Data_Clean!V1613,0)</f>
        <v>56.506804725</v>
      </c>
    </row>
    <row r="1614" customFormat="false" ht="15" hidden="false" customHeight="false" outlineLevel="0" collapsed="false">
      <c r="A1614" s="15" t="str">
        <f aca="false">Data_Clean!A1614</f>
        <v>CX101610</v>
      </c>
      <c r="B1614" s="14" t="n">
        <f aca="false">Data_Clean!G1614*Assumptions!$B$5</f>
        <v>698.31775</v>
      </c>
      <c r="C1614" s="14" t="n">
        <f aca="false">IF(Data_Clean!H1614="",0,Data_Clean!H1614)*Assumptions!$B$6</f>
        <v>2525.67072</v>
      </c>
      <c r="D1614" s="14" t="n">
        <f aca="false">Data_Clean!I1614*Assumptions!$B$7</f>
        <v>2388.8</v>
      </c>
      <c r="E1614" s="14" t="n">
        <f aca="false">Data_Clean!J1614*Assumptions!$B$8</f>
        <v>9296.668875</v>
      </c>
      <c r="F1614" s="14" t="n">
        <f aca="false">Data_Clean!K1614*Assumptions!$B$9</f>
        <v>0</v>
      </c>
      <c r="G1614" s="14" t="n">
        <f aca="false">Data_Clean!L1614*Assumptions!$B$10</f>
        <v>0</v>
      </c>
      <c r="H1614" s="14" t="n">
        <f aca="false">IF(OR(Data_Clean!M1614="",Data_Clean!N1614=""),0,Data_Clean!M1614*Data_Clean!N1614/100)*Assumptions!$B$13*Assumptions!$B$11</f>
        <v>564.72</v>
      </c>
      <c r="I1614" s="14" t="n">
        <f aca="false">Data_Clean!O1614*4*Assumptions!$B$12</f>
        <v>109.88976</v>
      </c>
      <c r="J1614" s="14" t="n">
        <f aca="false">SUM(B1614:I1614)</f>
        <v>15584.067105</v>
      </c>
      <c r="K1614" s="16" t="n">
        <f aca="false">IF(Data_Clean!P1614="","",Assumptions!$B$15*0.5^(Data_Clean!P1614/Assumptions!$B$20))</f>
        <v>29.3147990530274</v>
      </c>
      <c r="L1614" s="16" t="n">
        <f aca="false">Assumptions!$B$16*MIN(1,LN(1+Data_Clean!Q1614)/LN(1+Assumptions!$B$21))</f>
        <v>17.7767558299855</v>
      </c>
      <c r="M1614" s="16" t="n">
        <f aca="false">Assumptions!$B$17*(0.6*MIN(1,Data_Clean!R1614/Assumptions!$B$22)+0.4*IF(Data_Clean!S1614="",0,Data_Clean!S1614))</f>
        <v>11.094</v>
      </c>
      <c r="N1614" s="16" t="n">
        <f aca="false">Assumptions!$B$18*MIN(1,(Data_Clean!F1614-1)/Assumptions!$B$23)</f>
        <v>20</v>
      </c>
      <c r="O1614" s="16" t="n">
        <f aca="false">Assumptions!$B$19*(0.4*IF(Data_Clean!E1614="",0,MIN(1,Data_Clean!E1614/12/Assumptions!$B$24))+0.35*IF(Data_Clean!D1614="Y",1,0)+0.25*(1-MIN(Data_Clean!T1614,3)/3))/IF(Data_Clean!E1614="",0.6,1)</f>
        <v>12.05</v>
      </c>
      <c r="P1614" s="16" t="n">
        <f aca="false">SUM(K1614:O1614)/(Assumptions!$D$5-IF(K1614="",Assumptions!$B$15,0))*100</f>
        <v>90.2355548830129</v>
      </c>
      <c r="Q1614" s="7" t="str">
        <f aca="false">IF(J1614&gt;=Assumptions!$B$26,"High",IF(J1614&gt;=Assumptions!$B$27,"Mid","Low"))</f>
        <v>High</v>
      </c>
      <c r="R1614" s="7" t="str">
        <f aca="false">IF(P1614&gt;=Assumptions!$B$28,"High",IF(P1614&gt;=Assumptions!$B$29,"Mid","Low"))</f>
        <v>High</v>
      </c>
      <c r="S1614" s="7" t="str">
        <f aca="false">INDEX(Assumptions!$B$33:$B$41,MATCH(Q1614&amp;"|"&amp;R1614,Assumptions!$A$33:$A$41,0))</f>
        <v>Premier Advocates</v>
      </c>
      <c r="T1614" s="7" t="n">
        <f aca="false">IF(ISNUMBER(Data_Clean!V1614),J1614*Data_Clean!V1614,0)</f>
        <v>152.723857629</v>
      </c>
    </row>
    <row r="1615" customFormat="false" ht="15" hidden="false" customHeight="false" outlineLevel="0" collapsed="false">
      <c r="A1615" s="15" t="str">
        <f aca="false">Data_Clean!A1615</f>
        <v>CX101611</v>
      </c>
      <c r="B1615" s="14" t="n">
        <f aca="false">Data_Clean!G1615*Assumptions!$B$5</f>
        <v>116.59175</v>
      </c>
      <c r="C1615" s="14" t="n">
        <f aca="false">IF(Data_Clean!H1615="",0,Data_Clean!H1615)*Assumptions!$B$6</f>
        <v>47.36832</v>
      </c>
      <c r="D1615" s="14" t="n">
        <f aca="false">Data_Clean!I1615*Assumptions!$B$7</f>
        <v>0</v>
      </c>
      <c r="E1615" s="14" t="n">
        <f aca="false">Data_Clean!J1615*Assumptions!$B$8</f>
        <v>0</v>
      </c>
      <c r="F1615" s="14" t="n">
        <f aca="false">Data_Clean!K1615*Assumptions!$B$9</f>
        <v>0</v>
      </c>
      <c r="G1615" s="14" t="n">
        <f aca="false">Data_Clean!L1615*Assumptions!$B$10</f>
        <v>0</v>
      </c>
      <c r="H1615" s="14" t="n">
        <f aca="false">IF(OR(Data_Clean!M1615="",Data_Clean!N1615=""),0,Data_Clean!M1615*Data_Clean!N1615/100)*Assumptions!$B$13*Assumptions!$B$11</f>
        <v>0</v>
      </c>
      <c r="I1615" s="14" t="n">
        <f aca="false">Data_Clean!O1615*4*Assumptions!$B$12</f>
        <v>0</v>
      </c>
      <c r="J1615" s="14" t="n">
        <f aca="false">SUM(B1615:I1615)</f>
        <v>163.96007</v>
      </c>
      <c r="K1615" s="16" t="n">
        <f aca="false">IF(Data_Clean!P1615="","",Assumptions!$B$15*0.5^(Data_Clean!P1615/Assumptions!$B$20))</f>
        <v>27.9909897461042</v>
      </c>
      <c r="L1615" s="16" t="n">
        <f aca="false">Assumptions!$B$16*MIN(1,LN(1+Data_Clean!Q1615)/LN(1+Assumptions!$B$21))</f>
        <v>11.2934465146257</v>
      </c>
      <c r="M1615" s="16" t="n">
        <f aca="false">Assumptions!$B$17*(0.6*MIN(1,Data_Clean!R1615/Assumptions!$B$22)+0.4*IF(Data_Clean!S1615="",0,Data_Clean!S1615))</f>
        <v>4.554</v>
      </c>
      <c r="N1615" s="16" t="n">
        <f aca="false">Assumptions!$B$18*MIN(1,(Data_Clean!F1615-1)/Assumptions!$B$23)</f>
        <v>5</v>
      </c>
      <c r="O1615" s="16" t="n">
        <f aca="false">Assumptions!$B$19*(0.4*IF(Data_Clean!E1615="",0,MIN(1,Data_Clean!E1615/12/Assumptions!$B$24))+0.35*IF(Data_Clean!D1615="Y",1,0)+0.25*(1-MIN(Data_Clean!T1615,3)/3))/IF(Data_Clean!E1615="",0.6,1)</f>
        <v>15</v>
      </c>
      <c r="P1615" s="16" t="n">
        <f aca="false">SUM(K1615:O1615)/(Assumptions!$D$5-IF(K1615="",Assumptions!$B$15,0))*100</f>
        <v>63.8384362607299</v>
      </c>
      <c r="Q1615" s="7" t="str">
        <f aca="false">IF(J1615&gt;=Assumptions!$B$26,"High",IF(J1615&gt;=Assumptions!$B$27,"Mid","Low"))</f>
        <v>Low</v>
      </c>
      <c r="R1615" s="7" t="str">
        <f aca="false">IF(P1615&gt;=Assumptions!$B$28,"High",IF(P1615&gt;=Assumptions!$B$29,"Mid","Low"))</f>
        <v>Mid</v>
      </c>
      <c r="S1615" s="7" t="str">
        <f aca="false">INDEX(Assumptions!$B$33:$B$41,MATCH(Q1615&amp;"|"&amp;R1615,Assumptions!$A$33:$A$41,0))</f>
        <v>Light Touch</v>
      </c>
      <c r="T1615" s="7" t="n">
        <f aca="false">IF(ISNUMBER(Data_Clean!V1615),J1615*Data_Clean!V1615,0)</f>
        <v>7.263431101</v>
      </c>
    </row>
    <row r="1616" customFormat="false" ht="15" hidden="false" customHeight="false" outlineLevel="0" collapsed="false">
      <c r="A1616" s="15" t="str">
        <f aca="false">Data_Clean!A1616</f>
        <v>CX101612</v>
      </c>
      <c r="B1616" s="14" t="n">
        <f aca="false">Data_Clean!G1616*Assumptions!$B$5</f>
        <v>282.2855</v>
      </c>
      <c r="C1616" s="14" t="n">
        <f aca="false">IF(Data_Clean!H1616="",0,Data_Clean!H1616)*Assumptions!$B$6</f>
        <v>2455.26276</v>
      </c>
      <c r="D1616" s="14" t="n">
        <f aca="false">Data_Clean!I1616*Assumptions!$B$7</f>
        <v>1298.4</v>
      </c>
      <c r="E1616" s="14" t="n">
        <f aca="false">Data_Clean!J1616*Assumptions!$B$8</f>
        <v>0</v>
      </c>
      <c r="F1616" s="14" t="n">
        <f aca="false">Data_Clean!K1616*Assumptions!$B$9</f>
        <v>5077.6</v>
      </c>
      <c r="G1616" s="14" t="n">
        <f aca="false">Data_Clean!L1616*Assumptions!$B$10</f>
        <v>0</v>
      </c>
      <c r="H1616" s="14" t="n">
        <f aca="false">IF(OR(Data_Clean!M1616="",Data_Clean!N1616=""),0,Data_Clean!M1616*Data_Clean!N1616/100)*Assumptions!$B$13*Assumptions!$B$11</f>
        <v>885.6</v>
      </c>
      <c r="I1616" s="14" t="n">
        <f aca="false">Data_Clean!O1616*4*Assumptions!$B$12</f>
        <v>49.4448</v>
      </c>
      <c r="J1616" s="14" t="n">
        <f aca="false">SUM(B1616:I1616)</f>
        <v>10048.59306</v>
      </c>
      <c r="K1616" s="16" t="n">
        <f aca="false">IF(Data_Clean!P1616="","",Assumptions!$B$15*0.5^(Data_Clean!P1616/Assumptions!$B$20))</f>
        <v>27.3516746567465</v>
      </c>
      <c r="L1616" s="16" t="n">
        <f aca="false">Assumptions!$B$16*MIN(1,LN(1+Data_Clean!Q1616)/LN(1+Assumptions!$B$21))</f>
        <v>15.383822204249</v>
      </c>
      <c r="M1616" s="16" t="n">
        <f aca="false">Assumptions!$B$17*(0.6*MIN(1,Data_Clean!R1616/Assumptions!$B$22)+0.4*IF(Data_Clean!S1616="",0,Data_Clean!S1616))</f>
        <v>5.418</v>
      </c>
      <c r="N1616" s="16" t="n">
        <f aca="false">Assumptions!$B$18*MIN(1,(Data_Clean!F1616-1)/Assumptions!$B$23)</f>
        <v>20</v>
      </c>
      <c r="O1616" s="16" t="n">
        <f aca="false">Assumptions!$B$19*(0.4*IF(Data_Clean!E1616="",0,MIN(1,Data_Clean!E1616/12/Assumptions!$B$24))+0.35*IF(Data_Clean!D1616="Y",1,0)+0.25*(1-MIN(Data_Clean!T1616,3)/3))/IF(Data_Clean!E1616="",0.6,1)</f>
        <v>9.75</v>
      </c>
      <c r="P1616" s="16" t="n">
        <f aca="false">SUM(K1616:O1616)/(Assumptions!$D$5-IF(K1616="",Assumptions!$B$15,0))*100</f>
        <v>77.9034968609955</v>
      </c>
      <c r="Q1616" s="7" t="str">
        <f aca="false">IF(J1616&gt;=Assumptions!$B$26,"High",IF(J1616&gt;=Assumptions!$B$27,"Mid","Low"))</f>
        <v>High</v>
      </c>
      <c r="R1616" s="7" t="str">
        <f aca="false">IF(P1616&gt;=Assumptions!$B$28,"High",IF(P1616&gt;=Assumptions!$B$29,"Mid","Low"))</f>
        <v>High</v>
      </c>
      <c r="S1616" s="7" t="str">
        <f aca="false">INDEX(Assumptions!$B$33:$B$41,MATCH(Q1616&amp;"|"&amp;R1616,Assumptions!$A$33:$A$41,0))</f>
        <v>Premier Advocates</v>
      </c>
      <c r="T1616" s="7" t="n">
        <f aca="false">IF(ISNUMBER(Data_Clean!V1616),J1616*Data_Clean!V1616,0)</f>
        <v>282.365464986</v>
      </c>
    </row>
    <row r="1617" customFormat="false" ht="15" hidden="false" customHeight="false" outlineLevel="0" collapsed="false">
      <c r="A1617" s="15" t="str">
        <f aca="false">Data_Clean!A1617</f>
        <v>CX101613</v>
      </c>
      <c r="B1617" s="14" t="n">
        <f aca="false">Data_Clean!G1617*Assumptions!$B$5</f>
        <v>60.74</v>
      </c>
      <c r="C1617" s="14" t="n">
        <f aca="false">IF(Data_Clean!H1617="",0,Data_Clean!H1617)*Assumptions!$B$6</f>
        <v>128.33628</v>
      </c>
      <c r="D1617" s="14" t="n">
        <f aca="false">Data_Clean!I1617*Assumptions!$B$7</f>
        <v>0</v>
      </c>
      <c r="E1617" s="14" t="n">
        <f aca="false">Data_Clean!J1617*Assumptions!$B$8</f>
        <v>0</v>
      </c>
      <c r="F1617" s="14" t="n">
        <f aca="false">Data_Clean!K1617*Assumptions!$B$9</f>
        <v>3334.1</v>
      </c>
      <c r="G1617" s="14" t="n">
        <f aca="false">Data_Clean!L1617*Assumptions!$B$10</f>
        <v>0</v>
      </c>
      <c r="H1617" s="14" t="n">
        <f aca="false">IF(OR(Data_Clean!M1617="",Data_Clean!N1617=""),0,Data_Clean!M1617*Data_Clean!N1617/100)*Assumptions!$B$13*Assumptions!$B$11</f>
        <v>0</v>
      </c>
      <c r="I1617" s="14" t="n">
        <f aca="false">Data_Clean!O1617*4*Assumptions!$B$12</f>
        <v>0</v>
      </c>
      <c r="J1617" s="14" t="n">
        <f aca="false">SUM(B1617:I1617)</f>
        <v>3523.17628</v>
      </c>
      <c r="K1617" s="16" t="n">
        <f aca="false">IF(Data_Clean!P1617="","",Assumptions!$B$15*0.5^(Data_Clean!P1617/Assumptions!$B$20))</f>
        <v>28.6452481173125</v>
      </c>
      <c r="L1617" s="16" t="n">
        <f aca="false">Assumptions!$B$16*MIN(1,LN(1+Data_Clean!Q1617)/LN(1+Assumptions!$B$21))</f>
        <v>14.320838960067</v>
      </c>
      <c r="M1617" s="16" t="n">
        <f aca="false">Assumptions!$B$17*(0.6*MIN(1,Data_Clean!R1617/Assumptions!$B$22)+0.4*IF(Data_Clean!S1617="",0,Data_Clean!S1617))</f>
        <v>5.568</v>
      </c>
      <c r="N1617" s="16" t="n">
        <f aca="false">Assumptions!$B$18*MIN(1,(Data_Clean!F1617-1)/Assumptions!$B$23)</f>
        <v>15</v>
      </c>
      <c r="O1617" s="16" t="n">
        <f aca="false">Assumptions!$B$19*(0.4*IF(Data_Clean!E1617="",0,MIN(1,Data_Clean!E1617/12/Assumptions!$B$24))+0.35*IF(Data_Clean!D1617="Y",1,0)+0.25*(1-MIN(Data_Clean!T1617,3)/3))/IF(Data_Clean!E1617="",0.6,1)</f>
        <v>5.15</v>
      </c>
      <c r="P1617" s="16" t="n">
        <f aca="false">SUM(K1617:O1617)/(Assumptions!$D$5-IF(K1617="",Assumptions!$B$15,0))*100</f>
        <v>68.6840870773795</v>
      </c>
      <c r="Q1617" s="7" t="str">
        <f aca="false">IF(J1617&gt;=Assumptions!$B$26,"High",IF(J1617&gt;=Assumptions!$B$27,"Mid","Low"))</f>
        <v>High</v>
      </c>
      <c r="R1617" s="7" t="str">
        <f aca="false">IF(P1617&gt;=Assumptions!$B$28,"High",IF(P1617&gt;=Assumptions!$B$29,"Mid","Low"))</f>
        <v>Mid</v>
      </c>
      <c r="S1617" s="7" t="str">
        <f aca="false">INDEX(Assumptions!$B$33:$B$41,MATCH(Q1617&amp;"|"&amp;R1617,Assumptions!$A$33:$A$41,0))</f>
        <v>Established Core</v>
      </c>
      <c r="T1617" s="7" t="n">
        <f aca="false">IF(ISNUMBER(Data_Clean!V1617),J1617*Data_Clean!V1617,0)</f>
        <v>1023.130391712</v>
      </c>
    </row>
    <row r="1618" customFormat="false" ht="15" hidden="false" customHeight="false" outlineLevel="0" collapsed="false">
      <c r="A1618" s="15" t="str">
        <f aca="false">Data_Clean!A1618</f>
        <v>CX101614</v>
      </c>
      <c r="B1618" s="14" t="n">
        <f aca="false">Data_Clean!G1618*Assumptions!$B$5</f>
        <v>72.2505</v>
      </c>
      <c r="C1618" s="14" t="n">
        <f aca="false">IF(Data_Clean!H1618="",0,Data_Clean!H1618)*Assumptions!$B$6</f>
        <v>278.7288</v>
      </c>
      <c r="D1618" s="14" t="n">
        <f aca="false">Data_Clean!I1618*Assumptions!$B$7</f>
        <v>0</v>
      </c>
      <c r="E1618" s="14" t="n">
        <f aca="false">Data_Clean!J1618*Assumptions!$B$8</f>
        <v>0</v>
      </c>
      <c r="F1618" s="14" t="n">
        <f aca="false">Data_Clean!K1618*Assumptions!$B$9</f>
        <v>0</v>
      </c>
      <c r="G1618" s="14" t="n">
        <f aca="false">Data_Clean!L1618*Assumptions!$B$10</f>
        <v>0</v>
      </c>
      <c r="H1618" s="14" t="n">
        <f aca="false">IF(OR(Data_Clean!M1618="",Data_Clean!N1618=""),0,Data_Clean!M1618*Data_Clean!N1618/100)*Assumptions!$B$13*Assumptions!$B$11</f>
        <v>0</v>
      </c>
      <c r="I1618" s="14" t="n">
        <f aca="false">Data_Clean!O1618*4*Assumptions!$B$12</f>
        <v>0</v>
      </c>
      <c r="J1618" s="14" t="n">
        <f aca="false">SUM(B1618:I1618)</f>
        <v>350.9793</v>
      </c>
      <c r="K1618" s="16" t="n">
        <f aca="false">IF(Data_Clean!P1618="","",Assumptions!$B$15*0.5^(Data_Clean!P1618/Assumptions!$B$20))</f>
        <v>30</v>
      </c>
      <c r="L1618" s="16" t="n">
        <f aca="false">Assumptions!$B$16*MIN(1,LN(1+Data_Clean!Q1618)/LN(1+Assumptions!$B$21))</f>
        <v>13.0760265116583</v>
      </c>
      <c r="M1618" s="16" t="n">
        <f aca="false">Assumptions!$B$17*(0.6*MIN(1,Data_Clean!R1618/Assumptions!$B$22)+0.4*IF(Data_Clean!S1618="",0,Data_Clean!S1618))</f>
        <v>11.292</v>
      </c>
      <c r="N1618" s="16" t="n">
        <f aca="false">Assumptions!$B$18*MIN(1,(Data_Clean!F1618-1)/Assumptions!$B$23)</f>
        <v>5</v>
      </c>
      <c r="O1618" s="16" t="n">
        <f aca="false">Assumptions!$B$19*(0.4*IF(Data_Clean!E1618="",0,MIN(1,Data_Clean!E1618/12/Assumptions!$B$24))+0.35*IF(Data_Clean!D1618="Y",1,0)+0.25*(1-MIN(Data_Clean!T1618,3)/3))/IF(Data_Clean!E1618="",0.6,1)</f>
        <v>6.3</v>
      </c>
      <c r="P1618" s="16" t="n">
        <f aca="false">SUM(K1618:O1618)/(Assumptions!$D$5-IF(K1618="",Assumptions!$B$15,0))*100</f>
        <v>65.6680265116583</v>
      </c>
      <c r="Q1618" s="7" t="str">
        <f aca="false">IF(J1618&gt;=Assumptions!$B$26,"High",IF(J1618&gt;=Assumptions!$B$27,"Mid","Low"))</f>
        <v>Low</v>
      </c>
      <c r="R1618" s="7" t="str">
        <f aca="false">IF(P1618&gt;=Assumptions!$B$28,"High",IF(P1618&gt;=Assumptions!$B$29,"Mid","Low"))</f>
        <v>Mid</v>
      </c>
      <c r="S1618" s="7" t="str">
        <f aca="false">INDEX(Assumptions!$B$33:$B$41,MATCH(Q1618&amp;"|"&amp;R1618,Assumptions!$A$33:$A$41,0))</f>
        <v>Light Touch</v>
      </c>
      <c r="T1618" s="7" t="n">
        <f aca="false">IF(ISNUMBER(Data_Clean!V1618),J1618*Data_Clean!V1618,0)</f>
        <v>33.55362108</v>
      </c>
    </row>
    <row r="1619" customFormat="false" ht="15" hidden="false" customHeight="false" outlineLevel="0" collapsed="false">
      <c r="A1619" s="15" t="str">
        <f aca="false">Data_Clean!A1619</f>
        <v>CX101615</v>
      </c>
      <c r="B1619" s="14" t="n">
        <f aca="false">Data_Clean!G1619*Assumptions!$B$5</f>
        <v>148.43225</v>
      </c>
      <c r="C1619" s="14" t="n">
        <f aca="false">IF(Data_Clean!H1619="",0,Data_Clean!H1619)*Assumptions!$B$6</f>
        <v>80.88168</v>
      </c>
      <c r="D1619" s="14" t="n">
        <f aca="false">Data_Clean!I1619*Assumptions!$B$7</f>
        <v>99.2</v>
      </c>
      <c r="E1619" s="14" t="n">
        <f aca="false">Data_Clean!J1619*Assumptions!$B$8</f>
        <v>0</v>
      </c>
      <c r="F1619" s="14" t="n">
        <f aca="false">Data_Clean!K1619*Assumptions!$B$9</f>
        <v>0</v>
      </c>
      <c r="G1619" s="14" t="n">
        <f aca="false">Data_Clean!L1619*Assumptions!$B$10</f>
        <v>0</v>
      </c>
      <c r="H1619" s="14" t="n">
        <f aca="false">IF(OR(Data_Clean!M1619="",Data_Clean!N1619=""),0,Data_Clean!M1619*Data_Clean!N1619/100)*Assumptions!$B$13*Assumptions!$B$11</f>
        <v>0</v>
      </c>
      <c r="I1619" s="14" t="n">
        <f aca="false">Data_Clean!O1619*4*Assumptions!$B$12</f>
        <v>0</v>
      </c>
      <c r="J1619" s="14" t="n">
        <f aca="false">SUM(B1619:I1619)</f>
        <v>328.51393</v>
      </c>
      <c r="K1619" s="16" t="n">
        <f aca="false">IF(Data_Clean!P1619="","",Assumptions!$B$15*0.5^(Data_Clean!P1619/Assumptions!$B$20))</f>
        <v>24.3675718906871</v>
      </c>
      <c r="L1619" s="16" t="n">
        <f aca="false">Assumptions!$B$16*MIN(1,LN(1+Data_Clean!Q1619)/LN(1+Assumptions!$B$21))</f>
        <v>14.8269530442849</v>
      </c>
      <c r="M1619" s="16" t="n">
        <f aca="false">Assumptions!$B$17*(0.6*MIN(1,Data_Clean!R1619/Assumptions!$B$22)+0.4*IF(Data_Clean!S1619="",0,Data_Clean!S1619))</f>
        <v>6.24</v>
      </c>
      <c r="N1619" s="16" t="n">
        <f aca="false">Assumptions!$B$18*MIN(1,(Data_Clean!F1619-1)/Assumptions!$B$23)</f>
        <v>10</v>
      </c>
      <c r="O1619" s="16" t="n">
        <f aca="false">Assumptions!$B$19*(0.4*IF(Data_Clean!E1619="",0,MIN(1,Data_Clean!E1619/12/Assumptions!$B$24))+0.35*IF(Data_Clean!D1619="Y",1,0)+0.25*(1-MIN(Data_Clean!T1619,3)/3))/IF(Data_Clean!E1619="",0.6,1)</f>
        <v>13.75</v>
      </c>
      <c r="P1619" s="16" t="n">
        <f aca="false">SUM(K1619:O1619)/(Assumptions!$D$5-IF(K1619="",Assumptions!$B$15,0))*100</f>
        <v>69.184524934972</v>
      </c>
      <c r="Q1619" s="7" t="str">
        <f aca="false">IF(J1619&gt;=Assumptions!$B$26,"High",IF(J1619&gt;=Assumptions!$B$27,"Mid","Low"))</f>
        <v>Low</v>
      </c>
      <c r="R1619" s="7" t="str">
        <f aca="false">IF(P1619&gt;=Assumptions!$B$28,"High",IF(P1619&gt;=Assumptions!$B$29,"Mid","Low"))</f>
        <v>Mid</v>
      </c>
      <c r="S1619" s="7" t="str">
        <f aca="false">INDEX(Assumptions!$B$33:$B$41,MATCH(Q1619&amp;"|"&amp;R1619,Assumptions!$A$33:$A$41,0))</f>
        <v>Light Touch</v>
      </c>
      <c r="T1619" s="7" t="n">
        <f aca="false">IF(ISNUMBER(Data_Clean!V1619),J1619*Data_Clean!V1619,0)</f>
        <v>10.118229044</v>
      </c>
    </row>
    <row r="1620" customFormat="false" ht="15" hidden="false" customHeight="false" outlineLevel="0" collapsed="false">
      <c r="A1620" s="15" t="str">
        <f aca="false">Data_Clean!A1620</f>
        <v>CX101616</v>
      </c>
      <c r="B1620" s="14" t="n">
        <f aca="false">Data_Clean!G1620*Assumptions!$B$5</f>
        <v>29.96675</v>
      </c>
      <c r="C1620" s="14" t="n">
        <f aca="false">IF(Data_Clean!H1620="",0,Data_Clean!H1620)*Assumptions!$B$6</f>
        <v>0</v>
      </c>
      <c r="D1620" s="14" t="n">
        <f aca="false">Data_Clean!I1620*Assumptions!$B$7</f>
        <v>0</v>
      </c>
      <c r="E1620" s="14" t="n">
        <f aca="false">Data_Clean!J1620*Assumptions!$B$8</f>
        <v>0</v>
      </c>
      <c r="F1620" s="14" t="n">
        <f aca="false">Data_Clean!K1620*Assumptions!$B$9</f>
        <v>218.9</v>
      </c>
      <c r="G1620" s="14" t="n">
        <f aca="false">Data_Clean!L1620*Assumptions!$B$10</f>
        <v>0</v>
      </c>
      <c r="H1620" s="14" t="n">
        <f aca="false">IF(OR(Data_Clean!M1620="",Data_Clean!N1620=""),0,Data_Clean!M1620*Data_Clean!N1620/100)*Assumptions!$B$13*Assumptions!$B$11</f>
        <v>0</v>
      </c>
      <c r="I1620" s="14" t="n">
        <f aca="false">Data_Clean!O1620*4*Assumptions!$B$12</f>
        <v>0</v>
      </c>
      <c r="J1620" s="14" t="n">
        <f aca="false">SUM(B1620:I1620)</f>
        <v>248.86675</v>
      </c>
      <c r="K1620" s="16" t="n">
        <f aca="false">IF(Data_Clean!P1620="","",Assumptions!$B$15*0.5^(Data_Clean!P1620/Assumptions!$B$20))</f>
        <v>21.2132034355964</v>
      </c>
      <c r="L1620" s="16" t="n">
        <f aca="false">Assumptions!$B$16*MIN(1,LN(1+Data_Clean!Q1620)/LN(1+Assumptions!$B$21))</f>
        <v>17.0747430409834</v>
      </c>
      <c r="M1620" s="16" t="n">
        <f aca="false">Assumptions!$B$17*(0.6*MIN(1,Data_Clean!R1620/Assumptions!$B$22)+0.4*IF(Data_Clean!S1620="",0,Data_Clean!S1620))</f>
        <v>10.674</v>
      </c>
      <c r="N1620" s="16" t="n">
        <f aca="false">Assumptions!$B$18*MIN(1,(Data_Clean!F1620-1)/Assumptions!$B$23)</f>
        <v>5</v>
      </c>
      <c r="O1620" s="16" t="n">
        <f aca="false">Assumptions!$B$19*(0.4*IF(Data_Clean!E1620="",0,MIN(1,Data_Clean!E1620/12/Assumptions!$B$24))+0.35*IF(Data_Clean!D1620="Y",1,0)+0.25*(1-MIN(Data_Clean!T1620,3)/3))/IF(Data_Clean!E1620="",0.6,1)</f>
        <v>10.35</v>
      </c>
      <c r="P1620" s="16" t="n">
        <f aca="false">SUM(K1620:O1620)/(Assumptions!$D$5-IF(K1620="",Assumptions!$B$15,0))*100</f>
        <v>64.3119464765798</v>
      </c>
      <c r="Q1620" s="7" t="str">
        <f aca="false">IF(J1620&gt;=Assumptions!$B$26,"High",IF(J1620&gt;=Assumptions!$B$27,"Mid","Low"))</f>
        <v>Low</v>
      </c>
      <c r="R1620" s="7" t="str">
        <f aca="false">IF(P1620&gt;=Assumptions!$B$28,"High",IF(P1620&gt;=Assumptions!$B$29,"Mid","Low"))</f>
        <v>Mid</v>
      </c>
      <c r="S1620" s="7" t="str">
        <f aca="false">INDEX(Assumptions!$B$33:$B$41,MATCH(Q1620&amp;"|"&amp;R1620,Assumptions!$A$33:$A$41,0))</f>
        <v>Light Touch</v>
      </c>
      <c r="T1620" s="7" t="n">
        <f aca="false">IF(ISNUMBER(Data_Clean!V1620),J1620*Data_Clean!V1620,0)</f>
        <v>10.228423425</v>
      </c>
    </row>
    <row r="1621" customFormat="false" ht="15" hidden="false" customHeight="false" outlineLevel="0" collapsed="false">
      <c r="A1621" s="15" t="str">
        <f aca="false">Data_Clean!A1621</f>
        <v>CX101617</v>
      </c>
      <c r="B1621" s="14" t="n">
        <f aca="false">Data_Clean!G1621*Assumptions!$B$5</f>
        <v>55.2775</v>
      </c>
      <c r="C1621" s="14" t="n">
        <f aca="false">IF(Data_Clean!H1621="",0,Data_Clean!H1621)*Assumptions!$B$6</f>
        <v>149.07444</v>
      </c>
      <c r="D1621" s="14" t="n">
        <f aca="false">Data_Clean!I1621*Assumptions!$B$7</f>
        <v>0</v>
      </c>
      <c r="E1621" s="14" t="n">
        <f aca="false">Data_Clean!J1621*Assumptions!$B$8</f>
        <v>0</v>
      </c>
      <c r="F1621" s="14" t="n">
        <f aca="false">Data_Clean!K1621*Assumptions!$B$9</f>
        <v>0</v>
      </c>
      <c r="G1621" s="14" t="n">
        <f aca="false">Data_Clean!L1621*Assumptions!$B$10</f>
        <v>0</v>
      </c>
      <c r="H1621" s="14" t="n">
        <f aca="false">IF(OR(Data_Clean!M1621="",Data_Clean!N1621=""),0,Data_Clean!M1621*Data_Clean!N1621/100)*Assumptions!$B$13*Assumptions!$B$11</f>
        <v>0</v>
      </c>
      <c r="I1621" s="14" t="n">
        <f aca="false">Data_Clean!O1621*4*Assumptions!$B$12</f>
        <v>0</v>
      </c>
      <c r="J1621" s="14" t="n">
        <f aca="false">SUM(B1621:I1621)</f>
        <v>204.35194</v>
      </c>
      <c r="K1621" s="16" t="n">
        <f aca="false">IF(Data_Clean!P1621="","",Assumptions!$B$15*0.5^(Data_Clean!P1621/Assumptions!$B$20))</f>
        <v>14.6573995265137</v>
      </c>
      <c r="L1621" s="16" t="n">
        <f aca="false">Assumptions!$B$16*MIN(1,LN(1+Data_Clean!Q1621)/LN(1+Assumptions!$B$21))</f>
        <v>10.6966696442427</v>
      </c>
      <c r="M1621" s="16" t="n">
        <f aca="false">Assumptions!$B$17*(0.6*MIN(1,Data_Clean!R1621/Assumptions!$B$22)+0.4*IF(Data_Clean!S1621="",0,Data_Clean!S1621))</f>
        <v>8.262</v>
      </c>
      <c r="N1621" s="16" t="n">
        <f aca="false">Assumptions!$B$18*MIN(1,(Data_Clean!F1621-1)/Assumptions!$B$23)</f>
        <v>10</v>
      </c>
      <c r="O1621" s="16" t="n">
        <f aca="false">Assumptions!$B$19*(0.4*IF(Data_Clean!E1621="",0,MIN(1,Data_Clean!E1621/12/Assumptions!$B$24))+0.35*IF(Data_Clean!D1621="Y",1,0)+0.25*(1-MIN(Data_Clean!T1621,3)/3))/IF(Data_Clean!E1621="",0.6,1)</f>
        <v>2.85</v>
      </c>
      <c r="P1621" s="16" t="n">
        <f aca="false">SUM(K1621:O1621)/(Assumptions!$D$5-IF(K1621="",Assumptions!$B$15,0))*100</f>
        <v>46.4660691707564</v>
      </c>
      <c r="Q1621" s="7" t="str">
        <f aca="false">IF(J1621&gt;=Assumptions!$B$26,"High",IF(J1621&gt;=Assumptions!$B$27,"Mid","Low"))</f>
        <v>Low</v>
      </c>
      <c r="R1621" s="7" t="str">
        <f aca="false">IF(P1621&gt;=Assumptions!$B$28,"High",IF(P1621&gt;=Assumptions!$B$29,"Mid","Low"))</f>
        <v>Low</v>
      </c>
      <c r="S1621" s="7" t="str">
        <f aca="false">INDEX(Assumptions!$B$33:$B$41,MATCH(Q1621&amp;"|"&amp;R1621,Assumptions!$A$33:$A$41,0))</f>
        <v>Dormant &amp; Low Value</v>
      </c>
      <c r="T1621" s="7" t="n">
        <f aca="false">IF(ISNUMBER(Data_Clean!V1621),J1621*Data_Clean!V1621,0)</f>
        <v>39.909933882</v>
      </c>
    </row>
    <row r="1622" customFormat="false" ht="15" hidden="false" customHeight="false" outlineLevel="0" collapsed="false">
      <c r="A1622" s="15" t="str">
        <f aca="false">Data_Clean!A1622</f>
        <v>CX101618</v>
      </c>
      <c r="B1622" s="14" t="n">
        <f aca="false">Data_Clean!G1622*Assumptions!$B$5</f>
        <v>64.2965</v>
      </c>
      <c r="C1622" s="14" t="n">
        <f aca="false">IF(Data_Clean!H1622="",0,Data_Clean!H1622)*Assumptions!$B$6</f>
        <v>0</v>
      </c>
      <c r="D1622" s="14" t="n">
        <f aca="false">Data_Clean!I1622*Assumptions!$B$7</f>
        <v>0</v>
      </c>
      <c r="E1622" s="14" t="n">
        <f aca="false">Data_Clean!J1622*Assumptions!$B$8</f>
        <v>0</v>
      </c>
      <c r="F1622" s="14" t="n">
        <f aca="false">Data_Clean!K1622*Assumptions!$B$9</f>
        <v>0</v>
      </c>
      <c r="G1622" s="14" t="n">
        <f aca="false">Data_Clean!L1622*Assumptions!$B$10</f>
        <v>0</v>
      </c>
      <c r="H1622" s="14" t="n">
        <f aca="false">IF(OR(Data_Clean!M1622="",Data_Clean!N1622=""),0,Data_Clean!M1622*Data_Clean!N1622/100)*Assumptions!$B$13*Assumptions!$B$11</f>
        <v>0</v>
      </c>
      <c r="I1622" s="14" t="n">
        <f aca="false">Data_Clean!O1622*4*Assumptions!$B$12</f>
        <v>0</v>
      </c>
      <c r="J1622" s="14" t="n">
        <f aca="false">SUM(B1622:I1622)</f>
        <v>64.2965</v>
      </c>
      <c r="K1622" s="16" t="n">
        <f aca="false">IF(Data_Clean!P1622="","",Assumptions!$B$15*0.5^(Data_Clean!P1622/Assumptions!$B$20))</f>
        <v>0.0809714578106119</v>
      </c>
      <c r="L1622" s="16" t="n">
        <f aca="false">Assumptions!$B$16*MIN(1,LN(1+Data_Clean!Q1622)/LN(1+Assumptions!$B$21))</f>
        <v>0</v>
      </c>
      <c r="M1622" s="16" t="n">
        <f aca="false">Assumptions!$B$17*(0.6*MIN(1,Data_Clean!R1622/Assumptions!$B$22)+0.4*IF(Data_Clean!S1622="",0,Data_Clean!S1622))</f>
        <v>0</v>
      </c>
      <c r="N1622" s="16" t="n">
        <f aca="false">Assumptions!$B$18*MIN(1,(Data_Clean!F1622-1)/Assumptions!$B$23)</f>
        <v>0</v>
      </c>
      <c r="O1622" s="16" t="n">
        <f aca="false">Assumptions!$B$19*(0.4*IF(Data_Clean!E1622="",0,MIN(1,Data_Clean!E1622/12/Assumptions!$B$24))+0.35*IF(Data_Clean!D1622="Y",1,0)+0.25*(1-MIN(Data_Clean!T1622,3)/3))/IF(Data_Clean!E1622="",0.6,1)</f>
        <v>7.35</v>
      </c>
      <c r="P1622" s="16" t="n">
        <f aca="false">SUM(K1622:O1622)/(Assumptions!$D$5-IF(K1622="",Assumptions!$B$15,0))*100</f>
        <v>7.43097145781061</v>
      </c>
      <c r="Q1622" s="7" t="str">
        <f aca="false">IF(J1622&gt;=Assumptions!$B$26,"High",IF(J1622&gt;=Assumptions!$B$27,"Mid","Low"))</f>
        <v>Low</v>
      </c>
      <c r="R1622" s="7" t="str">
        <f aca="false">IF(P1622&gt;=Assumptions!$B$28,"High",IF(P1622&gt;=Assumptions!$B$29,"Mid","Low"))</f>
        <v>Low</v>
      </c>
      <c r="S1622" s="7" t="str">
        <f aca="false">INDEX(Assumptions!$B$33:$B$41,MATCH(Q1622&amp;"|"&amp;R1622,Assumptions!$A$33:$A$41,0))</f>
        <v>Dormant &amp; Low Value</v>
      </c>
      <c r="T1622" s="7" t="n">
        <f aca="false">IF(ISNUMBER(Data_Clean!V1622),J1622*Data_Clean!V1622,0)</f>
        <v>25.2942431</v>
      </c>
    </row>
    <row r="1623" customFormat="false" ht="15" hidden="false" customHeight="false" outlineLevel="0" collapsed="false">
      <c r="A1623" s="15" t="str">
        <f aca="false">Data_Clean!A1623</f>
        <v>CX101619</v>
      </c>
      <c r="B1623" s="14" t="n">
        <f aca="false">Data_Clean!G1623*Assumptions!$B$5</f>
        <v>132.5625</v>
      </c>
      <c r="C1623" s="14" t="n">
        <f aca="false">IF(Data_Clean!H1623="",0,Data_Clean!H1623)*Assumptions!$B$6</f>
        <v>385.6128</v>
      </c>
      <c r="D1623" s="14" t="n">
        <f aca="false">Data_Clean!I1623*Assumptions!$B$7</f>
        <v>0</v>
      </c>
      <c r="E1623" s="14" t="n">
        <f aca="false">Data_Clean!J1623*Assumptions!$B$8</f>
        <v>0</v>
      </c>
      <c r="F1623" s="14" t="n">
        <f aca="false">Data_Clean!K1623*Assumptions!$B$9</f>
        <v>1589.5</v>
      </c>
      <c r="G1623" s="14" t="n">
        <f aca="false">Data_Clean!L1623*Assumptions!$B$10</f>
        <v>1236.15</v>
      </c>
      <c r="H1623" s="14" t="n">
        <f aca="false">IF(OR(Data_Clean!M1623="",Data_Clean!N1623=""),0,Data_Clean!M1623*Data_Clean!N1623/100)*Assumptions!$B$13*Assumptions!$B$11</f>
        <v>171.6</v>
      </c>
      <c r="I1623" s="14" t="n">
        <f aca="false">Data_Clean!O1623*4*Assumptions!$B$12</f>
        <v>81.60816</v>
      </c>
      <c r="J1623" s="14" t="n">
        <f aca="false">SUM(B1623:I1623)</f>
        <v>3597.03346</v>
      </c>
      <c r="K1623" s="16" t="n">
        <f aca="false">IF(Data_Clean!P1623="","",Assumptions!$B$15*0.5^(Data_Clean!P1623/Assumptions!$B$20))</f>
        <v>27.3516746567465</v>
      </c>
      <c r="L1623" s="16" t="n">
        <f aca="false">Assumptions!$B$16*MIN(1,LN(1+Data_Clean!Q1623)/LN(1+Assumptions!$B$21))</f>
        <v>16.6353555629187</v>
      </c>
      <c r="M1623" s="16" t="n">
        <f aca="false">Assumptions!$B$17*(0.6*MIN(1,Data_Clean!R1623/Assumptions!$B$22)+0.4*IF(Data_Clean!S1623="",0,Data_Clean!S1623))</f>
        <v>12.75</v>
      </c>
      <c r="N1623" s="16" t="n">
        <f aca="false">Assumptions!$B$18*MIN(1,(Data_Clean!F1623-1)/Assumptions!$B$23)</f>
        <v>20</v>
      </c>
      <c r="O1623" s="16" t="n">
        <f aca="false">Assumptions!$B$19*(0.4*IF(Data_Clean!E1623="",0,MIN(1,Data_Clean!E1623/12/Assumptions!$B$24))+0.35*IF(Data_Clean!D1623="Y",1,0)+0.25*(1-MIN(Data_Clean!T1623,3)/3))/IF(Data_Clean!E1623="",0.6,1)</f>
        <v>8.25</v>
      </c>
      <c r="P1623" s="16" t="n">
        <f aca="false">SUM(K1623:O1623)/(Assumptions!$D$5-IF(K1623="",Assumptions!$B$15,0))*100</f>
        <v>84.9870302196652</v>
      </c>
      <c r="Q1623" s="7" t="str">
        <f aca="false">IF(J1623&gt;=Assumptions!$B$26,"High",IF(J1623&gt;=Assumptions!$B$27,"Mid","Low"))</f>
        <v>High</v>
      </c>
      <c r="R1623" s="7" t="str">
        <f aca="false">IF(P1623&gt;=Assumptions!$B$28,"High",IF(P1623&gt;=Assumptions!$B$29,"Mid","Low"))</f>
        <v>High</v>
      </c>
      <c r="S1623" s="7" t="str">
        <f aca="false">INDEX(Assumptions!$B$33:$B$41,MATCH(Q1623&amp;"|"&amp;R1623,Assumptions!$A$33:$A$41,0))</f>
        <v>Premier Advocates</v>
      </c>
      <c r="T1623" s="7" t="n">
        <f aca="false">IF(ISNUMBER(Data_Clean!V1623),J1623*Data_Clean!V1623,0)</f>
        <v>115.464774066</v>
      </c>
    </row>
    <row r="1624" customFormat="false" ht="15" hidden="false" customHeight="false" outlineLevel="0" collapsed="false">
      <c r="A1624" s="15" t="str">
        <f aca="false">Data_Clean!A1624</f>
        <v>CX101620</v>
      </c>
      <c r="B1624" s="14" t="n">
        <f aca="false">Data_Clean!G1624*Assumptions!$B$5</f>
        <v>8.62625</v>
      </c>
      <c r="C1624" s="14" t="n">
        <f aca="false">IF(Data_Clean!H1624="",0,Data_Clean!H1624)*Assumptions!$B$6</f>
        <v>42.9378</v>
      </c>
      <c r="D1624" s="14" t="n">
        <f aca="false">Data_Clean!I1624*Assumptions!$B$7</f>
        <v>0</v>
      </c>
      <c r="E1624" s="14" t="n">
        <f aca="false">Data_Clean!J1624*Assumptions!$B$8</f>
        <v>0</v>
      </c>
      <c r="F1624" s="14" t="n">
        <f aca="false">Data_Clean!K1624*Assumptions!$B$9</f>
        <v>0</v>
      </c>
      <c r="G1624" s="14" t="n">
        <f aca="false">Data_Clean!L1624*Assumptions!$B$10</f>
        <v>0</v>
      </c>
      <c r="H1624" s="14" t="n">
        <f aca="false">IF(OR(Data_Clean!M1624="",Data_Clean!N1624=""),0,Data_Clean!M1624*Data_Clean!N1624/100)*Assumptions!$B$13*Assumptions!$B$11</f>
        <v>12.3</v>
      </c>
      <c r="I1624" s="14" t="n">
        <f aca="false">Data_Clean!O1624*4*Assumptions!$B$12</f>
        <v>14.46144</v>
      </c>
      <c r="J1624" s="14" t="n">
        <f aca="false">SUM(B1624:I1624)</f>
        <v>78.32549</v>
      </c>
      <c r="K1624" s="16" t="n">
        <f aca="false">IF(Data_Clean!P1624="","",Assumptions!$B$15*0.5^(Data_Clean!P1624/Assumptions!$B$20))</f>
        <v>28.6452481173125</v>
      </c>
      <c r="L1624" s="16" t="n">
        <f aca="false">Assumptions!$B$16*MIN(1,LN(1+Data_Clean!Q1624)/LN(1+Assumptions!$B$21))</f>
        <v>17.3438895790733</v>
      </c>
      <c r="M1624" s="16" t="n">
        <f aca="false">Assumptions!$B$17*(0.6*MIN(1,Data_Clean!R1624/Assumptions!$B$22)+0.4*IF(Data_Clean!S1624="",0,Data_Clean!S1624))</f>
        <v>14.388</v>
      </c>
      <c r="N1624" s="16" t="n">
        <f aca="false">Assumptions!$B$18*MIN(1,(Data_Clean!F1624-1)/Assumptions!$B$23)</f>
        <v>10</v>
      </c>
      <c r="O1624" s="16" t="n">
        <f aca="false">Assumptions!$B$19*(0.4*IF(Data_Clean!E1624="",0,MIN(1,Data_Clean!E1624/12/Assumptions!$B$24))+0.35*IF(Data_Clean!D1624="Y",1,0)+0.25*(1-MIN(Data_Clean!T1624,3)/3))/IF(Data_Clean!E1624="",0.6,1)</f>
        <v>10.45</v>
      </c>
      <c r="P1624" s="16" t="n">
        <f aca="false">SUM(K1624:O1624)/(Assumptions!$D$5-IF(K1624="",Assumptions!$B$15,0))*100</f>
        <v>80.8271376963858</v>
      </c>
      <c r="Q1624" s="7" t="str">
        <f aca="false">IF(J1624&gt;=Assumptions!$B$26,"High",IF(J1624&gt;=Assumptions!$B$27,"Mid","Low"))</f>
        <v>Low</v>
      </c>
      <c r="R1624" s="7" t="str">
        <f aca="false">IF(P1624&gt;=Assumptions!$B$28,"High",IF(P1624&gt;=Assumptions!$B$29,"Mid","Low"))</f>
        <v>High</v>
      </c>
      <c r="S1624" s="7" t="str">
        <f aca="false">INDEX(Assumptions!$B$33:$B$41,MATCH(Q1624&amp;"|"&amp;R1624,Assumptions!$A$33:$A$41,0))</f>
        <v>Engaged Builders</v>
      </c>
      <c r="T1624" s="7" t="n">
        <f aca="false">IF(ISNUMBER(Data_Clean!V1624),J1624*Data_Clean!V1624,0)</f>
        <v>1.182714899</v>
      </c>
    </row>
    <row r="1625" customFormat="false" ht="15" hidden="false" customHeight="false" outlineLevel="0" collapsed="false">
      <c r="A1625" s="15" t="str">
        <f aca="false">Data_Clean!A1625</f>
        <v>CX101621</v>
      </c>
      <c r="B1625" s="14" t="n">
        <f aca="false">Data_Clean!G1625*Assumptions!$B$5</f>
        <v>255.417</v>
      </c>
      <c r="C1625" s="14" t="n">
        <f aca="false">IF(Data_Clean!H1625="",0,Data_Clean!H1625)*Assumptions!$B$6</f>
        <v>0</v>
      </c>
      <c r="D1625" s="14" t="n">
        <f aca="false">Data_Clean!I1625*Assumptions!$B$7</f>
        <v>0</v>
      </c>
      <c r="E1625" s="14" t="n">
        <f aca="false">Data_Clean!J1625*Assumptions!$B$8</f>
        <v>0</v>
      </c>
      <c r="F1625" s="14" t="n">
        <f aca="false">Data_Clean!K1625*Assumptions!$B$9</f>
        <v>2557.5</v>
      </c>
      <c r="G1625" s="14" t="n">
        <f aca="false">Data_Clean!L1625*Assumptions!$B$10</f>
        <v>0</v>
      </c>
      <c r="H1625" s="14" t="n">
        <f aca="false">IF(OR(Data_Clean!M1625="",Data_Clean!N1625=""),0,Data_Clean!M1625*Data_Clean!N1625/100)*Assumptions!$B$13*Assumptions!$B$11</f>
        <v>260.172</v>
      </c>
      <c r="I1625" s="14" t="n">
        <f aca="false">Data_Clean!O1625*4*Assumptions!$B$12</f>
        <v>7.12944</v>
      </c>
      <c r="J1625" s="14" t="n">
        <f aca="false">SUM(B1625:I1625)</f>
        <v>3080.21844</v>
      </c>
      <c r="K1625" s="16" t="n">
        <f aca="false">IF(Data_Clean!P1625="","",Assumptions!$B$15*0.5^(Data_Clean!P1625/Assumptions!$B$20))</f>
        <v>23.811015779523</v>
      </c>
      <c r="L1625" s="16" t="n">
        <f aca="false">Assumptions!$B$16*MIN(1,LN(1+Data_Clean!Q1625)/LN(1+Assumptions!$B$21))</f>
        <v>9.60252567789128</v>
      </c>
      <c r="M1625" s="16" t="n">
        <f aca="false">Assumptions!$B$17*(0.6*MIN(1,Data_Clean!R1625/Assumptions!$B$22)+0.4*IF(Data_Clean!S1625="",0,Data_Clean!S1625))</f>
        <v>4.596</v>
      </c>
      <c r="N1625" s="16" t="n">
        <f aca="false">Assumptions!$B$18*MIN(1,(Data_Clean!F1625-1)/Assumptions!$B$23)</f>
        <v>10</v>
      </c>
      <c r="O1625" s="16" t="n">
        <f aca="false">Assumptions!$B$19*(0.4*IF(Data_Clean!E1625="",0,MIN(1,Data_Clean!E1625/12/Assumptions!$B$24))+0.35*IF(Data_Clean!D1625="Y",1,0)+0.25*(1-MIN(Data_Clean!T1625,3)/3))/IF(Data_Clean!E1625="",0.6,1)</f>
        <v>9.75</v>
      </c>
      <c r="P1625" s="16" t="n">
        <f aca="false">SUM(K1625:O1625)/(Assumptions!$D$5-IF(K1625="",Assumptions!$B$15,0))*100</f>
        <v>57.7595414574143</v>
      </c>
      <c r="Q1625" s="7" t="str">
        <f aca="false">IF(J1625&gt;=Assumptions!$B$26,"High",IF(J1625&gt;=Assumptions!$B$27,"Mid","Low"))</f>
        <v>High</v>
      </c>
      <c r="R1625" s="7" t="str">
        <f aca="false">IF(P1625&gt;=Assumptions!$B$28,"High",IF(P1625&gt;=Assumptions!$B$29,"Mid","Low"))</f>
        <v>Mid</v>
      </c>
      <c r="S1625" s="7" t="str">
        <f aca="false">INDEX(Assumptions!$B$33:$B$41,MATCH(Q1625&amp;"|"&amp;R1625,Assumptions!$A$33:$A$41,0))</f>
        <v>Established Core</v>
      </c>
      <c r="T1625" s="7" t="n">
        <f aca="false">IF(ISNUMBER(Data_Clean!V1625),J1625*Data_Clean!V1625,0)</f>
        <v>446.323651956</v>
      </c>
    </row>
    <row r="1626" customFormat="false" ht="15" hidden="false" customHeight="false" outlineLevel="0" collapsed="false">
      <c r="A1626" s="15" t="str">
        <f aca="false">Data_Clean!A1626</f>
        <v>CX101622</v>
      </c>
      <c r="B1626" s="14" t="n">
        <f aca="false">Data_Clean!G1626*Assumptions!$B$5</f>
        <v>572.895</v>
      </c>
      <c r="C1626" s="14" t="n">
        <f aca="false">IF(Data_Clean!H1626="",0,Data_Clean!H1626)*Assumptions!$B$6</f>
        <v>2197.85688</v>
      </c>
      <c r="D1626" s="14" t="n">
        <f aca="false">Data_Clean!I1626*Assumptions!$B$7</f>
        <v>0</v>
      </c>
      <c r="E1626" s="14" t="n">
        <f aca="false">Data_Clean!J1626*Assumptions!$B$8</f>
        <v>0</v>
      </c>
      <c r="F1626" s="14" t="n">
        <f aca="false">Data_Clean!K1626*Assumptions!$B$9</f>
        <v>7606.5</v>
      </c>
      <c r="G1626" s="14" t="n">
        <f aca="false">Data_Clean!L1626*Assumptions!$B$10</f>
        <v>0</v>
      </c>
      <c r="H1626" s="14" t="n">
        <f aca="false">IF(OR(Data_Clean!M1626="",Data_Clean!N1626=""),0,Data_Clean!M1626*Data_Clean!N1626/100)*Assumptions!$B$13*Assumptions!$B$11</f>
        <v>861.6</v>
      </c>
      <c r="I1626" s="14" t="n">
        <f aca="false">Data_Clean!O1626*4*Assumptions!$B$12</f>
        <v>119.55888</v>
      </c>
      <c r="J1626" s="14" t="n">
        <f aca="false">SUM(B1626:I1626)</f>
        <v>11358.41076</v>
      </c>
      <c r="K1626" s="16" t="n">
        <f aca="false">IF(Data_Clean!P1626="","",Assumptions!$B$15*0.5^(Data_Clean!P1626/Assumptions!$B$20))</f>
        <v>11.367874248828</v>
      </c>
      <c r="L1626" s="16" t="n">
        <f aca="false">Assumptions!$B$16*MIN(1,LN(1+Data_Clean!Q1626)/LN(1+Assumptions!$B$21))</f>
        <v>16.0563626167747</v>
      </c>
      <c r="M1626" s="16" t="n">
        <f aca="false">Assumptions!$B$17*(0.6*MIN(1,Data_Clean!R1626/Assumptions!$B$22)+0.4*IF(Data_Clean!S1626="",0,Data_Clean!S1626))</f>
        <v>7.164</v>
      </c>
      <c r="N1626" s="16" t="n">
        <f aca="false">Assumptions!$B$18*MIN(1,(Data_Clean!F1626-1)/Assumptions!$B$23)</f>
        <v>15</v>
      </c>
      <c r="O1626" s="16" t="n">
        <f aca="false">Assumptions!$B$19*(0.4*IF(Data_Clean!E1626="",0,MIN(1,Data_Clean!E1626/12/Assumptions!$B$24))+0.35*IF(Data_Clean!D1626="Y",1,0)+0.25*(1-MIN(Data_Clean!T1626,3)/3))/IF(Data_Clean!E1626="",0.6,1)</f>
        <v>15</v>
      </c>
      <c r="P1626" s="16" t="n">
        <f aca="false">SUM(K1626:O1626)/(Assumptions!$D$5-IF(K1626="",Assumptions!$B$15,0))*100</f>
        <v>64.5882368656027</v>
      </c>
      <c r="Q1626" s="7" t="str">
        <f aca="false">IF(J1626&gt;=Assumptions!$B$26,"High",IF(J1626&gt;=Assumptions!$B$27,"Mid","Low"))</f>
        <v>High</v>
      </c>
      <c r="R1626" s="7" t="str">
        <f aca="false">IF(P1626&gt;=Assumptions!$B$28,"High",IF(P1626&gt;=Assumptions!$B$29,"Mid","Low"))</f>
        <v>Mid</v>
      </c>
      <c r="S1626" s="7" t="str">
        <f aca="false">INDEX(Assumptions!$B$33:$B$41,MATCH(Q1626&amp;"|"&amp;R1626,Assumptions!$A$33:$A$41,0))</f>
        <v>Established Core</v>
      </c>
      <c r="T1626" s="7" t="n">
        <f aca="false">IF(ISNUMBER(Data_Clean!V1626),J1626*Data_Clean!V1626,0)</f>
        <v>233.983261656</v>
      </c>
    </row>
    <row r="1627" customFormat="false" ht="15" hidden="false" customHeight="false" outlineLevel="0" collapsed="false">
      <c r="A1627" s="15" t="str">
        <f aca="false">Data_Clean!A1627</f>
        <v>CX101623</v>
      </c>
      <c r="B1627" s="14" t="n">
        <f aca="false">Data_Clean!G1627*Assumptions!$B$5</f>
        <v>139.9755</v>
      </c>
      <c r="C1627" s="14" t="n">
        <f aca="false">IF(Data_Clean!H1627="",0,Data_Clean!H1627)*Assumptions!$B$6</f>
        <v>1557.32952</v>
      </c>
      <c r="D1627" s="14" t="n">
        <f aca="false">Data_Clean!I1627*Assumptions!$B$7</f>
        <v>0</v>
      </c>
      <c r="E1627" s="14" t="n">
        <f aca="false">Data_Clean!J1627*Assumptions!$B$8</f>
        <v>8733.27855</v>
      </c>
      <c r="F1627" s="14" t="n">
        <f aca="false">Data_Clean!K1627*Assumptions!$B$9</f>
        <v>0</v>
      </c>
      <c r="G1627" s="14" t="n">
        <f aca="false">Data_Clean!L1627*Assumptions!$B$10</f>
        <v>0</v>
      </c>
      <c r="H1627" s="14" t="n">
        <f aca="false">IF(OR(Data_Clean!M1627="",Data_Clean!N1627=""),0,Data_Clean!M1627*Data_Clean!N1627/100)*Assumptions!$B$13*Assumptions!$B$11</f>
        <v>0</v>
      </c>
      <c r="I1627" s="14" t="n">
        <f aca="false">Data_Clean!O1627*4*Assumptions!$B$12</f>
        <v>0</v>
      </c>
      <c r="J1627" s="14" t="n">
        <f aca="false">SUM(B1627:I1627)</f>
        <v>10430.58357</v>
      </c>
      <c r="K1627" s="16" t="n">
        <f aca="false">IF(Data_Clean!P1627="","",Assumptions!$B$15*0.5^(Data_Clean!P1627/Assumptions!$B$20))</f>
        <v>0.257068354615928</v>
      </c>
      <c r="L1627" s="16" t="n">
        <f aca="false">Assumptions!$B$16*MIN(1,LN(1+Data_Clean!Q1627)/LN(1+Assumptions!$B$21))</f>
        <v>0</v>
      </c>
      <c r="M1627" s="16" t="n">
        <f aca="false">Assumptions!$B$17*(0.6*MIN(1,Data_Clean!R1627/Assumptions!$B$22)+0.4*IF(Data_Clean!S1627="",0,Data_Clean!S1627))</f>
        <v>0</v>
      </c>
      <c r="N1627" s="16" t="n">
        <f aca="false">Assumptions!$B$18*MIN(1,(Data_Clean!F1627-1)/Assumptions!$B$23)</f>
        <v>10</v>
      </c>
      <c r="O1627" s="16" t="n">
        <f aca="false">Assumptions!$B$19*(0.4*IF(Data_Clean!E1627="",0,MIN(1,Data_Clean!E1627/12/Assumptions!$B$24))+0.35*IF(Data_Clean!D1627="Y",1,0)+0.25*(1-MIN(Data_Clean!T1627,3)/3))/IF(Data_Clean!E1627="",0.6,1)</f>
        <v>4.4</v>
      </c>
      <c r="P1627" s="16" t="n">
        <f aca="false">SUM(K1627:O1627)/(Assumptions!$D$5-IF(K1627="",Assumptions!$B$15,0))*100</f>
        <v>14.6570683546159</v>
      </c>
      <c r="Q1627" s="7" t="str">
        <f aca="false">IF(J1627&gt;=Assumptions!$B$26,"High",IF(J1627&gt;=Assumptions!$B$27,"Mid","Low"))</f>
        <v>High</v>
      </c>
      <c r="R1627" s="7" t="str">
        <f aca="false">IF(P1627&gt;=Assumptions!$B$28,"High",IF(P1627&gt;=Assumptions!$B$29,"Mid","Low"))</f>
        <v>Low</v>
      </c>
      <c r="S1627" s="7" t="str">
        <f aca="false">INDEX(Assumptions!$B$33:$B$41,MATCH(Q1627&amp;"|"&amp;R1627,Assumptions!$A$33:$A$41,0))</f>
        <v>Affluent Drifters</v>
      </c>
      <c r="T1627" s="7" t="n">
        <f aca="false">IF(ISNUMBER(Data_Clean!V1627),J1627*Data_Clean!V1627,0)</f>
        <v>4879.426994046</v>
      </c>
    </row>
    <row r="1628" customFormat="false" ht="15" hidden="false" customHeight="false" outlineLevel="0" collapsed="false">
      <c r="A1628" s="15" t="str">
        <f aca="false">Data_Clean!A1628</f>
        <v>CX101624</v>
      </c>
      <c r="B1628" s="14" t="n">
        <f aca="false">Data_Clean!G1628*Assumptions!$B$5</f>
        <v>265.01925</v>
      </c>
      <c r="C1628" s="14" t="n">
        <f aca="false">IF(Data_Clean!H1628="",0,Data_Clean!H1628)*Assumptions!$B$6</f>
        <v>0</v>
      </c>
      <c r="D1628" s="14" t="n">
        <f aca="false">Data_Clean!I1628*Assumptions!$B$7</f>
        <v>0</v>
      </c>
      <c r="E1628" s="14" t="n">
        <f aca="false">Data_Clean!J1628*Assumptions!$B$8</f>
        <v>0</v>
      </c>
      <c r="F1628" s="14" t="n">
        <f aca="false">Data_Clean!K1628*Assumptions!$B$9</f>
        <v>0</v>
      </c>
      <c r="G1628" s="14" t="n">
        <f aca="false">Data_Clean!L1628*Assumptions!$B$10</f>
        <v>0</v>
      </c>
      <c r="H1628" s="14" t="n">
        <f aca="false">IF(OR(Data_Clean!M1628="",Data_Clean!N1628=""),0,Data_Clean!M1628*Data_Clean!N1628/100)*Assumptions!$B$13*Assumptions!$B$11</f>
        <v>50.976</v>
      </c>
      <c r="I1628" s="14" t="n">
        <f aca="false">Data_Clean!O1628*4*Assumptions!$B$12</f>
        <v>26.92896</v>
      </c>
      <c r="J1628" s="14" t="n">
        <f aca="false">SUM(B1628:I1628)</f>
        <v>342.92421</v>
      </c>
      <c r="K1628" s="16" t="n">
        <f aca="false">IF(Data_Clean!P1628="","",Assumptions!$B$15*0.5^(Data_Clean!P1628/Assumptions!$B$20))</f>
        <v>20.7286931995166</v>
      </c>
      <c r="L1628" s="16" t="n">
        <f aca="false">Assumptions!$B$16*MIN(1,LN(1+Data_Clean!Q1628)/LN(1+Assumptions!$B$21))</f>
        <v>13.0760265116583</v>
      </c>
      <c r="M1628" s="16" t="n">
        <f aca="false">Assumptions!$B$17*(0.6*MIN(1,Data_Clean!R1628/Assumptions!$B$22)+0.4*IF(Data_Clean!S1628="",0,Data_Clean!S1628))</f>
        <v>8.316</v>
      </c>
      <c r="N1628" s="16" t="n">
        <f aca="false">Assumptions!$B$18*MIN(1,(Data_Clean!F1628-1)/Assumptions!$B$23)</f>
        <v>5</v>
      </c>
      <c r="O1628" s="16" t="n">
        <f aca="false">Assumptions!$B$19*(0.4*IF(Data_Clean!E1628="",0,MIN(1,Data_Clean!E1628/12/Assumptions!$B$24))+0.35*IF(Data_Clean!D1628="Y",1,0)+0.25*(1-MIN(Data_Clean!T1628,3)/3))/IF(Data_Clean!E1628="",0.6,1)</f>
        <v>9.75</v>
      </c>
      <c r="P1628" s="16" t="n">
        <f aca="false">SUM(K1628:O1628)/(Assumptions!$D$5-IF(K1628="",Assumptions!$B$15,0))*100</f>
        <v>56.8707197111749</v>
      </c>
      <c r="Q1628" s="7" t="str">
        <f aca="false">IF(J1628&gt;=Assumptions!$B$26,"High",IF(J1628&gt;=Assumptions!$B$27,"Mid","Low"))</f>
        <v>Low</v>
      </c>
      <c r="R1628" s="7" t="str">
        <f aca="false">IF(P1628&gt;=Assumptions!$B$28,"High",IF(P1628&gt;=Assumptions!$B$29,"Mid","Low"))</f>
        <v>Mid</v>
      </c>
      <c r="S1628" s="7" t="str">
        <f aca="false">INDEX(Assumptions!$B$33:$B$41,MATCH(Q1628&amp;"|"&amp;R1628,Assumptions!$A$33:$A$41,0))</f>
        <v>Light Touch</v>
      </c>
      <c r="T1628" s="7" t="n">
        <f aca="false">IF(ISNUMBER(Data_Clean!V1628),J1628*Data_Clean!V1628,0)</f>
        <v>21.981441861</v>
      </c>
    </row>
    <row r="1629" customFormat="false" ht="15" hidden="false" customHeight="false" outlineLevel="0" collapsed="false">
      <c r="A1629" s="15" t="str">
        <f aca="false">Data_Clean!A1629</f>
        <v>CX101625</v>
      </c>
      <c r="B1629" s="14" t="n">
        <f aca="false">Data_Clean!G1629*Assumptions!$B$5</f>
        <v>43.94</v>
      </c>
      <c r="C1629" s="14" t="n">
        <f aca="false">IF(Data_Clean!H1629="",0,Data_Clean!H1629)*Assumptions!$B$6</f>
        <v>146.9598</v>
      </c>
      <c r="D1629" s="14" t="n">
        <f aca="false">Data_Clean!I1629*Assumptions!$B$7</f>
        <v>59.2</v>
      </c>
      <c r="E1629" s="14" t="n">
        <f aca="false">Data_Clean!J1629*Assumptions!$B$8</f>
        <v>1093.4157</v>
      </c>
      <c r="F1629" s="14" t="n">
        <f aca="false">Data_Clean!K1629*Assumptions!$B$9</f>
        <v>0</v>
      </c>
      <c r="G1629" s="14" t="n">
        <f aca="false">Data_Clean!L1629*Assumptions!$B$10</f>
        <v>0</v>
      </c>
      <c r="H1629" s="14" t="n">
        <f aca="false">IF(OR(Data_Clean!M1629="",Data_Clean!N1629=""),0,Data_Clean!M1629*Data_Clean!N1629/100)*Assumptions!$B$13*Assumptions!$B$11</f>
        <v>0</v>
      </c>
      <c r="I1629" s="14" t="n">
        <f aca="false">Data_Clean!O1629*4*Assumptions!$B$12</f>
        <v>0</v>
      </c>
      <c r="J1629" s="14" t="n">
        <f aca="false">SUM(B1629:I1629)</f>
        <v>1343.5155</v>
      </c>
      <c r="K1629" s="16" t="n">
        <f aca="false">IF(Data_Clean!P1629="","",Assumptions!$B$15*0.5^(Data_Clean!P1629/Assumptions!$B$20))</f>
        <v>26.7269615442102</v>
      </c>
      <c r="L1629" s="16" t="n">
        <f aca="false">Assumptions!$B$16*MIN(1,LN(1+Data_Clean!Q1629)/LN(1+Assumptions!$B$21))</f>
        <v>12.8906482631789</v>
      </c>
      <c r="M1629" s="16" t="n">
        <f aca="false">Assumptions!$B$17*(0.6*MIN(1,Data_Clean!R1629/Assumptions!$B$22)+0.4*IF(Data_Clean!S1629="",0,Data_Clean!S1629))</f>
        <v>4.458</v>
      </c>
      <c r="N1629" s="16" t="n">
        <f aca="false">Assumptions!$B$18*MIN(1,(Data_Clean!F1629-1)/Assumptions!$B$23)</f>
        <v>15</v>
      </c>
      <c r="O1629" s="16" t="n">
        <f aca="false">Assumptions!$B$19*(0.4*IF(Data_Clean!E1629="",0,MIN(1,Data_Clean!E1629/12/Assumptions!$B$24))+0.35*IF(Data_Clean!D1629="Y",1,0)+0.25*(1-MIN(Data_Clean!T1629,3)/3))/IF(Data_Clean!E1629="",0.6,1)</f>
        <v>2.65</v>
      </c>
      <c r="P1629" s="16" t="n">
        <f aca="false">SUM(K1629:O1629)/(Assumptions!$D$5-IF(K1629="",Assumptions!$B$15,0))*100</f>
        <v>61.7256098073891</v>
      </c>
      <c r="Q1629" s="7" t="str">
        <f aca="false">IF(J1629&gt;=Assumptions!$B$26,"High",IF(J1629&gt;=Assumptions!$B$27,"Mid","Low"))</f>
        <v>Mid</v>
      </c>
      <c r="R1629" s="7" t="str">
        <f aca="false">IF(P1629&gt;=Assumptions!$B$28,"High",IF(P1629&gt;=Assumptions!$B$29,"Mid","Low"))</f>
        <v>Mid</v>
      </c>
      <c r="S1629" s="7" t="str">
        <f aca="false">INDEX(Assumptions!$B$33:$B$41,MATCH(Q1629&amp;"|"&amp;R1629,Assumptions!$A$33:$A$41,0))</f>
        <v>Established Core</v>
      </c>
      <c r="T1629" s="7" t="n">
        <f aca="false">IF(ISNUMBER(Data_Clean!V1629),J1629*Data_Clean!V1629,0)</f>
        <v>169.14860145</v>
      </c>
    </row>
    <row r="1630" customFormat="false" ht="15" hidden="false" customHeight="false" outlineLevel="0" collapsed="false">
      <c r="A1630" s="15" t="str">
        <f aca="false">Data_Clean!A1630</f>
        <v>CX101626</v>
      </c>
      <c r="B1630" s="14" t="n">
        <f aca="false">Data_Clean!G1630*Assumptions!$B$5</f>
        <v>320.90125</v>
      </c>
      <c r="C1630" s="14" t="n">
        <f aca="false">IF(Data_Clean!H1630="",0,Data_Clean!H1630)*Assumptions!$B$6</f>
        <v>3092.1642</v>
      </c>
      <c r="D1630" s="14" t="n">
        <f aca="false">Data_Clean!I1630*Assumptions!$B$7</f>
        <v>0</v>
      </c>
      <c r="E1630" s="14" t="n">
        <f aca="false">Data_Clean!J1630*Assumptions!$B$8</f>
        <v>0</v>
      </c>
      <c r="F1630" s="14" t="n">
        <f aca="false">Data_Clean!K1630*Assumptions!$B$9</f>
        <v>0</v>
      </c>
      <c r="G1630" s="14" t="n">
        <f aca="false">Data_Clean!L1630*Assumptions!$B$10</f>
        <v>0</v>
      </c>
      <c r="H1630" s="14" t="n">
        <f aca="false">IF(OR(Data_Clean!M1630="",Data_Clean!N1630=""),0,Data_Clean!M1630*Data_Clean!N1630/100)*Assumptions!$B$13*Assumptions!$B$11</f>
        <v>458.964</v>
      </c>
      <c r="I1630" s="14" t="n">
        <f aca="false">Data_Clean!O1630*4*Assumptions!$B$12</f>
        <v>55.0416</v>
      </c>
      <c r="J1630" s="14" t="n">
        <f aca="false">SUM(B1630:I1630)</f>
        <v>3927.07105</v>
      </c>
      <c r="K1630" s="16" t="n">
        <f aca="false">IF(Data_Clean!P1630="","",Assumptions!$B$15*0.5^(Data_Clean!P1630/Assumptions!$B$20))</f>
        <v>16.0766019380444</v>
      </c>
      <c r="L1630" s="16" t="n">
        <f aca="false">Assumptions!$B$16*MIN(1,LN(1+Data_Clean!Q1630)/LN(1+Assumptions!$B$21))</f>
        <v>14.320838960067</v>
      </c>
      <c r="M1630" s="16" t="n">
        <f aca="false">Assumptions!$B$17*(0.6*MIN(1,Data_Clean!R1630/Assumptions!$B$22)+0.4*IF(Data_Clean!S1630="",0,Data_Clean!S1630))</f>
        <v>12.084</v>
      </c>
      <c r="N1630" s="16" t="n">
        <f aca="false">Assumptions!$B$18*MIN(1,(Data_Clean!F1630-1)/Assumptions!$B$23)</f>
        <v>10</v>
      </c>
      <c r="O1630" s="16" t="n">
        <f aca="false">Assumptions!$B$19*(0.4*IF(Data_Clean!E1630="",0,MIN(1,Data_Clean!E1630/12/Assumptions!$B$24))+0.35*IF(Data_Clean!D1630="Y",1,0)+0.25*(1-MIN(Data_Clean!T1630,3)/3))/IF(Data_Clean!E1630="",0.6,1)</f>
        <v>14.2</v>
      </c>
      <c r="P1630" s="16" t="n">
        <f aca="false">SUM(K1630:O1630)/(Assumptions!$D$5-IF(K1630="",Assumptions!$B$15,0))*100</f>
        <v>66.6814408981114</v>
      </c>
      <c r="Q1630" s="7" t="str">
        <f aca="false">IF(J1630&gt;=Assumptions!$B$26,"High",IF(J1630&gt;=Assumptions!$B$27,"Mid","Low"))</f>
        <v>High</v>
      </c>
      <c r="R1630" s="7" t="str">
        <f aca="false">IF(P1630&gt;=Assumptions!$B$28,"High",IF(P1630&gt;=Assumptions!$B$29,"Mid","Low"))</f>
        <v>Mid</v>
      </c>
      <c r="S1630" s="7" t="str">
        <f aca="false">INDEX(Assumptions!$B$33:$B$41,MATCH(Q1630&amp;"|"&amp;R1630,Assumptions!$A$33:$A$41,0))</f>
        <v>Established Core</v>
      </c>
      <c r="T1630" s="7" t="n">
        <f aca="false">IF(ISNUMBER(Data_Clean!V1630),J1630*Data_Clean!V1630,0)</f>
        <v>98.17677625</v>
      </c>
    </row>
    <row r="1631" customFormat="false" ht="15" hidden="false" customHeight="false" outlineLevel="0" collapsed="false">
      <c r="A1631" s="15" t="str">
        <f aca="false">Data_Clean!A1631</f>
        <v>CX101627</v>
      </c>
      <c r="B1631" s="14" t="n">
        <f aca="false">Data_Clean!G1631*Assumptions!$B$5</f>
        <v>96.38025</v>
      </c>
      <c r="C1631" s="14" t="n">
        <f aca="false">IF(Data_Clean!H1631="",0,Data_Clean!H1631)*Assumptions!$B$6</f>
        <v>119.1642</v>
      </c>
      <c r="D1631" s="14" t="n">
        <f aca="false">Data_Clean!I1631*Assumptions!$B$7</f>
        <v>104</v>
      </c>
      <c r="E1631" s="14" t="n">
        <f aca="false">Data_Clean!J1631*Assumptions!$B$8</f>
        <v>0</v>
      </c>
      <c r="F1631" s="14" t="n">
        <f aca="false">Data_Clean!K1631*Assumptions!$B$9</f>
        <v>0</v>
      </c>
      <c r="G1631" s="14" t="n">
        <f aca="false">Data_Clean!L1631*Assumptions!$B$10</f>
        <v>0</v>
      </c>
      <c r="H1631" s="14" t="n">
        <f aca="false">IF(OR(Data_Clean!M1631="",Data_Clean!N1631=""),0,Data_Clean!M1631*Data_Clean!N1631/100)*Assumptions!$B$13*Assumptions!$B$11</f>
        <v>0</v>
      </c>
      <c r="I1631" s="14" t="n">
        <f aca="false">Data_Clean!O1631*4*Assumptions!$B$12</f>
        <v>0</v>
      </c>
      <c r="J1631" s="14" t="n">
        <f aca="false">SUM(B1631:I1631)</f>
        <v>319.54445</v>
      </c>
      <c r="K1631" s="16" t="n">
        <f aca="false">IF(Data_Clean!P1631="","",Assumptions!$B$15*0.5^(Data_Clean!P1631/Assumptions!$B$20))</f>
        <v>25.5200148285257</v>
      </c>
      <c r="L1631" s="16" t="n">
        <f aca="false">Assumptions!$B$16*MIN(1,LN(1+Data_Clean!Q1631)/LN(1+Assumptions!$B$21))</f>
        <v>13.8963721559302</v>
      </c>
      <c r="M1631" s="16" t="n">
        <f aca="false">Assumptions!$B$17*(0.6*MIN(1,Data_Clean!R1631/Assumptions!$B$22)+0.4*IF(Data_Clean!S1631="",0,Data_Clean!S1631))</f>
        <v>1.794</v>
      </c>
      <c r="N1631" s="16" t="n">
        <f aca="false">Assumptions!$B$18*MIN(1,(Data_Clean!F1631-1)/Assumptions!$B$23)</f>
        <v>10</v>
      </c>
      <c r="O1631" s="16" t="n">
        <f aca="false">Assumptions!$B$19*(0.4*IF(Data_Clean!E1631="",0,MIN(1,Data_Clean!E1631/12/Assumptions!$B$24))+0.35*IF(Data_Clean!D1631="Y",1,0)+0.25*(1-MIN(Data_Clean!T1631,3)/3))/IF(Data_Clean!E1631="",0.6,1)</f>
        <v>6.65</v>
      </c>
      <c r="P1631" s="16" t="n">
        <f aca="false">SUM(K1631:O1631)/(Assumptions!$D$5-IF(K1631="",Assumptions!$B$15,0))*100</f>
        <v>57.8603869844559</v>
      </c>
      <c r="Q1631" s="7" t="str">
        <f aca="false">IF(J1631&gt;=Assumptions!$B$26,"High",IF(J1631&gt;=Assumptions!$B$27,"Mid","Low"))</f>
        <v>Low</v>
      </c>
      <c r="R1631" s="7" t="str">
        <f aca="false">IF(P1631&gt;=Assumptions!$B$28,"High",IF(P1631&gt;=Assumptions!$B$29,"Mid","Low"))</f>
        <v>Mid</v>
      </c>
      <c r="S1631" s="7" t="str">
        <f aca="false">INDEX(Assumptions!$B$33:$B$41,MATCH(Q1631&amp;"|"&amp;R1631,Assumptions!$A$33:$A$41,0))</f>
        <v>Light Touch</v>
      </c>
      <c r="T1631" s="7" t="n">
        <f aca="false">IF(ISNUMBER(Data_Clean!V1631),J1631*Data_Clean!V1631,0)</f>
        <v>21.824885935</v>
      </c>
    </row>
    <row r="1632" customFormat="false" ht="15" hidden="false" customHeight="false" outlineLevel="0" collapsed="false">
      <c r="A1632" s="15" t="str">
        <f aca="false">Data_Clean!A1632</f>
        <v>CX101628</v>
      </c>
      <c r="B1632" s="14" t="n">
        <f aca="false">Data_Clean!G1632*Assumptions!$B$5</f>
        <v>273.80025</v>
      </c>
      <c r="C1632" s="14" t="n">
        <f aca="false">IF(Data_Clean!H1632="",0,Data_Clean!H1632)*Assumptions!$B$6</f>
        <v>505.55676</v>
      </c>
      <c r="D1632" s="14" t="n">
        <f aca="false">Data_Clean!I1632*Assumptions!$B$7</f>
        <v>0</v>
      </c>
      <c r="E1632" s="14" t="n">
        <f aca="false">Data_Clean!J1632*Assumptions!$B$8</f>
        <v>0</v>
      </c>
      <c r="F1632" s="14" t="n">
        <f aca="false">Data_Clean!K1632*Assumptions!$B$9</f>
        <v>1892</v>
      </c>
      <c r="G1632" s="14" t="n">
        <f aca="false">Data_Clean!L1632*Assumptions!$B$10</f>
        <v>0</v>
      </c>
      <c r="H1632" s="14" t="n">
        <f aca="false">IF(OR(Data_Clean!M1632="",Data_Clean!N1632=""),0,Data_Clean!M1632*Data_Clean!N1632/100)*Assumptions!$B$13*Assumptions!$B$11</f>
        <v>192.696</v>
      </c>
      <c r="I1632" s="14" t="n">
        <f aca="false">Data_Clean!O1632*4*Assumptions!$B$12</f>
        <v>107.80896</v>
      </c>
      <c r="J1632" s="14" t="n">
        <f aca="false">SUM(B1632:I1632)</f>
        <v>2971.86197</v>
      </c>
      <c r="K1632" s="16" t="n">
        <f aca="false">IF(Data_Clean!P1632="","",Assumptions!$B$15*0.5^(Data_Clean!P1632/Assumptions!$B$20))</f>
        <v>29.3147990530274</v>
      </c>
      <c r="L1632" s="16" t="n">
        <f aca="false">Assumptions!$B$16*MIN(1,LN(1+Data_Clean!Q1632)/LN(1+Assumptions!$B$21))</f>
        <v>17.7176013074638</v>
      </c>
      <c r="M1632" s="16" t="n">
        <f aca="false">Assumptions!$B$17*(0.6*MIN(1,Data_Clean!R1632/Assumptions!$B$22)+0.4*IF(Data_Clean!S1632="",0,Data_Clean!S1632))</f>
        <v>12.318</v>
      </c>
      <c r="N1632" s="16" t="n">
        <f aca="false">Assumptions!$B$18*MIN(1,(Data_Clean!F1632-1)/Assumptions!$B$23)</f>
        <v>15</v>
      </c>
      <c r="O1632" s="16" t="n">
        <f aca="false">Assumptions!$B$19*(0.4*IF(Data_Clean!E1632="",0,MIN(1,Data_Clean!E1632/12/Assumptions!$B$24))+0.35*IF(Data_Clean!D1632="Y",1,0)+0.25*(1-MIN(Data_Clean!T1632,3)/3))/IF(Data_Clean!E1632="",0.6,1)</f>
        <v>9.75</v>
      </c>
      <c r="P1632" s="16" t="n">
        <f aca="false">SUM(K1632:O1632)/(Assumptions!$D$5-IF(K1632="",Assumptions!$B$15,0))*100</f>
        <v>84.1004003604911</v>
      </c>
      <c r="Q1632" s="7" t="str">
        <f aca="false">IF(J1632&gt;=Assumptions!$B$26,"High",IF(J1632&gt;=Assumptions!$B$27,"Mid","Low"))</f>
        <v>High</v>
      </c>
      <c r="R1632" s="7" t="str">
        <f aca="false">IF(P1632&gt;=Assumptions!$B$28,"High",IF(P1632&gt;=Assumptions!$B$29,"Mid","Low"))</f>
        <v>High</v>
      </c>
      <c r="S1632" s="7" t="str">
        <f aca="false">INDEX(Assumptions!$B$33:$B$41,MATCH(Q1632&amp;"|"&amp;R1632,Assumptions!$A$33:$A$41,0))</f>
        <v>Premier Advocates</v>
      </c>
      <c r="T1632" s="7" t="n">
        <f aca="false">IF(ISNUMBER(Data_Clean!V1632),J1632*Data_Clean!V1632,0)</f>
        <v>88.858672903</v>
      </c>
    </row>
    <row r="1633" customFormat="false" ht="15" hidden="false" customHeight="false" outlineLevel="0" collapsed="false">
      <c r="A1633" s="15" t="str">
        <f aca="false">Data_Clean!A1633</f>
        <v>CX101629</v>
      </c>
      <c r="B1633" s="14" t="n">
        <f aca="false">Data_Clean!G1633*Assumptions!$B$5</f>
        <v>12.824</v>
      </c>
      <c r="C1633" s="14" t="n">
        <f aca="false">IF(Data_Clean!H1633="",0,Data_Clean!H1633)*Assumptions!$B$6</f>
        <v>0</v>
      </c>
      <c r="D1633" s="14" t="n">
        <f aca="false">Data_Clean!I1633*Assumptions!$B$7</f>
        <v>0</v>
      </c>
      <c r="E1633" s="14" t="n">
        <f aca="false">Data_Clean!J1633*Assumptions!$B$8</f>
        <v>0</v>
      </c>
      <c r="F1633" s="14" t="n">
        <f aca="false">Data_Clean!K1633*Assumptions!$B$9</f>
        <v>0</v>
      </c>
      <c r="G1633" s="14" t="n">
        <f aca="false">Data_Clean!L1633*Assumptions!$B$10</f>
        <v>0</v>
      </c>
      <c r="H1633" s="14" t="n">
        <f aca="false">IF(OR(Data_Clean!M1633="",Data_Clean!N1633=""),0,Data_Clean!M1633*Data_Clean!N1633/100)*Assumptions!$B$13*Assumptions!$B$11</f>
        <v>0</v>
      </c>
      <c r="I1633" s="14" t="n">
        <f aca="false">Data_Clean!O1633*4*Assumptions!$B$12</f>
        <v>0</v>
      </c>
      <c r="J1633" s="14" t="n">
        <f aca="false">SUM(B1633:I1633)</f>
        <v>12.824</v>
      </c>
      <c r="K1633" s="16" t="n">
        <f aca="false">IF(Data_Clean!P1633="","",Assumptions!$B$15*0.5^(Data_Clean!P1633/Assumptions!$B$20))</f>
        <v>0.0908873883886954</v>
      </c>
      <c r="L1633" s="16" t="n">
        <f aca="false">Assumptions!$B$16*MIN(1,LN(1+Data_Clean!Q1633)/LN(1+Assumptions!$B$21))</f>
        <v>0</v>
      </c>
      <c r="M1633" s="16" t="n">
        <f aca="false">Assumptions!$B$17*(0.6*MIN(1,Data_Clean!R1633/Assumptions!$B$22)+0.4*IF(Data_Clean!S1633="",0,Data_Clean!S1633))</f>
        <v>0</v>
      </c>
      <c r="N1633" s="16" t="n">
        <f aca="false">Assumptions!$B$18*MIN(1,(Data_Clean!F1633-1)/Assumptions!$B$23)</f>
        <v>0</v>
      </c>
      <c r="O1633" s="16" t="n">
        <f aca="false">Assumptions!$B$19*(0.4*IF(Data_Clean!E1633="",0,MIN(1,Data_Clean!E1633/12/Assumptions!$B$24))+0.35*IF(Data_Clean!D1633="Y",1,0)+0.25*(1-MIN(Data_Clean!T1633,3)/3))/IF(Data_Clean!E1633="",0.6,1)</f>
        <v>9.75</v>
      </c>
      <c r="P1633" s="16" t="n">
        <f aca="false">SUM(K1633:O1633)/(Assumptions!$D$5-IF(K1633="",Assumptions!$B$15,0))*100</f>
        <v>9.8408873883887</v>
      </c>
      <c r="Q1633" s="7" t="str">
        <f aca="false">IF(J1633&gt;=Assumptions!$B$26,"High",IF(J1633&gt;=Assumptions!$B$27,"Mid","Low"))</f>
        <v>Low</v>
      </c>
      <c r="R1633" s="7" t="str">
        <f aca="false">IF(P1633&gt;=Assumptions!$B$28,"High",IF(P1633&gt;=Assumptions!$B$29,"Mid","Low"))</f>
        <v>Low</v>
      </c>
      <c r="S1633" s="7" t="str">
        <f aca="false">INDEX(Assumptions!$B$33:$B$41,MATCH(Q1633&amp;"|"&amp;R1633,Assumptions!$A$33:$A$41,0))</f>
        <v>Dormant &amp; Low Value</v>
      </c>
      <c r="T1633" s="7" t="n">
        <f aca="false">IF(ISNUMBER(Data_Clean!V1633),J1633*Data_Clean!V1633,0)</f>
        <v>3.71896</v>
      </c>
    </row>
    <row r="1634" customFormat="false" ht="15" hidden="false" customHeight="false" outlineLevel="0" collapsed="false">
      <c r="A1634" s="15" t="str">
        <f aca="false">Data_Clean!A1634</f>
        <v>CX101630</v>
      </c>
      <c r="B1634" s="14" t="n">
        <f aca="false">Data_Clean!G1634*Assumptions!$B$5</f>
        <v>49.7815</v>
      </c>
      <c r="C1634" s="14" t="n">
        <f aca="false">IF(Data_Clean!H1634="",0,Data_Clean!H1634)*Assumptions!$B$6</f>
        <v>0</v>
      </c>
      <c r="D1634" s="14" t="n">
        <f aca="false">Data_Clean!I1634*Assumptions!$B$7</f>
        <v>0</v>
      </c>
      <c r="E1634" s="14" t="n">
        <f aca="false">Data_Clean!J1634*Assumptions!$B$8</f>
        <v>0</v>
      </c>
      <c r="F1634" s="14" t="n">
        <f aca="false">Data_Clean!K1634*Assumptions!$B$9</f>
        <v>0</v>
      </c>
      <c r="G1634" s="14" t="n">
        <f aca="false">Data_Clean!L1634*Assumptions!$B$10</f>
        <v>0</v>
      </c>
      <c r="H1634" s="14" t="n">
        <f aca="false">IF(OR(Data_Clean!M1634="",Data_Clean!N1634=""),0,Data_Clean!M1634*Data_Clean!N1634/100)*Assumptions!$B$13*Assumptions!$B$11</f>
        <v>35.778</v>
      </c>
      <c r="I1634" s="14" t="n">
        <f aca="false">Data_Clean!O1634*4*Assumptions!$B$12</f>
        <v>7.39248</v>
      </c>
      <c r="J1634" s="14" t="n">
        <f aca="false">SUM(B1634:I1634)</f>
        <v>92.95198</v>
      </c>
      <c r="K1634" s="16" t="n">
        <f aca="false">IF(Data_Clean!P1634="","",Assumptions!$B$15*0.5^(Data_Clean!P1634/Assumptions!$B$20))</f>
        <v>18.0453755412318</v>
      </c>
      <c r="L1634" s="16" t="n">
        <f aca="false">Assumptions!$B$16*MIN(1,LN(1+Data_Clean!Q1634)/LN(1+Assumptions!$B$21))</f>
        <v>9.60252567789128</v>
      </c>
      <c r="M1634" s="16" t="n">
        <f aca="false">Assumptions!$B$17*(0.6*MIN(1,Data_Clean!R1634/Assumptions!$B$22)+0.4*IF(Data_Clean!S1634="",0,Data_Clean!S1634))</f>
        <v>3.642</v>
      </c>
      <c r="N1634" s="16" t="n">
        <f aca="false">Assumptions!$B$18*MIN(1,(Data_Clean!F1634-1)/Assumptions!$B$23)</f>
        <v>5</v>
      </c>
      <c r="O1634" s="16" t="n">
        <f aca="false">Assumptions!$B$19*(0.4*IF(Data_Clean!E1634="",0,MIN(1,Data_Clean!E1634/12/Assumptions!$B$24))+0.35*IF(Data_Clean!D1634="Y",1,0)+0.25*(1-MIN(Data_Clean!T1634,3)/3))/IF(Data_Clean!E1634="",0.6,1)</f>
        <v>9.75</v>
      </c>
      <c r="P1634" s="16" t="n">
        <f aca="false">SUM(K1634:O1634)/(Assumptions!$D$5-IF(K1634="",Assumptions!$B$15,0))*100</f>
        <v>46.039901219123</v>
      </c>
      <c r="Q1634" s="7" t="str">
        <f aca="false">IF(J1634&gt;=Assumptions!$B$26,"High",IF(J1634&gt;=Assumptions!$B$27,"Mid","Low"))</f>
        <v>Low</v>
      </c>
      <c r="R1634" s="7" t="str">
        <f aca="false">IF(P1634&gt;=Assumptions!$B$28,"High",IF(P1634&gt;=Assumptions!$B$29,"Mid","Low"))</f>
        <v>Low</v>
      </c>
      <c r="S1634" s="7" t="str">
        <f aca="false">INDEX(Assumptions!$B$33:$B$41,MATCH(Q1634&amp;"|"&amp;R1634,Assumptions!$A$33:$A$41,0))</f>
        <v>Dormant &amp; Low Value</v>
      </c>
      <c r="T1634" s="7" t="n">
        <f aca="false">IF(ISNUMBER(Data_Clean!V1634),J1634*Data_Clean!V1634,0)</f>
        <v>7.566291172</v>
      </c>
    </row>
    <row r="1635" customFormat="false" ht="15" hidden="false" customHeight="false" outlineLevel="0" collapsed="false">
      <c r="A1635" s="15" t="str">
        <f aca="false">Data_Clean!A1635</f>
        <v>CX101631</v>
      </c>
      <c r="B1635" s="14" t="n">
        <f aca="false">Data_Clean!G1635*Assumptions!$B$5</f>
        <v>217.90025</v>
      </c>
      <c r="C1635" s="14" t="n">
        <f aca="false">IF(Data_Clean!H1635="",0,Data_Clean!H1635)*Assumptions!$B$6</f>
        <v>1096.6866</v>
      </c>
      <c r="D1635" s="14" t="n">
        <f aca="false">Data_Clean!I1635*Assumptions!$B$7</f>
        <v>3814.4</v>
      </c>
      <c r="E1635" s="14" t="n">
        <f aca="false">Data_Clean!J1635*Assumptions!$B$8</f>
        <v>0</v>
      </c>
      <c r="F1635" s="14" t="n">
        <f aca="false">Data_Clean!K1635*Assumptions!$B$9</f>
        <v>0</v>
      </c>
      <c r="G1635" s="14" t="n">
        <f aca="false">Data_Clean!L1635*Assumptions!$B$10</f>
        <v>0</v>
      </c>
      <c r="H1635" s="14" t="n">
        <f aca="false">IF(OR(Data_Clean!M1635="",Data_Clean!N1635=""),0,Data_Clean!M1635*Data_Clean!N1635/100)*Assumptions!$B$13*Assumptions!$B$11</f>
        <v>0</v>
      </c>
      <c r="I1635" s="14" t="n">
        <f aca="false">Data_Clean!O1635*4*Assumptions!$B$12</f>
        <v>0</v>
      </c>
      <c r="J1635" s="14" t="n">
        <f aca="false">SUM(B1635:I1635)</f>
        <v>5128.98685</v>
      </c>
      <c r="K1635" s="16" t="n">
        <f aca="false">IF(Data_Clean!P1635="","",Assumptions!$B$15*0.5^(Data_Clean!P1635/Assumptions!$B$20))</f>
        <v>17.2304753249555</v>
      </c>
      <c r="L1635" s="16" t="n">
        <f aca="false">Assumptions!$B$16*MIN(1,LN(1+Data_Clean!Q1635)/LN(1+Assumptions!$B$21))</f>
        <v>11.2934465146257</v>
      </c>
      <c r="M1635" s="16" t="n">
        <f aca="false">Assumptions!$B$17*(0.6*MIN(1,Data_Clean!R1635/Assumptions!$B$22)+0.4*IF(Data_Clean!S1635="",0,Data_Clean!S1635))</f>
        <v>4.962</v>
      </c>
      <c r="N1635" s="16" t="n">
        <f aca="false">Assumptions!$B$18*MIN(1,(Data_Clean!F1635-1)/Assumptions!$B$23)</f>
        <v>10</v>
      </c>
      <c r="O1635" s="16" t="n">
        <f aca="false">Assumptions!$B$19*(0.4*IF(Data_Clean!E1635="",0,MIN(1,Data_Clean!E1635/12/Assumptions!$B$24))+0.35*IF(Data_Clean!D1635="Y",1,0)+0.25*(1-MIN(Data_Clean!T1635,3)/3))/IF(Data_Clean!E1635="",0.6,1)</f>
        <v>10.5</v>
      </c>
      <c r="P1635" s="16" t="n">
        <f aca="false">SUM(K1635:O1635)/(Assumptions!$D$5-IF(K1635="",Assumptions!$B$15,0))*100</f>
        <v>53.9859218395812</v>
      </c>
      <c r="Q1635" s="7" t="str">
        <f aca="false">IF(J1635&gt;=Assumptions!$B$26,"High",IF(J1635&gt;=Assumptions!$B$27,"Mid","Low"))</f>
        <v>High</v>
      </c>
      <c r="R1635" s="7" t="str">
        <f aca="false">IF(P1635&gt;=Assumptions!$B$28,"High",IF(P1635&gt;=Assumptions!$B$29,"Mid","Low"))</f>
        <v>Mid</v>
      </c>
      <c r="S1635" s="7" t="str">
        <f aca="false">INDEX(Assumptions!$B$33:$B$41,MATCH(Q1635&amp;"|"&amp;R1635,Assumptions!$A$33:$A$41,0))</f>
        <v>Established Core</v>
      </c>
      <c r="T1635" s="7" t="n">
        <f aca="false">IF(ISNUMBER(Data_Clean!V1635),J1635*Data_Clean!V1635,0)</f>
        <v>313.381096535</v>
      </c>
    </row>
    <row r="1636" customFormat="false" ht="15" hidden="false" customHeight="false" outlineLevel="0" collapsed="false">
      <c r="A1636" s="15" t="str">
        <f aca="false">Data_Clean!A1636</f>
        <v>CX101632</v>
      </c>
      <c r="B1636" s="14" t="n">
        <f aca="false">Data_Clean!G1636*Assumptions!$B$5</f>
        <v>681.11</v>
      </c>
      <c r="C1636" s="14" t="n">
        <f aca="false">IF(Data_Clean!H1636="",0,Data_Clean!H1636)*Assumptions!$B$6</f>
        <v>1025.00904</v>
      </c>
      <c r="D1636" s="14" t="n">
        <f aca="false">Data_Clean!I1636*Assumptions!$B$7</f>
        <v>0</v>
      </c>
      <c r="E1636" s="14" t="n">
        <f aca="false">Data_Clean!J1636*Assumptions!$B$8</f>
        <v>0</v>
      </c>
      <c r="F1636" s="14" t="n">
        <f aca="false">Data_Clean!K1636*Assumptions!$B$9</f>
        <v>0</v>
      </c>
      <c r="G1636" s="14" t="n">
        <f aca="false">Data_Clean!L1636*Assumptions!$B$10</f>
        <v>0</v>
      </c>
      <c r="H1636" s="14" t="n">
        <f aca="false">IF(OR(Data_Clean!M1636="",Data_Clean!N1636=""),0,Data_Clean!M1636*Data_Clean!N1636/100)*Assumptions!$B$13*Assumptions!$B$11</f>
        <v>0</v>
      </c>
      <c r="I1636" s="14" t="n">
        <f aca="false">Data_Clean!O1636*4*Assumptions!$B$12</f>
        <v>0</v>
      </c>
      <c r="J1636" s="14" t="n">
        <f aca="false">SUM(B1636:I1636)</f>
        <v>1706.11904</v>
      </c>
      <c r="K1636" s="16" t="n">
        <f aca="false">IF(Data_Clean!P1636="","",Assumptions!$B$15*0.5^(Data_Clean!P1636/Assumptions!$B$20))</f>
        <v>27.3516746567465</v>
      </c>
      <c r="L1636" s="16" t="n">
        <f aca="false">Assumptions!$B$16*MIN(1,LN(1+Data_Clean!Q1636)/LN(1+Assumptions!$B$21))</f>
        <v>20</v>
      </c>
      <c r="M1636" s="16" t="n">
        <f aca="false">Assumptions!$B$17*(0.6*MIN(1,Data_Clean!R1636/Assumptions!$B$22)+0.4*IF(Data_Clean!S1636="",0,Data_Clean!S1636))</f>
        <v>13.686</v>
      </c>
      <c r="N1636" s="16" t="n">
        <f aca="false">Assumptions!$B$18*MIN(1,(Data_Clean!F1636-1)/Assumptions!$B$23)</f>
        <v>5</v>
      </c>
      <c r="O1636" s="16" t="n">
        <f aca="false">Assumptions!$B$19*(0.4*IF(Data_Clean!E1636="",0,MIN(1,Data_Clean!E1636/12/Assumptions!$B$24))+0.35*IF(Data_Clean!D1636="Y",1,0)+0.25*(1-MIN(Data_Clean!T1636,3)/3))/IF(Data_Clean!E1636="",0.6,1)</f>
        <v>13.75</v>
      </c>
      <c r="P1636" s="16" t="n">
        <f aca="false">SUM(K1636:O1636)/(Assumptions!$D$5-IF(K1636="",Assumptions!$B$15,0))*100</f>
        <v>79.7876746567465</v>
      </c>
      <c r="Q1636" s="7" t="str">
        <f aca="false">IF(J1636&gt;=Assumptions!$B$26,"High",IF(J1636&gt;=Assumptions!$B$27,"Mid","Low"))</f>
        <v>High</v>
      </c>
      <c r="R1636" s="7" t="str">
        <f aca="false">IF(P1636&gt;=Assumptions!$B$28,"High",IF(P1636&gt;=Assumptions!$B$29,"Mid","Low"))</f>
        <v>High</v>
      </c>
      <c r="S1636" s="7" t="str">
        <f aca="false">INDEX(Assumptions!$B$33:$B$41,MATCH(Q1636&amp;"|"&amp;R1636,Assumptions!$A$33:$A$41,0))</f>
        <v>Premier Advocates</v>
      </c>
      <c r="T1636" s="7" t="n">
        <f aca="false">IF(ISNUMBER(Data_Clean!V1636),J1636*Data_Clean!V1636,0)</f>
        <v>30.539530816</v>
      </c>
    </row>
    <row r="1637" customFormat="false" ht="15" hidden="false" customHeight="false" outlineLevel="0" collapsed="false">
      <c r="A1637" s="15" t="str">
        <f aca="false">Data_Clean!A1637</f>
        <v>CX101633</v>
      </c>
      <c r="B1637" s="14" t="n">
        <f aca="false">Data_Clean!G1637*Assumptions!$B$5</f>
        <v>272.53575</v>
      </c>
      <c r="C1637" s="14" t="n">
        <f aca="false">IF(Data_Clean!H1637="",0,Data_Clean!H1637)*Assumptions!$B$6</f>
        <v>0</v>
      </c>
      <c r="D1637" s="14" t="n">
        <f aca="false">Data_Clean!I1637*Assumptions!$B$7</f>
        <v>0</v>
      </c>
      <c r="E1637" s="14" t="n">
        <f aca="false">Data_Clean!J1637*Assumptions!$B$8</f>
        <v>0</v>
      </c>
      <c r="F1637" s="14" t="n">
        <f aca="false">Data_Clean!K1637*Assumptions!$B$9</f>
        <v>0</v>
      </c>
      <c r="G1637" s="14" t="n">
        <f aca="false">Data_Clean!L1637*Assumptions!$B$10</f>
        <v>0</v>
      </c>
      <c r="H1637" s="14" t="n">
        <f aca="false">IF(OR(Data_Clean!M1637="",Data_Clean!N1637=""),0,Data_Clean!M1637*Data_Clean!N1637/100)*Assumptions!$B$13*Assumptions!$B$11</f>
        <v>0</v>
      </c>
      <c r="I1637" s="14" t="n">
        <f aca="false">Data_Clean!O1637*4*Assumptions!$B$12</f>
        <v>0</v>
      </c>
      <c r="J1637" s="14" t="n">
        <f aca="false">SUM(B1637:I1637)</f>
        <v>272.53575</v>
      </c>
      <c r="K1637" s="16" t="n">
        <f aca="false">IF(Data_Clean!P1637="","",Assumptions!$B$15*0.5^(Data_Clean!P1637/Assumptions!$B$20))</f>
        <v>28.6452481173125</v>
      </c>
      <c r="L1637" s="16" t="n">
        <f aca="false">Assumptions!$B$16*MIN(1,LN(1+Data_Clean!Q1637)/LN(1+Assumptions!$B$21))</f>
        <v>15.4867983970398</v>
      </c>
      <c r="M1637" s="16" t="n">
        <f aca="false">Assumptions!$B$17*(0.6*MIN(1,Data_Clean!R1637/Assumptions!$B$22)+0.4*IF(Data_Clean!S1637="",0,Data_Clean!S1637))</f>
        <v>9.72</v>
      </c>
      <c r="N1637" s="16" t="n">
        <f aca="false">Assumptions!$B$18*MIN(1,(Data_Clean!F1637-1)/Assumptions!$B$23)</f>
        <v>0</v>
      </c>
      <c r="O1637" s="16" t="n">
        <f aca="false">Assumptions!$B$19*(0.4*IF(Data_Clean!E1637="",0,MIN(1,Data_Clean!E1637/12/Assumptions!$B$24))+0.35*IF(Data_Clean!D1637="Y",1,0)+0.25*(1-MIN(Data_Clean!T1637,3)/3))/IF(Data_Clean!E1637="",0.6,1)</f>
        <v>15</v>
      </c>
      <c r="P1637" s="16" t="n">
        <f aca="false">SUM(K1637:O1637)/(Assumptions!$D$5-IF(K1637="",Assumptions!$B$15,0))*100</f>
        <v>68.8520465143523</v>
      </c>
      <c r="Q1637" s="7" t="str">
        <f aca="false">IF(J1637&gt;=Assumptions!$B$26,"High",IF(J1637&gt;=Assumptions!$B$27,"Mid","Low"))</f>
        <v>Low</v>
      </c>
      <c r="R1637" s="7" t="str">
        <f aca="false">IF(P1637&gt;=Assumptions!$B$28,"High",IF(P1637&gt;=Assumptions!$B$29,"Mid","Low"))</f>
        <v>Mid</v>
      </c>
      <c r="S1637" s="7" t="str">
        <f aca="false">INDEX(Assumptions!$B$33:$B$41,MATCH(Q1637&amp;"|"&amp;R1637,Assumptions!$A$33:$A$41,0))</f>
        <v>Light Touch</v>
      </c>
      <c r="T1637" s="7" t="n">
        <f aca="false">IF(ISNUMBER(Data_Clean!V1637),J1637*Data_Clean!V1637,0)</f>
        <v>8.77565115</v>
      </c>
    </row>
    <row r="1638" customFormat="false" ht="15" hidden="false" customHeight="false" outlineLevel="0" collapsed="false">
      <c r="A1638" s="15" t="str">
        <f aca="false">Data_Clean!A1638</f>
        <v>CX101634</v>
      </c>
      <c r="B1638" s="14" t="n">
        <f aca="false">Data_Clean!G1638*Assumptions!$B$5</f>
        <v>48.197</v>
      </c>
      <c r="C1638" s="14" t="n">
        <f aca="false">IF(Data_Clean!H1638="",0,Data_Clean!H1638)*Assumptions!$B$6</f>
        <v>0</v>
      </c>
      <c r="D1638" s="14" t="n">
        <f aca="false">Data_Clean!I1638*Assumptions!$B$7</f>
        <v>0</v>
      </c>
      <c r="E1638" s="14" t="n">
        <f aca="false">Data_Clean!J1638*Assumptions!$B$8</f>
        <v>0</v>
      </c>
      <c r="F1638" s="14" t="n">
        <f aca="false">Data_Clean!K1638*Assumptions!$B$9</f>
        <v>0</v>
      </c>
      <c r="G1638" s="14" t="n">
        <f aca="false">Data_Clean!L1638*Assumptions!$B$10</f>
        <v>0</v>
      </c>
      <c r="H1638" s="14" t="n">
        <f aca="false">IF(OR(Data_Clean!M1638="",Data_Clean!N1638=""),0,Data_Clean!M1638*Data_Clean!N1638/100)*Assumptions!$B$13*Assumptions!$B$11</f>
        <v>0</v>
      </c>
      <c r="I1638" s="14" t="n">
        <f aca="false">Data_Clean!O1638*4*Assumptions!$B$12</f>
        <v>0</v>
      </c>
      <c r="J1638" s="14" t="n">
        <f aca="false">SUM(B1638:I1638)</f>
        <v>48.197</v>
      </c>
      <c r="K1638" s="16" t="n">
        <f aca="false">IF(Data_Clean!P1638="","",Assumptions!$B$15*0.5^(Data_Clean!P1638/Assumptions!$B$20))</f>
        <v>9.02268777061588</v>
      </c>
      <c r="L1638" s="16" t="n">
        <f aca="false">Assumptions!$B$16*MIN(1,LN(1+Data_Clean!Q1638)/LN(1+Assumptions!$B$21))</f>
        <v>10</v>
      </c>
      <c r="M1638" s="16" t="n">
        <f aca="false">Assumptions!$B$17*(0.6*MIN(1,Data_Clean!R1638/Assumptions!$B$22)+0.4*IF(Data_Clean!S1638="",0,Data_Clean!S1638))</f>
        <v>10.5</v>
      </c>
      <c r="N1638" s="16" t="n">
        <f aca="false">Assumptions!$B$18*MIN(1,(Data_Clean!F1638-1)/Assumptions!$B$23)</f>
        <v>0</v>
      </c>
      <c r="O1638" s="16" t="n">
        <f aca="false">Assumptions!$B$19*(0.4*IF(Data_Clean!E1638="",0,MIN(1,Data_Clean!E1638/12/Assumptions!$B$24))+0.35*IF(Data_Clean!D1638="Y",1,0)+0.25*(1-MIN(Data_Clean!T1638,3)/3))/IF(Data_Clean!E1638="",0.6,1)</f>
        <v>8.75</v>
      </c>
      <c r="P1638" s="16" t="n">
        <f aca="false">SUM(K1638:O1638)/(Assumptions!$D$5-IF(K1638="",Assumptions!$B$15,0))*100</f>
        <v>38.2726877706159</v>
      </c>
      <c r="Q1638" s="7" t="str">
        <f aca="false">IF(J1638&gt;=Assumptions!$B$26,"High",IF(J1638&gt;=Assumptions!$B$27,"Mid","Low"))</f>
        <v>Low</v>
      </c>
      <c r="R1638" s="7" t="str">
        <f aca="false">IF(P1638&gt;=Assumptions!$B$28,"High",IF(P1638&gt;=Assumptions!$B$29,"Mid","Low"))</f>
        <v>Low</v>
      </c>
      <c r="S1638" s="7" t="str">
        <f aca="false">INDEX(Assumptions!$B$33:$B$41,MATCH(Q1638&amp;"|"&amp;R1638,Assumptions!$A$33:$A$41,0))</f>
        <v>Dormant &amp; Low Value</v>
      </c>
      <c r="T1638" s="7" t="n">
        <f aca="false">IF(ISNUMBER(Data_Clean!V1638),J1638*Data_Clean!V1638,0)</f>
        <v>6.8005967</v>
      </c>
    </row>
    <row r="1639" customFormat="false" ht="15" hidden="false" customHeight="false" outlineLevel="0" collapsed="false">
      <c r="A1639" s="15" t="str">
        <f aca="false">Data_Clean!A1639</f>
        <v>CX101635</v>
      </c>
      <c r="B1639" s="14" t="n">
        <f aca="false">Data_Clean!G1639*Assumptions!$B$5</f>
        <v>137.3665</v>
      </c>
      <c r="C1639" s="14" t="n">
        <f aca="false">IF(Data_Clean!H1639="",0,Data_Clean!H1639)*Assumptions!$B$6</f>
        <v>305.92008</v>
      </c>
      <c r="D1639" s="14" t="n">
        <f aca="false">Data_Clean!I1639*Assumptions!$B$7</f>
        <v>120</v>
      </c>
      <c r="E1639" s="14" t="n">
        <f aca="false">Data_Clean!J1639*Assumptions!$B$8</f>
        <v>0</v>
      </c>
      <c r="F1639" s="14" t="n">
        <f aca="false">Data_Clean!K1639*Assumptions!$B$9</f>
        <v>734.8</v>
      </c>
      <c r="G1639" s="14" t="n">
        <f aca="false">Data_Clean!L1639*Assumptions!$B$10</f>
        <v>696.15</v>
      </c>
      <c r="H1639" s="14" t="n">
        <f aca="false">IF(OR(Data_Clean!M1639="",Data_Clean!N1639=""),0,Data_Clean!M1639*Data_Clean!N1639/100)*Assumptions!$B$13*Assumptions!$B$11</f>
        <v>91.872</v>
      </c>
      <c r="I1639" s="14" t="n">
        <f aca="false">Data_Clean!O1639*4*Assumptions!$B$12</f>
        <v>23.77824</v>
      </c>
      <c r="J1639" s="14" t="n">
        <f aca="false">SUM(B1639:I1639)</f>
        <v>2109.88682</v>
      </c>
      <c r="K1639" s="16" t="n">
        <f aca="false">IF(Data_Clean!P1639="","",Assumptions!$B$15*0.5^(Data_Clean!P1639/Assumptions!$B$20))</f>
        <v>29.3147990530274</v>
      </c>
      <c r="L1639" s="16" t="n">
        <f aca="false">Assumptions!$B$16*MIN(1,LN(1+Data_Clean!Q1639)/LN(1+Assumptions!$B$21))</f>
        <v>17.1436755841963</v>
      </c>
      <c r="M1639" s="16" t="n">
        <f aca="false">Assumptions!$B$17*(0.6*MIN(1,Data_Clean!R1639/Assumptions!$B$22)+0.4*IF(Data_Clean!S1639="",0,Data_Clean!S1639))</f>
        <v>13.98</v>
      </c>
      <c r="N1639" s="16" t="n">
        <f aca="false">Assumptions!$B$18*MIN(1,(Data_Clean!F1639-1)/Assumptions!$B$23)</f>
        <v>20</v>
      </c>
      <c r="O1639" s="16" t="n">
        <f aca="false">Assumptions!$B$19*(0.4*IF(Data_Clean!E1639="",0,MIN(1,Data_Clean!E1639/12/Assumptions!$B$24))+0.35*IF(Data_Clean!D1639="Y",1,0)+0.25*(1-MIN(Data_Clean!T1639,3)/3))/IF(Data_Clean!E1639="",0.6,1)</f>
        <v>5.55</v>
      </c>
      <c r="P1639" s="16" t="n">
        <f aca="false">SUM(K1639:O1639)/(Assumptions!$D$5-IF(K1639="",Assumptions!$B$15,0))*100</f>
        <v>85.9884746372237</v>
      </c>
      <c r="Q1639" s="7" t="str">
        <f aca="false">IF(J1639&gt;=Assumptions!$B$26,"High",IF(J1639&gt;=Assumptions!$B$27,"Mid","Low"))</f>
        <v>High</v>
      </c>
      <c r="R1639" s="7" t="str">
        <f aca="false">IF(P1639&gt;=Assumptions!$B$28,"High",IF(P1639&gt;=Assumptions!$B$29,"Mid","Low"))</f>
        <v>High</v>
      </c>
      <c r="S1639" s="7" t="str">
        <f aca="false">INDEX(Assumptions!$B$33:$B$41,MATCH(Q1639&amp;"|"&amp;R1639,Assumptions!$A$33:$A$41,0))</f>
        <v>Premier Advocates</v>
      </c>
      <c r="T1639" s="7" t="n">
        <f aca="false">IF(ISNUMBER(Data_Clean!V1639),J1639*Data_Clean!V1639,0)</f>
        <v>97.265782402</v>
      </c>
    </row>
    <row r="1640" customFormat="false" ht="15" hidden="false" customHeight="false" outlineLevel="0" collapsed="false">
      <c r="A1640" s="15" t="str">
        <f aca="false">Data_Clean!A1640</f>
        <v>CX101636</v>
      </c>
      <c r="B1640" s="14" t="n">
        <f aca="false">Data_Clean!G1640*Assumptions!$B$5</f>
        <v>124.3455</v>
      </c>
      <c r="C1640" s="14" t="n">
        <f aca="false">IF(Data_Clean!H1640="",0,Data_Clean!H1640)*Assumptions!$B$6</f>
        <v>0</v>
      </c>
      <c r="D1640" s="14" t="n">
        <f aca="false">Data_Clean!I1640*Assumptions!$B$7</f>
        <v>0</v>
      </c>
      <c r="E1640" s="14" t="n">
        <f aca="false">Data_Clean!J1640*Assumptions!$B$8</f>
        <v>0</v>
      </c>
      <c r="F1640" s="14" t="n">
        <f aca="false">Data_Clean!K1640*Assumptions!$B$9</f>
        <v>0</v>
      </c>
      <c r="G1640" s="14" t="n">
        <f aca="false">Data_Clean!L1640*Assumptions!$B$10</f>
        <v>0</v>
      </c>
      <c r="H1640" s="14" t="n">
        <f aca="false">IF(OR(Data_Clean!M1640="",Data_Clean!N1640=""),0,Data_Clean!M1640*Data_Clean!N1640/100)*Assumptions!$B$13*Assumptions!$B$11</f>
        <v>0</v>
      </c>
      <c r="I1640" s="14" t="n">
        <f aca="false">Data_Clean!O1640*4*Assumptions!$B$12</f>
        <v>0</v>
      </c>
      <c r="J1640" s="14" t="n">
        <f aca="false">SUM(B1640:I1640)</f>
        <v>124.3455</v>
      </c>
      <c r="K1640" s="16" t="n">
        <f aca="false">IF(Data_Clean!P1640="","",Assumptions!$B$15*0.5^(Data_Clean!P1640/Assumptions!$B$20))</f>
        <v>0.00215249250418141</v>
      </c>
      <c r="L1640" s="16" t="n">
        <f aca="false">Assumptions!$B$16*MIN(1,LN(1+Data_Clean!Q1640)/LN(1+Assumptions!$B$21))</f>
        <v>0</v>
      </c>
      <c r="M1640" s="16" t="n">
        <f aca="false">Assumptions!$B$17*(0.6*MIN(1,Data_Clean!R1640/Assumptions!$B$22)+0.4*IF(Data_Clean!S1640="",0,Data_Clean!S1640))</f>
        <v>0</v>
      </c>
      <c r="N1640" s="16" t="n">
        <f aca="false">Assumptions!$B$18*MIN(1,(Data_Clean!F1640-1)/Assumptions!$B$23)</f>
        <v>0</v>
      </c>
      <c r="O1640" s="16" t="n">
        <f aca="false">Assumptions!$B$19*(0.4*IF(Data_Clean!E1640="",0,MIN(1,Data_Clean!E1640/12/Assumptions!$B$24))+0.35*IF(Data_Clean!D1640="Y",1,0)+0.25*(1-MIN(Data_Clean!T1640,3)/3))/IF(Data_Clean!E1640="",0.6,1)</f>
        <v>10.9</v>
      </c>
      <c r="P1640" s="16" t="n">
        <f aca="false">SUM(K1640:O1640)/(Assumptions!$D$5-IF(K1640="",Assumptions!$B$15,0))*100</f>
        <v>10.9021524925042</v>
      </c>
      <c r="Q1640" s="7" t="str">
        <f aca="false">IF(J1640&gt;=Assumptions!$B$26,"High",IF(J1640&gt;=Assumptions!$B$27,"Mid","Low"))</f>
        <v>Low</v>
      </c>
      <c r="R1640" s="7" t="str">
        <f aca="false">IF(P1640&gt;=Assumptions!$B$28,"High",IF(P1640&gt;=Assumptions!$B$29,"Mid","Low"))</f>
        <v>Low</v>
      </c>
      <c r="S1640" s="7" t="str">
        <f aca="false">INDEX(Assumptions!$B$33:$B$41,MATCH(Q1640&amp;"|"&amp;R1640,Assumptions!$A$33:$A$41,0))</f>
        <v>Dormant &amp; Low Value</v>
      </c>
      <c r="T1640" s="7" t="n">
        <f aca="false">IF(ISNUMBER(Data_Clean!V1640),J1640*Data_Clean!V1640,0)</f>
        <v>26.34881145</v>
      </c>
    </row>
    <row r="1641" customFormat="false" ht="15" hidden="false" customHeight="false" outlineLevel="0" collapsed="false">
      <c r="A1641" s="15" t="str">
        <f aca="false">Data_Clean!A1641</f>
        <v>CX101637</v>
      </c>
      <c r="B1641" s="14" t="n">
        <f aca="false">Data_Clean!G1641*Assumptions!$B$5</f>
        <v>100.00775</v>
      </c>
      <c r="C1641" s="14" t="n">
        <f aca="false">IF(Data_Clean!H1641="",0,Data_Clean!H1641)*Assumptions!$B$6</f>
        <v>69.85836</v>
      </c>
      <c r="D1641" s="14" t="n">
        <f aca="false">Data_Clean!I1641*Assumptions!$B$7</f>
        <v>0</v>
      </c>
      <c r="E1641" s="14" t="n">
        <f aca="false">Data_Clean!J1641*Assumptions!$B$8</f>
        <v>0</v>
      </c>
      <c r="F1641" s="14" t="n">
        <f aca="false">Data_Clean!K1641*Assumptions!$B$9</f>
        <v>0</v>
      </c>
      <c r="G1641" s="14" t="n">
        <f aca="false">Data_Clean!L1641*Assumptions!$B$10</f>
        <v>0</v>
      </c>
      <c r="H1641" s="14" t="n">
        <f aca="false">IF(OR(Data_Clean!M1641="",Data_Clean!N1641=""),0,Data_Clean!M1641*Data_Clean!N1641/100)*Assumptions!$B$13*Assumptions!$B$11</f>
        <v>82.11</v>
      </c>
      <c r="I1641" s="14" t="n">
        <f aca="false">Data_Clean!O1641*4*Assumptions!$B$12</f>
        <v>9.1056</v>
      </c>
      <c r="J1641" s="14" t="n">
        <f aca="false">SUM(B1641:I1641)</f>
        <v>261.08171</v>
      </c>
      <c r="K1641" s="16" t="n">
        <f aca="false">IF(Data_Clean!P1641="","",Assumptions!$B$15*0.5^(Data_Clean!P1641/Assumptions!$B$20))</f>
        <v>23.267171427506</v>
      </c>
      <c r="L1641" s="16" t="n">
        <f aca="false">Assumptions!$B$16*MIN(1,LN(1+Data_Clean!Q1641)/LN(1+Assumptions!$B$21))</f>
        <v>11.0057238927514</v>
      </c>
      <c r="M1641" s="16" t="n">
        <f aca="false">Assumptions!$B$17*(0.6*MIN(1,Data_Clean!R1641/Assumptions!$B$22)+0.4*IF(Data_Clean!S1641="",0,Data_Clean!S1641))</f>
        <v>5.616</v>
      </c>
      <c r="N1641" s="16" t="n">
        <f aca="false">Assumptions!$B$18*MIN(1,(Data_Clean!F1641-1)/Assumptions!$B$23)</f>
        <v>10</v>
      </c>
      <c r="O1641" s="16" t="n">
        <f aca="false">Assumptions!$B$19*(0.4*IF(Data_Clean!E1641="",0,MIN(1,Data_Clean!E1641/12/Assumptions!$B$24))+0.35*IF(Data_Clean!D1641="Y",1,0)+0.25*(1-MIN(Data_Clean!T1641,3)/3))/IF(Data_Clean!E1641="",0.6,1)</f>
        <v>7.35</v>
      </c>
      <c r="P1641" s="16" t="n">
        <f aca="false">SUM(K1641:O1641)/(Assumptions!$D$5-IF(K1641="",Assumptions!$B$15,0))*100</f>
        <v>57.2388953202574</v>
      </c>
      <c r="Q1641" s="7" t="str">
        <f aca="false">IF(J1641&gt;=Assumptions!$B$26,"High",IF(J1641&gt;=Assumptions!$B$27,"Mid","Low"))</f>
        <v>Low</v>
      </c>
      <c r="R1641" s="7" t="str">
        <f aca="false">IF(P1641&gt;=Assumptions!$B$28,"High",IF(P1641&gt;=Assumptions!$B$29,"Mid","Low"))</f>
        <v>Mid</v>
      </c>
      <c r="S1641" s="7" t="str">
        <f aca="false">INDEX(Assumptions!$B$33:$B$41,MATCH(Q1641&amp;"|"&amp;R1641,Assumptions!$A$33:$A$41,0))</f>
        <v>Light Touch</v>
      </c>
      <c r="T1641" s="7" t="n">
        <f aca="false">IF(ISNUMBER(Data_Clean!V1641),J1641*Data_Clean!V1641,0)</f>
        <v>26.604226249</v>
      </c>
    </row>
    <row r="1642" customFormat="false" ht="15" hidden="false" customHeight="false" outlineLevel="0" collapsed="false">
      <c r="A1642" s="15" t="str">
        <f aca="false">Data_Clean!A1642</f>
        <v>CX101638</v>
      </c>
      <c r="B1642" s="14" t="n">
        <f aca="false">Data_Clean!G1642*Assumptions!$B$5</f>
        <v>6.30725</v>
      </c>
      <c r="C1642" s="14" t="n">
        <f aca="false">IF(Data_Clean!H1642="",0,Data_Clean!H1642)*Assumptions!$B$6</f>
        <v>0</v>
      </c>
      <c r="D1642" s="14" t="n">
        <f aca="false">Data_Clean!I1642*Assumptions!$B$7</f>
        <v>0</v>
      </c>
      <c r="E1642" s="14" t="n">
        <f aca="false">Data_Clean!J1642*Assumptions!$B$8</f>
        <v>0</v>
      </c>
      <c r="F1642" s="14" t="n">
        <f aca="false">Data_Clean!K1642*Assumptions!$B$9</f>
        <v>0</v>
      </c>
      <c r="G1642" s="14" t="n">
        <f aca="false">Data_Clean!L1642*Assumptions!$B$10</f>
        <v>0</v>
      </c>
      <c r="H1642" s="14" t="n">
        <f aca="false">IF(OR(Data_Clean!M1642="",Data_Clean!N1642=""),0,Data_Clean!M1642*Data_Clean!N1642/100)*Assumptions!$B$13*Assumptions!$B$11</f>
        <v>0</v>
      </c>
      <c r="I1642" s="14" t="n">
        <f aca="false">Data_Clean!O1642*4*Assumptions!$B$12</f>
        <v>0</v>
      </c>
      <c r="J1642" s="14" t="n">
        <f aca="false">SUM(B1642:I1642)</f>
        <v>6.30725</v>
      </c>
      <c r="K1642" s="16" t="n">
        <f aca="false">IF(Data_Clean!P1642="","",Assumptions!$B$15*0.5^(Data_Clean!P1642/Assumptions!$B$20))</f>
        <v>22.735748497656</v>
      </c>
      <c r="L1642" s="16" t="n">
        <f aca="false">Assumptions!$B$16*MIN(1,LN(1+Data_Clean!Q1642)/LN(1+Assumptions!$B$21))</f>
        <v>13.8963721559302</v>
      </c>
      <c r="M1642" s="16" t="n">
        <f aca="false">Assumptions!$B$17*(0.6*MIN(1,Data_Clean!R1642/Assumptions!$B$22)+0.4*IF(Data_Clean!S1642="",0,Data_Clean!S1642))</f>
        <v>9.48</v>
      </c>
      <c r="N1642" s="16" t="n">
        <f aca="false">Assumptions!$B$18*MIN(1,(Data_Clean!F1642-1)/Assumptions!$B$23)</f>
        <v>0</v>
      </c>
      <c r="O1642" s="16" t="n">
        <f aca="false">Assumptions!$B$19*(0.4*IF(Data_Clean!E1642="",0,MIN(1,Data_Clean!E1642/12/Assumptions!$B$24))+0.35*IF(Data_Clean!D1642="Y",1,0)+0.25*(1-MIN(Data_Clean!T1642,3)/3))/IF(Data_Clean!E1642="",0.6,1)</f>
        <v>7.2</v>
      </c>
      <c r="P1642" s="16" t="n">
        <f aca="false">SUM(K1642:O1642)/(Assumptions!$D$5-IF(K1642="",Assumptions!$B$15,0))*100</f>
        <v>53.3121206535862</v>
      </c>
      <c r="Q1642" s="7" t="str">
        <f aca="false">IF(J1642&gt;=Assumptions!$B$26,"High",IF(J1642&gt;=Assumptions!$B$27,"Mid","Low"))</f>
        <v>Low</v>
      </c>
      <c r="R1642" s="7" t="str">
        <f aca="false">IF(P1642&gt;=Assumptions!$B$28,"High",IF(P1642&gt;=Assumptions!$B$29,"Mid","Low"))</f>
        <v>Mid</v>
      </c>
      <c r="S1642" s="7" t="str">
        <f aca="false">INDEX(Assumptions!$B$33:$B$41,MATCH(Q1642&amp;"|"&amp;R1642,Assumptions!$A$33:$A$41,0))</f>
        <v>Light Touch</v>
      </c>
      <c r="T1642" s="7" t="n">
        <f aca="false">IF(ISNUMBER(Data_Clean!V1642),J1642*Data_Clean!V1642,0)</f>
        <v>0.686859525</v>
      </c>
    </row>
    <row r="1643" customFormat="false" ht="15" hidden="false" customHeight="false" outlineLevel="0" collapsed="false">
      <c r="A1643" s="15" t="str">
        <f aca="false">Data_Clean!A1643</f>
        <v>CX101639</v>
      </c>
      <c r="B1643" s="14" t="n">
        <f aca="false">Data_Clean!G1643*Assumptions!$B$5</f>
        <v>142.24875</v>
      </c>
      <c r="C1643" s="14" t="n">
        <f aca="false">IF(Data_Clean!H1643="",0,Data_Clean!H1643)*Assumptions!$B$6</f>
        <v>122.44524</v>
      </c>
      <c r="D1643" s="14" t="n">
        <f aca="false">Data_Clean!I1643*Assumptions!$B$7</f>
        <v>0</v>
      </c>
      <c r="E1643" s="14" t="n">
        <f aca="false">Data_Clean!J1643*Assumptions!$B$8</f>
        <v>0</v>
      </c>
      <c r="F1643" s="14" t="n">
        <f aca="false">Data_Clean!K1643*Assumptions!$B$9</f>
        <v>1008.7</v>
      </c>
      <c r="G1643" s="14" t="n">
        <f aca="false">Data_Clean!L1643*Assumptions!$B$10</f>
        <v>0</v>
      </c>
      <c r="H1643" s="14" t="n">
        <f aca="false">IF(OR(Data_Clean!M1643="",Data_Clean!N1643=""),0,Data_Clean!M1643*Data_Clean!N1643/100)*Assumptions!$B$13*Assumptions!$B$11</f>
        <v>236.52</v>
      </c>
      <c r="I1643" s="14" t="n">
        <f aca="false">Data_Clean!O1643*4*Assumptions!$B$12</f>
        <v>52.22592</v>
      </c>
      <c r="J1643" s="14" t="n">
        <f aca="false">SUM(B1643:I1643)</f>
        <v>1562.13991</v>
      </c>
      <c r="K1643" s="16" t="n">
        <f aca="false">IF(Data_Clean!P1643="","",Assumptions!$B$15*0.5^(Data_Clean!P1643/Assumptions!$B$20))</f>
        <v>27.9909897461042</v>
      </c>
      <c r="L1643" s="16" t="n">
        <f aca="false">Assumptions!$B$16*MIN(1,LN(1+Data_Clean!Q1643)/LN(1+Assumptions!$B$21))</f>
        <v>17.5967138892263</v>
      </c>
      <c r="M1643" s="16" t="n">
        <f aca="false">Assumptions!$B$17*(0.6*MIN(1,Data_Clean!R1643/Assumptions!$B$22)+0.4*IF(Data_Clean!S1643="",0,Data_Clean!S1643))</f>
        <v>14.622</v>
      </c>
      <c r="N1643" s="16" t="n">
        <f aca="false">Assumptions!$B$18*MIN(1,(Data_Clean!F1643-1)/Assumptions!$B$23)</f>
        <v>15</v>
      </c>
      <c r="O1643" s="16" t="n">
        <f aca="false">Assumptions!$B$19*(0.4*IF(Data_Clean!E1643="",0,MIN(1,Data_Clean!E1643/12/Assumptions!$B$24))+0.35*IF(Data_Clean!D1643="Y",1,0)+0.25*(1-MIN(Data_Clean!T1643,3)/3))/IF(Data_Clean!E1643="",0.6,1)</f>
        <v>9.5</v>
      </c>
      <c r="P1643" s="16" t="n">
        <f aca="false">SUM(K1643:O1643)/(Assumptions!$D$5-IF(K1643="",Assumptions!$B$15,0))*100</f>
        <v>84.7097036353305</v>
      </c>
      <c r="Q1643" s="7" t="str">
        <f aca="false">IF(J1643&gt;=Assumptions!$B$26,"High",IF(J1643&gt;=Assumptions!$B$27,"Mid","Low"))</f>
        <v>High</v>
      </c>
      <c r="R1643" s="7" t="str">
        <f aca="false">IF(P1643&gt;=Assumptions!$B$28,"High",IF(P1643&gt;=Assumptions!$B$29,"Mid","Low"))</f>
        <v>High</v>
      </c>
      <c r="S1643" s="7" t="str">
        <f aca="false">INDEX(Assumptions!$B$33:$B$41,MATCH(Q1643&amp;"|"&amp;R1643,Assumptions!$A$33:$A$41,0))</f>
        <v>Premier Advocates</v>
      </c>
      <c r="T1643" s="7" t="n">
        <f aca="false">IF(ISNUMBER(Data_Clean!V1643),J1643*Data_Clean!V1643,0)</f>
        <v>24.681810578</v>
      </c>
    </row>
    <row r="1644" customFormat="false" ht="15" hidden="false" customHeight="false" outlineLevel="0" collapsed="false">
      <c r="A1644" s="15" t="str">
        <f aca="false">Data_Clean!A1644</f>
        <v>CX101640</v>
      </c>
      <c r="B1644" s="14" t="n">
        <f aca="false">Data_Clean!G1644*Assumptions!$B$5</f>
        <v>157.12025</v>
      </c>
      <c r="C1644" s="14" t="n">
        <f aca="false">IF(Data_Clean!H1644="",0,Data_Clean!H1644)*Assumptions!$B$6</f>
        <v>0</v>
      </c>
      <c r="D1644" s="14" t="n">
        <f aca="false">Data_Clean!I1644*Assumptions!$B$7</f>
        <v>0</v>
      </c>
      <c r="E1644" s="14" t="n">
        <f aca="false">Data_Clean!J1644*Assumptions!$B$8</f>
        <v>0</v>
      </c>
      <c r="F1644" s="14" t="n">
        <f aca="false">Data_Clean!K1644*Assumptions!$B$9</f>
        <v>0</v>
      </c>
      <c r="G1644" s="14" t="n">
        <f aca="false">Data_Clean!L1644*Assumptions!$B$10</f>
        <v>0</v>
      </c>
      <c r="H1644" s="14" t="n">
        <f aca="false">IF(OR(Data_Clean!M1644="",Data_Clean!N1644=""),0,Data_Clean!M1644*Data_Clean!N1644/100)*Assumptions!$B$13*Assumptions!$B$11</f>
        <v>0</v>
      </c>
      <c r="I1644" s="14" t="n">
        <f aca="false">Data_Clean!O1644*4*Assumptions!$B$12</f>
        <v>0</v>
      </c>
      <c r="J1644" s="14" t="n">
        <f aca="false">SUM(B1644:I1644)</f>
        <v>157.12025</v>
      </c>
      <c r="K1644" s="16" t="n">
        <f aca="false">IF(Data_Clean!P1644="","",Assumptions!$B$15*0.5^(Data_Clean!P1644/Assumptions!$B$20))</f>
        <v>20.7286931995166</v>
      </c>
      <c r="L1644" s="16" t="n">
        <f aca="false">Assumptions!$B$16*MIN(1,LN(1+Data_Clean!Q1644)/LN(1+Assumptions!$B$21))</f>
        <v>11.8154173628685</v>
      </c>
      <c r="M1644" s="16" t="n">
        <f aca="false">Assumptions!$B$17*(0.6*MIN(1,Data_Clean!R1644/Assumptions!$B$22)+0.4*IF(Data_Clean!S1644="",0,Data_Clean!S1644))</f>
        <v>5.418</v>
      </c>
      <c r="N1644" s="16" t="n">
        <f aca="false">Assumptions!$B$18*MIN(1,(Data_Clean!F1644-1)/Assumptions!$B$23)</f>
        <v>0</v>
      </c>
      <c r="O1644" s="16" t="n">
        <f aca="false">Assumptions!$B$19*(0.4*IF(Data_Clean!E1644="",0,MIN(1,Data_Clean!E1644/12/Assumptions!$B$24))+0.35*IF(Data_Clean!D1644="Y",1,0)+0.25*(1-MIN(Data_Clean!T1644,3)/3))/IF(Data_Clean!E1644="",0.6,1)</f>
        <v>7.7</v>
      </c>
      <c r="P1644" s="16" t="n">
        <f aca="false">SUM(K1644:O1644)/(Assumptions!$D$5-IF(K1644="",Assumptions!$B$15,0))*100</f>
        <v>45.6621105623851</v>
      </c>
      <c r="Q1644" s="7" t="str">
        <f aca="false">IF(J1644&gt;=Assumptions!$B$26,"High",IF(J1644&gt;=Assumptions!$B$27,"Mid","Low"))</f>
        <v>Low</v>
      </c>
      <c r="R1644" s="7" t="str">
        <f aca="false">IF(P1644&gt;=Assumptions!$B$28,"High",IF(P1644&gt;=Assumptions!$B$29,"Mid","Low"))</f>
        <v>Low</v>
      </c>
      <c r="S1644" s="7" t="str">
        <f aca="false">INDEX(Assumptions!$B$33:$B$41,MATCH(Q1644&amp;"|"&amp;R1644,Assumptions!$A$33:$A$41,0))</f>
        <v>Dormant &amp; Low Value</v>
      </c>
      <c r="T1644" s="7" t="n">
        <f aca="false">IF(ISNUMBER(Data_Clean!V1644),J1644*Data_Clean!V1644,0)</f>
        <v>14.86357565</v>
      </c>
    </row>
    <row r="1645" customFormat="false" ht="15" hidden="false" customHeight="false" outlineLevel="0" collapsed="false">
      <c r="A1645" s="15" t="str">
        <f aca="false">Data_Clean!A1645</f>
        <v>CX101641</v>
      </c>
      <c r="B1645" s="14" t="n">
        <f aca="false">Data_Clean!G1645*Assumptions!$B$5</f>
        <v>199.2495</v>
      </c>
      <c r="C1645" s="14" t="n">
        <f aca="false">IF(Data_Clean!H1645="",0,Data_Clean!H1645)*Assumptions!$B$6</f>
        <v>1289.11812</v>
      </c>
      <c r="D1645" s="14" t="n">
        <f aca="false">Data_Clean!I1645*Assumptions!$B$7</f>
        <v>0</v>
      </c>
      <c r="E1645" s="14" t="n">
        <f aca="false">Data_Clean!J1645*Assumptions!$B$8</f>
        <v>0</v>
      </c>
      <c r="F1645" s="14" t="n">
        <f aca="false">Data_Clean!K1645*Assumptions!$B$9</f>
        <v>0</v>
      </c>
      <c r="G1645" s="14" t="n">
        <f aca="false">Data_Clean!L1645*Assumptions!$B$10</f>
        <v>0</v>
      </c>
      <c r="H1645" s="14" t="n">
        <f aca="false">IF(OR(Data_Clean!M1645="",Data_Clean!N1645=""),0,Data_Clean!M1645*Data_Clean!N1645/100)*Assumptions!$B$13*Assumptions!$B$11</f>
        <v>99.18</v>
      </c>
      <c r="I1645" s="14" t="n">
        <f aca="false">Data_Clean!O1645*4*Assumptions!$B$12</f>
        <v>0</v>
      </c>
      <c r="J1645" s="14" t="n">
        <f aca="false">SUM(B1645:I1645)</f>
        <v>1587.54762</v>
      </c>
      <c r="K1645" s="16" t="n">
        <f aca="false">IF(Data_Clean!P1645="","",Assumptions!$B$15*0.5^(Data_Clean!P1645/Assumptions!$B$20))</f>
        <v>0.408070576545058</v>
      </c>
      <c r="L1645" s="16" t="n">
        <f aca="false">Assumptions!$B$16*MIN(1,LN(1+Data_Clean!Q1645)/LN(1+Assumptions!$B$21))</f>
        <v>0</v>
      </c>
      <c r="M1645" s="16" t="n">
        <f aca="false">Assumptions!$B$17*(0.6*MIN(1,Data_Clean!R1645/Assumptions!$B$22)+0.4*IF(Data_Clean!S1645="",0,Data_Clean!S1645))</f>
        <v>0</v>
      </c>
      <c r="N1645" s="16" t="n">
        <f aca="false">Assumptions!$B$18*MIN(1,(Data_Clean!F1645-1)/Assumptions!$B$23)</f>
        <v>10</v>
      </c>
      <c r="O1645" s="16" t="n">
        <f aca="false">Assumptions!$B$19*(0.4*IF(Data_Clean!E1645="",0,MIN(1,Data_Clean!E1645/12/Assumptions!$B$24))+0.35*IF(Data_Clean!D1645="Y",1,0)+0.25*(1-MIN(Data_Clean!T1645,3)/3))/IF(Data_Clean!E1645="",0.6,1)</f>
        <v>8.65</v>
      </c>
      <c r="P1645" s="16" t="n">
        <f aca="false">SUM(K1645:O1645)/(Assumptions!$D$5-IF(K1645="",Assumptions!$B$15,0))*100</f>
        <v>19.0580705765451</v>
      </c>
      <c r="Q1645" s="7" t="str">
        <f aca="false">IF(J1645&gt;=Assumptions!$B$26,"High",IF(J1645&gt;=Assumptions!$B$27,"Mid","Low"))</f>
        <v>High</v>
      </c>
      <c r="R1645" s="7" t="str">
        <f aca="false">IF(P1645&gt;=Assumptions!$B$28,"High",IF(P1645&gt;=Assumptions!$B$29,"Mid","Low"))</f>
        <v>Low</v>
      </c>
      <c r="S1645" s="7" t="str">
        <f aca="false">INDEX(Assumptions!$B$33:$B$41,MATCH(Q1645&amp;"|"&amp;R1645,Assumptions!$A$33:$A$41,0))</f>
        <v>Affluent Drifters</v>
      </c>
      <c r="T1645" s="7" t="n">
        <f aca="false">IF(ISNUMBER(Data_Clean!V1645),J1645*Data_Clean!V1645,0)</f>
        <v>503.570105064</v>
      </c>
    </row>
    <row r="1646" customFormat="false" ht="15" hidden="false" customHeight="false" outlineLevel="0" collapsed="false">
      <c r="A1646" s="15" t="str">
        <f aca="false">Data_Clean!A1646</f>
        <v>CX101642</v>
      </c>
      <c r="B1646" s="14" t="n">
        <f aca="false">Data_Clean!G1646*Assumptions!$B$5</f>
        <v>60.544</v>
      </c>
      <c r="C1646" s="14" t="n">
        <f aca="false">IF(Data_Clean!H1646="",0,Data_Clean!H1646)*Assumptions!$B$6</f>
        <v>135.64836</v>
      </c>
      <c r="D1646" s="14" t="n">
        <f aca="false">Data_Clean!I1646*Assumptions!$B$7</f>
        <v>0</v>
      </c>
      <c r="E1646" s="14" t="n">
        <f aca="false">Data_Clean!J1646*Assumptions!$B$8</f>
        <v>0</v>
      </c>
      <c r="F1646" s="14" t="n">
        <f aca="false">Data_Clean!K1646*Assumptions!$B$9</f>
        <v>0</v>
      </c>
      <c r="G1646" s="14" t="n">
        <f aca="false">Data_Clean!L1646*Assumptions!$B$10</f>
        <v>0</v>
      </c>
      <c r="H1646" s="14" t="n">
        <f aca="false">IF(OR(Data_Clean!M1646="",Data_Clean!N1646=""),0,Data_Clean!M1646*Data_Clean!N1646/100)*Assumptions!$B$13*Assumptions!$B$11</f>
        <v>39.6</v>
      </c>
      <c r="I1646" s="14" t="n">
        <f aca="false">Data_Clean!O1646*4*Assumptions!$B$12</f>
        <v>0</v>
      </c>
      <c r="J1646" s="14" t="n">
        <f aca="false">SUM(B1646:I1646)</f>
        <v>235.79236</v>
      </c>
      <c r="K1646" s="16" t="n">
        <f aca="false">IF(Data_Clean!P1646="","",Assumptions!$B$15*0.5^(Data_Clean!P1646/Assumptions!$B$20))</f>
        <v>1.83217494081421</v>
      </c>
      <c r="L1646" s="16" t="n">
        <f aca="false">Assumptions!$B$16*MIN(1,LN(1+Data_Clean!Q1646)/LN(1+Assumptions!$B$21))</f>
        <v>0</v>
      </c>
      <c r="M1646" s="16" t="n">
        <f aca="false">Assumptions!$B$17*(0.6*MIN(1,Data_Clean!R1646/Assumptions!$B$22)+0.4*IF(Data_Clean!S1646="",0,Data_Clean!S1646))</f>
        <v>0</v>
      </c>
      <c r="N1646" s="16" t="n">
        <f aca="false">Assumptions!$B$18*MIN(1,(Data_Clean!F1646-1)/Assumptions!$B$23)</f>
        <v>10</v>
      </c>
      <c r="O1646" s="16" t="n">
        <f aca="false">Assumptions!$B$19*(0.4*IF(Data_Clean!E1646="",0,MIN(1,Data_Clean!E1646/12/Assumptions!$B$24))+0.35*IF(Data_Clean!D1646="Y",1,0)+0.25*(1-MIN(Data_Clean!T1646,3)/3))/IF(Data_Clean!E1646="",0.6,1)</f>
        <v>6.45</v>
      </c>
      <c r="P1646" s="16" t="n">
        <f aca="false">SUM(K1646:O1646)/(Assumptions!$D$5-IF(K1646="",Assumptions!$B$15,0))*100</f>
        <v>18.2821749408142</v>
      </c>
      <c r="Q1646" s="7" t="str">
        <f aca="false">IF(J1646&gt;=Assumptions!$B$26,"High",IF(J1646&gt;=Assumptions!$B$27,"Mid","Low"))</f>
        <v>Low</v>
      </c>
      <c r="R1646" s="7" t="str">
        <f aca="false">IF(P1646&gt;=Assumptions!$B$28,"High",IF(P1646&gt;=Assumptions!$B$29,"Mid","Low"))</f>
        <v>Low</v>
      </c>
      <c r="S1646" s="7" t="str">
        <f aca="false">INDEX(Assumptions!$B$33:$B$41,MATCH(Q1646&amp;"|"&amp;R1646,Assumptions!$A$33:$A$41,0))</f>
        <v>Dormant &amp; Low Value</v>
      </c>
      <c r="T1646" s="7" t="n">
        <f aca="false">IF(ISNUMBER(Data_Clean!V1646),J1646*Data_Clean!V1646,0)</f>
        <v>75.029128952</v>
      </c>
    </row>
    <row r="1647" customFormat="false" ht="15" hidden="false" customHeight="false" outlineLevel="0" collapsed="false">
      <c r="A1647" s="15" t="str">
        <f aca="false">Data_Clean!A1647</f>
        <v>CX101643</v>
      </c>
      <c r="B1647" s="14" t="n">
        <f aca="false">Data_Clean!G1647*Assumptions!$B$5</f>
        <v>54.053</v>
      </c>
      <c r="C1647" s="14" t="n">
        <f aca="false">IF(Data_Clean!H1647="",0,Data_Clean!H1647)*Assumptions!$B$6</f>
        <v>0</v>
      </c>
      <c r="D1647" s="14" t="n">
        <f aca="false">Data_Clean!I1647*Assumptions!$B$7</f>
        <v>0</v>
      </c>
      <c r="E1647" s="14" t="n">
        <f aca="false">Data_Clean!J1647*Assumptions!$B$8</f>
        <v>0</v>
      </c>
      <c r="F1647" s="14" t="n">
        <f aca="false">Data_Clean!K1647*Assumptions!$B$9</f>
        <v>0</v>
      </c>
      <c r="G1647" s="14" t="n">
        <f aca="false">Data_Clean!L1647*Assumptions!$B$10</f>
        <v>0</v>
      </c>
      <c r="H1647" s="14" t="n">
        <f aca="false">IF(OR(Data_Clean!M1647="",Data_Clean!N1647=""),0,Data_Clean!M1647*Data_Clean!N1647/100)*Assumptions!$B$13*Assumptions!$B$11</f>
        <v>0</v>
      </c>
      <c r="I1647" s="14" t="n">
        <f aca="false">Data_Clean!O1647*4*Assumptions!$B$12</f>
        <v>0</v>
      </c>
      <c r="J1647" s="14" t="n">
        <f aca="false">SUM(B1647:I1647)</f>
        <v>54.053</v>
      </c>
      <c r="K1647" s="16" t="n">
        <f aca="false">IF(Data_Clean!P1647="","",Assumptions!$B$15*0.5^(Data_Clean!P1647/Assumptions!$B$20))</f>
        <v>30</v>
      </c>
      <c r="L1647" s="16" t="n">
        <f aca="false">Assumptions!$B$16*MIN(1,LN(1+Data_Clean!Q1647)/LN(1+Assumptions!$B$21))</f>
        <v>14.5815690999133</v>
      </c>
      <c r="M1647" s="16" t="n">
        <f aca="false">Assumptions!$B$17*(0.6*MIN(1,Data_Clean!R1647/Assumptions!$B$22)+0.4*IF(Data_Clean!S1647="",0,Data_Clean!S1647))</f>
        <v>13.476</v>
      </c>
      <c r="N1647" s="16" t="n">
        <f aca="false">Assumptions!$B$18*MIN(1,(Data_Clean!F1647-1)/Assumptions!$B$23)</f>
        <v>0</v>
      </c>
      <c r="O1647" s="16" t="n">
        <f aca="false">Assumptions!$B$19*(0.4*IF(Data_Clean!E1647="",0,MIN(1,Data_Clean!E1647/12/Assumptions!$B$24))+0.35*IF(Data_Clean!D1647="Y",1,0)+0.25*(1-MIN(Data_Clean!T1647,3)/3))/IF(Data_Clean!E1647="",0.6,1)</f>
        <v>5.1</v>
      </c>
      <c r="P1647" s="16" t="n">
        <f aca="false">SUM(K1647:O1647)/(Assumptions!$D$5-IF(K1647="",Assumptions!$B$15,0))*100</f>
        <v>63.1575690999133</v>
      </c>
      <c r="Q1647" s="7" t="str">
        <f aca="false">IF(J1647&gt;=Assumptions!$B$26,"High",IF(J1647&gt;=Assumptions!$B$27,"Mid","Low"))</f>
        <v>Low</v>
      </c>
      <c r="R1647" s="7" t="str">
        <f aca="false">IF(P1647&gt;=Assumptions!$B$28,"High",IF(P1647&gt;=Assumptions!$B$29,"Mid","Low"))</f>
        <v>Mid</v>
      </c>
      <c r="S1647" s="7" t="str">
        <f aca="false">INDEX(Assumptions!$B$33:$B$41,MATCH(Q1647&amp;"|"&amp;R1647,Assumptions!$A$33:$A$41,0))</f>
        <v>Light Touch</v>
      </c>
      <c r="T1647" s="7" t="n">
        <f aca="false">IF(ISNUMBER(Data_Clean!V1647),J1647*Data_Clean!V1647,0)</f>
        <v>4.5836944</v>
      </c>
    </row>
    <row r="1648" customFormat="false" ht="15" hidden="false" customHeight="false" outlineLevel="0" collapsed="false">
      <c r="A1648" s="15" t="str">
        <f aca="false">Data_Clean!A1648</f>
        <v>CX101644</v>
      </c>
      <c r="B1648" s="14" t="n">
        <f aca="false">Data_Clean!G1648*Assumptions!$B$5</f>
        <v>229.96775</v>
      </c>
      <c r="C1648" s="14" t="n">
        <f aca="false">IF(Data_Clean!H1648="",0,Data_Clean!H1648)*Assumptions!$B$6</f>
        <v>925.98048</v>
      </c>
      <c r="D1648" s="14" t="n">
        <f aca="false">Data_Clean!I1648*Assumptions!$B$7</f>
        <v>753.6</v>
      </c>
      <c r="E1648" s="14" t="n">
        <f aca="false">Data_Clean!J1648*Assumptions!$B$8</f>
        <v>0</v>
      </c>
      <c r="F1648" s="14" t="n">
        <f aca="false">Data_Clean!K1648*Assumptions!$B$9</f>
        <v>0</v>
      </c>
      <c r="G1648" s="14" t="n">
        <f aca="false">Data_Clean!L1648*Assumptions!$B$10</f>
        <v>0</v>
      </c>
      <c r="H1648" s="14" t="n">
        <f aca="false">IF(OR(Data_Clean!M1648="",Data_Clean!N1648=""),0,Data_Clean!M1648*Data_Clean!N1648/100)*Assumptions!$B$13*Assumptions!$B$11</f>
        <v>200.256</v>
      </c>
      <c r="I1648" s="14" t="n">
        <f aca="false">Data_Clean!O1648*4*Assumptions!$B$12</f>
        <v>424.3656</v>
      </c>
      <c r="J1648" s="14" t="n">
        <f aca="false">SUM(B1648:I1648)</f>
        <v>2534.16983</v>
      </c>
      <c r="K1648" s="16" t="n">
        <f aca="false">IF(Data_Clean!P1648="","",Assumptions!$B$15*0.5^(Data_Clean!P1648/Assumptions!$B$20))</f>
        <v>26.7269615442102</v>
      </c>
      <c r="L1648" s="16" t="n">
        <f aca="false">Assumptions!$B$16*MIN(1,LN(1+Data_Clean!Q1648)/LN(1+Assumptions!$B$21))</f>
        <v>17.7176013074638</v>
      </c>
      <c r="M1648" s="16" t="n">
        <f aca="false">Assumptions!$B$17*(0.6*MIN(1,Data_Clean!R1648/Assumptions!$B$22)+0.4*IF(Data_Clean!S1648="",0,Data_Clean!S1648))</f>
        <v>15</v>
      </c>
      <c r="N1648" s="16" t="n">
        <f aca="false">Assumptions!$B$18*MIN(1,(Data_Clean!F1648-1)/Assumptions!$B$23)</f>
        <v>15</v>
      </c>
      <c r="O1648" s="16" t="n">
        <f aca="false">Assumptions!$B$19*(0.4*IF(Data_Clean!E1648="",0,MIN(1,Data_Clean!E1648/12/Assumptions!$B$24))+0.35*IF(Data_Clean!D1648="Y",1,0)+0.25*(1-MIN(Data_Clean!T1648,3)/3))/IF(Data_Clean!E1648="",0.6,1)</f>
        <v>12.6</v>
      </c>
      <c r="P1648" s="16" t="n">
        <f aca="false">SUM(K1648:O1648)/(Assumptions!$D$5-IF(K1648="",Assumptions!$B$15,0))*100</f>
        <v>87.0445628516739</v>
      </c>
      <c r="Q1648" s="7" t="str">
        <f aca="false">IF(J1648&gt;=Assumptions!$B$26,"High",IF(J1648&gt;=Assumptions!$B$27,"Mid","Low"))</f>
        <v>High</v>
      </c>
      <c r="R1648" s="7" t="str">
        <f aca="false">IF(P1648&gt;=Assumptions!$B$28,"High",IF(P1648&gt;=Assumptions!$B$29,"Mid","Low"))</f>
        <v>High</v>
      </c>
      <c r="S1648" s="7" t="str">
        <f aca="false">INDEX(Assumptions!$B$33:$B$41,MATCH(Q1648&amp;"|"&amp;R1648,Assumptions!$A$33:$A$41,0))</f>
        <v>Premier Advocates</v>
      </c>
      <c r="T1648" s="7" t="n">
        <f aca="false">IF(ISNUMBER(Data_Clean!V1648),J1648*Data_Clean!V1648,0)</f>
        <v>30.156620977</v>
      </c>
    </row>
    <row r="1649" customFormat="false" ht="15" hidden="false" customHeight="false" outlineLevel="0" collapsed="false">
      <c r="A1649" s="15" t="str">
        <f aca="false">Data_Clean!A1649</f>
        <v>CX101645</v>
      </c>
      <c r="B1649" s="14" t="n">
        <f aca="false">Data_Clean!G1649*Assumptions!$B$5</f>
        <v>8.64975</v>
      </c>
      <c r="C1649" s="14" t="n">
        <f aca="false">IF(Data_Clean!H1649="",0,Data_Clean!H1649)*Assumptions!$B$6</f>
        <v>30.71844</v>
      </c>
      <c r="D1649" s="14" t="n">
        <f aca="false">Data_Clean!I1649*Assumptions!$B$7</f>
        <v>0</v>
      </c>
      <c r="E1649" s="14" t="n">
        <f aca="false">Data_Clean!J1649*Assumptions!$B$8</f>
        <v>0</v>
      </c>
      <c r="F1649" s="14" t="n">
        <f aca="false">Data_Clean!K1649*Assumptions!$B$9</f>
        <v>0</v>
      </c>
      <c r="G1649" s="14" t="n">
        <f aca="false">Data_Clean!L1649*Assumptions!$B$10</f>
        <v>0</v>
      </c>
      <c r="H1649" s="14" t="n">
        <f aca="false">IF(OR(Data_Clean!M1649="",Data_Clean!N1649=""),0,Data_Clean!M1649*Data_Clean!N1649/100)*Assumptions!$B$13*Assumptions!$B$11</f>
        <v>0</v>
      </c>
      <c r="I1649" s="14" t="n">
        <f aca="false">Data_Clean!O1649*4*Assumptions!$B$12</f>
        <v>0</v>
      </c>
      <c r="J1649" s="14" t="n">
        <f aca="false">SUM(B1649:I1649)</f>
        <v>39.36819</v>
      </c>
      <c r="K1649" s="16" t="n">
        <f aca="false">IF(Data_Clean!P1649="","",Assumptions!$B$15*0.5^(Data_Clean!P1649/Assumptions!$B$20))</f>
        <v>0.331456303681194</v>
      </c>
      <c r="L1649" s="16" t="n">
        <f aca="false">Assumptions!$B$16*MIN(1,LN(1+Data_Clean!Q1649)/LN(1+Assumptions!$B$21))</f>
        <v>0</v>
      </c>
      <c r="M1649" s="16" t="n">
        <f aca="false">Assumptions!$B$17*(0.6*MIN(1,Data_Clean!R1649/Assumptions!$B$22)+0.4*IF(Data_Clean!S1649="",0,Data_Clean!S1649))</f>
        <v>0</v>
      </c>
      <c r="N1649" s="16" t="n">
        <f aca="false">Assumptions!$B$18*MIN(1,(Data_Clean!F1649-1)/Assumptions!$B$23)</f>
        <v>5</v>
      </c>
      <c r="O1649" s="16" t="n">
        <f aca="false">Assumptions!$B$19*(0.4*IF(Data_Clean!E1649="",0,MIN(1,Data_Clean!E1649/12/Assumptions!$B$24))+0.35*IF(Data_Clean!D1649="Y",1,0)+0.25*(1-MIN(Data_Clean!T1649,3)/3))/IF(Data_Clean!E1649="",0.6,1)</f>
        <v>2.8</v>
      </c>
      <c r="P1649" s="16" t="n">
        <f aca="false">SUM(K1649:O1649)/(Assumptions!$D$5-IF(K1649="",Assumptions!$B$15,0))*100</f>
        <v>8.13145630368119</v>
      </c>
      <c r="Q1649" s="7" t="str">
        <f aca="false">IF(J1649&gt;=Assumptions!$B$26,"High",IF(J1649&gt;=Assumptions!$B$27,"Mid","Low"))</f>
        <v>Low</v>
      </c>
      <c r="R1649" s="7" t="str">
        <f aca="false">IF(P1649&gt;=Assumptions!$B$28,"High",IF(P1649&gt;=Assumptions!$B$29,"Mid","Low"))</f>
        <v>Low</v>
      </c>
      <c r="S1649" s="7" t="str">
        <f aca="false">INDEX(Assumptions!$B$33:$B$41,MATCH(Q1649&amp;"|"&amp;R1649,Assumptions!$A$33:$A$41,0))</f>
        <v>Dormant &amp; Low Value</v>
      </c>
      <c r="T1649" s="7" t="n">
        <f aca="false">IF(ISNUMBER(Data_Clean!V1649),J1649*Data_Clean!V1649,0)</f>
        <v>18.129051495</v>
      </c>
    </row>
    <row r="1650" customFormat="false" ht="15" hidden="false" customHeight="false" outlineLevel="0" collapsed="false">
      <c r="A1650" s="15" t="str">
        <f aca="false">Data_Clean!A1650</f>
        <v>CX101646</v>
      </c>
      <c r="B1650" s="14" t="n">
        <f aca="false">Data_Clean!G1650*Assumptions!$B$5</f>
        <v>5.7995</v>
      </c>
      <c r="C1650" s="14" t="n">
        <f aca="false">IF(Data_Clean!H1650="",0,Data_Clean!H1650)*Assumptions!$B$6</f>
        <v>225.20976</v>
      </c>
      <c r="D1650" s="14" t="n">
        <f aca="false">Data_Clean!I1650*Assumptions!$B$7</f>
        <v>0</v>
      </c>
      <c r="E1650" s="14" t="n">
        <f aca="false">Data_Clean!J1650*Assumptions!$B$8</f>
        <v>0</v>
      </c>
      <c r="F1650" s="14" t="n">
        <f aca="false">Data_Clean!K1650*Assumptions!$B$9</f>
        <v>0</v>
      </c>
      <c r="G1650" s="14" t="n">
        <f aca="false">Data_Clean!L1650*Assumptions!$B$10</f>
        <v>0</v>
      </c>
      <c r="H1650" s="14" t="n">
        <f aca="false">IF(OR(Data_Clean!M1650="",Data_Clean!N1650=""),0,Data_Clean!M1650*Data_Clean!N1650/100)*Assumptions!$B$13*Assumptions!$B$11</f>
        <v>0</v>
      </c>
      <c r="I1650" s="14" t="n">
        <f aca="false">Data_Clean!O1650*4*Assumptions!$B$12</f>
        <v>0</v>
      </c>
      <c r="J1650" s="14" t="n">
        <f aca="false">SUM(B1650:I1650)</f>
        <v>231.00926</v>
      </c>
      <c r="K1650" s="16" t="n">
        <f aca="false">IF(Data_Clean!P1650="","",Assumptions!$B$15*0.5^(Data_Clean!P1650/Assumptions!$B$20))</f>
        <v>26.1165168988837</v>
      </c>
      <c r="L1650" s="16" t="n">
        <f aca="false">Assumptions!$B$16*MIN(1,LN(1+Data_Clean!Q1650)/LN(1+Assumptions!$B$21))</f>
        <v>14.0427143261215</v>
      </c>
      <c r="M1650" s="16" t="n">
        <f aca="false">Assumptions!$B$17*(0.6*MIN(1,Data_Clean!R1650/Assumptions!$B$22)+0.4*IF(Data_Clean!S1650="",0,Data_Clean!S1650))</f>
        <v>3.762</v>
      </c>
      <c r="N1650" s="16" t="n">
        <f aca="false">Assumptions!$B$18*MIN(1,(Data_Clean!F1650-1)/Assumptions!$B$23)</f>
        <v>5</v>
      </c>
      <c r="O1650" s="16" t="n">
        <f aca="false">Assumptions!$B$19*(0.4*IF(Data_Clean!E1650="",0,MIN(1,Data_Clean!E1650/12/Assumptions!$B$24))+0.35*IF(Data_Clean!D1650="Y",1,0)+0.25*(1-MIN(Data_Clean!T1650,3)/3))/IF(Data_Clean!E1650="",0.6,1)</f>
        <v>13.4</v>
      </c>
      <c r="P1650" s="16" t="n">
        <f aca="false">SUM(K1650:O1650)/(Assumptions!$D$5-IF(K1650="",Assumptions!$B$15,0))*100</f>
        <v>62.3212312250053</v>
      </c>
      <c r="Q1650" s="7" t="str">
        <f aca="false">IF(J1650&gt;=Assumptions!$B$26,"High",IF(J1650&gt;=Assumptions!$B$27,"Mid","Low"))</f>
        <v>Low</v>
      </c>
      <c r="R1650" s="7" t="str">
        <f aca="false">IF(P1650&gt;=Assumptions!$B$28,"High",IF(P1650&gt;=Assumptions!$B$29,"Mid","Low"))</f>
        <v>Mid</v>
      </c>
      <c r="S1650" s="7" t="str">
        <f aca="false">INDEX(Assumptions!$B$33:$B$41,MATCH(Q1650&amp;"|"&amp;R1650,Assumptions!$A$33:$A$41,0))</f>
        <v>Light Touch</v>
      </c>
      <c r="T1650" s="7" t="n">
        <f aca="false">IF(ISNUMBER(Data_Clean!V1650),J1650*Data_Clean!V1650,0)</f>
        <v>8.247030582</v>
      </c>
    </row>
    <row r="1651" customFormat="false" ht="15" hidden="false" customHeight="false" outlineLevel="0" collapsed="false">
      <c r="A1651" s="15" t="str">
        <f aca="false">Data_Clean!A1651</f>
        <v>CX101647</v>
      </c>
      <c r="B1651" s="14" t="n">
        <f aca="false">Data_Clean!G1651*Assumptions!$B$5</f>
        <v>252.0195</v>
      </c>
      <c r="C1651" s="14" t="n">
        <f aca="false">IF(Data_Clean!H1651="",0,Data_Clean!H1651)*Assumptions!$B$6</f>
        <v>0</v>
      </c>
      <c r="D1651" s="14" t="n">
        <f aca="false">Data_Clean!I1651*Assumptions!$B$7</f>
        <v>0</v>
      </c>
      <c r="E1651" s="14" t="n">
        <f aca="false">Data_Clean!J1651*Assumptions!$B$8</f>
        <v>0</v>
      </c>
      <c r="F1651" s="14" t="n">
        <f aca="false">Data_Clean!K1651*Assumptions!$B$9</f>
        <v>0</v>
      </c>
      <c r="G1651" s="14" t="n">
        <f aca="false">Data_Clean!L1651*Assumptions!$B$10</f>
        <v>0</v>
      </c>
      <c r="H1651" s="14" t="n">
        <f aca="false">IF(OR(Data_Clean!M1651="",Data_Clean!N1651=""),0,Data_Clean!M1651*Data_Clean!N1651/100)*Assumptions!$B$13*Assumptions!$B$11</f>
        <v>0</v>
      </c>
      <c r="I1651" s="14" t="n">
        <f aca="false">Data_Clean!O1651*4*Assumptions!$B$12</f>
        <v>0</v>
      </c>
      <c r="J1651" s="14" t="n">
        <f aca="false">SUM(B1651:I1651)</f>
        <v>252.0195</v>
      </c>
      <c r="K1651" s="16" t="n">
        <f aca="false">IF(Data_Clean!P1651="","",Assumptions!$B$15*0.5^(Data_Clean!P1651/Assumptions!$B$20))</f>
        <v>0.0888115175689686</v>
      </c>
      <c r="L1651" s="16" t="n">
        <f aca="false">Assumptions!$B$16*MIN(1,LN(1+Data_Clean!Q1651)/LN(1+Assumptions!$B$21))</f>
        <v>0</v>
      </c>
      <c r="M1651" s="16" t="n">
        <f aca="false">Assumptions!$B$17*(0.6*MIN(1,Data_Clean!R1651/Assumptions!$B$22)+0.4*IF(Data_Clean!S1651="",0,Data_Clean!S1651))</f>
        <v>0</v>
      </c>
      <c r="N1651" s="16" t="n">
        <f aca="false">Assumptions!$B$18*MIN(1,(Data_Clean!F1651-1)/Assumptions!$B$23)</f>
        <v>5</v>
      </c>
      <c r="O1651" s="16" t="n">
        <f aca="false">Assumptions!$B$19*(0.4*IF(Data_Clean!E1651="",0,MIN(1,Data_Clean!E1651/12/Assumptions!$B$24))+0.35*IF(Data_Clean!D1651="Y",1,0)+0.25*(1-MIN(Data_Clean!T1651,3)/3))/IF(Data_Clean!E1651="",0.6,1)</f>
        <v>5.6</v>
      </c>
      <c r="P1651" s="16" t="n">
        <f aca="false">SUM(K1651:O1651)/(Assumptions!$D$5-IF(K1651="",Assumptions!$B$15,0))*100</f>
        <v>10.688811517569</v>
      </c>
      <c r="Q1651" s="7" t="str">
        <f aca="false">IF(J1651&gt;=Assumptions!$B$26,"High",IF(J1651&gt;=Assumptions!$B$27,"Mid","Low"))</f>
        <v>Low</v>
      </c>
      <c r="R1651" s="7" t="str">
        <f aca="false">IF(P1651&gt;=Assumptions!$B$28,"High",IF(P1651&gt;=Assumptions!$B$29,"Mid","Low"))</f>
        <v>Low</v>
      </c>
      <c r="S1651" s="7" t="str">
        <f aca="false">INDEX(Assumptions!$B$33:$B$41,MATCH(Q1651&amp;"|"&amp;R1651,Assumptions!$A$33:$A$41,0))</f>
        <v>Dormant &amp; Low Value</v>
      </c>
      <c r="T1651" s="7" t="n">
        <f aca="false">IF(ISNUMBER(Data_Clean!V1651),J1651*Data_Clean!V1651,0)</f>
        <v>76.48791825</v>
      </c>
    </row>
    <row r="1652" customFormat="false" ht="15" hidden="false" customHeight="false" outlineLevel="0" collapsed="false">
      <c r="A1652" s="15" t="str">
        <f aca="false">Data_Clean!A1652</f>
        <v>CX101648</v>
      </c>
      <c r="B1652" s="14" t="n">
        <f aca="false">Data_Clean!G1652*Assumptions!$B$5</f>
        <v>25.902</v>
      </c>
      <c r="C1652" s="14" t="n">
        <f aca="false">IF(Data_Clean!H1652="",0,Data_Clean!H1652)*Assumptions!$B$6</f>
        <v>8.31972</v>
      </c>
      <c r="D1652" s="14" t="n">
        <f aca="false">Data_Clean!I1652*Assumptions!$B$7</f>
        <v>0</v>
      </c>
      <c r="E1652" s="14" t="n">
        <f aca="false">Data_Clean!J1652*Assumptions!$B$8</f>
        <v>0</v>
      </c>
      <c r="F1652" s="14" t="n">
        <f aca="false">Data_Clean!K1652*Assumptions!$B$9</f>
        <v>0</v>
      </c>
      <c r="G1652" s="14" t="n">
        <f aca="false">Data_Clean!L1652*Assumptions!$B$10</f>
        <v>0</v>
      </c>
      <c r="H1652" s="14" t="n">
        <f aca="false">IF(OR(Data_Clean!M1652="",Data_Clean!N1652=""),0,Data_Clean!M1652*Data_Clean!N1652/100)*Assumptions!$B$13*Assumptions!$B$11</f>
        <v>0</v>
      </c>
      <c r="I1652" s="14" t="n">
        <f aca="false">Data_Clean!O1652*4*Assumptions!$B$12</f>
        <v>0</v>
      </c>
      <c r="J1652" s="14" t="n">
        <f aca="false">SUM(B1652:I1652)</f>
        <v>34.22172</v>
      </c>
      <c r="K1652" s="16" t="n">
        <f aca="false">IF(Data_Clean!P1652="","",Assumptions!$B$15*0.5^(Data_Clean!P1652/Assumptions!$B$20))</f>
        <v>29.3147990530274</v>
      </c>
      <c r="L1652" s="16" t="n">
        <f aca="false">Assumptions!$B$16*MIN(1,LN(1+Data_Clean!Q1652)/LN(1+Assumptions!$B$21))</f>
        <v>15.9666747748371</v>
      </c>
      <c r="M1652" s="16" t="n">
        <f aca="false">Assumptions!$B$17*(0.6*MIN(1,Data_Clean!R1652/Assumptions!$B$22)+0.4*IF(Data_Clean!S1652="",0,Data_Clean!S1652))</f>
        <v>14.028</v>
      </c>
      <c r="N1652" s="16" t="n">
        <f aca="false">Assumptions!$B$18*MIN(1,(Data_Clean!F1652-1)/Assumptions!$B$23)</f>
        <v>5</v>
      </c>
      <c r="O1652" s="16" t="n">
        <f aca="false">Assumptions!$B$19*(0.4*IF(Data_Clean!E1652="",0,MIN(1,Data_Clean!E1652/12/Assumptions!$B$24))+0.35*IF(Data_Clean!D1652="Y",1,0)+0.25*(1-MIN(Data_Clean!T1652,3)/3))/IF(Data_Clean!E1652="",0.6,1)</f>
        <v>10.4</v>
      </c>
      <c r="P1652" s="16" t="n">
        <f aca="false">SUM(K1652:O1652)/(Assumptions!$D$5-IF(K1652="",Assumptions!$B$15,0))*100</f>
        <v>74.7094738278645</v>
      </c>
      <c r="Q1652" s="7" t="str">
        <f aca="false">IF(J1652&gt;=Assumptions!$B$26,"High",IF(J1652&gt;=Assumptions!$B$27,"Mid","Low"))</f>
        <v>Low</v>
      </c>
      <c r="R1652" s="7" t="str">
        <f aca="false">IF(P1652&gt;=Assumptions!$B$28,"High",IF(P1652&gt;=Assumptions!$B$29,"Mid","Low"))</f>
        <v>High</v>
      </c>
      <c r="S1652" s="7" t="str">
        <f aca="false">INDEX(Assumptions!$B$33:$B$41,MATCH(Q1652&amp;"|"&amp;R1652,Assumptions!$A$33:$A$41,0))</f>
        <v>Engaged Builders</v>
      </c>
      <c r="T1652" s="7" t="n">
        <f aca="false">IF(ISNUMBER(Data_Clean!V1652),J1652*Data_Clean!V1652,0)</f>
        <v>0.865809516</v>
      </c>
    </row>
    <row r="1653" customFormat="false" ht="15" hidden="false" customHeight="false" outlineLevel="0" collapsed="false">
      <c r="A1653" s="15" t="str">
        <f aca="false">Data_Clean!A1653</f>
        <v>CX101649</v>
      </c>
      <c r="B1653" s="14" t="n">
        <f aca="false">Data_Clean!G1653*Assumptions!$B$5</f>
        <v>51.676</v>
      </c>
      <c r="C1653" s="14" t="n">
        <f aca="false">IF(Data_Clean!H1653="",0,Data_Clean!H1653)*Assumptions!$B$6</f>
        <v>161.9748</v>
      </c>
      <c r="D1653" s="14" t="n">
        <f aca="false">Data_Clean!I1653*Assumptions!$B$7</f>
        <v>0</v>
      </c>
      <c r="E1653" s="14" t="n">
        <f aca="false">Data_Clean!J1653*Assumptions!$B$8</f>
        <v>0</v>
      </c>
      <c r="F1653" s="14" t="n">
        <f aca="false">Data_Clean!K1653*Assumptions!$B$9</f>
        <v>0</v>
      </c>
      <c r="G1653" s="14" t="n">
        <f aca="false">Data_Clean!L1653*Assumptions!$B$10</f>
        <v>0</v>
      </c>
      <c r="H1653" s="14" t="n">
        <f aca="false">IF(OR(Data_Clean!M1653="",Data_Clean!N1653=""),0,Data_Clean!M1653*Data_Clean!N1653/100)*Assumptions!$B$13*Assumptions!$B$11</f>
        <v>0</v>
      </c>
      <c r="I1653" s="14" t="n">
        <f aca="false">Data_Clean!O1653*4*Assumptions!$B$12</f>
        <v>0</v>
      </c>
      <c r="J1653" s="14" t="n">
        <f aca="false">SUM(B1653:I1653)</f>
        <v>213.6508</v>
      </c>
      <c r="K1653" s="16" t="n">
        <f aca="false">IF(Data_Clean!P1653="","",Assumptions!$B$15*0.5^(Data_Clean!P1653/Assumptions!$B$20))</f>
        <v>18.4671662001737</v>
      </c>
      <c r="L1653" s="16" t="n">
        <f aca="false">Assumptions!$B$16*MIN(1,LN(1+Data_Clean!Q1653)/LN(1+Assumptions!$B$21))</f>
        <v>11.5625930527155</v>
      </c>
      <c r="M1653" s="16" t="n">
        <f aca="false">Assumptions!$B$17*(0.6*MIN(1,Data_Clean!R1653/Assumptions!$B$22)+0.4*IF(Data_Clean!S1653="",0,Data_Clean!S1653))</f>
        <v>7.998</v>
      </c>
      <c r="N1653" s="16" t="n">
        <f aca="false">Assumptions!$B$18*MIN(1,(Data_Clean!F1653-1)/Assumptions!$B$23)</f>
        <v>5</v>
      </c>
      <c r="O1653" s="16" t="n">
        <f aca="false">Assumptions!$B$19*(0.4*IF(Data_Clean!E1653="",0,MIN(1,Data_Clean!E1653/12/Assumptions!$B$24))+0.35*IF(Data_Clean!D1653="Y",1,0)+0.25*(1-MIN(Data_Clean!T1653,3)/3))/IF(Data_Clean!E1653="",0.6,1)</f>
        <v>9.75</v>
      </c>
      <c r="P1653" s="16" t="n">
        <f aca="false">SUM(K1653:O1653)/(Assumptions!$D$5-IF(K1653="",Assumptions!$B$15,0))*100</f>
        <v>52.7777592528893</v>
      </c>
      <c r="Q1653" s="7" t="str">
        <f aca="false">IF(J1653&gt;=Assumptions!$B$26,"High",IF(J1653&gt;=Assumptions!$B$27,"Mid","Low"))</f>
        <v>Low</v>
      </c>
      <c r="R1653" s="7" t="str">
        <f aca="false">IF(P1653&gt;=Assumptions!$B$28,"High",IF(P1653&gt;=Assumptions!$B$29,"Mid","Low"))</f>
        <v>Mid</v>
      </c>
      <c r="S1653" s="7" t="str">
        <f aca="false">INDEX(Assumptions!$B$33:$B$41,MATCH(Q1653&amp;"|"&amp;R1653,Assumptions!$A$33:$A$41,0))</f>
        <v>Light Touch</v>
      </c>
      <c r="T1653" s="7" t="n">
        <f aca="false">IF(ISNUMBER(Data_Clean!V1653),J1653*Data_Clean!V1653,0)</f>
        <v>18.35260372</v>
      </c>
    </row>
    <row r="1654" customFormat="false" ht="15" hidden="false" customHeight="false" outlineLevel="0" collapsed="false">
      <c r="A1654" s="15" t="str">
        <f aca="false">Data_Clean!A1654</f>
        <v>CX101650</v>
      </c>
      <c r="B1654" s="14" t="n">
        <f aca="false">Data_Clean!G1654*Assumptions!$B$5</f>
        <v>194.22625</v>
      </c>
      <c r="C1654" s="14" t="n">
        <f aca="false">IF(Data_Clean!H1654="",0,Data_Clean!H1654)*Assumptions!$B$6</f>
        <v>1288.60656</v>
      </c>
      <c r="D1654" s="14" t="n">
        <f aca="false">Data_Clean!I1654*Assumptions!$B$7</f>
        <v>0</v>
      </c>
      <c r="E1654" s="14" t="n">
        <f aca="false">Data_Clean!J1654*Assumptions!$B$8</f>
        <v>0</v>
      </c>
      <c r="F1654" s="14" t="n">
        <f aca="false">Data_Clean!K1654*Assumptions!$B$9</f>
        <v>0</v>
      </c>
      <c r="G1654" s="14" t="n">
        <f aca="false">Data_Clean!L1654*Assumptions!$B$10</f>
        <v>0</v>
      </c>
      <c r="H1654" s="14" t="n">
        <f aca="false">IF(OR(Data_Clean!M1654="",Data_Clean!N1654=""),0,Data_Clean!M1654*Data_Clean!N1654/100)*Assumptions!$B$13*Assumptions!$B$11</f>
        <v>370.662</v>
      </c>
      <c r="I1654" s="14" t="n">
        <f aca="false">Data_Clean!O1654*4*Assumptions!$B$12</f>
        <v>11.61744</v>
      </c>
      <c r="J1654" s="14" t="n">
        <f aca="false">SUM(B1654:I1654)</f>
        <v>1865.11225</v>
      </c>
      <c r="K1654" s="16" t="n">
        <f aca="false">IF(Data_Clean!P1654="","",Assumptions!$B$15*0.5^(Data_Clean!P1654/Assumptions!$B$20))</f>
        <v>18.8988157484231</v>
      </c>
      <c r="L1654" s="16" t="n">
        <f aca="false">Assumptions!$B$16*MIN(1,LN(1+Data_Clean!Q1654)/LN(1+Assumptions!$B$21))</f>
        <v>12.4931739410702</v>
      </c>
      <c r="M1654" s="16" t="n">
        <f aca="false">Assumptions!$B$17*(0.6*MIN(1,Data_Clean!R1654/Assumptions!$B$22)+0.4*IF(Data_Clean!S1654="",0,Data_Clean!S1654))</f>
        <v>7.752</v>
      </c>
      <c r="N1654" s="16" t="n">
        <f aca="false">Assumptions!$B$18*MIN(1,(Data_Clean!F1654-1)/Assumptions!$B$23)</f>
        <v>10</v>
      </c>
      <c r="O1654" s="16" t="n">
        <f aca="false">Assumptions!$B$19*(0.4*IF(Data_Clean!E1654="",0,MIN(1,Data_Clean!E1654/12/Assumptions!$B$24))+0.35*IF(Data_Clean!D1654="Y",1,0)+0.25*(1-MIN(Data_Clean!T1654,3)/3))/IF(Data_Clean!E1654="",0.6,1)</f>
        <v>10.55</v>
      </c>
      <c r="P1654" s="16" t="n">
        <f aca="false">SUM(K1654:O1654)/(Assumptions!$D$5-IF(K1654="",Assumptions!$B$15,0))*100</f>
        <v>59.6939896894933</v>
      </c>
      <c r="Q1654" s="7" t="str">
        <f aca="false">IF(J1654&gt;=Assumptions!$B$26,"High",IF(J1654&gt;=Assumptions!$B$27,"Mid","Low"))</f>
        <v>High</v>
      </c>
      <c r="R1654" s="7" t="str">
        <f aca="false">IF(P1654&gt;=Assumptions!$B$28,"High",IF(P1654&gt;=Assumptions!$B$29,"Mid","Low"))</f>
        <v>Mid</v>
      </c>
      <c r="S1654" s="7" t="str">
        <f aca="false">INDEX(Assumptions!$B$33:$B$41,MATCH(Q1654&amp;"|"&amp;R1654,Assumptions!$A$33:$A$41,0))</f>
        <v>Established Core</v>
      </c>
      <c r="T1654" s="7" t="n">
        <f aca="false">IF(ISNUMBER(Data_Clean!V1654),J1654*Data_Clean!V1654,0)</f>
        <v>75.3505349</v>
      </c>
    </row>
    <row r="1655" customFormat="false" ht="15" hidden="false" customHeight="false" outlineLevel="0" collapsed="false">
      <c r="A1655" s="15" t="str">
        <f aca="false">Data_Clean!A1655</f>
        <v>CX101651</v>
      </c>
      <c r="B1655" s="14" t="n">
        <f aca="false">Data_Clean!G1655*Assumptions!$B$5</f>
        <v>84.7785</v>
      </c>
      <c r="C1655" s="14" t="n">
        <f aca="false">IF(Data_Clean!H1655="",0,Data_Clean!H1655)*Assumptions!$B$6</f>
        <v>156.12684</v>
      </c>
      <c r="D1655" s="14" t="n">
        <f aca="false">Data_Clean!I1655*Assumptions!$B$7</f>
        <v>0</v>
      </c>
      <c r="E1655" s="14" t="n">
        <f aca="false">Data_Clean!J1655*Assumptions!$B$8</f>
        <v>0</v>
      </c>
      <c r="F1655" s="14" t="n">
        <f aca="false">Data_Clean!K1655*Assumptions!$B$9</f>
        <v>0</v>
      </c>
      <c r="G1655" s="14" t="n">
        <f aca="false">Data_Clean!L1655*Assumptions!$B$10</f>
        <v>0</v>
      </c>
      <c r="H1655" s="14" t="n">
        <f aca="false">IF(OR(Data_Clean!M1655="",Data_Clean!N1655=""),0,Data_Clean!M1655*Data_Clean!N1655/100)*Assumptions!$B$13*Assumptions!$B$11</f>
        <v>0</v>
      </c>
      <c r="I1655" s="14" t="n">
        <f aca="false">Data_Clean!O1655*4*Assumptions!$B$12</f>
        <v>0</v>
      </c>
      <c r="J1655" s="14" t="n">
        <f aca="false">SUM(B1655:I1655)</f>
        <v>240.90534</v>
      </c>
      <c r="K1655" s="16" t="n">
        <f aca="false">IF(Data_Clean!P1655="","",Assumptions!$B$15*0.5^(Data_Clean!P1655/Assumptions!$B$20))</f>
        <v>23.267171427506</v>
      </c>
      <c r="L1655" s="16" t="n">
        <f aca="false">Assumptions!$B$16*MIN(1,LN(1+Data_Clean!Q1655)/LN(1+Assumptions!$B$21))</f>
        <v>12.6966447294858</v>
      </c>
      <c r="M1655" s="16" t="n">
        <f aca="false">Assumptions!$B$17*(0.6*MIN(1,Data_Clean!R1655/Assumptions!$B$22)+0.4*IF(Data_Clean!S1655="",0,Data_Clean!S1655))</f>
        <v>3.162</v>
      </c>
      <c r="N1655" s="16" t="n">
        <f aca="false">Assumptions!$B$18*MIN(1,(Data_Clean!F1655-1)/Assumptions!$B$23)</f>
        <v>5</v>
      </c>
      <c r="O1655" s="16" t="n">
        <f aca="false">Assumptions!$B$19*(0.4*IF(Data_Clean!E1655="",0,MIN(1,Data_Clean!E1655/12/Assumptions!$B$24))+0.35*IF(Data_Clean!D1655="Y",1,0)+0.25*(1-MIN(Data_Clean!T1655,3)/3))/IF(Data_Clean!E1655="",0.6,1)</f>
        <v>12.5</v>
      </c>
      <c r="P1655" s="16" t="n">
        <f aca="false">SUM(K1655:O1655)/(Assumptions!$D$5-IF(K1655="",Assumptions!$B$15,0))*100</f>
        <v>56.6258161569918</v>
      </c>
      <c r="Q1655" s="7" t="str">
        <f aca="false">IF(J1655&gt;=Assumptions!$B$26,"High",IF(J1655&gt;=Assumptions!$B$27,"Mid","Low"))</f>
        <v>Low</v>
      </c>
      <c r="R1655" s="7" t="str">
        <f aca="false">IF(P1655&gt;=Assumptions!$B$28,"High",IF(P1655&gt;=Assumptions!$B$29,"Mid","Low"))</f>
        <v>Mid</v>
      </c>
      <c r="S1655" s="7" t="str">
        <f aca="false">INDEX(Assumptions!$B$33:$B$41,MATCH(Q1655&amp;"|"&amp;R1655,Assumptions!$A$33:$A$41,0))</f>
        <v>Light Touch</v>
      </c>
      <c r="T1655" s="7" t="n">
        <f aca="false">IF(ISNUMBER(Data_Clean!V1655),J1655*Data_Clean!V1655,0)</f>
        <v>39.02666508</v>
      </c>
    </row>
    <row r="1656" customFormat="false" ht="15" hidden="false" customHeight="false" outlineLevel="0" collapsed="false">
      <c r="A1656" s="15" t="str">
        <f aca="false">Data_Clean!A1656</f>
        <v>CX101652</v>
      </c>
      <c r="B1656" s="14" t="n">
        <f aca="false">Data_Clean!G1656*Assumptions!$B$5</f>
        <v>234.14425</v>
      </c>
      <c r="C1656" s="14" t="n">
        <f aca="false">IF(Data_Clean!H1656="",0,Data_Clean!H1656)*Assumptions!$B$6</f>
        <v>276.38952</v>
      </c>
      <c r="D1656" s="14" t="n">
        <f aca="false">Data_Clean!I1656*Assumptions!$B$7</f>
        <v>0</v>
      </c>
      <c r="E1656" s="14" t="n">
        <f aca="false">Data_Clean!J1656*Assumptions!$B$8</f>
        <v>0</v>
      </c>
      <c r="F1656" s="14" t="n">
        <f aca="false">Data_Clean!K1656*Assumptions!$B$9</f>
        <v>0</v>
      </c>
      <c r="G1656" s="14" t="n">
        <f aca="false">Data_Clean!L1656*Assumptions!$B$10</f>
        <v>0</v>
      </c>
      <c r="H1656" s="14" t="n">
        <f aca="false">IF(OR(Data_Clean!M1656="",Data_Clean!N1656=""),0,Data_Clean!M1656*Data_Clean!N1656/100)*Assumptions!$B$13*Assumptions!$B$11</f>
        <v>0</v>
      </c>
      <c r="I1656" s="14" t="n">
        <f aca="false">Data_Clean!O1656*4*Assumptions!$B$12</f>
        <v>0</v>
      </c>
      <c r="J1656" s="14" t="n">
        <f aca="false">SUM(B1656:I1656)</f>
        <v>510.53377</v>
      </c>
      <c r="K1656" s="16" t="n">
        <f aca="false">IF(Data_Clean!P1656="","",Assumptions!$B$15*0.5^(Data_Clean!P1656/Assumptions!$B$20))</f>
        <v>0.0828640759202985</v>
      </c>
      <c r="L1656" s="16" t="n">
        <f aca="false">Assumptions!$B$16*MIN(1,LN(1+Data_Clean!Q1656)/LN(1+Assumptions!$B$21))</f>
        <v>0</v>
      </c>
      <c r="M1656" s="16" t="n">
        <f aca="false">Assumptions!$B$17*(0.6*MIN(1,Data_Clean!R1656/Assumptions!$B$22)+0.4*IF(Data_Clean!S1656="",0,Data_Clean!S1656))</f>
        <v>0</v>
      </c>
      <c r="N1656" s="16" t="n">
        <f aca="false">Assumptions!$B$18*MIN(1,(Data_Clean!F1656-1)/Assumptions!$B$23)</f>
        <v>5</v>
      </c>
      <c r="O1656" s="16" t="n">
        <f aca="false">Assumptions!$B$19*(0.4*IF(Data_Clean!E1656="",0,MIN(1,Data_Clean!E1656/12/Assumptions!$B$24))+0.35*IF(Data_Clean!D1656="Y",1,0)+0.25*(1-MIN(Data_Clean!T1656,3)/3))/IF(Data_Clean!E1656="",0.6,1)</f>
        <v>5.55</v>
      </c>
      <c r="P1656" s="16" t="n">
        <f aca="false">SUM(K1656:O1656)/(Assumptions!$D$5-IF(K1656="",Assumptions!$B$15,0))*100</f>
        <v>10.6328640759203</v>
      </c>
      <c r="Q1656" s="7" t="str">
        <f aca="false">IF(J1656&gt;=Assumptions!$B$26,"High",IF(J1656&gt;=Assumptions!$B$27,"Mid","Low"))</f>
        <v>Mid</v>
      </c>
      <c r="R1656" s="7" t="str">
        <f aca="false">IF(P1656&gt;=Assumptions!$B$28,"High",IF(P1656&gt;=Assumptions!$B$29,"Mid","Low"))</f>
        <v>Low</v>
      </c>
      <c r="S1656" s="7" t="str">
        <f aca="false">INDEX(Assumptions!$B$33:$B$41,MATCH(Q1656&amp;"|"&amp;R1656,Assumptions!$A$33:$A$41,0))</f>
        <v>Light Touch</v>
      </c>
      <c r="T1656" s="7" t="n">
        <f aca="false">IF(ISNUMBER(Data_Clean!V1656),J1656*Data_Clean!V1656,0)</f>
        <v>168.4761441</v>
      </c>
    </row>
    <row r="1657" customFormat="false" ht="15" hidden="false" customHeight="false" outlineLevel="0" collapsed="false">
      <c r="A1657" s="15" t="str">
        <f aca="false">Data_Clean!A1657</f>
        <v>CX101653</v>
      </c>
      <c r="B1657" s="14" t="n">
        <f aca="false">Data_Clean!G1657*Assumptions!$B$5</f>
        <v>7.08725</v>
      </c>
      <c r="C1657" s="14" t="n">
        <f aca="false">IF(Data_Clean!H1657="",0,Data_Clean!H1657)*Assumptions!$B$6</f>
        <v>0</v>
      </c>
      <c r="D1657" s="14" t="n">
        <f aca="false">Data_Clean!I1657*Assumptions!$B$7</f>
        <v>24</v>
      </c>
      <c r="E1657" s="14" t="n">
        <f aca="false">Data_Clean!J1657*Assumptions!$B$8</f>
        <v>0</v>
      </c>
      <c r="F1657" s="14" t="n">
        <f aca="false">Data_Clean!K1657*Assumptions!$B$9</f>
        <v>0</v>
      </c>
      <c r="G1657" s="14" t="n">
        <f aca="false">Data_Clean!L1657*Assumptions!$B$10</f>
        <v>0</v>
      </c>
      <c r="H1657" s="14" t="n">
        <f aca="false">IF(OR(Data_Clean!M1657="",Data_Clean!N1657=""),0,Data_Clean!M1657*Data_Clean!N1657/100)*Assumptions!$B$13*Assumptions!$B$11</f>
        <v>0</v>
      </c>
      <c r="I1657" s="14" t="n">
        <f aca="false">Data_Clean!O1657*4*Assumptions!$B$12</f>
        <v>0</v>
      </c>
      <c r="J1657" s="14" t="n">
        <f aca="false">SUM(B1657:I1657)</f>
        <v>31.08725</v>
      </c>
      <c r="K1657" s="16" t="n">
        <f aca="false">IF(Data_Clean!P1657="","",Assumptions!$B$15*0.5^(Data_Clean!P1657/Assumptions!$B$20))</f>
        <v>15</v>
      </c>
      <c r="L1657" s="16" t="n">
        <f aca="false">Assumptions!$B$16*MIN(1,LN(1+Data_Clean!Q1657)/LN(1+Assumptions!$B$21))</f>
        <v>11.2934465146257</v>
      </c>
      <c r="M1657" s="16" t="n">
        <f aca="false">Assumptions!$B$17*(0.6*MIN(1,Data_Clean!R1657/Assumptions!$B$22)+0.4*IF(Data_Clean!S1657="",0,Data_Clean!S1657))</f>
        <v>4.224</v>
      </c>
      <c r="N1657" s="16" t="n">
        <f aca="false">Assumptions!$B$18*MIN(1,(Data_Clean!F1657-1)/Assumptions!$B$23)</f>
        <v>5</v>
      </c>
      <c r="O1657" s="16" t="n">
        <f aca="false">Assumptions!$B$19*(0.4*IF(Data_Clean!E1657="",0,MIN(1,Data_Clean!E1657/12/Assumptions!$B$24))+0.35*IF(Data_Clean!D1657="Y",1,0)+0.25*(1-MIN(Data_Clean!T1657,3)/3))/IF(Data_Clean!E1657="",0.6,1)</f>
        <v>9.75</v>
      </c>
      <c r="P1657" s="16" t="n">
        <f aca="false">SUM(K1657:O1657)/(Assumptions!$D$5-IF(K1657="",Assumptions!$B$15,0))*100</f>
        <v>45.2674465146257</v>
      </c>
      <c r="Q1657" s="7" t="str">
        <f aca="false">IF(J1657&gt;=Assumptions!$B$26,"High",IF(J1657&gt;=Assumptions!$B$27,"Mid","Low"))</f>
        <v>Low</v>
      </c>
      <c r="R1657" s="7" t="str">
        <f aca="false">IF(P1657&gt;=Assumptions!$B$28,"High",IF(P1657&gt;=Assumptions!$B$29,"Mid","Low"))</f>
        <v>Low</v>
      </c>
      <c r="S1657" s="7" t="str">
        <f aca="false">INDEX(Assumptions!$B$33:$B$41,MATCH(Q1657&amp;"|"&amp;R1657,Assumptions!$A$33:$A$41,0))</f>
        <v>Dormant &amp; Low Value</v>
      </c>
      <c r="T1657" s="7" t="n">
        <f aca="false">IF(ISNUMBER(Data_Clean!V1657),J1657*Data_Clean!V1657,0)</f>
        <v>3.217530375</v>
      </c>
    </row>
    <row r="1658" customFormat="false" ht="15" hidden="false" customHeight="false" outlineLevel="0" collapsed="false">
      <c r="A1658" s="15" t="str">
        <f aca="false">Data_Clean!A1658</f>
        <v>CX101654</v>
      </c>
      <c r="B1658" s="14" t="n">
        <f aca="false">Data_Clean!G1658*Assumptions!$B$5</f>
        <v>42.097</v>
      </c>
      <c r="C1658" s="14" t="n">
        <f aca="false">IF(Data_Clean!H1658="",0,Data_Clean!H1658)*Assumptions!$B$6</f>
        <v>0</v>
      </c>
      <c r="D1658" s="14" t="n">
        <f aca="false">Data_Clean!I1658*Assumptions!$B$7</f>
        <v>0</v>
      </c>
      <c r="E1658" s="14" t="n">
        <f aca="false">Data_Clean!J1658*Assumptions!$B$8</f>
        <v>0</v>
      </c>
      <c r="F1658" s="14" t="n">
        <f aca="false">Data_Clean!K1658*Assumptions!$B$9</f>
        <v>0</v>
      </c>
      <c r="G1658" s="14" t="n">
        <f aca="false">Data_Clean!L1658*Assumptions!$B$10</f>
        <v>0</v>
      </c>
      <c r="H1658" s="14" t="n">
        <f aca="false">IF(OR(Data_Clean!M1658="",Data_Clean!N1658=""),0,Data_Clean!M1658*Data_Clean!N1658/100)*Assumptions!$B$13*Assumptions!$B$11</f>
        <v>0</v>
      </c>
      <c r="I1658" s="14" t="n">
        <f aca="false">Data_Clean!O1658*4*Assumptions!$B$12</f>
        <v>0</v>
      </c>
      <c r="J1658" s="14" t="n">
        <f aca="false">SUM(B1658:I1658)</f>
        <v>42.097</v>
      </c>
      <c r="K1658" s="16" t="n">
        <f aca="false">IF(Data_Clean!P1658="","",Assumptions!$B$15*0.5^(Data_Clean!P1658/Assumptions!$B$20))</f>
        <v>11.633585713753</v>
      </c>
      <c r="L1658" s="16" t="n">
        <f aca="false">Assumptions!$B$16*MIN(1,LN(1+Data_Clean!Q1658)/LN(1+Assumptions!$B$21))</f>
        <v>9.60252567789128</v>
      </c>
      <c r="M1658" s="16" t="n">
        <f aca="false">Assumptions!$B$17*(0.6*MIN(1,Data_Clean!R1658/Assumptions!$B$22)+0.4*IF(Data_Clean!S1658="",0,Data_Clean!S1658))</f>
        <v>6.846</v>
      </c>
      <c r="N1658" s="16" t="n">
        <f aca="false">Assumptions!$B$18*MIN(1,(Data_Clean!F1658-1)/Assumptions!$B$23)</f>
        <v>0</v>
      </c>
      <c r="O1658" s="16" t="n">
        <f aca="false">Assumptions!$B$19*(0.4*IF(Data_Clean!E1658="",0,MIN(1,Data_Clean!E1658/12/Assumptions!$B$24))+0.35*IF(Data_Clean!D1658="Y",1,0)+0.25*(1-MIN(Data_Clean!T1658,3)/3))/IF(Data_Clean!E1658="",0.6,1)</f>
        <v>9.75</v>
      </c>
      <c r="P1658" s="16" t="n">
        <f aca="false">SUM(K1658:O1658)/(Assumptions!$D$5-IF(K1658="",Assumptions!$B$15,0))*100</f>
        <v>37.8321113916443</v>
      </c>
      <c r="Q1658" s="7" t="str">
        <f aca="false">IF(J1658&gt;=Assumptions!$B$26,"High",IF(J1658&gt;=Assumptions!$B$27,"Mid","Low"))</f>
        <v>Low</v>
      </c>
      <c r="R1658" s="7" t="str">
        <f aca="false">IF(P1658&gt;=Assumptions!$B$28,"High",IF(P1658&gt;=Assumptions!$B$29,"Mid","Low"))</f>
        <v>Low</v>
      </c>
      <c r="S1658" s="7" t="str">
        <f aca="false">INDEX(Assumptions!$B$33:$B$41,MATCH(Q1658&amp;"|"&amp;R1658,Assumptions!$A$33:$A$41,0))</f>
        <v>Dormant &amp; Low Value</v>
      </c>
      <c r="T1658" s="7" t="n">
        <f aca="false">IF(ISNUMBER(Data_Clean!V1658),J1658*Data_Clean!V1658,0)</f>
        <v>5.8641121</v>
      </c>
    </row>
    <row r="1659" customFormat="false" ht="15" hidden="false" customHeight="false" outlineLevel="0" collapsed="false">
      <c r="A1659" s="15" t="str">
        <f aca="false">Data_Clean!A1659</f>
        <v>CX101655</v>
      </c>
      <c r="B1659" s="14" t="n">
        <f aca="false">Data_Clean!G1659*Assumptions!$B$5</f>
        <v>40.539</v>
      </c>
      <c r="C1659" s="14" t="n">
        <f aca="false">IF(Data_Clean!H1659="",0,Data_Clean!H1659)*Assumptions!$B$6</f>
        <v>126.97008</v>
      </c>
      <c r="D1659" s="14" t="n">
        <f aca="false">Data_Clean!I1659*Assumptions!$B$7</f>
        <v>476</v>
      </c>
      <c r="E1659" s="14" t="n">
        <f aca="false">Data_Clean!J1659*Assumptions!$B$8</f>
        <v>0</v>
      </c>
      <c r="F1659" s="14" t="n">
        <f aca="false">Data_Clean!K1659*Assumptions!$B$9</f>
        <v>0</v>
      </c>
      <c r="G1659" s="14" t="n">
        <f aca="false">Data_Clean!L1659*Assumptions!$B$10</f>
        <v>1045.35</v>
      </c>
      <c r="H1659" s="14" t="n">
        <f aca="false">IF(OR(Data_Clean!M1659="",Data_Clean!N1659=""),0,Data_Clean!M1659*Data_Clean!N1659/100)*Assumptions!$B$13*Assumptions!$B$11</f>
        <v>89.562</v>
      </c>
      <c r="I1659" s="14" t="n">
        <f aca="false">Data_Clean!O1659*4*Assumptions!$B$12</f>
        <v>16.03824</v>
      </c>
      <c r="J1659" s="14" t="n">
        <f aca="false">SUM(B1659:I1659)</f>
        <v>1794.45932</v>
      </c>
      <c r="K1659" s="16" t="n">
        <f aca="false">IF(Data_Clean!P1659="","",Assumptions!$B$15*0.5^(Data_Clean!P1659/Assumptions!$B$20))</f>
        <v>21.2132034355964</v>
      </c>
      <c r="L1659" s="16" t="n">
        <f aca="false">Assumptions!$B$16*MIN(1,LN(1+Data_Clean!Q1659)/LN(1+Assumptions!$B$21))</f>
        <v>12.2792642888455</v>
      </c>
      <c r="M1659" s="16" t="n">
        <f aca="false">Assumptions!$B$17*(0.6*MIN(1,Data_Clean!R1659/Assumptions!$B$22)+0.4*IF(Data_Clean!S1659="",0,Data_Clean!S1659))</f>
        <v>2.382</v>
      </c>
      <c r="N1659" s="16" t="n">
        <f aca="false">Assumptions!$B$18*MIN(1,(Data_Clean!F1659-1)/Assumptions!$B$23)</f>
        <v>20</v>
      </c>
      <c r="O1659" s="16" t="n">
        <f aca="false">Assumptions!$B$19*(0.4*IF(Data_Clean!E1659="",0,MIN(1,Data_Clean!E1659/12/Assumptions!$B$24))+0.35*IF(Data_Clean!D1659="Y",1,0)+0.25*(1-MIN(Data_Clean!T1659,3)/3))/IF(Data_Clean!E1659="",0.6,1)</f>
        <v>15</v>
      </c>
      <c r="P1659" s="16" t="n">
        <f aca="false">SUM(K1659:O1659)/(Assumptions!$D$5-IF(K1659="",Assumptions!$B$15,0))*100</f>
        <v>70.8744677244419</v>
      </c>
      <c r="Q1659" s="7" t="str">
        <f aca="false">IF(J1659&gt;=Assumptions!$B$26,"High",IF(J1659&gt;=Assumptions!$B$27,"Mid","Low"))</f>
        <v>High</v>
      </c>
      <c r="R1659" s="7" t="str">
        <f aca="false">IF(P1659&gt;=Assumptions!$B$28,"High",IF(P1659&gt;=Assumptions!$B$29,"Mid","Low"))</f>
        <v>High</v>
      </c>
      <c r="S1659" s="7" t="str">
        <f aca="false">INDEX(Assumptions!$B$33:$B$41,MATCH(Q1659&amp;"|"&amp;R1659,Assumptions!$A$33:$A$41,0))</f>
        <v>Premier Advocates</v>
      </c>
      <c r="T1659" s="7" t="n">
        <f aca="false">IF(ISNUMBER(Data_Clean!V1659),J1659*Data_Clean!V1659,0)</f>
        <v>32.120821828</v>
      </c>
    </row>
    <row r="1660" customFormat="false" ht="15" hidden="false" customHeight="false" outlineLevel="0" collapsed="false">
      <c r="A1660" s="15" t="str">
        <f aca="false">Data_Clean!A1660</f>
        <v>CX101656</v>
      </c>
      <c r="B1660" s="14" t="n">
        <f aca="false">Data_Clean!G1660*Assumptions!$B$5</f>
        <v>84.324</v>
      </c>
      <c r="C1660" s="14" t="n">
        <f aca="false">IF(Data_Clean!H1660="",0,Data_Clean!H1660)*Assumptions!$B$6</f>
        <v>0</v>
      </c>
      <c r="D1660" s="14" t="n">
        <f aca="false">Data_Clean!I1660*Assumptions!$B$7</f>
        <v>0</v>
      </c>
      <c r="E1660" s="14" t="n">
        <f aca="false">Data_Clean!J1660*Assumptions!$B$8</f>
        <v>0</v>
      </c>
      <c r="F1660" s="14" t="n">
        <f aca="false">Data_Clean!K1660*Assumptions!$B$9</f>
        <v>2890.8</v>
      </c>
      <c r="G1660" s="14" t="n">
        <f aca="false">Data_Clean!L1660*Assumptions!$B$10</f>
        <v>0</v>
      </c>
      <c r="H1660" s="14" t="n">
        <f aca="false">IF(OR(Data_Clean!M1660="",Data_Clean!N1660=""),0,Data_Clean!M1660*Data_Clean!N1660/100)*Assumptions!$B$13*Assumptions!$B$11</f>
        <v>69.168</v>
      </c>
      <c r="I1660" s="14" t="n">
        <f aca="false">Data_Clean!O1660*4*Assumptions!$B$12</f>
        <v>6.4032</v>
      </c>
      <c r="J1660" s="14" t="n">
        <f aca="false">SUM(B1660:I1660)</f>
        <v>3050.6952</v>
      </c>
      <c r="K1660" s="16" t="n">
        <f aca="false">IF(Data_Clean!P1660="","",Assumptions!$B$15*0.5^(Data_Clean!P1660/Assumptions!$B$20))</f>
        <v>13.9954948730521</v>
      </c>
      <c r="L1660" s="16" t="n">
        <f aca="false">Assumptions!$B$16*MIN(1,LN(1+Data_Clean!Q1660)/LN(1+Assumptions!$B$21))</f>
        <v>8.67194478953664</v>
      </c>
      <c r="M1660" s="16" t="n">
        <f aca="false">Assumptions!$B$17*(0.6*MIN(1,Data_Clean!R1660/Assumptions!$B$22)+0.4*IF(Data_Clean!S1660="",0,Data_Clean!S1660))</f>
        <v>5.724</v>
      </c>
      <c r="N1660" s="16" t="n">
        <f aca="false">Assumptions!$B$18*MIN(1,(Data_Clean!F1660-1)/Assumptions!$B$23)</f>
        <v>10</v>
      </c>
      <c r="O1660" s="16" t="n">
        <f aca="false">Assumptions!$B$19*(0.4*IF(Data_Clean!E1660="",0,MIN(1,Data_Clean!E1660/12/Assumptions!$B$24))+0.35*IF(Data_Clean!D1660="Y",1,0)+0.25*(1-MIN(Data_Clean!T1660,3)/3))/IF(Data_Clean!E1660="",0.6,1)</f>
        <v>7.65</v>
      </c>
      <c r="P1660" s="16" t="n">
        <f aca="false">SUM(K1660:O1660)/(Assumptions!$D$5-IF(K1660="",Assumptions!$B$15,0))*100</f>
        <v>46.0414396625887</v>
      </c>
      <c r="Q1660" s="7" t="str">
        <f aca="false">IF(J1660&gt;=Assumptions!$B$26,"High",IF(J1660&gt;=Assumptions!$B$27,"Mid","Low"))</f>
        <v>High</v>
      </c>
      <c r="R1660" s="7" t="str">
        <f aca="false">IF(P1660&gt;=Assumptions!$B$28,"High",IF(P1660&gt;=Assumptions!$B$29,"Mid","Low"))</f>
        <v>Low</v>
      </c>
      <c r="S1660" s="7" t="str">
        <f aca="false">INDEX(Assumptions!$B$33:$B$41,MATCH(Q1660&amp;"|"&amp;R1660,Assumptions!$A$33:$A$41,0))</f>
        <v>Affluent Drifters</v>
      </c>
      <c r="T1660" s="7" t="n">
        <f aca="false">IF(ISNUMBER(Data_Clean!V1660),J1660*Data_Clean!V1660,0)</f>
        <v>290.73125256</v>
      </c>
    </row>
    <row r="1661" customFormat="false" ht="15" hidden="false" customHeight="false" outlineLevel="0" collapsed="false">
      <c r="A1661" s="15" t="str">
        <f aca="false">Data_Clean!A1661</f>
        <v>CX101657</v>
      </c>
      <c r="B1661" s="14" t="n">
        <f aca="false">Data_Clean!G1661*Assumptions!$B$5</f>
        <v>60.78225</v>
      </c>
      <c r="C1661" s="14" t="n">
        <f aca="false">IF(Data_Clean!H1661="",0,Data_Clean!H1661)*Assumptions!$B$6</f>
        <v>0</v>
      </c>
      <c r="D1661" s="14" t="n">
        <f aca="false">Data_Clean!I1661*Assumptions!$B$7</f>
        <v>0</v>
      </c>
      <c r="E1661" s="14" t="n">
        <f aca="false">Data_Clean!J1661*Assumptions!$B$8</f>
        <v>0</v>
      </c>
      <c r="F1661" s="14" t="n">
        <f aca="false">Data_Clean!K1661*Assumptions!$B$9</f>
        <v>1932.7</v>
      </c>
      <c r="G1661" s="14" t="n">
        <f aca="false">Data_Clean!L1661*Assumptions!$B$10</f>
        <v>830.25</v>
      </c>
      <c r="H1661" s="14" t="n">
        <f aca="false">IF(OR(Data_Clean!M1661="",Data_Clean!N1661=""),0,Data_Clean!M1661*Data_Clean!N1661/100)*Assumptions!$B$13*Assumptions!$B$11</f>
        <v>0</v>
      </c>
      <c r="I1661" s="14" t="n">
        <f aca="false">Data_Clean!O1661*4*Assumptions!$B$12</f>
        <v>0</v>
      </c>
      <c r="J1661" s="14" t="n">
        <f aca="false">SUM(B1661:I1661)</f>
        <v>2823.73225</v>
      </c>
      <c r="K1661" s="16" t="n">
        <f aca="false">IF(Data_Clean!P1661="","",Assumptions!$B$15*0.5^(Data_Clean!P1661/Assumptions!$B$20))</f>
        <v>25.5200148285257</v>
      </c>
      <c r="L1661" s="16" t="n">
        <f aca="false">Assumptions!$B$16*MIN(1,LN(1+Data_Clean!Q1661)/LN(1+Assumptions!$B$21))</f>
        <v>11.2934465146257</v>
      </c>
      <c r="M1661" s="16" t="n">
        <f aca="false">Assumptions!$B$17*(0.6*MIN(1,Data_Clean!R1661/Assumptions!$B$22)+0.4*IF(Data_Clean!S1661="",0,Data_Clean!S1661))</f>
        <v>10.848</v>
      </c>
      <c r="N1661" s="16" t="n">
        <f aca="false">Assumptions!$B$18*MIN(1,(Data_Clean!F1661-1)/Assumptions!$B$23)</f>
        <v>10</v>
      </c>
      <c r="O1661" s="16" t="n">
        <f aca="false">Assumptions!$B$19*(0.4*IF(Data_Clean!E1661="",0,MIN(1,Data_Clean!E1661/12/Assumptions!$B$24))+0.35*IF(Data_Clean!D1661="Y",1,0)+0.25*(1-MIN(Data_Clean!T1661,3)/3))/IF(Data_Clean!E1661="",0.6,1)</f>
        <v>13.75</v>
      </c>
      <c r="P1661" s="16" t="n">
        <f aca="false">SUM(K1661:O1661)/(Assumptions!$D$5-IF(K1661="",Assumptions!$B$15,0))*100</f>
        <v>71.4114613431513</v>
      </c>
      <c r="Q1661" s="7" t="str">
        <f aca="false">IF(J1661&gt;=Assumptions!$B$26,"High",IF(J1661&gt;=Assumptions!$B$27,"Mid","Low"))</f>
        <v>High</v>
      </c>
      <c r="R1661" s="7" t="str">
        <f aca="false">IF(P1661&gt;=Assumptions!$B$28,"High",IF(P1661&gt;=Assumptions!$B$29,"Mid","Low"))</f>
        <v>High</v>
      </c>
      <c r="S1661" s="7" t="str">
        <f aca="false">INDEX(Assumptions!$B$33:$B$41,MATCH(Q1661&amp;"|"&amp;R1661,Assumptions!$A$33:$A$41,0))</f>
        <v>Premier Advocates</v>
      </c>
      <c r="T1661" s="7" t="n">
        <f aca="false">IF(ISNUMBER(Data_Clean!V1661),J1661*Data_Clean!V1661,0)</f>
        <v>196.249391375</v>
      </c>
    </row>
    <row r="1662" customFormat="false" ht="15" hidden="false" customHeight="false" outlineLevel="0" collapsed="false">
      <c r="A1662" s="15" t="str">
        <f aca="false">Data_Clean!A1662</f>
        <v>CX101658</v>
      </c>
      <c r="B1662" s="14" t="n">
        <f aca="false">Data_Clean!G1662*Assumptions!$B$5</f>
        <v>26.92175</v>
      </c>
      <c r="C1662" s="14" t="n">
        <f aca="false">IF(Data_Clean!H1662="",0,Data_Clean!H1662)*Assumptions!$B$6</f>
        <v>35.3532</v>
      </c>
      <c r="D1662" s="14" t="n">
        <f aca="false">Data_Clean!I1662*Assumptions!$B$7</f>
        <v>0</v>
      </c>
      <c r="E1662" s="14" t="n">
        <f aca="false">Data_Clean!J1662*Assumptions!$B$8</f>
        <v>0</v>
      </c>
      <c r="F1662" s="14" t="n">
        <f aca="false">Data_Clean!K1662*Assumptions!$B$9</f>
        <v>635.8</v>
      </c>
      <c r="G1662" s="14" t="n">
        <f aca="false">Data_Clean!L1662*Assumptions!$B$10</f>
        <v>0</v>
      </c>
      <c r="H1662" s="14" t="n">
        <f aca="false">IF(OR(Data_Clean!M1662="",Data_Clean!N1662=""),0,Data_Clean!M1662*Data_Clean!N1662/100)*Assumptions!$B$13*Assumptions!$B$11</f>
        <v>20.856</v>
      </c>
      <c r="I1662" s="14" t="n">
        <f aca="false">Data_Clean!O1662*4*Assumptions!$B$12</f>
        <v>4.84176</v>
      </c>
      <c r="J1662" s="14" t="n">
        <f aca="false">SUM(B1662:I1662)</f>
        <v>723.77271</v>
      </c>
      <c r="K1662" s="16" t="n">
        <f aca="false">IF(Data_Clean!P1662="","",Assumptions!$B$15*0.5^(Data_Clean!P1662/Assumptions!$B$20))</f>
        <v>14.6573995265137</v>
      </c>
      <c r="L1662" s="16" t="n">
        <f aca="false">Assumptions!$B$16*MIN(1,LN(1+Data_Clean!Q1662)/LN(1+Assumptions!$B$21))</f>
        <v>12.0537864630054</v>
      </c>
      <c r="M1662" s="16" t="n">
        <f aca="false">Assumptions!$B$17*(0.6*MIN(1,Data_Clean!R1662/Assumptions!$B$22)+0.4*IF(Data_Clean!S1662="",0,Data_Clean!S1662))</f>
        <v>4.5</v>
      </c>
      <c r="N1662" s="16" t="n">
        <f aca="false">Assumptions!$B$18*MIN(1,(Data_Clean!F1662-1)/Assumptions!$B$23)</f>
        <v>15</v>
      </c>
      <c r="O1662" s="16" t="n">
        <f aca="false">Assumptions!$B$19*(0.4*IF(Data_Clean!E1662="",0,MIN(1,Data_Clean!E1662/12/Assumptions!$B$24))+0.35*IF(Data_Clean!D1662="Y",1,0)+0.25*(1-MIN(Data_Clean!T1662,3)/3))/IF(Data_Clean!E1662="",0.6,1)</f>
        <v>7.35</v>
      </c>
      <c r="P1662" s="16" t="n">
        <f aca="false">SUM(K1662:O1662)/(Assumptions!$D$5-IF(K1662="",Assumptions!$B$15,0))*100</f>
        <v>53.5611859895191</v>
      </c>
      <c r="Q1662" s="7" t="str">
        <f aca="false">IF(J1662&gt;=Assumptions!$B$26,"High",IF(J1662&gt;=Assumptions!$B$27,"Mid","Low"))</f>
        <v>Mid</v>
      </c>
      <c r="R1662" s="7" t="str">
        <f aca="false">IF(P1662&gt;=Assumptions!$B$28,"High",IF(P1662&gt;=Assumptions!$B$29,"Mid","Low"))</f>
        <v>Mid</v>
      </c>
      <c r="S1662" s="7" t="str">
        <f aca="false">INDEX(Assumptions!$B$33:$B$41,MATCH(Q1662&amp;"|"&amp;R1662,Assumptions!$A$33:$A$41,0))</f>
        <v>Established Core</v>
      </c>
      <c r="T1662" s="7" t="n">
        <f aca="false">IF(ISNUMBER(Data_Clean!V1662),J1662*Data_Clean!V1662,0)</f>
        <v>64.632903003</v>
      </c>
    </row>
    <row r="1663" customFormat="false" ht="15" hidden="false" customHeight="false" outlineLevel="0" collapsed="false">
      <c r="A1663" s="15" t="str">
        <f aca="false">Data_Clean!A1663</f>
        <v>CX101659</v>
      </c>
      <c r="B1663" s="14" t="n">
        <f aca="false">Data_Clean!G1663*Assumptions!$B$5</f>
        <v>65.81625</v>
      </c>
      <c r="C1663" s="14" t="n">
        <f aca="false">IF(Data_Clean!H1663="",0,Data_Clean!H1663)*Assumptions!$B$6</f>
        <v>782.40936</v>
      </c>
      <c r="D1663" s="14" t="n">
        <f aca="false">Data_Clean!I1663*Assumptions!$B$7</f>
        <v>0</v>
      </c>
      <c r="E1663" s="14" t="n">
        <f aca="false">Data_Clean!J1663*Assumptions!$B$8</f>
        <v>0</v>
      </c>
      <c r="F1663" s="14" t="n">
        <f aca="false">Data_Clean!K1663*Assumptions!$B$9</f>
        <v>0</v>
      </c>
      <c r="G1663" s="14" t="n">
        <f aca="false">Data_Clean!L1663*Assumptions!$B$10</f>
        <v>0</v>
      </c>
      <c r="H1663" s="14" t="n">
        <f aca="false">IF(OR(Data_Clean!M1663="",Data_Clean!N1663=""),0,Data_Clean!M1663*Data_Clean!N1663/100)*Assumptions!$B$13*Assumptions!$B$11</f>
        <v>495.81</v>
      </c>
      <c r="I1663" s="14" t="n">
        <f aca="false">Data_Clean!O1663*4*Assumptions!$B$12</f>
        <v>0</v>
      </c>
      <c r="J1663" s="14" t="n">
        <f aca="false">SUM(B1663:I1663)</f>
        <v>1344.03561</v>
      </c>
      <c r="K1663" s="16" t="n">
        <f aca="false">IF(Data_Clean!P1663="","",Assumptions!$B$15*0.5^(Data_Clean!P1663/Assumptions!$B$20))</f>
        <v>2.90839642843825</v>
      </c>
      <c r="L1663" s="16" t="n">
        <f aca="false">Assumptions!$B$16*MIN(1,LN(1+Data_Clean!Q1663)/LN(1+Assumptions!$B$21))</f>
        <v>0</v>
      </c>
      <c r="M1663" s="16" t="n">
        <f aca="false">Assumptions!$B$17*(0.6*MIN(1,Data_Clean!R1663/Assumptions!$B$22)+0.4*IF(Data_Clean!S1663="",0,Data_Clean!S1663))</f>
        <v>0</v>
      </c>
      <c r="N1663" s="16" t="n">
        <f aca="false">Assumptions!$B$18*MIN(1,(Data_Clean!F1663-1)/Assumptions!$B$23)</f>
        <v>10</v>
      </c>
      <c r="O1663" s="16" t="n">
        <f aca="false">Assumptions!$B$19*(0.4*IF(Data_Clean!E1663="",0,MIN(1,Data_Clean!E1663/12/Assumptions!$B$24))+0.35*IF(Data_Clean!D1663="Y",1,0)+0.25*(1-MIN(Data_Clean!T1663,3)/3))/IF(Data_Clean!E1663="",0.6,1)</f>
        <v>3.8</v>
      </c>
      <c r="P1663" s="16" t="n">
        <f aca="false">SUM(K1663:O1663)/(Assumptions!$D$5-IF(K1663="",Assumptions!$B$15,0))*100</f>
        <v>16.7083964284383</v>
      </c>
      <c r="Q1663" s="7" t="str">
        <f aca="false">IF(J1663&gt;=Assumptions!$B$26,"High",IF(J1663&gt;=Assumptions!$B$27,"Mid","Low"))</f>
        <v>Mid</v>
      </c>
      <c r="R1663" s="7" t="str">
        <f aca="false">IF(P1663&gt;=Assumptions!$B$28,"High",IF(P1663&gt;=Assumptions!$B$29,"Mid","Low"))</f>
        <v>Low</v>
      </c>
      <c r="S1663" s="7" t="str">
        <f aca="false">INDEX(Assumptions!$B$33:$B$41,MATCH(Q1663&amp;"|"&amp;R1663,Assumptions!$A$33:$A$41,0))</f>
        <v>Light Touch</v>
      </c>
      <c r="T1663" s="7" t="n">
        <f aca="false">IF(ISNUMBER(Data_Clean!V1663),J1663*Data_Clean!V1663,0)</f>
        <v>418.263881832</v>
      </c>
    </row>
    <row r="1664" customFormat="false" ht="15" hidden="false" customHeight="false" outlineLevel="0" collapsed="false">
      <c r="A1664" s="15" t="str">
        <f aca="false">Data_Clean!A1664</f>
        <v>CX101660</v>
      </c>
      <c r="B1664" s="14" t="n">
        <f aca="false">Data_Clean!G1664*Assumptions!$B$5</f>
        <v>1520.66225</v>
      </c>
      <c r="C1664" s="14" t="n">
        <f aca="false">IF(Data_Clean!H1664="",0,Data_Clean!H1664)*Assumptions!$B$6</f>
        <v>752.87292</v>
      </c>
      <c r="D1664" s="14" t="n">
        <f aca="false">Data_Clean!I1664*Assumptions!$B$7</f>
        <v>2132.8</v>
      </c>
      <c r="E1664" s="14" t="n">
        <f aca="false">Data_Clean!J1664*Assumptions!$B$8</f>
        <v>0</v>
      </c>
      <c r="F1664" s="14" t="n">
        <f aca="false">Data_Clean!K1664*Assumptions!$B$9</f>
        <v>2873.2</v>
      </c>
      <c r="G1664" s="14" t="n">
        <f aca="false">Data_Clean!L1664*Assumptions!$B$10</f>
        <v>0</v>
      </c>
      <c r="H1664" s="14" t="n">
        <f aca="false">IF(OR(Data_Clean!M1664="",Data_Clean!N1664=""),0,Data_Clean!M1664*Data_Clean!N1664/100)*Assumptions!$B$13*Assumptions!$B$11</f>
        <v>60.168</v>
      </c>
      <c r="I1664" s="14" t="n">
        <f aca="false">Data_Clean!O1664*4*Assumptions!$B$12</f>
        <v>162.83184</v>
      </c>
      <c r="J1664" s="14" t="n">
        <f aca="false">SUM(B1664:I1664)</f>
        <v>7502.53501</v>
      </c>
      <c r="K1664" s="16" t="n">
        <f aca="false">IF(Data_Clean!P1664="","",Assumptions!$B$15*0.5^(Data_Clean!P1664/Assumptions!$B$20))</f>
        <v>28.6452481173125</v>
      </c>
      <c r="L1664" s="16" t="n">
        <f aca="false">Assumptions!$B$16*MIN(1,LN(1+Data_Clean!Q1664)/LN(1+Assumptions!$B$21))</f>
        <v>19.2876347259606</v>
      </c>
      <c r="M1664" s="16" t="n">
        <f aca="false">Assumptions!$B$17*(0.6*MIN(1,Data_Clean!R1664/Assumptions!$B$22)+0.4*IF(Data_Clean!S1664="",0,Data_Clean!S1664))</f>
        <v>12.3</v>
      </c>
      <c r="N1664" s="16" t="n">
        <f aca="false">Assumptions!$B$18*MIN(1,(Data_Clean!F1664-1)/Assumptions!$B$23)</f>
        <v>20</v>
      </c>
      <c r="O1664" s="16" t="n">
        <f aca="false">Assumptions!$B$19*(0.4*IF(Data_Clean!E1664="",0,MIN(1,Data_Clean!E1664/12/Assumptions!$B$24))+0.35*IF(Data_Clean!D1664="Y",1,0)+0.25*(1-MIN(Data_Clean!T1664,3)/3))/IF(Data_Clean!E1664="",0.6,1)</f>
        <v>14.1</v>
      </c>
      <c r="P1664" s="16" t="n">
        <f aca="false">SUM(K1664:O1664)/(Assumptions!$D$5-IF(K1664="",Assumptions!$B$15,0))*100</f>
        <v>94.3328828432731</v>
      </c>
      <c r="Q1664" s="7" t="str">
        <f aca="false">IF(J1664&gt;=Assumptions!$B$26,"High",IF(J1664&gt;=Assumptions!$B$27,"Mid","Low"))</f>
        <v>High</v>
      </c>
      <c r="R1664" s="7" t="str">
        <f aca="false">IF(P1664&gt;=Assumptions!$B$28,"High",IF(P1664&gt;=Assumptions!$B$29,"Mid","Low"))</f>
        <v>High</v>
      </c>
      <c r="S1664" s="7" t="str">
        <f aca="false">INDEX(Assumptions!$B$33:$B$41,MATCH(Q1664&amp;"|"&amp;R1664,Assumptions!$A$33:$A$41,0))</f>
        <v>Premier Advocates</v>
      </c>
      <c r="T1664" s="7" t="n">
        <f aca="false">IF(ISNUMBER(Data_Clean!V1664),J1664*Data_Clean!V1664,0)</f>
        <v>51.767491569</v>
      </c>
    </row>
    <row r="1665" customFormat="false" ht="15" hidden="false" customHeight="false" outlineLevel="0" collapsed="false">
      <c r="A1665" s="15" t="str">
        <f aca="false">Data_Clean!A1665</f>
        <v>CX101661</v>
      </c>
      <c r="B1665" s="14" t="n">
        <f aca="false">Data_Clean!G1665*Assumptions!$B$5</f>
        <v>169.703</v>
      </c>
      <c r="C1665" s="14" t="n">
        <f aca="false">IF(Data_Clean!H1665="",0,Data_Clean!H1665)*Assumptions!$B$6</f>
        <v>271.36296</v>
      </c>
      <c r="D1665" s="14" t="n">
        <f aca="false">Data_Clean!I1665*Assumptions!$B$7</f>
        <v>0</v>
      </c>
      <c r="E1665" s="14" t="n">
        <f aca="false">Data_Clean!J1665*Assumptions!$B$8</f>
        <v>0</v>
      </c>
      <c r="F1665" s="14" t="n">
        <f aca="false">Data_Clean!K1665*Assumptions!$B$9</f>
        <v>0</v>
      </c>
      <c r="G1665" s="14" t="n">
        <f aca="false">Data_Clean!L1665*Assumptions!$B$10</f>
        <v>0</v>
      </c>
      <c r="H1665" s="14" t="n">
        <f aca="false">IF(OR(Data_Clean!M1665="",Data_Clean!N1665=""),0,Data_Clean!M1665*Data_Clean!N1665/100)*Assumptions!$B$13*Assumptions!$B$11</f>
        <v>0</v>
      </c>
      <c r="I1665" s="14" t="n">
        <f aca="false">Data_Clean!O1665*4*Assumptions!$B$12</f>
        <v>0</v>
      </c>
      <c r="J1665" s="14" t="n">
        <f aca="false">SUM(B1665:I1665)</f>
        <v>441.06596</v>
      </c>
      <c r="K1665" s="16" t="n">
        <f aca="false">IF(Data_Clean!P1665="","",Assumptions!$B$15*0.5^(Data_Clean!P1665/Assumptions!$B$20))</f>
        <v>11.9055078897615</v>
      </c>
      <c r="L1665" s="16" t="n">
        <f aca="false">Assumptions!$B$16*MIN(1,LN(1+Data_Clean!Q1665)/LN(1+Assumptions!$B$21))</f>
        <v>14.320838960067</v>
      </c>
      <c r="M1665" s="16" t="n">
        <f aca="false">Assumptions!$B$17*(0.6*MIN(1,Data_Clean!R1665/Assumptions!$B$22)+0.4*IF(Data_Clean!S1665="",0,Data_Clean!S1665))</f>
        <v>10.05</v>
      </c>
      <c r="N1665" s="16" t="n">
        <f aca="false">Assumptions!$B$18*MIN(1,(Data_Clean!F1665-1)/Assumptions!$B$23)</f>
        <v>5</v>
      </c>
      <c r="O1665" s="16" t="n">
        <f aca="false">Assumptions!$B$19*(0.4*IF(Data_Clean!E1665="",0,MIN(1,Data_Clean!E1665/12/Assumptions!$B$24))+0.35*IF(Data_Clean!D1665="Y",1,0)+0.25*(1-MIN(Data_Clean!T1665,3)/3))/IF(Data_Clean!E1665="",0.6,1)</f>
        <v>10.8</v>
      </c>
      <c r="P1665" s="16" t="n">
        <f aca="false">SUM(K1665:O1665)/(Assumptions!$D$5-IF(K1665="",Assumptions!$B$15,0))*100</f>
        <v>52.0763468498285</v>
      </c>
      <c r="Q1665" s="7" t="str">
        <f aca="false">IF(J1665&gt;=Assumptions!$B$26,"High",IF(J1665&gt;=Assumptions!$B$27,"Mid","Low"))</f>
        <v>Mid</v>
      </c>
      <c r="R1665" s="7" t="str">
        <f aca="false">IF(P1665&gt;=Assumptions!$B$28,"High",IF(P1665&gt;=Assumptions!$B$29,"Mid","Low"))</f>
        <v>Mid</v>
      </c>
      <c r="S1665" s="7" t="str">
        <f aca="false">INDEX(Assumptions!$B$33:$B$41,MATCH(Q1665&amp;"|"&amp;R1665,Assumptions!$A$33:$A$41,0))</f>
        <v>Established Core</v>
      </c>
      <c r="T1665" s="7" t="n">
        <f aca="false">IF(ISNUMBER(Data_Clean!V1665),J1665*Data_Clean!V1665,0)</f>
        <v>35.417596588</v>
      </c>
    </row>
    <row r="1666" customFormat="false" ht="15" hidden="false" customHeight="false" outlineLevel="0" collapsed="false">
      <c r="A1666" s="15" t="str">
        <f aca="false">Data_Clean!A1666</f>
        <v>CX101662</v>
      </c>
      <c r="B1666" s="14" t="n">
        <f aca="false">Data_Clean!G1666*Assumptions!$B$5</f>
        <v>44.38575</v>
      </c>
      <c r="C1666" s="14" t="n">
        <f aca="false">IF(Data_Clean!H1666="",0,Data_Clean!H1666)*Assumptions!$B$6</f>
        <v>245.4462</v>
      </c>
      <c r="D1666" s="14" t="n">
        <f aca="false">Data_Clean!I1666*Assumptions!$B$7</f>
        <v>0</v>
      </c>
      <c r="E1666" s="14" t="n">
        <f aca="false">Data_Clean!J1666*Assumptions!$B$8</f>
        <v>0</v>
      </c>
      <c r="F1666" s="14" t="n">
        <f aca="false">Data_Clean!K1666*Assumptions!$B$9</f>
        <v>0</v>
      </c>
      <c r="G1666" s="14" t="n">
        <f aca="false">Data_Clean!L1666*Assumptions!$B$10</f>
        <v>0</v>
      </c>
      <c r="H1666" s="14" t="n">
        <f aca="false">IF(OR(Data_Clean!M1666="",Data_Clean!N1666=""),0,Data_Clean!M1666*Data_Clean!N1666/100)*Assumptions!$B$13*Assumptions!$B$11</f>
        <v>69.762</v>
      </c>
      <c r="I1666" s="14" t="n">
        <f aca="false">Data_Clean!O1666*4*Assumptions!$B$12</f>
        <v>8.00928</v>
      </c>
      <c r="J1666" s="14" t="n">
        <f aca="false">SUM(B1666:I1666)</f>
        <v>367.60323</v>
      </c>
      <c r="K1666" s="16" t="n">
        <f aca="false">IF(Data_Clean!P1666="","",Assumptions!$B$15*0.5^(Data_Clean!P1666/Assumptions!$B$20))</f>
        <v>26.1165168988837</v>
      </c>
      <c r="L1666" s="16" t="n">
        <f aca="false">Assumptions!$B$16*MIN(1,LN(1+Data_Clean!Q1666)/LN(1+Assumptions!$B$21))</f>
        <v>12.6966447294858</v>
      </c>
      <c r="M1666" s="16" t="n">
        <f aca="false">Assumptions!$B$17*(0.6*MIN(1,Data_Clean!R1666/Assumptions!$B$22)+0.4*IF(Data_Clean!S1666="",0,Data_Clean!S1666))</f>
        <v>3.996</v>
      </c>
      <c r="N1666" s="16" t="n">
        <f aca="false">Assumptions!$B$18*MIN(1,(Data_Clean!F1666-1)/Assumptions!$B$23)</f>
        <v>10</v>
      </c>
      <c r="O1666" s="16" t="n">
        <f aca="false">Assumptions!$B$19*(0.4*IF(Data_Clean!E1666="",0,MIN(1,Data_Clean!E1666/12/Assumptions!$B$24))+0.35*IF(Data_Clean!D1666="Y",1,0)+0.25*(1-MIN(Data_Clean!T1666,3)/3))/IF(Data_Clean!E1666="",0.6,1)</f>
        <v>10.8</v>
      </c>
      <c r="P1666" s="16" t="n">
        <f aca="false">SUM(K1666:O1666)/(Assumptions!$D$5-IF(K1666="",Assumptions!$B$15,0))*100</f>
        <v>63.6091616283695</v>
      </c>
      <c r="Q1666" s="7" t="str">
        <f aca="false">IF(J1666&gt;=Assumptions!$B$26,"High",IF(J1666&gt;=Assumptions!$B$27,"Mid","Low"))</f>
        <v>Low</v>
      </c>
      <c r="R1666" s="7" t="str">
        <f aca="false">IF(P1666&gt;=Assumptions!$B$28,"High",IF(P1666&gt;=Assumptions!$B$29,"Mid","Low"))</f>
        <v>Mid</v>
      </c>
      <c r="S1666" s="7" t="str">
        <f aca="false">INDEX(Assumptions!$B$33:$B$41,MATCH(Q1666&amp;"|"&amp;R1666,Assumptions!$A$33:$A$41,0))</f>
        <v>Light Touch</v>
      </c>
      <c r="T1666" s="7" t="n">
        <f aca="false">IF(ISNUMBER(Data_Clean!V1666),J1666*Data_Clean!V1666,0)</f>
        <v>13.895402094</v>
      </c>
    </row>
    <row r="1667" customFormat="false" ht="15" hidden="false" customHeight="false" outlineLevel="0" collapsed="false">
      <c r="A1667" s="15" t="str">
        <f aca="false">Data_Clean!A1667</f>
        <v>CX101663</v>
      </c>
      <c r="B1667" s="14" t="n">
        <f aca="false">Data_Clean!G1667*Assumptions!$B$5</f>
        <v>83.1015</v>
      </c>
      <c r="C1667" s="14" t="n">
        <f aca="false">IF(Data_Clean!H1667="",0,Data_Clean!H1667)*Assumptions!$B$6</f>
        <v>38.67252</v>
      </c>
      <c r="D1667" s="14" t="n">
        <f aca="false">Data_Clean!I1667*Assumptions!$B$7</f>
        <v>0</v>
      </c>
      <c r="E1667" s="14" t="n">
        <f aca="false">Data_Clean!J1667*Assumptions!$B$8</f>
        <v>0</v>
      </c>
      <c r="F1667" s="14" t="n">
        <f aca="false">Data_Clean!K1667*Assumptions!$B$9</f>
        <v>1474</v>
      </c>
      <c r="G1667" s="14" t="n">
        <f aca="false">Data_Clean!L1667*Assumptions!$B$10</f>
        <v>0</v>
      </c>
      <c r="H1667" s="14" t="n">
        <f aca="false">IF(OR(Data_Clean!M1667="",Data_Clean!N1667=""),0,Data_Clean!M1667*Data_Clean!N1667/100)*Assumptions!$B$13*Assumptions!$B$11</f>
        <v>0</v>
      </c>
      <c r="I1667" s="14" t="n">
        <f aca="false">Data_Clean!O1667*4*Assumptions!$B$12</f>
        <v>0</v>
      </c>
      <c r="J1667" s="14" t="n">
        <f aca="false">SUM(B1667:I1667)</f>
        <v>1595.77402</v>
      </c>
      <c r="K1667" s="16" t="n">
        <f aca="false">IF(Data_Clean!P1667="","",Assumptions!$B$15*0.5^(Data_Clean!P1667/Assumptions!$B$20))</f>
        <v>26.1165168988837</v>
      </c>
      <c r="L1667" s="16" t="n">
        <f aca="false">Assumptions!$B$16*MIN(1,LN(1+Data_Clean!Q1667)/LN(1+Assumptions!$B$21))</f>
        <v>14.320838960067</v>
      </c>
      <c r="M1667" s="16" t="n">
        <f aca="false">Assumptions!$B$17*(0.6*MIN(1,Data_Clean!R1667/Assumptions!$B$22)+0.4*IF(Data_Clean!S1667="",0,Data_Clean!S1667))</f>
        <v>10.356</v>
      </c>
      <c r="N1667" s="16" t="n">
        <f aca="false">Assumptions!$B$18*MIN(1,(Data_Clean!F1667-1)/Assumptions!$B$23)</f>
        <v>10</v>
      </c>
      <c r="O1667" s="16" t="n">
        <f aca="false">Assumptions!$B$19*(0.4*IF(Data_Clean!E1667="",0,MIN(1,Data_Clean!E1667/12/Assumptions!$B$24))+0.35*IF(Data_Clean!D1667="Y",1,0)+0.25*(1-MIN(Data_Clean!T1667,3)/3))/IF(Data_Clean!E1667="",0.6,1)</f>
        <v>15</v>
      </c>
      <c r="P1667" s="16" t="n">
        <f aca="false">SUM(K1667:O1667)/(Assumptions!$D$5-IF(K1667="",Assumptions!$B$15,0))*100</f>
        <v>75.7933558589508</v>
      </c>
      <c r="Q1667" s="7" t="str">
        <f aca="false">IF(J1667&gt;=Assumptions!$B$26,"High",IF(J1667&gt;=Assumptions!$B$27,"Mid","Low"))</f>
        <v>High</v>
      </c>
      <c r="R1667" s="7" t="str">
        <f aca="false">IF(P1667&gt;=Assumptions!$B$28,"High",IF(P1667&gt;=Assumptions!$B$29,"Mid","Low"))</f>
        <v>High</v>
      </c>
      <c r="S1667" s="7" t="str">
        <f aca="false">INDEX(Assumptions!$B$33:$B$41,MATCH(Q1667&amp;"|"&amp;R1667,Assumptions!$A$33:$A$41,0))</f>
        <v>Premier Advocates</v>
      </c>
      <c r="T1667" s="7" t="n">
        <f aca="false">IF(ISNUMBER(Data_Clean!V1667),J1667*Data_Clean!V1667,0)</f>
        <v>45.639136972</v>
      </c>
    </row>
    <row r="1668" customFormat="false" ht="15" hidden="false" customHeight="false" outlineLevel="0" collapsed="false">
      <c r="A1668" s="15" t="str">
        <f aca="false">Data_Clean!A1668</f>
        <v>CX101664</v>
      </c>
      <c r="B1668" s="14" t="n">
        <f aca="false">Data_Clean!G1668*Assumptions!$B$5</f>
        <v>106.577</v>
      </c>
      <c r="C1668" s="14" t="n">
        <f aca="false">IF(Data_Clean!H1668="",0,Data_Clean!H1668)*Assumptions!$B$6</f>
        <v>109.80852</v>
      </c>
      <c r="D1668" s="14" t="n">
        <f aca="false">Data_Clean!I1668*Assumptions!$B$7</f>
        <v>0</v>
      </c>
      <c r="E1668" s="14" t="n">
        <f aca="false">Data_Clean!J1668*Assumptions!$B$8</f>
        <v>0</v>
      </c>
      <c r="F1668" s="14" t="n">
        <f aca="false">Data_Clean!K1668*Assumptions!$B$9</f>
        <v>0</v>
      </c>
      <c r="G1668" s="14" t="n">
        <f aca="false">Data_Clean!L1668*Assumptions!$B$10</f>
        <v>0</v>
      </c>
      <c r="H1668" s="14" t="n">
        <f aca="false">IF(OR(Data_Clean!M1668="",Data_Clean!N1668=""),0,Data_Clean!M1668*Data_Clean!N1668/100)*Assumptions!$B$13*Assumptions!$B$11</f>
        <v>308.178</v>
      </c>
      <c r="I1668" s="14" t="n">
        <f aca="false">Data_Clean!O1668*4*Assumptions!$B$12</f>
        <v>12.00576</v>
      </c>
      <c r="J1668" s="14" t="n">
        <f aca="false">SUM(B1668:I1668)</f>
        <v>536.56928</v>
      </c>
      <c r="K1668" s="16" t="n">
        <f aca="false">IF(Data_Clean!P1668="","",Assumptions!$B$15*0.5^(Data_Clean!P1668/Assumptions!$B$20))</f>
        <v>28.6452481173125</v>
      </c>
      <c r="L1668" s="16" t="n">
        <f aca="false">Assumptions!$B$16*MIN(1,LN(1+Data_Clean!Q1668)/LN(1+Assumptions!$B$21))</f>
        <v>12.6966447294858</v>
      </c>
      <c r="M1668" s="16" t="n">
        <f aca="false">Assumptions!$B$17*(0.6*MIN(1,Data_Clean!R1668/Assumptions!$B$22)+0.4*IF(Data_Clean!S1668="",0,Data_Clean!S1668))</f>
        <v>10.542</v>
      </c>
      <c r="N1668" s="16" t="n">
        <f aca="false">Assumptions!$B$18*MIN(1,(Data_Clean!F1668-1)/Assumptions!$B$23)</f>
        <v>15</v>
      </c>
      <c r="O1668" s="16" t="n">
        <f aca="false">Assumptions!$B$19*(0.4*IF(Data_Clean!E1668="",0,MIN(1,Data_Clean!E1668/12/Assumptions!$B$24))+0.35*IF(Data_Clean!D1668="Y",1,0)+0.25*(1-MIN(Data_Clean!T1668,3)/3))/IF(Data_Clean!E1668="",0.6,1)</f>
        <v>4.1</v>
      </c>
      <c r="P1668" s="16" t="n">
        <f aca="false">SUM(K1668:O1668)/(Assumptions!$D$5-IF(K1668="",Assumptions!$B$15,0))*100</f>
        <v>70.9838928467982</v>
      </c>
      <c r="Q1668" s="7" t="str">
        <f aca="false">IF(J1668&gt;=Assumptions!$B$26,"High",IF(J1668&gt;=Assumptions!$B$27,"Mid","Low"))</f>
        <v>Mid</v>
      </c>
      <c r="R1668" s="7" t="str">
        <f aca="false">IF(P1668&gt;=Assumptions!$B$28,"High",IF(P1668&gt;=Assumptions!$B$29,"Mid","Low"))</f>
        <v>High</v>
      </c>
      <c r="S1668" s="7" t="str">
        <f aca="false">INDEX(Assumptions!$B$33:$B$41,MATCH(Q1668&amp;"|"&amp;R1668,Assumptions!$A$33:$A$41,0))</f>
        <v>Engaged Builders</v>
      </c>
      <c r="T1668" s="7" t="n">
        <f aca="false">IF(ISNUMBER(Data_Clean!V1668),J1668*Data_Clean!V1668,0)</f>
        <v>44.642564096</v>
      </c>
    </row>
    <row r="1669" customFormat="false" ht="15" hidden="false" customHeight="false" outlineLevel="0" collapsed="false">
      <c r="A1669" s="15" t="str">
        <f aca="false">Data_Clean!A1669</f>
        <v>CX101665</v>
      </c>
      <c r="B1669" s="14" t="n">
        <f aca="false">Data_Clean!G1669*Assumptions!$B$5</f>
        <v>82.19</v>
      </c>
      <c r="C1669" s="14" t="n">
        <f aca="false">IF(Data_Clean!H1669="",0,Data_Clean!H1669)*Assumptions!$B$6</f>
        <v>76.28028</v>
      </c>
      <c r="D1669" s="14" t="n">
        <f aca="false">Data_Clean!I1669*Assumptions!$B$7</f>
        <v>0</v>
      </c>
      <c r="E1669" s="14" t="n">
        <f aca="false">Data_Clean!J1669*Assumptions!$B$8</f>
        <v>0</v>
      </c>
      <c r="F1669" s="14" t="n">
        <f aca="false">Data_Clean!K1669*Assumptions!$B$9</f>
        <v>0</v>
      </c>
      <c r="G1669" s="14" t="n">
        <f aca="false">Data_Clean!L1669*Assumptions!$B$10</f>
        <v>0</v>
      </c>
      <c r="H1669" s="14" t="n">
        <f aca="false">IF(OR(Data_Clean!M1669="",Data_Clean!N1669=""),0,Data_Clean!M1669*Data_Clean!N1669/100)*Assumptions!$B$13*Assumptions!$B$11</f>
        <v>0</v>
      </c>
      <c r="I1669" s="14" t="n">
        <f aca="false">Data_Clean!O1669*4*Assumptions!$B$12</f>
        <v>0</v>
      </c>
      <c r="J1669" s="14" t="n">
        <f aca="false">SUM(B1669:I1669)</f>
        <v>158.47028</v>
      </c>
      <c r="K1669" s="16" t="n">
        <f aca="false">IF(Data_Clean!P1669="","",Assumptions!$B$15*0.5^(Data_Clean!P1669/Assumptions!$B$20))</f>
        <v>29.3147990530274</v>
      </c>
      <c r="L1669" s="16" t="n">
        <f aca="false">Assumptions!$B$16*MIN(1,LN(1+Data_Clean!Q1669)/LN(1+Assumptions!$B$21))</f>
        <v>16.7870204191091</v>
      </c>
      <c r="M1669" s="16" t="n">
        <f aca="false">Assumptions!$B$17*(0.6*MIN(1,Data_Clean!R1669/Assumptions!$B$22)+0.4*IF(Data_Clean!S1669="",0,Data_Clean!S1669))</f>
        <v>1.284</v>
      </c>
      <c r="N1669" s="16" t="n">
        <f aca="false">Assumptions!$B$18*MIN(1,(Data_Clean!F1669-1)/Assumptions!$B$23)</f>
        <v>5</v>
      </c>
      <c r="O1669" s="16" t="n">
        <f aca="false">Assumptions!$B$19*(0.4*IF(Data_Clean!E1669="",0,MIN(1,Data_Clean!E1669/12/Assumptions!$B$24))+0.35*IF(Data_Clean!D1669="Y",1,0)+0.25*(1-MIN(Data_Clean!T1669,3)/3))/IF(Data_Clean!E1669="",0.6,1)</f>
        <v>9.25</v>
      </c>
      <c r="P1669" s="16" t="n">
        <f aca="false">SUM(K1669:O1669)/(Assumptions!$D$5-IF(K1669="",Assumptions!$B$15,0))*100</f>
        <v>61.6358194721365</v>
      </c>
      <c r="Q1669" s="7" t="str">
        <f aca="false">IF(J1669&gt;=Assumptions!$B$26,"High",IF(J1669&gt;=Assumptions!$B$27,"Mid","Low"))</f>
        <v>Low</v>
      </c>
      <c r="R1669" s="7" t="str">
        <f aca="false">IF(P1669&gt;=Assumptions!$B$28,"High",IF(P1669&gt;=Assumptions!$B$29,"Mid","Low"))</f>
        <v>Mid</v>
      </c>
      <c r="S1669" s="7" t="str">
        <f aca="false">INDEX(Assumptions!$B$33:$B$41,MATCH(Q1669&amp;"|"&amp;R1669,Assumptions!$A$33:$A$41,0))</f>
        <v>Light Touch</v>
      </c>
      <c r="T1669" s="7" t="n">
        <f aca="false">IF(ISNUMBER(Data_Clean!V1669),J1669*Data_Clean!V1669,0)</f>
        <v>4.865037596</v>
      </c>
    </row>
    <row r="1670" customFormat="false" ht="15" hidden="false" customHeight="false" outlineLevel="0" collapsed="false">
      <c r="A1670" s="15" t="str">
        <f aca="false">Data_Clean!A1670</f>
        <v>CX101666</v>
      </c>
      <c r="B1670" s="14" t="n">
        <f aca="false">Data_Clean!G1670*Assumptions!$B$5</f>
        <v>11.70575</v>
      </c>
      <c r="C1670" s="14" t="n">
        <f aca="false">IF(Data_Clean!H1670="",0,Data_Clean!H1670)*Assumptions!$B$6</f>
        <v>37.12836</v>
      </c>
      <c r="D1670" s="14" t="n">
        <f aca="false">Data_Clean!I1670*Assumptions!$B$7</f>
        <v>0</v>
      </c>
      <c r="E1670" s="14" t="n">
        <f aca="false">Data_Clean!J1670*Assumptions!$B$8</f>
        <v>274.496025</v>
      </c>
      <c r="F1670" s="14" t="n">
        <f aca="false">Data_Clean!K1670*Assumptions!$B$9</f>
        <v>0</v>
      </c>
      <c r="G1670" s="14" t="n">
        <f aca="false">Data_Clean!L1670*Assumptions!$B$10</f>
        <v>0</v>
      </c>
      <c r="H1670" s="14" t="n">
        <f aca="false">IF(OR(Data_Clean!M1670="",Data_Clean!N1670=""),0,Data_Clean!M1670*Data_Clean!N1670/100)*Assumptions!$B$13*Assumptions!$B$11</f>
        <v>0</v>
      </c>
      <c r="I1670" s="14" t="n">
        <f aca="false">Data_Clean!O1670*4*Assumptions!$B$12</f>
        <v>0</v>
      </c>
      <c r="J1670" s="14" t="n">
        <f aca="false">SUM(B1670:I1670)</f>
        <v>323.330135</v>
      </c>
      <c r="K1670" s="16" t="n">
        <f aca="false">IF(Data_Clean!P1670="","",Assumptions!$B$15*0.5^(Data_Clean!P1670/Assumptions!$B$20))</f>
        <v>26.7269615442102</v>
      </c>
      <c r="L1670" s="16" t="n">
        <f aca="false">Assumptions!$B$16*MIN(1,LN(1+Data_Clean!Q1670)/LN(1+Assumptions!$B$21))</f>
        <v>12.0537864630054</v>
      </c>
      <c r="M1670" s="16" t="n">
        <f aca="false">Assumptions!$B$17*(0.6*MIN(1,Data_Clean!R1670/Assumptions!$B$22)+0.4*IF(Data_Clean!S1670="",0,Data_Clean!S1670))</f>
        <v>5.172</v>
      </c>
      <c r="N1670" s="16" t="n">
        <f aca="false">Assumptions!$B$18*MIN(1,(Data_Clean!F1670-1)/Assumptions!$B$23)</f>
        <v>10</v>
      </c>
      <c r="O1670" s="16" t="n">
        <f aca="false">Assumptions!$B$19*(0.4*IF(Data_Clean!E1670="",0,MIN(1,Data_Clean!E1670/12/Assumptions!$B$24))+0.35*IF(Data_Clean!D1670="Y",1,0)+0.25*(1-MIN(Data_Clean!T1670,3)/3))/IF(Data_Clean!E1670="",0.6,1)</f>
        <v>7.05</v>
      </c>
      <c r="P1670" s="16" t="n">
        <f aca="false">SUM(K1670:O1670)/(Assumptions!$D$5-IF(K1670="",Assumptions!$B$15,0))*100</f>
        <v>61.0027480072156</v>
      </c>
      <c r="Q1670" s="7" t="str">
        <f aca="false">IF(J1670&gt;=Assumptions!$B$26,"High",IF(J1670&gt;=Assumptions!$B$27,"Mid","Low"))</f>
        <v>Low</v>
      </c>
      <c r="R1670" s="7" t="str">
        <f aca="false">IF(P1670&gt;=Assumptions!$B$28,"High",IF(P1670&gt;=Assumptions!$B$29,"Mid","Low"))</f>
        <v>Mid</v>
      </c>
      <c r="S1670" s="7" t="str">
        <f aca="false">INDEX(Assumptions!$B$33:$B$41,MATCH(Q1670&amp;"|"&amp;R1670,Assumptions!$A$33:$A$41,0))</f>
        <v>Light Touch</v>
      </c>
      <c r="T1670" s="7" t="n">
        <f aca="false">IF(ISNUMBER(Data_Clean!V1670),J1670*Data_Clean!V1670,0)</f>
        <v>21.1781238425</v>
      </c>
    </row>
    <row r="1671" customFormat="false" ht="15" hidden="false" customHeight="false" outlineLevel="0" collapsed="false">
      <c r="A1671" s="15" t="str">
        <f aca="false">Data_Clean!A1671</f>
        <v>CX101667</v>
      </c>
      <c r="B1671" s="14" t="n">
        <f aca="false">Data_Clean!G1671*Assumptions!$B$5</f>
        <v>42.962</v>
      </c>
      <c r="C1671" s="14" t="n">
        <f aca="false">IF(Data_Clean!H1671="",0,Data_Clean!H1671)*Assumptions!$B$6</f>
        <v>0</v>
      </c>
      <c r="D1671" s="14" t="n">
        <f aca="false">Data_Clean!I1671*Assumptions!$B$7</f>
        <v>119.2</v>
      </c>
      <c r="E1671" s="14" t="n">
        <f aca="false">Data_Clean!J1671*Assumptions!$B$8</f>
        <v>213.799575</v>
      </c>
      <c r="F1671" s="14" t="n">
        <f aca="false">Data_Clean!K1671*Assumptions!$B$9</f>
        <v>0</v>
      </c>
      <c r="G1671" s="14" t="n">
        <f aca="false">Data_Clean!L1671*Assumptions!$B$10</f>
        <v>0</v>
      </c>
      <c r="H1671" s="14" t="n">
        <f aca="false">IF(OR(Data_Clean!M1671="",Data_Clean!N1671=""),0,Data_Clean!M1671*Data_Clean!N1671/100)*Assumptions!$B$13*Assumptions!$B$11</f>
        <v>61.248</v>
      </c>
      <c r="I1671" s="14" t="n">
        <f aca="false">Data_Clean!O1671*4*Assumptions!$B$12</f>
        <v>1.66752</v>
      </c>
      <c r="J1671" s="14" t="n">
        <f aca="false">SUM(B1671:I1671)</f>
        <v>438.877095</v>
      </c>
      <c r="K1671" s="16" t="n">
        <f aca="false">IF(Data_Clean!P1671="","",Assumptions!$B$15*0.5^(Data_Clean!P1671/Assumptions!$B$20))</f>
        <v>15</v>
      </c>
      <c r="L1671" s="16" t="n">
        <f aca="false">Assumptions!$B$16*MIN(1,LN(1+Data_Clean!Q1671)/LN(1+Assumptions!$B$21))</f>
        <v>9.16313819982653</v>
      </c>
      <c r="M1671" s="16" t="n">
        <f aca="false">Assumptions!$B$17*(0.6*MIN(1,Data_Clean!R1671/Assumptions!$B$22)+0.4*IF(Data_Clean!S1671="",0,Data_Clean!S1671))</f>
        <v>8.058</v>
      </c>
      <c r="N1671" s="16" t="n">
        <f aca="false">Assumptions!$B$18*MIN(1,(Data_Clean!F1671-1)/Assumptions!$B$23)</f>
        <v>15</v>
      </c>
      <c r="O1671" s="16" t="n">
        <f aca="false">Assumptions!$B$19*(0.4*IF(Data_Clean!E1671="",0,MIN(1,Data_Clean!E1671/12/Assumptions!$B$24))+0.35*IF(Data_Clean!D1671="Y",1,0)+0.25*(1-MIN(Data_Clean!T1671,3)/3))/IF(Data_Clean!E1671="",0.6,1)</f>
        <v>5.45</v>
      </c>
      <c r="P1671" s="16" t="n">
        <f aca="false">SUM(K1671:O1671)/(Assumptions!$D$5-IF(K1671="",Assumptions!$B$15,0))*100</f>
        <v>52.6711381998265</v>
      </c>
      <c r="Q1671" s="7" t="str">
        <f aca="false">IF(J1671&gt;=Assumptions!$B$26,"High",IF(J1671&gt;=Assumptions!$B$27,"Mid","Low"))</f>
        <v>Mid</v>
      </c>
      <c r="R1671" s="7" t="str">
        <f aca="false">IF(P1671&gt;=Assumptions!$B$28,"High",IF(P1671&gt;=Assumptions!$B$29,"Mid","Low"))</f>
        <v>Mid</v>
      </c>
      <c r="S1671" s="7" t="str">
        <f aca="false">INDEX(Assumptions!$B$33:$B$41,MATCH(Q1671&amp;"|"&amp;R1671,Assumptions!$A$33:$A$41,0))</f>
        <v>Established Core</v>
      </c>
      <c r="T1671" s="7" t="n">
        <f aca="false">IF(ISNUMBER(Data_Clean!V1671),J1671*Data_Clean!V1671,0)</f>
        <v>41.342222349</v>
      </c>
    </row>
    <row r="1672" customFormat="false" ht="15" hidden="false" customHeight="false" outlineLevel="0" collapsed="false">
      <c r="A1672" s="15" t="str">
        <f aca="false">Data_Clean!A1672</f>
        <v>CX101668</v>
      </c>
      <c r="B1672" s="14" t="n">
        <f aca="false">Data_Clean!G1672*Assumptions!$B$5</f>
        <v>96.59175</v>
      </c>
      <c r="C1672" s="14" t="n">
        <f aca="false">IF(Data_Clean!H1672="",0,Data_Clean!H1672)*Assumptions!$B$6</f>
        <v>973.50012</v>
      </c>
      <c r="D1672" s="14" t="n">
        <f aca="false">Data_Clean!I1672*Assumptions!$B$7</f>
        <v>354.4</v>
      </c>
      <c r="E1672" s="14" t="n">
        <f aca="false">Data_Clean!J1672*Assumptions!$B$8</f>
        <v>502.5273</v>
      </c>
      <c r="F1672" s="14" t="n">
        <f aca="false">Data_Clean!K1672*Assumptions!$B$9</f>
        <v>0</v>
      </c>
      <c r="G1672" s="14" t="n">
        <f aca="false">Data_Clean!L1672*Assumptions!$B$10</f>
        <v>1230.3</v>
      </c>
      <c r="H1672" s="14" t="n">
        <f aca="false">IF(OR(Data_Clean!M1672="",Data_Clean!N1672=""),0,Data_Clean!M1672*Data_Clean!N1672/100)*Assumptions!$B$13*Assumptions!$B$11</f>
        <v>0</v>
      </c>
      <c r="I1672" s="14" t="n">
        <f aca="false">Data_Clean!O1672*4*Assumptions!$B$12</f>
        <v>0</v>
      </c>
      <c r="J1672" s="14" t="n">
        <f aca="false">SUM(B1672:I1672)</f>
        <v>3157.31917</v>
      </c>
      <c r="K1672" s="16" t="n">
        <f aca="false">IF(Data_Clean!P1672="","",Assumptions!$B$15*0.5^(Data_Clean!P1672/Assumptions!$B$20))</f>
        <v>18.0453755412318</v>
      </c>
      <c r="L1672" s="16" t="n">
        <f aca="false">Assumptions!$B$16*MIN(1,LN(1+Data_Clean!Q1672)/LN(1+Assumptions!$B$21))</f>
        <v>14.8269530442849</v>
      </c>
      <c r="M1672" s="16" t="n">
        <f aca="false">Assumptions!$B$17*(0.6*MIN(1,Data_Clean!R1672/Assumptions!$B$22)+0.4*IF(Data_Clean!S1672="",0,Data_Clean!S1672))</f>
        <v>11.406</v>
      </c>
      <c r="N1672" s="16" t="n">
        <f aca="false">Assumptions!$B$18*MIN(1,(Data_Clean!F1672-1)/Assumptions!$B$23)</f>
        <v>20</v>
      </c>
      <c r="O1672" s="16" t="n">
        <f aca="false">Assumptions!$B$19*(0.4*IF(Data_Clean!E1672="",0,MIN(1,Data_Clean!E1672/12/Assumptions!$B$24))+0.35*IF(Data_Clean!D1672="Y",1,0)+0.25*(1-MIN(Data_Clean!T1672,3)/3))/IF(Data_Clean!E1672="",0.6,1)</f>
        <v>6.75</v>
      </c>
      <c r="P1672" s="16" t="n">
        <f aca="false">SUM(K1672:O1672)/(Assumptions!$D$5-IF(K1672="",Assumptions!$B$15,0))*100</f>
        <v>71.0283285855166</v>
      </c>
      <c r="Q1672" s="7" t="str">
        <f aca="false">IF(J1672&gt;=Assumptions!$B$26,"High",IF(J1672&gt;=Assumptions!$B$27,"Mid","Low"))</f>
        <v>High</v>
      </c>
      <c r="R1672" s="7" t="str">
        <f aca="false">IF(P1672&gt;=Assumptions!$B$28,"High",IF(P1672&gt;=Assumptions!$B$29,"Mid","Low"))</f>
        <v>High</v>
      </c>
      <c r="S1672" s="7" t="str">
        <f aca="false">INDEX(Assumptions!$B$33:$B$41,MATCH(Q1672&amp;"|"&amp;R1672,Assumptions!$A$33:$A$41,0))</f>
        <v>Premier Advocates</v>
      </c>
      <c r="T1672" s="7" t="n">
        <f aca="false">IF(ISNUMBER(Data_Clean!V1672),J1672*Data_Clean!V1672,0)</f>
        <v>182.808779943</v>
      </c>
    </row>
    <row r="1673" customFormat="false" ht="15" hidden="false" customHeight="false" outlineLevel="0" collapsed="false">
      <c r="A1673" s="15" t="str">
        <f aca="false">Data_Clean!A1673</f>
        <v>CX101669</v>
      </c>
      <c r="B1673" s="14" t="n">
        <f aca="false">Data_Clean!G1673*Assumptions!$B$5</f>
        <v>138.0145</v>
      </c>
      <c r="C1673" s="14" t="n">
        <f aca="false">IF(Data_Clean!H1673="",0,Data_Clean!H1673)*Assumptions!$B$6</f>
        <v>154.46004</v>
      </c>
      <c r="D1673" s="14" t="n">
        <f aca="false">Data_Clean!I1673*Assumptions!$B$7</f>
        <v>0</v>
      </c>
      <c r="E1673" s="14" t="n">
        <f aca="false">Data_Clean!J1673*Assumptions!$B$8</f>
        <v>175.389</v>
      </c>
      <c r="F1673" s="14" t="n">
        <f aca="false">Data_Clean!K1673*Assumptions!$B$9</f>
        <v>0</v>
      </c>
      <c r="G1673" s="14" t="n">
        <f aca="false">Data_Clean!L1673*Assumptions!$B$10</f>
        <v>0</v>
      </c>
      <c r="H1673" s="14" t="n">
        <f aca="false">IF(OR(Data_Clean!M1673="",Data_Clean!N1673=""),0,Data_Clean!M1673*Data_Clean!N1673/100)*Assumptions!$B$13*Assumptions!$B$11</f>
        <v>141.3</v>
      </c>
      <c r="I1673" s="14" t="n">
        <f aca="false">Data_Clean!O1673*4*Assumptions!$B$12</f>
        <v>20.86752</v>
      </c>
      <c r="J1673" s="14" t="n">
        <f aca="false">SUM(B1673:I1673)</f>
        <v>630.03106</v>
      </c>
      <c r="K1673" s="16" t="n">
        <f aca="false">IF(Data_Clean!P1673="","",Assumptions!$B$15*0.5^(Data_Clean!P1673/Assumptions!$B$20))</f>
        <v>23.267171427506</v>
      </c>
      <c r="L1673" s="16" t="n">
        <f aca="false">Assumptions!$B$16*MIN(1,LN(1+Data_Clean!Q1673)/LN(1+Assumptions!$B$21))</f>
        <v>14.1840947778045</v>
      </c>
      <c r="M1673" s="16" t="n">
        <f aca="false">Assumptions!$B$17*(0.6*MIN(1,Data_Clean!R1673/Assumptions!$B$22)+0.4*IF(Data_Clean!S1673="",0,Data_Clean!S1673))</f>
        <v>10.71</v>
      </c>
      <c r="N1673" s="16" t="n">
        <f aca="false">Assumptions!$B$18*MIN(1,(Data_Clean!F1673-1)/Assumptions!$B$23)</f>
        <v>15</v>
      </c>
      <c r="O1673" s="16" t="n">
        <f aca="false">Assumptions!$B$19*(0.4*IF(Data_Clean!E1673="",0,MIN(1,Data_Clean!E1673/12/Assumptions!$B$24))+0.35*IF(Data_Clean!D1673="Y",1,0)+0.25*(1-MIN(Data_Clean!T1673,3)/3))/IF(Data_Clean!E1673="",0.6,1)</f>
        <v>9.75</v>
      </c>
      <c r="P1673" s="16" t="n">
        <f aca="false">SUM(K1673:O1673)/(Assumptions!$D$5-IF(K1673="",Assumptions!$B$15,0))*100</f>
        <v>72.9112662053106</v>
      </c>
      <c r="Q1673" s="7" t="str">
        <f aca="false">IF(J1673&gt;=Assumptions!$B$26,"High",IF(J1673&gt;=Assumptions!$B$27,"Mid","Low"))</f>
        <v>Mid</v>
      </c>
      <c r="R1673" s="7" t="str">
        <f aca="false">IF(P1673&gt;=Assumptions!$B$28,"High",IF(P1673&gt;=Assumptions!$B$29,"Mid","Low"))</f>
        <v>High</v>
      </c>
      <c r="S1673" s="7" t="str">
        <f aca="false">INDEX(Assumptions!$B$33:$B$41,MATCH(Q1673&amp;"|"&amp;R1673,Assumptions!$A$33:$A$41,0))</f>
        <v>Engaged Builders</v>
      </c>
      <c r="T1673" s="7" t="n">
        <f aca="false">IF(ISNUMBER(Data_Clean!V1673),J1673*Data_Clean!V1673,0)</f>
        <v>13.608670896</v>
      </c>
    </row>
    <row r="1674" customFormat="false" ht="15" hidden="false" customHeight="false" outlineLevel="0" collapsed="false">
      <c r="A1674" s="15" t="str">
        <f aca="false">Data_Clean!A1674</f>
        <v>CX101670</v>
      </c>
      <c r="B1674" s="14" t="n">
        <f aca="false">Data_Clean!G1674*Assumptions!$B$5</f>
        <v>28.533</v>
      </c>
      <c r="C1674" s="14" t="n">
        <f aca="false">IF(Data_Clean!H1674="",0,Data_Clean!H1674)*Assumptions!$B$6</f>
        <v>20.481</v>
      </c>
      <c r="D1674" s="14" t="n">
        <f aca="false">Data_Clean!I1674*Assumptions!$B$7</f>
        <v>0</v>
      </c>
      <c r="E1674" s="14" t="n">
        <f aca="false">Data_Clean!J1674*Assumptions!$B$8</f>
        <v>0</v>
      </c>
      <c r="F1674" s="14" t="n">
        <f aca="false">Data_Clean!K1674*Assumptions!$B$9</f>
        <v>0</v>
      </c>
      <c r="G1674" s="14" t="n">
        <f aca="false">Data_Clean!L1674*Assumptions!$B$10</f>
        <v>0</v>
      </c>
      <c r="H1674" s="14" t="n">
        <f aca="false">IF(OR(Data_Clean!M1674="",Data_Clean!N1674=""),0,Data_Clean!M1674*Data_Clean!N1674/100)*Assumptions!$B$13*Assumptions!$B$11</f>
        <v>232.26</v>
      </c>
      <c r="I1674" s="14" t="n">
        <f aca="false">Data_Clean!O1674*4*Assumptions!$B$12</f>
        <v>0</v>
      </c>
      <c r="J1674" s="14" t="n">
        <f aca="false">SUM(B1674:I1674)</f>
        <v>281.274</v>
      </c>
      <c r="K1674" s="16" t="n">
        <f aca="false">IF(Data_Clean!P1674="","",Assumptions!$B$15*0.5^(Data_Clean!P1674/Assumptions!$B$20))</f>
        <v>3.49887371826303</v>
      </c>
      <c r="L1674" s="16" t="n">
        <f aca="false">Assumptions!$B$16*MIN(1,LN(1+Data_Clean!Q1674)/LN(1+Assumptions!$B$21))</f>
        <v>0</v>
      </c>
      <c r="M1674" s="16" t="n">
        <f aca="false">Assumptions!$B$17*(0.6*MIN(1,Data_Clean!R1674/Assumptions!$B$22)+0.4*IF(Data_Clean!S1674="",0,Data_Clean!S1674))</f>
        <v>0</v>
      </c>
      <c r="N1674" s="16" t="n">
        <f aca="false">Assumptions!$B$18*MIN(1,(Data_Clean!F1674-1)/Assumptions!$B$23)</f>
        <v>10</v>
      </c>
      <c r="O1674" s="16" t="n">
        <f aca="false">Assumptions!$B$19*(0.4*IF(Data_Clean!E1674="",0,MIN(1,Data_Clean!E1674/12/Assumptions!$B$24))+0.35*IF(Data_Clean!D1674="Y",1,0)+0.25*(1-MIN(Data_Clean!T1674,3)/3))/IF(Data_Clean!E1674="",0.6,1)</f>
        <v>7.95</v>
      </c>
      <c r="P1674" s="16" t="n">
        <f aca="false">SUM(K1674:O1674)/(Assumptions!$D$5-IF(K1674="",Assumptions!$B$15,0))*100</f>
        <v>21.448873718263</v>
      </c>
      <c r="Q1674" s="7" t="str">
        <f aca="false">IF(J1674&gt;=Assumptions!$B$26,"High",IF(J1674&gt;=Assumptions!$B$27,"Mid","Low"))</f>
        <v>Low</v>
      </c>
      <c r="R1674" s="7" t="str">
        <f aca="false">IF(P1674&gt;=Assumptions!$B$28,"High",IF(P1674&gt;=Assumptions!$B$29,"Mid","Low"))</f>
        <v>Low</v>
      </c>
      <c r="S1674" s="7" t="str">
        <f aca="false">INDEX(Assumptions!$B$33:$B$41,MATCH(Q1674&amp;"|"&amp;R1674,Assumptions!$A$33:$A$41,0))</f>
        <v>Dormant &amp; Low Value</v>
      </c>
      <c r="T1674" s="7" t="n">
        <f aca="false">IF(ISNUMBER(Data_Clean!V1674),J1674*Data_Clean!V1674,0)</f>
        <v>79.0661214</v>
      </c>
    </row>
    <row r="1675" customFormat="false" ht="15" hidden="false" customHeight="false" outlineLevel="0" collapsed="false">
      <c r="A1675" s="15" t="str">
        <f aca="false">Data_Clean!A1675</f>
        <v>CX101671</v>
      </c>
      <c r="B1675" s="14" t="n">
        <f aca="false">Data_Clean!G1675*Assumptions!$B$5</f>
        <v>5.56475</v>
      </c>
      <c r="C1675" s="14" t="n">
        <f aca="false">IF(Data_Clean!H1675="",0,Data_Clean!H1675)*Assumptions!$B$6</f>
        <v>0</v>
      </c>
      <c r="D1675" s="14" t="n">
        <f aca="false">Data_Clean!I1675*Assumptions!$B$7</f>
        <v>0</v>
      </c>
      <c r="E1675" s="14" t="n">
        <f aca="false">Data_Clean!J1675*Assumptions!$B$8</f>
        <v>0</v>
      </c>
      <c r="F1675" s="14" t="n">
        <f aca="false">Data_Clean!K1675*Assumptions!$B$9</f>
        <v>0</v>
      </c>
      <c r="G1675" s="14" t="n">
        <f aca="false">Data_Clean!L1675*Assumptions!$B$10</f>
        <v>0</v>
      </c>
      <c r="H1675" s="14" t="n">
        <f aca="false">IF(OR(Data_Clean!M1675="",Data_Clean!N1675=""),0,Data_Clean!M1675*Data_Clean!N1675/100)*Assumptions!$B$13*Assumptions!$B$11</f>
        <v>0</v>
      </c>
      <c r="I1675" s="14" t="n">
        <f aca="false">Data_Clean!O1675*4*Assumptions!$B$12</f>
        <v>0</v>
      </c>
      <c r="J1675" s="14" t="n">
        <f aca="false">SUM(B1675:I1675)</f>
        <v>5.56475</v>
      </c>
      <c r="K1675" s="16" t="n">
        <f aca="false">IF(Data_Clean!P1675="","",Assumptions!$B$15*0.5^(Data_Clean!P1675/Assumptions!$B$20))</f>
        <v>27.9909897461042</v>
      </c>
      <c r="L1675" s="16" t="n">
        <f aca="false">Assumptions!$B$16*MIN(1,LN(1+Data_Clean!Q1675)/LN(1+Assumptions!$B$21))</f>
        <v>11.0057238927514</v>
      </c>
      <c r="M1675" s="16" t="n">
        <f aca="false">Assumptions!$B$17*(0.6*MIN(1,Data_Clean!R1675/Assumptions!$B$22)+0.4*IF(Data_Clean!S1675="",0,Data_Clean!S1675))</f>
        <v>9</v>
      </c>
      <c r="N1675" s="16" t="n">
        <f aca="false">Assumptions!$B$18*MIN(1,(Data_Clean!F1675-1)/Assumptions!$B$23)</f>
        <v>0</v>
      </c>
      <c r="O1675" s="16" t="n">
        <f aca="false">Assumptions!$B$19*(0.4*IF(Data_Clean!E1675="",0,MIN(1,Data_Clean!E1675/12/Assumptions!$B$24))+0.35*IF(Data_Clean!D1675="Y",1,0)+0.25*(1-MIN(Data_Clean!T1675,3)/3))/IF(Data_Clean!E1675="",0.6,1)</f>
        <v>9.75</v>
      </c>
      <c r="P1675" s="16" t="n">
        <f aca="false">SUM(K1675:O1675)/(Assumptions!$D$5-IF(K1675="",Assumptions!$B$15,0))*100</f>
        <v>57.7467136388556</v>
      </c>
      <c r="Q1675" s="7" t="str">
        <f aca="false">IF(J1675&gt;=Assumptions!$B$26,"High",IF(J1675&gt;=Assumptions!$B$27,"Mid","Low"))</f>
        <v>Low</v>
      </c>
      <c r="R1675" s="7" t="str">
        <f aca="false">IF(P1675&gt;=Assumptions!$B$28,"High",IF(P1675&gt;=Assumptions!$B$29,"Mid","Low"))</f>
        <v>Mid</v>
      </c>
      <c r="S1675" s="7" t="str">
        <f aca="false">INDEX(Assumptions!$B$33:$B$41,MATCH(Q1675&amp;"|"&amp;R1675,Assumptions!$A$33:$A$41,0))</f>
        <v>Light Touch</v>
      </c>
      <c r="T1675" s="7" t="n">
        <f aca="false">IF(ISNUMBER(Data_Clean!V1675),J1675*Data_Clean!V1675,0)</f>
        <v>0.455753025</v>
      </c>
    </row>
    <row r="1676" customFormat="false" ht="15" hidden="false" customHeight="false" outlineLevel="0" collapsed="false">
      <c r="A1676" s="15" t="str">
        <f aca="false">Data_Clean!A1676</f>
        <v>CX101672</v>
      </c>
      <c r="B1676" s="14" t="n">
        <f aca="false">Data_Clean!G1676*Assumptions!$B$5</f>
        <v>282.108</v>
      </c>
      <c r="C1676" s="14" t="n">
        <f aca="false">IF(Data_Clean!H1676="",0,Data_Clean!H1676)*Assumptions!$B$6</f>
        <v>0</v>
      </c>
      <c r="D1676" s="14" t="n">
        <f aca="false">Data_Clean!I1676*Assumptions!$B$7</f>
        <v>0</v>
      </c>
      <c r="E1676" s="14" t="n">
        <f aca="false">Data_Clean!J1676*Assumptions!$B$8</f>
        <v>0</v>
      </c>
      <c r="F1676" s="14" t="n">
        <f aca="false">Data_Clean!K1676*Assumptions!$B$9</f>
        <v>0</v>
      </c>
      <c r="G1676" s="14" t="n">
        <f aca="false">Data_Clean!L1676*Assumptions!$B$10</f>
        <v>0</v>
      </c>
      <c r="H1676" s="14" t="n">
        <f aca="false">IF(OR(Data_Clean!M1676="",Data_Clean!N1676=""),0,Data_Clean!M1676*Data_Clean!N1676/100)*Assumptions!$B$13*Assumptions!$B$11</f>
        <v>0</v>
      </c>
      <c r="I1676" s="14" t="n">
        <f aca="false">Data_Clean!O1676*4*Assumptions!$B$12</f>
        <v>0</v>
      </c>
      <c r="J1676" s="14" t="n">
        <f aca="false">SUM(B1676:I1676)</f>
        <v>282.108</v>
      </c>
      <c r="K1676" s="16" t="n">
        <f aca="false">IF(Data_Clean!P1676="","",Assumptions!$B$15*0.5^(Data_Clean!P1676/Assumptions!$B$20))</f>
        <v>26.7269615442102</v>
      </c>
      <c r="L1676" s="16" t="n">
        <f aca="false">Assumptions!$B$16*MIN(1,LN(1+Data_Clean!Q1676)/LN(1+Assumptions!$B$21))</f>
        <v>13.7447072997398</v>
      </c>
      <c r="M1676" s="16" t="n">
        <f aca="false">Assumptions!$B$17*(0.6*MIN(1,Data_Clean!R1676/Assumptions!$B$22)+0.4*IF(Data_Clean!S1676="",0,Data_Clean!S1676))</f>
        <v>9.936</v>
      </c>
      <c r="N1676" s="16" t="n">
        <f aca="false">Assumptions!$B$18*MIN(1,(Data_Clean!F1676-1)/Assumptions!$B$23)</f>
        <v>0</v>
      </c>
      <c r="O1676" s="16" t="n">
        <f aca="false">Assumptions!$B$19*(0.4*IF(Data_Clean!E1676="",0,MIN(1,Data_Clean!E1676/12/Assumptions!$B$24))+0.35*IF(Data_Clean!D1676="Y",1,0)+0.25*(1-MIN(Data_Clean!T1676,3)/3))/IF(Data_Clean!E1676="",0.6,1)</f>
        <v>12.15</v>
      </c>
      <c r="P1676" s="16" t="n">
        <f aca="false">SUM(K1676:O1676)/(Assumptions!$D$5-IF(K1676="",Assumptions!$B$15,0))*100</f>
        <v>62.55766884395</v>
      </c>
      <c r="Q1676" s="7" t="str">
        <f aca="false">IF(J1676&gt;=Assumptions!$B$26,"High",IF(J1676&gt;=Assumptions!$B$27,"Mid","Low"))</f>
        <v>Low</v>
      </c>
      <c r="R1676" s="7" t="str">
        <f aca="false">IF(P1676&gt;=Assumptions!$B$28,"High",IF(P1676&gt;=Assumptions!$B$29,"Mid","Low"))</f>
        <v>Mid</v>
      </c>
      <c r="S1676" s="7" t="str">
        <f aca="false">INDEX(Assumptions!$B$33:$B$41,MATCH(Q1676&amp;"|"&amp;R1676,Assumptions!$A$33:$A$41,0))</f>
        <v>Light Touch</v>
      </c>
      <c r="T1676" s="7" t="n">
        <f aca="false">IF(ISNUMBER(Data_Clean!V1676),J1676*Data_Clean!V1676,0)</f>
        <v>10.8047364</v>
      </c>
    </row>
    <row r="1677" customFormat="false" ht="15" hidden="false" customHeight="false" outlineLevel="0" collapsed="false">
      <c r="A1677" s="15" t="str">
        <f aca="false">Data_Clean!A1677</f>
        <v>CX101673</v>
      </c>
      <c r="B1677" s="14" t="n">
        <f aca="false">Data_Clean!G1677*Assumptions!$B$5</f>
        <v>23.051</v>
      </c>
      <c r="C1677" s="14" t="n">
        <f aca="false">IF(Data_Clean!H1677="",0,Data_Clean!H1677)*Assumptions!$B$6</f>
        <v>240.83664</v>
      </c>
      <c r="D1677" s="14" t="n">
        <f aca="false">Data_Clean!I1677*Assumptions!$B$7</f>
        <v>0</v>
      </c>
      <c r="E1677" s="14" t="n">
        <f aca="false">Data_Clean!J1677*Assumptions!$B$8</f>
        <v>0</v>
      </c>
      <c r="F1677" s="14" t="n">
        <f aca="false">Data_Clean!K1677*Assumptions!$B$9</f>
        <v>0</v>
      </c>
      <c r="G1677" s="14" t="n">
        <f aca="false">Data_Clean!L1677*Assumptions!$B$10</f>
        <v>0</v>
      </c>
      <c r="H1677" s="14" t="n">
        <f aca="false">IF(OR(Data_Clean!M1677="",Data_Clean!N1677=""),0,Data_Clean!M1677*Data_Clean!N1677/100)*Assumptions!$B$13*Assumptions!$B$11</f>
        <v>0</v>
      </c>
      <c r="I1677" s="14" t="n">
        <f aca="false">Data_Clean!O1677*4*Assumptions!$B$12</f>
        <v>0</v>
      </c>
      <c r="J1677" s="14" t="n">
        <f aca="false">SUM(B1677:I1677)</f>
        <v>263.88764</v>
      </c>
      <c r="K1677" s="16" t="n">
        <f aca="false">IF(Data_Clean!P1677="","",Assumptions!$B$15*0.5^(Data_Clean!P1677/Assumptions!$B$20))</f>
        <v>28.6452481173125</v>
      </c>
      <c r="L1677" s="16" t="n">
        <f aca="false">Assumptions!$B$16*MIN(1,LN(1+Data_Clean!Q1677)/LN(1+Assumptions!$B$21))</f>
        <v>12.6966447294858</v>
      </c>
      <c r="M1677" s="16" t="n">
        <f aca="false">Assumptions!$B$17*(0.6*MIN(1,Data_Clean!R1677/Assumptions!$B$22)+0.4*IF(Data_Clean!S1677="",0,Data_Clean!S1677))</f>
        <v>7.614</v>
      </c>
      <c r="N1677" s="16" t="n">
        <f aca="false">Assumptions!$B$18*MIN(1,(Data_Clean!F1677-1)/Assumptions!$B$23)</f>
        <v>5</v>
      </c>
      <c r="O1677" s="16" t="n">
        <f aca="false">Assumptions!$B$19*(0.4*IF(Data_Clean!E1677="",0,MIN(1,Data_Clean!E1677/12/Assumptions!$B$24))+0.35*IF(Data_Clean!D1677="Y",1,0)+0.25*(1-MIN(Data_Clean!T1677,3)/3))/IF(Data_Clean!E1677="",0.6,1)</f>
        <v>3.8</v>
      </c>
      <c r="P1677" s="16" t="n">
        <f aca="false">SUM(K1677:O1677)/(Assumptions!$D$5-IF(K1677="",Assumptions!$B$15,0))*100</f>
        <v>57.7558928467983</v>
      </c>
      <c r="Q1677" s="7" t="str">
        <f aca="false">IF(J1677&gt;=Assumptions!$B$26,"High",IF(J1677&gt;=Assumptions!$B$27,"Mid","Low"))</f>
        <v>Low</v>
      </c>
      <c r="R1677" s="7" t="str">
        <f aca="false">IF(P1677&gt;=Assumptions!$B$28,"High",IF(P1677&gt;=Assumptions!$B$29,"Mid","Low"))</f>
        <v>Mid</v>
      </c>
      <c r="S1677" s="7" t="str">
        <f aca="false">INDEX(Assumptions!$B$33:$B$41,MATCH(Q1677&amp;"|"&amp;R1677,Assumptions!$A$33:$A$41,0))</f>
        <v>Light Touch</v>
      </c>
      <c r="T1677" s="7" t="n">
        <f aca="false">IF(ISNUMBER(Data_Clean!V1677),J1677*Data_Clean!V1677,0)</f>
        <v>27.919312312</v>
      </c>
    </row>
    <row r="1678" customFormat="false" ht="15" hidden="false" customHeight="false" outlineLevel="0" collapsed="false">
      <c r="A1678" s="15" t="str">
        <f aca="false">Data_Clean!A1678</f>
        <v>CX101674</v>
      </c>
      <c r="B1678" s="14" t="n">
        <f aca="false">Data_Clean!G1678*Assumptions!$B$5</f>
        <v>19.74225</v>
      </c>
      <c r="C1678" s="14" t="n">
        <f aca="false">IF(Data_Clean!H1678="",0,Data_Clean!H1678)*Assumptions!$B$6</f>
        <v>81.03684</v>
      </c>
      <c r="D1678" s="14" t="n">
        <f aca="false">Data_Clean!I1678*Assumptions!$B$7</f>
        <v>0</v>
      </c>
      <c r="E1678" s="14" t="n">
        <f aca="false">Data_Clean!J1678*Assumptions!$B$8</f>
        <v>0</v>
      </c>
      <c r="F1678" s="14" t="n">
        <f aca="false">Data_Clean!K1678*Assumptions!$B$9</f>
        <v>0</v>
      </c>
      <c r="G1678" s="14" t="n">
        <f aca="false">Data_Clean!L1678*Assumptions!$B$10</f>
        <v>0</v>
      </c>
      <c r="H1678" s="14" t="n">
        <f aca="false">IF(OR(Data_Clean!M1678="",Data_Clean!N1678=""),0,Data_Clean!M1678*Data_Clean!N1678/100)*Assumptions!$B$13*Assumptions!$B$11</f>
        <v>56.34</v>
      </c>
      <c r="I1678" s="14" t="n">
        <f aca="false">Data_Clean!O1678*4*Assumptions!$B$12</f>
        <v>0</v>
      </c>
      <c r="J1678" s="14" t="n">
        <f aca="false">SUM(B1678:I1678)</f>
        <v>157.11909</v>
      </c>
      <c r="K1678" s="16" t="n">
        <f aca="false">IF(Data_Clean!P1678="","",Assumptions!$B$15*0.5^(Data_Clean!P1678/Assumptions!$B$20))</f>
        <v>0.710492140551749</v>
      </c>
      <c r="L1678" s="16" t="n">
        <f aca="false">Assumptions!$B$16*MIN(1,LN(1+Data_Clean!Q1678)/LN(1+Assumptions!$B$21))</f>
        <v>0</v>
      </c>
      <c r="M1678" s="16" t="n">
        <f aca="false">Assumptions!$B$17*(0.6*MIN(1,Data_Clean!R1678/Assumptions!$B$22)+0.4*IF(Data_Clean!S1678="",0,Data_Clean!S1678))</f>
        <v>0</v>
      </c>
      <c r="N1678" s="16" t="n">
        <f aca="false">Assumptions!$B$18*MIN(1,(Data_Clean!F1678-1)/Assumptions!$B$23)</f>
        <v>10</v>
      </c>
      <c r="O1678" s="16" t="n">
        <f aca="false">Assumptions!$B$19*(0.4*IF(Data_Clean!E1678="",0,MIN(1,Data_Clean!E1678/12/Assumptions!$B$24))+0.35*IF(Data_Clean!D1678="Y",1,0)+0.25*(1-MIN(Data_Clean!T1678,3)/3))/IF(Data_Clean!E1678="",0.6,1)</f>
        <v>5.9</v>
      </c>
      <c r="P1678" s="16" t="n">
        <f aca="false">SUM(K1678:O1678)/(Assumptions!$D$5-IF(K1678="",Assumptions!$B$15,0))*100</f>
        <v>16.6104921405518</v>
      </c>
      <c r="Q1678" s="7" t="str">
        <f aca="false">IF(J1678&gt;=Assumptions!$B$26,"High",IF(J1678&gt;=Assumptions!$B$27,"Mid","Low"))</f>
        <v>Low</v>
      </c>
      <c r="R1678" s="7" t="str">
        <f aca="false">IF(P1678&gt;=Assumptions!$B$28,"High",IF(P1678&gt;=Assumptions!$B$29,"Mid","Low"))</f>
        <v>Low</v>
      </c>
      <c r="S1678" s="7" t="str">
        <f aca="false">INDEX(Assumptions!$B$33:$B$41,MATCH(Q1678&amp;"|"&amp;R1678,Assumptions!$A$33:$A$41,0))</f>
        <v>Dormant &amp; Low Value</v>
      </c>
      <c r="T1678" s="7" t="n">
        <f aca="false">IF(ISNUMBER(Data_Clean!V1678),J1678*Data_Clean!V1678,0)</f>
        <v>46.522962549</v>
      </c>
    </row>
    <row r="1679" customFormat="false" ht="15" hidden="false" customHeight="false" outlineLevel="0" collapsed="false">
      <c r="A1679" s="15" t="str">
        <f aca="false">Data_Clean!A1679</f>
        <v>CX101675</v>
      </c>
      <c r="B1679" s="14" t="n">
        <f aca="false">Data_Clean!G1679*Assumptions!$B$5</f>
        <v>44.465</v>
      </c>
      <c r="C1679" s="14" t="n">
        <f aca="false">IF(Data_Clean!H1679="",0,Data_Clean!H1679)*Assumptions!$B$6</f>
        <v>327.92256</v>
      </c>
      <c r="D1679" s="14" t="n">
        <f aca="false">Data_Clean!I1679*Assumptions!$B$7</f>
        <v>412.8</v>
      </c>
      <c r="E1679" s="14" t="n">
        <f aca="false">Data_Clean!J1679*Assumptions!$B$8</f>
        <v>0</v>
      </c>
      <c r="F1679" s="14" t="n">
        <f aca="false">Data_Clean!K1679*Assumptions!$B$9</f>
        <v>0</v>
      </c>
      <c r="G1679" s="14" t="n">
        <f aca="false">Data_Clean!L1679*Assumptions!$B$10</f>
        <v>755.1</v>
      </c>
      <c r="H1679" s="14" t="n">
        <f aca="false">IF(OR(Data_Clean!M1679="",Data_Clean!N1679=""),0,Data_Clean!M1679*Data_Clean!N1679/100)*Assumptions!$B$13*Assumptions!$B$11</f>
        <v>700.56</v>
      </c>
      <c r="I1679" s="14" t="n">
        <f aca="false">Data_Clean!O1679*4*Assumptions!$B$12</f>
        <v>10.57056</v>
      </c>
      <c r="J1679" s="14" t="n">
        <f aca="false">SUM(B1679:I1679)</f>
        <v>2251.41812</v>
      </c>
      <c r="K1679" s="16" t="n">
        <f aca="false">IF(Data_Clean!P1679="","",Assumptions!$B$15*0.5^(Data_Clean!P1679/Assumptions!$B$20))</f>
        <v>26.7269615442102</v>
      </c>
      <c r="L1679" s="16" t="n">
        <f aca="false">Assumptions!$B$16*MIN(1,LN(1+Data_Clean!Q1679)/LN(1+Assumptions!$B$21))</f>
        <v>11.5625930527155</v>
      </c>
      <c r="M1679" s="16" t="n">
        <f aca="false">Assumptions!$B$17*(0.6*MIN(1,Data_Clean!R1679/Assumptions!$B$22)+0.4*IF(Data_Clean!S1679="",0,Data_Clean!S1679))</f>
        <v>4.602</v>
      </c>
      <c r="N1679" s="16" t="n">
        <f aca="false">Assumptions!$B$18*MIN(1,(Data_Clean!F1679-1)/Assumptions!$B$23)</f>
        <v>20</v>
      </c>
      <c r="O1679" s="16" t="n">
        <f aca="false">Assumptions!$B$19*(0.4*IF(Data_Clean!E1679="",0,MIN(1,Data_Clean!E1679/12/Assumptions!$B$24))+0.35*IF(Data_Clean!D1679="Y",1,0)+0.25*(1-MIN(Data_Clean!T1679,3)/3))/IF(Data_Clean!E1679="",0.6,1)</f>
        <v>9.75</v>
      </c>
      <c r="P1679" s="16" t="n">
        <f aca="false">SUM(K1679:O1679)/(Assumptions!$D$5-IF(K1679="",Assumptions!$B$15,0))*100</f>
        <v>72.6415545969257</v>
      </c>
      <c r="Q1679" s="7" t="str">
        <f aca="false">IF(J1679&gt;=Assumptions!$B$26,"High",IF(J1679&gt;=Assumptions!$B$27,"Mid","Low"))</f>
        <v>High</v>
      </c>
      <c r="R1679" s="7" t="str">
        <f aca="false">IF(P1679&gt;=Assumptions!$B$28,"High",IF(P1679&gt;=Assumptions!$B$29,"Mid","Low"))</f>
        <v>High</v>
      </c>
      <c r="S1679" s="7" t="str">
        <f aca="false">INDEX(Assumptions!$B$33:$B$41,MATCH(Q1679&amp;"|"&amp;R1679,Assumptions!$A$33:$A$41,0))</f>
        <v>Premier Advocates</v>
      </c>
      <c r="T1679" s="7" t="n">
        <f aca="false">IF(ISNUMBER(Data_Clean!V1679),J1679*Data_Clean!V1679,0)</f>
        <v>144.766185116</v>
      </c>
    </row>
    <row r="1680" customFormat="false" ht="15" hidden="false" customHeight="false" outlineLevel="0" collapsed="false">
      <c r="A1680" s="15" t="str">
        <f aca="false">Data_Clean!A1680</f>
        <v>CX101676</v>
      </c>
      <c r="B1680" s="14" t="n">
        <f aca="false">Data_Clean!G1680*Assumptions!$B$5</f>
        <v>256.4365</v>
      </c>
      <c r="C1680" s="14" t="n">
        <f aca="false">IF(Data_Clean!H1680="",0,Data_Clean!H1680)*Assumptions!$B$6</f>
        <v>0</v>
      </c>
      <c r="D1680" s="14" t="n">
        <f aca="false">Data_Clean!I1680*Assumptions!$B$7</f>
        <v>0</v>
      </c>
      <c r="E1680" s="14" t="n">
        <f aca="false">Data_Clean!J1680*Assumptions!$B$8</f>
        <v>0</v>
      </c>
      <c r="F1680" s="14" t="n">
        <f aca="false">Data_Clean!K1680*Assumptions!$B$9</f>
        <v>1741.3</v>
      </c>
      <c r="G1680" s="14" t="n">
        <f aca="false">Data_Clean!L1680*Assumptions!$B$10</f>
        <v>0</v>
      </c>
      <c r="H1680" s="14" t="n">
        <f aca="false">IF(OR(Data_Clean!M1680="",Data_Clean!N1680=""),0,Data_Clean!M1680*Data_Clean!N1680/100)*Assumptions!$B$13*Assumptions!$B$11</f>
        <v>0</v>
      </c>
      <c r="I1680" s="14" t="n">
        <f aca="false">Data_Clean!O1680*4*Assumptions!$B$12</f>
        <v>0</v>
      </c>
      <c r="J1680" s="14" t="n">
        <f aca="false">SUM(B1680:I1680)</f>
        <v>1997.7365</v>
      </c>
      <c r="K1680" s="16" t="n">
        <f aca="false">IF(Data_Clean!P1680="","",Assumptions!$B$15*0.5^(Data_Clean!P1680/Assumptions!$B$20))</f>
        <v>24.9371368842836</v>
      </c>
      <c r="L1680" s="16" t="n">
        <f aca="false">Assumptions!$B$16*MIN(1,LN(1+Data_Clean!Q1680)/LN(1+Assumptions!$B$21))</f>
        <v>12.2792642888455</v>
      </c>
      <c r="M1680" s="16" t="n">
        <f aca="false">Assumptions!$B$17*(0.6*MIN(1,Data_Clean!R1680/Assumptions!$B$22)+0.4*IF(Data_Clean!S1680="",0,Data_Clean!S1680))</f>
        <v>7.956</v>
      </c>
      <c r="N1680" s="16" t="n">
        <f aca="false">Assumptions!$B$18*MIN(1,(Data_Clean!F1680-1)/Assumptions!$B$23)</f>
        <v>10</v>
      </c>
      <c r="O1680" s="16" t="n">
        <f aca="false">Assumptions!$B$19*(0.4*IF(Data_Clean!E1680="",0,MIN(1,Data_Clean!E1680/12/Assumptions!$B$24))+0.35*IF(Data_Clean!D1680="Y",1,0)+0.25*(1-MIN(Data_Clean!T1680,3)/3))/IF(Data_Clean!E1680="",0.6,1)</f>
        <v>11.65</v>
      </c>
      <c r="P1680" s="16" t="n">
        <f aca="false">SUM(K1680:O1680)/(Assumptions!$D$5-IF(K1680="",Assumptions!$B$15,0))*100</f>
        <v>66.8224011731291</v>
      </c>
      <c r="Q1680" s="7" t="str">
        <f aca="false">IF(J1680&gt;=Assumptions!$B$26,"High",IF(J1680&gt;=Assumptions!$B$27,"Mid","Low"))</f>
        <v>High</v>
      </c>
      <c r="R1680" s="7" t="str">
        <f aca="false">IF(P1680&gt;=Assumptions!$B$28,"High",IF(P1680&gt;=Assumptions!$B$29,"Mid","Low"))</f>
        <v>Mid</v>
      </c>
      <c r="S1680" s="7" t="str">
        <f aca="false">INDEX(Assumptions!$B$33:$B$41,MATCH(Q1680&amp;"|"&amp;R1680,Assumptions!$A$33:$A$41,0))</f>
        <v>Established Core</v>
      </c>
      <c r="T1680" s="7" t="n">
        <f aca="false">IF(ISNUMBER(Data_Clean!V1680),J1680*Data_Clean!V1680,0)</f>
        <v>89.4985952</v>
      </c>
    </row>
    <row r="1681" customFormat="false" ht="15" hidden="false" customHeight="false" outlineLevel="0" collapsed="false">
      <c r="A1681" s="15" t="str">
        <f aca="false">Data_Clean!A1681</f>
        <v>CX101677</v>
      </c>
      <c r="B1681" s="14" t="n">
        <f aca="false">Data_Clean!G1681*Assumptions!$B$5</f>
        <v>146.18075</v>
      </c>
      <c r="C1681" s="14" t="n">
        <f aca="false">IF(Data_Clean!H1681="",0,Data_Clean!H1681)*Assumptions!$B$6</f>
        <v>41.57988</v>
      </c>
      <c r="D1681" s="14" t="n">
        <f aca="false">Data_Clean!I1681*Assumptions!$B$7</f>
        <v>0</v>
      </c>
      <c r="E1681" s="14" t="n">
        <f aca="false">Data_Clean!J1681*Assumptions!$B$8</f>
        <v>486.5082</v>
      </c>
      <c r="F1681" s="14" t="n">
        <f aca="false">Data_Clean!K1681*Assumptions!$B$9</f>
        <v>0</v>
      </c>
      <c r="G1681" s="14" t="n">
        <f aca="false">Data_Clean!L1681*Assumptions!$B$10</f>
        <v>0</v>
      </c>
      <c r="H1681" s="14" t="n">
        <f aca="false">IF(OR(Data_Clean!M1681="",Data_Clean!N1681=""),0,Data_Clean!M1681*Data_Clean!N1681/100)*Assumptions!$B$13*Assumptions!$B$11</f>
        <v>0</v>
      </c>
      <c r="I1681" s="14" t="n">
        <f aca="false">Data_Clean!O1681*4*Assumptions!$B$12</f>
        <v>0</v>
      </c>
      <c r="J1681" s="14" t="n">
        <f aca="false">SUM(B1681:I1681)</f>
        <v>674.26883</v>
      </c>
      <c r="K1681" s="16" t="n">
        <f aca="false">IF(Data_Clean!P1681="","",Assumptions!$B$15*0.5^(Data_Clean!P1681/Assumptions!$B$20))</f>
        <v>19.3405546265937</v>
      </c>
      <c r="L1681" s="16" t="n">
        <f aca="false">Assumptions!$B$16*MIN(1,LN(1+Data_Clean!Q1681)/LN(1+Assumptions!$B$21))</f>
        <v>9.60252567789128</v>
      </c>
      <c r="M1681" s="16" t="n">
        <f aca="false">Assumptions!$B$17*(0.6*MIN(1,Data_Clean!R1681/Assumptions!$B$22)+0.4*IF(Data_Clean!S1681="",0,Data_Clean!S1681))</f>
        <v>6.666</v>
      </c>
      <c r="N1681" s="16" t="n">
        <f aca="false">Assumptions!$B$18*MIN(1,(Data_Clean!F1681-1)/Assumptions!$B$23)</f>
        <v>10</v>
      </c>
      <c r="O1681" s="16" t="n">
        <f aca="false">Assumptions!$B$19*(0.4*IF(Data_Clean!E1681="",0,MIN(1,Data_Clean!E1681/12/Assumptions!$B$24))+0.35*IF(Data_Clean!D1681="Y",1,0)+0.25*(1-MIN(Data_Clean!T1681,3)/3))/IF(Data_Clean!E1681="",0.6,1)</f>
        <v>9.75</v>
      </c>
      <c r="P1681" s="16" t="n">
        <f aca="false">SUM(K1681:O1681)/(Assumptions!$D$5-IF(K1681="",Assumptions!$B$15,0))*100</f>
        <v>55.359080304485</v>
      </c>
      <c r="Q1681" s="7" t="str">
        <f aca="false">IF(J1681&gt;=Assumptions!$B$26,"High",IF(J1681&gt;=Assumptions!$B$27,"Mid","Low"))</f>
        <v>Mid</v>
      </c>
      <c r="R1681" s="7" t="str">
        <f aca="false">IF(P1681&gt;=Assumptions!$B$28,"High",IF(P1681&gt;=Assumptions!$B$29,"Mid","Low"))</f>
        <v>Mid</v>
      </c>
      <c r="S1681" s="7" t="str">
        <f aca="false">INDEX(Assumptions!$B$33:$B$41,MATCH(Q1681&amp;"|"&amp;R1681,Assumptions!$A$33:$A$41,0))</f>
        <v>Established Core</v>
      </c>
      <c r="T1681" s="7" t="n">
        <f aca="false">IF(ISNUMBER(Data_Clean!V1681),J1681*Data_Clean!V1681,0)</f>
        <v>102.084300862</v>
      </c>
    </row>
    <row r="1682" customFormat="false" ht="15" hidden="false" customHeight="false" outlineLevel="0" collapsed="false">
      <c r="A1682" s="15" t="str">
        <f aca="false">Data_Clean!A1682</f>
        <v>CX101678</v>
      </c>
      <c r="B1682" s="14" t="n">
        <f aca="false">Data_Clean!G1682*Assumptions!$B$5</f>
        <v>92.22375</v>
      </c>
      <c r="C1682" s="14" t="n">
        <f aca="false">IF(Data_Clean!H1682="",0,Data_Clean!H1682)*Assumptions!$B$6</f>
        <v>1210.03524</v>
      </c>
      <c r="D1682" s="14" t="n">
        <f aca="false">Data_Clean!I1682*Assumptions!$B$7</f>
        <v>1465.6</v>
      </c>
      <c r="E1682" s="14" t="n">
        <f aca="false">Data_Clean!J1682*Assumptions!$B$8</f>
        <v>0</v>
      </c>
      <c r="F1682" s="14" t="n">
        <f aca="false">Data_Clean!K1682*Assumptions!$B$9</f>
        <v>0</v>
      </c>
      <c r="G1682" s="14" t="n">
        <f aca="false">Data_Clean!L1682*Assumptions!$B$10</f>
        <v>0</v>
      </c>
      <c r="H1682" s="14" t="n">
        <f aca="false">IF(OR(Data_Clean!M1682="",Data_Clean!N1682=""),0,Data_Clean!M1682*Data_Clean!N1682/100)*Assumptions!$B$13*Assumptions!$B$11</f>
        <v>0</v>
      </c>
      <c r="I1682" s="14" t="n">
        <f aca="false">Data_Clean!O1682*4*Assumptions!$B$12</f>
        <v>0</v>
      </c>
      <c r="J1682" s="14" t="n">
        <f aca="false">SUM(B1682:I1682)</f>
        <v>2767.85899</v>
      </c>
      <c r="K1682" s="16" t="n">
        <f aca="false">IF(Data_Clean!P1682="","",Assumptions!$B$15*0.5^(Data_Clean!P1682/Assumptions!$B$20))</f>
        <v>19.7926186615934</v>
      </c>
      <c r="L1682" s="16" t="n">
        <f aca="false">Assumptions!$B$16*MIN(1,LN(1+Data_Clean!Q1682)/LN(1+Assumptions!$B$21))</f>
        <v>13.2535138894499</v>
      </c>
      <c r="M1682" s="16" t="n">
        <f aca="false">Assumptions!$B$17*(0.6*MIN(1,Data_Clean!R1682/Assumptions!$B$22)+0.4*IF(Data_Clean!S1682="",0,Data_Clean!S1682))</f>
        <v>10.11</v>
      </c>
      <c r="N1682" s="16" t="n">
        <f aca="false">Assumptions!$B$18*MIN(1,(Data_Clean!F1682-1)/Assumptions!$B$23)</f>
        <v>15</v>
      </c>
      <c r="O1682" s="16" t="n">
        <f aca="false">Assumptions!$B$19*(0.4*IF(Data_Clean!E1682="",0,MIN(1,Data_Clean!E1682/12/Assumptions!$B$24))+0.35*IF(Data_Clean!D1682="Y",1,0)+0.25*(1-MIN(Data_Clean!T1682,3)/3))/IF(Data_Clean!E1682="",0.6,1)</f>
        <v>9.6</v>
      </c>
      <c r="P1682" s="16" t="n">
        <f aca="false">SUM(K1682:O1682)/(Assumptions!$D$5-IF(K1682="",Assumptions!$B$15,0))*100</f>
        <v>67.7561325510433</v>
      </c>
      <c r="Q1682" s="7" t="str">
        <f aca="false">IF(J1682&gt;=Assumptions!$B$26,"High",IF(J1682&gt;=Assumptions!$B$27,"Mid","Low"))</f>
        <v>High</v>
      </c>
      <c r="R1682" s="7" t="str">
        <f aca="false">IF(P1682&gt;=Assumptions!$B$28,"High",IF(P1682&gt;=Assumptions!$B$29,"Mid","Low"))</f>
        <v>Mid</v>
      </c>
      <c r="S1682" s="7" t="str">
        <f aca="false">INDEX(Assumptions!$B$33:$B$41,MATCH(Q1682&amp;"|"&amp;R1682,Assumptions!$A$33:$A$41,0))</f>
        <v>Established Core</v>
      </c>
      <c r="T1682" s="7" t="n">
        <f aca="false">IF(ISNUMBER(Data_Clean!V1682),J1682*Data_Clean!V1682,0)</f>
        <v>210.634069139</v>
      </c>
    </row>
    <row r="1683" customFormat="false" ht="15" hidden="false" customHeight="false" outlineLevel="0" collapsed="false">
      <c r="A1683" s="15" t="str">
        <f aca="false">Data_Clean!A1683</f>
        <v>CX101679</v>
      </c>
      <c r="B1683" s="14" t="n">
        <f aca="false">Data_Clean!G1683*Assumptions!$B$5</f>
        <v>18.778</v>
      </c>
      <c r="C1683" s="14" t="n">
        <f aca="false">IF(Data_Clean!H1683="",0,Data_Clean!H1683)*Assumptions!$B$6</f>
        <v>23.24808</v>
      </c>
      <c r="D1683" s="14" t="n">
        <f aca="false">Data_Clean!I1683*Assumptions!$B$7</f>
        <v>0</v>
      </c>
      <c r="E1683" s="14" t="n">
        <f aca="false">Data_Clean!J1683*Assumptions!$B$8</f>
        <v>0</v>
      </c>
      <c r="F1683" s="14" t="n">
        <f aca="false">Data_Clean!K1683*Assumptions!$B$9</f>
        <v>0</v>
      </c>
      <c r="G1683" s="14" t="n">
        <f aca="false">Data_Clean!L1683*Assumptions!$B$10</f>
        <v>1227.6</v>
      </c>
      <c r="H1683" s="14" t="n">
        <f aca="false">IF(OR(Data_Clean!M1683="",Data_Clean!N1683=""),0,Data_Clean!M1683*Data_Clean!N1683/100)*Assumptions!$B$13*Assumptions!$B$11</f>
        <v>0</v>
      </c>
      <c r="I1683" s="14" t="n">
        <f aca="false">Data_Clean!O1683*4*Assumptions!$B$12</f>
        <v>0</v>
      </c>
      <c r="J1683" s="14" t="n">
        <f aca="false">SUM(B1683:I1683)</f>
        <v>1269.62608</v>
      </c>
      <c r="K1683" s="16" t="n">
        <f aca="false">IF(Data_Clean!P1683="","",Assumptions!$B$15*0.5^(Data_Clean!P1683/Assumptions!$B$20))</f>
        <v>26.1165168988837</v>
      </c>
      <c r="L1683" s="16" t="n">
        <f aca="false">Assumptions!$B$16*MIN(1,LN(1+Data_Clean!Q1683)/LN(1+Assumptions!$B$21))</f>
        <v>17.278213829399</v>
      </c>
      <c r="M1683" s="16" t="n">
        <f aca="false">Assumptions!$B$17*(0.6*MIN(1,Data_Clean!R1683/Assumptions!$B$22)+0.4*IF(Data_Clean!S1683="",0,Data_Clean!S1683))</f>
        <v>13.656</v>
      </c>
      <c r="N1683" s="16" t="n">
        <f aca="false">Assumptions!$B$18*MIN(1,(Data_Clean!F1683-1)/Assumptions!$B$23)</f>
        <v>10</v>
      </c>
      <c r="O1683" s="16" t="n">
        <f aca="false">Assumptions!$B$19*(0.4*IF(Data_Clean!E1683="",0,MIN(1,Data_Clean!E1683/12/Assumptions!$B$24))+0.35*IF(Data_Clean!D1683="Y",1,0)+0.25*(1-MIN(Data_Clean!T1683,3)/3))/IF(Data_Clean!E1683="",0.6,1)</f>
        <v>11.55</v>
      </c>
      <c r="P1683" s="16" t="n">
        <f aca="false">SUM(K1683:O1683)/(Assumptions!$D$5-IF(K1683="",Assumptions!$B$15,0))*100</f>
        <v>78.6007307282827</v>
      </c>
      <c r="Q1683" s="7" t="str">
        <f aca="false">IF(J1683&gt;=Assumptions!$B$26,"High",IF(J1683&gt;=Assumptions!$B$27,"Mid","Low"))</f>
        <v>Mid</v>
      </c>
      <c r="R1683" s="7" t="str">
        <f aca="false">IF(P1683&gt;=Assumptions!$B$28,"High",IF(P1683&gt;=Assumptions!$B$29,"Mid","Low"))</f>
        <v>High</v>
      </c>
      <c r="S1683" s="7" t="str">
        <f aca="false">INDEX(Assumptions!$B$33:$B$41,MATCH(Q1683&amp;"|"&amp;R1683,Assumptions!$A$33:$A$41,0))</f>
        <v>Engaged Builders</v>
      </c>
      <c r="T1683" s="7" t="n">
        <f aca="false">IF(ISNUMBER(Data_Clean!V1683),J1683*Data_Clean!V1683,0)</f>
        <v>19.933129456</v>
      </c>
    </row>
    <row r="1684" customFormat="false" ht="15" hidden="false" customHeight="false" outlineLevel="0" collapsed="false">
      <c r="A1684" s="15" t="str">
        <f aca="false">Data_Clean!A1684</f>
        <v>CX101680</v>
      </c>
      <c r="B1684" s="14" t="n">
        <f aca="false">Data_Clean!G1684*Assumptions!$B$5</f>
        <v>5.416</v>
      </c>
      <c r="C1684" s="14" t="n">
        <f aca="false">IF(Data_Clean!H1684="",0,Data_Clean!H1684)*Assumptions!$B$6</f>
        <v>0</v>
      </c>
      <c r="D1684" s="14" t="n">
        <f aca="false">Data_Clean!I1684*Assumptions!$B$7</f>
        <v>0</v>
      </c>
      <c r="E1684" s="14" t="n">
        <f aca="false">Data_Clean!J1684*Assumptions!$B$8</f>
        <v>0</v>
      </c>
      <c r="F1684" s="14" t="n">
        <f aca="false">Data_Clean!K1684*Assumptions!$B$9</f>
        <v>0</v>
      </c>
      <c r="G1684" s="14" t="n">
        <f aca="false">Data_Clean!L1684*Assumptions!$B$10</f>
        <v>0</v>
      </c>
      <c r="H1684" s="14" t="n">
        <f aca="false">IF(OR(Data_Clean!M1684="",Data_Clean!N1684=""),0,Data_Clean!M1684*Data_Clean!N1684/100)*Assumptions!$B$13*Assumptions!$B$11</f>
        <v>0</v>
      </c>
      <c r="I1684" s="14" t="n">
        <f aca="false">Data_Clean!O1684*4*Assumptions!$B$12</f>
        <v>0</v>
      </c>
      <c r="J1684" s="14" t="n">
        <f aca="false">SUM(B1684:I1684)</f>
        <v>5.416</v>
      </c>
      <c r="K1684" s="16" t="n">
        <f aca="false">IF(Data_Clean!P1684="","",Assumptions!$B$15*0.5^(Data_Clean!P1684/Assumptions!$B$20))</f>
        <v>30</v>
      </c>
      <c r="L1684" s="16" t="n">
        <f aca="false">Assumptions!$B$16*MIN(1,LN(1+Data_Clean!Q1684)/LN(1+Assumptions!$B$21))</f>
        <v>14.1840947778045</v>
      </c>
      <c r="M1684" s="16" t="n">
        <f aca="false">Assumptions!$B$17*(0.6*MIN(1,Data_Clean!R1684/Assumptions!$B$22)+0.4*IF(Data_Clean!S1684="",0,Data_Clean!S1684))</f>
        <v>9.036</v>
      </c>
      <c r="N1684" s="16" t="n">
        <f aca="false">Assumptions!$B$18*MIN(1,(Data_Clean!F1684-1)/Assumptions!$B$23)</f>
        <v>0</v>
      </c>
      <c r="O1684" s="16" t="n">
        <f aca="false">Assumptions!$B$19*(0.4*IF(Data_Clean!E1684="",0,MIN(1,Data_Clean!E1684/12/Assumptions!$B$24))+0.35*IF(Data_Clean!D1684="Y",1,0)+0.25*(1-MIN(Data_Clean!T1684,3)/3))/IF(Data_Clean!E1684="",0.6,1)</f>
        <v>10.4</v>
      </c>
      <c r="P1684" s="16" t="n">
        <f aca="false">SUM(K1684:O1684)/(Assumptions!$D$5-IF(K1684="",Assumptions!$B$15,0))*100</f>
        <v>63.6200947778045</v>
      </c>
      <c r="Q1684" s="7" t="str">
        <f aca="false">IF(J1684&gt;=Assumptions!$B$26,"High",IF(J1684&gt;=Assumptions!$B$27,"Mid","Low"))</f>
        <v>Low</v>
      </c>
      <c r="R1684" s="7" t="str">
        <f aca="false">IF(P1684&gt;=Assumptions!$B$28,"High",IF(P1684&gt;=Assumptions!$B$29,"Mid","Low"))</f>
        <v>Mid</v>
      </c>
      <c r="S1684" s="7" t="str">
        <f aca="false">INDEX(Assumptions!$B$33:$B$41,MATCH(Q1684&amp;"|"&amp;R1684,Assumptions!$A$33:$A$41,0))</f>
        <v>Light Touch</v>
      </c>
      <c r="T1684" s="7" t="n">
        <f aca="false">IF(ISNUMBER(Data_Clean!V1684),J1684*Data_Clean!V1684,0)</f>
        <v>0.1933512</v>
      </c>
    </row>
    <row r="1685" customFormat="false" ht="15" hidden="false" customHeight="false" outlineLevel="0" collapsed="false">
      <c r="A1685" s="15" t="str">
        <f aca="false">Data_Clean!A1685</f>
        <v>CX101681</v>
      </c>
      <c r="B1685" s="14" t="n">
        <f aca="false">Data_Clean!G1685*Assumptions!$B$5</f>
        <v>30.0115</v>
      </c>
      <c r="C1685" s="14" t="n">
        <f aca="false">IF(Data_Clean!H1685="",0,Data_Clean!H1685)*Assumptions!$B$6</f>
        <v>65.38488</v>
      </c>
      <c r="D1685" s="14" t="n">
        <f aca="false">Data_Clean!I1685*Assumptions!$B$7</f>
        <v>0</v>
      </c>
      <c r="E1685" s="14" t="n">
        <f aca="false">Data_Clean!J1685*Assumptions!$B$8</f>
        <v>88.06935</v>
      </c>
      <c r="F1685" s="14" t="n">
        <f aca="false">Data_Clean!K1685*Assumptions!$B$9</f>
        <v>0</v>
      </c>
      <c r="G1685" s="14" t="n">
        <f aca="false">Data_Clean!L1685*Assumptions!$B$10</f>
        <v>0</v>
      </c>
      <c r="H1685" s="14" t="n">
        <f aca="false">IF(OR(Data_Clean!M1685="",Data_Clean!N1685=""),0,Data_Clean!M1685*Data_Clean!N1685/100)*Assumptions!$B$13*Assumptions!$B$11</f>
        <v>0</v>
      </c>
      <c r="I1685" s="14" t="n">
        <f aca="false">Data_Clean!O1685*4*Assumptions!$B$12</f>
        <v>0</v>
      </c>
      <c r="J1685" s="14" t="n">
        <f aca="false">SUM(B1685:I1685)</f>
        <v>183.46573</v>
      </c>
      <c r="K1685" s="16" t="n">
        <f aca="false">IF(Data_Clean!P1685="","",Assumptions!$B$15*0.5^(Data_Clean!P1685/Assumptions!$B$20))</f>
        <v>28.6452481173125</v>
      </c>
      <c r="L1685" s="16" t="n">
        <f aca="false">Assumptions!$B$16*MIN(1,LN(1+Data_Clean!Q1685)/LN(1+Assumptions!$B$21))</f>
        <v>11.8154173628685</v>
      </c>
      <c r="M1685" s="16" t="n">
        <f aca="false">Assumptions!$B$17*(0.6*MIN(1,Data_Clean!R1685/Assumptions!$B$22)+0.4*IF(Data_Clean!S1685="",0,Data_Clean!S1685))</f>
        <v>5.802</v>
      </c>
      <c r="N1685" s="16" t="n">
        <f aca="false">Assumptions!$B$18*MIN(1,(Data_Clean!F1685-1)/Assumptions!$B$23)</f>
        <v>10</v>
      </c>
      <c r="O1685" s="16" t="n">
        <f aca="false">Assumptions!$B$19*(0.4*IF(Data_Clean!E1685="",0,MIN(1,Data_Clean!E1685/12/Assumptions!$B$24))+0.35*IF(Data_Clean!D1685="Y",1,0)+0.25*(1-MIN(Data_Clean!T1685,3)/3))/IF(Data_Clean!E1685="",0.6,1)</f>
        <v>15</v>
      </c>
      <c r="P1685" s="16" t="n">
        <f aca="false">SUM(K1685:O1685)/(Assumptions!$D$5-IF(K1685="",Assumptions!$B$15,0))*100</f>
        <v>71.262665480181</v>
      </c>
      <c r="Q1685" s="7" t="str">
        <f aca="false">IF(J1685&gt;=Assumptions!$B$26,"High",IF(J1685&gt;=Assumptions!$B$27,"Mid","Low"))</f>
        <v>Low</v>
      </c>
      <c r="R1685" s="7" t="str">
        <f aca="false">IF(P1685&gt;=Assumptions!$B$28,"High",IF(P1685&gt;=Assumptions!$B$29,"Mid","Low"))</f>
        <v>High</v>
      </c>
      <c r="S1685" s="7" t="str">
        <f aca="false">INDEX(Assumptions!$B$33:$B$41,MATCH(Q1685&amp;"|"&amp;R1685,Assumptions!$A$33:$A$41,0))</f>
        <v>Engaged Builders</v>
      </c>
      <c r="T1685" s="7" t="n">
        <f aca="false">IF(ISNUMBER(Data_Clean!V1685),J1685*Data_Clean!V1685,0)</f>
        <v>3.999552914</v>
      </c>
    </row>
    <row r="1686" customFormat="false" ht="15" hidden="false" customHeight="false" outlineLevel="0" collapsed="false">
      <c r="A1686" s="15" t="str">
        <f aca="false">Data_Clean!A1686</f>
        <v>CX101682</v>
      </c>
      <c r="B1686" s="14" t="n">
        <f aca="false">Data_Clean!G1686*Assumptions!$B$5</f>
        <v>108.66925</v>
      </c>
      <c r="C1686" s="14" t="n">
        <f aca="false">IF(Data_Clean!H1686="",0,Data_Clean!H1686)*Assumptions!$B$6</f>
        <v>229.01976</v>
      </c>
      <c r="D1686" s="14" t="n">
        <f aca="false">Data_Clean!I1686*Assumptions!$B$7</f>
        <v>0</v>
      </c>
      <c r="E1686" s="14" t="n">
        <f aca="false">Data_Clean!J1686*Assumptions!$B$8</f>
        <v>2764.221375</v>
      </c>
      <c r="F1686" s="14" t="n">
        <f aca="false">Data_Clean!K1686*Assumptions!$B$9</f>
        <v>4387.9</v>
      </c>
      <c r="G1686" s="14" t="n">
        <f aca="false">Data_Clean!L1686*Assumptions!$B$10</f>
        <v>0</v>
      </c>
      <c r="H1686" s="14" t="n">
        <f aca="false">IF(OR(Data_Clean!M1686="",Data_Clean!N1686=""),0,Data_Clean!M1686*Data_Clean!N1686/100)*Assumptions!$B$13*Assumptions!$B$11</f>
        <v>238.632</v>
      </c>
      <c r="I1686" s="14" t="n">
        <f aca="false">Data_Clean!O1686*4*Assumptions!$B$12</f>
        <v>0</v>
      </c>
      <c r="J1686" s="14" t="n">
        <f aca="false">SUM(B1686:I1686)</f>
        <v>7728.442385</v>
      </c>
      <c r="K1686" s="16" t="n">
        <f aca="false">IF(Data_Clean!P1686="","",Assumptions!$B$15*0.5^(Data_Clean!P1686/Assumptions!$B$20))</f>
        <v>0.380743310791985</v>
      </c>
      <c r="L1686" s="16" t="n">
        <f aca="false">Assumptions!$B$16*MIN(1,LN(1+Data_Clean!Q1686)/LN(1+Assumptions!$B$21))</f>
        <v>0</v>
      </c>
      <c r="M1686" s="16" t="n">
        <f aca="false">Assumptions!$B$17*(0.6*MIN(1,Data_Clean!R1686/Assumptions!$B$22)+0.4*IF(Data_Clean!S1686="",0,Data_Clean!S1686))</f>
        <v>0</v>
      </c>
      <c r="N1686" s="16" t="n">
        <f aca="false">Assumptions!$B$18*MIN(1,(Data_Clean!F1686-1)/Assumptions!$B$23)</f>
        <v>20</v>
      </c>
      <c r="O1686" s="16" t="n">
        <f aca="false">Assumptions!$B$19*(0.4*IF(Data_Clean!E1686="",0,MIN(1,Data_Clean!E1686/12/Assumptions!$B$24))+0.35*IF(Data_Clean!D1686="Y",1,0)+0.25*(1-MIN(Data_Clean!T1686,3)/3))/IF(Data_Clean!E1686="",0.6,1)</f>
        <v>7.25</v>
      </c>
      <c r="P1686" s="16" t="n">
        <f aca="false">SUM(K1686:O1686)/(Assumptions!$D$5-IF(K1686="",Assumptions!$B$15,0))*100</f>
        <v>27.630743310792</v>
      </c>
      <c r="Q1686" s="7" t="str">
        <f aca="false">IF(J1686&gt;=Assumptions!$B$26,"High",IF(J1686&gt;=Assumptions!$B$27,"Mid","Low"))</f>
        <v>High</v>
      </c>
      <c r="R1686" s="7" t="str">
        <f aca="false">IF(P1686&gt;=Assumptions!$B$28,"High",IF(P1686&gt;=Assumptions!$B$29,"Mid","Low"))</f>
        <v>Low</v>
      </c>
      <c r="S1686" s="7" t="str">
        <f aca="false">INDEX(Assumptions!$B$33:$B$41,MATCH(Q1686&amp;"|"&amp;R1686,Assumptions!$A$33:$A$41,0))</f>
        <v>Affluent Drifters</v>
      </c>
      <c r="T1686" s="7" t="n">
        <f aca="false">IF(ISNUMBER(Data_Clean!V1686),J1686*Data_Clean!V1686,0)</f>
        <v>3945.3698375425</v>
      </c>
    </row>
    <row r="1687" customFormat="false" ht="15" hidden="false" customHeight="false" outlineLevel="0" collapsed="false">
      <c r="A1687" s="15" t="str">
        <f aca="false">Data_Clean!A1687</f>
        <v>CX101683</v>
      </c>
      <c r="B1687" s="14" t="n">
        <f aca="false">Data_Clean!G1687*Assumptions!$B$5</f>
        <v>159.699</v>
      </c>
      <c r="C1687" s="14" t="n">
        <f aca="false">IF(Data_Clean!H1687="",0,Data_Clean!H1687)*Assumptions!$B$6</f>
        <v>343.40952</v>
      </c>
      <c r="D1687" s="14" t="n">
        <f aca="false">Data_Clean!I1687*Assumptions!$B$7</f>
        <v>371.2</v>
      </c>
      <c r="E1687" s="14" t="n">
        <f aca="false">Data_Clean!J1687*Assumptions!$B$8</f>
        <v>0</v>
      </c>
      <c r="F1687" s="14" t="n">
        <f aca="false">Data_Clean!K1687*Assumptions!$B$9</f>
        <v>1782</v>
      </c>
      <c r="G1687" s="14" t="n">
        <f aca="false">Data_Clean!L1687*Assumptions!$B$10</f>
        <v>0</v>
      </c>
      <c r="H1687" s="14" t="n">
        <f aca="false">IF(OR(Data_Clean!M1687="",Data_Clean!N1687=""),0,Data_Clean!M1687*Data_Clean!N1687/100)*Assumptions!$B$13*Assumptions!$B$11</f>
        <v>166.044</v>
      </c>
      <c r="I1687" s="14" t="n">
        <f aca="false">Data_Clean!O1687*4*Assumptions!$B$12</f>
        <v>19.38336</v>
      </c>
      <c r="J1687" s="14" t="n">
        <f aca="false">SUM(B1687:I1687)</f>
        <v>2841.73588</v>
      </c>
      <c r="K1687" s="16" t="n">
        <f aca="false">IF(Data_Clean!P1687="","",Assumptions!$B$15*0.5^(Data_Clean!P1687/Assumptions!$B$20))</f>
        <v>25.5200148285257</v>
      </c>
      <c r="L1687" s="16" t="n">
        <f aca="false">Assumptions!$B$16*MIN(1,LN(1+Data_Clean!Q1687)/LN(1+Assumptions!$B$21))</f>
        <v>14.9444347261843</v>
      </c>
      <c r="M1687" s="16" t="n">
        <f aca="false">Assumptions!$B$17*(0.6*MIN(1,Data_Clean!R1687/Assumptions!$B$22)+0.4*IF(Data_Clean!S1687="",0,Data_Clean!S1687))</f>
        <v>3.612</v>
      </c>
      <c r="N1687" s="16" t="n">
        <f aca="false">Assumptions!$B$18*MIN(1,(Data_Clean!F1687-1)/Assumptions!$B$23)</f>
        <v>20</v>
      </c>
      <c r="O1687" s="16" t="n">
        <f aca="false">Assumptions!$B$19*(0.4*IF(Data_Clean!E1687="",0,MIN(1,Data_Clean!E1687/12/Assumptions!$B$24))+0.35*IF(Data_Clean!D1687="Y",1,0)+0.25*(1-MIN(Data_Clean!T1687,3)/3))/IF(Data_Clean!E1687="",0.6,1)</f>
        <v>9.15</v>
      </c>
      <c r="P1687" s="16" t="n">
        <f aca="false">SUM(K1687:O1687)/(Assumptions!$D$5-IF(K1687="",Assumptions!$B$15,0))*100</f>
        <v>73.22644955471</v>
      </c>
      <c r="Q1687" s="7" t="str">
        <f aca="false">IF(J1687&gt;=Assumptions!$B$26,"High",IF(J1687&gt;=Assumptions!$B$27,"Mid","Low"))</f>
        <v>High</v>
      </c>
      <c r="R1687" s="7" t="str">
        <f aca="false">IF(P1687&gt;=Assumptions!$B$28,"High",IF(P1687&gt;=Assumptions!$B$29,"Mid","Low"))</f>
        <v>High</v>
      </c>
      <c r="S1687" s="7" t="str">
        <f aca="false">INDEX(Assumptions!$B$33:$B$41,MATCH(Q1687&amp;"|"&amp;R1687,Assumptions!$A$33:$A$41,0))</f>
        <v>Premier Advocates</v>
      </c>
      <c r="T1687" s="7" t="n">
        <f aca="false">IF(ISNUMBER(Data_Clean!V1687),J1687*Data_Clean!V1687,0)</f>
        <v>77.011042348</v>
      </c>
    </row>
    <row r="1688" customFormat="false" ht="15" hidden="false" customHeight="false" outlineLevel="0" collapsed="false">
      <c r="A1688" s="15" t="str">
        <f aca="false">Data_Clean!A1688</f>
        <v>CX101684</v>
      </c>
      <c r="B1688" s="14" t="n">
        <f aca="false">Data_Clean!G1688*Assumptions!$B$5</f>
        <v>71.124</v>
      </c>
      <c r="C1688" s="14" t="n">
        <f aca="false">IF(Data_Clean!H1688="",0,Data_Clean!H1688)*Assumptions!$B$6</f>
        <v>0</v>
      </c>
      <c r="D1688" s="14" t="n">
        <f aca="false">Data_Clean!I1688*Assumptions!$B$7</f>
        <v>0</v>
      </c>
      <c r="E1688" s="14" t="n">
        <f aca="false">Data_Clean!J1688*Assumptions!$B$8</f>
        <v>0</v>
      </c>
      <c r="F1688" s="14" t="n">
        <f aca="false">Data_Clean!K1688*Assumptions!$B$9</f>
        <v>0</v>
      </c>
      <c r="G1688" s="14" t="n">
        <f aca="false">Data_Clean!L1688*Assumptions!$B$10</f>
        <v>0</v>
      </c>
      <c r="H1688" s="14" t="n">
        <f aca="false">IF(OR(Data_Clean!M1688="",Data_Clean!N1688=""),0,Data_Clean!M1688*Data_Clean!N1688/100)*Assumptions!$B$13*Assumptions!$B$11</f>
        <v>0</v>
      </c>
      <c r="I1688" s="14" t="n">
        <f aca="false">Data_Clean!O1688*4*Assumptions!$B$12</f>
        <v>0</v>
      </c>
      <c r="J1688" s="14" t="n">
        <f aca="false">SUM(B1688:I1688)</f>
        <v>71.124</v>
      </c>
      <c r="K1688" s="16" t="n">
        <f aca="false">IF(Data_Clean!P1688="","",Assumptions!$B$15*0.5^(Data_Clean!P1688/Assumptions!$B$20))</f>
        <v>21.7090385616057</v>
      </c>
      <c r="L1688" s="16" t="n">
        <f aca="false">Assumptions!$B$16*MIN(1,LN(1+Data_Clean!Q1688)/LN(1+Assumptions!$B$21))</f>
        <v>11.5625930527155</v>
      </c>
      <c r="M1688" s="16" t="n">
        <f aca="false">Assumptions!$B$17*(0.6*MIN(1,Data_Clean!R1688/Assumptions!$B$22)+0.4*IF(Data_Clean!S1688="",0,Data_Clean!S1688))</f>
        <v>3.978</v>
      </c>
      <c r="N1688" s="16" t="n">
        <f aca="false">Assumptions!$B$18*MIN(1,(Data_Clean!F1688-1)/Assumptions!$B$23)</f>
        <v>0</v>
      </c>
      <c r="O1688" s="16" t="n">
        <f aca="false">Assumptions!$B$19*(0.4*IF(Data_Clean!E1688="",0,MIN(1,Data_Clean!E1688/12/Assumptions!$B$24))+0.35*IF(Data_Clean!D1688="Y",1,0)+0.25*(1-MIN(Data_Clean!T1688,3)/3))/IF(Data_Clean!E1688="",0.6,1)</f>
        <v>9.75</v>
      </c>
      <c r="P1688" s="16" t="n">
        <f aca="false">SUM(K1688:O1688)/(Assumptions!$D$5-IF(K1688="",Assumptions!$B$15,0))*100</f>
        <v>46.9996316143212</v>
      </c>
      <c r="Q1688" s="7" t="str">
        <f aca="false">IF(J1688&gt;=Assumptions!$B$26,"High",IF(J1688&gt;=Assumptions!$B$27,"Mid","Low"))</f>
        <v>Low</v>
      </c>
      <c r="R1688" s="7" t="str">
        <f aca="false">IF(P1688&gt;=Assumptions!$B$28,"High",IF(P1688&gt;=Assumptions!$B$29,"Mid","Low"))</f>
        <v>Low</v>
      </c>
      <c r="S1688" s="7" t="str">
        <f aca="false">INDEX(Assumptions!$B$33:$B$41,MATCH(Q1688&amp;"|"&amp;R1688,Assumptions!$A$33:$A$41,0))</f>
        <v>Dormant &amp; Low Value</v>
      </c>
      <c r="T1688" s="7" t="n">
        <f aca="false">IF(ISNUMBER(Data_Clean!V1688),J1688*Data_Clean!V1688,0)</f>
        <v>10.8321852</v>
      </c>
    </row>
    <row r="1689" customFormat="false" ht="15" hidden="false" customHeight="false" outlineLevel="0" collapsed="false">
      <c r="A1689" s="15" t="str">
        <f aca="false">Data_Clean!A1689</f>
        <v>CX101685</v>
      </c>
      <c r="B1689" s="14" t="n">
        <f aca="false">Data_Clean!G1689*Assumptions!$B$5</f>
        <v>68.9325</v>
      </c>
      <c r="C1689" s="14" t="n">
        <f aca="false">IF(Data_Clean!H1689="",0,Data_Clean!H1689)*Assumptions!$B$6</f>
        <v>151.83828</v>
      </c>
      <c r="D1689" s="14" t="n">
        <f aca="false">Data_Clean!I1689*Assumptions!$B$7</f>
        <v>0</v>
      </c>
      <c r="E1689" s="14" t="n">
        <f aca="false">Data_Clean!J1689*Assumptions!$B$8</f>
        <v>0</v>
      </c>
      <c r="F1689" s="14" t="n">
        <f aca="false">Data_Clean!K1689*Assumptions!$B$9</f>
        <v>0</v>
      </c>
      <c r="G1689" s="14" t="n">
        <f aca="false">Data_Clean!L1689*Assumptions!$B$10</f>
        <v>0</v>
      </c>
      <c r="H1689" s="14" t="n">
        <f aca="false">IF(OR(Data_Clean!M1689="",Data_Clean!N1689=""),0,Data_Clean!M1689*Data_Clean!N1689/100)*Assumptions!$B$13*Assumptions!$B$11</f>
        <v>154.8</v>
      </c>
      <c r="I1689" s="14" t="n">
        <f aca="false">Data_Clean!O1689*4*Assumptions!$B$12</f>
        <v>15.93696</v>
      </c>
      <c r="J1689" s="14" t="n">
        <f aca="false">SUM(B1689:I1689)</f>
        <v>391.50774</v>
      </c>
      <c r="K1689" s="16" t="n">
        <f aca="false">IF(Data_Clean!P1689="","",Assumptions!$B$15*0.5^(Data_Clean!P1689/Assumptions!$B$20))</f>
        <v>27.3516746567465</v>
      </c>
      <c r="L1689" s="16" t="n">
        <f aca="false">Assumptions!$B$16*MIN(1,LN(1+Data_Clean!Q1689)/LN(1+Assumptions!$B$21))</f>
        <v>14.0427143261215</v>
      </c>
      <c r="M1689" s="16" t="n">
        <f aca="false">Assumptions!$B$17*(0.6*MIN(1,Data_Clean!R1689/Assumptions!$B$22)+0.4*IF(Data_Clean!S1689="",0,Data_Clean!S1689))</f>
        <v>3.33</v>
      </c>
      <c r="N1689" s="16" t="n">
        <f aca="false">Assumptions!$B$18*MIN(1,(Data_Clean!F1689-1)/Assumptions!$B$23)</f>
        <v>10</v>
      </c>
      <c r="O1689" s="16" t="n">
        <f aca="false">Assumptions!$B$19*(0.4*IF(Data_Clean!E1689="",0,MIN(1,Data_Clean!E1689/12/Assumptions!$B$24))+0.35*IF(Data_Clean!D1689="Y",1,0)+0.25*(1-MIN(Data_Clean!T1689,3)/3))/IF(Data_Clean!E1689="",0.6,1)</f>
        <v>15</v>
      </c>
      <c r="P1689" s="16" t="n">
        <f aca="false">SUM(K1689:O1689)/(Assumptions!$D$5-IF(K1689="",Assumptions!$B$15,0))*100</f>
        <v>69.724388982868</v>
      </c>
      <c r="Q1689" s="7" t="str">
        <f aca="false">IF(J1689&gt;=Assumptions!$B$26,"High",IF(J1689&gt;=Assumptions!$B$27,"Mid","Low"))</f>
        <v>Low</v>
      </c>
      <c r="R1689" s="7" t="str">
        <f aca="false">IF(P1689&gt;=Assumptions!$B$28,"High",IF(P1689&gt;=Assumptions!$B$29,"Mid","Low"))</f>
        <v>Mid</v>
      </c>
      <c r="S1689" s="7" t="str">
        <f aca="false">INDEX(Assumptions!$B$33:$B$41,MATCH(Q1689&amp;"|"&amp;R1689,Assumptions!$A$33:$A$41,0))</f>
        <v>Light Touch</v>
      </c>
      <c r="T1689" s="7" t="n">
        <f aca="false">IF(ISNUMBER(Data_Clean!V1689),J1689*Data_Clean!V1689,0)</f>
        <v>12.684850776</v>
      </c>
    </row>
    <row r="1690" customFormat="false" ht="15" hidden="false" customHeight="false" outlineLevel="0" collapsed="false">
      <c r="A1690" s="15" t="str">
        <f aca="false">Data_Clean!A1690</f>
        <v>CX101686</v>
      </c>
      <c r="B1690" s="14" t="n">
        <f aca="false">Data_Clean!G1690*Assumptions!$B$5</f>
        <v>54.03875</v>
      </c>
      <c r="C1690" s="14" t="n">
        <f aca="false">IF(Data_Clean!H1690="",0,Data_Clean!H1690)*Assumptions!$B$6</f>
        <v>95.66652</v>
      </c>
      <c r="D1690" s="14" t="n">
        <f aca="false">Data_Clean!I1690*Assumptions!$B$7</f>
        <v>0</v>
      </c>
      <c r="E1690" s="14" t="n">
        <f aca="false">Data_Clean!J1690*Assumptions!$B$8</f>
        <v>0</v>
      </c>
      <c r="F1690" s="14" t="n">
        <f aca="false">Data_Clean!K1690*Assumptions!$B$9</f>
        <v>0</v>
      </c>
      <c r="G1690" s="14" t="n">
        <f aca="false">Data_Clean!L1690*Assumptions!$B$10</f>
        <v>0</v>
      </c>
      <c r="H1690" s="14" t="n">
        <f aca="false">IF(OR(Data_Clean!M1690="",Data_Clean!N1690=""),0,Data_Clean!M1690*Data_Clean!N1690/100)*Assumptions!$B$13*Assumptions!$B$11</f>
        <v>0</v>
      </c>
      <c r="I1690" s="14" t="n">
        <f aca="false">Data_Clean!O1690*4*Assumptions!$B$12</f>
        <v>0</v>
      </c>
      <c r="J1690" s="14" t="n">
        <f aca="false">SUM(B1690:I1690)</f>
        <v>149.70527</v>
      </c>
      <c r="K1690" s="16" t="n">
        <f aca="false">IF(Data_Clean!P1690="","",Assumptions!$B$15*0.5^(Data_Clean!P1690/Assumptions!$B$20))</f>
        <v>28.6452481173125</v>
      </c>
      <c r="L1690" s="16" t="n">
        <f aca="false">Assumptions!$B$16*MIN(1,LN(1+Data_Clean!Q1690)/LN(1+Assumptions!$B$21))</f>
        <v>14.0427143261215</v>
      </c>
      <c r="M1690" s="16" t="n">
        <f aca="false">Assumptions!$B$17*(0.6*MIN(1,Data_Clean!R1690/Assumptions!$B$22)+0.4*IF(Data_Clean!S1690="",0,Data_Clean!S1690))</f>
        <v>11.244</v>
      </c>
      <c r="N1690" s="16" t="n">
        <f aca="false">Assumptions!$B$18*MIN(1,(Data_Clean!F1690-1)/Assumptions!$B$23)</f>
        <v>5</v>
      </c>
      <c r="O1690" s="16" t="n">
        <f aca="false">Assumptions!$B$19*(0.4*IF(Data_Clean!E1690="",0,MIN(1,Data_Clean!E1690/12/Assumptions!$B$24))+0.35*IF(Data_Clean!D1690="Y",1,0)+0.25*(1-MIN(Data_Clean!T1690,3)/3))/IF(Data_Clean!E1690="",0.6,1)</f>
        <v>4</v>
      </c>
      <c r="P1690" s="16" t="n">
        <f aca="false">SUM(K1690:O1690)/(Assumptions!$D$5-IF(K1690="",Assumptions!$B$15,0))*100</f>
        <v>62.931962443434</v>
      </c>
      <c r="Q1690" s="7" t="str">
        <f aca="false">IF(J1690&gt;=Assumptions!$B$26,"High",IF(J1690&gt;=Assumptions!$B$27,"Mid","Low"))</f>
        <v>Low</v>
      </c>
      <c r="R1690" s="7" t="str">
        <f aca="false">IF(P1690&gt;=Assumptions!$B$28,"High",IF(P1690&gt;=Assumptions!$B$29,"Mid","Low"))</f>
        <v>Mid</v>
      </c>
      <c r="S1690" s="7" t="str">
        <f aca="false">INDEX(Assumptions!$B$33:$B$41,MATCH(Q1690&amp;"|"&amp;R1690,Assumptions!$A$33:$A$41,0))</f>
        <v>Light Touch</v>
      </c>
      <c r="T1690" s="7" t="n">
        <f aca="false">IF(ISNUMBER(Data_Clean!V1690),J1690*Data_Clean!V1690,0)</f>
        <v>8.203848796</v>
      </c>
    </row>
    <row r="1691" customFormat="false" ht="15" hidden="false" customHeight="false" outlineLevel="0" collapsed="false">
      <c r="A1691" s="15" t="str">
        <f aca="false">Data_Clean!A1691</f>
        <v>CX101687</v>
      </c>
      <c r="B1691" s="14" t="n">
        <f aca="false">Data_Clean!G1691*Assumptions!$B$5</f>
        <v>401.68575</v>
      </c>
      <c r="C1691" s="14" t="n">
        <f aca="false">IF(Data_Clean!H1691="",0,Data_Clean!H1691)*Assumptions!$B$6</f>
        <v>0</v>
      </c>
      <c r="D1691" s="14" t="n">
        <f aca="false">Data_Clean!I1691*Assumptions!$B$7</f>
        <v>1536.8</v>
      </c>
      <c r="E1691" s="14" t="n">
        <f aca="false">Data_Clean!J1691*Assumptions!$B$8</f>
        <v>0</v>
      </c>
      <c r="F1691" s="14" t="n">
        <f aca="false">Data_Clean!K1691*Assumptions!$B$9</f>
        <v>9399.5</v>
      </c>
      <c r="G1691" s="14" t="n">
        <f aca="false">Data_Clean!L1691*Assumptions!$B$10</f>
        <v>0</v>
      </c>
      <c r="H1691" s="14" t="n">
        <f aca="false">IF(OR(Data_Clean!M1691="",Data_Clean!N1691=""),0,Data_Clean!M1691*Data_Clean!N1691/100)*Assumptions!$B$13*Assumptions!$B$11</f>
        <v>0</v>
      </c>
      <c r="I1691" s="14" t="n">
        <f aca="false">Data_Clean!O1691*4*Assumptions!$B$12</f>
        <v>0</v>
      </c>
      <c r="J1691" s="14" t="n">
        <f aca="false">SUM(B1691:I1691)</f>
        <v>11337.98575</v>
      </c>
      <c r="K1691" s="16" t="n">
        <f aca="false">IF(Data_Clean!P1691="","",Assumptions!$B$15*0.5^(Data_Clean!P1691/Assumptions!$B$20))</f>
        <v>17.6332185942541</v>
      </c>
      <c r="L1691" s="16" t="n">
        <f aca="false">Assumptions!$B$16*MIN(1,LN(1+Data_Clean!Q1691)/LN(1+Assumptions!$B$21))</f>
        <v>14.9444347261843</v>
      </c>
      <c r="M1691" s="16" t="n">
        <f aca="false">Assumptions!$B$17*(0.6*MIN(1,Data_Clean!R1691/Assumptions!$B$22)+0.4*IF(Data_Clean!S1691="",0,Data_Clean!S1691))</f>
        <v>3.726</v>
      </c>
      <c r="N1691" s="16" t="n">
        <f aca="false">Assumptions!$B$18*MIN(1,(Data_Clean!F1691-1)/Assumptions!$B$23)</f>
        <v>15</v>
      </c>
      <c r="O1691" s="16" t="n">
        <f aca="false">Assumptions!$B$19*(0.4*IF(Data_Clean!E1691="",0,MIN(1,Data_Clean!E1691/12/Assumptions!$B$24))+0.35*IF(Data_Clean!D1691="Y",1,0)+0.25*(1-MIN(Data_Clean!T1691,3)/3))/IF(Data_Clean!E1691="",0.6,1)</f>
        <v>5.6</v>
      </c>
      <c r="P1691" s="16" t="n">
        <f aca="false">SUM(K1691:O1691)/(Assumptions!$D$5-IF(K1691="",Assumptions!$B$15,0))*100</f>
        <v>56.9036533204384</v>
      </c>
      <c r="Q1691" s="7" t="str">
        <f aca="false">IF(J1691&gt;=Assumptions!$B$26,"High",IF(J1691&gt;=Assumptions!$B$27,"Mid","Low"))</f>
        <v>High</v>
      </c>
      <c r="R1691" s="7" t="str">
        <f aca="false">IF(P1691&gt;=Assumptions!$B$28,"High",IF(P1691&gt;=Assumptions!$B$29,"Mid","Low"))</f>
        <v>Mid</v>
      </c>
      <c r="S1691" s="7" t="str">
        <f aca="false">INDEX(Assumptions!$B$33:$B$41,MATCH(Q1691&amp;"|"&amp;R1691,Assumptions!$A$33:$A$41,0))</f>
        <v>Established Core</v>
      </c>
      <c r="T1691" s="7" t="n">
        <f aca="false">IF(ISNUMBER(Data_Clean!V1691),J1691*Data_Clean!V1691,0)</f>
        <v>902.5036657</v>
      </c>
    </row>
    <row r="1692" customFormat="false" ht="15" hidden="false" customHeight="false" outlineLevel="0" collapsed="false">
      <c r="A1692" s="15" t="str">
        <f aca="false">Data_Clean!A1692</f>
        <v>CX101688</v>
      </c>
      <c r="B1692" s="14" t="n">
        <f aca="false">Data_Clean!G1692*Assumptions!$B$5</f>
        <v>24.5195</v>
      </c>
      <c r="C1692" s="14" t="n">
        <f aca="false">IF(Data_Clean!H1692="",0,Data_Clean!H1692)*Assumptions!$B$6</f>
        <v>0</v>
      </c>
      <c r="D1692" s="14" t="n">
        <f aca="false">Data_Clean!I1692*Assumptions!$B$7</f>
        <v>0</v>
      </c>
      <c r="E1692" s="14" t="n">
        <f aca="false">Data_Clean!J1692*Assumptions!$B$8</f>
        <v>0</v>
      </c>
      <c r="F1692" s="14" t="n">
        <f aca="false">Data_Clean!K1692*Assumptions!$B$9</f>
        <v>0</v>
      </c>
      <c r="G1692" s="14" t="n">
        <f aca="false">Data_Clean!L1692*Assumptions!$B$10</f>
        <v>0</v>
      </c>
      <c r="H1692" s="14" t="n">
        <f aca="false">IF(OR(Data_Clean!M1692="",Data_Clean!N1692=""),0,Data_Clean!M1692*Data_Clean!N1692/100)*Assumptions!$B$13*Assumptions!$B$11</f>
        <v>0</v>
      </c>
      <c r="I1692" s="14" t="n">
        <f aca="false">Data_Clean!O1692*4*Assumptions!$B$12</f>
        <v>0</v>
      </c>
      <c r="J1692" s="14" t="n">
        <f aca="false">SUM(B1692:I1692)</f>
        <v>24.5195</v>
      </c>
      <c r="K1692" s="16" t="n">
        <f aca="false">IF(Data_Clean!P1692="","",Assumptions!$B$15*0.5^(Data_Clean!P1692/Assumptions!$B$20))</f>
        <v>22.2164632842985</v>
      </c>
      <c r="L1692" s="16" t="n">
        <f aca="false">Assumptions!$B$16*MIN(1,LN(1+Data_Clean!Q1692)/LN(1+Assumptions!$B$21))</f>
        <v>11.0057238927514</v>
      </c>
      <c r="M1692" s="16" t="n">
        <f aca="false">Assumptions!$B$17*(0.6*MIN(1,Data_Clean!R1692/Assumptions!$B$22)+0.4*IF(Data_Clean!S1692="",0,Data_Clean!S1692))</f>
        <v>8.508</v>
      </c>
      <c r="N1692" s="16" t="n">
        <f aca="false">Assumptions!$B$18*MIN(1,(Data_Clean!F1692-1)/Assumptions!$B$23)</f>
        <v>0</v>
      </c>
      <c r="O1692" s="16" t="n">
        <f aca="false">Assumptions!$B$19*(0.4*IF(Data_Clean!E1692="",0,MIN(1,Data_Clean!E1692/12/Assumptions!$B$24))+0.35*IF(Data_Clean!D1692="Y",1,0)+0.25*(1-MIN(Data_Clean!T1692,3)/3))/IF(Data_Clean!E1692="",0.6,1)</f>
        <v>3.8</v>
      </c>
      <c r="P1692" s="16" t="n">
        <f aca="false">SUM(K1692:O1692)/(Assumptions!$D$5-IF(K1692="",Assumptions!$B$15,0))*100</f>
        <v>45.5301871770498</v>
      </c>
      <c r="Q1692" s="7" t="str">
        <f aca="false">IF(J1692&gt;=Assumptions!$B$26,"High",IF(J1692&gt;=Assumptions!$B$27,"Mid","Low"))</f>
        <v>Low</v>
      </c>
      <c r="R1692" s="7" t="str">
        <f aca="false">IF(P1692&gt;=Assumptions!$B$28,"High",IF(P1692&gt;=Assumptions!$B$29,"Mid","Low"))</f>
        <v>Low</v>
      </c>
      <c r="S1692" s="7" t="str">
        <f aca="false">INDEX(Assumptions!$B$33:$B$41,MATCH(Q1692&amp;"|"&amp;R1692,Assumptions!$A$33:$A$41,0))</f>
        <v>Dormant &amp; Low Value</v>
      </c>
      <c r="T1692" s="7" t="n">
        <f aca="false">IF(ISNUMBER(Data_Clean!V1692),J1692*Data_Clean!V1692,0)</f>
        <v>4.462549</v>
      </c>
    </row>
    <row r="1693" customFormat="false" ht="15" hidden="false" customHeight="false" outlineLevel="0" collapsed="false">
      <c r="A1693" s="15" t="str">
        <f aca="false">Data_Clean!A1693</f>
        <v>CX101689</v>
      </c>
      <c r="B1693" s="14" t="n">
        <f aca="false">Data_Clean!G1693*Assumptions!$B$5</f>
        <v>363.95425</v>
      </c>
      <c r="C1693" s="14" t="n">
        <f aca="false">IF(Data_Clean!H1693="",0,Data_Clean!H1693)*Assumptions!$B$6</f>
        <v>135.35136</v>
      </c>
      <c r="D1693" s="14" t="n">
        <f aca="false">Data_Clean!I1693*Assumptions!$B$7</f>
        <v>0</v>
      </c>
      <c r="E1693" s="14" t="n">
        <f aca="false">Data_Clean!J1693*Assumptions!$B$8</f>
        <v>0</v>
      </c>
      <c r="F1693" s="14" t="n">
        <f aca="false">Data_Clean!K1693*Assumptions!$B$9</f>
        <v>0</v>
      </c>
      <c r="G1693" s="14" t="n">
        <f aca="false">Data_Clean!L1693*Assumptions!$B$10</f>
        <v>0</v>
      </c>
      <c r="H1693" s="14" t="n">
        <f aca="false">IF(OR(Data_Clean!M1693="",Data_Clean!N1693=""),0,Data_Clean!M1693*Data_Clean!N1693/100)*Assumptions!$B$13*Assumptions!$B$11</f>
        <v>0</v>
      </c>
      <c r="I1693" s="14" t="n">
        <f aca="false">Data_Clean!O1693*4*Assumptions!$B$12</f>
        <v>0</v>
      </c>
      <c r="J1693" s="14" t="n">
        <f aca="false">SUM(B1693:I1693)</f>
        <v>499.30561</v>
      </c>
      <c r="K1693" s="16" t="n">
        <f aca="false">IF(Data_Clean!P1693="","",Assumptions!$B$15*0.5^(Data_Clean!P1693/Assumptions!$B$20))</f>
        <v>21.2132034355964</v>
      </c>
      <c r="L1693" s="16" t="n">
        <f aca="false">Assumptions!$B$16*MIN(1,LN(1+Data_Clean!Q1693)/LN(1+Assumptions!$B$21))</f>
        <v>11.0057238927514</v>
      </c>
      <c r="M1693" s="16" t="n">
        <f aca="false">Assumptions!$B$17*(0.6*MIN(1,Data_Clean!R1693/Assumptions!$B$22)+0.4*IF(Data_Clean!S1693="",0,Data_Clean!S1693))</f>
        <v>10.446</v>
      </c>
      <c r="N1693" s="16" t="n">
        <f aca="false">Assumptions!$B$18*MIN(1,(Data_Clean!F1693-1)/Assumptions!$B$23)</f>
        <v>5</v>
      </c>
      <c r="O1693" s="16" t="n">
        <f aca="false">Assumptions!$B$19*(0.4*IF(Data_Clean!E1693="",0,MIN(1,Data_Clean!E1693/12/Assumptions!$B$24))+0.35*IF(Data_Clean!D1693="Y",1,0)+0.25*(1-MIN(Data_Clean!T1693,3)/3))/IF(Data_Clean!E1693="",0.6,1)</f>
        <v>6.2</v>
      </c>
      <c r="P1693" s="16" t="n">
        <f aca="false">SUM(K1693:O1693)/(Assumptions!$D$5-IF(K1693="",Assumptions!$B$15,0))*100</f>
        <v>53.8649273283478</v>
      </c>
      <c r="Q1693" s="7" t="str">
        <f aca="false">IF(J1693&gt;=Assumptions!$B$26,"High",IF(J1693&gt;=Assumptions!$B$27,"Mid","Low"))</f>
        <v>Mid</v>
      </c>
      <c r="R1693" s="7" t="str">
        <f aca="false">IF(P1693&gt;=Assumptions!$B$28,"High",IF(P1693&gt;=Assumptions!$B$29,"Mid","Low"))</f>
        <v>Mid</v>
      </c>
      <c r="S1693" s="7" t="str">
        <f aca="false">INDEX(Assumptions!$B$33:$B$41,MATCH(Q1693&amp;"|"&amp;R1693,Assumptions!$A$33:$A$41,0))</f>
        <v>Established Core</v>
      </c>
      <c r="T1693" s="7" t="n">
        <f aca="false">IF(ISNUMBER(Data_Clean!V1693),J1693*Data_Clean!V1693,0)</f>
        <v>46.335560608</v>
      </c>
    </row>
    <row r="1694" customFormat="false" ht="15" hidden="false" customHeight="false" outlineLevel="0" collapsed="false">
      <c r="A1694" s="15" t="str">
        <f aca="false">Data_Clean!A1694</f>
        <v>CX101690</v>
      </c>
      <c r="B1694" s="14" t="n">
        <f aca="false">Data_Clean!G1694*Assumptions!$B$5</f>
        <v>244.1365</v>
      </c>
      <c r="C1694" s="14" t="n">
        <f aca="false">IF(Data_Clean!H1694="",0,Data_Clean!H1694)*Assumptions!$B$6</f>
        <v>40.39056</v>
      </c>
      <c r="D1694" s="14" t="n">
        <f aca="false">Data_Clean!I1694*Assumptions!$B$7</f>
        <v>0</v>
      </c>
      <c r="E1694" s="14" t="n">
        <f aca="false">Data_Clean!J1694*Assumptions!$B$8</f>
        <v>0</v>
      </c>
      <c r="F1694" s="14" t="n">
        <f aca="false">Data_Clean!K1694*Assumptions!$B$9</f>
        <v>0</v>
      </c>
      <c r="G1694" s="14" t="n">
        <f aca="false">Data_Clean!L1694*Assumptions!$B$10</f>
        <v>0</v>
      </c>
      <c r="H1694" s="14" t="n">
        <f aca="false">IF(OR(Data_Clean!M1694="",Data_Clean!N1694=""),0,Data_Clean!M1694*Data_Clean!N1694/100)*Assumptions!$B$13*Assumptions!$B$11</f>
        <v>0</v>
      </c>
      <c r="I1694" s="14" t="n">
        <f aca="false">Data_Clean!O1694*4*Assumptions!$B$12</f>
        <v>0</v>
      </c>
      <c r="J1694" s="14" t="n">
        <f aca="false">SUM(B1694:I1694)</f>
        <v>284.52706</v>
      </c>
      <c r="K1694" s="16" t="n">
        <f aca="false">IF(Data_Clean!P1694="","",Assumptions!$B$15*0.5^(Data_Clean!P1694/Assumptions!$B$20))</f>
        <v>26.1165168988837</v>
      </c>
      <c r="L1694" s="16" t="n">
        <f aca="false">Assumptions!$B$16*MIN(1,LN(1+Data_Clean!Q1694)/LN(1+Assumptions!$B$21))</f>
        <v>16.3969864627818</v>
      </c>
      <c r="M1694" s="16" t="n">
        <f aca="false">Assumptions!$B$17*(0.6*MIN(1,Data_Clean!R1694/Assumptions!$B$22)+0.4*IF(Data_Clean!S1694="",0,Data_Clean!S1694))</f>
        <v>3.852</v>
      </c>
      <c r="N1694" s="16" t="n">
        <f aca="false">Assumptions!$B$18*MIN(1,(Data_Clean!F1694-1)/Assumptions!$B$23)</f>
        <v>10</v>
      </c>
      <c r="O1694" s="16" t="n">
        <f aca="false">Assumptions!$B$19*(0.4*IF(Data_Clean!E1694="",0,MIN(1,Data_Clean!E1694/12/Assumptions!$B$24))+0.35*IF(Data_Clean!D1694="Y",1,0)+0.25*(1-MIN(Data_Clean!T1694,3)/3))/IF(Data_Clean!E1694="",0.6,1)</f>
        <v>11.3</v>
      </c>
      <c r="P1694" s="16" t="n">
        <f aca="false">SUM(K1694:O1694)/(Assumptions!$D$5-IF(K1694="",Assumptions!$B$15,0))*100</f>
        <v>67.6655033616655</v>
      </c>
      <c r="Q1694" s="7" t="str">
        <f aca="false">IF(J1694&gt;=Assumptions!$B$26,"High",IF(J1694&gt;=Assumptions!$B$27,"Mid","Low"))</f>
        <v>Low</v>
      </c>
      <c r="R1694" s="7" t="str">
        <f aca="false">IF(P1694&gt;=Assumptions!$B$28,"High",IF(P1694&gt;=Assumptions!$B$29,"Mid","Low"))</f>
        <v>Mid</v>
      </c>
      <c r="S1694" s="7" t="str">
        <f aca="false">INDEX(Assumptions!$B$33:$B$41,MATCH(Q1694&amp;"|"&amp;R1694,Assumptions!$A$33:$A$41,0))</f>
        <v>Light Touch</v>
      </c>
      <c r="T1694" s="7" t="n">
        <f aca="false">IF(ISNUMBER(Data_Clean!V1694),J1694*Data_Clean!V1694,0)</f>
        <v>8.10902121</v>
      </c>
    </row>
    <row r="1695" customFormat="false" ht="15" hidden="false" customHeight="false" outlineLevel="0" collapsed="false">
      <c r="A1695" s="15" t="str">
        <f aca="false">Data_Clean!A1695</f>
        <v>CX101691</v>
      </c>
      <c r="B1695" s="14" t="n">
        <f aca="false">Data_Clean!G1695*Assumptions!$B$5</f>
        <v>343.742</v>
      </c>
      <c r="C1695" s="14" t="n">
        <f aca="false">IF(Data_Clean!H1695="",0,Data_Clean!H1695)*Assumptions!$B$6</f>
        <v>0</v>
      </c>
      <c r="D1695" s="14" t="n">
        <f aca="false">Data_Clean!I1695*Assumptions!$B$7</f>
        <v>0</v>
      </c>
      <c r="E1695" s="14" t="n">
        <f aca="false">Data_Clean!J1695*Assumptions!$B$8</f>
        <v>520.380825</v>
      </c>
      <c r="F1695" s="14" t="n">
        <f aca="false">Data_Clean!K1695*Assumptions!$B$9</f>
        <v>0</v>
      </c>
      <c r="G1695" s="14" t="n">
        <f aca="false">Data_Clean!L1695*Assumptions!$B$10</f>
        <v>0</v>
      </c>
      <c r="H1695" s="14" t="n">
        <f aca="false">IF(OR(Data_Clean!M1695="",Data_Clean!N1695=""),0,Data_Clean!M1695*Data_Clean!N1695/100)*Assumptions!$B$13*Assumptions!$B$11</f>
        <v>0</v>
      </c>
      <c r="I1695" s="14" t="n">
        <f aca="false">Data_Clean!O1695*4*Assumptions!$B$12</f>
        <v>0</v>
      </c>
      <c r="J1695" s="14" t="n">
        <f aca="false">SUM(B1695:I1695)</f>
        <v>864.122825</v>
      </c>
      <c r="K1695" s="16" t="n">
        <f aca="false">IF(Data_Clean!P1695="","",Assumptions!$B$15*0.5^(Data_Clean!P1695/Assumptions!$B$20))</f>
        <v>26.1165168988837</v>
      </c>
      <c r="L1695" s="16" t="n">
        <f aca="false">Assumptions!$B$16*MIN(1,LN(1+Data_Clean!Q1695)/LN(1+Assumptions!$B$21))</f>
        <v>14.7060656260474</v>
      </c>
      <c r="M1695" s="16" t="n">
        <f aca="false">Assumptions!$B$17*(0.6*MIN(1,Data_Clean!R1695/Assumptions!$B$22)+0.4*IF(Data_Clean!S1695="",0,Data_Clean!S1695))</f>
        <v>10.236</v>
      </c>
      <c r="N1695" s="16" t="n">
        <f aca="false">Assumptions!$B$18*MIN(1,(Data_Clean!F1695-1)/Assumptions!$B$23)</f>
        <v>5</v>
      </c>
      <c r="O1695" s="16" t="n">
        <f aca="false">Assumptions!$B$19*(0.4*IF(Data_Clean!E1695="",0,MIN(1,Data_Clean!E1695/12/Assumptions!$B$24))+0.35*IF(Data_Clean!D1695="Y",1,0)+0.25*(1-MIN(Data_Clean!T1695,3)/3))/IF(Data_Clean!E1695="",0.6,1)</f>
        <v>9.65</v>
      </c>
      <c r="P1695" s="16" t="n">
        <f aca="false">SUM(K1695:O1695)/(Assumptions!$D$5-IF(K1695="",Assumptions!$B$15,0))*100</f>
        <v>65.7085825249311</v>
      </c>
      <c r="Q1695" s="7" t="str">
        <f aca="false">IF(J1695&gt;=Assumptions!$B$26,"High",IF(J1695&gt;=Assumptions!$B$27,"Mid","Low"))</f>
        <v>Mid</v>
      </c>
      <c r="R1695" s="7" t="str">
        <f aca="false">IF(P1695&gt;=Assumptions!$B$28,"High",IF(P1695&gt;=Assumptions!$B$29,"Mid","Low"))</f>
        <v>Mid</v>
      </c>
      <c r="S1695" s="7" t="str">
        <f aca="false">INDEX(Assumptions!$B$33:$B$41,MATCH(Q1695&amp;"|"&amp;R1695,Assumptions!$A$33:$A$41,0))</f>
        <v>Established Core</v>
      </c>
      <c r="T1695" s="7" t="n">
        <f aca="false">IF(ISNUMBER(Data_Clean!V1695),J1695*Data_Clean!V1695,0)</f>
        <v>30.6763602875</v>
      </c>
    </row>
    <row r="1696" customFormat="false" ht="15" hidden="false" customHeight="false" outlineLevel="0" collapsed="false">
      <c r="A1696" s="15" t="str">
        <f aca="false">Data_Clean!A1696</f>
        <v>CX101692</v>
      </c>
      <c r="B1696" s="14" t="n">
        <f aca="false">Data_Clean!G1696*Assumptions!$B$5</f>
        <v>356.00275</v>
      </c>
      <c r="C1696" s="14" t="n">
        <f aca="false">IF(Data_Clean!H1696="",0,Data_Clean!H1696)*Assumptions!$B$6</f>
        <v>0</v>
      </c>
      <c r="D1696" s="14" t="n">
        <f aca="false">Data_Clean!I1696*Assumptions!$B$7</f>
        <v>0</v>
      </c>
      <c r="E1696" s="14" t="n">
        <f aca="false">Data_Clean!J1696*Assumptions!$B$8</f>
        <v>0</v>
      </c>
      <c r="F1696" s="14" t="n">
        <f aca="false">Data_Clean!K1696*Assumptions!$B$9</f>
        <v>4252.6</v>
      </c>
      <c r="G1696" s="14" t="n">
        <f aca="false">Data_Clean!L1696*Assumptions!$B$10</f>
        <v>0</v>
      </c>
      <c r="H1696" s="14" t="n">
        <f aca="false">IF(OR(Data_Clean!M1696="",Data_Clean!N1696=""),0,Data_Clean!M1696*Data_Clean!N1696/100)*Assumptions!$B$13*Assumptions!$B$11</f>
        <v>0</v>
      </c>
      <c r="I1696" s="14" t="n">
        <f aca="false">Data_Clean!O1696*4*Assumptions!$B$12</f>
        <v>0</v>
      </c>
      <c r="J1696" s="14" t="n">
        <f aca="false">SUM(B1696:I1696)</f>
        <v>4608.60275</v>
      </c>
      <c r="K1696" s="16" t="n">
        <f aca="false">IF(Data_Clean!P1696="","",Assumptions!$B$15*0.5^(Data_Clean!P1696/Assumptions!$B$20))</f>
        <v>26.1165168988837</v>
      </c>
      <c r="L1696" s="16" t="n">
        <f aca="false">Assumptions!$B$16*MIN(1,LN(1+Data_Clean!Q1696)/LN(1+Assumptions!$B$21))</f>
        <v>11.8154173628685</v>
      </c>
      <c r="M1696" s="16" t="n">
        <f aca="false">Assumptions!$B$17*(0.6*MIN(1,Data_Clean!R1696/Assumptions!$B$22)+0.4*IF(Data_Clean!S1696="",0,Data_Clean!S1696))</f>
        <v>7.206</v>
      </c>
      <c r="N1696" s="16" t="n">
        <f aca="false">Assumptions!$B$18*MIN(1,(Data_Clean!F1696-1)/Assumptions!$B$23)</f>
        <v>5</v>
      </c>
      <c r="O1696" s="16" t="n">
        <f aca="false">Assumptions!$B$19*(0.4*IF(Data_Clean!E1696="",0,MIN(1,Data_Clean!E1696/12/Assumptions!$B$24))+0.35*IF(Data_Clean!D1696="Y",1,0)+0.25*(1-MIN(Data_Clean!T1696,3)/3))/IF(Data_Clean!E1696="",0.6,1)</f>
        <v>15</v>
      </c>
      <c r="P1696" s="16" t="n">
        <f aca="false">SUM(K1696:O1696)/(Assumptions!$D$5-IF(K1696="",Assumptions!$B$15,0))*100</f>
        <v>65.1379342617522</v>
      </c>
      <c r="Q1696" s="7" t="str">
        <f aca="false">IF(J1696&gt;=Assumptions!$B$26,"High",IF(J1696&gt;=Assumptions!$B$27,"Mid","Low"))</f>
        <v>High</v>
      </c>
      <c r="R1696" s="7" t="str">
        <f aca="false">IF(P1696&gt;=Assumptions!$B$28,"High",IF(P1696&gt;=Assumptions!$B$29,"Mid","Low"))</f>
        <v>Mid</v>
      </c>
      <c r="S1696" s="7" t="str">
        <f aca="false">INDEX(Assumptions!$B$33:$B$41,MATCH(Q1696&amp;"|"&amp;R1696,Assumptions!$A$33:$A$41,0))</f>
        <v>Established Core</v>
      </c>
      <c r="T1696" s="7" t="n">
        <f aca="false">IF(ISNUMBER(Data_Clean!V1696),J1696*Data_Clean!V1696,0)</f>
        <v>175.1269045</v>
      </c>
    </row>
    <row r="1697" customFormat="false" ht="15" hidden="false" customHeight="false" outlineLevel="0" collapsed="false">
      <c r="A1697" s="15" t="str">
        <f aca="false">Data_Clean!A1697</f>
        <v>CX101693</v>
      </c>
      <c r="B1697" s="14" t="n">
        <f aca="false">Data_Clean!G1697*Assumptions!$B$5</f>
        <v>456.36725</v>
      </c>
      <c r="C1697" s="14" t="n">
        <f aca="false">IF(Data_Clean!H1697="",0,Data_Clean!H1697)*Assumptions!$B$6</f>
        <v>927.7146</v>
      </c>
      <c r="D1697" s="14" t="n">
        <f aca="false">Data_Clean!I1697*Assumptions!$B$7</f>
        <v>0</v>
      </c>
      <c r="E1697" s="14" t="n">
        <f aca="false">Data_Clean!J1697*Assumptions!$B$8</f>
        <v>1739.57955</v>
      </c>
      <c r="F1697" s="14" t="n">
        <f aca="false">Data_Clean!K1697*Assumptions!$B$9</f>
        <v>0</v>
      </c>
      <c r="G1697" s="14" t="n">
        <f aca="false">Data_Clean!L1697*Assumptions!$B$10</f>
        <v>133.65</v>
      </c>
      <c r="H1697" s="14" t="n">
        <f aca="false">IF(OR(Data_Clean!M1697="",Data_Clean!N1697=""),0,Data_Clean!M1697*Data_Clean!N1697/100)*Assumptions!$B$13*Assumptions!$B$11</f>
        <v>0</v>
      </c>
      <c r="I1697" s="14" t="n">
        <f aca="false">Data_Clean!O1697*4*Assumptions!$B$12</f>
        <v>0</v>
      </c>
      <c r="J1697" s="14" t="n">
        <f aca="false">SUM(B1697:I1697)</f>
        <v>3257.3114</v>
      </c>
      <c r="K1697" s="16" t="n">
        <f aca="false">IF(Data_Clean!P1697="","",Assumptions!$B$15*0.5^(Data_Clean!P1697/Assumptions!$B$20))</f>
        <v>29.3147990530274</v>
      </c>
      <c r="L1697" s="16" t="n">
        <f aca="false">Assumptions!$B$16*MIN(1,LN(1+Data_Clean!Q1697)/LN(1+Assumptions!$B$21))</f>
        <v>19.1631381998265</v>
      </c>
      <c r="M1697" s="16" t="n">
        <f aca="false">Assumptions!$B$17*(0.6*MIN(1,Data_Clean!R1697/Assumptions!$B$22)+0.4*IF(Data_Clean!S1697="",0,Data_Clean!S1697))</f>
        <v>12.462</v>
      </c>
      <c r="N1697" s="16" t="n">
        <f aca="false">Assumptions!$B$18*MIN(1,(Data_Clean!F1697-1)/Assumptions!$B$23)</f>
        <v>15</v>
      </c>
      <c r="O1697" s="16" t="n">
        <f aca="false">Assumptions!$B$19*(0.4*IF(Data_Clean!E1697="",0,MIN(1,Data_Clean!E1697/12/Assumptions!$B$24))+0.35*IF(Data_Clean!D1697="Y",1,0)+0.25*(1-MIN(Data_Clean!T1697,3)/3))/IF(Data_Clean!E1697="",0.6,1)</f>
        <v>15</v>
      </c>
      <c r="P1697" s="16" t="n">
        <f aca="false">SUM(K1697:O1697)/(Assumptions!$D$5-IF(K1697="",Assumptions!$B$15,0))*100</f>
        <v>90.9399372528539</v>
      </c>
      <c r="Q1697" s="7" t="str">
        <f aca="false">IF(J1697&gt;=Assumptions!$B$26,"High",IF(J1697&gt;=Assumptions!$B$27,"Mid","Low"))</f>
        <v>High</v>
      </c>
      <c r="R1697" s="7" t="str">
        <f aca="false">IF(P1697&gt;=Assumptions!$B$28,"High",IF(P1697&gt;=Assumptions!$B$29,"Mid","Low"))</f>
        <v>High</v>
      </c>
      <c r="S1697" s="7" t="str">
        <f aca="false">INDEX(Assumptions!$B$33:$B$41,MATCH(Q1697&amp;"|"&amp;R1697,Assumptions!$A$33:$A$41,0))</f>
        <v>Premier Advocates</v>
      </c>
      <c r="T1697" s="7" t="n">
        <f aca="false">IF(ISNUMBER(Data_Clean!V1697),J1697*Data_Clean!V1697,0)</f>
        <v>52.76844468</v>
      </c>
    </row>
    <row r="1698" customFormat="false" ht="15" hidden="false" customHeight="false" outlineLevel="0" collapsed="false">
      <c r="A1698" s="15" t="str">
        <f aca="false">Data_Clean!A1698</f>
        <v>CX101694</v>
      </c>
      <c r="B1698" s="14" t="n">
        <f aca="false">Data_Clean!G1698*Assumptions!$B$5</f>
        <v>211.381</v>
      </c>
      <c r="C1698" s="14" t="n">
        <f aca="false">IF(Data_Clean!H1698="",0,Data_Clean!H1698)*Assumptions!$B$6</f>
        <v>1760.27196</v>
      </c>
      <c r="D1698" s="14" t="n">
        <f aca="false">Data_Clean!I1698*Assumptions!$B$7</f>
        <v>0</v>
      </c>
      <c r="E1698" s="14" t="n">
        <f aca="false">Data_Clean!J1698*Assumptions!$B$8</f>
        <v>1950.258675</v>
      </c>
      <c r="F1698" s="14" t="n">
        <f aca="false">Data_Clean!K1698*Assumptions!$B$9</f>
        <v>0</v>
      </c>
      <c r="G1698" s="14" t="n">
        <f aca="false">Data_Clean!L1698*Assumptions!$B$10</f>
        <v>0</v>
      </c>
      <c r="H1698" s="14" t="n">
        <f aca="false">IF(OR(Data_Clean!M1698="",Data_Clean!N1698=""),0,Data_Clean!M1698*Data_Clean!N1698/100)*Assumptions!$B$13*Assumptions!$B$11</f>
        <v>326.232</v>
      </c>
      <c r="I1698" s="14" t="n">
        <f aca="false">Data_Clean!O1698*4*Assumptions!$B$12</f>
        <v>12.31104</v>
      </c>
      <c r="J1698" s="14" t="n">
        <f aca="false">SUM(B1698:I1698)</f>
        <v>4260.454675</v>
      </c>
      <c r="K1698" s="16" t="n">
        <f aca="false">IF(Data_Clean!P1698="","",Assumptions!$B$15*0.5^(Data_Clean!P1698/Assumptions!$B$20))</f>
        <v>10.8545192808028</v>
      </c>
      <c r="L1698" s="16" t="n">
        <f aca="false">Assumptions!$B$16*MIN(1,LN(1+Data_Clean!Q1698)/LN(1+Assumptions!$B$21))</f>
        <v>12.2792642888455</v>
      </c>
      <c r="M1698" s="16" t="n">
        <f aca="false">Assumptions!$B$17*(0.6*MIN(1,Data_Clean!R1698/Assumptions!$B$22)+0.4*IF(Data_Clean!S1698="",0,Data_Clean!S1698))</f>
        <v>7.854</v>
      </c>
      <c r="N1698" s="16" t="n">
        <f aca="false">Assumptions!$B$18*MIN(1,(Data_Clean!F1698-1)/Assumptions!$B$23)</f>
        <v>15</v>
      </c>
      <c r="O1698" s="16" t="n">
        <f aca="false">Assumptions!$B$19*(0.4*IF(Data_Clean!E1698="",0,MIN(1,Data_Clean!E1698/12/Assumptions!$B$24))+0.35*IF(Data_Clean!D1698="Y",1,0)+0.25*(1-MIN(Data_Clean!T1698,3)/3))/IF(Data_Clean!E1698="",0.6,1)</f>
        <v>12.35</v>
      </c>
      <c r="P1698" s="16" t="n">
        <f aca="false">SUM(K1698:O1698)/(Assumptions!$D$5-IF(K1698="",Assumptions!$B$15,0))*100</f>
        <v>58.3377835696483</v>
      </c>
      <c r="Q1698" s="7" t="str">
        <f aca="false">IF(J1698&gt;=Assumptions!$B$26,"High",IF(J1698&gt;=Assumptions!$B$27,"Mid","Low"))</f>
        <v>High</v>
      </c>
      <c r="R1698" s="7" t="str">
        <f aca="false">IF(P1698&gt;=Assumptions!$B$28,"High",IF(P1698&gt;=Assumptions!$B$29,"Mid","Low"))</f>
        <v>Mid</v>
      </c>
      <c r="S1698" s="7" t="str">
        <f aca="false">INDEX(Assumptions!$B$33:$B$41,MATCH(Q1698&amp;"|"&amp;R1698,Assumptions!$A$33:$A$41,0))</f>
        <v>Established Core</v>
      </c>
      <c r="T1698" s="7" t="n">
        <f aca="false">IF(ISNUMBER(Data_Clean!V1698),J1698*Data_Clean!V1698,0)</f>
        <v>117.1625035625</v>
      </c>
    </row>
    <row r="1699" customFormat="false" ht="15" hidden="false" customHeight="false" outlineLevel="0" collapsed="false">
      <c r="A1699" s="15" t="str">
        <f aca="false">Data_Clean!A1699</f>
        <v>CX101695</v>
      </c>
      <c r="B1699" s="14" t="n">
        <f aca="false">Data_Clean!G1699*Assumptions!$B$5</f>
        <v>248.92775</v>
      </c>
      <c r="C1699" s="14" t="n">
        <f aca="false">IF(Data_Clean!H1699="",0,Data_Clean!H1699)*Assumptions!$B$6</f>
        <v>114.74808</v>
      </c>
      <c r="D1699" s="14" t="n">
        <f aca="false">Data_Clean!I1699*Assumptions!$B$7</f>
        <v>0</v>
      </c>
      <c r="E1699" s="14" t="n">
        <f aca="false">Data_Clean!J1699*Assumptions!$B$8</f>
        <v>0</v>
      </c>
      <c r="F1699" s="14" t="n">
        <f aca="false">Data_Clean!K1699*Assumptions!$B$9</f>
        <v>0</v>
      </c>
      <c r="G1699" s="14" t="n">
        <f aca="false">Data_Clean!L1699*Assumptions!$B$10</f>
        <v>0</v>
      </c>
      <c r="H1699" s="14" t="n">
        <f aca="false">IF(OR(Data_Clean!M1699="",Data_Clean!N1699=""),0,Data_Clean!M1699*Data_Clean!N1699/100)*Assumptions!$B$13*Assumptions!$B$11</f>
        <v>0</v>
      </c>
      <c r="I1699" s="14" t="n">
        <f aca="false">Data_Clean!O1699*4*Assumptions!$B$12</f>
        <v>0</v>
      </c>
      <c r="J1699" s="14" t="n">
        <f aca="false">SUM(B1699:I1699)</f>
        <v>363.67583</v>
      </c>
      <c r="K1699" s="16" t="n">
        <f aca="false">IF(Data_Clean!P1699="","",Assumptions!$B$15*0.5^(Data_Clean!P1699/Assumptions!$B$20))</f>
        <v>30</v>
      </c>
      <c r="L1699" s="16" t="n">
        <f aca="false">Assumptions!$B$16*MIN(1,LN(1+Data_Clean!Q1699)/LN(1+Assumptions!$B$21))</f>
        <v>15.7812965263578</v>
      </c>
      <c r="M1699" s="16" t="n">
        <f aca="false">Assumptions!$B$17*(0.6*MIN(1,Data_Clean!R1699/Assumptions!$B$22)+0.4*IF(Data_Clean!S1699="",0,Data_Clean!S1699))</f>
        <v>9.738</v>
      </c>
      <c r="N1699" s="16" t="n">
        <f aca="false">Assumptions!$B$18*MIN(1,(Data_Clean!F1699-1)/Assumptions!$B$23)</f>
        <v>5</v>
      </c>
      <c r="O1699" s="16" t="n">
        <f aca="false">Assumptions!$B$19*(0.4*IF(Data_Clean!E1699="",0,MIN(1,Data_Clean!E1699/12/Assumptions!$B$24))+0.35*IF(Data_Clean!D1699="Y",1,0)+0.25*(1-MIN(Data_Clean!T1699,3)/3))/IF(Data_Clean!E1699="",0.6,1)</f>
        <v>12.3</v>
      </c>
      <c r="P1699" s="16" t="n">
        <f aca="false">SUM(K1699:O1699)/(Assumptions!$D$5-IF(K1699="",Assumptions!$B$15,0))*100</f>
        <v>72.8192965263578</v>
      </c>
      <c r="Q1699" s="7" t="str">
        <f aca="false">IF(J1699&gt;=Assumptions!$B$26,"High",IF(J1699&gt;=Assumptions!$B$27,"Mid","Low"))</f>
        <v>Low</v>
      </c>
      <c r="R1699" s="7" t="str">
        <f aca="false">IF(P1699&gt;=Assumptions!$B$28,"High",IF(P1699&gt;=Assumptions!$B$29,"Mid","Low"))</f>
        <v>High</v>
      </c>
      <c r="S1699" s="7" t="str">
        <f aca="false">INDEX(Assumptions!$B$33:$B$41,MATCH(Q1699&amp;"|"&amp;R1699,Assumptions!$A$33:$A$41,0))</f>
        <v>Engaged Builders</v>
      </c>
      <c r="T1699" s="7" t="n">
        <f aca="false">IF(ISNUMBER(Data_Clean!V1699),J1699*Data_Clean!V1699,0)</f>
        <v>10.837539734</v>
      </c>
    </row>
    <row r="1700" customFormat="false" ht="15" hidden="false" customHeight="false" outlineLevel="0" collapsed="false">
      <c r="A1700" s="15" t="str">
        <f aca="false">Data_Clean!A1700</f>
        <v>CX101696</v>
      </c>
      <c r="B1700" s="14" t="n">
        <f aca="false">Data_Clean!G1700*Assumptions!$B$5</f>
        <v>59.428</v>
      </c>
      <c r="C1700" s="14" t="n">
        <f aca="false">IF(Data_Clean!H1700="",0,Data_Clean!H1700)*Assumptions!$B$6</f>
        <v>85.04688</v>
      </c>
      <c r="D1700" s="14" t="n">
        <f aca="false">Data_Clean!I1700*Assumptions!$B$7</f>
        <v>158.4</v>
      </c>
      <c r="E1700" s="14" t="n">
        <f aca="false">Data_Clean!J1700*Assumptions!$B$8</f>
        <v>0</v>
      </c>
      <c r="F1700" s="14" t="n">
        <f aca="false">Data_Clean!K1700*Assumptions!$B$9</f>
        <v>0</v>
      </c>
      <c r="G1700" s="14" t="n">
        <f aca="false">Data_Clean!L1700*Assumptions!$B$10</f>
        <v>0</v>
      </c>
      <c r="H1700" s="14" t="n">
        <f aca="false">IF(OR(Data_Clean!M1700="",Data_Clean!N1700=""),0,Data_Clean!M1700*Data_Clean!N1700/100)*Assumptions!$B$13*Assumptions!$B$11</f>
        <v>0</v>
      </c>
      <c r="I1700" s="14" t="n">
        <f aca="false">Data_Clean!O1700*4*Assumptions!$B$12</f>
        <v>0</v>
      </c>
      <c r="J1700" s="14" t="n">
        <f aca="false">SUM(B1700:I1700)</f>
        <v>302.87488</v>
      </c>
      <c r="K1700" s="16" t="n">
        <f aca="false">IF(Data_Clean!P1700="","",Assumptions!$B$15*0.5^(Data_Clean!P1700/Assumptions!$B$20))</f>
        <v>13.6758373283733</v>
      </c>
      <c r="L1700" s="16" t="n">
        <f aca="false">Assumptions!$B$16*MIN(1,LN(1+Data_Clean!Q1700)/LN(1+Assumptions!$B$21))</f>
        <v>10.362865626271</v>
      </c>
      <c r="M1700" s="16" t="n">
        <f aca="false">Assumptions!$B$17*(0.6*MIN(1,Data_Clean!R1700/Assumptions!$B$22)+0.4*IF(Data_Clean!S1700="",0,Data_Clean!S1700))</f>
        <v>2.394</v>
      </c>
      <c r="N1700" s="16" t="n">
        <f aca="false">Assumptions!$B$18*MIN(1,(Data_Clean!F1700-1)/Assumptions!$B$23)</f>
        <v>10</v>
      </c>
      <c r="O1700" s="16" t="n">
        <f aca="false">Assumptions!$B$19*(0.4*IF(Data_Clean!E1700="",0,MIN(1,Data_Clean!E1700/12/Assumptions!$B$24))+0.35*IF(Data_Clean!D1700="Y",1,0)+0.25*(1-MIN(Data_Clean!T1700,3)/3))/IF(Data_Clean!E1700="",0.6,1)</f>
        <v>9.75</v>
      </c>
      <c r="P1700" s="16" t="n">
        <f aca="false">SUM(K1700:O1700)/(Assumptions!$D$5-IF(K1700="",Assumptions!$B$15,0))*100</f>
        <v>46.1827029546443</v>
      </c>
      <c r="Q1700" s="7" t="str">
        <f aca="false">IF(J1700&gt;=Assumptions!$B$26,"High",IF(J1700&gt;=Assumptions!$B$27,"Mid","Low"))</f>
        <v>Low</v>
      </c>
      <c r="R1700" s="7" t="str">
        <f aca="false">IF(P1700&gt;=Assumptions!$B$28,"High",IF(P1700&gt;=Assumptions!$B$29,"Mid","Low"))</f>
        <v>Low</v>
      </c>
      <c r="S1700" s="7" t="str">
        <f aca="false">INDEX(Assumptions!$B$33:$B$41,MATCH(Q1700&amp;"|"&amp;R1700,Assumptions!$A$33:$A$41,0))</f>
        <v>Dormant &amp; Low Value</v>
      </c>
      <c r="T1700" s="7" t="n">
        <f aca="false">IF(ISNUMBER(Data_Clean!V1700),J1700*Data_Clean!V1700,0)</f>
        <v>28.379376256</v>
      </c>
    </row>
    <row r="1701" customFormat="false" ht="15" hidden="false" customHeight="false" outlineLevel="0" collapsed="false">
      <c r="A1701" s="15" t="str">
        <f aca="false">Data_Clean!A1701</f>
        <v>CX101697</v>
      </c>
      <c r="B1701" s="14" t="n">
        <f aca="false">Data_Clean!G1701*Assumptions!$B$5</f>
        <v>24.58075</v>
      </c>
      <c r="C1701" s="14" t="n">
        <f aca="false">IF(Data_Clean!H1701="",0,Data_Clean!H1701)*Assumptions!$B$6</f>
        <v>40.2456</v>
      </c>
      <c r="D1701" s="14" t="n">
        <f aca="false">Data_Clean!I1701*Assumptions!$B$7</f>
        <v>0</v>
      </c>
      <c r="E1701" s="14" t="n">
        <f aca="false">Data_Clean!J1701*Assumptions!$B$8</f>
        <v>0</v>
      </c>
      <c r="F1701" s="14" t="n">
        <f aca="false">Data_Clean!K1701*Assumptions!$B$9</f>
        <v>0</v>
      </c>
      <c r="G1701" s="14" t="n">
        <f aca="false">Data_Clean!L1701*Assumptions!$B$10</f>
        <v>1075.05</v>
      </c>
      <c r="H1701" s="14" t="n">
        <f aca="false">IF(OR(Data_Clean!M1701="",Data_Clean!N1701=""),0,Data_Clean!M1701*Data_Clean!N1701/100)*Assumptions!$B$13*Assumptions!$B$11</f>
        <v>0</v>
      </c>
      <c r="I1701" s="14" t="n">
        <f aca="false">Data_Clean!O1701*4*Assumptions!$B$12</f>
        <v>0</v>
      </c>
      <c r="J1701" s="14" t="n">
        <f aca="false">SUM(B1701:I1701)</f>
        <v>1139.87635</v>
      </c>
      <c r="K1701" s="16" t="n">
        <f aca="false">IF(Data_Clean!P1701="","",Assumptions!$B$15*0.5^(Data_Clean!P1701/Assumptions!$B$20))</f>
        <v>11.1082316421492</v>
      </c>
      <c r="L1701" s="16" t="n">
        <f aca="false">Assumptions!$B$16*MIN(1,LN(1+Data_Clean!Q1701)/LN(1+Assumptions!$B$21))</f>
        <v>5.78129652635776</v>
      </c>
      <c r="M1701" s="16" t="n">
        <f aca="false">Assumptions!$B$17*(0.6*MIN(1,Data_Clean!R1701/Assumptions!$B$22)+0.4*IF(Data_Clean!S1701="",0,Data_Clean!S1701))</f>
        <v>3.804</v>
      </c>
      <c r="N1701" s="16" t="n">
        <f aca="false">Assumptions!$B$18*MIN(1,(Data_Clean!F1701-1)/Assumptions!$B$23)</f>
        <v>10</v>
      </c>
      <c r="O1701" s="16" t="n">
        <f aca="false">Assumptions!$B$19*(0.4*IF(Data_Clean!E1701="",0,MIN(1,Data_Clean!E1701/12/Assumptions!$B$24))+0.35*IF(Data_Clean!D1701="Y",1,0)+0.25*(1-MIN(Data_Clean!T1701,3)/3))/IF(Data_Clean!E1701="",0.6,1)</f>
        <v>9.75</v>
      </c>
      <c r="P1701" s="16" t="n">
        <f aca="false">SUM(K1701:O1701)/(Assumptions!$D$5-IF(K1701="",Assumptions!$B$15,0))*100</f>
        <v>40.443528168507</v>
      </c>
      <c r="Q1701" s="7" t="str">
        <f aca="false">IF(J1701&gt;=Assumptions!$B$26,"High",IF(J1701&gt;=Assumptions!$B$27,"Mid","Low"))</f>
        <v>Mid</v>
      </c>
      <c r="R1701" s="7" t="str">
        <f aca="false">IF(P1701&gt;=Assumptions!$B$28,"High",IF(P1701&gt;=Assumptions!$B$29,"Mid","Low"))</f>
        <v>Low</v>
      </c>
      <c r="S1701" s="7" t="str">
        <f aca="false">INDEX(Assumptions!$B$33:$B$41,MATCH(Q1701&amp;"|"&amp;R1701,Assumptions!$A$33:$A$41,0))</f>
        <v>Light Touch</v>
      </c>
      <c r="T1701" s="7" t="n">
        <f aca="false">IF(ISNUMBER(Data_Clean!V1701),J1701*Data_Clean!V1701,0)</f>
        <v>135.531298015</v>
      </c>
    </row>
    <row r="1702" customFormat="false" ht="15" hidden="false" customHeight="false" outlineLevel="0" collapsed="false">
      <c r="A1702" s="15" t="str">
        <f aca="false">Data_Clean!A1702</f>
        <v>CX101698</v>
      </c>
      <c r="B1702" s="14" t="n">
        <f aca="false">Data_Clean!G1702*Assumptions!$B$5</f>
        <v>42.39575</v>
      </c>
      <c r="C1702" s="14" t="n">
        <f aca="false">IF(Data_Clean!H1702="",0,Data_Clean!H1702)*Assumptions!$B$6</f>
        <v>115.69644</v>
      </c>
      <c r="D1702" s="14" t="n">
        <f aca="false">Data_Clean!I1702*Assumptions!$B$7</f>
        <v>439.2</v>
      </c>
      <c r="E1702" s="14" t="n">
        <f aca="false">Data_Clean!J1702*Assumptions!$B$8</f>
        <v>0</v>
      </c>
      <c r="F1702" s="14" t="n">
        <f aca="false">Data_Clean!K1702*Assumptions!$B$9</f>
        <v>1783.1</v>
      </c>
      <c r="G1702" s="14" t="n">
        <f aca="false">Data_Clean!L1702*Assumptions!$B$10</f>
        <v>549.45</v>
      </c>
      <c r="H1702" s="14" t="n">
        <f aca="false">IF(OR(Data_Clean!M1702="",Data_Clean!N1702=""),0,Data_Clean!M1702*Data_Clean!N1702/100)*Assumptions!$B$13*Assumptions!$B$11</f>
        <v>0</v>
      </c>
      <c r="I1702" s="14" t="n">
        <f aca="false">Data_Clean!O1702*4*Assumptions!$B$12</f>
        <v>0</v>
      </c>
      <c r="J1702" s="14" t="n">
        <f aca="false">SUM(B1702:I1702)</f>
        <v>2929.84219</v>
      </c>
      <c r="K1702" s="16" t="n">
        <f aca="false">IF(Data_Clean!P1702="","",Assumptions!$B$15*0.5^(Data_Clean!P1702/Assumptions!$B$20))</f>
        <v>0.027973875114563</v>
      </c>
      <c r="L1702" s="16" t="n">
        <f aca="false">Assumptions!$B$16*MIN(1,LN(1+Data_Clean!Q1702)/LN(1+Assumptions!$B$21))</f>
        <v>0</v>
      </c>
      <c r="M1702" s="16" t="n">
        <f aca="false">Assumptions!$B$17*(0.6*MIN(1,Data_Clean!R1702/Assumptions!$B$22)+0.4*IF(Data_Clean!S1702="",0,Data_Clean!S1702))</f>
        <v>0</v>
      </c>
      <c r="N1702" s="16" t="n">
        <f aca="false">Assumptions!$B$18*MIN(1,(Data_Clean!F1702-1)/Assumptions!$B$23)</f>
        <v>20</v>
      </c>
      <c r="O1702" s="16" t="n">
        <f aca="false">Assumptions!$B$19*(0.4*IF(Data_Clean!E1702="",0,MIN(1,Data_Clean!E1702/12/Assumptions!$B$24))+0.35*IF(Data_Clean!D1702="Y",1,0)+0.25*(1-MIN(Data_Clean!T1702,3)/3))/IF(Data_Clean!E1702="",0.6,1)</f>
        <v>5.1</v>
      </c>
      <c r="P1702" s="16" t="n">
        <f aca="false">SUM(K1702:O1702)/(Assumptions!$D$5-IF(K1702="",Assumptions!$B$15,0))*100</f>
        <v>25.1279738751146</v>
      </c>
      <c r="Q1702" s="7" t="str">
        <f aca="false">IF(J1702&gt;=Assumptions!$B$26,"High",IF(J1702&gt;=Assumptions!$B$27,"Mid","Low"))</f>
        <v>High</v>
      </c>
      <c r="R1702" s="7" t="str">
        <f aca="false">IF(P1702&gt;=Assumptions!$B$28,"High",IF(P1702&gt;=Assumptions!$B$29,"Mid","Low"))</f>
        <v>Low</v>
      </c>
      <c r="S1702" s="7" t="str">
        <f aca="false">INDEX(Assumptions!$B$33:$B$41,MATCH(Q1702&amp;"|"&amp;R1702,Assumptions!$A$33:$A$41,0))</f>
        <v>Affluent Drifters</v>
      </c>
      <c r="T1702" s="7" t="n">
        <f aca="false">IF(ISNUMBER(Data_Clean!V1702),J1702*Data_Clean!V1702,0)</f>
        <v>971.242685985</v>
      </c>
    </row>
    <row r="1703" customFormat="false" ht="15" hidden="false" customHeight="false" outlineLevel="0" collapsed="false">
      <c r="A1703" s="15" t="str">
        <f aca="false">Data_Clean!A1703</f>
        <v>CX101699</v>
      </c>
      <c r="B1703" s="14" t="n">
        <f aca="false">Data_Clean!G1703*Assumptions!$B$5</f>
        <v>7.9315</v>
      </c>
      <c r="C1703" s="14" t="n">
        <f aca="false">IF(Data_Clean!H1703="",0,Data_Clean!H1703)*Assumptions!$B$6</f>
        <v>190.19064</v>
      </c>
      <c r="D1703" s="14" t="n">
        <f aca="false">Data_Clean!I1703*Assumptions!$B$7</f>
        <v>0</v>
      </c>
      <c r="E1703" s="14" t="n">
        <f aca="false">Data_Clean!J1703*Assumptions!$B$8</f>
        <v>0</v>
      </c>
      <c r="F1703" s="14" t="n">
        <f aca="false">Data_Clean!K1703*Assumptions!$B$9</f>
        <v>0</v>
      </c>
      <c r="G1703" s="14" t="n">
        <f aca="false">Data_Clean!L1703*Assumptions!$B$10</f>
        <v>0</v>
      </c>
      <c r="H1703" s="14" t="n">
        <f aca="false">IF(OR(Data_Clean!M1703="",Data_Clean!N1703=""),0,Data_Clean!M1703*Data_Clean!N1703/100)*Assumptions!$B$13*Assumptions!$B$11</f>
        <v>0</v>
      </c>
      <c r="I1703" s="14" t="n">
        <f aca="false">Data_Clean!O1703*4*Assumptions!$B$12</f>
        <v>0</v>
      </c>
      <c r="J1703" s="14" t="n">
        <f aca="false">SUM(B1703:I1703)</f>
        <v>198.12214</v>
      </c>
      <c r="K1703" s="16" t="n">
        <f aca="false">IF(Data_Clean!P1703="","",Assumptions!$B$15*0.5^(Data_Clean!P1703/Assumptions!$B$20))</f>
        <v>25.5200148285257</v>
      </c>
      <c r="L1703" s="16" t="n">
        <f aca="false">Assumptions!$B$16*MIN(1,LN(1+Data_Clean!Q1703)/LN(1+Assumptions!$B$21))</f>
        <v>12.6966447294858</v>
      </c>
      <c r="M1703" s="16" t="n">
        <f aca="false">Assumptions!$B$17*(0.6*MIN(1,Data_Clean!R1703/Assumptions!$B$22)+0.4*IF(Data_Clean!S1703="",0,Data_Clean!S1703))</f>
        <v>6.474</v>
      </c>
      <c r="N1703" s="16" t="n">
        <f aca="false">Assumptions!$B$18*MIN(1,(Data_Clean!F1703-1)/Assumptions!$B$23)</f>
        <v>5</v>
      </c>
      <c r="O1703" s="16" t="n">
        <f aca="false">Assumptions!$B$19*(0.4*IF(Data_Clean!E1703="",0,MIN(1,Data_Clean!E1703/12/Assumptions!$B$24))+0.35*IF(Data_Clean!D1703="Y",1,0)+0.25*(1-MIN(Data_Clean!T1703,3)/3))/IF(Data_Clean!E1703="",0.6,1)</f>
        <v>4.55</v>
      </c>
      <c r="P1703" s="16" t="n">
        <f aca="false">SUM(K1703:O1703)/(Assumptions!$D$5-IF(K1703="",Assumptions!$B$15,0))*100</f>
        <v>54.2406595580114</v>
      </c>
      <c r="Q1703" s="7" t="str">
        <f aca="false">IF(J1703&gt;=Assumptions!$B$26,"High",IF(J1703&gt;=Assumptions!$B$27,"Mid","Low"))</f>
        <v>Low</v>
      </c>
      <c r="R1703" s="7" t="str">
        <f aca="false">IF(P1703&gt;=Assumptions!$B$28,"High",IF(P1703&gt;=Assumptions!$B$29,"Mid","Low"))</f>
        <v>Mid</v>
      </c>
      <c r="S1703" s="7" t="str">
        <f aca="false">INDEX(Assumptions!$B$33:$B$41,MATCH(Q1703&amp;"|"&amp;R1703,Assumptions!$A$33:$A$41,0))</f>
        <v>Light Touch</v>
      </c>
      <c r="T1703" s="7" t="n">
        <f aca="false">IF(ISNUMBER(Data_Clean!V1703),J1703*Data_Clean!V1703,0)</f>
        <v>23.041604882</v>
      </c>
    </row>
    <row r="1704" customFormat="false" ht="15" hidden="false" customHeight="false" outlineLevel="0" collapsed="false">
      <c r="A1704" s="15" t="str">
        <f aca="false">Data_Clean!A1704</f>
        <v>CX101700</v>
      </c>
      <c r="B1704" s="14" t="n">
        <f aca="false">Data_Clean!G1704*Assumptions!$B$5</f>
        <v>513.631</v>
      </c>
      <c r="C1704" s="14" t="n">
        <f aca="false">IF(Data_Clean!H1704="",0,Data_Clean!H1704)*Assumptions!$B$6</f>
        <v>639.37488</v>
      </c>
      <c r="D1704" s="14" t="n">
        <f aca="false">Data_Clean!I1704*Assumptions!$B$7</f>
        <v>0</v>
      </c>
      <c r="E1704" s="14" t="n">
        <f aca="false">Data_Clean!J1704*Assumptions!$B$8</f>
        <v>0</v>
      </c>
      <c r="F1704" s="14" t="n">
        <f aca="false">Data_Clean!K1704*Assumptions!$B$9</f>
        <v>1474</v>
      </c>
      <c r="G1704" s="14" t="n">
        <f aca="false">Data_Clean!L1704*Assumptions!$B$10</f>
        <v>0</v>
      </c>
      <c r="H1704" s="14" t="n">
        <f aca="false">IF(OR(Data_Clean!M1704="",Data_Clean!N1704=""),0,Data_Clean!M1704*Data_Clean!N1704/100)*Assumptions!$B$13*Assumptions!$B$11</f>
        <v>118.272</v>
      </c>
      <c r="I1704" s="14" t="n">
        <f aca="false">Data_Clean!O1704*4*Assumptions!$B$12</f>
        <v>118.17072</v>
      </c>
      <c r="J1704" s="14" t="n">
        <f aca="false">SUM(B1704:I1704)</f>
        <v>2863.4486</v>
      </c>
      <c r="K1704" s="16" t="n">
        <f aca="false">IF(Data_Clean!P1704="","",Assumptions!$B$15*0.5^(Data_Clean!P1704/Assumptions!$B$20))</f>
        <v>28.6452481173125</v>
      </c>
      <c r="L1704" s="16" t="n">
        <f aca="false">Assumptions!$B$16*MIN(1,LN(1+Data_Clean!Q1704)/LN(1+Assumptions!$B$21))</f>
        <v>18.7190675950324</v>
      </c>
      <c r="M1704" s="16" t="n">
        <f aca="false">Assumptions!$B$17*(0.6*MIN(1,Data_Clean!R1704/Assumptions!$B$22)+0.4*IF(Data_Clean!S1704="",0,Data_Clean!S1704))</f>
        <v>13.968</v>
      </c>
      <c r="N1704" s="16" t="n">
        <f aca="false">Assumptions!$B$18*MIN(1,(Data_Clean!F1704-1)/Assumptions!$B$23)</f>
        <v>15</v>
      </c>
      <c r="O1704" s="16" t="n">
        <f aca="false">Assumptions!$B$19*(0.4*IF(Data_Clean!E1704="",0,MIN(1,Data_Clean!E1704/12/Assumptions!$B$24))+0.35*IF(Data_Clean!D1704="Y",1,0)+0.25*(1-MIN(Data_Clean!T1704,3)/3))/IF(Data_Clean!E1704="",0.6,1)</f>
        <v>10.05</v>
      </c>
      <c r="P1704" s="16" t="n">
        <f aca="false">SUM(K1704:O1704)/(Assumptions!$D$5-IF(K1704="",Assumptions!$B$15,0))*100</f>
        <v>86.3823157123449</v>
      </c>
      <c r="Q1704" s="7" t="str">
        <f aca="false">IF(J1704&gt;=Assumptions!$B$26,"High",IF(J1704&gt;=Assumptions!$B$27,"Mid","Low"))</f>
        <v>High</v>
      </c>
      <c r="R1704" s="7" t="str">
        <f aca="false">IF(P1704&gt;=Assumptions!$B$28,"High",IF(P1704&gt;=Assumptions!$B$29,"Mid","Low"))</f>
        <v>High</v>
      </c>
      <c r="S1704" s="7" t="str">
        <f aca="false">INDEX(Assumptions!$B$33:$B$41,MATCH(Q1704&amp;"|"&amp;R1704,Assumptions!$A$33:$A$41,0))</f>
        <v>Premier Advocates</v>
      </c>
      <c r="T1704" s="7" t="n">
        <f aca="false">IF(ISNUMBER(Data_Clean!V1704),J1704*Data_Clean!V1704,0)</f>
        <v>141.45436084</v>
      </c>
    </row>
    <row r="1705" customFormat="false" ht="15" hidden="false" customHeight="false" outlineLevel="0" collapsed="false">
      <c r="A1705" s="15" t="str">
        <f aca="false">Data_Clean!A1705</f>
        <v>CX101701</v>
      </c>
      <c r="B1705" s="14" t="n">
        <f aca="false">Data_Clean!G1705*Assumptions!$B$5</f>
        <v>106.5865</v>
      </c>
      <c r="C1705" s="14" t="n">
        <f aca="false">IF(Data_Clean!H1705="",0,Data_Clean!H1705)*Assumptions!$B$6</f>
        <v>362.97912</v>
      </c>
      <c r="D1705" s="14" t="n">
        <f aca="false">Data_Clean!I1705*Assumptions!$B$7</f>
        <v>0</v>
      </c>
      <c r="E1705" s="14" t="n">
        <f aca="false">Data_Clean!J1705*Assumptions!$B$8</f>
        <v>45.68085</v>
      </c>
      <c r="F1705" s="14" t="n">
        <f aca="false">Data_Clean!K1705*Assumptions!$B$9</f>
        <v>0</v>
      </c>
      <c r="G1705" s="14" t="n">
        <f aca="false">Data_Clean!L1705*Assumptions!$B$10</f>
        <v>0</v>
      </c>
      <c r="H1705" s="14" t="n">
        <f aca="false">IF(OR(Data_Clean!M1705="",Data_Clean!N1705=""),0,Data_Clean!M1705*Data_Clean!N1705/100)*Assumptions!$B$13*Assumptions!$B$11</f>
        <v>0</v>
      </c>
      <c r="I1705" s="14" t="n">
        <f aca="false">Data_Clean!O1705*4*Assumptions!$B$12</f>
        <v>0</v>
      </c>
      <c r="J1705" s="14" t="n">
        <f aca="false">SUM(B1705:I1705)</f>
        <v>515.24647</v>
      </c>
      <c r="K1705" s="16" t="n">
        <f aca="false">IF(Data_Clean!P1705="","",Assumptions!$B$15*0.5^(Data_Clean!P1705/Assumptions!$B$20))</f>
        <v>8.61523766247776</v>
      </c>
      <c r="L1705" s="16" t="n">
        <f aca="false">Assumptions!$B$16*MIN(1,LN(1+Data_Clean!Q1705)/LN(1+Assumptions!$B$21))</f>
        <v>11.2934465146257</v>
      </c>
      <c r="M1705" s="16" t="n">
        <f aca="false">Assumptions!$B$17*(0.6*MIN(1,Data_Clean!R1705/Assumptions!$B$22)+0.4*IF(Data_Clean!S1705="",0,Data_Clean!S1705))</f>
        <v>9.546</v>
      </c>
      <c r="N1705" s="16" t="n">
        <f aca="false">Assumptions!$B$18*MIN(1,(Data_Clean!F1705-1)/Assumptions!$B$23)</f>
        <v>10</v>
      </c>
      <c r="O1705" s="16" t="n">
        <f aca="false">Assumptions!$B$19*(0.4*IF(Data_Clean!E1705="",0,MIN(1,Data_Clean!E1705/12/Assumptions!$B$24))+0.35*IF(Data_Clean!D1705="Y",1,0)+0.25*(1-MIN(Data_Clean!T1705,3)/3))/IF(Data_Clean!E1705="",0.6,1)</f>
        <v>6.15</v>
      </c>
      <c r="P1705" s="16" t="n">
        <f aca="false">SUM(K1705:O1705)/(Assumptions!$D$5-IF(K1705="",Assumptions!$B$15,0))*100</f>
        <v>45.6046841771034</v>
      </c>
      <c r="Q1705" s="7" t="str">
        <f aca="false">IF(J1705&gt;=Assumptions!$B$26,"High",IF(J1705&gt;=Assumptions!$B$27,"Mid","Low"))</f>
        <v>Mid</v>
      </c>
      <c r="R1705" s="7" t="str">
        <f aca="false">IF(P1705&gt;=Assumptions!$B$28,"High",IF(P1705&gt;=Assumptions!$B$29,"Mid","Low"))</f>
        <v>Low</v>
      </c>
      <c r="S1705" s="7" t="str">
        <f aca="false">INDEX(Assumptions!$B$33:$B$41,MATCH(Q1705&amp;"|"&amp;R1705,Assumptions!$A$33:$A$41,0))</f>
        <v>Light Touch</v>
      </c>
      <c r="T1705" s="7" t="n">
        <f aca="false">IF(ISNUMBER(Data_Clean!V1705),J1705*Data_Clean!V1705,0)</f>
        <v>67.651861511</v>
      </c>
    </row>
    <row r="1706" customFormat="false" ht="15" hidden="false" customHeight="false" outlineLevel="0" collapsed="false">
      <c r="A1706" s="15" t="str">
        <f aca="false">Data_Clean!A1706</f>
        <v>CX101702</v>
      </c>
      <c r="B1706" s="14" t="n">
        <f aca="false">Data_Clean!G1706*Assumptions!$B$5</f>
        <v>73.50375</v>
      </c>
      <c r="C1706" s="14" t="n">
        <f aca="false">IF(Data_Clean!H1706="",0,Data_Clean!H1706)*Assumptions!$B$6</f>
        <v>749.12472</v>
      </c>
      <c r="D1706" s="14" t="n">
        <f aca="false">Data_Clean!I1706*Assumptions!$B$7</f>
        <v>0</v>
      </c>
      <c r="E1706" s="14" t="n">
        <f aca="false">Data_Clean!J1706*Assumptions!$B$8</f>
        <v>2123.030325</v>
      </c>
      <c r="F1706" s="14" t="n">
        <f aca="false">Data_Clean!K1706*Assumptions!$B$9</f>
        <v>1401.4</v>
      </c>
      <c r="G1706" s="14" t="n">
        <f aca="false">Data_Clean!L1706*Assumptions!$B$10</f>
        <v>0</v>
      </c>
      <c r="H1706" s="14" t="n">
        <f aca="false">IF(OR(Data_Clean!M1706="",Data_Clean!N1706=""),0,Data_Clean!M1706*Data_Clean!N1706/100)*Assumptions!$B$13*Assumptions!$B$11</f>
        <v>84.078</v>
      </c>
      <c r="I1706" s="14" t="n">
        <f aca="false">Data_Clean!O1706*4*Assumptions!$B$12</f>
        <v>31.38816</v>
      </c>
      <c r="J1706" s="14" t="n">
        <f aca="false">SUM(B1706:I1706)</f>
        <v>4462.524955</v>
      </c>
      <c r="K1706" s="16" t="n">
        <f aca="false">IF(Data_Clean!P1706="","",Assumptions!$B$15*0.5^(Data_Clean!P1706/Assumptions!$B$20))</f>
        <v>29.3147990530274</v>
      </c>
      <c r="L1706" s="16" t="n">
        <f aca="false">Assumptions!$B$16*MIN(1,LN(1+Data_Clean!Q1706)/LN(1+Assumptions!$B$21))</f>
        <v>17.0046519135391</v>
      </c>
      <c r="M1706" s="16" t="n">
        <f aca="false">Assumptions!$B$17*(0.6*MIN(1,Data_Clean!R1706/Assumptions!$B$22)+0.4*IF(Data_Clean!S1706="",0,Data_Clean!S1706))</f>
        <v>3.966</v>
      </c>
      <c r="N1706" s="16" t="n">
        <f aca="false">Assumptions!$B$18*MIN(1,(Data_Clean!F1706-1)/Assumptions!$B$23)</f>
        <v>20</v>
      </c>
      <c r="O1706" s="16" t="n">
        <f aca="false">Assumptions!$B$19*(0.4*IF(Data_Clean!E1706="",0,MIN(1,Data_Clean!E1706/12/Assumptions!$B$24))+0.35*IF(Data_Clean!D1706="Y",1,0)+0.25*(1-MIN(Data_Clean!T1706,3)/3))/IF(Data_Clean!E1706="",0.6,1)</f>
        <v>12.35</v>
      </c>
      <c r="P1706" s="16" t="n">
        <f aca="false">SUM(K1706:O1706)/(Assumptions!$D$5-IF(K1706="",Assumptions!$B$15,0))*100</f>
        <v>82.6354509665665</v>
      </c>
      <c r="Q1706" s="7" t="str">
        <f aca="false">IF(J1706&gt;=Assumptions!$B$26,"High",IF(J1706&gt;=Assumptions!$B$27,"Mid","Low"))</f>
        <v>High</v>
      </c>
      <c r="R1706" s="7" t="str">
        <f aca="false">IF(P1706&gt;=Assumptions!$B$28,"High",IF(P1706&gt;=Assumptions!$B$29,"Mid","Low"))</f>
        <v>High</v>
      </c>
      <c r="S1706" s="7" t="str">
        <f aca="false">INDEX(Assumptions!$B$33:$B$41,MATCH(Q1706&amp;"|"&amp;R1706,Assumptions!$A$33:$A$41,0))</f>
        <v>Premier Advocates</v>
      </c>
      <c r="T1706" s="7" t="n">
        <f aca="false">IF(ISNUMBER(Data_Clean!V1706),J1706*Data_Clean!V1706,0)</f>
        <v>93.713024055</v>
      </c>
    </row>
    <row r="1707" customFormat="false" ht="15" hidden="false" customHeight="false" outlineLevel="0" collapsed="false">
      <c r="A1707" s="15" t="str">
        <f aca="false">Data_Clean!A1707</f>
        <v>CX101703</v>
      </c>
      <c r="B1707" s="14" t="n">
        <f aca="false">Data_Clean!G1707*Assumptions!$B$5</f>
        <v>50.80175</v>
      </c>
      <c r="C1707" s="14" t="n">
        <f aca="false">IF(Data_Clean!H1707="",0,Data_Clean!H1707)*Assumptions!$B$6</f>
        <v>0</v>
      </c>
      <c r="D1707" s="14" t="n">
        <f aca="false">Data_Clean!I1707*Assumptions!$B$7</f>
        <v>0</v>
      </c>
      <c r="E1707" s="14" t="n">
        <f aca="false">Data_Clean!J1707*Assumptions!$B$8</f>
        <v>0</v>
      </c>
      <c r="F1707" s="14" t="n">
        <f aca="false">Data_Clean!K1707*Assumptions!$B$9</f>
        <v>2924.9</v>
      </c>
      <c r="G1707" s="14" t="n">
        <f aca="false">Data_Clean!L1707*Assumptions!$B$10</f>
        <v>0</v>
      </c>
      <c r="H1707" s="14" t="n">
        <f aca="false">IF(OR(Data_Clean!M1707="",Data_Clean!N1707=""),0,Data_Clean!M1707*Data_Clean!N1707/100)*Assumptions!$B$13*Assumptions!$B$11</f>
        <v>0</v>
      </c>
      <c r="I1707" s="14" t="n">
        <f aca="false">Data_Clean!O1707*4*Assumptions!$B$12</f>
        <v>0</v>
      </c>
      <c r="J1707" s="14" t="n">
        <f aca="false">SUM(B1707:I1707)</f>
        <v>2975.70175</v>
      </c>
      <c r="K1707" s="16" t="n">
        <f aca="false">IF(Data_Clean!P1707="","",Assumptions!$B$15*0.5^(Data_Clean!P1707/Assumptions!$B$20))</f>
        <v>21.7090385616057</v>
      </c>
      <c r="L1707" s="16" t="n">
        <f aca="false">Assumptions!$B$16*MIN(1,LN(1+Data_Clean!Q1707)/LN(1+Assumptions!$B$21))</f>
        <v>10.362865626271</v>
      </c>
      <c r="M1707" s="16" t="n">
        <f aca="false">Assumptions!$B$17*(0.6*MIN(1,Data_Clean!R1707/Assumptions!$B$22)+0.4*IF(Data_Clean!S1707="",0,Data_Clean!S1707))</f>
        <v>11.13</v>
      </c>
      <c r="N1707" s="16" t="n">
        <f aca="false">Assumptions!$B$18*MIN(1,(Data_Clean!F1707-1)/Assumptions!$B$23)</f>
        <v>5</v>
      </c>
      <c r="O1707" s="16" t="n">
        <f aca="false">Assumptions!$B$19*(0.4*IF(Data_Clean!E1707="",0,MIN(1,Data_Clean!E1707/12/Assumptions!$B$24))+0.35*IF(Data_Clean!D1707="Y",1,0)+0.25*(1-MIN(Data_Clean!T1707,3)/3))/IF(Data_Clean!E1707="",0.6,1)</f>
        <v>3.8</v>
      </c>
      <c r="P1707" s="16" t="n">
        <f aca="false">SUM(K1707:O1707)/(Assumptions!$D$5-IF(K1707="",Assumptions!$B$15,0))*100</f>
        <v>52.0019041878767</v>
      </c>
      <c r="Q1707" s="7" t="str">
        <f aca="false">IF(J1707&gt;=Assumptions!$B$26,"High",IF(J1707&gt;=Assumptions!$B$27,"Mid","Low"))</f>
        <v>High</v>
      </c>
      <c r="R1707" s="7" t="str">
        <f aca="false">IF(P1707&gt;=Assumptions!$B$28,"High",IF(P1707&gt;=Assumptions!$B$29,"Mid","Low"))</f>
        <v>Mid</v>
      </c>
      <c r="S1707" s="7" t="str">
        <f aca="false">INDEX(Assumptions!$B$33:$B$41,MATCH(Q1707&amp;"|"&amp;R1707,Assumptions!$A$33:$A$41,0))</f>
        <v>Established Core</v>
      </c>
      <c r="T1707" s="7" t="n">
        <f aca="false">IF(ISNUMBER(Data_Clean!V1707),J1707*Data_Clean!V1707,0)</f>
        <v>488.312657175</v>
      </c>
    </row>
    <row r="1708" customFormat="false" ht="15" hidden="false" customHeight="false" outlineLevel="0" collapsed="false">
      <c r="A1708" s="15" t="str">
        <f aca="false">Data_Clean!A1708</f>
        <v>CX101704</v>
      </c>
      <c r="B1708" s="14" t="n">
        <f aca="false">Data_Clean!G1708*Assumptions!$B$5</f>
        <v>87.52525</v>
      </c>
      <c r="C1708" s="14" t="n">
        <f aca="false">IF(Data_Clean!H1708="",0,Data_Clean!H1708)*Assumptions!$B$6</f>
        <v>134.91132</v>
      </c>
      <c r="D1708" s="14" t="n">
        <f aca="false">Data_Clean!I1708*Assumptions!$B$7</f>
        <v>76</v>
      </c>
      <c r="E1708" s="14" t="n">
        <f aca="false">Data_Clean!J1708*Assumptions!$B$8</f>
        <v>0</v>
      </c>
      <c r="F1708" s="14" t="n">
        <f aca="false">Data_Clean!K1708*Assumptions!$B$9</f>
        <v>0</v>
      </c>
      <c r="G1708" s="14" t="n">
        <f aca="false">Data_Clean!L1708*Assumptions!$B$10</f>
        <v>0</v>
      </c>
      <c r="H1708" s="14" t="n">
        <f aca="false">IF(OR(Data_Clean!M1708="",Data_Clean!N1708=""),0,Data_Clean!M1708*Data_Clean!N1708/100)*Assumptions!$B$13*Assumptions!$B$11</f>
        <v>0</v>
      </c>
      <c r="I1708" s="14" t="n">
        <f aca="false">Data_Clean!O1708*4*Assumptions!$B$12</f>
        <v>0</v>
      </c>
      <c r="J1708" s="14" t="n">
        <f aca="false">SUM(B1708:I1708)</f>
        <v>298.43657</v>
      </c>
      <c r="K1708" s="16" t="n">
        <f aca="false">IF(Data_Clean!P1708="","",Assumptions!$B$15*0.5^(Data_Clean!P1708/Assumptions!$B$20))</f>
        <v>0.0487053454771164</v>
      </c>
      <c r="L1708" s="16" t="n">
        <f aca="false">Assumptions!$B$16*MIN(1,LN(1+Data_Clean!Q1708)/LN(1+Assumptions!$B$21))</f>
        <v>0</v>
      </c>
      <c r="M1708" s="16" t="n">
        <f aca="false">Assumptions!$B$17*(0.6*MIN(1,Data_Clean!R1708/Assumptions!$B$22)+0.4*IF(Data_Clean!S1708="",0,Data_Clean!S1708))</f>
        <v>0</v>
      </c>
      <c r="N1708" s="16" t="n">
        <f aca="false">Assumptions!$B$18*MIN(1,(Data_Clean!F1708-1)/Assumptions!$B$23)</f>
        <v>10</v>
      </c>
      <c r="O1708" s="16" t="n">
        <f aca="false">Assumptions!$B$19*(0.4*IF(Data_Clean!E1708="",0,MIN(1,Data_Clean!E1708/12/Assumptions!$B$24))+0.35*IF(Data_Clean!D1708="Y",1,0)+0.25*(1-MIN(Data_Clean!T1708,3)/3))/IF(Data_Clean!E1708="",0.6,1)</f>
        <v>4.7</v>
      </c>
      <c r="P1708" s="16" t="n">
        <f aca="false">SUM(K1708:O1708)/(Assumptions!$D$5-IF(K1708="",Assumptions!$B$15,0))*100</f>
        <v>14.7487053454771</v>
      </c>
      <c r="Q1708" s="7" t="str">
        <f aca="false">IF(J1708&gt;=Assumptions!$B$26,"High",IF(J1708&gt;=Assumptions!$B$27,"Mid","Low"))</f>
        <v>Low</v>
      </c>
      <c r="R1708" s="7" t="str">
        <f aca="false">IF(P1708&gt;=Assumptions!$B$28,"High",IF(P1708&gt;=Assumptions!$B$29,"Mid","Low"))</f>
        <v>Low</v>
      </c>
      <c r="S1708" s="7" t="str">
        <f aca="false">INDEX(Assumptions!$B$33:$B$41,MATCH(Q1708&amp;"|"&amp;R1708,Assumptions!$A$33:$A$41,0))</f>
        <v>Dormant &amp; Low Value</v>
      </c>
      <c r="T1708" s="7" t="n">
        <f aca="false">IF(ISNUMBER(Data_Clean!V1708),J1708*Data_Clean!V1708,0)</f>
        <v>88.546130319</v>
      </c>
    </row>
    <row r="1709" customFormat="false" ht="15" hidden="false" customHeight="false" outlineLevel="0" collapsed="false">
      <c r="A1709" s="15" t="str">
        <f aca="false">Data_Clean!A1709</f>
        <v>CX101705</v>
      </c>
      <c r="B1709" s="14" t="n">
        <f aca="false">Data_Clean!G1709*Assumptions!$B$5</f>
        <v>305.98025</v>
      </c>
      <c r="C1709" s="14" t="n">
        <f aca="false">IF(Data_Clean!H1709="",0,Data_Clean!H1709)*Assumptions!$B$6</f>
        <v>0</v>
      </c>
      <c r="D1709" s="14" t="n">
        <f aca="false">Data_Clean!I1709*Assumptions!$B$7</f>
        <v>0</v>
      </c>
      <c r="E1709" s="14" t="n">
        <f aca="false">Data_Clean!J1709*Assumptions!$B$8</f>
        <v>0</v>
      </c>
      <c r="F1709" s="14" t="n">
        <f aca="false">Data_Clean!K1709*Assumptions!$B$9</f>
        <v>0</v>
      </c>
      <c r="G1709" s="14" t="n">
        <f aca="false">Data_Clean!L1709*Assumptions!$B$10</f>
        <v>0</v>
      </c>
      <c r="H1709" s="14" t="n">
        <f aca="false">IF(OR(Data_Clean!M1709="",Data_Clean!N1709=""),0,Data_Clean!M1709*Data_Clean!N1709/100)*Assumptions!$B$13*Assumptions!$B$11</f>
        <v>0</v>
      </c>
      <c r="I1709" s="14" t="n">
        <f aca="false">Data_Clean!O1709*4*Assumptions!$B$12</f>
        <v>0</v>
      </c>
      <c r="J1709" s="14" t="n">
        <f aca="false">SUM(B1709:I1709)</f>
        <v>305.98025</v>
      </c>
      <c r="K1709" s="16" t="n">
        <f aca="false">IF(Data_Clean!P1709="","",Assumptions!$B$15*0.5^(Data_Clean!P1709/Assumptions!$B$20))</f>
        <v>29.3147990530274</v>
      </c>
      <c r="L1709" s="16" t="n">
        <f aca="false">Assumptions!$B$16*MIN(1,LN(1+Data_Clean!Q1709)/LN(1+Assumptions!$B$21))</f>
        <v>15.0586973234667</v>
      </c>
      <c r="M1709" s="16" t="n">
        <f aca="false">Assumptions!$B$17*(0.6*MIN(1,Data_Clean!R1709/Assumptions!$B$22)+0.4*IF(Data_Clean!S1709="",0,Data_Clean!S1709))</f>
        <v>8.892</v>
      </c>
      <c r="N1709" s="16" t="n">
        <f aca="false">Assumptions!$B$18*MIN(1,(Data_Clean!F1709-1)/Assumptions!$B$23)</f>
        <v>0</v>
      </c>
      <c r="O1709" s="16" t="n">
        <f aca="false">Assumptions!$B$19*(0.4*IF(Data_Clean!E1709="",0,MIN(1,Data_Clean!E1709/12/Assumptions!$B$24))+0.35*IF(Data_Clean!D1709="Y",1,0)+0.25*(1-MIN(Data_Clean!T1709,3)/3))/IF(Data_Clean!E1709="",0.6,1)</f>
        <v>4.3</v>
      </c>
      <c r="P1709" s="16" t="n">
        <f aca="false">SUM(K1709:O1709)/(Assumptions!$D$5-IF(K1709="",Assumptions!$B$15,0))*100</f>
        <v>57.5654963764941</v>
      </c>
      <c r="Q1709" s="7" t="str">
        <f aca="false">IF(J1709&gt;=Assumptions!$B$26,"High",IF(J1709&gt;=Assumptions!$B$27,"Mid","Low"))</f>
        <v>Low</v>
      </c>
      <c r="R1709" s="7" t="str">
        <f aca="false">IF(P1709&gt;=Assumptions!$B$28,"High",IF(P1709&gt;=Assumptions!$B$29,"Mid","Low"))</f>
        <v>Mid</v>
      </c>
      <c r="S1709" s="7" t="str">
        <f aca="false">INDEX(Assumptions!$B$33:$B$41,MATCH(Q1709&amp;"|"&amp;R1709,Assumptions!$A$33:$A$41,0))</f>
        <v>Light Touch</v>
      </c>
      <c r="T1709" s="7" t="n">
        <f aca="false">IF(ISNUMBER(Data_Clean!V1709),J1709*Data_Clean!V1709,0)</f>
        <v>27.997192875</v>
      </c>
    </row>
    <row r="1710" customFormat="false" ht="15" hidden="false" customHeight="false" outlineLevel="0" collapsed="false">
      <c r="A1710" s="15" t="str">
        <f aca="false">Data_Clean!A1710</f>
        <v>CX101706</v>
      </c>
      <c r="B1710" s="14" t="n">
        <f aca="false">Data_Clean!G1710*Assumptions!$B$5</f>
        <v>147.21625</v>
      </c>
      <c r="C1710" s="14" t="n">
        <f aca="false">IF(Data_Clean!H1710="",0,Data_Clean!H1710)*Assumptions!$B$6</f>
        <v>0</v>
      </c>
      <c r="D1710" s="14" t="n">
        <f aca="false">Data_Clean!I1710*Assumptions!$B$7</f>
        <v>0</v>
      </c>
      <c r="E1710" s="14" t="n">
        <f aca="false">Data_Clean!J1710*Assumptions!$B$8</f>
        <v>0</v>
      </c>
      <c r="F1710" s="14" t="n">
        <f aca="false">Data_Clean!K1710*Assumptions!$B$9</f>
        <v>0</v>
      </c>
      <c r="G1710" s="14" t="n">
        <f aca="false">Data_Clean!L1710*Assumptions!$B$10</f>
        <v>0</v>
      </c>
      <c r="H1710" s="14" t="n">
        <f aca="false">IF(OR(Data_Clean!M1710="",Data_Clean!N1710=""),0,Data_Clean!M1710*Data_Clean!N1710/100)*Assumptions!$B$13*Assumptions!$B$11</f>
        <v>303.264</v>
      </c>
      <c r="I1710" s="14" t="n">
        <f aca="false">Data_Clean!O1710*4*Assumptions!$B$12</f>
        <v>20.70144</v>
      </c>
      <c r="J1710" s="14" t="n">
        <f aca="false">SUM(B1710:I1710)</f>
        <v>471.18169</v>
      </c>
      <c r="K1710" s="16" t="n">
        <f aca="false">IF(Data_Clean!P1710="","",Assumptions!$B$15*0.5^(Data_Clean!P1710/Assumptions!$B$20))</f>
        <v>24.9371368842836</v>
      </c>
      <c r="L1710" s="16" t="n">
        <f aca="false">Assumptions!$B$16*MIN(1,LN(1+Data_Clean!Q1710)/LN(1+Assumptions!$B$21))</f>
        <v>10.6966696442427</v>
      </c>
      <c r="M1710" s="16" t="n">
        <f aca="false">Assumptions!$B$17*(0.6*MIN(1,Data_Clean!R1710/Assumptions!$B$22)+0.4*IF(Data_Clean!S1710="",0,Data_Clean!S1710))</f>
        <v>2.91</v>
      </c>
      <c r="N1710" s="16" t="n">
        <f aca="false">Assumptions!$B$18*MIN(1,(Data_Clean!F1710-1)/Assumptions!$B$23)</f>
        <v>5</v>
      </c>
      <c r="O1710" s="16" t="n">
        <f aca="false">Assumptions!$B$19*(0.4*IF(Data_Clean!E1710="",0,MIN(1,Data_Clean!E1710/12/Assumptions!$B$24))+0.35*IF(Data_Clean!D1710="Y",1,0)+0.25*(1-MIN(Data_Clean!T1710,3)/3))/IF(Data_Clean!E1710="",0.6,1)</f>
        <v>9.75</v>
      </c>
      <c r="P1710" s="16" t="n">
        <f aca="false">SUM(K1710:O1710)/(Assumptions!$D$5-IF(K1710="",Assumptions!$B$15,0))*100</f>
        <v>53.2938065285263</v>
      </c>
      <c r="Q1710" s="7" t="str">
        <f aca="false">IF(J1710&gt;=Assumptions!$B$26,"High",IF(J1710&gt;=Assumptions!$B$27,"Mid","Low"))</f>
        <v>Mid</v>
      </c>
      <c r="R1710" s="7" t="str">
        <f aca="false">IF(P1710&gt;=Assumptions!$B$28,"High",IF(P1710&gt;=Assumptions!$B$29,"Mid","Low"))</f>
        <v>Mid</v>
      </c>
      <c r="S1710" s="7" t="str">
        <f aca="false">INDEX(Assumptions!$B$33:$B$41,MATCH(Q1710&amp;"|"&amp;R1710,Assumptions!$A$33:$A$41,0))</f>
        <v>Established Core</v>
      </c>
      <c r="T1710" s="7" t="n">
        <f aca="false">IF(ISNUMBER(Data_Clean!V1710),J1710*Data_Clean!V1710,0)</f>
        <v>37.034880834</v>
      </c>
    </row>
    <row r="1711" customFormat="false" ht="15" hidden="false" customHeight="false" outlineLevel="0" collapsed="false">
      <c r="A1711" s="15" t="str">
        <f aca="false">Data_Clean!A1711</f>
        <v>CX101707</v>
      </c>
      <c r="B1711" s="14" t="n">
        <f aca="false">Data_Clean!G1711*Assumptions!$B$5</f>
        <v>71.5295</v>
      </c>
      <c r="C1711" s="14" t="n">
        <f aca="false">IF(Data_Clean!H1711="",0,Data_Clean!H1711)*Assumptions!$B$6</f>
        <v>284.1312</v>
      </c>
      <c r="D1711" s="14" t="n">
        <f aca="false">Data_Clean!I1711*Assumptions!$B$7</f>
        <v>0</v>
      </c>
      <c r="E1711" s="14" t="n">
        <f aca="false">Data_Clean!J1711*Assumptions!$B$8</f>
        <v>0</v>
      </c>
      <c r="F1711" s="14" t="n">
        <f aca="false">Data_Clean!K1711*Assumptions!$B$9</f>
        <v>0</v>
      </c>
      <c r="G1711" s="14" t="n">
        <f aca="false">Data_Clean!L1711*Assumptions!$B$10</f>
        <v>0</v>
      </c>
      <c r="H1711" s="14" t="n">
        <f aca="false">IF(OR(Data_Clean!M1711="",Data_Clean!N1711=""),0,Data_Clean!M1711*Data_Clean!N1711/100)*Assumptions!$B$13*Assumptions!$B$11</f>
        <v>0</v>
      </c>
      <c r="I1711" s="14" t="n">
        <f aca="false">Data_Clean!O1711*4*Assumptions!$B$12</f>
        <v>0</v>
      </c>
      <c r="J1711" s="14" t="n">
        <f aca="false">SUM(B1711:I1711)</f>
        <v>355.6607</v>
      </c>
      <c r="K1711" s="16" t="n">
        <f aca="false">IF(Data_Clean!P1711="","",Assumptions!$B$15*0.5^(Data_Clean!P1711/Assumptions!$B$20))</f>
        <v>0.00357846668127776</v>
      </c>
      <c r="L1711" s="16" t="n">
        <f aca="false">Assumptions!$B$16*MIN(1,LN(1+Data_Clean!Q1711)/LN(1+Assumptions!$B$21))</f>
        <v>0</v>
      </c>
      <c r="M1711" s="16" t="n">
        <f aca="false">Assumptions!$B$17*(0.6*MIN(1,Data_Clean!R1711/Assumptions!$B$22)+0.4*IF(Data_Clean!S1711="",0,Data_Clean!S1711))</f>
        <v>0</v>
      </c>
      <c r="N1711" s="16" t="n">
        <f aca="false">Assumptions!$B$18*MIN(1,(Data_Clean!F1711-1)/Assumptions!$B$23)</f>
        <v>5</v>
      </c>
      <c r="O1711" s="16" t="n">
        <f aca="false">Assumptions!$B$19*(0.4*IF(Data_Clean!E1711="",0,MIN(1,Data_Clean!E1711/12/Assumptions!$B$24))+0.35*IF(Data_Clean!D1711="Y",1,0)+0.25*(1-MIN(Data_Clean!T1711,3)/3))/IF(Data_Clean!E1711="",0.6,1)</f>
        <v>15</v>
      </c>
      <c r="P1711" s="16" t="n">
        <f aca="false">SUM(K1711:O1711)/(Assumptions!$D$5-IF(K1711="",Assumptions!$B$15,0))*100</f>
        <v>20.0035784666813</v>
      </c>
      <c r="Q1711" s="7" t="str">
        <f aca="false">IF(J1711&gt;=Assumptions!$B$26,"High",IF(J1711&gt;=Assumptions!$B$27,"Mid","Low"))</f>
        <v>Low</v>
      </c>
      <c r="R1711" s="7" t="str">
        <f aca="false">IF(P1711&gt;=Assumptions!$B$28,"High",IF(P1711&gt;=Assumptions!$B$29,"Mid","Low"))</f>
        <v>Low</v>
      </c>
      <c r="S1711" s="7" t="str">
        <f aca="false">INDEX(Assumptions!$B$33:$B$41,MATCH(Q1711&amp;"|"&amp;R1711,Assumptions!$A$33:$A$41,0))</f>
        <v>Dormant &amp; Low Value</v>
      </c>
      <c r="T1711" s="7" t="n">
        <f aca="false">IF(ISNUMBER(Data_Clean!V1711),J1711*Data_Clean!V1711,0)</f>
        <v>58.15052445</v>
      </c>
    </row>
    <row r="1712" customFormat="false" ht="15" hidden="false" customHeight="false" outlineLevel="0" collapsed="false">
      <c r="A1712" s="15" t="str">
        <f aca="false">Data_Clean!A1712</f>
        <v>CX101708</v>
      </c>
      <c r="B1712" s="14" t="n">
        <f aca="false">Data_Clean!G1712*Assumptions!$B$5</f>
        <v>84.45375</v>
      </c>
      <c r="C1712" s="14" t="n">
        <f aca="false">IF(Data_Clean!H1712="",0,Data_Clean!H1712)*Assumptions!$B$6</f>
        <v>49.40688</v>
      </c>
      <c r="D1712" s="14" t="n">
        <f aca="false">Data_Clean!I1712*Assumptions!$B$7</f>
        <v>246.4</v>
      </c>
      <c r="E1712" s="14" t="n">
        <f aca="false">Data_Clean!J1712*Assumptions!$B$8</f>
        <v>0</v>
      </c>
      <c r="F1712" s="14" t="n">
        <f aca="false">Data_Clean!K1712*Assumptions!$B$9</f>
        <v>0</v>
      </c>
      <c r="G1712" s="14" t="n">
        <f aca="false">Data_Clean!L1712*Assumptions!$B$10</f>
        <v>0</v>
      </c>
      <c r="H1712" s="14" t="n">
        <f aca="false">IF(OR(Data_Clean!M1712="",Data_Clean!N1712=""),0,Data_Clean!M1712*Data_Clean!N1712/100)*Assumptions!$B$13*Assumptions!$B$11</f>
        <v>257.856</v>
      </c>
      <c r="I1712" s="14" t="n">
        <f aca="false">Data_Clean!O1712*4*Assumptions!$B$12</f>
        <v>0</v>
      </c>
      <c r="J1712" s="14" t="n">
        <f aca="false">SUM(B1712:I1712)</f>
        <v>638.11663</v>
      </c>
      <c r="K1712" s="16" t="n">
        <f aca="false">IF(Data_Clean!P1712="","",Assumptions!$B$15*0.5^(Data_Clean!P1712/Assumptions!$B$20))</f>
        <v>0.104402193532071</v>
      </c>
      <c r="L1712" s="16" t="n">
        <f aca="false">Assumptions!$B$16*MIN(1,LN(1+Data_Clean!Q1712)/LN(1+Assumptions!$B$21))</f>
        <v>0</v>
      </c>
      <c r="M1712" s="16" t="n">
        <f aca="false">Assumptions!$B$17*(0.6*MIN(1,Data_Clean!R1712/Assumptions!$B$22)+0.4*IF(Data_Clean!S1712="",0,Data_Clean!S1712))</f>
        <v>0</v>
      </c>
      <c r="N1712" s="16" t="n">
        <f aca="false">Assumptions!$B$18*MIN(1,(Data_Clean!F1712-1)/Assumptions!$B$23)</f>
        <v>20</v>
      </c>
      <c r="O1712" s="16" t="n">
        <f aca="false">Assumptions!$B$19*(0.4*IF(Data_Clean!E1712="",0,MIN(1,Data_Clean!E1712/12/Assumptions!$B$24))+0.35*IF(Data_Clean!D1712="Y",1,0)+0.25*(1-MIN(Data_Clean!T1712,3)/3))/IF(Data_Clean!E1712="",0.6,1)</f>
        <v>15</v>
      </c>
      <c r="P1712" s="16" t="n">
        <f aca="false">SUM(K1712:O1712)/(Assumptions!$D$5-IF(K1712="",Assumptions!$B$15,0))*100</f>
        <v>35.1044021935321</v>
      </c>
      <c r="Q1712" s="7" t="str">
        <f aca="false">IF(J1712&gt;=Assumptions!$B$26,"High",IF(J1712&gt;=Assumptions!$B$27,"Mid","Low"))</f>
        <v>Mid</v>
      </c>
      <c r="R1712" s="7" t="str">
        <f aca="false">IF(P1712&gt;=Assumptions!$B$28,"High",IF(P1712&gt;=Assumptions!$B$29,"Mid","Low"))</f>
        <v>Low</v>
      </c>
      <c r="S1712" s="7" t="str">
        <f aca="false">INDEX(Assumptions!$B$33:$B$41,MATCH(Q1712&amp;"|"&amp;R1712,Assumptions!$A$33:$A$41,0))</f>
        <v>Light Touch</v>
      </c>
      <c r="T1712" s="7" t="n">
        <f aca="false">IF(ISNUMBER(Data_Clean!V1712),J1712*Data_Clean!V1712,0)</f>
        <v>50.666460422</v>
      </c>
    </row>
    <row r="1713" customFormat="false" ht="15" hidden="false" customHeight="false" outlineLevel="0" collapsed="false">
      <c r="A1713" s="15" t="str">
        <f aca="false">Data_Clean!A1713</f>
        <v>CX101709</v>
      </c>
      <c r="B1713" s="14" t="n">
        <f aca="false">Data_Clean!G1713*Assumptions!$B$5</f>
        <v>176.9005</v>
      </c>
      <c r="C1713" s="14" t="n">
        <f aca="false">IF(Data_Clean!H1713="",0,Data_Clean!H1713)*Assumptions!$B$6</f>
        <v>94.88052</v>
      </c>
      <c r="D1713" s="14" t="n">
        <f aca="false">Data_Clean!I1713*Assumptions!$B$7</f>
        <v>503.2</v>
      </c>
      <c r="E1713" s="14" t="n">
        <f aca="false">Data_Clean!J1713*Assumptions!$B$8</f>
        <v>0</v>
      </c>
      <c r="F1713" s="14" t="n">
        <f aca="false">Data_Clean!K1713*Assumptions!$B$9</f>
        <v>0</v>
      </c>
      <c r="G1713" s="14" t="n">
        <f aca="false">Data_Clean!L1713*Assumptions!$B$10</f>
        <v>0</v>
      </c>
      <c r="H1713" s="14" t="n">
        <f aca="false">IF(OR(Data_Clean!M1713="",Data_Clean!N1713=""),0,Data_Clean!M1713*Data_Clean!N1713/100)*Assumptions!$B$13*Assumptions!$B$11</f>
        <v>400.14</v>
      </c>
      <c r="I1713" s="14" t="n">
        <f aca="false">Data_Clean!O1713*4*Assumptions!$B$12</f>
        <v>24.22224</v>
      </c>
      <c r="J1713" s="14" t="n">
        <f aca="false">SUM(B1713:I1713)</f>
        <v>1199.34326</v>
      </c>
      <c r="K1713" s="16" t="n">
        <f aca="false">IF(Data_Clean!P1713="","",Assumptions!$B$15*0.5^(Data_Clean!P1713/Assumptions!$B$20))</f>
        <v>26.7269615442102</v>
      </c>
      <c r="L1713" s="16" t="n">
        <f aca="false">Assumptions!$B$16*MIN(1,LN(1+Data_Clean!Q1713)/LN(1+Assumptions!$B$21))</f>
        <v>14.8269530442849</v>
      </c>
      <c r="M1713" s="16" t="n">
        <f aca="false">Assumptions!$B$17*(0.6*MIN(1,Data_Clean!R1713/Assumptions!$B$22)+0.4*IF(Data_Clean!S1713="",0,Data_Clean!S1713))</f>
        <v>0.648</v>
      </c>
      <c r="N1713" s="16" t="n">
        <f aca="false">Assumptions!$B$18*MIN(1,(Data_Clean!F1713-1)/Assumptions!$B$23)</f>
        <v>15</v>
      </c>
      <c r="O1713" s="16" t="n">
        <f aca="false">Assumptions!$B$19*(0.4*IF(Data_Clean!E1713="",0,MIN(1,Data_Clean!E1713/12/Assumptions!$B$24))+0.35*IF(Data_Clean!D1713="Y",1,0)+0.25*(1-MIN(Data_Clean!T1713,3)/3))/IF(Data_Clean!E1713="",0.6,1)</f>
        <v>13</v>
      </c>
      <c r="P1713" s="16" t="n">
        <f aca="false">SUM(K1713:O1713)/(Assumptions!$D$5-IF(K1713="",Assumptions!$B$15,0))*100</f>
        <v>70.2019145884951</v>
      </c>
      <c r="Q1713" s="7" t="str">
        <f aca="false">IF(J1713&gt;=Assumptions!$B$26,"High",IF(J1713&gt;=Assumptions!$B$27,"Mid","Low"))</f>
        <v>Mid</v>
      </c>
      <c r="R1713" s="7" t="str">
        <f aca="false">IF(P1713&gt;=Assumptions!$B$28,"High",IF(P1713&gt;=Assumptions!$B$29,"Mid","Low"))</f>
        <v>High</v>
      </c>
      <c r="S1713" s="7" t="str">
        <f aca="false">INDEX(Assumptions!$B$33:$B$41,MATCH(Q1713&amp;"|"&amp;R1713,Assumptions!$A$33:$A$41,0))</f>
        <v>Engaged Builders</v>
      </c>
      <c r="T1713" s="7" t="n">
        <f aca="false">IF(ISNUMBER(Data_Clean!V1713),J1713*Data_Clean!V1713,0)</f>
        <v>41.857079774</v>
      </c>
    </row>
    <row r="1714" customFormat="false" ht="15" hidden="false" customHeight="false" outlineLevel="0" collapsed="false">
      <c r="A1714" s="15" t="str">
        <f aca="false">Data_Clean!A1714</f>
        <v>CX101710</v>
      </c>
      <c r="B1714" s="14" t="n">
        <f aca="false">Data_Clean!G1714*Assumptions!$B$5</f>
        <v>359.1925</v>
      </c>
      <c r="C1714" s="14" t="n">
        <f aca="false">IF(Data_Clean!H1714="",0,Data_Clean!H1714)*Assumptions!$B$6</f>
        <v>903.76788</v>
      </c>
      <c r="D1714" s="14" t="n">
        <f aca="false">Data_Clean!I1714*Assumptions!$B$7</f>
        <v>0</v>
      </c>
      <c r="E1714" s="14" t="n">
        <f aca="false">Data_Clean!J1714*Assumptions!$B$8</f>
        <v>0</v>
      </c>
      <c r="F1714" s="14" t="n">
        <f aca="false">Data_Clean!K1714*Assumptions!$B$9</f>
        <v>4028.2</v>
      </c>
      <c r="G1714" s="14" t="n">
        <f aca="false">Data_Clean!L1714*Assumptions!$B$10</f>
        <v>0</v>
      </c>
      <c r="H1714" s="14" t="n">
        <f aca="false">IF(OR(Data_Clean!M1714="",Data_Clean!N1714=""),0,Data_Clean!M1714*Data_Clean!N1714/100)*Assumptions!$B$13*Assumptions!$B$11</f>
        <v>660.318</v>
      </c>
      <c r="I1714" s="14" t="n">
        <f aca="false">Data_Clean!O1714*4*Assumptions!$B$12</f>
        <v>34.50768</v>
      </c>
      <c r="J1714" s="14" t="n">
        <f aca="false">SUM(B1714:I1714)</f>
        <v>5985.98606</v>
      </c>
      <c r="K1714" s="16" t="n">
        <f aca="false">IF(Data_Clean!P1714="","",Assumptions!$B$15*0.5^(Data_Clean!P1714/Assumptions!$B$20))</f>
        <v>19.3405546265937</v>
      </c>
      <c r="L1714" s="16" t="n">
        <f aca="false">Assumptions!$B$16*MIN(1,LN(1+Data_Clean!Q1714)/LN(1+Assumptions!$B$21))</f>
        <v>14.0427143261215</v>
      </c>
      <c r="M1714" s="16" t="n">
        <f aca="false">Assumptions!$B$17*(0.6*MIN(1,Data_Clean!R1714/Assumptions!$B$22)+0.4*IF(Data_Clean!S1714="",0,Data_Clean!S1714))</f>
        <v>3.69</v>
      </c>
      <c r="N1714" s="16" t="n">
        <f aca="false">Assumptions!$B$18*MIN(1,(Data_Clean!F1714-1)/Assumptions!$B$23)</f>
        <v>15</v>
      </c>
      <c r="O1714" s="16" t="n">
        <f aca="false">Assumptions!$B$19*(0.4*IF(Data_Clean!E1714="",0,MIN(1,Data_Clean!E1714/12/Assumptions!$B$24))+0.35*IF(Data_Clean!D1714="Y",1,0)+0.25*(1-MIN(Data_Clean!T1714,3)/3))/IF(Data_Clean!E1714="",0.6,1)</f>
        <v>15</v>
      </c>
      <c r="P1714" s="16" t="n">
        <f aca="false">SUM(K1714:O1714)/(Assumptions!$D$5-IF(K1714="",Assumptions!$B$15,0))*100</f>
        <v>67.0732689527152</v>
      </c>
      <c r="Q1714" s="7" t="str">
        <f aca="false">IF(J1714&gt;=Assumptions!$B$26,"High",IF(J1714&gt;=Assumptions!$B$27,"Mid","Low"))</f>
        <v>High</v>
      </c>
      <c r="R1714" s="7" t="str">
        <f aca="false">IF(P1714&gt;=Assumptions!$B$28,"High",IF(P1714&gt;=Assumptions!$B$29,"Mid","Low"))</f>
        <v>Mid</v>
      </c>
      <c r="S1714" s="7" t="str">
        <f aca="false">INDEX(Assumptions!$B$33:$B$41,MATCH(Q1714&amp;"|"&amp;R1714,Assumptions!$A$33:$A$41,0))</f>
        <v>Established Core</v>
      </c>
      <c r="T1714" s="7" t="n">
        <f aca="false">IF(ISNUMBER(Data_Clean!V1714),J1714*Data_Clean!V1714,0)</f>
        <v>199.931934404</v>
      </c>
    </row>
    <row r="1715" customFormat="false" ht="15" hidden="false" customHeight="false" outlineLevel="0" collapsed="false">
      <c r="A1715" s="15" t="str">
        <f aca="false">Data_Clean!A1715</f>
        <v>CX101711</v>
      </c>
      <c r="B1715" s="14" t="n">
        <f aca="false">Data_Clean!G1715*Assumptions!$B$5</f>
        <v>244.62225</v>
      </c>
      <c r="C1715" s="14" t="n">
        <f aca="false">IF(Data_Clean!H1715="",0,Data_Clean!H1715)*Assumptions!$B$6</f>
        <v>66.50952</v>
      </c>
      <c r="D1715" s="14" t="n">
        <f aca="false">Data_Clean!I1715*Assumptions!$B$7</f>
        <v>0</v>
      </c>
      <c r="E1715" s="14" t="n">
        <f aca="false">Data_Clean!J1715*Assumptions!$B$8</f>
        <v>0</v>
      </c>
      <c r="F1715" s="14" t="n">
        <f aca="false">Data_Clean!K1715*Assumptions!$B$9</f>
        <v>0</v>
      </c>
      <c r="G1715" s="14" t="n">
        <f aca="false">Data_Clean!L1715*Assumptions!$B$10</f>
        <v>0</v>
      </c>
      <c r="H1715" s="14" t="n">
        <f aca="false">IF(OR(Data_Clean!M1715="",Data_Clean!N1715=""),0,Data_Clean!M1715*Data_Clean!N1715/100)*Assumptions!$B$13*Assumptions!$B$11</f>
        <v>56.172</v>
      </c>
      <c r="I1715" s="14" t="n">
        <f aca="false">Data_Clean!O1715*4*Assumptions!$B$12</f>
        <v>38.04144</v>
      </c>
      <c r="J1715" s="14" t="n">
        <f aca="false">SUM(B1715:I1715)</f>
        <v>405.34521</v>
      </c>
      <c r="K1715" s="16" t="n">
        <f aca="false">IF(Data_Clean!P1715="","",Assumptions!$B$15*0.5^(Data_Clean!P1715/Assumptions!$B$20))</f>
        <v>29.3147990530274</v>
      </c>
      <c r="L1715" s="16" t="n">
        <f aca="false">Assumptions!$B$16*MIN(1,LN(1+Data_Clean!Q1715)/LN(1+Assumptions!$B$21))</f>
        <v>17.0747430409834</v>
      </c>
      <c r="M1715" s="16" t="n">
        <f aca="false">Assumptions!$B$17*(0.6*MIN(1,Data_Clean!R1715/Assumptions!$B$22)+0.4*IF(Data_Clean!S1715="",0,Data_Clean!S1715))</f>
        <v>9.882</v>
      </c>
      <c r="N1715" s="16" t="n">
        <f aca="false">Assumptions!$B$18*MIN(1,(Data_Clean!F1715-1)/Assumptions!$B$23)</f>
        <v>15</v>
      </c>
      <c r="O1715" s="16" t="n">
        <f aca="false">Assumptions!$B$19*(0.4*IF(Data_Clean!E1715="",0,MIN(1,Data_Clean!E1715/12/Assumptions!$B$24))+0.35*IF(Data_Clean!D1715="Y",1,0)+0.25*(1-MIN(Data_Clean!T1715,3)/3))/IF(Data_Clean!E1715="",0.6,1)</f>
        <v>11.6</v>
      </c>
      <c r="P1715" s="16" t="n">
        <f aca="false">SUM(K1715:O1715)/(Assumptions!$D$5-IF(K1715="",Assumptions!$B$15,0))*100</f>
        <v>82.8715420940108</v>
      </c>
      <c r="Q1715" s="7" t="str">
        <f aca="false">IF(J1715&gt;=Assumptions!$B$26,"High",IF(J1715&gt;=Assumptions!$B$27,"Mid","Low"))</f>
        <v>Mid</v>
      </c>
      <c r="R1715" s="7" t="str">
        <f aca="false">IF(P1715&gt;=Assumptions!$B$28,"High",IF(P1715&gt;=Assumptions!$B$29,"Mid","Low"))</f>
        <v>High</v>
      </c>
      <c r="S1715" s="7" t="str">
        <f aca="false">INDEX(Assumptions!$B$33:$B$41,MATCH(Q1715&amp;"|"&amp;R1715,Assumptions!$A$33:$A$41,0))</f>
        <v>Engaged Builders</v>
      </c>
      <c r="T1715" s="7" t="n">
        <f aca="false">IF(ISNUMBER(Data_Clean!V1715),J1715*Data_Clean!V1715,0)</f>
        <v>6.363919797</v>
      </c>
    </row>
    <row r="1716" customFormat="false" ht="15" hidden="false" customHeight="false" outlineLevel="0" collapsed="false">
      <c r="A1716" s="15" t="str">
        <f aca="false">Data_Clean!A1716</f>
        <v>CX101712</v>
      </c>
      <c r="B1716" s="14" t="n">
        <f aca="false">Data_Clean!G1716*Assumptions!$B$5</f>
        <v>158.22575</v>
      </c>
      <c r="C1716" s="14" t="n">
        <f aca="false">IF(Data_Clean!H1716="",0,Data_Clean!H1716)*Assumptions!$B$6</f>
        <v>385.55928</v>
      </c>
      <c r="D1716" s="14" t="n">
        <f aca="false">Data_Clean!I1716*Assumptions!$B$7</f>
        <v>109.6</v>
      </c>
      <c r="E1716" s="14" t="n">
        <f aca="false">Data_Clean!J1716*Assumptions!$B$8</f>
        <v>0</v>
      </c>
      <c r="F1716" s="14" t="n">
        <f aca="false">Data_Clean!K1716*Assumptions!$B$9</f>
        <v>0</v>
      </c>
      <c r="G1716" s="14" t="n">
        <f aca="false">Data_Clean!L1716*Assumptions!$B$10</f>
        <v>0</v>
      </c>
      <c r="H1716" s="14" t="n">
        <f aca="false">IF(OR(Data_Clean!M1716="",Data_Clean!N1716=""),0,Data_Clean!M1716*Data_Clean!N1716/100)*Assumptions!$B$13*Assumptions!$B$11</f>
        <v>115.824</v>
      </c>
      <c r="I1716" s="14" t="n">
        <f aca="false">Data_Clean!O1716*4*Assumptions!$B$12</f>
        <v>29.40288</v>
      </c>
      <c r="J1716" s="14" t="n">
        <f aca="false">SUM(B1716:I1716)</f>
        <v>798.61191</v>
      </c>
      <c r="K1716" s="16" t="n">
        <f aca="false">IF(Data_Clean!P1716="","",Assumptions!$B$15*0.5^(Data_Clean!P1716/Assumptions!$B$20))</f>
        <v>29.3147990530274</v>
      </c>
      <c r="L1716" s="16" t="n">
        <f aca="false">Assumptions!$B$16*MIN(1,LN(1+Data_Clean!Q1716)/LN(1+Assumptions!$B$21))</f>
        <v>17.3438895790733</v>
      </c>
      <c r="M1716" s="16" t="n">
        <f aca="false">Assumptions!$B$17*(0.6*MIN(1,Data_Clean!R1716/Assumptions!$B$22)+0.4*IF(Data_Clean!S1716="",0,Data_Clean!S1716))</f>
        <v>14.838</v>
      </c>
      <c r="N1716" s="16" t="n">
        <f aca="false">Assumptions!$B$18*MIN(1,(Data_Clean!F1716-1)/Assumptions!$B$23)</f>
        <v>15</v>
      </c>
      <c r="O1716" s="16" t="n">
        <f aca="false">Assumptions!$B$19*(0.4*IF(Data_Clean!E1716="",0,MIN(1,Data_Clean!E1716/12/Assumptions!$B$24))+0.35*IF(Data_Clean!D1716="Y",1,0)+0.25*(1-MIN(Data_Clean!T1716,3)/3))/IF(Data_Clean!E1716="",0.6,1)</f>
        <v>9.25</v>
      </c>
      <c r="P1716" s="16" t="n">
        <f aca="false">SUM(K1716:O1716)/(Assumptions!$D$5-IF(K1716="",Assumptions!$B$15,0))*100</f>
        <v>85.7466886321006</v>
      </c>
      <c r="Q1716" s="7" t="str">
        <f aca="false">IF(J1716&gt;=Assumptions!$B$26,"High",IF(J1716&gt;=Assumptions!$B$27,"Mid","Low"))</f>
        <v>Mid</v>
      </c>
      <c r="R1716" s="7" t="str">
        <f aca="false">IF(P1716&gt;=Assumptions!$B$28,"High",IF(P1716&gt;=Assumptions!$B$29,"Mid","Low"))</f>
        <v>High</v>
      </c>
      <c r="S1716" s="7" t="str">
        <f aca="false">INDEX(Assumptions!$B$33:$B$41,MATCH(Q1716&amp;"|"&amp;R1716,Assumptions!$A$33:$A$41,0))</f>
        <v>Engaged Builders</v>
      </c>
      <c r="T1716" s="7" t="n">
        <f aca="false">IF(ISNUMBER(Data_Clean!V1716),J1716*Data_Clean!V1716,0)</f>
        <v>17.968767975</v>
      </c>
    </row>
    <row r="1717" customFormat="false" ht="15" hidden="false" customHeight="false" outlineLevel="0" collapsed="false">
      <c r="A1717" s="15" t="str">
        <f aca="false">Data_Clean!A1717</f>
        <v>CX101713</v>
      </c>
      <c r="B1717" s="14" t="n">
        <f aca="false">Data_Clean!G1717*Assumptions!$B$5</f>
        <v>144.619</v>
      </c>
      <c r="C1717" s="14" t="n">
        <f aca="false">IF(Data_Clean!H1717="",0,Data_Clean!H1717)*Assumptions!$B$6</f>
        <v>20.29008</v>
      </c>
      <c r="D1717" s="14" t="n">
        <f aca="false">Data_Clean!I1717*Assumptions!$B$7</f>
        <v>0</v>
      </c>
      <c r="E1717" s="14" t="n">
        <f aca="false">Data_Clean!J1717*Assumptions!$B$8</f>
        <v>0</v>
      </c>
      <c r="F1717" s="14" t="n">
        <f aca="false">Data_Clean!K1717*Assumptions!$B$9</f>
        <v>0</v>
      </c>
      <c r="G1717" s="14" t="n">
        <f aca="false">Data_Clean!L1717*Assumptions!$B$10</f>
        <v>0</v>
      </c>
      <c r="H1717" s="14" t="n">
        <f aca="false">IF(OR(Data_Clean!M1717="",Data_Clean!N1717=""),0,Data_Clean!M1717*Data_Clean!N1717/100)*Assumptions!$B$13*Assumptions!$B$11</f>
        <v>191.808</v>
      </c>
      <c r="I1717" s="14" t="n">
        <f aca="false">Data_Clean!O1717*4*Assumptions!$B$12</f>
        <v>10.05744</v>
      </c>
      <c r="J1717" s="14" t="n">
        <f aca="false">SUM(B1717:I1717)</f>
        <v>366.77452</v>
      </c>
      <c r="K1717" s="16" t="n">
        <f aca="false">IF(Data_Clean!P1717="","",Assumptions!$B$15*0.5^(Data_Clean!P1717/Assumptions!$B$20))</f>
        <v>28.6452481173125</v>
      </c>
      <c r="L1717" s="16" t="n">
        <f aca="false">Assumptions!$B$16*MIN(1,LN(1+Data_Clean!Q1717)/LN(1+Assumptions!$B$21))</f>
        <v>17.5967138892263</v>
      </c>
      <c r="M1717" s="16" t="n">
        <f aca="false">Assumptions!$B$17*(0.6*MIN(1,Data_Clean!R1717/Assumptions!$B$22)+0.4*IF(Data_Clean!S1717="",0,Data_Clean!S1717))</f>
        <v>13.734</v>
      </c>
      <c r="N1717" s="16" t="n">
        <f aca="false">Assumptions!$B$18*MIN(1,(Data_Clean!F1717-1)/Assumptions!$B$23)</f>
        <v>10</v>
      </c>
      <c r="O1717" s="16" t="n">
        <f aca="false">Assumptions!$B$19*(0.4*IF(Data_Clean!E1717="",0,MIN(1,Data_Clean!E1717/12/Assumptions!$B$24))+0.35*IF(Data_Clean!D1717="Y",1,0)+0.25*(1-MIN(Data_Clean!T1717,3)/3))/IF(Data_Clean!E1717="",0.6,1)</f>
        <v>8.5</v>
      </c>
      <c r="P1717" s="16" t="n">
        <f aca="false">SUM(K1717:O1717)/(Assumptions!$D$5-IF(K1717="",Assumptions!$B$15,0))*100</f>
        <v>78.4759620065388</v>
      </c>
      <c r="Q1717" s="7" t="str">
        <f aca="false">IF(J1717&gt;=Assumptions!$B$26,"High",IF(J1717&gt;=Assumptions!$B$27,"Mid","Low"))</f>
        <v>Low</v>
      </c>
      <c r="R1717" s="7" t="str">
        <f aca="false">IF(P1717&gt;=Assumptions!$B$28,"High",IF(P1717&gt;=Assumptions!$B$29,"Mid","Low"))</f>
        <v>High</v>
      </c>
      <c r="S1717" s="7" t="str">
        <f aca="false">INDEX(Assumptions!$B$33:$B$41,MATCH(Q1717&amp;"|"&amp;R1717,Assumptions!$A$33:$A$41,0))</f>
        <v>Engaged Builders</v>
      </c>
      <c r="T1717" s="7" t="n">
        <f aca="false">IF(ISNUMBER(Data_Clean!V1717),J1717*Data_Clean!V1717,0)</f>
        <v>27.361379192</v>
      </c>
    </row>
    <row r="1718" customFormat="false" ht="15" hidden="false" customHeight="false" outlineLevel="0" collapsed="false">
      <c r="A1718" s="15" t="str">
        <f aca="false">Data_Clean!A1718</f>
        <v>CX101714</v>
      </c>
      <c r="B1718" s="14" t="n">
        <f aca="false">Data_Clean!G1718*Assumptions!$B$5</f>
        <v>138.59025</v>
      </c>
      <c r="C1718" s="14" t="n">
        <f aca="false">IF(Data_Clean!H1718="",0,Data_Clean!H1718)*Assumptions!$B$6</f>
        <v>0</v>
      </c>
      <c r="D1718" s="14" t="n">
        <f aca="false">Data_Clean!I1718*Assumptions!$B$7</f>
        <v>127.2</v>
      </c>
      <c r="E1718" s="14" t="n">
        <f aca="false">Data_Clean!J1718*Assumptions!$B$8</f>
        <v>0</v>
      </c>
      <c r="F1718" s="14" t="n">
        <f aca="false">Data_Clean!K1718*Assumptions!$B$9</f>
        <v>0</v>
      </c>
      <c r="G1718" s="14" t="n">
        <f aca="false">Data_Clean!L1718*Assumptions!$B$10</f>
        <v>0</v>
      </c>
      <c r="H1718" s="14" t="n">
        <f aca="false">IF(OR(Data_Clean!M1718="",Data_Clean!N1718=""),0,Data_Clean!M1718*Data_Clean!N1718/100)*Assumptions!$B$13*Assumptions!$B$11</f>
        <v>33.54</v>
      </c>
      <c r="I1718" s="14" t="n">
        <f aca="false">Data_Clean!O1718*4*Assumptions!$B$12</f>
        <v>18.90912</v>
      </c>
      <c r="J1718" s="14" t="n">
        <f aca="false">SUM(B1718:I1718)</f>
        <v>318.23937</v>
      </c>
      <c r="K1718" s="16" t="n">
        <f aca="false">IF(Data_Clean!P1718="","",Assumptions!$B$15*0.5^(Data_Clean!P1718/Assumptions!$B$20))</f>
        <v>29.3147990530274</v>
      </c>
      <c r="L1718" s="16" t="n">
        <f aca="false">Assumptions!$B$16*MIN(1,LN(1+Data_Clean!Q1718)/LN(1+Assumptions!$B$21))</f>
        <v>15.0586973234667</v>
      </c>
      <c r="M1718" s="16" t="n">
        <f aca="false">Assumptions!$B$17*(0.6*MIN(1,Data_Clean!R1718/Assumptions!$B$22)+0.4*IF(Data_Clean!S1718="",0,Data_Clean!S1718))</f>
        <v>1.674</v>
      </c>
      <c r="N1718" s="16" t="n">
        <f aca="false">Assumptions!$B$18*MIN(1,(Data_Clean!F1718-1)/Assumptions!$B$23)</f>
        <v>10</v>
      </c>
      <c r="O1718" s="16" t="n">
        <f aca="false">Assumptions!$B$19*(0.4*IF(Data_Clean!E1718="",0,MIN(1,Data_Clean!E1718/12/Assumptions!$B$24))+0.35*IF(Data_Clean!D1718="Y",1,0)+0.25*(1-MIN(Data_Clean!T1718,3)/3))/IF(Data_Clean!E1718="",0.6,1)</f>
        <v>15</v>
      </c>
      <c r="P1718" s="16" t="n">
        <f aca="false">SUM(K1718:O1718)/(Assumptions!$D$5-IF(K1718="",Assumptions!$B$15,0))*100</f>
        <v>71.0474963764941</v>
      </c>
      <c r="Q1718" s="7" t="str">
        <f aca="false">IF(J1718&gt;=Assumptions!$B$26,"High",IF(J1718&gt;=Assumptions!$B$27,"Mid","Low"))</f>
        <v>Low</v>
      </c>
      <c r="R1718" s="7" t="str">
        <f aca="false">IF(P1718&gt;=Assumptions!$B$28,"High",IF(P1718&gt;=Assumptions!$B$29,"Mid","Low"))</f>
        <v>High</v>
      </c>
      <c r="S1718" s="7" t="str">
        <f aca="false">INDEX(Assumptions!$B$33:$B$41,MATCH(Q1718&amp;"|"&amp;R1718,Assumptions!$A$33:$A$41,0))</f>
        <v>Engaged Builders</v>
      </c>
      <c r="T1718" s="7" t="n">
        <f aca="false">IF(ISNUMBER(Data_Clean!V1718),J1718*Data_Clean!V1718,0)</f>
        <v>7.860512439</v>
      </c>
    </row>
    <row r="1719" customFormat="false" ht="15" hidden="false" customHeight="false" outlineLevel="0" collapsed="false">
      <c r="A1719" s="15" t="str">
        <f aca="false">Data_Clean!A1719</f>
        <v>CX101715</v>
      </c>
      <c r="B1719" s="14" t="n">
        <f aca="false">Data_Clean!G1719*Assumptions!$B$5</f>
        <v>216.0305</v>
      </c>
      <c r="C1719" s="14" t="n">
        <f aca="false">IF(Data_Clean!H1719="",0,Data_Clean!H1719)*Assumptions!$B$6</f>
        <v>345.58488</v>
      </c>
      <c r="D1719" s="14" t="n">
        <f aca="false">Data_Clean!I1719*Assumptions!$B$7</f>
        <v>0</v>
      </c>
      <c r="E1719" s="14" t="n">
        <f aca="false">Data_Clean!J1719*Assumptions!$B$8</f>
        <v>0</v>
      </c>
      <c r="F1719" s="14" t="n">
        <f aca="false">Data_Clean!K1719*Assumptions!$B$9</f>
        <v>0</v>
      </c>
      <c r="G1719" s="14" t="n">
        <f aca="false">Data_Clean!L1719*Assumptions!$B$10</f>
        <v>0</v>
      </c>
      <c r="H1719" s="14" t="n">
        <f aca="false">IF(OR(Data_Clean!M1719="",Data_Clean!N1719=""),0,Data_Clean!M1719*Data_Clean!N1719/100)*Assumptions!$B$13*Assumptions!$B$11</f>
        <v>200.376</v>
      </c>
      <c r="I1719" s="14" t="n">
        <f aca="false">Data_Clean!O1719*4*Assumptions!$B$12</f>
        <v>41.16528</v>
      </c>
      <c r="J1719" s="14" t="n">
        <f aca="false">SUM(B1719:I1719)</f>
        <v>803.15666</v>
      </c>
      <c r="K1719" s="16" t="n">
        <f aca="false">IF(Data_Clean!P1719="","",Assumptions!$B$15*0.5^(Data_Clean!P1719/Assumptions!$B$20))</f>
        <v>24.3675718906871</v>
      </c>
      <c r="L1719" s="16" t="n">
        <f aca="false">Assumptions!$B$16*MIN(1,LN(1+Data_Clean!Q1719)/LN(1+Assumptions!$B$21))</f>
        <v>18.9470108799536</v>
      </c>
      <c r="M1719" s="16" t="n">
        <f aca="false">Assumptions!$B$17*(0.6*MIN(1,Data_Clean!R1719/Assumptions!$B$22)+0.4*IF(Data_Clean!S1719="",0,Data_Clean!S1719))</f>
        <v>12.924</v>
      </c>
      <c r="N1719" s="16" t="n">
        <f aca="false">Assumptions!$B$18*MIN(1,(Data_Clean!F1719-1)/Assumptions!$B$23)</f>
        <v>15</v>
      </c>
      <c r="O1719" s="16" t="n">
        <f aca="false">Assumptions!$B$19*(0.4*IF(Data_Clean!E1719="",0,MIN(1,Data_Clean!E1719/12/Assumptions!$B$24))+0.35*IF(Data_Clean!D1719="Y",1,0)+0.25*(1-MIN(Data_Clean!T1719,3)/3))/IF(Data_Clean!E1719="",0.6,1)</f>
        <v>10.55</v>
      </c>
      <c r="P1719" s="16" t="n">
        <f aca="false">SUM(K1719:O1719)/(Assumptions!$D$5-IF(K1719="",Assumptions!$B$15,0))*100</f>
        <v>81.7885827706407</v>
      </c>
      <c r="Q1719" s="7" t="str">
        <f aca="false">IF(J1719&gt;=Assumptions!$B$26,"High",IF(J1719&gt;=Assumptions!$B$27,"Mid","Low"))</f>
        <v>Mid</v>
      </c>
      <c r="R1719" s="7" t="str">
        <f aca="false">IF(P1719&gt;=Assumptions!$B$28,"High",IF(P1719&gt;=Assumptions!$B$29,"Mid","Low"))</f>
        <v>High</v>
      </c>
      <c r="S1719" s="7" t="str">
        <f aca="false">INDEX(Assumptions!$B$33:$B$41,MATCH(Q1719&amp;"|"&amp;R1719,Assumptions!$A$33:$A$41,0))</f>
        <v>Engaged Builders</v>
      </c>
      <c r="T1719" s="7" t="n">
        <f aca="false">IF(ISNUMBER(Data_Clean!V1719),J1719*Data_Clean!V1719,0)</f>
        <v>16.46471153</v>
      </c>
    </row>
    <row r="1720" customFormat="false" ht="15" hidden="false" customHeight="false" outlineLevel="0" collapsed="false">
      <c r="A1720" s="15" t="str">
        <f aca="false">Data_Clean!A1720</f>
        <v>CX101716</v>
      </c>
      <c r="B1720" s="14" t="n">
        <f aca="false">Data_Clean!G1720*Assumptions!$B$5</f>
        <v>206.24075</v>
      </c>
      <c r="C1720" s="14" t="n">
        <f aca="false">IF(Data_Clean!H1720="",0,Data_Clean!H1720)*Assumptions!$B$6</f>
        <v>0</v>
      </c>
      <c r="D1720" s="14" t="n">
        <f aca="false">Data_Clean!I1720*Assumptions!$B$7</f>
        <v>71.2</v>
      </c>
      <c r="E1720" s="14" t="n">
        <f aca="false">Data_Clean!J1720*Assumptions!$B$8</f>
        <v>201.067875</v>
      </c>
      <c r="F1720" s="14" t="n">
        <f aca="false">Data_Clean!K1720*Assumptions!$B$9</f>
        <v>0</v>
      </c>
      <c r="G1720" s="14" t="n">
        <f aca="false">Data_Clean!L1720*Assumptions!$B$10</f>
        <v>0</v>
      </c>
      <c r="H1720" s="14" t="n">
        <f aca="false">IF(OR(Data_Clean!M1720="",Data_Clean!N1720=""),0,Data_Clean!M1720*Data_Clean!N1720/100)*Assumptions!$B$13*Assumptions!$B$11</f>
        <v>151.536</v>
      </c>
      <c r="I1720" s="14" t="n">
        <f aca="false">Data_Clean!O1720*4*Assumptions!$B$12</f>
        <v>12.46272</v>
      </c>
      <c r="J1720" s="14" t="n">
        <f aca="false">SUM(B1720:I1720)</f>
        <v>642.507345</v>
      </c>
      <c r="K1720" s="16" t="n">
        <f aca="false">IF(Data_Clean!P1720="","",Assumptions!$B$15*0.5^(Data_Clean!P1720/Assumptions!$B$20))</f>
        <v>20.2552491925229</v>
      </c>
      <c r="L1720" s="16" t="n">
        <f aca="false">Assumptions!$B$16*MIN(1,LN(1+Data_Clean!Q1720)/LN(1+Assumptions!$B$21))</f>
        <v>16.6353555629187</v>
      </c>
      <c r="M1720" s="16" t="n">
        <f aca="false">Assumptions!$B$17*(0.6*MIN(1,Data_Clean!R1720/Assumptions!$B$22)+0.4*IF(Data_Clean!S1720="",0,Data_Clean!S1720))</f>
        <v>2.718</v>
      </c>
      <c r="N1720" s="16" t="n">
        <f aca="false">Assumptions!$B$18*MIN(1,(Data_Clean!F1720-1)/Assumptions!$B$23)</f>
        <v>20</v>
      </c>
      <c r="O1720" s="16" t="n">
        <f aca="false">Assumptions!$B$19*(0.4*IF(Data_Clean!E1720="",0,MIN(1,Data_Clean!E1720/12/Assumptions!$B$24))+0.35*IF(Data_Clean!D1720="Y",1,0)+0.25*(1-MIN(Data_Clean!T1720,3)/3))/IF(Data_Clean!E1720="",0.6,1)</f>
        <v>15</v>
      </c>
      <c r="P1720" s="16" t="n">
        <f aca="false">SUM(K1720:O1720)/(Assumptions!$D$5-IF(K1720="",Assumptions!$B$15,0))*100</f>
        <v>74.6086047554415</v>
      </c>
      <c r="Q1720" s="7" t="str">
        <f aca="false">IF(J1720&gt;=Assumptions!$B$26,"High",IF(J1720&gt;=Assumptions!$B$27,"Mid","Low"))</f>
        <v>Mid</v>
      </c>
      <c r="R1720" s="7" t="str">
        <f aca="false">IF(P1720&gt;=Assumptions!$B$28,"High",IF(P1720&gt;=Assumptions!$B$29,"Mid","Low"))</f>
        <v>High</v>
      </c>
      <c r="S1720" s="7" t="str">
        <f aca="false">INDEX(Assumptions!$B$33:$B$41,MATCH(Q1720&amp;"|"&amp;R1720,Assumptions!$A$33:$A$41,0))</f>
        <v>Engaged Builders</v>
      </c>
      <c r="T1720" s="7" t="n">
        <f aca="false">IF(ISNUMBER(Data_Clean!V1720),J1720*Data_Clean!V1720,0)</f>
        <v>17.476199784</v>
      </c>
    </row>
    <row r="1721" customFormat="false" ht="15" hidden="false" customHeight="false" outlineLevel="0" collapsed="false">
      <c r="A1721" s="15" t="str">
        <f aca="false">Data_Clean!A1721</f>
        <v>CX101717</v>
      </c>
      <c r="B1721" s="14" t="n">
        <f aca="false">Data_Clean!G1721*Assumptions!$B$5</f>
        <v>122.505</v>
      </c>
      <c r="C1721" s="14" t="n">
        <f aca="false">IF(Data_Clean!H1721="",0,Data_Clean!H1721)*Assumptions!$B$6</f>
        <v>0</v>
      </c>
      <c r="D1721" s="14" t="n">
        <f aca="false">Data_Clean!I1721*Assumptions!$B$7</f>
        <v>1189.6</v>
      </c>
      <c r="E1721" s="14" t="n">
        <f aca="false">Data_Clean!J1721*Assumptions!$B$8</f>
        <v>0</v>
      </c>
      <c r="F1721" s="14" t="n">
        <f aca="false">Data_Clean!K1721*Assumptions!$B$9</f>
        <v>0</v>
      </c>
      <c r="G1721" s="14" t="n">
        <f aca="false">Data_Clean!L1721*Assumptions!$B$10</f>
        <v>0</v>
      </c>
      <c r="H1721" s="14" t="n">
        <f aca="false">IF(OR(Data_Clean!M1721="",Data_Clean!N1721=""),0,Data_Clean!M1721*Data_Clean!N1721/100)*Assumptions!$B$13*Assumptions!$B$11</f>
        <v>113.634</v>
      </c>
      <c r="I1721" s="14" t="n">
        <f aca="false">Data_Clean!O1721*4*Assumptions!$B$12</f>
        <v>10.2816</v>
      </c>
      <c r="J1721" s="14" t="n">
        <f aca="false">SUM(B1721:I1721)</f>
        <v>1436.0206</v>
      </c>
      <c r="K1721" s="16" t="n">
        <f aca="false">IF(Data_Clean!P1721="","",Assumptions!$B$15*0.5^(Data_Clean!P1721/Assumptions!$B$20))</f>
        <v>17.2304753249555</v>
      </c>
      <c r="L1721" s="16" t="n">
        <f aca="false">Assumptions!$B$16*MIN(1,LN(1+Data_Clean!Q1721)/LN(1+Assumptions!$B$21))</f>
        <v>11.2934465146257</v>
      </c>
      <c r="M1721" s="16" t="n">
        <f aca="false">Assumptions!$B$17*(0.6*MIN(1,Data_Clean!R1721/Assumptions!$B$22)+0.4*IF(Data_Clean!S1721="",0,Data_Clean!S1721))</f>
        <v>8.724</v>
      </c>
      <c r="N1721" s="16" t="n">
        <f aca="false">Assumptions!$B$18*MIN(1,(Data_Clean!F1721-1)/Assumptions!$B$23)</f>
        <v>10</v>
      </c>
      <c r="O1721" s="16" t="n">
        <f aca="false">Assumptions!$B$19*(0.4*IF(Data_Clean!E1721="",0,MIN(1,Data_Clean!E1721/12/Assumptions!$B$24))+0.35*IF(Data_Clean!D1721="Y",1,0)+0.25*(1-MIN(Data_Clean!T1721,3)/3))/IF(Data_Clean!E1721="",0.6,1)</f>
        <v>7.25</v>
      </c>
      <c r="P1721" s="16" t="n">
        <f aca="false">SUM(K1721:O1721)/(Assumptions!$D$5-IF(K1721="",Assumptions!$B$15,0))*100</f>
        <v>54.4979218395812</v>
      </c>
      <c r="Q1721" s="7" t="str">
        <f aca="false">IF(J1721&gt;=Assumptions!$B$26,"High",IF(J1721&gt;=Assumptions!$B$27,"Mid","Low"))</f>
        <v>Mid</v>
      </c>
      <c r="R1721" s="7" t="str">
        <f aca="false">IF(P1721&gt;=Assumptions!$B$28,"High",IF(P1721&gt;=Assumptions!$B$29,"Mid","Low"))</f>
        <v>Mid</v>
      </c>
      <c r="S1721" s="7" t="str">
        <f aca="false">INDEX(Assumptions!$B$33:$B$41,MATCH(Q1721&amp;"|"&amp;R1721,Assumptions!$A$33:$A$41,0))</f>
        <v>Established Core</v>
      </c>
      <c r="T1721" s="7" t="n">
        <f aca="false">IF(ISNUMBER(Data_Clean!V1721),J1721*Data_Clean!V1721,0)</f>
        <v>114.1636377</v>
      </c>
    </row>
    <row r="1722" customFormat="false" ht="15" hidden="false" customHeight="false" outlineLevel="0" collapsed="false">
      <c r="A1722" s="15" t="str">
        <f aca="false">Data_Clean!A1722</f>
        <v>CX101718</v>
      </c>
      <c r="B1722" s="14" t="n">
        <f aca="false">Data_Clean!G1722*Assumptions!$B$5</f>
        <v>90.89525</v>
      </c>
      <c r="C1722" s="14" t="n">
        <f aca="false">IF(Data_Clean!H1722="",0,Data_Clean!H1722)*Assumptions!$B$6</f>
        <v>184.0056</v>
      </c>
      <c r="D1722" s="14" t="n">
        <f aca="false">Data_Clean!I1722*Assumptions!$B$7</f>
        <v>0</v>
      </c>
      <c r="E1722" s="14" t="n">
        <f aca="false">Data_Clean!J1722*Assumptions!$B$8</f>
        <v>0</v>
      </c>
      <c r="F1722" s="14" t="n">
        <f aca="false">Data_Clean!K1722*Assumptions!$B$9</f>
        <v>0</v>
      </c>
      <c r="G1722" s="14" t="n">
        <f aca="false">Data_Clean!L1722*Assumptions!$B$10</f>
        <v>0</v>
      </c>
      <c r="H1722" s="14" t="n">
        <f aca="false">IF(OR(Data_Clean!M1722="",Data_Clean!N1722=""),0,Data_Clean!M1722*Data_Clean!N1722/100)*Assumptions!$B$13*Assumptions!$B$11</f>
        <v>176.592</v>
      </c>
      <c r="I1722" s="14" t="n">
        <f aca="false">Data_Clean!O1722*4*Assumptions!$B$12</f>
        <v>14.43984</v>
      </c>
      <c r="J1722" s="14" t="n">
        <f aca="false">SUM(B1722:I1722)</f>
        <v>465.93269</v>
      </c>
      <c r="K1722" s="16" t="n">
        <f aca="false">IF(Data_Clean!P1722="","",Assumptions!$B$15*0.5^(Data_Clean!P1722/Assumptions!$B$20))</f>
        <v>13.9954948730521</v>
      </c>
      <c r="L1722" s="16" t="n">
        <f aca="false">Assumptions!$B$16*MIN(1,LN(1+Data_Clean!Q1722)/LN(1+Assumptions!$B$21))</f>
        <v>13.2535138894499</v>
      </c>
      <c r="M1722" s="16" t="n">
        <f aca="false">Assumptions!$B$17*(0.6*MIN(1,Data_Clean!R1722/Assumptions!$B$22)+0.4*IF(Data_Clean!S1722="",0,Data_Clean!S1722))</f>
        <v>7.716</v>
      </c>
      <c r="N1722" s="16" t="n">
        <f aca="false">Assumptions!$B$18*MIN(1,(Data_Clean!F1722-1)/Assumptions!$B$23)</f>
        <v>15</v>
      </c>
      <c r="O1722" s="16" t="n">
        <f aca="false">Assumptions!$B$19*(0.4*IF(Data_Clean!E1722="",0,MIN(1,Data_Clean!E1722/12/Assumptions!$B$24))+0.35*IF(Data_Clean!D1722="Y",1,0)+0.25*(1-MIN(Data_Clean!T1722,3)/3))/IF(Data_Clean!E1722="",0.6,1)</f>
        <v>9.75</v>
      </c>
      <c r="P1722" s="16" t="n">
        <f aca="false">SUM(K1722:O1722)/(Assumptions!$D$5-IF(K1722="",Assumptions!$B$15,0))*100</f>
        <v>59.715008762502</v>
      </c>
      <c r="Q1722" s="7" t="str">
        <f aca="false">IF(J1722&gt;=Assumptions!$B$26,"High",IF(J1722&gt;=Assumptions!$B$27,"Mid","Low"))</f>
        <v>Mid</v>
      </c>
      <c r="R1722" s="7" t="str">
        <f aca="false">IF(P1722&gt;=Assumptions!$B$28,"High",IF(P1722&gt;=Assumptions!$B$29,"Mid","Low"))</f>
        <v>Mid</v>
      </c>
      <c r="S1722" s="7" t="str">
        <f aca="false">INDEX(Assumptions!$B$33:$B$41,MATCH(Q1722&amp;"|"&amp;R1722,Assumptions!$A$33:$A$41,0))</f>
        <v>Established Core</v>
      </c>
      <c r="T1722" s="7" t="n">
        <f aca="false">IF(ISNUMBER(Data_Clean!V1722),J1722*Data_Clean!V1722,0)</f>
        <v>21.386310471</v>
      </c>
    </row>
    <row r="1723" customFormat="false" ht="15" hidden="false" customHeight="false" outlineLevel="0" collapsed="false">
      <c r="A1723" s="15" t="str">
        <f aca="false">Data_Clean!A1723</f>
        <v>CX101719</v>
      </c>
      <c r="B1723" s="14" t="n">
        <f aca="false">Data_Clean!G1723*Assumptions!$B$5</f>
        <v>155.26125</v>
      </c>
      <c r="C1723" s="14" t="n">
        <f aca="false">IF(Data_Clean!H1723="",0,Data_Clean!H1723)*Assumptions!$B$6</f>
        <v>29.39952</v>
      </c>
      <c r="D1723" s="14" t="n">
        <f aca="false">Data_Clean!I1723*Assumptions!$B$7</f>
        <v>0</v>
      </c>
      <c r="E1723" s="14" t="n">
        <f aca="false">Data_Clean!J1723*Assumptions!$B$8</f>
        <v>0</v>
      </c>
      <c r="F1723" s="14" t="n">
        <f aca="false">Data_Clean!K1723*Assumptions!$B$9</f>
        <v>0</v>
      </c>
      <c r="G1723" s="14" t="n">
        <f aca="false">Data_Clean!L1723*Assumptions!$B$10</f>
        <v>0</v>
      </c>
      <c r="H1723" s="14" t="n">
        <f aca="false">IF(OR(Data_Clean!M1723="",Data_Clean!N1723=""),0,Data_Clean!M1723*Data_Clean!N1723/100)*Assumptions!$B$13*Assumptions!$B$11</f>
        <v>0</v>
      </c>
      <c r="I1723" s="14" t="n">
        <f aca="false">Data_Clean!O1723*4*Assumptions!$B$12</f>
        <v>0</v>
      </c>
      <c r="J1723" s="14" t="n">
        <f aca="false">SUM(B1723:I1723)</f>
        <v>184.66077</v>
      </c>
      <c r="K1723" s="16" t="n">
        <f aca="false">IF(Data_Clean!P1723="","",Assumptions!$B$15*0.5^(Data_Clean!P1723/Assumptions!$B$20))</f>
        <v>28.6452481173125</v>
      </c>
      <c r="L1723" s="16" t="n">
        <f aca="false">Assumptions!$B$16*MIN(1,LN(1+Data_Clean!Q1723)/LN(1+Assumptions!$B$21))</f>
        <v>14.1840947778045</v>
      </c>
      <c r="M1723" s="16" t="n">
        <f aca="false">Assumptions!$B$17*(0.6*MIN(1,Data_Clean!R1723/Assumptions!$B$22)+0.4*IF(Data_Clean!S1723="",0,Data_Clean!S1723))</f>
        <v>2.184</v>
      </c>
      <c r="N1723" s="16" t="n">
        <f aca="false">Assumptions!$B$18*MIN(1,(Data_Clean!F1723-1)/Assumptions!$B$23)</f>
        <v>5</v>
      </c>
      <c r="O1723" s="16" t="n">
        <f aca="false">Assumptions!$B$19*(0.4*IF(Data_Clean!E1723="",0,MIN(1,Data_Clean!E1723/12/Assumptions!$B$24))+0.35*IF(Data_Clean!D1723="Y",1,0)+0.25*(1-MIN(Data_Clean!T1723,3)/3))/IF(Data_Clean!E1723="",0.6,1)</f>
        <v>15</v>
      </c>
      <c r="P1723" s="16" t="n">
        <f aca="false">SUM(K1723:O1723)/(Assumptions!$D$5-IF(K1723="",Assumptions!$B$15,0))*100</f>
        <v>65.013342895117</v>
      </c>
      <c r="Q1723" s="7" t="str">
        <f aca="false">IF(J1723&gt;=Assumptions!$B$26,"High",IF(J1723&gt;=Assumptions!$B$27,"Mid","Low"))</f>
        <v>Low</v>
      </c>
      <c r="R1723" s="7" t="str">
        <f aca="false">IF(P1723&gt;=Assumptions!$B$28,"High",IF(P1723&gt;=Assumptions!$B$29,"Mid","Low"))</f>
        <v>Mid</v>
      </c>
      <c r="S1723" s="7" t="str">
        <f aca="false">INDEX(Assumptions!$B$33:$B$41,MATCH(Q1723&amp;"|"&amp;R1723,Assumptions!$A$33:$A$41,0))</f>
        <v>Light Touch</v>
      </c>
      <c r="T1723" s="7" t="n">
        <f aca="false">IF(ISNUMBER(Data_Clean!V1723),J1723*Data_Clean!V1723,0)</f>
        <v>4.542654942</v>
      </c>
    </row>
    <row r="1724" customFormat="false" ht="15" hidden="false" customHeight="false" outlineLevel="0" collapsed="false">
      <c r="A1724" s="15" t="str">
        <f aca="false">Data_Clean!A1724</f>
        <v>CX101720</v>
      </c>
      <c r="B1724" s="14" t="n">
        <f aca="false">Data_Clean!G1724*Assumptions!$B$5</f>
        <v>232.683</v>
      </c>
      <c r="C1724" s="14" t="n">
        <f aca="false">IF(Data_Clean!H1724="",0,Data_Clean!H1724)*Assumptions!$B$6</f>
        <v>216.3084</v>
      </c>
      <c r="D1724" s="14" t="n">
        <f aca="false">Data_Clean!I1724*Assumptions!$B$7</f>
        <v>0</v>
      </c>
      <c r="E1724" s="14" t="n">
        <f aca="false">Data_Clean!J1724*Assumptions!$B$8</f>
        <v>0</v>
      </c>
      <c r="F1724" s="14" t="n">
        <f aca="false">Data_Clean!K1724*Assumptions!$B$9</f>
        <v>2832.5</v>
      </c>
      <c r="G1724" s="14" t="n">
        <f aca="false">Data_Clean!L1724*Assumptions!$B$10</f>
        <v>0</v>
      </c>
      <c r="H1724" s="14" t="n">
        <f aca="false">IF(OR(Data_Clean!M1724="",Data_Clean!N1724=""),0,Data_Clean!M1724*Data_Clean!N1724/100)*Assumptions!$B$13*Assumptions!$B$11</f>
        <v>195</v>
      </c>
      <c r="I1724" s="14" t="n">
        <f aca="false">Data_Clean!O1724*4*Assumptions!$B$12</f>
        <v>74.92032</v>
      </c>
      <c r="J1724" s="14" t="n">
        <f aca="false">SUM(B1724:I1724)</f>
        <v>3551.41172</v>
      </c>
      <c r="K1724" s="16" t="n">
        <f aca="false">IF(Data_Clean!P1724="","",Assumptions!$B$15*0.5^(Data_Clean!P1724/Assumptions!$B$20))</f>
        <v>24.3675718906871</v>
      </c>
      <c r="L1724" s="16" t="n">
        <f aca="false">Assumptions!$B$16*MIN(1,LN(1+Data_Clean!Q1724)/LN(1+Assumptions!$B$21))</f>
        <v>15.8750156145389</v>
      </c>
      <c r="M1724" s="16" t="n">
        <f aca="false">Assumptions!$B$17*(0.6*MIN(1,Data_Clean!R1724/Assumptions!$B$22)+0.4*IF(Data_Clean!S1724="",0,Data_Clean!S1724))</f>
        <v>11.58</v>
      </c>
      <c r="N1724" s="16" t="n">
        <f aca="false">Assumptions!$B$18*MIN(1,(Data_Clean!F1724-1)/Assumptions!$B$23)</f>
        <v>20</v>
      </c>
      <c r="O1724" s="16" t="n">
        <f aca="false">Assumptions!$B$19*(0.4*IF(Data_Clean!E1724="",0,MIN(1,Data_Clean!E1724/12/Assumptions!$B$24))+0.35*IF(Data_Clean!D1724="Y",1,0)+0.25*(1-MIN(Data_Clean!T1724,3)/3))/IF(Data_Clean!E1724="",0.6,1)</f>
        <v>14.7</v>
      </c>
      <c r="P1724" s="16" t="n">
        <f aca="false">SUM(K1724:O1724)/(Assumptions!$D$5-IF(K1724="",Assumptions!$B$15,0))*100</f>
        <v>86.522587505226</v>
      </c>
      <c r="Q1724" s="7" t="str">
        <f aca="false">IF(J1724&gt;=Assumptions!$B$26,"High",IF(J1724&gt;=Assumptions!$B$27,"Mid","Low"))</f>
        <v>High</v>
      </c>
      <c r="R1724" s="7" t="str">
        <f aca="false">IF(P1724&gt;=Assumptions!$B$28,"High",IF(P1724&gt;=Assumptions!$B$29,"Mid","Low"))</f>
        <v>High</v>
      </c>
      <c r="S1724" s="7" t="str">
        <f aca="false">INDEX(Assumptions!$B$33:$B$41,MATCH(Q1724&amp;"|"&amp;R1724,Assumptions!$A$33:$A$41,0))</f>
        <v>Premier Advocates</v>
      </c>
      <c r="T1724" s="7" t="n">
        <f aca="false">IF(ISNUMBER(Data_Clean!V1724),J1724*Data_Clean!V1724,0)</f>
        <v>49.71976408</v>
      </c>
    </row>
    <row r="1725" customFormat="false" ht="15" hidden="false" customHeight="false" outlineLevel="0" collapsed="false">
      <c r="A1725" s="15" t="str">
        <f aca="false">Data_Clean!A1725</f>
        <v>CX101721</v>
      </c>
      <c r="B1725" s="14" t="n">
        <f aca="false">Data_Clean!G1725*Assumptions!$B$5</f>
        <v>190.327</v>
      </c>
      <c r="C1725" s="14" t="n">
        <f aca="false">IF(Data_Clean!H1725="",0,Data_Clean!H1725)*Assumptions!$B$6</f>
        <v>203.05716</v>
      </c>
      <c r="D1725" s="14" t="n">
        <f aca="false">Data_Clean!I1725*Assumptions!$B$7</f>
        <v>0</v>
      </c>
      <c r="E1725" s="14" t="n">
        <f aca="false">Data_Clean!J1725*Assumptions!$B$8</f>
        <v>0</v>
      </c>
      <c r="F1725" s="14" t="n">
        <f aca="false">Data_Clean!K1725*Assumptions!$B$9</f>
        <v>0</v>
      </c>
      <c r="G1725" s="14" t="n">
        <f aca="false">Data_Clean!L1725*Assumptions!$B$10</f>
        <v>0</v>
      </c>
      <c r="H1725" s="14" t="n">
        <f aca="false">IF(OR(Data_Clean!M1725="",Data_Clean!N1725=""),0,Data_Clean!M1725*Data_Clean!N1725/100)*Assumptions!$B$13*Assumptions!$B$11</f>
        <v>0</v>
      </c>
      <c r="I1725" s="14" t="n">
        <f aca="false">Data_Clean!O1725*4*Assumptions!$B$12</f>
        <v>0</v>
      </c>
      <c r="J1725" s="14" t="n">
        <f aca="false">SUM(B1725:I1725)</f>
        <v>393.38416</v>
      </c>
      <c r="K1725" s="16" t="n">
        <f aca="false">IF(Data_Clean!P1725="","",Assumptions!$B$15*0.5^(Data_Clean!P1725/Assumptions!$B$20))</f>
        <v>26.1165168988837</v>
      </c>
      <c r="L1725" s="16" t="n">
        <f aca="false">Assumptions!$B$16*MIN(1,LN(1+Data_Clean!Q1725)/LN(1+Assumptions!$B$21))</f>
        <v>14.5815690999133</v>
      </c>
      <c r="M1725" s="16" t="n">
        <f aca="false">Assumptions!$B$17*(0.6*MIN(1,Data_Clean!R1725/Assumptions!$B$22)+0.4*IF(Data_Clean!S1725="",0,Data_Clean!S1725))</f>
        <v>6.96</v>
      </c>
      <c r="N1725" s="16" t="n">
        <f aca="false">Assumptions!$B$18*MIN(1,(Data_Clean!F1725-1)/Assumptions!$B$23)</f>
        <v>10</v>
      </c>
      <c r="O1725" s="16" t="n">
        <f aca="false">Assumptions!$B$19*(0.4*IF(Data_Clean!E1725="",0,MIN(1,Data_Clean!E1725/12/Assumptions!$B$24))+0.35*IF(Data_Clean!D1725="Y",1,0)+0.25*(1-MIN(Data_Clean!T1725,3)/3))/IF(Data_Clean!E1725="",0.6,1)</f>
        <v>12.5</v>
      </c>
      <c r="P1725" s="16" t="n">
        <f aca="false">SUM(K1725:O1725)/(Assumptions!$D$5-IF(K1725="",Assumptions!$B$15,0))*100</f>
        <v>70.158085998797</v>
      </c>
      <c r="Q1725" s="7" t="str">
        <f aca="false">IF(J1725&gt;=Assumptions!$B$26,"High",IF(J1725&gt;=Assumptions!$B$27,"Mid","Low"))</f>
        <v>Low</v>
      </c>
      <c r="R1725" s="7" t="str">
        <f aca="false">IF(P1725&gt;=Assumptions!$B$28,"High",IF(P1725&gt;=Assumptions!$B$29,"Mid","Low"))</f>
        <v>High</v>
      </c>
      <c r="S1725" s="7" t="str">
        <f aca="false">INDEX(Assumptions!$B$33:$B$41,MATCH(Q1725&amp;"|"&amp;R1725,Assumptions!$A$33:$A$41,0))</f>
        <v>Engaged Builders</v>
      </c>
      <c r="T1725" s="7" t="n">
        <f aca="false">IF(ISNUMBER(Data_Clean!V1725),J1725*Data_Clean!V1725,0)</f>
        <v>26.474753968</v>
      </c>
    </row>
    <row r="1726" customFormat="false" ht="15" hidden="false" customHeight="false" outlineLevel="0" collapsed="false">
      <c r="A1726" s="15" t="str">
        <f aca="false">Data_Clean!A1726</f>
        <v>CX101722</v>
      </c>
      <c r="B1726" s="14" t="n">
        <f aca="false">Data_Clean!G1726*Assumptions!$B$5</f>
        <v>44.96975</v>
      </c>
      <c r="C1726" s="14" t="n">
        <f aca="false">IF(Data_Clean!H1726="",0,Data_Clean!H1726)*Assumptions!$B$6</f>
        <v>0</v>
      </c>
      <c r="D1726" s="14" t="n">
        <f aca="false">Data_Clean!I1726*Assumptions!$B$7</f>
        <v>0</v>
      </c>
      <c r="E1726" s="14" t="n">
        <f aca="false">Data_Clean!J1726*Assumptions!$B$8</f>
        <v>0</v>
      </c>
      <c r="F1726" s="14" t="n">
        <f aca="false">Data_Clean!K1726*Assumptions!$B$9</f>
        <v>0</v>
      </c>
      <c r="G1726" s="14" t="n">
        <f aca="false">Data_Clean!L1726*Assumptions!$B$10</f>
        <v>0</v>
      </c>
      <c r="H1726" s="14" t="n">
        <f aca="false">IF(OR(Data_Clean!M1726="",Data_Clean!N1726=""),0,Data_Clean!M1726*Data_Clean!N1726/100)*Assumptions!$B$13*Assumptions!$B$11</f>
        <v>33</v>
      </c>
      <c r="I1726" s="14" t="n">
        <f aca="false">Data_Clean!O1726*4*Assumptions!$B$12</f>
        <v>9.02496</v>
      </c>
      <c r="J1726" s="14" t="n">
        <f aca="false">SUM(B1726:I1726)</f>
        <v>86.99471</v>
      </c>
      <c r="K1726" s="16" t="n">
        <f aca="false">IF(Data_Clean!P1726="","",Assumptions!$B$15*0.5^(Data_Clean!P1726/Assumptions!$B$20))</f>
        <v>24.3675718906871</v>
      </c>
      <c r="L1726" s="16" t="n">
        <f aca="false">Assumptions!$B$16*MIN(1,LN(1+Data_Clean!Q1726)/LN(1+Assumptions!$B$21))</f>
        <v>12.8906482631789</v>
      </c>
      <c r="M1726" s="16" t="n">
        <f aca="false">Assumptions!$B$17*(0.6*MIN(1,Data_Clean!R1726/Assumptions!$B$22)+0.4*IF(Data_Clean!S1726="",0,Data_Clean!S1726))</f>
        <v>4.572</v>
      </c>
      <c r="N1726" s="16" t="n">
        <f aca="false">Assumptions!$B$18*MIN(1,(Data_Clean!F1726-1)/Assumptions!$B$23)</f>
        <v>5</v>
      </c>
      <c r="O1726" s="16" t="n">
        <f aca="false">Assumptions!$B$19*(0.4*IF(Data_Clean!E1726="",0,MIN(1,Data_Clean!E1726/12/Assumptions!$B$24))+0.35*IF(Data_Clean!D1726="Y",1,0)+0.25*(1-MIN(Data_Clean!T1726,3)/3))/IF(Data_Clean!E1726="",0.6,1)</f>
        <v>13</v>
      </c>
      <c r="P1726" s="16" t="n">
        <f aca="false">SUM(K1726:O1726)/(Assumptions!$D$5-IF(K1726="",Assumptions!$B$15,0))*100</f>
        <v>59.8302201538659</v>
      </c>
      <c r="Q1726" s="7" t="str">
        <f aca="false">IF(J1726&gt;=Assumptions!$B$26,"High",IF(J1726&gt;=Assumptions!$B$27,"Mid","Low"))</f>
        <v>Low</v>
      </c>
      <c r="R1726" s="7" t="str">
        <f aca="false">IF(P1726&gt;=Assumptions!$B$28,"High",IF(P1726&gt;=Assumptions!$B$29,"Mid","Low"))</f>
        <v>Mid</v>
      </c>
      <c r="S1726" s="7" t="str">
        <f aca="false">INDEX(Assumptions!$B$33:$B$41,MATCH(Q1726&amp;"|"&amp;R1726,Assumptions!$A$33:$A$41,0))</f>
        <v>Light Touch</v>
      </c>
      <c r="T1726" s="7" t="n">
        <f aca="false">IF(ISNUMBER(Data_Clean!V1726),J1726*Data_Clean!V1726,0)</f>
        <v>3.349296335</v>
      </c>
    </row>
    <row r="1727" customFormat="false" ht="15" hidden="false" customHeight="false" outlineLevel="0" collapsed="false">
      <c r="A1727" s="15" t="str">
        <f aca="false">Data_Clean!A1727</f>
        <v>CX101723</v>
      </c>
      <c r="B1727" s="14" t="n">
        <f aca="false">Data_Clean!G1727*Assumptions!$B$5</f>
        <v>158.81725</v>
      </c>
      <c r="C1727" s="14" t="n">
        <f aca="false">IF(Data_Clean!H1727="",0,Data_Clean!H1727)*Assumptions!$B$6</f>
        <v>975.19068</v>
      </c>
      <c r="D1727" s="14" t="n">
        <f aca="false">Data_Clean!I1727*Assumptions!$B$7</f>
        <v>0</v>
      </c>
      <c r="E1727" s="14" t="n">
        <f aca="false">Data_Clean!J1727*Assumptions!$B$8</f>
        <v>0</v>
      </c>
      <c r="F1727" s="14" t="n">
        <f aca="false">Data_Clean!K1727*Assumptions!$B$9</f>
        <v>0</v>
      </c>
      <c r="G1727" s="14" t="n">
        <f aca="false">Data_Clean!L1727*Assumptions!$B$10</f>
        <v>0</v>
      </c>
      <c r="H1727" s="14" t="n">
        <f aca="false">IF(OR(Data_Clean!M1727="",Data_Clean!N1727=""),0,Data_Clean!M1727*Data_Clean!N1727/100)*Assumptions!$B$13*Assumptions!$B$11</f>
        <v>221.184</v>
      </c>
      <c r="I1727" s="14" t="n">
        <f aca="false">Data_Clean!O1727*4*Assumptions!$B$12</f>
        <v>0</v>
      </c>
      <c r="J1727" s="14" t="n">
        <f aca="false">SUM(B1727:I1727)</f>
        <v>1355.19193</v>
      </c>
      <c r="K1727" s="16" t="n">
        <f aca="false">IF(Data_Clean!P1727="","",Assumptions!$B$15*0.5^(Data_Clean!P1727/Assumptions!$B$20))</f>
        <v>2.97637697244037</v>
      </c>
      <c r="L1727" s="16" t="n">
        <f aca="false">Assumptions!$B$16*MIN(1,LN(1+Data_Clean!Q1727)/LN(1+Assumptions!$B$21))</f>
        <v>0</v>
      </c>
      <c r="M1727" s="16" t="n">
        <f aca="false">Assumptions!$B$17*(0.6*MIN(1,Data_Clean!R1727/Assumptions!$B$22)+0.4*IF(Data_Clean!S1727="",0,Data_Clean!S1727))</f>
        <v>0</v>
      </c>
      <c r="N1727" s="16" t="n">
        <f aca="false">Assumptions!$B$18*MIN(1,(Data_Clean!F1727-1)/Assumptions!$B$23)</f>
        <v>10</v>
      </c>
      <c r="O1727" s="16" t="n">
        <f aca="false">Assumptions!$B$19*(0.4*IF(Data_Clean!E1727="",0,MIN(1,Data_Clean!E1727/12/Assumptions!$B$24))+0.35*IF(Data_Clean!D1727="Y",1,0)+0.25*(1-MIN(Data_Clean!T1727,3)/3))/IF(Data_Clean!E1727="",0.6,1)</f>
        <v>9.75</v>
      </c>
      <c r="P1727" s="16" t="n">
        <f aca="false">SUM(K1727:O1727)/(Assumptions!$D$5-IF(K1727="",Assumptions!$B$15,0))*100</f>
        <v>22.7263769724404</v>
      </c>
      <c r="Q1727" s="7" t="str">
        <f aca="false">IF(J1727&gt;=Assumptions!$B$26,"High",IF(J1727&gt;=Assumptions!$B$27,"Mid","Low"))</f>
        <v>Mid</v>
      </c>
      <c r="R1727" s="7" t="str">
        <f aca="false">IF(P1727&gt;=Assumptions!$B$28,"High",IF(P1727&gt;=Assumptions!$B$29,"Mid","Low"))</f>
        <v>Low</v>
      </c>
      <c r="S1727" s="7" t="str">
        <f aca="false">INDEX(Assumptions!$B$33:$B$41,MATCH(Q1727&amp;"|"&amp;R1727,Assumptions!$A$33:$A$41,0))</f>
        <v>Light Touch</v>
      </c>
      <c r="T1727" s="7" t="n">
        <f aca="false">IF(ISNUMBER(Data_Clean!V1727),J1727*Data_Clean!V1727,0)</f>
        <v>455.208969287</v>
      </c>
    </row>
    <row r="1728" customFormat="false" ht="15" hidden="false" customHeight="false" outlineLevel="0" collapsed="false">
      <c r="A1728" s="15" t="str">
        <f aca="false">Data_Clean!A1728</f>
        <v>CX101724</v>
      </c>
      <c r="B1728" s="14" t="n">
        <f aca="false">Data_Clean!G1728*Assumptions!$B$5</f>
        <v>321.2225</v>
      </c>
      <c r="C1728" s="14" t="n">
        <f aca="false">IF(Data_Clean!H1728="",0,Data_Clean!H1728)*Assumptions!$B$6</f>
        <v>256.7838</v>
      </c>
      <c r="D1728" s="14" t="n">
        <f aca="false">Data_Clean!I1728*Assumptions!$B$7</f>
        <v>2675.2</v>
      </c>
      <c r="E1728" s="14" t="n">
        <f aca="false">Data_Clean!J1728*Assumptions!$B$8</f>
        <v>0</v>
      </c>
      <c r="F1728" s="14" t="n">
        <f aca="false">Data_Clean!K1728*Assumptions!$B$9</f>
        <v>0</v>
      </c>
      <c r="G1728" s="14" t="n">
        <f aca="false">Data_Clean!L1728*Assumptions!$B$10</f>
        <v>0</v>
      </c>
      <c r="H1728" s="14" t="n">
        <f aca="false">IF(OR(Data_Clean!M1728="",Data_Clean!N1728=""),0,Data_Clean!M1728*Data_Clean!N1728/100)*Assumptions!$B$13*Assumptions!$B$11</f>
        <v>335.34</v>
      </c>
      <c r="I1728" s="14" t="n">
        <f aca="false">Data_Clean!O1728*4*Assumptions!$B$12</f>
        <v>12.80928</v>
      </c>
      <c r="J1728" s="14" t="n">
        <f aca="false">SUM(B1728:I1728)</f>
        <v>3601.35558</v>
      </c>
      <c r="K1728" s="16" t="n">
        <f aca="false">IF(Data_Clean!P1728="","",Assumptions!$B$15*0.5^(Data_Clean!P1728/Assumptions!$B$20))</f>
        <v>10.1276245962614</v>
      </c>
      <c r="L1728" s="16" t="n">
        <f aca="false">Assumptions!$B$16*MIN(1,LN(1+Data_Clean!Q1728)/LN(1+Assumptions!$B$21))</f>
        <v>9.60252567789128</v>
      </c>
      <c r="M1728" s="16" t="n">
        <f aca="false">Assumptions!$B$17*(0.6*MIN(1,Data_Clean!R1728/Assumptions!$B$22)+0.4*IF(Data_Clean!S1728="",0,Data_Clean!S1728))</f>
        <v>6.96</v>
      </c>
      <c r="N1728" s="16" t="n">
        <f aca="false">Assumptions!$B$18*MIN(1,(Data_Clean!F1728-1)/Assumptions!$B$23)</f>
        <v>15</v>
      </c>
      <c r="O1728" s="16" t="n">
        <f aca="false">Assumptions!$B$19*(0.4*IF(Data_Clean!E1728="",0,MIN(1,Data_Clean!E1728/12/Assumptions!$B$24))+0.35*IF(Data_Clean!D1728="Y",1,0)+0.25*(1-MIN(Data_Clean!T1728,3)/3))/IF(Data_Clean!E1728="",0.6,1)</f>
        <v>2.75</v>
      </c>
      <c r="P1728" s="16" t="n">
        <f aca="false">SUM(K1728:O1728)/(Assumptions!$D$5-IF(K1728="",Assumptions!$B$15,0))*100</f>
        <v>44.4401502741527</v>
      </c>
      <c r="Q1728" s="7" t="str">
        <f aca="false">IF(J1728&gt;=Assumptions!$B$26,"High",IF(J1728&gt;=Assumptions!$B$27,"Mid","Low"))</f>
        <v>High</v>
      </c>
      <c r="R1728" s="7" t="str">
        <f aca="false">IF(P1728&gt;=Assumptions!$B$28,"High",IF(P1728&gt;=Assumptions!$B$29,"Mid","Low"))</f>
        <v>Low</v>
      </c>
      <c r="S1728" s="7" t="str">
        <f aca="false">INDEX(Assumptions!$B$33:$B$41,MATCH(Q1728&amp;"|"&amp;R1728,Assumptions!$A$33:$A$41,0))</f>
        <v>Affluent Drifters</v>
      </c>
      <c r="T1728" s="7" t="n">
        <f aca="false">IF(ISNUMBER(Data_Clean!V1728),J1728*Data_Clean!V1728,0)</f>
        <v>517.874932404</v>
      </c>
    </row>
    <row r="1729" customFormat="false" ht="15" hidden="false" customHeight="false" outlineLevel="0" collapsed="false">
      <c r="A1729" s="15" t="str">
        <f aca="false">Data_Clean!A1729</f>
        <v>CX101725</v>
      </c>
      <c r="B1729" s="14" t="n">
        <f aca="false">Data_Clean!G1729*Assumptions!$B$5</f>
        <v>145.4415</v>
      </c>
      <c r="C1729" s="14" t="n">
        <f aca="false">IF(Data_Clean!H1729="",0,Data_Clean!H1729)*Assumptions!$B$6</f>
        <v>397.5342</v>
      </c>
      <c r="D1729" s="14" t="n">
        <f aca="false">Data_Clean!I1729*Assumptions!$B$7</f>
        <v>0</v>
      </c>
      <c r="E1729" s="14" t="n">
        <f aca="false">Data_Clean!J1729*Assumptions!$B$8</f>
        <v>0</v>
      </c>
      <c r="F1729" s="14" t="n">
        <f aca="false">Data_Clean!K1729*Assumptions!$B$9</f>
        <v>0</v>
      </c>
      <c r="G1729" s="14" t="n">
        <f aca="false">Data_Clean!L1729*Assumptions!$B$10</f>
        <v>560.25</v>
      </c>
      <c r="H1729" s="14" t="n">
        <f aca="false">IF(OR(Data_Clean!M1729="",Data_Clean!N1729=""),0,Data_Clean!M1729*Data_Clean!N1729/100)*Assumptions!$B$13*Assumptions!$B$11</f>
        <v>0</v>
      </c>
      <c r="I1729" s="14" t="n">
        <f aca="false">Data_Clean!O1729*4*Assumptions!$B$12</f>
        <v>0</v>
      </c>
      <c r="J1729" s="14" t="n">
        <f aca="false">SUM(B1729:I1729)</f>
        <v>1103.2257</v>
      </c>
      <c r="K1729" s="16" t="n">
        <f aca="false">IF(Data_Clean!P1729="","",Assumptions!$B$15*0.5^(Data_Clean!P1729/Assumptions!$B$20))</f>
        <v>26.7269615442102</v>
      </c>
      <c r="L1729" s="16" t="n">
        <f aca="false">Assumptions!$B$16*MIN(1,LN(1+Data_Clean!Q1729)/LN(1+Assumptions!$B$21))</f>
        <v>15.2782387441559</v>
      </c>
      <c r="M1729" s="16" t="n">
        <f aca="false">Assumptions!$B$17*(0.6*MIN(1,Data_Clean!R1729/Assumptions!$B$22)+0.4*IF(Data_Clean!S1729="",0,Data_Clean!S1729))</f>
        <v>2.778</v>
      </c>
      <c r="N1729" s="16" t="n">
        <f aca="false">Assumptions!$B$18*MIN(1,(Data_Clean!F1729-1)/Assumptions!$B$23)</f>
        <v>15</v>
      </c>
      <c r="O1729" s="16" t="n">
        <f aca="false">Assumptions!$B$19*(0.4*IF(Data_Clean!E1729="",0,MIN(1,Data_Clean!E1729/12/Assumptions!$B$24))+0.35*IF(Data_Clean!D1729="Y",1,0)+0.25*(1-MIN(Data_Clean!T1729,3)/3))/IF(Data_Clean!E1729="",0.6,1)</f>
        <v>10.25</v>
      </c>
      <c r="P1729" s="16" t="n">
        <f aca="false">SUM(K1729:O1729)/(Assumptions!$D$5-IF(K1729="",Assumptions!$B$15,0))*100</f>
        <v>70.0332002883661</v>
      </c>
      <c r="Q1729" s="7" t="str">
        <f aca="false">IF(J1729&gt;=Assumptions!$B$26,"High",IF(J1729&gt;=Assumptions!$B$27,"Mid","Low"))</f>
        <v>Mid</v>
      </c>
      <c r="R1729" s="7" t="str">
        <f aca="false">IF(P1729&gt;=Assumptions!$B$28,"High",IF(P1729&gt;=Assumptions!$B$29,"Mid","Low"))</f>
        <v>High</v>
      </c>
      <c r="S1729" s="7" t="str">
        <f aca="false">INDEX(Assumptions!$B$33:$B$41,MATCH(Q1729&amp;"|"&amp;R1729,Assumptions!$A$33:$A$41,0))</f>
        <v>Engaged Builders</v>
      </c>
      <c r="T1729" s="7" t="n">
        <f aca="false">IF(ISNUMBER(Data_Clean!V1729),J1729*Data_Clean!V1729,0)</f>
        <v>35.52386754</v>
      </c>
    </row>
    <row r="1730" customFormat="false" ht="15" hidden="false" customHeight="false" outlineLevel="0" collapsed="false">
      <c r="A1730" s="15" t="str">
        <f aca="false">Data_Clean!A1730</f>
        <v>CX101726</v>
      </c>
      <c r="B1730" s="14" t="n">
        <f aca="false">Data_Clean!G1730*Assumptions!$B$5</f>
        <v>50.1105</v>
      </c>
      <c r="C1730" s="14" t="n">
        <f aca="false">IF(Data_Clean!H1730="",0,Data_Clean!H1730)*Assumptions!$B$6</f>
        <v>0</v>
      </c>
      <c r="D1730" s="14" t="n">
        <f aca="false">Data_Clean!I1730*Assumptions!$B$7</f>
        <v>0</v>
      </c>
      <c r="E1730" s="14" t="n">
        <f aca="false">Data_Clean!J1730*Assumptions!$B$8</f>
        <v>0</v>
      </c>
      <c r="F1730" s="14" t="n">
        <f aca="false">Data_Clean!K1730*Assumptions!$B$9</f>
        <v>0</v>
      </c>
      <c r="G1730" s="14" t="n">
        <f aca="false">Data_Clean!L1730*Assumptions!$B$10</f>
        <v>0</v>
      </c>
      <c r="H1730" s="14" t="n">
        <f aca="false">IF(OR(Data_Clean!M1730="",Data_Clean!N1730=""),0,Data_Clean!M1730*Data_Clean!N1730/100)*Assumptions!$B$13*Assumptions!$B$11</f>
        <v>67.8</v>
      </c>
      <c r="I1730" s="14" t="n">
        <f aca="false">Data_Clean!O1730*4*Assumptions!$B$12</f>
        <v>9.35424</v>
      </c>
      <c r="J1730" s="14" t="n">
        <f aca="false">SUM(B1730:I1730)</f>
        <v>127.26474</v>
      </c>
      <c r="K1730" s="16" t="n">
        <f aca="false">IF(Data_Clean!P1730="","",Assumptions!$B$15*0.5^(Data_Clean!P1730/Assumptions!$B$20))</f>
        <v>23.267171427506</v>
      </c>
      <c r="L1730" s="16" t="n">
        <f aca="false">Assumptions!$B$16*MIN(1,LN(1+Data_Clean!Q1730)/LN(1+Assumptions!$B$21))</f>
        <v>14.4532413158944</v>
      </c>
      <c r="M1730" s="16" t="n">
        <f aca="false">Assumptions!$B$17*(0.6*MIN(1,Data_Clean!R1730/Assumptions!$B$22)+0.4*IF(Data_Clean!S1730="",0,Data_Clean!S1730))</f>
        <v>7.05</v>
      </c>
      <c r="N1730" s="16" t="n">
        <f aca="false">Assumptions!$B$18*MIN(1,(Data_Clean!F1730-1)/Assumptions!$B$23)</f>
        <v>5</v>
      </c>
      <c r="O1730" s="16" t="n">
        <f aca="false">Assumptions!$B$19*(0.4*IF(Data_Clean!E1730="",0,MIN(1,Data_Clean!E1730/12/Assumptions!$B$24))+0.35*IF(Data_Clean!D1730="Y",1,0)+0.25*(1-MIN(Data_Clean!T1730,3)/3))/IF(Data_Clean!E1730="",0.6,1)</f>
        <v>11.4</v>
      </c>
      <c r="P1730" s="16" t="n">
        <f aca="false">SUM(K1730:O1730)/(Assumptions!$D$5-IF(K1730="",Assumptions!$B$15,0))*100</f>
        <v>61.1704127434004</v>
      </c>
      <c r="Q1730" s="7" t="str">
        <f aca="false">IF(J1730&gt;=Assumptions!$B$26,"High",IF(J1730&gt;=Assumptions!$B$27,"Mid","Low"))</f>
        <v>Low</v>
      </c>
      <c r="R1730" s="7" t="str">
        <f aca="false">IF(P1730&gt;=Assumptions!$B$28,"High",IF(P1730&gt;=Assumptions!$B$29,"Mid","Low"))</f>
        <v>Mid</v>
      </c>
      <c r="S1730" s="7" t="str">
        <f aca="false">INDEX(Assumptions!$B$33:$B$41,MATCH(Q1730&amp;"|"&amp;R1730,Assumptions!$A$33:$A$41,0))</f>
        <v>Light Touch</v>
      </c>
      <c r="T1730" s="7" t="n">
        <f aca="false">IF(ISNUMBER(Data_Clean!V1730),J1730*Data_Clean!V1730,0)</f>
        <v>3.207071448</v>
      </c>
    </row>
    <row r="1731" customFormat="false" ht="15" hidden="false" customHeight="false" outlineLevel="0" collapsed="false">
      <c r="A1731" s="15" t="str">
        <f aca="false">Data_Clean!A1731</f>
        <v>CX101727</v>
      </c>
      <c r="B1731" s="14" t="n">
        <f aca="false">Data_Clean!G1731*Assumptions!$B$5</f>
        <v>350.73125</v>
      </c>
      <c r="C1731" s="14" t="n">
        <f aca="false">IF(Data_Clean!H1731="",0,Data_Clean!H1731)*Assumptions!$B$6</f>
        <v>0</v>
      </c>
      <c r="D1731" s="14" t="n">
        <f aca="false">Data_Clean!I1731*Assumptions!$B$7</f>
        <v>0</v>
      </c>
      <c r="E1731" s="14" t="n">
        <f aca="false">Data_Clean!J1731*Assumptions!$B$8</f>
        <v>0</v>
      </c>
      <c r="F1731" s="14" t="n">
        <f aca="false">Data_Clean!K1731*Assumptions!$B$9</f>
        <v>0</v>
      </c>
      <c r="G1731" s="14" t="n">
        <f aca="false">Data_Clean!L1731*Assumptions!$B$10</f>
        <v>0</v>
      </c>
      <c r="H1731" s="14" t="n">
        <f aca="false">IF(OR(Data_Clean!M1731="",Data_Clean!N1731=""),0,Data_Clean!M1731*Data_Clean!N1731/100)*Assumptions!$B$13*Assumptions!$B$11</f>
        <v>0</v>
      </c>
      <c r="I1731" s="14" t="n">
        <f aca="false">Data_Clean!O1731*4*Assumptions!$B$12</f>
        <v>0</v>
      </c>
      <c r="J1731" s="14" t="n">
        <f aca="false">SUM(B1731:I1731)</f>
        <v>350.73125</v>
      </c>
      <c r="K1731" s="16" t="n">
        <f aca="false">IF(Data_Clean!P1731="","",Assumptions!$B$15*0.5^(Data_Clean!P1731/Assumptions!$B$20))</f>
        <v>22.735748497656</v>
      </c>
      <c r="L1731" s="16" t="n">
        <f aca="false">Assumptions!$B$16*MIN(1,LN(1+Data_Clean!Q1731)/LN(1+Assumptions!$B$21))</f>
        <v>16.3144030926037</v>
      </c>
      <c r="M1731" s="16" t="n">
        <f aca="false">Assumptions!$B$17*(0.6*MIN(1,Data_Clean!R1731/Assumptions!$B$22)+0.4*IF(Data_Clean!S1731="",0,Data_Clean!S1731))</f>
        <v>9.078</v>
      </c>
      <c r="N1731" s="16" t="n">
        <f aca="false">Assumptions!$B$18*MIN(1,(Data_Clean!F1731-1)/Assumptions!$B$23)</f>
        <v>0</v>
      </c>
      <c r="O1731" s="16" t="n">
        <f aca="false">Assumptions!$B$19*(0.4*IF(Data_Clean!E1731="",0,MIN(1,Data_Clean!E1731/12/Assumptions!$B$24))+0.35*IF(Data_Clean!D1731="Y",1,0)+0.25*(1-MIN(Data_Clean!T1731,3)/3))/IF(Data_Clean!E1731="",0.6,1)</f>
        <v>13.75</v>
      </c>
      <c r="P1731" s="16" t="n">
        <f aca="false">SUM(K1731:O1731)/(Assumptions!$D$5-IF(K1731="",Assumptions!$B$15,0))*100</f>
        <v>61.8781515902596</v>
      </c>
      <c r="Q1731" s="7" t="str">
        <f aca="false">IF(J1731&gt;=Assumptions!$B$26,"High",IF(J1731&gt;=Assumptions!$B$27,"Mid","Low"))</f>
        <v>Low</v>
      </c>
      <c r="R1731" s="7" t="str">
        <f aca="false">IF(P1731&gt;=Assumptions!$B$28,"High",IF(P1731&gt;=Assumptions!$B$29,"Mid","Low"))</f>
        <v>Mid</v>
      </c>
      <c r="S1731" s="7" t="str">
        <f aca="false">INDEX(Assumptions!$B$33:$B$41,MATCH(Q1731&amp;"|"&amp;R1731,Assumptions!$A$33:$A$41,0))</f>
        <v>Light Touch</v>
      </c>
      <c r="T1731" s="7" t="n">
        <f aca="false">IF(ISNUMBER(Data_Clean!V1731),J1731*Data_Clean!V1731,0)</f>
        <v>20.167046875</v>
      </c>
    </row>
    <row r="1732" customFormat="false" ht="15" hidden="false" customHeight="false" outlineLevel="0" collapsed="false">
      <c r="A1732" s="15" t="str">
        <f aca="false">Data_Clean!A1732</f>
        <v>CX101728</v>
      </c>
      <c r="B1732" s="14" t="n">
        <f aca="false">Data_Clean!G1732*Assumptions!$B$5</f>
        <v>89.29825</v>
      </c>
      <c r="C1732" s="14" t="n">
        <f aca="false">IF(Data_Clean!H1732="",0,Data_Clean!H1732)*Assumptions!$B$6</f>
        <v>368.33772</v>
      </c>
      <c r="D1732" s="14" t="n">
        <f aca="false">Data_Clean!I1732*Assumptions!$B$7</f>
        <v>0</v>
      </c>
      <c r="E1732" s="14" t="n">
        <f aca="false">Data_Clean!J1732*Assumptions!$B$8</f>
        <v>0</v>
      </c>
      <c r="F1732" s="14" t="n">
        <f aca="false">Data_Clean!K1732*Assumptions!$B$9</f>
        <v>0</v>
      </c>
      <c r="G1732" s="14" t="n">
        <f aca="false">Data_Clean!L1732*Assumptions!$B$10</f>
        <v>0</v>
      </c>
      <c r="H1732" s="14" t="n">
        <f aca="false">IF(OR(Data_Clean!M1732="",Data_Clean!N1732=""),0,Data_Clean!M1732*Data_Clean!N1732/100)*Assumptions!$B$13*Assumptions!$B$11</f>
        <v>0</v>
      </c>
      <c r="I1732" s="14" t="n">
        <f aca="false">Data_Clean!O1732*4*Assumptions!$B$12</f>
        <v>0</v>
      </c>
      <c r="J1732" s="14" t="n">
        <f aca="false">SUM(B1732:I1732)</f>
        <v>457.63597</v>
      </c>
      <c r="K1732" s="16" t="n">
        <f aca="false">IF(Data_Clean!P1732="","",Assumptions!$B$15*0.5^(Data_Clean!P1732/Assumptions!$B$20))</f>
        <v>14.3226240586562</v>
      </c>
      <c r="L1732" s="16" t="n">
        <f aca="false">Assumptions!$B$16*MIN(1,LN(1+Data_Clean!Q1732)/LN(1+Assumptions!$B$21))</f>
        <v>11.5625930527155</v>
      </c>
      <c r="M1732" s="16" t="n">
        <f aca="false">Assumptions!$B$17*(0.6*MIN(1,Data_Clean!R1732/Assumptions!$B$22)+0.4*IF(Data_Clean!S1732="",0,Data_Clean!S1732))</f>
        <v>7.452</v>
      </c>
      <c r="N1732" s="16" t="n">
        <f aca="false">Assumptions!$B$18*MIN(1,(Data_Clean!F1732-1)/Assumptions!$B$23)</f>
        <v>5</v>
      </c>
      <c r="O1732" s="16" t="n">
        <f aca="false">Assumptions!$B$19*(0.4*IF(Data_Clean!E1732="",0,MIN(1,Data_Clean!E1732/12/Assumptions!$B$24))+0.35*IF(Data_Clean!D1732="Y",1,0)+0.25*(1-MIN(Data_Clean!T1732,3)/3))/IF(Data_Clean!E1732="",0.6,1)</f>
        <v>9.75</v>
      </c>
      <c r="P1732" s="16" t="n">
        <f aca="false">SUM(K1732:O1732)/(Assumptions!$D$5-IF(K1732="",Assumptions!$B$15,0))*100</f>
        <v>48.0872171113718</v>
      </c>
      <c r="Q1732" s="7" t="str">
        <f aca="false">IF(J1732&gt;=Assumptions!$B$26,"High",IF(J1732&gt;=Assumptions!$B$27,"Mid","Low"))</f>
        <v>Mid</v>
      </c>
      <c r="R1732" s="7" t="str">
        <f aca="false">IF(P1732&gt;=Assumptions!$B$28,"High",IF(P1732&gt;=Assumptions!$B$29,"Mid","Low"))</f>
        <v>Low</v>
      </c>
      <c r="S1732" s="7" t="str">
        <f aca="false">INDEX(Assumptions!$B$33:$B$41,MATCH(Q1732&amp;"|"&amp;R1732,Assumptions!$A$33:$A$41,0))</f>
        <v>Light Touch</v>
      </c>
      <c r="T1732" s="7" t="n">
        <f aca="false">IF(ISNUMBER(Data_Clean!V1732),J1732*Data_Clean!V1732,0)</f>
        <v>66.082634068</v>
      </c>
    </row>
    <row r="1733" customFormat="false" ht="15" hidden="false" customHeight="false" outlineLevel="0" collapsed="false">
      <c r="A1733" s="15" t="str">
        <f aca="false">Data_Clean!A1733</f>
        <v>CX101729</v>
      </c>
      <c r="B1733" s="14" t="n">
        <f aca="false">Data_Clean!G1733*Assumptions!$B$5</f>
        <v>86.782</v>
      </c>
      <c r="C1733" s="14" t="n">
        <f aca="false">IF(Data_Clean!H1733="",0,Data_Clean!H1733)*Assumptions!$B$6</f>
        <v>43.77012</v>
      </c>
      <c r="D1733" s="14" t="n">
        <f aca="false">Data_Clean!I1733*Assumptions!$B$7</f>
        <v>0</v>
      </c>
      <c r="E1733" s="14" t="n">
        <f aca="false">Data_Clean!J1733*Assumptions!$B$8</f>
        <v>0</v>
      </c>
      <c r="F1733" s="14" t="n">
        <f aca="false">Data_Clean!K1733*Assumptions!$B$9</f>
        <v>0</v>
      </c>
      <c r="G1733" s="14" t="n">
        <f aca="false">Data_Clean!L1733*Assumptions!$B$10</f>
        <v>0</v>
      </c>
      <c r="H1733" s="14" t="n">
        <f aca="false">IF(OR(Data_Clean!M1733="",Data_Clean!N1733=""),0,Data_Clean!M1733*Data_Clean!N1733/100)*Assumptions!$B$13*Assumptions!$B$11</f>
        <v>248.04</v>
      </c>
      <c r="I1733" s="14" t="n">
        <f aca="false">Data_Clean!O1733*4*Assumptions!$B$12</f>
        <v>6.85104</v>
      </c>
      <c r="J1733" s="14" t="n">
        <f aca="false">SUM(B1733:I1733)</f>
        <v>385.44316</v>
      </c>
      <c r="K1733" s="16" t="n">
        <f aca="false">IF(Data_Clean!P1733="","",Assumptions!$B$15*0.5^(Data_Clean!P1733/Assumptions!$B$20))</f>
        <v>22.2164632842985</v>
      </c>
      <c r="L1733" s="16" t="n">
        <f aca="false">Assumptions!$B$16*MIN(1,LN(1+Data_Clean!Q1733)/LN(1+Assumptions!$B$21))</f>
        <v>15.0586973234667</v>
      </c>
      <c r="M1733" s="16" t="n">
        <f aca="false">Assumptions!$B$17*(0.6*MIN(1,Data_Clean!R1733/Assumptions!$B$22)+0.4*IF(Data_Clean!S1733="",0,Data_Clean!S1733))</f>
        <v>1.65</v>
      </c>
      <c r="N1733" s="16" t="n">
        <f aca="false">Assumptions!$B$18*MIN(1,(Data_Clean!F1733-1)/Assumptions!$B$23)</f>
        <v>10</v>
      </c>
      <c r="O1733" s="16" t="n">
        <f aca="false">Assumptions!$B$19*(0.4*IF(Data_Clean!E1733="",0,MIN(1,Data_Clean!E1733/12/Assumptions!$B$24))+0.35*IF(Data_Clean!D1733="Y",1,0)+0.25*(1-MIN(Data_Clean!T1733,3)/3))/IF(Data_Clean!E1733="",0.6,1)</f>
        <v>15</v>
      </c>
      <c r="P1733" s="16" t="n">
        <f aca="false">SUM(K1733:O1733)/(Assumptions!$D$5-IF(K1733="",Assumptions!$B$15,0))*100</f>
        <v>63.9251606077652</v>
      </c>
      <c r="Q1733" s="7" t="str">
        <f aca="false">IF(J1733&gt;=Assumptions!$B$26,"High",IF(J1733&gt;=Assumptions!$B$27,"Mid","Low"))</f>
        <v>Low</v>
      </c>
      <c r="R1733" s="7" t="str">
        <f aca="false">IF(P1733&gt;=Assumptions!$B$28,"High",IF(P1733&gt;=Assumptions!$B$29,"Mid","Low"))</f>
        <v>Mid</v>
      </c>
      <c r="S1733" s="7" t="str">
        <f aca="false">INDEX(Assumptions!$B$33:$B$41,MATCH(Q1733&amp;"|"&amp;R1733,Assumptions!$A$33:$A$41,0))</f>
        <v>Light Touch</v>
      </c>
      <c r="T1733" s="7" t="n">
        <f aca="false">IF(ISNUMBER(Data_Clean!V1733),J1733*Data_Clean!V1733,0)</f>
        <v>12.295636804</v>
      </c>
    </row>
    <row r="1734" customFormat="false" ht="15" hidden="false" customHeight="false" outlineLevel="0" collapsed="false">
      <c r="A1734" s="15" t="str">
        <f aca="false">Data_Clean!A1734</f>
        <v>CX101730</v>
      </c>
      <c r="B1734" s="14" t="n">
        <f aca="false">Data_Clean!G1734*Assumptions!$B$5</f>
        <v>39.90125</v>
      </c>
      <c r="C1734" s="14" t="n">
        <f aca="false">IF(Data_Clean!H1734="",0,Data_Clean!H1734)*Assumptions!$B$6</f>
        <v>0</v>
      </c>
      <c r="D1734" s="14" t="n">
        <f aca="false">Data_Clean!I1734*Assumptions!$B$7</f>
        <v>733.6</v>
      </c>
      <c r="E1734" s="14" t="n">
        <f aca="false">Data_Clean!J1734*Assumptions!$B$8</f>
        <v>0</v>
      </c>
      <c r="F1734" s="14" t="n">
        <f aca="false">Data_Clean!K1734*Assumptions!$B$9</f>
        <v>1193.5</v>
      </c>
      <c r="G1734" s="14" t="n">
        <f aca="false">Data_Clean!L1734*Assumptions!$B$10</f>
        <v>0</v>
      </c>
      <c r="H1734" s="14" t="n">
        <f aca="false">IF(OR(Data_Clean!M1734="",Data_Clean!N1734=""),0,Data_Clean!M1734*Data_Clean!N1734/100)*Assumptions!$B$13*Assumptions!$B$11</f>
        <v>0</v>
      </c>
      <c r="I1734" s="14" t="n">
        <f aca="false">Data_Clean!O1734*4*Assumptions!$B$12</f>
        <v>0</v>
      </c>
      <c r="J1734" s="14" t="n">
        <f aca="false">SUM(B1734:I1734)</f>
        <v>1967.00125</v>
      </c>
      <c r="K1734" s="16" t="n">
        <f aca="false">IF(Data_Clean!P1734="","",Assumptions!$B$15*0.5^(Data_Clean!P1734/Assumptions!$B$20))</f>
        <v>26.1165168988837</v>
      </c>
      <c r="L1734" s="16" t="n">
        <f aca="false">Assumptions!$B$16*MIN(1,LN(1+Data_Clean!Q1734)/LN(1+Assumptions!$B$21))</f>
        <v>5.78129652635776</v>
      </c>
      <c r="M1734" s="16" t="n">
        <f aca="false">Assumptions!$B$17*(0.6*MIN(1,Data_Clean!R1734/Assumptions!$B$22)+0.4*IF(Data_Clean!S1734="",0,Data_Clean!S1734))</f>
        <v>5.61</v>
      </c>
      <c r="N1734" s="16" t="n">
        <f aca="false">Assumptions!$B$18*MIN(1,(Data_Clean!F1734-1)/Assumptions!$B$23)</f>
        <v>10</v>
      </c>
      <c r="O1734" s="16" t="n">
        <f aca="false">Assumptions!$B$19*(0.4*IF(Data_Clean!E1734="",0,MIN(1,Data_Clean!E1734/12/Assumptions!$B$24))+0.35*IF(Data_Clean!D1734="Y",1,0)+0.25*(1-MIN(Data_Clean!T1734,3)/3))/IF(Data_Clean!E1734="",0.6,1)</f>
        <v>9.75</v>
      </c>
      <c r="P1734" s="16" t="n">
        <f aca="false">SUM(K1734:O1734)/(Assumptions!$D$5-IF(K1734="",Assumptions!$B$15,0))*100</f>
        <v>57.2578134252415</v>
      </c>
      <c r="Q1734" s="7" t="str">
        <f aca="false">IF(J1734&gt;=Assumptions!$B$26,"High",IF(J1734&gt;=Assumptions!$B$27,"Mid","Low"))</f>
        <v>High</v>
      </c>
      <c r="R1734" s="7" t="str">
        <f aca="false">IF(P1734&gt;=Assumptions!$B$28,"High",IF(P1734&gt;=Assumptions!$B$29,"Mid","Low"))</f>
        <v>Mid</v>
      </c>
      <c r="S1734" s="7" t="str">
        <f aca="false">INDEX(Assumptions!$B$33:$B$41,MATCH(Q1734&amp;"|"&amp;R1734,Assumptions!$A$33:$A$41,0))</f>
        <v>Established Core</v>
      </c>
      <c r="T1734" s="7" t="n">
        <f aca="false">IF(ISNUMBER(Data_Clean!V1734),J1734*Data_Clean!V1734,0)</f>
        <v>205.551630625</v>
      </c>
    </row>
    <row r="1735" customFormat="false" ht="15" hidden="false" customHeight="false" outlineLevel="0" collapsed="false">
      <c r="A1735" s="15" t="str">
        <f aca="false">Data_Clean!A1735</f>
        <v>CX101731</v>
      </c>
      <c r="B1735" s="14" t="n">
        <f aca="false">Data_Clean!G1735*Assumptions!$B$5</f>
        <v>18.15225</v>
      </c>
      <c r="C1735" s="14" t="n">
        <f aca="false">IF(Data_Clean!H1735="",0,Data_Clean!H1735)*Assumptions!$B$6</f>
        <v>40.97688</v>
      </c>
      <c r="D1735" s="14" t="n">
        <f aca="false">Data_Clean!I1735*Assumptions!$B$7</f>
        <v>0</v>
      </c>
      <c r="E1735" s="14" t="n">
        <f aca="false">Data_Clean!J1735*Assumptions!$B$8</f>
        <v>0</v>
      </c>
      <c r="F1735" s="14" t="n">
        <f aca="false">Data_Clean!K1735*Assumptions!$B$9</f>
        <v>0</v>
      </c>
      <c r="G1735" s="14" t="n">
        <f aca="false">Data_Clean!L1735*Assumptions!$B$10</f>
        <v>538.2</v>
      </c>
      <c r="H1735" s="14" t="n">
        <f aca="false">IF(OR(Data_Clean!M1735="",Data_Clean!N1735=""),0,Data_Clean!M1735*Data_Clean!N1735/100)*Assumptions!$B$13*Assumptions!$B$11</f>
        <v>205.716</v>
      </c>
      <c r="I1735" s="14" t="n">
        <f aca="false">Data_Clean!O1735*4*Assumptions!$B$12</f>
        <v>6.00912</v>
      </c>
      <c r="J1735" s="14" t="n">
        <f aca="false">SUM(B1735:I1735)</f>
        <v>809.05425</v>
      </c>
      <c r="K1735" s="16" t="n">
        <f aca="false">IF(Data_Clean!P1735="","",Assumptions!$B$15*0.5^(Data_Clean!P1735/Assumptions!$B$20))</f>
        <v>14.3226240586562</v>
      </c>
      <c r="L1735" s="16" t="n">
        <f aca="false">Assumptions!$B$16*MIN(1,LN(1+Data_Clean!Q1735)/LN(1+Assumptions!$B$21))</f>
        <v>14.0427143261215</v>
      </c>
      <c r="M1735" s="16" t="n">
        <f aca="false">Assumptions!$B$17*(0.6*MIN(1,Data_Clean!R1735/Assumptions!$B$22)+0.4*IF(Data_Clean!S1735="",0,Data_Clean!S1735))</f>
        <v>3.984</v>
      </c>
      <c r="N1735" s="16" t="n">
        <f aca="false">Assumptions!$B$18*MIN(1,(Data_Clean!F1735-1)/Assumptions!$B$23)</f>
        <v>20</v>
      </c>
      <c r="O1735" s="16" t="n">
        <f aca="false">Assumptions!$B$19*(0.4*IF(Data_Clean!E1735="",0,MIN(1,Data_Clean!E1735/12/Assumptions!$B$24))+0.35*IF(Data_Clean!D1735="Y",1,0)+0.25*(1-MIN(Data_Clean!T1735,3)/3))/IF(Data_Clean!E1735="",0.6,1)</f>
        <v>12.4</v>
      </c>
      <c r="P1735" s="16" t="n">
        <f aca="false">SUM(K1735:O1735)/(Assumptions!$D$5-IF(K1735="",Assumptions!$B$15,0))*100</f>
        <v>64.7493383847778</v>
      </c>
      <c r="Q1735" s="7" t="str">
        <f aca="false">IF(J1735&gt;=Assumptions!$B$26,"High",IF(J1735&gt;=Assumptions!$B$27,"Mid","Low"))</f>
        <v>Mid</v>
      </c>
      <c r="R1735" s="7" t="str">
        <f aca="false">IF(P1735&gt;=Assumptions!$B$28,"High",IF(P1735&gt;=Assumptions!$B$29,"Mid","Low"))</f>
        <v>Mid</v>
      </c>
      <c r="S1735" s="7" t="str">
        <f aca="false">INDEX(Assumptions!$B$33:$B$41,MATCH(Q1735&amp;"|"&amp;R1735,Assumptions!$A$33:$A$41,0))</f>
        <v>Established Core</v>
      </c>
      <c r="T1735" s="7" t="n">
        <f aca="false">IF(ISNUMBER(Data_Clean!V1735),J1735*Data_Clean!V1735,0)</f>
        <v>21.6826539</v>
      </c>
    </row>
    <row r="1736" customFormat="false" ht="15" hidden="false" customHeight="false" outlineLevel="0" collapsed="false">
      <c r="A1736" s="15" t="str">
        <f aca="false">Data_Clean!A1736</f>
        <v>CX101732</v>
      </c>
      <c r="B1736" s="14" t="n">
        <f aca="false">Data_Clean!G1736*Assumptions!$B$5</f>
        <v>88.06975</v>
      </c>
      <c r="C1736" s="14" t="n">
        <f aca="false">IF(Data_Clean!H1736="",0,Data_Clean!H1736)*Assumptions!$B$6</f>
        <v>131.84436</v>
      </c>
      <c r="D1736" s="14" t="n">
        <f aca="false">Data_Clean!I1736*Assumptions!$B$7</f>
        <v>264.8</v>
      </c>
      <c r="E1736" s="14" t="n">
        <f aca="false">Data_Clean!J1736*Assumptions!$B$8</f>
        <v>0</v>
      </c>
      <c r="F1736" s="14" t="n">
        <f aca="false">Data_Clean!K1736*Assumptions!$B$9</f>
        <v>0</v>
      </c>
      <c r="G1736" s="14" t="n">
        <f aca="false">Data_Clean!L1736*Assumptions!$B$10</f>
        <v>0</v>
      </c>
      <c r="H1736" s="14" t="n">
        <f aca="false">IF(OR(Data_Clean!M1736="",Data_Clean!N1736=""),0,Data_Clean!M1736*Data_Clean!N1736/100)*Assumptions!$B$13*Assumptions!$B$11</f>
        <v>0</v>
      </c>
      <c r="I1736" s="14" t="n">
        <f aca="false">Data_Clean!O1736*4*Assumptions!$B$12</f>
        <v>0</v>
      </c>
      <c r="J1736" s="14" t="n">
        <f aca="false">SUM(B1736:I1736)</f>
        <v>484.71411</v>
      </c>
      <c r="K1736" s="16" t="n">
        <f aca="false">IF(Data_Clean!P1736="","",Assumptions!$B$15*0.5^(Data_Clean!P1736/Assumptions!$B$20))</f>
        <v>20.2552491925229</v>
      </c>
      <c r="L1736" s="16" t="n">
        <f aca="false">Assumptions!$B$16*MIN(1,LN(1+Data_Clean!Q1736)/LN(1+Assumptions!$B$21))</f>
        <v>12.2792642888455</v>
      </c>
      <c r="M1736" s="16" t="n">
        <f aca="false">Assumptions!$B$17*(0.6*MIN(1,Data_Clean!R1736/Assumptions!$B$22)+0.4*IF(Data_Clean!S1736="",0,Data_Clean!S1736))</f>
        <v>3.15</v>
      </c>
      <c r="N1736" s="16" t="n">
        <f aca="false">Assumptions!$B$18*MIN(1,(Data_Clean!F1736-1)/Assumptions!$B$23)</f>
        <v>10</v>
      </c>
      <c r="O1736" s="16" t="n">
        <f aca="false">Assumptions!$B$19*(0.4*IF(Data_Clean!E1736="",0,MIN(1,Data_Clean!E1736/12/Assumptions!$B$24))+0.35*IF(Data_Clean!D1736="Y",1,0)+0.25*(1-MIN(Data_Clean!T1736,3)/3))/IF(Data_Clean!E1736="",0.6,1)</f>
        <v>15</v>
      </c>
      <c r="P1736" s="16" t="n">
        <f aca="false">SUM(K1736:O1736)/(Assumptions!$D$5-IF(K1736="",Assumptions!$B$15,0))*100</f>
        <v>60.6845134813683</v>
      </c>
      <c r="Q1736" s="7" t="str">
        <f aca="false">IF(J1736&gt;=Assumptions!$B$26,"High",IF(J1736&gt;=Assumptions!$B$27,"Mid","Low"))</f>
        <v>Mid</v>
      </c>
      <c r="R1736" s="7" t="str">
        <f aca="false">IF(P1736&gt;=Assumptions!$B$28,"High",IF(P1736&gt;=Assumptions!$B$29,"Mid","Low"))</f>
        <v>Mid</v>
      </c>
      <c r="S1736" s="7" t="str">
        <f aca="false">INDEX(Assumptions!$B$33:$B$41,MATCH(Q1736&amp;"|"&amp;R1736,Assumptions!$A$33:$A$41,0))</f>
        <v>Established Core</v>
      </c>
      <c r="T1736" s="7" t="n">
        <f aca="false">IF(ISNUMBER(Data_Clean!V1736),J1736*Data_Clean!V1736,0)</f>
        <v>8.918739624</v>
      </c>
    </row>
    <row r="1737" customFormat="false" ht="15" hidden="false" customHeight="false" outlineLevel="0" collapsed="false">
      <c r="A1737" s="15" t="str">
        <f aca="false">Data_Clean!A1737</f>
        <v>CX101733</v>
      </c>
      <c r="B1737" s="14" t="n">
        <f aca="false">Data_Clean!G1737*Assumptions!$B$5</f>
        <v>121.55375</v>
      </c>
      <c r="C1737" s="14" t="n">
        <f aca="false">IF(Data_Clean!H1737="",0,Data_Clean!H1737)*Assumptions!$B$6</f>
        <v>207.50196</v>
      </c>
      <c r="D1737" s="14" t="n">
        <f aca="false">Data_Clean!I1737*Assumptions!$B$7</f>
        <v>0</v>
      </c>
      <c r="E1737" s="14" t="n">
        <f aca="false">Data_Clean!J1737*Assumptions!$B$8</f>
        <v>0</v>
      </c>
      <c r="F1737" s="14" t="n">
        <f aca="false">Data_Clean!K1737*Assumptions!$B$9</f>
        <v>0</v>
      </c>
      <c r="G1737" s="14" t="n">
        <f aca="false">Data_Clean!L1737*Assumptions!$B$10</f>
        <v>519.3</v>
      </c>
      <c r="H1737" s="14" t="n">
        <f aca="false">IF(OR(Data_Clean!M1737="",Data_Clean!N1737=""),0,Data_Clean!M1737*Data_Clean!N1737/100)*Assumptions!$B$13*Assumptions!$B$11</f>
        <v>94.248</v>
      </c>
      <c r="I1737" s="14" t="n">
        <f aca="false">Data_Clean!O1737*4*Assumptions!$B$12</f>
        <v>33.5136</v>
      </c>
      <c r="J1737" s="14" t="n">
        <f aca="false">SUM(B1737:I1737)</f>
        <v>976.11731</v>
      </c>
      <c r="K1737" s="16" t="n">
        <f aca="false">IF(Data_Clean!P1737="","",Assumptions!$B$15*0.5^(Data_Clean!P1737/Assumptions!$B$20))</f>
        <v>29.3147990530274</v>
      </c>
      <c r="L1737" s="16" t="n">
        <f aca="false">Assumptions!$B$16*MIN(1,LN(1+Data_Clean!Q1737)/LN(1+Assumptions!$B$21))</f>
        <v>13.8963721559302</v>
      </c>
      <c r="M1737" s="16" t="n">
        <f aca="false">Assumptions!$B$17*(0.6*MIN(1,Data_Clean!R1737/Assumptions!$B$22)+0.4*IF(Data_Clean!S1737="",0,Data_Clean!S1737))</f>
        <v>2.562</v>
      </c>
      <c r="N1737" s="16" t="n">
        <f aca="false">Assumptions!$B$18*MIN(1,(Data_Clean!F1737-1)/Assumptions!$B$23)</f>
        <v>15</v>
      </c>
      <c r="O1737" s="16" t="n">
        <f aca="false">Assumptions!$B$19*(0.4*IF(Data_Clean!E1737="",0,MIN(1,Data_Clean!E1737/12/Assumptions!$B$24))+0.35*IF(Data_Clean!D1737="Y",1,0)+0.25*(1-MIN(Data_Clean!T1737,3)/3))/IF(Data_Clean!E1737="",0.6,1)</f>
        <v>7.35</v>
      </c>
      <c r="P1737" s="16" t="n">
        <f aca="false">SUM(K1737:O1737)/(Assumptions!$D$5-IF(K1737="",Assumptions!$B$15,0))*100</f>
        <v>68.1231712089576</v>
      </c>
      <c r="Q1737" s="7" t="str">
        <f aca="false">IF(J1737&gt;=Assumptions!$B$26,"High",IF(J1737&gt;=Assumptions!$B$27,"Mid","Low"))</f>
        <v>Mid</v>
      </c>
      <c r="R1737" s="7" t="str">
        <f aca="false">IF(P1737&gt;=Assumptions!$B$28,"High",IF(P1737&gt;=Assumptions!$B$29,"Mid","Low"))</f>
        <v>Mid</v>
      </c>
      <c r="S1737" s="7" t="str">
        <f aca="false">INDEX(Assumptions!$B$33:$B$41,MATCH(Q1737&amp;"|"&amp;R1737,Assumptions!$A$33:$A$41,0))</f>
        <v>Established Core</v>
      </c>
      <c r="T1737" s="7" t="n">
        <f aca="false">IF(ISNUMBER(Data_Clean!V1737),J1737*Data_Clean!V1737,0)</f>
        <v>40.508868365</v>
      </c>
    </row>
    <row r="1738" customFormat="false" ht="15" hidden="false" customHeight="false" outlineLevel="0" collapsed="false">
      <c r="A1738" s="15" t="str">
        <f aca="false">Data_Clean!A1738</f>
        <v>CX101734</v>
      </c>
      <c r="B1738" s="14" t="n">
        <f aca="false">Data_Clean!G1738*Assumptions!$B$5</f>
        <v>47.3895</v>
      </c>
      <c r="C1738" s="14" t="n">
        <f aca="false">IF(Data_Clean!H1738="",0,Data_Clean!H1738)*Assumptions!$B$6</f>
        <v>0</v>
      </c>
      <c r="D1738" s="14" t="n">
        <f aca="false">Data_Clean!I1738*Assumptions!$B$7</f>
        <v>0</v>
      </c>
      <c r="E1738" s="14" t="n">
        <f aca="false">Data_Clean!J1738*Assumptions!$B$8</f>
        <v>0</v>
      </c>
      <c r="F1738" s="14" t="n">
        <f aca="false">Data_Clean!K1738*Assumptions!$B$9</f>
        <v>0</v>
      </c>
      <c r="G1738" s="14" t="n">
        <f aca="false">Data_Clean!L1738*Assumptions!$B$10</f>
        <v>1093.5</v>
      </c>
      <c r="H1738" s="14" t="n">
        <f aca="false">IF(OR(Data_Clean!M1738="",Data_Clean!N1738=""),0,Data_Clean!M1738*Data_Clean!N1738/100)*Assumptions!$B$13*Assumptions!$B$11</f>
        <v>420.84</v>
      </c>
      <c r="I1738" s="14" t="n">
        <f aca="false">Data_Clean!O1738*4*Assumptions!$B$12</f>
        <v>8.46288</v>
      </c>
      <c r="J1738" s="14" t="n">
        <f aca="false">SUM(B1738:I1738)</f>
        <v>1570.19238</v>
      </c>
      <c r="K1738" s="16" t="n">
        <f aca="false">IF(Data_Clean!P1738="","",Assumptions!$B$15*0.5^(Data_Clean!P1738/Assumptions!$B$20))</f>
        <v>27.3516746567465</v>
      </c>
      <c r="L1738" s="16" t="n">
        <f aca="false">Assumptions!$B$16*MIN(1,LN(1+Data_Clean!Q1738)/LN(1+Assumptions!$B$21))</f>
        <v>12.2792642888455</v>
      </c>
      <c r="M1738" s="16" t="n">
        <f aca="false">Assumptions!$B$17*(0.6*MIN(1,Data_Clean!R1738/Assumptions!$B$22)+0.4*IF(Data_Clean!S1738="",0,Data_Clean!S1738))</f>
        <v>9.882</v>
      </c>
      <c r="N1738" s="16" t="n">
        <f aca="false">Assumptions!$B$18*MIN(1,(Data_Clean!F1738-1)/Assumptions!$B$23)</f>
        <v>15</v>
      </c>
      <c r="O1738" s="16" t="n">
        <f aca="false">Assumptions!$B$19*(0.4*IF(Data_Clean!E1738="",0,MIN(1,Data_Clean!E1738/12/Assumptions!$B$24))+0.35*IF(Data_Clean!D1738="Y",1,0)+0.25*(1-MIN(Data_Clean!T1738,3)/3))/IF(Data_Clean!E1738="",0.6,1)</f>
        <v>3.95</v>
      </c>
      <c r="P1738" s="16" t="n">
        <f aca="false">SUM(K1738:O1738)/(Assumptions!$D$5-IF(K1738="",Assumptions!$B$15,0))*100</f>
        <v>68.462938945592</v>
      </c>
      <c r="Q1738" s="7" t="str">
        <f aca="false">IF(J1738&gt;=Assumptions!$B$26,"High",IF(J1738&gt;=Assumptions!$B$27,"Mid","Low"))</f>
        <v>High</v>
      </c>
      <c r="R1738" s="7" t="str">
        <f aca="false">IF(P1738&gt;=Assumptions!$B$28,"High",IF(P1738&gt;=Assumptions!$B$29,"Mid","Low"))</f>
        <v>Mid</v>
      </c>
      <c r="S1738" s="7" t="str">
        <f aca="false">INDEX(Assumptions!$B$33:$B$41,MATCH(Q1738&amp;"|"&amp;R1738,Assumptions!$A$33:$A$41,0))</f>
        <v>Established Core</v>
      </c>
      <c r="T1738" s="7" t="n">
        <f aca="false">IF(ISNUMBER(Data_Clean!V1738),J1738*Data_Clean!V1738,0)</f>
        <v>107.715197268</v>
      </c>
    </row>
    <row r="1739" customFormat="false" ht="15" hidden="false" customHeight="false" outlineLevel="0" collapsed="false">
      <c r="A1739" s="15" t="str">
        <f aca="false">Data_Clean!A1739</f>
        <v>CX101735</v>
      </c>
      <c r="B1739" s="14" t="n">
        <f aca="false">Data_Clean!G1739*Assumptions!$B$5</f>
        <v>116.84125</v>
      </c>
      <c r="C1739" s="14" t="n">
        <f aca="false">IF(Data_Clean!H1739="",0,Data_Clean!H1739)*Assumptions!$B$6</f>
        <v>180.64944</v>
      </c>
      <c r="D1739" s="14" t="n">
        <f aca="false">Data_Clean!I1739*Assumptions!$B$7</f>
        <v>1683.2</v>
      </c>
      <c r="E1739" s="14" t="n">
        <f aca="false">Data_Clean!J1739*Assumptions!$B$8</f>
        <v>0</v>
      </c>
      <c r="F1739" s="14" t="n">
        <f aca="false">Data_Clean!K1739*Assumptions!$B$9</f>
        <v>0</v>
      </c>
      <c r="G1739" s="14" t="n">
        <f aca="false">Data_Clean!L1739*Assumptions!$B$10</f>
        <v>0</v>
      </c>
      <c r="H1739" s="14" t="n">
        <f aca="false">IF(OR(Data_Clean!M1739="",Data_Clean!N1739=""),0,Data_Clean!M1739*Data_Clean!N1739/100)*Assumptions!$B$13*Assumptions!$B$11</f>
        <v>0</v>
      </c>
      <c r="I1739" s="14" t="n">
        <f aca="false">Data_Clean!O1739*4*Assumptions!$B$12</f>
        <v>0</v>
      </c>
      <c r="J1739" s="14" t="n">
        <f aca="false">SUM(B1739:I1739)</f>
        <v>1980.69069</v>
      </c>
      <c r="K1739" s="16" t="n">
        <f aca="false">IF(Data_Clean!P1739="","",Assumptions!$B$15*0.5^(Data_Clean!P1739/Assumptions!$B$20))</f>
        <v>0.186023560777523</v>
      </c>
      <c r="L1739" s="16" t="n">
        <f aca="false">Assumptions!$B$16*MIN(1,LN(1+Data_Clean!Q1739)/LN(1+Assumptions!$B$21))</f>
        <v>0</v>
      </c>
      <c r="M1739" s="16" t="n">
        <f aca="false">Assumptions!$B$17*(0.6*MIN(1,Data_Clean!R1739/Assumptions!$B$22)+0.4*IF(Data_Clean!S1739="",0,Data_Clean!S1739))</f>
        <v>0</v>
      </c>
      <c r="N1739" s="16" t="n">
        <f aca="false">Assumptions!$B$18*MIN(1,(Data_Clean!F1739-1)/Assumptions!$B$23)</f>
        <v>10</v>
      </c>
      <c r="O1739" s="16" t="n">
        <f aca="false">Assumptions!$B$19*(0.4*IF(Data_Clean!E1739="",0,MIN(1,Data_Clean!E1739/12/Assumptions!$B$24))+0.35*IF(Data_Clean!D1739="Y",1,0)+0.25*(1-MIN(Data_Clean!T1739,3)/3))/IF(Data_Clean!E1739="",0.6,1)</f>
        <v>8.05</v>
      </c>
      <c r="P1739" s="16" t="n">
        <f aca="false">SUM(K1739:O1739)/(Assumptions!$D$5-IF(K1739="",Assumptions!$B$15,0))*100</f>
        <v>18.2360235607775</v>
      </c>
      <c r="Q1739" s="7" t="str">
        <f aca="false">IF(J1739&gt;=Assumptions!$B$26,"High",IF(J1739&gt;=Assumptions!$B$27,"Mid","Low"))</f>
        <v>High</v>
      </c>
      <c r="R1739" s="7" t="str">
        <f aca="false">IF(P1739&gt;=Assumptions!$B$28,"High",IF(P1739&gt;=Assumptions!$B$29,"Mid","Low"))</f>
        <v>Low</v>
      </c>
      <c r="S1739" s="7" t="str">
        <f aca="false">INDEX(Assumptions!$B$33:$B$41,MATCH(Q1739&amp;"|"&amp;R1739,Assumptions!$A$33:$A$41,0))</f>
        <v>Affluent Drifters</v>
      </c>
      <c r="T1739" s="7" t="n">
        <f aca="false">IF(ISNUMBER(Data_Clean!V1739),J1739*Data_Clean!V1739,0)</f>
        <v>526.665654471</v>
      </c>
    </row>
    <row r="1740" customFormat="false" ht="15" hidden="false" customHeight="false" outlineLevel="0" collapsed="false">
      <c r="A1740" s="15" t="str">
        <f aca="false">Data_Clean!A1740</f>
        <v>CX101736</v>
      </c>
      <c r="B1740" s="14" t="n">
        <f aca="false">Data_Clean!G1740*Assumptions!$B$5</f>
        <v>317.834</v>
      </c>
      <c r="C1740" s="14" t="n">
        <f aca="false">IF(Data_Clean!H1740="",0,Data_Clean!H1740)*Assumptions!$B$6</f>
        <v>1791.99696</v>
      </c>
      <c r="D1740" s="14" t="n">
        <f aca="false">Data_Clean!I1740*Assumptions!$B$7</f>
        <v>0</v>
      </c>
      <c r="E1740" s="14" t="n">
        <f aca="false">Data_Clean!J1740*Assumptions!$B$8</f>
        <v>0</v>
      </c>
      <c r="F1740" s="14" t="n">
        <f aca="false">Data_Clean!K1740*Assumptions!$B$9</f>
        <v>3447.4</v>
      </c>
      <c r="G1740" s="14" t="n">
        <f aca="false">Data_Clean!L1740*Assumptions!$B$10</f>
        <v>0</v>
      </c>
      <c r="H1740" s="14" t="n">
        <f aca="false">IF(OR(Data_Clean!M1740="",Data_Clean!N1740=""),0,Data_Clean!M1740*Data_Clean!N1740/100)*Assumptions!$B$13*Assumptions!$B$11</f>
        <v>0</v>
      </c>
      <c r="I1740" s="14" t="n">
        <f aca="false">Data_Clean!O1740*4*Assumptions!$B$12</f>
        <v>15.73392</v>
      </c>
      <c r="J1740" s="14" t="n">
        <f aca="false">SUM(B1740:I1740)</f>
        <v>5572.96488</v>
      </c>
      <c r="K1740" s="16" t="n">
        <f aca="false">IF(Data_Clean!P1740="","",Assumptions!$B$15*0.5^(Data_Clean!P1740/Assumptions!$B$20))</f>
        <v>30</v>
      </c>
      <c r="L1740" s="16" t="n">
        <f aca="false">Assumptions!$B$16*MIN(1,LN(1+Data_Clean!Q1740)/LN(1+Assumptions!$B$21))</f>
        <v>13.8963721559302</v>
      </c>
      <c r="M1740" s="16" t="n">
        <f aca="false">Assumptions!$B$17*(0.6*MIN(1,Data_Clean!R1740/Assumptions!$B$22)+0.4*IF(Data_Clean!S1740="",0,Data_Clean!S1740))</f>
        <v>4.53</v>
      </c>
      <c r="N1740" s="16" t="n">
        <f aca="false">Assumptions!$B$18*MIN(1,(Data_Clean!F1740-1)/Assumptions!$B$23)</f>
        <v>15</v>
      </c>
      <c r="O1740" s="16" t="n">
        <f aca="false">Assumptions!$B$19*(0.4*IF(Data_Clean!E1740="",0,MIN(1,Data_Clean!E1740/12/Assumptions!$B$24))+0.35*IF(Data_Clean!D1740="Y",1,0)+0.25*(1-MIN(Data_Clean!T1740,3)/3))/IF(Data_Clean!E1740="",0.6,1)</f>
        <v>9.45</v>
      </c>
      <c r="P1740" s="16" t="n">
        <f aca="false">SUM(K1740:O1740)/(Assumptions!$D$5-IF(K1740="",Assumptions!$B$15,0))*100</f>
        <v>72.8763721559302</v>
      </c>
      <c r="Q1740" s="7" t="str">
        <f aca="false">IF(J1740&gt;=Assumptions!$B$26,"High",IF(J1740&gt;=Assumptions!$B$27,"Mid","Low"))</f>
        <v>High</v>
      </c>
      <c r="R1740" s="7" t="str">
        <f aca="false">IF(P1740&gt;=Assumptions!$B$28,"High",IF(P1740&gt;=Assumptions!$B$29,"Mid","Low"))</f>
        <v>High</v>
      </c>
      <c r="S1740" s="7" t="str">
        <f aca="false">INDEX(Assumptions!$B$33:$B$41,MATCH(Q1740&amp;"|"&amp;R1740,Assumptions!$A$33:$A$41,0))</f>
        <v>Premier Advocates</v>
      </c>
      <c r="T1740" s="7" t="n">
        <f aca="false">IF(ISNUMBER(Data_Clean!V1740),J1740*Data_Clean!V1740,0)</f>
        <v>163.287870984</v>
      </c>
    </row>
    <row r="1741" customFormat="false" ht="15" hidden="false" customHeight="false" outlineLevel="0" collapsed="false">
      <c r="A1741" s="15" t="str">
        <f aca="false">Data_Clean!A1741</f>
        <v>CX101737</v>
      </c>
      <c r="B1741" s="14" t="n">
        <f aca="false">Data_Clean!G1741*Assumptions!$B$5</f>
        <v>28.39025</v>
      </c>
      <c r="C1741" s="14" t="n">
        <f aca="false">IF(Data_Clean!H1741="",0,Data_Clean!H1741)*Assumptions!$B$6</f>
        <v>1454.48568</v>
      </c>
      <c r="D1741" s="14" t="n">
        <f aca="false">Data_Clean!I1741*Assumptions!$B$7</f>
        <v>0</v>
      </c>
      <c r="E1741" s="14" t="n">
        <f aca="false">Data_Clean!J1741*Assumptions!$B$8</f>
        <v>0</v>
      </c>
      <c r="F1741" s="14" t="n">
        <f aca="false">Data_Clean!K1741*Assumptions!$B$9</f>
        <v>1326.6</v>
      </c>
      <c r="G1741" s="14" t="n">
        <f aca="false">Data_Clean!L1741*Assumptions!$B$10</f>
        <v>534.6</v>
      </c>
      <c r="H1741" s="14" t="n">
        <f aca="false">IF(OR(Data_Clean!M1741="",Data_Clean!N1741=""),0,Data_Clean!M1741*Data_Clean!N1741/100)*Assumptions!$B$13*Assumptions!$B$11</f>
        <v>0</v>
      </c>
      <c r="I1741" s="14" t="n">
        <f aca="false">Data_Clean!O1741*4*Assumptions!$B$12</f>
        <v>0</v>
      </c>
      <c r="J1741" s="14" t="n">
        <f aca="false">SUM(B1741:I1741)</f>
        <v>3344.07593</v>
      </c>
      <c r="K1741" s="16" t="n">
        <f aca="false">IF(Data_Clean!P1741="","",Assumptions!$B$15*0.5^(Data_Clean!P1741/Assumptions!$B$20))</f>
        <v>26.7269615442102</v>
      </c>
      <c r="L1741" s="16" t="n">
        <f aca="false">Assumptions!$B$16*MIN(1,LN(1+Data_Clean!Q1741)/LN(1+Assumptions!$B$21))</f>
        <v>8.11507562957249</v>
      </c>
      <c r="M1741" s="16" t="n">
        <f aca="false">Assumptions!$B$17*(0.6*MIN(1,Data_Clean!R1741/Assumptions!$B$22)+0.4*IF(Data_Clean!S1741="",0,Data_Clean!S1741))</f>
        <v>5.706</v>
      </c>
      <c r="N1741" s="16" t="n">
        <f aca="false">Assumptions!$B$18*MIN(1,(Data_Clean!F1741-1)/Assumptions!$B$23)</f>
        <v>15</v>
      </c>
      <c r="O1741" s="16" t="n">
        <f aca="false">Assumptions!$B$19*(0.4*IF(Data_Clean!E1741="",0,MIN(1,Data_Clean!E1741/12/Assumptions!$B$24))+0.35*IF(Data_Clean!D1741="Y",1,0)+0.25*(1-MIN(Data_Clean!T1741,3)/3))/IF(Data_Clean!E1741="",0.6,1)</f>
        <v>9.75</v>
      </c>
      <c r="P1741" s="16" t="n">
        <f aca="false">SUM(K1741:O1741)/(Assumptions!$D$5-IF(K1741="",Assumptions!$B$15,0))*100</f>
        <v>65.2980371737827</v>
      </c>
      <c r="Q1741" s="7" t="str">
        <f aca="false">IF(J1741&gt;=Assumptions!$B$26,"High",IF(J1741&gt;=Assumptions!$B$27,"Mid","Low"))</f>
        <v>High</v>
      </c>
      <c r="R1741" s="7" t="str">
        <f aca="false">IF(P1741&gt;=Assumptions!$B$28,"High",IF(P1741&gt;=Assumptions!$B$29,"Mid","Low"))</f>
        <v>Mid</v>
      </c>
      <c r="S1741" s="7" t="str">
        <f aca="false">INDEX(Assumptions!$B$33:$B$41,MATCH(Q1741&amp;"|"&amp;R1741,Assumptions!$A$33:$A$41,0))</f>
        <v>Established Core</v>
      </c>
      <c r="T1741" s="7" t="n">
        <f aca="false">IF(ISNUMBER(Data_Clean!V1741),J1741*Data_Clean!V1741,0)</f>
        <v>281.905600899</v>
      </c>
    </row>
    <row r="1742" customFormat="false" ht="15" hidden="false" customHeight="false" outlineLevel="0" collapsed="false">
      <c r="A1742" s="15" t="str">
        <f aca="false">Data_Clean!A1742</f>
        <v>CX101738</v>
      </c>
      <c r="B1742" s="14" t="n">
        <f aca="false">Data_Clean!G1742*Assumptions!$B$5</f>
        <v>22.533</v>
      </c>
      <c r="C1742" s="14" t="n">
        <f aca="false">IF(Data_Clean!H1742="",0,Data_Clean!H1742)*Assumptions!$B$6</f>
        <v>0</v>
      </c>
      <c r="D1742" s="14" t="n">
        <f aca="false">Data_Clean!I1742*Assumptions!$B$7</f>
        <v>0</v>
      </c>
      <c r="E1742" s="14" t="n">
        <f aca="false">Data_Clean!J1742*Assumptions!$B$8</f>
        <v>0</v>
      </c>
      <c r="F1742" s="14" t="n">
        <f aca="false">Data_Clean!K1742*Assumptions!$B$9</f>
        <v>0</v>
      </c>
      <c r="G1742" s="14" t="n">
        <f aca="false">Data_Clean!L1742*Assumptions!$B$10</f>
        <v>0</v>
      </c>
      <c r="H1742" s="14" t="n">
        <f aca="false">IF(OR(Data_Clean!M1742="",Data_Clean!N1742=""),0,Data_Clean!M1742*Data_Clean!N1742/100)*Assumptions!$B$13*Assumptions!$B$11</f>
        <v>0</v>
      </c>
      <c r="I1742" s="14" t="n">
        <f aca="false">Data_Clean!O1742*4*Assumptions!$B$12</f>
        <v>0</v>
      </c>
      <c r="J1742" s="14" t="n">
        <f aca="false">SUM(B1742:I1742)</f>
        <v>22.533</v>
      </c>
      <c r="K1742" s="16" t="n">
        <f aca="false">IF(Data_Clean!P1742="","",Assumptions!$B$15*0.5^(Data_Clean!P1742/Assumptions!$B$20))</f>
        <v>18.8988157484231</v>
      </c>
      <c r="L1742" s="16" t="n">
        <f aca="false">Assumptions!$B$16*MIN(1,LN(1+Data_Clean!Q1742)/LN(1+Assumptions!$B$21))</f>
        <v>14.7060656260474</v>
      </c>
      <c r="M1742" s="16" t="n">
        <f aca="false">Assumptions!$B$17*(0.6*MIN(1,Data_Clean!R1742/Assumptions!$B$22)+0.4*IF(Data_Clean!S1742="",0,Data_Clean!S1742))</f>
        <v>0.756</v>
      </c>
      <c r="N1742" s="16" t="n">
        <f aca="false">Assumptions!$B$18*MIN(1,(Data_Clean!F1742-1)/Assumptions!$B$23)</f>
        <v>0</v>
      </c>
      <c r="O1742" s="16" t="n">
        <f aca="false">Assumptions!$B$19*(0.4*IF(Data_Clean!E1742="",0,MIN(1,Data_Clean!E1742/12/Assumptions!$B$24))+0.35*IF(Data_Clean!D1742="Y",1,0)+0.25*(1-MIN(Data_Clean!T1742,3)/3))/IF(Data_Clean!E1742="",0.6,1)</f>
        <v>15</v>
      </c>
      <c r="P1742" s="16" t="n">
        <f aca="false">SUM(K1742:O1742)/(Assumptions!$D$5-IF(K1742="",Assumptions!$B$15,0))*100</f>
        <v>49.3608813744705</v>
      </c>
      <c r="Q1742" s="7" t="str">
        <f aca="false">IF(J1742&gt;=Assumptions!$B$26,"High",IF(J1742&gt;=Assumptions!$B$27,"Mid","Low"))</f>
        <v>Low</v>
      </c>
      <c r="R1742" s="7" t="str">
        <f aca="false">IF(P1742&gt;=Assumptions!$B$28,"High",IF(P1742&gt;=Assumptions!$B$29,"Mid","Low"))</f>
        <v>Low</v>
      </c>
      <c r="S1742" s="7" t="str">
        <f aca="false">INDEX(Assumptions!$B$33:$B$41,MATCH(Q1742&amp;"|"&amp;R1742,Assumptions!$A$33:$A$41,0))</f>
        <v>Dormant &amp; Low Value</v>
      </c>
      <c r="T1742" s="7" t="n">
        <f aca="false">IF(ISNUMBER(Data_Clean!V1742),J1742*Data_Clean!V1742,0)</f>
        <v>0.4529133</v>
      </c>
    </row>
    <row r="1743" customFormat="false" ht="15" hidden="false" customHeight="false" outlineLevel="0" collapsed="false">
      <c r="A1743" s="15" t="str">
        <f aca="false">Data_Clean!A1743</f>
        <v>CX101739</v>
      </c>
      <c r="B1743" s="14" t="n">
        <f aca="false">Data_Clean!G1743*Assumptions!$B$5</f>
        <v>173.39375</v>
      </c>
      <c r="C1743" s="14" t="n">
        <f aca="false">IF(Data_Clean!H1743="",0,Data_Clean!H1743)*Assumptions!$B$6</f>
        <v>84.10752</v>
      </c>
      <c r="D1743" s="14" t="n">
        <f aca="false">Data_Clean!I1743*Assumptions!$B$7</f>
        <v>0</v>
      </c>
      <c r="E1743" s="14" t="n">
        <f aca="false">Data_Clean!J1743*Assumptions!$B$8</f>
        <v>0</v>
      </c>
      <c r="F1743" s="14" t="n">
        <f aca="false">Data_Clean!K1743*Assumptions!$B$9</f>
        <v>0</v>
      </c>
      <c r="G1743" s="14" t="n">
        <f aca="false">Data_Clean!L1743*Assumptions!$B$10</f>
        <v>828</v>
      </c>
      <c r="H1743" s="14" t="n">
        <f aca="false">IF(OR(Data_Clean!M1743="",Data_Clean!N1743=""),0,Data_Clean!M1743*Data_Clean!N1743/100)*Assumptions!$B$13*Assumptions!$B$11</f>
        <v>152.592</v>
      </c>
      <c r="I1743" s="14" t="n">
        <f aca="false">Data_Clean!O1743*4*Assumptions!$B$12</f>
        <v>39.32352</v>
      </c>
      <c r="J1743" s="14" t="n">
        <f aca="false">SUM(B1743:I1743)</f>
        <v>1277.41679</v>
      </c>
      <c r="K1743" s="16" t="n">
        <f aca="false">IF(Data_Clean!P1743="","",Assumptions!$B$15*0.5^(Data_Clean!P1743/Assumptions!$B$20))</f>
        <v>17.6332185942541</v>
      </c>
      <c r="L1743" s="16" t="n">
        <f aca="false">Assumptions!$B$16*MIN(1,LN(1+Data_Clean!Q1743)/LN(1+Assumptions!$B$21))</f>
        <v>15.2782387441559</v>
      </c>
      <c r="M1743" s="16" t="n">
        <f aca="false">Assumptions!$B$17*(0.6*MIN(1,Data_Clean!R1743/Assumptions!$B$22)+0.4*IF(Data_Clean!S1743="",0,Data_Clean!S1743))</f>
        <v>4.272</v>
      </c>
      <c r="N1743" s="16" t="n">
        <f aca="false">Assumptions!$B$18*MIN(1,(Data_Clean!F1743-1)/Assumptions!$B$23)</f>
        <v>20</v>
      </c>
      <c r="O1743" s="16" t="n">
        <f aca="false">Assumptions!$B$19*(0.4*IF(Data_Clean!E1743="",0,MIN(1,Data_Clean!E1743/12/Assumptions!$B$24))+0.35*IF(Data_Clean!D1743="Y",1,0)+0.25*(1-MIN(Data_Clean!T1743,3)/3))/IF(Data_Clean!E1743="",0.6,1)</f>
        <v>10.4</v>
      </c>
      <c r="P1743" s="16" t="n">
        <f aca="false">SUM(K1743:O1743)/(Assumptions!$D$5-IF(K1743="",Assumptions!$B$15,0))*100</f>
        <v>67.5834573384101</v>
      </c>
      <c r="Q1743" s="7" t="str">
        <f aca="false">IF(J1743&gt;=Assumptions!$B$26,"High",IF(J1743&gt;=Assumptions!$B$27,"Mid","Low"))</f>
        <v>Mid</v>
      </c>
      <c r="R1743" s="7" t="str">
        <f aca="false">IF(P1743&gt;=Assumptions!$B$28,"High",IF(P1743&gt;=Assumptions!$B$29,"Mid","Low"))</f>
        <v>Mid</v>
      </c>
      <c r="S1743" s="7" t="str">
        <f aca="false">INDEX(Assumptions!$B$33:$B$41,MATCH(Q1743&amp;"|"&amp;R1743,Assumptions!$A$33:$A$41,0))</f>
        <v>Established Core</v>
      </c>
      <c r="T1743" s="7" t="n">
        <f aca="false">IF(ISNUMBER(Data_Clean!V1743),J1743*Data_Clean!V1743,0)</f>
        <v>21.588343751</v>
      </c>
    </row>
    <row r="1744" customFormat="false" ht="15" hidden="false" customHeight="false" outlineLevel="0" collapsed="false">
      <c r="A1744" s="15" t="str">
        <f aca="false">Data_Clean!A1744</f>
        <v>CX101740</v>
      </c>
      <c r="B1744" s="14" t="n">
        <f aca="false">Data_Clean!G1744*Assumptions!$B$5</f>
        <v>225.69575</v>
      </c>
      <c r="C1744" s="14" t="n">
        <f aca="false">IF(Data_Clean!H1744="",0,Data_Clean!H1744)*Assumptions!$B$6</f>
        <v>183.09612</v>
      </c>
      <c r="D1744" s="14" t="n">
        <f aca="false">Data_Clean!I1744*Assumptions!$B$7</f>
        <v>0</v>
      </c>
      <c r="E1744" s="14" t="n">
        <f aca="false">Data_Clean!J1744*Assumptions!$B$8</f>
        <v>0</v>
      </c>
      <c r="F1744" s="14" t="n">
        <f aca="false">Data_Clean!K1744*Assumptions!$B$9</f>
        <v>0</v>
      </c>
      <c r="G1744" s="14" t="n">
        <f aca="false">Data_Clean!L1744*Assumptions!$B$10</f>
        <v>0</v>
      </c>
      <c r="H1744" s="14" t="n">
        <f aca="false">IF(OR(Data_Clean!M1744="",Data_Clean!N1744=""),0,Data_Clean!M1744*Data_Clean!N1744/100)*Assumptions!$B$13*Assumptions!$B$11</f>
        <v>866.88</v>
      </c>
      <c r="I1744" s="14" t="n">
        <f aca="false">Data_Clean!O1744*4*Assumptions!$B$12</f>
        <v>38.78832</v>
      </c>
      <c r="J1744" s="14" t="n">
        <f aca="false">SUM(B1744:I1744)</f>
        <v>1314.46019</v>
      </c>
      <c r="K1744" s="16" t="n">
        <f aca="false">IF(Data_Clean!P1744="","",Assumptions!$B$15*0.5^(Data_Clean!P1744/Assumptions!$B$20))</f>
        <v>25.5200148285257</v>
      </c>
      <c r="L1744" s="16" t="n">
        <f aca="false">Assumptions!$B$16*MIN(1,LN(1+Data_Clean!Q1744)/LN(1+Assumptions!$B$21))</f>
        <v>14.9444347261843</v>
      </c>
      <c r="M1744" s="16" t="n">
        <f aca="false">Assumptions!$B$17*(0.6*MIN(1,Data_Clean!R1744/Assumptions!$B$22)+0.4*IF(Data_Clean!S1744="",0,Data_Clean!S1744))</f>
        <v>6.828</v>
      </c>
      <c r="N1744" s="16" t="n">
        <f aca="false">Assumptions!$B$18*MIN(1,(Data_Clean!F1744-1)/Assumptions!$B$23)</f>
        <v>10</v>
      </c>
      <c r="O1744" s="16" t="n">
        <f aca="false">Assumptions!$B$19*(0.4*IF(Data_Clean!E1744="",0,MIN(1,Data_Clean!E1744/12/Assumptions!$B$24))+0.35*IF(Data_Clean!D1744="Y",1,0)+0.25*(1-MIN(Data_Clean!T1744,3)/3))/IF(Data_Clean!E1744="",0.6,1)</f>
        <v>13.3</v>
      </c>
      <c r="P1744" s="16" t="n">
        <f aca="false">SUM(K1744:O1744)/(Assumptions!$D$5-IF(K1744="",Assumptions!$B$15,0))*100</f>
        <v>70.59244955471</v>
      </c>
      <c r="Q1744" s="7" t="str">
        <f aca="false">IF(J1744&gt;=Assumptions!$B$26,"High",IF(J1744&gt;=Assumptions!$B$27,"Mid","Low"))</f>
        <v>Mid</v>
      </c>
      <c r="R1744" s="7" t="str">
        <f aca="false">IF(P1744&gt;=Assumptions!$B$28,"High",IF(P1744&gt;=Assumptions!$B$29,"Mid","Low"))</f>
        <v>High</v>
      </c>
      <c r="S1744" s="7" t="str">
        <f aca="false">INDEX(Assumptions!$B$33:$B$41,MATCH(Q1744&amp;"|"&amp;R1744,Assumptions!$A$33:$A$41,0))</f>
        <v>Engaged Builders</v>
      </c>
      <c r="T1744" s="7" t="n">
        <f aca="false">IF(ISNUMBER(Data_Clean!V1744),J1744*Data_Clean!V1744,0)</f>
        <v>34.17596494</v>
      </c>
    </row>
    <row r="1745" customFormat="false" ht="15" hidden="false" customHeight="false" outlineLevel="0" collapsed="false">
      <c r="A1745" s="15" t="str">
        <f aca="false">Data_Clean!A1745</f>
        <v>CX101741</v>
      </c>
      <c r="B1745" s="14" t="n">
        <f aca="false">Data_Clean!G1745*Assumptions!$B$5</f>
        <v>26.00025</v>
      </c>
      <c r="C1745" s="14" t="n">
        <f aca="false">IF(Data_Clean!H1745="",0,Data_Clean!H1745)*Assumptions!$B$6</f>
        <v>0</v>
      </c>
      <c r="D1745" s="14" t="n">
        <f aca="false">Data_Clean!I1745*Assumptions!$B$7</f>
        <v>0</v>
      </c>
      <c r="E1745" s="14" t="n">
        <f aca="false">Data_Clean!J1745*Assumptions!$B$8</f>
        <v>0</v>
      </c>
      <c r="F1745" s="14" t="n">
        <f aca="false">Data_Clean!K1745*Assumptions!$B$9</f>
        <v>0</v>
      </c>
      <c r="G1745" s="14" t="n">
        <f aca="false">Data_Clean!L1745*Assumptions!$B$10</f>
        <v>1220.85</v>
      </c>
      <c r="H1745" s="14" t="n">
        <f aca="false">IF(OR(Data_Clean!M1745="",Data_Clean!N1745=""),0,Data_Clean!M1745*Data_Clean!N1745/100)*Assumptions!$B$13*Assumptions!$B$11</f>
        <v>0</v>
      </c>
      <c r="I1745" s="14" t="n">
        <f aca="false">Data_Clean!O1745*4*Assumptions!$B$12</f>
        <v>0</v>
      </c>
      <c r="J1745" s="14" t="n">
        <f aca="false">SUM(B1745:I1745)</f>
        <v>1246.85025</v>
      </c>
      <c r="K1745" s="16" t="n">
        <f aca="false">IF(Data_Clean!P1745="","",Assumptions!$B$15*0.5^(Data_Clean!P1745/Assumptions!$B$20))</f>
        <v>18.8988157484231</v>
      </c>
      <c r="L1745" s="16" t="n">
        <f aca="false">Assumptions!$B$16*MIN(1,LN(1+Data_Clean!Q1745)/LN(1+Assumptions!$B$21))</f>
        <v>18.5272947775809</v>
      </c>
      <c r="M1745" s="16" t="n">
        <f aca="false">Assumptions!$B$17*(0.6*MIN(1,Data_Clean!R1745/Assumptions!$B$22)+0.4*IF(Data_Clean!S1745="",0,Data_Clean!S1745))</f>
        <v>3.846</v>
      </c>
      <c r="N1745" s="16" t="n">
        <f aca="false">Assumptions!$B$18*MIN(1,(Data_Clean!F1745-1)/Assumptions!$B$23)</f>
        <v>5</v>
      </c>
      <c r="O1745" s="16" t="n">
        <f aca="false">Assumptions!$B$19*(0.4*IF(Data_Clean!E1745="",0,MIN(1,Data_Clean!E1745/12/Assumptions!$B$24))+0.35*IF(Data_Clean!D1745="Y",1,0)+0.25*(1-MIN(Data_Clean!T1745,3)/3))/IF(Data_Clean!E1745="",0.6,1)</f>
        <v>15</v>
      </c>
      <c r="P1745" s="16" t="n">
        <f aca="false">SUM(K1745:O1745)/(Assumptions!$D$5-IF(K1745="",Assumptions!$B$15,0))*100</f>
        <v>61.272110526004</v>
      </c>
      <c r="Q1745" s="7" t="str">
        <f aca="false">IF(J1745&gt;=Assumptions!$B$26,"High",IF(J1745&gt;=Assumptions!$B$27,"Mid","Low"))</f>
        <v>Mid</v>
      </c>
      <c r="R1745" s="7" t="str">
        <f aca="false">IF(P1745&gt;=Assumptions!$B$28,"High",IF(P1745&gt;=Assumptions!$B$29,"Mid","Low"))</f>
        <v>Mid</v>
      </c>
      <c r="S1745" s="7" t="str">
        <f aca="false">INDEX(Assumptions!$B$33:$B$41,MATCH(Q1745&amp;"|"&amp;R1745,Assumptions!$A$33:$A$41,0))</f>
        <v>Established Core</v>
      </c>
      <c r="T1745" s="7" t="n">
        <f aca="false">IF(ISNUMBER(Data_Clean!V1745),J1745*Data_Clean!V1745,0)</f>
        <v>24.313579875</v>
      </c>
    </row>
    <row r="1746" customFormat="false" ht="15" hidden="false" customHeight="false" outlineLevel="0" collapsed="false">
      <c r="A1746" s="15" t="str">
        <f aca="false">Data_Clean!A1746</f>
        <v>CX101742</v>
      </c>
      <c r="B1746" s="14" t="n">
        <f aca="false">Data_Clean!G1746*Assumptions!$B$5</f>
        <v>24.55</v>
      </c>
      <c r="C1746" s="14" t="n">
        <f aca="false">IF(Data_Clean!H1746="",0,Data_Clean!H1746)*Assumptions!$B$6</f>
        <v>224.81712</v>
      </c>
      <c r="D1746" s="14" t="n">
        <f aca="false">Data_Clean!I1746*Assumptions!$B$7</f>
        <v>0</v>
      </c>
      <c r="E1746" s="14" t="n">
        <f aca="false">Data_Clean!J1746*Assumptions!$B$8</f>
        <v>0</v>
      </c>
      <c r="F1746" s="14" t="n">
        <f aca="false">Data_Clean!K1746*Assumptions!$B$9</f>
        <v>0</v>
      </c>
      <c r="G1746" s="14" t="n">
        <f aca="false">Data_Clean!L1746*Assumptions!$B$10</f>
        <v>0</v>
      </c>
      <c r="H1746" s="14" t="n">
        <f aca="false">IF(OR(Data_Clean!M1746="",Data_Clean!N1746=""),0,Data_Clean!M1746*Data_Clean!N1746/100)*Assumptions!$B$13*Assumptions!$B$11</f>
        <v>0</v>
      </c>
      <c r="I1746" s="14" t="n">
        <f aca="false">Data_Clean!O1746*4*Assumptions!$B$12</f>
        <v>0</v>
      </c>
      <c r="J1746" s="14" t="n">
        <f aca="false">SUM(B1746:I1746)</f>
        <v>249.36712</v>
      </c>
      <c r="K1746" s="16" t="n">
        <f aca="false">IF(Data_Clean!P1746="","",Assumptions!$B$15*0.5^(Data_Clean!P1746/Assumptions!$B$20))</f>
        <v>0.00966436458085616</v>
      </c>
      <c r="L1746" s="16" t="n">
        <f aca="false">Assumptions!$B$16*MIN(1,LN(1+Data_Clean!Q1746)/LN(1+Assumptions!$B$21))</f>
        <v>0</v>
      </c>
      <c r="M1746" s="16" t="n">
        <f aca="false">Assumptions!$B$17*(0.6*MIN(1,Data_Clean!R1746/Assumptions!$B$22)+0.4*IF(Data_Clean!S1746="",0,Data_Clean!S1746))</f>
        <v>0</v>
      </c>
      <c r="N1746" s="16" t="n">
        <f aca="false">Assumptions!$B$18*MIN(1,(Data_Clean!F1746-1)/Assumptions!$B$23)</f>
        <v>5</v>
      </c>
      <c r="O1746" s="16" t="n">
        <f aca="false">Assumptions!$B$19*(0.4*IF(Data_Clean!E1746="",0,MIN(1,Data_Clean!E1746/12/Assumptions!$B$24))+0.35*IF(Data_Clean!D1746="Y",1,0)+0.25*(1-MIN(Data_Clean!T1746,3)/3))/IF(Data_Clean!E1746="",0.6,1)</f>
        <v>7.8</v>
      </c>
      <c r="P1746" s="16" t="n">
        <f aca="false">SUM(K1746:O1746)/(Assumptions!$D$5-IF(K1746="",Assumptions!$B$15,0))*100</f>
        <v>12.8096643645809</v>
      </c>
      <c r="Q1746" s="7" t="str">
        <f aca="false">IF(J1746&gt;=Assumptions!$B$26,"High",IF(J1746&gt;=Assumptions!$B$27,"Mid","Low"))</f>
        <v>Low</v>
      </c>
      <c r="R1746" s="7" t="str">
        <f aca="false">IF(P1746&gt;=Assumptions!$B$28,"High",IF(P1746&gt;=Assumptions!$B$29,"Mid","Low"))</f>
        <v>Low</v>
      </c>
      <c r="S1746" s="7" t="str">
        <f aca="false">INDEX(Assumptions!$B$33:$B$41,MATCH(Q1746&amp;"|"&amp;R1746,Assumptions!$A$33:$A$41,0))</f>
        <v>Dormant &amp; Low Value</v>
      </c>
      <c r="T1746" s="7" t="n">
        <f aca="false">IF(ISNUMBER(Data_Clean!V1746),J1746*Data_Clean!V1746,0)</f>
        <v>117.252419824</v>
      </c>
    </row>
    <row r="1747" customFormat="false" ht="15" hidden="false" customHeight="false" outlineLevel="0" collapsed="false">
      <c r="A1747" s="15" t="str">
        <f aca="false">Data_Clean!A1747</f>
        <v>CX101743</v>
      </c>
      <c r="B1747" s="14" t="n">
        <f aca="false">Data_Clean!G1747*Assumptions!$B$5</f>
        <v>40.14825</v>
      </c>
      <c r="C1747" s="14" t="n">
        <f aca="false">IF(Data_Clean!H1747="",0,Data_Clean!H1747)*Assumptions!$B$6</f>
        <v>0</v>
      </c>
      <c r="D1747" s="14" t="n">
        <f aca="false">Data_Clean!I1747*Assumptions!$B$7</f>
        <v>0</v>
      </c>
      <c r="E1747" s="14" t="n">
        <f aca="false">Data_Clean!J1747*Assumptions!$B$8</f>
        <v>0</v>
      </c>
      <c r="F1747" s="14" t="n">
        <f aca="false">Data_Clean!K1747*Assumptions!$B$9</f>
        <v>0</v>
      </c>
      <c r="G1747" s="14" t="n">
        <f aca="false">Data_Clean!L1747*Assumptions!$B$10</f>
        <v>0</v>
      </c>
      <c r="H1747" s="14" t="n">
        <f aca="false">IF(OR(Data_Clean!M1747="",Data_Clean!N1747=""),0,Data_Clean!M1747*Data_Clean!N1747/100)*Assumptions!$B$13*Assumptions!$B$11</f>
        <v>0</v>
      </c>
      <c r="I1747" s="14" t="n">
        <f aca="false">Data_Clean!O1747*4*Assumptions!$B$12</f>
        <v>0</v>
      </c>
      <c r="J1747" s="14" t="n">
        <f aca="false">SUM(B1747:I1747)</f>
        <v>40.14825</v>
      </c>
      <c r="K1747" s="16" t="n">
        <f aca="false">IF(Data_Clean!P1747="","",Assumptions!$B$15*0.5^(Data_Clean!P1747/Assumptions!$B$20))</f>
        <v>7.67530418997581</v>
      </c>
      <c r="L1747" s="16" t="n">
        <f aca="false">Assumptions!$B$16*MIN(1,LN(1+Data_Clean!Q1747)/LN(1+Assumptions!$B$21))</f>
        <v>10.6966696442427</v>
      </c>
      <c r="M1747" s="16" t="n">
        <f aca="false">Assumptions!$B$17*(0.6*MIN(1,Data_Clean!R1747/Assumptions!$B$22)+0.4*IF(Data_Clean!S1747="",0,Data_Clean!S1747))</f>
        <v>7.266</v>
      </c>
      <c r="N1747" s="16" t="n">
        <f aca="false">Assumptions!$B$18*MIN(1,(Data_Clean!F1747-1)/Assumptions!$B$23)</f>
        <v>0</v>
      </c>
      <c r="O1747" s="16" t="n">
        <f aca="false">Assumptions!$B$19*(0.4*IF(Data_Clean!E1747="",0,MIN(1,Data_Clean!E1747/12/Assumptions!$B$24))+0.35*IF(Data_Clean!D1747="Y",1,0)+0.25*(1-MIN(Data_Clean!T1747,3)/3))/IF(Data_Clean!E1747="",0.6,1)</f>
        <v>6.15</v>
      </c>
      <c r="P1747" s="16" t="n">
        <f aca="false">SUM(K1747:O1747)/(Assumptions!$D$5-IF(K1747="",Assumptions!$B$15,0))*100</f>
        <v>31.7879738342185</v>
      </c>
      <c r="Q1747" s="7" t="str">
        <f aca="false">IF(J1747&gt;=Assumptions!$B$26,"High",IF(J1747&gt;=Assumptions!$B$27,"Mid","Low"))</f>
        <v>Low</v>
      </c>
      <c r="R1747" s="7" t="str">
        <f aca="false">IF(P1747&gt;=Assumptions!$B$28,"High",IF(P1747&gt;=Assumptions!$B$29,"Mid","Low"))</f>
        <v>Low</v>
      </c>
      <c r="S1747" s="7" t="str">
        <f aca="false">INDEX(Assumptions!$B$33:$B$41,MATCH(Q1747&amp;"|"&amp;R1747,Assumptions!$A$33:$A$41,0))</f>
        <v>Dormant &amp; Low Value</v>
      </c>
      <c r="T1747" s="7" t="n">
        <f aca="false">IF(ISNUMBER(Data_Clean!V1747),J1747*Data_Clean!V1747,0)</f>
        <v>4.187462475</v>
      </c>
    </row>
    <row r="1748" customFormat="false" ht="15" hidden="false" customHeight="false" outlineLevel="0" collapsed="false">
      <c r="A1748" s="15" t="str">
        <f aca="false">Data_Clean!A1748</f>
        <v>CX101744</v>
      </c>
      <c r="B1748" s="14" t="n">
        <f aca="false">Data_Clean!G1748*Assumptions!$B$5</f>
        <v>29.85425</v>
      </c>
      <c r="C1748" s="14" t="n">
        <f aca="false">IF(Data_Clean!H1748="",0,Data_Clean!H1748)*Assumptions!$B$6</f>
        <v>0</v>
      </c>
      <c r="D1748" s="14" t="n">
        <f aca="false">Data_Clean!I1748*Assumptions!$B$7</f>
        <v>0</v>
      </c>
      <c r="E1748" s="14" t="n">
        <f aca="false">Data_Clean!J1748*Assumptions!$B$8</f>
        <v>0</v>
      </c>
      <c r="F1748" s="14" t="n">
        <f aca="false">Data_Clean!K1748*Assumptions!$B$9</f>
        <v>0</v>
      </c>
      <c r="G1748" s="14" t="n">
        <f aca="false">Data_Clean!L1748*Assumptions!$B$10</f>
        <v>0</v>
      </c>
      <c r="H1748" s="14" t="n">
        <f aca="false">IF(OR(Data_Clean!M1748="",Data_Clean!N1748=""),0,Data_Clean!M1748*Data_Clean!N1748/100)*Assumptions!$B$13*Assumptions!$B$11</f>
        <v>0</v>
      </c>
      <c r="I1748" s="14" t="n">
        <f aca="false">Data_Clean!O1748*4*Assumptions!$B$12</f>
        <v>0</v>
      </c>
      <c r="J1748" s="14" t="n">
        <f aca="false">SUM(B1748:I1748)</f>
        <v>29.85425</v>
      </c>
      <c r="K1748" s="16" t="n">
        <f aca="false">IF(Data_Clean!P1748="","",Assumptions!$B$15*0.5^(Data_Clean!P1748/Assumptions!$B$20))</f>
        <v>28.6452481173125</v>
      </c>
      <c r="L1748" s="16" t="n">
        <f aca="false">Assumptions!$B$16*MIN(1,LN(1+Data_Clean!Q1748)/LN(1+Assumptions!$B$21))</f>
        <v>16.8608333887587</v>
      </c>
      <c r="M1748" s="16" t="n">
        <f aca="false">Assumptions!$B$17*(0.6*MIN(1,Data_Clean!R1748/Assumptions!$B$22)+0.4*IF(Data_Clean!S1748="",0,Data_Clean!S1748))</f>
        <v>14.502</v>
      </c>
      <c r="N1748" s="16" t="n">
        <f aca="false">Assumptions!$B$18*MIN(1,(Data_Clean!F1748-1)/Assumptions!$B$23)</f>
        <v>0</v>
      </c>
      <c r="O1748" s="16" t="n">
        <f aca="false">Assumptions!$B$19*(0.4*IF(Data_Clean!E1748="",0,MIN(1,Data_Clean!E1748/12/Assumptions!$B$24))+0.35*IF(Data_Clean!D1748="Y",1,0)+0.25*(1-MIN(Data_Clean!T1748,3)/3))/IF(Data_Clean!E1748="",0.6,1)</f>
        <v>8.65</v>
      </c>
      <c r="P1748" s="16" t="n">
        <f aca="false">SUM(K1748:O1748)/(Assumptions!$D$5-IF(K1748="",Assumptions!$B$15,0))*100</f>
        <v>68.6580815060712</v>
      </c>
      <c r="Q1748" s="7" t="str">
        <f aca="false">IF(J1748&gt;=Assumptions!$B$26,"High",IF(J1748&gt;=Assumptions!$B$27,"Mid","Low"))</f>
        <v>Low</v>
      </c>
      <c r="R1748" s="7" t="str">
        <f aca="false">IF(P1748&gt;=Assumptions!$B$28,"High",IF(P1748&gt;=Assumptions!$B$29,"Mid","Low"))</f>
        <v>Mid</v>
      </c>
      <c r="S1748" s="7" t="str">
        <f aca="false">INDEX(Assumptions!$B$33:$B$41,MATCH(Q1748&amp;"|"&amp;R1748,Assumptions!$A$33:$A$41,0))</f>
        <v>Light Touch</v>
      </c>
      <c r="T1748" s="7" t="n">
        <f aca="false">IF(ISNUMBER(Data_Clean!V1748),J1748*Data_Clean!V1748,0)</f>
        <v>1.710648525</v>
      </c>
    </row>
    <row r="1749" customFormat="false" ht="15" hidden="false" customHeight="false" outlineLevel="0" collapsed="false">
      <c r="A1749" s="15" t="str">
        <f aca="false">Data_Clean!A1749</f>
        <v>CX101745</v>
      </c>
      <c r="B1749" s="14" t="n">
        <f aca="false">Data_Clean!G1749*Assumptions!$B$5</f>
        <v>207.368</v>
      </c>
      <c r="C1749" s="14" t="n">
        <f aca="false">IF(Data_Clean!H1749="",0,Data_Clean!H1749)*Assumptions!$B$6</f>
        <v>1853.57796</v>
      </c>
      <c r="D1749" s="14" t="n">
        <f aca="false">Data_Clean!I1749*Assumptions!$B$7</f>
        <v>1408.8</v>
      </c>
      <c r="E1749" s="14" t="n">
        <f aca="false">Data_Clean!J1749*Assumptions!$B$8</f>
        <v>0</v>
      </c>
      <c r="F1749" s="14" t="n">
        <f aca="false">Data_Clean!K1749*Assumptions!$B$9</f>
        <v>0</v>
      </c>
      <c r="G1749" s="14" t="n">
        <f aca="false">Data_Clean!L1749*Assumptions!$B$10</f>
        <v>0</v>
      </c>
      <c r="H1749" s="14" t="n">
        <f aca="false">IF(OR(Data_Clean!M1749="",Data_Clean!N1749=""),0,Data_Clean!M1749*Data_Clean!N1749/100)*Assumptions!$B$13*Assumptions!$B$11</f>
        <v>654.168</v>
      </c>
      <c r="I1749" s="14" t="n">
        <f aca="false">Data_Clean!O1749*4*Assumptions!$B$12</f>
        <v>0</v>
      </c>
      <c r="J1749" s="14" t="n">
        <f aca="false">SUM(B1749:I1749)</f>
        <v>4123.91396</v>
      </c>
      <c r="K1749" s="16" t="n">
        <f aca="false">IF(Data_Clean!P1749="","",Assumptions!$B$15*0.5^(Data_Clean!P1749/Assumptions!$B$20))</f>
        <v>1.15419788751086</v>
      </c>
      <c r="L1749" s="16" t="n">
        <f aca="false">Assumptions!$B$16*MIN(1,LN(1+Data_Clean!Q1749)/LN(1+Assumptions!$B$21))</f>
        <v>0</v>
      </c>
      <c r="M1749" s="16" t="n">
        <f aca="false">Assumptions!$B$17*(0.6*MIN(1,Data_Clean!R1749/Assumptions!$B$22)+0.4*IF(Data_Clean!S1749="",0,Data_Clean!S1749))</f>
        <v>0</v>
      </c>
      <c r="N1749" s="16" t="n">
        <f aca="false">Assumptions!$B$18*MIN(1,(Data_Clean!F1749-1)/Assumptions!$B$23)</f>
        <v>15</v>
      </c>
      <c r="O1749" s="16" t="n">
        <f aca="false">Assumptions!$B$19*(0.4*IF(Data_Clean!E1749="",0,MIN(1,Data_Clean!E1749/12/Assumptions!$B$24))+0.35*IF(Data_Clean!D1749="Y",1,0)+0.25*(1-MIN(Data_Clean!T1749,3)/3))/IF(Data_Clean!E1749="",0.6,1)</f>
        <v>4.7</v>
      </c>
      <c r="P1749" s="16" t="n">
        <f aca="false">SUM(K1749:O1749)/(Assumptions!$D$5-IF(K1749="",Assumptions!$B$15,0))*100</f>
        <v>20.8541978875109</v>
      </c>
      <c r="Q1749" s="7" t="str">
        <f aca="false">IF(J1749&gt;=Assumptions!$B$26,"High",IF(J1749&gt;=Assumptions!$B$27,"Mid","Low"))</f>
        <v>High</v>
      </c>
      <c r="R1749" s="7" t="str">
        <f aca="false">IF(P1749&gt;=Assumptions!$B$28,"High",IF(P1749&gt;=Assumptions!$B$29,"Mid","Low"))</f>
        <v>Low</v>
      </c>
      <c r="S1749" s="7" t="str">
        <f aca="false">INDEX(Assumptions!$B$33:$B$41,MATCH(Q1749&amp;"|"&amp;R1749,Assumptions!$A$33:$A$41,0))</f>
        <v>Affluent Drifters</v>
      </c>
      <c r="T1749" s="7" t="n">
        <f aca="false">IF(ISNUMBER(Data_Clean!V1749),J1749*Data_Clean!V1749,0)</f>
        <v>1097.373504756</v>
      </c>
    </row>
    <row r="1750" customFormat="false" ht="15" hidden="false" customHeight="false" outlineLevel="0" collapsed="false">
      <c r="A1750" s="15" t="str">
        <f aca="false">Data_Clean!A1750</f>
        <v>CX101746</v>
      </c>
      <c r="B1750" s="14" t="n">
        <f aca="false">Data_Clean!G1750*Assumptions!$B$5</f>
        <v>16.363</v>
      </c>
      <c r="C1750" s="14" t="n">
        <f aca="false">IF(Data_Clean!H1750="",0,Data_Clean!H1750)*Assumptions!$B$6</f>
        <v>0</v>
      </c>
      <c r="D1750" s="14" t="n">
        <f aca="false">Data_Clean!I1750*Assumptions!$B$7</f>
        <v>0</v>
      </c>
      <c r="E1750" s="14" t="n">
        <f aca="false">Data_Clean!J1750*Assumptions!$B$8</f>
        <v>0</v>
      </c>
      <c r="F1750" s="14" t="n">
        <f aca="false">Data_Clean!K1750*Assumptions!$B$9</f>
        <v>0</v>
      </c>
      <c r="G1750" s="14" t="n">
        <f aca="false">Data_Clean!L1750*Assumptions!$B$10</f>
        <v>0</v>
      </c>
      <c r="H1750" s="14" t="n">
        <f aca="false">IF(OR(Data_Clean!M1750="",Data_Clean!N1750=""),0,Data_Clean!M1750*Data_Clean!N1750/100)*Assumptions!$B$13*Assumptions!$B$11</f>
        <v>126.558</v>
      </c>
      <c r="I1750" s="14" t="n">
        <f aca="false">Data_Clean!O1750*4*Assumptions!$B$12</f>
        <v>4.74288</v>
      </c>
      <c r="J1750" s="14" t="n">
        <f aca="false">SUM(B1750:I1750)</f>
        <v>147.66388</v>
      </c>
      <c r="K1750" s="16" t="n">
        <f aca="false">IF(Data_Clean!P1750="","",Assumptions!$B$15*0.5^(Data_Clean!P1750/Assumptions!$B$20))</f>
        <v>4.30761883123888</v>
      </c>
      <c r="L1750" s="16" t="n">
        <f aca="false">Assumptions!$B$16*MIN(1,LN(1+Data_Clean!Q1750)/LN(1+Assumptions!$B$21))</f>
        <v>11.5625930527155</v>
      </c>
      <c r="M1750" s="16" t="n">
        <f aca="false">Assumptions!$B$17*(0.6*MIN(1,Data_Clean!R1750/Assumptions!$B$22)+0.4*IF(Data_Clean!S1750="",0,Data_Clean!S1750))</f>
        <v>0.552</v>
      </c>
      <c r="N1750" s="16" t="n">
        <f aca="false">Assumptions!$B$18*MIN(1,(Data_Clean!F1750-1)/Assumptions!$B$23)</f>
        <v>5</v>
      </c>
      <c r="O1750" s="16" t="n">
        <f aca="false">Assumptions!$B$19*(0.4*IF(Data_Clean!E1750="",0,MIN(1,Data_Clean!E1750/12/Assumptions!$B$24))+0.35*IF(Data_Clean!D1750="Y",1,0)+0.25*(1-MIN(Data_Clean!T1750,3)/3))/IF(Data_Clean!E1750="",0.6,1)</f>
        <v>10.75</v>
      </c>
      <c r="P1750" s="16" t="n">
        <f aca="false">SUM(K1750:O1750)/(Assumptions!$D$5-IF(K1750="",Assumptions!$B$15,0))*100</f>
        <v>32.1722118839544</v>
      </c>
      <c r="Q1750" s="7" t="str">
        <f aca="false">IF(J1750&gt;=Assumptions!$B$26,"High",IF(J1750&gt;=Assumptions!$B$27,"Mid","Low"))</f>
        <v>Low</v>
      </c>
      <c r="R1750" s="7" t="str">
        <f aca="false">IF(P1750&gt;=Assumptions!$B$28,"High",IF(P1750&gt;=Assumptions!$B$29,"Mid","Low"))</f>
        <v>Low</v>
      </c>
      <c r="S1750" s="7" t="str">
        <f aca="false">INDEX(Assumptions!$B$33:$B$41,MATCH(Q1750&amp;"|"&amp;R1750,Assumptions!$A$33:$A$41,0))</f>
        <v>Dormant &amp; Low Value</v>
      </c>
      <c r="T1750" s="7" t="n">
        <f aca="false">IF(ISNUMBER(Data_Clean!V1750),J1750*Data_Clean!V1750,0)</f>
        <v>6.733472928</v>
      </c>
    </row>
    <row r="1751" customFormat="false" ht="15" hidden="false" customHeight="false" outlineLevel="0" collapsed="false">
      <c r="A1751" s="15" t="str">
        <f aca="false">Data_Clean!A1751</f>
        <v>CX101747</v>
      </c>
      <c r="B1751" s="14" t="n">
        <f aca="false">Data_Clean!G1751*Assumptions!$B$5</f>
        <v>113.6545</v>
      </c>
      <c r="C1751" s="14" t="n">
        <f aca="false">IF(Data_Clean!H1751="",0,Data_Clean!H1751)*Assumptions!$B$6</f>
        <v>0</v>
      </c>
      <c r="D1751" s="14" t="n">
        <f aca="false">Data_Clean!I1751*Assumptions!$B$7</f>
        <v>0</v>
      </c>
      <c r="E1751" s="14" t="n">
        <f aca="false">Data_Clean!J1751*Assumptions!$B$8</f>
        <v>0</v>
      </c>
      <c r="F1751" s="14" t="n">
        <f aca="false">Data_Clean!K1751*Assumptions!$B$9</f>
        <v>0</v>
      </c>
      <c r="G1751" s="14" t="n">
        <f aca="false">Data_Clean!L1751*Assumptions!$B$10</f>
        <v>0</v>
      </c>
      <c r="H1751" s="14" t="n">
        <f aca="false">IF(OR(Data_Clean!M1751="",Data_Clean!N1751=""),0,Data_Clean!M1751*Data_Clean!N1751/100)*Assumptions!$B$13*Assumptions!$B$11</f>
        <v>0</v>
      </c>
      <c r="I1751" s="14" t="n">
        <f aca="false">Data_Clean!O1751*4*Assumptions!$B$12</f>
        <v>0</v>
      </c>
      <c r="J1751" s="14" t="n">
        <f aca="false">SUM(B1751:I1751)</f>
        <v>113.6545</v>
      </c>
      <c r="K1751" s="16" t="n">
        <f aca="false">IF(Data_Clean!P1751="","",Assumptions!$B$15*0.5^(Data_Clean!P1751/Assumptions!$B$20))</f>
        <v>17.2304753249555</v>
      </c>
      <c r="L1751" s="16" t="n">
        <f aca="false">Assumptions!$B$16*MIN(1,LN(1+Data_Clean!Q1751)/LN(1+Assumptions!$B$21))</f>
        <v>11.8154173628685</v>
      </c>
      <c r="M1751" s="16" t="n">
        <f aca="false">Assumptions!$B$17*(0.6*MIN(1,Data_Clean!R1751/Assumptions!$B$22)+0.4*IF(Data_Clean!S1751="",0,Data_Clean!S1751))</f>
        <v>8.46</v>
      </c>
      <c r="N1751" s="16" t="n">
        <f aca="false">Assumptions!$B$18*MIN(1,(Data_Clean!F1751-1)/Assumptions!$B$23)</f>
        <v>0</v>
      </c>
      <c r="O1751" s="16" t="n">
        <f aca="false">Assumptions!$B$19*(0.4*IF(Data_Clean!E1751="",0,MIN(1,Data_Clean!E1751/12/Assumptions!$B$24))+0.35*IF(Data_Clean!D1751="Y",1,0)+0.25*(1-MIN(Data_Clean!T1751,3)/3))/IF(Data_Clean!E1751="",0.6,1)</f>
        <v>5.4</v>
      </c>
      <c r="P1751" s="16" t="n">
        <f aca="false">SUM(K1751:O1751)/(Assumptions!$D$5-IF(K1751="",Assumptions!$B$15,0))*100</f>
        <v>42.905892687824</v>
      </c>
      <c r="Q1751" s="7" t="str">
        <f aca="false">IF(J1751&gt;=Assumptions!$B$26,"High",IF(J1751&gt;=Assumptions!$B$27,"Mid","Low"))</f>
        <v>Low</v>
      </c>
      <c r="R1751" s="7" t="str">
        <f aca="false">IF(P1751&gt;=Assumptions!$B$28,"High",IF(P1751&gt;=Assumptions!$B$29,"Mid","Low"))</f>
        <v>Low</v>
      </c>
      <c r="S1751" s="7" t="str">
        <f aca="false">INDEX(Assumptions!$B$33:$B$41,MATCH(Q1751&amp;"|"&amp;R1751,Assumptions!$A$33:$A$41,0))</f>
        <v>Dormant &amp; Low Value</v>
      </c>
      <c r="T1751" s="7" t="n">
        <f aca="false">IF(ISNUMBER(Data_Clean!V1751),J1751*Data_Clean!V1751,0)</f>
        <v>13.87721445</v>
      </c>
    </row>
    <row r="1752" customFormat="false" ht="15" hidden="false" customHeight="false" outlineLevel="0" collapsed="false">
      <c r="A1752" s="15" t="str">
        <f aca="false">Data_Clean!A1752</f>
        <v>CX101748</v>
      </c>
      <c r="B1752" s="14" t="n">
        <f aca="false">Data_Clean!G1752*Assumptions!$B$5</f>
        <v>55.75775</v>
      </c>
      <c r="C1752" s="14" t="n">
        <f aca="false">IF(Data_Clean!H1752="",0,Data_Clean!H1752)*Assumptions!$B$6</f>
        <v>269.41392</v>
      </c>
      <c r="D1752" s="14" t="n">
        <f aca="false">Data_Clean!I1752*Assumptions!$B$7</f>
        <v>0</v>
      </c>
      <c r="E1752" s="14" t="n">
        <f aca="false">Data_Clean!J1752*Assumptions!$B$8</f>
        <v>0</v>
      </c>
      <c r="F1752" s="14" t="n">
        <f aca="false">Data_Clean!K1752*Assumptions!$B$9</f>
        <v>1016.4</v>
      </c>
      <c r="G1752" s="14" t="n">
        <f aca="false">Data_Clean!L1752*Assumptions!$B$10</f>
        <v>0</v>
      </c>
      <c r="H1752" s="14" t="n">
        <f aca="false">IF(OR(Data_Clean!M1752="",Data_Clean!N1752=""),0,Data_Clean!M1752*Data_Clean!N1752/100)*Assumptions!$B$13*Assumptions!$B$11</f>
        <v>0</v>
      </c>
      <c r="I1752" s="14" t="n">
        <f aca="false">Data_Clean!O1752*4*Assumptions!$B$12</f>
        <v>0</v>
      </c>
      <c r="J1752" s="14" t="n">
        <f aca="false">SUM(B1752:I1752)</f>
        <v>1341.57167</v>
      </c>
      <c r="K1752" s="16" t="n">
        <f aca="false">IF(Data_Clean!P1752="","",Assumptions!$B$15*0.5^(Data_Clean!P1752/Assumptions!$B$20))</f>
        <v>27.9909897461042</v>
      </c>
      <c r="L1752" s="16" t="n">
        <f aca="false">Assumptions!$B$16*MIN(1,LN(1+Data_Clean!Q1752)/LN(1+Assumptions!$B$21))</f>
        <v>12.6966447294858</v>
      </c>
      <c r="M1752" s="16" t="n">
        <f aca="false">Assumptions!$B$17*(0.6*MIN(1,Data_Clean!R1752/Assumptions!$B$22)+0.4*IF(Data_Clean!S1752="",0,Data_Clean!S1752))</f>
        <v>5.502</v>
      </c>
      <c r="N1752" s="16" t="n">
        <f aca="false">Assumptions!$B$18*MIN(1,(Data_Clean!F1752-1)/Assumptions!$B$23)</f>
        <v>10</v>
      </c>
      <c r="O1752" s="16" t="n">
        <f aca="false">Assumptions!$B$19*(0.4*IF(Data_Clean!E1752="",0,MIN(1,Data_Clean!E1752/12/Assumptions!$B$24))+0.35*IF(Data_Clean!D1752="Y",1,0)+0.25*(1-MIN(Data_Clean!T1752,3)/3))/IF(Data_Clean!E1752="",0.6,1)</f>
        <v>9.75</v>
      </c>
      <c r="P1752" s="16" t="n">
        <f aca="false">SUM(K1752:O1752)/(Assumptions!$D$5-IF(K1752="",Assumptions!$B$15,0))*100</f>
        <v>65.93963447559</v>
      </c>
      <c r="Q1752" s="7" t="str">
        <f aca="false">IF(J1752&gt;=Assumptions!$B$26,"High",IF(J1752&gt;=Assumptions!$B$27,"Mid","Low"))</f>
        <v>Mid</v>
      </c>
      <c r="R1752" s="7" t="str">
        <f aca="false">IF(P1752&gt;=Assumptions!$B$28,"High",IF(P1752&gt;=Assumptions!$B$29,"Mid","Low"))</f>
        <v>Mid</v>
      </c>
      <c r="S1752" s="7" t="str">
        <f aca="false">INDEX(Assumptions!$B$33:$B$41,MATCH(Q1752&amp;"|"&amp;R1752,Assumptions!$A$33:$A$41,0))</f>
        <v>Established Core</v>
      </c>
      <c r="T1752" s="7" t="n">
        <f aca="false">IF(ISNUMBER(Data_Clean!V1752),J1752*Data_Clean!V1752,0)</f>
        <v>76.872056691</v>
      </c>
    </row>
    <row r="1753" customFormat="false" ht="15" hidden="false" customHeight="false" outlineLevel="0" collapsed="false">
      <c r="A1753" s="15" t="str">
        <f aca="false">Data_Clean!A1753</f>
        <v>CX101749</v>
      </c>
      <c r="B1753" s="14" t="n">
        <f aca="false">Data_Clean!G1753*Assumptions!$B$5</f>
        <v>44.01325</v>
      </c>
      <c r="C1753" s="14" t="n">
        <f aca="false">IF(Data_Clean!H1753="",0,Data_Clean!H1753)*Assumptions!$B$6</f>
        <v>230.934</v>
      </c>
      <c r="D1753" s="14" t="n">
        <f aca="false">Data_Clean!I1753*Assumptions!$B$7</f>
        <v>0</v>
      </c>
      <c r="E1753" s="14" t="n">
        <f aca="false">Data_Clean!J1753*Assumptions!$B$8</f>
        <v>0</v>
      </c>
      <c r="F1753" s="14" t="n">
        <f aca="false">Data_Clean!K1753*Assumptions!$B$9</f>
        <v>0</v>
      </c>
      <c r="G1753" s="14" t="n">
        <f aca="false">Data_Clean!L1753*Assumptions!$B$10</f>
        <v>0</v>
      </c>
      <c r="H1753" s="14" t="n">
        <f aca="false">IF(OR(Data_Clean!M1753="",Data_Clean!N1753=""),0,Data_Clean!M1753*Data_Clean!N1753/100)*Assumptions!$B$13*Assumptions!$B$11</f>
        <v>509.712</v>
      </c>
      <c r="I1753" s="14" t="n">
        <f aca="false">Data_Clean!O1753*4*Assumptions!$B$12</f>
        <v>0</v>
      </c>
      <c r="J1753" s="14" t="n">
        <f aca="false">SUM(B1753:I1753)</f>
        <v>784.65925</v>
      </c>
      <c r="K1753" s="16" t="n">
        <f aca="false">IF(Data_Clean!P1753="","",Assumptions!$B$15*0.5^(Data_Clean!P1753/Assumptions!$B$20))</f>
        <v>0.00841331802976344</v>
      </c>
      <c r="L1753" s="16" t="n">
        <f aca="false">Assumptions!$B$16*MIN(1,LN(1+Data_Clean!Q1753)/LN(1+Assumptions!$B$21))</f>
        <v>0</v>
      </c>
      <c r="M1753" s="16" t="n">
        <f aca="false">Assumptions!$B$17*(0.6*MIN(1,Data_Clean!R1753/Assumptions!$B$22)+0.4*IF(Data_Clean!S1753="",0,Data_Clean!S1753))</f>
        <v>0</v>
      </c>
      <c r="N1753" s="16" t="n">
        <f aca="false">Assumptions!$B$18*MIN(1,(Data_Clean!F1753-1)/Assumptions!$B$23)</f>
        <v>15</v>
      </c>
      <c r="O1753" s="16" t="n">
        <f aca="false">Assumptions!$B$19*(0.4*IF(Data_Clean!E1753="",0,MIN(1,Data_Clean!E1753/12/Assumptions!$B$24))+0.35*IF(Data_Clean!D1753="Y",1,0)+0.25*(1-MIN(Data_Clean!T1753,3)/3))/IF(Data_Clean!E1753="",0.6,1)</f>
        <v>9.35</v>
      </c>
      <c r="P1753" s="16" t="n">
        <f aca="false">SUM(K1753:O1753)/(Assumptions!$D$5-IF(K1753="",Assumptions!$B$15,0))*100</f>
        <v>24.3584133180298</v>
      </c>
      <c r="Q1753" s="7" t="str">
        <f aca="false">IF(J1753&gt;=Assumptions!$B$26,"High",IF(J1753&gt;=Assumptions!$B$27,"Mid","Low"))</f>
        <v>Mid</v>
      </c>
      <c r="R1753" s="7" t="str">
        <f aca="false">IF(P1753&gt;=Assumptions!$B$28,"High",IF(P1753&gt;=Assumptions!$B$29,"Mid","Low"))</f>
        <v>Low</v>
      </c>
      <c r="S1753" s="7" t="str">
        <f aca="false">INDEX(Assumptions!$B$33:$B$41,MATCH(Q1753&amp;"|"&amp;R1753,Assumptions!$A$33:$A$41,0))</f>
        <v>Light Touch</v>
      </c>
      <c r="T1753" s="7" t="n">
        <f aca="false">IF(ISNUMBER(Data_Clean!V1753),J1753*Data_Clean!V1753,0)</f>
        <v>122.56377485</v>
      </c>
    </row>
    <row r="1754" customFormat="false" ht="15" hidden="false" customHeight="false" outlineLevel="0" collapsed="false">
      <c r="A1754" s="15" t="str">
        <f aca="false">Data_Clean!A1754</f>
        <v>CX101750</v>
      </c>
      <c r="B1754" s="14" t="n">
        <f aca="false">Data_Clean!G1754*Assumptions!$B$5</f>
        <v>118.8335</v>
      </c>
      <c r="C1754" s="14" t="n">
        <f aca="false">IF(Data_Clean!H1754="",0,Data_Clean!H1754)*Assumptions!$B$6</f>
        <v>334.23648</v>
      </c>
      <c r="D1754" s="14" t="n">
        <f aca="false">Data_Clean!I1754*Assumptions!$B$7</f>
        <v>0</v>
      </c>
      <c r="E1754" s="14" t="n">
        <f aca="false">Data_Clean!J1754*Assumptions!$B$8</f>
        <v>0</v>
      </c>
      <c r="F1754" s="14" t="n">
        <f aca="false">Data_Clean!K1754*Assumptions!$B$9</f>
        <v>0</v>
      </c>
      <c r="G1754" s="14" t="n">
        <f aca="false">Data_Clean!L1754*Assumptions!$B$10</f>
        <v>0</v>
      </c>
      <c r="H1754" s="14" t="n">
        <f aca="false">IF(OR(Data_Clean!M1754="",Data_Clean!N1754=""),0,Data_Clean!M1754*Data_Clean!N1754/100)*Assumptions!$B$13*Assumptions!$B$11</f>
        <v>213.624</v>
      </c>
      <c r="I1754" s="14" t="n">
        <f aca="false">Data_Clean!O1754*4*Assumptions!$B$12</f>
        <v>11.10048</v>
      </c>
      <c r="J1754" s="14" t="n">
        <f aca="false">SUM(B1754:I1754)</f>
        <v>677.79446</v>
      </c>
      <c r="K1754" s="16" t="n">
        <f aca="false">IF(Data_Clean!P1754="","",Assumptions!$B$15*0.5^(Data_Clean!P1754/Assumptions!$B$20))</f>
        <v>15.7094118423094</v>
      </c>
      <c r="L1754" s="16" t="n">
        <f aca="false">Assumptions!$B$16*MIN(1,LN(1+Data_Clean!Q1754)/LN(1+Assumptions!$B$21))</f>
        <v>10.362865626271</v>
      </c>
      <c r="M1754" s="16" t="n">
        <f aca="false">Assumptions!$B$17*(0.6*MIN(1,Data_Clean!R1754/Assumptions!$B$22)+0.4*IF(Data_Clean!S1754="",0,Data_Clean!S1754))</f>
        <v>7.404</v>
      </c>
      <c r="N1754" s="16" t="n">
        <f aca="false">Assumptions!$B$18*MIN(1,(Data_Clean!F1754-1)/Assumptions!$B$23)</f>
        <v>10</v>
      </c>
      <c r="O1754" s="16" t="n">
        <f aca="false">Assumptions!$B$19*(0.4*IF(Data_Clean!E1754="",0,MIN(1,Data_Clean!E1754/12/Assumptions!$B$24))+0.35*IF(Data_Clean!D1754="Y",1,0)+0.25*(1-MIN(Data_Clean!T1754,3)/3))/IF(Data_Clean!E1754="",0.6,1)</f>
        <v>9.75</v>
      </c>
      <c r="P1754" s="16" t="n">
        <f aca="false">SUM(K1754:O1754)/(Assumptions!$D$5-IF(K1754="",Assumptions!$B$15,0))*100</f>
        <v>53.2262774685804</v>
      </c>
      <c r="Q1754" s="7" t="str">
        <f aca="false">IF(J1754&gt;=Assumptions!$B$26,"High",IF(J1754&gt;=Assumptions!$B$27,"Mid","Low"))</f>
        <v>Mid</v>
      </c>
      <c r="R1754" s="7" t="str">
        <f aca="false">IF(P1754&gt;=Assumptions!$B$28,"High",IF(P1754&gt;=Assumptions!$B$29,"Mid","Low"))</f>
        <v>Mid</v>
      </c>
      <c r="S1754" s="7" t="str">
        <f aca="false">INDEX(Assumptions!$B$33:$B$41,MATCH(Q1754&amp;"|"&amp;R1754,Assumptions!$A$33:$A$41,0))</f>
        <v>Established Core</v>
      </c>
      <c r="T1754" s="7" t="n">
        <f aca="false">IF(ISNUMBER(Data_Clean!V1754),J1754*Data_Clean!V1754,0)</f>
        <v>46.835597186</v>
      </c>
    </row>
    <row r="1755" customFormat="false" ht="15" hidden="false" customHeight="false" outlineLevel="0" collapsed="false">
      <c r="A1755" s="15" t="str">
        <f aca="false">Data_Clean!A1755</f>
        <v>CX101751</v>
      </c>
      <c r="B1755" s="14" t="n">
        <f aca="false">Data_Clean!G1755*Assumptions!$B$5</f>
        <v>19.614</v>
      </c>
      <c r="C1755" s="14" t="n">
        <f aca="false">IF(Data_Clean!H1755="",0,Data_Clean!H1755)*Assumptions!$B$6</f>
        <v>22.68036</v>
      </c>
      <c r="D1755" s="14" t="n">
        <f aca="false">Data_Clean!I1755*Assumptions!$B$7</f>
        <v>0</v>
      </c>
      <c r="E1755" s="14" t="n">
        <f aca="false">Data_Clean!J1755*Assumptions!$B$8</f>
        <v>0</v>
      </c>
      <c r="F1755" s="14" t="n">
        <f aca="false">Data_Clean!K1755*Assumptions!$B$9</f>
        <v>0</v>
      </c>
      <c r="G1755" s="14" t="n">
        <f aca="false">Data_Clean!L1755*Assumptions!$B$10</f>
        <v>0</v>
      </c>
      <c r="H1755" s="14" t="n">
        <f aca="false">IF(OR(Data_Clean!M1755="",Data_Clean!N1755=""),0,Data_Clean!M1755*Data_Clean!N1755/100)*Assumptions!$B$13*Assumptions!$B$11</f>
        <v>50.004</v>
      </c>
      <c r="I1755" s="14" t="n">
        <f aca="false">Data_Clean!O1755*4*Assumptions!$B$12</f>
        <v>1.98864</v>
      </c>
      <c r="J1755" s="14" t="n">
        <f aca="false">SUM(B1755:I1755)</f>
        <v>94.287</v>
      </c>
      <c r="K1755" s="16" t="n">
        <f aca="false">IF(Data_Clean!P1755="","",Assumptions!$B$15*0.5^(Data_Clean!P1755/Assumptions!$B$20))</f>
        <v>28.6452481173125</v>
      </c>
      <c r="L1755" s="16" t="n">
        <f aca="false">Assumptions!$B$16*MIN(1,LN(1+Data_Clean!Q1755)/LN(1+Assumptions!$B$21))</f>
        <v>14.320838960067</v>
      </c>
      <c r="M1755" s="16" t="n">
        <f aca="false">Assumptions!$B$17*(0.6*MIN(1,Data_Clean!R1755/Assumptions!$B$22)+0.4*IF(Data_Clean!S1755="",0,Data_Clean!S1755))</f>
        <v>3.306</v>
      </c>
      <c r="N1755" s="16" t="n">
        <f aca="false">Assumptions!$B$18*MIN(1,(Data_Clean!F1755-1)/Assumptions!$B$23)</f>
        <v>15</v>
      </c>
      <c r="O1755" s="16" t="n">
        <f aca="false">Assumptions!$B$19*(0.4*IF(Data_Clean!E1755="",0,MIN(1,Data_Clean!E1755/12/Assumptions!$B$24))+0.35*IF(Data_Clean!D1755="Y",1,0)+0.25*(1-MIN(Data_Clean!T1755,3)/3))/IF(Data_Clean!E1755="",0.6,1)</f>
        <v>9.3</v>
      </c>
      <c r="P1755" s="16" t="n">
        <f aca="false">SUM(K1755:O1755)/(Assumptions!$D$5-IF(K1755="",Assumptions!$B$15,0))*100</f>
        <v>70.5720870773795</v>
      </c>
      <c r="Q1755" s="7" t="str">
        <f aca="false">IF(J1755&gt;=Assumptions!$B$26,"High",IF(J1755&gt;=Assumptions!$B$27,"Mid","Low"))</f>
        <v>Low</v>
      </c>
      <c r="R1755" s="7" t="str">
        <f aca="false">IF(P1755&gt;=Assumptions!$B$28,"High",IF(P1755&gt;=Assumptions!$B$29,"Mid","Low"))</f>
        <v>High</v>
      </c>
      <c r="S1755" s="7" t="str">
        <f aca="false">INDEX(Assumptions!$B$33:$B$41,MATCH(Q1755&amp;"|"&amp;R1755,Assumptions!$A$33:$A$41,0))</f>
        <v>Engaged Builders</v>
      </c>
      <c r="T1755" s="7" t="n">
        <f aca="false">IF(ISNUMBER(Data_Clean!V1755),J1755*Data_Clean!V1755,0)</f>
        <v>2.3100315</v>
      </c>
    </row>
    <row r="1756" customFormat="false" ht="15" hidden="false" customHeight="false" outlineLevel="0" collapsed="false">
      <c r="A1756" s="15" t="str">
        <f aca="false">Data_Clean!A1756</f>
        <v>CX101752</v>
      </c>
      <c r="B1756" s="14" t="n">
        <f aca="false">Data_Clean!G1756*Assumptions!$B$5</f>
        <v>85.30475</v>
      </c>
      <c r="C1756" s="14" t="n">
        <f aca="false">IF(Data_Clean!H1756="",0,Data_Clean!H1756)*Assumptions!$B$6</f>
        <v>55.25196</v>
      </c>
      <c r="D1756" s="14" t="n">
        <f aca="false">Data_Clean!I1756*Assumptions!$B$7</f>
        <v>0</v>
      </c>
      <c r="E1756" s="14" t="n">
        <f aca="false">Data_Clean!J1756*Assumptions!$B$8</f>
        <v>0</v>
      </c>
      <c r="F1756" s="14" t="n">
        <f aca="false">Data_Clean!K1756*Assumptions!$B$9</f>
        <v>0</v>
      </c>
      <c r="G1756" s="14" t="n">
        <f aca="false">Data_Clean!L1756*Assumptions!$B$10</f>
        <v>0</v>
      </c>
      <c r="H1756" s="14" t="n">
        <f aca="false">IF(OR(Data_Clean!M1756="",Data_Clean!N1756=""),0,Data_Clean!M1756*Data_Clean!N1756/100)*Assumptions!$B$13*Assumptions!$B$11</f>
        <v>0</v>
      </c>
      <c r="I1756" s="14" t="n">
        <f aca="false">Data_Clean!O1756*4*Assumptions!$B$12</f>
        <v>0</v>
      </c>
      <c r="J1756" s="14" t="n">
        <f aca="false">SUM(B1756:I1756)</f>
        <v>140.55671</v>
      </c>
      <c r="K1756" s="16" t="n">
        <f aca="false">IF(Data_Clean!P1756="","",Assumptions!$B$15*0.5^(Data_Clean!P1756/Assumptions!$B$20))</f>
        <v>30</v>
      </c>
      <c r="L1756" s="16" t="n">
        <f aca="false">Assumptions!$B$16*MIN(1,LN(1+Data_Clean!Q1756)/LN(1+Assumptions!$B$21))</f>
        <v>12.4931739410702</v>
      </c>
      <c r="M1756" s="16" t="n">
        <f aca="false">Assumptions!$B$17*(0.6*MIN(1,Data_Clean!R1756/Assumptions!$B$22)+0.4*IF(Data_Clean!S1756="",0,Data_Clean!S1756))</f>
        <v>4.68</v>
      </c>
      <c r="N1756" s="16" t="n">
        <f aca="false">Assumptions!$B$18*MIN(1,(Data_Clean!F1756-1)/Assumptions!$B$23)</f>
        <v>5</v>
      </c>
      <c r="O1756" s="16" t="n">
        <f aca="false">Assumptions!$B$19*(0.4*IF(Data_Clean!E1756="",0,MIN(1,Data_Clean!E1756/12/Assumptions!$B$24))+0.35*IF(Data_Clean!D1756="Y",1,0)+0.25*(1-MIN(Data_Clean!T1756,3)/3))/IF(Data_Clean!E1756="",0.6,1)</f>
        <v>2.9</v>
      </c>
      <c r="P1756" s="16" t="n">
        <f aca="false">SUM(K1756:O1756)/(Assumptions!$D$5-IF(K1756="",Assumptions!$B$15,0))*100</f>
        <v>55.0731739410702</v>
      </c>
      <c r="Q1756" s="7" t="str">
        <f aca="false">IF(J1756&gt;=Assumptions!$B$26,"High",IF(J1756&gt;=Assumptions!$B$27,"Mid","Low"))</f>
        <v>Low</v>
      </c>
      <c r="R1756" s="7" t="str">
        <f aca="false">IF(P1756&gt;=Assumptions!$B$28,"High",IF(P1756&gt;=Assumptions!$B$29,"Mid","Low"))</f>
        <v>Mid</v>
      </c>
      <c r="S1756" s="7" t="str">
        <f aca="false">INDEX(Assumptions!$B$33:$B$41,MATCH(Q1756&amp;"|"&amp;R1756,Assumptions!$A$33:$A$41,0))</f>
        <v>Light Touch</v>
      </c>
      <c r="T1756" s="7" t="n">
        <f aca="false">IF(ISNUMBER(Data_Clean!V1756),J1756*Data_Clean!V1756,0)</f>
        <v>26.635496545</v>
      </c>
    </row>
    <row r="1757" customFormat="false" ht="15" hidden="false" customHeight="false" outlineLevel="0" collapsed="false">
      <c r="A1757" s="15" t="str">
        <f aca="false">Data_Clean!A1757</f>
        <v>CX101753</v>
      </c>
      <c r="B1757" s="14" t="n">
        <f aca="false">Data_Clean!G1757*Assumptions!$B$5</f>
        <v>29.1785</v>
      </c>
      <c r="C1757" s="14" t="n">
        <f aca="false">IF(Data_Clean!H1757="",0,Data_Clean!H1757)*Assumptions!$B$6</f>
        <v>0</v>
      </c>
      <c r="D1757" s="14" t="n">
        <f aca="false">Data_Clean!I1757*Assumptions!$B$7</f>
        <v>96</v>
      </c>
      <c r="E1757" s="14" t="n">
        <f aca="false">Data_Clean!J1757*Assumptions!$B$8</f>
        <v>0</v>
      </c>
      <c r="F1757" s="14" t="n">
        <f aca="false">Data_Clean!K1757*Assumptions!$B$9</f>
        <v>0</v>
      </c>
      <c r="G1757" s="14" t="n">
        <f aca="false">Data_Clean!L1757*Assumptions!$B$10</f>
        <v>0</v>
      </c>
      <c r="H1757" s="14" t="n">
        <f aca="false">IF(OR(Data_Clean!M1757="",Data_Clean!N1757=""),0,Data_Clean!M1757*Data_Clean!N1757/100)*Assumptions!$B$13*Assumptions!$B$11</f>
        <v>0</v>
      </c>
      <c r="I1757" s="14" t="n">
        <f aca="false">Data_Clean!O1757*4*Assumptions!$B$12</f>
        <v>0</v>
      </c>
      <c r="J1757" s="14" t="n">
        <f aca="false">SUM(B1757:I1757)</f>
        <v>125.1785</v>
      </c>
      <c r="K1757" s="16" t="n">
        <f aca="false">IF(Data_Clean!P1757="","",Assumptions!$B$15*0.5^(Data_Clean!P1757/Assumptions!$B$20))</f>
        <v>26.7269615442102</v>
      </c>
      <c r="L1757" s="16" t="n">
        <f aca="false">Assumptions!$B$16*MIN(1,LN(1+Data_Clean!Q1757)/LN(1+Assumptions!$B$21))</f>
        <v>7.47221736309214</v>
      </c>
      <c r="M1757" s="16" t="n">
        <f aca="false">Assumptions!$B$17*(0.6*MIN(1,Data_Clean!R1757/Assumptions!$B$22)+0.4*IF(Data_Clean!S1757="",0,Data_Clean!S1757))</f>
        <v>2.136</v>
      </c>
      <c r="N1757" s="16" t="n">
        <f aca="false">Assumptions!$B$18*MIN(1,(Data_Clean!F1757-1)/Assumptions!$B$23)</f>
        <v>5</v>
      </c>
      <c r="O1757" s="16" t="n">
        <f aca="false">Assumptions!$B$19*(0.4*IF(Data_Clean!E1757="",0,MIN(1,Data_Clean!E1757/12/Assumptions!$B$24))+0.35*IF(Data_Clean!D1757="Y",1,0)+0.25*(1-MIN(Data_Clean!T1757,3)/3))/IF(Data_Clean!E1757="",0.6,1)</f>
        <v>9.75</v>
      </c>
      <c r="P1757" s="16" t="n">
        <f aca="false">SUM(K1757:O1757)/(Assumptions!$D$5-IF(K1757="",Assumptions!$B$15,0))*100</f>
        <v>51.0851789073023</v>
      </c>
      <c r="Q1757" s="7" t="str">
        <f aca="false">IF(J1757&gt;=Assumptions!$B$26,"High",IF(J1757&gt;=Assumptions!$B$27,"Mid","Low"))</f>
        <v>Low</v>
      </c>
      <c r="R1757" s="7" t="str">
        <f aca="false">IF(P1757&gt;=Assumptions!$B$28,"High",IF(P1757&gt;=Assumptions!$B$29,"Mid","Low"))</f>
        <v>Mid</v>
      </c>
      <c r="S1757" s="7" t="str">
        <f aca="false">INDEX(Assumptions!$B$33:$B$41,MATCH(Q1757&amp;"|"&amp;R1757,Assumptions!$A$33:$A$41,0))</f>
        <v>Light Touch</v>
      </c>
      <c r="T1757" s="7" t="n">
        <f aca="false">IF(ISNUMBER(Data_Clean!V1757),J1757*Data_Clean!V1757,0)</f>
        <v>13.23136745</v>
      </c>
    </row>
    <row r="1758" customFormat="false" ht="15" hidden="false" customHeight="false" outlineLevel="0" collapsed="false">
      <c r="A1758" s="15" t="str">
        <f aca="false">Data_Clean!A1758</f>
        <v>CX101754</v>
      </c>
      <c r="B1758" s="14" t="n">
        <f aca="false">Data_Clean!G1758*Assumptions!$B$5</f>
        <v>17.77975</v>
      </c>
      <c r="C1758" s="14" t="n">
        <f aca="false">IF(Data_Clean!H1758="",0,Data_Clean!H1758)*Assumptions!$B$6</f>
        <v>172.23552</v>
      </c>
      <c r="D1758" s="14" t="n">
        <f aca="false">Data_Clean!I1758*Assumptions!$B$7</f>
        <v>0</v>
      </c>
      <c r="E1758" s="14" t="n">
        <f aca="false">Data_Clean!J1758*Assumptions!$B$8</f>
        <v>0</v>
      </c>
      <c r="F1758" s="14" t="n">
        <f aca="false">Data_Clean!K1758*Assumptions!$B$9</f>
        <v>0</v>
      </c>
      <c r="G1758" s="14" t="n">
        <f aca="false">Data_Clean!L1758*Assumptions!$B$10</f>
        <v>0</v>
      </c>
      <c r="H1758" s="14" t="n">
        <f aca="false">IF(OR(Data_Clean!M1758="",Data_Clean!N1758=""),0,Data_Clean!M1758*Data_Clean!N1758/100)*Assumptions!$B$13*Assumptions!$B$11</f>
        <v>0</v>
      </c>
      <c r="I1758" s="14" t="n">
        <f aca="false">Data_Clean!O1758*4*Assumptions!$B$12</f>
        <v>0</v>
      </c>
      <c r="J1758" s="14" t="n">
        <f aca="false">SUM(B1758:I1758)</f>
        <v>190.01527</v>
      </c>
      <c r="K1758" s="16" t="n">
        <f aca="false">IF(Data_Clean!P1758="","",Assumptions!$B$15*0.5^(Data_Clean!P1758/Assumptions!$B$20))</f>
        <v>26.1165168988837</v>
      </c>
      <c r="L1758" s="16" t="n">
        <f aca="false">Assumptions!$B$16*MIN(1,LN(1+Data_Clean!Q1758)/LN(1+Assumptions!$B$21))</f>
        <v>12.2792642888455</v>
      </c>
      <c r="M1758" s="16" t="n">
        <f aca="false">Assumptions!$B$17*(0.6*MIN(1,Data_Clean!R1758/Assumptions!$B$22)+0.4*IF(Data_Clean!S1758="",0,Data_Clean!S1758))</f>
        <v>1.2</v>
      </c>
      <c r="N1758" s="16" t="n">
        <f aca="false">Assumptions!$B$18*MIN(1,(Data_Clean!F1758-1)/Assumptions!$B$23)</f>
        <v>5</v>
      </c>
      <c r="O1758" s="16" t="n">
        <f aca="false">Assumptions!$B$19*(0.4*IF(Data_Clean!E1758="",0,MIN(1,Data_Clean!E1758/12/Assumptions!$B$24))+0.35*IF(Data_Clean!D1758="Y",1,0)+0.25*(1-MIN(Data_Clean!T1758,3)/3))/IF(Data_Clean!E1758="",0.6,1)</f>
        <v>15</v>
      </c>
      <c r="P1758" s="16" t="n">
        <f aca="false">SUM(K1758:O1758)/(Assumptions!$D$5-IF(K1758="",Assumptions!$B$15,0))*100</f>
        <v>59.5957811877292</v>
      </c>
      <c r="Q1758" s="7" t="str">
        <f aca="false">IF(J1758&gt;=Assumptions!$B$26,"High",IF(J1758&gt;=Assumptions!$B$27,"Mid","Low"))</f>
        <v>Low</v>
      </c>
      <c r="R1758" s="7" t="str">
        <f aca="false">IF(P1758&gt;=Assumptions!$B$28,"High",IF(P1758&gt;=Assumptions!$B$29,"Mid","Low"))</f>
        <v>Mid</v>
      </c>
      <c r="S1758" s="7" t="str">
        <f aca="false">INDEX(Assumptions!$B$33:$B$41,MATCH(Q1758&amp;"|"&amp;R1758,Assumptions!$A$33:$A$41,0))</f>
        <v>Light Touch</v>
      </c>
      <c r="T1758" s="7" t="n">
        <f aca="false">IF(ISNUMBER(Data_Clean!V1758),J1758*Data_Clean!V1758,0)</f>
        <v>5.225419925</v>
      </c>
    </row>
    <row r="1759" customFormat="false" ht="15" hidden="false" customHeight="false" outlineLevel="0" collapsed="false">
      <c r="A1759" s="15" t="str">
        <f aca="false">Data_Clean!A1759</f>
        <v>CX101755</v>
      </c>
      <c r="B1759" s="14" t="n">
        <f aca="false">Data_Clean!G1759*Assumptions!$B$5</f>
        <v>147.6175</v>
      </c>
      <c r="C1759" s="14" t="n">
        <f aca="false">IF(Data_Clean!H1759="",0,Data_Clean!H1759)*Assumptions!$B$6</f>
        <v>0</v>
      </c>
      <c r="D1759" s="14" t="n">
        <f aca="false">Data_Clean!I1759*Assumptions!$B$7</f>
        <v>131.2</v>
      </c>
      <c r="E1759" s="14" t="n">
        <f aca="false">Data_Clean!J1759*Assumptions!$B$8</f>
        <v>0</v>
      </c>
      <c r="F1759" s="14" t="n">
        <f aca="false">Data_Clean!K1759*Assumptions!$B$9</f>
        <v>1210</v>
      </c>
      <c r="G1759" s="14" t="n">
        <f aca="false">Data_Clean!L1759*Assumptions!$B$10</f>
        <v>1042.65</v>
      </c>
      <c r="H1759" s="14" t="n">
        <f aca="false">IF(OR(Data_Clean!M1759="",Data_Clean!N1759=""),0,Data_Clean!M1759*Data_Clean!N1759/100)*Assumptions!$B$13*Assumptions!$B$11</f>
        <v>0</v>
      </c>
      <c r="I1759" s="14" t="n">
        <f aca="false">Data_Clean!O1759*4*Assumptions!$B$12</f>
        <v>0</v>
      </c>
      <c r="J1759" s="14" t="n">
        <f aca="false">SUM(B1759:I1759)</f>
        <v>2531.4675</v>
      </c>
      <c r="K1759" s="16" t="n">
        <f aca="false">IF(Data_Clean!P1759="","",Assumptions!$B$15*0.5^(Data_Clean!P1759/Assumptions!$B$20))</f>
        <v>20.7286931995166</v>
      </c>
      <c r="L1759" s="16" t="n">
        <f aca="false">Assumptions!$B$16*MIN(1,LN(1+Data_Clean!Q1759)/LN(1+Assumptions!$B$21))</f>
        <v>11.2934465146257</v>
      </c>
      <c r="M1759" s="16" t="n">
        <f aca="false">Assumptions!$B$17*(0.6*MIN(1,Data_Clean!R1759/Assumptions!$B$22)+0.4*IF(Data_Clean!S1759="",0,Data_Clean!S1759))</f>
        <v>11.124</v>
      </c>
      <c r="N1759" s="16" t="n">
        <f aca="false">Assumptions!$B$18*MIN(1,(Data_Clean!F1759-1)/Assumptions!$B$23)</f>
        <v>15</v>
      </c>
      <c r="O1759" s="16" t="n">
        <f aca="false">Assumptions!$B$19*(0.4*IF(Data_Clean!E1759="",0,MIN(1,Data_Clean!E1759/12/Assumptions!$B$24))+0.35*IF(Data_Clean!D1759="Y",1,0)+0.25*(1-MIN(Data_Clean!T1759,3)/3))/IF(Data_Clean!E1759="",0.6,1)</f>
        <v>9.75</v>
      </c>
      <c r="P1759" s="16" t="n">
        <f aca="false">SUM(K1759:O1759)/(Assumptions!$D$5-IF(K1759="",Assumptions!$B$15,0))*100</f>
        <v>67.8961397141423</v>
      </c>
      <c r="Q1759" s="7" t="str">
        <f aca="false">IF(J1759&gt;=Assumptions!$B$26,"High",IF(J1759&gt;=Assumptions!$B$27,"Mid","Low"))</f>
        <v>High</v>
      </c>
      <c r="R1759" s="7" t="str">
        <f aca="false">IF(P1759&gt;=Assumptions!$B$28,"High",IF(P1759&gt;=Assumptions!$B$29,"Mid","Low"))</f>
        <v>Mid</v>
      </c>
      <c r="S1759" s="7" t="str">
        <f aca="false">INDEX(Assumptions!$B$33:$B$41,MATCH(Q1759&amp;"|"&amp;R1759,Assumptions!$A$33:$A$41,0))</f>
        <v>Established Core</v>
      </c>
      <c r="T1759" s="7" t="n">
        <f aca="false">IF(ISNUMBER(Data_Clean!V1759),J1759*Data_Clean!V1759,0)</f>
        <v>134.674071</v>
      </c>
    </row>
    <row r="1760" customFormat="false" ht="15" hidden="false" customHeight="false" outlineLevel="0" collapsed="false">
      <c r="A1760" s="15" t="str">
        <f aca="false">Data_Clean!A1760</f>
        <v>CX101756</v>
      </c>
      <c r="B1760" s="14" t="n">
        <f aca="false">Data_Clean!G1760*Assumptions!$B$5</f>
        <v>55.869</v>
      </c>
      <c r="C1760" s="14" t="n">
        <f aca="false">IF(Data_Clean!H1760="",0,Data_Clean!H1760)*Assumptions!$B$6</f>
        <v>209.4258</v>
      </c>
      <c r="D1760" s="14" t="n">
        <f aca="false">Data_Clean!I1760*Assumptions!$B$7</f>
        <v>0</v>
      </c>
      <c r="E1760" s="14" t="n">
        <f aca="false">Data_Clean!J1760*Assumptions!$B$8</f>
        <v>0</v>
      </c>
      <c r="F1760" s="14" t="n">
        <f aca="false">Data_Clean!K1760*Assumptions!$B$9</f>
        <v>0</v>
      </c>
      <c r="G1760" s="14" t="n">
        <f aca="false">Data_Clean!L1760*Assumptions!$B$10</f>
        <v>0</v>
      </c>
      <c r="H1760" s="14" t="n">
        <f aca="false">IF(OR(Data_Clean!M1760="",Data_Clean!N1760=""),0,Data_Clean!M1760*Data_Clean!N1760/100)*Assumptions!$B$13*Assumptions!$B$11</f>
        <v>337.77</v>
      </c>
      <c r="I1760" s="14" t="n">
        <f aca="false">Data_Clean!O1760*4*Assumptions!$B$12</f>
        <v>15.44832</v>
      </c>
      <c r="J1760" s="14" t="n">
        <f aca="false">SUM(B1760:I1760)</f>
        <v>618.51312</v>
      </c>
      <c r="K1760" s="16" t="n">
        <f aca="false">IF(Data_Clean!P1760="","",Assumptions!$B$15*0.5^(Data_Clean!P1760/Assumptions!$B$20))</f>
        <v>28.6452481173125</v>
      </c>
      <c r="L1760" s="16" t="n">
        <f aca="false">Assumptions!$B$16*MIN(1,LN(1+Data_Clean!Q1760)/LN(1+Assumptions!$B$21))</f>
        <v>16.9333625893004</v>
      </c>
      <c r="M1760" s="16" t="n">
        <f aca="false">Assumptions!$B$17*(0.6*MIN(1,Data_Clean!R1760/Assumptions!$B$22)+0.4*IF(Data_Clean!S1760="",0,Data_Clean!S1760))</f>
        <v>4.158</v>
      </c>
      <c r="N1760" s="16" t="n">
        <f aca="false">Assumptions!$B$18*MIN(1,(Data_Clean!F1760-1)/Assumptions!$B$23)</f>
        <v>10</v>
      </c>
      <c r="O1760" s="16" t="n">
        <f aca="false">Assumptions!$B$19*(0.4*IF(Data_Clean!E1760="",0,MIN(1,Data_Clean!E1760/12/Assumptions!$B$24))+0.35*IF(Data_Clean!D1760="Y",1,0)+0.25*(1-MIN(Data_Clean!T1760,3)/3))/IF(Data_Clean!E1760="",0.6,1)</f>
        <v>15</v>
      </c>
      <c r="P1760" s="16" t="n">
        <f aca="false">SUM(K1760:O1760)/(Assumptions!$D$5-IF(K1760="",Assumptions!$B$15,0))*100</f>
        <v>74.7366107066129</v>
      </c>
      <c r="Q1760" s="7" t="str">
        <f aca="false">IF(J1760&gt;=Assumptions!$B$26,"High",IF(J1760&gt;=Assumptions!$B$27,"Mid","Low"))</f>
        <v>Mid</v>
      </c>
      <c r="R1760" s="7" t="str">
        <f aca="false">IF(P1760&gt;=Assumptions!$B$28,"High",IF(P1760&gt;=Assumptions!$B$29,"Mid","Low"))</f>
        <v>High</v>
      </c>
      <c r="S1760" s="7" t="str">
        <f aca="false">INDEX(Assumptions!$B$33:$B$41,MATCH(Q1760&amp;"|"&amp;R1760,Assumptions!$A$33:$A$41,0))</f>
        <v>Engaged Builders</v>
      </c>
      <c r="T1760" s="7" t="n">
        <f aca="false">IF(ISNUMBER(Data_Clean!V1760),J1760*Data_Clean!V1760,0)</f>
        <v>8.288075808</v>
      </c>
    </row>
    <row r="1761" customFormat="false" ht="15" hidden="false" customHeight="false" outlineLevel="0" collapsed="false">
      <c r="A1761" s="15" t="str">
        <f aca="false">Data_Clean!A1761</f>
        <v>CX101757</v>
      </c>
      <c r="B1761" s="14" t="n">
        <f aca="false">Data_Clean!G1761*Assumptions!$B$5</f>
        <v>30.60975</v>
      </c>
      <c r="C1761" s="14" t="n">
        <f aca="false">IF(Data_Clean!H1761="",0,Data_Clean!H1761)*Assumptions!$B$6</f>
        <v>102.00672</v>
      </c>
      <c r="D1761" s="14" t="n">
        <f aca="false">Data_Clean!I1761*Assumptions!$B$7</f>
        <v>0</v>
      </c>
      <c r="E1761" s="14" t="n">
        <f aca="false">Data_Clean!J1761*Assumptions!$B$8</f>
        <v>0</v>
      </c>
      <c r="F1761" s="14" t="n">
        <f aca="false">Data_Clean!K1761*Assumptions!$B$9</f>
        <v>0</v>
      </c>
      <c r="G1761" s="14" t="n">
        <f aca="false">Data_Clean!L1761*Assumptions!$B$10</f>
        <v>0</v>
      </c>
      <c r="H1761" s="14" t="n">
        <f aca="false">IF(OR(Data_Clean!M1761="",Data_Clean!N1761=""),0,Data_Clean!M1761*Data_Clean!N1761/100)*Assumptions!$B$13*Assumptions!$B$11</f>
        <v>0</v>
      </c>
      <c r="I1761" s="14" t="n">
        <f aca="false">Data_Clean!O1761*4*Assumptions!$B$12</f>
        <v>0</v>
      </c>
      <c r="J1761" s="14" t="n">
        <f aca="false">SUM(B1761:I1761)</f>
        <v>132.61647</v>
      </c>
      <c r="K1761" s="16" t="n">
        <f aca="false">IF(Data_Clean!P1761="","",Assumptions!$B$15*0.5^(Data_Clean!P1761/Assumptions!$B$20))</f>
        <v>26.7269615442102</v>
      </c>
      <c r="L1761" s="16" t="n">
        <f aca="false">Assumptions!$B$16*MIN(1,LN(1+Data_Clean!Q1761)/LN(1+Assumptions!$B$21))</f>
        <v>14.1840947778045</v>
      </c>
      <c r="M1761" s="16" t="n">
        <f aca="false">Assumptions!$B$17*(0.6*MIN(1,Data_Clean!R1761/Assumptions!$B$22)+0.4*IF(Data_Clean!S1761="",0,Data_Clean!S1761))</f>
        <v>1.308</v>
      </c>
      <c r="N1761" s="16" t="n">
        <f aca="false">Assumptions!$B$18*MIN(1,(Data_Clean!F1761-1)/Assumptions!$B$23)</f>
        <v>5</v>
      </c>
      <c r="O1761" s="16" t="n">
        <f aca="false">Assumptions!$B$19*(0.4*IF(Data_Clean!E1761="",0,MIN(1,Data_Clean!E1761/12/Assumptions!$B$24))+0.35*IF(Data_Clean!D1761="Y",1,0)+0.25*(1-MIN(Data_Clean!T1761,3)/3))/IF(Data_Clean!E1761="",0.6,1)</f>
        <v>15</v>
      </c>
      <c r="P1761" s="16" t="n">
        <f aca="false">SUM(K1761:O1761)/(Assumptions!$D$5-IF(K1761="",Assumptions!$B$15,0))*100</f>
        <v>62.2190563220147</v>
      </c>
      <c r="Q1761" s="7" t="str">
        <f aca="false">IF(J1761&gt;=Assumptions!$B$26,"High",IF(J1761&gt;=Assumptions!$B$27,"Mid","Low"))</f>
        <v>Low</v>
      </c>
      <c r="R1761" s="7" t="str">
        <f aca="false">IF(P1761&gt;=Assumptions!$B$28,"High",IF(P1761&gt;=Assumptions!$B$29,"Mid","Low"))</f>
        <v>Mid</v>
      </c>
      <c r="S1761" s="7" t="str">
        <f aca="false">INDEX(Assumptions!$B$33:$B$41,MATCH(Q1761&amp;"|"&amp;R1761,Assumptions!$A$33:$A$41,0))</f>
        <v>Light Touch</v>
      </c>
      <c r="T1761" s="7" t="n">
        <f aca="false">IF(ISNUMBER(Data_Clean!V1761),J1761*Data_Clean!V1761,0)</f>
        <v>3.05017881</v>
      </c>
    </row>
    <row r="1762" customFormat="false" ht="15" hidden="false" customHeight="false" outlineLevel="0" collapsed="false">
      <c r="A1762" s="15" t="str">
        <f aca="false">Data_Clean!A1762</f>
        <v>CX101758</v>
      </c>
      <c r="B1762" s="14" t="n">
        <f aca="false">Data_Clean!G1762*Assumptions!$B$5</f>
        <v>218.3265</v>
      </c>
      <c r="C1762" s="14" t="n">
        <f aca="false">IF(Data_Clean!H1762="",0,Data_Clean!H1762)*Assumptions!$B$6</f>
        <v>420.64416</v>
      </c>
      <c r="D1762" s="14" t="n">
        <f aca="false">Data_Clean!I1762*Assumptions!$B$7</f>
        <v>0</v>
      </c>
      <c r="E1762" s="14" t="n">
        <f aca="false">Data_Clean!J1762*Assumptions!$B$8</f>
        <v>0</v>
      </c>
      <c r="F1762" s="14" t="n">
        <f aca="false">Data_Clean!K1762*Assumptions!$B$9</f>
        <v>0</v>
      </c>
      <c r="G1762" s="14" t="n">
        <f aca="false">Data_Clean!L1762*Assumptions!$B$10</f>
        <v>0</v>
      </c>
      <c r="H1762" s="14" t="n">
        <f aca="false">IF(OR(Data_Clean!M1762="",Data_Clean!N1762=""),0,Data_Clean!M1762*Data_Clean!N1762/100)*Assumptions!$B$13*Assumptions!$B$11</f>
        <v>0</v>
      </c>
      <c r="I1762" s="14" t="n">
        <f aca="false">Data_Clean!O1762*4*Assumptions!$B$12</f>
        <v>0</v>
      </c>
      <c r="J1762" s="14" t="n">
        <f aca="false">SUM(B1762:I1762)</f>
        <v>638.97066</v>
      </c>
      <c r="K1762" s="16" t="n">
        <f aca="false">IF(Data_Clean!P1762="","",Assumptions!$B$15*0.5^(Data_Clean!P1762/Assumptions!$B$20))</f>
        <v>0.00241609114521404</v>
      </c>
      <c r="L1762" s="16" t="n">
        <f aca="false">Assumptions!$B$16*MIN(1,LN(1+Data_Clean!Q1762)/LN(1+Assumptions!$B$21))</f>
        <v>0</v>
      </c>
      <c r="M1762" s="16" t="n">
        <f aca="false">Assumptions!$B$17*(0.6*MIN(1,Data_Clean!R1762/Assumptions!$B$22)+0.4*IF(Data_Clean!S1762="",0,Data_Clean!S1762))</f>
        <v>0</v>
      </c>
      <c r="N1762" s="16" t="n">
        <f aca="false">Assumptions!$B$18*MIN(1,(Data_Clean!F1762-1)/Assumptions!$B$23)</f>
        <v>5</v>
      </c>
      <c r="O1762" s="16" t="n">
        <f aca="false">Assumptions!$B$19*(0.4*IF(Data_Clean!E1762="",0,MIN(1,Data_Clean!E1762/12/Assumptions!$B$24))+0.35*IF(Data_Clean!D1762="Y",1,0)+0.25*(1-MIN(Data_Clean!T1762,3)/3))/IF(Data_Clean!E1762="",0.6,1)</f>
        <v>7.2</v>
      </c>
      <c r="P1762" s="16" t="n">
        <f aca="false">SUM(K1762:O1762)/(Assumptions!$D$5-IF(K1762="",Assumptions!$B$15,0))*100</f>
        <v>12.2024160911452</v>
      </c>
      <c r="Q1762" s="7" t="str">
        <f aca="false">IF(J1762&gt;=Assumptions!$B$26,"High",IF(J1762&gt;=Assumptions!$B$27,"Mid","Low"))</f>
        <v>Mid</v>
      </c>
      <c r="R1762" s="7" t="str">
        <f aca="false">IF(P1762&gt;=Assumptions!$B$28,"High",IF(P1762&gt;=Assumptions!$B$29,"Mid","Low"))</f>
        <v>Low</v>
      </c>
      <c r="S1762" s="7" t="str">
        <f aca="false">INDEX(Assumptions!$B$33:$B$41,MATCH(Q1762&amp;"|"&amp;R1762,Assumptions!$A$33:$A$41,0))</f>
        <v>Light Touch</v>
      </c>
      <c r="T1762" s="7" t="n">
        <f aca="false">IF(ISNUMBER(Data_Clean!V1762),J1762*Data_Clean!V1762,0)</f>
        <v>184.34303541</v>
      </c>
    </row>
    <row r="1763" customFormat="false" ht="15" hidden="false" customHeight="false" outlineLevel="0" collapsed="false">
      <c r="A1763" s="15" t="str">
        <f aca="false">Data_Clean!A1763</f>
        <v>CX101759</v>
      </c>
      <c r="B1763" s="14" t="n">
        <f aca="false">Data_Clean!G1763*Assumptions!$B$5</f>
        <v>180.09125</v>
      </c>
      <c r="C1763" s="14" t="n">
        <f aca="false">IF(Data_Clean!H1763="",0,Data_Clean!H1763)*Assumptions!$B$6</f>
        <v>0</v>
      </c>
      <c r="D1763" s="14" t="n">
        <f aca="false">Data_Clean!I1763*Assumptions!$B$7</f>
        <v>0</v>
      </c>
      <c r="E1763" s="14" t="n">
        <f aca="false">Data_Clean!J1763*Assumptions!$B$8</f>
        <v>0</v>
      </c>
      <c r="F1763" s="14" t="n">
        <f aca="false">Data_Clean!K1763*Assumptions!$B$9</f>
        <v>0</v>
      </c>
      <c r="G1763" s="14" t="n">
        <f aca="false">Data_Clean!L1763*Assumptions!$B$10</f>
        <v>0</v>
      </c>
      <c r="H1763" s="14" t="n">
        <f aca="false">IF(OR(Data_Clean!M1763="",Data_Clean!N1763=""),0,Data_Clean!M1763*Data_Clean!N1763/100)*Assumptions!$B$13*Assumptions!$B$11</f>
        <v>134.112</v>
      </c>
      <c r="I1763" s="14" t="n">
        <f aca="false">Data_Clean!O1763*4*Assumptions!$B$12</f>
        <v>8.56272</v>
      </c>
      <c r="J1763" s="14" t="n">
        <f aca="false">SUM(B1763:I1763)</f>
        <v>322.76597</v>
      </c>
      <c r="K1763" s="16" t="n">
        <f aca="false">IF(Data_Clean!P1763="","",Assumptions!$B$15*0.5^(Data_Clean!P1763/Assumptions!$B$20))</f>
        <v>18.0453755412318</v>
      </c>
      <c r="L1763" s="16" t="n">
        <f aca="false">Assumptions!$B$16*MIN(1,LN(1+Data_Clean!Q1763)/LN(1+Assumptions!$B$21))</f>
        <v>11.8154173628685</v>
      </c>
      <c r="M1763" s="16" t="n">
        <f aca="false">Assumptions!$B$17*(0.6*MIN(1,Data_Clean!R1763/Assumptions!$B$22)+0.4*IF(Data_Clean!S1763="",0,Data_Clean!S1763))</f>
        <v>3.6</v>
      </c>
      <c r="N1763" s="16" t="n">
        <f aca="false">Assumptions!$B$18*MIN(1,(Data_Clean!F1763-1)/Assumptions!$B$23)</f>
        <v>5</v>
      </c>
      <c r="O1763" s="16" t="n">
        <f aca="false">Assumptions!$B$19*(0.4*IF(Data_Clean!E1763="",0,MIN(1,Data_Clean!E1763/12/Assumptions!$B$24))+0.35*IF(Data_Clean!D1763="Y",1,0)+0.25*(1-MIN(Data_Clean!T1763,3)/3))/IF(Data_Clean!E1763="",0.6,1)</f>
        <v>13.85</v>
      </c>
      <c r="P1763" s="16" t="n">
        <f aca="false">SUM(K1763:O1763)/(Assumptions!$D$5-IF(K1763="",Assumptions!$B$15,0))*100</f>
        <v>52.3107929041002</v>
      </c>
      <c r="Q1763" s="7" t="str">
        <f aca="false">IF(J1763&gt;=Assumptions!$B$26,"High",IF(J1763&gt;=Assumptions!$B$27,"Mid","Low"))</f>
        <v>Low</v>
      </c>
      <c r="R1763" s="7" t="str">
        <f aca="false">IF(P1763&gt;=Assumptions!$B$28,"High",IF(P1763&gt;=Assumptions!$B$29,"Mid","Low"))</f>
        <v>Mid</v>
      </c>
      <c r="S1763" s="7" t="str">
        <f aca="false">INDEX(Assumptions!$B$33:$B$41,MATCH(Q1763&amp;"|"&amp;R1763,Assumptions!$A$33:$A$41,0))</f>
        <v>Light Touch</v>
      </c>
      <c r="T1763" s="7" t="n">
        <f aca="false">IF(ISNUMBER(Data_Clean!V1763),J1763*Data_Clean!V1763,0)</f>
        <v>12.491043039</v>
      </c>
    </row>
    <row r="1764" customFormat="false" ht="15" hidden="false" customHeight="false" outlineLevel="0" collapsed="false">
      <c r="A1764" s="15" t="str">
        <f aca="false">Data_Clean!A1764</f>
        <v>CX101760</v>
      </c>
      <c r="B1764" s="14" t="n">
        <f aca="false">Data_Clean!G1764*Assumptions!$B$5</f>
        <v>19.04325</v>
      </c>
      <c r="C1764" s="14" t="n">
        <f aca="false">IF(Data_Clean!H1764="",0,Data_Clean!H1764)*Assumptions!$B$6</f>
        <v>0</v>
      </c>
      <c r="D1764" s="14" t="n">
        <f aca="false">Data_Clean!I1764*Assumptions!$B$7</f>
        <v>0</v>
      </c>
      <c r="E1764" s="14" t="n">
        <f aca="false">Data_Clean!J1764*Assumptions!$B$8</f>
        <v>0</v>
      </c>
      <c r="F1764" s="14" t="n">
        <f aca="false">Data_Clean!K1764*Assumptions!$B$9</f>
        <v>631.4</v>
      </c>
      <c r="G1764" s="14" t="n">
        <f aca="false">Data_Clean!L1764*Assumptions!$B$10</f>
        <v>0</v>
      </c>
      <c r="H1764" s="14" t="n">
        <f aca="false">IF(OR(Data_Clean!M1764="",Data_Clean!N1764=""),0,Data_Clean!M1764*Data_Clean!N1764/100)*Assumptions!$B$13*Assumptions!$B$11</f>
        <v>0</v>
      </c>
      <c r="I1764" s="14" t="n">
        <f aca="false">Data_Clean!O1764*4*Assumptions!$B$12</f>
        <v>0</v>
      </c>
      <c r="J1764" s="14" t="n">
        <f aca="false">SUM(B1764:I1764)</f>
        <v>650.44325</v>
      </c>
      <c r="K1764" s="16" t="n">
        <f aca="false">IF(Data_Clean!P1764="","",Assumptions!$B$15*0.5^(Data_Clean!P1764/Assumptions!$B$20))</f>
        <v>8.61523766247776</v>
      </c>
      <c r="L1764" s="16" t="n">
        <f aca="false">Assumptions!$B$16*MIN(1,LN(1+Data_Clean!Q1764)/LN(1+Assumptions!$B$21))</f>
        <v>9.16313819982653</v>
      </c>
      <c r="M1764" s="16" t="n">
        <f aca="false">Assumptions!$B$17*(0.6*MIN(1,Data_Clean!R1764/Assumptions!$B$22)+0.4*IF(Data_Clean!S1764="",0,Data_Clean!S1764))</f>
        <v>2.826</v>
      </c>
      <c r="N1764" s="16" t="n">
        <f aca="false">Assumptions!$B$18*MIN(1,(Data_Clean!F1764-1)/Assumptions!$B$23)</f>
        <v>10</v>
      </c>
      <c r="O1764" s="16" t="n">
        <f aca="false">Assumptions!$B$19*(0.4*IF(Data_Clean!E1764="",0,MIN(1,Data_Clean!E1764/12/Assumptions!$B$24))+0.35*IF(Data_Clean!D1764="Y",1,0)+0.25*(1-MIN(Data_Clean!T1764,3)/3))/IF(Data_Clean!E1764="",0.6,1)</f>
        <v>9.75</v>
      </c>
      <c r="P1764" s="16" t="n">
        <f aca="false">SUM(K1764:O1764)/(Assumptions!$D$5-IF(K1764="",Assumptions!$B$15,0))*100</f>
        <v>40.3543758623043</v>
      </c>
      <c r="Q1764" s="7" t="str">
        <f aca="false">IF(J1764&gt;=Assumptions!$B$26,"High",IF(J1764&gt;=Assumptions!$B$27,"Mid","Low"))</f>
        <v>Mid</v>
      </c>
      <c r="R1764" s="7" t="str">
        <f aca="false">IF(P1764&gt;=Assumptions!$B$28,"High",IF(P1764&gt;=Assumptions!$B$29,"Mid","Low"))</f>
        <v>Low</v>
      </c>
      <c r="S1764" s="7" t="str">
        <f aca="false">INDEX(Assumptions!$B$33:$B$41,MATCH(Q1764&amp;"|"&amp;R1764,Assumptions!$A$33:$A$41,0))</f>
        <v>Light Touch</v>
      </c>
      <c r="T1764" s="7" t="n">
        <f aca="false">IF(ISNUMBER(Data_Clean!V1764),J1764*Data_Clean!V1764,0)</f>
        <v>74.28061915</v>
      </c>
    </row>
    <row r="1765" customFormat="false" ht="15" hidden="false" customHeight="false" outlineLevel="0" collapsed="false">
      <c r="A1765" s="15" t="str">
        <f aca="false">Data_Clean!A1765</f>
        <v>CX101761</v>
      </c>
      <c r="B1765" s="14" t="n">
        <f aca="false">Data_Clean!G1765*Assumptions!$B$5</f>
        <v>60.4065</v>
      </c>
      <c r="C1765" s="14" t="n">
        <f aca="false">IF(Data_Clean!H1765="",0,Data_Clean!H1765)*Assumptions!$B$6</f>
        <v>0</v>
      </c>
      <c r="D1765" s="14" t="n">
        <f aca="false">Data_Clean!I1765*Assumptions!$B$7</f>
        <v>0</v>
      </c>
      <c r="E1765" s="14" t="n">
        <f aca="false">Data_Clean!J1765*Assumptions!$B$8</f>
        <v>0</v>
      </c>
      <c r="F1765" s="14" t="n">
        <f aca="false">Data_Clean!K1765*Assumptions!$B$9</f>
        <v>0</v>
      </c>
      <c r="G1765" s="14" t="n">
        <f aca="false">Data_Clean!L1765*Assumptions!$B$10</f>
        <v>0</v>
      </c>
      <c r="H1765" s="14" t="n">
        <f aca="false">IF(OR(Data_Clean!M1765="",Data_Clean!N1765=""),0,Data_Clean!M1765*Data_Clean!N1765/100)*Assumptions!$B$13*Assumptions!$B$11</f>
        <v>0</v>
      </c>
      <c r="I1765" s="14" t="n">
        <f aca="false">Data_Clean!O1765*4*Assumptions!$B$12</f>
        <v>0</v>
      </c>
      <c r="J1765" s="14" t="n">
        <f aca="false">SUM(B1765:I1765)</f>
        <v>60.4065</v>
      </c>
      <c r="K1765" s="16" t="n">
        <f aca="false">IF(Data_Clean!P1765="","",Assumptions!$B$15*0.5^(Data_Clean!P1765/Assumptions!$B$20))</f>
        <v>27.3516746567465</v>
      </c>
      <c r="L1765" s="16" t="n">
        <f aca="false">Assumptions!$B$16*MIN(1,LN(1+Data_Clean!Q1765)/LN(1+Assumptions!$B$21))</f>
        <v>15.5872929926646</v>
      </c>
      <c r="M1765" s="16" t="n">
        <f aca="false">Assumptions!$B$17*(0.6*MIN(1,Data_Clean!R1765/Assumptions!$B$22)+0.4*IF(Data_Clean!S1765="",0,Data_Clean!S1765))</f>
        <v>7.506</v>
      </c>
      <c r="N1765" s="16" t="n">
        <f aca="false">Assumptions!$B$18*MIN(1,(Data_Clean!F1765-1)/Assumptions!$B$23)</f>
        <v>0</v>
      </c>
      <c r="O1765" s="16" t="n">
        <f aca="false">Assumptions!$B$19*(0.4*IF(Data_Clean!E1765="",0,MIN(1,Data_Clean!E1765/12/Assumptions!$B$24))+0.35*IF(Data_Clean!D1765="Y",1,0)+0.25*(1-MIN(Data_Clean!T1765,3)/3))/IF(Data_Clean!E1765="",0.6,1)</f>
        <v>14.3</v>
      </c>
      <c r="P1765" s="16" t="n">
        <f aca="false">SUM(K1765:O1765)/(Assumptions!$D$5-IF(K1765="",Assumptions!$B$15,0))*100</f>
        <v>64.7449676494111</v>
      </c>
      <c r="Q1765" s="7" t="str">
        <f aca="false">IF(J1765&gt;=Assumptions!$B$26,"High",IF(J1765&gt;=Assumptions!$B$27,"Mid","Low"))</f>
        <v>Low</v>
      </c>
      <c r="R1765" s="7" t="str">
        <f aca="false">IF(P1765&gt;=Assumptions!$B$28,"High",IF(P1765&gt;=Assumptions!$B$29,"Mid","Low"))</f>
        <v>Mid</v>
      </c>
      <c r="S1765" s="7" t="str">
        <f aca="false">INDEX(Assumptions!$B$33:$B$41,MATCH(Q1765&amp;"|"&amp;R1765,Assumptions!$A$33:$A$41,0))</f>
        <v>Light Touch</v>
      </c>
      <c r="T1765" s="7" t="n">
        <f aca="false">IF(ISNUMBER(Data_Clean!V1765),J1765*Data_Clean!V1765,0)</f>
        <v>1.73366655</v>
      </c>
    </row>
    <row r="1766" customFormat="false" ht="15" hidden="false" customHeight="false" outlineLevel="0" collapsed="false">
      <c r="A1766" s="15" t="str">
        <f aca="false">Data_Clean!A1766</f>
        <v>CX101762</v>
      </c>
      <c r="B1766" s="14" t="n">
        <f aca="false">Data_Clean!G1766*Assumptions!$B$5</f>
        <v>23.38675</v>
      </c>
      <c r="C1766" s="14" t="n">
        <f aca="false">IF(Data_Clean!H1766="",0,Data_Clean!H1766)*Assumptions!$B$6</f>
        <v>14.4012</v>
      </c>
      <c r="D1766" s="14" t="n">
        <f aca="false">Data_Clean!I1766*Assumptions!$B$7</f>
        <v>0</v>
      </c>
      <c r="E1766" s="14" t="n">
        <f aca="false">Data_Clean!J1766*Assumptions!$B$8</f>
        <v>0</v>
      </c>
      <c r="F1766" s="14" t="n">
        <f aca="false">Data_Clean!K1766*Assumptions!$B$9</f>
        <v>0</v>
      </c>
      <c r="G1766" s="14" t="n">
        <f aca="false">Data_Clean!L1766*Assumptions!$B$10</f>
        <v>0</v>
      </c>
      <c r="H1766" s="14" t="n">
        <f aca="false">IF(OR(Data_Clean!M1766="",Data_Clean!N1766=""),0,Data_Clean!M1766*Data_Clean!N1766/100)*Assumptions!$B$13*Assumptions!$B$11</f>
        <v>0</v>
      </c>
      <c r="I1766" s="14" t="n">
        <f aca="false">Data_Clean!O1766*4*Assumptions!$B$12</f>
        <v>0</v>
      </c>
      <c r="J1766" s="14" t="n">
        <f aca="false">SUM(B1766:I1766)</f>
        <v>37.78795</v>
      </c>
      <c r="K1766" s="16" t="n">
        <f aca="false">IF(Data_Clean!P1766="","",Assumptions!$B$15*0.5^(Data_Clean!P1766/Assumptions!$B$20))</f>
        <v>0.0286277334502221</v>
      </c>
      <c r="L1766" s="16" t="n">
        <f aca="false">Assumptions!$B$16*MIN(1,LN(1+Data_Clean!Q1766)/LN(1+Assumptions!$B$21))</f>
        <v>0</v>
      </c>
      <c r="M1766" s="16" t="n">
        <f aca="false">Assumptions!$B$17*(0.6*MIN(1,Data_Clean!R1766/Assumptions!$B$22)+0.4*IF(Data_Clean!S1766="",0,Data_Clean!S1766))</f>
        <v>0</v>
      </c>
      <c r="N1766" s="16" t="n">
        <f aca="false">Assumptions!$B$18*MIN(1,(Data_Clean!F1766-1)/Assumptions!$B$23)</f>
        <v>5</v>
      </c>
      <c r="O1766" s="16" t="n">
        <f aca="false">Assumptions!$B$19*(0.4*IF(Data_Clean!E1766="",0,MIN(1,Data_Clean!E1766/12/Assumptions!$B$24))+0.35*IF(Data_Clean!D1766="Y",1,0)+0.25*(1-MIN(Data_Clean!T1766,3)/3))/IF(Data_Clean!E1766="",0.6,1)</f>
        <v>4.3</v>
      </c>
      <c r="P1766" s="16" t="n">
        <f aca="false">SUM(K1766:O1766)/(Assumptions!$D$5-IF(K1766="",Assumptions!$B$15,0))*100</f>
        <v>9.32862773345022</v>
      </c>
      <c r="Q1766" s="7" t="str">
        <f aca="false">IF(J1766&gt;=Assumptions!$B$26,"High",IF(J1766&gt;=Assumptions!$B$27,"Mid","Low"))</f>
        <v>Low</v>
      </c>
      <c r="R1766" s="7" t="str">
        <f aca="false">IF(P1766&gt;=Assumptions!$B$28,"High",IF(P1766&gt;=Assumptions!$B$29,"Mid","Low"))</f>
        <v>Low</v>
      </c>
      <c r="S1766" s="7" t="str">
        <f aca="false">INDEX(Assumptions!$B$33:$B$41,MATCH(Q1766&amp;"|"&amp;R1766,Assumptions!$A$33:$A$41,0))</f>
        <v>Dormant &amp; Low Value</v>
      </c>
      <c r="T1766" s="7" t="n">
        <f aca="false">IF(ISNUMBER(Data_Clean!V1766),J1766*Data_Clean!V1766,0)</f>
        <v>14.552139545</v>
      </c>
    </row>
    <row r="1767" customFormat="false" ht="15" hidden="false" customHeight="false" outlineLevel="0" collapsed="false">
      <c r="A1767" s="15" t="str">
        <f aca="false">Data_Clean!A1767</f>
        <v>CX101763</v>
      </c>
      <c r="B1767" s="14" t="n">
        <f aca="false">Data_Clean!G1767*Assumptions!$B$5</f>
        <v>418.33275</v>
      </c>
      <c r="C1767" s="14" t="n">
        <f aca="false">IF(Data_Clean!H1767="",0,Data_Clean!H1767)*Assumptions!$B$6</f>
        <v>0</v>
      </c>
      <c r="D1767" s="14" t="n">
        <f aca="false">Data_Clean!I1767*Assumptions!$B$7</f>
        <v>0</v>
      </c>
      <c r="E1767" s="14" t="n">
        <f aca="false">Data_Clean!J1767*Assumptions!$B$8</f>
        <v>0</v>
      </c>
      <c r="F1767" s="14" t="n">
        <f aca="false">Data_Clean!K1767*Assumptions!$B$9</f>
        <v>3536.5</v>
      </c>
      <c r="G1767" s="14" t="n">
        <f aca="false">Data_Clean!L1767*Assumptions!$B$10</f>
        <v>0</v>
      </c>
      <c r="H1767" s="14" t="n">
        <f aca="false">IF(OR(Data_Clean!M1767="",Data_Clean!N1767=""),0,Data_Clean!M1767*Data_Clean!N1767/100)*Assumptions!$B$13*Assumptions!$B$11</f>
        <v>0</v>
      </c>
      <c r="I1767" s="14" t="n">
        <f aca="false">Data_Clean!O1767*4*Assumptions!$B$12</f>
        <v>0</v>
      </c>
      <c r="J1767" s="14" t="n">
        <f aca="false">SUM(B1767:I1767)</f>
        <v>3954.83275</v>
      </c>
      <c r="K1767" s="16" t="n">
        <f aca="false">IF(Data_Clean!P1767="","",Assumptions!$B$15*0.5^(Data_Clean!P1767/Assumptions!$B$20))</f>
        <v>29.3147990530274</v>
      </c>
      <c r="L1767" s="16" t="n">
        <f aca="false">Assumptions!$B$16*MIN(1,LN(1+Data_Clean!Q1767)/LN(1+Assumptions!$B$21))</f>
        <v>15.1699125520244</v>
      </c>
      <c r="M1767" s="16" t="n">
        <f aca="false">Assumptions!$B$17*(0.6*MIN(1,Data_Clean!R1767/Assumptions!$B$22)+0.4*IF(Data_Clean!S1767="",0,Data_Clean!S1767))</f>
        <v>2.208</v>
      </c>
      <c r="N1767" s="16" t="n">
        <f aca="false">Assumptions!$B$18*MIN(1,(Data_Clean!F1767-1)/Assumptions!$B$23)</f>
        <v>5</v>
      </c>
      <c r="O1767" s="16" t="n">
        <f aca="false">Assumptions!$B$19*(0.4*IF(Data_Clean!E1767="",0,MIN(1,Data_Clean!E1767/12/Assumptions!$B$24))+0.35*IF(Data_Clean!D1767="Y",1,0)+0.25*(1-MIN(Data_Clean!T1767,3)/3))/IF(Data_Clean!E1767="",0.6,1)</f>
        <v>13.75</v>
      </c>
      <c r="P1767" s="16" t="n">
        <f aca="false">SUM(K1767:O1767)/(Assumptions!$D$5-IF(K1767="",Assumptions!$B$15,0))*100</f>
        <v>65.4427116050517</v>
      </c>
      <c r="Q1767" s="7" t="str">
        <f aca="false">IF(J1767&gt;=Assumptions!$B$26,"High",IF(J1767&gt;=Assumptions!$B$27,"Mid","Low"))</f>
        <v>High</v>
      </c>
      <c r="R1767" s="7" t="str">
        <f aca="false">IF(P1767&gt;=Assumptions!$B$28,"High",IF(P1767&gt;=Assumptions!$B$29,"Mid","Low"))</f>
        <v>Mid</v>
      </c>
      <c r="S1767" s="7" t="str">
        <f aca="false">INDEX(Assumptions!$B$33:$B$41,MATCH(Q1767&amp;"|"&amp;R1767,Assumptions!$A$33:$A$41,0))</f>
        <v>Established Core</v>
      </c>
      <c r="T1767" s="7" t="n">
        <f aca="false">IF(ISNUMBER(Data_Clean!V1767),J1767*Data_Clean!V1767,0)</f>
        <v>339.720133225</v>
      </c>
    </row>
    <row r="1768" customFormat="false" ht="15" hidden="false" customHeight="false" outlineLevel="0" collapsed="false">
      <c r="A1768" s="15" t="str">
        <f aca="false">Data_Clean!A1768</f>
        <v>CX101764</v>
      </c>
      <c r="B1768" s="14" t="n">
        <f aca="false">Data_Clean!G1768*Assumptions!$B$5</f>
        <v>316.0515</v>
      </c>
      <c r="C1768" s="14" t="n">
        <f aca="false">IF(Data_Clean!H1768="",0,Data_Clean!H1768)*Assumptions!$B$6</f>
        <v>386.03148</v>
      </c>
      <c r="D1768" s="14" t="n">
        <f aca="false">Data_Clean!I1768*Assumptions!$B$7</f>
        <v>0</v>
      </c>
      <c r="E1768" s="14" t="n">
        <f aca="false">Data_Clean!J1768*Assumptions!$B$8</f>
        <v>0</v>
      </c>
      <c r="F1768" s="14" t="n">
        <f aca="false">Data_Clean!K1768*Assumptions!$B$9</f>
        <v>0</v>
      </c>
      <c r="G1768" s="14" t="n">
        <f aca="false">Data_Clean!L1768*Assumptions!$B$10</f>
        <v>0</v>
      </c>
      <c r="H1768" s="14" t="n">
        <f aca="false">IF(OR(Data_Clean!M1768="",Data_Clean!N1768=""),0,Data_Clean!M1768*Data_Clean!N1768/100)*Assumptions!$B$13*Assumptions!$B$11</f>
        <v>0</v>
      </c>
      <c r="I1768" s="14" t="n">
        <f aca="false">Data_Clean!O1768*4*Assumptions!$B$12</f>
        <v>0</v>
      </c>
      <c r="J1768" s="14" t="n">
        <f aca="false">SUM(B1768:I1768)</f>
        <v>702.08298</v>
      </c>
      <c r="K1768" s="16" t="n">
        <f aca="false">IF(Data_Clean!P1768="","",Assumptions!$B$15*0.5^(Data_Clean!P1768/Assumptions!$B$20))</f>
        <v>0.0197805167895731</v>
      </c>
      <c r="L1768" s="16" t="n">
        <f aca="false">Assumptions!$B$16*MIN(1,LN(1+Data_Clean!Q1768)/LN(1+Assumptions!$B$21))</f>
        <v>0</v>
      </c>
      <c r="M1768" s="16" t="n">
        <f aca="false">Assumptions!$B$17*(0.6*MIN(1,Data_Clean!R1768/Assumptions!$B$22)+0.4*IF(Data_Clean!S1768="",0,Data_Clean!S1768))</f>
        <v>0</v>
      </c>
      <c r="N1768" s="16" t="n">
        <f aca="false">Assumptions!$B$18*MIN(1,(Data_Clean!F1768-1)/Assumptions!$B$23)</f>
        <v>5</v>
      </c>
      <c r="O1768" s="16" t="n">
        <f aca="false">Assumptions!$B$19*(0.4*IF(Data_Clean!E1768="",0,MIN(1,Data_Clean!E1768/12/Assumptions!$B$24))+0.35*IF(Data_Clean!D1768="Y",1,0)+0.25*(1-MIN(Data_Clean!T1768,3)/3))/IF(Data_Clean!E1768="",0.6,1)</f>
        <v>7.75</v>
      </c>
      <c r="P1768" s="16" t="n">
        <f aca="false">SUM(K1768:O1768)/(Assumptions!$D$5-IF(K1768="",Assumptions!$B$15,0))*100</f>
        <v>12.7697805167896</v>
      </c>
      <c r="Q1768" s="7" t="str">
        <f aca="false">IF(J1768&gt;=Assumptions!$B$26,"High",IF(J1768&gt;=Assumptions!$B$27,"Mid","Low"))</f>
        <v>Mid</v>
      </c>
      <c r="R1768" s="7" t="str">
        <f aca="false">IF(P1768&gt;=Assumptions!$B$28,"High",IF(P1768&gt;=Assumptions!$B$29,"Mid","Low"))</f>
        <v>Low</v>
      </c>
      <c r="S1768" s="7" t="str">
        <f aca="false">INDEX(Assumptions!$B$33:$B$41,MATCH(Q1768&amp;"|"&amp;R1768,Assumptions!$A$33:$A$41,0))</f>
        <v>Light Touch</v>
      </c>
      <c r="T1768" s="7" t="n">
        <f aca="false">IF(ISNUMBER(Data_Clean!V1768),J1768*Data_Clean!V1768,0)</f>
        <v>286.44985584</v>
      </c>
    </row>
    <row r="1769" customFormat="false" ht="15" hidden="false" customHeight="false" outlineLevel="0" collapsed="false">
      <c r="A1769" s="15" t="str">
        <f aca="false">Data_Clean!A1769</f>
        <v>CX101765</v>
      </c>
      <c r="B1769" s="14" t="n">
        <f aca="false">Data_Clean!G1769*Assumptions!$B$5</f>
        <v>432.69175</v>
      </c>
      <c r="C1769" s="14" t="n">
        <f aca="false">IF(Data_Clean!H1769="",0,Data_Clean!H1769)*Assumptions!$B$6</f>
        <v>887.43108</v>
      </c>
      <c r="D1769" s="14" t="n">
        <f aca="false">Data_Clean!I1769*Assumptions!$B$7</f>
        <v>0</v>
      </c>
      <c r="E1769" s="14" t="n">
        <f aca="false">Data_Clean!J1769*Assumptions!$B$8</f>
        <v>2251.627425</v>
      </c>
      <c r="F1769" s="14" t="n">
        <f aca="false">Data_Clean!K1769*Assumptions!$B$9</f>
        <v>0</v>
      </c>
      <c r="G1769" s="14" t="n">
        <f aca="false">Data_Clean!L1769*Assumptions!$B$10</f>
        <v>0</v>
      </c>
      <c r="H1769" s="14" t="n">
        <f aca="false">IF(OR(Data_Clean!M1769="",Data_Clean!N1769=""),0,Data_Clean!M1769*Data_Clean!N1769/100)*Assumptions!$B$13*Assumptions!$B$11</f>
        <v>0</v>
      </c>
      <c r="I1769" s="14" t="n">
        <f aca="false">Data_Clean!O1769*4*Assumptions!$B$12</f>
        <v>0</v>
      </c>
      <c r="J1769" s="14" t="n">
        <f aca="false">SUM(B1769:I1769)</f>
        <v>3571.750255</v>
      </c>
      <c r="K1769" s="16" t="n">
        <f aca="false">IF(Data_Clean!P1769="","",Assumptions!$B$15*0.5^(Data_Clean!P1769/Assumptions!$B$20))</f>
        <v>15.3506083799516</v>
      </c>
      <c r="L1769" s="16" t="n">
        <f aca="false">Assumptions!$B$16*MIN(1,LN(1+Data_Clean!Q1769)/LN(1+Assumptions!$B$21))</f>
        <v>14.8269530442849</v>
      </c>
      <c r="M1769" s="16" t="n">
        <f aca="false">Assumptions!$B$17*(0.6*MIN(1,Data_Clean!R1769/Assumptions!$B$22)+0.4*IF(Data_Clean!S1769="",0,Data_Clean!S1769))</f>
        <v>7.02</v>
      </c>
      <c r="N1769" s="16" t="n">
        <f aca="false">Assumptions!$B$18*MIN(1,(Data_Clean!F1769-1)/Assumptions!$B$23)</f>
        <v>15</v>
      </c>
      <c r="O1769" s="16" t="n">
        <f aca="false">Assumptions!$B$19*(0.4*IF(Data_Clean!E1769="",0,MIN(1,Data_Clean!E1769/12/Assumptions!$B$24))+0.35*IF(Data_Clean!D1769="Y",1,0)+0.25*(1-MIN(Data_Clean!T1769,3)/3))/IF(Data_Clean!E1769="",0.6,1)</f>
        <v>14.65</v>
      </c>
      <c r="P1769" s="16" t="n">
        <f aca="false">SUM(K1769:O1769)/(Assumptions!$D$5-IF(K1769="",Assumptions!$B$15,0))*100</f>
        <v>66.8475614242365</v>
      </c>
      <c r="Q1769" s="7" t="str">
        <f aca="false">IF(J1769&gt;=Assumptions!$B$26,"High",IF(J1769&gt;=Assumptions!$B$27,"Mid","Low"))</f>
        <v>High</v>
      </c>
      <c r="R1769" s="7" t="str">
        <f aca="false">IF(P1769&gt;=Assumptions!$B$28,"High",IF(P1769&gt;=Assumptions!$B$29,"Mid","Low"))</f>
        <v>Mid</v>
      </c>
      <c r="S1769" s="7" t="str">
        <f aca="false">INDEX(Assumptions!$B$33:$B$41,MATCH(Q1769&amp;"|"&amp;R1769,Assumptions!$A$33:$A$41,0))</f>
        <v>Established Core</v>
      </c>
      <c r="T1769" s="7" t="n">
        <f aca="false">IF(ISNUMBER(Data_Clean!V1769),J1769*Data_Clean!V1769,0)</f>
        <v>125.3684339505</v>
      </c>
    </row>
    <row r="1770" customFormat="false" ht="15" hidden="false" customHeight="false" outlineLevel="0" collapsed="false">
      <c r="A1770" s="15" t="str">
        <f aca="false">Data_Clean!A1770</f>
        <v>CX101766</v>
      </c>
      <c r="B1770" s="14" t="n">
        <f aca="false">Data_Clean!G1770*Assumptions!$B$5</f>
        <v>81.29875</v>
      </c>
      <c r="C1770" s="14" t="n">
        <f aca="false">IF(Data_Clean!H1770="",0,Data_Clean!H1770)*Assumptions!$B$6</f>
        <v>67.20096</v>
      </c>
      <c r="D1770" s="14" t="n">
        <f aca="false">Data_Clean!I1770*Assumptions!$B$7</f>
        <v>0</v>
      </c>
      <c r="E1770" s="14" t="n">
        <f aca="false">Data_Clean!J1770*Assumptions!$B$8</f>
        <v>0</v>
      </c>
      <c r="F1770" s="14" t="n">
        <f aca="false">Data_Clean!K1770*Assumptions!$B$9</f>
        <v>0</v>
      </c>
      <c r="G1770" s="14" t="n">
        <f aca="false">Data_Clean!L1770*Assumptions!$B$10</f>
        <v>0</v>
      </c>
      <c r="H1770" s="14" t="n">
        <f aca="false">IF(OR(Data_Clean!M1770="",Data_Clean!N1770=""),0,Data_Clean!M1770*Data_Clean!N1770/100)*Assumptions!$B$13*Assumptions!$B$11</f>
        <v>0</v>
      </c>
      <c r="I1770" s="14" t="n">
        <f aca="false">Data_Clean!O1770*4*Assumptions!$B$12</f>
        <v>0</v>
      </c>
      <c r="J1770" s="14" t="n">
        <f aca="false">SUM(B1770:I1770)</f>
        <v>148.49971</v>
      </c>
      <c r="K1770" s="16" t="n">
        <f aca="false">IF(Data_Clean!P1770="","",Assumptions!$B$15*0.5^(Data_Clean!P1770/Assumptions!$B$20))</f>
        <v>23.811015779523</v>
      </c>
      <c r="L1770" s="16" t="n">
        <f aca="false">Assumptions!$B$16*MIN(1,LN(1+Data_Clean!Q1770)/LN(1+Assumptions!$B$21))</f>
        <v>11.8154173628685</v>
      </c>
      <c r="M1770" s="16" t="n">
        <f aca="false">Assumptions!$B$17*(0.6*MIN(1,Data_Clean!R1770/Assumptions!$B$22)+0.4*IF(Data_Clean!S1770="",0,Data_Clean!S1770))</f>
        <v>14.256</v>
      </c>
      <c r="N1770" s="16" t="n">
        <f aca="false">Assumptions!$B$18*MIN(1,(Data_Clean!F1770-1)/Assumptions!$B$23)</f>
        <v>5</v>
      </c>
      <c r="O1770" s="16" t="n">
        <f aca="false">Assumptions!$B$19*(0.4*IF(Data_Clean!E1770="",0,MIN(1,Data_Clean!E1770/12/Assumptions!$B$24))+0.35*IF(Data_Clean!D1770="Y",1,0)+0.25*(1-MIN(Data_Clean!T1770,3)/3))/IF(Data_Clean!E1770="",0.6,1)</f>
        <v>5.75</v>
      </c>
      <c r="P1770" s="16" t="n">
        <f aca="false">SUM(K1770:O1770)/(Assumptions!$D$5-IF(K1770="",Assumptions!$B$15,0))*100</f>
        <v>60.6324331423915</v>
      </c>
      <c r="Q1770" s="7" t="str">
        <f aca="false">IF(J1770&gt;=Assumptions!$B$26,"High",IF(J1770&gt;=Assumptions!$B$27,"Mid","Low"))</f>
        <v>Low</v>
      </c>
      <c r="R1770" s="7" t="str">
        <f aca="false">IF(P1770&gt;=Assumptions!$B$28,"High",IF(P1770&gt;=Assumptions!$B$29,"Mid","Low"))</f>
        <v>Mid</v>
      </c>
      <c r="S1770" s="7" t="str">
        <f aca="false">INDEX(Assumptions!$B$33:$B$41,MATCH(Q1770&amp;"|"&amp;R1770,Assumptions!$A$33:$A$41,0))</f>
        <v>Light Touch</v>
      </c>
      <c r="T1770" s="7" t="n">
        <f aca="false">IF(ISNUMBER(Data_Clean!V1770),J1770*Data_Clean!V1770,0)</f>
        <v>13.023424567</v>
      </c>
    </row>
    <row r="1771" customFormat="false" ht="15" hidden="false" customHeight="false" outlineLevel="0" collapsed="false">
      <c r="A1771" s="15" t="str">
        <f aca="false">Data_Clean!A1771</f>
        <v>CX101767</v>
      </c>
      <c r="B1771" s="14" t="n">
        <f aca="false">Data_Clean!G1771*Assumptions!$B$5</f>
        <v>120.103</v>
      </c>
      <c r="C1771" s="14" t="n">
        <f aca="false">IF(Data_Clean!H1771="",0,Data_Clean!H1771)*Assumptions!$B$6</f>
        <v>0</v>
      </c>
      <c r="D1771" s="14" t="n">
        <f aca="false">Data_Clean!I1771*Assumptions!$B$7</f>
        <v>0</v>
      </c>
      <c r="E1771" s="14" t="n">
        <f aca="false">Data_Clean!J1771*Assumptions!$B$8</f>
        <v>0</v>
      </c>
      <c r="F1771" s="14" t="n">
        <f aca="false">Data_Clean!K1771*Assumptions!$B$9</f>
        <v>0</v>
      </c>
      <c r="G1771" s="14" t="n">
        <f aca="false">Data_Clean!L1771*Assumptions!$B$10</f>
        <v>0</v>
      </c>
      <c r="H1771" s="14" t="n">
        <f aca="false">IF(OR(Data_Clean!M1771="",Data_Clean!N1771=""),0,Data_Clean!M1771*Data_Clean!N1771/100)*Assumptions!$B$13*Assumptions!$B$11</f>
        <v>160.908</v>
      </c>
      <c r="I1771" s="14" t="n">
        <f aca="false">Data_Clean!O1771*4*Assumptions!$B$12</f>
        <v>31.94736</v>
      </c>
      <c r="J1771" s="14" t="n">
        <f aca="false">SUM(B1771:I1771)</f>
        <v>312.95836</v>
      </c>
      <c r="K1771" s="16" t="n">
        <f aca="false">IF(Data_Clean!P1771="","",Assumptions!$B$15*0.5^(Data_Clean!P1771/Assumptions!$B$20))</f>
        <v>18.0453755412318</v>
      </c>
      <c r="L1771" s="16" t="n">
        <f aca="false">Assumptions!$B$16*MIN(1,LN(1+Data_Clean!Q1771)/LN(1+Assumptions!$B$21))</f>
        <v>15.2782387441559</v>
      </c>
      <c r="M1771" s="16" t="n">
        <f aca="false">Assumptions!$B$17*(0.6*MIN(1,Data_Clean!R1771/Assumptions!$B$22)+0.4*IF(Data_Clean!S1771="",0,Data_Clean!S1771))</f>
        <v>3.294</v>
      </c>
      <c r="N1771" s="16" t="n">
        <f aca="false">Assumptions!$B$18*MIN(1,(Data_Clean!F1771-1)/Assumptions!$B$23)</f>
        <v>5</v>
      </c>
      <c r="O1771" s="16" t="n">
        <f aca="false">Assumptions!$B$19*(0.4*IF(Data_Clean!E1771="",0,MIN(1,Data_Clean!E1771/12/Assumptions!$B$24))+0.35*IF(Data_Clean!D1771="Y",1,0)+0.25*(1-MIN(Data_Clean!T1771,3)/3))/IF(Data_Clean!E1771="",0.6,1)</f>
        <v>4.95</v>
      </c>
      <c r="P1771" s="16" t="n">
        <f aca="false">SUM(K1771:O1771)/(Assumptions!$D$5-IF(K1771="",Assumptions!$B$15,0))*100</f>
        <v>46.5676142853877</v>
      </c>
      <c r="Q1771" s="7" t="str">
        <f aca="false">IF(J1771&gt;=Assumptions!$B$26,"High",IF(J1771&gt;=Assumptions!$B$27,"Mid","Low"))</f>
        <v>Low</v>
      </c>
      <c r="R1771" s="7" t="str">
        <f aca="false">IF(P1771&gt;=Assumptions!$B$28,"High",IF(P1771&gt;=Assumptions!$B$29,"Mid","Low"))</f>
        <v>Low</v>
      </c>
      <c r="S1771" s="7" t="str">
        <f aca="false">INDEX(Assumptions!$B$33:$B$41,MATCH(Q1771&amp;"|"&amp;R1771,Assumptions!$A$33:$A$41,0))</f>
        <v>Dormant &amp; Low Value</v>
      </c>
      <c r="T1771" s="7" t="n">
        <f aca="false">IF(ISNUMBER(Data_Clean!V1771),J1771*Data_Clean!V1771,0)</f>
        <v>25.599993848</v>
      </c>
    </row>
    <row r="1772" customFormat="false" ht="15" hidden="false" customHeight="false" outlineLevel="0" collapsed="false">
      <c r="A1772" s="15" t="str">
        <f aca="false">Data_Clean!A1772</f>
        <v>CX101768</v>
      </c>
      <c r="B1772" s="14" t="n">
        <f aca="false">Data_Clean!G1772*Assumptions!$B$5</f>
        <v>144.57575</v>
      </c>
      <c r="C1772" s="14" t="n">
        <f aca="false">IF(Data_Clean!H1772="",0,Data_Clean!H1772)*Assumptions!$B$6</f>
        <v>626.62212</v>
      </c>
      <c r="D1772" s="14" t="n">
        <f aca="false">Data_Clean!I1772*Assumptions!$B$7</f>
        <v>0</v>
      </c>
      <c r="E1772" s="14" t="n">
        <f aca="false">Data_Clean!J1772*Assumptions!$B$8</f>
        <v>10508.6988</v>
      </c>
      <c r="F1772" s="14" t="n">
        <f aca="false">Data_Clean!K1772*Assumptions!$B$9</f>
        <v>3435.3</v>
      </c>
      <c r="G1772" s="14" t="n">
        <f aca="false">Data_Clean!L1772*Assumptions!$B$10</f>
        <v>0</v>
      </c>
      <c r="H1772" s="14" t="n">
        <f aca="false">IF(OR(Data_Clean!M1772="",Data_Clean!N1772=""),0,Data_Clean!M1772*Data_Clean!N1772/100)*Assumptions!$B$13*Assumptions!$B$11</f>
        <v>0</v>
      </c>
      <c r="I1772" s="14" t="n">
        <f aca="false">Data_Clean!O1772*4*Assumptions!$B$12</f>
        <v>0</v>
      </c>
      <c r="J1772" s="14" t="n">
        <f aca="false">SUM(B1772:I1772)</f>
        <v>14715.19667</v>
      </c>
      <c r="K1772" s="16" t="n">
        <f aca="false">IF(Data_Clean!P1772="","",Assumptions!$B$15*0.5^(Data_Clean!P1772/Assumptions!$B$20))</f>
        <v>0.0118982284622495</v>
      </c>
      <c r="L1772" s="16" t="n">
        <f aca="false">Assumptions!$B$16*MIN(1,LN(1+Data_Clean!Q1772)/LN(1+Assumptions!$B$21))</f>
        <v>0</v>
      </c>
      <c r="M1772" s="16" t="n">
        <f aca="false">Assumptions!$B$17*(0.6*MIN(1,Data_Clean!R1772/Assumptions!$B$22)+0.4*IF(Data_Clean!S1772="",0,Data_Clean!S1772))</f>
        <v>0</v>
      </c>
      <c r="N1772" s="16" t="n">
        <f aca="false">Assumptions!$B$18*MIN(1,(Data_Clean!F1772-1)/Assumptions!$B$23)</f>
        <v>20</v>
      </c>
      <c r="O1772" s="16" t="n">
        <f aca="false">Assumptions!$B$19*(0.4*IF(Data_Clean!E1772="",0,MIN(1,Data_Clean!E1772/12/Assumptions!$B$24))+0.35*IF(Data_Clean!D1772="Y",1,0)+0.25*(1-MIN(Data_Clean!T1772,3)/3))/IF(Data_Clean!E1772="",0.6,1)</f>
        <v>9.75</v>
      </c>
      <c r="P1772" s="16" t="n">
        <f aca="false">SUM(K1772:O1772)/(Assumptions!$D$5-IF(K1772="",Assumptions!$B$15,0))*100</f>
        <v>29.7618982284623</v>
      </c>
      <c r="Q1772" s="7" t="str">
        <f aca="false">IF(J1772&gt;=Assumptions!$B$26,"High",IF(J1772&gt;=Assumptions!$B$27,"Mid","Low"))</f>
        <v>High</v>
      </c>
      <c r="R1772" s="7" t="str">
        <f aca="false">IF(P1772&gt;=Assumptions!$B$28,"High",IF(P1772&gt;=Assumptions!$B$29,"Mid","Low"))</f>
        <v>Low</v>
      </c>
      <c r="S1772" s="7" t="str">
        <f aca="false">INDEX(Assumptions!$B$33:$B$41,MATCH(Q1772&amp;"|"&amp;R1772,Assumptions!$A$33:$A$41,0))</f>
        <v>Affluent Drifters</v>
      </c>
      <c r="T1772" s="7" t="n">
        <f aca="false">IF(ISNUMBER(Data_Clean!V1772),J1772*Data_Clean!V1772,0)</f>
        <v>2757.627855958</v>
      </c>
    </row>
    <row r="1773" customFormat="false" ht="15" hidden="false" customHeight="false" outlineLevel="0" collapsed="false">
      <c r="A1773" s="15" t="str">
        <f aca="false">Data_Clean!A1773</f>
        <v>CX101769</v>
      </c>
      <c r="B1773" s="14" t="n">
        <f aca="false">Data_Clean!G1773*Assumptions!$B$5</f>
        <v>447.204</v>
      </c>
      <c r="C1773" s="14" t="n">
        <f aca="false">IF(Data_Clean!H1773="",0,Data_Clean!H1773)*Assumptions!$B$6</f>
        <v>0</v>
      </c>
      <c r="D1773" s="14" t="n">
        <f aca="false">Data_Clean!I1773*Assumptions!$B$7</f>
        <v>0</v>
      </c>
      <c r="E1773" s="14" t="n">
        <f aca="false">Data_Clean!J1773*Assumptions!$B$8</f>
        <v>0</v>
      </c>
      <c r="F1773" s="14" t="n">
        <f aca="false">Data_Clean!K1773*Assumptions!$B$9</f>
        <v>1525.7</v>
      </c>
      <c r="G1773" s="14" t="n">
        <f aca="false">Data_Clean!L1773*Assumptions!$B$10</f>
        <v>0</v>
      </c>
      <c r="H1773" s="14" t="n">
        <f aca="false">IF(OR(Data_Clean!M1773="",Data_Clean!N1773=""),0,Data_Clean!M1773*Data_Clean!N1773/100)*Assumptions!$B$13*Assumptions!$B$11</f>
        <v>0</v>
      </c>
      <c r="I1773" s="14" t="n">
        <f aca="false">Data_Clean!O1773*4*Assumptions!$B$12</f>
        <v>0</v>
      </c>
      <c r="J1773" s="14" t="n">
        <f aca="false">SUM(B1773:I1773)</f>
        <v>1972.904</v>
      </c>
      <c r="K1773" s="16" t="n">
        <f aca="false">IF(Data_Clean!P1773="","",Assumptions!$B$15*0.5^(Data_Clean!P1773/Assumptions!$B$20))</f>
        <v>20.7286931995166</v>
      </c>
      <c r="L1773" s="16" t="n">
        <f aca="false">Assumptions!$B$16*MIN(1,LN(1+Data_Clean!Q1773)/LN(1+Assumptions!$B$21))</f>
        <v>13.4237548294248</v>
      </c>
      <c r="M1773" s="16" t="n">
        <f aca="false">Assumptions!$B$17*(0.6*MIN(1,Data_Clean!R1773/Assumptions!$B$22)+0.4*IF(Data_Clean!S1773="",0,Data_Clean!S1773))</f>
        <v>10.248</v>
      </c>
      <c r="N1773" s="16" t="n">
        <f aca="false">Assumptions!$B$18*MIN(1,(Data_Clean!F1773-1)/Assumptions!$B$23)</f>
        <v>5</v>
      </c>
      <c r="O1773" s="16" t="n">
        <f aca="false">Assumptions!$B$19*(0.4*IF(Data_Clean!E1773="",0,MIN(1,Data_Clean!E1773/12/Assumptions!$B$24))+0.35*IF(Data_Clean!D1773="Y",1,0)+0.25*(1-MIN(Data_Clean!T1773,3)/3))/IF(Data_Clean!E1773="",0.6,1)</f>
        <v>9.75</v>
      </c>
      <c r="P1773" s="16" t="n">
        <f aca="false">SUM(K1773:O1773)/(Assumptions!$D$5-IF(K1773="",Assumptions!$B$15,0))*100</f>
        <v>59.1504480289414</v>
      </c>
      <c r="Q1773" s="7" t="str">
        <f aca="false">IF(J1773&gt;=Assumptions!$B$26,"High",IF(J1773&gt;=Assumptions!$B$27,"Mid","Low"))</f>
        <v>High</v>
      </c>
      <c r="R1773" s="7" t="str">
        <f aca="false">IF(P1773&gt;=Assumptions!$B$28,"High",IF(P1773&gt;=Assumptions!$B$29,"Mid","Low"))</f>
        <v>Mid</v>
      </c>
      <c r="S1773" s="7" t="str">
        <f aca="false">INDEX(Assumptions!$B$33:$B$41,MATCH(Q1773&amp;"|"&amp;R1773,Assumptions!$A$33:$A$41,0))</f>
        <v>Established Core</v>
      </c>
      <c r="T1773" s="7" t="n">
        <f aca="false">IF(ISNUMBER(Data_Clean!V1773),J1773*Data_Clean!V1773,0)</f>
        <v>278.179464</v>
      </c>
    </row>
    <row r="1774" customFormat="false" ht="15" hidden="false" customHeight="false" outlineLevel="0" collapsed="false">
      <c r="A1774" s="15" t="str">
        <f aca="false">Data_Clean!A1774</f>
        <v>CX101770</v>
      </c>
      <c r="B1774" s="14" t="n">
        <f aca="false">Data_Clean!G1774*Assumptions!$B$5</f>
        <v>78.73075</v>
      </c>
      <c r="C1774" s="14" t="n">
        <f aca="false">IF(Data_Clean!H1774="",0,Data_Clean!H1774)*Assumptions!$B$6</f>
        <v>245.24916</v>
      </c>
      <c r="D1774" s="14" t="n">
        <f aca="false">Data_Clean!I1774*Assumptions!$B$7</f>
        <v>0</v>
      </c>
      <c r="E1774" s="14" t="n">
        <f aca="false">Data_Clean!J1774*Assumptions!$B$8</f>
        <v>0</v>
      </c>
      <c r="F1774" s="14" t="n">
        <f aca="false">Data_Clean!K1774*Assumptions!$B$9</f>
        <v>0</v>
      </c>
      <c r="G1774" s="14" t="n">
        <f aca="false">Data_Clean!L1774*Assumptions!$B$10</f>
        <v>0</v>
      </c>
      <c r="H1774" s="14" t="n">
        <f aca="false">IF(OR(Data_Clean!M1774="",Data_Clean!N1774=""),0,Data_Clean!M1774*Data_Clean!N1774/100)*Assumptions!$B$13*Assumptions!$B$11</f>
        <v>380.208</v>
      </c>
      <c r="I1774" s="14" t="n">
        <f aca="false">Data_Clean!O1774*4*Assumptions!$B$12</f>
        <v>30.32976</v>
      </c>
      <c r="J1774" s="14" t="n">
        <f aca="false">SUM(B1774:I1774)</f>
        <v>734.51767</v>
      </c>
      <c r="K1774" s="16" t="n">
        <f aca="false">IF(Data_Clean!P1774="","",Assumptions!$B$15*0.5^(Data_Clean!P1774/Assumptions!$B$20))</f>
        <v>27.3516746567465</v>
      </c>
      <c r="L1774" s="16" t="n">
        <f aca="false">Assumptions!$B$16*MIN(1,LN(1+Data_Clean!Q1774)/LN(1+Assumptions!$B$21))</f>
        <v>15.4867983970398</v>
      </c>
      <c r="M1774" s="16" t="n">
        <f aca="false">Assumptions!$B$17*(0.6*MIN(1,Data_Clean!R1774/Assumptions!$B$22)+0.4*IF(Data_Clean!S1774="",0,Data_Clean!S1774))</f>
        <v>9.024</v>
      </c>
      <c r="N1774" s="16" t="n">
        <f aca="false">Assumptions!$B$18*MIN(1,(Data_Clean!F1774-1)/Assumptions!$B$23)</f>
        <v>15</v>
      </c>
      <c r="O1774" s="16" t="n">
        <f aca="false">Assumptions!$B$19*(0.4*IF(Data_Clean!E1774="",0,MIN(1,Data_Clean!E1774/12/Assumptions!$B$24))+0.35*IF(Data_Clean!D1774="Y",1,0)+0.25*(1-MIN(Data_Clean!T1774,3)/3))/IF(Data_Clean!E1774="",0.6,1)</f>
        <v>9.35</v>
      </c>
      <c r="P1774" s="16" t="n">
        <f aca="false">SUM(K1774:O1774)/(Assumptions!$D$5-IF(K1774="",Assumptions!$B$15,0))*100</f>
        <v>76.2124730537863</v>
      </c>
      <c r="Q1774" s="7" t="str">
        <f aca="false">IF(J1774&gt;=Assumptions!$B$26,"High",IF(J1774&gt;=Assumptions!$B$27,"Mid","Low"))</f>
        <v>Mid</v>
      </c>
      <c r="R1774" s="7" t="str">
        <f aca="false">IF(P1774&gt;=Assumptions!$B$28,"High",IF(P1774&gt;=Assumptions!$B$29,"Mid","Low"))</f>
        <v>High</v>
      </c>
      <c r="S1774" s="7" t="str">
        <f aca="false">INDEX(Assumptions!$B$33:$B$41,MATCH(Q1774&amp;"|"&amp;R1774,Assumptions!$A$33:$A$41,0))</f>
        <v>Engaged Builders</v>
      </c>
      <c r="T1774" s="7" t="n">
        <f aca="false">IF(ISNUMBER(Data_Clean!V1774),J1774*Data_Clean!V1774,0)</f>
        <v>22.402788935</v>
      </c>
    </row>
    <row r="1775" customFormat="false" ht="15" hidden="false" customHeight="false" outlineLevel="0" collapsed="false">
      <c r="A1775" s="15" t="str">
        <f aca="false">Data_Clean!A1775</f>
        <v>CX101771</v>
      </c>
      <c r="B1775" s="14" t="n">
        <f aca="false">Data_Clean!G1775*Assumptions!$B$5</f>
        <v>27.6085</v>
      </c>
      <c r="C1775" s="14" t="n">
        <f aca="false">IF(Data_Clean!H1775="",0,Data_Clean!H1775)*Assumptions!$B$6</f>
        <v>0</v>
      </c>
      <c r="D1775" s="14" t="n">
        <f aca="false">Data_Clean!I1775*Assumptions!$B$7</f>
        <v>0</v>
      </c>
      <c r="E1775" s="14" t="n">
        <f aca="false">Data_Clean!J1775*Assumptions!$B$8</f>
        <v>0</v>
      </c>
      <c r="F1775" s="14" t="n">
        <f aca="false">Data_Clean!K1775*Assumptions!$B$9</f>
        <v>0</v>
      </c>
      <c r="G1775" s="14" t="n">
        <f aca="false">Data_Clean!L1775*Assumptions!$B$10</f>
        <v>0</v>
      </c>
      <c r="H1775" s="14" t="n">
        <f aca="false">IF(OR(Data_Clean!M1775="",Data_Clean!N1775=""),0,Data_Clean!M1775*Data_Clean!N1775/100)*Assumptions!$B$13*Assumptions!$B$11</f>
        <v>251.736</v>
      </c>
      <c r="I1775" s="14" t="n">
        <f aca="false">Data_Clean!O1775*4*Assumptions!$B$12</f>
        <v>14.21424</v>
      </c>
      <c r="J1775" s="14" t="n">
        <f aca="false">SUM(B1775:I1775)</f>
        <v>293.55874</v>
      </c>
      <c r="K1775" s="16" t="n">
        <f aca="false">IF(Data_Clean!P1775="","",Assumptions!$B$15*0.5^(Data_Clean!P1775/Assumptions!$B$20))</f>
        <v>23.811015779523</v>
      </c>
      <c r="L1775" s="16" t="n">
        <f aca="false">Assumptions!$B$16*MIN(1,LN(1+Data_Clean!Q1775)/LN(1+Assumptions!$B$21))</f>
        <v>14.4532413158944</v>
      </c>
      <c r="M1775" s="16" t="n">
        <f aca="false">Assumptions!$B$17*(0.6*MIN(1,Data_Clean!R1775/Assumptions!$B$22)+0.4*IF(Data_Clean!S1775="",0,Data_Clean!S1775))</f>
        <v>4.05</v>
      </c>
      <c r="N1775" s="16" t="n">
        <f aca="false">Assumptions!$B$18*MIN(1,(Data_Clean!F1775-1)/Assumptions!$B$23)</f>
        <v>5</v>
      </c>
      <c r="O1775" s="16" t="n">
        <f aca="false">Assumptions!$B$19*(0.4*IF(Data_Clean!E1775="",0,MIN(1,Data_Clean!E1775/12/Assumptions!$B$24))+0.35*IF(Data_Clean!D1775="Y",1,0)+0.25*(1-MIN(Data_Clean!T1775,3)/3))/IF(Data_Clean!E1775="",0.6,1)</f>
        <v>14.95</v>
      </c>
      <c r="P1775" s="16" t="n">
        <f aca="false">SUM(K1775:O1775)/(Assumptions!$D$5-IF(K1775="",Assumptions!$B$15,0))*100</f>
        <v>62.2642570954174</v>
      </c>
      <c r="Q1775" s="7" t="str">
        <f aca="false">IF(J1775&gt;=Assumptions!$B$26,"High",IF(J1775&gt;=Assumptions!$B$27,"Mid","Low"))</f>
        <v>Low</v>
      </c>
      <c r="R1775" s="7" t="str">
        <f aca="false">IF(P1775&gt;=Assumptions!$B$28,"High",IF(P1775&gt;=Assumptions!$B$29,"Mid","Low"))</f>
        <v>Mid</v>
      </c>
      <c r="S1775" s="7" t="str">
        <f aca="false">INDEX(Assumptions!$B$33:$B$41,MATCH(Q1775&amp;"|"&amp;R1775,Assumptions!$A$33:$A$41,0))</f>
        <v>Light Touch</v>
      </c>
      <c r="T1775" s="7" t="n">
        <f aca="false">IF(ISNUMBER(Data_Clean!V1775),J1775*Data_Clean!V1775,0)</f>
        <v>6.45829228</v>
      </c>
    </row>
    <row r="1776" customFormat="false" ht="15" hidden="false" customHeight="false" outlineLevel="0" collapsed="false">
      <c r="A1776" s="15" t="str">
        <f aca="false">Data_Clean!A1776</f>
        <v>CX101772</v>
      </c>
      <c r="B1776" s="14" t="n">
        <f aca="false">Data_Clean!G1776*Assumptions!$B$5</f>
        <v>290.579</v>
      </c>
      <c r="C1776" s="14" t="n">
        <f aca="false">IF(Data_Clean!H1776="",0,Data_Clean!H1776)*Assumptions!$B$6</f>
        <v>0</v>
      </c>
      <c r="D1776" s="14" t="n">
        <f aca="false">Data_Clean!I1776*Assumptions!$B$7</f>
        <v>0</v>
      </c>
      <c r="E1776" s="14" t="n">
        <f aca="false">Data_Clean!J1776*Assumptions!$B$8</f>
        <v>285.23445</v>
      </c>
      <c r="F1776" s="14" t="n">
        <f aca="false">Data_Clean!K1776*Assumptions!$B$9</f>
        <v>0</v>
      </c>
      <c r="G1776" s="14" t="n">
        <f aca="false">Data_Clean!L1776*Assumptions!$B$10</f>
        <v>0</v>
      </c>
      <c r="H1776" s="14" t="n">
        <f aca="false">IF(OR(Data_Clean!M1776="",Data_Clean!N1776=""),0,Data_Clean!M1776*Data_Clean!N1776/100)*Assumptions!$B$13*Assumptions!$B$11</f>
        <v>0</v>
      </c>
      <c r="I1776" s="14" t="n">
        <f aca="false">Data_Clean!O1776*4*Assumptions!$B$12</f>
        <v>0</v>
      </c>
      <c r="J1776" s="14" t="n">
        <f aca="false">SUM(B1776:I1776)</f>
        <v>575.81345</v>
      </c>
      <c r="K1776" s="16" t="n">
        <f aca="false">IF(Data_Clean!P1776="","",Assumptions!$B$15*0.5^(Data_Clean!P1776/Assumptions!$B$20))</f>
        <v>26.7269615442102</v>
      </c>
      <c r="L1776" s="16" t="n">
        <f aca="false">Assumptions!$B$16*MIN(1,LN(1+Data_Clean!Q1776)/LN(1+Assumptions!$B$21))</f>
        <v>12.0537864630054</v>
      </c>
      <c r="M1776" s="16" t="n">
        <f aca="false">Assumptions!$B$17*(0.6*MIN(1,Data_Clean!R1776/Assumptions!$B$22)+0.4*IF(Data_Clean!S1776="",0,Data_Clean!S1776))</f>
        <v>6.882</v>
      </c>
      <c r="N1776" s="16" t="n">
        <f aca="false">Assumptions!$B$18*MIN(1,(Data_Clean!F1776-1)/Assumptions!$B$23)</f>
        <v>10</v>
      </c>
      <c r="O1776" s="16" t="n">
        <f aca="false">Assumptions!$B$19*(0.4*IF(Data_Clean!E1776="",0,MIN(1,Data_Clean!E1776/12/Assumptions!$B$24))+0.35*IF(Data_Clean!D1776="Y",1,0)+0.25*(1-MIN(Data_Clean!T1776,3)/3))/IF(Data_Clean!E1776="",0.6,1)</f>
        <v>3.95</v>
      </c>
      <c r="P1776" s="16" t="n">
        <f aca="false">SUM(K1776:O1776)/(Assumptions!$D$5-IF(K1776="",Assumptions!$B$15,0))*100</f>
        <v>59.6127480072156</v>
      </c>
      <c r="Q1776" s="7" t="str">
        <f aca="false">IF(J1776&gt;=Assumptions!$B$26,"High",IF(J1776&gt;=Assumptions!$B$27,"Mid","Low"))</f>
        <v>Mid</v>
      </c>
      <c r="R1776" s="7" t="str">
        <f aca="false">IF(P1776&gt;=Assumptions!$B$28,"High",IF(P1776&gt;=Assumptions!$B$29,"Mid","Low"))</f>
        <v>Mid</v>
      </c>
      <c r="S1776" s="7" t="str">
        <f aca="false">INDEX(Assumptions!$B$33:$B$41,MATCH(Q1776&amp;"|"&amp;R1776,Assumptions!$A$33:$A$41,0))</f>
        <v>Established Core</v>
      </c>
      <c r="T1776" s="7" t="n">
        <f aca="false">IF(ISNUMBER(Data_Clean!V1776),J1776*Data_Clean!V1776,0)</f>
        <v>51.765629155</v>
      </c>
    </row>
    <row r="1777" customFormat="false" ht="15" hidden="false" customHeight="false" outlineLevel="0" collapsed="false">
      <c r="A1777" s="15" t="str">
        <f aca="false">Data_Clean!A1777</f>
        <v>CX101773</v>
      </c>
      <c r="B1777" s="14" t="n">
        <f aca="false">Data_Clean!G1777*Assumptions!$B$5</f>
        <v>66.66425</v>
      </c>
      <c r="C1777" s="14" t="n">
        <f aca="false">IF(Data_Clean!H1777="",0,Data_Clean!H1777)*Assumptions!$B$6</f>
        <v>207.29496</v>
      </c>
      <c r="D1777" s="14" t="n">
        <f aca="false">Data_Clean!I1777*Assumptions!$B$7</f>
        <v>1788</v>
      </c>
      <c r="E1777" s="14" t="n">
        <f aca="false">Data_Clean!J1777*Assumptions!$B$8</f>
        <v>0</v>
      </c>
      <c r="F1777" s="14" t="n">
        <f aca="false">Data_Clean!K1777*Assumptions!$B$9</f>
        <v>0</v>
      </c>
      <c r="G1777" s="14" t="n">
        <f aca="false">Data_Clean!L1777*Assumptions!$B$10</f>
        <v>0</v>
      </c>
      <c r="H1777" s="14" t="n">
        <f aca="false">IF(OR(Data_Clean!M1777="",Data_Clean!N1777=""),0,Data_Clean!M1777*Data_Clean!N1777/100)*Assumptions!$B$13*Assumptions!$B$11</f>
        <v>0</v>
      </c>
      <c r="I1777" s="14" t="n">
        <f aca="false">Data_Clean!O1777*4*Assumptions!$B$12</f>
        <v>0</v>
      </c>
      <c r="J1777" s="14" t="n">
        <f aca="false">SUM(B1777:I1777)</f>
        <v>2061.95921</v>
      </c>
      <c r="K1777" s="16" t="n">
        <f aca="false">IF(Data_Clean!P1777="","",Assumptions!$B$15*0.5^(Data_Clean!P1777/Assumptions!$B$20))</f>
        <v>27.3516746567465</v>
      </c>
      <c r="L1777" s="16" t="n">
        <f aca="false">Assumptions!$B$16*MIN(1,LN(1+Data_Clean!Q1777)/LN(1+Assumptions!$B$21))</f>
        <v>13.2535138894499</v>
      </c>
      <c r="M1777" s="16" t="n">
        <f aca="false">Assumptions!$B$17*(0.6*MIN(1,Data_Clean!R1777/Assumptions!$B$22)+0.4*IF(Data_Clean!S1777="",0,Data_Clean!S1777))</f>
        <v>2.64</v>
      </c>
      <c r="N1777" s="16" t="n">
        <f aca="false">Assumptions!$B$18*MIN(1,(Data_Clean!F1777-1)/Assumptions!$B$23)</f>
        <v>10</v>
      </c>
      <c r="O1777" s="16" t="n">
        <f aca="false">Assumptions!$B$19*(0.4*IF(Data_Clean!E1777="",0,MIN(1,Data_Clean!E1777/12/Assumptions!$B$24))+0.35*IF(Data_Clean!D1777="Y",1,0)+0.25*(1-MIN(Data_Clean!T1777,3)/3))/IF(Data_Clean!E1777="",0.6,1)</f>
        <v>9.75</v>
      </c>
      <c r="P1777" s="16" t="n">
        <f aca="false">SUM(K1777:O1777)/(Assumptions!$D$5-IF(K1777="",Assumptions!$B$15,0))*100</f>
        <v>62.9951885461964</v>
      </c>
      <c r="Q1777" s="7" t="str">
        <f aca="false">IF(J1777&gt;=Assumptions!$B$26,"High",IF(J1777&gt;=Assumptions!$B$27,"Mid","Low"))</f>
        <v>High</v>
      </c>
      <c r="R1777" s="7" t="str">
        <f aca="false">IF(P1777&gt;=Assumptions!$B$28,"High",IF(P1777&gt;=Assumptions!$B$29,"Mid","Low"))</f>
        <v>Mid</v>
      </c>
      <c r="S1777" s="7" t="str">
        <f aca="false">INDEX(Assumptions!$B$33:$B$41,MATCH(Q1777&amp;"|"&amp;R1777,Assumptions!$A$33:$A$41,0))</f>
        <v>Established Core</v>
      </c>
      <c r="T1777" s="7" t="n">
        <f aca="false">IF(ISNUMBER(Data_Clean!V1777),J1777*Data_Clean!V1777,0)</f>
        <v>188.463071794</v>
      </c>
    </row>
    <row r="1778" customFormat="false" ht="15" hidden="false" customHeight="false" outlineLevel="0" collapsed="false">
      <c r="A1778" s="15" t="str">
        <f aca="false">Data_Clean!A1778</f>
        <v>CX101774</v>
      </c>
      <c r="B1778" s="14" t="n">
        <f aca="false">Data_Clean!G1778*Assumptions!$B$5</f>
        <v>185.83275</v>
      </c>
      <c r="C1778" s="14" t="n">
        <f aca="false">IF(Data_Clean!H1778="",0,Data_Clean!H1778)*Assumptions!$B$6</f>
        <v>0</v>
      </c>
      <c r="D1778" s="14" t="n">
        <f aca="false">Data_Clean!I1778*Assumptions!$B$7</f>
        <v>0</v>
      </c>
      <c r="E1778" s="14" t="n">
        <f aca="false">Data_Clean!J1778*Assumptions!$B$8</f>
        <v>0</v>
      </c>
      <c r="F1778" s="14" t="n">
        <f aca="false">Data_Clean!K1778*Assumptions!$B$9</f>
        <v>1524.6</v>
      </c>
      <c r="G1778" s="14" t="n">
        <f aca="false">Data_Clean!L1778*Assumptions!$B$10</f>
        <v>0</v>
      </c>
      <c r="H1778" s="14" t="n">
        <f aca="false">IF(OR(Data_Clean!M1778="",Data_Clean!N1778=""),0,Data_Clean!M1778*Data_Clean!N1778/100)*Assumptions!$B$13*Assumptions!$B$11</f>
        <v>0</v>
      </c>
      <c r="I1778" s="14" t="n">
        <f aca="false">Data_Clean!O1778*4*Assumptions!$B$12</f>
        <v>0</v>
      </c>
      <c r="J1778" s="14" t="n">
        <f aca="false">SUM(B1778:I1778)</f>
        <v>1710.43275</v>
      </c>
      <c r="K1778" s="16" t="n">
        <f aca="false">IF(Data_Clean!P1778="","",Assumptions!$B$15*0.5^(Data_Clean!P1778/Assumptions!$B$20))</f>
        <v>27.3516746567465</v>
      </c>
      <c r="L1778" s="16" t="n">
        <f aca="false">Assumptions!$B$16*MIN(1,LN(1+Data_Clean!Q1778)/LN(1+Assumptions!$B$21))</f>
        <v>14.5815690999133</v>
      </c>
      <c r="M1778" s="16" t="n">
        <f aca="false">Assumptions!$B$17*(0.6*MIN(1,Data_Clean!R1778/Assumptions!$B$22)+0.4*IF(Data_Clean!S1778="",0,Data_Clean!S1778))</f>
        <v>8.142</v>
      </c>
      <c r="N1778" s="16" t="n">
        <f aca="false">Assumptions!$B$18*MIN(1,(Data_Clean!F1778-1)/Assumptions!$B$23)</f>
        <v>5</v>
      </c>
      <c r="O1778" s="16" t="n">
        <f aca="false">Assumptions!$B$19*(0.4*IF(Data_Clean!E1778="",0,MIN(1,Data_Clean!E1778/12/Assumptions!$B$24))+0.35*IF(Data_Clean!D1778="Y",1,0)+0.25*(1-MIN(Data_Clean!T1778,3)/3))/IF(Data_Clean!E1778="",0.6,1)</f>
        <v>13.7</v>
      </c>
      <c r="P1778" s="16" t="n">
        <f aca="false">SUM(K1778:O1778)/(Assumptions!$D$5-IF(K1778="",Assumptions!$B$15,0))*100</f>
        <v>68.7752437566598</v>
      </c>
      <c r="Q1778" s="7" t="str">
        <f aca="false">IF(J1778&gt;=Assumptions!$B$26,"High",IF(J1778&gt;=Assumptions!$B$27,"Mid","Low"))</f>
        <v>High</v>
      </c>
      <c r="R1778" s="7" t="str">
        <f aca="false">IF(P1778&gt;=Assumptions!$B$28,"High",IF(P1778&gt;=Assumptions!$B$29,"Mid","Low"))</f>
        <v>Mid</v>
      </c>
      <c r="S1778" s="7" t="str">
        <f aca="false">INDEX(Assumptions!$B$33:$B$41,MATCH(Q1778&amp;"|"&amp;R1778,Assumptions!$A$33:$A$41,0))</f>
        <v>Established Core</v>
      </c>
      <c r="T1778" s="7" t="n">
        <f aca="false">IF(ISNUMBER(Data_Clean!V1778),J1778*Data_Clean!V1778,0)</f>
        <v>47.378987175</v>
      </c>
    </row>
    <row r="1779" customFormat="false" ht="15" hidden="false" customHeight="false" outlineLevel="0" collapsed="false">
      <c r="A1779" s="15" t="str">
        <f aca="false">Data_Clean!A1779</f>
        <v>CX101775</v>
      </c>
      <c r="B1779" s="14" t="n">
        <f aca="false">Data_Clean!G1779*Assumptions!$B$5</f>
        <v>37.126</v>
      </c>
      <c r="C1779" s="14" t="n">
        <f aca="false">IF(Data_Clean!H1779="",0,Data_Clean!H1779)*Assumptions!$B$6</f>
        <v>0</v>
      </c>
      <c r="D1779" s="14" t="n">
        <f aca="false">Data_Clean!I1779*Assumptions!$B$7</f>
        <v>0</v>
      </c>
      <c r="E1779" s="14" t="n">
        <f aca="false">Data_Clean!J1779*Assumptions!$B$8</f>
        <v>0</v>
      </c>
      <c r="F1779" s="14" t="n">
        <f aca="false">Data_Clean!K1779*Assumptions!$B$9</f>
        <v>0</v>
      </c>
      <c r="G1779" s="14" t="n">
        <f aca="false">Data_Clean!L1779*Assumptions!$B$10</f>
        <v>639</v>
      </c>
      <c r="H1779" s="14" t="n">
        <f aca="false">IF(OR(Data_Clean!M1779="",Data_Clean!N1779=""),0,Data_Clean!M1779*Data_Clean!N1779/100)*Assumptions!$B$13*Assumptions!$B$11</f>
        <v>0</v>
      </c>
      <c r="I1779" s="14" t="n">
        <f aca="false">Data_Clean!O1779*4*Assumptions!$B$12</f>
        <v>0</v>
      </c>
      <c r="J1779" s="14" t="n">
        <f aca="false">SUM(B1779:I1779)</f>
        <v>676.126</v>
      </c>
      <c r="K1779" s="16" t="n">
        <f aca="false">IF(Data_Clean!P1779="","",Assumptions!$B$15*0.5^(Data_Clean!P1779/Assumptions!$B$20))</f>
        <v>16.0766019380444</v>
      </c>
      <c r="L1779" s="16" t="n">
        <f aca="false">Assumptions!$B$16*MIN(1,LN(1+Data_Clean!Q1779)/LN(1+Assumptions!$B$21))</f>
        <v>10.6966696442427</v>
      </c>
      <c r="M1779" s="16" t="n">
        <f aca="false">Assumptions!$B$17*(0.6*MIN(1,Data_Clean!R1779/Assumptions!$B$22)+0.4*IF(Data_Clean!S1779="",0,Data_Clean!S1779))</f>
        <v>7.512</v>
      </c>
      <c r="N1779" s="16" t="n">
        <f aca="false">Assumptions!$B$18*MIN(1,(Data_Clean!F1779-1)/Assumptions!$B$23)</f>
        <v>5</v>
      </c>
      <c r="O1779" s="16" t="n">
        <f aca="false">Assumptions!$B$19*(0.4*IF(Data_Clean!E1779="",0,MIN(1,Data_Clean!E1779/12/Assumptions!$B$24))+0.35*IF(Data_Clean!D1779="Y",1,0)+0.25*(1-MIN(Data_Clean!T1779,3)/3))/IF(Data_Clean!E1779="",0.6,1)</f>
        <v>5.2</v>
      </c>
      <c r="P1779" s="16" t="n">
        <f aca="false">SUM(K1779:O1779)/(Assumptions!$D$5-IF(K1779="",Assumptions!$B$15,0))*100</f>
        <v>44.4852715822871</v>
      </c>
      <c r="Q1779" s="7" t="str">
        <f aca="false">IF(J1779&gt;=Assumptions!$B$26,"High",IF(J1779&gt;=Assumptions!$B$27,"Mid","Low"))</f>
        <v>Mid</v>
      </c>
      <c r="R1779" s="7" t="str">
        <f aca="false">IF(P1779&gt;=Assumptions!$B$28,"High",IF(P1779&gt;=Assumptions!$B$29,"Mid","Low"))</f>
        <v>Low</v>
      </c>
      <c r="S1779" s="7" t="str">
        <f aca="false">INDEX(Assumptions!$B$33:$B$41,MATCH(Q1779&amp;"|"&amp;R1779,Assumptions!$A$33:$A$41,0))</f>
        <v>Light Touch</v>
      </c>
      <c r="T1779" s="7" t="n">
        <f aca="false">IF(ISNUMBER(Data_Clean!V1779),J1779*Data_Clean!V1779,0)</f>
        <v>108.5858356</v>
      </c>
    </row>
    <row r="1780" customFormat="false" ht="15" hidden="false" customHeight="false" outlineLevel="0" collapsed="false">
      <c r="A1780" s="15" t="str">
        <f aca="false">Data_Clean!A1780</f>
        <v>CX101776</v>
      </c>
      <c r="B1780" s="14" t="n">
        <f aca="false">Data_Clean!G1780*Assumptions!$B$5</f>
        <v>53.49275</v>
      </c>
      <c r="C1780" s="14" t="n">
        <f aca="false">IF(Data_Clean!H1780="",0,Data_Clean!H1780)*Assumptions!$B$6</f>
        <v>0</v>
      </c>
      <c r="D1780" s="14" t="n">
        <f aca="false">Data_Clean!I1780*Assumptions!$B$7</f>
        <v>0</v>
      </c>
      <c r="E1780" s="14" t="n">
        <f aca="false">Data_Clean!J1780*Assumptions!$B$8</f>
        <v>0</v>
      </c>
      <c r="F1780" s="14" t="n">
        <f aca="false">Data_Clean!K1780*Assumptions!$B$9</f>
        <v>0</v>
      </c>
      <c r="G1780" s="14" t="n">
        <f aca="false">Data_Clean!L1780*Assumptions!$B$10</f>
        <v>0</v>
      </c>
      <c r="H1780" s="14" t="n">
        <f aca="false">IF(OR(Data_Clean!M1780="",Data_Clean!N1780=""),0,Data_Clean!M1780*Data_Clean!N1780/100)*Assumptions!$B$13*Assumptions!$B$11</f>
        <v>0</v>
      </c>
      <c r="I1780" s="14" t="n">
        <f aca="false">Data_Clean!O1780*4*Assumptions!$B$12</f>
        <v>0</v>
      </c>
      <c r="J1780" s="14" t="n">
        <f aca="false">SUM(B1780:I1780)</f>
        <v>53.49275</v>
      </c>
      <c r="K1780" s="16" t="n">
        <f aca="false">IF(Data_Clean!P1780="","",Assumptions!$B$15*0.5^(Data_Clean!P1780/Assumptions!$B$20))</f>
        <v>8.4184653623203</v>
      </c>
      <c r="L1780" s="16" t="n">
        <f aca="false">Assumptions!$B$16*MIN(1,LN(1+Data_Clean!Q1780)/LN(1+Assumptions!$B$21))</f>
        <v>13.4237548294248</v>
      </c>
      <c r="M1780" s="16" t="n">
        <f aca="false">Assumptions!$B$17*(0.6*MIN(1,Data_Clean!R1780/Assumptions!$B$22)+0.4*IF(Data_Clean!S1780="",0,Data_Clean!S1780))</f>
        <v>9.6</v>
      </c>
      <c r="N1780" s="16" t="n">
        <f aca="false">Assumptions!$B$18*MIN(1,(Data_Clean!F1780-1)/Assumptions!$B$23)</f>
        <v>0</v>
      </c>
      <c r="O1780" s="16" t="n">
        <f aca="false">Assumptions!$B$19*(0.4*IF(Data_Clean!E1780="",0,MIN(1,Data_Clean!E1780/12/Assumptions!$B$24))+0.35*IF(Data_Clean!D1780="Y",1,0)+0.25*(1-MIN(Data_Clean!T1780,3)/3))/IF(Data_Clean!E1780="",0.6,1)</f>
        <v>13.8</v>
      </c>
      <c r="P1780" s="16" t="n">
        <f aca="false">SUM(K1780:O1780)/(Assumptions!$D$5-IF(K1780="",Assumptions!$B$15,0))*100</f>
        <v>45.2422201917451</v>
      </c>
      <c r="Q1780" s="7" t="str">
        <f aca="false">IF(J1780&gt;=Assumptions!$B$26,"High",IF(J1780&gt;=Assumptions!$B$27,"Mid","Low"))</f>
        <v>Low</v>
      </c>
      <c r="R1780" s="7" t="str">
        <f aca="false">IF(P1780&gt;=Assumptions!$B$28,"High",IF(P1780&gt;=Assumptions!$B$29,"Mid","Low"))</f>
        <v>Low</v>
      </c>
      <c r="S1780" s="7" t="str">
        <f aca="false">INDEX(Assumptions!$B$33:$B$41,MATCH(Q1780&amp;"|"&amp;R1780,Assumptions!$A$33:$A$41,0))</f>
        <v>Dormant &amp; Low Value</v>
      </c>
      <c r="T1780" s="7" t="n">
        <f aca="false">IF(ISNUMBER(Data_Clean!V1780),J1780*Data_Clean!V1780,0)</f>
        <v>1.76526075</v>
      </c>
    </row>
    <row r="1781" customFormat="false" ht="15" hidden="false" customHeight="false" outlineLevel="0" collapsed="false">
      <c r="A1781" s="15" t="str">
        <f aca="false">Data_Clean!A1781</f>
        <v>CX101777</v>
      </c>
      <c r="B1781" s="14" t="n">
        <f aca="false">Data_Clean!G1781*Assumptions!$B$5</f>
        <v>166.6525</v>
      </c>
      <c r="C1781" s="14" t="n">
        <f aca="false">IF(Data_Clean!H1781="",0,Data_Clean!H1781)*Assumptions!$B$6</f>
        <v>0</v>
      </c>
      <c r="D1781" s="14" t="n">
        <f aca="false">Data_Clean!I1781*Assumptions!$B$7</f>
        <v>0</v>
      </c>
      <c r="E1781" s="14" t="n">
        <f aca="false">Data_Clean!J1781*Assumptions!$B$8</f>
        <v>0</v>
      </c>
      <c r="F1781" s="14" t="n">
        <f aca="false">Data_Clean!K1781*Assumptions!$B$9</f>
        <v>0</v>
      </c>
      <c r="G1781" s="14" t="n">
        <f aca="false">Data_Clean!L1781*Assumptions!$B$10</f>
        <v>0</v>
      </c>
      <c r="H1781" s="14" t="n">
        <f aca="false">IF(OR(Data_Clean!M1781="",Data_Clean!N1781=""),0,Data_Clean!M1781*Data_Clean!N1781/100)*Assumptions!$B$13*Assumptions!$B$11</f>
        <v>0</v>
      </c>
      <c r="I1781" s="14" t="n">
        <f aca="false">Data_Clean!O1781*4*Assumptions!$B$12</f>
        <v>0</v>
      </c>
      <c r="J1781" s="14" t="n">
        <f aca="false">SUM(B1781:I1781)</f>
        <v>166.6525</v>
      </c>
      <c r="K1781" s="16" t="n">
        <f aca="false">IF(Data_Clean!P1781="","",Assumptions!$B$15*0.5^(Data_Clean!P1781/Assumptions!$B$20))</f>
        <v>0.0184558747543194</v>
      </c>
      <c r="L1781" s="16" t="n">
        <f aca="false">Assumptions!$B$16*MIN(1,LN(1+Data_Clean!Q1781)/LN(1+Assumptions!$B$21))</f>
        <v>0</v>
      </c>
      <c r="M1781" s="16" t="n">
        <f aca="false">Assumptions!$B$17*(0.6*MIN(1,Data_Clean!R1781/Assumptions!$B$22)+0.4*IF(Data_Clean!S1781="",0,Data_Clean!S1781))</f>
        <v>0</v>
      </c>
      <c r="N1781" s="16" t="n">
        <f aca="false">Assumptions!$B$18*MIN(1,(Data_Clean!F1781-1)/Assumptions!$B$23)</f>
        <v>5</v>
      </c>
      <c r="O1781" s="16" t="n">
        <f aca="false">Assumptions!$B$19*(0.4*IF(Data_Clean!E1781="",0,MIN(1,Data_Clean!E1781/12/Assumptions!$B$24))+0.35*IF(Data_Clean!D1781="Y",1,0)+0.25*(1-MIN(Data_Clean!T1781,3)/3))/IF(Data_Clean!E1781="",0.6,1)</f>
        <v>5.85</v>
      </c>
      <c r="P1781" s="16" t="n">
        <f aca="false">SUM(K1781:O1781)/(Assumptions!$D$5-IF(K1781="",Assumptions!$B$15,0))*100</f>
        <v>10.8684558747543</v>
      </c>
      <c r="Q1781" s="7" t="str">
        <f aca="false">IF(J1781&gt;=Assumptions!$B$26,"High",IF(J1781&gt;=Assumptions!$B$27,"Mid","Low"))</f>
        <v>Low</v>
      </c>
      <c r="R1781" s="7" t="str">
        <f aca="false">IF(P1781&gt;=Assumptions!$B$28,"High",IF(P1781&gt;=Assumptions!$B$29,"Mid","Low"))</f>
        <v>Low</v>
      </c>
      <c r="S1781" s="7" t="str">
        <f aca="false">INDEX(Assumptions!$B$33:$B$41,MATCH(Q1781&amp;"|"&amp;R1781,Assumptions!$A$33:$A$41,0))</f>
        <v>Dormant &amp; Low Value</v>
      </c>
      <c r="T1781" s="7" t="n">
        <f aca="false">IF(ISNUMBER(Data_Clean!V1781),J1781*Data_Clean!V1781,0)</f>
        <v>113.6236745</v>
      </c>
    </row>
    <row r="1782" customFormat="false" ht="15" hidden="false" customHeight="false" outlineLevel="0" collapsed="false">
      <c r="A1782" s="15" t="str">
        <f aca="false">Data_Clean!A1782</f>
        <v>CX101778</v>
      </c>
      <c r="B1782" s="14" t="n">
        <f aca="false">Data_Clean!G1782*Assumptions!$B$5</f>
        <v>25.50575</v>
      </c>
      <c r="C1782" s="14" t="n">
        <f aca="false">IF(Data_Clean!H1782="",0,Data_Clean!H1782)*Assumptions!$B$6</f>
        <v>0</v>
      </c>
      <c r="D1782" s="14" t="n">
        <f aca="false">Data_Clean!I1782*Assumptions!$B$7</f>
        <v>0</v>
      </c>
      <c r="E1782" s="14" t="n">
        <f aca="false">Data_Clean!J1782*Assumptions!$B$8</f>
        <v>0</v>
      </c>
      <c r="F1782" s="14" t="n">
        <f aca="false">Data_Clean!K1782*Assumptions!$B$9</f>
        <v>0</v>
      </c>
      <c r="G1782" s="14" t="n">
        <f aca="false">Data_Clean!L1782*Assumptions!$B$10</f>
        <v>0</v>
      </c>
      <c r="H1782" s="14" t="n">
        <f aca="false">IF(OR(Data_Clean!M1782="",Data_Clean!N1782=""),0,Data_Clean!M1782*Data_Clean!N1782/100)*Assumptions!$B$13*Assumptions!$B$11</f>
        <v>0</v>
      </c>
      <c r="I1782" s="14" t="n">
        <f aca="false">Data_Clean!O1782*4*Assumptions!$B$12</f>
        <v>0</v>
      </c>
      <c r="J1782" s="14" t="n">
        <f aca="false">SUM(B1782:I1782)</f>
        <v>25.50575</v>
      </c>
      <c r="K1782" s="16" t="n">
        <f aca="false">IF(Data_Clean!P1782="","",Assumptions!$B$15*0.5^(Data_Clean!P1782/Assumptions!$B$20))</f>
        <v>14.6573995265137</v>
      </c>
      <c r="L1782" s="16" t="n">
        <f aca="false">Assumptions!$B$16*MIN(1,LN(1+Data_Clean!Q1782)/LN(1+Assumptions!$B$21))</f>
        <v>12.6966447294858</v>
      </c>
      <c r="M1782" s="16" t="n">
        <f aca="false">Assumptions!$B$17*(0.6*MIN(1,Data_Clean!R1782/Assumptions!$B$22)+0.4*IF(Data_Clean!S1782="",0,Data_Clean!S1782))</f>
        <v>4.254</v>
      </c>
      <c r="N1782" s="16" t="n">
        <f aca="false">Assumptions!$B$18*MIN(1,(Data_Clean!F1782-1)/Assumptions!$B$23)</f>
        <v>0</v>
      </c>
      <c r="O1782" s="16" t="n">
        <f aca="false">Assumptions!$B$19*(0.4*IF(Data_Clean!E1782="",0,MIN(1,Data_Clean!E1782/12/Assumptions!$B$24))+0.35*IF(Data_Clean!D1782="Y",1,0)+0.25*(1-MIN(Data_Clean!T1782,3)/3))/IF(Data_Clean!E1782="",0.6,1)</f>
        <v>8.3</v>
      </c>
      <c r="P1782" s="16" t="n">
        <f aca="false">SUM(K1782:O1782)/(Assumptions!$D$5-IF(K1782="",Assumptions!$B$15,0))*100</f>
        <v>39.9080442559994</v>
      </c>
      <c r="Q1782" s="7" t="str">
        <f aca="false">IF(J1782&gt;=Assumptions!$B$26,"High",IF(J1782&gt;=Assumptions!$B$27,"Mid","Low"))</f>
        <v>Low</v>
      </c>
      <c r="R1782" s="7" t="str">
        <f aca="false">IF(P1782&gt;=Assumptions!$B$28,"High",IF(P1782&gt;=Assumptions!$B$29,"Mid","Low"))</f>
        <v>Low</v>
      </c>
      <c r="S1782" s="7" t="str">
        <f aca="false">INDEX(Assumptions!$B$33:$B$41,MATCH(Q1782&amp;"|"&amp;R1782,Assumptions!$A$33:$A$41,0))</f>
        <v>Dormant &amp; Low Value</v>
      </c>
      <c r="T1782" s="7" t="n">
        <f aca="false">IF(ISNUMBER(Data_Clean!V1782),J1782*Data_Clean!V1782,0)</f>
        <v>3.236679675</v>
      </c>
    </row>
    <row r="1783" customFormat="false" ht="15" hidden="false" customHeight="false" outlineLevel="0" collapsed="false">
      <c r="A1783" s="15" t="str">
        <f aca="false">Data_Clean!A1783</f>
        <v>CX101779</v>
      </c>
      <c r="B1783" s="14" t="n">
        <f aca="false">Data_Clean!G1783*Assumptions!$B$5</f>
        <v>434.36375</v>
      </c>
      <c r="C1783" s="14" t="n">
        <f aca="false">IF(Data_Clean!H1783="",0,Data_Clean!H1783)*Assumptions!$B$6</f>
        <v>0</v>
      </c>
      <c r="D1783" s="14" t="n">
        <f aca="false">Data_Clean!I1783*Assumptions!$B$7</f>
        <v>0</v>
      </c>
      <c r="E1783" s="14" t="n">
        <f aca="false">Data_Clean!J1783*Assumptions!$B$8</f>
        <v>0</v>
      </c>
      <c r="F1783" s="14" t="n">
        <f aca="false">Data_Clean!K1783*Assumptions!$B$9</f>
        <v>0</v>
      </c>
      <c r="G1783" s="14" t="n">
        <f aca="false">Data_Clean!L1783*Assumptions!$B$10</f>
        <v>0</v>
      </c>
      <c r="H1783" s="14" t="n">
        <f aca="false">IF(OR(Data_Clean!M1783="",Data_Clean!N1783=""),0,Data_Clean!M1783*Data_Clean!N1783/100)*Assumptions!$B$13*Assumptions!$B$11</f>
        <v>296.604</v>
      </c>
      <c r="I1783" s="14" t="n">
        <f aca="false">Data_Clean!O1783*4*Assumptions!$B$12</f>
        <v>68.05968</v>
      </c>
      <c r="J1783" s="14" t="n">
        <f aca="false">SUM(B1783:I1783)</f>
        <v>799.02743</v>
      </c>
      <c r="K1783" s="16" t="n">
        <f aca="false">IF(Data_Clean!P1783="","",Assumptions!$B$15*0.5^(Data_Clean!P1783/Assumptions!$B$20))</f>
        <v>29.3147990530274</v>
      </c>
      <c r="L1783" s="16" t="n">
        <f aca="false">Assumptions!$B$16*MIN(1,LN(1+Data_Clean!Q1783)/LN(1+Assumptions!$B$21))</f>
        <v>15.7812965263578</v>
      </c>
      <c r="M1783" s="16" t="n">
        <f aca="false">Assumptions!$B$17*(0.6*MIN(1,Data_Clean!R1783/Assumptions!$B$22)+0.4*IF(Data_Clean!S1783="",0,Data_Clean!S1783))</f>
        <v>12.792</v>
      </c>
      <c r="N1783" s="16" t="n">
        <f aca="false">Assumptions!$B$18*MIN(1,(Data_Clean!F1783-1)/Assumptions!$B$23)</f>
        <v>5</v>
      </c>
      <c r="O1783" s="16" t="n">
        <f aca="false">Assumptions!$B$19*(0.4*IF(Data_Clean!E1783="",0,MIN(1,Data_Clean!E1783/12/Assumptions!$B$24))+0.35*IF(Data_Clean!D1783="Y",1,0)+0.25*(1-MIN(Data_Clean!T1783,3)/3))/IF(Data_Clean!E1783="",0.6,1)</f>
        <v>9.2</v>
      </c>
      <c r="P1783" s="16" t="n">
        <f aca="false">SUM(K1783:O1783)/(Assumptions!$D$5-IF(K1783="",Assumptions!$B$15,0))*100</f>
        <v>72.0880955793851</v>
      </c>
      <c r="Q1783" s="7" t="str">
        <f aca="false">IF(J1783&gt;=Assumptions!$B$26,"High",IF(J1783&gt;=Assumptions!$B$27,"Mid","Low"))</f>
        <v>Mid</v>
      </c>
      <c r="R1783" s="7" t="str">
        <f aca="false">IF(P1783&gt;=Assumptions!$B$28,"High",IF(P1783&gt;=Assumptions!$B$29,"Mid","Low"))</f>
        <v>High</v>
      </c>
      <c r="S1783" s="7" t="str">
        <f aca="false">INDEX(Assumptions!$B$33:$B$41,MATCH(Q1783&amp;"|"&amp;R1783,Assumptions!$A$33:$A$41,0))</f>
        <v>Engaged Builders</v>
      </c>
      <c r="T1783" s="7" t="n">
        <f aca="false">IF(ISNUMBER(Data_Clean!V1783),J1783*Data_Clean!V1783,0)</f>
        <v>26.048294218</v>
      </c>
    </row>
    <row r="1784" customFormat="false" ht="15" hidden="false" customHeight="false" outlineLevel="0" collapsed="false">
      <c r="A1784" s="15" t="str">
        <f aca="false">Data_Clean!A1784</f>
        <v>CX101780</v>
      </c>
      <c r="B1784" s="14" t="n">
        <f aca="false">Data_Clean!G1784*Assumptions!$B$5</f>
        <v>123.4735</v>
      </c>
      <c r="C1784" s="14" t="n">
        <f aca="false">IF(Data_Clean!H1784="",0,Data_Clean!H1784)*Assumptions!$B$6</f>
        <v>0</v>
      </c>
      <c r="D1784" s="14" t="n">
        <f aca="false">Data_Clean!I1784*Assumptions!$B$7</f>
        <v>0</v>
      </c>
      <c r="E1784" s="14" t="n">
        <f aca="false">Data_Clean!J1784*Assumptions!$B$8</f>
        <v>0</v>
      </c>
      <c r="F1784" s="14" t="n">
        <f aca="false">Data_Clean!K1784*Assumptions!$B$9</f>
        <v>0</v>
      </c>
      <c r="G1784" s="14" t="n">
        <f aca="false">Data_Clean!L1784*Assumptions!$B$10</f>
        <v>0</v>
      </c>
      <c r="H1784" s="14" t="n">
        <f aca="false">IF(OR(Data_Clean!M1784="",Data_Clean!N1784=""),0,Data_Clean!M1784*Data_Clean!N1784/100)*Assumptions!$B$13*Assumptions!$B$11</f>
        <v>0</v>
      </c>
      <c r="I1784" s="14" t="n">
        <f aca="false">Data_Clean!O1784*4*Assumptions!$B$12</f>
        <v>0</v>
      </c>
      <c r="J1784" s="14" t="n">
        <f aca="false">SUM(B1784:I1784)</f>
        <v>123.4735</v>
      </c>
      <c r="K1784" s="16" t="n">
        <f aca="false">IF(Data_Clean!P1784="","",Assumptions!$B$15*0.5^(Data_Clean!P1784/Assumptions!$B$20))</f>
        <v>17.6332185942541</v>
      </c>
      <c r="L1784" s="16" t="n">
        <f aca="false">Assumptions!$B$16*MIN(1,LN(1+Data_Clean!Q1784)/LN(1+Assumptions!$B$21))</f>
        <v>13.8963721559302</v>
      </c>
      <c r="M1784" s="16" t="n">
        <f aca="false">Assumptions!$B$17*(0.6*MIN(1,Data_Clean!R1784/Assumptions!$B$22)+0.4*IF(Data_Clean!S1784="",0,Data_Clean!S1784))</f>
        <v>8.64</v>
      </c>
      <c r="N1784" s="16" t="n">
        <f aca="false">Assumptions!$B$18*MIN(1,(Data_Clean!F1784-1)/Assumptions!$B$23)</f>
        <v>0</v>
      </c>
      <c r="O1784" s="16" t="n">
        <f aca="false">Assumptions!$B$19*(0.4*IF(Data_Clean!E1784="",0,MIN(1,Data_Clean!E1784/12/Assumptions!$B$24))+0.35*IF(Data_Clean!D1784="Y",1,0)+0.25*(1-MIN(Data_Clean!T1784,3)/3))/IF(Data_Clean!E1784="",0.6,1)</f>
        <v>11.3</v>
      </c>
      <c r="P1784" s="16" t="n">
        <f aca="false">SUM(K1784:O1784)/(Assumptions!$D$5-IF(K1784="",Assumptions!$B$15,0))*100</f>
        <v>51.4695907501844</v>
      </c>
      <c r="Q1784" s="7" t="str">
        <f aca="false">IF(J1784&gt;=Assumptions!$B$26,"High",IF(J1784&gt;=Assumptions!$B$27,"Mid","Low"))</f>
        <v>Low</v>
      </c>
      <c r="R1784" s="7" t="str">
        <f aca="false">IF(P1784&gt;=Assumptions!$B$28,"High",IF(P1784&gt;=Assumptions!$B$29,"Mid","Low"))</f>
        <v>Mid</v>
      </c>
      <c r="S1784" s="7" t="str">
        <f aca="false">INDEX(Assumptions!$B$33:$B$41,MATCH(Q1784&amp;"|"&amp;R1784,Assumptions!$A$33:$A$41,0))</f>
        <v>Light Touch</v>
      </c>
      <c r="T1784" s="7" t="n">
        <f aca="false">IF(ISNUMBER(Data_Clean!V1784),J1784*Data_Clean!V1784,0)</f>
        <v>3.7288997</v>
      </c>
    </row>
    <row r="1785" customFormat="false" ht="15" hidden="false" customHeight="false" outlineLevel="0" collapsed="false">
      <c r="A1785" s="15" t="str">
        <f aca="false">Data_Clean!A1785</f>
        <v>CX101781</v>
      </c>
      <c r="B1785" s="14" t="n">
        <f aca="false">Data_Clean!G1785*Assumptions!$B$5</f>
        <v>1.89925</v>
      </c>
      <c r="C1785" s="14" t="n">
        <f aca="false">IF(Data_Clean!H1785="",0,Data_Clean!H1785)*Assumptions!$B$6</f>
        <v>0</v>
      </c>
      <c r="D1785" s="14" t="n">
        <f aca="false">Data_Clean!I1785*Assumptions!$B$7</f>
        <v>0</v>
      </c>
      <c r="E1785" s="14" t="n">
        <f aca="false">Data_Clean!J1785*Assumptions!$B$8</f>
        <v>0</v>
      </c>
      <c r="F1785" s="14" t="n">
        <f aca="false">Data_Clean!K1785*Assumptions!$B$9</f>
        <v>0</v>
      </c>
      <c r="G1785" s="14" t="n">
        <f aca="false">Data_Clean!L1785*Assumptions!$B$10</f>
        <v>0</v>
      </c>
      <c r="H1785" s="14" t="n">
        <f aca="false">IF(OR(Data_Clean!M1785="",Data_Clean!N1785=""),0,Data_Clean!M1785*Data_Clean!N1785/100)*Assumptions!$B$13*Assumptions!$B$11</f>
        <v>0</v>
      </c>
      <c r="I1785" s="14" t="n">
        <f aca="false">Data_Clean!O1785*4*Assumptions!$B$12</f>
        <v>0</v>
      </c>
      <c r="J1785" s="14" t="n">
        <f aca="false">SUM(B1785:I1785)</f>
        <v>1.89925</v>
      </c>
      <c r="K1785" s="16" t="n">
        <f aca="false">IF(Data_Clean!P1785="","",Assumptions!$B$15*0.5^(Data_Clean!P1785/Assumptions!$B$20))</f>
        <v>22.2164632842985</v>
      </c>
      <c r="L1785" s="16" t="n">
        <f aca="false">Assumptions!$B$16*MIN(1,LN(1+Data_Clean!Q1785)/LN(1+Assumptions!$B$21))</f>
        <v>11.5625930527155</v>
      </c>
      <c r="M1785" s="16" t="n">
        <f aca="false">Assumptions!$B$17*(0.6*MIN(1,Data_Clean!R1785/Assumptions!$B$22)+0.4*IF(Data_Clean!S1785="",0,Data_Clean!S1785))</f>
        <v>5.964</v>
      </c>
      <c r="N1785" s="16" t="n">
        <f aca="false">Assumptions!$B$18*MIN(1,(Data_Clean!F1785-1)/Assumptions!$B$23)</f>
        <v>0</v>
      </c>
      <c r="O1785" s="16" t="n">
        <f aca="false">Assumptions!$B$19*(0.4*IF(Data_Clean!E1785="",0,MIN(1,Data_Clean!E1785/12/Assumptions!$B$24))+0.35*IF(Data_Clean!D1785="Y",1,0)+0.25*(1-MIN(Data_Clean!T1785,3)/3))/IF(Data_Clean!E1785="",0.6,1)</f>
        <v>14.1</v>
      </c>
      <c r="P1785" s="16" t="n">
        <f aca="false">SUM(K1785:O1785)/(Assumptions!$D$5-IF(K1785="",Assumptions!$B$15,0))*100</f>
        <v>53.843056337014</v>
      </c>
      <c r="Q1785" s="7" t="str">
        <f aca="false">IF(J1785&gt;=Assumptions!$B$26,"High",IF(J1785&gt;=Assumptions!$B$27,"Mid","Low"))</f>
        <v>Low</v>
      </c>
      <c r="R1785" s="7" t="str">
        <f aca="false">IF(P1785&gt;=Assumptions!$B$28,"High",IF(P1785&gt;=Assumptions!$B$29,"Mid","Low"))</f>
        <v>Mid</v>
      </c>
      <c r="S1785" s="7" t="str">
        <f aca="false">INDEX(Assumptions!$B$33:$B$41,MATCH(Q1785&amp;"|"&amp;R1785,Assumptions!$A$33:$A$41,0))</f>
        <v>Light Touch</v>
      </c>
      <c r="T1785" s="7" t="n">
        <f aca="false">IF(ISNUMBER(Data_Clean!V1785),J1785*Data_Clean!V1785,0)</f>
        <v>0.063245025</v>
      </c>
    </row>
    <row r="1786" customFormat="false" ht="15" hidden="false" customHeight="false" outlineLevel="0" collapsed="false">
      <c r="A1786" s="15" t="str">
        <f aca="false">Data_Clean!A1786</f>
        <v>CX101782</v>
      </c>
      <c r="B1786" s="14" t="n">
        <f aca="false">Data_Clean!G1786*Assumptions!$B$5</f>
        <v>331.44675</v>
      </c>
      <c r="C1786" s="14" t="n">
        <f aca="false">IF(Data_Clean!H1786="",0,Data_Clean!H1786)*Assumptions!$B$6</f>
        <v>113.09232</v>
      </c>
      <c r="D1786" s="14" t="n">
        <f aca="false">Data_Clean!I1786*Assumptions!$B$7</f>
        <v>344</v>
      </c>
      <c r="E1786" s="14" t="n">
        <f aca="false">Data_Clean!J1786*Assumptions!$B$8</f>
        <v>0</v>
      </c>
      <c r="F1786" s="14" t="n">
        <f aca="false">Data_Clean!K1786*Assumptions!$B$9</f>
        <v>0</v>
      </c>
      <c r="G1786" s="14" t="n">
        <f aca="false">Data_Clean!L1786*Assumptions!$B$10</f>
        <v>0</v>
      </c>
      <c r="H1786" s="14" t="n">
        <f aca="false">IF(OR(Data_Clean!M1786="",Data_Clean!N1786=""),0,Data_Clean!M1786*Data_Clean!N1786/100)*Assumptions!$B$13*Assumptions!$B$11</f>
        <v>0</v>
      </c>
      <c r="I1786" s="14" t="n">
        <f aca="false">Data_Clean!O1786*4*Assumptions!$B$12</f>
        <v>0</v>
      </c>
      <c r="J1786" s="14" t="n">
        <f aca="false">SUM(B1786:I1786)</f>
        <v>788.53907</v>
      </c>
      <c r="K1786" s="16" t="n">
        <f aca="false">IF(Data_Clean!P1786="","",Assumptions!$B$15*0.5^(Data_Clean!P1786/Assumptions!$B$20))</f>
        <v>16.0766019380444</v>
      </c>
      <c r="L1786" s="16" t="n">
        <f aca="false">Assumptions!$B$16*MIN(1,LN(1+Data_Clean!Q1786)/LN(1+Assumptions!$B$21))</f>
        <v>15.6854227887284</v>
      </c>
      <c r="M1786" s="16" t="n">
        <f aca="false">Assumptions!$B$17*(0.6*MIN(1,Data_Clean!R1786/Assumptions!$B$22)+0.4*IF(Data_Clean!S1786="",0,Data_Clean!S1786))</f>
        <v>5.058</v>
      </c>
      <c r="N1786" s="16" t="n">
        <f aca="false">Assumptions!$B$18*MIN(1,(Data_Clean!F1786-1)/Assumptions!$B$23)</f>
        <v>10</v>
      </c>
      <c r="O1786" s="16" t="n">
        <f aca="false">Assumptions!$B$19*(0.4*IF(Data_Clean!E1786="",0,MIN(1,Data_Clean!E1786/12/Assumptions!$B$24))+0.35*IF(Data_Clean!D1786="Y",1,0)+0.25*(1-MIN(Data_Clean!T1786,3)/3))/IF(Data_Clean!E1786="",0.6,1)</f>
        <v>9.2</v>
      </c>
      <c r="P1786" s="16" t="n">
        <f aca="false">SUM(K1786:O1786)/(Assumptions!$D$5-IF(K1786="",Assumptions!$B$15,0))*100</f>
        <v>56.0200247267728</v>
      </c>
      <c r="Q1786" s="7" t="str">
        <f aca="false">IF(J1786&gt;=Assumptions!$B$26,"High",IF(J1786&gt;=Assumptions!$B$27,"Mid","Low"))</f>
        <v>Mid</v>
      </c>
      <c r="R1786" s="7" t="str">
        <f aca="false">IF(P1786&gt;=Assumptions!$B$28,"High",IF(P1786&gt;=Assumptions!$B$29,"Mid","Low"))</f>
        <v>Mid</v>
      </c>
      <c r="S1786" s="7" t="str">
        <f aca="false">INDEX(Assumptions!$B$33:$B$41,MATCH(Q1786&amp;"|"&amp;R1786,Assumptions!$A$33:$A$41,0))</f>
        <v>Established Core</v>
      </c>
      <c r="T1786" s="7" t="n">
        <f aca="false">IF(ISNUMBER(Data_Clean!V1786),J1786*Data_Clean!V1786,0)</f>
        <v>118.832837849</v>
      </c>
    </row>
    <row r="1787" customFormat="false" ht="15" hidden="false" customHeight="false" outlineLevel="0" collapsed="false">
      <c r="A1787" s="15" t="str">
        <f aca="false">Data_Clean!A1787</f>
        <v>CX101783</v>
      </c>
      <c r="B1787" s="14" t="n">
        <f aca="false">Data_Clean!G1787*Assumptions!$B$5</f>
        <v>183.67625</v>
      </c>
      <c r="C1787" s="14" t="n">
        <f aca="false">IF(Data_Clean!H1787="",0,Data_Clean!H1787)*Assumptions!$B$6</f>
        <v>365.36208</v>
      </c>
      <c r="D1787" s="14" t="n">
        <f aca="false">Data_Clean!I1787*Assumptions!$B$7</f>
        <v>0</v>
      </c>
      <c r="E1787" s="14" t="n">
        <f aca="false">Data_Clean!J1787*Assumptions!$B$8</f>
        <v>0</v>
      </c>
      <c r="F1787" s="14" t="n">
        <f aca="false">Data_Clean!K1787*Assumptions!$B$9</f>
        <v>0</v>
      </c>
      <c r="G1787" s="14" t="n">
        <f aca="false">Data_Clean!L1787*Assumptions!$B$10</f>
        <v>0</v>
      </c>
      <c r="H1787" s="14" t="n">
        <f aca="false">IF(OR(Data_Clean!M1787="",Data_Clean!N1787=""),0,Data_Clean!M1787*Data_Clean!N1787/100)*Assumptions!$B$13*Assumptions!$B$11</f>
        <v>198.828</v>
      </c>
      <c r="I1787" s="14" t="n">
        <f aca="false">Data_Clean!O1787*4*Assumptions!$B$12</f>
        <v>23.68224</v>
      </c>
      <c r="J1787" s="14" t="n">
        <f aca="false">SUM(B1787:I1787)</f>
        <v>771.54857</v>
      </c>
      <c r="K1787" s="16" t="n">
        <f aca="false">IF(Data_Clean!P1787="","",Assumptions!$B$15*0.5^(Data_Clean!P1787/Assumptions!$B$20))</f>
        <v>25.5200148285257</v>
      </c>
      <c r="L1787" s="16" t="n">
        <f aca="false">Assumptions!$B$16*MIN(1,LN(1+Data_Clean!Q1787)/LN(1+Assumptions!$B$21))</f>
        <v>15.0586973234667</v>
      </c>
      <c r="M1787" s="16" t="n">
        <f aca="false">Assumptions!$B$17*(0.6*MIN(1,Data_Clean!R1787/Assumptions!$B$22)+0.4*IF(Data_Clean!S1787="",0,Data_Clean!S1787))</f>
        <v>10.14</v>
      </c>
      <c r="N1787" s="16" t="n">
        <f aca="false">Assumptions!$B$18*MIN(1,(Data_Clean!F1787-1)/Assumptions!$B$23)</f>
        <v>15</v>
      </c>
      <c r="O1787" s="16" t="n">
        <f aca="false">Assumptions!$B$19*(0.4*IF(Data_Clean!E1787="",0,MIN(1,Data_Clean!E1787/12/Assumptions!$B$24))+0.35*IF(Data_Clean!D1787="Y",1,0)+0.25*(1-MIN(Data_Clean!T1787,3)/3))/IF(Data_Clean!E1787="",0.6,1)</f>
        <v>6.25</v>
      </c>
      <c r="P1787" s="16" t="n">
        <f aca="false">SUM(K1787:O1787)/(Assumptions!$D$5-IF(K1787="",Assumptions!$B$15,0))*100</f>
        <v>71.9687121519924</v>
      </c>
      <c r="Q1787" s="7" t="str">
        <f aca="false">IF(J1787&gt;=Assumptions!$B$26,"High",IF(J1787&gt;=Assumptions!$B$27,"Mid","Low"))</f>
        <v>Mid</v>
      </c>
      <c r="R1787" s="7" t="str">
        <f aca="false">IF(P1787&gt;=Assumptions!$B$28,"High",IF(P1787&gt;=Assumptions!$B$29,"Mid","Low"))</f>
        <v>High</v>
      </c>
      <c r="S1787" s="7" t="str">
        <f aca="false">INDEX(Assumptions!$B$33:$B$41,MATCH(Q1787&amp;"|"&amp;R1787,Assumptions!$A$33:$A$41,0))</f>
        <v>Engaged Builders</v>
      </c>
      <c r="T1787" s="7" t="n">
        <f aca="false">IF(ISNUMBER(Data_Clean!V1787),J1787*Data_Clean!V1787,0)</f>
        <v>59.563549604</v>
      </c>
    </row>
    <row r="1788" customFormat="false" ht="15" hidden="false" customHeight="false" outlineLevel="0" collapsed="false">
      <c r="A1788" s="15" t="str">
        <f aca="false">Data_Clean!A1788</f>
        <v>CX101784</v>
      </c>
      <c r="B1788" s="14" t="n">
        <f aca="false">Data_Clean!G1788*Assumptions!$B$5</f>
        <v>385.5715</v>
      </c>
      <c r="C1788" s="14" t="n">
        <f aca="false">IF(Data_Clean!H1788="",0,Data_Clean!H1788)*Assumptions!$B$6</f>
        <v>286.9374</v>
      </c>
      <c r="D1788" s="14" t="n">
        <f aca="false">Data_Clean!I1788*Assumptions!$B$7</f>
        <v>0</v>
      </c>
      <c r="E1788" s="14" t="n">
        <f aca="false">Data_Clean!J1788*Assumptions!$B$8</f>
        <v>0</v>
      </c>
      <c r="F1788" s="14" t="n">
        <f aca="false">Data_Clean!K1788*Assumptions!$B$9</f>
        <v>2770.9</v>
      </c>
      <c r="G1788" s="14" t="n">
        <f aca="false">Data_Clean!L1788*Assumptions!$B$10</f>
        <v>0</v>
      </c>
      <c r="H1788" s="14" t="n">
        <f aca="false">IF(OR(Data_Clean!M1788="",Data_Clean!N1788=""),0,Data_Clean!M1788*Data_Clean!N1788/100)*Assumptions!$B$13*Assumptions!$B$11</f>
        <v>88.92</v>
      </c>
      <c r="I1788" s="14" t="n">
        <f aca="false">Data_Clean!O1788*4*Assumptions!$B$12</f>
        <v>6.5544</v>
      </c>
      <c r="J1788" s="14" t="n">
        <f aca="false">SUM(B1788:I1788)</f>
        <v>3538.8833</v>
      </c>
      <c r="K1788" s="16" t="n">
        <f aca="false">IF(Data_Clean!P1788="","",Assumptions!$B$15*0.5^(Data_Clean!P1788/Assumptions!$B$20))</f>
        <v>27.3516746567465</v>
      </c>
      <c r="L1788" s="16" t="n">
        <f aca="false">Assumptions!$B$16*MIN(1,LN(1+Data_Clean!Q1788)/LN(1+Assumptions!$B$21))</f>
        <v>13.2535138894499</v>
      </c>
      <c r="M1788" s="16" t="n">
        <f aca="false">Assumptions!$B$17*(0.6*MIN(1,Data_Clean!R1788/Assumptions!$B$22)+0.4*IF(Data_Clean!S1788="",0,Data_Clean!S1788))</f>
        <v>2.124</v>
      </c>
      <c r="N1788" s="16" t="n">
        <f aca="false">Assumptions!$B$18*MIN(1,(Data_Clean!F1788-1)/Assumptions!$B$23)</f>
        <v>20</v>
      </c>
      <c r="O1788" s="16" t="n">
        <f aca="false">Assumptions!$B$19*(0.4*IF(Data_Clean!E1788="",0,MIN(1,Data_Clean!E1788/12/Assumptions!$B$24))+0.35*IF(Data_Clean!D1788="Y",1,0)+0.25*(1-MIN(Data_Clean!T1788,3)/3))/IF(Data_Clean!E1788="",0.6,1)</f>
        <v>5.7</v>
      </c>
      <c r="P1788" s="16" t="n">
        <f aca="false">SUM(K1788:O1788)/(Assumptions!$D$5-IF(K1788="",Assumptions!$B$15,0))*100</f>
        <v>68.4291885461964</v>
      </c>
      <c r="Q1788" s="7" t="str">
        <f aca="false">IF(J1788&gt;=Assumptions!$B$26,"High",IF(J1788&gt;=Assumptions!$B$27,"Mid","Low"))</f>
        <v>High</v>
      </c>
      <c r="R1788" s="7" t="str">
        <f aca="false">IF(P1788&gt;=Assumptions!$B$28,"High",IF(P1788&gt;=Assumptions!$B$29,"Mid","Low"))</f>
        <v>Mid</v>
      </c>
      <c r="S1788" s="7" t="str">
        <f aca="false">INDEX(Assumptions!$B$33:$B$41,MATCH(Q1788&amp;"|"&amp;R1788,Assumptions!$A$33:$A$41,0))</f>
        <v>Established Core</v>
      </c>
      <c r="T1788" s="7" t="n">
        <f aca="false">IF(ISNUMBER(Data_Clean!V1788),J1788*Data_Clean!V1788,0)</f>
        <v>173.05139337</v>
      </c>
    </row>
    <row r="1789" customFormat="false" ht="15" hidden="false" customHeight="false" outlineLevel="0" collapsed="false">
      <c r="A1789" s="15" t="str">
        <f aca="false">Data_Clean!A1789</f>
        <v>CX101785</v>
      </c>
      <c r="B1789" s="14" t="n">
        <f aca="false">Data_Clean!G1789*Assumptions!$B$5</f>
        <v>80.29775</v>
      </c>
      <c r="C1789" s="14" t="n">
        <f aca="false">IF(Data_Clean!H1789="",0,Data_Clean!H1789)*Assumptions!$B$6</f>
        <v>0</v>
      </c>
      <c r="D1789" s="14" t="n">
        <f aca="false">Data_Clean!I1789*Assumptions!$B$7</f>
        <v>0</v>
      </c>
      <c r="E1789" s="14" t="n">
        <f aca="false">Data_Clean!J1789*Assumptions!$B$8</f>
        <v>0</v>
      </c>
      <c r="F1789" s="14" t="n">
        <f aca="false">Data_Clean!K1789*Assumptions!$B$9</f>
        <v>0</v>
      </c>
      <c r="G1789" s="14" t="n">
        <f aca="false">Data_Clean!L1789*Assumptions!$B$10</f>
        <v>0</v>
      </c>
      <c r="H1789" s="14" t="n">
        <f aca="false">IF(OR(Data_Clean!M1789="",Data_Clean!N1789=""),0,Data_Clean!M1789*Data_Clean!N1789/100)*Assumptions!$B$13*Assumptions!$B$11</f>
        <v>122.292</v>
      </c>
      <c r="I1789" s="14" t="n">
        <f aca="false">Data_Clean!O1789*4*Assumptions!$B$12</f>
        <v>0</v>
      </c>
      <c r="J1789" s="14" t="n">
        <f aca="false">SUM(B1789:I1789)</f>
        <v>202.58975</v>
      </c>
      <c r="K1789" s="16" t="n">
        <f aca="false">IF(Data_Clean!P1789="","",Assumptions!$B$15*0.5^(Data_Clean!P1789/Assumptions!$B$20))</f>
        <v>1.83217494081421</v>
      </c>
      <c r="L1789" s="16" t="n">
        <f aca="false">Assumptions!$B$16*MIN(1,LN(1+Data_Clean!Q1789)/LN(1+Assumptions!$B$21))</f>
        <v>0</v>
      </c>
      <c r="M1789" s="16" t="n">
        <f aca="false">Assumptions!$B$17*(0.6*MIN(1,Data_Clean!R1789/Assumptions!$B$22)+0.4*IF(Data_Clean!S1789="",0,Data_Clean!S1789))</f>
        <v>0</v>
      </c>
      <c r="N1789" s="16" t="n">
        <f aca="false">Assumptions!$B$18*MIN(1,(Data_Clean!F1789-1)/Assumptions!$B$23)</f>
        <v>5</v>
      </c>
      <c r="O1789" s="16" t="n">
        <f aca="false">Assumptions!$B$19*(0.4*IF(Data_Clean!E1789="",0,MIN(1,Data_Clean!E1789/12/Assumptions!$B$24))+0.35*IF(Data_Clean!D1789="Y",1,0)+0.25*(1-MIN(Data_Clean!T1789,3)/3))/IF(Data_Clean!E1789="",0.6,1)</f>
        <v>6.4</v>
      </c>
      <c r="P1789" s="16" t="n">
        <f aca="false">SUM(K1789:O1789)/(Assumptions!$D$5-IF(K1789="",Assumptions!$B$15,0))*100</f>
        <v>13.2321749408142</v>
      </c>
      <c r="Q1789" s="7" t="str">
        <f aca="false">IF(J1789&gt;=Assumptions!$B$26,"High",IF(J1789&gt;=Assumptions!$B$27,"Mid","Low"))</f>
        <v>Low</v>
      </c>
      <c r="R1789" s="7" t="str">
        <f aca="false">IF(P1789&gt;=Assumptions!$B$28,"High",IF(P1789&gt;=Assumptions!$B$29,"Mid","Low"))</f>
        <v>Low</v>
      </c>
      <c r="S1789" s="7" t="str">
        <f aca="false">INDEX(Assumptions!$B$33:$B$41,MATCH(Q1789&amp;"|"&amp;R1789,Assumptions!$A$33:$A$41,0))</f>
        <v>Dormant &amp; Low Value</v>
      </c>
      <c r="T1789" s="7" t="n">
        <f aca="false">IF(ISNUMBER(Data_Clean!V1789),J1789*Data_Clean!V1789,0)</f>
        <v>84.459666775</v>
      </c>
    </row>
    <row r="1790" customFormat="false" ht="15" hidden="false" customHeight="false" outlineLevel="0" collapsed="false">
      <c r="A1790" s="15" t="str">
        <f aca="false">Data_Clean!A1790</f>
        <v>CX101786</v>
      </c>
      <c r="B1790" s="14" t="n">
        <f aca="false">Data_Clean!G1790*Assumptions!$B$5</f>
        <v>94.154</v>
      </c>
      <c r="C1790" s="14" t="n">
        <f aca="false">IF(Data_Clean!H1790="",0,Data_Clean!H1790)*Assumptions!$B$6</f>
        <v>222.89928</v>
      </c>
      <c r="D1790" s="14" t="n">
        <f aca="false">Data_Clean!I1790*Assumptions!$B$7</f>
        <v>477.6</v>
      </c>
      <c r="E1790" s="14" t="n">
        <f aca="false">Data_Clean!J1790*Assumptions!$B$8</f>
        <v>4786.428375</v>
      </c>
      <c r="F1790" s="14" t="n">
        <f aca="false">Data_Clean!K1790*Assumptions!$B$9</f>
        <v>4841.1</v>
      </c>
      <c r="G1790" s="14" t="n">
        <f aca="false">Data_Clean!L1790*Assumptions!$B$10</f>
        <v>0</v>
      </c>
      <c r="H1790" s="14" t="n">
        <f aca="false">IF(OR(Data_Clean!M1790="",Data_Clean!N1790=""),0,Data_Clean!M1790*Data_Clean!N1790/100)*Assumptions!$B$13*Assumptions!$B$11</f>
        <v>270.66</v>
      </c>
      <c r="I1790" s="14" t="n">
        <f aca="false">Data_Clean!O1790*4*Assumptions!$B$12</f>
        <v>28.15968</v>
      </c>
      <c r="J1790" s="14" t="n">
        <f aca="false">SUM(B1790:I1790)</f>
        <v>10721.001335</v>
      </c>
      <c r="K1790" s="16" t="n">
        <f aca="false">IF(Data_Clean!P1790="","",Assumptions!$B$15*0.5^(Data_Clean!P1790/Assumptions!$B$20))</f>
        <v>24.3675718906871</v>
      </c>
      <c r="L1790" s="16" t="n">
        <f aca="false">Assumptions!$B$16*MIN(1,LN(1+Data_Clean!Q1790)/LN(1+Assumptions!$B$21))</f>
        <v>11.8154173628685</v>
      </c>
      <c r="M1790" s="16" t="n">
        <f aca="false">Assumptions!$B$17*(0.6*MIN(1,Data_Clean!R1790/Assumptions!$B$22)+0.4*IF(Data_Clean!S1790="",0,Data_Clean!S1790))</f>
        <v>7.788</v>
      </c>
      <c r="N1790" s="16" t="n">
        <f aca="false">Assumptions!$B$18*MIN(1,(Data_Clean!F1790-1)/Assumptions!$B$23)</f>
        <v>20</v>
      </c>
      <c r="O1790" s="16" t="n">
        <f aca="false">Assumptions!$B$19*(0.4*IF(Data_Clean!E1790="",0,MIN(1,Data_Clean!E1790/12/Assumptions!$B$24))+0.35*IF(Data_Clean!D1790="Y",1,0)+0.25*(1-MIN(Data_Clean!T1790,3)/3))/IF(Data_Clean!E1790="",0.6,1)</f>
        <v>5.25</v>
      </c>
      <c r="P1790" s="16" t="n">
        <f aca="false">SUM(K1790:O1790)/(Assumptions!$D$5-IF(K1790="",Assumptions!$B$15,0))*100</f>
        <v>69.2209892535556</v>
      </c>
      <c r="Q1790" s="7" t="str">
        <f aca="false">IF(J1790&gt;=Assumptions!$B$26,"High",IF(J1790&gt;=Assumptions!$B$27,"Mid","Low"))</f>
        <v>High</v>
      </c>
      <c r="R1790" s="7" t="str">
        <f aca="false">IF(P1790&gt;=Assumptions!$B$28,"High",IF(P1790&gt;=Assumptions!$B$29,"Mid","Low"))</f>
        <v>Mid</v>
      </c>
      <c r="S1790" s="7" t="str">
        <f aca="false">INDEX(Assumptions!$B$33:$B$41,MATCH(Q1790&amp;"|"&amp;R1790,Assumptions!$A$33:$A$41,0))</f>
        <v>Established Core</v>
      </c>
      <c r="T1790" s="7" t="n">
        <f aca="false">IF(ISNUMBER(Data_Clean!V1790),J1790*Data_Clean!V1790,0)</f>
        <v>917.717714276</v>
      </c>
    </row>
    <row r="1791" customFormat="false" ht="15" hidden="false" customHeight="false" outlineLevel="0" collapsed="false">
      <c r="A1791" s="15" t="str">
        <f aca="false">Data_Clean!A1791</f>
        <v>CX101787</v>
      </c>
      <c r="B1791" s="14" t="n">
        <f aca="false">Data_Clean!G1791*Assumptions!$B$5</f>
        <v>80.71625</v>
      </c>
      <c r="C1791" s="14" t="n">
        <f aca="false">IF(Data_Clean!H1791="",0,Data_Clean!H1791)*Assumptions!$B$6</f>
        <v>52.48632</v>
      </c>
      <c r="D1791" s="14" t="n">
        <f aca="false">Data_Clean!I1791*Assumptions!$B$7</f>
        <v>0</v>
      </c>
      <c r="E1791" s="14" t="n">
        <f aca="false">Data_Clean!J1791*Assumptions!$B$8</f>
        <v>0</v>
      </c>
      <c r="F1791" s="14" t="n">
        <f aca="false">Data_Clean!K1791*Assumptions!$B$9</f>
        <v>770</v>
      </c>
      <c r="G1791" s="14" t="n">
        <f aca="false">Data_Clean!L1791*Assumptions!$B$10</f>
        <v>968.4</v>
      </c>
      <c r="H1791" s="14" t="n">
        <f aca="false">IF(OR(Data_Clean!M1791="",Data_Clean!N1791=""),0,Data_Clean!M1791*Data_Clean!N1791/100)*Assumptions!$B$13*Assumptions!$B$11</f>
        <v>0</v>
      </c>
      <c r="I1791" s="14" t="n">
        <f aca="false">Data_Clean!O1791*4*Assumptions!$B$12</f>
        <v>0</v>
      </c>
      <c r="J1791" s="14" t="n">
        <f aca="false">SUM(B1791:I1791)</f>
        <v>1871.60257</v>
      </c>
      <c r="K1791" s="16" t="n">
        <f aca="false">IF(Data_Clean!P1791="","",Assumptions!$B$15*0.5^(Data_Clean!P1791/Assumptions!$B$20))</f>
        <v>27.9909897461042</v>
      </c>
      <c r="L1791" s="16" t="n">
        <f aca="false">Assumptions!$B$16*MIN(1,LN(1+Data_Clean!Q1791)/LN(1+Assumptions!$B$21))</f>
        <v>18.5760710519073</v>
      </c>
      <c r="M1791" s="16" t="n">
        <f aca="false">Assumptions!$B$17*(0.6*MIN(1,Data_Clean!R1791/Assumptions!$B$22)+0.4*IF(Data_Clean!S1791="",0,Data_Clean!S1791))</f>
        <v>10.92</v>
      </c>
      <c r="N1791" s="16" t="n">
        <f aca="false">Assumptions!$B$18*MIN(1,(Data_Clean!F1791-1)/Assumptions!$B$23)</f>
        <v>20</v>
      </c>
      <c r="O1791" s="16" t="n">
        <f aca="false">Assumptions!$B$19*(0.4*IF(Data_Clean!E1791="",0,MIN(1,Data_Clean!E1791/12/Assumptions!$B$24))+0.35*IF(Data_Clean!D1791="Y",1,0)+0.25*(1-MIN(Data_Clean!T1791,3)/3))/IF(Data_Clean!E1791="",0.6,1)</f>
        <v>15</v>
      </c>
      <c r="P1791" s="16" t="n">
        <f aca="false">SUM(K1791:O1791)/(Assumptions!$D$5-IF(K1791="",Assumptions!$B$15,0))*100</f>
        <v>92.4870607980115</v>
      </c>
      <c r="Q1791" s="7" t="str">
        <f aca="false">IF(J1791&gt;=Assumptions!$B$26,"High",IF(J1791&gt;=Assumptions!$B$27,"Mid","Low"))</f>
        <v>High</v>
      </c>
      <c r="R1791" s="7" t="str">
        <f aca="false">IF(P1791&gt;=Assumptions!$B$28,"High",IF(P1791&gt;=Assumptions!$B$29,"Mid","Low"))</f>
        <v>High</v>
      </c>
      <c r="S1791" s="7" t="str">
        <f aca="false">INDEX(Assumptions!$B$33:$B$41,MATCH(Q1791&amp;"|"&amp;R1791,Assumptions!$A$33:$A$41,0))</f>
        <v>Premier Advocates</v>
      </c>
      <c r="T1791" s="7" t="n">
        <f aca="false">IF(ISNUMBER(Data_Clean!V1791),J1791*Data_Clean!V1791,0)</f>
        <v>14.598500046</v>
      </c>
    </row>
    <row r="1792" customFormat="false" ht="15" hidden="false" customHeight="false" outlineLevel="0" collapsed="false">
      <c r="A1792" s="15" t="str">
        <f aca="false">Data_Clean!A1792</f>
        <v>CX101788</v>
      </c>
      <c r="B1792" s="14" t="n">
        <f aca="false">Data_Clean!G1792*Assumptions!$B$5</f>
        <v>148.8995</v>
      </c>
      <c r="C1792" s="14" t="n">
        <f aca="false">IF(Data_Clean!H1792="",0,Data_Clean!H1792)*Assumptions!$B$6</f>
        <v>632.72832</v>
      </c>
      <c r="D1792" s="14" t="n">
        <f aca="false">Data_Clean!I1792*Assumptions!$B$7</f>
        <v>0</v>
      </c>
      <c r="E1792" s="14" t="n">
        <f aca="false">Data_Clean!J1792*Assumptions!$B$8</f>
        <v>0</v>
      </c>
      <c r="F1792" s="14" t="n">
        <f aca="false">Data_Clean!K1792*Assumptions!$B$9</f>
        <v>0</v>
      </c>
      <c r="G1792" s="14" t="n">
        <f aca="false">Data_Clean!L1792*Assumptions!$B$10</f>
        <v>0</v>
      </c>
      <c r="H1792" s="14" t="n">
        <f aca="false">IF(OR(Data_Clean!M1792="",Data_Clean!N1792=""),0,Data_Clean!M1792*Data_Clean!N1792/100)*Assumptions!$B$13*Assumptions!$B$11</f>
        <v>0</v>
      </c>
      <c r="I1792" s="14" t="n">
        <f aca="false">Data_Clean!O1792*4*Assumptions!$B$12</f>
        <v>0</v>
      </c>
      <c r="J1792" s="14" t="n">
        <f aca="false">SUM(B1792:I1792)</f>
        <v>781.62782</v>
      </c>
      <c r="K1792" s="16" t="n">
        <f aca="false">IF(Data_Clean!P1792="","",Assumptions!$B$15*0.5^(Data_Clean!P1792/Assumptions!$B$20))</f>
        <v>30</v>
      </c>
      <c r="L1792" s="16" t="n">
        <f aca="false">Assumptions!$B$16*MIN(1,LN(1+Data_Clean!Q1792)/LN(1+Assumptions!$B$21))</f>
        <v>16.1441621526288</v>
      </c>
      <c r="M1792" s="16" t="n">
        <f aca="false">Assumptions!$B$17*(0.6*MIN(1,Data_Clean!R1792/Assumptions!$B$22)+0.4*IF(Data_Clean!S1792="",0,Data_Clean!S1792))</f>
        <v>12.21</v>
      </c>
      <c r="N1792" s="16" t="n">
        <f aca="false">Assumptions!$B$18*MIN(1,(Data_Clean!F1792-1)/Assumptions!$B$23)</f>
        <v>5</v>
      </c>
      <c r="O1792" s="16" t="n">
        <f aca="false">Assumptions!$B$19*(0.4*IF(Data_Clean!E1792="",0,MIN(1,Data_Clean!E1792/12/Assumptions!$B$24))+0.35*IF(Data_Clean!D1792="Y",1,0)+0.25*(1-MIN(Data_Clean!T1792,3)/3))/IF(Data_Clean!E1792="",0.6,1)</f>
        <v>13.7</v>
      </c>
      <c r="P1792" s="16" t="n">
        <f aca="false">SUM(K1792:O1792)/(Assumptions!$D$5-IF(K1792="",Assumptions!$B$15,0))*100</f>
        <v>77.0541621526288</v>
      </c>
      <c r="Q1792" s="7" t="str">
        <f aca="false">IF(J1792&gt;=Assumptions!$B$26,"High",IF(J1792&gt;=Assumptions!$B$27,"Mid","Low"))</f>
        <v>Mid</v>
      </c>
      <c r="R1792" s="7" t="str">
        <f aca="false">IF(P1792&gt;=Assumptions!$B$28,"High",IF(P1792&gt;=Assumptions!$B$29,"Mid","Low"))</f>
        <v>High</v>
      </c>
      <c r="S1792" s="7" t="str">
        <f aca="false">INDEX(Assumptions!$B$33:$B$41,MATCH(Q1792&amp;"|"&amp;R1792,Assumptions!$A$33:$A$41,0))</f>
        <v>Engaged Builders</v>
      </c>
      <c r="T1792" s="7" t="n">
        <f aca="false">IF(ISNUMBER(Data_Clean!V1792),J1792*Data_Clean!V1792,0)</f>
        <v>23.83964851</v>
      </c>
    </row>
    <row r="1793" customFormat="false" ht="15" hidden="false" customHeight="false" outlineLevel="0" collapsed="false">
      <c r="A1793" s="15" t="str">
        <f aca="false">Data_Clean!A1793</f>
        <v>CX101789</v>
      </c>
      <c r="B1793" s="14" t="n">
        <f aca="false">Data_Clean!G1793*Assumptions!$B$5</f>
        <v>199.72375</v>
      </c>
      <c r="C1793" s="14" t="n">
        <f aca="false">IF(Data_Clean!H1793="",0,Data_Clean!H1793)*Assumptions!$B$6</f>
        <v>290.55564</v>
      </c>
      <c r="D1793" s="14" t="n">
        <f aca="false">Data_Clean!I1793*Assumptions!$B$7</f>
        <v>0</v>
      </c>
      <c r="E1793" s="14" t="n">
        <f aca="false">Data_Clean!J1793*Assumptions!$B$8</f>
        <v>0</v>
      </c>
      <c r="F1793" s="14" t="n">
        <f aca="false">Data_Clean!K1793*Assumptions!$B$9</f>
        <v>0</v>
      </c>
      <c r="G1793" s="14" t="n">
        <f aca="false">Data_Clean!L1793*Assumptions!$B$10</f>
        <v>0</v>
      </c>
      <c r="H1793" s="14" t="n">
        <f aca="false">IF(OR(Data_Clean!M1793="",Data_Clean!N1793=""),0,Data_Clean!M1793*Data_Clean!N1793/100)*Assumptions!$B$13*Assumptions!$B$11</f>
        <v>128.592</v>
      </c>
      <c r="I1793" s="14" t="n">
        <f aca="false">Data_Clean!O1793*4*Assumptions!$B$12</f>
        <v>41.3712</v>
      </c>
      <c r="J1793" s="14" t="n">
        <f aca="false">SUM(B1793:I1793)</f>
        <v>660.24259</v>
      </c>
      <c r="K1793" s="16" t="n">
        <f aca="false">IF(Data_Clean!P1793="","",Assumptions!$B$15*0.5^(Data_Clean!P1793/Assumptions!$B$20))</f>
        <v>26.7269615442102</v>
      </c>
      <c r="L1793" s="16" t="n">
        <f aca="false">Assumptions!$B$16*MIN(1,LN(1+Data_Clean!Q1793)/LN(1+Assumptions!$B$21))</f>
        <v>15.383822204249</v>
      </c>
      <c r="M1793" s="16" t="n">
        <f aca="false">Assumptions!$B$17*(0.6*MIN(1,Data_Clean!R1793/Assumptions!$B$22)+0.4*IF(Data_Clean!S1793="",0,Data_Clean!S1793))</f>
        <v>7.302</v>
      </c>
      <c r="N1793" s="16" t="n">
        <f aca="false">Assumptions!$B$18*MIN(1,(Data_Clean!F1793-1)/Assumptions!$B$23)</f>
        <v>10</v>
      </c>
      <c r="O1793" s="16" t="n">
        <f aca="false">Assumptions!$B$19*(0.4*IF(Data_Clean!E1793="",0,MIN(1,Data_Clean!E1793/12/Assumptions!$B$24))+0.35*IF(Data_Clean!D1793="Y",1,0)+0.25*(1-MIN(Data_Clean!T1793,3)/3))/IF(Data_Clean!E1793="",0.6,1)</f>
        <v>9.45</v>
      </c>
      <c r="P1793" s="16" t="n">
        <f aca="false">SUM(K1793:O1793)/(Assumptions!$D$5-IF(K1793="",Assumptions!$B$15,0))*100</f>
        <v>68.8627837484592</v>
      </c>
      <c r="Q1793" s="7" t="str">
        <f aca="false">IF(J1793&gt;=Assumptions!$B$26,"High",IF(J1793&gt;=Assumptions!$B$27,"Mid","Low"))</f>
        <v>Mid</v>
      </c>
      <c r="R1793" s="7" t="str">
        <f aca="false">IF(P1793&gt;=Assumptions!$B$28,"High",IF(P1793&gt;=Assumptions!$B$29,"Mid","Low"))</f>
        <v>Mid</v>
      </c>
      <c r="S1793" s="7" t="str">
        <f aca="false">INDEX(Assumptions!$B$33:$B$41,MATCH(Q1793&amp;"|"&amp;R1793,Assumptions!$A$33:$A$41,0))</f>
        <v>Established Core</v>
      </c>
      <c r="T1793" s="7" t="n">
        <f aca="false">IF(ISNUMBER(Data_Clean!V1793),J1793*Data_Clean!V1793,0)</f>
        <v>23.306563427</v>
      </c>
    </row>
    <row r="1794" customFormat="false" ht="15" hidden="false" customHeight="false" outlineLevel="0" collapsed="false">
      <c r="A1794" s="15" t="str">
        <f aca="false">Data_Clean!A1794</f>
        <v>CX101790</v>
      </c>
      <c r="B1794" s="14" t="n">
        <f aca="false">Data_Clean!G1794*Assumptions!$B$5</f>
        <v>223.3535</v>
      </c>
      <c r="C1794" s="14" t="n">
        <f aca="false">IF(Data_Clean!H1794="",0,Data_Clean!H1794)*Assumptions!$B$6</f>
        <v>29.83572</v>
      </c>
      <c r="D1794" s="14" t="n">
        <f aca="false">Data_Clean!I1794*Assumptions!$B$7</f>
        <v>82.4</v>
      </c>
      <c r="E1794" s="14" t="n">
        <f aca="false">Data_Clean!J1794*Assumptions!$B$8</f>
        <v>0</v>
      </c>
      <c r="F1794" s="14" t="n">
        <f aca="false">Data_Clean!K1794*Assumptions!$B$9</f>
        <v>0</v>
      </c>
      <c r="G1794" s="14" t="n">
        <f aca="false">Data_Clean!L1794*Assumptions!$B$10</f>
        <v>0</v>
      </c>
      <c r="H1794" s="14" t="n">
        <f aca="false">IF(OR(Data_Clean!M1794="",Data_Clean!N1794=""),0,Data_Clean!M1794*Data_Clean!N1794/100)*Assumptions!$B$13*Assumptions!$B$11</f>
        <v>321.768</v>
      </c>
      <c r="I1794" s="14" t="n">
        <f aca="false">Data_Clean!O1794*4*Assumptions!$B$12</f>
        <v>49.72416</v>
      </c>
      <c r="J1794" s="14" t="n">
        <f aca="false">SUM(B1794:I1794)</f>
        <v>707.08138</v>
      </c>
      <c r="K1794" s="16" t="n">
        <f aca="false">IF(Data_Clean!P1794="","",Assumptions!$B$15*0.5^(Data_Clean!P1794/Assumptions!$B$20))</f>
        <v>30</v>
      </c>
      <c r="L1794" s="16" t="n">
        <f aca="false">Assumptions!$B$16*MIN(1,LN(1+Data_Clean!Q1794)/LN(1+Assumptions!$B$21))</f>
        <v>15.4867983970398</v>
      </c>
      <c r="M1794" s="16" t="n">
        <f aca="false">Assumptions!$B$17*(0.6*MIN(1,Data_Clean!R1794/Assumptions!$B$22)+0.4*IF(Data_Clean!S1794="",0,Data_Clean!S1794))</f>
        <v>8.304</v>
      </c>
      <c r="N1794" s="16" t="n">
        <f aca="false">Assumptions!$B$18*MIN(1,(Data_Clean!F1794-1)/Assumptions!$B$23)</f>
        <v>20</v>
      </c>
      <c r="O1794" s="16" t="n">
        <f aca="false">Assumptions!$B$19*(0.4*IF(Data_Clean!E1794="",0,MIN(1,Data_Clean!E1794/12/Assumptions!$B$24))+0.35*IF(Data_Clean!D1794="Y",1,0)+0.25*(1-MIN(Data_Clean!T1794,3)/3))/IF(Data_Clean!E1794="",0.6,1)</f>
        <v>14</v>
      </c>
      <c r="P1794" s="16" t="n">
        <f aca="false">SUM(K1794:O1794)/(Assumptions!$D$5-IF(K1794="",Assumptions!$B$15,0))*100</f>
        <v>87.7907983970398</v>
      </c>
      <c r="Q1794" s="7" t="str">
        <f aca="false">IF(J1794&gt;=Assumptions!$B$26,"High",IF(J1794&gt;=Assumptions!$B$27,"Mid","Low"))</f>
        <v>Mid</v>
      </c>
      <c r="R1794" s="7" t="str">
        <f aca="false">IF(P1794&gt;=Assumptions!$B$28,"High",IF(P1794&gt;=Assumptions!$B$29,"Mid","Low"))</f>
        <v>High</v>
      </c>
      <c r="S1794" s="7" t="str">
        <f aca="false">INDEX(Assumptions!$B$33:$B$41,MATCH(Q1794&amp;"|"&amp;R1794,Assumptions!$A$33:$A$41,0))</f>
        <v>Engaged Builders</v>
      </c>
      <c r="T1794" s="7" t="n">
        <f aca="false">IF(ISNUMBER(Data_Clean!V1794),J1794*Data_Clean!V1794,0)</f>
        <v>6.858689386</v>
      </c>
    </row>
    <row r="1795" customFormat="false" ht="15" hidden="false" customHeight="false" outlineLevel="0" collapsed="false">
      <c r="A1795" s="15" t="str">
        <f aca="false">Data_Clean!A1795</f>
        <v>CX101791</v>
      </c>
      <c r="B1795" s="14" t="n">
        <f aca="false">Data_Clean!G1795*Assumptions!$B$5</f>
        <v>48.921</v>
      </c>
      <c r="C1795" s="14" t="n">
        <f aca="false">IF(Data_Clean!H1795="",0,Data_Clean!H1795)*Assumptions!$B$6</f>
        <v>0</v>
      </c>
      <c r="D1795" s="14" t="n">
        <f aca="false">Data_Clean!I1795*Assumptions!$B$7</f>
        <v>0</v>
      </c>
      <c r="E1795" s="14" t="n">
        <f aca="false">Data_Clean!J1795*Assumptions!$B$8</f>
        <v>0</v>
      </c>
      <c r="F1795" s="14" t="n">
        <f aca="false">Data_Clean!K1795*Assumptions!$B$9</f>
        <v>1292.5</v>
      </c>
      <c r="G1795" s="14" t="n">
        <f aca="false">Data_Clean!L1795*Assumptions!$B$10</f>
        <v>1215.45</v>
      </c>
      <c r="H1795" s="14" t="n">
        <f aca="false">IF(OR(Data_Clean!M1795="",Data_Clean!N1795=""),0,Data_Clean!M1795*Data_Clean!N1795/100)*Assumptions!$B$13*Assumptions!$B$11</f>
        <v>0</v>
      </c>
      <c r="I1795" s="14" t="n">
        <f aca="false">Data_Clean!O1795*4*Assumptions!$B$12</f>
        <v>0</v>
      </c>
      <c r="J1795" s="14" t="n">
        <f aca="false">SUM(B1795:I1795)</f>
        <v>2556.871</v>
      </c>
      <c r="K1795" s="16" t="n">
        <f aca="false">IF(Data_Clean!P1795="","",Assumptions!$B$15*0.5^(Data_Clean!P1795/Assumptions!$B$20))</f>
        <v>22.735748497656</v>
      </c>
      <c r="L1795" s="16" t="n">
        <f aca="false">Assumptions!$B$16*MIN(1,LN(1+Data_Clean!Q1795)/LN(1+Assumptions!$B$21))</f>
        <v>9.60252567789128</v>
      </c>
      <c r="M1795" s="16" t="n">
        <f aca="false">Assumptions!$B$17*(0.6*MIN(1,Data_Clean!R1795/Assumptions!$B$22)+0.4*IF(Data_Clean!S1795="",0,Data_Clean!S1795))</f>
        <v>3.588</v>
      </c>
      <c r="N1795" s="16" t="n">
        <f aca="false">Assumptions!$B$18*MIN(1,(Data_Clean!F1795-1)/Assumptions!$B$23)</f>
        <v>10</v>
      </c>
      <c r="O1795" s="16" t="n">
        <f aca="false">Assumptions!$B$19*(0.4*IF(Data_Clean!E1795="",0,MIN(1,Data_Clean!E1795/12/Assumptions!$B$24))+0.35*IF(Data_Clean!D1795="Y",1,0)+0.25*(1-MIN(Data_Clean!T1795,3)/3))/IF(Data_Clean!E1795="",0.6,1)</f>
        <v>7.25</v>
      </c>
      <c r="P1795" s="16" t="n">
        <f aca="false">SUM(K1795:O1795)/(Assumptions!$D$5-IF(K1795="",Assumptions!$B$15,0))*100</f>
        <v>53.1762741755472</v>
      </c>
      <c r="Q1795" s="7" t="str">
        <f aca="false">IF(J1795&gt;=Assumptions!$B$26,"High",IF(J1795&gt;=Assumptions!$B$27,"Mid","Low"))</f>
        <v>High</v>
      </c>
      <c r="R1795" s="7" t="str">
        <f aca="false">IF(P1795&gt;=Assumptions!$B$28,"High",IF(P1795&gt;=Assumptions!$B$29,"Mid","Low"))</f>
        <v>Mid</v>
      </c>
      <c r="S1795" s="7" t="str">
        <f aca="false">INDEX(Assumptions!$B$33:$B$41,MATCH(Q1795&amp;"|"&amp;R1795,Assumptions!$A$33:$A$41,0))</f>
        <v>Established Core</v>
      </c>
      <c r="T1795" s="7" t="n">
        <f aca="false">IF(ISNUMBER(Data_Clean!V1795),J1795*Data_Clean!V1795,0)</f>
        <v>689.3324216</v>
      </c>
    </row>
    <row r="1796" customFormat="false" ht="15" hidden="false" customHeight="false" outlineLevel="0" collapsed="false">
      <c r="A1796" s="15" t="str">
        <f aca="false">Data_Clean!A1796</f>
        <v>CX101792</v>
      </c>
      <c r="B1796" s="14" t="n">
        <f aca="false">Data_Clean!G1796*Assumptions!$B$5</f>
        <v>167.6135</v>
      </c>
      <c r="C1796" s="14" t="n">
        <f aca="false">IF(Data_Clean!H1796="",0,Data_Clean!H1796)*Assumptions!$B$6</f>
        <v>0</v>
      </c>
      <c r="D1796" s="14" t="n">
        <f aca="false">Data_Clean!I1796*Assumptions!$B$7</f>
        <v>0</v>
      </c>
      <c r="E1796" s="14" t="n">
        <f aca="false">Data_Clean!J1796*Assumptions!$B$8</f>
        <v>0</v>
      </c>
      <c r="F1796" s="14" t="n">
        <f aca="false">Data_Clean!K1796*Assumptions!$B$9</f>
        <v>0</v>
      </c>
      <c r="G1796" s="14" t="n">
        <f aca="false">Data_Clean!L1796*Assumptions!$B$10</f>
        <v>0</v>
      </c>
      <c r="H1796" s="14" t="n">
        <f aca="false">IF(OR(Data_Clean!M1796="",Data_Clean!N1796=""),0,Data_Clean!M1796*Data_Clean!N1796/100)*Assumptions!$B$13*Assumptions!$B$11</f>
        <v>33.936</v>
      </c>
      <c r="I1796" s="14" t="n">
        <f aca="false">Data_Clean!O1796*4*Assumptions!$B$12</f>
        <v>5.88048</v>
      </c>
      <c r="J1796" s="14" t="n">
        <f aca="false">SUM(B1796:I1796)</f>
        <v>207.42998</v>
      </c>
      <c r="K1796" s="16" t="n">
        <f aca="false">IF(Data_Clean!P1796="","",Assumptions!$B$15*0.5^(Data_Clean!P1796/Assumptions!$B$20))</f>
        <v>27.9909897461042</v>
      </c>
      <c r="L1796" s="16" t="n">
        <f aca="false">Assumptions!$B$16*MIN(1,LN(1+Data_Clean!Q1796)/LN(1+Assumptions!$B$21))</f>
        <v>12.8906482631789</v>
      </c>
      <c r="M1796" s="16" t="n">
        <f aca="false">Assumptions!$B$17*(0.6*MIN(1,Data_Clean!R1796/Assumptions!$B$22)+0.4*IF(Data_Clean!S1796="",0,Data_Clean!S1796))</f>
        <v>6.924</v>
      </c>
      <c r="N1796" s="16" t="n">
        <f aca="false">Assumptions!$B$18*MIN(1,(Data_Clean!F1796-1)/Assumptions!$B$23)</f>
        <v>5</v>
      </c>
      <c r="O1796" s="16" t="n">
        <f aca="false">Assumptions!$B$19*(0.4*IF(Data_Clean!E1796="",0,MIN(1,Data_Clean!E1796/12/Assumptions!$B$24))+0.35*IF(Data_Clean!D1796="Y",1,0)+0.25*(1-MIN(Data_Clean!T1796,3)/3))/IF(Data_Clean!E1796="",0.6,1)</f>
        <v>0.6</v>
      </c>
      <c r="P1796" s="16" t="n">
        <f aca="false">SUM(K1796:O1796)/(Assumptions!$D$5-IF(K1796="",Assumptions!$B$15,0))*100</f>
        <v>53.4056380092831</v>
      </c>
      <c r="Q1796" s="7" t="str">
        <f aca="false">IF(J1796&gt;=Assumptions!$B$26,"High",IF(J1796&gt;=Assumptions!$B$27,"Mid","Low"))</f>
        <v>Low</v>
      </c>
      <c r="R1796" s="7" t="str">
        <f aca="false">IF(P1796&gt;=Assumptions!$B$28,"High",IF(P1796&gt;=Assumptions!$B$29,"Mid","Low"))</f>
        <v>Mid</v>
      </c>
      <c r="S1796" s="7" t="str">
        <f aca="false">INDEX(Assumptions!$B$33:$B$41,MATCH(Q1796&amp;"|"&amp;R1796,Assumptions!$A$33:$A$41,0))</f>
        <v>Light Touch</v>
      </c>
      <c r="T1796" s="7" t="n">
        <f aca="false">IF(ISNUMBER(Data_Clean!V1796),J1796*Data_Clean!V1796,0)</f>
        <v>102.200751146</v>
      </c>
    </row>
    <row r="1797" customFormat="false" ht="15" hidden="false" customHeight="false" outlineLevel="0" collapsed="false">
      <c r="A1797" s="15" t="str">
        <f aca="false">Data_Clean!A1797</f>
        <v>CX101793</v>
      </c>
      <c r="B1797" s="14" t="n">
        <f aca="false">Data_Clean!G1797*Assumptions!$B$5</f>
        <v>74.13725</v>
      </c>
      <c r="C1797" s="14" t="n">
        <f aca="false">IF(Data_Clean!H1797="",0,Data_Clean!H1797)*Assumptions!$B$6</f>
        <v>211.3932</v>
      </c>
      <c r="D1797" s="14" t="n">
        <f aca="false">Data_Clean!I1797*Assumptions!$B$7</f>
        <v>0</v>
      </c>
      <c r="E1797" s="14" t="n">
        <f aca="false">Data_Clean!J1797*Assumptions!$B$8</f>
        <v>0</v>
      </c>
      <c r="F1797" s="14" t="n">
        <f aca="false">Data_Clean!K1797*Assumptions!$B$9</f>
        <v>0</v>
      </c>
      <c r="G1797" s="14" t="n">
        <f aca="false">Data_Clean!L1797*Assumptions!$B$10</f>
        <v>0</v>
      </c>
      <c r="H1797" s="14" t="n">
        <f aca="false">IF(OR(Data_Clean!M1797="",Data_Clean!N1797=""),0,Data_Clean!M1797*Data_Clean!N1797/100)*Assumptions!$B$13*Assumptions!$B$11</f>
        <v>0</v>
      </c>
      <c r="I1797" s="14" t="n">
        <f aca="false">Data_Clean!O1797*4*Assumptions!$B$12</f>
        <v>0</v>
      </c>
      <c r="J1797" s="14" t="n">
        <f aca="false">SUM(B1797:I1797)</f>
        <v>285.53045</v>
      </c>
      <c r="K1797" s="16" t="n">
        <f aca="false">IF(Data_Clean!P1797="","",Assumptions!$B$15*0.5^(Data_Clean!P1797/Assumptions!$B$20))</f>
        <v>18.0453755412318</v>
      </c>
      <c r="L1797" s="16" t="n">
        <f aca="false">Assumptions!$B$16*MIN(1,LN(1+Data_Clean!Q1797)/LN(1+Assumptions!$B$21))</f>
        <v>14.5815690999133</v>
      </c>
      <c r="M1797" s="16" t="n">
        <f aca="false">Assumptions!$B$17*(0.6*MIN(1,Data_Clean!R1797/Assumptions!$B$22)+0.4*IF(Data_Clean!S1797="",0,Data_Clean!S1797))</f>
        <v>7.266</v>
      </c>
      <c r="N1797" s="16" t="n">
        <f aca="false">Assumptions!$B$18*MIN(1,(Data_Clean!F1797-1)/Assumptions!$B$23)</f>
        <v>5</v>
      </c>
      <c r="O1797" s="16" t="n">
        <f aca="false">Assumptions!$B$19*(0.4*IF(Data_Clean!E1797="",0,MIN(1,Data_Clean!E1797/12/Assumptions!$B$24))+0.35*IF(Data_Clean!D1797="Y",1,0)+0.25*(1-MIN(Data_Clean!T1797,3)/3))/IF(Data_Clean!E1797="",0.6,1)</f>
        <v>4.2</v>
      </c>
      <c r="P1797" s="16" t="n">
        <f aca="false">SUM(K1797:O1797)/(Assumptions!$D$5-IF(K1797="",Assumptions!$B$15,0))*100</f>
        <v>49.092944641145</v>
      </c>
      <c r="Q1797" s="7" t="str">
        <f aca="false">IF(J1797&gt;=Assumptions!$B$26,"High",IF(J1797&gt;=Assumptions!$B$27,"Mid","Low"))</f>
        <v>Low</v>
      </c>
      <c r="R1797" s="7" t="str">
        <f aca="false">IF(P1797&gt;=Assumptions!$B$28,"High",IF(P1797&gt;=Assumptions!$B$29,"Mid","Low"))</f>
        <v>Low</v>
      </c>
      <c r="S1797" s="7" t="str">
        <f aca="false">INDEX(Assumptions!$B$33:$B$41,MATCH(Q1797&amp;"|"&amp;R1797,Assumptions!$A$33:$A$41,0))</f>
        <v>Dormant &amp; Low Value</v>
      </c>
      <c r="T1797" s="7" t="n">
        <f aca="false">IF(ISNUMBER(Data_Clean!V1797),J1797*Data_Clean!V1797,0)</f>
        <v>39.660179505</v>
      </c>
    </row>
    <row r="1798" customFormat="false" ht="15" hidden="false" customHeight="false" outlineLevel="0" collapsed="false">
      <c r="A1798" s="15" t="str">
        <f aca="false">Data_Clean!A1798</f>
        <v>CX101794</v>
      </c>
      <c r="B1798" s="14" t="n">
        <f aca="false">Data_Clean!G1798*Assumptions!$B$5</f>
        <v>42.33625</v>
      </c>
      <c r="C1798" s="14" t="n">
        <f aca="false">IF(Data_Clean!H1798="",0,Data_Clean!H1798)*Assumptions!$B$6</f>
        <v>126.05796</v>
      </c>
      <c r="D1798" s="14" t="n">
        <f aca="false">Data_Clean!I1798*Assumptions!$B$7</f>
        <v>0</v>
      </c>
      <c r="E1798" s="14" t="n">
        <f aca="false">Data_Clean!J1798*Assumptions!$B$8</f>
        <v>0</v>
      </c>
      <c r="F1798" s="14" t="n">
        <f aca="false">Data_Clean!K1798*Assumptions!$B$9</f>
        <v>0</v>
      </c>
      <c r="G1798" s="14" t="n">
        <f aca="false">Data_Clean!L1798*Assumptions!$B$10</f>
        <v>808.65</v>
      </c>
      <c r="H1798" s="14" t="n">
        <f aca="false">IF(OR(Data_Clean!M1798="",Data_Clean!N1798=""),0,Data_Clean!M1798*Data_Clean!N1798/100)*Assumptions!$B$13*Assumptions!$B$11</f>
        <v>261.072</v>
      </c>
      <c r="I1798" s="14" t="n">
        <f aca="false">Data_Clean!O1798*4*Assumptions!$B$12</f>
        <v>0</v>
      </c>
      <c r="J1798" s="14" t="n">
        <f aca="false">SUM(B1798:I1798)</f>
        <v>1238.11621</v>
      </c>
      <c r="K1798" s="16" t="n">
        <f aca="false">IF(Data_Clean!P1798="","",Assumptions!$B$15*0.5^(Data_Clean!P1798/Assumptions!$B$20))</f>
        <v>0.710492140551749</v>
      </c>
      <c r="L1798" s="16" t="n">
        <f aca="false">Assumptions!$B$16*MIN(1,LN(1+Data_Clean!Q1798)/LN(1+Assumptions!$B$21))</f>
        <v>0</v>
      </c>
      <c r="M1798" s="16" t="n">
        <f aca="false">Assumptions!$B$17*(0.6*MIN(1,Data_Clean!R1798/Assumptions!$B$22)+0.4*IF(Data_Clean!S1798="",0,Data_Clean!S1798))</f>
        <v>0</v>
      </c>
      <c r="N1798" s="16" t="n">
        <f aca="false">Assumptions!$B$18*MIN(1,(Data_Clean!F1798-1)/Assumptions!$B$23)</f>
        <v>15</v>
      </c>
      <c r="O1798" s="16" t="n">
        <f aca="false">Assumptions!$B$19*(0.4*IF(Data_Clean!E1798="",0,MIN(1,Data_Clean!E1798/12/Assumptions!$B$24))+0.35*IF(Data_Clean!D1798="Y",1,0)+0.25*(1-MIN(Data_Clean!T1798,3)/3))/IF(Data_Clean!E1798="",0.6,1)</f>
        <v>7.75</v>
      </c>
      <c r="P1798" s="16" t="n">
        <f aca="false">SUM(K1798:O1798)/(Assumptions!$D$5-IF(K1798="",Assumptions!$B$15,0))*100</f>
        <v>23.4604921405518</v>
      </c>
      <c r="Q1798" s="7" t="str">
        <f aca="false">IF(J1798&gt;=Assumptions!$B$26,"High",IF(J1798&gt;=Assumptions!$B$27,"Mid","Low"))</f>
        <v>Mid</v>
      </c>
      <c r="R1798" s="7" t="str">
        <f aca="false">IF(P1798&gt;=Assumptions!$B$28,"High",IF(P1798&gt;=Assumptions!$B$29,"Mid","Low"))</f>
        <v>Low</v>
      </c>
      <c r="S1798" s="7" t="str">
        <f aca="false">INDEX(Assumptions!$B$33:$B$41,MATCH(Q1798&amp;"|"&amp;R1798,Assumptions!$A$33:$A$41,0))</f>
        <v>Light Touch</v>
      </c>
      <c r="T1798" s="7" t="n">
        <f aca="false">IF(ISNUMBER(Data_Clean!V1798),J1798*Data_Clean!V1798,0)</f>
        <v>348.653524736</v>
      </c>
    </row>
    <row r="1799" customFormat="false" ht="15" hidden="false" customHeight="false" outlineLevel="0" collapsed="false">
      <c r="A1799" s="15" t="str">
        <f aca="false">Data_Clean!A1799</f>
        <v>CX101795</v>
      </c>
      <c r="B1799" s="14" t="n">
        <f aca="false">Data_Clean!G1799*Assumptions!$B$5</f>
        <v>63.54175</v>
      </c>
      <c r="C1799" s="14" t="n">
        <f aca="false">IF(Data_Clean!H1799="",0,Data_Clean!H1799)*Assumptions!$B$6</f>
        <v>0</v>
      </c>
      <c r="D1799" s="14" t="n">
        <f aca="false">Data_Clean!I1799*Assumptions!$B$7</f>
        <v>0</v>
      </c>
      <c r="E1799" s="14" t="n">
        <f aca="false">Data_Clean!J1799*Assumptions!$B$8</f>
        <v>0</v>
      </c>
      <c r="F1799" s="14" t="n">
        <f aca="false">Data_Clean!K1799*Assumptions!$B$9</f>
        <v>0</v>
      </c>
      <c r="G1799" s="14" t="n">
        <f aca="false">Data_Clean!L1799*Assumptions!$B$10</f>
        <v>0</v>
      </c>
      <c r="H1799" s="14" t="n">
        <f aca="false">IF(OR(Data_Clean!M1799="",Data_Clean!N1799=""),0,Data_Clean!M1799*Data_Clean!N1799/100)*Assumptions!$B$13*Assumptions!$B$11</f>
        <v>153.792</v>
      </c>
      <c r="I1799" s="14" t="n">
        <f aca="false">Data_Clean!O1799*4*Assumptions!$B$12</f>
        <v>5.06832</v>
      </c>
      <c r="J1799" s="14" t="n">
        <f aca="false">SUM(B1799:I1799)</f>
        <v>222.40207</v>
      </c>
      <c r="K1799" s="16" t="n">
        <f aca="false">IF(Data_Clean!P1799="","",Assumptions!$B$15*0.5^(Data_Clean!P1799/Assumptions!$B$20))</f>
        <v>20.2552491925229</v>
      </c>
      <c r="L1799" s="16" t="n">
        <f aca="false">Assumptions!$B$16*MIN(1,LN(1+Data_Clean!Q1799)/LN(1+Assumptions!$B$21))</f>
        <v>11.0057238927514</v>
      </c>
      <c r="M1799" s="16" t="n">
        <f aca="false">Assumptions!$B$17*(0.6*MIN(1,Data_Clean!R1799/Assumptions!$B$22)+0.4*IF(Data_Clean!S1799="",0,Data_Clean!S1799))</f>
        <v>8.526</v>
      </c>
      <c r="N1799" s="16" t="n">
        <f aca="false">Assumptions!$B$18*MIN(1,(Data_Clean!F1799-1)/Assumptions!$B$23)</f>
        <v>5</v>
      </c>
      <c r="O1799" s="16" t="n">
        <f aca="false">Assumptions!$B$19*(0.4*IF(Data_Clean!E1799="",0,MIN(1,Data_Clean!E1799/12/Assumptions!$B$24))+0.35*IF(Data_Clean!D1799="Y",1,0)+0.25*(1-MIN(Data_Clean!T1799,3)/3))/IF(Data_Clean!E1799="",0.6,1)</f>
        <v>2.6</v>
      </c>
      <c r="P1799" s="16" t="n">
        <f aca="false">SUM(K1799:O1799)/(Assumptions!$D$5-IF(K1799="",Assumptions!$B$15,0))*100</f>
        <v>47.3869730852742</v>
      </c>
      <c r="Q1799" s="7" t="str">
        <f aca="false">IF(J1799&gt;=Assumptions!$B$26,"High",IF(J1799&gt;=Assumptions!$B$27,"Mid","Low"))</f>
        <v>Low</v>
      </c>
      <c r="R1799" s="7" t="str">
        <f aca="false">IF(P1799&gt;=Assumptions!$B$28,"High",IF(P1799&gt;=Assumptions!$B$29,"Mid","Low"))</f>
        <v>Low</v>
      </c>
      <c r="S1799" s="7" t="str">
        <f aca="false">INDEX(Assumptions!$B$33:$B$41,MATCH(Q1799&amp;"|"&amp;R1799,Assumptions!$A$33:$A$41,0))</f>
        <v>Dormant &amp; Low Value</v>
      </c>
      <c r="T1799" s="7" t="n">
        <f aca="false">IF(ISNUMBER(Data_Clean!V1799),J1799*Data_Clean!V1799,0)</f>
        <v>44.213531516</v>
      </c>
    </row>
    <row r="1800" customFormat="false" ht="15" hidden="false" customHeight="false" outlineLevel="0" collapsed="false">
      <c r="A1800" s="15" t="str">
        <f aca="false">Data_Clean!A1800</f>
        <v>CX101796</v>
      </c>
      <c r="B1800" s="14" t="n">
        <f aca="false">Data_Clean!G1800*Assumptions!$B$5</f>
        <v>194.39275</v>
      </c>
      <c r="C1800" s="14" t="n">
        <f aca="false">IF(Data_Clean!H1800="",0,Data_Clean!H1800)*Assumptions!$B$6</f>
        <v>2317.82172</v>
      </c>
      <c r="D1800" s="14" t="n">
        <f aca="false">Data_Clean!I1800*Assumptions!$B$7</f>
        <v>0</v>
      </c>
      <c r="E1800" s="14" t="n">
        <f aca="false">Data_Clean!J1800*Assumptions!$B$8</f>
        <v>0</v>
      </c>
      <c r="F1800" s="14" t="n">
        <f aca="false">Data_Clean!K1800*Assumptions!$B$9</f>
        <v>2564.1</v>
      </c>
      <c r="G1800" s="14" t="n">
        <f aca="false">Data_Clean!L1800*Assumptions!$B$10</f>
        <v>1241.55</v>
      </c>
      <c r="H1800" s="14" t="n">
        <f aca="false">IF(OR(Data_Clean!M1800="",Data_Clean!N1800=""),0,Data_Clean!M1800*Data_Clean!N1800/100)*Assumptions!$B$13*Assumptions!$B$11</f>
        <v>482.328</v>
      </c>
      <c r="I1800" s="14" t="n">
        <f aca="false">Data_Clean!O1800*4*Assumptions!$B$12</f>
        <v>13.27584</v>
      </c>
      <c r="J1800" s="14" t="n">
        <f aca="false">SUM(B1800:I1800)</f>
        <v>6813.46831</v>
      </c>
      <c r="K1800" s="16" t="n">
        <f aca="false">IF(Data_Clean!P1800="","",Assumptions!$B$15*0.5^(Data_Clean!P1800/Assumptions!$B$20))</f>
        <v>18.8988157484231</v>
      </c>
      <c r="L1800" s="16" t="n">
        <f aca="false">Assumptions!$B$16*MIN(1,LN(1+Data_Clean!Q1800)/LN(1+Assumptions!$B$21))</f>
        <v>11.2934465146257</v>
      </c>
      <c r="M1800" s="16" t="n">
        <f aca="false">Assumptions!$B$17*(0.6*MIN(1,Data_Clean!R1800/Assumptions!$B$22)+0.4*IF(Data_Clean!S1800="",0,Data_Clean!S1800))</f>
        <v>7.566</v>
      </c>
      <c r="N1800" s="16" t="n">
        <f aca="false">Assumptions!$B$18*MIN(1,(Data_Clean!F1800-1)/Assumptions!$B$23)</f>
        <v>20</v>
      </c>
      <c r="O1800" s="16" t="n">
        <f aca="false">Assumptions!$B$19*(0.4*IF(Data_Clean!E1800="",0,MIN(1,Data_Clean!E1800/12/Assumptions!$B$24))+0.35*IF(Data_Clean!D1800="Y",1,0)+0.25*(1-MIN(Data_Clean!T1800,3)/3))/IF(Data_Clean!E1800="",0.6,1)</f>
        <v>8.5</v>
      </c>
      <c r="P1800" s="16" t="n">
        <f aca="false">SUM(K1800:O1800)/(Assumptions!$D$5-IF(K1800="",Assumptions!$B$15,0))*100</f>
        <v>66.2582622630488</v>
      </c>
      <c r="Q1800" s="7" t="str">
        <f aca="false">IF(J1800&gt;=Assumptions!$B$26,"High",IF(J1800&gt;=Assumptions!$B$27,"Mid","Low"))</f>
        <v>High</v>
      </c>
      <c r="R1800" s="7" t="str">
        <f aca="false">IF(P1800&gt;=Assumptions!$B$28,"High",IF(P1800&gt;=Assumptions!$B$29,"Mid","Low"))</f>
        <v>Mid</v>
      </c>
      <c r="S1800" s="7" t="str">
        <f aca="false">INDEX(Assumptions!$B$33:$B$41,MATCH(Q1800&amp;"|"&amp;R1800,Assumptions!$A$33:$A$41,0))</f>
        <v>Established Core</v>
      </c>
      <c r="T1800" s="7" t="n">
        <f aca="false">IF(ISNUMBER(Data_Clean!V1800),J1800*Data_Clean!V1800,0)</f>
        <v>672.489322197</v>
      </c>
    </row>
    <row r="1801" customFormat="false" ht="15" hidden="false" customHeight="false" outlineLevel="0" collapsed="false">
      <c r="A1801" s="15" t="str">
        <f aca="false">Data_Clean!A1801</f>
        <v>CX101797</v>
      </c>
      <c r="B1801" s="14" t="n">
        <f aca="false">Data_Clean!G1801*Assumptions!$B$5</f>
        <v>93.31025</v>
      </c>
      <c r="C1801" s="14" t="n">
        <f aca="false">IF(Data_Clean!H1801="",0,Data_Clean!H1801)*Assumptions!$B$6</f>
        <v>110.65812</v>
      </c>
      <c r="D1801" s="14" t="n">
        <f aca="false">Data_Clean!I1801*Assumptions!$B$7</f>
        <v>0</v>
      </c>
      <c r="E1801" s="14" t="n">
        <f aca="false">Data_Clean!J1801*Assumptions!$B$8</f>
        <v>0</v>
      </c>
      <c r="F1801" s="14" t="n">
        <f aca="false">Data_Clean!K1801*Assumptions!$B$9</f>
        <v>0</v>
      </c>
      <c r="G1801" s="14" t="n">
        <f aca="false">Data_Clean!L1801*Assumptions!$B$10</f>
        <v>0</v>
      </c>
      <c r="H1801" s="14" t="n">
        <f aca="false">IF(OR(Data_Clean!M1801="",Data_Clean!N1801=""),0,Data_Clean!M1801*Data_Clean!N1801/100)*Assumptions!$B$13*Assumptions!$B$11</f>
        <v>0</v>
      </c>
      <c r="I1801" s="14" t="n">
        <f aca="false">Data_Clean!O1801*4*Assumptions!$B$12</f>
        <v>0</v>
      </c>
      <c r="J1801" s="14" t="n">
        <f aca="false">SUM(B1801:I1801)</f>
        <v>203.96837</v>
      </c>
      <c r="K1801" s="16" t="n">
        <f aca="false">IF(Data_Clean!P1801="","",Assumptions!$B$15*0.5^(Data_Clean!P1801/Assumptions!$B$20))</f>
        <v>15</v>
      </c>
      <c r="L1801" s="16" t="n">
        <f aca="false">Assumptions!$B$16*MIN(1,LN(1+Data_Clean!Q1801)/LN(1+Assumptions!$B$21))</f>
        <v>12.0537864630054</v>
      </c>
      <c r="M1801" s="16" t="n">
        <f aca="false">Assumptions!$B$17*(0.6*MIN(1,Data_Clean!R1801/Assumptions!$B$22)+0.4*IF(Data_Clean!S1801="",0,Data_Clean!S1801))</f>
        <v>4.938</v>
      </c>
      <c r="N1801" s="16" t="n">
        <f aca="false">Assumptions!$B$18*MIN(1,(Data_Clean!F1801-1)/Assumptions!$B$23)</f>
        <v>5</v>
      </c>
      <c r="O1801" s="16" t="n">
        <f aca="false">Assumptions!$B$19*(0.4*IF(Data_Clean!E1801="",0,MIN(1,Data_Clean!E1801/12/Assumptions!$B$24))+0.35*IF(Data_Clean!D1801="Y",1,0)+0.25*(1-MIN(Data_Clean!T1801,3)/3))/IF(Data_Clean!E1801="",0.6,1)</f>
        <v>4.5</v>
      </c>
      <c r="P1801" s="16" t="n">
        <f aca="false">SUM(K1801:O1801)/(Assumptions!$D$5-IF(K1801="",Assumptions!$B$15,0))*100</f>
        <v>41.4917864630054</v>
      </c>
      <c r="Q1801" s="7" t="str">
        <f aca="false">IF(J1801&gt;=Assumptions!$B$26,"High",IF(J1801&gt;=Assumptions!$B$27,"Mid","Low"))</f>
        <v>Low</v>
      </c>
      <c r="R1801" s="7" t="str">
        <f aca="false">IF(P1801&gt;=Assumptions!$B$28,"High",IF(P1801&gt;=Assumptions!$B$29,"Mid","Low"))</f>
        <v>Low</v>
      </c>
      <c r="S1801" s="7" t="str">
        <f aca="false">INDEX(Assumptions!$B$33:$B$41,MATCH(Q1801&amp;"|"&amp;R1801,Assumptions!$A$33:$A$41,0))</f>
        <v>Dormant &amp; Low Value</v>
      </c>
      <c r="T1801" s="7" t="n">
        <f aca="false">IF(ISNUMBER(Data_Clean!V1801),J1801*Data_Clean!V1801,0)</f>
        <v>17.990010234</v>
      </c>
    </row>
    <row r="1802" customFormat="false" ht="15" hidden="false" customHeight="false" outlineLevel="0" collapsed="false">
      <c r="A1802" s="15" t="str">
        <f aca="false">Data_Clean!A1802</f>
        <v>CX101798</v>
      </c>
      <c r="B1802" s="14" t="n">
        <f aca="false">Data_Clean!G1802*Assumptions!$B$5</f>
        <v>9.66975</v>
      </c>
      <c r="C1802" s="14" t="n">
        <f aca="false">IF(Data_Clean!H1802="",0,Data_Clean!H1802)*Assumptions!$B$6</f>
        <v>6.8322</v>
      </c>
      <c r="D1802" s="14" t="n">
        <f aca="false">Data_Clean!I1802*Assumptions!$B$7</f>
        <v>12.8</v>
      </c>
      <c r="E1802" s="14" t="n">
        <f aca="false">Data_Clean!J1802*Assumptions!$B$8</f>
        <v>0</v>
      </c>
      <c r="F1802" s="14" t="n">
        <f aca="false">Data_Clean!K1802*Assumptions!$B$9</f>
        <v>0</v>
      </c>
      <c r="G1802" s="14" t="n">
        <f aca="false">Data_Clean!L1802*Assumptions!$B$10</f>
        <v>0</v>
      </c>
      <c r="H1802" s="14" t="n">
        <f aca="false">IF(OR(Data_Clean!M1802="",Data_Clean!N1802=""),0,Data_Clean!M1802*Data_Clean!N1802/100)*Assumptions!$B$13*Assumptions!$B$11</f>
        <v>0</v>
      </c>
      <c r="I1802" s="14" t="n">
        <f aca="false">Data_Clean!O1802*4*Assumptions!$B$12</f>
        <v>0</v>
      </c>
      <c r="J1802" s="14" t="n">
        <f aca="false">SUM(B1802:I1802)</f>
        <v>29.30195</v>
      </c>
      <c r="K1802" s="16" t="n">
        <f aca="false">IF(Data_Clean!P1802="","",Assumptions!$B$15*0.5^(Data_Clean!P1802/Assumptions!$B$20))</f>
        <v>10.6066017177982</v>
      </c>
      <c r="L1802" s="16" t="n">
        <f aca="false">Assumptions!$B$16*MIN(1,LN(1+Data_Clean!Q1802)/LN(1+Assumptions!$B$21))</f>
        <v>9.16313819982653</v>
      </c>
      <c r="M1802" s="16" t="n">
        <f aca="false">Assumptions!$B$17*(0.6*MIN(1,Data_Clean!R1802/Assumptions!$B$22)+0.4*IF(Data_Clean!S1802="",0,Data_Clean!S1802))</f>
        <v>4.914</v>
      </c>
      <c r="N1802" s="16" t="n">
        <f aca="false">Assumptions!$B$18*MIN(1,(Data_Clean!F1802-1)/Assumptions!$B$23)</f>
        <v>10</v>
      </c>
      <c r="O1802" s="16" t="n">
        <f aca="false">Assumptions!$B$19*(0.4*IF(Data_Clean!E1802="",0,MIN(1,Data_Clean!E1802/12/Assumptions!$B$24))+0.35*IF(Data_Clean!D1802="Y",1,0)+0.25*(1-MIN(Data_Clean!T1802,3)/3))/IF(Data_Clean!E1802="",0.6,1)</f>
        <v>7.4</v>
      </c>
      <c r="P1802" s="16" t="n">
        <f aca="false">SUM(K1802:O1802)/(Assumptions!$D$5-IF(K1802="",Assumptions!$B$15,0))*100</f>
        <v>42.0837399176247</v>
      </c>
      <c r="Q1802" s="7" t="str">
        <f aca="false">IF(J1802&gt;=Assumptions!$B$26,"High",IF(J1802&gt;=Assumptions!$B$27,"Mid","Low"))</f>
        <v>Low</v>
      </c>
      <c r="R1802" s="7" t="str">
        <f aca="false">IF(P1802&gt;=Assumptions!$B$28,"High",IF(P1802&gt;=Assumptions!$B$29,"Mid","Low"))</f>
        <v>Low</v>
      </c>
      <c r="S1802" s="7" t="str">
        <f aca="false">INDEX(Assumptions!$B$33:$B$41,MATCH(Q1802&amp;"|"&amp;R1802,Assumptions!$A$33:$A$41,0))</f>
        <v>Dormant &amp; Low Value</v>
      </c>
      <c r="T1802" s="7" t="n">
        <f aca="false">IF(ISNUMBER(Data_Clean!V1802),J1802*Data_Clean!V1802,0)</f>
        <v>2.1683443</v>
      </c>
    </row>
    <row r="1803" customFormat="false" ht="15" hidden="false" customHeight="false" outlineLevel="0" collapsed="false">
      <c r="A1803" s="15" t="str">
        <f aca="false">Data_Clean!A1803</f>
        <v>CX101799</v>
      </c>
      <c r="B1803" s="14" t="n">
        <f aca="false">Data_Clean!G1803*Assumptions!$B$5</f>
        <v>47.7025</v>
      </c>
      <c r="C1803" s="14" t="n">
        <f aca="false">IF(Data_Clean!H1803="",0,Data_Clean!H1803)*Assumptions!$B$6</f>
        <v>0</v>
      </c>
      <c r="D1803" s="14" t="n">
        <f aca="false">Data_Clean!I1803*Assumptions!$B$7</f>
        <v>0</v>
      </c>
      <c r="E1803" s="14" t="n">
        <f aca="false">Data_Clean!J1803*Assumptions!$B$8</f>
        <v>1097.8314</v>
      </c>
      <c r="F1803" s="14" t="n">
        <f aca="false">Data_Clean!K1803*Assumptions!$B$9</f>
        <v>0</v>
      </c>
      <c r="G1803" s="14" t="n">
        <f aca="false">Data_Clean!L1803*Assumptions!$B$10</f>
        <v>0</v>
      </c>
      <c r="H1803" s="14" t="n">
        <f aca="false">IF(OR(Data_Clean!M1803="",Data_Clean!N1803=""),0,Data_Clean!M1803*Data_Clean!N1803/100)*Assumptions!$B$13*Assumptions!$B$11</f>
        <v>0</v>
      </c>
      <c r="I1803" s="14" t="n">
        <f aca="false">Data_Clean!O1803*4*Assumptions!$B$12</f>
        <v>0</v>
      </c>
      <c r="J1803" s="14" t="n">
        <f aca="false">SUM(B1803:I1803)</f>
        <v>1145.5339</v>
      </c>
      <c r="K1803" s="16" t="n">
        <f aca="false">IF(Data_Clean!P1803="","",Assumptions!$B$15*0.5^(Data_Clean!P1803/Assumptions!$B$20))</f>
        <v>13.9954948730521</v>
      </c>
      <c r="L1803" s="16" t="n">
        <f aca="false">Assumptions!$B$16*MIN(1,LN(1+Data_Clean!Q1803)/LN(1+Assumptions!$B$21))</f>
        <v>9.60252567789128</v>
      </c>
      <c r="M1803" s="16" t="n">
        <f aca="false">Assumptions!$B$17*(0.6*MIN(1,Data_Clean!R1803/Assumptions!$B$22)+0.4*IF(Data_Clean!S1803="",0,Data_Clean!S1803))</f>
        <v>7.416</v>
      </c>
      <c r="N1803" s="16" t="n">
        <f aca="false">Assumptions!$B$18*MIN(1,(Data_Clean!F1803-1)/Assumptions!$B$23)</f>
        <v>5</v>
      </c>
      <c r="O1803" s="16" t="n">
        <f aca="false">Assumptions!$B$19*(0.4*IF(Data_Clean!E1803="",0,MIN(1,Data_Clean!E1803/12/Assumptions!$B$24))+0.35*IF(Data_Clean!D1803="Y",1,0)+0.25*(1-MIN(Data_Clean!T1803,3)/3))/IF(Data_Clean!E1803="",0.6,1)</f>
        <v>6.2</v>
      </c>
      <c r="P1803" s="16" t="n">
        <f aca="false">SUM(K1803:O1803)/(Assumptions!$D$5-IF(K1803="",Assumptions!$B$15,0))*100</f>
        <v>42.2140205509434</v>
      </c>
      <c r="Q1803" s="7" t="str">
        <f aca="false">IF(J1803&gt;=Assumptions!$B$26,"High",IF(J1803&gt;=Assumptions!$B$27,"Mid","Low"))</f>
        <v>Mid</v>
      </c>
      <c r="R1803" s="7" t="str">
        <f aca="false">IF(P1803&gt;=Assumptions!$B$28,"High",IF(P1803&gt;=Assumptions!$B$29,"Mid","Low"))</f>
        <v>Low</v>
      </c>
      <c r="S1803" s="7" t="str">
        <f aca="false">INDEX(Assumptions!$B$33:$B$41,MATCH(Q1803&amp;"|"&amp;R1803,Assumptions!$A$33:$A$41,0))</f>
        <v>Light Touch</v>
      </c>
      <c r="T1803" s="7" t="n">
        <f aca="false">IF(ISNUMBER(Data_Clean!V1803),J1803*Data_Clean!V1803,0)</f>
        <v>124.51953493</v>
      </c>
    </row>
    <row r="1804" customFormat="false" ht="15" hidden="false" customHeight="false" outlineLevel="0" collapsed="false">
      <c r="A1804" s="15" t="str">
        <f aca="false">Data_Clean!A1804</f>
        <v>CX101800</v>
      </c>
      <c r="B1804" s="14" t="n">
        <f aca="false">Data_Clean!G1804*Assumptions!$B$5</f>
        <v>105.24175</v>
      </c>
      <c r="C1804" s="14" t="n">
        <f aca="false">IF(Data_Clean!H1804="",0,Data_Clean!H1804)*Assumptions!$B$6</f>
        <v>60.54396</v>
      </c>
      <c r="D1804" s="14" t="n">
        <f aca="false">Data_Clean!I1804*Assumptions!$B$7</f>
        <v>0</v>
      </c>
      <c r="E1804" s="14" t="n">
        <f aca="false">Data_Clean!J1804*Assumptions!$B$8</f>
        <v>974.351475</v>
      </c>
      <c r="F1804" s="14" t="n">
        <f aca="false">Data_Clean!K1804*Assumptions!$B$9</f>
        <v>0</v>
      </c>
      <c r="G1804" s="14" t="n">
        <f aca="false">Data_Clean!L1804*Assumptions!$B$10</f>
        <v>0</v>
      </c>
      <c r="H1804" s="14" t="n">
        <f aca="false">IF(OR(Data_Clean!M1804="",Data_Clean!N1804=""),0,Data_Clean!M1804*Data_Clean!N1804/100)*Assumptions!$B$13*Assumptions!$B$11</f>
        <v>366.12</v>
      </c>
      <c r="I1804" s="14" t="n">
        <f aca="false">Data_Clean!O1804*4*Assumptions!$B$12</f>
        <v>26.8392</v>
      </c>
      <c r="J1804" s="14" t="n">
        <f aca="false">SUM(B1804:I1804)</f>
        <v>1533.096385</v>
      </c>
      <c r="K1804" s="16" t="n">
        <f aca="false">IF(Data_Clean!P1804="","",Assumptions!$B$15*0.5^(Data_Clean!P1804/Assumptions!$B$20))</f>
        <v>26.7269615442102</v>
      </c>
      <c r="L1804" s="16" t="n">
        <f aca="false">Assumptions!$B$16*MIN(1,LN(1+Data_Clean!Q1804)/LN(1+Assumptions!$B$21))</f>
        <v>14.9444347261843</v>
      </c>
      <c r="M1804" s="16" t="n">
        <f aca="false">Assumptions!$B$17*(0.6*MIN(1,Data_Clean!R1804/Assumptions!$B$22)+0.4*IF(Data_Clean!S1804="",0,Data_Clean!S1804))</f>
        <v>9.672</v>
      </c>
      <c r="N1804" s="16" t="n">
        <f aca="false">Assumptions!$B$18*MIN(1,(Data_Clean!F1804-1)/Assumptions!$B$23)</f>
        <v>15</v>
      </c>
      <c r="O1804" s="16" t="n">
        <f aca="false">Assumptions!$B$19*(0.4*IF(Data_Clean!E1804="",0,MIN(1,Data_Clean!E1804/12/Assumptions!$B$24))+0.35*IF(Data_Clean!D1804="Y",1,0)+0.25*(1-MIN(Data_Clean!T1804,3)/3))/IF(Data_Clean!E1804="",0.6,1)</f>
        <v>11.8</v>
      </c>
      <c r="P1804" s="16" t="n">
        <f aca="false">SUM(K1804:O1804)/(Assumptions!$D$5-IF(K1804="",Assumptions!$B$15,0))*100</f>
        <v>78.1433962703945</v>
      </c>
      <c r="Q1804" s="7" t="str">
        <f aca="false">IF(J1804&gt;=Assumptions!$B$26,"High",IF(J1804&gt;=Assumptions!$B$27,"Mid","Low"))</f>
        <v>High</v>
      </c>
      <c r="R1804" s="7" t="str">
        <f aca="false">IF(P1804&gt;=Assumptions!$B$28,"High",IF(P1804&gt;=Assumptions!$B$29,"Mid","Low"))</f>
        <v>High</v>
      </c>
      <c r="S1804" s="7" t="str">
        <f aca="false">INDEX(Assumptions!$B$33:$B$41,MATCH(Q1804&amp;"|"&amp;R1804,Assumptions!$A$33:$A$41,0))</f>
        <v>Premier Advocates</v>
      </c>
      <c r="T1804" s="7" t="n">
        <f aca="false">IF(ISNUMBER(Data_Clean!V1804),J1804*Data_Clean!V1804,0)</f>
        <v>25.449399991</v>
      </c>
    </row>
    <row r="1805" customFormat="false" ht="15" hidden="false" customHeight="false" outlineLevel="0" collapsed="false">
      <c r="A1805" s="15" t="str">
        <f aca="false">Data_Clean!A1805</f>
        <v>CX101801</v>
      </c>
      <c r="B1805" s="14" t="n">
        <f aca="false">Data_Clean!G1805*Assumptions!$B$5</f>
        <v>45.50275</v>
      </c>
      <c r="C1805" s="14" t="n">
        <f aca="false">IF(Data_Clean!H1805="",0,Data_Clean!H1805)*Assumptions!$B$6</f>
        <v>0</v>
      </c>
      <c r="D1805" s="14" t="n">
        <f aca="false">Data_Clean!I1805*Assumptions!$B$7</f>
        <v>0</v>
      </c>
      <c r="E1805" s="14" t="n">
        <f aca="false">Data_Clean!J1805*Assumptions!$B$8</f>
        <v>0</v>
      </c>
      <c r="F1805" s="14" t="n">
        <f aca="false">Data_Clean!K1805*Assumptions!$B$9</f>
        <v>0</v>
      </c>
      <c r="G1805" s="14" t="n">
        <f aca="false">Data_Clean!L1805*Assumptions!$B$10</f>
        <v>0</v>
      </c>
      <c r="H1805" s="14" t="n">
        <f aca="false">IF(OR(Data_Clean!M1805="",Data_Clean!N1805=""),0,Data_Clean!M1805*Data_Clean!N1805/100)*Assumptions!$B$13*Assumptions!$B$11</f>
        <v>0</v>
      </c>
      <c r="I1805" s="14" t="n">
        <f aca="false">Data_Clean!O1805*4*Assumptions!$B$12</f>
        <v>0</v>
      </c>
      <c r="J1805" s="14" t="n">
        <f aca="false">SUM(B1805:I1805)</f>
        <v>45.50275</v>
      </c>
      <c r="K1805" s="16" t="n">
        <f aca="false">IF(Data_Clean!P1805="","",Assumptions!$B$15*0.5^(Data_Clean!P1805/Assumptions!$B$20))</f>
        <v>23.267171427506</v>
      </c>
      <c r="L1805" s="16" t="n">
        <f aca="false">Assumptions!$B$16*MIN(1,LN(1+Data_Clean!Q1805)/LN(1+Assumptions!$B$21))</f>
        <v>14.7060656260474</v>
      </c>
      <c r="M1805" s="16" t="n">
        <f aca="false">Assumptions!$B$17*(0.6*MIN(1,Data_Clean!R1805/Assumptions!$B$22)+0.4*IF(Data_Clean!S1805="",0,Data_Clean!S1805))</f>
        <v>3.276</v>
      </c>
      <c r="N1805" s="16" t="n">
        <f aca="false">Assumptions!$B$18*MIN(1,(Data_Clean!F1805-1)/Assumptions!$B$23)</f>
        <v>5</v>
      </c>
      <c r="O1805" s="16" t="n">
        <f aca="false">Assumptions!$B$19*(0.4*IF(Data_Clean!E1805="",0,MIN(1,Data_Clean!E1805/12/Assumptions!$B$24))+0.35*IF(Data_Clean!D1805="Y",1,0)+0.25*(1-MIN(Data_Clean!T1805,3)/3))/IF(Data_Clean!E1805="",0.6,1)</f>
        <v>15</v>
      </c>
      <c r="P1805" s="16" t="n">
        <f aca="false">SUM(K1805:O1805)/(Assumptions!$D$5-IF(K1805="",Assumptions!$B$15,0))*100</f>
        <v>61.2492370535534</v>
      </c>
      <c r="Q1805" s="7" t="str">
        <f aca="false">IF(J1805&gt;=Assumptions!$B$26,"High",IF(J1805&gt;=Assumptions!$B$27,"Mid","Low"))</f>
        <v>Low</v>
      </c>
      <c r="R1805" s="7" t="str">
        <f aca="false">IF(P1805&gt;=Assumptions!$B$28,"High",IF(P1805&gt;=Assumptions!$B$29,"Mid","Low"))</f>
        <v>Mid</v>
      </c>
      <c r="S1805" s="7" t="str">
        <f aca="false">INDEX(Assumptions!$B$33:$B$41,MATCH(Q1805&amp;"|"&amp;R1805,Assumptions!$A$33:$A$41,0))</f>
        <v>Light Touch</v>
      </c>
      <c r="T1805" s="7" t="n">
        <f aca="false">IF(ISNUMBER(Data_Clean!V1805),J1805*Data_Clean!V1805,0)</f>
        <v>1.04656325</v>
      </c>
    </row>
    <row r="1806" customFormat="false" ht="15" hidden="false" customHeight="false" outlineLevel="0" collapsed="false">
      <c r="A1806" s="15" t="str">
        <f aca="false">Data_Clean!A1806</f>
        <v>CX101802</v>
      </c>
      <c r="B1806" s="14" t="n">
        <f aca="false">Data_Clean!G1806*Assumptions!$B$5</f>
        <v>39.81375</v>
      </c>
      <c r="C1806" s="14" t="n">
        <f aca="false">IF(Data_Clean!H1806="",0,Data_Clean!H1806)*Assumptions!$B$6</f>
        <v>1084.54356</v>
      </c>
      <c r="D1806" s="14" t="n">
        <f aca="false">Data_Clean!I1806*Assumptions!$B$7</f>
        <v>196</v>
      </c>
      <c r="E1806" s="14" t="n">
        <f aca="false">Data_Clean!J1806*Assumptions!$B$8</f>
        <v>0</v>
      </c>
      <c r="F1806" s="14" t="n">
        <f aca="false">Data_Clean!K1806*Assumptions!$B$9</f>
        <v>0</v>
      </c>
      <c r="G1806" s="14" t="n">
        <f aca="false">Data_Clean!L1806*Assumptions!$B$10</f>
        <v>0</v>
      </c>
      <c r="H1806" s="14" t="n">
        <f aca="false">IF(OR(Data_Clean!M1806="",Data_Clean!N1806=""),0,Data_Clean!M1806*Data_Clean!N1806/100)*Assumptions!$B$13*Assumptions!$B$11</f>
        <v>0</v>
      </c>
      <c r="I1806" s="14" t="n">
        <f aca="false">Data_Clean!O1806*4*Assumptions!$B$12</f>
        <v>0</v>
      </c>
      <c r="J1806" s="14" t="n">
        <f aca="false">SUM(B1806:I1806)</f>
        <v>1320.35731</v>
      </c>
      <c r="K1806" s="16" t="n">
        <f aca="false">IF(Data_Clean!P1806="","",Assumptions!$B$15*0.5^(Data_Clean!P1806/Assumptions!$B$20))</f>
        <v>26.7269615442102</v>
      </c>
      <c r="L1806" s="16" t="n">
        <f aca="false">Assumptions!$B$16*MIN(1,LN(1+Data_Clean!Q1806)/LN(1+Assumptions!$B$21))</f>
        <v>14.320838960067</v>
      </c>
      <c r="M1806" s="16" t="n">
        <f aca="false">Assumptions!$B$17*(0.6*MIN(1,Data_Clean!R1806/Assumptions!$B$22)+0.4*IF(Data_Clean!S1806="",0,Data_Clean!S1806))</f>
        <v>10.758</v>
      </c>
      <c r="N1806" s="16" t="n">
        <f aca="false">Assumptions!$B$18*MIN(1,(Data_Clean!F1806-1)/Assumptions!$B$23)</f>
        <v>15</v>
      </c>
      <c r="O1806" s="16" t="n">
        <f aca="false">Assumptions!$B$19*(0.4*IF(Data_Clean!E1806="",0,MIN(1,Data_Clean!E1806/12/Assumptions!$B$24))+0.35*IF(Data_Clean!D1806="Y",1,0)+0.25*(1-MIN(Data_Clean!T1806,3)/3))/IF(Data_Clean!E1806="",0.6,1)</f>
        <v>9.1</v>
      </c>
      <c r="P1806" s="16" t="n">
        <f aca="false">SUM(K1806:O1806)/(Assumptions!$D$5-IF(K1806="",Assumptions!$B$15,0))*100</f>
        <v>75.9058005042772</v>
      </c>
      <c r="Q1806" s="7" t="str">
        <f aca="false">IF(J1806&gt;=Assumptions!$B$26,"High",IF(J1806&gt;=Assumptions!$B$27,"Mid","Low"))</f>
        <v>Mid</v>
      </c>
      <c r="R1806" s="7" t="str">
        <f aca="false">IF(P1806&gt;=Assumptions!$B$28,"High",IF(P1806&gt;=Assumptions!$B$29,"Mid","Low"))</f>
        <v>High</v>
      </c>
      <c r="S1806" s="7" t="str">
        <f aca="false">INDEX(Assumptions!$B$33:$B$41,MATCH(Q1806&amp;"|"&amp;R1806,Assumptions!$A$33:$A$41,0))</f>
        <v>Engaged Builders</v>
      </c>
      <c r="T1806" s="7" t="n">
        <f aca="false">IF(ISNUMBER(Data_Clean!V1806),J1806*Data_Clean!V1806,0)</f>
        <v>29.576003744</v>
      </c>
    </row>
    <row r="1807" customFormat="false" ht="15" hidden="false" customHeight="false" outlineLevel="0" collapsed="false">
      <c r="A1807" s="15" t="str">
        <f aca="false">Data_Clean!A1807</f>
        <v>CX101803</v>
      </c>
      <c r="B1807" s="14" t="n">
        <f aca="false">Data_Clean!G1807*Assumptions!$B$5</f>
        <v>177.2625</v>
      </c>
      <c r="C1807" s="14" t="n">
        <f aca="false">IF(Data_Clean!H1807="",0,Data_Clean!H1807)*Assumptions!$B$6</f>
        <v>0</v>
      </c>
      <c r="D1807" s="14" t="n">
        <f aca="false">Data_Clean!I1807*Assumptions!$B$7</f>
        <v>0</v>
      </c>
      <c r="E1807" s="14" t="n">
        <f aca="false">Data_Clean!J1807*Assumptions!$B$8</f>
        <v>0</v>
      </c>
      <c r="F1807" s="14" t="n">
        <f aca="false">Data_Clean!K1807*Assumptions!$B$9</f>
        <v>0</v>
      </c>
      <c r="G1807" s="14" t="n">
        <f aca="false">Data_Clean!L1807*Assumptions!$B$10</f>
        <v>0</v>
      </c>
      <c r="H1807" s="14" t="n">
        <f aca="false">IF(OR(Data_Clean!M1807="",Data_Clean!N1807=""),0,Data_Clean!M1807*Data_Clean!N1807/100)*Assumptions!$B$13*Assumptions!$B$11</f>
        <v>0</v>
      </c>
      <c r="I1807" s="14" t="n">
        <f aca="false">Data_Clean!O1807*4*Assumptions!$B$12</f>
        <v>0</v>
      </c>
      <c r="J1807" s="14" t="n">
        <f aca="false">SUM(B1807:I1807)</f>
        <v>177.2625</v>
      </c>
      <c r="K1807" s="16" t="n">
        <f aca="false">IF(Data_Clean!P1807="","",Assumptions!$B$15*0.5^(Data_Clean!P1807/Assumptions!$B$20))</f>
        <v>2.05654683692742</v>
      </c>
      <c r="L1807" s="16" t="n">
        <f aca="false">Assumptions!$B$16*MIN(1,LN(1+Data_Clean!Q1807)/LN(1+Assumptions!$B$21))</f>
        <v>0</v>
      </c>
      <c r="M1807" s="16" t="n">
        <f aca="false">Assumptions!$B$17*(0.6*MIN(1,Data_Clean!R1807/Assumptions!$B$22)+0.4*IF(Data_Clean!S1807="",0,Data_Clean!S1807))</f>
        <v>0</v>
      </c>
      <c r="N1807" s="16" t="n">
        <f aca="false">Assumptions!$B$18*MIN(1,(Data_Clean!F1807-1)/Assumptions!$B$23)</f>
        <v>0</v>
      </c>
      <c r="O1807" s="16" t="n">
        <f aca="false">Assumptions!$B$19*(0.4*IF(Data_Clean!E1807="",0,MIN(1,Data_Clean!E1807/12/Assumptions!$B$24))+0.35*IF(Data_Clean!D1807="Y",1,0)+0.25*(1-MIN(Data_Clean!T1807,3)/3))/IF(Data_Clean!E1807="",0.6,1)</f>
        <v>9.75</v>
      </c>
      <c r="P1807" s="16" t="n">
        <f aca="false">SUM(K1807:O1807)/(Assumptions!$D$5-IF(K1807="",Assumptions!$B$15,0))*100</f>
        <v>11.8065468369274</v>
      </c>
      <c r="Q1807" s="7" t="str">
        <f aca="false">IF(J1807&gt;=Assumptions!$B$26,"High",IF(J1807&gt;=Assumptions!$B$27,"Mid","Low"))</f>
        <v>Low</v>
      </c>
      <c r="R1807" s="7" t="str">
        <f aca="false">IF(P1807&gt;=Assumptions!$B$28,"High",IF(P1807&gt;=Assumptions!$B$29,"Mid","Low"))</f>
        <v>Low</v>
      </c>
      <c r="S1807" s="7" t="str">
        <f aca="false">INDEX(Assumptions!$B$33:$B$41,MATCH(Q1807&amp;"|"&amp;R1807,Assumptions!$A$33:$A$41,0))</f>
        <v>Dormant &amp; Low Value</v>
      </c>
      <c r="T1807" s="7" t="n">
        <f aca="false">IF(ISNUMBER(Data_Clean!V1807),J1807*Data_Clean!V1807,0)</f>
        <v>65.8352925</v>
      </c>
    </row>
    <row r="1808" customFormat="false" ht="15" hidden="false" customHeight="false" outlineLevel="0" collapsed="false">
      <c r="A1808" s="15" t="str">
        <f aca="false">Data_Clean!A1808</f>
        <v>CX101804</v>
      </c>
      <c r="B1808" s="14" t="n">
        <f aca="false">Data_Clean!G1808*Assumptions!$B$5</f>
        <v>136.80575</v>
      </c>
      <c r="C1808" s="14" t="n">
        <f aca="false">IF(Data_Clean!H1808="",0,Data_Clean!H1808)*Assumptions!$B$6</f>
        <v>877.0506</v>
      </c>
      <c r="D1808" s="14" t="n">
        <f aca="false">Data_Clean!I1808*Assumptions!$B$7</f>
        <v>574.4</v>
      </c>
      <c r="E1808" s="14" t="n">
        <f aca="false">Data_Clean!J1808*Assumptions!$B$8</f>
        <v>0</v>
      </c>
      <c r="F1808" s="14" t="n">
        <f aca="false">Data_Clean!K1808*Assumptions!$B$9</f>
        <v>0</v>
      </c>
      <c r="G1808" s="14" t="n">
        <f aca="false">Data_Clean!L1808*Assumptions!$B$10</f>
        <v>0</v>
      </c>
      <c r="H1808" s="14" t="n">
        <f aca="false">IF(OR(Data_Clean!M1808="",Data_Clean!N1808=""),0,Data_Clean!M1808*Data_Clean!N1808/100)*Assumptions!$B$13*Assumptions!$B$11</f>
        <v>295.596</v>
      </c>
      <c r="I1808" s="14" t="n">
        <f aca="false">Data_Clean!O1808*4*Assumptions!$B$12</f>
        <v>28.28736</v>
      </c>
      <c r="J1808" s="14" t="n">
        <f aca="false">SUM(B1808:I1808)</f>
        <v>1912.13971</v>
      </c>
      <c r="K1808" s="16" t="n">
        <f aca="false">IF(Data_Clean!P1808="","",Assumptions!$B$15*0.5^(Data_Clean!P1808/Assumptions!$B$20))</f>
        <v>17.2304753249555</v>
      </c>
      <c r="L1808" s="16" t="n">
        <f aca="false">Assumptions!$B$16*MIN(1,LN(1+Data_Clean!Q1808)/LN(1+Assumptions!$B$21))</f>
        <v>12.6966447294858</v>
      </c>
      <c r="M1808" s="16" t="n">
        <f aca="false">Assumptions!$B$17*(0.6*MIN(1,Data_Clean!R1808/Assumptions!$B$22)+0.4*IF(Data_Clean!S1808="",0,Data_Clean!S1808))</f>
        <v>6.198</v>
      </c>
      <c r="N1808" s="16" t="n">
        <f aca="false">Assumptions!$B$18*MIN(1,(Data_Clean!F1808-1)/Assumptions!$B$23)</f>
        <v>15</v>
      </c>
      <c r="O1808" s="16" t="n">
        <f aca="false">Assumptions!$B$19*(0.4*IF(Data_Clean!E1808="",0,MIN(1,Data_Clean!E1808/12/Assumptions!$B$24))+0.35*IF(Data_Clean!D1808="Y",1,0)+0.25*(1-MIN(Data_Clean!T1808,3)/3))/IF(Data_Clean!E1808="",0.6,1)</f>
        <v>9.75</v>
      </c>
      <c r="P1808" s="16" t="n">
        <f aca="false">SUM(K1808:O1808)/(Assumptions!$D$5-IF(K1808="",Assumptions!$B$15,0))*100</f>
        <v>60.8751200544413</v>
      </c>
      <c r="Q1808" s="7" t="str">
        <f aca="false">IF(J1808&gt;=Assumptions!$B$26,"High",IF(J1808&gt;=Assumptions!$B$27,"Mid","Low"))</f>
        <v>High</v>
      </c>
      <c r="R1808" s="7" t="str">
        <f aca="false">IF(P1808&gt;=Assumptions!$B$28,"High",IF(P1808&gt;=Assumptions!$B$29,"Mid","Low"))</f>
        <v>Mid</v>
      </c>
      <c r="S1808" s="7" t="str">
        <f aca="false">INDEX(Assumptions!$B$33:$B$41,MATCH(Q1808&amp;"|"&amp;R1808,Assumptions!$A$33:$A$41,0))</f>
        <v>Established Core</v>
      </c>
      <c r="T1808" s="7" t="n">
        <f aca="false">IF(ISNUMBER(Data_Clean!V1808),J1808*Data_Clean!V1808,0)</f>
        <v>107.07982376</v>
      </c>
    </row>
    <row r="1809" customFormat="false" ht="15" hidden="false" customHeight="false" outlineLevel="0" collapsed="false">
      <c r="A1809" s="15" t="str">
        <f aca="false">Data_Clean!A1809</f>
        <v>CX101805</v>
      </c>
      <c r="B1809" s="14" t="n">
        <f aca="false">Data_Clean!G1809*Assumptions!$B$5</f>
        <v>243.8125</v>
      </c>
      <c r="C1809" s="14" t="n">
        <f aca="false">IF(Data_Clean!H1809="",0,Data_Clean!H1809)*Assumptions!$B$6</f>
        <v>361.03236</v>
      </c>
      <c r="D1809" s="14" t="n">
        <f aca="false">Data_Clean!I1809*Assumptions!$B$7</f>
        <v>452.8</v>
      </c>
      <c r="E1809" s="14" t="n">
        <f aca="false">Data_Clean!J1809*Assumptions!$B$8</f>
        <v>0</v>
      </c>
      <c r="F1809" s="14" t="n">
        <f aca="false">Data_Clean!K1809*Assumptions!$B$9</f>
        <v>0</v>
      </c>
      <c r="G1809" s="14" t="n">
        <f aca="false">Data_Clean!L1809*Assumptions!$B$10</f>
        <v>0</v>
      </c>
      <c r="H1809" s="14" t="n">
        <f aca="false">IF(OR(Data_Clean!M1809="",Data_Clean!N1809=""),0,Data_Clean!M1809*Data_Clean!N1809/100)*Assumptions!$B$13*Assumptions!$B$11</f>
        <v>0</v>
      </c>
      <c r="I1809" s="14" t="n">
        <f aca="false">Data_Clean!O1809*4*Assumptions!$B$12</f>
        <v>0</v>
      </c>
      <c r="J1809" s="14" t="n">
        <f aca="false">SUM(B1809:I1809)</f>
        <v>1057.64486</v>
      </c>
      <c r="K1809" s="16" t="n">
        <f aca="false">IF(Data_Clean!P1809="","",Assumptions!$B$15*0.5^(Data_Clean!P1809/Assumptions!$B$20))</f>
        <v>26.1165168988837</v>
      </c>
      <c r="L1809" s="16" t="n">
        <f aca="false">Assumptions!$B$16*MIN(1,LN(1+Data_Clean!Q1809)/LN(1+Assumptions!$B$21))</f>
        <v>14.1840947778045</v>
      </c>
      <c r="M1809" s="16" t="n">
        <f aca="false">Assumptions!$B$17*(0.6*MIN(1,Data_Clean!R1809/Assumptions!$B$22)+0.4*IF(Data_Clean!S1809="",0,Data_Clean!S1809))</f>
        <v>8.724</v>
      </c>
      <c r="N1809" s="16" t="n">
        <f aca="false">Assumptions!$B$18*MIN(1,(Data_Clean!F1809-1)/Assumptions!$B$23)</f>
        <v>10</v>
      </c>
      <c r="O1809" s="16" t="n">
        <f aca="false">Assumptions!$B$19*(0.4*IF(Data_Clean!E1809="",0,MIN(1,Data_Clean!E1809/12/Assumptions!$B$24))+0.35*IF(Data_Clean!D1809="Y",1,0)+0.25*(1-MIN(Data_Clean!T1809,3)/3))/IF(Data_Clean!E1809="",0.6,1)</f>
        <v>7.25</v>
      </c>
      <c r="P1809" s="16" t="n">
        <f aca="false">SUM(K1809:O1809)/(Assumptions!$D$5-IF(K1809="",Assumptions!$B$15,0))*100</f>
        <v>66.2746116766883</v>
      </c>
      <c r="Q1809" s="7" t="str">
        <f aca="false">IF(J1809&gt;=Assumptions!$B$26,"High",IF(J1809&gt;=Assumptions!$B$27,"Mid","Low"))</f>
        <v>Mid</v>
      </c>
      <c r="R1809" s="7" t="str">
        <f aca="false">IF(P1809&gt;=Assumptions!$B$28,"High",IF(P1809&gt;=Assumptions!$B$29,"Mid","Low"))</f>
        <v>Mid</v>
      </c>
      <c r="S1809" s="7" t="str">
        <f aca="false">INDEX(Assumptions!$B$33:$B$41,MATCH(Q1809&amp;"|"&amp;R1809,Assumptions!$A$33:$A$41,0))</f>
        <v>Established Core</v>
      </c>
      <c r="T1809" s="7" t="n">
        <f aca="false">IF(ISNUMBER(Data_Clean!V1809),J1809*Data_Clean!V1809,0)</f>
        <v>293.179155192</v>
      </c>
    </row>
    <row r="1810" customFormat="false" ht="15" hidden="false" customHeight="false" outlineLevel="0" collapsed="false">
      <c r="A1810" s="15" t="str">
        <f aca="false">Data_Clean!A1810</f>
        <v>CX101806</v>
      </c>
      <c r="B1810" s="14" t="n">
        <f aca="false">Data_Clean!G1810*Assumptions!$B$5</f>
        <v>110.82625</v>
      </c>
      <c r="C1810" s="14" t="n">
        <f aca="false">IF(Data_Clean!H1810="",0,Data_Clean!H1810)*Assumptions!$B$6</f>
        <v>0</v>
      </c>
      <c r="D1810" s="14" t="n">
        <f aca="false">Data_Clean!I1810*Assumptions!$B$7</f>
        <v>3114.4</v>
      </c>
      <c r="E1810" s="14" t="n">
        <f aca="false">Data_Clean!J1810*Assumptions!$B$8</f>
        <v>348.9489</v>
      </c>
      <c r="F1810" s="14" t="n">
        <f aca="false">Data_Clean!K1810*Assumptions!$B$9</f>
        <v>0</v>
      </c>
      <c r="G1810" s="14" t="n">
        <f aca="false">Data_Clean!L1810*Assumptions!$B$10</f>
        <v>921.15</v>
      </c>
      <c r="H1810" s="14" t="n">
        <f aca="false">IF(OR(Data_Clean!M1810="",Data_Clean!N1810=""),0,Data_Clean!M1810*Data_Clean!N1810/100)*Assumptions!$B$13*Assumptions!$B$11</f>
        <v>737.352</v>
      </c>
      <c r="I1810" s="14" t="n">
        <f aca="false">Data_Clean!O1810*4*Assumptions!$B$12</f>
        <v>0</v>
      </c>
      <c r="J1810" s="14" t="n">
        <f aca="false">SUM(B1810:I1810)</f>
        <v>5232.67715</v>
      </c>
      <c r="K1810" s="16" t="n">
        <f aca="false">IF(Data_Clean!P1810="","",Assumptions!$B$15*0.5^(Data_Clean!P1810/Assumptions!$B$20))</f>
        <v>1.79032800733203</v>
      </c>
      <c r="L1810" s="16" t="n">
        <f aca="false">Assumptions!$B$16*MIN(1,LN(1+Data_Clean!Q1810)/LN(1+Assumptions!$B$21))</f>
        <v>0</v>
      </c>
      <c r="M1810" s="16" t="n">
        <f aca="false">Assumptions!$B$17*(0.6*MIN(1,Data_Clean!R1810/Assumptions!$B$22)+0.4*IF(Data_Clean!S1810="",0,Data_Clean!S1810))</f>
        <v>2.7</v>
      </c>
      <c r="N1810" s="16" t="n">
        <f aca="false">Assumptions!$B$18*MIN(1,(Data_Clean!F1810-1)/Assumptions!$B$23)</f>
        <v>20</v>
      </c>
      <c r="O1810" s="16" t="n">
        <f aca="false">Assumptions!$B$19*(0.4*IF(Data_Clean!E1810="",0,MIN(1,Data_Clean!E1810/12/Assumptions!$B$24))+0.35*IF(Data_Clean!D1810="Y",1,0)+0.25*(1-MIN(Data_Clean!T1810,3)/3))/IF(Data_Clean!E1810="",0.6,1)</f>
        <v>9.75</v>
      </c>
      <c r="P1810" s="16" t="n">
        <f aca="false">SUM(K1810:O1810)/(Assumptions!$D$5-IF(K1810="",Assumptions!$B$15,0))*100</f>
        <v>34.240328007332</v>
      </c>
      <c r="Q1810" s="7" t="str">
        <f aca="false">IF(J1810&gt;=Assumptions!$B$26,"High",IF(J1810&gt;=Assumptions!$B$27,"Mid","Low"))</f>
        <v>High</v>
      </c>
      <c r="R1810" s="7" t="str">
        <f aca="false">IF(P1810&gt;=Assumptions!$B$28,"High",IF(P1810&gt;=Assumptions!$B$29,"Mid","Low"))</f>
        <v>Low</v>
      </c>
      <c r="S1810" s="7" t="str">
        <f aca="false">INDEX(Assumptions!$B$33:$B$41,MATCH(Q1810&amp;"|"&amp;R1810,Assumptions!$A$33:$A$41,0))</f>
        <v>Affluent Drifters</v>
      </c>
      <c r="T1810" s="7" t="n">
        <f aca="false">IF(ISNUMBER(Data_Clean!V1810),J1810*Data_Clean!V1810,0)</f>
        <v>844.55409201</v>
      </c>
    </row>
    <row r="1811" customFormat="false" ht="15" hidden="false" customHeight="false" outlineLevel="0" collapsed="false">
      <c r="A1811" s="15" t="str">
        <f aca="false">Data_Clean!A1811</f>
        <v>CX101807</v>
      </c>
      <c r="B1811" s="14" t="n">
        <f aca="false">Data_Clean!G1811*Assumptions!$B$5</f>
        <v>357.50175</v>
      </c>
      <c r="C1811" s="14" t="n">
        <f aca="false">IF(Data_Clean!H1811="",0,Data_Clean!H1811)*Assumptions!$B$6</f>
        <v>202.76928</v>
      </c>
      <c r="D1811" s="14" t="n">
        <f aca="false">Data_Clean!I1811*Assumptions!$B$7</f>
        <v>509.6</v>
      </c>
      <c r="E1811" s="14" t="n">
        <f aca="false">Data_Clean!J1811*Assumptions!$B$8</f>
        <v>0</v>
      </c>
      <c r="F1811" s="14" t="n">
        <f aca="false">Data_Clean!K1811*Assumptions!$B$9</f>
        <v>0</v>
      </c>
      <c r="G1811" s="14" t="n">
        <f aca="false">Data_Clean!L1811*Assumptions!$B$10</f>
        <v>0</v>
      </c>
      <c r="H1811" s="14" t="n">
        <f aca="false">IF(OR(Data_Clean!M1811="",Data_Clean!N1811=""),0,Data_Clean!M1811*Data_Clean!N1811/100)*Assumptions!$B$13*Assumptions!$B$11</f>
        <v>0</v>
      </c>
      <c r="I1811" s="14" t="n">
        <f aca="false">Data_Clean!O1811*4*Assumptions!$B$12</f>
        <v>0</v>
      </c>
      <c r="J1811" s="14" t="n">
        <f aca="false">SUM(B1811:I1811)</f>
        <v>1069.87103</v>
      </c>
      <c r="K1811" s="16" t="n">
        <f aca="false">IF(Data_Clean!P1811="","",Assumptions!$B$15*0.5^(Data_Clean!P1811/Assumptions!$B$20))</f>
        <v>27.3516746567465</v>
      </c>
      <c r="L1811" s="16" t="n">
        <f aca="false">Assumptions!$B$16*MIN(1,LN(1+Data_Clean!Q1811)/LN(1+Assumptions!$B$21))</f>
        <v>16.7118774147124</v>
      </c>
      <c r="M1811" s="16" t="n">
        <f aca="false">Assumptions!$B$17*(0.6*MIN(1,Data_Clean!R1811/Assumptions!$B$22)+0.4*IF(Data_Clean!S1811="",0,Data_Clean!S1811))</f>
        <v>14.1</v>
      </c>
      <c r="N1811" s="16" t="n">
        <f aca="false">Assumptions!$B$18*MIN(1,(Data_Clean!F1811-1)/Assumptions!$B$23)</f>
        <v>10</v>
      </c>
      <c r="O1811" s="16" t="n">
        <f aca="false">Assumptions!$B$19*(0.4*IF(Data_Clean!E1811="",0,MIN(1,Data_Clean!E1811/12/Assumptions!$B$24))+0.35*IF(Data_Clean!D1811="Y",1,0)+0.25*(1-MIN(Data_Clean!T1811,3)/3))/IF(Data_Clean!E1811="",0.6,1)</f>
        <v>13.75</v>
      </c>
      <c r="P1811" s="16" t="n">
        <f aca="false">SUM(K1811:O1811)/(Assumptions!$D$5-IF(K1811="",Assumptions!$B$15,0))*100</f>
        <v>81.9135520714589</v>
      </c>
      <c r="Q1811" s="7" t="str">
        <f aca="false">IF(J1811&gt;=Assumptions!$B$26,"High",IF(J1811&gt;=Assumptions!$B$27,"Mid","Low"))</f>
        <v>Mid</v>
      </c>
      <c r="R1811" s="7" t="str">
        <f aca="false">IF(P1811&gt;=Assumptions!$B$28,"High",IF(P1811&gt;=Assumptions!$B$29,"Mid","Low"))</f>
        <v>High</v>
      </c>
      <c r="S1811" s="7" t="str">
        <f aca="false">INDEX(Assumptions!$B$33:$B$41,MATCH(Q1811&amp;"|"&amp;R1811,Assumptions!$A$33:$A$41,0))</f>
        <v>Engaged Builders</v>
      </c>
      <c r="T1811" s="7" t="n">
        <f aca="false">IF(ISNUMBER(Data_Clean!V1811),J1811*Data_Clean!V1811,0)</f>
        <v>39.692215213</v>
      </c>
    </row>
    <row r="1812" customFormat="false" ht="15" hidden="false" customHeight="false" outlineLevel="0" collapsed="false">
      <c r="A1812" s="15" t="str">
        <f aca="false">Data_Clean!A1812</f>
        <v>CX101808</v>
      </c>
      <c r="B1812" s="14" t="n">
        <f aca="false">Data_Clean!G1812*Assumptions!$B$5</f>
        <v>29.835</v>
      </c>
      <c r="C1812" s="14" t="n">
        <f aca="false">IF(Data_Clean!H1812="",0,Data_Clean!H1812)*Assumptions!$B$6</f>
        <v>0</v>
      </c>
      <c r="D1812" s="14" t="n">
        <f aca="false">Data_Clean!I1812*Assumptions!$B$7</f>
        <v>0</v>
      </c>
      <c r="E1812" s="14" t="n">
        <f aca="false">Data_Clean!J1812*Assumptions!$B$8</f>
        <v>0</v>
      </c>
      <c r="F1812" s="14" t="n">
        <f aca="false">Data_Clean!K1812*Assumptions!$B$9</f>
        <v>0</v>
      </c>
      <c r="G1812" s="14" t="n">
        <f aca="false">Data_Clean!L1812*Assumptions!$B$10</f>
        <v>0</v>
      </c>
      <c r="H1812" s="14" t="n">
        <f aca="false">IF(OR(Data_Clean!M1812="",Data_Clean!N1812=""),0,Data_Clean!M1812*Data_Clean!N1812/100)*Assumptions!$B$13*Assumptions!$B$11</f>
        <v>0</v>
      </c>
      <c r="I1812" s="14" t="n">
        <f aca="false">Data_Clean!O1812*4*Assumptions!$B$12</f>
        <v>0</v>
      </c>
      <c r="J1812" s="14" t="n">
        <f aca="false">SUM(B1812:I1812)</f>
        <v>29.835</v>
      </c>
      <c r="K1812" s="16" t="n">
        <f aca="false">IF(Data_Clean!P1812="","",Assumptions!$B$15*0.5^(Data_Clean!P1812/Assumptions!$B$20))</f>
        <v>16.0766019380444</v>
      </c>
      <c r="L1812" s="16" t="n">
        <f aca="false">Assumptions!$B$16*MIN(1,LN(1+Data_Clean!Q1812)/LN(1+Assumptions!$B$21))</f>
        <v>12.8906482631789</v>
      </c>
      <c r="M1812" s="16" t="n">
        <f aca="false">Assumptions!$B$17*(0.6*MIN(1,Data_Clean!R1812/Assumptions!$B$22)+0.4*IF(Data_Clean!S1812="",0,Data_Clean!S1812))</f>
        <v>8.934</v>
      </c>
      <c r="N1812" s="16" t="n">
        <f aca="false">Assumptions!$B$18*MIN(1,(Data_Clean!F1812-1)/Assumptions!$B$23)</f>
        <v>0</v>
      </c>
      <c r="O1812" s="16" t="n">
        <f aca="false">Assumptions!$B$19*(0.4*IF(Data_Clean!E1812="",0,MIN(1,Data_Clean!E1812/12/Assumptions!$B$24))+0.35*IF(Data_Clean!D1812="Y",1,0)+0.25*(1-MIN(Data_Clean!T1812,3)/3))/IF(Data_Clean!E1812="",0.6,1)</f>
        <v>3.9</v>
      </c>
      <c r="P1812" s="16" t="n">
        <f aca="false">SUM(K1812:O1812)/(Assumptions!$D$5-IF(K1812="",Assumptions!$B$15,0))*100</f>
        <v>41.8012502012233</v>
      </c>
      <c r="Q1812" s="7" t="str">
        <f aca="false">IF(J1812&gt;=Assumptions!$B$26,"High",IF(J1812&gt;=Assumptions!$B$27,"Mid","Low"))</f>
        <v>Low</v>
      </c>
      <c r="R1812" s="7" t="str">
        <f aca="false">IF(P1812&gt;=Assumptions!$B$28,"High",IF(P1812&gt;=Assumptions!$B$29,"Mid","Low"))</f>
        <v>Low</v>
      </c>
      <c r="S1812" s="7" t="str">
        <f aca="false">INDEX(Assumptions!$B$33:$B$41,MATCH(Q1812&amp;"|"&amp;R1812,Assumptions!$A$33:$A$41,0))</f>
        <v>Dormant &amp; Low Value</v>
      </c>
      <c r="T1812" s="7" t="n">
        <f aca="false">IF(ISNUMBER(Data_Clean!V1812),J1812*Data_Clean!V1812,0)</f>
        <v>6.2623665</v>
      </c>
    </row>
    <row r="1813" customFormat="false" ht="15" hidden="false" customHeight="false" outlineLevel="0" collapsed="false">
      <c r="A1813" s="15" t="str">
        <f aca="false">Data_Clean!A1813</f>
        <v>CX101809</v>
      </c>
      <c r="B1813" s="14" t="n">
        <f aca="false">Data_Clean!G1813*Assumptions!$B$5</f>
        <v>101.708</v>
      </c>
      <c r="C1813" s="14" t="n">
        <f aca="false">IF(Data_Clean!H1813="",0,Data_Clean!H1813)*Assumptions!$B$6</f>
        <v>0</v>
      </c>
      <c r="D1813" s="14" t="n">
        <f aca="false">Data_Clean!I1813*Assumptions!$B$7</f>
        <v>0</v>
      </c>
      <c r="E1813" s="14" t="n">
        <f aca="false">Data_Clean!J1813*Assumptions!$B$8</f>
        <v>0</v>
      </c>
      <c r="F1813" s="14" t="n">
        <f aca="false">Data_Clean!K1813*Assumptions!$B$9</f>
        <v>2175.8</v>
      </c>
      <c r="G1813" s="14" t="n">
        <f aca="false">Data_Clean!L1813*Assumptions!$B$10</f>
        <v>0</v>
      </c>
      <c r="H1813" s="14" t="n">
        <f aca="false">IF(OR(Data_Clean!M1813="",Data_Clean!N1813=""),0,Data_Clean!M1813*Data_Clean!N1813/100)*Assumptions!$B$13*Assumptions!$B$11</f>
        <v>0</v>
      </c>
      <c r="I1813" s="14" t="n">
        <f aca="false">Data_Clean!O1813*4*Assumptions!$B$12</f>
        <v>0</v>
      </c>
      <c r="J1813" s="14" t="n">
        <f aca="false">SUM(B1813:I1813)</f>
        <v>2277.508</v>
      </c>
      <c r="K1813" s="16" t="n">
        <f aca="false">IF(Data_Clean!P1813="","",Assumptions!$B$15*0.5^(Data_Clean!P1813/Assumptions!$B$20))</f>
        <v>14.3226240586562</v>
      </c>
      <c r="L1813" s="16" t="n">
        <f aca="false">Assumptions!$B$16*MIN(1,LN(1+Data_Clean!Q1813)/LN(1+Assumptions!$B$21))</f>
        <v>14.4532413158944</v>
      </c>
      <c r="M1813" s="16" t="n">
        <f aca="false">Assumptions!$B$17*(0.6*MIN(1,Data_Clean!R1813/Assumptions!$B$22)+0.4*IF(Data_Clean!S1813="",0,Data_Clean!S1813))</f>
        <v>8.604</v>
      </c>
      <c r="N1813" s="16" t="n">
        <f aca="false">Assumptions!$B$18*MIN(1,(Data_Clean!F1813-1)/Assumptions!$B$23)</f>
        <v>5</v>
      </c>
      <c r="O1813" s="16" t="n">
        <f aca="false">Assumptions!$B$19*(0.4*IF(Data_Clean!E1813="",0,MIN(1,Data_Clean!E1813/12/Assumptions!$B$24))+0.35*IF(Data_Clean!D1813="Y",1,0)+0.25*(1-MIN(Data_Clean!T1813,3)/3))/IF(Data_Clean!E1813="",0.6,1)</f>
        <v>13.75</v>
      </c>
      <c r="P1813" s="16" t="n">
        <f aca="false">SUM(K1813:O1813)/(Assumptions!$D$5-IF(K1813="",Assumptions!$B$15,0))*100</f>
        <v>56.1298653745506</v>
      </c>
      <c r="Q1813" s="7" t="str">
        <f aca="false">IF(J1813&gt;=Assumptions!$B$26,"High",IF(J1813&gt;=Assumptions!$B$27,"Mid","Low"))</f>
        <v>High</v>
      </c>
      <c r="R1813" s="7" t="str">
        <f aca="false">IF(P1813&gt;=Assumptions!$B$28,"High",IF(P1813&gt;=Assumptions!$B$29,"Mid","Low"))</f>
        <v>Mid</v>
      </c>
      <c r="S1813" s="7" t="str">
        <f aca="false">INDEX(Assumptions!$B$33:$B$41,MATCH(Q1813&amp;"|"&amp;R1813,Assumptions!$A$33:$A$41,0))</f>
        <v>Established Core</v>
      </c>
      <c r="T1813" s="7" t="n">
        <f aca="false">IF(ISNUMBER(Data_Clean!V1813),J1813*Data_Clean!V1813,0)</f>
        <v>134.6007228</v>
      </c>
    </row>
    <row r="1814" customFormat="false" ht="15" hidden="false" customHeight="false" outlineLevel="0" collapsed="false">
      <c r="A1814" s="15" t="str">
        <f aca="false">Data_Clean!A1814</f>
        <v>CX101810</v>
      </c>
      <c r="B1814" s="14" t="n">
        <f aca="false">Data_Clean!G1814*Assumptions!$B$5</f>
        <v>112.005</v>
      </c>
      <c r="C1814" s="14" t="n">
        <f aca="false">IF(Data_Clean!H1814="",0,Data_Clean!H1814)*Assumptions!$B$6</f>
        <v>345.91068</v>
      </c>
      <c r="D1814" s="14" t="n">
        <f aca="false">Data_Clean!I1814*Assumptions!$B$7</f>
        <v>0</v>
      </c>
      <c r="E1814" s="14" t="n">
        <f aca="false">Data_Clean!J1814*Assumptions!$B$8</f>
        <v>0</v>
      </c>
      <c r="F1814" s="14" t="n">
        <f aca="false">Data_Clean!K1814*Assumptions!$B$9</f>
        <v>2621.3</v>
      </c>
      <c r="G1814" s="14" t="n">
        <f aca="false">Data_Clean!L1814*Assumptions!$B$10</f>
        <v>0</v>
      </c>
      <c r="H1814" s="14" t="n">
        <f aca="false">IF(OR(Data_Clean!M1814="",Data_Clean!N1814=""),0,Data_Clean!M1814*Data_Clean!N1814/100)*Assumptions!$B$13*Assumptions!$B$11</f>
        <v>305.1</v>
      </c>
      <c r="I1814" s="14" t="n">
        <f aca="false">Data_Clean!O1814*4*Assumptions!$B$12</f>
        <v>8.7528</v>
      </c>
      <c r="J1814" s="14" t="n">
        <f aca="false">SUM(B1814:I1814)</f>
        <v>3393.06848</v>
      </c>
      <c r="K1814" s="16" t="n">
        <f aca="false">IF(Data_Clean!P1814="","",Assumptions!$B$15*0.5^(Data_Clean!P1814/Assumptions!$B$20))</f>
        <v>17.6332185942541</v>
      </c>
      <c r="L1814" s="16" t="n">
        <f aca="false">Assumptions!$B$16*MIN(1,LN(1+Data_Clean!Q1814)/LN(1+Assumptions!$B$21))</f>
        <v>12.6966447294858</v>
      </c>
      <c r="M1814" s="16" t="n">
        <f aca="false">Assumptions!$B$17*(0.6*MIN(1,Data_Clean!R1814/Assumptions!$B$22)+0.4*IF(Data_Clean!S1814="",0,Data_Clean!S1814))</f>
        <v>4.65</v>
      </c>
      <c r="N1814" s="16" t="n">
        <f aca="false">Assumptions!$B$18*MIN(1,(Data_Clean!F1814-1)/Assumptions!$B$23)</f>
        <v>20</v>
      </c>
      <c r="O1814" s="16" t="n">
        <f aca="false">Assumptions!$B$19*(0.4*IF(Data_Clean!E1814="",0,MIN(1,Data_Clean!E1814/12/Assumptions!$B$24))+0.35*IF(Data_Clean!D1814="Y",1,0)+0.25*(1-MIN(Data_Clean!T1814,3)/3))/IF(Data_Clean!E1814="",0.6,1)</f>
        <v>2.85</v>
      </c>
      <c r="P1814" s="16" t="n">
        <f aca="false">SUM(K1814:O1814)/(Assumptions!$D$5-IF(K1814="",Assumptions!$B$15,0))*100</f>
        <v>57.8298633237399</v>
      </c>
      <c r="Q1814" s="7" t="str">
        <f aca="false">IF(J1814&gt;=Assumptions!$B$26,"High",IF(J1814&gt;=Assumptions!$B$27,"Mid","Low"))</f>
        <v>High</v>
      </c>
      <c r="R1814" s="7" t="str">
        <f aca="false">IF(P1814&gt;=Assumptions!$B$28,"High",IF(P1814&gt;=Assumptions!$B$29,"Mid","Low"))</f>
        <v>Mid</v>
      </c>
      <c r="S1814" s="7" t="str">
        <f aca="false">INDEX(Assumptions!$B$33:$B$41,MATCH(Q1814&amp;"|"&amp;R1814,Assumptions!$A$33:$A$41,0))</f>
        <v>Established Core</v>
      </c>
      <c r="T1814" s="7" t="n">
        <f aca="false">IF(ISNUMBER(Data_Clean!V1814),J1814*Data_Clean!V1814,0)</f>
        <v>519.478784288</v>
      </c>
    </row>
    <row r="1815" customFormat="false" ht="15" hidden="false" customHeight="false" outlineLevel="0" collapsed="false">
      <c r="A1815" s="15" t="str">
        <f aca="false">Data_Clean!A1815</f>
        <v>CX101811</v>
      </c>
      <c r="B1815" s="14" t="n">
        <f aca="false">Data_Clean!G1815*Assumptions!$B$5</f>
        <v>99.0035</v>
      </c>
      <c r="C1815" s="14" t="n">
        <f aca="false">IF(Data_Clean!H1815="",0,Data_Clean!H1815)*Assumptions!$B$6</f>
        <v>43.98612</v>
      </c>
      <c r="D1815" s="14" t="n">
        <f aca="false">Data_Clean!I1815*Assumptions!$B$7</f>
        <v>0</v>
      </c>
      <c r="E1815" s="14" t="n">
        <f aca="false">Data_Clean!J1815*Assumptions!$B$8</f>
        <v>0</v>
      </c>
      <c r="F1815" s="14" t="n">
        <f aca="false">Data_Clean!K1815*Assumptions!$B$9</f>
        <v>1081.3</v>
      </c>
      <c r="G1815" s="14" t="n">
        <f aca="false">Data_Clean!L1815*Assumptions!$B$10</f>
        <v>0</v>
      </c>
      <c r="H1815" s="14" t="n">
        <f aca="false">IF(OR(Data_Clean!M1815="",Data_Clean!N1815=""),0,Data_Clean!M1815*Data_Clean!N1815/100)*Assumptions!$B$13*Assumptions!$B$11</f>
        <v>32.19</v>
      </c>
      <c r="I1815" s="14" t="n">
        <f aca="false">Data_Clean!O1815*4*Assumptions!$B$12</f>
        <v>21.26592</v>
      </c>
      <c r="J1815" s="14" t="n">
        <f aca="false">SUM(B1815:I1815)</f>
        <v>1277.74554</v>
      </c>
      <c r="K1815" s="16" t="n">
        <f aca="false">IF(Data_Clean!P1815="","",Assumptions!$B$15*0.5^(Data_Clean!P1815/Assumptions!$B$20))</f>
        <v>27.9909897461042</v>
      </c>
      <c r="L1815" s="16" t="n">
        <f aca="false">Assumptions!$B$16*MIN(1,LN(1+Data_Clean!Q1815)/LN(1+Assumptions!$B$21))</f>
        <v>19.3283211356468</v>
      </c>
      <c r="M1815" s="16" t="n">
        <f aca="false">Assumptions!$B$17*(0.6*MIN(1,Data_Clean!R1815/Assumptions!$B$22)+0.4*IF(Data_Clean!S1815="",0,Data_Clean!S1815))</f>
        <v>9.966</v>
      </c>
      <c r="N1815" s="16" t="n">
        <f aca="false">Assumptions!$B$18*MIN(1,(Data_Clean!F1815-1)/Assumptions!$B$23)</f>
        <v>15</v>
      </c>
      <c r="O1815" s="16" t="n">
        <f aca="false">Assumptions!$B$19*(0.4*IF(Data_Clean!E1815="",0,MIN(1,Data_Clean!E1815/12/Assumptions!$B$24))+0.35*IF(Data_Clean!D1815="Y",1,0)+0.25*(1-MIN(Data_Clean!T1815,3)/3))/IF(Data_Clean!E1815="",0.6,1)</f>
        <v>13.65</v>
      </c>
      <c r="P1815" s="16" t="n">
        <f aca="false">SUM(K1815:O1815)/(Assumptions!$D$5-IF(K1815="",Assumptions!$B$15,0))*100</f>
        <v>85.9353108817511</v>
      </c>
      <c r="Q1815" s="7" t="str">
        <f aca="false">IF(J1815&gt;=Assumptions!$B$26,"High",IF(J1815&gt;=Assumptions!$B$27,"Mid","Low"))</f>
        <v>Mid</v>
      </c>
      <c r="R1815" s="7" t="str">
        <f aca="false">IF(P1815&gt;=Assumptions!$B$28,"High",IF(P1815&gt;=Assumptions!$B$29,"Mid","Low"))</f>
        <v>High</v>
      </c>
      <c r="S1815" s="7" t="str">
        <f aca="false">INDEX(Assumptions!$B$33:$B$41,MATCH(Q1815&amp;"|"&amp;R1815,Assumptions!$A$33:$A$41,0))</f>
        <v>Engaged Builders</v>
      </c>
      <c r="T1815" s="7" t="n">
        <f aca="false">IF(ISNUMBER(Data_Clean!V1815),J1815*Data_Clean!V1815,0)</f>
        <v>40.760082726</v>
      </c>
    </row>
    <row r="1816" customFormat="false" ht="15" hidden="false" customHeight="false" outlineLevel="0" collapsed="false">
      <c r="A1816" s="15" t="str">
        <f aca="false">Data_Clean!A1816</f>
        <v>CX101812</v>
      </c>
      <c r="B1816" s="14" t="n">
        <f aca="false">Data_Clean!G1816*Assumptions!$B$5</f>
        <v>563.635</v>
      </c>
      <c r="C1816" s="14" t="n">
        <f aca="false">IF(Data_Clean!H1816="",0,Data_Clean!H1816)*Assumptions!$B$6</f>
        <v>806.01192</v>
      </c>
      <c r="D1816" s="14" t="n">
        <f aca="false">Data_Clean!I1816*Assumptions!$B$7</f>
        <v>428.8</v>
      </c>
      <c r="E1816" s="14" t="n">
        <f aca="false">Data_Clean!J1816*Assumptions!$B$8</f>
        <v>0</v>
      </c>
      <c r="F1816" s="14" t="n">
        <f aca="false">Data_Clean!K1816*Assumptions!$B$9</f>
        <v>0</v>
      </c>
      <c r="G1816" s="14" t="n">
        <f aca="false">Data_Clean!L1816*Assumptions!$B$10</f>
        <v>0</v>
      </c>
      <c r="H1816" s="14" t="n">
        <f aca="false">IF(OR(Data_Clean!M1816="",Data_Clean!N1816=""),0,Data_Clean!M1816*Data_Clean!N1816/100)*Assumptions!$B$13*Assumptions!$B$11</f>
        <v>310.05</v>
      </c>
      <c r="I1816" s="14" t="n">
        <f aca="false">Data_Clean!O1816*4*Assumptions!$B$12</f>
        <v>18.45792</v>
      </c>
      <c r="J1816" s="14" t="n">
        <f aca="false">SUM(B1816:I1816)</f>
        <v>2126.95484</v>
      </c>
      <c r="K1816" s="16" t="n">
        <f aca="false">IF(Data_Clean!P1816="","",Assumptions!$B$15*0.5^(Data_Clean!P1816/Assumptions!$B$20))</f>
        <v>24.3675718906871</v>
      </c>
      <c r="L1816" s="16" t="n">
        <f aca="false">Assumptions!$B$16*MIN(1,LN(1+Data_Clean!Q1816)/LN(1+Assumptions!$B$21))</f>
        <v>10.6966696442427</v>
      </c>
      <c r="M1816" s="16" t="n">
        <f aca="false">Assumptions!$B$17*(0.6*MIN(1,Data_Clean!R1816/Assumptions!$B$22)+0.4*IF(Data_Clean!S1816="",0,Data_Clean!S1816))</f>
        <v>4.158</v>
      </c>
      <c r="N1816" s="16" t="n">
        <f aca="false">Assumptions!$B$18*MIN(1,(Data_Clean!F1816-1)/Assumptions!$B$23)</f>
        <v>15</v>
      </c>
      <c r="O1816" s="16" t="n">
        <f aca="false">Assumptions!$B$19*(0.4*IF(Data_Clean!E1816="",0,MIN(1,Data_Clean!E1816/12/Assumptions!$B$24))+0.35*IF(Data_Clean!D1816="Y",1,0)+0.25*(1-MIN(Data_Clean!T1816,3)/3))/IF(Data_Clean!E1816="",0.6,1)</f>
        <v>15</v>
      </c>
      <c r="P1816" s="16" t="n">
        <f aca="false">SUM(K1816:O1816)/(Assumptions!$D$5-IF(K1816="",Assumptions!$B$15,0))*100</f>
        <v>69.2222415349298</v>
      </c>
      <c r="Q1816" s="7" t="str">
        <f aca="false">IF(J1816&gt;=Assumptions!$B$26,"High",IF(J1816&gt;=Assumptions!$B$27,"Mid","Low"))</f>
        <v>High</v>
      </c>
      <c r="R1816" s="7" t="str">
        <f aca="false">IF(P1816&gt;=Assumptions!$B$28,"High",IF(P1816&gt;=Assumptions!$B$29,"Mid","Low"))</f>
        <v>Mid</v>
      </c>
      <c r="S1816" s="7" t="str">
        <f aca="false">INDEX(Assumptions!$B$33:$B$41,MATCH(Q1816&amp;"|"&amp;R1816,Assumptions!$A$33:$A$41,0))</f>
        <v>Established Core</v>
      </c>
      <c r="T1816" s="7" t="n">
        <f aca="false">IF(ISNUMBER(Data_Clean!V1816),J1816*Data_Clean!V1816,0)</f>
        <v>68.913336816</v>
      </c>
    </row>
    <row r="1817" customFormat="false" ht="15" hidden="false" customHeight="false" outlineLevel="0" collapsed="false">
      <c r="A1817" s="15" t="str">
        <f aca="false">Data_Clean!A1817</f>
        <v>CX101813</v>
      </c>
      <c r="B1817" s="14" t="n">
        <f aca="false">Data_Clean!G1817*Assumptions!$B$5</f>
        <v>86.4835</v>
      </c>
      <c r="C1817" s="14" t="n">
        <f aca="false">IF(Data_Clean!H1817="",0,Data_Clean!H1817)*Assumptions!$B$6</f>
        <v>69.77736</v>
      </c>
      <c r="D1817" s="14" t="n">
        <f aca="false">Data_Clean!I1817*Assumptions!$B$7</f>
        <v>0</v>
      </c>
      <c r="E1817" s="14" t="n">
        <f aca="false">Data_Clean!J1817*Assumptions!$B$8</f>
        <v>0</v>
      </c>
      <c r="F1817" s="14" t="n">
        <f aca="false">Data_Clean!K1817*Assumptions!$B$9</f>
        <v>2714.8</v>
      </c>
      <c r="G1817" s="14" t="n">
        <f aca="false">Data_Clean!L1817*Assumptions!$B$10</f>
        <v>0</v>
      </c>
      <c r="H1817" s="14" t="n">
        <f aca="false">IF(OR(Data_Clean!M1817="",Data_Clean!N1817=""),0,Data_Clean!M1817*Data_Clean!N1817/100)*Assumptions!$B$13*Assumptions!$B$11</f>
        <v>0</v>
      </c>
      <c r="I1817" s="14" t="n">
        <f aca="false">Data_Clean!O1817*4*Assumptions!$B$12</f>
        <v>0</v>
      </c>
      <c r="J1817" s="14" t="n">
        <f aca="false">SUM(B1817:I1817)</f>
        <v>2871.06086</v>
      </c>
      <c r="K1817" s="16" t="n">
        <f aca="false">IF(Data_Clean!P1817="","",Assumptions!$B$15*0.5^(Data_Clean!P1817/Assumptions!$B$20))</f>
        <v>0.00881121852599207</v>
      </c>
      <c r="L1817" s="16" t="n">
        <f aca="false">Assumptions!$B$16*MIN(1,LN(1+Data_Clean!Q1817)/LN(1+Assumptions!$B$21))</f>
        <v>0</v>
      </c>
      <c r="M1817" s="16" t="n">
        <f aca="false">Assumptions!$B$17*(0.6*MIN(1,Data_Clean!R1817/Assumptions!$B$22)+0.4*IF(Data_Clean!S1817="",0,Data_Clean!S1817))</f>
        <v>0</v>
      </c>
      <c r="N1817" s="16" t="n">
        <f aca="false">Assumptions!$B$18*MIN(1,(Data_Clean!F1817-1)/Assumptions!$B$23)</f>
        <v>15</v>
      </c>
      <c r="O1817" s="16" t="n">
        <f aca="false">Assumptions!$B$19*(0.4*IF(Data_Clean!E1817="",0,MIN(1,Data_Clean!E1817/12/Assumptions!$B$24))+0.35*IF(Data_Clean!D1817="Y",1,0)+0.25*(1-MIN(Data_Clean!T1817,3)/3))/IF(Data_Clean!E1817="",0.6,1)</f>
        <v>5.05</v>
      </c>
      <c r="P1817" s="16" t="n">
        <f aca="false">SUM(K1817:O1817)/(Assumptions!$D$5-IF(K1817="",Assumptions!$B$15,0))*100</f>
        <v>20.058811218526</v>
      </c>
      <c r="Q1817" s="7" t="str">
        <f aca="false">IF(J1817&gt;=Assumptions!$B$26,"High",IF(J1817&gt;=Assumptions!$B$27,"Mid","Low"))</f>
        <v>High</v>
      </c>
      <c r="R1817" s="7" t="str">
        <f aca="false">IF(P1817&gt;=Assumptions!$B$28,"High",IF(P1817&gt;=Assumptions!$B$29,"Mid","Low"))</f>
        <v>Low</v>
      </c>
      <c r="S1817" s="7" t="str">
        <f aca="false">INDEX(Assumptions!$B$33:$B$41,MATCH(Q1817&amp;"|"&amp;R1817,Assumptions!$A$33:$A$41,0))</f>
        <v>Affluent Drifters</v>
      </c>
      <c r="T1817" s="7" t="n">
        <f aca="false">IF(ISNUMBER(Data_Clean!V1817),J1817*Data_Clean!V1817,0)</f>
        <v>1457.06338645</v>
      </c>
    </row>
    <row r="1818" customFormat="false" ht="15" hidden="false" customHeight="false" outlineLevel="0" collapsed="false">
      <c r="A1818" s="15" t="str">
        <f aca="false">Data_Clean!A1818</f>
        <v>CX101814</v>
      </c>
      <c r="B1818" s="14" t="n">
        <f aca="false">Data_Clean!G1818*Assumptions!$B$5</f>
        <v>42.93675</v>
      </c>
      <c r="C1818" s="14" t="n">
        <f aca="false">IF(Data_Clean!H1818="",0,Data_Clean!H1818)*Assumptions!$B$6</f>
        <v>127.66632</v>
      </c>
      <c r="D1818" s="14" t="n">
        <f aca="false">Data_Clean!I1818*Assumptions!$B$7</f>
        <v>0</v>
      </c>
      <c r="E1818" s="14" t="n">
        <f aca="false">Data_Clean!J1818*Assumptions!$B$8</f>
        <v>0</v>
      </c>
      <c r="F1818" s="14" t="n">
        <f aca="false">Data_Clean!K1818*Assumptions!$B$9</f>
        <v>0</v>
      </c>
      <c r="G1818" s="14" t="n">
        <f aca="false">Data_Clean!L1818*Assumptions!$B$10</f>
        <v>0</v>
      </c>
      <c r="H1818" s="14" t="n">
        <f aca="false">IF(OR(Data_Clean!M1818="",Data_Clean!N1818=""),0,Data_Clean!M1818*Data_Clean!N1818/100)*Assumptions!$B$13*Assumptions!$B$11</f>
        <v>0</v>
      </c>
      <c r="I1818" s="14" t="n">
        <f aca="false">Data_Clean!O1818*4*Assumptions!$B$12</f>
        <v>0</v>
      </c>
      <c r="J1818" s="14" t="n">
        <f aca="false">SUM(B1818:I1818)</f>
        <v>170.60307</v>
      </c>
      <c r="K1818" s="16" t="n">
        <f aca="false">IF(Data_Clean!P1818="","",Assumptions!$B$15*0.5^(Data_Clean!P1818/Assumptions!$B$20))</f>
        <v>7.32869976325685</v>
      </c>
      <c r="L1818" s="16" t="n">
        <f aca="false">Assumptions!$B$16*MIN(1,LN(1+Data_Clean!Q1818)/LN(1+Assumptions!$B$21))</f>
        <v>8.67194478953664</v>
      </c>
      <c r="M1818" s="16" t="n">
        <f aca="false">Assumptions!$B$17*(0.6*MIN(1,Data_Clean!R1818/Assumptions!$B$22)+0.4*IF(Data_Clean!S1818="",0,Data_Clean!S1818))</f>
        <v>10.044</v>
      </c>
      <c r="N1818" s="16" t="n">
        <f aca="false">Assumptions!$B$18*MIN(1,(Data_Clean!F1818-1)/Assumptions!$B$23)</f>
        <v>5</v>
      </c>
      <c r="O1818" s="16" t="n">
        <f aca="false">Assumptions!$B$19*(0.4*IF(Data_Clean!E1818="",0,MIN(1,Data_Clean!E1818/12/Assumptions!$B$24))+0.35*IF(Data_Clean!D1818="Y",1,0)+0.25*(1-MIN(Data_Clean!T1818,3)/3))/IF(Data_Clean!E1818="",0.6,1)</f>
        <v>8</v>
      </c>
      <c r="P1818" s="16" t="n">
        <f aca="false">SUM(K1818:O1818)/(Assumptions!$D$5-IF(K1818="",Assumptions!$B$15,0))*100</f>
        <v>39.0446445527935</v>
      </c>
      <c r="Q1818" s="7" t="str">
        <f aca="false">IF(J1818&gt;=Assumptions!$B$26,"High",IF(J1818&gt;=Assumptions!$B$27,"Mid","Low"))</f>
        <v>Low</v>
      </c>
      <c r="R1818" s="7" t="str">
        <f aca="false">IF(P1818&gt;=Assumptions!$B$28,"High",IF(P1818&gt;=Assumptions!$B$29,"Mid","Low"))</f>
        <v>Low</v>
      </c>
      <c r="S1818" s="7" t="str">
        <f aca="false">INDEX(Assumptions!$B$33:$B$41,MATCH(Q1818&amp;"|"&amp;R1818,Assumptions!$A$33:$A$41,0))</f>
        <v>Dormant &amp; Low Value</v>
      </c>
      <c r="T1818" s="7" t="n">
        <f aca="false">IF(ISNUMBER(Data_Clean!V1818),J1818*Data_Clean!V1818,0)</f>
        <v>36.543177594</v>
      </c>
    </row>
    <row r="1819" customFormat="false" ht="15" hidden="false" customHeight="false" outlineLevel="0" collapsed="false">
      <c r="A1819" s="15" t="str">
        <f aca="false">Data_Clean!A1819</f>
        <v>CX101815</v>
      </c>
      <c r="B1819" s="14" t="n">
        <f aca="false">Data_Clean!G1819*Assumptions!$B$5</f>
        <v>267.96375</v>
      </c>
      <c r="C1819" s="14" t="n">
        <f aca="false">IF(Data_Clean!H1819="",0,Data_Clean!H1819)*Assumptions!$B$6</f>
        <v>0</v>
      </c>
      <c r="D1819" s="14" t="n">
        <f aca="false">Data_Clean!I1819*Assumptions!$B$7</f>
        <v>0</v>
      </c>
      <c r="E1819" s="14" t="n">
        <f aca="false">Data_Clean!J1819*Assumptions!$B$8</f>
        <v>0</v>
      </c>
      <c r="F1819" s="14" t="n">
        <f aca="false">Data_Clean!K1819*Assumptions!$B$9</f>
        <v>0</v>
      </c>
      <c r="G1819" s="14" t="n">
        <f aca="false">Data_Clean!L1819*Assumptions!$B$10</f>
        <v>783.9</v>
      </c>
      <c r="H1819" s="14" t="n">
        <f aca="false">IF(OR(Data_Clean!M1819="",Data_Clean!N1819=""),0,Data_Clean!M1819*Data_Clean!N1819/100)*Assumptions!$B$13*Assumptions!$B$11</f>
        <v>0</v>
      </c>
      <c r="I1819" s="14" t="n">
        <f aca="false">Data_Clean!O1819*4*Assumptions!$B$12</f>
        <v>0</v>
      </c>
      <c r="J1819" s="14" t="n">
        <f aca="false">SUM(B1819:I1819)</f>
        <v>1051.86375</v>
      </c>
      <c r="K1819" s="16" t="n">
        <f aca="false">IF(Data_Clean!P1819="","",Assumptions!$B$15*0.5^(Data_Clean!P1819/Assumptions!$B$20))</f>
        <v>21.2132034355964</v>
      </c>
      <c r="L1819" s="16" t="n">
        <f aca="false">Assumptions!$B$16*MIN(1,LN(1+Data_Clean!Q1819)/LN(1+Assumptions!$B$21))</f>
        <v>15.9666747748371</v>
      </c>
      <c r="M1819" s="16" t="n">
        <f aca="false">Assumptions!$B$17*(0.6*MIN(1,Data_Clean!R1819/Assumptions!$B$22)+0.4*IF(Data_Clean!S1819="",0,Data_Clean!S1819))</f>
        <v>8.88</v>
      </c>
      <c r="N1819" s="16" t="n">
        <f aca="false">Assumptions!$B$18*MIN(1,(Data_Clean!F1819-1)/Assumptions!$B$23)</f>
        <v>5</v>
      </c>
      <c r="O1819" s="16" t="n">
        <f aca="false">Assumptions!$B$19*(0.4*IF(Data_Clean!E1819="",0,MIN(1,Data_Clean!E1819/12/Assumptions!$B$24))+0.35*IF(Data_Clean!D1819="Y",1,0)+0.25*(1-MIN(Data_Clean!T1819,3)/3))/IF(Data_Clean!E1819="",0.6,1)</f>
        <v>11.35</v>
      </c>
      <c r="P1819" s="16" t="n">
        <f aca="false">SUM(K1819:O1819)/(Assumptions!$D$5-IF(K1819="",Assumptions!$B$15,0))*100</f>
        <v>62.4098782104336</v>
      </c>
      <c r="Q1819" s="7" t="str">
        <f aca="false">IF(J1819&gt;=Assumptions!$B$26,"High",IF(J1819&gt;=Assumptions!$B$27,"Mid","Low"))</f>
        <v>Mid</v>
      </c>
      <c r="R1819" s="7" t="str">
        <f aca="false">IF(P1819&gt;=Assumptions!$B$28,"High",IF(P1819&gt;=Assumptions!$B$29,"Mid","Low"))</f>
        <v>Mid</v>
      </c>
      <c r="S1819" s="7" t="str">
        <f aca="false">INDEX(Assumptions!$B$33:$B$41,MATCH(Q1819&amp;"|"&amp;R1819,Assumptions!$A$33:$A$41,0))</f>
        <v>Established Core</v>
      </c>
      <c r="T1819" s="7" t="n">
        <f aca="false">IF(ISNUMBER(Data_Clean!V1819),J1819*Data_Clean!V1819,0)</f>
        <v>25.45510275</v>
      </c>
    </row>
    <row r="1820" customFormat="false" ht="15" hidden="false" customHeight="false" outlineLevel="0" collapsed="false">
      <c r="A1820" s="15" t="str">
        <f aca="false">Data_Clean!A1820</f>
        <v>CX101816</v>
      </c>
      <c r="B1820" s="14" t="n">
        <f aca="false">Data_Clean!G1820*Assumptions!$B$5</f>
        <v>101.04175</v>
      </c>
      <c r="C1820" s="14" t="n">
        <f aca="false">IF(Data_Clean!H1820="",0,Data_Clean!H1820)*Assumptions!$B$6</f>
        <v>155.20356</v>
      </c>
      <c r="D1820" s="14" t="n">
        <f aca="false">Data_Clean!I1820*Assumptions!$B$7</f>
        <v>154.4</v>
      </c>
      <c r="E1820" s="14" t="n">
        <f aca="false">Data_Clean!J1820*Assumptions!$B$8</f>
        <v>0</v>
      </c>
      <c r="F1820" s="14" t="n">
        <f aca="false">Data_Clean!K1820*Assumptions!$B$9</f>
        <v>0</v>
      </c>
      <c r="G1820" s="14" t="n">
        <f aca="false">Data_Clean!L1820*Assumptions!$B$10</f>
        <v>0</v>
      </c>
      <c r="H1820" s="14" t="n">
        <f aca="false">IF(OR(Data_Clean!M1820="",Data_Clean!N1820=""),0,Data_Clean!M1820*Data_Clean!N1820/100)*Assumptions!$B$13*Assumptions!$B$11</f>
        <v>131.85</v>
      </c>
      <c r="I1820" s="14" t="n">
        <f aca="false">Data_Clean!O1820*4*Assumptions!$B$12</f>
        <v>35.85408</v>
      </c>
      <c r="J1820" s="14" t="n">
        <f aca="false">SUM(B1820:I1820)</f>
        <v>578.34939</v>
      </c>
      <c r="K1820" s="16" t="n">
        <f aca="false">IF(Data_Clean!P1820="","",Assumptions!$B$15*0.5^(Data_Clean!P1820/Assumptions!$B$20))</f>
        <v>26.1165168988837</v>
      </c>
      <c r="L1820" s="16" t="n">
        <f aca="false">Assumptions!$B$16*MIN(1,LN(1+Data_Clean!Q1820)/LN(1+Assumptions!$B$21))</f>
        <v>15.2782387441559</v>
      </c>
      <c r="M1820" s="16" t="n">
        <f aca="false">Assumptions!$B$17*(0.6*MIN(1,Data_Clean!R1820/Assumptions!$B$22)+0.4*IF(Data_Clean!S1820="",0,Data_Clean!S1820))</f>
        <v>7.392</v>
      </c>
      <c r="N1820" s="16" t="n">
        <f aca="false">Assumptions!$B$18*MIN(1,(Data_Clean!F1820-1)/Assumptions!$B$23)</f>
        <v>15</v>
      </c>
      <c r="O1820" s="16" t="n">
        <f aca="false">Assumptions!$B$19*(0.4*IF(Data_Clean!E1820="",0,MIN(1,Data_Clean!E1820/12/Assumptions!$B$24))+0.35*IF(Data_Clean!D1820="Y",1,0)+0.25*(1-MIN(Data_Clean!T1820,3)/3))/IF(Data_Clean!E1820="",0.6,1)</f>
        <v>12.85</v>
      </c>
      <c r="P1820" s="16" t="n">
        <f aca="false">SUM(K1820:O1820)/(Assumptions!$D$5-IF(K1820="",Assumptions!$B$15,0))*100</f>
        <v>76.6367556430397</v>
      </c>
      <c r="Q1820" s="7" t="str">
        <f aca="false">IF(J1820&gt;=Assumptions!$B$26,"High",IF(J1820&gt;=Assumptions!$B$27,"Mid","Low"))</f>
        <v>Mid</v>
      </c>
      <c r="R1820" s="7" t="str">
        <f aca="false">IF(P1820&gt;=Assumptions!$B$28,"High",IF(P1820&gt;=Assumptions!$B$29,"Mid","Low"))</f>
        <v>High</v>
      </c>
      <c r="S1820" s="7" t="str">
        <f aca="false">INDEX(Assumptions!$B$33:$B$41,MATCH(Q1820&amp;"|"&amp;R1820,Assumptions!$A$33:$A$41,0))</f>
        <v>Engaged Builders</v>
      </c>
      <c r="T1820" s="7" t="n">
        <f aca="false">IF(ISNUMBER(Data_Clean!V1820),J1820*Data_Clean!V1820,0)</f>
        <v>14.169560055</v>
      </c>
    </row>
    <row r="1821" customFormat="false" ht="15" hidden="false" customHeight="false" outlineLevel="0" collapsed="false">
      <c r="A1821" s="15" t="str">
        <f aca="false">Data_Clean!A1821</f>
        <v>CX101817</v>
      </c>
      <c r="B1821" s="14" t="n">
        <f aca="false">Data_Clean!G1821*Assumptions!$B$5</f>
        <v>75.79175</v>
      </c>
      <c r="C1821" s="14" t="n">
        <f aca="false">IF(Data_Clean!H1821="",0,Data_Clean!H1821)*Assumptions!$B$6</f>
        <v>325.2648</v>
      </c>
      <c r="D1821" s="14" t="n">
        <f aca="false">Data_Clean!I1821*Assumptions!$B$7</f>
        <v>0</v>
      </c>
      <c r="E1821" s="14" t="n">
        <f aca="false">Data_Clean!J1821*Assumptions!$B$8</f>
        <v>0</v>
      </c>
      <c r="F1821" s="14" t="n">
        <f aca="false">Data_Clean!K1821*Assumptions!$B$9</f>
        <v>0</v>
      </c>
      <c r="G1821" s="14" t="n">
        <f aca="false">Data_Clean!L1821*Assumptions!$B$10</f>
        <v>0</v>
      </c>
      <c r="H1821" s="14" t="n">
        <f aca="false">IF(OR(Data_Clean!M1821="",Data_Clean!N1821=""),0,Data_Clean!M1821*Data_Clean!N1821/100)*Assumptions!$B$13*Assumptions!$B$11</f>
        <v>43.65</v>
      </c>
      <c r="I1821" s="14" t="n">
        <f aca="false">Data_Clean!O1821*4*Assumptions!$B$12</f>
        <v>21.09648</v>
      </c>
      <c r="J1821" s="14" t="n">
        <f aca="false">SUM(B1821:I1821)</f>
        <v>465.80303</v>
      </c>
      <c r="K1821" s="16" t="n">
        <f aca="false">IF(Data_Clean!P1821="","",Assumptions!$B$15*0.5^(Data_Clean!P1821/Assumptions!$B$20))</f>
        <v>20.2552491925229</v>
      </c>
      <c r="L1821" s="16" t="n">
        <f aca="false">Assumptions!$B$16*MIN(1,LN(1+Data_Clean!Q1821)/LN(1+Assumptions!$B$21))</f>
        <v>14.7060656260474</v>
      </c>
      <c r="M1821" s="16" t="n">
        <f aca="false">Assumptions!$B$17*(0.6*MIN(1,Data_Clean!R1821/Assumptions!$B$22)+0.4*IF(Data_Clean!S1821="",0,Data_Clean!S1821))</f>
        <v>4.938</v>
      </c>
      <c r="N1821" s="16" t="n">
        <f aca="false">Assumptions!$B$18*MIN(1,(Data_Clean!F1821-1)/Assumptions!$B$23)</f>
        <v>10</v>
      </c>
      <c r="O1821" s="16" t="n">
        <f aca="false">Assumptions!$B$19*(0.4*IF(Data_Clean!E1821="",0,MIN(1,Data_Clean!E1821/12/Assumptions!$B$24))+0.35*IF(Data_Clean!D1821="Y",1,0)+0.25*(1-MIN(Data_Clean!T1821,3)/3))/IF(Data_Clean!E1821="",0.6,1)</f>
        <v>15</v>
      </c>
      <c r="P1821" s="16" t="n">
        <f aca="false">SUM(K1821:O1821)/(Assumptions!$D$5-IF(K1821="",Assumptions!$B$15,0))*100</f>
        <v>64.8993148185702</v>
      </c>
      <c r="Q1821" s="7" t="str">
        <f aca="false">IF(J1821&gt;=Assumptions!$B$26,"High",IF(J1821&gt;=Assumptions!$B$27,"Mid","Low"))</f>
        <v>Mid</v>
      </c>
      <c r="R1821" s="7" t="str">
        <f aca="false">IF(P1821&gt;=Assumptions!$B$28,"High",IF(P1821&gt;=Assumptions!$B$29,"Mid","Low"))</f>
        <v>Mid</v>
      </c>
      <c r="S1821" s="7" t="str">
        <f aca="false">INDEX(Assumptions!$B$33:$B$41,MATCH(Q1821&amp;"|"&amp;R1821,Assumptions!$A$33:$A$41,0))</f>
        <v>Established Core</v>
      </c>
      <c r="T1821" s="7" t="n">
        <f aca="false">IF(ISNUMBER(Data_Clean!V1821),J1821*Data_Clean!V1821,0)</f>
        <v>9.409221206</v>
      </c>
    </row>
    <row r="1822" customFormat="false" ht="15" hidden="false" customHeight="false" outlineLevel="0" collapsed="false">
      <c r="A1822" s="15" t="str">
        <f aca="false">Data_Clean!A1822</f>
        <v>CX101818</v>
      </c>
      <c r="B1822" s="14" t="n">
        <f aca="false">Data_Clean!G1822*Assumptions!$B$5</f>
        <v>76.2535</v>
      </c>
      <c r="C1822" s="14" t="n">
        <f aca="false">IF(Data_Clean!H1822="",0,Data_Clean!H1822)*Assumptions!$B$6</f>
        <v>0</v>
      </c>
      <c r="D1822" s="14" t="n">
        <f aca="false">Data_Clean!I1822*Assumptions!$B$7</f>
        <v>0</v>
      </c>
      <c r="E1822" s="14" t="n">
        <f aca="false">Data_Clean!J1822*Assumptions!$B$8</f>
        <v>39.695475</v>
      </c>
      <c r="F1822" s="14" t="n">
        <f aca="false">Data_Clean!K1822*Assumptions!$B$9</f>
        <v>0</v>
      </c>
      <c r="G1822" s="14" t="n">
        <f aca="false">Data_Clean!L1822*Assumptions!$B$10</f>
        <v>0</v>
      </c>
      <c r="H1822" s="14" t="n">
        <f aca="false">IF(OR(Data_Clean!M1822="",Data_Clean!N1822=""),0,Data_Clean!M1822*Data_Clean!N1822/100)*Assumptions!$B$13*Assumptions!$B$11</f>
        <v>0</v>
      </c>
      <c r="I1822" s="14" t="n">
        <f aca="false">Data_Clean!O1822*4*Assumptions!$B$12</f>
        <v>0</v>
      </c>
      <c r="J1822" s="14" t="n">
        <f aca="false">SUM(B1822:I1822)</f>
        <v>115.948975</v>
      </c>
      <c r="K1822" s="16" t="n">
        <f aca="false">IF(Data_Clean!P1822="","",Assumptions!$B$15*0.5^(Data_Clean!P1822/Assumptions!$B$20))</f>
        <v>13.9954948730521</v>
      </c>
      <c r="L1822" s="16" t="n">
        <f aca="false">Assumptions!$B$16*MIN(1,LN(1+Data_Clean!Q1822)/LN(1+Assumptions!$B$21))</f>
        <v>15.0586973234667</v>
      </c>
      <c r="M1822" s="16" t="n">
        <f aca="false">Assumptions!$B$17*(0.6*MIN(1,Data_Clean!R1822/Assumptions!$B$22)+0.4*IF(Data_Clean!S1822="",0,Data_Clean!S1822))</f>
        <v>9.33</v>
      </c>
      <c r="N1822" s="16" t="n">
        <f aca="false">Assumptions!$B$18*MIN(1,(Data_Clean!F1822-1)/Assumptions!$B$23)</f>
        <v>5</v>
      </c>
      <c r="O1822" s="16" t="n">
        <f aca="false">Assumptions!$B$19*(0.4*IF(Data_Clean!E1822="",0,MIN(1,Data_Clean!E1822/12/Assumptions!$B$24))+0.35*IF(Data_Clean!D1822="Y",1,0)+0.25*(1-MIN(Data_Clean!T1822,3)/3))/IF(Data_Clean!E1822="",0.6,1)</f>
        <v>15</v>
      </c>
      <c r="P1822" s="16" t="n">
        <f aca="false">SUM(K1822:O1822)/(Assumptions!$D$5-IF(K1822="",Assumptions!$B$15,0))*100</f>
        <v>58.3841921965188</v>
      </c>
      <c r="Q1822" s="7" t="str">
        <f aca="false">IF(J1822&gt;=Assumptions!$B$26,"High",IF(J1822&gt;=Assumptions!$B$27,"Mid","Low"))</f>
        <v>Low</v>
      </c>
      <c r="R1822" s="7" t="str">
        <f aca="false">IF(P1822&gt;=Assumptions!$B$28,"High",IF(P1822&gt;=Assumptions!$B$29,"Mid","Low"))</f>
        <v>Mid</v>
      </c>
      <c r="S1822" s="7" t="str">
        <f aca="false">INDEX(Assumptions!$B$33:$B$41,MATCH(Q1822&amp;"|"&amp;R1822,Assumptions!$A$33:$A$41,0))</f>
        <v>Light Touch</v>
      </c>
      <c r="T1822" s="7" t="n">
        <f aca="false">IF(ISNUMBER(Data_Clean!V1822),J1822*Data_Clean!V1822,0)</f>
        <v>3.75674679</v>
      </c>
    </row>
    <row r="1823" customFormat="false" ht="15" hidden="false" customHeight="false" outlineLevel="0" collapsed="false">
      <c r="A1823" s="15" t="str">
        <f aca="false">Data_Clean!A1823</f>
        <v>CX101819</v>
      </c>
      <c r="B1823" s="14" t="n">
        <f aca="false">Data_Clean!G1823*Assumptions!$B$5</f>
        <v>329.57</v>
      </c>
      <c r="C1823" s="14" t="n">
        <f aca="false">IF(Data_Clean!H1823="",0,Data_Clean!H1823)*Assumptions!$B$6</f>
        <v>905.3742</v>
      </c>
      <c r="D1823" s="14" t="n">
        <f aca="false">Data_Clean!I1823*Assumptions!$B$7</f>
        <v>400</v>
      </c>
      <c r="E1823" s="14" t="n">
        <f aca="false">Data_Clean!J1823*Assumptions!$B$8</f>
        <v>0</v>
      </c>
      <c r="F1823" s="14" t="n">
        <f aca="false">Data_Clean!K1823*Assumptions!$B$9</f>
        <v>2849</v>
      </c>
      <c r="G1823" s="14" t="n">
        <f aca="false">Data_Clean!L1823*Assumptions!$B$10</f>
        <v>0</v>
      </c>
      <c r="H1823" s="14" t="n">
        <f aca="false">IF(OR(Data_Clean!M1823="",Data_Clean!N1823=""),0,Data_Clean!M1823*Data_Clean!N1823/100)*Assumptions!$B$13*Assumptions!$B$11</f>
        <v>149.688</v>
      </c>
      <c r="I1823" s="14" t="n">
        <f aca="false">Data_Clean!O1823*4*Assumptions!$B$12</f>
        <v>0</v>
      </c>
      <c r="J1823" s="14" t="n">
        <f aca="false">SUM(B1823:I1823)</f>
        <v>4633.6322</v>
      </c>
      <c r="K1823" s="16" t="n">
        <f aca="false">IF(Data_Clean!P1823="","",Assumptions!$B$15*0.5^(Data_Clean!P1823/Assumptions!$B$20))</f>
        <v>0.013667475461965</v>
      </c>
      <c r="L1823" s="16" t="n">
        <f aca="false">Assumptions!$B$16*MIN(1,LN(1+Data_Clean!Q1823)/LN(1+Assumptions!$B$21))</f>
        <v>0</v>
      </c>
      <c r="M1823" s="16" t="n">
        <f aca="false">Assumptions!$B$17*(0.6*MIN(1,Data_Clean!R1823/Assumptions!$B$22)+0.4*IF(Data_Clean!S1823="",0,Data_Clean!S1823))</f>
        <v>0</v>
      </c>
      <c r="N1823" s="16" t="n">
        <f aca="false">Assumptions!$B$18*MIN(1,(Data_Clean!F1823-1)/Assumptions!$B$23)</f>
        <v>20</v>
      </c>
      <c r="O1823" s="16" t="n">
        <f aca="false">Assumptions!$B$19*(0.4*IF(Data_Clean!E1823="",0,MIN(1,Data_Clean!E1823/12/Assumptions!$B$24))+0.35*IF(Data_Clean!D1823="Y",1,0)+0.25*(1-MIN(Data_Clean!T1823,3)/3))/IF(Data_Clean!E1823="",0.6,1)</f>
        <v>8</v>
      </c>
      <c r="P1823" s="16" t="n">
        <f aca="false">SUM(K1823:O1823)/(Assumptions!$D$5-IF(K1823="",Assumptions!$B$15,0))*100</f>
        <v>28.013667475462</v>
      </c>
      <c r="Q1823" s="7" t="str">
        <f aca="false">IF(J1823&gt;=Assumptions!$B$26,"High",IF(J1823&gt;=Assumptions!$B$27,"Mid","Low"))</f>
        <v>High</v>
      </c>
      <c r="R1823" s="7" t="str">
        <f aca="false">IF(P1823&gt;=Assumptions!$B$28,"High",IF(P1823&gt;=Assumptions!$B$29,"Mid","Low"))</f>
        <v>Low</v>
      </c>
      <c r="S1823" s="7" t="str">
        <f aca="false">INDEX(Assumptions!$B$33:$B$41,MATCH(Q1823&amp;"|"&amp;R1823,Assumptions!$A$33:$A$41,0))</f>
        <v>Affluent Drifters</v>
      </c>
      <c r="T1823" s="7" t="n">
        <f aca="false">IF(ISNUMBER(Data_Clean!V1823),J1823*Data_Clean!V1823,0)</f>
        <v>1326.60889886</v>
      </c>
    </row>
    <row r="1824" customFormat="false" ht="15" hidden="false" customHeight="false" outlineLevel="0" collapsed="false">
      <c r="A1824" s="15" t="str">
        <f aca="false">Data_Clean!A1824</f>
        <v>CX101820</v>
      </c>
      <c r="B1824" s="14" t="n">
        <f aca="false">Data_Clean!G1824*Assumptions!$B$5</f>
        <v>286.42425</v>
      </c>
      <c r="C1824" s="14" t="n">
        <f aca="false">IF(Data_Clean!H1824="",0,Data_Clean!H1824)*Assumptions!$B$6</f>
        <v>725.91192</v>
      </c>
      <c r="D1824" s="14" t="n">
        <f aca="false">Data_Clean!I1824*Assumptions!$B$7</f>
        <v>2090.4</v>
      </c>
      <c r="E1824" s="14" t="n">
        <f aca="false">Data_Clean!J1824*Assumptions!$B$8</f>
        <v>0</v>
      </c>
      <c r="F1824" s="14" t="n">
        <f aca="false">Data_Clean!K1824*Assumptions!$B$9</f>
        <v>3060.2</v>
      </c>
      <c r="G1824" s="14" t="n">
        <f aca="false">Data_Clean!L1824*Assumptions!$B$10</f>
        <v>0</v>
      </c>
      <c r="H1824" s="14" t="n">
        <f aca="false">IF(OR(Data_Clean!M1824="",Data_Clean!N1824=""),0,Data_Clean!M1824*Data_Clean!N1824/100)*Assumptions!$B$13*Assumptions!$B$11</f>
        <v>179.82</v>
      </c>
      <c r="I1824" s="14" t="n">
        <f aca="false">Data_Clean!O1824*4*Assumptions!$B$12</f>
        <v>116.39712</v>
      </c>
      <c r="J1824" s="14" t="n">
        <f aca="false">SUM(B1824:I1824)</f>
        <v>6459.15329</v>
      </c>
      <c r="K1824" s="16" t="n">
        <f aca="false">IF(Data_Clean!P1824="","",Assumptions!$B$15*0.5^(Data_Clean!P1824/Assumptions!$B$20))</f>
        <v>27.3516746567465</v>
      </c>
      <c r="L1824" s="16" t="n">
        <f aca="false">Assumptions!$B$16*MIN(1,LN(1+Data_Clean!Q1824)/LN(1+Assumptions!$B$21))</f>
        <v>17.3438895790733</v>
      </c>
      <c r="M1824" s="16" t="n">
        <f aca="false">Assumptions!$B$17*(0.6*MIN(1,Data_Clean!R1824/Assumptions!$B$22)+0.4*IF(Data_Clean!S1824="",0,Data_Clean!S1824))</f>
        <v>11.046</v>
      </c>
      <c r="N1824" s="16" t="n">
        <f aca="false">Assumptions!$B$18*MIN(1,(Data_Clean!F1824-1)/Assumptions!$B$23)</f>
        <v>20</v>
      </c>
      <c r="O1824" s="16" t="n">
        <f aca="false">Assumptions!$B$19*(0.4*IF(Data_Clean!E1824="",0,MIN(1,Data_Clean!E1824/12/Assumptions!$B$24))+0.35*IF(Data_Clean!D1824="Y",1,0)+0.25*(1-MIN(Data_Clean!T1824,3)/3))/IF(Data_Clean!E1824="",0.6,1)</f>
        <v>12.25</v>
      </c>
      <c r="P1824" s="16" t="n">
        <f aca="false">SUM(K1824:O1824)/(Assumptions!$D$5-IF(K1824="",Assumptions!$B$15,0))*100</f>
        <v>87.9915642358198</v>
      </c>
      <c r="Q1824" s="7" t="str">
        <f aca="false">IF(J1824&gt;=Assumptions!$B$26,"High",IF(J1824&gt;=Assumptions!$B$27,"Mid","Low"))</f>
        <v>High</v>
      </c>
      <c r="R1824" s="7" t="str">
        <f aca="false">IF(P1824&gt;=Assumptions!$B$28,"High",IF(P1824&gt;=Assumptions!$B$29,"Mid","Low"))</f>
        <v>High</v>
      </c>
      <c r="S1824" s="7" t="str">
        <f aca="false">INDEX(Assumptions!$B$33:$B$41,MATCH(Q1824&amp;"|"&amp;R1824,Assumptions!$A$33:$A$41,0))</f>
        <v>Premier Advocates</v>
      </c>
      <c r="T1824" s="7" t="n">
        <f aca="false">IF(ISNUMBER(Data_Clean!V1824),J1824*Data_Clean!V1824,0)</f>
        <v>107.867859943</v>
      </c>
    </row>
    <row r="1825" customFormat="false" ht="15" hidden="false" customHeight="false" outlineLevel="0" collapsed="false">
      <c r="A1825" s="15" t="str">
        <f aca="false">Data_Clean!A1825</f>
        <v>CX101821</v>
      </c>
      <c r="B1825" s="14" t="n">
        <f aca="false">Data_Clean!G1825*Assumptions!$B$5</f>
        <v>149.629</v>
      </c>
      <c r="C1825" s="14" t="n">
        <f aca="false">IF(Data_Clean!H1825="",0,Data_Clean!H1825)*Assumptions!$B$6</f>
        <v>379.2714</v>
      </c>
      <c r="D1825" s="14" t="n">
        <f aca="false">Data_Clean!I1825*Assumptions!$B$7</f>
        <v>0</v>
      </c>
      <c r="E1825" s="14" t="n">
        <f aca="false">Data_Clean!J1825*Assumptions!$B$8</f>
        <v>0</v>
      </c>
      <c r="F1825" s="14" t="n">
        <f aca="false">Data_Clean!K1825*Assumptions!$B$9</f>
        <v>2241.8</v>
      </c>
      <c r="G1825" s="14" t="n">
        <f aca="false">Data_Clean!L1825*Assumptions!$B$10</f>
        <v>452.7</v>
      </c>
      <c r="H1825" s="14" t="n">
        <f aca="false">IF(OR(Data_Clean!M1825="",Data_Clean!N1825=""),0,Data_Clean!M1825*Data_Clean!N1825/100)*Assumptions!$B$13*Assumptions!$B$11</f>
        <v>538.464</v>
      </c>
      <c r="I1825" s="14" t="n">
        <f aca="false">Data_Clean!O1825*4*Assumptions!$B$12</f>
        <v>19.85952</v>
      </c>
      <c r="J1825" s="14" t="n">
        <f aca="false">SUM(B1825:I1825)</f>
        <v>3781.72392</v>
      </c>
      <c r="K1825" s="16" t="n">
        <f aca="false">IF(Data_Clean!P1825="","",Assumptions!$B$15*0.5^(Data_Clean!P1825/Assumptions!$B$20))</f>
        <v>22.2164632842985</v>
      </c>
      <c r="L1825" s="16" t="n">
        <f aca="false">Assumptions!$B$16*MIN(1,LN(1+Data_Clean!Q1825)/LN(1+Assumptions!$B$21))</f>
        <v>16.7118774147124</v>
      </c>
      <c r="M1825" s="16" t="n">
        <f aca="false">Assumptions!$B$17*(0.6*MIN(1,Data_Clean!R1825/Assumptions!$B$22)+0.4*IF(Data_Clean!S1825="",0,Data_Clean!S1825))</f>
        <v>6.228</v>
      </c>
      <c r="N1825" s="16" t="n">
        <f aca="false">Assumptions!$B$18*MIN(1,(Data_Clean!F1825-1)/Assumptions!$B$23)</f>
        <v>20</v>
      </c>
      <c r="O1825" s="16" t="n">
        <f aca="false">Assumptions!$B$19*(0.4*IF(Data_Clean!E1825="",0,MIN(1,Data_Clean!E1825/12/Assumptions!$B$24))+0.35*IF(Data_Clean!D1825="Y",1,0)+0.25*(1-MIN(Data_Clean!T1825,3)/3))/IF(Data_Clean!E1825="",0.6,1)</f>
        <v>13.1</v>
      </c>
      <c r="P1825" s="16" t="n">
        <f aca="false">SUM(K1825:O1825)/(Assumptions!$D$5-IF(K1825="",Assumptions!$B$15,0))*100</f>
        <v>78.2563406990109</v>
      </c>
      <c r="Q1825" s="7" t="str">
        <f aca="false">IF(J1825&gt;=Assumptions!$B$26,"High",IF(J1825&gt;=Assumptions!$B$27,"Mid","Low"))</f>
        <v>High</v>
      </c>
      <c r="R1825" s="7" t="str">
        <f aca="false">IF(P1825&gt;=Assumptions!$B$28,"High",IF(P1825&gt;=Assumptions!$B$29,"Mid","Low"))</f>
        <v>High</v>
      </c>
      <c r="S1825" s="7" t="str">
        <f aca="false">INDEX(Assumptions!$B$33:$B$41,MATCH(Q1825&amp;"|"&amp;R1825,Assumptions!$A$33:$A$41,0))</f>
        <v>Premier Advocates</v>
      </c>
      <c r="T1825" s="7" t="n">
        <f aca="false">IF(ISNUMBER(Data_Clean!V1825),J1825*Data_Clean!V1825,0)</f>
        <v>48.784238568</v>
      </c>
    </row>
    <row r="1826" customFormat="false" ht="15" hidden="false" customHeight="false" outlineLevel="0" collapsed="false">
      <c r="A1826" s="15" t="str">
        <f aca="false">Data_Clean!A1826</f>
        <v>CX101822</v>
      </c>
      <c r="B1826" s="14" t="n">
        <f aca="false">Data_Clean!G1826*Assumptions!$B$5</f>
        <v>211.47675</v>
      </c>
      <c r="C1826" s="14" t="n">
        <f aca="false">IF(Data_Clean!H1826="",0,Data_Clean!H1826)*Assumptions!$B$6</f>
        <v>785.33652</v>
      </c>
      <c r="D1826" s="14" t="n">
        <f aca="false">Data_Clean!I1826*Assumptions!$B$7</f>
        <v>1298.4</v>
      </c>
      <c r="E1826" s="14" t="n">
        <f aca="false">Data_Clean!J1826*Assumptions!$B$8</f>
        <v>0</v>
      </c>
      <c r="F1826" s="14" t="n">
        <f aca="false">Data_Clean!K1826*Assumptions!$B$9</f>
        <v>0</v>
      </c>
      <c r="G1826" s="14" t="n">
        <f aca="false">Data_Clean!L1826*Assumptions!$B$10</f>
        <v>0</v>
      </c>
      <c r="H1826" s="14" t="n">
        <f aca="false">IF(OR(Data_Clean!M1826="",Data_Clean!N1826=""),0,Data_Clean!M1826*Data_Clean!N1826/100)*Assumptions!$B$13*Assumptions!$B$11</f>
        <v>0</v>
      </c>
      <c r="I1826" s="14" t="n">
        <f aca="false">Data_Clean!O1826*4*Assumptions!$B$12</f>
        <v>0</v>
      </c>
      <c r="J1826" s="14" t="n">
        <f aca="false">SUM(B1826:I1826)</f>
        <v>2295.21327</v>
      </c>
      <c r="K1826" s="16" t="n">
        <f aca="false">IF(Data_Clean!P1826="","",Assumptions!$B$15*0.5^(Data_Clean!P1826/Assumptions!$B$20))</f>
        <v>28.6452481173125</v>
      </c>
      <c r="L1826" s="16" t="n">
        <f aca="false">Assumptions!$B$16*MIN(1,LN(1+Data_Clean!Q1826)/LN(1+Assumptions!$B$21))</f>
        <v>14.4532413158944</v>
      </c>
      <c r="M1826" s="16" t="n">
        <f aca="false">Assumptions!$B$17*(0.6*MIN(1,Data_Clean!R1826/Assumptions!$B$22)+0.4*IF(Data_Clean!S1826="",0,Data_Clean!S1826))</f>
        <v>3.048</v>
      </c>
      <c r="N1826" s="16" t="n">
        <f aca="false">Assumptions!$B$18*MIN(1,(Data_Clean!F1826-1)/Assumptions!$B$23)</f>
        <v>15</v>
      </c>
      <c r="O1826" s="16" t="n">
        <f aca="false">Assumptions!$B$19*(0.4*IF(Data_Clean!E1826="",0,MIN(1,Data_Clean!E1826/12/Assumptions!$B$24))+0.35*IF(Data_Clean!D1826="Y",1,0)+0.25*(1-MIN(Data_Clean!T1826,3)/3))/IF(Data_Clean!E1826="",0.6,1)</f>
        <v>10.45</v>
      </c>
      <c r="P1826" s="16" t="n">
        <f aca="false">SUM(K1826:O1826)/(Assumptions!$D$5-IF(K1826="",Assumptions!$B$15,0))*100</f>
        <v>71.5964894332069</v>
      </c>
      <c r="Q1826" s="7" t="str">
        <f aca="false">IF(J1826&gt;=Assumptions!$B$26,"High",IF(J1826&gt;=Assumptions!$B$27,"Mid","Low"))</f>
        <v>High</v>
      </c>
      <c r="R1826" s="7" t="str">
        <f aca="false">IF(P1826&gt;=Assumptions!$B$28,"High",IF(P1826&gt;=Assumptions!$B$29,"Mid","Low"))</f>
        <v>High</v>
      </c>
      <c r="S1826" s="7" t="str">
        <f aca="false">INDEX(Assumptions!$B$33:$B$41,MATCH(Q1826&amp;"|"&amp;R1826,Assumptions!$A$33:$A$41,0))</f>
        <v>Premier Advocates</v>
      </c>
      <c r="T1826" s="7" t="n">
        <f aca="false">IF(ISNUMBER(Data_Clean!V1826),J1826*Data_Clean!V1826,0)</f>
        <v>61.97075829</v>
      </c>
    </row>
    <row r="1827" customFormat="false" ht="15" hidden="false" customHeight="false" outlineLevel="0" collapsed="false">
      <c r="A1827" s="15" t="str">
        <f aca="false">Data_Clean!A1827</f>
        <v>CX101823</v>
      </c>
      <c r="B1827" s="14" t="n">
        <f aca="false">Data_Clean!G1827*Assumptions!$B$5</f>
        <v>159.3145</v>
      </c>
      <c r="C1827" s="14" t="n">
        <f aca="false">IF(Data_Clean!H1827="",0,Data_Clean!H1827)*Assumptions!$B$6</f>
        <v>0</v>
      </c>
      <c r="D1827" s="14" t="n">
        <f aca="false">Data_Clean!I1827*Assumptions!$B$7</f>
        <v>0</v>
      </c>
      <c r="E1827" s="14" t="n">
        <f aca="false">Data_Clean!J1827*Assumptions!$B$8</f>
        <v>0</v>
      </c>
      <c r="F1827" s="14" t="n">
        <f aca="false">Data_Clean!K1827*Assumptions!$B$9</f>
        <v>0</v>
      </c>
      <c r="G1827" s="14" t="n">
        <f aca="false">Data_Clean!L1827*Assumptions!$B$10</f>
        <v>0</v>
      </c>
      <c r="H1827" s="14" t="n">
        <f aca="false">IF(OR(Data_Clean!M1827="",Data_Clean!N1827=""),0,Data_Clean!M1827*Data_Clean!N1827/100)*Assumptions!$B$13*Assumptions!$B$11</f>
        <v>68.724</v>
      </c>
      <c r="I1827" s="14" t="n">
        <f aca="false">Data_Clean!O1827*4*Assumptions!$B$12</f>
        <v>0</v>
      </c>
      <c r="J1827" s="14" t="n">
        <f aca="false">SUM(B1827:I1827)</f>
        <v>228.0385</v>
      </c>
      <c r="K1827" s="16" t="n">
        <f aca="false">IF(Data_Clean!P1827="","",Assumptions!$B$15*0.5^(Data_Clean!P1827/Assumptions!$B$20))</f>
        <v>0.0465058901943808</v>
      </c>
      <c r="L1827" s="16" t="n">
        <f aca="false">Assumptions!$B$16*MIN(1,LN(1+Data_Clean!Q1827)/LN(1+Assumptions!$B$21))</f>
        <v>0</v>
      </c>
      <c r="M1827" s="16" t="n">
        <f aca="false">Assumptions!$B$17*(0.6*MIN(1,Data_Clean!R1827/Assumptions!$B$22)+0.4*IF(Data_Clean!S1827="",0,Data_Clean!S1827))</f>
        <v>0</v>
      </c>
      <c r="N1827" s="16" t="n">
        <f aca="false">Assumptions!$B$18*MIN(1,(Data_Clean!F1827-1)/Assumptions!$B$23)</f>
        <v>5</v>
      </c>
      <c r="O1827" s="16" t="n">
        <f aca="false">Assumptions!$B$19*(0.4*IF(Data_Clean!E1827="",0,MIN(1,Data_Clean!E1827/12/Assumptions!$B$24))+0.35*IF(Data_Clean!D1827="Y",1,0)+0.25*(1-MIN(Data_Clean!T1827,3)/3))/IF(Data_Clean!E1827="",0.6,1)</f>
        <v>15</v>
      </c>
      <c r="P1827" s="16" t="n">
        <f aca="false">SUM(K1827:O1827)/(Assumptions!$D$5-IF(K1827="",Assumptions!$B$15,0))*100</f>
        <v>20.0465058901944</v>
      </c>
      <c r="Q1827" s="7" t="str">
        <f aca="false">IF(J1827&gt;=Assumptions!$B$26,"High",IF(J1827&gt;=Assumptions!$B$27,"Mid","Low"))</f>
        <v>Low</v>
      </c>
      <c r="R1827" s="7" t="str">
        <f aca="false">IF(P1827&gt;=Assumptions!$B$28,"High",IF(P1827&gt;=Assumptions!$B$29,"Mid","Low"))</f>
        <v>Low</v>
      </c>
      <c r="S1827" s="7" t="str">
        <f aca="false">INDEX(Assumptions!$B$33:$B$41,MATCH(Q1827&amp;"|"&amp;R1827,Assumptions!$A$33:$A$41,0))</f>
        <v>Dormant &amp; Low Value</v>
      </c>
      <c r="T1827" s="7" t="n">
        <f aca="false">IF(ISNUMBER(Data_Clean!V1827),J1827*Data_Clean!V1827,0)</f>
        <v>41.75384935</v>
      </c>
    </row>
    <row r="1828" customFormat="false" ht="15" hidden="false" customHeight="false" outlineLevel="0" collapsed="false">
      <c r="A1828" s="15" t="str">
        <f aca="false">Data_Clean!A1828</f>
        <v>CX101824</v>
      </c>
      <c r="B1828" s="14" t="n">
        <f aca="false">Data_Clean!G1828*Assumptions!$B$5</f>
        <v>61.62075</v>
      </c>
      <c r="C1828" s="14" t="n">
        <f aca="false">IF(Data_Clean!H1828="",0,Data_Clean!H1828)*Assumptions!$B$6</f>
        <v>0</v>
      </c>
      <c r="D1828" s="14" t="n">
        <f aca="false">Data_Clean!I1828*Assumptions!$B$7</f>
        <v>0</v>
      </c>
      <c r="E1828" s="14" t="n">
        <f aca="false">Data_Clean!J1828*Assumptions!$B$8</f>
        <v>0</v>
      </c>
      <c r="F1828" s="14" t="n">
        <f aca="false">Data_Clean!K1828*Assumptions!$B$9</f>
        <v>0</v>
      </c>
      <c r="G1828" s="14" t="n">
        <f aca="false">Data_Clean!L1828*Assumptions!$B$10</f>
        <v>0</v>
      </c>
      <c r="H1828" s="14" t="n">
        <f aca="false">IF(OR(Data_Clean!M1828="",Data_Clean!N1828=""),0,Data_Clean!M1828*Data_Clean!N1828/100)*Assumptions!$B$13*Assumptions!$B$11</f>
        <v>0</v>
      </c>
      <c r="I1828" s="14" t="n">
        <f aca="false">Data_Clean!O1828*4*Assumptions!$B$12</f>
        <v>0</v>
      </c>
      <c r="J1828" s="14" t="n">
        <f aca="false">SUM(B1828:I1828)</f>
        <v>61.62075</v>
      </c>
      <c r="K1828" s="16" t="n">
        <f aca="false">IF(Data_Clean!P1828="","",Assumptions!$B$15*0.5^(Data_Clean!P1828/Assumptions!$B$20))</f>
        <v>15</v>
      </c>
      <c r="L1828" s="16" t="n">
        <f aca="false">Assumptions!$B$16*MIN(1,LN(1+Data_Clean!Q1828)/LN(1+Assumptions!$B$21))</f>
        <v>11.0057238927514</v>
      </c>
      <c r="M1828" s="16" t="n">
        <f aca="false">Assumptions!$B$17*(0.6*MIN(1,Data_Clean!R1828/Assumptions!$B$22)+0.4*IF(Data_Clean!S1828="",0,Data_Clean!S1828))</f>
        <v>7.932</v>
      </c>
      <c r="N1828" s="16" t="n">
        <f aca="false">Assumptions!$B$18*MIN(1,(Data_Clean!F1828-1)/Assumptions!$B$23)</f>
        <v>5</v>
      </c>
      <c r="O1828" s="16" t="n">
        <f aca="false">Assumptions!$B$19*(0.4*IF(Data_Clean!E1828="",0,MIN(1,Data_Clean!E1828/12/Assumptions!$B$24))+0.35*IF(Data_Clean!D1828="Y",1,0)+0.25*(1-MIN(Data_Clean!T1828,3)/3))/IF(Data_Clean!E1828="",0.6,1)</f>
        <v>8.5</v>
      </c>
      <c r="P1828" s="16" t="n">
        <f aca="false">SUM(K1828:O1828)/(Assumptions!$D$5-IF(K1828="",Assumptions!$B$15,0))*100</f>
        <v>47.4377238927514</v>
      </c>
      <c r="Q1828" s="7" t="str">
        <f aca="false">IF(J1828&gt;=Assumptions!$B$26,"High",IF(J1828&gt;=Assumptions!$B$27,"Mid","Low"))</f>
        <v>Low</v>
      </c>
      <c r="R1828" s="7" t="str">
        <f aca="false">IF(P1828&gt;=Assumptions!$B$28,"High",IF(P1828&gt;=Assumptions!$B$29,"Mid","Low"))</f>
        <v>Low</v>
      </c>
      <c r="S1828" s="7" t="str">
        <f aca="false">INDEX(Assumptions!$B$33:$B$41,MATCH(Q1828&amp;"|"&amp;R1828,Assumptions!$A$33:$A$41,0))</f>
        <v>Dormant &amp; Low Value</v>
      </c>
      <c r="T1828" s="7" t="n">
        <f aca="false">IF(ISNUMBER(Data_Clean!V1828),J1828*Data_Clean!V1828,0)</f>
        <v>14.1234759</v>
      </c>
    </row>
    <row r="1829" customFormat="false" ht="15" hidden="false" customHeight="false" outlineLevel="0" collapsed="false">
      <c r="A1829" s="15" t="str">
        <f aca="false">Data_Clean!A1829</f>
        <v>CX101825</v>
      </c>
      <c r="B1829" s="14" t="n">
        <f aca="false">Data_Clean!G1829*Assumptions!$B$5</f>
        <v>16.7615</v>
      </c>
      <c r="C1829" s="14" t="n">
        <f aca="false">IF(Data_Clean!H1829="",0,Data_Clean!H1829)*Assumptions!$B$6</f>
        <v>69.00276</v>
      </c>
      <c r="D1829" s="14" t="n">
        <f aca="false">Data_Clean!I1829*Assumptions!$B$7</f>
        <v>0</v>
      </c>
      <c r="E1829" s="14" t="n">
        <f aca="false">Data_Clean!J1829*Assumptions!$B$8</f>
        <v>0</v>
      </c>
      <c r="F1829" s="14" t="n">
        <f aca="false">Data_Clean!K1829*Assumptions!$B$9</f>
        <v>0</v>
      </c>
      <c r="G1829" s="14" t="n">
        <f aca="false">Data_Clean!L1829*Assumptions!$B$10</f>
        <v>0</v>
      </c>
      <c r="H1829" s="14" t="n">
        <f aca="false">IF(OR(Data_Clean!M1829="",Data_Clean!N1829=""),0,Data_Clean!M1829*Data_Clean!N1829/100)*Assumptions!$B$13*Assumptions!$B$11</f>
        <v>0</v>
      </c>
      <c r="I1829" s="14" t="n">
        <f aca="false">Data_Clean!O1829*4*Assumptions!$B$12</f>
        <v>0</v>
      </c>
      <c r="J1829" s="14" t="n">
        <f aca="false">SUM(B1829:I1829)</f>
        <v>85.76426</v>
      </c>
      <c r="K1829" s="16" t="n">
        <f aca="false">IF(Data_Clean!P1829="","",Assumptions!$B$15*0.5^(Data_Clean!P1829/Assumptions!$B$20))</f>
        <v>22.735748497656</v>
      </c>
      <c r="L1829" s="16" t="n">
        <f aca="false">Assumptions!$B$16*MIN(1,LN(1+Data_Clean!Q1829)/LN(1+Assumptions!$B$21))</f>
        <v>14.7060656260474</v>
      </c>
      <c r="M1829" s="16" t="n">
        <f aca="false">Assumptions!$B$17*(0.6*MIN(1,Data_Clean!R1829/Assumptions!$B$22)+0.4*IF(Data_Clean!S1829="",0,Data_Clean!S1829))</f>
        <v>6.768</v>
      </c>
      <c r="N1829" s="16" t="n">
        <f aca="false">Assumptions!$B$18*MIN(1,(Data_Clean!F1829-1)/Assumptions!$B$23)</f>
        <v>5</v>
      </c>
      <c r="O1829" s="16" t="n">
        <f aca="false">Assumptions!$B$19*(0.4*IF(Data_Clean!E1829="",0,MIN(1,Data_Clean!E1829/12/Assumptions!$B$24))+0.35*IF(Data_Clean!D1829="Y",1,0)+0.25*(1-MIN(Data_Clean!T1829,3)/3))/IF(Data_Clean!E1829="",0.6,1)</f>
        <v>15</v>
      </c>
      <c r="P1829" s="16" t="n">
        <f aca="false">SUM(K1829:O1829)/(Assumptions!$D$5-IF(K1829="",Assumptions!$B$15,0))*100</f>
        <v>64.2098141237034</v>
      </c>
      <c r="Q1829" s="7" t="str">
        <f aca="false">IF(J1829&gt;=Assumptions!$B$26,"High",IF(J1829&gt;=Assumptions!$B$27,"Mid","Low"))</f>
        <v>Low</v>
      </c>
      <c r="R1829" s="7" t="str">
        <f aca="false">IF(P1829&gt;=Assumptions!$B$28,"High",IF(P1829&gt;=Assumptions!$B$29,"Mid","Low"))</f>
        <v>Mid</v>
      </c>
      <c r="S1829" s="7" t="str">
        <f aca="false">INDEX(Assumptions!$B$33:$B$41,MATCH(Q1829&amp;"|"&amp;R1829,Assumptions!$A$33:$A$41,0))</f>
        <v>Light Touch</v>
      </c>
      <c r="T1829" s="7" t="n">
        <f aca="false">IF(ISNUMBER(Data_Clean!V1829),J1829*Data_Clean!V1829,0)</f>
        <v>2.495739966</v>
      </c>
    </row>
    <row r="1830" customFormat="false" ht="15" hidden="false" customHeight="false" outlineLevel="0" collapsed="false">
      <c r="A1830" s="15" t="str">
        <f aca="false">Data_Clean!A1830</f>
        <v>CX101826</v>
      </c>
      <c r="B1830" s="14" t="n">
        <f aca="false">Data_Clean!G1830*Assumptions!$B$5</f>
        <v>327.91275</v>
      </c>
      <c r="C1830" s="14" t="n">
        <f aca="false">IF(Data_Clean!H1830="",0,Data_Clean!H1830)*Assumptions!$B$6</f>
        <v>453.34128</v>
      </c>
      <c r="D1830" s="14" t="n">
        <f aca="false">Data_Clean!I1830*Assumptions!$B$7</f>
        <v>392.8</v>
      </c>
      <c r="E1830" s="14" t="n">
        <f aca="false">Data_Clean!J1830*Assumptions!$B$8</f>
        <v>0</v>
      </c>
      <c r="F1830" s="14" t="n">
        <f aca="false">Data_Clean!K1830*Assumptions!$B$9</f>
        <v>0</v>
      </c>
      <c r="G1830" s="14" t="n">
        <f aca="false">Data_Clean!L1830*Assumptions!$B$10</f>
        <v>0</v>
      </c>
      <c r="H1830" s="14" t="n">
        <f aca="false">IF(OR(Data_Clean!M1830="",Data_Clean!N1830=""),0,Data_Clean!M1830*Data_Clean!N1830/100)*Assumptions!$B$13*Assumptions!$B$11</f>
        <v>364.8</v>
      </c>
      <c r="I1830" s="14" t="n">
        <f aca="false">Data_Clean!O1830*4*Assumptions!$B$12</f>
        <v>167.2536</v>
      </c>
      <c r="J1830" s="14" t="n">
        <f aca="false">SUM(B1830:I1830)</f>
        <v>1706.10763</v>
      </c>
      <c r="K1830" s="16" t="n">
        <f aca="false">IF(Data_Clean!P1830="","",Assumptions!$B$15*0.5^(Data_Clean!P1830/Assumptions!$B$20))</f>
        <v>27.9909897461042</v>
      </c>
      <c r="L1830" s="16" t="n">
        <f aca="false">Assumptions!$B$16*MIN(1,LN(1+Data_Clean!Q1830)/LN(1+Assumptions!$B$21))</f>
        <v>17.8926056105085</v>
      </c>
      <c r="M1830" s="16" t="n">
        <f aca="false">Assumptions!$B$17*(0.6*MIN(1,Data_Clean!R1830/Assumptions!$B$22)+0.4*IF(Data_Clean!S1830="",0,Data_Clean!S1830))</f>
        <v>2.958</v>
      </c>
      <c r="N1830" s="16" t="n">
        <f aca="false">Assumptions!$B$18*MIN(1,(Data_Clean!F1830-1)/Assumptions!$B$23)</f>
        <v>15</v>
      </c>
      <c r="O1830" s="16" t="n">
        <f aca="false">Assumptions!$B$19*(0.4*IF(Data_Clean!E1830="",0,MIN(1,Data_Clean!E1830/12/Assumptions!$B$24))+0.35*IF(Data_Clean!D1830="Y",1,0)+0.25*(1-MIN(Data_Clean!T1830,3)/3))/IF(Data_Clean!E1830="",0.6,1)</f>
        <v>13.75</v>
      </c>
      <c r="P1830" s="16" t="n">
        <f aca="false">SUM(K1830:O1830)/(Assumptions!$D$5-IF(K1830="",Assumptions!$B$15,0))*100</f>
        <v>77.5915953566127</v>
      </c>
      <c r="Q1830" s="7" t="str">
        <f aca="false">IF(J1830&gt;=Assumptions!$B$26,"High",IF(J1830&gt;=Assumptions!$B$27,"Mid","Low"))</f>
        <v>High</v>
      </c>
      <c r="R1830" s="7" t="str">
        <f aca="false">IF(P1830&gt;=Assumptions!$B$28,"High",IF(P1830&gt;=Assumptions!$B$29,"Mid","Low"))</f>
        <v>High</v>
      </c>
      <c r="S1830" s="7" t="str">
        <f aca="false">INDEX(Assumptions!$B$33:$B$41,MATCH(Q1830&amp;"|"&amp;R1830,Assumptions!$A$33:$A$41,0))</f>
        <v>Premier Advocates</v>
      </c>
      <c r="T1830" s="7" t="n">
        <f aca="false">IF(ISNUMBER(Data_Clean!V1830),J1830*Data_Clean!V1830,0)</f>
        <v>53.742390345</v>
      </c>
    </row>
    <row r="1831" customFormat="false" ht="15" hidden="false" customHeight="false" outlineLevel="0" collapsed="false">
      <c r="A1831" s="15" t="str">
        <f aca="false">Data_Clean!A1831</f>
        <v>CX101827</v>
      </c>
      <c r="B1831" s="14" t="n">
        <f aca="false">Data_Clean!G1831*Assumptions!$B$5</f>
        <v>24.3405</v>
      </c>
      <c r="C1831" s="14" t="n">
        <f aca="false">IF(Data_Clean!H1831="",0,Data_Clean!H1831)*Assumptions!$B$6</f>
        <v>27.65652</v>
      </c>
      <c r="D1831" s="14" t="n">
        <f aca="false">Data_Clean!I1831*Assumptions!$B$7</f>
        <v>177.6</v>
      </c>
      <c r="E1831" s="14" t="n">
        <f aca="false">Data_Clean!J1831*Assumptions!$B$8</f>
        <v>0</v>
      </c>
      <c r="F1831" s="14" t="n">
        <f aca="false">Data_Clean!K1831*Assumptions!$B$9</f>
        <v>1736.9</v>
      </c>
      <c r="G1831" s="14" t="n">
        <f aca="false">Data_Clean!L1831*Assumptions!$B$10</f>
        <v>937.8</v>
      </c>
      <c r="H1831" s="14" t="n">
        <f aca="false">IF(OR(Data_Clean!M1831="",Data_Clean!N1831=""),0,Data_Clean!M1831*Data_Clean!N1831/100)*Assumptions!$B$13*Assumptions!$B$11</f>
        <v>0</v>
      </c>
      <c r="I1831" s="14" t="n">
        <f aca="false">Data_Clean!O1831*4*Assumptions!$B$12</f>
        <v>0</v>
      </c>
      <c r="J1831" s="14" t="n">
        <f aca="false">SUM(B1831:I1831)</f>
        <v>2904.29702</v>
      </c>
      <c r="K1831" s="16" t="n">
        <f aca="false">IF(Data_Clean!P1831="","",Assumptions!$B$15*0.5^(Data_Clean!P1831/Assumptions!$B$20))</f>
        <v>28.6452481173125</v>
      </c>
      <c r="L1831" s="16" t="n">
        <f aca="false">Assumptions!$B$16*MIN(1,LN(1+Data_Clean!Q1831)/LN(1+Assumptions!$B$21))</f>
        <v>13.0760265116583</v>
      </c>
      <c r="M1831" s="16" t="n">
        <f aca="false">Assumptions!$B$17*(0.6*MIN(1,Data_Clean!R1831/Assumptions!$B$22)+0.4*IF(Data_Clean!S1831="",0,Data_Clean!S1831))</f>
        <v>6.804</v>
      </c>
      <c r="N1831" s="16" t="n">
        <f aca="false">Assumptions!$B$18*MIN(1,(Data_Clean!F1831-1)/Assumptions!$B$23)</f>
        <v>20</v>
      </c>
      <c r="O1831" s="16" t="n">
        <f aca="false">Assumptions!$B$19*(0.4*IF(Data_Clean!E1831="",0,MIN(1,Data_Clean!E1831/12/Assumptions!$B$24))+0.35*IF(Data_Clean!D1831="Y",1,0)+0.25*(1-MIN(Data_Clean!T1831,3)/3))/IF(Data_Clean!E1831="",0.6,1)</f>
        <v>9.75</v>
      </c>
      <c r="P1831" s="16" t="n">
        <f aca="false">SUM(K1831:O1831)/(Assumptions!$D$5-IF(K1831="",Assumptions!$B$15,0))*100</f>
        <v>78.2752746289708</v>
      </c>
      <c r="Q1831" s="7" t="str">
        <f aca="false">IF(J1831&gt;=Assumptions!$B$26,"High",IF(J1831&gt;=Assumptions!$B$27,"Mid","Low"))</f>
        <v>High</v>
      </c>
      <c r="R1831" s="7" t="str">
        <f aca="false">IF(P1831&gt;=Assumptions!$B$28,"High",IF(P1831&gt;=Assumptions!$B$29,"Mid","Low"))</f>
        <v>High</v>
      </c>
      <c r="S1831" s="7" t="str">
        <f aca="false">INDEX(Assumptions!$B$33:$B$41,MATCH(Q1831&amp;"|"&amp;R1831,Assumptions!$A$33:$A$41,0))</f>
        <v>Premier Advocates</v>
      </c>
      <c r="T1831" s="7" t="n">
        <f aca="false">IF(ISNUMBER(Data_Clean!V1831),J1831*Data_Clean!V1831,0)</f>
        <v>234.957628918</v>
      </c>
    </row>
    <row r="1832" customFormat="false" ht="15" hidden="false" customHeight="false" outlineLevel="0" collapsed="false">
      <c r="A1832" s="15" t="str">
        <f aca="false">Data_Clean!A1832</f>
        <v>CX101828</v>
      </c>
      <c r="B1832" s="14" t="n">
        <f aca="false">Data_Clean!G1832*Assumptions!$B$5</f>
        <v>50.18725</v>
      </c>
      <c r="C1832" s="14" t="n">
        <f aca="false">IF(Data_Clean!H1832="",0,Data_Clean!H1832)*Assumptions!$B$6</f>
        <v>398.4228</v>
      </c>
      <c r="D1832" s="14" t="n">
        <f aca="false">Data_Clean!I1832*Assumptions!$B$7</f>
        <v>0</v>
      </c>
      <c r="E1832" s="14" t="n">
        <f aca="false">Data_Clean!J1832*Assumptions!$B$8</f>
        <v>0</v>
      </c>
      <c r="F1832" s="14" t="n">
        <f aca="false">Data_Clean!K1832*Assumptions!$B$9</f>
        <v>2114.2</v>
      </c>
      <c r="G1832" s="14" t="n">
        <f aca="false">Data_Clean!L1832*Assumptions!$B$10</f>
        <v>0</v>
      </c>
      <c r="H1832" s="14" t="n">
        <f aca="false">IF(OR(Data_Clean!M1832="",Data_Clean!N1832=""),0,Data_Clean!M1832*Data_Clean!N1832/100)*Assumptions!$B$13*Assumptions!$B$11</f>
        <v>0</v>
      </c>
      <c r="I1832" s="14" t="n">
        <f aca="false">Data_Clean!O1832*4*Assumptions!$B$12</f>
        <v>0</v>
      </c>
      <c r="J1832" s="14" t="n">
        <f aca="false">SUM(B1832:I1832)</f>
        <v>2562.81005</v>
      </c>
      <c r="K1832" s="16" t="n">
        <f aca="false">IF(Data_Clean!P1832="","",Assumptions!$B$15*0.5^(Data_Clean!P1832/Assumptions!$B$20))</f>
        <v>26.1165168988837</v>
      </c>
      <c r="L1832" s="16" t="n">
        <f aca="false">Assumptions!$B$16*MIN(1,LN(1+Data_Clean!Q1832)/LN(1+Assumptions!$B$21))</f>
        <v>17.0747430409834</v>
      </c>
      <c r="M1832" s="16" t="n">
        <f aca="false">Assumptions!$B$17*(0.6*MIN(1,Data_Clean!R1832/Assumptions!$B$22)+0.4*IF(Data_Clean!S1832="",0,Data_Clean!S1832))</f>
        <v>1.782</v>
      </c>
      <c r="N1832" s="16" t="n">
        <f aca="false">Assumptions!$B$18*MIN(1,(Data_Clean!F1832-1)/Assumptions!$B$23)</f>
        <v>15</v>
      </c>
      <c r="O1832" s="16" t="n">
        <f aca="false">Assumptions!$B$19*(0.4*IF(Data_Clean!E1832="",0,MIN(1,Data_Clean!E1832/12/Assumptions!$B$24))+0.35*IF(Data_Clean!D1832="Y",1,0)+0.25*(1-MIN(Data_Clean!T1832,3)/3))/IF(Data_Clean!E1832="",0.6,1)</f>
        <v>15</v>
      </c>
      <c r="P1832" s="16" t="n">
        <f aca="false">SUM(K1832:O1832)/(Assumptions!$D$5-IF(K1832="",Assumptions!$B$15,0))*100</f>
        <v>74.9732599398671</v>
      </c>
      <c r="Q1832" s="7" t="str">
        <f aca="false">IF(J1832&gt;=Assumptions!$B$26,"High",IF(J1832&gt;=Assumptions!$B$27,"Mid","Low"))</f>
        <v>High</v>
      </c>
      <c r="R1832" s="7" t="str">
        <f aca="false">IF(P1832&gt;=Assumptions!$B$28,"High",IF(P1832&gt;=Assumptions!$B$29,"Mid","Low"))</f>
        <v>High</v>
      </c>
      <c r="S1832" s="7" t="str">
        <f aca="false">INDEX(Assumptions!$B$33:$B$41,MATCH(Q1832&amp;"|"&amp;R1832,Assumptions!$A$33:$A$41,0))</f>
        <v>Premier Advocates</v>
      </c>
      <c r="T1832" s="7" t="n">
        <f aca="false">IF(ISNUMBER(Data_Clean!V1832),J1832*Data_Clean!V1832,0)</f>
        <v>56.638102105</v>
      </c>
    </row>
    <row r="1833" customFormat="false" ht="15" hidden="false" customHeight="false" outlineLevel="0" collapsed="false">
      <c r="A1833" s="15" t="str">
        <f aca="false">Data_Clean!A1833</f>
        <v>CX101829</v>
      </c>
      <c r="B1833" s="14" t="n">
        <f aca="false">Data_Clean!G1833*Assumptions!$B$5</f>
        <v>67.92525</v>
      </c>
      <c r="C1833" s="14" t="n">
        <f aca="false">IF(Data_Clean!H1833="",0,Data_Clean!H1833)*Assumptions!$B$6</f>
        <v>85.48608</v>
      </c>
      <c r="D1833" s="14" t="n">
        <f aca="false">Data_Clean!I1833*Assumptions!$B$7</f>
        <v>0</v>
      </c>
      <c r="E1833" s="14" t="n">
        <f aca="false">Data_Clean!J1833*Assumptions!$B$8</f>
        <v>0</v>
      </c>
      <c r="F1833" s="14" t="n">
        <f aca="false">Data_Clean!K1833*Assumptions!$B$9</f>
        <v>0</v>
      </c>
      <c r="G1833" s="14" t="n">
        <f aca="false">Data_Clean!L1833*Assumptions!$B$10</f>
        <v>0</v>
      </c>
      <c r="H1833" s="14" t="n">
        <f aca="false">IF(OR(Data_Clean!M1833="",Data_Clean!N1833=""),0,Data_Clean!M1833*Data_Clean!N1833/100)*Assumptions!$B$13*Assumptions!$B$11</f>
        <v>0</v>
      </c>
      <c r="I1833" s="14" t="n">
        <f aca="false">Data_Clean!O1833*4*Assumptions!$B$12</f>
        <v>0</v>
      </c>
      <c r="J1833" s="14" t="n">
        <f aca="false">SUM(B1833:I1833)</f>
        <v>153.41133</v>
      </c>
      <c r="K1833" s="16" t="n">
        <f aca="false">IF(Data_Clean!P1833="","",Assumptions!$B$15*0.5^(Data_Clean!P1833/Assumptions!$B$20))</f>
        <v>26.7269615442102</v>
      </c>
      <c r="L1833" s="16" t="n">
        <f aca="false">Assumptions!$B$16*MIN(1,LN(1+Data_Clean!Q1833)/LN(1+Assumptions!$B$21))</f>
        <v>10</v>
      </c>
      <c r="M1833" s="16" t="n">
        <f aca="false">Assumptions!$B$17*(0.6*MIN(1,Data_Clean!R1833/Assumptions!$B$22)+0.4*IF(Data_Clean!S1833="",0,Data_Clean!S1833))</f>
        <v>8.262</v>
      </c>
      <c r="N1833" s="16" t="n">
        <f aca="false">Assumptions!$B$18*MIN(1,(Data_Clean!F1833-1)/Assumptions!$B$23)</f>
        <v>10</v>
      </c>
      <c r="O1833" s="16" t="n">
        <f aca="false">Assumptions!$B$19*(0.4*IF(Data_Clean!E1833="",0,MIN(1,Data_Clean!E1833/12/Assumptions!$B$24))+0.35*IF(Data_Clean!D1833="Y",1,0)+0.25*(1-MIN(Data_Clean!T1833,3)/3))/IF(Data_Clean!E1833="",0.6,1)</f>
        <v>7.85</v>
      </c>
      <c r="P1833" s="16" t="n">
        <f aca="false">SUM(K1833:O1833)/(Assumptions!$D$5-IF(K1833="",Assumptions!$B$15,0))*100</f>
        <v>62.8389615442102</v>
      </c>
      <c r="Q1833" s="7" t="str">
        <f aca="false">IF(J1833&gt;=Assumptions!$B$26,"High",IF(J1833&gt;=Assumptions!$B$27,"Mid","Low"))</f>
        <v>Low</v>
      </c>
      <c r="R1833" s="7" t="str">
        <f aca="false">IF(P1833&gt;=Assumptions!$B$28,"High",IF(P1833&gt;=Assumptions!$B$29,"Mid","Low"))</f>
        <v>Mid</v>
      </c>
      <c r="S1833" s="7" t="str">
        <f aca="false">INDEX(Assumptions!$B$33:$B$41,MATCH(Q1833&amp;"|"&amp;R1833,Assumptions!$A$33:$A$41,0))</f>
        <v>Light Touch</v>
      </c>
      <c r="T1833" s="7" t="n">
        <f aca="false">IF(ISNUMBER(Data_Clean!V1833),J1833*Data_Clean!V1833,0)</f>
        <v>12.503023395</v>
      </c>
    </row>
    <row r="1834" customFormat="false" ht="15" hidden="false" customHeight="false" outlineLevel="0" collapsed="false">
      <c r="A1834" s="15" t="str">
        <f aca="false">Data_Clean!A1834</f>
        <v>CX101830</v>
      </c>
      <c r="B1834" s="14" t="n">
        <f aca="false">Data_Clean!G1834*Assumptions!$B$5</f>
        <v>185.0165</v>
      </c>
      <c r="C1834" s="14" t="n">
        <f aca="false">IF(Data_Clean!H1834="",0,Data_Clean!H1834)*Assumptions!$B$6</f>
        <v>0</v>
      </c>
      <c r="D1834" s="14" t="n">
        <f aca="false">Data_Clean!I1834*Assumptions!$B$7</f>
        <v>526.4</v>
      </c>
      <c r="E1834" s="14" t="n">
        <f aca="false">Data_Clean!J1834*Assumptions!$B$8</f>
        <v>1209.11055</v>
      </c>
      <c r="F1834" s="14" t="n">
        <f aca="false">Data_Clean!K1834*Assumptions!$B$9</f>
        <v>0</v>
      </c>
      <c r="G1834" s="14" t="n">
        <f aca="false">Data_Clean!L1834*Assumptions!$B$10</f>
        <v>0</v>
      </c>
      <c r="H1834" s="14" t="n">
        <f aca="false">IF(OR(Data_Clean!M1834="",Data_Clean!N1834=""),0,Data_Clean!M1834*Data_Clean!N1834/100)*Assumptions!$B$13*Assumptions!$B$11</f>
        <v>480.39</v>
      </c>
      <c r="I1834" s="14" t="n">
        <f aca="false">Data_Clean!O1834*4*Assumptions!$B$12</f>
        <v>43.96032</v>
      </c>
      <c r="J1834" s="14" t="n">
        <f aca="false">SUM(B1834:I1834)</f>
        <v>2444.87737</v>
      </c>
      <c r="K1834" s="16" t="n">
        <f aca="false">IF(Data_Clean!P1834="","",Assumptions!$B$15*0.5^(Data_Clean!P1834/Assumptions!$B$20))</f>
        <v>27.9909897461042</v>
      </c>
      <c r="L1834" s="16" t="n">
        <f aca="false">Assumptions!$B$16*MIN(1,LN(1+Data_Clean!Q1834)/LN(1+Assumptions!$B$21))</f>
        <v>15.7812965263578</v>
      </c>
      <c r="M1834" s="16" t="n">
        <f aca="false">Assumptions!$B$17*(0.6*MIN(1,Data_Clean!R1834/Assumptions!$B$22)+0.4*IF(Data_Clean!S1834="",0,Data_Clean!S1834))</f>
        <v>11.076</v>
      </c>
      <c r="N1834" s="16" t="n">
        <f aca="false">Assumptions!$B$18*MIN(1,(Data_Clean!F1834-1)/Assumptions!$B$23)</f>
        <v>15</v>
      </c>
      <c r="O1834" s="16" t="n">
        <f aca="false">Assumptions!$B$19*(0.4*IF(Data_Clean!E1834="",0,MIN(1,Data_Clean!E1834/12/Assumptions!$B$24))+0.35*IF(Data_Clean!D1834="Y",1,0)+0.25*(1-MIN(Data_Clean!T1834,3)/3))/IF(Data_Clean!E1834="",0.6,1)</f>
        <v>14.75</v>
      </c>
      <c r="P1834" s="16" t="n">
        <f aca="false">SUM(K1834:O1834)/(Assumptions!$D$5-IF(K1834="",Assumptions!$B$15,0))*100</f>
        <v>84.598286272462</v>
      </c>
      <c r="Q1834" s="7" t="str">
        <f aca="false">IF(J1834&gt;=Assumptions!$B$26,"High",IF(J1834&gt;=Assumptions!$B$27,"Mid","Low"))</f>
        <v>High</v>
      </c>
      <c r="R1834" s="7" t="str">
        <f aca="false">IF(P1834&gt;=Assumptions!$B$28,"High",IF(P1834&gt;=Assumptions!$B$29,"Mid","Low"))</f>
        <v>High</v>
      </c>
      <c r="S1834" s="7" t="str">
        <f aca="false">INDEX(Assumptions!$B$33:$B$41,MATCH(Q1834&amp;"|"&amp;R1834,Assumptions!$A$33:$A$41,0))</f>
        <v>Premier Advocates</v>
      </c>
      <c r="T1834" s="7" t="n">
        <f aca="false">IF(ISNUMBER(Data_Clean!V1834),J1834*Data_Clean!V1834,0)</f>
        <v>42.051890764</v>
      </c>
    </row>
    <row r="1835" customFormat="false" ht="15" hidden="false" customHeight="false" outlineLevel="0" collapsed="false">
      <c r="A1835" s="15" t="str">
        <f aca="false">Data_Clean!A1835</f>
        <v>CX101831</v>
      </c>
      <c r="B1835" s="14" t="n">
        <f aca="false">Data_Clean!G1835*Assumptions!$B$5</f>
        <v>57.54225</v>
      </c>
      <c r="C1835" s="14" t="n">
        <f aca="false">IF(Data_Clean!H1835="",0,Data_Clean!H1835)*Assumptions!$B$6</f>
        <v>0</v>
      </c>
      <c r="D1835" s="14" t="n">
        <f aca="false">Data_Clean!I1835*Assumptions!$B$7</f>
        <v>0</v>
      </c>
      <c r="E1835" s="14" t="n">
        <f aca="false">Data_Clean!J1835*Assumptions!$B$8</f>
        <v>93.705</v>
      </c>
      <c r="F1835" s="14" t="n">
        <f aca="false">Data_Clean!K1835*Assumptions!$B$9</f>
        <v>0</v>
      </c>
      <c r="G1835" s="14" t="n">
        <f aca="false">Data_Clean!L1835*Assumptions!$B$10</f>
        <v>0</v>
      </c>
      <c r="H1835" s="14" t="n">
        <f aca="false">IF(OR(Data_Clean!M1835="",Data_Clean!N1835=""),0,Data_Clean!M1835*Data_Clean!N1835/100)*Assumptions!$B$13*Assumptions!$B$11</f>
        <v>0</v>
      </c>
      <c r="I1835" s="14" t="n">
        <f aca="false">Data_Clean!O1835*4*Assumptions!$B$12</f>
        <v>0</v>
      </c>
      <c r="J1835" s="14" t="n">
        <f aca="false">SUM(B1835:I1835)</f>
        <v>151.24725</v>
      </c>
      <c r="K1835" s="16" t="n">
        <f aca="false">IF(Data_Clean!P1835="","",Assumptions!$B$15*0.5^(Data_Clean!P1835/Assumptions!$B$20))</f>
        <v>6.83791866418663</v>
      </c>
      <c r="L1835" s="16" t="n">
        <f aca="false">Assumptions!$B$16*MIN(1,LN(1+Data_Clean!Q1835)/LN(1+Assumptions!$B$21))</f>
        <v>12.8906482631789</v>
      </c>
      <c r="M1835" s="16" t="n">
        <f aca="false">Assumptions!$B$17*(0.6*MIN(1,Data_Clean!R1835/Assumptions!$B$22)+0.4*IF(Data_Clean!S1835="",0,Data_Clean!S1835))</f>
        <v>8.544</v>
      </c>
      <c r="N1835" s="16" t="n">
        <f aca="false">Assumptions!$B$18*MIN(1,(Data_Clean!F1835-1)/Assumptions!$B$23)</f>
        <v>5</v>
      </c>
      <c r="O1835" s="16" t="n">
        <f aca="false">Assumptions!$B$19*(0.4*IF(Data_Clean!E1835="",0,MIN(1,Data_Clean!E1835/12/Assumptions!$B$24))+0.35*IF(Data_Clean!D1835="Y",1,0)+0.25*(1-MIN(Data_Clean!T1835,3)/3))/IF(Data_Clean!E1835="",0.6,1)</f>
        <v>15</v>
      </c>
      <c r="P1835" s="16" t="n">
        <f aca="false">SUM(K1835:O1835)/(Assumptions!$D$5-IF(K1835="",Assumptions!$B$15,0))*100</f>
        <v>48.2725669273655</v>
      </c>
      <c r="Q1835" s="7" t="str">
        <f aca="false">IF(J1835&gt;=Assumptions!$B$26,"High",IF(J1835&gt;=Assumptions!$B$27,"Mid","Low"))</f>
        <v>Low</v>
      </c>
      <c r="R1835" s="7" t="str">
        <f aca="false">IF(P1835&gt;=Assumptions!$B$28,"High",IF(P1835&gt;=Assumptions!$B$29,"Mid","Low"))</f>
        <v>Low</v>
      </c>
      <c r="S1835" s="7" t="str">
        <f aca="false">INDEX(Assumptions!$B$33:$B$41,MATCH(Q1835&amp;"|"&amp;R1835,Assumptions!$A$33:$A$41,0))</f>
        <v>Dormant &amp; Low Value</v>
      </c>
      <c r="T1835" s="7" t="n">
        <f aca="false">IF(ISNUMBER(Data_Clean!V1835),J1835*Data_Clean!V1835,0)</f>
        <v>4.32567135</v>
      </c>
    </row>
    <row r="1836" customFormat="false" ht="15" hidden="false" customHeight="false" outlineLevel="0" collapsed="false">
      <c r="A1836" s="15" t="str">
        <f aca="false">Data_Clean!A1836</f>
        <v>CX101832</v>
      </c>
      <c r="B1836" s="14" t="n">
        <f aca="false">Data_Clean!G1836*Assumptions!$B$5</f>
        <v>841.17</v>
      </c>
      <c r="C1836" s="14" t="n">
        <f aca="false">IF(Data_Clean!H1836="",0,Data_Clean!H1836)*Assumptions!$B$6</f>
        <v>1200.46836</v>
      </c>
      <c r="D1836" s="14" t="n">
        <f aca="false">Data_Clean!I1836*Assumptions!$B$7</f>
        <v>1780</v>
      </c>
      <c r="E1836" s="14" t="n">
        <f aca="false">Data_Clean!J1836*Assumptions!$B$8</f>
        <v>0</v>
      </c>
      <c r="F1836" s="14" t="n">
        <f aca="false">Data_Clean!K1836*Assumptions!$B$9</f>
        <v>0</v>
      </c>
      <c r="G1836" s="14" t="n">
        <f aca="false">Data_Clean!L1836*Assumptions!$B$10</f>
        <v>0</v>
      </c>
      <c r="H1836" s="14" t="n">
        <f aca="false">IF(OR(Data_Clean!M1836="",Data_Clean!N1836=""),0,Data_Clean!M1836*Data_Clean!N1836/100)*Assumptions!$B$13*Assumptions!$B$11</f>
        <v>307.692</v>
      </c>
      <c r="I1836" s="14" t="n">
        <f aca="false">Data_Clean!O1836*4*Assumptions!$B$12</f>
        <v>42.06384</v>
      </c>
      <c r="J1836" s="14" t="n">
        <f aca="false">SUM(B1836:I1836)</f>
        <v>4171.3942</v>
      </c>
      <c r="K1836" s="16" t="n">
        <f aca="false">IF(Data_Clean!P1836="","",Assumptions!$B$15*0.5^(Data_Clean!P1836/Assumptions!$B$20))</f>
        <v>27.3516746567465</v>
      </c>
      <c r="L1836" s="16" t="n">
        <f aca="false">Assumptions!$B$16*MIN(1,LN(1+Data_Clean!Q1836)/LN(1+Assumptions!$B$21))</f>
        <v>15.0586973234667</v>
      </c>
      <c r="M1836" s="16" t="n">
        <f aca="false">Assumptions!$B$17*(0.6*MIN(1,Data_Clean!R1836/Assumptions!$B$22)+0.4*IF(Data_Clean!S1836="",0,Data_Clean!S1836))</f>
        <v>4.938</v>
      </c>
      <c r="N1836" s="16" t="n">
        <f aca="false">Assumptions!$B$18*MIN(1,(Data_Clean!F1836-1)/Assumptions!$B$23)</f>
        <v>20</v>
      </c>
      <c r="O1836" s="16" t="n">
        <f aca="false">Assumptions!$B$19*(0.4*IF(Data_Clean!E1836="",0,MIN(1,Data_Clean!E1836/12/Assumptions!$B$24))+0.35*IF(Data_Clean!D1836="Y",1,0)+0.25*(1-MIN(Data_Clean!T1836,3)/3))/IF(Data_Clean!E1836="",0.6,1)</f>
        <v>15</v>
      </c>
      <c r="P1836" s="16" t="n">
        <f aca="false">SUM(K1836:O1836)/(Assumptions!$D$5-IF(K1836="",Assumptions!$B$15,0))*100</f>
        <v>82.3483719802132</v>
      </c>
      <c r="Q1836" s="7" t="str">
        <f aca="false">IF(J1836&gt;=Assumptions!$B$26,"High",IF(J1836&gt;=Assumptions!$B$27,"Mid","Low"))</f>
        <v>High</v>
      </c>
      <c r="R1836" s="7" t="str">
        <f aca="false">IF(P1836&gt;=Assumptions!$B$28,"High",IF(P1836&gt;=Assumptions!$B$29,"Mid","Low"))</f>
        <v>High</v>
      </c>
      <c r="S1836" s="7" t="str">
        <f aca="false">INDEX(Assumptions!$B$33:$B$41,MATCH(Q1836&amp;"|"&amp;R1836,Assumptions!$A$33:$A$41,0))</f>
        <v>Premier Advocates</v>
      </c>
      <c r="T1836" s="7" t="n">
        <f aca="false">IF(ISNUMBER(Data_Clean!V1836),J1836*Data_Clean!V1836,0)</f>
        <v>62.15377358</v>
      </c>
    </row>
    <row r="1837" customFormat="false" ht="15" hidden="false" customHeight="false" outlineLevel="0" collapsed="false">
      <c r="A1837" s="15" t="str">
        <f aca="false">Data_Clean!A1837</f>
        <v>CX101833</v>
      </c>
      <c r="B1837" s="14" t="n">
        <f aca="false">Data_Clean!G1837*Assumptions!$B$5</f>
        <v>491.58825</v>
      </c>
      <c r="C1837" s="14" t="n">
        <f aca="false">IF(Data_Clean!H1837="",0,Data_Clean!H1837)*Assumptions!$B$6</f>
        <v>1650.97512</v>
      </c>
      <c r="D1837" s="14" t="n">
        <f aca="false">Data_Clean!I1837*Assumptions!$B$7</f>
        <v>0</v>
      </c>
      <c r="E1837" s="14" t="n">
        <f aca="false">Data_Clean!J1837*Assumptions!$B$8</f>
        <v>993.9765</v>
      </c>
      <c r="F1837" s="14" t="n">
        <f aca="false">Data_Clean!K1837*Assumptions!$B$9</f>
        <v>6703.4</v>
      </c>
      <c r="G1837" s="14" t="n">
        <f aca="false">Data_Clean!L1837*Assumptions!$B$10</f>
        <v>0</v>
      </c>
      <c r="H1837" s="14" t="n">
        <f aca="false">IF(OR(Data_Clean!M1837="",Data_Clean!N1837=""),0,Data_Clean!M1837*Data_Clean!N1837/100)*Assumptions!$B$13*Assumptions!$B$11</f>
        <v>0</v>
      </c>
      <c r="I1837" s="14" t="n">
        <f aca="false">Data_Clean!O1837*4*Assumptions!$B$12</f>
        <v>0</v>
      </c>
      <c r="J1837" s="14" t="n">
        <f aca="false">SUM(B1837:I1837)</f>
        <v>9839.93987</v>
      </c>
      <c r="K1837" s="16" t="n">
        <f aca="false">IF(Data_Clean!P1837="","",Assumptions!$B$15*0.5^(Data_Clean!P1837/Assumptions!$B$20))</f>
        <v>0.134613088476215</v>
      </c>
      <c r="L1837" s="16" t="n">
        <f aca="false">Assumptions!$B$16*MIN(1,LN(1+Data_Clean!Q1837)/LN(1+Assumptions!$B$21))</f>
        <v>0</v>
      </c>
      <c r="M1837" s="16" t="n">
        <f aca="false">Assumptions!$B$17*(0.6*MIN(1,Data_Clean!R1837/Assumptions!$B$22)+0.4*IF(Data_Clean!S1837="",0,Data_Clean!S1837))</f>
        <v>0</v>
      </c>
      <c r="N1837" s="16" t="n">
        <f aca="false">Assumptions!$B$18*MIN(1,(Data_Clean!F1837-1)/Assumptions!$B$23)</f>
        <v>15</v>
      </c>
      <c r="O1837" s="16" t="n">
        <f aca="false">Assumptions!$B$19*(0.4*IF(Data_Clean!E1837="",0,MIN(1,Data_Clean!E1837/12/Assumptions!$B$24))+0.35*IF(Data_Clean!D1837="Y",1,0)+0.25*(1-MIN(Data_Clean!T1837,3)/3))/IF(Data_Clean!E1837="",0.6,1)</f>
        <v>5.15</v>
      </c>
      <c r="P1837" s="16" t="n">
        <f aca="false">SUM(K1837:O1837)/(Assumptions!$D$5-IF(K1837="",Assumptions!$B$15,0))*100</f>
        <v>20.2846130884762</v>
      </c>
      <c r="Q1837" s="7" t="str">
        <f aca="false">IF(J1837&gt;=Assumptions!$B$26,"High",IF(J1837&gt;=Assumptions!$B$27,"Mid","Low"))</f>
        <v>High</v>
      </c>
      <c r="R1837" s="7" t="str">
        <f aca="false">IF(P1837&gt;=Assumptions!$B$28,"High",IF(P1837&gt;=Assumptions!$B$29,"Mid","Low"))</f>
        <v>Low</v>
      </c>
      <c r="S1837" s="7" t="str">
        <f aca="false">INDEX(Assumptions!$B$33:$B$41,MATCH(Q1837&amp;"|"&amp;R1837,Assumptions!$A$33:$A$41,0))</f>
        <v>Affluent Drifters</v>
      </c>
      <c r="T1837" s="7" t="n">
        <f aca="false">IF(ISNUMBER(Data_Clean!V1837),J1837*Data_Clean!V1837,0)</f>
        <v>3236.356223243</v>
      </c>
    </row>
    <row r="1838" customFormat="false" ht="15" hidden="false" customHeight="false" outlineLevel="0" collapsed="false">
      <c r="A1838" s="15" t="str">
        <f aca="false">Data_Clean!A1838</f>
        <v>CX101834</v>
      </c>
      <c r="B1838" s="14" t="n">
        <f aca="false">Data_Clean!G1838*Assumptions!$B$5</f>
        <v>118.4455</v>
      </c>
      <c r="C1838" s="14" t="n">
        <f aca="false">IF(Data_Clean!H1838="",0,Data_Clean!H1838)*Assumptions!$B$6</f>
        <v>122.16804</v>
      </c>
      <c r="D1838" s="14" t="n">
        <f aca="false">Data_Clean!I1838*Assumptions!$B$7</f>
        <v>173.6</v>
      </c>
      <c r="E1838" s="14" t="n">
        <f aca="false">Data_Clean!J1838*Assumptions!$B$8</f>
        <v>0</v>
      </c>
      <c r="F1838" s="14" t="n">
        <f aca="false">Data_Clean!K1838*Assumptions!$B$9</f>
        <v>0</v>
      </c>
      <c r="G1838" s="14" t="n">
        <f aca="false">Data_Clean!L1838*Assumptions!$B$10</f>
        <v>0</v>
      </c>
      <c r="H1838" s="14" t="n">
        <f aca="false">IF(OR(Data_Clean!M1838="",Data_Clean!N1838=""),0,Data_Clean!M1838*Data_Clean!N1838/100)*Assumptions!$B$13*Assumptions!$B$11</f>
        <v>279.552</v>
      </c>
      <c r="I1838" s="14" t="n">
        <f aca="false">Data_Clean!O1838*4*Assumptions!$B$12</f>
        <v>17.33328</v>
      </c>
      <c r="J1838" s="14" t="n">
        <f aca="false">SUM(B1838:I1838)</f>
        <v>711.09882</v>
      </c>
      <c r="K1838" s="16" t="n">
        <f aca="false">IF(Data_Clean!P1838="","",Assumptions!$B$15*0.5^(Data_Clean!P1838/Assumptions!$B$20))</f>
        <v>28.6452481173125</v>
      </c>
      <c r="L1838" s="16" t="n">
        <f aca="false">Assumptions!$B$16*MIN(1,LN(1+Data_Clean!Q1838)/LN(1+Assumptions!$B$21))</f>
        <v>18.5760710519073</v>
      </c>
      <c r="M1838" s="16" t="n">
        <f aca="false">Assumptions!$B$17*(0.6*MIN(1,Data_Clean!R1838/Assumptions!$B$22)+0.4*IF(Data_Clean!S1838="",0,Data_Clean!S1838))</f>
        <v>14.622</v>
      </c>
      <c r="N1838" s="16" t="n">
        <f aca="false">Assumptions!$B$18*MIN(1,(Data_Clean!F1838-1)/Assumptions!$B$23)</f>
        <v>15</v>
      </c>
      <c r="O1838" s="16" t="n">
        <f aca="false">Assumptions!$B$19*(0.4*IF(Data_Clean!E1838="",0,MIN(1,Data_Clean!E1838/12/Assumptions!$B$24))+0.35*IF(Data_Clean!D1838="Y",1,0)+0.25*(1-MIN(Data_Clean!T1838,3)/3))/IF(Data_Clean!E1838="",0.6,1)</f>
        <v>10.85</v>
      </c>
      <c r="P1838" s="16" t="n">
        <f aca="false">SUM(K1838:O1838)/(Assumptions!$D$5-IF(K1838="",Assumptions!$B$15,0))*100</f>
        <v>87.6933191692198</v>
      </c>
      <c r="Q1838" s="7" t="str">
        <f aca="false">IF(J1838&gt;=Assumptions!$B$26,"High",IF(J1838&gt;=Assumptions!$B$27,"Mid","Low"))</f>
        <v>Mid</v>
      </c>
      <c r="R1838" s="7" t="str">
        <f aca="false">IF(P1838&gt;=Assumptions!$B$28,"High",IF(P1838&gt;=Assumptions!$B$29,"Mid","Low"))</f>
        <v>High</v>
      </c>
      <c r="S1838" s="7" t="str">
        <f aca="false">INDEX(Assumptions!$B$33:$B$41,MATCH(Q1838&amp;"|"&amp;R1838,Assumptions!$A$33:$A$41,0))</f>
        <v>Engaged Builders</v>
      </c>
      <c r="T1838" s="7" t="n">
        <f aca="false">IF(ISNUMBER(Data_Clean!V1838),J1838*Data_Clean!V1838,0)</f>
        <v>8.675405604</v>
      </c>
    </row>
    <row r="1839" customFormat="false" ht="15" hidden="false" customHeight="false" outlineLevel="0" collapsed="false">
      <c r="A1839" s="15" t="str">
        <f aca="false">Data_Clean!A1839</f>
        <v>CX101835</v>
      </c>
      <c r="B1839" s="14" t="n">
        <f aca="false">Data_Clean!G1839*Assumptions!$B$5</f>
        <v>51.60275</v>
      </c>
      <c r="C1839" s="14" t="n">
        <f aca="false">IF(Data_Clean!H1839="",0,Data_Clean!H1839)*Assumptions!$B$6</f>
        <v>203.8806</v>
      </c>
      <c r="D1839" s="14" t="n">
        <f aca="false">Data_Clean!I1839*Assumptions!$B$7</f>
        <v>204.8</v>
      </c>
      <c r="E1839" s="14" t="n">
        <f aca="false">Data_Clean!J1839*Assumptions!$B$8</f>
        <v>0</v>
      </c>
      <c r="F1839" s="14" t="n">
        <f aca="false">Data_Clean!K1839*Assumptions!$B$9</f>
        <v>0</v>
      </c>
      <c r="G1839" s="14" t="n">
        <f aca="false">Data_Clean!L1839*Assumptions!$B$10</f>
        <v>0</v>
      </c>
      <c r="H1839" s="14" t="n">
        <f aca="false">IF(OR(Data_Clean!M1839="",Data_Clean!N1839=""),0,Data_Clean!M1839*Data_Clean!N1839/100)*Assumptions!$B$13*Assumptions!$B$11</f>
        <v>0</v>
      </c>
      <c r="I1839" s="14" t="n">
        <f aca="false">Data_Clean!O1839*4*Assumptions!$B$12</f>
        <v>0</v>
      </c>
      <c r="J1839" s="14" t="n">
        <f aca="false">SUM(B1839:I1839)</f>
        <v>460.28335</v>
      </c>
      <c r="K1839" s="16" t="n">
        <f aca="false">IF(Data_Clean!P1839="","",Assumptions!$B$15*0.5^(Data_Clean!P1839/Assumptions!$B$20))</f>
        <v>23.811015779523</v>
      </c>
      <c r="L1839" s="16" t="n">
        <f aca="false">Assumptions!$B$16*MIN(1,LN(1+Data_Clean!Q1839)/LN(1+Assumptions!$B$21))</f>
        <v>12.8906482631789</v>
      </c>
      <c r="M1839" s="16" t="n">
        <f aca="false">Assumptions!$B$17*(0.6*MIN(1,Data_Clean!R1839/Assumptions!$B$22)+0.4*IF(Data_Clean!S1839="",0,Data_Clean!S1839))</f>
        <v>6</v>
      </c>
      <c r="N1839" s="16" t="n">
        <f aca="false">Assumptions!$B$18*MIN(1,(Data_Clean!F1839-1)/Assumptions!$B$23)</f>
        <v>10</v>
      </c>
      <c r="O1839" s="16" t="n">
        <f aca="false">Assumptions!$B$19*(0.4*IF(Data_Clean!E1839="",0,MIN(1,Data_Clean!E1839/12/Assumptions!$B$24))+0.35*IF(Data_Clean!D1839="Y",1,0)+0.25*(1-MIN(Data_Clean!T1839,3)/3))/IF(Data_Clean!E1839="",0.6,1)</f>
        <v>4.75</v>
      </c>
      <c r="P1839" s="16" t="n">
        <f aca="false">SUM(K1839:O1839)/(Assumptions!$D$5-IF(K1839="",Assumptions!$B$15,0))*100</f>
        <v>57.4516640427019</v>
      </c>
      <c r="Q1839" s="7" t="str">
        <f aca="false">IF(J1839&gt;=Assumptions!$B$26,"High",IF(J1839&gt;=Assumptions!$B$27,"Mid","Low"))</f>
        <v>Mid</v>
      </c>
      <c r="R1839" s="7" t="str">
        <f aca="false">IF(P1839&gt;=Assumptions!$B$28,"High",IF(P1839&gt;=Assumptions!$B$29,"Mid","Low"))</f>
        <v>Mid</v>
      </c>
      <c r="S1839" s="7" t="str">
        <f aca="false">INDEX(Assumptions!$B$33:$B$41,MATCH(Q1839&amp;"|"&amp;R1839,Assumptions!$A$33:$A$41,0))</f>
        <v>Established Core</v>
      </c>
      <c r="T1839" s="7" t="n">
        <f aca="false">IF(ISNUMBER(Data_Clean!V1839),J1839*Data_Clean!V1839,0)</f>
        <v>76.95937612</v>
      </c>
    </row>
    <row r="1840" customFormat="false" ht="15" hidden="false" customHeight="false" outlineLevel="0" collapsed="false">
      <c r="A1840" s="15" t="str">
        <f aca="false">Data_Clean!A1840</f>
        <v>CX101836</v>
      </c>
      <c r="B1840" s="14" t="n">
        <f aca="false">Data_Clean!G1840*Assumptions!$B$5</f>
        <v>126.92125</v>
      </c>
      <c r="C1840" s="14" t="n">
        <f aca="false">IF(Data_Clean!H1840="",0,Data_Clean!H1840)*Assumptions!$B$6</f>
        <v>300.09996</v>
      </c>
      <c r="D1840" s="14" t="n">
        <f aca="false">Data_Clean!I1840*Assumptions!$B$7</f>
        <v>174.4</v>
      </c>
      <c r="E1840" s="14" t="n">
        <f aca="false">Data_Clean!J1840*Assumptions!$B$8</f>
        <v>0</v>
      </c>
      <c r="F1840" s="14" t="n">
        <f aca="false">Data_Clean!K1840*Assumptions!$B$9</f>
        <v>0</v>
      </c>
      <c r="G1840" s="14" t="n">
        <f aca="false">Data_Clean!L1840*Assumptions!$B$10</f>
        <v>0</v>
      </c>
      <c r="H1840" s="14" t="n">
        <f aca="false">IF(OR(Data_Clean!M1840="",Data_Clean!N1840=""),0,Data_Clean!M1840*Data_Clean!N1840/100)*Assumptions!$B$13*Assumptions!$B$11</f>
        <v>83.076</v>
      </c>
      <c r="I1840" s="14" t="n">
        <f aca="false">Data_Clean!O1840*4*Assumptions!$B$12</f>
        <v>15.80112</v>
      </c>
      <c r="J1840" s="14" t="n">
        <f aca="false">SUM(B1840:I1840)</f>
        <v>700.29833</v>
      </c>
      <c r="K1840" s="16" t="n">
        <f aca="false">IF(Data_Clean!P1840="","",Assumptions!$B$15*0.5^(Data_Clean!P1840/Assumptions!$B$20))</f>
        <v>27.3516746567465</v>
      </c>
      <c r="L1840" s="16" t="n">
        <f aca="false">Assumptions!$B$16*MIN(1,LN(1+Data_Clean!Q1840)/LN(1+Assumptions!$B$21))</f>
        <v>10.6966696442427</v>
      </c>
      <c r="M1840" s="16" t="n">
        <f aca="false">Assumptions!$B$17*(0.6*MIN(1,Data_Clean!R1840/Assumptions!$B$22)+0.4*IF(Data_Clean!S1840="",0,Data_Clean!S1840))</f>
        <v>9.168</v>
      </c>
      <c r="N1840" s="16" t="n">
        <f aca="false">Assumptions!$B$18*MIN(1,(Data_Clean!F1840-1)/Assumptions!$B$23)</f>
        <v>15</v>
      </c>
      <c r="O1840" s="16" t="n">
        <f aca="false">Assumptions!$B$19*(0.4*IF(Data_Clean!E1840="",0,MIN(1,Data_Clean!E1840/12/Assumptions!$B$24))+0.35*IF(Data_Clean!D1840="Y",1,0)+0.25*(1-MIN(Data_Clean!T1840,3)/3))/IF(Data_Clean!E1840="",0.6,1)</f>
        <v>4.6</v>
      </c>
      <c r="P1840" s="16" t="n">
        <f aca="false">SUM(K1840:O1840)/(Assumptions!$D$5-IF(K1840="",Assumptions!$B$15,0))*100</f>
        <v>66.8163443009892</v>
      </c>
      <c r="Q1840" s="7" t="str">
        <f aca="false">IF(J1840&gt;=Assumptions!$B$26,"High",IF(J1840&gt;=Assumptions!$B$27,"Mid","Low"))</f>
        <v>Mid</v>
      </c>
      <c r="R1840" s="7" t="str">
        <f aca="false">IF(P1840&gt;=Assumptions!$B$28,"High",IF(P1840&gt;=Assumptions!$B$29,"Mid","Low"))</f>
        <v>Mid</v>
      </c>
      <c r="S1840" s="7" t="str">
        <f aca="false">INDEX(Assumptions!$B$33:$B$41,MATCH(Q1840&amp;"|"&amp;R1840,Assumptions!$A$33:$A$41,0))</f>
        <v>Established Core</v>
      </c>
      <c r="T1840" s="7" t="n">
        <f aca="false">IF(ISNUMBER(Data_Clean!V1840),J1840*Data_Clean!V1840,0)</f>
        <v>44.188824623</v>
      </c>
    </row>
    <row r="1841" customFormat="false" ht="15" hidden="false" customHeight="false" outlineLevel="0" collapsed="false">
      <c r="A1841" s="15" t="str">
        <f aca="false">Data_Clean!A1841</f>
        <v>CX101837</v>
      </c>
      <c r="B1841" s="14" t="n">
        <f aca="false">Data_Clean!G1841*Assumptions!$B$5</f>
        <v>89.789</v>
      </c>
      <c r="C1841" s="14" t="n">
        <f aca="false">IF(Data_Clean!H1841="",0,Data_Clean!H1841)*Assumptions!$B$6</f>
        <v>137.59824</v>
      </c>
      <c r="D1841" s="14" t="n">
        <f aca="false">Data_Clean!I1841*Assumptions!$B$7</f>
        <v>156</v>
      </c>
      <c r="E1841" s="14" t="n">
        <f aca="false">Data_Clean!J1841*Assumptions!$B$8</f>
        <v>0</v>
      </c>
      <c r="F1841" s="14" t="n">
        <f aca="false">Data_Clean!K1841*Assumptions!$B$9</f>
        <v>0</v>
      </c>
      <c r="G1841" s="14" t="n">
        <f aca="false">Data_Clean!L1841*Assumptions!$B$10</f>
        <v>0</v>
      </c>
      <c r="H1841" s="14" t="n">
        <f aca="false">IF(OR(Data_Clean!M1841="",Data_Clean!N1841=""),0,Data_Clean!M1841*Data_Clean!N1841/100)*Assumptions!$B$13*Assumptions!$B$11</f>
        <v>0</v>
      </c>
      <c r="I1841" s="14" t="n">
        <f aca="false">Data_Clean!O1841*4*Assumptions!$B$12</f>
        <v>0</v>
      </c>
      <c r="J1841" s="14" t="n">
        <f aca="false">SUM(B1841:I1841)</f>
        <v>383.38724</v>
      </c>
      <c r="K1841" s="16" t="n">
        <f aca="false">IF(Data_Clean!P1841="","",Assumptions!$B$15*0.5^(Data_Clean!P1841/Assumptions!$B$20))</f>
        <v>17.6332185942541</v>
      </c>
      <c r="L1841" s="16" t="n">
        <f aca="false">Assumptions!$B$16*MIN(1,LN(1+Data_Clean!Q1841)/LN(1+Assumptions!$B$21))</f>
        <v>15.5872929926646</v>
      </c>
      <c r="M1841" s="16" t="n">
        <f aca="false">Assumptions!$B$17*(0.6*MIN(1,Data_Clean!R1841/Assumptions!$B$22)+0.4*IF(Data_Clean!S1841="",0,Data_Clean!S1841))</f>
        <v>6.63</v>
      </c>
      <c r="N1841" s="16" t="n">
        <f aca="false">Assumptions!$B$18*MIN(1,(Data_Clean!F1841-1)/Assumptions!$B$23)</f>
        <v>10</v>
      </c>
      <c r="O1841" s="16" t="n">
        <f aca="false">Assumptions!$B$19*(0.4*IF(Data_Clean!E1841="",0,MIN(1,Data_Clean!E1841/12/Assumptions!$B$24))+0.35*IF(Data_Clean!D1841="Y",1,0)+0.25*(1-MIN(Data_Clean!T1841,3)/3))/IF(Data_Clean!E1841="",0.6,1)</f>
        <v>12.8</v>
      </c>
      <c r="P1841" s="16" t="n">
        <f aca="false">SUM(K1841:O1841)/(Assumptions!$D$5-IF(K1841="",Assumptions!$B$15,0))*100</f>
        <v>62.6505115869188</v>
      </c>
      <c r="Q1841" s="7" t="str">
        <f aca="false">IF(J1841&gt;=Assumptions!$B$26,"High",IF(J1841&gt;=Assumptions!$B$27,"Mid","Low"))</f>
        <v>Low</v>
      </c>
      <c r="R1841" s="7" t="str">
        <f aca="false">IF(P1841&gt;=Assumptions!$B$28,"High",IF(P1841&gt;=Assumptions!$B$29,"Mid","Low"))</f>
        <v>Mid</v>
      </c>
      <c r="S1841" s="7" t="str">
        <f aca="false">INDEX(Assumptions!$B$33:$B$41,MATCH(Q1841&amp;"|"&amp;R1841,Assumptions!$A$33:$A$41,0))</f>
        <v>Light Touch</v>
      </c>
      <c r="T1841" s="7" t="n">
        <f aca="false">IF(ISNUMBER(Data_Clean!V1841),J1841*Data_Clean!V1841,0)</f>
        <v>8.856245244</v>
      </c>
    </row>
    <row r="1842" customFormat="false" ht="15" hidden="false" customHeight="false" outlineLevel="0" collapsed="false">
      <c r="A1842" s="15" t="str">
        <f aca="false">Data_Clean!A1842</f>
        <v>CX101838</v>
      </c>
      <c r="B1842" s="14" t="n">
        <f aca="false">Data_Clean!G1842*Assumptions!$B$5</f>
        <v>95.894</v>
      </c>
      <c r="C1842" s="14" t="n">
        <f aca="false">IF(Data_Clean!H1842="",0,Data_Clean!H1842)*Assumptions!$B$6</f>
        <v>766.21572</v>
      </c>
      <c r="D1842" s="14" t="n">
        <f aca="false">Data_Clean!I1842*Assumptions!$B$7</f>
        <v>645.6</v>
      </c>
      <c r="E1842" s="14" t="n">
        <f aca="false">Data_Clean!J1842*Assumptions!$B$8</f>
        <v>0</v>
      </c>
      <c r="F1842" s="14" t="n">
        <f aca="false">Data_Clean!K1842*Assumptions!$B$9</f>
        <v>0</v>
      </c>
      <c r="G1842" s="14" t="n">
        <f aca="false">Data_Clean!L1842*Assumptions!$B$10</f>
        <v>0</v>
      </c>
      <c r="H1842" s="14" t="n">
        <f aca="false">IF(OR(Data_Clean!M1842="",Data_Clean!N1842=""),0,Data_Clean!M1842*Data_Clean!N1842/100)*Assumptions!$B$13*Assumptions!$B$11</f>
        <v>0</v>
      </c>
      <c r="I1842" s="14" t="n">
        <f aca="false">Data_Clean!O1842*4*Assumptions!$B$12</f>
        <v>0</v>
      </c>
      <c r="J1842" s="14" t="n">
        <f aca="false">SUM(B1842:I1842)</f>
        <v>1507.70972</v>
      </c>
      <c r="K1842" s="16" t="n">
        <f aca="false">IF(Data_Clean!P1842="","",Assumptions!$B$15*0.5^(Data_Clean!P1842/Assumptions!$B$20))</f>
        <v>27.9909897461042</v>
      </c>
      <c r="L1842" s="16" t="n">
        <f aca="false">Assumptions!$B$16*MIN(1,LN(1+Data_Clean!Q1842)/LN(1+Assumptions!$B$21))</f>
        <v>15.4867983970398</v>
      </c>
      <c r="M1842" s="16" t="n">
        <f aca="false">Assumptions!$B$17*(0.6*MIN(1,Data_Clean!R1842/Assumptions!$B$22)+0.4*IF(Data_Clean!S1842="",0,Data_Clean!S1842))</f>
        <v>11.034</v>
      </c>
      <c r="N1842" s="16" t="n">
        <f aca="false">Assumptions!$B$18*MIN(1,(Data_Clean!F1842-1)/Assumptions!$B$23)</f>
        <v>10</v>
      </c>
      <c r="O1842" s="16" t="n">
        <f aca="false">Assumptions!$B$19*(0.4*IF(Data_Clean!E1842="",0,MIN(1,Data_Clean!E1842/12/Assumptions!$B$24))+0.35*IF(Data_Clean!D1842="Y",1,0)+0.25*(1-MIN(Data_Clean!T1842,3)/3))/IF(Data_Clean!E1842="",0.6,1)</f>
        <v>10</v>
      </c>
      <c r="P1842" s="16" t="n">
        <f aca="false">SUM(K1842:O1842)/(Assumptions!$D$5-IF(K1842="",Assumptions!$B$15,0))*100</f>
        <v>74.511788143144</v>
      </c>
      <c r="Q1842" s="7" t="str">
        <f aca="false">IF(J1842&gt;=Assumptions!$B$26,"High",IF(J1842&gt;=Assumptions!$B$27,"Mid","Low"))</f>
        <v>High</v>
      </c>
      <c r="R1842" s="7" t="str">
        <f aca="false">IF(P1842&gt;=Assumptions!$B$28,"High",IF(P1842&gt;=Assumptions!$B$29,"Mid","Low"))</f>
        <v>High</v>
      </c>
      <c r="S1842" s="7" t="str">
        <f aca="false">INDEX(Assumptions!$B$33:$B$41,MATCH(Q1842&amp;"|"&amp;R1842,Assumptions!$A$33:$A$41,0))</f>
        <v>Premier Advocates</v>
      </c>
      <c r="T1842" s="7" t="n">
        <f aca="false">IF(ISNUMBER(Data_Clean!V1842),J1842*Data_Clean!V1842,0)</f>
        <v>38.898910776</v>
      </c>
    </row>
    <row r="1843" customFormat="false" ht="15" hidden="false" customHeight="false" outlineLevel="0" collapsed="false">
      <c r="A1843" s="15" t="str">
        <f aca="false">Data_Clean!A1843</f>
        <v>CX101839</v>
      </c>
      <c r="B1843" s="14" t="n">
        <f aca="false">Data_Clean!G1843*Assumptions!$B$5</f>
        <v>78.7885</v>
      </c>
      <c r="C1843" s="14" t="n">
        <f aca="false">IF(Data_Clean!H1843="",0,Data_Clean!H1843)*Assumptions!$B$6</f>
        <v>686.69796</v>
      </c>
      <c r="D1843" s="14" t="n">
        <f aca="false">Data_Clean!I1843*Assumptions!$B$7</f>
        <v>0</v>
      </c>
      <c r="E1843" s="14" t="n">
        <f aca="false">Data_Clean!J1843*Assumptions!$B$8</f>
        <v>0</v>
      </c>
      <c r="F1843" s="14" t="n">
        <f aca="false">Data_Clean!K1843*Assumptions!$B$9</f>
        <v>0</v>
      </c>
      <c r="G1843" s="14" t="n">
        <f aca="false">Data_Clean!L1843*Assumptions!$B$10</f>
        <v>0</v>
      </c>
      <c r="H1843" s="14" t="n">
        <f aca="false">IF(OR(Data_Clean!M1843="",Data_Clean!N1843=""),0,Data_Clean!M1843*Data_Clean!N1843/100)*Assumptions!$B$13*Assumptions!$B$11</f>
        <v>302.346</v>
      </c>
      <c r="I1843" s="14" t="n">
        <f aca="false">Data_Clean!O1843*4*Assumptions!$B$12</f>
        <v>9.7104</v>
      </c>
      <c r="J1843" s="14" t="n">
        <f aca="false">SUM(B1843:I1843)</f>
        <v>1077.54286</v>
      </c>
      <c r="K1843" s="16" t="n">
        <f aca="false">IF(Data_Clean!P1843="","",Assumptions!$B$15*0.5^(Data_Clean!P1843/Assumptions!$B$20))</f>
        <v>28.6452481173125</v>
      </c>
      <c r="L1843" s="16" t="n">
        <f aca="false">Assumptions!$B$16*MIN(1,LN(1+Data_Clean!Q1843)/LN(1+Assumptions!$B$21))</f>
        <v>13.2535138894499</v>
      </c>
      <c r="M1843" s="16" t="n">
        <f aca="false">Assumptions!$B$17*(0.6*MIN(1,Data_Clean!R1843/Assumptions!$B$22)+0.4*IF(Data_Clean!S1843="",0,Data_Clean!S1843))</f>
        <v>10.632</v>
      </c>
      <c r="N1843" s="16" t="n">
        <f aca="false">Assumptions!$B$18*MIN(1,(Data_Clean!F1843-1)/Assumptions!$B$23)</f>
        <v>10</v>
      </c>
      <c r="O1843" s="16" t="n">
        <f aca="false">Assumptions!$B$19*(0.4*IF(Data_Clean!E1843="",0,MIN(1,Data_Clean!E1843/12/Assumptions!$B$24))+0.35*IF(Data_Clean!D1843="Y",1,0)+0.25*(1-MIN(Data_Clean!T1843,3)/3))/IF(Data_Clean!E1843="",0.6,1)</f>
        <v>2.65</v>
      </c>
      <c r="P1843" s="16" t="n">
        <f aca="false">SUM(K1843:O1843)/(Assumptions!$D$5-IF(K1843="",Assumptions!$B$15,0))*100</f>
        <v>65.1807620067624</v>
      </c>
      <c r="Q1843" s="7" t="str">
        <f aca="false">IF(J1843&gt;=Assumptions!$B$26,"High",IF(J1843&gt;=Assumptions!$B$27,"Mid","Low"))</f>
        <v>Mid</v>
      </c>
      <c r="R1843" s="7" t="str">
        <f aca="false">IF(P1843&gt;=Assumptions!$B$28,"High",IF(P1843&gt;=Assumptions!$B$29,"Mid","Low"))</f>
        <v>Mid</v>
      </c>
      <c r="S1843" s="7" t="str">
        <f aca="false">INDEX(Assumptions!$B$33:$B$41,MATCH(Q1843&amp;"|"&amp;R1843,Assumptions!$A$33:$A$41,0))</f>
        <v>Established Core</v>
      </c>
      <c r="T1843" s="7" t="n">
        <f aca="false">IF(ISNUMBER(Data_Clean!V1843),J1843*Data_Clean!V1843,0)</f>
        <v>169.605246164</v>
      </c>
    </row>
    <row r="1844" customFormat="false" ht="15" hidden="false" customHeight="false" outlineLevel="0" collapsed="false">
      <c r="A1844" s="15" t="str">
        <f aca="false">Data_Clean!A1844</f>
        <v>CX101840</v>
      </c>
      <c r="B1844" s="14" t="n">
        <f aca="false">Data_Clean!G1844*Assumptions!$B$5</f>
        <v>15.29225</v>
      </c>
      <c r="C1844" s="14" t="n">
        <f aca="false">IF(Data_Clean!H1844="",0,Data_Clean!H1844)*Assumptions!$B$6</f>
        <v>0</v>
      </c>
      <c r="D1844" s="14" t="n">
        <f aca="false">Data_Clean!I1844*Assumptions!$B$7</f>
        <v>0</v>
      </c>
      <c r="E1844" s="14" t="n">
        <f aca="false">Data_Clean!J1844*Assumptions!$B$8</f>
        <v>0</v>
      </c>
      <c r="F1844" s="14" t="n">
        <f aca="false">Data_Clean!K1844*Assumptions!$B$9</f>
        <v>0</v>
      </c>
      <c r="G1844" s="14" t="n">
        <f aca="false">Data_Clean!L1844*Assumptions!$B$10</f>
        <v>0</v>
      </c>
      <c r="H1844" s="14" t="n">
        <f aca="false">IF(OR(Data_Clean!M1844="",Data_Clean!N1844=""),0,Data_Clean!M1844*Data_Clean!N1844/100)*Assumptions!$B$13*Assumptions!$B$11</f>
        <v>0</v>
      </c>
      <c r="I1844" s="14" t="n">
        <f aca="false">Data_Clean!O1844*4*Assumptions!$B$12</f>
        <v>0</v>
      </c>
      <c r="J1844" s="14" t="n">
        <f aca="false">SUM(B1844:I1844)</f>
        <v>15.29225</v>
      </c>
      <c r="K1844" s="16" t="n">
        <f aca="false">IF(Data_Clean!P1844="","",Assumptions!$B$15*0.5^(Data_Clean!P1844/Assumptions!$B$20))</f>
        <v>9.02268777061588</v>
      </c>
      <c r="L1844" s="16" t="n">
        <f aca="false">Assumptions!$B$16*MIN(1,LN(1+Data_Clean!Q1844)/LN(1+Assumptions!$B$21))</f>
        <v>8.67194478953664</v>
      </c>
      <c r="M1844" s="16" t="n">
        <f aca="false">Assumptions!$B$17*(0.6*MIN(1,Data_Clean!R1844/Assumptions!$B$22)+0.4*IF(Data_Clean!S1844="",0,Data_Clean!S1844))</f>
        <v>4.95</v>
      </c>
      <c r="N1844" s="16" t="n">
        <f aca="false">Assumptions!$B$18*MIN(1,(Data_Clean!F1844-1)/Assumptions!$B$23)</f>
        <v>0</v>
      </c>
      <c r="O1844" s="16" t="n">
        <f aca="false">Assumptions!$B$19*(0.4*IF(Data_Clean!E1844="",0,MIN(1,Data_Clean!E1844/12/Assumptions!$B$24))+0.35*IF(Data_Clean!D1844="Y",1,0)+0.25*(1-MIN(Data_Clean!T1844,3)/3))/IF(Data_Clean!E1844="",0.6,1)</f>
        <v>8.55</v>
      </c>
      <c r="P1844" s="16" t="n">
        <f aca="false">SUM(K1844:O1844)/(Assumptions!$D$5-IF(K1844="",Assumptions!$B$15,0))*100</f>
        <v>31.1946325601525</v>
      </c>
      <c r="Q1844" s="7" t="str">
        <f aca="false">IF(J1844&gt;=Assumptions!$B$26,"High",IF(J1844&gt;=Assumptions!$B$27,"Mid","Low"))</f>
        <v>Low</v>
      </c>
      <c r="R1844" s="7" t="str">
        <f aca="false">IF(P1844&gt;=Assumptions!$B$28,"High",IF(P1844&gt;=Assumptions!$B$29,"Mid","Low"))</f>
        <v>Low</v>
      </c>
      <c r="S1844" s="7" t="str">
        <f aca="false">INDEX(Assumptions!$B$33:$B$41,MATCH(Q1844&amp;"|"&amp;R1844,Assumptions!$A$33:$A$41,0))</f>
        <v>Dormant &amp; Low Value</v>
      </c>
      <c r="T1844" s="7" t="n">
        <f aca="false">IF(ISNUMBER(Data_Clean!V1844),J1844*Data_Clean!V1844,0)</f>
        <v>1.96046645</v>
      </c>
    </row>
    <row r="1845" customFormat="false" ht="15" hidden="false" customHeight="false" outlineLevel="0" collapsed="false">
      <c r="A1845" s="15" t="str">
        <f aca="false">Data_Clean!A1845</f>
        <v>CX101841</v>
      </c>
      <c r="B1845" s="14" t="n">
        <f aca="false">Data_Clean!G1845*Assumptions!$B$5</f>
        <v>164.837</v>
      </c>
      <c r="C1845" s="14" t="n">
        <f aca="false">IF(Data_Clean!H1845="",0,Data_Clean!H1845)*Assumptions!$B$6</f>
        <v>0</v>
      </c>
      <c r="D1845" s="14" t="n">
        <f aca="false">Data_Clean!I1845*Assumptions!$B$7</f>
        <v>0</v>
      </c>
      <c r="E1845" s="14" t="n">
        <f aca="false">Data_Clean!J1845*Assumptions!$B$8</f>
        <v>0</v>
      </c>
      <c r="F1845" s="14" t="n">
        <f aca="false">Data_Clean!K1845*Assumptions!$B$9</f>
        <v>0</v>
      </c>
      <c r="G1845" s="14" t="n">
        <f aca="false">Data_Clean!L1845*Assumptions!$B$10</f>
        <v>0</v>
      </c>
      <c r="H1845" s="14" t="n">
        <f aca="false">IF(OR(Data_Clean!M1845="",Data_Clean!N1845=""),0,Data_Clean!M1845*Data_Clean!N1845/100)*Assumptions!$B$13*Assumptions!$B$11</f>
        <v>296.64</v>
      </c>
      <c r="I1845" s="14" t="n">
        <f aca="false">Data_Clean!O1845*4*Assumptions!$B$12</f>
        <v>8.6496</v>
      </c>
      <c r="J1845" s="14" t="n">
        <f aca="false">SUM(B1845:I1845)</f>
        <v>470.1266</v>
      </c>
      <c r="K1845" s="16" t="n">
        <f aca="false">IF(Data_Clean!P1845="","",Assumptions!$B$15*0.5^(Data_Clean!P1845/Assumptions!$B$20))</f>
        <v>29.3147990530274</v>
      </c>
      <c r="L1845" s="16" t="n">
        <f aca="false">Assumptions!$B$16*MIN(1,LN(1+Data_Clean!Q1845)/LN(1+Assumptions!$B$21))</f>
        <v>11.2934465146257</v>
      </c>
      <c r="M1845" s="16" t="n">
        <f aca="false">Assumptions!$B$17*(0.6*MIN(1,Data_Clean!R1845/Assumptions!$B$22)+0.4*IF(Data_Clean!S1845="",0,Data_Clean!S1845))</f>
        <v>7.476</v>
      </c>
      <c r="N1845" s="16" t="n">
        <f aca="false">Assumptions!$B$18*MIN(1,(Data_Clean!F1845-1)/Assumptions!$B$23)</f>
        <v>5</v>
      </c>
      <c r="O1845" s="16" t="n">
        <f aca="false">Assumptions!$B$19*(0.4*IF(Data_Clean!E1845="",0,MIN(1,Data_Clean!E1845/12/Assumptions!$B$24))+0.35*IF(Data_Clean!D1845="Y",1,0)+0.25*(1-MIN(Data_Clean!T1845,3)/3))/IF(Data_Clean!E1845="",0.6,1)</f>
        <v>9.1</v>
      </c>
      <c r="P1845" s="16" t="n">
        <f aca="false">SUM(K1845:O1845)/(Assumptions!$D$5-IF(K1845="",Assumptions!$B$15,0))*100</f>
        <v>62.184245567653</v>
      </c>
      <c r="Q1845" s="7" t="str">
        <f aca="false">IF(J1845&gt;=Assumptions!$B$26,"High",IF(J1845&gt;=Assumptions!$B$27,"Mid","Low"))</f>
        <v>Mid</v>
      </c>
      <c r="R1845" s="7" t="str">
        <f aca="false">IF(P1845&gt;=Assumptions!$B$28,"High",IF(P1845&gt;=Assumptions!$B$29,"Mid","Low"))</f>
        <v>Mid</v>
      </c>
      <c r="S1845" s="7" t="str">
        <f aca="false">INDEX(Assumptions!$B$33:$B$41,MATCH(Q1845&amp;"|"&amp;R1845,Assumptions!$A$33:$A$41,0))</f>
        <v>Established Core</v>
      </c>
      <c r="T1845" s="7" t="n">
        <f aca="false">IF(ISNUMBER(Data_Clean!V1845),J1845*Data_Clean!V1845,0)</f>
        <v>21.3907603</v>
      </c>
    </row>
    <row r="1846" customFormat="false" ht="15" hidden="false" customHeight="false" outlineLevel="0" collapsed="false">
      <c r="A1846" s="15" t="str">
        <f aca="false">Data_Clean!A1846</f>
        <v>CX101842</v>
      </c>
      <c r="B1846" s="14" t="n">
        <f aca="false">Data_Clean!G1846*Assumptions!$B$5</f>
        <v>317.688</v>
      </c>
      <c r="C1846" s="14" t="n">
        <f aca="false">IF(Data_Clean!H1846="",0,Data_Clean!H1846)*Assumptions!$B$6</f>
        <v>0</v>
      </c>
      <c r="D1846" s="14" t="n">
        <f aca="false">Data_Clean!I1846*Assumptions!$B$7</f>
        <v>0</v>
      </c>
      <c r="E1846" s="14" t="n">
        <f aca="false">Data_Clean!J1846*Assumptions!$B$8</f>
        <v>0</v>
      </c>
      <c r="F1846" s="14" t="n">
        <f aca="false">Data_Clean!K1846*Assumptions!$B$9</f>
        <v>2543.2</v>
      </c>
      <c r="G1846" s="14" t="n">
        <f aca="false">Data_Clean!L1846*Assumptions!$B$10</f>
        <v>0</v>
      </c>
      <c r="H1846" s="14" t="n">
        <f aca="false">IF(OR(Data_Clean!M1846="",Data_Clean!N1846=""),0,Data_Clean!M1846*Data_Clean!N1846/100)*Assumptions!$B$13*Assumptions!$B$11</f>
        <v>236.43</v>
      </c>
      <c r="I1846" s="14" t="n">
        <f aca="false">Data_Clean!O1846*4*Assumptions!$B$12</f>
        <v>46.01232</v>
      </c>
      <c r="J1846" s="14" t="n">
        <f aca="false">SUM(B1846:I1846)</f>
        <v>3143.33032</v>
      </c>
      <c r="K1846" s="16" t="n">
        <f aca="false">IF(Data_Clean!P1846="","",Assumptions!$B$15*0.5^(Data_Clean!P1846/Assumptions!$B$20))</f>
        <v>27.3516746567465</v>
      </c>
      <c r="L1846" s="16" t="n">
        <f aca="false">Assumptions!$B$16*MIN(1,LN(1+Data_Clean!Q1846)/LN(1+Assumptions!$B$21))</f>
        <v>14.4532413158944</v>
      </c>
      <c r="M1846" s="16" t="n">
        <f aca="false">Assumptions!$B$17*(0.6*MIN(1,Data_Clean!R1846/Assumptions!$B$22)+0.4*IF(Data_Clean!S1846="",0,Data_Clean!S1846))</f>
        <v>12.318</v>
      </c>
      <c r="N1846" s="16" t="n">
        <f aca="false">Assumptions!$B$18*MIN(1,(Data_Clean!F1846-1)/Assumptions!$B$23)</f>
        <v>15</v>
      </c>
      <c r="O1846" s="16" t="n">
        <f aca="false">Assumptions!$B$19*(0.4*IF(Data_Clean!E1846="",0,MIN(1,Data_Clean!E1846/12/Assumptions!$B$24))+0.35*IF(Data_Clean!D1846="Y",1,0)+0.25*(1-MIN(Data_Clean!T1846,3)/3))/IF(Data_Clean!E1846="",0.6,1)</f>
        <v>10.05</v>
      </c>
      <c r="P1846" s="16" t="n">
        <f aca="false">SUM(K1846:O1846)/(Assumptions!$D$5-IF(K1846="",Assumptions!$B$15,0))*100</f>
        <v>79.1729159726409</v>
      </c>
      <c r="Q1846" s="7" t="str">
        <f aca="false">IF(J1846&gt;=Assumptions!$B$26,"High",IF(J1846&gt;=Assumptions!$B$27,"Mid","Low"))</f>
        <v>High</v>
      </c>
      <c r="R1846" s="7" t="str">
        <f aca="false">IF(P1846&gt;=Assumptions!$B$28,"High",IF(P1846&gt;=Assumptions!$B$29,"Mid","Low"))</f>
        <v>High</v>
      </c>
      <c r="S1846" s="7" t="str">
        <f aca="false">INDEX(Assumptions!$B$33:$B$41,MATCH(Q1846&amp;"|"&amp;R1846,Assumptions!$A$33:$A$41,0))</f>
        <v>Premier Advocates</v>
      </c>
      <c r="T1846" s="7" t="n">
        <f aca="false">IF(ISNUMBER(Data_Clean!V1846),J1846*Data_Clean!V1846,0)</f>
        <v>66.638602784</v>
      </c>
    </row>
    <row r="1847" customFormat="false" ht="15" hidden="false" customHeight="false" outlineLevel="0" collapsed="false">
      <c r="A1847" s="15" t="str">
        <f aca="false">Data_Clean!A1847</f>
        <v>CX101843</v>
      </c>
      <c r="B1847" s="14" t="n">
        <f aca="false">Data_Clean!G1847*Assumptions!$B$5</f>
        <v>146.67075</v>
      </c>
      <c r="C1847" s="14" t="n">
        <f aca="false">IF(Data_Clean!H1847="",0,Data_Clean!H1847)*Assumptions!$B$6</f>
        <v>0</v>
      </c>
      <c r="D1847" s="14" t="n">
        <f aca="false">Data_Clean!I1847*Assumptions!$B$7</f>
        <v>0</v>
      </c>
      <c r="E1847" s="14" t="n">
        <f aca="false">Data_Clean!J1847*Assumptions!$B$8</f>
        <v>99.804825</v>
      </c>
      <c r="F1847" s="14" t="n">
        <f aca="false">Data_Clean!K1847*Assumptions!$B$9</f>
        <v>1890.9</v>
      </c>
      <c r="G1847" s="14" t="n">
        <f aca="false">Data_Clean!L1847*Assumptions!$B$10</f>
        <v>0</v>
      </c>
      <c r="H1847" s="14" t="n">
        <f aca="false">IF(OR(Data_Clean!M1847="",Data_Clean!N1847=""),0,Data_Clean!M1847*Data_Clean!N1847/100)*Assumptions!$B$13*Assumptions!$B$11</f>
        <v>0</v>
      </c>
      <c r="I1847" s="14" t="n">
        <f aca="false">Data_Clean!O1847*4*Assumptions!$B$12</f>
        <v>0</v>
      </c>
      <c r="J1847" s="14" t="n">
        <f aca="false">SUM(B1847:I1847)</f>
        <v>2137.375575</v>
      </c>
      <c r="K1847" s="16" t="n">
        <f aca="false">IF(Data_Clean!P1847="","",Assumptions!$B$15*0.5^(Data_Clean!P1847/Assumptions!$B$20))</f>
        <v>19.3405546265937</v>
      </c>
      <c r="L1847" s="16" t="n">
        <f aca="false">Assumptions!$B$16*MIN(1,LN(1+Data_Clean!Q1847)/LN(1+Assumptions!$B$21))</f>
        <v>8.11507562957249</v>
      </c>
      <c r="M1847" s="16" t="n">
        <f aca="false">Assumptions!$B$17*(0.6*MIN(1,Data_Clean!R1847/Assumptions!$B$22)+0.4*IF(Data_Clean!S1847="",0,Data_Clean!S1847))</f>
        <v>8.61</v>
      </c>
      <c r="N1847" s="16" t="n">
        <f aca="false">Assumptions!$B$18*MIN(1,(Data_Clean!F1847-1)/Assumptions!$B$23)</f>
        <v>10</v>
      </c>
      <c r="O1847" s="16" t="n">
        <f aca="false">Assumptions!$B$19*(0.4*IF(Data_Clean!E1847="",0,MIN(1,Data_Clean!E1847/12/Assumptions!$B$24))+0.35*IF(Data_Clean!D1847="Y",1,0)+0.25*(1-MIN(Data_Clean!T1847,3)/3))/IF(Data_Clean!E1847="",0.6,1)</f>
        <v>8.5</v>
      </c>
      <c r="P1847" s="16" t="n">
        <f aca="false">SUM(K1847:O1847)/(Assumptions!$D$5-IF(K1847="",Assumptions!$B$15,0))*100</f>
        <v>54.5656302561662</v>
      </c>
      <c r="Q1847" s="7" t="str">
        <f aca="false">IF(J1847&gt;=Assumptions!$B$26,"High",IF(J1847&gt;=Assumptions!$B$27,"Mid","Low"))</f>
        <v>High</v>
      </c>
      <c r="R1847" s="7" t="str">
        <f aca="false">IF(P1847&gt;=Assumptions!$B$28,"High",IF(P1847&gt;=Assumptions!$B$29,"Mid","Low"))</f>
        <v>Mid</v>
      </c>
      <c r="S1847" s="7" t="str">
        <f aca="false">INDEX(Assumptions!$B$33:$B$41,MATCH(Q1847&amp;"|"&amp;R1847,Assumptions!$A$33:$A$41,0))</f>
        <v>Established Core</v>
      </c>
      <c r="T1847" s="7" t="n">
        <f aca="false">IF(ISNUMBER(Data_Clean!V1847),J1847*Data_Clean!V1847,0)</f>
        <v>353.521920105</v>
      </c>
    </row>
    <row r="1848" customFormat="false" ht="15" hidden="false" customHeight="false" outlineLevel="0" collapsed="false">
      <c r="A1848" s="15" t="str">
        <f aca="false">Data_Clean!A1848</f>
        <v>CX101844</v>
      </c>
      <c r="B1848" s="14" t="n">
        <f aca="false">Data_Clean!G1848*Assumptions!$B$5</f>
        <v>95.32925</v>
      </c>
      <c r="C1848" s="14" t="n">
        <f aca="false">IF(Data_Clean!H1848="",0,Data_Clean!H1848)*Assumptions!$B$6</f>
        <v>421.03632</v>
      </c>
      <c r="D1848" s="14" t="n">
        <f aca="false">Data_Clean!I1848*Assumptions!$B$7</f>
        <v>0</v>
      </c>
      <c r="E1848" s="14" t="n">
        <f aca="false">Data_Clean!J1848*Assumptions!$B$8</f>
        <v>0</v>
      </c>
      <c r="F1848" s="14" t="n">
        <f aca="false">Data_Clean!K1848*Assumptions!$B$9</f>
        <v>0</v>
      </c>
      <c r="G1848" s="14" t="n">
        <f aca="false">Data_Clean!L1848*Assumptions!$B$10</f>
        <v>0</v>
      </c>
      <c r="H1848" s="14" t="n">
        <f aca="false">IF(OR(Data_Clean!M1848="",Data_Clean!N1848=""),0,Data_Clean!M1848*Data_Clean!N1848/100)*Assumptions!$B$13*Assumptions!$B$11</f>
        <v>106.236</v>
      </c>
      <c r="I1848" s="14" t="n">
        <f aca="false">Data_Clean!O1848*4*Assumptions!$B$12</f>
        <v>18.77808</v>
      </c>
      <c r="J1848" s="14" t="n">
        <f aca="false">SUM(B1848:I1848)</f>
        <v>641.37965</v>
      </c>
      <c r="K1848" s="16" t="n">
        <f aca="false">IF(Data_Clean!P1848="","",Assumptions!$B$15*0.5^(Data_Clean!P1848/Assumptions!$B$20))</f>
        <v>6.83791866418663</v>
      </c>
      <c r="L1848" s="16" t="n">
        <f aca="false">Assumptions!$B$16*MIN(1,LN(1+Data_Clean!Q1848)/LN(1+Assumptions!$B$21))</f>
        <v>13.4237548294248</v>
      </c>
      <c r="M1848" s="16" t="n">
        <f aca="false">Assumptions!$B$17*(0.6*MIN(1,Data_Clean!R1848/Assumptions!$B$22)+0.4*IF(Data_Clean!S1848="",0,Data_Clean!S1848))</f>
        <v>12.3</v>
      </c>
      <c r="N1848" s="16" t="n">
        <f aca="false">Assumptions!$B$18*MIN(1,(Data_Clean!F1848-1)/Assumptions!$B$23)</f>
        <v>10</v>
      </c>
      <c r="O1848" s="16" t="n">
        <f aca="false">Assumptions!$B$19*(0.4*IF(Data_Clean!E1848="",0,MIN(1,Data_Clean!E1848/12/Assumptions!$B$24))+0.35*IF(Data_Clean!D1848="Y",1,0)+0.25*(1-MIN(Data_Clean!T1848,3)/3))/IF(Data_Clean!E1848="",0.6,1)</f>
        <v>9.1</v>
      </c>
      <c r="P1848" s="16" t="n">
        <f aca="false">SUM(K1848:O1848)/(Assumptions!$D$5-IF(K1848="",Assumptions!$B$15,0))*100</f>
        <v>51.6616734936114</v>
      </c>
      <c r="Q1848" s="7" t="str">
        <f aca="false">IF(J1848&gt;=Assumptions!$B$26,"High",IF(J1848&gt;=Assumptions!$B$27,"Mid","Low"))</f>
        <v>Mid</v>
      </c>
      <c r="R1848" s="7" t="str">
        <f aca="false">IF(P1848&gt;=Assumptions!$B$28,"High",IF(P1848&gt;=Assumptions!$B$29,"Mid","Low"))</f>
        <v>Mid</v>
      </c>
      <c r="S1848" s="7" t="str">
        <f aca="false">INDEX(Assumptions!$B$33:$B$41,MATCH(Q1848&amp;"|"&amp;R1848,Assumptions!$A$33:$A$41,0))</f>
        <v>Established Core</v>
      </c>
      <c r="T1848" s="7" t="n">
        <f aca="false">IF(ISNUMBER(Data_Clean!V1848),J1848*Data_Clean!V1848,0)</f>
        <v>22.44828775</v>
      </c>
    </row>
    <row r="1849" customFormat="false" ht="15" hidden="false" customHeight="false" outlineLevel="0" collapsed="false">
      <c r="A1849" s="15" t="str">
        <f aca="false">Data_Clean!A1849</f>
        <v>CX101845</v>
      </c>
      <c r="B1849" s="14" t="n">
        <f aca="false">Data_Clean!G1849*Assumptions!$B$5</f>
        <v>128.581</v>
      </c>
      <c r="C1849" s="14" t="n">
        <f aca="false">IF(Data_Clean!H1849="",0,Data_Clean!H1849)*Assumptions!$B$6</f>
        <v>103.03908</v>
      </c>
      <c r="D1849" s="14" t="n">
        <f aca="false">Data_Clean!I1849*Assumptions!$B$7</f>
        <v>80.8</v>
      </c>
      <c r="E1849" s="14" t="n">
        <f aca="false">Data_Clean!J1849*Assumptions!$B$8</f>
        <v>0</v>
      </c>
      <c r="F1849" s="14" t="n">
        <f aca="false">Data_Clean!K1849*Assumptions!$B$9</f>
        <v>2139.5</v>
      </c>
      <c r="G1849" s="14" t="n">
        <f aca="false">Data_Clean!L1849*Assumptions!$B$10</f>
        <v>0</v>
      </c>
      <c r="H1849" s="14" t="n">
        <f aca="false">IF(OR(Data_Clean!M1849="",Data_Clean!N1849=""),0,Data_Clean!M1849*Data_Clean!N1849/100)*Assumptions!$B$13*Assumptions!$B$11</f>
        <v>0</v>
      </c>
      <c r="I1849" s="14" t="n">
        <f aca="false">Data_Clean!O1849*4*Assumptions!$B$12</f>
        <v>0</v>
      </c>
      <c r="J1849" s="14" t="n">
        <f aca="false">SUM(B1849:I1849)</f>
        <v>2451.92008</v>
      </c>
      <c r="K1849" s="16" t="n">
        <f aca="false">IF(Data_Clean!P1849="","",Assumptions!$B$15*0.5^(Data_Clean!P1849/Assumptions!$B$20))</f>
        <v>24.3675718906871</v>
      </c>
      <c r="L1849" s="16" t="n">
        <f aca="false">Assumptions!$B$16*MIN(1,LN(1+Data_Clean!Q1849)/LN(1+Assumptions!$B$21))</f>
        <v>12.0537864630054</v>
      </c>
      <c r="M1849" s="16" t="n">
        <f aca="false">Assumptions!$B$17*(0.6*MIN(1,Data_Clean!R1849/Assumptions!$B$22)+0.4*IF(Data_Clean!S1849="",0,Data_Clean!S1849))</f>
        <v>5.388</v>
      </c>
      <c r="N1849" s="16" t="n">
        <f aca="false">Assumptions!$B$18*MIN(1,(Data_Clean!F1849-1)/Assumptions!$B$23)</f>
        <v>15</v>
      </c>
      <c r="O1849" s="16" t="n">
        <f aca="false">Assumptions!$B$19*(0.4*IF(Data_Clean!E1849="",0,MIN(1,Data_Clean!E1849/12/Assumptions!$B$24))+0.35*IF(Data_Clean!D1849="Y",1,0)+0.25*(1-MIN(Data_Clean!T1849,3)/3))/IF(Data_Clean!E1849="",0.6,1)</f>
        <v>6.65</v>
      </c>
      <c r="P1849" s="16" t="n">
        <f aca="false">SUM(K1849:O1849)/(Assumptions!$D$5-IF(K1849="",Assumptions!$B$15,0))*100</f>
        <v>63.4593583536925</v>
      </c>
      <c r="Q1849" s="7" t="str">
        <f aca="false">IF(J1849&gt;=Assumptions!$B$26,"High",IF(J1849&gt;=Assumptions!$B$27,"Mid","Low"))</f>
        <v>High</v>
      </c>
      <c r="R1849" s="7" t="str">
        <f aca="false">IF(P1849&gt;=Assumptions!$B$28,"High",IF(P1849&gt;=Assumptions!$B$29,"Mid","Low"))</f>
        <v>Mid</v>
      </c>
      <c r="S1849" s="7" t="str">
        <f aca="false">INDEX(Assumptions!$B$33:$B$41,MATCH(Q1849&amp;"|"&amp;R1849,Assumptions!$A$33:$A$41,0))</f>
        <v>Established Core</v>
      </c>
      <c r="T1849" s="7" t="n">
        <f aca="false">IF(ISNUMBER(Data_Clean!V1849),J1849*Data_Clean!V1849,0)</f>
        <v>322.42749052</v>
      </c>
    </row>
    <row r="1850" customFormat="false" ht="15" hidden="false" customHeight="false" outlineLevel="0" collapsed="false">
      <c r="A1850" s="15" t="str">
        <f aca="false">Data_Clean!A1850</f>
        <v>CX101846</v>
      </c>
      <c r="B1850" s="14" t="n">
        <f aca="false">Data_Clean!G1850*Assumptions!$B$5</f>
        <v>39.00825</v>
      </c>
      <c r="C1850" s="14" t="n">
        <f aca="false">IF(Data_Clean!H1850="",0,Data_Clean!H1850)*Assumptions!$B$6</f>
        <v>0</v>
      </c>
      <c r="D1850" s="14" t="n">
        <f aca="false">Data_Clean!I1850*Assumptions!$B$7</f>
        <v>0</v>
      </c>
      <c r="E1850" s="14" t="n">
        <f aca="false">Data_Clean!J1850*Assumptions!$B$8</f>
        <v>0</v>
      </c>
      <c r="F1850" s="14" t="n">
        <f aca="false">Data_Clean!K1850*Assumptions!$B$9</f>
        <v>0</v>
      </c>
      <c r="G1850" s="14" t="n">
        <f aca="false">Data_Clean!L1850*Assumptions!$B$10</f>
        <v>0</v>
      </c>
      <c r="H1850" s="14" t="n">
        <f aca="false">IF(OR(Data_Clean!M1850="",Data_Clean!N1850=""),0,Data_Clean!M1850*Data_Clean!N1850/100)*Assumptions!$B$13*Assumptions!$B$11</f>
        <v>54.684</v>
      </c>
      <c r="I1850" s="14" t="n">
        <f aca="false">Data_Clean!O1850*4*Assumptions!$B$12</f>
        <v>9.84912</v>
      </c>
      <c r="J1850" s="14" t="n">
        <f aca="false">SUM(B1850:I1850)</f>
        <v>103.54137</v>
      </c>
      <c r="K1850" s="16" t="n">
        <f aca="false">IF(Data_Clean!P1850="","",Assumptions!$B$15*0.5^(Data_Clean!P1850/Assumptions!$B$20))</f>
        <v>20.7286931995166</v>
      </c>
      <c r="L1850" s="16" t="n">
        <f aca="false">Assumptions!$B$16*MIN(1,LN(1+Data_Clean!Q1850)/LN(1+Assumptions!$B$21))</f>
        <v>14.0427143261215</v>
      </c>
      <c r="M1850" s="16" t="n">
        <f aca="false">Assumptions!$B$17*(0.6*MIN(1,Data_Clean!R1850/Assumptions!$B$22)+0.4*IF(Data_Clean!S1850="",0,Data_Clean!S1850))</f>
        <v>2.82</v>
      </c>
      <c r="N1850" s="16" t="n">
        <f aca="false">Assumptions!$B$18*MIN(1,(Data_Clean!F1850-1)/Assumptions!$B$23)</f>
        <v>5</v>
      </c>
      <c r="O1850" s="16" t="n">
        <f aca="false">Assumptions!$B$19*(0.4*IF(Data_Clean!E1850="",0,MIN(1,Data_Clean!E1850/12/Assumptions!$B$24))+0.35*IF(Data_Clean!D1850="Y",1,0)+0.25*(1-MIN(Data_Clean!T1850,3)/3))/IF(Data_Clean!E1850="",0.6,1)</f>
        <v>15</v>
      </c>
      <c r="P1850" s="16" t="n">
        <f aca="false">SUM(K1850:O1850)/(Assumptions!$D$5-IF(K1850="",Assumptions!$B$15,0))*100</f>
        <v>57.5914075256382</v>
      </c>
      <c r="Q1850" s="7" t="str">
        <f aca="false">IF(J1850&gt;=Assumptions!$B$26,"High",IF(J1850&gt;=Assumptions!$B$27,"Mid","Low"))</f>
        <v>Low</v>
      </c>
      <c r="R1850" s="7" t="str">
        <f aca="false">IF(P1850&gt;=Assumptions!$B$28,"High",IF(P1850&gt;=Assumptions!$B$29,"Mid","Low"))</f>
        <v>Mid</v>
      </c>
      <c r="S1850" s="7" t="str">
        <f aca="false">INDEX(Assumptions!$B$33:$B$41,MATCH(Q1850&amp;"|"&amp;R1850,Assumptions!$A$33:$A$41,0))</f>
        <v>Light Touch</v>
      </c>
      <c r="T1850" s="7" t="n">
        <f aca="false">IF(ISNUMBER(Data_Clean!V1850),J1850*Data_Clean!V1850,0)</f>
        <v>3.41686521</v>
      </c>
    </row>
    <row r="1851" customFormat="false" ht="15" hidden="false" customHeight="false" outlineLevel="0" collapsed="false">
      <c r="A1851" s="15" t="str">
        <f aca="false">Data_Clean!A1851</f>
        <v>CX101847</v>
      </c>
      <c r="B1851" s="14" t="n">
        <f aca="false">Data_Clean!G1851*Assumptions!$B$5</f>
        <v>50.64425</v>
      </c>
      <c r="C1851" s="14" t="n">
        <f aca="false">IF(Data_Clean!H1851="",0,Data_Clean!H1851)*Assumptions!$B$6</f>
        <v>0</v>
      </c>
      <c r="D1851" s="14" t="n">
        <f aca="false">Data_Clean!I1851*Assumptions!$B$7</f>
        <v>0</v>
      </c>
      <c r="E1851" s="14" t="n">
        <f aca="false">Data_Clean!J1851*Assumptions!$B$8</f>
        <v>0</v>
      </c>
      <c r="F1851" s="14" t="n">
        <f aca="false">Data_Clean!K1851*Assumptions!$B$9</f>
        <v>0</v>
      </c>
      <c r="G1851" s="14" t="n">
        <f aca="false">Data_Clean!L1851*Assumptions!$B$10</f>
        <v>0</v>
      </c>
      <c r="H1851" s="14" t="n">
        <f aca="false">IF(OR(Data_Clean!M1851="",Data_Clean!N1851=""),0,Data_Clean!M1851*Data_Clean!N1851/100)*Assumptions!$B$13*Assumptions!$B$11</f>
        <v>0</v>
      </c>
      <c r="I1851" s="14" t="n">
        <f aca="false">Data_Clean!O1851*4*Assumptions!$B$12</f>
        <v>0</v>
      </c>
      <c r="J1851" s="14" t="n">
        <f aca="false">SUM(B1851:I1851)</f>
        <v>50.64425</v>
      </c>
      <c r="K1851" s="16" t="n">
        <f aca="false">IF(Data_Clean!P1851="","",Assumptions!$B$15*0.5^(Data_Clean!P1851/Assumptions!$B$20))</f>
        <v>17.6332185942541</v>
      </c>
      <c r="L1851" s="16" t="n">
        <f aca="false">Assumptions!$B$16*MIN(1,LN(1+Data_Clean!Q1851)/LN(1+Assumptions!$B$21))</f>
        <v>18.9470108799536</v>
      </c>
      <c r="M1851" s="16" t="n">
        <f aca="false">Assumptions!$B$17*(0.6*MIN(1,Data_Clean!R1851/Assumptions!$B$22)+0.4*IF(Data_Clean!S1851="",0,Data_Clean!S1851))</f>
        <v>13.464</v>
      </c>
      <c r="N1851" s="16" t="n">
        <f aca="false">Assumptions!$B$18*MIN(1,(Data_Clean!F1851-1)/Assumptions!$B$23)</f>
        <v>5</v>
      </c>
      <c r="O1851" s="16" t="n">
        <f aca="false">Assumptions!$B$19*(0.4*IF(Data_Clean!E1851="",0,MIN(1,Data_Clean!E1851/12/Assumptions!$B$24))+0.35*IF(Data_Clean!D1851="Y",1,0)+0.25*(1-MIN(Data_Clean!T1851,3)/3))/IF(Data_Clean!E1851="",0.6,1)</f>
        <v>13.35</v>
      </c>
      <c r="P1851" s="16" t="n">
        <f aca="false">SUM(K1851:O1851)/(Assumptions!$D$5-IF(K1851="",Assumptions!$B$15,0))*100</f>
        <v>68.3942294742077</v>
      </c>
      <c r="Q1851" s="7" t="str">
        <f aca="false">IF(J1851&gt;=Assumptions!$B$26,"High",IF(J1851&gt;=Assumptions!$B$27,"Mid","Low"))</f>
        <v>Low</v>
      </c>
      <c r="R1851" s="7" t="str">
        <f aca="false">IF(P1851&gt;=Assumptions!$B$28,"High",IF(P1851&gt;=Assumptions!$B$29,"Mid","Low"))</f>
        <v>Mid</v>
      </c>
      <c r="S1851" s="7" t="str">
        <f aca="false">INDEX(Assumptions!$B$33:$B$41,MATCH(Q1851&amp;"|"&amp;R1851,Assumptions!$A$33:$A$41,0))</f>
        <v>Light Touch</v>
      </c>
      <c r="T1851" s="7" t="n">
        <f aca="false">IF(ISNUMBER(Data_Clean!V1851),J1851*Data_Clean!V1851,0)</f>
        <v>0.6887618</v>
      </c>
    </row>
    <row r="1852" customFormat="false" ht="15" hidden="false" customHeight="false" outlineLevel="0" collapsed="false">
      <c r="A1852" s="15" t="str">
        <f aca="false">Data_Clean!A1852</f>
        <v>CX101848</v>
      </c>
      <c r="B1852" s="14" t="n">
        <f aca="false">Data_Clean!G1852*Assumptions!$B$5</f>
        <v>32.29975</v>
      </c>
      <c r="C1852" s="14" t="n">
        <f aca="false">IF(Data_Clean!H1852="",0,Data_Clean!H1852)*Assumptions!$B$6</f>
        <v>0</v>
      </c>
      <c r="D1852" s="14" t="n">
        <f aca="false">Data_Clean!I1852*Assumptions!$B$7</f>
        <v>0</v>
      </c>
      <c r="E1852" s="14" t="n">
        <f aca="false">Data_Clean!J1852*Assumptions!$B$8</f>
        <v>0</v>
      </c>
      <c r="F1852" s="14" t="n">
        <f aca="false">Data_Clean!K1852*Assumptions!$B$9</f>
        <v>0</v>
      </c>
      <c r="G1852" s="14" t="n">
        <f aca="false">Data_Clean!L1852*Assumptions!$B$10</f>
        <v>784.8</v>
      </c>
      <c r="H1852" s="14" t="n">
        <f aca="false">IF(OR(Data_Clean!M1852="",Data_Clean!N1852=""),0,Data_Clean!M1852*Data_Clean!N1852/100)*Assumptions!$B$13*Assumptions!$B$11</f>
        <v>0</v>
      </c>
      <c r="I1852" s="14" t="n">
        <f aca="false">Data_Clean!O1852*4*Assumptions!$B$12</f>
        <v>0</v>
      </c>
      <c r="J1852" s="14" t="n">
        <f aca="false">SUM(B1852:I1852)</f>
        <v>817.09975</v>
      </c>
      <c r="K1852" s="16" t="n">
        <f aca="false">IF(Data_Clean!P1852="","",Assumptions!$B$15*0.5^(Data_Clean!P1852/Assumptions!$B$20))</f>
        <v>5.30330085889911</v>
      </c>
      <c r="L1852" s="16" t="n">
        <f aca="false">Assumptions!$B$16*MIN(1,LN(1+Data_Clean!Q1852)/LN(1+Assumptions!$B$21))</f>
        <v>8.67194478953664</v>
      </c>
      <c r="M1852" s="16" t="n">
        <f aca="false">Assumptions!$B$17*(0.6*MIN(1,Data_Clean!R1852/Assumptions!$B$22)+0.4*IF(Data_Clean!S1852="",0,Data_Clean!S1852))</f>
        <v>10.914</v>
      </c>
      <c r="N1852" s="16" t="n">
        <f aca="false">Assumptions!$B$18*MIN(1,(Data_Clean!F1852-1)/Assumptions!$B$23)</f>
        <v>5</v>
      </c>
      <c r="O1852" s="16" t="n">
        <f aca="false">Assumptions!$B$19*(0.4*IF(Data_Clean!E1852="",0,MIN(1,Data_Clean!E1852/12/Assumptions!$B$24))+0.35*IF(Data_Clean!D1852="Y",1,0)+0.25*(1-MIN(Data_Clean!T1852,3)/3))/IF(Data_Clean!E1852="",0.6,1)</f>
        <v>5.25</v>
      </c>
      <c r="P1852" s="16" t="n">
        <f aca="false">SUM(K1852:O1852)/(Assumptions!$D$5-IF(K1852="",Assumptions!$B$15,0))*100</f>
        <v>35.1392456484357</v>
      </c>
      <c r="Q1852" s="7" t="str">
        <f aca="false">IF(J1852&gt;=Assumptions!$B$26,"High",IF(J1852&gt;=Assumptions!$B$27,"Mid","Low"))</f>
        <v>Mid</v>
      </c>
      <c r="R1852" s="7" t="str">
        <f aca="false">IF(P1852&gt;=Assumptions!$B$28,"High",IF(P1852&gt;=Assumptions!$B$29,"Mid","Low"))</f>
        <v>Low</v>
      </c>
      <c r="S1852" s="7" t="str">
        <f aca="false">INDEX(Assumptions!$B$33:$B$41,MATCH(Q1852&amp;"|"&amp;R1852,Assumptions!$A$33:$A$41,0))</f>
        <v>Light Touch</v>
      </c>
      <c r="T1852" s="7" t="n">
        <f aca="false">IF(ISNUMBER(Data_Clean!V1852),J1852*Data_Clean!V1852,0)</f>
        <v>138.2532777</v>
      </c>
    </row>
    <row r="1853" customFormat="false" ht="15" hidden="false" customHeight="false" outlineLevel="0" collapsed="false">
      <c r="A1853" s="15" t="str">
        <f aca="false">Data_Clean!A1853</f>
        <v>CX101849</v>
      </c>
      <c r="B1853" s="14" t="n">
        <f aca="false">Data_Clean!G1853*Assumptions!$B$5</f>
        <v>274.0815</v>
      </c>
      <c r="C1853" s="14" t="n">
        <f aca="false">IF(Data_Clean!H1853="",0,Data_Clean!H1853)*Assumptions!$B$6</f>
        <v>1901.50032</v>
      </c>
      <c r="D1853" s="14" t="n">
        <f aca="false">Data_Clean!I1853*Assumptions!$B$7</f>
        <v>0</v>
      </c>
      <c r="E1853" s="14" t="n">
        <f aca="false">Data_Clean!J1853*Assumptions!$B$8</f>
        <v>0</v>
      </c>
      <c r="F1853" s="14" t="n">
        <f aca="false">Data_Clean!K1853*Assumptions!$B$9</f>
        <v>0</v>
      </c>
      <c r="G1853" s="14" t="n">
        <f aca="false">Data_Clean!L1853*Assumptions!$B$10</f>
        <v>0</v>
      </c>
      <c r="H1853" s="14" t="n">
        <f aca="false">IF(OR(Data_Clean!M1853="",Data_Clean!N1853=""),0,Data_Clean!M1853*Data_Clean!N1853/100)*Assumptions!$B$13*Assumptions!$B$11</f>
        <v>763.2</v>
      </c>
      <c r="I1853" s="14" t="n">
        <f aca="false">Data_Clean!O1853*4*Assumptions!$B$12</f>
        <v>53.53152</v>
      </c>
      <c r="J1853" s="14" t="n">
        <f aca="false">SUM(B1853:I1853)</f>
        <v>2992.31334</v>
      </c>
      <c r="K1853" s="16" t="n">
        <f aca="false">IF(Data_Clean!P1853="","",Assumptions!$B$15*0.5^(Data_Clean!P1853/Assumptions!$B$20))</f>
        <v>26.7269615442102</v>
      </c>
      <c r="L1853" s="16" t="n">
        <f aca="false">Assumptions!$B$16*MIN(1,LN(1+Data_Clean!Q1853)/LN(1+Assumptions!$B$21))</f>
        <v>15.1699125520244</v>
      </c>
      <c r="M1853" s="16" t="n">
        <f aca="false">Assumptions!$B$17*(0.6*MIN(1,Data_Clean!R1853/Assumptions!$B$22)+0.4*IF(Data_Clean!S1853="",0,Data_Clean!S1853))</f>
        <v>6.414</v>
      </c>
      <c r="N1853" s="16" t="n">
        <f aca="false">Assumptions!$B$18*MIN(1,(Data_Clean!F1853-1)/Assumptions!$B$23)</f>
        <v>10</v>
      </c>
      <c r="O1853" s="16" t="n">
        <f aca="false">Assumptions!$B$19*(0.4*IF(Data_Clean!E1853="",0,MIN(1,Data_Clean!E1853/12/Assumptions!$B$24))+0.35*IF(Data_Clean!D1853="Y",1,0)+0.25*(1-MIN(Data_Clean!T1853,3)/3))/IF(Data_Clean!E1853="",0.6,1)</f>
        <v>15</v>
      </c>
      <c r="P1853" s="16" t="n">
        <f aca="false">SUM(K1853:O1853)/(Assumptions!$D$5-IF(K1853="",Assumptions!$B$15,0))*100</f>
        <v>73.3108740962345</v>
      </c>
      <c r="Q1853" s="7" t="str">
        <f aca="false">IF(J1853&gt;=Assumptions!$B$26,"High",IF(J1853&gt;=Assumptions!$B$27,"Mid","Low"))</f>
        <v>High</v>
      </c>
      <c r="R1853" s="7" t="str">
        <f aca="false">IF(P1853&gt;=Assumptions!$B$28,"High",IF(P1853&gt;=Assumptions!$B$29,"Mid","Low"))</f>
        <v>High</v>
      </c>
      <c r="S1853" s="7" t="str">
        <f aca="false">INDEX(Assumptions!$B$33:$B$41,MATCH(Q1853&amp;"|"&amp;R1853,Assumptions!$A$33:$A$41,0))</f>
        <v>Premier Advocates</v>
      </c>
      <c r="T1853" s="7" t="n">
        <f aca="false">IF(ISNUMBER(Data_Clean!V1853),J1853*Data_Clean!V1853,0)</f>
        <v>76.004758836</v>
      </c>
    </row>
    <row r="1854" customFormat="false" ht="15" hidden="false" customHeight="false" outlineLevel="0" collapsed="false">
      <c r="A1854" s="15" t="str">
        <f aca="false">Data_Clean!A1854</f>
        <v>CX101850</v>
      </c>
      <c r="B1854" s="14" t="n">
        <f aca="false">Data_Clean!G1854*Assumptions!$B$5</f>
        <v>15.22325</v>
      </c>
      <c r="C1854" s="14" t="n">
        <f aca="false">IF(Data_Clean!H1854="",0,Data_Clean!H1854)*Assumptions!$B$6</f>
        <v>0</v>
      </c>
      <c r="D1854" s="14" t="n">
        <f aca="false">Data_Clean!I1854*Assumptions!$B$7</f>
        <v>0</v>
      </c>
      <c r="E1854" s="14" t="n">
        <f aca="false">Data_Clean!J1854*Assumptions!$B$8</f>
        <v>0</v>
      </c>
      <c r="F1854" s="14" t="n">
        <f aca="false">Data_Clean!K1854*Assumptions!$B$9</f>
        <v>0</v>
      </c>
      <c r="G1854" s="14" t="n">
        <f aca="false">Data_Clean!L1854*Assumptions!$B$10</f>
        <v>0</v>
      </c>
      <c r="H1854" s="14" t="n">
        <f aca="false">IF(OR(Data_Clean!M1854="",Data_Clean!N1854=""),0,Data_Clean!M1854*Data_Clean!N1854/100)*Assumptions!$B$13*Assumptions!$B$11</f>
        <v>0</v>
      </c>
      <c r="I1854" s="14" t="n">
        <f aca="false">Data_Clean!O1854*4*Assumptions!$B$12</f>
        <v>0</v>
      </c>
      <c r="J1854" s="14" t="n">
        <f aca="false">SUM(B1854:I1854)</f>
        <v>15.22325</v>
      </c>
      <c r="K1854" s="16" t="n">
        <f aca="false">IF(Data_Clean!P1854="","",Assumptions!$B$15*0.5^(Data_Clean!P1854/Assumptions!$B$20))</f>
        <v>0.032133544326991</v>
      </c>
      <c r="L1854" s="16" t="n">
        <f aca="false">Assumptions!$B$16*MIN(1,LN(1+Data_Clean!Q1854)/LN(1+Assumptions!$B$21))</f>
        <v>0</v>
      </c>
      <c r="M1854" s="16" t="n">
        <f aca="false">Assumptions!$B$17*(0.6*MIN(1,Data_Clean!R1854/Assumptions!$B$22)+0.4*IF(Data_Clean!S1854="",0,Data_Clean!S1854))</f>
        <v>0</v>
      </c>
      <c r="N1854" s="16" t="n">
        <f aca="false">Assumptions!$B$18*MIN(1,(Data_Clean!F1854-1)/Assumptions!$B$23)</f>
        <v>0</v>
      </c>
      <c r="O1854" s="16" t="n">
        <f aca="false">Assumptions!$B$19*(0.4*IF(Data_Clean!E1854="",0,MIN(1,Data_Clean!E1854/12/Assumptions!$B$24))+0.35*IF(Data_Clean!D1854="Y",1,0)+0.25*(1-MIN(Data_Clean!T1854,3)/3))/IF(Data_Clean!E1854="",0.6,1)</f>
        <v>9.2</v>
      </c>
      <c r="P1854" s="16" t="n">
        <f aca="false">SUM(K1854:O1854)/(Assumptions!$D$5-IF(K1854="",Assumptions!$B$15,0))*100</f>
        <v>9.23213354432699</v>
      </c>
      <c r="Q1854" s="7" t="str">
        <f aca="false">IF(J1854&gt;=Assumptions!$B$26,"High",IF(J1854&gt;=Assumptions!$B$27,"Mid","Low"))</f>
        <v>Low</v>
      </c>
      <c r="R1854" s="7" t="str">
        <f aca="false">IF(P1854&gt;=Assumptions!$B$28,"High",IF(P1854&gt;=Assumptions!$B$29,"Mid","Low"))</f>
        <v>Low</v>
      </c>
      <c r="S1854" s="7" t="str">
        <f aca="false">INDEX(Assumptions!$B$33:$B$41,MATCH(Q1854&amp;"|"&amp;R1854,Assumptions!$A$33:$A$41,0))</f>
        <v>Dormant &amp; Low Value</v>
      </c>
      <c r="T1854" s="7" t="n">
        <f aca="false">IF(ISNUMBER(Data_Clean!V1854),J1854*Data_Clean!V1854,0)</f>
        <v>5.484936975</v>
      </c>
    </row>
    <row r="1855" customFormat="false" ht="15" hidden="false" customHeight="false" outlineLevel="0" collapsed="false">
      <c r="A1855" s="15" t="str">
        <f aca="false">Data_Clean!A1855</f>
        <v>CX101851</v>
      </c>
      <c r="B1855" s="14" t="n">
        <f aca="false">Data_Clean!G1855*Assumptions!$B$5</f>
        <v>42.936</v>
      </c>
      <c r="C1855" s="14" t="n">
        <f aca="false">IF(Data_Clean!H1855="",0,Data_Clean!H1855)*Assumptions!$B$6</f>
        <v>0</v>
      </c>
      <c r="D1855" s="14" t="n">
        <f aca="false">Data_Clean!I1855*Assumptions!$B$7</f>
        <v>0</v>
      </c>
      <c r="E1855" s="14" t="n">
        <f aca="false">Data_Clean!J1855*Assumptions!$B$8</f>
        <v>0</v>
      </c>
      <c r="F1855" s="14" t="n">
        <f aca="false">Data_Clean!K1855*Assumptions!$B$9</f>
        <v>884.4</v>
      </c>
      <c r="G1855" s="14" t="n">
        <f aca="false">Data_Clean!L1855*Assumptions!$B$10</f>
        <v>0</v>
      </c>
      <c r="H1855" s="14" t="n">
        <f aca="false">IF(OR(Data_Clean!M1855="",Data_Clean!N1855=""),0,Data_Clean!M1855*Data_Clean!N1855/100)*Assumptions!$B$13*Assumptions!$B$11</f>
        <v>0</v>
      </c>
      <c r="I1855" s="14" t="n">
        <f aca="false">Data_Clean!O1855*4*Assumptions!$B$12</f>
        <v>0</v>
      </c>
      <c r="J1855" s="14" t="n">
        <f aca="false">SUM(B1855:I1855)</f>
        <v>927.336</v>
      </c>
      <c r="K1855" s="16" t="n">
        <f aca="false">IF(Data_Clean!P1855="","",Assumptions!$B$15*0.5^(Data_Clean!P1855/Assumptions!$B$20))</f>
        <v>24.9371368842836</v>
      </c>
      <c r="L1855" s="16" t="n">
        <f aca="false">Assumptions!$B$16*MIN(1,LN(1+Data_Clean!Q1855)/LN(1+Assumptions!$B$21))</f>
        <v>11.2934465146257</v>
      </c>
      <c r="M1855" s="16" t="n">
        <f aca="false">Assumptions!$B$17*(0.6*MIN(1,Data_Clean!R1855/Assumptions!$B$22)+0.4*IF(Data_Clean!S1855="",0,Data_Clean!S1855))</f>
        <v>3.972</v>
      </c>
      <c r="N1855" s="16" t="n">
        <f aca="false">Assumptions!$B$18*MIN(1,(Data_Clean!F1855-1)/Assumptions!$B$23)</f>
        <v>5</v>
      </c>
      <c r="O1855" s="16" t="n">
        <f aca="false">Assumptions!$B$19*(0.4*IF(Data_Clean!E1855="",0,MIN(1,Data_Clean!E1855/12/Assumptions!$B$24))+0.35*IF(Data_Clean!D1855="Y",1,0)+0.25*(1-MIN(Data_Clean!T1855,3)/3))/IF(Data_Clean!E1855="",0.6,1)</f>
        <v>9.75</v>
      </c>
      <c r="P1855" s="16" t="n">
        <f aca="false">SUM(K1855:O1855)/(Assumptions!$D$5-IF(K1855="",Assumptions!$B$15,0))*100</f>
        <v>54.9525833989093</v>
      </c>
      <c r="Q1855" s="7" t="str">
        <f aca="false">IF(J1855&gt;=Assumptions!$B$26,"High",IF(J1855&gt;=Assumptions!$B$27,"Mid","Low"))</f>
        <v>Mid</v>
      </c>
      <c r="R1855" s="7" t="str">
        <f aca="false">IF(P1855&gt;=Assumptions!$B$28,"High",IF(P1855&gt;=Assumptions!$B$29,"Mid","Low"))</f>
        <v>Mid</v>
      </c>
      <c r="S1855" s="7" t="str">
        <f aca="false">INDEX(Assumptions!$B$33:$B$41,MATCH(Q1855&amp;"|"&amp;R1855,Assumptions!$A$33:$A$41,0))</f>
        <v>Established Core</v>
      </c>
      <c r="T1855" s="7" t="n">
        <f aca="false">IF(ISNUMBER(Data_Clean!V1855),J1855*Data_Clean!V1855,0)</f>
        <v>75.114216</v>
      </c>
    </row>
    <row r="1856" customFormat="false" ht="15" hidden="false" customHeight="false" outlineLevel="0" collapsed="false">
      <c r="A1856" s="15" t="str">
        <f aca="false">Data_Clean!A1856</f>
        <v>CX101852</v>
      </c>
      <c r="B1856" s="14" t="n">
        <f aca="false">Data_Clean!G1856*Assumptions!$B$5</f>
        <v>410.64675</v>
      </c>
      <c r="C1856" s="14" t="n">
        <f aca="false">IF(Data_Clean!H1856="",0,Data_Clean!H1856)*Assumptions!$B$6</f>
        <v>1308.99228</v>
      </c>
      <c r="D1856" s="14" t="n">
        <f aca="false">Data_Clean!I1856*Assumptions!$B$7</f>
        <v>0</v>
      </c>
      <c r="E1856" s="14" t="n">
        <f aca="false">Data_Clean!J1856*Assumptions!$B$8</f>
        <v>0</v>
      </c>
      <c r="F1856" s="14" t="n">
        <f aca="false">Data_Clean!K1856*Assumptions!$B$9</f>
        <v>4514.4</v>
      </c>
      <c r="G1856" s="14" t="n">
        <f aca="false">Data_Clean!L1856*Assumptions!$B$10</f>
        <v>584.1</v>
      </c>
      <c r="H1856" s="14" t="n">
        <f aca="false">IF(OR(Data_Clean!M1856="",Data_Clean!N1856=""),0,Data_Clean!M1856*Data_Clean!N1856/100)*Assumptions!$B$13*Assumptions!$B$11</f>
        <v>375.396</v>
      </c>
      <c r="I1856" s="14" t="n">
        <f aca="false">Data_Clean!O1856*4*Assumptions!$B$12</f>
        <v>103.68624</v>
      </c>
      <c r="J1856" s="14" t="n">
        <f aca="false">SUM(B1856:I1856)</f>
        <v>7297.22127</v>
      </c>
      <c r="K1856" s="16" t="n">
        <f aca="false">IF(Data_Clean!P1856="","",Assumptions!$B$15*0.5^(Data_Clean!P1856/Assumptions!$B$20))</f>
        <v>29.3147990530274</v>
      </c>
      <c r="L1856" s="16" t="n">
        <f aca="false">Assumptions!$B$16*MIN(1,LN(1+Data_Clean!Q1856)/LN(1+Assumptions!$B$21))</f>
        <v>15.8750156145389</v>
      </c>
      <c r="M1856" s="16" t="n">
        <f aca="false">Assumptions!$B$17*(0.6*MIN(1,Data_Clean!R1856/Assumptions!$B$22)+0.4*IF(Data_Clean!S1856="",0,Data_Clean!S1856))</f>
        <v>1.68</v>
      </c>
      <c r="N1856" s="16" t="n">
        <f aca="false">Assumptions!$B$18*MIN(1,(Data_Clean!F1856-1)/Assumptions!$B$23)</f>
        <v>20</v>
      </c>
      <c r="O1856" s="16" t="n">
        <f aca="false">Assumptions!$B$19*(0.4*IF(Data_Clean!E1856="",0,MIN(1,Data_Clean!E1856/12/Assumptions!$B$24))+0.35*IF(Data_Clean!D1856="Y",1,0)+0.25*(1-MIN(Data_Clean!T1856,3)/3))/IF(Data_Clean!E1856="",0.6,1)</f>
        <v>8.45</v>
      </c>
      <c r="P1856" s="16" t="n">
        <f aca="false">SUM(K1856:O1856)/(Assumptions!$D$5-IF(K1856="",Assumptions!$B$15,0))*100</f>
        <v>75.3198146675663</v>
      </c>
      <c r="Q1856" s="7" t="str">
        <f aca="false">IF(J1856&gt;=Assumptions!$B$26,"High",IF(J1856&gt;=Assumptions!$B$27,"Mid","Low"))</f>
        <v>High</v>
      </c>
      <c r="R1856" s="7" t="str">
        <f aca="false">IF(P1856&gt;=Assumptions!$B$28,"High",IF(P1856&gt;=Assumptions!$B$29,"Mid","Low"))</f>
        <v>High</v>
      </c>
      <c r="S1856" s="7" t="str">
        <f aca="false">INDEX(Assumptions!$B$33:$B$41,MATCH(Q1856&amp;"|"&amp;R1856,Assumptions!$A$33:$A$41,0))</f>
        <v>Premier Advocates</v>
      </c>
      <c r="T1856" s="7" t="n">
        <f aca="false">IF(ISNUMBER(Data_Clean!V1856),J1856*Data_Clean!V1856,0)</f>
        <v>318.158847372</v>
      </c>
    </row>
    <row r="1857" customFormat="false" ht="15" hidden="false" customHeight="false" outlineLevel="0" collapsed="false">
      <c r="A1857" s="15" t="str">
        <f aca="false">Data_Clean!A1857</f>
        <v>CX101853</v>
      </c>
      <c r="B1857" s="14" t="n">
        <f aca="false">Data_Clean!G1857*Assumptions!$B$5</f>
        <v>88.6945</v>
      </c>
      <c r="C1857" s="14" t="n">
        <f aca="false">IF(Data_Clean!H1857="",0,Data_Clean!H1857)*Assumptions!$B$6</f>
        <v>0</v>
      </c>
      <c r="D1857" s="14" t="n">
        <f aca="false">Data_Clean!I1857*Assumptions!$B$7</f>
        <v>0</v>
      </c>
      <c r="E1857" s="14" t="n">
        <f aca="false">Data_Clean!J1857*Assumptions!$B$8</f>
        <v>155.11725</v>
      </c>
      <c r="F1857" s="14" t="n">
        <f aca="false">Data_Clean!K1857*Assumptions!$B$9</f>
        <v>0</v>
      </c>
      <c r="G1857" s="14" t="n">
        <f aca="false">Data_Clean!L1857*Assumptions!$B$10</f>
        <v>0</v>
      </c>
      <c r="H1857" s="14" t="n">
        <f aca="false">IF(OR(Data_Clean!M1857="",Data_Clean!N1857=""),0,Data_Clean!M1857*Data_Clean!N1857/100)*Assumptions!$B$13*Assumptions!$B$11</f>
        <v>0</v>
      </c>
      <c r="I1857" s="14" t="n">
        <f aca="false">Data_Clean!O1857*4*Assumptions!$B$12</f>
        <v>0</v>
      </c>
      <c r="J1857" s="14" t="n">
        <f aca="false">SUM(B1857:I1857)</f>
        <v>243.81175</v>
      </c>
      <c r="K1857" s="16" t="n">
        <f aca="false">IF(Data_Clean!P1857="","",Assumptions!$B$15*0.5^(Data_Clean!P1857/Assumptions!$B$20))</f>
        <v>22.735748497656</v>
      </c>
      <c r="L1857" s="16" t="n">
        <f aca="false">Assumptions!$B$16*MIN(1,LN(1+Data_Clean!Q1857)/LN(1+Assumptions!$B$21))</f>
        <v>12.6966447294858</v>
      </c>
      <c r="M1857" s="16" t="n">
        <f aca="false">Assumptions!$B$17*(0.6*MIN(1,Data_Clean!R1857/Assumptions!$B$22)+0.4*IF(Data_Clean!S1857="",0,Data_Clean!S1857))</f>
        <v>3.534</v>
      </c>
      <c r="N1857" s="16" t="n">
        <f aca="false">Assumptions!$B$18*MIN(1,(Data_Clean!F1857-1)/Assumptions!$B$23)</f>
        <v>5</v>
      </c>
      <c r="O1857" s="16" t="n">
        <f aca="false">Assumptions!$B$19*(0.4*IF(Data_Clean!E1857="",0,MIN(1,Data_Clean!E1857/12/Assumptions!$B$24))+0.35*IF(Data_Clean!D1857="Y",1,0)+0.25*(1-MIN(Data_Clean!T1857,3)/3))/IF(Data_Clean!E1857="",0.6,1)</f>
        <v>9.75</v>
      </c>
      <c r="P1857" s="16" t="n">
        <f aca="false">SUM(K1857:O1857)/(Assumptions!$D$5-IF(K1857="",Assumptions!$B$15,0))*100</f>
        <v>53.7163932271417</v>
      </c>
      <c r="Q1857" s="7" t="str">
        <f aca="false">IF(J1857&gt;=Assumptions!$B$26,"High",IF(J1857&gt;=Assumptions!$B$27,"Mid","Low"))</f>
        <v>Low</v>
      </c>
      <c r="R1857" s="7" t="str">
        <f aca="false">IF(P1857&gt;=Assumptions!$B$28,"High",IF(P1857&gt;=Assumptions!$B$29,"Mid","Low"))</f>
        <v>Mid</v>
      </c>
      <c r="S1857" s="7" t="str">
        <f aca="false">INDEX(Assumptions!$B$33:$B$41,MATCH(Q1857&amp;"|"&amp;R1857,Assumptions!$A$33:$A$41,0))</f>
        <v>Light Touch</v>
      </c>
      <c r="T1857" s="7" t="n">
        <f aca="false">IF(ISNUMBER(Data_Clean!V1857),J1857*Data_Clean!V1857,0)</f>
        <v>11.386008725</v>
      </c>
    </row>
    <row r="1858" customFormat="false" ht="15" hidden="false" customHeight="false" outlineLevel="0" collapsed="false">
      <c r="A1858" s="15" t="str">
        <f aca="false">Data_Clean!A1858</f>
        <v>CX101854</v>
      </c>
      <c r="B1858" s="14" t="n">
        <f aca="false">Data_Clean!G1858*Assumptions!$B$5</f>
        <v>264.201</v>
      </c>
      <c r="C1858" s="14" t="n">
        <f aca="false">IF(Data_Clean!H1858="",0,Data_Clean!H1858)*Assumptions!$B$6</f>
        <v>319.83264</v>
      </c>
      <c r="D1858" s="14" t="n">
        <f aca="false">Data_Clean!I1858*Assumptions!$B$7</f>
        <v>0</v>
      </c>
      <c r="E1858" s="14" t="n">
        <f aca="false">Data_Clean!J1858*Assumptions!$B$8</f>
        <v>0</v>
      </c>
      <c r="F1858" s="14" t="n">
        <f aca="false">Data_Clean!K1858*Assumptions!$B$9</f>
        <v>1982.2</v>
      </c>
      <c r="G1858" s="14" t="n">
        <f aca="false">Data_Clean!L1858*Assumptions!$B$10</f>
        <v>1118.25</v>
      </c>
      <c r="H1858" s="14" t="n">
        <f aca="false">IF(OR(Data_Clean!M1858="",Data_Clean!N1858=""),0,Data_Clean!M1858*Data_Clean!N1858/100)*Assumptions!$B$13*Assumptions!$B$11</f>
        <v>284.412</v>
      </c>
      <c r="I1858" s="14" t="n">
        <f aca="false">Data_Clean!O1858*4*Assumptions!$B$12</f>
        <v>22.81488</v>
      </c>
      <c r="J1858" s="14" t="n">
        <f aca="false">SUM(B1858:I1858)</f>
        <v>3991.71052</v>
      </c>
      <c r="K1858" s="16" t="n">
        <f aca="false">IF(Data_Clean!P1858="","",Assumptions!$B$15*0.5^(Data_Clean!P1858/Assumptions!$B$20))</f>
        <v>26.1165168988837</v>
      </c>
      <c r="L1858" s="16" t="n">
        <f aca="false">Assumptions!$B$16*MIN(1,LN(1+Data_Clean!Q1858)/LN(1+Assumptions!$B$21))</f>
        <v>15.5872929926646</v>
      </c>
      <c r="M1858" s="16" t="n">
        <f aca="false">Assumptions!$B$17*(0.6*MIN(1,Data_Clean!R1858/Assumptions!$B$22)+0.4*IF(Data_Clean!S1858="",0,Data_Clean!S1858))</f>
        <v>3.438</v>
      </c>
      <c r="N1858" s="16" t="n">
        <f aca="false">Assumptions!$B$18*MIN(1,(Data_Clean!F1858-1)/Assumptions!$B$23)</f>
        <v>20</v>
      </c>
      <c r="O1858" s="16" t="n">
        <f aca="false">Assumptions!$B$19*(0.4*IF(Data_Clean!E1858="",0,MIN(1,Data_Clean!E1858/12/Assumptions!$B$24))+0.35*IF(Data_Clean!D1858="Y",1,0)+0.25*(1-MIN(Data_Clean!T1858,3)/3))/IF(Data_Clean!E1858="",0.6,1)</f>
        <v>9.75</v>
      </c>
      <c r="P1858" s="16" t="n">
        <f aca="false">SUM(K1858:O1858)/(Assumptions!$D$5-IF(K1858="",Assumptions!$B$15,0))*100</f>
        <v>74.8918098915484</v>
      </c>
      <c r="Q1858" s="7" t="str">
        <f aca="false">IF(J1858&gt;=Assumptions!$B$26,"High",IF(J1858&gt;=Assumptions!$B$27,"Mid","Low"))</f>
        <v>High</v>
      </c>
      <c r="R1858" s="7" t="str">
        <f aca="false">IF(P1858&gt;=Assumptions!$B$28,"High",IF(P1858&gt;=Assumptions!$B$29,"Mid","Low"))</f>
        <v>High</v>
      </c>
      <c r="S1858" s="7" t="str">
        <f aca="false">INDEX(Assumptions!$B$33:$B$41,MATCH(Q1858&amp;"|"&amp;R1858,Assumptions!$A$33:$A$41,0))</f>
        <v>Premier Advocates</v>
      </c>
      <c r="T1858" s="7" t="n">
        <f aca="false">IF(ISNUMBER(Data_Clean!V1858),J1858*Data_Clean!V1858,0)</f>
        <v>147.69328924</v>
      </c>
    </row>
    <row r="1859" customFormat="false" ht="15" hidden="false" customHeight="false" outlineLevel="0" collapsed="false">
      <c r="A1859" s="15" t="str">
        <f aca="false">Data_Clean!A1859</f>
        <v>CX101855</v>
      </c>
      <c r="B1859" s="14" t="n">
        <f aca="false">Data_Clean!G1859*Assumptions!$B$5</f>
        <v>131.15575</v>
      </c>
      <c r="C1859" s="14" t="n">
        <f aca="false">IF(Data_Clean!H1859="",0,Data_Clean!H1859)*Assumptions!$B$6</f>
        <v>1548.84144</v>
      </c>
      <c r="D1859" s="14" t="n">
        <f aca="false">Data_Clean!I1859*Assumptions!$B$7</f>
        <v>0</v>
      </c>
      <c r="E1859" s="14" t="n">
        <f aca="false">Data_Clean!J1859*Assumptions!$B$8</f>
        <v>0</v>
      </c>
      <c r="F1859" s="14" t="n">
        <f aca="false">Data_Clean!K1859*Assumptions!$B$9</f>
        <v>13846.8</v>
      </c>
      <c r="G1859" s="14" t="n">
        <f aca="false">Data_Clean!L1859*Assumptions!$B$10</f>
        <v>0</v>
      </c>
      <c r="H1859" s="14" t="n">
        <f aca="false">IF(OR(Data_Clean!M1859="",Data_Clean!N1859=""),0,Data_Clean!M1859*Data_Clean!N1859/100)*Assumptions!$B$13*Assumptions!$B$11</f>
        <v>494.4</v>
      </c>
      <c r="I1859" s="14" t="n">
        <f aca="false">Data_Clean!O1859*4*Assumptions!$B$12</f>
        <v>284.4768</v>
      </c>
      <c r="J1859" s="14" t="n">
        <f aca="false">SUM(B1859:I1859)</f>
        <v>16305.67399</v>
      </c>
      <c r="K1859" s="16" t="n">
        <f aca="false">IF(Data_Clean!P1859="","",Assumptions!$B$15*0.5^(Data_Clean!P1859/Assumptions!$B$20))</f>
        <v>13.6758373283733</v>
      </c>
      <c r="L1859" s="16" t="n">
        <f aca="false">Assumptions!$B$16*MIN(1,LN(1+Data_Clean!Q1859)/LN(1+Assumptions!$B$21))</f>
        <v>14.1840947778045</v>
      </c>
      <c r="M1859" s="16" t="n">
        <f aca="false">Assumptions!$B$17*(0.6*MIN(1,Data_Clean!R1859/Assumptions!$B$22)+0.4*IF(Data_Clean!S1859="",0,Data_Clean!S1859))</f>
        <v>7.542</v>
      </c>
      <c r="N1859" s="16" t="n">
        <f aca="false">Assumptions!$B$18*MIN(1,(Data_Clean!F1859-1)/Assumptions!$B$23)</f>
        <v>15</v>
      </c>
      <c r="O1859" s="16" t="n">
        <f aca="false">Assumptions!$B$19*(0.4*IF(Data_Clean!E1859="",0,MIN(1,Data_Clean!E1859/12/Assumptions!$B$24))+0.35*IF(Data_Clean!D1859="Y",1,0)+0.25*(1-MIN(Data_Clean!T1859,3)/3))/IF(Data_Clean!E1859="",0.6,1)</f>
        <v>13.65</v>
      </c>
      <c r="P1859" s="16" t="n">
        <f aca="false">SUM(K1859:O1859)/(Assumptions!$D$5-IF(K1859="",Assumptions!$B$15,0))*100</f>
        <v>64.0519321061778</v>
      </c>
      <c r="Q1859" s="7" t="str">
        <f aca="false">IF(J1859&gt;=Assumptions!$B$26,"High",IF(J1859&gt;=Assumptions!$B$27,"Mid","Low"))</f>
        <v>High</v>
      </c>
      <c r="R1859" s="7" t="str">
        <f aca="false">IF(P1859&gt;=Assumptions!$B$28,"High",IF(P1859&gt;=Assumptions!$B$29,"Mid","Low"))</f>
        <v>Mid</v>
      </c>
      <c r="S1859" s="7" t="str">
        <f aca="false">INDEX(Assumptions!$B$33:$B$41,MATCH(Q1859&amp;"|"&amp;R1859,Assumptions!$A$33:$A$41,0))</f>
        <v>Established Core</v>
      </c>
      <c r="T1859" s="7" t="n">
        <f aca="false">IF(ISNUMBER(Data_Clean!V1859),J1859*Data_Clean!V1859,0)</f>
        <v>829.958806091</v>
      </c>
    </row>
    <row r="1860" customFormat="false" ht="15" hidden="false" customHeight="false" outlineLevel="0" collapsed="false">
      <c r="A1860" s="15" t="str">
        <f aca="false">Data_Clean!A1860</f>
        <v>CX101856</v>
      </c>
      <c r="B1860" s="14" t="n">
        <f aca="false">Data_Clean!G1860*Assumptions!$B$5</f>
        <v>126.5185</v>
      </c>
      <c r="C1860" s="14" t="n">
        <f aca="false">IF(Data_Clean!H1860="",0,Data_Clean!H1860)*Assumptions!$B$6</f>
        <v>0</v>
      </c>
      <c r="D1860" s="14" t="n">
        <f aca="false">Data_Clean!I1860*Assumptions!$B$7</f>
        <v>0</v>
      </c>
      <c r="E1860" s="14" t="n">
        <f aca="false">Data_Clean!J1860*Assumptions!$B$8</f>
        <v>0</v>
      </c>
      <c r="F1860" s="14" t="n">
        <f aca="false">Data_Clean!K1860*Assumptions!$B$9</f>
        <v>0</v>
      </c>
      <c r="G1860" s="14" t="n">
        <f aca="false">Data_Clean!L1860*Assumptions!$B$10</f>
        <v>0</v>
      </c>
      <c r="H1860" s="14" t="n">
        <f aca="false">IF(OR(Data_Clean!M1860="",Data_Clean!N1860=""),0,Data_Clean!M1860*Data_Clean!N1860/100)*Assumptions!$B$13*Assumptions!$B$11</f>
        <v>0</v>
      </c>
      <c r="I1860" s="14" t="n">
        <f aca="false">Data_Clean!O1860*4*Assumptions!$B$12</f>
        <v>0</v>
      </c>
      <c r="J1860" s="14" t="n">
        <f aca="false">SUM(B1860:I1860)</f>
        <v>126.5185</v>
      </c>
      <c r="K1860" s="16" t="n">
        <f aca="false">IF(Data_Clean!P1860="","",Assumptions!$B$15*0.5^(Data_Clean!P1860/Assumptions!$B$20))</f>
        <v>9.02268777061588</v>
      </c>
      <c r="L1860" s="16" t="n">
        <f aca="false">Assumptions!$B$16*MIN(1,LN(1+Data_Clean!Q1860)/LN(1+Assumptions!$B$21))</f>
        <v>12.4931739410702</v>
      </c>
      <c r="M1860" s="16" t="n">
        <f aca="false">Assumptions!$B$17*(0.6*MIN(1,Data_Clean!R1860/Assumptions!$B$22)+0.4*IF(Data_Clean!S1860="",0,Data_Clean!S1860))</f>
        <v>8.424</v>
      </c>
      <c r="N1860" s="16" t="n">
        <f aca="false">Assumptions!$B$18*MIN(1,(Data_Clean!F1860-1)/Assumptions!$B$23)</f>
        <v>0</v>
      </c>
      <c r="O1860" s="16" t="n">
        <f aca="false">Assumptions!$B$19*(0.4*IF(Data_Clean!E1860="",0,MIN(1,Data_Clean!E1860/12/Assumptions!$B$24))+0.35*IF(Data_Clean!D1860="Y",1,0)+0.25*(1-MIN(Data_Clean!T1860,3)/3))/IF(Data_Clean!E1860="",0.6,1)</f>
        <v>9.35</v>
      </c>
      <c r="P1860" s="16" t="n">
        <f aca="false">SUM(K1860:O1860)/(Assumptions!$D$5-IF(K1860="",Assumptions!$B$15,0))*100</f>
        <v>39.289861711686</v>
      </c>
      <c r="Q1860" s="7" t="str">
        <f aca="false">IF(J1860&gt;=Assumptions!$B$26,"High",IF(J1860&gt;=Assumptions!$B$27,"Mid","Low"))</f>
        <v>Low</v>
      </c>
      <c r="R1860" s="7" t="str">
        <f aca="false">IF(P1860&gt;=Assumptions!$B$28,"High",IF(P1860&gt;=Assumptions!$B$29,"Mid","Low"))</f>
        <v>Low</v>
      </c>
      <c r="S1860" s="7" t="str">
        <f aca="false">INDEX(Assumptions!$B$33:$B$41,MATCH(Q1860&amp;"|"&amp;R1860,Assumptions!$A$33:$A$41,0))</f>
        <v>Dormant &amp; Low Value</v>
      </c>
      <c r="T1860" s="7" t="n">
        <f aca="false">IF(ISNUMBER(Data_Clean!V1860),J1860*Data_Clean!V1860,0)</f>
        <v>6.3006213</v>
      </c>
    </row>
    <row r="1861" customFormat="false" ht="15" hidden="false" customHeight="false" outlineLevel="0" collapsed="false">
      <c r="A1861" s="15" t="str">
        <f aca="false">Data_Clean!A1861</f>
        <v>CX101857</v>
      </c>
      <c r="B1861" s="14" t="n">
        <f aca="false">Data_Clean!G1861*Assumptions!$B$5</f>
        <v>148.333</v>
      </c>
      <c r="C1861" s="14" t="n">
        <f aca="false">IF(Data_Clean!H1861="",0,Data_Clean!H1861)*Assumptions!$B$6</f>
        <v>0</v>
      </c>
      <c r="D1861" s="14" t="n">
        <f aca="false">Data_Clean!I1861*Assumptions!$B$7</f>
        <v>0</v>
      </c>
      <c r="E1861" s="14" t="n">
        <f aca="false">Data_Clean!J1861*Assumptions!$B$8</f>
        <v>0</v>
      </c>
      <c r="F1861" s="14" t="n">
        <f aca="false">Data_Clean!K1861*Assumptions!$B$9</f>
        <v>0</v>
      </c>
      <c r="G1861" s="14" t="n">
        <f aca="false">Data_Clean!L1861*Assumptions!$B$10</f>
        <v>0</v>
      </c>
      <c r="H1861" s="14" t="n">
        <f aca="false">IF(OR(Data_Clean!M1861="",Data_Clean!N1861=""),0,Data_Clean!M1861*Data_Clean!N1861/100)*Assumptions!$B$13*Assumptions!$B$11</f>
        <v>0</v>
      </c>
      <c r="I1861" s="14" t="n">
        <f aca="false">Data_Clean!O1861*4*Assumptions!$B$12</f>
        <v>0</v>
      </c>
      <c r="J1861" s="14" t="n">
        <f aca="false">SUM(B1861:I1861)</f>
        <v>148.333</v>
      </c>
      <c r="K1861" s="16" t="n">
        <f aca="false">IF(Data_Clean!P1861="","",Assumptions!$B$15*0.5^(Data_Clean!P1861/Assumptions!$B$20))</f>
        <v>24.9371368842836</v>
      </c>
      <c r="L1861" s="16" t="n">
        <f aca="false">Assumptions!$B$16*MIN(1,LN(1+Data_Clean!Q1861)/LN(1+Assumptions!$B$21))</f>
        <v>13.0760265116583</v>
      </c>
      <c r="M1861" s="16" t="n">
        <f aca="false">Assumptions!$B$17*(0.6*MIN(1,Data_Clean!R1861/Assumptions!$B$22)+0.4*IF(Data_Clean!S1861="",0,Data_Clean!S1861))</f>
        <v>6.87</v>
      </c>
      <c r="N1861" s="16" t="n">
        <f aca="false">Assumptions!$B$18*MIN(1,(Data_Clean!F1861-1)/Assumptions!$B$23)</f>
        <v>0</v>
      </c>
      <c r="O1861" s="16" t="n">
        <f aca="false">Assumptions!$B$19*(0.4*IF(Data_Clean!E1861="",0,MIN(1,Data_Clean!E1861/12/Assumptions!$B$24))+0.35*IF(Data_Clean!D1861="Y",1,0)+0.25*(1-MIN(Data_Clean!T1861,3)/3))/IF(Data_Clean!E1861="",0.6,1)</f>
        <v>8.5</v>
      </c>
      <c r="P1861" s="16" t="n">
        <f aca="false">SUM(K1861:O1861)/(Assumptions!$D$5-IF(K1861="",Assumptions!$B$15,0))*100</f>
        <v>53.3831633959419</v>
      </c>
      <c r="Q1861" s="7" t="str">
        <f aca="false">IF(J1861&gt;=Assumptions!$B$26,"High",IF(J1861&gt;=Assumptions!$B$27,"Mid","Low"))</f>
        <v>Low</v>
      </c>
      <c r="R1861" s="7" t="str">
        <f aca="false">IF(P1861&gt;=Assumptions!$B$28,"High",IF(P1861&gt;=Assumptions!$B$29,"Mid","Low"))</f>
        <v>Mid</v>
      </c>
      <c r="S1861" s="7" t="str">
        <f aca="false">INDEX(Assumptions!$B$33:$B$41,MATCH(Q1861&amp;"|"&amp;R1861,Assumptions!$A$33:$A$41,0))</f>
        <v>Light Touch</v>
      </c>
      <c r="T1861" s="7" t="n">
        <f aca="false">IF(ISNUMBER(Data_Clean!V1861),J1861*Data_Clean!V1861,0)</f>
        <v>25.3204431</v>
      </c>
    </row>
    <row r="1862" customFormat="false" ht="15" hidden="false" customHeight="false" outlineLevel="0" collapsed="false">
      <c r="A1862" s="15" t="str">
        <f aca="false">Data_Clean!A1862</f>
        <v>CX101858</v>
      </c>
      <c r="B1862" s="14" t="n">
        <f aca="false">Data_Clean!G1862*Assumptions!$B$5</f>
        <v>147.27</v>
      </c>
      <c r="C1862" s="14" t="n">
        <f aca="false">IF(Data_Clean!H1862="",0,Data_Clean!H1862)*Assumptions!$B$6</f>
        <v>0</v>
      </c>
      <c r="D1862" s="14" t="n">
        <f aca="false">Data_Clean!I1862*Assumptions!$B$7</f>
        <v>0</v>
      </c>
      <c r="E1862" s="14" t="n">
        <f aca="false">Data_Clean!J1862*Assumptions!$B$8</f>
        <v>0</v>
      </c>
      <c r="F1862" s="14" t="n">
        <f aca="false">Data_Clean!K1862*Assumptions!$B$9</f>
        <v>0</v>
      </c>
      <c r="G1862" s="14" t="n">
        <f aca="false">Data_Clean!L1862*Assumptions!$B$10</f>
        <v>0</v>
      </c>
      <c r="H1862" s="14" t="n">
        <f aca="false">IF(OR(Data_Clean!M1862="",Data_Clean!N1862=""),0,Data_Clean!M1862*Data_Clean!N1862/100)*Assumptions!$B$13*Assumptions!$B$11</f>
        <v>214.032</v>
      </c>
      <c r="I1862" s="14" t="n">
        <f aca="false">Data_Clean!O1862*4*Assumptions!$B$12</f>
        <v>0</v>
      </c>
      <c r="J1862" s="14" t="n">
        <f aca="false">SUM(B1862:I1862)</f>
        <v>361.302</v>
      </c>
      <c r="K1862" s="16" t="n">
        <f aca="false">IF(Data_Clean!P1862="","",Assumptions!$B$15*0.5^(Data_Clean!P1862/Assumptions!$B$20))</f>
        <v>0.239853255936744</v>
      </c>
      <c r="L1862" s="16" t="n">
        <f aca="false">Assumptions!$B$16*MIN(1,LN(1+Data_Clean!Q1862)/LN(1+Assumptions!$B$21))</f>
        <v>0</v>
      </c>
      <c r="M1862" s="16" t="n">
        <f aca="false">Assumptions!$B$17*(0.6*MIN(1,Data_Clean!R1862/Assumptions!$B$22)+0.4*IF(Data_Clean!S1862="",0,Data_Clean!S1862))</f>
        <v>0</v>
      </c>
      <c r="N1862" s="16" t="n">
        <f aca="false">Assumptions!$B$18*MIN(1,(Data_Clean!F1862-1)/Assumptions!$B$23)</f>
        <v>10</v>
      </c>
      <c r="O1862" s="16" t="n">
        <f aca="false">Assumptions!$B$19*(0.4*IF(Data_Clean!E1862="",0,MIN(1,Data_Clean!E1862/12/Assumptions!$B$24))+0.35*IF(Data_Clean!D1862="Y",1,0)+0.25*(1-MIN(Data_Clean!T1862,3)/3))/IF(Data_Clean!E1862="",0.6,1)</f>
        <v>9.75</v>
      </c>
      <c r="P1862" s="16" t="n">
        <f aca="false">SUM(K1862:O1862)/(Assumptions!$D$5-IF(K1862="",Assumptions!$B$15,0))*100</f>
        <v>19.9898532559367</v>
      </c>
      <c r="Q1862" s="7" t="str">
        <f aca="false">IF(J1862&gt;=Assumptions!$B$26,"High",IF(J1862&gt;=Assumptions!$B$27,"Mid","Low"))</f>
        <v>Low</v>
      </c>
      <c r="R1862" s="7" t="str">
        <f aca="false">IF(P1862&gt;=Assumptions!$B$28,"High",IF(P1862&gt;=Assumptions!$B$29,"Mid","Low"))</f>
        <v>Low</v>
      </c>
      <c r="S1862" s="7" t="str">
        <f aca="false">INDEX(Assumptions!$B$33:$B$41,MATCH(Q1862&amp;"|"&amp;R1862,Assumptions!$A$33:$A$41,0))</f>
        <v>Dormant &amp; Low Value</v>
      </c>
      <c r="T1862" s="7" t="n">
        <f aca="false">IF(ISNUMBER(Data_Clean!V1862),J1862*Data_Clean!V1862,0)</f>
        <v>106.1866578</v>
      </c>
    </row>
    <row r="1863" customFormat="false" ht="15" hidden="false" customHeight="false" outlineLevel="0" collapsed="false">
      <c r="A1863" s="15" t="str">
        <f aca="false">Data_Clean!A1863</f>
        <v>CX101859</v>
      </c>
      <c r="B1863" s="14" t="n">
        <f aca="false">Data_Clean!G1863*Assumptions!$B$5</f>
        <v>209.99175</v>
      </c>
      <c r="C1863" s="14" t="n">
        <f aca="false">IF(Data_Clean!H1863="",0,Data_Clean!H1863)*Assumptions!$B$6</f>
        <v>100.85208</v>
      </c>
      <c r="D1863" s="14" t="n">
        <f aca="false">Data_Clean!I1863*Assumptions!$B$7</f>
        <v>0</v>
      </c>
      <c r="E1863" s="14" t="n">
        <f aca="false">Data_Clean!J1863*Assumptions!$B$8</f>
        <v>0</v>
      </c>
      <c r="F1863" s="14" t="n">
        <f aca="false">Data_Clean!K1863*Assumptions!$B$9</f>
        <v>0</v>
      </c>
      <c r="G1863" s="14" t="n">
        <f aca="false">Data_Clean!L1863*Assumptions!$B$10</f>
        <v>0</v>
      </c>
      <c r="H1863" s="14" t="n">
        <f aca="false">IF(OR(Data_Clean!M1863="",Data_Clean!N1863=""),0,Data_Clean!M1863*Data_Clean!N1863/100)*Assumptions!$B$13*Assumptions!$B$11</f>
        <v>0</v>
      </c>
      <c r="I1863" s="14" t="n">
        <f aca="false">Data_Clean!O1863*4*Assumptions!$B$12</f>
        <v>0</v>
      </c>
      <c r="J1863" s="14" t="n">
        <f aca="false">SUM(B1863:I1863)</f>
        <v>310.84383</v>
      </c>
      <c r="K1863" s="16" t="n">
        <f aca="false">IF(Data_Clean!P1863="","",Assumptions!$B$15*0.5^(Data_Clean!P1863/Assumptions!$B$20))</f>
        <v>24.3675718906871</v>
      </c>
      <c r="L1863" s="16" t="n">
        <f aca="false">Assumptions!$B$16*MIN(1,LN(1+Data_Clean!Q1863)/LN(1+Assumptions!$B$21))</f>
        <v>13.7447072997398</v>
      </c>
      <c r="M1863" s="16" t="n">
        <f aca="false">Assumptions!$B$17*(0.6*MIN(1,Data_Clean!R1863/Assumptions!$B$22)+0.4*IF(Data_Clean!S1863="",0,Data_Clean!S1863))</f>
        <v>5.904</v>
      </c>
      <c r="N1863" s="16" t="n">
        <f aca="false">Assumptions!$B$18*MIN(1,(Data_Clean!F1863-1)/Assumptions!$B$23)</f>
        <v>5</v>
      </c>
      <c r="O1863" s="16" t="n">
        <f aca="false">Assumptions!$B$19*(0.4*IF(Data_Clean!E1863="",0,MIN(1,Data_Clean!E1863/12/Assumptions!$B$24))+0.35*IF(Data_Clean!D1863="Y",1,0)+0.25*(1-MIN(Data_Clean!T1863,3)/3))/IF(Data_Clean!E1863="",0.6,1)</f>
        <v>3.95</v>
      </c>
      <c r="P1863" s="16" t="n">
        <f aca="false">SUM(K1863:O1863)/(Assumptions!$D$5-IF(K1863="",Assumptions!$B$15,0))*100</f>
        <v>52.9662791904269</v>
      </c>
      <c r="Q1863" s="7" t="str">
        <f aca="false">IF(J1863&gt;=Assumptions!$B$26,"High",IF(J1863&gt;=Assumptions!$B$27,"Mid","Low"))</f>
        <v>Low</v>
      </c>
      <c r="R1863" s="7" t="str">
        <f aca="false">IF(P1863&gt;=Assumptions!$B$28,"High",IF(P1863&gt;=Assumptions!$B$29,"Mid","Low"))</f>
        <v>Mid</v>
      </c>
      <c r="S1863" s="7" t="str">
        <f aca="false">INDEX(Assumptions!$B$33:$B$41,MATCH(Q1863&amp;"|"&amp;R1863,Assumptions!$A$33:$A$41,0))</f>
        <v>Light Touch</v>
      </c>
      <c r="T1863" s="7" t="n">
        <f aca="false">IF(ISNUMBER(Data_Clean!V1863),J1863*Data_Clean!V1863,0)</f>
        <v>26.763653763</v>
      </c>
    </row>
    <row r="1864" customFormat="false" ht="15" hidden="false" customHeight="false" outlineLevel="0" collapsed="false">
      <c r="A1864" s="15" t="str">
        <f aca="false">Data_Clean!A1864</f>
        <v>CX101860</v>
      </c>
      <c r="B1864" s="14" t="n">
        <f aca="false">Data_Clean!G1864*Assumptions!$B$5</f>
        <v>103.3795</v>
      </c>
      <c r="C1864" s="14" t="n">
        <f aca="false">IF(Data_Clean!H1864="",0,Data_Clean!H1864)*Assumptions!$B$6</f>
        <v>0</v>
      </c>
      <c r="D1864" s="14" t="n">
        <f aca="false">Data_Clean!I1864*Assumptions!$B$7</f>
        <v>0</v>
      </c>
      <c r="E1864" s="14" t="n">
        <f aca="false">Data_Clean!J1864*Assumptions!$B$8</f>
        <v>0</v>
      </c>
      <c r="F1864" s="14" t="n">
        <f aca="false">Data_Clean!K1864*Assumptions!$B$9</f>
        <v>1652.2</v>
      </c>
      <c r="G1864" s="14" t="n">
        <f aca="false">Data_Clean!L1864*Assumptions!$B$10</f>
        <v>0</v>
      </c>
      <c r="H1864" s="14" t="n">
        <f aca="false">IF(OR(Data_Clean!M1864="",Data_Clean!N1864=""),0,Data_Clean!M1864*Data_Clean!N1864/100)*Assumptions!$B$13*Assumptions!$B$11</f>
        <v>95.832</v>
      </c>
      <c r="I1864" s="14" t="n">
        <f aca="false">Data_Clean!O1864*4*Assumptions!$B$12</f>
        <v>12.82656</v>
      </c>
      <c r="J1864" s="14" t="n">
        <f aca="false">SUM(B1864:I1864)</f>
        <v>1864.23806</v>
      </c>
      <c r="K1864" s="16" t="n">
        <f aca="false">IF(Data_Clean!P1864="","",Assumptions!$B$15*0.5^(Data_Clean!P1864/Assumptions!$B$20))</f>
        <v>26.1165168988837</v>
      </c>
      <c r="L1864" s="16" t="n">
        <f aca="false">Assumptions!$B$16*MIN(1,LN(1+Data_Clean!Q1864)/LN(1+Assumptions!$B$21))</f>
        <v>10</v>
      </c>
      <c r="M1864" s="16" t="n">
        <f aca="false">Assumptions!$B$17*(0.6*MIN(1,Data_Clean!R1864/Assumptions!$B$22)+0.4*IF(Data_Clean!S1864="",0,Data_Clean!S1864))</f>
        <v>6.096</v>
      </c>
      <c r="N1864" s="16" t="n">
        <f aca="false">Assumptions!$B$18*MIN(1,(Data_Clean!F1864-1)/Assumptions!$B$23)</f>
        <v>10</v>
      </c>
      <c r="O1864" s="16" t="n">
        <f aca="false">Assumptions!$B$19*(0.4*IF(Data_Clean!E1864="",0,MIN(1,Data_Clean!E1864/12/Assumptions!$B$24))+0.35*IF(Data_Clean!D1864="Y",1,0)+0.25*(1-MIN(Data_Clean!T1864,3)/3))/IF(Data_Clean!E1864="",0.6,1)</f>
        <v>9.75</v>
      </c>
      <c r="P1864" s="16" t="n">
        <f aca="false">SUM(K1864:O1864)/(Assumptions!$D$5-IF(K1864="",Assumptions!$B$15,0))*100</f>
        <v>61.9625168988837</v>
      </c>
      <c r="Q1864" s="7" t="str">
        <f aca="false">IF(J1864&gt;=Assumptions!$B$26,"High",IF(J1864&gt;=Assumptions!$B$27,"Mid","Low"))</f>
        <v>High</v>
      </c>
      <c r="R1864" s="7" t="str">
        <f aca="false">IF(P1864&gt;=Assumptions!$B$28,"High",IF(P1864&gt;=Assumptions!$B$29,"Mid","Low"))</f>
        <v>Mid</v>
      </c>
      <c r="S1864" s="7" t="str">
        <f aca="false">INDEX(Assumptions!$B$33:$B$41,MATCH(Q1864&amp;"|"&amp;R1864,Assumptions!$A$33:$A$41,0))</f>
        <v>Established Core</v>
      </c>
      <c r="T1864" s="7" t="n">
        <f aca="false">IF(ISNUMBER(Data_Clean!V1864),J1864*Data_Clean!V1864,0)</f>
        <v>122.666864348</v>
      </c>
    </row>
    <row r="1865" customFormat="false" ht="15" hidden="false" customHeight="false" outlineLevel="0" collapsed="false">
      <c r="A1865" s="15" t="str">
        <f aca="false">Data_Clean!A1865</f>
        <v>CX101861</v>
      </c>
      <c r="B1865" s="14" t="n">
        <f aca="false">Data_Clean!G1865*Assumptions!$B$5</f>
        <v>77.04775</v>
      </c>
      <c r="C1865" s="14" t="n">
        <f aca="false">IF(Data_Clean!H1865="",0,Data_Clean!H1865)*Assumptions!$B$6</f>
        <v>34.22952</v>
      </c>
      <c r="D1865" s="14" t="n">
        <f aca="false">Data_Clean!I1865*Assumptions!$B$7</f>
        <v>0</v>
      </c>
      <c r="E1865" s="14" t="n">
        <f aca="false">Data_Clean!J1865*Assumptions!$B$8</f>
        <v>0</v>
      </c>
      <c r="F1865" s="14" t="n">
        <f aca="false">Data_Clean!K1865*Assumptions!$B$9</f>
        <v>1996.5</v>
      </c>
      <c r="G1865" s="14" t="n">
        <f aca="false">Data_Clean!L1865*Assumptions!$B$10</f>
        <v>0</v>
      </c>
      <c r="H1865" s="14" t="n">
        <f aca="false">IF(OR(Data_Clean!M1865="",Data_Clean!N1865=""),0,Data_Clean!M1865*Data_Clean!N1865/100)*Assumptions!$B$13*Assumptions!$B$11</f>
        <v>0</v>
      </c>
      <c r="I1865" s="14" t="n">
        <f aca="false">Data_Clean!O1865*4*Assumptions!$B$12</f>
        <v>0</v>
      </c>
      <c r="J1865" s="14" t="n">
        <f aca="false">SUM(B1865:I1865)</f>
        <v>2107.77727</v>
      </c>
      <c r="K1865" s="16" t="n">
        <f aca="false">IF(Data_Clean!P1865="","",Assumptions!$B$15*0.5^(Data_Clean!P1865/Assumptions!$B$20))</f>
        <v>22.2164632842985</v>
      </c>
      <c r="L1865" s="16" t="n">
        <f aca="false">Assumptions!$B$16*MIN(1,LN(1+Data_Clean!Q1865)/LN(1+Assumptions!$B$21))</f>
        <v>13.0760265116583</v>
      </c>
      <c r="M1865" s="16" t="n">
        <f aca="false">Assumptions!$B$17*(0.6*MIN(1,Data_Clean!R1865/Assumptions!$B$22)+0.4*IF(Data_Clean!S1865="",0,Data_Clean!S1865))</f>
        <v>3.63</v>
      </c>
      <c r="N1865" s="16" t="n">
        <f aca="false">Assumptions!$B$18*MIN(1,(Data_Clean!F1865-1)/Assumptions!$B$23)</f>
        <v>10</v>
      </c>
      <c r="O1865" s="16" t="n">
        <f aca="false">Assumptions!$B$19*(0.4*IF(Data_Clean!E1865="",0,MIN(1,Data_Clean!E1865/12/Assumptions!$B$24))+0.35*IF(Data_Clean!D1865="Y",1,0)+0.25*(1-MIN(Data_Clean!T1865,3)/3))/IF(Data_Clean!E1865="",0.6,1)</f>
        <v>9.75</v>
      </c>
      <c r="P1865" s="16" t="n">
        <f aca="false">SUM(K1865:O1865)/(Assumptions!$D$5-IF(K1865="",Assumptions!$B$15,0))*100</f>
        <v>58.6724897959567</v>
      </c>
      <c r="Q1865" s="7" t="str">
        <f aca="false">IF(J1865&gt;=Assumptions!$B$26,"High",IF(J1865&gt;=Assumptions!$B$27,"Mid","Low"))</f>
        <v>High</v>
      </c>
      <c r="R1865" s="7" t="str">
        <f aca="false">IF(P1865&gt;=Assumptions!$B$28,"High",IF(P1865&gt;=Assumptions!$B$29,"Mid","Low"))</f>
        <v>Mid</v>
      </c>
      <c r="S1865" s="7" t="str">
        <f aca="false">INDEX(Assumptions!$B$33:$B$41,MATCH(Q1865&amp;"|"&amp;R1865,Assumptions!$A$33:$A$41,0))</f>
        <v>Established Core</v>
      </c>
      <c r="T1865" s="7" t="n">
        <f aca="false">IF(ISNUMBER(Data_Clean!V1865),J1865*Data_Clean!V1865,0)</f>
        <v>172.626958413</v>
      </c>
    </row>
    <row r="1866" customFormat="false" ht="15" hidden="false" customHeight="false" outlineLevel="0" collapsed="false">
      <c r="A1866" s="15" t="str">
        <f aca="false">Data_Clean!A1866</f>
        <v>CX101862</v>
      </c>
      <c r="B1866" s="14" t="n">
        <f aca="false">Data_Clean!G1866*Assumptions!$B$5</f>
        <v>165.65625</v>
      </c>
      <c r="C1866" s="14" t="n">
        <f aca="false">IF(Data_Clean!H1866="",0,Data_Clean!H1866)*Assumptions!$B$6</f>
        <v>0</v>
      </c>
      <c r="D1866" s="14" t="n">
        <f aca="false">Data_Clean!I1866*Assumptions!$B$7</f>
        <v>0</v>
      </c>
      <c r="E1866" s="14" t="n">
        <f aca="false">Data_Clean!J1866*Assumptions!$B$8</f>
        <v>0</v>
      </c>
      <c r="F1866" s="14" t="n">
        <f aca="false">Data_Clean!K1866*Assumptions!$B$9</f>
        <v>1625.8</v>
      </c>
      <c r="G1866" s="14" t="n">
        <f aca="false">Data_Clean!L1866*Assumptions!$B$10</f>
        <v>0</v>
      </c>
      <c r="H1866" s="14" t="n">
        <f aca="false">IF(OR(Data_Clean!M1866="",Data_Clean!N1866=""),0,Data_Clean!M1866*Data_Clean!N1866/100)*Assumptions!$B$13*Assumptions!$B$11</f>
        <v>0</v>
      </c>
      <c r="I1866" s="14" t="n">
        <f aca="false">Data_Clean!O1866*4*Assumptions!$B$12</f>
        <v>0</v>
      </c>
      <c r="J1866" s="14" t="n">
        <f aca="false">SUM(B1866:I1866)</f>
        <v>1791.45625</v>
      </c>
      <c r="K1866" s="16" t="n">
        <f aca="false">IF(Data_Clean!P1866="","",Assumptions!$B$15*0.5^(Data_Clean!P1866/Assumptions!$B$20))</f>
        <v>0.447582001833008</v>
      </c>
      <c r="L1866" s="16" t="n">
        <f aca="false">Assumptions!$B$16*MIN(1,LN(1+Data_Clean!Q1866)/LN(1+Assumptions!$B$21))</f>
        <v>0</v>
      </c>
      <c r="M1866" s="16" t="n">
        <f aca="false">Assumptions!$B$17*(0.6*MIN(1,Data_Clean!R1866/Assumptions!$B$22)+0.4*IF(Data_Clean!S1866="",0,Data_Clean!S1866))</f>
        <v>0</v>
      </c>
      <c r="N1866" s="16" t="n">
        <f aca="false">Assumptions!$B$18*MIN(1,(Data_Clean!F1866-1)/Assumptions!$B$23)</f>
        <v>5</v>
      </c>
      <c r="O1866" s="16" t="n">
        <f aca="false">Assumptions!$B$19*(0.4*IF(Data_Clean!E1866="",0,MIN(1,Data_Clean!E1866/12/Assumptions!$B$24))+0.35*IF(Data_Clean!D1866="Y",1,0)+0.25*(1-MIN(Data_Clean!T1866,3)/3))/IF(Data_Clean!E1866="",0.6,1)</f>
        <v>10.45</v>
      </c>
      <c r="P1866" s="16" t="n">
        <f aca="false">SUM(K1866:O1866)/(Assumptions!$D$5-IF(K1866="",Assumptions!$B$15,0))*100</f>
        <v>15.897582001833</v>
      </c>
      <c r="Q1866" s="7" t="str">
        <f aca="false">IF(J1866&gt;=Assumptions!$B$26,"High",IF(J1866&gt;=Assumptions!$B$27,"Mid","Low"))</f>
        <v>High</v>
      </c>
      <c r="R1866" s="7" t="str">
        <f aca="false">IF(P1866&gt;=Assumptions!$B$28,"High",IF(P1866&gt;=Assumptions!$B$29,"Mid","Low"))</f>
        <v>Low</v>
      </c>
      <c r="S1866" s="7" t="str">
        <f aca="false">INDEX(Assumptions!$B$33:$B$41,MATCH(Q1866&amp;"|"&amp;R1866,Assumptions!$A$33:$A$41,0))</f>
        <v>Affluent Drifters</v>
      </c>
      <c r="T1866" s="7" t="n">
        <f aca="false">IF(ISNUMBER(Data_Clean!V1866),J1866*Data_Clean!V1866,0)</f>
        <v>546.573301875</v>
      </c>
    </row>
    <row r="1867" customFormat="false" ht="15" hidden="false" customHeight="false" outlineLevel="0" collapsed="false">
      <c r="A1867" s="15" t="str">
        <f aca="false">Data_Clean!A1867</f>
        <v>CX101863</v>
      </c>
      <c r="B1867" s="14" t="n">
        <f aca="false">Data_Clean!G1867*Assumptions!$B$5</f>
        <v>218.91425</v>
      </c>
      <c r="C1867" s="14" t="n">
        <f aca="false">IF(Data_Clean!H1867="",0,Data_Clean!H1867)*Assumptions!$B$6</f>
        <v>2602.33248</v>
      </c>
      <c r="D1867" s="14" t="n">
        <f aca="false">Data_Clean!I1867*Assumptions!$B$7</f>
        <v>0</v>
      </c>
      <c r="E1867" s="14" t="n">
        <f aca="false">Data_Clean!J1867*Assumptions!$B$8</f>
        <v>0</v>
      </c>
      <c r="F1867" s="14" t="n">
        <f aca="false">Data_Clean!K1867*Assumptions!$B$9</f>
        <v>4204.2</v>
      </c>
      <c r="G1867" s="14" t="n">
        <f aca="false">Data_Clean!L1867*Assumptions!$B$10</f>
        <v>0</v>
      </c>
      <c r="H1867" s="14" t="n">
        <f aca="false">IF(OR(Data_Clean!M1867="",Data_Clean!N1867=""),0,Data_Clean!M1867*Data_Clean!N1867/100)*Assumptions!$B$13*Assumptions!$B$11</f>
        <v>207.576</v>
      </c>
      <c r="I1867" s="14" t="n">
        <f aca="false">Data_Clean!O1867*4*Assumptions!$B$12</f>
        <v>89.96592</v>
      </c>
      <c r="J1867" s="14" t="n">
        <f aca="false">SUM(B1867:I1867)</f>
        <v>7322.98865</v>
      </c>
      <c r="K1867" s="16" t="n">
        <f aca="false">IF(Data_Clean!P1867="","",Assumptions!$B$15*0.5^(Data_Clean!P1867/Assumptions!$B$20))</f>
        <v>15.3506083799516</v>
      </c>
      <c r="L1867" s="16" t="n">
        <f aca="false">Assumptions!$B$16*MIN(1,LN(1+Data_Clean!Q1867)/LN(1+Assumptions!$B$21))</f>
        <v>15.2782387441559</v>
      </c>
      <c r="M1867" s="16" t="n">
        <f aca="false">Assumptions!$B$17*(0.6*MIN(1,Data_Clean!R1867/Assumptions!$B$22)+0.4*IF(Data_Clean!S1867="",0,Data_Clean!S1867))</f>
        <v>2.886</v>
      </c>
      <c r="N1867" s="16" t="n">
        <f aca="false">Assumptions!$B$18*MIN(1,(Data_Clean!F1867-1)/Assumptions!$B$23)</f>
        <v>20</v>
      </c>
      <c r="O1867" s="16" t="n">
        <f aca="false">Assumptions!$B$19*(0.4*IF(Data_Clean!E1867="",0,MIN(1,Data_Clean!E1867/12/Assumptions!$B$24))+0.35*IF(Data_Clean!D1867="Y",1,0)+0.25*(1-MIN(Data_Clean!T1867,3)/3))/IF(Data_Clean!E1867="",0.6,1)</f>
        <v>15</v>
      </c>
      <c r="P1867" s="16" t="n">
        <f aca="false">SUM(K1867:O1867)/(Assumptions!$D$5-IF(K1867="",Assumptions!$B$15,0))*100</f>
        <v>68.5148471241076</v>
      </c>
      <c r="Q1867" s="7" t="str">
        <f aca="false">IF(J1867&gt;=Assumptions!$B$26,"High",IF(J1867&gt;=Assumptions!$B$27,"Mid","Low"))</f>
        <v>High</v>
      </c>
      <c r="R1867" s="7" t="str">
        <f aca="false">IF(P1867&gt;=Assumptions!$B$28,"High",IF(P1867&gt;=Assumptions!$B$29,"Mid","Low"))</f>
        <v>Mid</v>
      </c>
      <c r="S1867" s="7" t="str">
        <f aca="false">INDEX(Assumptions!$B$33:$B$41,MATCH(Q1867&amp;"|"&amp;R1867,Assumptions!$A$33:$A$41,0))</f>
        <v>Established Core</v>
      </c>
      <c r="T1867" s="7" t="n">
        <f aca="false">IF(ISNUMBER(Data_Clean!V1867),J1867*Data_Clean!V1867,0)</f>
        <v>175.019428735</v>
      </c>
    </row>
    <row r="1868" customFormat="false" ht="15" hidden="false" customHeight="false" outlineLevel="0" collapsed="false">
      <c r="A1868" s="15" t="str">
        <f aca="false">Data_Clean!A1868</f>
        <v>CX101864</v>
      </c>
      <c r="B1868" s="14" t="n">
        <f aca="false">Data_Clean!G1868*Assumptions!$B$5</f>
        <v>100.45425</v>
      </c>
      <c r="C1868" s="14" t="n">
        <f aca="false">IF(Data_Clean!H1868="",0,Data_Clean!H1868)*Assumptions!$B$6</f>
        <v>136.8834</v>
      </c>
      <c r="D1868" s="14" t="n">
        <f aca="false">Data_Clean!I1868*Assumptions!$B$7</f>
        <v>880</v>
      </c>
      <c r="E1868" s="14" t="n">
        <f aca="false">Data_Clean!J1868*Assumptions!$B$8</f>
        <v>0</v>
      </c>
      <c r="F1868" s="14" t="n">
        <f aca="false">Data_Clean!K1868*Assumptions!$B$9</f>
        <v>2533.3</v>
      </c>
      <c r="G1868" s="14" t="n">
        <f aca="false">Data_Clean!L1868*Assumptions!$B$10</f>
        <v>787.5</v>
      </c>
      <c r="H1868" s="14" t="n">
        <f aca="false">IF(OR(Data_Clean!M1868="",Data_Clean!N1868=""),0,Data_Clean!M1868*Data_Clean!N1868/100)*Assumptions!$B$13*Assumptions!$B$11</f>
        <v>164.706</v>
      </c>
      <c r="I1868" s="14" t="n">
        <f aca="false">Data_Clean!O1868*4*Assumptions!$B$12</f>
        <v>32.892</v>
      </c>
      <c r="J1868" s="14" t="n">
        <f aca="false">SUM(B1868:I1868)</f>
        <v>4635.73565</v>
      </c>
      <c r="K1868" s="16" t="n">
        <f aca="false">IF(Data_Clean!P1868="","",Assumptions!$B$15*0.5^(Data_Clean!P1868/Assumptions!$B$20))</f>
        <v>29.3147990530274</v>
      </c>
      <c r="L1868" s="16" t="n">
        <f aca="false">Assumptions!$B$16*MIN(1,LN(1+Data_Clean!Q1868)/LN(1+Assumptions!$B$21))</f>
        <v>13.8963721559302</v>
      </c>
      <c r="M1868" s="16" t="n">
        <f aca="false">Assumptions!$B$17*(0.6*MIN(1,Data_Clean!R1868/Assumptions!$B$22)+0.4*IF(Data_Clean!S1868="",0,Data_Clean!S1868))</f>
        <v>9.168</v>
      </c>
      <c r="N1868" s="16" t="n">
        <f aca="false">Assumptions!$B$18*MIN(1,(Data_Clean!F1868-1)/Assumptions!$B$23)</f>
        <v>20</v>
      </c>
      <c r="O1868" s="16" t="n">
        <f aca="false">Assumptions!$B$19*(0.4*IF(Data_Clean!E1868="",0,MIN(1,Data_Clean!E1868/12/Assumptions!$B$24))+0.35*IF(Data_Clean!D1868="Y",1,0)+0.25*(1-MIN(Data_Clean!T1868,3)/3))/IF(Data_Clean!E1868="",0.6,1)</f>
        <v>12.5</v>
      </c>
      <c r="P1868" s="16" t="n">
        <f aca="false">SUM(K1868:O1868)/(Assumptions!$D$5-IF(K1868="",Assumptions!$B$15,0))*100</f>
        <v>84.8791712089576</v>
      </c>
      <c r="Q1868" s="7" t="str">
        <f aca="false">IF(J1868&gt;=Assumptions!$B$26,"High",IF(J1868&gt;=Assumptions!$B$27,"Mid","Low"))</f>
        <v>High</v>
      </c>
      <c r="R1868" s="7" t="str">
        <f aca="false">IF(P1868&gt;=Assumptions!$B$28,"High",IF(P1868&gt;=Assumptions!$B$29,"Mid","Low"))</f>
        <v>High</v>
      </c>
      <c r="S1868" s="7" t="str">
        <f aca="false">INDEX(Assumptions!$B$33:$B$41,MATCH(Q1868&amp;"|"&amp;R1868,Assumptions!$A$33:$A$41,0))</f>
        <v>Premier Advocates</v>
      </c>
      <c r="T1868" s="7" t="n">
        <f aca="false">IF(ISNUMBER(Data_Clean!V1868),J1868*Data_Clean!V1868,0)</f>
        <v>321.72005411</v>
      </c>
    </row>
    <row r="1869" customFormat="false" ht="15" hidden="false" customHeight="false" outlineLevel="0" collapsed="false">
      <c r="A1869" s="15" t="str">
        <f aca="false">Data_Clean!A1869</f>
        <v>CX101865</v>
      </c>
      <c r="B1869" s="14" t="n">
        <f aca="false">Data_Clean!G1869*Assumptions!$B$5</f>
        <v>168.70875</v>
      </c>
      <c r="C1869" s="14" t="n">
        <f aca="false">IF(Data_Clean!H1869="",0,Data_Clean!H1869)*Assumptions!$B$6</f>
        <v>3527.1768</v>
      </c>
      <c r="D1869" s="14" t="n">
        <f aca="false">Data_Clean!I1869*Assumptions!$B$7</f>
        <v>0</v>
      </c>
      <c r="E1869" s="14" t="n">
        <f aca="false">Data_Clean!J1869*Assumptions!$B$8</f>
        <v>0</v>
      </c>
      <c r="F1869" s="14" t="n">
        <f aca="false">Data_Clean!K1869*Assumptions!$B$9</f>
        <v>6524.1</v>
      </c>
      <c r="G1869" s="14" t="n">
        <f aca="false">Data_Clean!L1869*Assumptions!$B$10</f>
        <v>0</v>
      </c>
      <c r="H1869" s="14" t="n">
        <f aca="false">IF(OR(Data_Clean!M1869="",Data_Clean!N1869=""),0,Data_Clean!M1869*Data_Clean!N1869/100)*Assumptions!$B$13*Assumptions!$B$11</f>
        <v>16.416</v>
      </c>
      <c r="I1869" s="14" t="n">
        <f aca="false">Data_Clean!O1869*4*Assumptions!$B$12</f>
        <v>39.05712</v>
      </c>
      <c r="J1869" s="14" t="n">
        <f aca="false">SUM(B1869:I1869)</f>
        <v>10275.45867</v>
      </c>
      <c r="K1869" s="16" t="n">
        <f aca="false">IF(Data_Clean!P1869="","",Assumptions!$B$15*0.5^(Data_Clean!P1869/Assumptions!$B$20))</f>
        <v>24.9371368842836</v>
      </c>
      <c r="L1869" s="16" t="n">
        <f aca="false">Assumptions!$B$16*MIN(1,LN(1+Data_Clean!Q1869)/LN(1+Assumptions!$B$21))</f>
        <v>14.5815690999133</v>
      </c>
      <c r="M1869" s="16" t="n">
        <f aca="false">Assumptions!$B$17*(0.6*MIN(1,Data_Clean!R1869/Assumptions!$B$22)+0.4*IF(Data_Clean!S1869="",0,Data_Clean!S1869))</f>
        <v>3.246</v>
      </c>
      <c r="N1869" s="16" t="n">
        <f aca="false">Assumptions!$B$18*MIN(1,(Data_Clean!F1869-1)/Assumptions!$B$23)</f>
        <v>15</v>
      </c>
      <c r="O1869" s="16" t="n">
        <f aca="false">Assumptions!$B$19*(0.4*IF(Data_Clean!E1869="",0,MIN(1,Data_Clean!E1869/12/Assumptions!$B$24))+0.35*IF(Data_Clean!D1869="Y",1,0)+0.25*(1-MIN(Data_Clean!T1869,3)/3))/IF(Data_Clean!E1869="",0.6,1)</f>
        <v>15</v>
      </c>
      <c r="P1869" s="16" t="n">
        <f aca="false">SUM(K1869:O1869)/(Assumptions!$D$5-IF(K1869="",Assumptions!$B$15,0))*100</f>
        <v>72.7647059841969</v>
      </c>
      <c r="Q1869" s="7" t="str">
        <f aca="false">IF(J1869&gt;=Assumptions!$B$26,"High",IF(J1869&gt;=Assumptions!$B$27,"Mid","Low"))</f>
        <v>High</v>
      </c>
      <c r="R1869" s="7" t="str">
        <f aca="false">IF(P1869&gt;=Assumptions!$B$28,"High",IF(P1869&gt;=Assumptions!$B$29,"Mid","Low"))</f>
        <v>High</v>
      </c>
      <c r="S1869" s="7" t="str">
        <f aca="false">INDEX(Assumptions!$B$33:$B$41,MATCH(Q1869&amp;"|"&amp;R1869,Assumptions!$A$33:$A$41,0))</f>
        <v>Premier Advocates</v>
      </c>
      <c r="T1869" s="7" t="n">
        <f aca="false">IF(ISNUMBER(Data_Clean!V1869),J1869*Data_Clean!V1869,0)</f>
        <v>172.627705656</v>
      </c>
    </row>
    <row r="1870" customFormat="false" ht="15" hidden="false" customHeight="false" outlineLevel="0" collapsed="false">
      <c r="A1870" s="15" t="str">
        <f aca="false">Data_Clean!A1870</f>
        <v>CX101866</v>
      </c>
      <c r="B1870" s="14" t="n">
        <f aca="false">Data_Clean!G1870*Assumptions!$B$5</f>
        <v>493.49625</v>
      </c>
      <c r="C1870" s="14" t="n">
        <f aca="false">IF(Data_Clean!H1870="",0,Data_Clean!H1870)*Assumptions!$B$6</f>
        <v>779.13132</v>
      </c>
      <c r="D1870" s="14" t="n">
        <f aca="false">Data_Clean!I1870*Assumptions!$B$7</f>
        <v>0</v>
      </c>
      <c r="E1870" s="14" t="n">
        <f aca="false">Data_Clean!J1870*Assumptions!$B$8</f>
        <v>0</v>
      </c>
      <c r="F1870" s="14" t="n">
        <f aca="false">Data_Clean!K1870*Assumptions!$B$9</f>
        <v>3300</v>
      </c>
      <c r="G1870" s="14" t="n">
        <f aca="false">Data_Clean!L1870*Assumptions!$B$10</f>
        <v>0</v>
      </c>
      <c r="H1870" s="14" t="n">
        <f aca="false">IF(OR(Data_Clean!M1870="",Data_Clean!N1870=""),0,Data_Clean!M1870*Data_Clean!N1870/100)*Assumptions!$B$13*Assumptions!$B$11</f>
        <v>226.44</v>
      </c>
      <c r="I1870" s="14" t="n">
        <f aca="false">Data_Clean!O1870*4*Assumptions!$B$12</f>
        <v>109.57776</v>
      </c>
      <c r="J1870" s="14" t="n">
        <f aca="false">SUM(B1870:I1870)</f>
        <v>4908.64533</v>
      </c>
      <c r="K1870" s="16" t="n">
        <f aca="false">IF(Data_Clean!P1870="","",Assumptions!$B$15*0.5^(Data_Clean!P1870/Assumptions!$B$20))</f>
        <v>27.9909897461042</v>
      </c>
      <c r="L1870" s="16" t="n">
        <f aca="false">Assumptions!$B$16*MIN(1,LN(1+Data_Clean!Q1870)/LN(1+Assumptions!$B$21))</f>
        <v>19.930492992441</v>
      </c>
      <c r="M1870" s="16" t="n">
        <f aca="false">Assumptions!$B$17*(0.6*MIN(1,Data_Clean!R1870/Assumptions!$B$22)+0.4*IF(Data_Clean!S1870="",0,Data_Clean!S1870))</f>
        <v>4.35</v>
      </c>
      <c r="N1870" s="16" t="n">
        <f aca="false">Assumptions!$B$18*MIN(1,(Data_Clean!F1870-1)/Assumptions!$B$23)</f>
        <v>15</v>
      </c>
      <c r="O1870" s="16" t="n">
        <f aca="false">Assumptions!$B$19*(0.4*IF(Data_Clean!E1870="",0,MIN(1,Data_Clean!E1870/12/Assumptions!$B$24))+0.35*IF(Data_Clean!D1870="Y",1,0)+0.25*(1-MIN(Data_Clean!T1870,3)/3))/IF(Data_Clean!E1870="",0.6,1)</f>
        <v>8.15</v>
      </c>
      <c r="P1870" s="16" t="n">
        <f aca="false">SUM(K1870:O1870)/(Assumptions!$D$5-IF(K1870="",Assumptions!$B$15,0))*100</f>
        <v>75.4214827385452</v>
      </c>
      <c r="Q1870" s="7" t="str">
        <f aca="false">IF(J1870&gt;=Assumptions!$B$26,"High",IF(J1870&gt;=Assumptions!$B$27,"Mid","Low"))</f>
        <v>High</v>
      </c>
      <c r="R1870" s="7" t="str">
        <f aca="false">IF(P1870&gt;=Assumptions!$B$28,"High",IF(P1870&gt;=Assumptions!$B$29,"Mid","Low"))</f>
        <v>High</v>
      </c>
      <c r="S1870" s="7" t="str">
        <f aca="false">INDEX(Assumptions!$B$33:$B$41,MATCH(Q1870&amp;"|"&amp;R1870,Assumptions!$A$33:$A$41,0))</f>
        <v>Premier Advocates</v>
      </c>
      <c r="T1870" s="7" t="n">
        <f aca="false">IF(ISNUMBER(Data_Clean!V1870),J1870*Data_Clean!V1870,0)</f>
        <v>166.403076687</v>
      </c>
    </row>
    <row r="1871" customFormat="false" ht="15" hidden="false" customHeight="false" outlineLevel="0" collapsed="false">
      <c r="A1871" s="15" t="str">
        <f aca="false">Data_Clean!A1871</f>
        <v>CX101867</v>
      </c>
      <c r="B1871" s="14" t="n">
        <f aca="false">Data_Clean!G1871*Assumptions!$B$5</f>
        <v>56.21575</v>
      </c>
      <c r="C1871" s="14" t="n">
        <f aca="false">IF(Data_Clean!H1871="",0,Data_Clean!H1871)*Assumptions!$B$6</f>
        <v>1278.46992</v>
      </c>
      <c r="D1871" s="14" t="n">
        <f aca="false">Data_Clean!I1871*Assumptions!$B$7</f>
        <v>844.8</v>
      </c>
      <c r="E1871" s="14" t="n">
        <f aca="false">Data_Clean!J1871*Assumptions!$B$8</f>
        <v>4191.63945</v>
      </c>
      <c r="F1871" s="14" t="n">
        <f aca="false">Data_Clean!K1871*Assumptions!$B$9</f>
        <v>0</v>
      </c>
      <c r="G1871" s="14" t="n">
        <f aca="false">Data_Clean!L1871*Assumptions!$B$10</f>
        <v>0</v>
      </c>
      <c r="H1871" s="14" t="n">
        <f aca="false">IF(OR(Data_Clean!M1871="",Data_Clean!N1871=""),0,Data_Clean!M1871*Data_Clean!N1871/100)*Assumptions!$B$13*Assumptions!$B$11</f>
        <v>668.304</v>
      </c>
      <c r="I1871" s="14" t="n">
        <f aca="false">Data_Clean!O1871*4*Assumptions!$B$12</f>
        <v>110.09664</v>
      </c>
      <c r="J1871" s="14" t="n">
        <f aca="false">SUM(B1871:I1871)</f>
        <v>7149.52576</v>
      </c>
      <c r="K1871" s="16" t="n">
        <f aca="false">IF(Data_Clean!P1871="","",Assumptions!$B$15*0.5^(Data_Clean!P1871/Assumptions!$B$20))</f>
        <v>24.9371368842836</v>
      </c>
      <c r="L1871" s="16" t="n">
        <f aca="false">Assumptions!$B$16*MIN(1,LN(1+Data_Clean!Q1871)/LN(1+Assumptions!$B$21))</f>
        <v>17.2114872232459</v>
      </c>
      <c r="M1871" s="16" t="n">
        <f aca="false">Assumptions!$B$17*(0.6*MIN(1,Data_Clean!R1871/Assumptions!$B$22)+0.4*IF(Data_Clean!S1871="",0,Data_Clean!S1871))</f>
        <v>4.122</v>
      </c>
      <c r="N1871" s="16" t="n">
        <f aca="false">Assumptions!$B$18*MIN(1,(Data_Clean!F1871-1)/Assumptions!$B$23)</f>
        <v>20</v>
      </c>
      <c r="O1871" s="16" t="n">
        <f aca="false">Assumptions!$B$19*(0.4*IF(Data_Clean!E1871="",0,MIN(1,Data_Clean!E1871/12/Assumptions!$B$24))+0.35*IF(Data_Clean!D1871="Y",1,0)+0.25*(1-MIN(Data_Clean!T1871,3)/3))/IF(Data_Clean!E1871="",0.6,1)</f>
        <v>15</v>
      </c>
      <c r="P1871" s="16" t="n">
        <f aca="false">SUM(K1871:O1871)/(Assumptions!$D$5-IF(K1871="",Assumptions!$B$15,0))*100</f>
        <v>81.2706241075295</v>
      </c>
      <c r="Q1871" s="7" t="str">
        <f aca="false">IF(J1871&gt;=Assumptions!$B$26,"High",IF(J1871&gt;=Assumptions!$B$27,"Mid","Low"))</f>
        <v>High</v>
      </c>
      <c r="R1871" s="7" t="str">
        <f aca="false">IF(P1871&gt;=Assumptions!$B$28,"High",IF(P1871&gt;=Assumptions!$B$29,"Mid","Low"))</f>
        <v>High</v>
      </c>
      <c r="S1871" s="7" t="str">
        <f aca="false">INDEX(Assumptions!$B$33:$B$41,MATCH(Q1871&amp;"|"&amp;R1871,Assumptions!$A$33:$A$41,0))</f>
        <v>Premier Advocates</v>
      </c>
      <c r="T1871" s="7" t="n">
        <f aca="false">IF(ISNUMBER(Data_Clean!V1871),J1871*Data_Clean!V1871,0)</f>
        <v>84.364403968</v>
      </c>
    </row>
    <row r="1872" customFormat="false" ht="15" hidden="false" customHeight="false" outlineLevel="0" collapsed="false">
      <c r="A1872" s="15" t="str">
        <f aca="false">Data_Clean!A1872</f>
        <v>CX101868</v>
      </c>
      <c r="B1872" s="14" t="n">
        <f aca="false">Data_Clean!G1872*Assumptions!$B$5</f>
        <v>61.031</v>
      </c>
      <c r="C1872" s="14" t="n">
        <f aca="false">IF(Data_Clean!H1872="",0,Data_Clean!H1872)*Assumptions!$B$6</f>
        <v>0</v>
      </c>
      <c r="D1872" s="14" t="n">
        <f aca="false">Data_Clean!I1872*Assumptions!$B$7</f>
        <v>0</v>
      </c>
      <c r="E1872" s="14" t="n">
        <f aca="false">Data_Clean!J1872*Assumptions!$B$8</f>
        <v>0</v>
      </c>
      <c r="F1872" s="14" t="n">
        <f aca="false">Data_Clean!K1872*Assumptions!$B$9</f>
        <v>0</v>
      </c>
      <c r="G1872" s="14" t="n">
        <f aca="false">Data_Clean!L1872*Assumptions!$B$10</f>
        <v>0</v>
      </c>
      <c r="H1872" s="14" t="n">
        <f aca="false">IF(OR(Data_Clean!M1872="",Data_Clean!N1872=""),0,Data_Clean!M1872*Data_Clean!N1872/100)*Assumptions!$B$13*Assumptions!$B$11</f>
        <v>0</v>
      </c>
      <c r="I1872" s="14" t="n">
        <f aca="false">Data_Clean!O1872*4*Assumptions!$B$12</f>
        <v>0</v>
      </c>
      <c r="J1872" s="14" t="n">
        <f aca="false">SUM(B1872:I1872)</f>
        <v>61.031</v>
      </c>
      <c r="K1872" s="16" t="n">
        <f aca="false">IF(Data_Clean!P1872="","",Assumptions!$B$15*0.5^(Data_Clean!P1872/Assumptions!$B$20))</f>
        <v>0.816141153090116</v>
      </c>
      <c r="L1872" s="16" t="n">
        <f aca="false">Assumptions!$B$16*MIN(1,LN(1+Data_Clean!Q1872)/LN(1+Assumptions!$B$21))</f>
        <v>0</v>
      </c>
      <c r="M1872" s="16" t="n">
        <f aca="false">Assumptions!$B$17*(0.6*MIN(1,Data_Clean!R1872/Assumptions!$B$22)+0.4*IF(Data_Clean!S1872="",0,Data_Clean!S1872))</f>
        <v>1.8</v>
      </c>
      <c r="N1872" s="16" t="n">
        <f aca="false">Assumptions!$B$18*MIN(1,(Data_Clean!F1872-1)/Assumptions!$B$23)</f>
        <v>0</v>
      </c>
      <c r="O1872" s="16" t="n">
        <f aca="false">Assumptions!$B$19*(0.4*IF(Data_Clean!E1872="",0,MIN(1,Data_Clean!E1872/12/Assumptions!$B$24))+0.35*IF(Data_Clean!D1872="Y",1,0)+0.25*(1-MIN(Data_Clean!T1872,3)/3))/IF(Data_Clean!E1872="",0.6,1)</f>
        <v>4.85</v>
      </c>
      <c r="P1872" s="16" t="n">
        <f aca="false">SUM(K1872:O1872)/(Assumptions!$D$5-IF(K1872="",Assumptions!$B$15,0))*100</f>
        <v>7.46614115309012</v>
      </c>
      <c r="Q1872" s="7" t="str">
        <f aca="false">IF(J1872&gt;=Assumptions!$B$26,"High",IF(J1872&gt;=Assumptions!$B$27,"Mid","Low"))</f>
        <v>Low</v>
      </c>
      <c r="R1872" s="7" t="str">
        <f aca="false">IF(P1872&gt;=Assumptions!$B$28,"High",IF(P1872&gt;=Assumptions!$B$29,"Mid","Low"))</f>
        <v>Low</v>
      </c>
      <c r="S1872" s="7" t="str">
        <f aca="false">INDEX(Assumptions!$B$33:$B$41,MATCH(Q1872&amp;"|"&amp;R1872,Assumptions!$A$33:$A$41,0))</f>
        <v>Dormant &amp; Low Value</v>
      </c>
      <c r="T1872" s="7" t="n">
        <f aca="false">IF(ISNUMBER(Data_Clean!V1872),J1872*Data_Clean!V1872,0)</f>
        <v>22.9537591</v>
      </c>
    </row>
    <row r="1873" customFormat="false" ht="15" hidden="false" customHeight="false" outlineLevel="0" collapsed="false">
      <c r="A1873" s="15" t="str">
        <f aca="false">Data_Clean!A1873</f>
        <v>CX101869</v>
      </c>
      <c r="B1873" s="14" t="n">
        <f aca="false">Data_Clean!G1873*Assumptions!$B$5</f>
        <v>49.7255</v>
      </c>
      <c r="C1873" s="14" t="n">
        <f aca="false">IF(Data_Clean!H1873="",0,Data_Clean!H1873)*Assumptions!$B$6</f>
        <v>213.12732</v>
      </c>
      <c r="D1873" s="14" t="n">
        <f aca="false">Data_Clean!I1873*Assumptions!$B$7</f>
        <v>0</v>
      </c>
      <c r="E1873" s="14" t="n">
        <f aca="false">Data_Clean!J1873*Assumptions!$B$8</f>
        <v>0</v>
      </c>
      <c r="F1873" s="14" t="n">
        <f aca="false">Data_Clean!K1873*Assumptions!$B$9</f>
        <v>0</v>
      </c>
      <c r="G1873" s="14" t="n">
        <f aca="false">Data_Clean!L1873*Assumptions!$B$10</f>
        <v>867.15</v>
      </c>
      <c r="H1873" s="14" t="n">
        <f aca="false">IF(OR(Data_Clean!M1873="",Data_Clean!N1873=""),0,Data_Clean!M1873*Data_Clean!N1873/100)*Assumptions!$B$13*Assumptions!$B$11</f>
        <v>0</v>
      </c>
      <c r="I1873" s="14" t="n">
        <f aca="false">Data_Clean!O1873*4*Assumptions!$B$12</f>
        <v>0</v>
      </c>
      <c r="J1873" s="14" t="n">
        <f aca="false">SUM(B1873:I1873)</f>
        <v>1130.00282</v>
      </c>
      <c r="K1873" s="16" t="n">
        <f aca="false">IF(Data_Clean!P1873="","",Assumptions!$B$15*0.5^(Data_Clean!P1873/Assumptions!$B$20))</f>
        <v>18.0453755412318</v>
      </c>
      <c r="L1873" s="16" t="n">
        <f aca="false">Assumptions!$B$16*MIN(1,LN(1+Data_Clean!Q1873)/LN(1+Assumptions!$B$21))</f>
        <v>11.5625930527155</v>
      </c>
      <c r="M1873" s="16" t="n">
        <f aca="false">Assumptions!$B$17*(0.6*MIN(1,Data_Clean!R1873/Assumptions!$B$22)+0.4*IF(Data_Clean!S1873="",0,Data_Clean!S1873))</f>
        <v>3.042</v>
      </c>
      <c r="N1873" s="16" t="n">
        <f aca="false">Assumptions!$B$18*MIN(1,(Data_Clean!F1873-1)/Assumptions!$B$23)</f>
        <v>10</v>
      </c>
      <c r="O1873" s="16" t="n">
        <f aca="false">Assumptions!$B$19*(0.4*IF(Data_Clean!E1873="",0,MIN(1,Data_Clean!E1873/12/Assumptions!$B$24))+0.35*IF(Data_Clean!D1873="Y",1,0)+0.25*(1-MIN(Data_Clean!T1873,3)/3))/IF(Data_Clean!E1873="",0.6,1)</f>
        <v>6.05</v>
      </c>
      <c r="P1873" s="16" t="n">
        <f aca="false">SUM(K1873:O1873)/(Assumptions!$D$5-IF(K1873="",Assumptions!$B$15,0))*100</f>
        <v>48.6999685939473</v>
      </c>
      <c r="Q1873" s="7" t="str">
        <f aca="false">IF(J1873&gt;=Assumptions!$B$26,"High",IF(J1873&gt;=Assumptions!$B$27,"Mid","Low"))</f>
        <v>Mid</v>
      </c>
      <c r="R1873" s="7" t="str">
        <f aca="false">IF(P1873&gt;=Assumptions!$B$28,"High",IF(P1873&gt;=Assumptions!$B$29,"Mid","Low"))</f>
        <v>Low</v>
      </c>
      <c r="S1873" s="7" t="str">
        <f aca="false">INDEX(Assumptions!$B$33:$B$41,MATCH(Q1873&amp;"|"&amp;R1873,Assumptions!$A$33:$A$41,0))</f>
        <v>Light Touch</v>
      </c>
      <c r="T1873" s="7" t="n">
        <f aca="false">IF(ISNUMBER(Data_Clean!V1873),J1873*Data_Clean!V1873,0)</f>
        <v>110.401275514</v>
      </c>
    </row>
    <row r="1874" customFormat="false" ht="15" hidden="false" customHeight="false" outlineLevel="0" collapsed="false">
      <c r="A1874" s="15" t="str">
        <f aca="false">Data_Clean!A1874</f>
        <v>CX101870</v>
      </c>
      <c r="B1874" s="14" t="n">
        <f aca="false">Data_Clean!G1874*Assumptions!$B$5</f>
        <v>273.77475</v>
      </c>
      <c r="C1874" s="14" t="n">
        <f aca="false">IF(Data_Clean!H1874="",0,Data_Clean!H1874)*Assumptions!$B$6</f>
        <v>427.7136</v>
      </c>
      <c r="D1874" s="14" t="n">
        <f aca="false">Data_Clean!I1874*Assumptions!$B$7</f>
        <v>0</v>
      </c>
      <c r="E1874" s="14" t="n">
        <f aca="false">Data_Clean!J1874*Assumptions!$B$8</f>
        <v>0</v>
      </c>
      <c r="F1874" s="14" t="n">
        <f aca="false">Data_Clean!K1874*Assumptions!$B$9</f>
        <v>0</v>
      </c>
      <c r="G1874" s="14" t="n">
        <f aca="false">Data_Clean!L1874*Assumptions!$B$10</f>
        <v>138.6</v>
      </c>
      <c r="H1874" s="14" t="n">
        <f aca="false">IF(OR(Data_Clean!M1874="",Data_Clean!N1874=""),0,Data_Clean!M1874*Data_Clean!N1874/100)*Assumptions!$B$13*Assumptions!$B$11</f>
        <v>289.872</v>
      </c>
      <c r="I1874" s="14" t="n">
        <f aca="false">Data_Clean!O1874*4*Assumptions!$B$12</f>
        <v>81.69024</v>
      </c>
      <c r="J1874" s="14" t="n">
        <f aca="false">SUM(B1874:I1874)</f>
        <v>1211.65059</v>
      </c>
      <c r="K1874" s="16" t="n">
        <f aca="false">IF(Data_Clean!P1874="","",Assumptions!$B$15*0.5^(Data_Clean!P1874/Assumptions!$B$20))</f>
        <v>27.3516746567465</v>
      </c>
      <c r="L1874" s="16" t="n">
        <f aca="false">Assumptions!$B$16*MIN(1,LN(1+Data_Clean!Q1874)/LN(1+Assumptions!$B$21))</f>
        <v>15.9666747748371</v>
      </c>
      <c r="M1874" s="16" t="n">
        <f aca="false">Assumptions!$B$17*(0.6*MIN(1,Data_Clean!R1874/Assumptions!$B$22)+0.4*IF(Data_Clean!S1874="",0,Data_Clean!S1874))</f>
        <v>4.872</v>
      </c>
      <c r="N1874" s="16" t="n">
        <f aca="false">Assumptions!$B$18*MIN(1,(Data_Clean!F1874-1)/Assumptions!$B$23)</f>
        <v>15</v>
      </c>
      <c r="O1874" s="16" t="n">
        <f aca="false">Assumptions!$B$19*(0.4*IF(Data_Clean!E1874="",0,MIN(1,Data_Clean!E1874/12/Assumptions!$B$24))+0.35*IF(Data_Clean!D1874="Y",1,0)+0.25*(1-MIN(Data_Clean!T1874,3)/3))/IF(Data_Clean!E1874="",0.6,1)</f>
        <v>5.45</v>
      </c>
      <c r="P1874" s="16" t="n">
        <f aca="false">SUM(K1874:O1874)/(Assumptions!$D$5-IF(K1874="",Assumptions!$B$15,0))*100</f>
        <v>68.6403494315836</v>
      </c>
      <c r="Q1874" s="7" t="str">
        <f aca="false">IF(J1874&gt;=Assumptions!$B$26,"High",IF(J1874&gt;=Assumptions!$B$27,"Mid","Low"))</f>
        <v>Mid</v>
      </c>
      <c r="R1874" s="7" t="str">
        <f aca="false">IF(P1874&gt;=Assumptions!$B$28,"High",IF(P1874&gt;=Assumptions!$B$29,"Mid","Low"))</f>
        <v>Mid</v>
      </c>
      <c r="S1874" s="7" t="str">
        <f aca="false">INDEX(Assumptions!$B$33:$B$41,MATCH(Q1874&amp;"|"&amp;R1874,Assumptions!$A$33:$A$41,0))</f>
        <v>Established Core</v>
      </c>
      <c r="T1874" s="7" t="n">
        <f aca="false">IF(ISNUMBER(Data_Clean!V1874),J1874*Data_Clean!V1874,0)</f>
        <v>69.06408363</v>
      </c>
    </row>
    <row r="1875" customFormat="false" ht="15" hidden="false" customHeight="false" outlineLevel="0" collapsed="false">
      <c r="A1875" s="15" t="str">
        <f aca="false">Data_Clean!A1875</f>
        <v>CX101871</v>
      </c>
      <c r="B1875" s="14" t="n">
        <f aca="false">Data_Clean!G1875*Assumptions!$B$5</f>
        <v>173.305</v>
      </c>
      <c r="C1875" s="14" t="n">
        <f aca="false">IF(Data_Clean!H1875="",0,Data_Clean!H1875)*Assumptions!$B$6</f>
        <v>0</v>
      </c>
      <c r="D1875" s="14" t="n">
        <f aca="false">Data_Clean!I1875*Assumptions!$B$7</f>
        <v>0</v>
      </c>
      <c r="E1875" s="14" t="n">
        <f aca="false">Data_Clean!J1875*Assumptions!$B$8</f>
        <v>0</v>
      </c>
      <c r="F1875" s="14" t="n">
        <f aca="false">Data_Clean!K1875*Assumptions!$B$9</f>
        <v>0</v>
      </c>
      <c r="G1875" s="14" t="n">
        <f aca="false">Data_Clean!L1875*Assumptions!$B$10</f>
        <v>0</v>
      </c>
      <c r="H1875" s="14" t="n">
        <f aca="false">IF(OR(Data_Clean!M1875="",Data_Clean!N1875=""),0,Data_Clean!M1875*Data_Clean!N1875/100)*Assumptions!$B$13*Assumptions!$B$11</f>
        <v>0</v>
      </c>
      <c r="I1875" s="14" t="n">
        <f aca="false">Data_Clean!O1875*4*Assumptions!$B$12</f>
        <v>0</v>
      </c>
      <c r="J1875" s="14" t="n">
        <f aca="false">SUM(B1875:I1875)</f>
        <v>173.305</v>
      </c>
      <c r="K1875" s="16" t="str">
        <f aca="false">IF(Data_Clean!P1875="","",Assumptions!$B$15*0.5^(Data_Clean!P1875/Assumptions!$B$20))</f>
        <v/>
      </c>
      <c r="L1875" s="16" t="n">
        <f aca="false">Assumptions!$B$16*MIN(1,LN(1+Data_Clean!Q1875)/LN(1+Assumptions!$B$21))</f>
        <v>10</v>
      </c>
      <c r="M1875" s="16" t="n">
        <f aca="false">Assumptions!$B$17*(0.6*MIN(1,Data_Clean!R1875/Assumptions!$B$22)+0.4*IF(Data_Clean!S1875="",0,Data_Clean!S1875))</f>
        <v>7.2</v>
      </c>
      <c r="N1875" s="16" t="n">
        <f aca="false">Assumptions!$B$18*MIN(1,(Data_Clean!F1875-1)/Assumptions!$B$23)</f>
        <v>5</v>
      </c>
      <c r="O1875" s="16" t="n">
        <f aca="false">Assumptions!$B$19*(0.4*IF(Data_Clean!E1875="",0,MIN(1,Data_Clean!E1875/12/Assumptions!$B$24))+0.35*IF(Data_Clean!D1875="Y",1,0)+0.25*(1-MIN(Data_Clean!T1875,3)/3))/IF(Data_Clean!E1875="",0.6,1)</f>
        <v>9.75</v>
      </c>
      <c r="P1875" s="16" t="n">
        <f aca="false">SUM(K1875:O1875)/(Assumptions!$D$5-IF(K1875="",Assumptions!$B$15,0))*100</f>
        <v>45.6428571428571</v>
      </c>
      <c r="Q1875" s="7" t="str">
        <f aca="false">IF(J1875&gt;=Assumptions!$B$26,"High",IF(J1875&gt;=Assumptions!$B$27,"Mid","Low"))</f>
        <v>Low</v>
      </c>
      <c r="R1875" s="7" t="str">
        <f aca="false">IF(P1875&gt;=Assumptions!$B$28,"High",IF(P1875&gt;=Assumptions!$B$29,"Mid","Low"))</f>
        <v>Low</v>
      </c>
      <c r="S1875" s="7" t="str">
        <f aca="false">INDEX(Assumptions!$B$33:$B$41,MATCH(Q1875&amp;"|"&amp;R1875,Assumptions!$A$33:$A$41,0))</f>
        <v>Dormant &amp; Low Value</v>
      </c>
      <c r="T1875" s="7" t="n">
        <f aca="false">IF(ISNUMBER(Data_Clean!V1875),J1875*Data_Clean!V1875,0)</f>
        <v>0</v>
      </c>
    </row>
    <row r="1876" customFormat="false" ht="15" hidden="false" customHeight="false" outlineLevel="0" collapsed="false">
      <c r="A1876" s="15" t="str">
        <f aca="false">Data_Clean!A1876</f>
        <v>CX101872</v>
      </c>
      <c r="B1876" s="14" t="n">
        <f aca="false">Data_Clean!G1876*Assumptions!$B$5</f>
        <v>141.39275</v>
      </c>
      <c r="C1876" s="14" t="n">
        <f aca="false">IF(Data_Clean!H1876="",0,Data_Clean!H1876)*Assumptions!$B$6</f>
        <v>0</v>
      </c>
      <c r="D1876" s="14" t="n">
        <f aca="false">Data_Clean!I1876*Assumptions!$B$7</f>
        <v>0</v>
      </c>
      <c r="E1876" s="14" t="n">
        <f aca="false">Data_Clean!J1876*Assumptions!$B$8</f>
        <v>0</v>
      </c>
      <c r="F1876" s="14" t="n">
        <f aca="false">Data_Clean!K1876*Assumptions!$B$9</f>
        <v>0</v>
      </c>
      <c r="G1876" s="14" t="n">
        <f aca="false">Data_Clean!L1876*Assumptions!$B$10</f>
        <v>0</v>
      </c>
      <c r="H1876" s="14" t="n">
        <f aca="false">IF(OR(Data_Clean!M1876="",Data_Clean!N1876=""),0,Data_Clean!M1876*Data_Clean!N1876/100)*Assumptions!$B$13*Assumptions!$B$11</f>
        <v>126.36</v>
      </c>
      <c r="I1876" s="14" t="n">
        <f aca="false">Data_Clean!O1876*4*Assumptions!$B$12</f>
        <v>2.62896</v>
      </c>
      <c r="J1876" s="14" t="n">
        <f aca="false">SUM(B1876:I1876)</f>
        <v>270.38171</v>
      </c>
      <c r="K1876" s="16" t="n">
        <f aca="false">IF(Data_Clean!P1876="","",Assumptions!$B$15*0.5^(Data_Clean!P1876/Assumptions!$B$20))</f>
        <v>25.5200148285257</v>
      </c>
      <c r="L1876" s="16" t="n">
        <f aca="false">Assumptions!$B$16*MIN(1,LN(1+Data_Clean!Q1876)/LN(1+Assumptions!$B$21))</f>
        <v>12.2792642888455</v>
      </c>
      <c r="M1876" s="16" t="n">
        <f aca="false">Assumptions!$B$17*(0.6*MIN(1,Data_Clean!R1876/Assumptions!$B$22)+0.4*IF(Data_Clean!S1876="",0,Data_Clean!S1876))</f>
        <v>13.65</v>
      </c>
      <c r="N1876" s="16" t="n">
        <f aca="false">Assumptions!$B$18*MIN(1,(Data_Clean!F1876-1)/Assumptions!$B$23)</f>
        <v>5</v>
      </c>
      <c r="O1876" s="16" t="n">
        <f aca="false">Assumptions!$B$19*(0.4*IF(Data_Clean!E1876="",0,MIN(1,Data_Clean!E1876/12/Assumptions!$B$24))+0.35*IF(Data_Clean!D1876="Y",1,0)+0.25*(1-MIN(Data_Clean!T1876,3)/3))/IF(Data_Clean!E1876="",0.6,1)</f>
        <v>9.1</v>
      </c>
      <c r="P1876" s="16" t="n">
        <f aca="false">SUM(K1876:O1876)/(Assumptions!$D$5-IF(K1876="",Assumptions!$B$15,0))*100</f>
        <v>65.5492791173711</v>
      </c>
      <c r="Q1876" s="7" t="str">
        <f aca="false">IF(J1876&gt;=Assumptions!$B$26,"High",IF(J1876&gt;=Assumptions!$B$27,"Mid","Low"))</f>
        <v>Low</v>
      </c>
      <c r="R1876" s="7" t="str">
        <f aca="false">IF(P1876&gt;=Assumptions!$B$28,"High",IF(P1876&gt;=Assumptions!$B$29,"Mid","Low"))</f>
        <v>Mid</v>
      </c>
      <c r="S1876" s="7" t="str">
        <f aca="false">INDEX(Assumptions!$B$33:$B$41,MATCH(Q1876&amp;"|"&amp;R1876,Assumptions!$A$33:$A$41,0))</f>
        <v>Light Touch</v>
      </c>
      <c r="T1876" s="7" t="n">
        <f aca="false">IF(ISNUMBER(Data_Clean!V1876),J1876*Data_Clean!V1876,0)</f>
        <v>13.627238184</v>
      </c>
    </row>
    <row r="1877" customFormat="false" ht="15" hidden="false" customHeight="false" outlineLevel="0" collapsed="false">
      <c r="A1877" s="15" t="str">
        <f aca="false">Data_Clean!A1877</f>
        <v>CX101873</v>
      </c>
      <c r="B1877" s="14" t="n">
        <f aca="false">Data_Clean!G1877*Assumptions!$B$5</f>
        <v>82.583</v>
      </c>
      <c r="C1877" s="14" t="n">
        <f aca="false">IF(Data_Clean!H1877="",0,Data_Clean!H1877)*Assumptions!$B$6</f>
        <v>0</v>
      </c>
      <c r="D1877" s="14" t="n">
        <f aca="false">Data_Clean!I1877*Assumptions!$B$7</f>
        <v>0</v>
      </c>
      <c r="E1877" s="14" t="n">
        <f aca="false">Data_Clean!J1877*Assumptions!$B$8</f>
        <v>0</v>
      </c>
      <c r="F1877" s="14" t="n">
        <f aca="false">Data_Clean!K1877*Assumptions!$B$9</f>
        <v>0</v>
      </c>
      <c r="G1877" s="14" t="n">
        <f aca="false">Data_Clean!L1877*Assumptions!$B$10</f>
        <v>0</v>
      </c>
      <c r="H1877" s="14" t="n">
        <f aca="false">IF(OR(Data_Clean!M1877="",Data_Clean!N1877=""),0,Data_Clean!M1877*Data_Clean!N1877/100)*Assumptions!$B$13*Assumptions!$B$11</f>
        <v>0</v>
      </c>
      <c r="I1877" s="14" t="n">
        <f aca="false">Data_Clean!O1877*4*Assumptions!$B$12</f>
        <v>0</v>
      </c>
      <c r="J1877" s="14" t="n">
        <f aca="false">SUM(B1877:I1877)</f>
        <v>82.583</v>
      </c>
      <c r="K1877" s="16" t="n">
        <f aca="false">IF(Data_Clean!P1877="","",Assumptions!$B$15*0.5^(Data_Clean!P1877/Assumptions!$B$20))</f>
        <v>29.3147990530274</v>
      </c>
      <c r="L1877" s="16" t="n">
        <f aca="false">Assumptions!$B$16*MIN(1,LN(1+Data_Clean!Q1877)/LN(1+Assumptions!$B$21))</f>
        <v>12.8906482631789</v>
      </c>
      <c r="M1877" s="16" t="n">
        <f aca="false">Assumptions!$B$17*(0.6*MIN(1,Data_Clean!R1877/Assumptions!$B$22)+0.4*IF(Data_Clean!S1877="",0,Data_Clean!S1877))</f>
        <v>5.466</v>
      </c>
      <c r="N1877" s="16" t="n">
        <f aca="false">Assumptions!$B$18*MIN(1,(Data_Clean!F1877-1)/Assumptions!$B$23)</f>
        <v>0</v>
      </c>
      <c r="O1877" s="16" t="n">
        <f aca="false">Assumptions!$B$19*(0.4*IF(Data_Clean!E1877="",0,MIN(1,Data_Clean!E1877/12/Assumptions!$B$24))+0.35*IF(Data_Clean!D1877="Y",1,0)+0.25*(1-MIN(Data_Clean!T1877,3)/3))/IF(Data_Clean!E1877="",0.6,1)</f>
        <v>9.75</v>
      </c>
      <c r="P1877" s="16" t="n">
        <f aca="false">SUM(K1877:O1877)/(Assumptions!$D$5-IF(K1877="",Assumptions!$B$15,0))*100</f>
        <v>57.4214473162063</v>
      </c>
      <c r="Q1877" s="7" t="str">
        <f aca="false">IF(J1877&gt;=Assumptions!$B$26,"High",IF(J1877&gt;=Assumptions!$B$27,"Mid","Low"))</f>
        <v>Low</v>
      </c>
      <c r="R1877" s="7" t="str">
        <f aca="false">IF(P1877&gt;=Assumptions!$B$28,"High",IF(P1877&gt;=Assumptions!$B$29,"Mid","Low"))</f>
        <v>Mid</v>
      </c>
      <c r="S1877" s="7" t="str">
        <f aca="false">INDEX(Assumptions!$B$33:$B$41,MATCH(Q1877&amp;"|"&amp;R1877,Assumptions!$A$33:$A$41,0))</f>
        <v>Light Touch</v>
      </c>
      <c r="T1877" s="7" t="n">
        <f aca="false">IF(ISNUMBER(Data_Clean!V1877),J1877*Data_Clean!V1877,0)</f>
        <v>8.5225656</v>
      </c>
    </row>
    <row r="1878" customFormat="false" ht="15" hidden="false" customHeight="false" outlineLevel="0" collapsed="false">
      <c r="A1878" s="15" t="str">
        <f aca="false">Data_Clean!A1878</f>
        <v>CX101874</v>
      </c>
      <c r="B1878" s="14" t="n">
        <f aca="false">Data_Clean!G1878*Assumptions!$B$5</f>
        <v>38.42725</v>
      </c>
      <c r="C1878" s="14" t="n">
        <f aca="false">IF(Data_Clean!H1878="",0,Data_Clean!H1878)*Assumptions!$B$6</f>
        <v>379.51116</v>
      </c>
      <c r="D1878" s="14" t="n">
        <f aca="false">Data_Clean!I1878*Assumptions!$B$7</f>
        <v>0</v>
      </c>
      <c r="E1878" s="14" t="n">
        <f aca="false">Data_Clean!J1878*Assumptions!$B$8</f>
        <v>174.34965</v>
      </c>
      <c r="F1878" s="14" t="n">
        <f aca="false">Data_Clean!K1878*Assumptions!$B$9</f>
        <v>0</v>
      </c>
      <c r="G1878" s="14" t="n">
        <f aca="false">Data_Clean!L1878*Assumptions!$B$10</f>
        <v>0</v>
      </c>
      <c r="H1878" s="14" t="n">
        <f aca="false">IF(OR(Data_Clean!M1878="",Data_Clean!N1878=""),0,Data_Clean!M1878*Data_Clean!N1878/100)*Assumptions!$B$13*Assumptions!$B$11</f>
        <v>235.956</v>
      </c>
      <c r="I1878" s="14" t="n">
        <f aca="false">Data_Clean!O1878*4*Assumptions!$B$12</f>
        <v>8.14992</v>
      </c>
      <c r="J1878" s="14" t="n">
        <f aca="false">SUM(B1878:I1878)</f>
        <v>836.39398</v>
      </c>
      <c r="K1878" s="16" t="n">
        <f aca="false">IF(Data_Clean!P1878="","",Assumptions!$B$15*0.5^(Data_Clean!P1878/Assumptions!$B$20))</f>
        <v>18.0453755412318</v>
      </c>
      <c r="L1878" s="16" t="n">
        <f aca="false">Assumptions!$B$16*MIN(1,LN(1+Data_Clean!Q1878)/LN(1+Assumptions!$B$21))</f>
        <v>9.60252567789128</v>
      </c>
      <c r="M1878" s="16" t="n">
        <f aca="false">Assumptions!$B$17*(0.6*MIN(1,Data_Clean!R1878/Assumptions!$B$22)+0.4*IF(Data_Clean!S1878="",0,Data_Clean!S1878))</f>
        <v>1.158</v>
      </c>
      <c r="N1878" s="16" t="n">
        <f aca="false">Assumptions!$B$18*MIN(1,(Data_Clean!F1878-1)/Assumptions!$B$23)</f>
        <v>15</v>
      </c>
      <c r="O1878" s="16" t="n">
        <f aca="false">Assumptions!$B$19*(0.4*IF(Data_Clean!E1878="",0,MIN(1,Data_Clean!E1878/12/Assumptions!$B$24))+0.35*IF(Data_Clean!D1878="Y",1,0)+0.25*(1-MIN(Data_Clean!T1878,3)/3))/IF(Data_Clean!E1878="",0.6,1)</f>
        <v>5.75</v>
      </c>
      <c r="P1878" s="16" t="n">
        <f aca="false">SUM(K1878:O1878)/(Assumptions!$D$5-IF(K1878="",Assumptions!$B$15,0))*100</f>
        <v>49.555901219123</v>
      </c>
      <c r="Q1878" s="7" t="str">
        <f aca="false">IF(J1878&gt;=Assumptions!$B$26,"High",IF(J1878&gt;=Assumptions!$B$27,"Mid","Low"))</f>
        <v>Mid</v>
      </c>
      <c r="R1878" s="7" t="str">
        <f aca="false">IF(P1878&gt;=Assumptions!$B$28,"High",IF(P1878&gt;=Assumptions!$B$29,"Mid","Low"))</f>
        <v>Low</v>
      </c>
      <c r="S1878" s="7" t="str">
        <f aca="false">INDEX(Assumptions!$B$33:$B$41,MATCH(Q1878&amp;"|"&amp;R1878,Assumptions!$A$33:$A$41,0))</f>
        <v>Light Touch</v>
      </c>
      <c r="T1878" s="7" t="n">
        <f aca="false">IF(ISNUMBER(Data_Clean!V1878),J1878*Data_Clean!V1878,0)</f>
        <v>92.42153479</v>
      </c>
    </row>
    <row r="1879" customFormat="false" ht="15" hidden="false" customHeight="false" outlineLevel="0" collapsed="false">
      <c r="A1879" s="15" t="str">
        <f aca="false">Data_Clean!A1879</f>
        <v>CX101875</v>
      </c>
      <c r="B1879" s="14" t="n">
        <f aca="false">Data_Clean!G1879*Assumptions!$B$5</f>
        <v>43.22925</v>
      </c>
      <c r="C1879" s="14" t="n">
        <f aca="false">IF(Data_Clean!H1879="",0,Data_Clean!H1879)*Assumptions!$B$6</f>
        <v>45.5604</v>
      </c>
      <c r="D1879" s="14" t="n">
        <f aca="false">Data_Clean!I1879*Assumptions!$B$7</f>
        <v>0</v>
      </c>
      <c r="E1879" s="14" t="n">
        <f aca="false">Data_Clean!J1879*Assumptions!$B$8</f>
        <v>0</v>
      </c>
      <c r="F1879" s="14" t="n">
        <f aca="false">Data_Clean!K1879*Assumptions!$B$9</f>
        <v>0</v>
      </c>
      <c r="G1879" s="14" t="n">
        <f aca="false">Data_Clean!L1879*Assumptions!$B$10</f>
        <v>0</v>
      </c>
      <c r="H1879" s="14" t="n">
        <f aca="false">IF(OR(Data_Clean!M1879="",Data_Clean!N1879=""),0,Data_Clean!M1879*Data_Clean!N1879/100)*Assumptions!$B$13*Assumptions!$B$11</f>
        <v>0</v>
      </c>
      <c r="I1879" s="14" t="n">
        <f aca="false">Data_Clean!O1879*4*Assumptions!$B$12</f>
        <v>0</v>
      </c>
      <c r="J1879" s="14" t="n">
        <f aca="false">SUM(B1879:I1879)</f>
        <v>88.78965</v>
      </c>
      <c r="K1879" s="16" t="n">
        <f aca="false">IF(Data_Clean!P1879="","",Assumptions!$B$15*0.5^(Data_Clean!P1879/Assumptions!$B$20))</f>
        <v>27.3516746567465</v>
      </c>
      <c r="L1879" s="16" t="n">
        <f aca="false">Assumptions!$B$16*MIN(1,LN(1+Data_Clean!Q1879)/LN(1+Assumptions!$B$21))</f>
        <v>11.8154173628685</v>
      </c>
      <c r="M1879" s="16" t="n">
        <f aca="false">Assumptions!$B$17*(0.6*MIN(1,Data_Clean!R1879/Assumptions!$B$22)+0.4*IF(Data_Clean!S1879="",0,Data_Clean!S1879))</f>
        <v>1.218</v>
      </c>
      <c r="N1879" s="16" t="n">
        <f aca="false">Assumptions!$B$18*MIN(1,(Data_Clean!F1879-1)/Assumptions!$B$23)</f>
        <v>5</v>
      </c>
      <c r="O1879" s="16" t="n">
        <f aca="false">Assumptions!$B$19*(0.4*IF(Data_Clean!E1879="",0,MIN(1,Data_Clean!E1879/12/Assumptions!$B$24))+0.35*IF(Data_Clean!D1879="Y",1,0)+0.25*(1-MIN(Data_Clean!T1879,3)/3))/IF(Data_Clean!E1879="",0.6,1)</f>
        <v>9.4</v>
      </c>
      <c r="P1879" s="16" t="n">
        <f aca="false">SUM(K1879:O1879)/(Assumptions!$D$5-IF(K1879="",Assumptions!$B$15,0))*100</f>
        <v>54.785092019615</v>
      </c>
      <c r="Q1879" s="7" t="str">
        <f aca="false">IF(J1879&gt;=Assumptions!$B$26,"High",IF(J1879&gt;=Assumptions!$B$27,"Mid","Low"))</f>
        <v>Low</v>
      </c>
      <c r="R1879" s="7" t="str">
        <f aca="false">IF(P1879&gt;=Assumptions!$B$28,"High",IF(P1879&gt;=Assumptions!$B$29,"Mid","Low"))</f>
        <v>Mid</v>
      </c>
      <c r="S1879" s="7" t="str">
        <f aca="false">INDEX(Assumptions!$B$33:$B$41,MATCH(Q1879&amp;"|"&amp;R1879,Assumptions!$A$33:$A$41,0))</f>
        <v>Light Touch</v>
      </c>
      <c r="T1879" s="7" t="n">
        <f aca="false">IF(ISNUMBER(Data_Clean!V1879),J1879*Data_Clean!V1879,0)</f>
        <v>6.28630722</v>
      </c>
    </row>
    <row r="1880" customFormat="false" ht="15" hidden="false" customHeight="false" outlineLevel="0" collapsed="false">
      <c r="A1880" s="15" t="str">
        <f aca="false">Data_Clean!A1880</f>
        <v>CX101876</v>
      </c>
      <c r="B1880" s="14" t="n">
        <f aca="false">Data_Clean!G1880*Assumptions!$B$5</f>
        <v>140.47475</v>
      </c>
      <c r="C1880" s="14" t="n">
        <f aca="false">IF(Data_Clean!H1880="",0,Data_Clean!H1880)*Assumptions!$B$6</f>
        <v>1475.3394</v>
      </c>
      <c r="D1880" s="14" t="n">
        <f aca="false">Data_Clean!I1880*Assumptions!$B$7</f>
        <v>2168.8</v>
      </c>
      <c r="E1880" s="14" t="n">
        <f aca="false">Data_Clean!J1880*Assumptions!$B$8</f>
        <v>919.9032</v>
      </c>
      <c r="F1880" s="14" t="n">
        <f aca="false">Data_Clean!K1880*Assumptions!$B$9</f>
        <v>0</v>
      </c>
      <c r="G1880" s="14" t="n">
        <f aca="false">Data_Clean!L1880*Assumptions!$B$10</f>
        <v>0</v>
      </c>
      <c r="H1880" s="14" t="n">
        <f aca="false">IF(OR(Data_Clean!M1880="",Data_Clean!N1880=""),0,Data_Clean!M1880*Data_Clean!N1880/100)*Assumptions!$B$13*Assumptions!$B$11</f>
        <v>1471.554</v>
      </c>
      <c r="I1880" s="14" t="n">
        <f aca="false">Data_Clean!O1880*4*Assumptions!$B$12</f>
        <v>0</v>
      </c>
      <c r="J1880" s="14" t="n">
        <f aca="false">SUM(B1880:I1880)</f>
        <v>6176.07135</v>
      </c>
      <c r="K1880" s="16" t="n">
        <f aca="false">IF(Data_Clean!P1880="","",Assumptions!$B$15*0.5^(Data_Clean!P1880/Assumptions!$B$20))</f>
        <v>0.263077042572509</v>
      </c>
      <c r="L1880" s="16" t="n">
        <f aca="false">Assumptions!$B$16*MIN(1,LN(1+Data_Clean!Q1880)/LN(1+Assumptions!$B$21))</f>
        <v>0</v>
      </c>
      <c r="M1880" s="16" t="n">
        <f aca="false">Assumptions!$B$17*(0.6*MIN(1,Data_Clean!R1880/Assumptions!$B$22)+0.4*IF(Data_Clean!S1880="",0,Data_Clean!S1880))</f>
        <v>0</v>
      </c>
      <c r="N1880" s="16" t="n">
        <f aca="false">Assumptions!$B$18*MIN(1,(Data_Clean!F1880-1)/Assumptions!$B$23)</f>
        <v>20</v>
      </c>
      <c r="O1880" s="16" t="n">
        <f aca="false">Assumptions!$B$19*(0.4*IF(Data_Clean!E1880="",0,MIN(1,Data_Clean!E1880/12/Assumptions!$B$24))+0.35*IF(Data_Clean!D1880="Y",1,0)+0.25*(1-MIN(Data_Clean!T1880,3)/3))/IF(Data_Clean!E1880="",0.6,1)</f>
        <v>9.75</v>
      </c>
      <c r="P1880" s="16" t="n">
        <f aca="false">SUM(K1880:O1880)/(Assumptions!$D$5-IF(K1880="",Assumptions!$B$15,0))*100</f>
        <v>30.0130770425725</v>
      </c>
      <c r="Q1880" s="7" t="str">
        <f aca="false">IF(J1880&gt;=Assumptions!$B$26,"High",IF(J1880&gt;=Assumptions!$B$27,"Mid","Low"))</f>
        <v>High</v>
      </c>
      <c r="R1880" s="7" t="str">
        <f aca="false">IF(P1880&gt;=Assumptions!$B$28,"High",IF(P1880&gt;=Assumptions!$B$29,"Mid","Low"))</f>
        <v>Low</v>
      </c>
      <c r="S1880" s="7" t="str">
        <f aca="false">INDEX(Assumptions!$B$33:$B$41,MATCH(Q1880&amp;"|"&amp;R1880,Assumptions!$A$33:$A$41,0))</f>
        <v>Affluent Drifters</v>
      </c>
      <c r="T1880" s="7" t="n">
        <f aca="false">IF(ISNUMBER(Data_Clean!V1880),J1880*Data_Clean!V1880,0)</f>
        <v>1203.716306115</v>
      </c>
    </row>
    <row r="1881" customFormat="false" ht="15" hidden="false" customHeight="false" outlineLevel="0" collapsed="false">
      <c r="A1881" s="15" t="str">
        <f aca="false">Data_Clean!A1881</f>
        <v>CX101877</v>
      </c>
      <c r="B1881" s="14" t="n">
        <f aca="false">Data_Clean!G1881*Assumptions!$B$5</f>
        <v>35.2125</v>
      </c>
      <c r="C1881" s="14" t="n">
        <f aca="false">IF(Data_Clean!H1881="",0,Data_Clean!H1881)*Assumptions!$B$6</f>
        <v>584.5968</v>
      </c>
      <c r="D1881" s="14" t="n">
        <f aca="false">Data_Clean!I1881*Assumptions!$B$7</f>
        <v>1459.2</v>
      </c>
      <c r="E1881" s="14" t="n">
        <f aca="false">Data_Clean!J1881*Assumptions!$B$8</f>
        <v>3298.1709</v>
      </c>
      <c r="F1881" s="14" t="n">
        <f aca="false">Data_Clean!K1881*Assumptions!$B$9</f>
        <v>0</v>
      </c>
      <c r="G1881" s="14" t="n">
        <f aca="false">Data_Clean!L1881*Assumptions!$B$10</f>
        <v>0</v>
      </c>
      <c r="H1881" s="14" t="n">
        <f aca="false">IF(OR(Data_Clean!M1881="",Data_Clean!N1881=""),0,Data_Clean!M1881*Data_Clean!N1881/100)*Assumptions!$B$13*Assumptions!$B$11</f>
        <v>0</v>
      </c>
      <c r="I1881" s="14" t="n">
        <f aca="false">Data_Clean!O1881*4*Assumptions!$B$12</f>
        <v>0</v>
      </c>
      <c r="J1881" s="14" t="n">
        <f aca="false">SUM(B1881:I1881)</f>
        <v>5377.1802</v>
      </c>
      <c r="K1881" s="16" t="n">
        <f aca="false">IF(Data_Clean!P1881="","",Assumptions!$B$15*0.5^(Data_Clean!P1881/Assumptions!$B$20))</f>
        <v>28.6452481173125</v>
      </c>
      <c r="L1881" s="16" t="n">
        <f aca="false">Assumptions!$B$16*MIN(1,LN(1+Data_Clean!Q1881)/LN(1+Assumptions!$B$21))</f>
        <v>11.0057238927514</v>
      </c>
      <c r="M1881" s="16" t="n">
        <f aca="false">Assumptions!$B$17*(0.6*MIN(1,Data_Clean!R1881/Assumptions!$B$22)+0.4*IF(Data_Clean!S1881="",0,Data_Clean!S1881))</f>
        <v>7.38</v>
      </c>
      <c r="N1881" s="16" t="n">
        <f aca="false">Assumptions!$B$18*MIN(1,(Data_Clean!F1881-1)/Assumptions!$B$23)</f>
        <v>15</v>
      </c>
      <c r="O1881" s="16" t="n">
        <f aca="false">Assumptions!$B$19*(0.4*IF(Data_Clean!E1881="",0,MIN(1,Data_Clean!E1881/12/Assumptions!$B$24))+0.35*IF(Data_Clean!D1881="Y",1,0)+0.25*(1-MIN(Data_Clean!T1881,3)/3))/IF(Data_Clean!E1881="",0.6,1)</f>
        <v>9.25</v>
      </c>
      <c r="P1881" s="16" t="n">
        <f aca="false">SUM(K1881:O1881)/(Assumptions!$D$5-IF(K1881="",Assumptions!$B$15,0))*100</f>
        <v>71.2809720100639</v>
      </c>
      <c r="Q1881" s="7" t="str">
        <f aca="false">IF(J1881&gt;=Assumptions!$B$26,"High",IF(J1881&gt;=Assumptions!$B$27,"Mid","Low"))</f>
        <v>High</v>
      </c>
      <c r="R1881" s="7" t="str">
        <f aca="false">IF(P1881&gt;=Assumptions!$B$28,"High",IF(P1881&gt;=Assumptions!$B$29,"Mid","Low"))</f>
        <v>High</v>
      </c>
      <c r="S1881" s="7" t="str">
        <f aca="false">INDEX(Assumptions!$B$33:$B$41,MATCH(Q1881&amp;"|"&amp;R1881,Assumptions!$A$33:$A$41,0))</f>
        <v>Premier Advocates</v>
      </c>
      <c r="T1881" s="7" t="n">
        <f aca="false">IF(ISNUMBER(Data_Clean!V1881),J1881*Data_Clean!V1881,0)</f>
        <v>356.50704726</v>
      </c>
    </row>
    <row r="1882" customFormat="false" ht="15" hidden="false" customHeight="false" outlineLevel="0" collapsed="false">
      <c r="A1882" s="15" t="str">
        <f aca="false">Data_Clean!A1882</f>
        <v>CX101878</v>
      </c>
      <c r="B1882" s="14" t="n">
        <f aca="false">Data_Clean!G1882*Assumptions!$B$5</f>
        <v>113.945</v>
      </c>
      <c r="C1882" s="14" t="n">
        <f aca="false">IF(Data_Clean!H1882="",0,Data_Clean!H1882)*Assumptions!$B$6</f>
        <v>65.06544</v>
      </c>
      <c r="D1882" s="14" t="n">
        <f aca="false">Data_Clean!I1882*Assumptions!$B$7</f>
        <v>0</v>
      </c>
      <c r="E1882" s="14" t="n">
        <f aca="false">Data_Clean!J1882*Assumptions!$B$8</f>
        <v>892.544325</v>
      </c>
      <c r="F1882" s="14" t="n">
        <f aca="false">Data_Clean!K1882*Assumptions!$B$9</f>
        <v>0</v>
      </c>
      <c r="G1882" s="14" t="n">
        <f aca="false">Data_Clean!L1882*Assumptions!$B$10</f>
        <v>0</v>
      </c>
      <c r="H1882" s="14" t="n">
        <f aca="false">IF(OR(Data_Clean!M1882="",Data_Clean!N1882=""),0,Data_Clean!M1882*Data_Clean!N1882/100)*Assumptions!$B$13*Assumptions!$B$11</f>
        <v>238.056</v>
      </c>
      <c r="I1882" s="14" t="n">
        <f aca="false">Data_Clean!O1882*4*Assumptions!$B$12</f>
        <v>50.85024</v>
      </c>
      <c r="J1882" s="14" t="n">
        <f aca="false">SUM(B1882:I1882)</f>
        <v>1360.461005</v>
      </c>
      <c r="K1882" s="16" t="n">
        <f aca="false">IF(Data_Clean!P1882="","",Assumptions!$B$15*0.5^(Data_Clean!P1882/Assumptions!$B$20))</f>
        <v>25.5200148285257</v>
      </c>
      <c r="L1882" s="16" t="n">
        <f aca="false">Assumptions!$B$16*MIN(1,LN(1+Data_Clean!Q1882)/LN(1+Assumptions!$B$21))</f>
        <v>14.4532413158944</v>
      </c>
      <c r="M1882" s="16" t="n">
        <f aca="false">Assumptions!$B$17*(0.6*MIN(1,Data_Clean!R1882/Assumptions!$B$22)+0.4*IF(Data_Clean!S1882="",0,Data_Clean!S1882))</f>
        <v>4.068</v>
      </c>
      <c r="N1882" s="16" t="n">
        <f aca="false">Assumptions!$B$18*MIN(1,(Data_Clean!F1882-1)/Assumptions!$B$23)</f>
        <v>15</v>
      </c>
      <c r="O1882" s="16" t="n">
        <f aca="false">Assumptions!$B$19*(0.4*IF(Data_Clean!E1882="",0,MIN(1,Data_Clean!E1882/12/Assumptions!$B$24))+0.35*IF(Data_Clean!D1882="Y",1,0)+0.25*(1-MIN(Data_Clean!T1882,3)/3))/IF(Data_Clean!E1882="",0.6,1)</f>
        <v>15</v>
      </c>
      <c r="P1882" s="16" t="n">
        <f aca="false">SUM(K1882:O1882)/(Assumptions!$D$5-IF(K1882="",Assumptions!$B$15,0))*100</f>
        <v>74.0412561444201</v>
      </c>
      <c r="Q1882" s="7" t="str">
        <f aca="false">IF(J1882&gt;=Assumptions!$B$26,"High",IF(J1882&gt;=Assumptions!$B$27,"Mid","Low"))</f>
        <v>Mid</v>
      </c>
      <c r="R1882" s="7" t="str">
        <f aca="false">IF(P1882&gt;=Assumptions!$B$28,"High",IF(P1882&gt;=Assumptions!$B$29,"Mid","Low"))</f>
        <v>High</v>
      </c>
      <c r="S1882" s="7" t="str">
        <f aca="false">INDEX(Assumptions!$B$33:$B$41,MATCH(Q1882&amp;"|"&amp;R1882,Assumptions!$A$33:$A$41,0))</f>
        <v>Engaged Builders</v>
      </c>
      <c r="T1882" s="7" t="n">
        <f aca="false">IF(ISNUMBER(Data_Clean!V1882),J1882*Data_Clean!V1882,0)</f>
        <v>22.583652683</v>
      </c>
    </row>
    <row r="1883" customFormat="false" ht="15" hidden="false" customHeight="false" outlineLevel="0" collapsed="false">
      <c r="A1883" s="15" t="str">
        <f aca="false">Data_Clean!A1883</f>
        <v>CX101879</v>
      </c>
      <c r="B1883" s="14" t="n">
        <f aca="false">Data_Clean!G1883*Assumptions!$B$5</f>
        <v>31.48425</v>
      </c>
      <c r="C1883" s="14" t="n">
        <f aca="false">IF(Data_Clean!H1883="",0,Data_Clean!H1883)*Assumptions!$B$6</f>
        <v>0</v>
      </c>
      <c r="D1883" s="14" t="n">
        <f aca="false">Data_Clean!I1883*Assumptions!$B$7</f>
        <v>0</v>
      </c>
      <c r="E1883" s="14" t="n">
        <f aca="false">Data_Clean!J1883*Assumptions!$B$8</f>
        <v>0</v>
      </c>
      <c r="F1883" s="14" t="n">
        <f aca="false">Data_Clean!K1883*Assumptions!$B$9</f>
        <v>0</v>
      </c>
      <c r="G1883" s="14" t="n">
        <f aca="false">Data_Clean!L1883*Assumptions!$B$10</f>
        <v>376.65</v>
      </c>
      <c r="H1883" s="14" t="n">
        <f aca="false">IF(OR(Data_Clean!M1883="",Data_Clean!N1883=""),0,Data_Clean!M1883*Data_Clean!N1883/100)*Assumptions!$B$13*Assumptions!$B$11</f>
        <v>0</v>
      </c>
      <c r="I1883" s="14" t="n">
        <f aca="false">Data_Clean!O1883*4*Assumptions!$B$12</f>
        <v>0</v>
      </c>
      <c r="J1883" s="14" t="n">
        <f aca="false">SUM(B1883:I1883)</f>
        <v>408.13425</v>
      </c>
      <c r="K1883" s="16" t="n">
        <f aca="false">IF(Data_Clean!P1883="","",Assumptions!$B$15*0.5^(Data_Clean!P1883/Assumptions!$B$20))</f>
        <v>27.9909897461042</v>
      </c>
      <c r="L1883" s="16" t="n">
        <f aca="false">Assumptions!$B$16*MIN(1,LN(1+Data_Clean!Q1883)/LN(1+Assumptions!$B$21))</f>
        <v>16.6353555629187</v>
      </c>
      <c r="M1883" s="16" t="n">
        <f aca="false">Assumptions!$B$17*(0.6*MIN(1,Data_Clean!R1883/Assumptions!$B$22)+0.4*IF(Data_Clean!S1883="",0,Data_Clean!S1883))</f>
        <v>3.24</v>
      </c>
      <c r="N1883" s="16" t="n">
        <f aca="false">Assumptions!$B$18*MIN(1,(Data_Clean!F1883-1)/Assumptions!$B$23)</f>
        <v>5</v>
      </c>
      <c r="O1883" s="16" t="n">
        <f aca="false">Assumptions!$B$19*(0.4*IF(Data_Clean!E1883="",0,MIN(1,Data_Clean!E1883/12/Assumptions!$B$24))+0.35*IF(Data_Clean!D1883="Y",1,0)+0.25*(1-MIN(Data_Clean!T1883,3)/3))/IF(Data_Clean!E1883="",0.6,1)</f>
        <v>13.75</v>
      </c>
      <c r="P1883" s="16" t="n">
        <f aca="false">SUM(K1883:O1883)/(Assumptions!$D$5-IF(K1883="",Assumptions!$B$15,0))*100</f>
        <v>66.6163453090229</v>
      </c>
      <c r="Q1883" s="7" t="str">
        <f aca="false">IF(J1883&gt;=Assumptions!$B$26,"High",IF(J1883&gt;=Assumptions!$B$27,"Mid","Low"))</f>
        <v>Mid</v>
      </c>
      <c r="R1883" s="7" t="str">
        <f aca="false">IF(P1883&gt;=Assumptions!$B$28,"High",IF(P1883&gt;=Assumptions!$B$29,"Mid","Low"))</f>
        <v>Mid</v>
      </c>
      <c r="S1883" s="7" t="str">
        <f aca="false">INDEX(Assumptions!$B$33:$B$41,MATCH(Q1883&amp;"|"&amp;R1883,Assumptions!$A$33:$A$41,0))</f>
        <v>Established Core</v>
      </c>
      <c r="T1883" s="7" t="n">
        <f aca="false">IF(ISNUMBER(Data_Clean!V1883),J1883*Data_Clean!V1883,0)</f>
        <v>17.019198225</v>
      </c>
    </row>
    <row r="1884" customFormat="false" ht="15" hidden="false" customHeight="false" outlineLevel="0" collapsed="false">
      <c r="A1884" s="15" t="str">
        <f aca="false">Data_Clean!A1884</f>
        <v>CX101880</v>
      </c>
      <c r="B1884" s="14" t="n">
        <f aca="false">Data_Clean!G1884*Assumptions!$B$5</f>
        <v>88.2615</v>
      </c>
      <c r="C1884" s="14" t="n">
        <f aca="false">IF(Data_Clean!H1884="",0,Data_Clean!H1884)*Assumptions!$B$6</f>
        <v>37.59432</v>
      </c>
      <c r="D1884" s="14" t="n">
        <f aca="false">Data_Clean!I1884*Assumptions!$B$7</f>
        <v>0</v>
      </c>
      <c r="E1884" s="14" t="n">
        <f aca="false">Data_Clean!J1884*Assumptions!$B$8</f>
        <v>0</v>
      </c>
      <c r="F1884" s="14" t="n">
        <f aca="false">Data_Clean!K1884*Assumptions!$B$9</f>
        <v>0</v>
      </c>
      <c r="G1884" s="14" t="n">
        <f aca="false">Data_Clean!L1884*Assumptions!$B$10</f>
        <v>0</v>
      </c>
      <c r="H1884" s="14" t="n">
        <f aca="false">IF(OR(Data_Clean!M1884="",Data_Clean!N1884=""),0,Data_Clean!M1884*Data_Clean!N1884/100)*Assumptions!$B$13*Assumptions!$B$11</f>
        <v>0</v>
      </c>
      <c r="I1884" s="14" t="n">
        <f aca="false">Data_Clean!O1884*4*Assumptions!$B$12</f>
        <v>0</v>
      </c>
      <c r="J1884" s="14" t="n">
        <f aca="false">SUM(B1884:I1884)</f>
        <v>125.85582</v>
      </c>
      <c r="K1884" s="16" t="n">
        <f aca="false">IF(Data_Clean!P1884="","",Assumptions!$B$15*0.5^(Data_Clean!P1884/Assumptions!$B$20))</f>
        <v>6.99774743652606</v>
      </c>
      <c r="L1884" s="16" t="n">
        <f aca="false">Assumptions!$B$16*MIN(1,LN(1+Data_Clean!Q1884)/LN(1+Assumptions!$B$21))</f>
        <v>15.2782387441559</v>
      </c>
      <c r="M1884" s="16" t="n">
        <f aca="false">Assumptions!$B$17*(0.6*MIN(1,Data_Clean!R1884/Assumptions!$B$22)+0.4*IF(Data_Clean!S1884="",0,Data_Clean!S1884))</f>
        <v>7.8</v>
      </c>
      <c r="N1884" s="16" t="n">
        <f aca="false">Assumptions!$B$18*MIN(1,(Data_Clean!F1884-1)/Assumptions!$B$23)</f>
        <v>5</v>
      </c>
      <c r="O1884" s="16" t="n">
        <f aca="false">Assumptions!$B$19*(0.4*IF(Data_Clean!E1884="",0,MIN(1,Data_Clean!E1884/12/Assumptions!$B$24))+0.35*IF(Data_Clean!D1884="Y",1,0)+0.25*(1-MIN(Data_Clean!T1884,3)/3))/IF(Data_Clean!E1884="",0.6,1)</f>
        <v>7.9</v>
      </c>
      <c r="P1884" s="16" t="n">
        <f aca="false">SUM(K1884:O1884)/(Assumptions!$D$5-IF(K1884="",Assumptions!$B$15,0))*100</f>
        <v>42.975986180682</v>
      </c>
      <c r="Q1884" s="7" t="str">
        <f aca="false">IF(J1884&gt;=Assumptions!$B$26,"High",IF(J1884&gt;=Assumptions!$B$27,"Mid","Low"))</f>
        <v>Low</v>
      </c>
      <c r="R1884" s="7" t="str">
        <f aca="false">IF(P1884&gt;=Assumptions!$B$28,"High",IF(P1884&gt;=Assumptions!$B$29,"Mid","Low"))</f>
        <v>Low</v>
      </c>
      <c r="S1884" s="7" t="str">
        <f aca="false">INDEX(Assumptions!$B$33:$B$41,MATCH(Q1884&amp;"|"&amp;R1884,Assumptions!$A$33:$A$41,0))</f>
        <v>Dormant &amp; Low Value</v>
      </c>
      <c r="T1884" s="7" t="n">
        <f aca="false">IF(ISNUMBER(Data_Clean!V1884),J1884*Data_Clean!V1884,0)</f>
        <v>7.186367322</v>
      </c>
    </row>
    <row r="1885" customFormat="false" ht="15" hidden="false" customHeight="false" outlineLevel="0" collapsed="false">
      <c r="A1885" s="15" t="str">
        <f aca="false">Data_Clean!A1885</f>
        <v>CX101881</v>
      </c>
      <c r="B1885" s="14" t="n">
        <f aca="false">Data_Clean!G1885*Assumptions!$B$5</f>
        <v>97.044</v>
      </c>
      <c r="C1885" s="14" t="n">
        <f aca="false">IF(Data_Clean!H1885="",0,Data_Clean!H1885)*Assumptions!$B$6</f>
        <v>0</v>
      </c>
      <c r="D1885" s="14" t="n">
        <f aca="false">Data_Clean!I1885*Assumptions!$B$7</f>
        <v>0</v>
      </c>
      <c r="E1885" s="14" t="n">
        <f aca="false">Data_Clean!J1885*Assumptions!$B$8</f>
        <v>0</v>
      </c>
      <c r="F1885" s="14" t="n">
        <f aca="false">Data_Clean!K1885*Assumptions!$B$9</f>
        <v>3675.1</v>
      </c>
      <c r="G1885" s="14" t="n">
        <f aca="false">Data_Clean!L1885*Assumptions!$B$10</f>
        <v>0</v>
      </c>
      <c r="H1885" s="14" t="n">
        <f aca="false">IF(OR(Data_Clean!M1885="",Data_Clean!N1885=""),0,Data_Clean!M1885*Data_Clean!N1885/100)*Assumptions!$B$13*Assumptions!$B$11</f>
        <v>0</v>
      </c>
      <c r="I1885" s="14" t="n">
        <f aca="false">Data_Clean!O1885*4*Assumptions!$B$12</f>
        <v>0</v>
      </c>
      <c r="J1885" s="14" t="n">
        <f aca="false">SUM(B1885:I1885)</f>
        <v>3772.144</v>
      </c>
      <c r="K1885" s="16" t="n">
        <f aca="false">IF(Data_Clean!P1885="","",Assumptions!$B$15*0.5^(Data_Clean!P1885/Assumptions!$B$20))</f>
        <v>23.267171427506</v>
      </c>
      <c r="L1885" s="16" t="n">
        <f aca="false">Assumptions!$B$16*MIN(1,LN(1+Data_Clean!Q1885)/LN(1+Assumptions!$B$21))</f>
        <v>9.16313819982653</v>
      </c>
      <c r="M1885" s="16" t="n">
        <f aca="false">Assumptions!$B$17*(0.6*MIN(1,Data_Clean!R1885/Assumptions!$B$22)+0.4*IF(Data_Clean!S1885="",0,Data_Clean!S1885))</f>
        <v>2.856</v>
      </c>
      <c r="N1885" s="16" t="n">
        <f aca="false">Assumptions!$B$18*MIN(1,(Data_Clean!F1885-1)/Assumptions!$B$23)</f>
        <v>5</v>
      </c>
      <c r="O1885" s="16" t="n">
        <f aca="false">Assumptions!$B$19*(0.4*IF(Data_Clean!E1885="",0,MIN(1,Data_Clean!E1885/12/Assumptions!$B$24))+0.35*IF(Data_Clean!D1885="Y",1,0)+0.25*(1-MIN(Data_Clean!T1885,3)/3))/IF(Data_Clean!E1885="",0.6,1)</f>
        <v>8.1</v>
      </c>
      <c r="P1885" s="16" t="n">
        <f aca="false">SUM(K1885:O1885)/(Assumptions!$D$5-IF(K1885="",Assumptions!$B$15,0))*100</f>
        <v>48.3863096273326</v>
      </c>
      <c r="Q1885" s="7" t="str">
        <f aca="false">IF(J1885&gt;=Assumptions!$B$26,"High",IF(J1885&gt;=Assumptions!$B$27,"Mid","Low"))</f>
        <v>High</v>
      </c>
      <c r="R1885" s="7" t="str">
        <f aca="false">IF(P1885&gt;=Assumptions!$B$28,"High",IF(P1885&gt;=Assumptions!$B$29,"Mid","Low"))</f>
        <v>Low</v>
      </c>
      <c r="S1885" s="7" t="str">
        <f aca="false">INDEX(Assumptions!$B$33:$B$41,MATCH(Q1885&amp;"|"&amp;R1885,Assumptions!$A$33:$A$41,0))</f>
        <v>Affluent Drifters</v>
      </c>
      <c r="T1885" s="7" t="n">
        <f aca="false">IF(ISNUMBER(Data_Clean!V1885),J1885*Data_Clean!V1885,0)</f>
        <v>865.707048</v>
      </c>
    </row>
    <row r="1886" customFormat="false" ht="15" hidden="false" customHeight="false" outlineLevel="0" collapsed="false">
      <c r="A1886" s="15" t="str">
        <f aca="false">Data_Clean!A1886</f>
        <v>CX101882</v>
      </c>
      <c r="B1886" s="14" t="n">
        <f aca="false">Data_Clean!G1886*Assumptions!$B$5</f>
        <v>60.66225</v>
      </c>
      <c r="C1886" s="14" t="n">
        <f aca="false">IF(Data_Clean!H1886="",0,Data_Clean!H1886)*Assumptions!$B$6</f>
        <v>0</v>
      </c>
      <c r="D1886" s="14" t="n">
        <f aca="false">Data_Clean!I1886*Assumptions!$B$7</f>
        <v>0</v>
      </c>
      <c r="E1886" s="14" t="n">
        <f aca="false">Data_Clean!J1886*Assumptions!$B$8</f>
        <v>0</v>
      </c>
      <c r="F1886" s="14" t="n">
        <f aca="false">Data_Clean!K1886*Assumptions!$B$9</f>
        <v>0</v>
      </c>
      <c r="G1886" s="14" t="n">
        <f aca="false">Data_Clean!L1886*Assumptions!$B$10</f>
        <v>0</v>
      </c>
      <c r="H1886" s="14" t="n">
        <f aca="false">IF(OR(Data_Clean!M1886="",Data_Clean!N1886=""),0,Data_Clean!M1886*Data_Clean!N1886/100)*Assumptions!$B$13*Assumptions!$B$11</f>
        <v>0</v>
      </c>
      <c r="I1886" s="14" t="n">
        <f aca="false">Data_Clean!O1886*4*Assumptions!$B$12</f>
        <v>0</v>
      </c>
      <c r="J1886" s="14" t="n">
        <f aca="false">SUM(B1886:I1886)</f>
        <v>60.66225</v>
      </c>
      <c r="K1886" s="16" t="n">
        <f aca="false">IF(Data_Clean!P1886="","",Assumptions!$B$15*0.5^(Data_Clean!P1886/Assumptions!$B$20))</f>
        <v>0.9375</v>
      </c>
      <c r="L1886" s="16" t="n">
        <f aca="false">Assumptions!$B$16*MIN(1,LN(1+Data_Clean!Q1886)/LN(1+Assumptions!$B$21))</f>
        <v>0</v>
      </c>
      <c r="M1886" s="16" t="n">
        <f aca="false">Assumptions!$B$17*(0.6*MIN(1,Data_Clean!R1886/Assumptions!$B$22)+0.4*IF(Data_Clean!S1886="",0,Data_Clean!S1886))</f>
        <v>0</v>
      </c>
      <c r="N1886" s="16" t="n">
        <f aca="false">Assumptions!$B$18*MIN(1,(Data_Clean!F1886-1)/Assumptions!$B$23)</f>
        <v>0</v>
      </c>
      <c r="O1886" s="16" t="n">
        <f aca="false">Assumptions!$B$19*(0.4*IF(Data_Clean!E1886="",0,MIN(1,Data_Clean!E1886/12/Assumptions!$B$24))+0.35*IF(Data_Clean!D1886="Y",1,0)+0.25*(1-MIN(Data_Clean!T1886,3)/3))/IF(Data_Clean!E1886="",0.6,1)</f>
        <v>11.15</v>
      </c>
      <c r="P1886" s="16" t="n">
        <f aca="false">SUM(K1886:O1886)/(Assumptions!$D$5-IF(K1886="",Assumptions!$B$15,0))*100</f>
        <v>12.0875</v>
      </c>
      <c r="Q1886" s="7" t="str">
        <f aca="false">IF(J1886&gt;=Assumptions!$B$26,"High",IF(J1886&gt;=Assumptions!$B$27,"Mid","Low"))</f>
        <v>Low</v>
      </c>
      <c r="R1886" s="7" t="str">
        <f aca="false">IF(P1886&gt;=Assumptions!$B$28,"High",IF(P1886&gt;=Assumptions!$B$29,"Mid","Low"))</f>
        <v>Low</v>
      </c>
      <c r="S1886" s="7" t="str">
        <f aca="false">INDEX(Assumptions!$B$33:$B$41,MATCH(Q1886&amp;"|"&amp;R1886,Assumptions!$A$33:$A$41,0))</f>
        <v>Dormant &amp; Low Value</v>
      </c>
      <c r="T1886" s="7" t="n">
        <f aca="false">IF(ISNUMBER(Data_Clean!V1886),J1886*Data_Clean!V1886,0)</f>
        <v>17.428264425</v>
      </c>
    </row>
    <row r="1887" customFormat="false" ht="15" hidden="false" customHeight="false" outlineLevel="0" collapsed="false">
      <c r="A1887" s="15" t="str">
        <f aca="false">Data_Clean!A1887</f>
        <v>CX101883</v>
      </c>
      <c r="B1887" s="14" t="n">
        <f aca="false">Data_Clean!G1887*Assumptions!$B$5</f>
        <v>253.805</v>
      </c>
      <c r="C1887" s="14" t="n">
        <f aca="false">IF(Data_Clean!H1887="",0,Data_Clean!H1887)*Assumptions!$B$6</f>
        <v>149.26584</v>
      </c>
      <c r="D1887" s="14" t="n">
        <f aca="false">Data_Clean!I1887*Assumptions!$B$7</f>
        <v>0</v>
      </c>
      <c r="E1887" s="14" t="n">
        <f aca="false">Data_Clean!J1887*Assumptions!$B$8</f>
        <v>0</v>
      </c>
      <c r="F1887" s="14" t="n">
        <f aca="false">Data_Clean!K1887*Assumptions!$B$9</f>
        <v>2558.6</v>
      </c>
      <c r="G1887" s="14" t="n">
        <f aca="false">Data_Clean!L1887*Assumptions!$B$10</f>
        <v>1213.65</v>
      </c>
      <c r="H1887" s="14" t="n">
        <f aca="false">IF(OR(Data_Clean!M1887="",Data_Clean!N1887=""),0,Data_Clean!M1887*Data_Clean!N1887/100)*Assumptions!$B$13*Assumptions!$B$11</f>
        <v>129.6</v>
      </c>
      <c r="I1887" s="14" t="n">
        <f aca="false">Data_Clean!O1887*4*Assumptions!$B$12</f>
        <v>9.04512</v>
      </c>
      <c r="J1887" s="14" t="n">
        <f aca="false">SUM(B1887:I1887)</f>
        <v>4313.96596</v>
      </c>
      <c r="K1887" s="16" t="n">
        <f aca="false">IF(Data_Clean!P1887="","",Assumptions!$B$15*0.5^(Data_Clean!P1887/Assumptions!$B$20))</f>
        <v>22.735748497656</v>
      </c>
      <c r="L1887" s="16" t="n">
        <f aca="false">Assumptions!$B$16*MIN(1,LN(1+Data_Clean!Q1887)/LN(1+Assumptions!$B$21))</f>
        <v>12.8906482631789</v>
      </c>
      <c r="M1887" s="16" t="n">
        <f aca="false">Assumptions!$B$17*(0.6*MIN(1,Data_Clean!R1887/Assumptions!$B$22)+0.4*IF(Data_Clean!S1887="",0,Data_Clean!S1887))</f>
        <v>5.628</v>
      </c>
      <c r="N1887" s="16" t="n">
        <f aca="false">Assumptions!$B$18*MIN(1,(Data_Clean!F1887-1)/Assumptions!$B$23)</f>
        <v>20</v>
      </c>
      <c r="O1887" s="16" t="n">
        <f aca="false">Assumptions!$B$19*(0.4*IF(Data_Clean!E1887="",0,MIN(1,Data_Clean!E1887/12/Assumptions!$B$24))+0.35*IF(Data_Clean!D1887="Y",1,0)+0.25*(1-MIN(Data_Clean!T1887,3)/3))/IF(Data_Clean!E1887="",0.6,1)</f>
        <v>9.75</v>
      </c>
      <c r="P1887" s="16" t="n">
        <f aca="false">SUM(K1887:O1887)/(Assumptions!$D$5-IF(K1887="",Assumptions!$B$15,0))*100</f>
        <v>71.0043967608349</v>
      </c>
      <c r="Q1887" s="7" t="str">
        <f aca="false">IF(J1887&gt;=Assumptions!$B$26,"High",IF(J1887&gt;=Assumptions!$B$27,"Mid","Low"))</f>
        <v>High</v>
      </c>
      <c r="R1887" s="7" t="str">
        <f aca="false">IF(P1887&gt;=Assumptions!$B$28,"High",IF(P1887&gt;=Assumptions!$B$29,"Mid","Low"))</f>
        <v>High</v>
      </c>
      <c r="S1887" s="7" t="str">
        <f aca="false">INDEX(Assumptions!$B$33:$B$41,MATCH(Q1887&amp;"|"&amp;R1887,Assumptions!$A$33:$A$41,0))</f>
        <v>Premier Advocates</v>
      </c>
      <c r="T1887" s="7" t="n">
        <f aca="false">IF(ISNUMBER(Data_Clean!V1887),J1887*Data_Clean!V1887,0)</f>
        <v>190.677295432</v>
      </c>
    </row>
    <row r="1888" customFormat="false" ht="15" hidden="false" customHeight="false" outlineLevel="0" collapsed="false">
      <c r="A1888" s="15" t="str">
        <f aca="false">Data_Clean!A1888</f>
        <v>CX101884</v>
      </c>
      <c r="B1888" s="14" t="n">
        <f aca="false">Data_Clean!G1888*Assumptions!$B$5</f>
        <v>145.586</v>
      </c>
      <c r="C1888" s="14" t="n">
        <f aca="false">IF(Data_Clean!H1888="",0,Data_Clean!H1888)*Assumptions!$B$6</f>
        <v>180.08304</v>
      </c>
      <c r="D1888" s="14" t="n">
        <f aca="false">Data_Clean!I1888*Assumptions!$B$7</f>
        <v>0</v>
      </c>
      <c r="E1888" s="14" t="n">
        <f aca="false">Data_Clean!J1888*Assumptions!$B$8</f>
        <v>0</v>
      </c>
      <c r="F1888" s="14" t="n">
        <f aca="false">Data_Clean!K1888*Assumptions!$B$9</f>
        <v>0</v>
      </c>
      <c r="G1888" s="14" t="n">
        <f aca="false">Data_Clean!L1888*Assumptions!$B$10</f>
        <v>0</v>
      </c>
      <c r="H1888" s="14" t="n">
        <f aca="false">IF(OR(Data_Clean!M1888="",Data_Clean!N1888=""),0,Data_Clean!M1888*Data_Clean!N1888/100)*Assumptions!$B$13*Assumptions!$B$11</f>
        <v>220.662</v>
      </c>
      <c r="I1888" s="14" t="n">
        <f aca="false">Data_Clean!O1888*4*Assumptions!$B$12</f>
        <v>3.15552</v>
      </c>
      <c r="J1888" s="14" t="n">
        <f aca="false">SUM(B1888:I1888)</f>
        <v>549.48656</v>
      </c>
      <c r="K1888" s="16" t="n">
        <f aca="false">IF(Data_Clean!P1888="","",Assumptions!$B$15*0.5^(Data_Clean!P1888/Assumptions!$B$20))</f>
        <v>13.3634807721051</v>
      </c>
      <c r="L1888" s="16" t="n">
        <f aca="false">Assumptions!$B$16*MIN(1,LN(1+Data_Clean!Q1888)/LN(1+Assumptions!$B$21))</f>
        <v>9.16313819982653</v>
      </c>
      <c r="M1888" s="16" t="n">
        <f aca="false">Assumptions!$B$17*(0.6*MIN(1,Data_Clean!R1888/Assumptions!$B$22)+0.4*IF(Data_Clean!S1888="",0,Data_Clean!S1888))</f>
        <v>8.334</v>
      </c>
      <c r="N1888" s="16" t="n">
        <f aca="false">Assumptions!$B$18*MIN(1,(Data_Clean!F1888-1)/Assumptions!$B$23)</f>
        <v>10</v>
      </c>
      <c r="O1888" s="16" t="n">
        <f aca="false">Assumptions!$B$19*(0.4*IF(Data_Clean!E1888="",0,MIN(1,Data_Clean!E1888/12/Assumptions!$B$24))+0.35*IF(Data_Clean!D1888="Y",1,0)+0.25*(1-MIN(Data_Clean!T1888,3)/3))/IF(Data_Clean!E1888="",0.6,1)</f>
        <v>9.6</v>
      </c>
      <c r="P1888" s="16" t="n">
        <f aca="false">SUM(K1888:O1888)/(Assumptions!$D$5-IF(K1888="",Assumptions!$B$15,0))*100</f>
        <v>50.4606189719316</v>
      </c>
      <c r="Q1888" s="7" t="str">
        <f aca="false">IF(J1888&gt;=Assumptions!$B$26,"High",IF(J1888&gt;=Assumptions!$B$27,"Mid","Low"))</f>
        <v>Mid</v>
      </c>
      <c r="R1888" s="7" t="str">
        <f aca="false">IF(P1888&gt;=Assumptions!$B$28,"High",IF(P1888&gt;=Assumptions!$B$29,"Mid","Low"))</f>
        <v>Mid</v>
      </c>
      <c r="S1888" s="7" t="str">
        <f aca="false">INDEX(Assumptions!$B$33:$B$41,MATCH(Q1888&amp;"|"&amp;R1888,Assumptions!$A$33:$A$41,0))</f>
        <v>Established Core</v>
      </c>
      <c r="T1888" s="7" t="n">
        <f aca="false">IF(ISNUMBER(Data_Clean!V1888),J1888*Data_Clean!V1888,0)</f>
        <v>45.88212776</v>
      </c>
    </row>
    <row r="1889" customFormat="false" ht="15" hidden="false" customHeight="false" outlineLevel="0" collapsed="false">
      <c r="A1889" s="15" t="str">
        <f aca="false">Data_Clean!A1889</f>
        <v>CX101885</v>
      </c>
      <c r="B1889" s="14" t="n">
        <f aca="false">Data_Clean!G1889*Assumptions!$B$5</f>
        <v>47.3235</v>
      </c>
      <c r="C1889" s="14" t="n">
        <f aca="false">IF(Data_Clean!H1889="",0,Data_Clean!H1889)*Assumptions!$B$6</f>
        <v>0</v>
      </c>
      <c r="D1889" s="14" t="n">
        <f aca="false">Data_Clean!I1889*Assumptions!$B$7</f>
        <v>0</v>
      </c>
      <c r="E1889" s="14" t="n">
        <f aca="false">Data_Clean!J1889*Assumptions!$B$8</f>
        <v>0</v>
      </c>
      <c r="F1889" s="14" t="n">
        <f aca="false">Data_Clean!K1889*Assumptions!$B$9</f>
        <v>0</v>
      </c>
      <c r="G1889" s="14" t="n">
        <f aca="false">Data_Clean!L1889*Assumptions!$B$10</f>
        <v>454.05</v>
      </c>
      <c r="H1889" s="14" t="n">
        <f aca="false">IF(OR(Data_Clean!M1889="",Data_Clean!N1889=""),0,Data_Clean!M1889*Data_Clean!N1889/100)*Assumptions!$B$13*Assumptions!$B$11</f>
        <v>0</v>
      </c>
      <c r="I1889" s="14" t="n">
        <f aca="false">Data_Clean!O1889*4*Assumptions!$B$12</f>
        <v>0</v>
      </c>
      <c r="J1889" s="14" t="n">
        <f aca="false">SUM(B1889:I1889)</f>
        <v>501.3735</v>
      </c>
      <c r="K1889" s="16" t="n">
        <f aca="false">IF(Data_Clean!P1889="","",Assumptions!$B$15*0.5^(Data_Clean!P1889/Assumptions!$B$20))</f>
        <v>15.3506083799516</v>
      </c>
      <c r="L1889" s="16" t="n">
        <f aca="false">Assumptions!$B$16*MIN(1,LN(1+Data_Clean!Q1889)/LN(1+Assumptions!$B$21))</f>
        <v>12.0537864630054</v>
      </c>
      <c r="M1889" s="16" t="n">
        <f aca="false">Assumptions!$B$17*(0.6*MIN(1,Data_Clean!R1889/Assumptions!$B$22)+0.4*IF(Data_Clean!S1889="",0,Data_Clean!S1889))</f>
        <v>3.33</v>
      </c>
      <c r="N1889" s="16" t="n">
        <f aca="false">Assumptions!$B$18*MIN(1,(Data_Clean!F1889-1)/Assumptions!$B$23)</f>
        <v>5</v>
      </c>
      <c r="O1889" s="16" t="n">
        <f aca="false">Assumptions!$B$19*(0.4*IF(Data_Clean!E1889="",0,MIN(1,Data_Clean!E1889/12/Assumptions!$B$24))+0.35*IF(Data_Clean!D1889="Y",1,0)+0.25*(1-MIN(Data_Clean!T1889,3)/3))/IF(Data_Clean!E1889="",0.6,1)</f>
        <v>14.25</v>
      </c>
      <c r="P1889" s="16" t="n">
        <f aca="false">SUM(K1889:O1889)/(Assumptions!$D$5-IF(K1889="",Assumptions!$B$15,0))*100</f>
        <v>49.984394842957</v>
      </c>
      <c r="Q1889" s="7" t="str">
        <f aca="false">IF(J1889&gt;=Assumptions!$B$26,"High",IF(J1889&gt;=Assumptions!$B$27,"Mid","Low"))</f>
        <v>Mid</v>
      </c>
      <c r="R1889" s="7" t="str">
        <f aca="false">IF(P1889&gt;=Assumptions!$B$28,"High",IF(P1889&gt;=Assumptions!$B$29,"Mid","Low"))</f>
        <v>Low</v>
      </c>
      <c r="S1889" s="7" t="str">
        <f aca="false">INDEX(Assumptions!$B$33:$B$41,MATCH(Q1889&amp;"|"&amp;R1889,Assumptions!$A$33:$A$41,0))</f>
        <v>Light Touch</v>
      </c>
      <c r="T1889" s="7" t="n">
        <f aca="false">IF(ISNUMBER(Data_Clean!V1889),J1889*Data_Clean!V1889,0)</f>
        <v>21.057687</v>
      </c>
    </row>
    <row r="1890" customFormat="false" ht="15" hidden="false" customHeight="false" outlineLevel="0" collapsed="false">
      <c r="A1890" s="15" t="str">
        <f aca="false">Data_Clean!A1890</f>
        <v>CX101886</v>
      </c>
      <c r="B1890" s="14" t="n">
        <f aca="false">Data_Clean!G1890*Assumptions!$B$5</f>
        <v>329.777</v>
      </c>
      <c r="C1890" s="14" t="n">
        <f aca="false">IF(Data_Clean!H1890="",0,Data_Clean!H1890)*Assumptions!$B$6</f>
        <v>599.2446</v>
      </c>
      <c r="D1890" s="14" t="n">
        <f aca="false">Data_Clean!I1890*Assumptions!$B$7</f>
        <v>0</v>
      </c>
      <c r="E1890" s="14" t="n">
        <f aca="false">Data_Clean!J1890*Assumptions!$B$8</f>
        <v>1003.4115</v>
      </c>
      <c r="F1890" s="14" t="n">
        <f aca="false">Data_Clean!K1890*Assumptions!$B$9</f>
        <v>3694.9</v>
      </c>
      <c r="G1890" s="14" t="n">
        <f aca="false">Data_Clean!L1890*Assumptions!$B$10</f>
        <v>0</v>
      </c>
      <c r="H1890" s="14" t="n">
        <f aca="false">IF(OR(Data_Clean!M1890="",Data_Clean!N1890=""),0,Data_Clean!M1890*Data_Clean!N1890/100)*Assumptions!$B$13*Assumptions!$B$11</f>
        <v>538.488</v>
      </c>
      <c r="I1890" s="14" t="n">
        <f aca="false">Data_Clean!O1890*4*Assumptions!$B$12</f>
        <v>26.61072</v>
      </c>
      <c r="J1890" s="14" t="n">
        <f aca="false">SUM(B1890:I1890)</f>
        <v>6192.43182</v>
      </c>
      <c r="K1890" s="16" t="n">
        <f aca="false">IF(Data_Clean!P1890="","",Assumptions!$B$15*0.5^(Data_Clean!P1890/Assumptions!$B$20))</f>
        <v>22.2164632842985</v>
      </c>
      <c r="L1890" s="16" t="n">
        <f aca="false">Assumptions!$B$16*MIN(1,LN(1+Data_Clean!Q1890)/LN(1+Assumptions!$B$21))</f>
        <v>13.4237548294248</v>
      </c>
      <c r="M1890" s="16" t="n">
        <f aca="false">Assumptions!$B$17*(0.6*MIN(1,Data_Clean!R1890/Assumptions!$B$22)+0.4*IF(Data_Clean!S1890="",0,Data_Clean!S1890))</f>
        <v>7.92</v>
      </c>
      <c r="N1890" s="16" t="n">
        <f aca="false">Assumptions!$B$18*MIN(1,(Data_Clean!F1890-1)/Assumptions!$B$23)</f>
        <v>20</v>
      </c>
      <c r="O1890" s="16" t="n">
        <f aca="false">Assumptions!$B$19*(0.4*IF(Data_Clean!E1890="",0,MIN(1,Data_Clean!E1890/12/Assumptions!$B$24))+0.35*IF(Data_Clean!D1890="Y",1,0)+0.25*(1-MIN(Data_Clean!T1890,3)/3))/IF(Data_Clean!E1890="",0.6,1)</f>
        <v>9.15</v>
      </c>
      <c r="P1890" s="16" t="n">
        <f aca="false">SUM(K1890:O1890)/(Assumptions!$D$5-IF(K1890="",Assumptions!$B$15,0))*100</f>
        <v>72.7102181137233</v>
      </c>
      <c r="Q1890" s="7" t="str">
        <f aca="false">IF(J1890&gt;=Assumptions!$B$26,"High",IF(J1890&gt;=Assumptions!$B$27,"Mid","Low"))</f>
        <v>High</v>
      </c>
      <c r="R1890" s="7" t="str">
        <f aca="false">IF(P1890&gt;=Assumptions!$B$28,"High",IF(P1890&gt;=Assumptions!$B$29,"Mid","Low"))</f>
        <v>High</v>
      </c>
      <c r="S1890" s="7" t="str">
        <f aca="false">INDEX(Assumptions!$B$33:$B$41,MATCH(Q1890&amp;"|"&amp;R1890,Assumptions!$A$33:$A$41,0))</f>
        <v>Premier Advocates</v>
      </c>
      <c r="T1890" s="7" t="n">
        <f aca="false">IF(ISNUMBER(Data_Clean!V1890),J1890*Data_Clean!V1890,0)</f>
        <v>138.091229586</v>
      </c>
    </row>
    <row r="1891" customFormat="false" ht="15" hidden="false" customHeight="false" outlineLevel="0" collapsed="false">
      <c r="A1891" s="15" t="str">
        <f aca="false">Data_Clean!A1891</f>
        <v>CX101887</v>
      </c>
      <c r="B1891" s="14" t="n">
        <f aca="false">Data_Clean!G1891*Assumptions!$B$5</f>
        <v>11.1475</v>
      </c>
      <c r="C1891" s="14" t="n">
        <f aca="false">IF(Data_Clean!H1891="",0,Data_Clean!H1891)*Assumptions!$B$6</f>
        <v>28.87416</v>
      </c>
      <c r="D1891" s="14" t="n">
        <f aca="false">Data_Clean!I1891*Assumptions!$B$7</f>
        <v>0</v>
      </c>
      <c r="E1891" s="14" t="n">
        <f aca="false">Data_Clean!J1891*Assumptions!$B$8</f>
        <v>0</v>
      </c>
      <c r="F1891" s="14" t="n">
        <f aca="false">Data_Clean!K1891*Assumptions!$B$9</f>
        <v>0</v>
      </c>
      <c r="G1891" s="14" t="n">
        <f aca="false">Data_Clean!L1891*Assumptions!$B$10</f>
        <v>0</v>
      </c>
      <c r="H1891" s="14" t="n">
        <f aca="false">IF(OR(Data_Clean!M1891="",Data_Clean!N1891=""),0,Data_Clean!M1891*Data_Clean!N1891/100)*Assumptions!$B$13*Assumptions!$B$11</f>
        <v>0</v>
      </c>
      <c r="I1891" s="14" t="n">
        <f aca="false">Data_Clean!O1891*4*Assumptions!$B$12</f>
        <v>0</v>
      </c>
      <c r="J1891" s="14" t="n">
        <f aca="false">SUM(B1891:I1891)</f>
        <v>40.02166</v>
      </c>
      <c r="K1891" s="16" t="n">
        <f aca="false">IF(Data_Clean!P1891="","",Assumptions!$B$15*0.5^(Data_Clean!P1891/Assumptions!$B$20))</f>
        <v>24.9371368842836</v>
      </c>
      <c r="L1891" s="16" t="n">
        <f aca="false">Assumptions!$B$16*MIN(1,LN(1+Data_Clean!Q1891)/LN(1+Assumptions!$B$21))</f>
        <v>13.0760265116583</v>
      </c>
      <c r="M1891" s="16" t="n">
        <f aca="false">Assumptions!$B$17*(0.6*MIN(1,Data_Clean!R1891/Assumptions!$B$22)+0.4*IF(Data_Clean!S1891="",0,Data_Clean!S1891))</f>
        <v>10.5</v>
      </c>
      <c r="N1891" s="16" t="n">
        <f aca="false">Assumptions!$B$18*MIN(1,(Data_Clean!F1891-1)/Assumptions!$B$23)</f>
        <v>5</v>
      </c>
      <c r="O1891" s="16" t="n">
        <f aca="false">Assumptions!$B$19*(0.4*IF(Data_Clean!E1891="",0,MIN(1,Data_Clean!E1891/12/Assumptions!$B$24))+0.35*IF(Data_Clean!D1891="Y",1,0)+0.25*(1-MIN(Data_Clean!T1891,3)/3))/IF(Data_Clean!E1891="",0.6,1)</f>
        <v>3.8</v>
      </c>
      <c r="P1891" s="16" t="n">
        <f aca="false">SUM(K1891:O1891)/(Assumptions!$D$5-IF(K1891="",Assumptions!$B$15,0))*100</f>
        <v>57.3131633959419</v>
      </c>
      <c r="Q1891" s="7" t="str">
        <f aca="false">IF(J1891&gt;=Assumptions!$B$26,"High",IF(J1891&gt;=Assumptions!$B$27,"Mid","Low"))</f>
        <v>Low</v>
      </c>
      <c r="R1891" s="7" t="str">
        <f aca="false">IF(P1891&gt;=Assumptions!$B$28,"High",IF(P1891&gt;=Assumptions!$B$29,"Mid","Low"))</f>
        <v>Mid</v>
      </c>
      <c r="S1891" s="7" t="str">
        <f aca="false">INDEX(Assumptions!$B$33:$B$41,MATCH(Q1891&amp;"|"&amp;R1891,Assumptions!$A$33:$A$41,0))</f>
        <v>Light Touch</v>
      </c>
      <c r="T1891" s="7" t="n">
        <f aca="false">IF(ISNUMBER(Data_Clean!V1891),J1891*Data_Clean!V1891,0)</f>
        <v>3.565929906</v>
      </c>
    </row>
    <row r="1892" customFormat="false" ht="15" hidden="false" customHeight="false" outlineLevel="0" collapsed="false">
      <c r="A1892" s="15" t="str">
        <f aca="false">Data_Clean!A1892</f>
        <v>CX101888</v>
      </c>
      <c r="B1892" s="14" t="n">
        <f aca="false">Data_Clean!G1892*Assumptions!$B$5</f>
        <v>64.9425</v>
      </c>
      <c r="C1892" s="14" t="n">
        <f aca="false">IF(Data_Clean!H1892="",0,Data_Clean!H1892)*Assumptions!$B$6</f>
        <v>0</v>
      </c>
      <c r="D1892" s="14" t="n">
        <f aca="false">Data_Clean!I1892*Assumptions!$B$7</f>
        <v>152.8</v>
      </c>
      <c r="E1892" s="14" t="n">
        <f aca="false">Data_Clean!J1892*Assumptions!$B$8</f>
        <v>0</v>
      </c>
      <c r="F1892" s="14" t="n">
        <f aca="false">Data_Clean!K1892*Assumptions!$B$9</f>
        <v>0</v>
      </c>
      <c r="G1892" s="14" t="n">
        <f aca="false">Data_Clean!L1892*Assumptions!$B$10</f>
        <v>0</v>
      </c>
      <c r="H1892" s="14" t="n">
        <f aca="false">IF(OR(Data_Clean!M1892="",Data_Clean!N1892=""),0,Data_Clean!M1892*Data_Clean!N1892/100)*Assumptions!$B$13*Assumptions!$B$11</f>
        <v>0</v>
      </c>
      <c r="I1892" s="14" t="n">
        <f aca="false">Data_Clean!O1892*4*Assumptions!$B$12</f>
        <v>0</v>
      </c>
      <c r="J1892" s="14" t="n">
        <f aca="false">SUM(B1892:I1892)</f>
        <v>217.7425</v>
      </c>
      <c r="K1892" s="16" t="n">
        <f aca="false">IF(Data_Clean!P1892="","",Assumptions!$B$15*0.5^(Data_Clean!P1892/Assumptions!$B$20))</f>
        <v>27.9909897461042</v>
      </c>
      <c r="L1892" s="16" t="n">
        <f aca="false">Assumptions!$B$16*MIN(1,LN(1+Data_Clean!Q1892)/LN(1+Assumptions!$B$21))</f>
        <v>13.4237548294248</v>
      </c>
      <c r="M1892" s="16" t="n">
        <f aca="false">Assumptions!$B$17*(0.6*MIN(1,Data_Clean!R1892/Assumptions!$B$22)+0.4*IF(Data_Clean!S1892="",0,Data_Clean!S1892))</f>
        <v>2.064</v>
      </c>
      <c r="N1892" s="16" t="n">
        <f aca="false">Assumptions!$B$18*MIN(1,(Data_Clean!F1892-1)/Assumptions!$B$23)</f>
        <v>5</v>
      </c>
      <c r="O1892" s="16" t="n">
        <f aca="false">Assumptions!$B$19*(0.4*IF(Data_Clean!E1892="",0,MIN(1,Data_Clean!E1892/12/Assumptions!$B$24))+0.35*IF(Data_Clean!D1892="Y",1,0)+0.25*(1-MIN(Data_Clean!T1892,3)/3))/IF(Data_Clean!E1892="",0.6,1)</f>
        <v>13.75</v>
      </c>
      <c r="P1892" s="16" t="n">
        <f aca="false">SUM(K1892:O1892)/(Assumptions!$D$5-IF(K1892="",Assumptions!$B$15,0))*100</f>
        <v>62.228744575529</v>
      </c>
      <c r="Q1892" s="7" t="str">
        <f aca="false">IF(J1892&gt;=Assumptions!$B$26,"High",IF(J1892&gt;=Assumptions!$B$27,"Mid","Low"))</f>
        <v>Low</v>
      </c>
      <c r="R1892" s="7" t="str">
        <f aca="false">IF(P1892&gt;=Assumptions!$B$28,"High",IF(P1892&gt;=Assumptions!$B$29,"Mid","Low"))</f>
        <v>Mid</v>
      </c>
      <c r="S1892" s="7" t="str">
        <f aca="false">INDEX(Assumptions!$B$33:$B$41,MATCH(Q1892&amp;"|"&amp;R1892,Assumptions!$A$33:$A$41,0))</f>
        <v>Light Touch</v>
      </c>
      <c r="T1892" s="7" t="n">
        <f aca="false">IF(ISNUMBER(Data_Clean!V1892),J1892*Data_Clean!V1892,0)</f>
        <v>15.08955525</v>
      </c>
    </row>
    <row r="1893" customFormat="false" ht="15" hidden="false" customHeight="false" outlineLevel="0" collapsed="false">
      <c r="A1893" s="15" t="str">
        <f aca="false">Data_Clean!A1893</f>
        <v>CX101889</v>
      </c>
      <c r="B1893" s="14" t="n">
        <f aca="false">Data_Clean!G1893*Assumptions!$B$5</f>
        <v>97.70525</v>
      </c>
      <c r="C1893" s="14" t="n">
        <f aca="false">IF(Data_Clean!H1893="",0,Data_Clean!H1893)*Assumptions!$B$6</f>
        <v>311.7522</v>
      </c>
      <c r="D1893" s="14" t="n">
        <f aca="false">Data_Clean!I1893*Assumptions!$B$7</f>
        <v>0</v>
      </c>
      <c r="E1893" s="14" t="n">
        <f aca="false">Data_Clean!J1893*Assumptions!$B$8</f>
        <v>0</v>
      </c>
      <c r="F1893" s="14" t="n">
        <f aca="false">Data_Clean!K1893*Assumptions!$B$9</f>
        <v>0</v>
      </c>
      <c r="G1893" s="14" t="n">
        <f aca="false">Data_Clean!L1893*Assumptions!$B$10</f>
        <v>0</v>
      </c>
      <c r="H1893" s="14" t="n">
        <f aca="false">IF(OR(Data_Clean!M1893="",Data_Clean!N1893=""),0,Data_Clean!M1893*Data_Clean!N1893/100)*Assumptions!$B$13*Assumptions!$B$11</f>
        <v>0</v>
      </c>
      <c r="I1893" s="14" t="n">
        <f aca="false">Data_Clean!O1893*4*Assumptions!$B$12</f>
        <v>0</v>
      </c>
      <c r="J1893" s="14" t="n">
        <f aca="false">SUM(B1893:I1893)</f>
        <v>409.45745</v>
      </c>
      <c r="K1893" s="16" t="n">
        <f aca="false">IF(Data_Clean!P1893="","",Assumptions!$B$15*0.5^(Data_Clean!P1893/Assumptions!$B$20))</f>
        <v>26.1165168988837</v>
      </c>
      <c r="L1893" s="16" t="n">
        <f aca="false">Assumptions!$B$16*MIN(1,LN(1+Data_Clean!Q1893)/LN(1+Assumptions!$B$21))</f>
        <v>12.4931739410702</v>
      </c>
      <c r="M1893" s="16" t="n">
        <f aca="false">Assumptions!$B$17*(0.6*MIN(1,Data_Clean!R1893/Assumptions!$B$22)+0.4*IF(Data_Clean!S1893="",0,Data_Clean!S1893))</f>
        <v>1.17</v>
      </c>
      <c r="N1893" s="16" t="n">
        <f aca="false">Assumptions!$B$18*MIN(1,(Data_Clean!F1893-1)/Assumptions!$B$23)</f>
        <v>5</v>
      </c>
      <c r="O1893" s="16" t="n">
        <f aca="false">Assumptions!$B$19*(0.4*IF(Data_Clean!E1893="",0,MIN(1,Data_Clean!E1893/12/Assumptions!$B$24))+0.35*IF(Data_Clean!D1893="Y",1,0)+0.25*(1-MIN(Data_Clean!T1893,3)/3))/IF(Data_Clean!E1893="",0.6,1)</f>
        <v>15</v>
      </c>
      <c r="P1893" s="16" t="n">
        <f aca="false">SUM(K1893:O1893)/(Assumptions!$D$5-IF(K1893="",Assumptions!$B$15,0))*100</f>
        <v>59.7796908399539</v>
      </c>
      <c r="Q1893" s="7" t="str">
        <f aca="false">IF(J1893&gt;=Assumptions!$B$26,"High",IF(J1893&gt;=Assumptions!$B$27,"Mid","Low"))</f>
        <v>Mid</v>
      </c>
      <c r="R1893" s="7" t="str">
        <f aca="false">IF(P1893&gt;=Assumptions!$B$28,"High",IF(P1893&gt;=Assumptions!$B$29,"Mid","Low"))</f>
        <v>Mid</v>
      </c>
      <c r="S1893" s="7" t="str">
        <f aca="false">INDEX(Assumptions!$B$33:$B$41,MATCH(Q1893&amp;"|"&amp;R1893,Assumptions!$A$33:$A$41,0))</f>
        <v>Established Core</v>
      </c>
      <c r="T1893" s="7" t="n">
        <f aca="false">IF(ISNUMBER(Data_Clean!V1893),J1893*Data_Clean!V1893,0)</f>
        <v>13.67587883</v>
      </c>
    </row>
    <row r="1894" customFormat="false" ht="15" hidden="false" customHeight="false" outlineLevel="0" collapsed="false">
      <c r="A1894" s="15" t="str">
        <f aca="false">Data_Clean!A1894</f>
        <v>CX101890</v>
      </c>
      <c r="B1894" s="14" t="n">
        <f aca="false">Data_Clean!G1894*Assumptions!$B$5</f>
        <v>181.51</v>
      </c>
      <c r="C1894" s="14" t="n">
        <f aca="false">IF(Data_Clean!H1894="",0,Data_Clean!H1894)*Assumptions!$B$6</f>
        <v>111.6396</v>
      </c>
      <c r="D1894" s="14" t="n">
        <f aca="false">Data_Clean!I1894*Assumptions!$B$7</f>
        <v>0</v>
      </c>
      <c r="E1894" s="14" t="n">
        <f aca="false">Data_Clean!J1894*Assumptions!$B$8</f>
        <v>0</v>
      </c>
      <c r="F1894" s="14" t="n">
        <f aca="false">Data_Clean!K1894*Assumptions!$B$9</f>
        <v>0</v>
      </c>
      <c r="G1894" s="14" t="n">
        <f aca="false">Data_Clean!L1894*Assumptions!$B$10</f>
        <v>0</v>
      </c>
      <c r="H1894" s="14" t="n">
        <f aca="false">IF(OR(Data_Clean!M1894="",Data_Clean!N1894=""),0,Data_Clean!M1894*Data_Clean!N1894/100)*Assumptions!$B$13*Assumptions!$B$11</f>
        <v>56.52</v>
      </c>
      <c r="I1894" s="14" t="n">
        <f aca="false">Data_Clean!O1894*4*Assumptions!$B$12</f>
        <v>18.68688</v>
      </c>
      <c r="J1894" s="14" t="n">
        <f aca="false">SUM(B1894:I1894)</f>
        <v>368.35648</v>
      </c>
      <c r="K1894" s="16" t="n">
        <f aca="false">IF(Data_Clean!P1894="","",Assumptions!$B$15*0.5^(Data_Clean!P1894/Assumptions!$B$20))</f>
        <v>15.3506083799516</v>
      </c>
      <c r="L1894" s="16" t="n">
        <f aca="false">Assumptions!$B$16*MIN(1,LN(1+Data_Clean!Q1894)/LN(1+Assumptions!$B$21))</f>
        <v>12.6966447294858</v>
      </c>
      <c r="M1894" s="16" t="n">
        <f aca="false">Assumptions!$B$17*(0.6*MIN(1,Data_Clean!R1894/Assumptions!$B$22)+0.4*IF(Data_Clean!S1894="",0,Data_Clean!S1894))</f>
        <v>10.95</v>
      </c>
      <c r="N1894" s="16" t="n">
        <f aca="false">Assumptions!$B$18*MIN(1,(Data_Clean!F1894-1)/Assumptions!$B$23)</f>
        <v>10</v>
      </c>
      <c r="O1894" s="16" t="n">
        <f aca="false">Assumptions!$B$19*(0.4*IF(Data_Clean!E1894="",0,MIN(1,Data_Clean!E1894/12/Assumptions!$B$24))+0.35*IF(Data_Clean!D1894="Y",1,0)+0.25*(1-MIN(Data_Clean!T1894,3)/3))/IF(Data_Clean!E1894="",0.6,1)</f>
        <v>5.35</v>
      </c>
      <c r="P1894" s="16" t="n">
        <f aca="false">SUM(K1894:O1894)/(Assumptions!$D$5-IF(K1894="",Assumptions!$B$15,0))*100</f>
        <v>54.3472531094374</v>
      </c>
      <c r="Q1894" s="7" t="str">
        <f aca="false">IF(J1894&gt;=Assumptions!$B$26,"High",IF(J1894&gt;=Assumptions!$B$27,"Mid","Low"))</f>
        <v>Low</v>
      </c>
      <c r="R1894" s="7" t="str">
        <f aca="false">IF(P1894&gt;=Assumptions!$B$28,"High",IF(P1894&gt;=Assumptions!$B$29,"Mid","Low"))</f>
        <v>Mid</v>
      </c>
      <c r="S1894" s="7" t="str">
        <f aca="false">INDEX(Assumptions!$B$33:$B$41,MATCH(Q1894&amp;"|"&amp;R1894,Assumptions!$A$33:$A$41,0))</f>
        <v>Light Touch</v>
      </c>
      <c r="T1894" s="7" t="n">
        <f aca="false">IF(ISNUMBER(Data_Clean!V1894),J1894*Data_Clean!V1894,0)</f>
        <v>39.929842432</v>
      </c>
    </row>
    <row r="1895" customFormat="false" ht="15" hidden="false" customHeight="false" outlineLevel="0" collapsed="false">
      <c r="A1895" s="15" t="str">
        <f aca="false">Data_Clean!A1895</f>
        <v>CX101891</v>
      </c>
      <c r="B1895" s="14" t="n">
        <f aca="false">Data_Clean!G1895*Assumptions!$B$5</f>
        <v>72.556</v>
      </c>
      <c r="C1895" s="14" t="n">
        <f aca="false">IF(Data_Clean!H1895="",0,Data_Clean!H1895)*Assumptions!$B$6</f>
        <v>0</v>
      </c>
      <c r="D1895" s="14" t="n">
        <f aca="false">Data_Clean!I1895*Assumptions!$B$7</f>
        <v>0</v>
      </c>
      <c r="E1895" s="14" t="n">
        <f aca="false">Data_Clean!J1895*Assumptions!$B$8</f>
        <v>0</v>
      </c>
      <c r="F1895" s="14" t="n">
        <f aca="false">Data_Clean!K1895*Assumptions!$B$9</f>
        <v>951.5</v>
      </c>
      <c r="G1895" s="14" t="n">
        <f aca="false">Data_Clean!L1895*Assumptions!$B$10</f>
        <v>0</v>
      </c>
      <c r="H1895" s="14" t="n">
        <f aca="false">IF(OR(Data_Clean!M1895="",Data_Clean!N1895=""),0,Data_Clean!M1895*Data_Clean!N1895/100)*Assumptions!$B$13*Assumptions!$B$11</f>
        <v>193.572</v>
      </c>
      <c r="I1895" s="14" t="n">
        <f aca="false">Data_Clean!O1895*4*Assumptions!$B$12</f>
        <v>15.27216</v>
      </c>
      <c r="J1895" s="14" t="n">
        <f aca="false">SUM(B1895:I1895)</f>
        <v>1232.90016</v>
      </c>
      <c r="K1895" s="16" t="n">
        <f aca="false">IF(Data_Clean!P1895="","",Assumptions!$B$15*0.5^(Data_Clean!P1895/Assumptions!$B$20))</f>
        <v>30</v>
      </c>
      <c r="L1895" s="16" t="n">
        <f aca="false">Assumptions!$B$16*MIN(1,LN(1+Data_Clean!Q1895)/LN(1+Assumptions!$B$21))</f>
        <v>15.6854227887284</v>
      </c>
      <c r="M1895" s="16" t="n">
        <f aca="false">Assumptions!$B$17*(0.6*MIN(1,Data_Clean!R1895/Assumptions!$B$22)+0.4*IF(Data_Clean!S1895="",0,Data_Clean!S1895))</f>
        <v>11.826</v>
      </c>
      <c r="N1895" s="16" t="n">
        <f aca="false">Assumptions!$B$18*MIN(1,(Data_Clean!F1895-1)/Assumptions!$B$23)</f>
        <v>10</v>
      </c>
      <c r="O1895" s="16" t="n">
        <f aca="false">Assumptions!$B$19*(0.4*IF(Data_Clean!E1895="",0,MIN(1,Data_Clean!E1895/12/Assumptions!$B$24))+0.35*IF(Data_Clean!D1895="Y",1,0)+0.25*(1-MIN(Data_Clean!T1895,3)/3))/IF(Data_Clean!E1895="",0.6,1)</f>
        <v>9.85</v>
      </c>
      <c r="P1895" s="16" t="n">
        <f aca="false">SUM(K1895:O1895)/(Assumptions!$D$5-IF(K1895="",Assumptions!$B$15,0))*100</f>
        <v>77.3614227887284</v>
      </c>
      <c r="Q1895" s="7" t="str">
        <f aca="false">IF(J1895&gt;=Assumptions!$B$26,"High",IF(J1895&gt;=Assumptions!$B$27,"Mid","Low"))</f>
        <v>Mid</v>
      </c>
      <c r="R1895" s="7" t="str">
        <f aca="false">IF(P1895&gt;=Assumptions!$B$28,"High",IF(P1895&gt;=Assumptions!$B$29,"Mid","Low"))</f>
        <v>High</v>
      </c>
      <c r="S1895" s="7" t="str">
        <f aca="false">INDEX(Assumptions!$B$33:$B$41,MATCH(Q1895&amp;"|"&amp;R1895,Assumptions!$A$33:$A$41,0))</f>
        <v>Engaged Builders</v>
      </c>
      <c r="T1895" s="7" t="n">
        <f aca="false">IF(ISNUMBER(Data_Clean!V1895),J1895*Data_Clean!V1895,0)</f>
        <v>28.479993696</v>
      </c>
    </row>
    <row r="1896" customFormat="false" ht="15" hidden="false" customHeight="false" outlineLevel="0" collapsed="false">
      <c r="A1896" s="15" t="str">
        <f aca="false">Data_Clean!A1896</f>
        <v>CX101892</v>
      </c>
      <c r="B1896" s="14" t="n">
        <f aca="false">Data_Clean!G1896*Assumptions!$B$5</f>
        <v>180.63475</v>
      </c>
      <c r="C1896" s="14" t="n">
        <f aca="false">IF(Data_Clean!H1896="",0,Data_Clean!H1896)*Assumptions!$B$6</f>
        <v>287.35332</v>
      </c>
      <c r="D1896" s="14" t="n">
        <f aca="false">Data_Clean!I1896*Assumptions!$B$7</f>
        <v>0</v>
      </c>
      <c r="E1896" s="14" t="n">
        <f aca="false">Data_Clean!J1896*Assumptions!$B$8</f>
        <v>0</v>
      </c>
      <c r="F1896" s="14" t="n">
        <f aca="false">Data_Clean!K1896*Assumptions!$B$9</f>
        <v>0</v>
      </c>
      <c r="G1896" s="14" t="n">
        <f aca="false">Data_Clean!L1896*Assumptions!$B$10</f>
        <v>0</v>
      </c>
      <c r="H1896" s="14" t="n">
        <f aca="false">IF(OR(Data_Clean!M1896="",Data_Clean!N1896=""),0,Data_Clean!M1896*Data_Clean!N1896/100)*Assumptions!$B$13*Assumptions!$B$11</f>
        <v>680.928</v>
      </c>
      <c r="I1896" s="14" t="n">
        <f aca="false">Data_Clean!O1896*4*Assumptions!$B$12</f>
        <v>12.40272</v>
      </c>
      <c r="J1896" s="14" t="n">
        <f aca="false">SUM(B1896:I1896)</f>
        <v>1161.31879</v>
      </c>
      <c r="K1896" s="16" t="n">
        <f aca="false">IF(Data_Clean!P1896="","",Assumptions!$B$15*0.5^(Data_Clean!P1896/Assumptions!$B$20))</f>
        <v>29.3147990530274</v>
      </c>
      <c r="L1896" s="16" t="n">
        <f aca="false">Assumptions!$B$16*MIN(1,LN(1+Data_Clean!Q1896)/LN(1+Assumptions!$B$21))</f>
        <v>11.0057238927514</v>
      </c>
      <c r="M1896" s="16" t="n">
        <f aca="false">Assumptions!$B$17*(0.6*MIN(1,Data_Clean!R1896/Assumptions!$B$22)+0.4*IF(Data_Clean!S1896="",0,Data_Clean!S1896))</f>
        <v>10.11</v>
      </c>
      <c r="N1896" s="16" t="n">
        <f aca="false">Assumptions!$B$18*MIN(1,(Data_Clean!F1896-1)/Assumptions!$B$23)</f>
        <v>10</v>
      </c>
      <c r="O1896" s="16" t="n">
        <f aca="false">Assumptions!$B$19*(0.4*IF(Data_Clean!E1896="",0,MIN(1,Data_Clean!E1896/12/Assumptions!$B$24))+0.35*IF(Data_Clean!D1896="Y",1,0)+0.25*(1-MIN(Data_Clean!T1896,3)/3))/IF(Data_Clean!E1896="",0.6,1)</f>
        <v>9.75</v>
      </c>
      <c r="P1896" s="16" t="n">
        <f aca="false">SUM(K1896:O1896)/(Assumptions!$D$5-IF(K1896="",Assumptions!$B$15,0))*100</f>
        <v>70.1805229457788</v>
      </c>
      <c r="Q1896" s="7" t="str">
        <f aca="false">IF(J1896&gt;=Assumptions!$B$26,"High",IF(J1896&gt;=Assumptions!$B$27,"Mid","Low"))</f>
        <v>Mid</v>
      </c>
      <c r="R1896" s="7" t="str">
        <f aca="false">IF(P1896&gt;=Assumptions!$B$28,"High",IF(P1896&gt;=Assumptions!$B$29,"Mid","Low"))</f>
        <v>High</v>
      </c>
      <c r="S1896" s="7" t="str">
        <f aca="false">INDEX(Assumptions!$B$33:$B$41,MATCH(Q1896&amp;"|"&amp;R1896,Assumptions!$A$33:$A$41,0))</f>
        <v>Engaged Builders</v>
      </c>
      <c r="T1896" s="7" t="n">
        <f aca="false">IF(ISNUMBER(Data_Clean!V1896),J1896*Data_Clean!V1896,0)</f>
        <v>146.558431298</v>
      </c>
    </row>
    <row r="1897" customFormat="false" ht="15" hidden="false" customHeight="false" outlineLevel="0" collapsed="false">
      <c r="A1897" s="15" t="str">
        <f aca="false">Data_Clean!A1897</f>
        <v>CX101893</v>
      </c>
      <c r="B1897" s="14" t="n">
        <f aca="false">Data_Clean!G1897*Assumptions!$B$5</f>
        <v>227.0335</v>
      </c>
      <c r="C1897" s="14" t="n">
        <f aca="false">IF(Data_Clean!H1897="",0,Data_Clean!H1897)*Assumptions!$B$6</f>
        <v>1268.06496</v>
      </c>
      <c r="D1897" s="14" t="n">
        <f aca="false">Data_Clean!I1897*Assumptions!$B$7</f>
        <v>0</v>
      </c>
      <c r="E1897" s="14" t="n">
        <f aca="false">Data_Clean!J1897*Assumptions!$B$8</f>
        <v>0</v>
      </c>
      <c r="F1897" s="14" t="n">
        <f aca="false">Data_Clean!K1897*Assumptions!$B$9</f>
        <v>0</v>
      </c>
      <c r="G1897" s="14" t="n">
        <f aca="false">Data_Clean!L1897*Assumptions!$B$10</f>
        <v>0</v>
      </c>
      <c r="H1897" s="14" t="n">
        <f aca="false">IF(OR(Data_Clean!M1897="",Data_Clean!N1897=""),0,Data_Clean!M1897*Data_Clean!N1897/100)*Assumptions!$B$13*Assumptions!$B$11</f>
        <v>203.424</v>
      </c>
      <c r="I1897" s="14" t="n">
        <f aca="false">Data_Clean!O1897*4*Assumptions!$B$12</f>
        <v>6.56352</v>
      </c>
      <c r="J1897" s="14" t="n">
        <f aca="false">SUM(B1897:I1897)</f>
        <v>1705.08598</v>
      </c>
      <c r="K1897" s="16" t="n">
        <f aca="false">IF(Data_Clean!P1897="","",Assumptions!$B$15*0.5^(Data_Clean!P1897/Assumptions!$B$20))</f>
        <v>7.8547059211547</v>
      </c>
      <c r="L1897" s="16" t="n">
        <f aca="false">Assumptions!$B$16*MIN(1,LN(1+Data_Clean!Q1897)/LN(1+Assumptions!$B$21))</f>
        <v>10.6966696442427</v>
      </c>
      <c r="M1897" s="16" t="n">
        <f aca="false">Assumptions!$B$17*(0.6*MIN(1,Data_Clean!R1897/Assumptions!$B$22)+0.4*IF(Data_Clean!S1897="",0,Data_Clean!S1897))</f>
        <v>9.468</v>
      </c>
      <c r="N1897" s="16" t="n">
        <f aca="false">Assumptions!$B$18*MIN(1,(Data_Clean!F1897-1)/Assumptions!$B$23)</f>
        <v>10</v>
      </c>
      <c r="O1897" s="16" t="n">
        <f aca="false">Assumptions!$B$19*(0.4*IF(Data_Clean!E1897="",0,MIN(1,Data_Clean!E1897/12/Assumptions!$B$24))+0.35*IF(Data_Clean!D1897="Y",1,0)+0.25*(1-MIN(Data_Clean!T1897,3)/3))/IF(Data_Clean!E1897="",0.6,1)</f>
        <v>6.7</v>
      </c>
      <c r="P1897" s="16" t="n">
        <f aca="false">SUM(K1897:O1897)/(Assumptions!$D$5-IF(K1897="",Assumptions!$B$15,0))*100</f>
        <v>44.7193755653974</v>
      </c>
      <c r="Q1897" s="7" t="str">
        <f aca="false">IF(J1897&gt;=Assumptions!$B$26,"High",IF(J1897&gt;=Assumptions!$B$27,"Mid","Low"))</f>
        <v>High</v>
      </c>
      <c r="R1897" s="7" t="str">
        <f aca="false">IF(P1897&gt;=Assumptions!$B$28,"High",IF(P1897&gt;=Assumptions!$B$29,"Mid","Low"))</f>
        <v>Low</v>
      </c>
      <c r="S1897" s="7" t="str">
        <f aca="false">INDEX(Assumptions!$B$33:$B$41,MATCH(Q1897&amp;"|"&amp;R1897,Assumptions!$A$33:$A$41,0))</f>
        <v>Affluent Drifters</v>
      </c>
      <c r="T1897" s="7" t="n">
        <f aca="false">IF(ISNUMBER(Data_Clean!V1897),J1897*Data_Clean!V1897,0)</f>
        <v>167.09842604</v>
      </c>
    </row>
    <row r="1898" customFormat="false" ht="15" hidden="false" customHeight="false" outlineLevel="0" collapsed="false">
      <c r="A1898" s="15" t="str">
        <f aca="false">Data_Clean!A1898</f>
        <v>CX101894</v>
      </c>
      <c r="B1898" s="14" t="n">
        <f aca="false">Data_Clean!G1898*Assumptions!$B$5</f>
        <v>57.24125</v>
      </c>
      <c r="C1898" s="14" t="n">
        <f aca="false">IF(Data_Clean!H1898="",0,Data_Clean!H1898)*Assumptions!$B$6</f>
        <v>0</v>
      </c>
      <c r="D1898" s="14" t="n">
        <f aca="false">Data_Clean!I1898*Assumptions!$B$7</f>
        <v>0</v>
      </c>
      <c r="E1898" s="14" t="n">
        <f aca="false">Data_Clean!J1898*Assumptions!$B$8</f>
        <v>0</v>
      </c>
      <c r="F1898" s="14" t="n">
        <f aca="false">Data_Clean!K1898*Assumptions!$B$9</f>
        <v>0</v>
      </c>
      <c r="G1898" s="14" t="n">
        <f aca="false">Data_Clean!L1898*Assumptions!$B$10</f>
        <v>0</v>
      </c>
      <c r="H1898" s="14" t="n">
        <f aca="false">IF(OR(Data_Clean!M1898="",Data_Clean!N1898=""),0,Data_Clean!M1898*Data_Clean!N1898/100)*Assumptions!$B$13*Assumptions!$B$11</f>
        <v>33.66</v>
      </c>
      <c r="I1898" s="14" t="n">
        <f aca="false">Data_Clean!O1898*4*Assumptions!$B$12</f>
        <v>3.21456</v>
      </c>
      <c r="J1898" s="14" t="n">
        <f aca="false">SUM(B1898:I1898)</f>
        <v>94.11581</v>
      </c>
      <c r="K1898" s="16" t="n">
        <f aca="false">IF(Data_Clean!P1898="","",Assumptions!$B$15*0.5^(Data_Clean!P1898/Assumptions!$B$20))</f>
        <v>23.267171427506</v>
      </c>
      <c r="L1898" s="16" t="n">
        <f aca="false">Assumptions!$B$16*MIN(1,LN(1+Data_Clean!Q1898)/LN(1+Assumptions!$B$21))</f>
        <v>12.0537864630054</v>
      </c>
      <c r="M1898" s="16" t="n">
        <f aca="false">Assumptions!$B$17*(0.6*MIN(1,Data_Clean!R1898/Assumptions!$B$22)+0.4*IF(Data_Clean!S1898="",0,Data_Clean!S1898))</f>
        <v>11.298</v>
      </c>
      <c r="N1898" s="16" t="n">
        <f aca="false">Assumptions!$B$18*MIN(1,(Data_Clean!F1898-1)/Assumptions!$B$23)</f>
        <v>5</v>
      </c>
      <c r="O1898" s="16" t="n">
        <f aca="false">Assumptions!$B$19*(0.4*IF(Data_Clean!E1898="",0,MIN(1,Data_Clean!E1898/12/Assumptions!$B$24))+0.35*IF(Data_Clean!D1898="Y",1,0)+0.25*(1-MIN(Data_Clean!T1898,3)/3))/IF(Data_Clean!E1898="",0.6,1)</f>
        <v>9.05</v>
      </c>
      <c r="P1898" s="16" t="n">
        <f aca="false">SUM(K1898:O1898)/(Assumptions!$D$5-IF(K1898="",Assumptions!$B$15,0))*100</f>
        <v>60.6689578905114</v>
      </c>
      <c r="Q1898" s="7" t="str">
        <f aca="false">IF(J1898&gt;=Assumptions!$B$26,"High",IF(J1898&gt;=Assumptions!$B$27,"Mid","Low"))</f>
        <v>Low</v>
      </c>
      <c r="R1898" s="7" t="str">
        <f aca="false">IF(P1898&gt;=Assumptions!$B$28,"High",IF(P1898&gt;=Assumptions!$B$29,"Mid","Low"))</f>
        <v>Mid</v>
      </c>
      <c r="S1898" s="7" t="str">
        <f aca="false">INDEX(Assumptions!$B$33:$B$41,MATCH(Q1898&amp;"|"&amp;R1898,Assumptions!$A$33:$A$41,0))</f>
        <v>Light Touch</v>
      </c>
      <c r="T1898" s="7" t="n">
        <f aca="false">IF(ISNUMBER(Data_Clean!V1898),J1898*Data_Clean!V1898,0)</f>
        <v>3.284641769</v>
      </c>
    </row>
    <row r="1899" customFormat="false" ht="15" hidden="false" customHeight="false" outlineLevel="0" collapsed="false">
      <c r="A1899" s="15" t="str">
        <f aca="false">Data_Clean!A1899</f>
        <v>CX101895</v>
      </c>
      <c r="B1899" s="14" t="n">
        <f aca="false">Data_Clean!G1899*Assumptions!$B$5</f>
        <v>186.0215</v>
      </c>
      <c r="C1899" s="14" t="n">
        <f aca="false">IF(Data_Clean!H1899="",0,Data_Clean!H1899)*Assumptions!$B$6</f>
        <v>173.32944</v>
      </c>
      <c r="D1899" s="14" t="n">
        <f aca="false">Data_Clean!I1899*Assumptions!$B$7</f>
        <v>0</v>
      </c>
      <c r="E1899" s="14" t="n">
        <f aca="false">Data_Clean!J1899*Assumptions!$B$8</f>
        <v>0</v>
      </c>
      <c r="F1899" s="14" t="n">
        <f aca="false">Data_Clean!K1899*Assumptions!$B$9</f>
        <v>0</v>
      </c>
      <c r="G1899" s="14" t="n">
        <f aca="false">Data_Clean!L1899*Assumptions!$B$10</f>
        <v>0</v>
      </c>
      <c r="H1899" s="14" t="n">
        <f aca="false">IF(OR(Data_Clean!M1899="",Data_Clean!N1899=""),0,Data_Clean!M1899*Data_Clean!N1899/100)*Assumptions!$B$13*Assumptions!$B$11</f>
        <v>0</v>
      </c>
      <c r="I1899" s="14" t="n">
        <f aca="false">Data_Clean!O1899*4*Assumptions!$B$12</f>
        <v>0</v>
      </c>
      <c r="J1899" s="14" t="n">
        <f aca="false">SUM(B1899:I1899)</f>
        <v>359.35094</v>
      </c>
      <c r="K1899" s="16" t="n">
        <f aca="false">IF(Data_Clean!P1899="","",Assumptions!$B$15*0.5^(Data_Clean!P1899/Assumptions!$B$20))</f>
        <v>29.3147990530274</v>
      </c>
      <c r="L1899" s="16" t="n">
        <f aca="false">Assumptions!$B$16*MIN(1,LN(1+Data_Clean!Q1899)/LN(1+Assumptions!$B$21))</f>
        <v>12.2792642888455</v>
      </c>
      <c r="M1899" s="16" t="n">
        <f aca="false">Assumptions!$B$17*(0.6*MIN(1,Data_Clean!R1899/Assumptions!$B$22)+0.4*IF(Data_Clean!S1899="",0,Data_Clean!S1899))</f>
        <v>13.11</v>
      </c>
      <c r="N1899" s="16" t="n">
        <f aca="false">Assumptions!$B$18*MIN(1,(Data_Clean!F1899-1)/Assumptions!$B$23)</f>
        <v>5</v>
      </c>
      <c r="O1899" s="16" t="n">
        <f aca="false">Assumptions!$B$19*(0.4*IF(Data_Clean!E1899="",0,MIN(1,Data_Clean!E1899/12/Assumptions!$B$24))+0.35*IF(Data_Clean!D1899="Y",1,0)+0.25*(1-MIN(Data_Clean!T1899,3)/3))/IF(Data_Clean!E1899="",0.6,1)</f>
        <v>9.75</v>
      </c>
      <c r="P1899" s="16" t="n">
        <f aca="false">SUM(K1899:O1899)/(Assumptions!$D$5-IF(K1899="",Assumptions!$B$15,0))*100</f>
        <v>69.4540633418729</v>
      </c>
      <c r="Q1899" s="7" t="str">
        <f aca="false">IF(J1899&gt;=Assumptions!$B$26,"High",IF(J1899&gt;=Assumptions!$B$27,"Mid","Low"))</f>
        <v>Low</v>
      </c>
      <c r="R1899" s="7" t="str">
        <f aca="false">IF(P1899&gt;=Assumptions!$B$28,"High",IF(P1899&gt;=Assumptions!$B$29,"Mid","Low"))</f>
        <v>Mid</v>
      </c>
      <c r="S1899" s="7" t="str">
        <f aca="false">INDEX(Assumptions!$B$33:$B$41,MATCH(Q1899&amp;"|"&amp;R1899,Assumptions!$A$33:$A$41,0))</f>
        <v>Light Touch</v>
      </c>
      <c r="T1899" s="7" t="n">
        <f aca="false">IF(ISNUMBER(Data_Clean!V1899),J1899*Data_Clean!V1899,0)</f>
        <v>33.563377796</v>
      </c>
    </row>
    <row r="1900" customFormat="false" ht="15" hidden="false" customHeight="false" outlineLevel="0" collapsed="false">
      <c r="A1900" s="15" t="str">
        <f aca="false">Data_Clean!A1900</f>
        <v>CX101896</v>
      </c>
      <c r="B1900" s="14" t="n">
        <f aca="false">Data_Clean!G1900*Assumptions!$B$5</f>
        <v>18.28175</v>
      </c>
      <c r="C1900" s="14" t="n">
        <f aca="false">IF(Data_Clean!H1900="",0,Data_Clean!H1900)*Assumptions!$B$6</f>
        <v>33.16008</v>
      </c>
      <c r="D1900" s="14" t="n">
        <f aca="false">Data_Clean!I1900*Assumptions!$B$7</f>
        <v>0</v>
      </c>
      <c r="E1900" s="14" t="n">
        <f aca="false">Data_Clean!J1900*Assumptions!$B$8</f>
        <v>0</v>
      </c>
      <c r="F1900" s="14" t="n">
        <f aca="false">Data_Clean!K1900*Assumptions!$B$9</f>
        <v>0</v>
      </c>
      <c r="G1900" s="14" t="n">
        <f aca="false">Data_Clean!L1900*Assumptions!$B$10</f>
        <v>151.65</v>
      </c>
      <c r="H1900" s="14" t="n">
        <f aca="false">IF(OR(Data_Clean!M1900="",Data_Clean!N1900=""),0,Data_Clean!M1900*Data_Clean!N1900/100)*Assumptions!$B$13*Assumptions!$B$11</f>
        <v>61.56</v>
      </c>
      <c r="I1900" s="14" t="n">
        <f aca="false">Data_Clean!O1900*4*Assumptions!$B$12</f>
        <v>13.428</v>
      </c>
      <c r="J1900" s="14" t="n">
        <f aca="false">SUM(B1900:I1900)</f>
        <v>278.07983</v>
      </c>
      <c r="K1900" s="16" t="n">
        <f aca="false">IF(Data_Clean!P1900="","",Assumptions!$B$15*0.5^(Data_Clean!P1900/Assumptions!$B$20))</f>
        <v>26.1165168988837</v>
      </c>
      <c r="L1900" s="16" t="n">
        <f aca="false">Assumptions!$B$16*MIN(1,LN(1+Data_Clean!Q1900)/LN(1+Assumptions!$B$21))</f>
        <v>17.8350829893632</v>
      </c>
      <c r="M1900" s="16" t="n">
        <f aca="false">Assumptions!$B$17*(0.6*MIN(1,Data_Clean!R1900/Assumptions!$B$22)+0.4*IF(Data_Clean!S1900="",0,Data_Clean!S1900))</f>
        <v>14.034</v>
      </c>
      <c r="N1900" s="16" t="n">
        <f aca="false">Assumptions!$B$18*MIN(1,(Data_Clean!F1900-1)/Assumptions!$B$23)</f>
        <v>15</v>
      </c>
      <c r="O1900" s="16" t="n">
        <f aca="false">Assumptions!$B$19*(0.4*IF(Data_Clean!E1900="",0,MIN(1,Data_Clean!E1900/12/Assumptions!$B$24))+0.35*IF(Data_Clean!D1900="Y",1,0)+0.25*(1-MIN(Data_Clean!T1900,3)/3))/IF(Data_Clean!E1900="",0.6,1)</f>
        <v>9.15</v>
      </c>
      <c r="P1900" s="16" t="n">
        <f aca="false">SUM(K1900:O1900)/(Assumptions!$D$5-IF(K1900="",Assumptions!$B$15,0))*100</f>
        <v>82.1355998882469</v>
      </c>
      <c r="Q1900" s="7" t="str">
        <f aca="false">IF(J1900&gt;=Assumptions!$B$26,"High",IF(J1900&gt;=Assumptions!$B$27,"Mid","Low"))</f>
        <v>Low</v>
      </c>
      <c r="R1900" s="7" t="str">
        <f aca="false">IF(P1900&gt;=Assumptions!$B$28,"High",IF(P1900&gt;=Assumptions!$B$29,"Mid","Low"))</f>
        <v>High</v>
      </c>
      <c r="S1900" s="7" t="str">
        <f aca="false">INDEX(Assumptions!$B$33:$B$41,MATCH(Q1900&amp;"|"&amp;R1900,Assumptions!$A$33:$A$41,0))</f>
        <v>Engaged Builders</v>
      </c>
      <c r="T1900" s="7" t="n">
        <f aca="false">IF(ISNUMBER(Data_Clean!V1900),J1900*Data_Clean!V1900,0)</f>
        <v>5.422556685</v>
      </c>
    </row>
    <row r="1901" customFormat="false" ht="15" hidden="false" customHeight="false" outlineLevel="0" collapsed="false">
      <c r="A1901" s="15" t="str">
        <f aca="false">Data_Clean!A1901</f>
        <v>CX101897</v>
      </c>
      <c r="B1901" s="14" t="n">
        <f aca="false">Data_Clean!G1901*Assumptions!$B$5</f>
        <v>78.431</v>
      </c>
      <c r="C1901" s="14" t="n">
        <f aca="false">IF(Data_Clean!H1901="",0,Data_Clean!H1901)*Assumptions!$B$6</f>
        <v>122.61564</v>
      </c>
      <c r="D1901" s="14" t="n">
        <f aca="false">Data_Clean!I1901*Assumptions!$B$7</f>
        <v>0</v>
      </c>
      <c r="E1901" s="14" t="n">
        <f aca="false">Data_Clean!J1901*Assumptions!$B$8</f>
        <v>25.46955</v>
      </c>
      <c r="F1901" s="14" t="n">
        <f aca="false">Data_Clean!K1901*Assumptions!$B$9</f>
        <v>655.6</v>
      </c>
      <c r="G1901" s="14" t="n">
        <f aca="false">Data_Clean!L1901*Assumptions!$B$10</f>
        <v>1204.2</v>
      </c>
      <c r="H1901" s="14" t="n">
        <f aca="false">IF(OR(Data_Clean!M1901="",Data_Clean!N1901=""),0,Data_Clean!M1901*Data_Clean!N1901/100)*Assumptions!$B$13*Assumptions!$B$11</f>
        <v>0</v>
      </c>
      <c r="I1901" s="14" t="n">
        <f aca="false">Data_Clean!O1901*4*Assumptions!$B$12</f>
        <v>0</v>
      </c>
      <c r="J1901" s="14" t="n">
        <f aca="false">SUM(B1901:I1901)</f>
        <v>2086.31619</v>
      </c>
      <c r="K1901" s="16" t="n">
        <f aca="false">IF(Data_Clean!P1901="","",Assumptions!$B$15*0.5^(Data_Clean!P1901/Assumptions!$B$20))</f>
        <v>22.735748497656</v>
      </c>
      <c r="L1901" s="16" t="n">
        <f aca="false">Assumptions!$B$16*MIN(1,LN(1+Data_Clean!Q1901)/LN(1+Assumptions!$B$21))</f>
        <v>14.4532413158944</v>
      </c>
      <c r="M1901" s="16" t="n">
        <f aca="false">Assumptions!$B$17*(0.6*MIN(1,Data_Clean!R1901/Assumptions!$B$22)+0.4*IF(Data_Clean!S1901="",0,Data_Clean!S1901))</f>
        <v>5.136</v>
      </c>
      <c r="N1901" s="16" t="n">
        <f aca="false">Assumptions!$B$18*MIN(1,(Data_Clean!F1901-1)/Assumptions!$B$23)</f>
        <v>20</v>
      </c>
      <c r="O1901" s="16" t="n">
        <f aca="false">Assumptions!$B$19*(0.4*IF(Data_Clean!E1901="",0,MIN(1,Data_Clean!E1901/12/Assumptions!$B$24))+0.35*IF(Data_Clean!D1901="Y",1,0)+0.25*(1-MIN(Data_Clean!T1901,3)/3))/IF(Data_Clean!E1901="",0.6,1)</f>
        <v>13.75</v>
      </c>
      <c r="P1901" s="16" t="n">
        <f aca="false">SUM(K1901:O1901)/(Assumptions!$D$5-IF(K1901="",Assumptions!$B$15,0))*100</f>
        <v>76.0749898135504</v>
      </c>
      <c r="Q1901" s="7" t="str">
        <f aca="false">IF(J1901&gt;=Assumptions!$B$26,"High",IF(J1901&gt;=Assumptions!$B$27,"Mid","Low"))</f>
        <v>High</v>
      </c>
      <c r="R1901" s="7" t="str">
        <f aca="false">IF(P1901&gt;=Assumptions!$B$28,"High",IF(P1901&gt;=Assumptions!$B$29,"Mid","Low"))</f>
        <v>High</v>
      </c>
      <c r="S1901" s="7" t="str">
        <f aca="false">INDEX(Assumptions!$B$33:$B$41,MATCH(Q1901&amp;"|"&amp;R1901,Assumptions!$A$33:$A$41,0))</f>
        <v>Premier Advocates</v>
      </c>
      <c r="T1901" s="7" t="n">
        <f aca="false">IF(ISNUMBER(Data_Clean!V1901),J1901*Data_Clean!V1901,0)</f>
        <v>62.798117319</v>
      </c>
    </row>
    <row r="1902" customFormat="false" ht="15" hidden="false" customHeight="false" outlineLevel="0" collapsed="false">
      <c r="A1902" s="15" t="str">
        <f aca="false">Data_Clean!A1902</f>
        <v>CX101898</v>
      </c>
      <c r="B1902" s="14" t="n">
        <f aca="false">Data_Clean!G1902*Assumptions!$B$5</f>
        <v>622.78275</v>
      </c>
      <c r="C1902" s="14" t="n">
        <f aca="false">IF(Data_Clean!H1902="",0,Data_Clean!H1902)*Assumptions!$B$6</f>
        <v>307.20576</v>
      </c>
      <c r="D1902" s="14" t="n">
        <f aca="false">Data_Clean!I1902*Assumptions!$B$7</f>
        <v>0</v>
      </c>
      <c r="E1902" s="14" t="n">
        <f aca="false">Data_Clean!J1902*Assumptions!$B$8</f>
        <v>0</v>
      </c>
      <c r="F1902" s="14" t="n">
        <f aca="false">Data_Clean!K1902*Assumptions!$B$9</f>
        <v>0</v>
      </c>
      <c r="G1902" s="14" t="n">
        <f aca="false">Data_Clean!L1902*Assumptions!$B$10</f>
        <v>0</v>
      </c>
      <c r="H1902" s="14" t="n">
        <f aca="false">IF(OR(Data_Clean!M1902="",Data_Clean!N1902=""),0,Data_Clean!M1902*Data_Clean!N1902/100)*Assumptions!$B$13*Assumptions!$B$11</f>
        <v>0</v>
      </c>
      <c r="I1902" s="14" t="n">
        <f aca="false">Data_Clean!O1902*4*Assumptions!$B$12</f>
        <v>0</v>
      </c>
      <c r="J1902" s="14" t="n">
        <f aca="false">SUM(B1902:I1902)</f>
        <v>929.98851</v>
      </c>
      <c r="K1902" s="16" t="n">
        <f aca="false">IF(Data_Clean!P1902="","",Assumptions!$B$15*0.5^(Data_Clean!P1902/Assumptions!$B$20))</f>
        <v>18.0453755412318</v>
      </c>
      <c r="L1902" s="16" t="n">
        <f aca="false">Assumptions!$B$16*MIN(1,LN(1+Data_Clean!Q1902)/LN(1+Assumptions!$B$21))</f>
        <v>18.2220128711786</v>
      </c>
      <c r="M1902" s="16" t="n">
        <f aca="false">Assumptions!$B$17*(0.6*MIN(1,Data_Clean!R1902/Assumptions!$B$22)+0.4*IF(Data_Clean!S1902="",0,Data_Clean!S1902))</f>
        <v>15</v>
      </c>
      <c r="N1902" s="16" t="n">
        <f aca="false">Assumptions!$B$18*MIN(1,(Data_Clean!F1902-1)/Assumptions!$B$23)</f>
        <v>5</v>
      </c>
      <c r="O1902" s="16" t="n">
        <f aca="false">Assumptions!$B$19*(0.4*IF(Data_Clean!E1902="",0,MIN(1,Data_Clean!E1902/12/Assumptions!$B$24))+0.35*IF(Data_Clean!D1902="Y",1,0)+0.25*(1-MIN(Data_Clean!T1902,3)/3))/IF(Data_Clean!E1902="",0.6,1)</f>
        <v>11.45</v>
      </c>
      <c r="P1902" s="16" t="n">
        <f aca="false">SUM(K1902:O1902)/(Assumptions!$D$5-IF(K1902="",Assumptions!$B$15,0))*100</f>
        <v>67.7173884124103</v>
      </c>
      <c r="Q1902" s="7" t="str">
        <f aca="false">IF(J1902&gt;=Assumptions!$B$26,"High",IF(J1902&gt;=Assumptions!$B$27,"Mid","Low"))</f>
        <v>Mid</v>
      </c>
      <c r="R1902" s="7" t="str">
        <f aca="false">IF(P1902&gt;=Assumptions!$B$28,"High",IF(P1902&gt;=Assumptions!$B$29,"Mid","Low"))</f>
        <v>Mid</v>
      </c>
      <c r="S1902" s="7" t="str">
        <f aca="false">INDEX(Assumptions!$B$33:$B$41,MATCH(Q1902&amp;"|"&amp;R1902,Assumptions!$A$33:$A$41,0))</f>
        <v>Established Core</v>
      </c>
      <c r="T1902" s="7" t="n">
        <f aca="false">IF(ISNUMBER(Data_Clean!V1902),J1902*Data_Clean!V1902,0)</f>
        <v>20.831742624</v>
      </c>
    </row>
    <row r="1903" customFormat="false" ht="15" hidden="false" customHeight="false" outlineLevel="0" collapsed="false">
      <c r="A1903" s="15" t="str">
        <f aca="false">Data_Clean!A1903</f>
        <v>CX101899</v>
      </c>
      <c r="B1903" s="14" t="n">
        <f aca="false">Data_Clean!G1903*Assumptions!$B$5</f>
        <v>36.3835</v>
      </c>
      <c r="C1903" s="14" t="n">
        <f aca="false">IF(Data_Clean!H1903="",0,Data_Clean!H1903)*Assumptions!$B$6</f>
        <v>128.3394</v>
      </c>
      <c r="D1903" s="14" t="n">
        <f aca="false">Data_Clean!I1903*Assumptions!$B$7</f>
        <v>42.4</v>
      </c>
      <c r="E1903" s="14" t="n">
        <f aca="false">Data_Clean!J1903*Assumptions!$B$8</f>
        <v>113.4216</v>
      </c>
      <c r="F1903" s="14" t="n">
        <f aca="false">Data_Clean!K1903*Assumptions!$B$9</f>
        <v>563.2</v>
      </c>
      <c r="G1903" s="14" t="n">
        <f aca="false">Data_Clean!L1903*Assumptions!$B$10</f>
        <v>0</v>
      </c>
      <c r="H1903" s="14" t="n">
        <f aca="false">IF(OR(Data_Clean!M1903="",Data_Clean!N1903=""),0,Data_Clean!M1903*Data_Clean!N1903/100)*Assumptions!$B$13*Assumptions!$B$11</f>
        <v>0</v>
      </c>
      <c r="I1903" s="14" t="n">
        <f aca="false">Data_Clean!O1903*4*Assumptions!$B$12</f>
        <v>0</v>
      </c>
      <c r="J1903" s="14" t="n">
        <f aca="false">SUM(B1903:I1903)</f>
        <v>883.7445</v>
      </c>
      <c r="K1903" s="16" t="n">
        <f aca="false">IF(Data_Clean!P1903="","",Assumptions!$B$15*0.5^(Data_Clean!P1903/Assumptions!$B$20))</f>
        <v>27.3516746567465</v>
      </c>
      <c r="L1903" s="16" t="n">
        <f aca="false">Assumptions!$B$16*MIN(1,LN(1+Data_Clean!Q1903)/LN(1+Assumptions!$B$21))</f>
        <v>15.5872929926646</v>
      </c>
      <c r="M1903" s="16" t="n">
        <f aca="false">Assumptions!$B$17*(0.6*MIN(1,Data_Clean!R1903/Assumptions!$B$22)+0.4*IF(Data_Clean!S1903="",0,Data_Clean!S1903))</f>
        <v>14.694</v>
      </c>
      <c r="N1903" s="16" t="n">
        <f aca="false">Assumptions!$B$18*MIN(1,(Data_Clean!F1903-1)/Assumptions!$B$23)</f>
        <v>20</v>
      </c>
      <c r="O1903" s="16" t="n">
        <f aca="false">Assumptions!$B$19*(0.4*IF(Data_Clean!E1903="",0,MIN(1,Data_Clean!E1903/12/Assumptions!$B$24))+0.35*IF(Data_Clean!D1903="Y",1,0)+0.25*(1-MIN(Data_Clean!T1903,3)/3))/IF(Data_Clean!E1903="",0.6,1)</f>
        <v>5.55</v>
      </c>
      <c r="P1903" s="16" t="n">
        <f aca="false">SUM(K1903:O1903)/(Assumptions!$D$5-IF(K1903="",Assumptions!$B$15,0))*100</f>
        <v>83.1829676494111</v>
      </c>
      <c r="Q1903" s="7" t="str">
        <f aca="false">IF(J1903&gt;=Assumptions!$B$26,"High",IF(J1903&gt;=Assumptions!$B$27,"Mid","Low"))</f>
        <v>Mid</v>
      </c>
      <c r="R1903" s="7" t="str">
        <f aca="false">IF(P1903&gt;=Assumptions!$B$28,"High",IF(P1903&gt;=Assumptions!$B$29,"Mid","Low"))</f>
        <v>High</v>
      </c>
      <c r="S1903" s="7" t="str">
        <f aca="false">INDEX(Assumptions!$B$33:$B$41,MATCH(Q1903&amp;"|"&amp;R1903,Assumptions!$A$33:$A$41,0))</f>
        <v>Engaged Builders</v>
      </c>
      <c r="T1903" s="7" t="n">
        <f aca="false">IF(ISNUMBER(Data_Clean!V1903),J1903*Data_Clean!V1903,0)</f>
        <v>38.884758</v>
      </c>
    </row>
    <row r="1904" customFormat="false" ht="15" hidden="false" customHeight="false" outlineLevel="0" collapsed="false">
      <c r="A1904" s="15" t="str">
        <f aca="false">Data_Clean!A1904</f>
        <v>CX101900</v>
      </c>
      <c r="B1904" s="14" t="n">
        <f aca="false">Data_Clean!G1904*Assumptions!$B$5</f>
        <v>134.2</v>
      </c>
      <c r="C1904" s="14" t="n">
        <f aca="false">IF(Data_Clean!H1904="",0,Data_Clean!H1904)*Assumptions!$B$6</f>
        <v>852.35148</v>
      </c>
      <c r="D1904" s="14" t="n">
        <f aca="false">Data_Clean!I1904*Assumptions!$B$7</f>
        <v>1970.4</v>
      </c>
      <c r="E1904" s="14" t="n">
        <f aca="false">Data_Clean!J1904*Assumptions!$B$8</f>
        <v>0</v>
      </c>
      <c r="F1904" s="14" t="n">
        <f aca="false">Data_Clean!K1904*Assumptions!$B$9</f>
        <v>0</v>
      </c>
      <c r="G1904" s="14" t="n">
        <f aca="false">Data_Clean!L1904*Assumptions!$B$10</f>
        <v>0</v>
      </c>
      <c r="H1904" s="14" t="n">
        <f aca="false">IF(OR(Data_Clean!M1904="",Data_Clean!N1904=""),0,Data_Clean!M1904*Data_Clean!N1904/100)*Assumptions!$B$13*Assumptions!$B$11</f>
        <v>204.96</v>
      </c>
      <c r="I1904" s="14" t="n">
        <f aca="false">Data_Clean!O1904*4*Assumptions!$B$12</f>
        <v>19.52784</v>
      </c>
      <c r="J1904" s="14" t="n">
        <f aca="false">SUM(B1904:I1904)</f>
        <v>3181.43932</v>
      </c>
      <c r="K1904" s="16" t="n">
        <f aca="false">IF(Data_Clean!P1904="","",Assumptions!$B$15*0.5^(Data_Clean!P1904/Assumptions!$B$20))</f>
        <v>6.68174038605255</v>
      </c>
      <c r="L1904" s="16" t="n">
        <f aca="false">Assumptions!$B$16*MIN(1,LN(1+Data_Clean!Q1904)/LN(1+Assumptions!$B$21))</f>
        <v>10.6966696442427</v>
      </c>
      <c r="M1904" s="16" t="n">
        <f aca="false">Assumptions!$B$17*(0.6*MIN(1,Data_Clean!R1904/Assumptions!$B$22)+0.4*IF(Data_Clean!S1904="",0,Data_Clean!S1904))</f>
        <v>6.786</v>
      </c>
      <c r="N1904" s="16" t="n">
        <f aca="false">Assumptions!$B$18*MIN(1,(Data_Clean!F1904-1)/Assumptions!$B$23)</f>
        <v>20</v>
      </c>
      <c r="O1904" s="16" t="n">
        <f aca="false">Assumptions!$B$19*(0.4*IF(Data_Clean!E1904="",0,MIN(1,Data_Clean!E1904/12/Assumptions!$B$24))+0.35*IF(Data_Clean!D1904="Y",1,0)+0.25*(1-MIN(Data_Clean!T1904,3)/3))/IF(Data_Clean!E1904="",0.6,1)</f>
        <v>8.55</v>
      </c>
      <c r="P1904" s="16" t="n">
        <f aca="false">SUM(K1904:O1904)/(Assumptions!$D$5-IF(K1904="",Assumptions!$B$15,0))*100</f>
        <v>52.7144100302952</v>
      </c>
      <c r="Q1904" s="7" t="str">
        <f aca="false">IF(J1904&gt;=Assumptions!$B$26,"High",IF(J1904&gt;=Assumptions!$B$27,"Mid","Low"))</f>
        <v>High</v>
      </c>
      <c r="R1904" s="7" t="str">
        <f aca="false">IF(P1904&gt;=Assumptions!$B$28,"High",IF(P1904&gt;=Assumptions!$B$29,"Mid","Low"))</f>
        <v>Mid</v>
      </c>
      <c r="S1904" s="7" t="str">
        <f aca="false">INDEX(Assumptions!$B$33:$B$41,MATCH(Q1904&amp;"|"&amp;R1904,Assumptions!$A$33:$A$41,0))</f>
        <v>Established Core</v>
      </c>
      <c r="T1904" s="7" t="n">
        <f aca="false">IF(ISNUMBER(Data_Clean!V1904),J1904*Data_Clean!V1904,0)</f>
        <v>180.705753376</v>
      </c>
    </row>
    <row r="1905" customFormat="false" ht="15" hidden="false" customHeight="false" outlineLevel="0" collapsed="false">
      <c r="A1905" s="15" t="str">
        <f aca="false">Data_Clean!A1905</f>
        <v>CX101901</v>
      </c>
      <c r="B1905" s="14" t="n">
        <f aca="false">Data_Clean!G1905*Assumptions!$B$5</f>
        <v>49.48825</v>
      </c>
      <c r="C1905" s="14" t="n">
        <f aca="false">IF(Data_Clean!H1905="",0,Data_Clean!H1905)*Assumptions!$B$6</f>
        <v>395.09856</v>
      </c>
      <c r="D1905" s="14" t="n">
        <f aca="false">Data_Clean!I1905*Assumptions!$B$7</f>
        <v>0</v>
      </c>
      <c r="E1905" s="14" t="n">
        <f aca="false">Data_Clean!J1905*Assumptions!$B$8</f>
        <v>233.7621</v>
      </c>
      <c r="F1905" s="14" t="n">
        <f aca="false">Data_Clean!K1905*Assumptions!$B$9</f>
        <v>0</v>
      </c>
      <c r="G1905" s="14" t="n">
        <f aca="false">Data_Clean!L1905*Assumptions!$B$10</f>
        <v>573.3</v>
      </c>
      <c r="H1905" s="14" t="n">
        <f aca="false">IF(OR(Data_Clean!M1905="",Data_Clean!N1905=""),0,Data_Clean!M1905*Data_Clean!N1905/100)*Assumptions!$B$13*Assumptions!$B$11</f>
        <v>0</v>
      </c>
      <c r="I1905" s="14" t="n">
        <f aca="false">Data_Clean!O1905*4*Assumptions!$B$12</f>
        <v>0</v>
      </c>
      <c r="J1905" s="14" t="n">
        <f aca="false">SUM(B1905:I1905)</f>
        <v>1251.64891</v>
      </c>
      <c r="K1905" s="16" t="n">
        <f aca="false">IF(Data_Clean!P1905="","",Assumptions!$B$15*0.5^(Data_Clean!P1905/Assumptions!$B$20))</f>
        <v>16.0766019380444</v>
      </c>
      <c r="L1905" s="16" t="n">
        <f aca="false">Assumptions!$B$16*MIN(1,LN(1+Data_Clean!Q1905)/LN(1+Assumptions!$B$21))</f>
        <v>15.4867983970398</v>
      </c>
      <c r="M1905" s="16" t="n">
        <f aca="false">Assumptions!$B$17*(0.6*MIN(1,Data_Clean!R1905/Assumptions!$B$22)+0.4*IF(Data_Clean!S1905="",0,Data_Clean!S1905))</f>
        <v>8.844</v>
      </c>
      <c r="N1905" s="16" t="n">
        <f aca="false">Assumptions!$B$18*MIN(1,(Data_Clean!F1905-1)/Assumptions!$B$23)</f>
        <v>20</v>
      </c>
      <c r="O1905" s="16" t="n">
        <f aca="false">Assumptions!$B$19*(0.4*IF(Data_Clean!E1905="",0,MIN(1,Data_Clean!E1905/12/Assumptions!$B$24))+0.35*IF(Data_Clean!D1905="Y",1,0)+0.25*(1-MIN(Data_Clean!T1905,3)/3))/IF(Data_Clean!E1905="",0.6,1)</f>
        <v>12.85</v>
      </c>
      <c r="P1905" s="16" t="n">
        <f aca="false">SUM(K1905:O1905)/(Assumptions!$D$5-IF(K1905="",Assumptions!$B$15,0))*100</f>
        <v>73.2574003350842</v>
      </c>
      <c r="Q1905" s="7" t="str">
        <f aca="false">IF(J1905&gt;=Assumptions!$B$26,"High",IF(J1905&gt;=Assumptions!$B$27,"Mid","Low"))</f>
        <v>Mid</v>
      </c>
      <c r="R1905" s="7" t="str">
        <f aca="false">IF(P1905&gt;=Assumptions!$B$28,"High",IF(P1905&gt;=Assumptions!$B$29,"Mid","Low"))</f>
        <v>High</v>
      </c>
      <c r="S1905" s="7" t="str">
        <f aca="false">INDEX(Assumptions!$B$33:$B$41,MATCH(Q1905&amp;"|"&amp;R1905,Assumptions!$A$33:$A$41,0))</f>
        <v>Engaged Builders</v>
      </c>
      <c r="T1905" s="7" t="n">
        <f aca="false">IF(ISNUMBER(Data_Clean!V1905),J1905*Data_Clean!V1905,0)</f>
        <v>18.274074086</v>
      </c>
    </row>
    <row r="1906" customFormat="false" ht="15" hidden="false" customHeight="false" outlineLevel="0" collapsed="false">
      <c r="A1906" s="15" t="str">
        <f aca="false">Data_Clean!A1906</f>
        <v>CX101902</v>
      </c>
      <c r="B1906" s="14" t="n">
        <f aca="false">Data_Clean!G1906*Assumptions!$B$5</f>
        <v>28.17625</v>
      </c>
      <c r="C1906" s="14" t="n">
        <f aca="false">IF(Data_Clean!H1906="",0,Data_Clean!H1906)*Assumptions!$B$6</f>
        <v>0</v>
      </c>
      <c r="D1906" s="14" t="n">
        <f aca="false">Data_Clean!I1906*Assumptions!$B$7</f>
        <v>139.2</v>
      </c>
      <c r="E1906" s="14" t="n">
        <f aca="false">Data_Clean!J1906*Assumptions!$B$8</f>
        <v>0</v>
      </c>
      <c r="F1906" s="14" t="n">
        <f aca="false">Data_Clean!K1906*Assumptions!$B$9</f>
        <v>776.6</v>
      </c>
      <c r="G1906" s="14" t="n">
        <f aca="false">Data_Clean!L1906*Assumptions!$B$10</f>
        <v>0</v>
      </c>
      <c r="H1906" s="14" t="n">
        <f aca="false">IF(OR(Data_Clean!M1906="",Data_Clean!N1906=""),0,Data_Clean!M1906*Data_Clean!N1906/100)*Assumptions!$B$13*Assumptions!$B$11</f>
        <v>0</v>
      </c>
      <c r="I1906" s="14" t="n">
        <f aca="false">Data_Clean!O1906*4*Assumptions!$B$12</f>
        <v>0</v>
      </c>
      <c r="J1906" s="14" t="n">
        <f aca="false">SUM(B1906:I1906)</f>
        <v>943.97625</v>
      </c>
      <c r="K1906" s="16" t="n">
        <f aca="false">IF(Data_Clean!P1906="","",Assumptions!$B$15*0.5^(Data_Clean!P1906/Assumptions!$B$20))</f>
        <v>24.3675718906871</v>
      </c>
      <c r="L1906" s="16" t="n">
        <f aca="false">Assumptions!$B$16*MIN(1,LN(1+Data_Clean!Q1906)/LN(1+Assumptions!$B$21))</f>
        <v>12.6966447294858</v>
      </c>
      <c r="M1906" s="16" t="n">
        <f aca="false">Assumptions!$B$17*(0.6*MIN(1,Data_Clean!R1906/Assumptions!$B$22)+0.4*IF(Data_Clean!S1906="",0,Data_Clean!S1906))</f>
        <v>12.672</v>
      </c>
      <c r="N1906" s="16" t="n">
        <f aca="false">Assumptions!$B$18*MIN(1,(Data_Clean!F1906-1)/Assumptions!$B$23)</f>
        <v>10</v>
      </c>
      <c r="O1906" s="16" t="n">
        <f aca="false">Assumptions!$B$19*(0.4*IF(Data_Clean!E1906="",0,MIN(1,Data_Clean!E1906/12/Assumptions!$B$24))+0.35*IF(Data_Clean!D1906="Y",1,0)+0.25*(1-MIN(Data_Clean!T1906,3)/3))/IF(Data_Clean!E1906="",0.6,1)</f>
        <v>4.8</v>
      </c>
      <c r="P1906" s="16" t="n">
        <f aca="false">SUM(K1906:O1906)/(Assumptions!$D$5-IF(K1906="",Assumptions!$B$15,0))*100</f>
        <v>64.5362166201728</v>
      </c>
      <c r="Q1906" s="7" t="str">
        <f aca="false">IF(J1906&gt;=Assumptions!$B$26,"High",IF(J1906&gt;=Assumptions!$B$27,"Mid","Low"))</f>
        <v>Mid</v>
      </c>
      <c r="R1906" s="7" t="str">
        <f aca="false">IF(P1906&gt;=Assumptions!$B$28,"High",IF(P1906&gt;=Assumptions!$B$29,"Mid","Low"))</f>
        <v>Mid</v>
      </c>
      <c r="S1906" s="7" t="str">
        <f aca="false">INDEX(Assumptions!$B$33:$B$41,MATCH(Q1906&amp;"|"&amp;R1906,Assumptions!$A$33:$A$41,0))</f>
        <v>Established Core</v>
      </c>
      <c r="T1906" s="7" t="n">
        <f aca="false">IF(ISNUMBER(Data_Clean!V1906),J1906*Data_Clean!V1906,0)</f>
        <v>63.340806375</v>
      </c>
    </row>
    <row r="1907" customFormat="false" ht="15" hidden="false" customHeight="false" outlineLevel="0" collapsed="false">
      <c r="A1907" s="15" t="str">
        <f aca="false">Data_Clean!A1907</f>
        <v>CX101903</v>
      </c>
      <c r="B1907" s="14" t="n">
        <f aca="false">Data_Clean!G1907*Assumptions!$B$5</f>
        <v>227.918</v>
      </c>
      <c r="C1907" s="14" t="n">
        <f aca="false">IF(Data_Clean!H1907="",0,Data_Clean!H1907)*Assumptions!$B$6</f>
        <v>320.1882</v>
      </c>
      <c r="D1907" s="14" t="n">
        <f aca="false">Data_Clean!I1907*Assumptions!$B$7</f>
        <v>0</v>
      </c>
      <c r="E1907" s="14" t="n">
        <f aca="false">Data_Clean!J1907*Assumptions!$B$8</f>
        <v>0</v>
      </c>
      <c r="F1907" s="14" t="n">
        <f aca="false">Data_Clean!K1907*Assumptions!$B$9</f>
        <v>0</v>
      </c>
      <c r="G1907" s="14" t="n">
        <f aca="false">Data_Clean!L1907*Assumptions!$B$10</f>
        <v>0</v>
      </c>
      <c r="H1907" s="14" t="n">
        <f aca="false">IF(OR(Data_Clean!M1907="",Data_Clean!N1907=""),0,Data_Clean!M1907*Data_Clean!N1907/100)*Assumptions!$B$13*Assumptions!$B$11</f>
        <v>158.208</v>
      </c>
      <c r="I1907" s="14" t="n">
        <f aca="false">Data_Clean!O1907*4*Assumptions!$B$12</f>
        <v>5.07648</v>
      </c>
      <c r="J1907" s="14" t="n">
        <f aca="false">SUM(B1907:I1907)</f>
        <v>711.39068</v>
      </c>
      <c r="K1907" s="16" t="n">
        <f aca="false">IF(Data_Clean!P1907="","",Assumptions!$B$15*0.5^(Data_Clean!P1907/Assumptions!$B$20))</f>
        <v>16.8369307246406</v>
      </c>
      <c r="L1907" s="16" t="n">
        <f aca="false">Assumptions!$B$16*MIN(1,LN(1+Data_Clean!Q1907)/LN(1+Assumptions!$B$21))</f>
        <v>11.0057238927514</v>
      </c>
      <c r="M1907" s="16" t="n">
        <f aca="false">Assumptions!$B$17*(0.6*MIN(1,Data_Clean!R1907/Assumptions!$B$22)+0.4*IF(Data_Clean!S1907="",0,Data_Clean!S1907))</f>
        <v>4.854</v>
      </c>
      <c r="N1907" s="16" t="n">
        <f aca="false">Assumptions!$B$18*MIN(1,(Data_Clean!F1907-1)/Assumptions!$B$23)</f>
        <v>10</v>
      </c>
      <c r="O1907" s="16" t="n">
        <f aca="false">Assumptions!$B$19*(0.4*IF(Data_Clean!E1907="",0,MIN(1,Data_Clean!E1907/12/Assumptions!$B$24))+0.35*IF(Data_Clean!D1907="Y",1,0)+0.25*(1-MIN(Data_Clean!T1907,3)/3))/IF(Data_Clean!E1907="",0.6,1)</f>
        <v>7.35</v>
      </c>
      <c r="P1907" s="16" t="n">
        <f aca="false">SUM(K1907:O1907)/(Assumptions!$D$5-IF(K1907="",Assumptions!$B$15,0))*100</f>
        <v>50.046654617392</v>
      </c>
      <c r="Q1907" s="7" t="str">
        <f aca="false">IF(J1907&gt;=Assumptions!$B$26,"High",IF(J1907&gt;=Assumptions!$B$27,"Mid","Low"))</f>
        <v>Mid</v>
      </c>
      <c r="R1907" s="7" t="str">
        <f aca="false">IF(P1907&gt;=Assumptions!$B$28,"High",IF(P1907&gt;=Assumptions!$B$29,"Mid","Low"))</f>
        <v>Mid</v>
      </c>
      <c r="S1907" s="7" t="str">
        <f aca="false">INDEX(Assumptions!$B$33:$B$41,MATCH(Q1907&amp;"|"&amp;R1907,Assumptions!$A$33:$A$41,0))</f>
        <v>Established Core</v>
      </c>
      <c r="T1907" s="7" t="n">
        <f aca="false">IF(ISNUMBER(Data_Clean!V1907),J1907*Data_Clean!V1907,0)</f>
        <v>103.009370464</v>
      </c>
    </row>
    <row r="1908" customFormat="false" ht="15" hidden="false" customHeight="false" outlineLevel="0" collapsed="false">
      <c r="A1908" s="15" t="str">
        <f aca="false">Data_Clean!A1908</f>
        <v>CX101904</v>
      </c>
      <c r="B1908" s="14" t="n">
        <f aca="false">Data_Clean!G1908*Assumptions!$B$5</f>
        <v>101.66875</v>
      </c>
      <c r="C1908" s="14" t="n">
        <f aca="false">IF(Data_Clean!H1908="",0,Data_Clean!H1908)*Assumptions!$B$6</f>
        <v>0</v>
      </c>
      <c r="D1908" s="14" t="n">
        <f aca="false">Data_Clean!I1908*Assumptions!$B$7</f>
        <v>0</v>
      </c>
      <c r="E1908" s="14" t="n">
        <f aca="false">Data_Clean!J1908*Assumptions!$B$8</f>
        <v>0</v>
      </c>
      <c r="F1908" s="14" t="n">
        <f aca="false">Data_Clean!K1908*Assumptions!$B$9</f>
        <v>0</v>
      </c>
      <c r="G1908" s="14" t="n">
        <f aca="false">Data_Clean!L1908*Assumptions!$B$10</f>
        <v>0</v>
      </c>
      <c r="H1908" s="14" t="n">
        <f aca="false">IF(OR(Data_Clean!M1908="",Data_Clean!N1908=""),0,Data_Clean!M1908*Data_Clean!N1908/100)*Assumptions!$B$13*Assumptions!$B$11</f>
        <v>459.84</v>
      </c>
      <c r="I1908" s="14" t="n">
        <f aca="false">Data_Clean!O1908*4*Assumptions!$B$12</f>
        <v>16.2936</v>
      </c>
      <c r="J1908" s="14" t="n">
        <f aca="false">SUM(B1908:I1908)</f>
        <v>577.80235</v>
      </c>
      <c r="K1908" s="16" t="n">
        <f aca="false">IF(Data_Clean!P1908="","",Assumptions!$B$15*0.5^(Data_Clean!P1908/Assumptions!$B$20))</f>
        <v>20.7286931995166</v>
      </c>
      <c r="L1908" s="16" t="n">
        <f aca="false">Assumptions!$B$16*MIN(1,LN(1+Data_Clean!Q1908)/LN(1+Assumptions!$B$21))</f>
        <v>15.7812965263578</v>
      </c>
      <c r="M1908" s="16" t="n">
        <f aca="false">Assumptions!$B$17*(0.6*MIN(1,Data_Clean!R1908/Assumptions!$B$22)+0.4*IF(Data_Clean!S1908="",0,Data_Clean!S1908))</f>
        <v>3.912</v>
      </c>
      <c r="N1908" s="16" t="n">
        <f aca="false">Assumptions!$B$18*MIN(1,(Data_Clean!F1908-1)/Assumptions!$B$23)</f>
        <v>5</v>
      </c>
      <c r="O1908" s="16" t="n">
        <f aca="false">Assumptions!$B$19*(0.4*IF(Data_Clean!E1908="",0,MIN(1,Data_Clean!E1908/12/Assumptions!$B$24))+0.35*IF(Data_Clean!D1908="Y",1,0)+0.25*(1-MIN(Data_Clean!T1908,3)/3))/IF(Data_Clean!E1908="",0.6,1)</f>
        <v>9.8</v>
      </c>
      <c r="P1908" s="16" t="n">
        <f aca="false">SUM(K1908:O1908)/(Assumptions!$D$5-IF(K1908="",Assumptions!$B$15,0))*100</f>
        <v>55.2219897258744</v>
      </c>
      <c r="Q1908" s="7" t="str">
        <f aca="false">IF(J1908&gt;=Assumptions!$B$26,"High",IF(J1908&gt;=Assumptions!$B$27,"Mid","Low"))</f>
        <v>Mid</v>
      </c>
      <c r="R1908" s="7" t="str">
        <f aca="false">IF(P1908&gt;=Assumptions!$B$28,"High",IF(P1908&gt;=Assumptions!$B$29,"Mid","Low"))</f>
        <v>Mid</v>
      </c>
      <c r="S1908" s="7" t="str">
        <f aca="false">INDEX(Assumptions!$B$33:$B$41,MATCH(Q1908&amp;"|"&amp;R1908,Assumptions!$A$33:$A$41,0))</f>
        <v>Established Core</v>
      </c>
      <c r="T1908" s="7" t="n">
        <f aca="false">IF(ISNUMBER(Data_Clean!V1908),J1908*Data_Clean!V1908,0)</f>
        <v>19.471939195</v>
      </c>
    </row>
    <row r="1909" customFormat="false" ht="15" hidden="false" customHeight="false" outlineLevel="0" collapsed="false">
      <c r="A1909" s="15" t="str">
        <f aca="false">Data_Clean!A1909</f>
        <v>CX101905</v>
      </c>
      <c r="B1909" s="14" t="n">
        <f aca="false">Data_Clean!G1909*Assumptions!$B$5</f>
        <v>64.67575</v>
      </c>
      <c r="C1909" s="14" t="n">
        <f aca="false">IF(Data_Clean!H1909="",0,Data_Clean!H1909)*Assumptions!$B$6</f>
        <v>0</v>
      </c>
      <c r="D1909" s="14" t="n">
        <f aca="false">Data_Clean!I1909*Assumptions!$B$7</f>
        <v>47.2</v>
      </c>
      <c r="E1909" s="14" t="n">
        <f aca="false">Data_Clean!J1909*Assumptions!$B$8</f>
        <v>0</v>
      </c>
      <c r="F1909" s="14" t="n">
        <f aca="false">Data_Clean!K1909*Assumptions!$B$9</f>
        <v>0</v>
      </c>
      <c r="G1909" s="14" t="n">
        <f aca="false">Data_Clean!L1909*Assumptions!$B$10</f>
        <v>0</v>
      </c>
      <c r="H1909" s="14" t="n">
        <f aca="false">IF(OR(Data_Clean!M1909="",Data_Clean!N1909=""),0,Data_Clean!M1909*Data_Clean!N1909/100)*Assumptions!$B$13*Assumptions!$B$11</f>
        <v>0</v>
      </c>
      <c r="I1909" s="14" t="n">
        <f aca="false">Data_Clean!O1909*4*Assumptions!$B$12</f>
        <v>0</v>
      </c>
      <c r="J1909" s="14" t="n">
        <f aca="false">SUM(B1909:I1909)</f>
        <v>111.87575</v>
      </c>
      <c r="K1909" s="16" t="n">
        <f aca="false">IF(Data_Clean!P1909="","",Assumptions!$B$15*0.5^(Data_Clean!P1909/Assumptions!$B$20))</f>
        <v>0.257068354615928</v>
      </c>
      <c r="L1909" s="16" t="n">
        <f aca="false">Assumptions!$B$16*MIN(1,LN(1+Data_Clean!Q1909)/LN(1+Assumptions!$B$21))</f>
        <v>0</v>
      </c>
      <c r="M1909" s="16" t="n">
        <f aca="false">Assumptions!$B$17*(0.6*MIN(1,Data_Clean!R1909/Assumptions!$B$22)+0.4*IF(Data_Clean!S1909="",0,Data_Clean!S1909))</f>
        <v>3.15</v>
      </c>
      <c r="N1909" s="16" t="n">
        <f aca="false">Assumptions!$B$18*MIN(1,(Data_Clean!F1909-1)/Assumptions!$B$23)</f>
        <v>5</v>
      </c>
      <c r="O1909" s="16" t="n">
        <f aca="false">Assumptions!$B$19*(0.4*IF(Data_Clean!E1909="",0,MIN(1,Data_Clean!E1909/12/Assumptions!$B$24))+0.35*IF(Data_Clean!D1909="Y",1,0)+0.25*(1-MIN(Data_Clean!T1909,3)/3))/IF(Data_Clean!E1909="",0.6,1)</f>
        <v>12.15</v>
      </c>
      <c r="P1909" s="16" t="n">
        <f aca="false">SUM(K1909:O1909)/(Assumptions!$D$5-IF(K1909="",Assumptions!$B$15,0))*100</f>
        <v>20.5570683546159</v>
      </c>
      <c r="Q1909" s="7" t="str">
        <f aca="false">IF(J1909&gt;=Assumptions!$B$26,"High",IF(J1909&gt;=Assumptions!$B$27,"Mid","Low"))</f>
        <v>Low</v>
      </c>
      <c r="R1909" s="7" t="str">
        <f aca="false">IF(P1909&gt;=Assumptions!$B$28,"High",IF(P1909&gt;=Assumptions!$B$29,"Mid","Low"))</f>
        <v>Low</v>
      </c>
      <c r="S1909" s="7" t="str">
        <f aca="false">INDEX(Assumptions!$B$33:$B$41,MATCH(Q1909&amp;"|"&amp;R1909,Assumptions!$A$33:$A$41,0))</f>
        <v>Dormant &amp; Low Value</v>
      </c>
      <c r="T1909" s="7" t="n">
        <f aca="false">IF(ISNUMBER(Data_Clean!V1909),J1909*Data_Clean!V1909,0)</f>
        <v>14.845912025</v>
      </c>
    </row>
    <row r="1910" customFormat="false" ht="15" hidden="false" customHeight="false" outlineLevel="0" collapsed="false">
      <c r="A1910" s="15" t="str">
        <f aca="false">Data_Clean!A1910</f>
        <v>CX101906</v>
      </c>
      <c r="B1910" s="14" t="n">
        <f aca="false">Data_Clean!G1910*Assumptions!$B$5</f>
        <v>76.7655</v>
      </c>
      <c r="C1910" s="14" t="n">
        <f aca="false">IF(Data_Clean!H1910="",0,Data_Clean!H1910)*Assumptions!$B$6</f>
        <v>310.9362</v>
      </c>
      <c r="D1910" s="14" t="n">
        <f aca="false">Data_Clean!I1910*Assumptions!$B$7</f>
        <v>0</v>
      </c>
      <c r="E1910" s="14" t="n">
        <f aca="false">Data_Clean!J1910*Assumptions!$B$8</f>
        <v>0</v>
      </c>
      <c r="F1910" s="14" t="n">
        <f aca="false">Data_Clean!K1910*Assumptions!$B$9</f>
        <v>0</v>
      </c>
      <c r="G1910" s="14" t="n">
        <f aca="false">Data_Clean!L1910*Assumptions!$B$10</f>
        <v>1195.65</v>
      </c>
      <c r="H1910" s="14" t="n">
        <f aca="false">IF(OR(Data_Clean!M1910="",Data_Clean!N1910=""),0,Data_Clean!M1910*Data_Clean!N1910/100)*Assumptions!$B$13*Assumptions!$B$11</f>
        <v>0</v>
      </c>
      <c r="I1910" s="14" t="n">
        <f aca="false">Data_Clean!O1910*4*Assumptions!$B$12</f>
        <v>0</v>
      </c>
      <c r="J1910" s="14" t="n">
        <f aca="false">SUM(B1910:I1910)</f>
        <v>1583.3517</v>
      </c>
      <c r="K1910" s="16" t="n">
        <f aca="false">IF(Data_Clean!P1910="","",Assumptions!$B$15*0.5^(Data_Clean!P1910/Assumptions!$B$20))</f>
        <v>25.5200148285257</v>
      </c>
      <c r="L1910" s="16" t="n">
        <f aca="false">Assumptions!$B$16*MIN(1,LN(1+Data_Clean!Q1910)/LN(1+Assumptions!$B$21))</f>
        <v>12.2792642888455</v>
      </c>
      <c r="M1910" s="16" t="n">
        <f aca="false">Assumptions!$B$17*(0.6*MIN(1,Data_Clean!R1910/Assumptions!$B$22)+0.4*IF(Data_Clean!S1910="",0,Data_Clean!S1910))</f>
        <v>6.618</v>
      </c>
      <c r="N1910" s="16" t="n">
        <f aca="false">Assumptions!$B$18*MIN(1,(Data_Clean!F1910-1)/Assumptions!$B$23)</f>
        <v>10</v>
      </c>
      <c r="O1910" s="16" t="n">
        <f aca="false">Assumptions!$B$19*(0.4*IF(Data_Clean!E1910="",0,MIN(1,Data_Clean!E1910/12/Assumptions!$B$24))+0.35*IF(Data_Clean!D1910="Y",1,0)+0.25*(1-MIN(Data_Clean!T1910,3)/3))/IF(Data_Clean!E1910="",0.6,1)</f>
        <v>9.75</v>
      </c>
      <c r="P1910" s="16" t="n">
        <f aca="false">SUM(K1910:O1910)/(Assumptions!$D$5-IF(K1910="",Assumptions!$B$15,0))*100</f>
        <v>64.1672791173712</v>
      </c>
      <c r="Q1910" s="7" t="str">
        <f aca="false">IF(J1910&gt;=Assumptions!$B$26,"High",IF(J1910&gt;=Assumptions!$B$27,"Mid","Low"))</f>
        <v>High</v>
      </c>
      <c r="R1910" s="7" t="str">
        <f aca="false">IF(P1910&gt;=Assumptions!$B$28,"High",IF(P1910&gt;=Assumptions!$B$29,"Mid","Low"))</f>
        <v>Mid</v>
      </c>
      <c r="S1910" s="7" t="str">
        <f aca="false">INDEX(Assumptions!$B$33:$B$41,MATCH(Q1910&amp;"|"&amp;R1910,Assumptions!$A$33:$A$41,0))</f>
        <v>Established Core</v>
      </c>
      <c r="T1910" s="7" t="n">
        <f aca="false">IF(ISNUMBER(Data_Clean!V1910),J1910*Data_Clean!V1910,0)</f>
        <v>132.52653729</v>
      </c>
    </row>
    <row r="1911" customFormat="false" ht="15" hidden="false" customHeight="false" outlineLevel="0" collapsed="false">
      <c r="A1911" s="15" t="str">
        <f aca="false">Data_Clean!A1911</f>
        <v>CX101907</v>
      </c>
      <c r="B1911" s="14" t="n">
        <f aca="false">Data_Clean!G1911*Assumptions!$B$5</f>
        <v>543.03575</v>
      </c>
      <c r="C1911" s="14" t="n">
        <f aca="false">IF(Data_Clean!H1911="",0,Data_Clean!H1911)*Assumptions!$B$6</f>
        <v>1079.22612</v>
      </c>
      <c r="D1911" s="14" t="n">
        <f aca="false">Data_Clean!I1911*Assumptions!$B$7</f>
        <v>930.4</v>
      </c>
      <c r="E1911" s="14" t="n">
        <f aca="false">Data_Clean!J1911*Assumptions!$B$8</f>
        <v>0</v>
      </c>
      <c r="F1911" s="14" t="n">
        <f aca="false">Data_Clean!K1911*Assumptions!$B$9</f>
        <v>0</v>
      </c>
      <c r="G1911" s="14" t="n">
        <f aca="false">Data_Clean!L1911*Assumptions!$B$10</f>
        <v>0</v>
      </c>
      <c r="H1911" s="14" t="n">
        <f aca="false">IF(OR(Data_Clean!M1911="",Data_Clean!N1911=""),0,Data_Clean!M1911*Data_Clean!N1911/100)*Assumptions!$B$13*Assumptions!$B$11</f>
        <v>348.942</v>
      </c>
      <c r="I1911" s="14" t="n">
        <f aca="false">Data_Clean!O1911*4*Assumptions!$B$12</f>
        <v>27.74832</v>
      </c>
      <c r="J1911" s="14" t="n">
        <f aca="false">SUM(B1911:I1911)</f>
        <v>2929.35219</v>
      </c>
      <c r="K1911" s="16" t="n">
        <f aca="false">IF(Data_Clean!P1911="","",Assumptions!$B$15*0.5^(Data_Clean!P1911/Assumptions!$B$20))</f>
        <v>11.633585713753</v>
      </c>
      <c r="L1911" s="16" t="n">
        <f aca="false">Assumptions!$B$16*MIN(1,LN(1+Data_Clean!Q1911)/LN(1+Assumptions!$B$21))</f>
        <v>16.7870204191091</v>
      </c>
      <c r="M1911" s="16" t="n">
        <f aca="false">Assumptions!$B$17*(0.6*MIN(1,Data_Clean!R1911/Assumptions!$B$22)+0.4*IF(Data_Clean!S1911="",0,Data_Clean!S1911))</f>
        <v>5.088</v>
      </c>
      <c r="N1911" s="16" t="n">
        <f aca="false">Assumptions!$B$18*MIN(1,(Data_Clean!F1911-1)/Assumptions!$B$23)</f>
        <v>15</v>
      </c>
      <c r="O1911" s="16" t="n">
        <f aca="false">Assumptions!$B$19*(0.4*IF(Data_Clean!E1911="",0,MIN(1,Data_Clean!E1911/12/Assumptions!$B$24))+0.35*IF(Data_Clean!D1911="Y",1,0)+0.25*(1-MIN(Data_Clean!T1911,3)/3))/IF(Data_Clean!E1911="",0.6,1)</f>
        <v>14.45</v>
      </c>
      <c r="P1911" s="16" t="n">
        <f aca="false">SUM(K1911:O1911)/(Assumptions!$D$5-IF(K1911="",Assumptions!$B$15,0))*100</f>
        <v>62.9586061328621</v>
      </c>
      <c r="Q1911" s="7" t="str">
        <f aca="false">IF(J1911&gt;=Assumptions!$B$26,"High",IF(J1911&gt;=Assumptions!$B$27,"Mid","Low"))</f>
        <v>High</v>
      </c>
      <c r="R1911" s="7" t="str">
        <f aca="false">IF(P1911&gt;=Assumptions!$B$28,"High",IF(P1911&gt;=Assumptions!$B$29,"Mid","Low"))</f>
        <v>Mid</v>
      </c>
      <c r="S1911" s="7" t="str">
        <f aca="false">INDEX(Assumptions!$B$33:$B$41,MATCH(Q1911&amp;"|"&amp;R1911,Assumptions!$A$33:$A$41,0))</f>
        <v>Established Core</v>
      </c>
      <c r="T1911" s="7" t="n">
        <f aca="false">IF(ISNUMBER(Data_Clean!V1911),J1911*Data_Clean!V1911,0)</f>
        <v>45.112023726</v>
      </c>
    </row>
    <row r="1912" customFormat="false" ht="15" hidden="false" customHeight="false" outlineLevel="0" collapsed="false">
      <c r="A1912" s="15" t="str">
        <f aca="false">Data_Clean!A1912</f>
        <v>CX101908</v>
      </c>
      <c r="B1912" s="14" t="n">
        <f aca="false">Data_Clean!G1912*Assumptions!$B$5</f>
        <v>52.2255</v>
      </c>
      <c r="C1912" s="14" t="n">
        <f aca="false">IF(Data_Clean!H1912="",0,Data_Clean!H1912)*Assumptions!$B$6</f>
        <v>71.79408</v>
      </c>
      <c r="D1912" s="14" t="n">
        <f aca="false">Data_Clean!I1912*Assumptions!$B$7</f>
        <v>0</v>
      </c>
      <c r="E1912" s="14" t="n">
        <f aca="false">Data_Clean!J1912*Assumptions!$B$8</f>
        <v>0</v>
      </c>
      <c r="F1912" s="14" t="n">
        <f aca="false">Data_Clean!K1912*Assumptions!$B$9</f>
        <v>1738</v>
      </c>
      <c r="G1912" s="14" t="n">
        <f aca="false">Data_Clean!L1912*Assumptions!$B$10</f>
        <v>0</v>
      </c>
      <c r="H1912" s="14" t="n">
        <f aca="false">IF(OR(Data_Clean!M1912="",Data_Clean!N1912=""),0,Data_Clean!M1912*Data_Clean!N1912/100)*Assumptions!$B$13*Assumptions!$B$11</f>
        <v>0</v>
      </c>
      <c r="I1912" s="14" t="n">
        <f aca="false">Data_Clean!O1912*4*Assumptions!$B$12</f>
        <v>0</v>
      </c>
      <c r="J1912" s="14" t="n">
        <f aca="false">SUM(B1912:I1912)</f>
        <v>1862.01958</v>
      </c>
      <c r="K1912" s="16" t="n">
        <f aca="false">IF(Data_Clean!P1912="","",Assumptions!$B$15*0.5^(Data_Clean!P1912/Assumptions!$B$20))</f>
        <v>16.8369307246406</v>
      </c>
      <c r="L1912" s="16" t="n">
        <f aca="false">Assumptions!$B$16*MIN(1,LN(1+Data_Clean!Q1912)/LN(1+Assumptions!$B$21))</f>
        <v>13.4237548294248</v>
      </c>
      <c r="M1912" s="16" t="n">
        <f aca="false">Assumptions!$B$17*(0.6*MIN(1,Data_Clean!R1912/Assumptions!$B$22)+0.4*IF(Data_Clean!S1912="",0,Data_Clean!S1912))</f>
        <v>10.44</v>
      </c>
      <c r="N1912" s="16" t="n">
        <f aca="false">Assumptions!$B$18*MIN(1,(Data_Clean!F1912-1)/Assumptions!$B$23)</f>
        <v>15</v>
      </c>
      <c r="O1912" s="16" t="n">
        <f aca="false">Assumptions!$B$19*(0.4*IF(Data_Clean!E1912="",0,MIN(1,Data_Clean!E1912/12/Assumptions!$B$24))+0.35*IF(Data_Clean!D1912="Y",1,0)+0.25*(1-MIN(Data_Clean!T1912,3)/3))/IF(Data_Clean!E1912="",0.6,1)</f>
        <v>4.05</v>
      </c>
      <c r="P1912" s="16" t="n">
        <f aca="false">SUM(K1912:O1912)/(Assumptions!$D$5-IF(K1912="",Assumptions!$B$15,0))*100</f>
        <v>59.7506855540654</v>
      </c>
      <c r="Q1912" s="7" t="str">
        <f aca="false">IF(J1912&gt;=Assumptions!$B$26,"High",IF(J1912&gt;=Assumptions!$B$27,"Mid","Low"))</f>
        <v>High</v>
      </c>
      <c r="R1912" s="7" t="str">
        <f aca="false">IF(P1912&gt;=Assumptions!$B$28,"High",IF(P1912&gt;=Assumptions!$B$29,"Mid","Low"))</f>
        <v>Mid</v>
      </c>
      <c r="S1912" s="7" t="str">
        <f aca="false">INDEX(Assumptions!$B$33:$B$41,MATCH(Q1912&amp;"|"&amp;R1912,Assumptions!$A$33:$A$41,0))</f>
        <v>Established Core</v>
      </c>
      <c r="T1912" s="7" t="n">
        <f aca="false">IF(ISNUMBER(Data_Clean!V1912),J1912*Data_Clean!V1912,0)</f>
        <v>185.643352126</v>
      </c>
    </row>
    <row r="1913" customFormat="false" ht="15" hidden="false" customHeight="false" outlineLevel="0" collapsed="false">
      <c r="A1913" s="15" t="str">
        <f aca="false">Data_Clean!A1913</f>
        <v>CX101909</v>
      </c>
      <c r="B1913" s="14" t="n">
        <f aca="false">Data_Clean!G1913*Assumptions!$B$5</f>
        <v>102.77175</v>
      </c>
      <c r="C1913" s="14" t="n">
        <f aca="false">IF(Data_Clean!H1913="",0,Data_Clean!H1913)*Assumptions!$B$6</f>
        <v>13.42404</v>
      </c>
      <c r="D1913" s="14" t="n">
        <f aca="false">Data_Clean!I1913*Assumptions!$B$7</f>
        <v>0</v>
      </c>
      <c r="E1913" s="14" t="n">
        <f aca="false">Data_Clean!J1913*Assumptions!$B$8</f>
        <v>0</v>
      </c>
      <c r="F1913" s="14" t="n">
        <f aca="false">Data_Clean!K1913*Assumptions!$B$9</f>
        <v>310.2</v>
      </c>
      <c r="G1913" s="14" t="n">
        <f aca="false">Data_Clean!L1913*Assumptions!$B$10</f>
        <v>0</v>
      </c>
      <c r="H1913" s="14" t="n">
        <f aca="false">IF(OR(Data_Clean!M1913="",Data_Clean!N1913=""),0,Data_Clean!M1913*Data_Clean!N1913/100)*Assumptions!$B$13*Assumptions!$B$11</f>
        <v>0</v>
      </c>
      <c r="I1913" s="14" t="n">
        <f aca="false">Data_Clean!O1913*4*Assumptions!$B$12</f>
        <v>0</v>
      </c>
      <c r="J1913" s="14" t="n">
        <f aca="false">SUM(B1913:I1913)</f>
        <v>426.39579</v>
      </c>
      <c r="K1913" s="16" t="n">
        <f aca="false">IF(Data_Clean!P1913="","",Assumptions!$B$15*0.5^(Data_Clean!P1913/Assumptions!$B$20))</f>
        <v>25.5200148285257</v>
      </c>
      <c r="L1913" s="16" t="n">
        <f aca="false">Assumptions!$B$16*MIN(1,LN(1+Data_Clean!Q1913)/LN(1+Assumptions!$B$21))</f>
        <v>15.6854227887284</v>
      </c>
      <c r="M1913" s="16" t="n">
        <f aca="false">Assumptions!$B$17*(0.6*MIN(1,Data_Clean!R1913/Assumptions!$B$22)+0.4*IF(Data_Clean!S1913="",0,Data_Clean!S1913))</f>
        <v>5.7</v>
      </c>
      <c r="N1913" s="16" t="n">
        <f aca="false">Assumptions!$B$18*MIN(1,(Data_Clean!F1913-1)/Assumptions!$B$23)</f>
        <v>10</v>
      </c>
      <c r="O1913" s="16" t="n">
        <f aca="false">Assumptions!$B$19*(0.4*IF(Data_Clean!E1913="",0,MIN(1,Data_Clean!E1913/12/Assumptions!$B$24))+0.35*IF(Data_Clean!D1913="Y",1,0)+0.25*(1-MIN(Data_Clean!T1913,3)/3))/IF(Data_Clean!E1913="",0.6,1)</f>
        <v>11.85</v>
      </c>
      <c r="P1913" s="16" t="n">
        <f aca="false">SUM(K1913:O1913)/(Assumptions!$D$5-IF(K1913="",Assumptions!$B$15,0))*100</f>
        <v>68.7554376172541</v>
      </c>
      <c r="Q1913" s="7" t="str">
        <f aca="false">IF(J1913&gt;=Assumptions!$B$26,"High",IF(J1913&gt;=Assumptions!$B$27,"Mid","Low"))</f>
        <v>Mid</v>
      </c>
      <c r="R1913" s="7" t="str">
        <f aca="false">IF(P1913&gt;=Assumptions!$B$28,"High",IF(P1913&gt;=Assumptions!$B$29,"Mid","Low"))</f>
        <v>Mid</v>
      </c>
      <c r="S1913" s="7" t="str">
        <f aca="false">INDEX(Assumptions!$B$33:$B$41,MATCH(Q1913&amp;"|"&amp;R1913,Assumptions!$A$33:$A$41,0))</f>
        <v>Established Core</v>
      </c>
      <c r="T1913" s="7" t="n">
        <f aca="false">IF(ISNUMBER(Data_Clean!V1913),J1913*Data_Clean!V1913,0)</f>
        <v>7.632484641</v>
      </c>
    </row>
    <row r="1914" customFormat="false" ht="15" hidden="false" customHeight="false" outlineLevel="0" collapsed="false">
      <c r="A1914" s="15" t="str">
        <f aca="false">Data_Clean!A1914</f>
        <v>CX101910</v>
      </c>
      <c r="B1914" s="14" t="n">
        <f aca="false">Data_Clean!G1914*Assumptions!$B$5</f>
        <v>88.4695</v>
      </c>
      <c r="C1914" s="14" t="n">
        <f aca="false">IF(Data_Clean!H1914="",0,Data_Clean!H1914)*Assumptions!$B$6</f>
        <v>83.40288</v>
      </c>
      <c r="D1914" s="14" t="n">
        <f aca="false">Data_Clean!I1914*Assumptions!$B$7</f>
        <v>0</v>
      </c>
      <c r="E1914" s="14" t="n">
        <f aca="false">Data_Clean!J1914*Assumptions!$B$8</f>
        <v>0</v>
      </c>
      <c r="F1914" s="14" t="n">
        <f aca="false">Data_Clean!K1914*Assumptions!$B$9</f>
        <v>691.9</v>
      </c>
      <c r="G1914" s="14" t="n">
        <f aca="false">Data_Clean!L1914*Assumptions!$B$10</f>
        <v>0</v>
      </c>
      <c r="H1914" s="14" t="n">
        <f aca="false">IF(OR(Data_Clean!M1914="",Data_Clean!N1914=""),0,Data_Clean!M1914*Data_Clean!N1914/100)*Assumptions!$B$13*Assumptions!$B$11</f>
        <v>164.64</v>
      </c>
      <c r="I1914" s="14" t="n">
        <f aca="false">Data_Clean!O1914*4*Assumptions!$B$12</f>
        <v>30.70272</v>
      </c>
      <c r="J1914" s="14" t="n">
        <f aca="false">SUM(B1914:I1914)</f>
        <v>1059.1151</v>
      </c>
      <c r="K1914" s="16" t="n">
        <f aca="false">IF(Data_Clean!P1914="","",Assumptions!$B$15*0.5^(Data_Clean!P1914/Assumptions!$B$20))</f>
        <v>20.2552491925229</v>
      </c>
      <c r="L1914" s="16" t="n">
        <f aca="false">Assumptions!$B$16*MIN(1,LN(1+Data_Clean!Q1914)/LN(1+Assumptions!$B$21))</f>
        <v>13.5873179074216</v>
      </c>
      <c r="M1914" s="16" t="n">
        <f aca="false">Assumptions!$B$17*(0.6*MIN(1,Data_Clean!R1914/Assumptions!$B$22)+0.4*IF(Data_Clean!S1914="",0,Data_Clean!S1914))</f>
        <v>9</v>
      </c>
      <c r="N1914" s="16" t="n">
        <f aca="false">Assumptions!$B$18*MIN(1,(Data_Clean!F1914-1)/Assumptions!$B$23)</f>
        <v>15</v>
      </c>
      <c r="O1914" s="16" t="n">
        <f aca="false">Assumptions!$B$19*(0.4*IF(Data_Clean!E1914="",0,MIN(1,Data_Clean!E1914/12/Assumptions!$B$24))+0.35*IF(Data_Clean!D1914="Y",1,0)+0.25*(1-MIN(Data_Clean!T1914,3)/3))/IF(Data_Clean!E1914="",0.6,1)</f>
        <v>13.75</v>
      </c>
      <c r="P1914" s="16" t="n">
        <f aca="false">SUM(K1914:O1914)/(Assumptions!$D$5-IF(K1914="",Assumptions!$B$15,0))*100</f>
        <v>71.5925670999444</v>
      </c>
      <c r="Q1914" s="7" t="str">
        <f aca="false">IF(J1914&gt;=Assumptions!$B$26,"High",IF(J1914&gt;=Assumptions!$B$27,"Mid","Low"))</f>
        <v>Mid</v>
      </c>
      <c r="R1914" s="7" t="str">
        <f aca="false">IF(P1914&gt;=Assumptions!$B$28,"High",IF(P1914&gt;=Assumptions!$B$29,"Mid","Low"))</f>
        <v>High</v>
      </c>
      <c r="S1914" s="7" t="str">
        <f aca="false">INDEX(Assumptions!$B$33:$B$41,MATCH(Q1914&amp;"|"&amp;R1914,Assumptions!$A$33:$A$41,0))</f>
        <v>Engaged Builders</v>
      </c>
      <c r="T1914" s="7" t="n">
        <f aca="false">IF(ISNUMBER(Data_Clean!V1914),J1914*Data_Clean!V1914,0)</f>
        <v>33.99759471</v>
      </c>
    </row>
    <row r="1915" customFormat="false" ht="15" hidden="false" customHeight="false" outlineLevel="0" collapsed="false">
      <c r="A1915" s="15" t="str">
        <f aca="false">Data_Clean!A1915</f>
        <v>CX101911</v>
      </c>
      <c r="B1915" s="14" t="n">
        <f aca="false">Data_Clean!G1915*Assumptions!$B$5</f>
        <v>23.089</v>
      </c>
      <c r="C1915" s="14" t="n">
        <f aca="false">IF(Data_Clean!H1915="",0,Data_Clean!H1915)*Assumptions!$B$6</f>
        <v>28.55172</v>
      </c>
      <c r="D1915" s="14" t="n">
        <f aca="false">Data_Clean!I1915*Assumptions!$B$7</f>
        <v>0</v>
      </c>
      <c r="E1915" s="14" t="n">
        <f aca="false">Data_Clean!J1915*Assumptions!$B$8</f>
        <v>0</v>
      </c>
      <c r="F1915" s="14" t="n">
        <f aca="false">Data_Clean!K1915*Assumptions!$B$9</f>
        <v>0</v>
      </c>
      <c r="G1915" s="14" t="n">
        <f aca="false">Data_Clean!L1915*Assumptions!$B$10</f>
        <v>0</v>
      </c>
      <c r="H1915" s="14" t="n">
        <f aca="false">IF(OR(Data_Clean!M1915="",Data_Clean!N1915=""),0,Data_Clean!M1915*Data_Clean!N1915/100)*Assumptions!$B$13*Assumptions!$B$11</f>
        <v>0</v>
      </c>
      <c r="I1915" s="14" t="n">
        <f aca="false">Data_Clean!O1915*4*Assumptions!$B$12</f>
        <v>0</v>
      </c>
      <c r="J1915" s="14" t="n">
        <f aca="false">SUM(B1915:I1915)</f>
        <v>51.64072</v>
      </c>
      <c r="K1915" s="16" t="n">
        <f aca="false">IF(Data_Clean!P1915="","",Assumptions!$B$15*0.5^(Data_Clean!P1915/Assumptions!$B$20))</f>
        <v>0.00594911423112477</v>
      </c>
      <c r="L1915" s="16" t="n">
        <f aca="false">Assumptions!$B$16*MIN(1,LN(1+Data_Clean!Q1915)/LN(1+Assumptions!$B$21))</f>
        <v>0</v>
      </c>
      <c r="M1915" s="16" t="n">
        <f aca="false">Assumptions!$B$17*(0.6*MIN(1,Data_Clean!R1915/Assumptions!$B$22)+0.4*IF(Data_Clean!S1915="",0,Data_Clean!S1915))</f>
        <v>0</v>
      </c>
      <c r="N1915" s="16" t="n">
        <f aca="false">Assumptions!$B$18*MIN(1,(Data_Clean!F1915-1)/Assumptions!$B$23)</f>
        <v>5</v>
      </c>
      <c r="O1915" s="16" t="n">
        <f aca="false">Assumptions!$B$19*(0.4*IF(Data_Clean!E1915="",0,MIN(1,Data_Clean!E1915/12/Assumptions!$B$24))+0.35*IF(Data_Clean!D1915="Y",1,0)+0.25*(1-MIN(Data_Clean!T1915,3)/3))/IF(Data_Clean!E1915="",0.6,1)</f>
        <v>3.9</v>
      </c>
      <c r="P1915" s="16" t="n">
        <f aca="false">SUM(K1915:O1915)/(Assumptions!$D$5-IF(K1915="",Assumptions!$B$15,0))*100</f>
        <v>8.90594911423113</v>
      </c>
      <c r="Q1915" s="7" t="str">
        <f aca="false">IF(J1915&gt;=Assumptions!$B$26,"High",IF(J1915&gt;=Assumptions!$B$27,"Mid","Low"))</f>
        <v>Low</v>
      </c>
      <c r="R1915" s="7" t="str">
        <f aca="false">IF(P1915&gt;=Assumptions!$B$28,"High",IF(P1915&gt;=Assumptions!$B$29,"Mid","Low"))</f>
        <v>Low</v>
      </c>
      <c r="S1915" s="7" t="str">
        <f aca="false">INDEX(Assumptions!$B$33:$B$41,MATCH(Q1915&amp;"|"&amp;R1915,Assumptions!$A$33:$A$41,0))</f>
        <v>Dormant &amp; Low Value</v>
      </c>
      <c r="T1915" s="7" t="n">
        <f aca="false">IF(ISNUMBER(Data_Clean!V1915),J1915*Data_Clean!V1915,0)</f>
        <v>15.838208824</v>
      </c>
    </row>
    <row r="1916" customFormat="false" ht="15" hidden="false" customHeight="false" outlineLevel="0" collapsed="false">
      <c r="A1916" s="15" t="str">
        <f aca="false">Data_Clean!A1916</f>
        <v>CX101912</v>
      </c>
      <c r="B1916" s="14" t="n">
        <f aca="false">Data_Clean!G1916*Assumptions!$B$5</f>
        <v>9.29075</v>
      </c>
      <c r="C1916" s="14" t="n">
        <f aca="false">IF(Data_Clean!H1916="",0,Data_Clean!H1916)*Assumptions!$B$6</f>
        <v>0</v>
      </c>
      <c r="D1916" s="14" t="n">
        <f aca="false">Data_Clean!I1916*Assumptions!$B$7</f>
        <v>0</v>
      </c>
      <c r="E1916" s="14" t="n">
        <f aca="false">Data_Clean!J1916*Assumptions!$B$8</f>
        <v>0</v>
      </c>
      <c r="F1916" s="14" t="n">
        <f aca="false">Data_Clean!K1916*Assumptions!$B$9</f>
        <v>0</v>
      </c>
      <c r="G1916" s="14" t="n">
        <f aca="false">Data_Clean!L1916*Assumptions!$B$10</f>
        <v>0</v>
      </c>
      <c r="H1916" s="14" t="n">
        <f aca="false">IF(OR(Data_Clean!M1916="",Data_Clean!N1916=""),0,Data_Clean!M1916*Data_Clean!N1916/100)*Assumptions!$B$13*Assumptions!$B$11</f>
        <v>0</v>
      </c>
      <c r="I1916" s="14" t="n">
        <f aca="false">Data_Clean!O1916*4*Assumptions!$B$12</f>
        <v>0</v>
      </c>
      <c r="J1916" s="14" t="n">
        <f aca="false">SUM(B1916:I1916)</f>
        <v>9.29075</v>
      </c>
      <c r="K1916" s="16" t="n">
        <f aca="false">IF(Data_Clean!P1916="","",Assumptions!$B$15*0.5^(Data_Clean!P1916/Assumptions!$B$20))</f>
        <v>23.811015779523</v>
      </c>
      <c r="L1916" s="16" t="n">
        <f aca="false">Assumptions!$B$16*MIN(1,LN(1+Data_Clean!Q1916)/LN(1+Assumptions!$B$21))</f>
        <v>11.2934465146257</v>
      </c>
      <c r="M1916" s="16" t="n">
        <f aca="false">Assumptions!$B$17*(0.6*MIN(1,Data_Clean!R1916/Assumptions!$B$22)+0.4*IF(Data_Clean!S1916="",0,Data_Clean!S1916))</f>
        <v>2.538</v>
      </c>
      <c r="N1916" s="16" t="n">
        <f aca="false">Assumptions!$B$18*MIN(1,(Data_Clean!F1916-1)/Assumptions!$B$23)</f>
        <v>0</v>
      </c>
      <c r="O1916" s="16" t="n">
        <f aca="false">Assumptions!$B$19*(0.4*IF(Data_Clean!E1916="",0,MIN(1,Data_Clean!E1916/12/Assumptions!$B$24))+0.35*IF(Data_Clean!D1916="Y",1,0)+0.25*(1-MIN(Data_Clean!T1916,3)/3))/IF(Data_Clean!E1916="",0.6,1)</f>
        <v>8.1</v>
      </c>
      <c r="P1916" s="16" t="n">
        <f aca="false">SUM(K1916:O1916)/(Assumptions!$D$5-IF(K1916="",Assumptions!$B$15,0))*100</f>
        <v>45.7424622941487</v>
      </c>
      <c r="Q1916" s="7" t="str">
        <f aca="false">IF(J1916&gt;=Assumptions!$B$26,"High",IF(J1916&gt;=Assumptions!$B$27,"Mid","Low"))</f>
        <v>Low</v>
      </c>
      <c r="R1916" s="7" t="str">
        <f aca="false">IF(P1916&gt;=Assumptions!$B$28,"High",IF(P1916&gt;=Assumptions!$B$29,"Mid","Low"))</f>
        <v>Low</v>
      </c>
      <c r="S1916" s="7" t="str">
        <f aca="false">INDEX(Assumptions!$B$33:$B$41,MATCH(Q1916&amp;"|"&amp;R1916,Assumptions!$A$33:$A$41,0))</f>
        <v>Dormant &amp; Low Value</v>
      </c>
      <c r="T1916" s="7" t="n">
        <f aca="false">IF(ISNUMBER(Data_Clean!V1916),J1916*Data_Clean!V1916,0)</f>
        <v>1.1780671</v>
      </c>
    </row>
    <row r="1917" customFormat="false" ht="15" hidden="false" customHeight="false" outlineLevel="0" collapsed="false">
      <c r="A1917" s="15" t="str">
        <f aca="false">Data_Clean!A1917</f>
        <v>CX101913</v>
      </c>
      <c r="B1917" s="14" t="n">
        <f aca="false">Data_Clean!G1917*Assumptions!$B$5</f>
        <v>252.60075</v>
      </c>
      <c r="C1917" s="14" t="n">
        <f aca="false">IF(Data_Clean!H1917="",0,Data_Clean!H1917)*Assumptions!$B$6</f>
        <v>415.359</v>
      </c>
      <c r="D1917" s="14" t="n">
        <f aca="false">Data_Clean!I1917*Assumptions!$B$7</f>
        <v>0</v>
      </c>
      <c r="E1917" s="14" t="n">
        <f aca="false">Data_Clean!J1917*Assumptions!$B$8</f>
        <v>3370.184025</v>
      </c>
      <c r="F1917" s="14" t="n">
        <f aca="false">Data_Clean!K1917*Assumptions!$B$9</f>
        <v>0</v>
      </c>
      <c r="G1917" s="14" t="n">
        <f aca="false">Data_Clean!L1917*Assumptions!$B$10</f>
        <v>0</v>
      </c>
      <c r="H1917" s="14" t="n">
        <f aca="false">IF(OR(Data_Clean!M1917="",Data_Clean!N1917=""),0,Data_Clean!M1917*Data_Clean!N1917/100)*Assumptions!$B$13*Assumptions!$B$11</f>
        <v>0</v>
      </c>
      <c r="I1917" s="14" t="n">
        <f aca="false">Data_Clean!O1917*4*Assumptions!$B$12</f>
        <v>0</v>
      </c>
      <c r="J1917" s="14" t="n">
        <f aca="false">SUM(B1917:I1917)</f>
        <v>4038.143775</v>
      </c>
      <c r="K1917" s="16" t="n">
        <f aca="false">IF(Data_Clean!P1917="","",Assumptions!$B$15*0.5^(Data_Clean!P1917/Assumptions!$B$20))</f>
        <v>29.3147990530274</v>
      </c>
      <c r="L1917" s="16" t="n">
        <f aca="false">Assumptions!$B$16*MIN(1,LN(1+Data_Clean!Q1917)/LN(1+Assumptions!$B$21))</f>
        <v>13.4237548294248</v>
      </c>
      <c r="M1917" s="16" t="n">
        <f aca="false">Assumptions!$B$17*(0.6*MIN(1,Data_Clean!R1917/Assumptions!$B$22)+0.4*IF(Data_Clean!S1917="",0,Data_Clean!S1917))</f>
        <v>9.276</v>
      </c>
      <c r="N1917" s="16" t="n">
        <f aca="false">Assumptions!$B$18*MIN(1,(Data_Clean!F1917-1)/Assumptions!$B$23)</f>
        <v>10</v>
      </c>
      <c r="O1917" s="16" t="n">
        <f aca="false">Assumptions!$B$19*(0.4*IF(Data_Clean!E1917="",0,MIN(1,Data_Clean!E1917/12/Assumptions!$B$24))+0.35*IF(Data_Clean!D1917="Y",1,0)+0.25*(1-MIN(Data_Clean!T1917,3)/3))/IF(Data_Clean!E1917="",0.6,1)</f>
        <v>8.45</v>
      </c>
      <c r="P1917" s="16" t="n">
        <f aca="false">SUM(K1917:O1917)/(Assumptions!$D$5-IF(K1917="",Assumptions!$B$15,0))*100</f>
        <v>70.4645538824522</v>
      </c>
      <c r="Q1917" s="7" t="str">
        <f aca="false">IF(J1917&gt;=Assumptions!$B$26,"High",IF(J1917&gt;=Assumptions!$B$27,"Mid","Low"))</f>
        <v>High</v>
      </c>
      <c r="R1917" s="7" t="str">
        <f aca="false">IF(P1917&gt;=Assumptions!$B$28,"High",IF(P1917&gt;=Assumptions!$B$29,"Mid","Low"))</f>
        <v>High</v>
      </c>
      <c r="S1917" s="7" t="str">
        <f aca="false">INDEX(Assumptions!$B$33:$B$41,MATCH(Q1917&amp;"|"&amp;R1917,Assumptions!$A$33:$A$41,0))</f>
        <v>Premier Advocates</v>
      </c>
      <c r="T1917" s="7" t="n">
        <f aca="false">IF(ISNUMBER(Data_Clean!V1917),J1917*Data_Clean!V1917,0)</f>
        <v>213.6178056975</v>
      </c>
    </row>
    <row r="1918" customFormat="false" ht="15" hidden="false" customHeight="false" outlineLevel="0" collapsed="false">
      <c r="A1918" s="15" t="str">
        <f aca="false">Data_Clean!A1918</f>
        <v>CX101914</v>
      </c>
      <c r="B1918" s="14" t="n">
        <f aca="false">Data_Clean!G1918*Assumptions!$B$5</f>
        <v>182.508</v>
      </c>
      <c r="C1918" s="14" t="n">
        <f aca="false">IF(Data_Clean!H1918="",0,Data_Clean!H1918)*Assumptions!$B$6</f>
        <v>214.82532</v>
      </c>
      <c r="D1918" s="14" t="n">
        <f aca="false">Data_Clean!I1918*Assumptions!$B$7</f>
        <v>908</v>
      </c>
      <c r="E1918" s="14" t="n">
        <f aca="false">Data_Clean!J1918*Assumptions!$B$8</f>
        <v>0</v>
      </c>
      <c r="F1918" s="14" t="n">
        <f aca="false">Data_Clean!K1918*Assumptions!$B$9</f>
        <v>0</v>
      </c>
      <c r="G1918" s="14" t="n">
        <f aca="false">Data_Clean!L1918*Assumptions!$B$10</f>
        <v>0</v>
      </c>
      <c r="H1918" s="14" t="n">
        <f aca="false">IF(OR(Data_Clean!M1918="",Data_Clean!N1918=""),0,Data_Clean!M1918*Data_Clean!N1918/100)*Assumptions!$B$13*Assumptions!$B$11</f>
        <v>0</v>
      </c>
      <c r="I1918" s="14" t="n">
        <f aca="false">Data_Clean!O1918*4*Assumptions!$B$12</f>
        <v>0</v>
      </c>
      <c r="J1918" s="14" t="n">
        <f aca="false">SUM(B1918:I1918)</f>
        <v>1305.33332</v>
      </c>
      <c r="K1918" s="16" t="n">
        <f aca="false">IF(Data_Clean!P1918="","",Assumptions!$B$15*0.5^(Data_Clean!P1918/Assumptions!$B$20))</f>
        <v>21.7090385616057</v>
      </c>
      <c r="L1918" s="16" t="n">
        <f aca="false">Assumptions!$B$16*MIN(1,LN(1+Data_Clean!Q1918)/LN(1+Assumptions!$B$21))</f>
        <v>14.4532413158944</v>
      </c>
      <c r="M1918" s="16" t="n">
        <f aca="false">Assumptions!$B$17*(0.6*MIN(1,Data_Clean!R1918/Assumptions!$B$22)+0.4*IF(Data_Clean!S1918="",0,Data_Clean!S1918))</f>
        <v>3.318</v>
      </c>
      <c r="N1918" s="16" t="n">
        <f aca="false">Assumptions!$B$18*MIN(1,(Data_Clean!F1918-1)/Assumptions!$B$23)</f>
        <v>10</v>
      </c>
      <c r="O1918" s="16" t="n">
        <f aca="false">Assumptions!$B$19*(0.4*IF(Data_Clean!E1918="",0,MIN(1,Data_Clean!E1918/12/Assumptions!$B$24))+0.35*IF(Data_Clean!D1918="Y",1,0)+0.25*(1-MIN(Data_Clean!T1918,3)/3))/IF(Data_Clean!E1918="",0.6,1)</f>
        <v>11.15</v>
      </c>
      <c r="P1918" s="16" t="n">
        <f aca="false">SUM(K1918:O1918)/(Assumptions!$D$5-IF(K1918="",Assumptions!$B$15,0))*100</f>
        <v>60.6302798775001</v>
      </c>
      <c r="Q1918" s="7" t="str">
        <f aca="false">IF(J1918&gt;=Assumptions!$B$26,"High",IF(J1918&gt;=Assumptions!$B$27,"Mid","Low"))</f>
        <v>Mid</v>
      </c>
      <c r="R1918" s="7" t="str">
        <f aca="false">IF(P1918&gt;=Assumptions!$B$28,"High",IF(P1918&gt;=Assumptions!$B$29,"Mid","Low"))</f>
        <v>Mid</v>
      </c>
      <c r="S1918" s="7" t="str">
        <f aca="false">INDEX(Assumptions!$B$33:$B$41,MATCH(Q1918&amp;"|"&amp;R1918,Assumptions!$A$33:$A$41,0))</f>
        <v>Established Core</v>
      </c>
      <c r="T1918" s="7" t="n">
        <f aca="false">IF(ISNUMBER(Data_Clean!V1918),J1918*Data_Clean!V1918,0)</f>
        <v>34.852399644</v>
      </c>
    </row>
    <row r="1919" customFormat="false" ht="15" hidden="false" customHeight="false" outlineLevel="0" collapsed="false">
      <c r="A1919" s="15" t="str">
        <f aca="false">Data_Clean!A1919</f>
        <v>CX101915</v>
      </c>
      <c r="B1919" s="14" t="n">
        <f aca="false">Data_Clean!G1919*Assumptions!$B$5</f>
        <v>23.5145</v>
      </c>
      <c r="C1919" s="14" t="n">
        <f aca="false">IF(Data_Clean!H1919="",0,Data_Clean!H1919)*Assumptions!$B$6</f>
        <v>0</v>
      </c>
      <c r="D1919" s="14" t="n">
        <f aca="false">Data_Clean!I1919*Assumptions!$B$7</f>
        <v>0</v>
      </c>
      <c r="E1919" s="14" t="n">
        <f aca="false">Data_Clean!J1919*Assumptions!$B$8</f>
        <v>0</v>
      </c>
      <c r="F1919" s="14" t="n">
        <f aca="false">Data_Clean!K1919*Assumptions!$B$9</f>
        <v>0</v>
      </c>
      <c r="G1919" s="14" t="n">
        <f aca="false">Data_Clean!L1919*Assumptions!$B$10</f>
        <v>0</v>
      </c>
      <c r="H1919" s="14" t="n">
        <f aca="false">IF(OR(Data_Clean!M1919="",Data_Clean!N1919=""),0,Data_Clean!M1919*Data_Clean!N1919/100)*Assumptions!$B$13*Assumptions!$B$11</f>
        <v>225.72</v>
      </c>
      <c r="I1919" s="14" t="n">
        <f aca="false">Data_Clean!O1919*4*Assumptions!$B$12</f>
        <v>13.54944</v>
      </c>
      <c r="J1919" s="14" t="n">
        <f aca="false">SUM(B1919:I1919)</f>
        <v>262.78394</v>
      </c>
      <c r="K1919" s="16" t="n">
        <f aca="false">IF(Data_Clean!P1919="","",Assumptions!$B$15*0.5^(Data_Clean!P1919/Assumptions!$B$20))</f>
        <v>27.9909897461042</v>
      </c>
      <c r="L1919" s="16" t="n">
        <f aca="false">Assumptions!$B$16*MIN(1,LN(1+Data_Clean!Q1919)/LN(1+Assumptions!$B$21))</f>
        <v>12.0537864630054</v>
      </c>
      <c r="M1919" s="16" t="n">
        <f aca="false">Assumptions!$B$17*(0.6*MIN(1,Data_Clean!R1919/Assumptions!$B$22)+0.4*IF(Data_Clean!S1919="",0,Data_Clean!S1919))</f>
        <v>8.358</v>
      </c>
      <c r="N1919" s="16" t="n">
        <f aca="false">Assumptions!$B$18*MIN(1,(Data_Clean!F1919-1)/Assumptions!$B$23)</f>
        <v>5</v>
      </c>
      <c r="O1919" s="16" t="n">
        <f aca="false">Assumptions!$B$19*(0.4*IF(Data_Clean!E1919="",0,MIN(1,Data_Clean!E1919/12/Assumptions!$B$24))+0.35*IF(Data_Clean!D1919="Y",1,0)+0.25*(1-MIN(Data_Clean!T1919,3)/3))/IF(Data_Clean!E1919="",0.6,1)</f>
        <v>9.75</v>
      </c>
      <c r="P1919" s="16" t="n">
        <f aca="false">SUM(K1919:O1919)/(Assumptions!$D$5-IF(K1919="",Assumptions!$B$15,0))*100</f>
        <v>63.1527762091096</v>
      </c>
      <c r="Q1919" s="7" t="str">
        <f aca="false">IF(J1919&gt;=Assumptions!$B$26,"High",IF(J1919&gt;=Assumptions!$B$27,"Mid","Low"))</f>
        <v>Low</v>
      </c>
      <c r="R1919" s="7" t="str">
        <f aca="false">IF(P1919&gt;=Assumptions!$B$28,"High",IF(P1919&gt;=Assumptions!$B$29,"Mid","Low"))</f>
        <v>Mid</v>
      </c>
      <c r="S1919" s="7" t="str">
        <f aca="false">INDEX(Assumptions!$B$33:$B$41,MATCH(Q1919&amp;"|"&amp;R1919,Assumptions!$A$33:$A$41,0))</f>
        <v>Light Touch</v>
      </c>
      <c r="T1919" s="7" t="n">
        <f aca="false">IF(ISNUMBER(Data_Clean!V1919),J1919*Data_Clean!V1919,0)</f>
        <v>18.26348383</v>
      </c>
    </row>
    <row r="1920" customFormat="false" ht="15" hidden="false" customHeight="false" outlineLevel="0" collapsed="false">
      <c r="A1920" s="15" t="str">
        <f aca="false">Data_Clean!A1920</f>
        <v>CX101916</v>
      </c>
      <c r="B1920" s="14" t="n">
        <f aca="false">Data_Clean!G1920*Assumptions!$B$5</f>
        <v>118.20875</v>
      </c>
      <c r="C1920" s="14" t="n">
        <f aca="false">IF(Data_Clean!H1920="",0,Data_Clean!H1920)*Assumptions!$B$6</f>
        <v>344.9364</v>
      </c>
      <c r="D1920" s="14" t="n">
        <f aca="false">Data_Clean!I1920*Assumptions!$B$7</f>
        <v>0</v>
      </c>
      <c r="E1920" s="14" t="n">
        <f aca="false">Data_Clean!J1920*Assumptions!$B$8</f>
        <v>0</v>
      </c>
      <c r="F1920" s="14" t="n">
        <f aca="false">Data_Clean!K1920*Assumptions!$B$9</f>
        <v>0</v>
      </c>
      <c r="G1920" s="14" t="n">
        <f aca="false">Data_Clean!L1920*Assumptions!$B$10</f>
        <v>0</v>
      </c>
      <c r="H1920" s="14" t="n">
        <f aca="false">IF(OR(Data_Clean!M1920="",Data_Clean!N1920=""),0,Data_Clean!M1920*Data_Clean!N1920/100)*Assumptions!$B$13*Assumptions!$B$11</f>
        <v>380.436</v>
      </c>
      <c r="I1920" s="14" t="n">
        <f aca="false">Data_Clean!O1920*4*Assumptions!$B$12</f>
        <v>15.29232</v>
      </c>
      <c r="J1920" s="14" t="n">
        <f aca="false">SUM(B1920:I1920)</f>
        <v>858.87347</v>
      </c>
      <c r="K1920" s="16" t="n">
        <f aca="false">IF(Data_Clean!P1920="","",Assumptions!$B$15*0.5^(Data_Clean!P1920/Assumptions!$B$20))</f>
        <v>27.9909897461042</v>
      </c>
      <c r="L1920" s="16" t="n">
        <f aca="false">Assumptions!$B$16*MIN(1,LN(1+Data_Clean!Q1920)/LN(1+Assumptions!$B$21))</f>
        <v>13.7447072997398</v>
      </c>
      <c r="M1920" s="16" t="n">
        <f aca="false">Assumptions!$B$17*(0.6*MIN(1,Data_Clean!R1920/Assumptions!$B$22)+0.4*IF(Data_Clean!S1920="",0,Data_Clean!S1920))</f>
        <v>3.348</v>
      </c>
      <c r="N1920" s="16" t="n">
        <f aca="false">Assumptions!$B$18*MIN(1,(Data_Clean!F1920-1)/Assumptions!$B$23)</f>
        <v>15</v>
      </c>
      <c r="O1920" s="16" t="n">
        <f aca="false">Assumptions!$B$19*(0.4*IF(Data_Clean!E1920="",0,MIN(1,Data_Clean!E1920/12/Assumptions!$B$24))+0.35*IF(Data_Clean!D1920="Y",1,0)+0.25*(1-MIN(Data_Clean!T1920,3)/3))/IF(Data_Clean!E1920="",0.6,1)</f>
        <v>3.7</v>
      </c>
      <c r="P1920" s="16" t="n">
        <f aca="false">SUM(K1920:O1920)/(Assumptions!$D$5-IF(K1920="",Assumptions!$B$15,0))*100</f>
        <v>63.783697045844</v>
      </c>
      <c r="Q1920" s="7" t="str">
        <f aca="false">IF(J1920&gt;=Assumptions!$B$26,"High",IF(J1920&gt;=Assumptions!$B$27,"Mid","Low"))</f>
        <v>Mid</v>
      </c>
      <c r="R1920" s="7" t="str">
        <f aca="false">IF(P1920&gt;=Assumptions!$B$28,"High",IF(P1920&gt;=Assumptions!$B$29,"Mid","Low"))</f>
        <v>Mid</v>
      </c>
      <c r="S1920" s="7" t="str">
        <f aca="false">INDEX(Assumptions!$B$33:$B$41,MATCH(Q1920&amp;"|"&amp;R1920,Assumptions!$A$33:$A$41,0))</f>
        <v>Established Core</v>
      </c>
      <c r="T1920" s="7" t="n">
        <f aca="false">IF(ISNUMBER(Data_Clean!V1920),J1920*Data_Clean!V1920,0)</f>
        <v>92.414785372</v>
      </c>
    </row>
    <row r="1921" customFormat="false" ht="15" hidden="false" customHeight="false" outlineLevel="0" collapsed="false">
      <c r="A1921" s="15" t="str">
        <f aca="false">Data_Clean!A1921</f>
        <v>CX101917</v>
      </c>
      <c r="B1921" s="14" t="n">
        <f aca="false">Data_Clean!G1921*Assumptions!$B$5</f>
        <v>77.357</v>
      </c>
      <c r="C1921" s="14" t="n">
        <f aca="false">IF(Data_Clean!H1921="",0,Data_Clean!H1921)*Assumptions!$B$6</f>
        <v>400.8276</v>
      </c>
      <c r="D1921" s="14" t="n">
        <f aca="false">Data_Clean!I1921*Assumptions!$B$7</f>
        <v>0</v>
      </c>
      <c r="E1921" s="14" t="n">
        <f aca="false">Data_Clean!J1921*Assumptions!$B$8</f>
        <v>858.793275</v>
      </c>
      <c r="F1921" s="14" t="n">
        <f aca="false">Data_Clean!K1921*Assumptions!$B$9</f>
        <v>1747.9</v>
      </c>
      <c r="G1921" s="14" t="n">
        <f aca="false">Data_Clean!L1921*Assumptions!$B$10</f>
        <v>0</v>
      </c>
      <c r="H1921" s="14" t="n">
        <f aca="false">IF(OR(Data_Clean!M1921="",Data_Clean!N1921=""),0,Data_Clean!M1921*Data_Clean!N1921/100)*Assumptions!$B$13*Assumptions!$B$11</f>
        <v>0</v>
      </c>
      <c r="I1921" s="14" t="n">
        <f aca="false">Data_Clean!O1921*4*Assumptions!$B$12</f>
        <v>0</v>
      </c>
      <c r="J1921" s="14" t="n">
        <f aca="false">SUM(B1921:I1921)</f>
        <v>3084.877875</v>
      </c>
      <c r="K1921" s="16" t="n">
        <f aca="false">IF(Data_Clean!P1921="","",Assumptions!$B$15*0.5^(Data_Clean!P1921/Assumptions!$B$20))</f>
        <v>11.1082316421492</v>
      </c>
      <c r="L1921" s="16" t="n">
        <f aca="false">Assumptions!$B$16*MIN(1,LN(1+Data_Clean!Q1921)/LN(1+Assumptions!$B$21))</f>
        <v>10</v>
      </c>
      <c r="M1921" s="16" t="n">
        <f aca="false">Assumptions!$B$17*(0.6*MIN(1,Data_Clean!R1921/Assumptions!$B$22)+0.4*IF(Data_Clean!S1921="",0,Data_Clean!S1921))</f>
        <v>4.884</v>
      </c>
      <c r="N1921" s="16" t="n">
        <f aca="false">Assumptions!$B$18*MIN(1,(Data_Clean!F1921-1)/Assumptions!$B$23)</f>
        <v>20</v>
      </c>
      <c r="O1921" s="16" t="n">
        <f aca="false">Assumptions!$B$19*(0.4*IF(Data_Clean!E1921="",0,MIN(1,Data_Clean!E1921/12/Assumptions!$B$24))+0.35*IF(Data_Clean!D1921="Y",1,0)+0.25*(1-MIN(Data_Clean!T1921,3)/3))/IF(Data_Clean!E1921="",0.6,1)</f>
        <v>7.9</v>
      </c>
      <c r="P1921" s="16" t="n">
        <f aca="false">SUM(K1921:O1921)/(Assumptions!$D$5-IF(K1921="",Assumptions!$B$15,0))*100</f>
        <v>53.8922316421492</v>
      </c>
      <c r="Q1921" s="7" t="str">
        <f aca="false">IF(J1921&gt;=Assumptions!$B$26,"High",IF(J1921&gt;=Assumptions!$B$27,"Mid","Low"))</f>
        <v>High</v>
      </c>
      <c r="R1921" s="7" t="str">
        <f aca="false">IF(P1921&gt;=Assumptions!$B$28,"High",IF(P1921&gt;=Assumptions!$B$29,"Mid","Low"))</f>
        <v>Mid</v>
      </c>
      <c r="S1921" s="7" t="str">
        <f aca="false">INDEX(Assumptions!$B$33:$B$41,MATCH(Q1921&amp;"|"&amp;R1921,Assumptions!$A$33:$A$41,0))</f>
        <v>Established Core</v>
      </c>
      <c r="T1921" s="7" t="n">
        <f aca="false">IF(ISNUMBER(Data_Clean!V1921),J1921*Data_Clean!V1921,0)</f>
        <v>192.4963794</v>
      </c>
    </row>
    <row r="1922" customFormat="false" ht="15" hidden="false" customHeight="false" outlineLevel="0" collapsed="false">
      <c r="A1922" s="15" t="str">
        <f aca="false">Data_Clean!A1922</f>
        <v>CX101918</v>
      </c>
      <c r="B1922" s="14" t="n">
        <f aca="false">Data_Clean!G1922*Assumptions!$B$5</f>
        <v>130.107</v>
      </c>
      <c r="C1922" s="14" t="n">
        <f aca="false">IF(Data_Clean!H1922="",0,Data_Clean!H1922)*Assumptions!$B$6</f>
        <v>0</v>
      </c>
      <c r="D1922" s="14" t="n">
        <f aca="false">Data_Clean!I1922*Assumptions!$B$7</f>
        <v>0</v>
      </c>
      <c r="E1922" s="14" t="n">
        <f aca="false">Data_Clean!J1922*Assumptions!$B$8</f>
        <v>0</v>
      </c>
      <c r="F1922" s="14" t="n">
        <f aca="false">Data_Clean!K1922*Assumptions!$B$9</f>
        <v>0</v>
      </c>
      <c r="G1922" s="14" t="n">
        <f aca="false">Data_Clean!L1922*Assumptions!$B$10</f>
        <v>0</v>
      </c>
      <c r="H1922" s="14" t="n">
        <f aca="false">IF(OR(Data_Clean!M1922="",Data_Clean!N1922=""),0,Data_Clean!M1922*Data_Clean!N1922/100)*Assumptions!$B$13*Assumptions!$B$11</f>
        <v>331.578</v>
      </c>
      <c r="I1922" s="14" t="n">
        <f aca="false">Data_Clean!O1922*4*Assumptions!$B$12</f>
        <v>11.20512</v>
      </c>
      <c r="J1922" s="14" t="n">
        <f aca="false">SUM(B1922:I1922)</f>
        <v>472.89012</v>
      </c>
      <c r="K1922" s="16" t="n">
        <f aca="false">IF(Data_Clean!P1922="","",Assumptions!$B$15*0.5^(Data_Clean!P1922/Assumptions!$B$20))</f>
        <v>24.3675718906871</v>
      </c>
      <c r="L1922" s="16" t="n">
        <f aca="false">Assumptions!$B$16*MIN(1,LN(1+Data_Clean!Q1922)/LN(1+Assumptions!$B$21))</f>
        <v>14.4532413158944</v>
      </c>
      <c r="M1922" s="16" t="n">
        <f aca="false">Assumptions!$B$17*(0.6*MIN(1,Data_Clean!R1922/Assumptions!$B$22)+0.4*IF(Data_Clean!S1922="",0,Data_Clean!S1922))</f>
        <v>4.044</v>
      </c>
      <c r="N1922" s="16" t="n">
        <f aca="false">Assumptions!$B$18*MIN(1,(Data_Clean!F1922-1)/Assumptions!$B$23)</f>
        <v>5</v>
      </c>
      <c r="O1922" s="16" t="n">
        <f aca="false">Assumptions!$B$19*(0.4*IF(Data_Clean!E1922="",0,MIN(1,Data_Clean!E1922/12/Assumptions!$B$24))+0.35*IF(Data_Clean!D1922="Y",1,0)+0.25*(1-MIN(Data_Clean!T1922,3)/3))/IF(Data_Clean!E1922="",0.6,1)</f>
        <v>15</v>
      </c>
      <c r="P1922" s="16" t="n">
        <f aca="false">SUM(K1922:O1922)/(Assumptions!$D$5-IF(K1922="",Assumptions!$B$15,0))*100</f>
        <v>62.8648132065815</v>
      </c>
      <c r="Q1922" s="7" t="str">
        <f aca="false">IF(J1922&gt;=Assumptions!$B$26,"High",IF(J1922&gt;=Assumptions!$B$27,"Mid","Low"))</f>
        <v>Mid</v>
      </c>
      <c r="R1922" s="7" t="str">
        <f aca="false">IF(P1922&gt;=Assumptions!$B$28,"High",IF(P1922&gt;=Assumptions!$B$29,"Mid","Low"))</f>
        <v>Mid</v>
      </c>
      <c r="S1922" s="7" t="str">
        <f aca="false">INDEX(Assumptions!$B$33:$B$41,MATCH(Q1922&amp;"|"&amp;R1922,Assumptions!$A$33:$A$41,0))</f>
        <v>Established Core</v>
      </c>
      <c r="T1922" s="7" t="n">
        <f aca="false">IF(ISNUMBER(Data_Clean!V1922),J1922*Data_Clean!V1922,0)</f>
        <v>10.40358264</v>
      </c>
    </row>
    <row r="1923" customFormat="false" ht="15" hidden="false" customHeight="false" outlineLevel="0" collapsed="false">
      <c r="A1923" s="15" t="str">
        <f aca="false">Data_Clean!A1923</f>
        <v>CX101919</v>
      </c>
      <c r="B1923" s="14" t="n">
        <f aca="false">Data_Clean!G1923*Assumptions!$B$5</f>
        <v>16.01175</v>
      </c>
      <c r="C1923" s="14" t="n">
        <f aca="false">IF(Data_Clean!H1923="",0,Data_Clean!H1923)*Assumptions!$B$6</f>
        <v>154.25904</v>
      </c>
      <c r="D1923" s="14" t="n">
        <f aca="false">Data_Clean!I1923*Assumptions!$B$7</f>
        <v>0</v>
      </c>
      <c r="E1923" s="14" t="n">
        <f aca="false">Data_Clean!J1923*Assumptions!$B$8</f>
        <v>407.105625</v>
      </c>
      <c r="F1923" s="14" t="n">
        <f aca="false">Data_Clean!K1923*Assumptions!$B$9</f>
        <v>0</v>
      </c>
      <c r="G1923" s="14" t="n">
        <f aca="false">Data_Clean!L1923*Assumptions!$B$10</f>
        <v>0</v>
      </c>
      <c r="H1923" s="14" t="n">
        <f aca="false">IF(OR(Data_Clean!M1923="",Data_Clean!N1923=""),0,Data_Clean!M1923*Data_Clean!N1923/100)*Assumptions!$B$13*Assumptions!$B$11</f>
        <v>240.516</v>
      </c>
      <c r="I1923" s="14" t="n">
        <f aca="false">Data_Clean!O1923*4*Assumptions!$B$12</f>
        <v>0</v>
      </c>
      <c r="J1923" s="14" t="n">
        <f aca="false">SUM(B1923:I1923)</f>
        <v>817.892415</v>
      </c>
      <c r="K1923" s="16" t="n">
        <f aca="false">IF(Data_Clean!P1923="","",Assumptions!$B$15*0.5^(Data_Clean!P1923/Assumptions!$B$20))</f>
        <v>0.53845235390486</v>
      </c>
      <c r="L1923" s="16" t="n">
        <f aca="false">Assumptions!$B$16*MIN(1,LN(1+Data_Clean!Q1923)/LN(1+Assumptions!$B$21))</f>
        <v>0</v>
      </c>
      <c r="M1923" s="16" t="n">
        <f aca="false">Assumptions!$B$17*(0.6*MIN(1,Data_Clean!R1923/Assumptions!$B$22)+0.4*IF(Data_Clean!S1923="",0,Data_Clean!S1923))</f>
        <v>0</v>
      </c>
      <c r="N1923" s="16" t="n">
        <f aca="false">Assumptions!$B$18*MIN(1,(Data_Clean!F1923-1)/Assumptions!$B$23)</f>
        <v>15</v>
      </c>
      <c r="O1923" s="16" t="n">
        <f aca="false">Assumptions!$B$19*(0.4*IF(Data_Clean!E1923="",0,MIN(1,Data_Clean!E1923/12/Assumptions!$B$24))+0.35*IF(Data_Clean!D1923="Y",1,0)+0.25*(1-MIN(Data_Clean!T1923,3)/3))/IF(Data_Clean!E1923="",0.6,1)</f>
        <v>9.75</v>
      </c>
      <c r="P1923" s="16" t="n">
        <f aca="false">SUM(K1923:O1923)/(Assumptions!$D$5-IF(K1923="",Assumptions!$B$15,0))*100</f>
        <v>25.2884523539049</v>
      </c>
      <c r="Q1923" s="7" t="str">
        <f aca="false">IF(J1923&gt;=Assumptions!$B$26,"High",IF(J1923&gt;=Assumptions!$B$27,"Mid","Low"))</f>
        <v>Mid</v>
      </c>
      <c r="R1923" s="7" t="str">
        <f aca="false">IF(P1923&gt;=Assumptions!$B$28,"High",IF(P1923&gt;=Assumptions!$B$29,"Mid","Low"))</f>
        <v>Low</v>
      </c>
      <c r="S1923" s="7" t="str">
        <f aca="false">INDEX(Assumptions!$B$33:$B$41,MATCH(Q1923&amp;"|"&amp;R1923,Assumptions!$A$33:$A$41,0))</f>
        <v>Light Touch</v>
      </c>
      <c r="T1923" s="7" t="n">
        <f aca="false">IF(ISNUMBER(Data_Clean!V1923),J1923*Data_Clean!V1923,0)</f>
        <v>220.013059635</v>
      </c>
    </row>
    <row r="1924" customFormat="false" ht="15" hidden="false" customHeight="false" outlineLevel="0" collapsed="false">
      <c r="A1924" s="15" t="str">
        <f aca="false">Data_Clean!A1924</f>
        <v>CX101920</v>
      </c>
      <c r="B1924" s="14" t="n">
        <f aca="false">Data_Clean!G1924*Assumptions!$B$5</f>
        <v>23.587</v>
      </c>
      <c r="C1924" s="14" t="n">
        <f aca="false">IF(Data_Clean!H1924="",0,Data_Clean!H1924)*Assumptions!$B$6</f>
        <v>14.77428</v>
      </c>
      <c r="D1924" s="14" t="n">
        <f aca="false">Data_Clean!I1924*Assumptions!$B$7</f>
        <v>0</v>
      </c>
      <c r="E1924" s="14" t="n">
        <f aca="false">Data_Clean!J1924*Assumptions!$B$8</f>
        <v>0</v>
      </c>
      <c r="F1924" s="14" t="n">
        <f aca="false">Data_Clean!K1924*Assumptions!$B$9</f>
        <v>0</v>
      </c>
      <c r="G1924" s="14" t="n">
        <f aca="false">Data_Clean!L1924*Assumptions!$B$10</f>
        <v>0</v>
      </c>
      <c r="H1924" s="14" t="n">
        <f aca="false">IF(OR(Data_Clean!M1924="",Data_Clean!N1924=""),0,Data_Clean!M1924*Data_Clean!N1924/100)*Assumptions!$B$13*Assumptions!$B$11</f>
        <v>0</v>
      </c>
      <c r="I1924" s="14" t="n">
        <f aca="false">Data_Clean!O1924*4*Assumptions!$B$12</f>
        <v>0</v>
      </c>
      <c r="J1924" s="14" t="n">
        <f aca="false">SUM(B1924:I1924)</f>
        <v>38.36128</v>
      </c>
      <c r="K1924" s="16" t="n">
        <f aca="false">IF(Data_Clean!P1924="","",Assumptions!$B$15*0.5^(Data_Clean!P1924/Assumptions!$B$20))</f>
        <v>23.811015779523</v>
      </c>
      <c r="L1924" s="16" t="n">
        <f aca="false">Assumptions!$B$16*MIN(1,LN(1+Data_Clean!Q1924)/LN(1+Assumptions!$B$21))</f>
        <v>15.5872929926646</v>
      </c>
      <c r="M1924" s="16" t="n">
        <f aca="false">Assumptions!$B$17*(0.6*MIN(1,Data_Clean!R1924/Assumptions!$B$22)+0.4*IF(Data_Clean!S1924="",0,Data_Clean!S1924))</f>
        <v>14.346</v>
      </c>
      <c r="N1924" s="16" t="n">
        <f aca="false">Assumptions!$B$18*MIN(1,(Data_Clean!F1924-1)/Assumptions!$B$23)</f>
        <v>10</v>
      </c>
      <c r="O1924" s="16" t="n">
        <f aca="false">Assumptions!$B$19*(0.4*IF(Data_Clean!E1924="",0,MIN(1,Data_Clean!E1924/12/Assumptions!$B$24))+0.35*IF(Data_Clean!D1924="Y",1,0)+0.25*(1-MIN(Data_Clean!T1924,3)/3))/IF(Data_Clean!E1924="",0.6,1)</f>
        <v>8.2</v>
      </c>
      <c r="P1924" s="16" t="n">
        <f aca="false">SUM(K1924:O1924)/(Assumptions!$D$5-IF(K1924="",Assumptions!$B$15,0))*100</f>
        <v>71.9443087721876</v>
      </c>
      <c r="Q1924" s="7" t="str">
        <f aca="false">IF(J1924&gt;=Assumptions!$B$26,"High",IF(J1924&gt;=Assumptions!$B$27,"Mid","Low"))</f>
        <v>Low</v>
      </c>
      <c r="R1924" s="7" t="str">
        <f aca="false">IF(P1924&gt;=Assumptions!$B$28,"High",IF(P1924&gt;=Assumptions!$B$29,"Mid","Low"))</f>
        <v>High</v>
      </c>
      <c r="S1924" s="7" t="str">
        <f aca="false">INDEX(Assumptions!$B$33:$B$41,MATCH(Q1924&amp;"|"&amp;R1924,Assumptions!$A$33:$A$41,0))</f>
        <v>Engaged Builders</v>
      </c>
      <c r="T1924" s="7" t="n">
        <f aca="false">IF(ISNUMBER(Data_Clean!V1924),J1924*Data_Clean!V1924,0)</f>
        <v>1.57281248</v>
      </c>
    </row>
    <row r="1925" customFormat="false" ht="15" hidden="false" customHeight="false" outlineLevel="0" collapsed="false">
      <c r="A1925" s="15" t="str">
        <f aca="false">Data_Clean!A1925</f>
        <v>CX101921</v>
      </c>
      <c r="B1925" s="14" t="n">
        <f aca="false">Data_Clean!G1925*Assumptions!$B$5</f>
        <v>625.0225</v>
      </c>
      <c r="C1925" s="14" t="n">
        <f aca="false">IF(Data_Clean!H1925="",0,Data_Clean!H1925)*Assumptions!$B$6</f>
        <v>0</v>
      </c>
      <c r="D1925" s="14" t="n">
        <f aca="false">Data_Clean!I1925*Assumptions!$B$7</f>
        <v>0</v>
      </c>
      <c r="E1925" s="14" t="n">
        <f aca="false">Data_Clean!J1925*Assumptions!$B$8</f>
        <v>0</v>
      </c>
      <c r="F1925" s="14" t="n">
        <f aca="false">Data_Clean!K1925*Assumptions!$B$9</f>
        <v>0</v>
      </c>
      <c r="G1925" s="14" t="n">
        <f aca="false">Data_Clean!L1925*Assumptions!$B$10</f>
        <v>0</v>
      </c>
      <c r="H1925" s="14" t="n">
        <f aca="false">IF(OR(Data_Clean!M1925="",Data_Clean!N1925=""),0,Data_Clean!M1925*Data_Clean!N1925/100)*Assumptions!$B$13*Assumptions!$B$11</f>
        <v>111.6</v>
      </c>
      <c r="I1925" s="14" t="n">
        <f aca="false">Data_Clean!O1925*4*Assumptions!$B$12</f>
        <v>173.23776</v>
      </c>
      <c r="J1925" s="14" t="n">
        <f aca="false">SUM(B1925:I1925)</f>
        <v>909.86026</v>
      </c>
      <c r="K1925" s="16" t="n">
        <f aca="false">IF(Data_Clean!P1925="","",Assumptions!$B$15*0.5^(Data_Clean!P1925/Assumptions!$B$20))</f>
        <v>22.2164632842985</v>
      </c>
      <c r="L1925" s="16" t="n">
        <f aca="false">Assumptions!$B$16*MIN(1,LN(1+Data_Clean!Q1925)/LN(1+Assumptions!$B$21))</f>
        <v>18.3774466602187</v>
      </c>
      <c r="M1925" s="16" t="n">
        <f aca="false">Assumptions!$B$17*(0.6*MIN(1,Data_Clean!R1925/Assumptions!$B$22)+0.4*IF(Data_Clean!S1925="",0,Data_Clean!S1925))</f>
        <v>12.516</v>
      </c>
      <c r="N1925" s="16" t="n">
        <f aca="false">Assumptions!$B$18*MIN(1,(Data_Clean!F1925-1)/Assumptions!$B$23)</f>
        <v>5</v>
      </c>
      <c r="O1925" s="16" t="n">
        <f aca="false">Assumptions!$B$19*(0.4*IF(Data_Clean!E1925="",0,MIN(1,Data_Clean!E1925/12/Assumptions!$B$24))+0.35*IF(Data_Clean!D1925="Y",1,0)+0.25*(1-MIN(Data_Clean!T1925,3)/3))/IF(Data_Clean!E1925="",0.6,1)</f>
        <v>15</v>
      </c>
      <c r="P1925" s="16" t="n">
        <f aca="false">SUM(K1925:O1925)/(Assumptions!$D$5-IF(K1925="",Assumptions!$B$15,0))*100</f>
        <v>73.1099099445171</v>
      </c>
      <c r="Q1925" s="7" t="str">
        <f aca="false">IF(J1925&gt;=Assumptions!$B$26,"High",IF(J1925&gt;=Assumptions!$B$27,"Mid","Low"))</f>
        <v>Mid</v>
      </c>
      <c r="R1925" s="7" t="str">
        <f aca="false">IF(P1925&gt;=Assumptions!$B$28,"High",IF(P1925&gt;=Assumptions!$B$29,"Mid","Low"))</f>
        <v>High</v>
      </c>
      <c r="S1925" s="7" t="str">
        <f aca="false">INDEX(Assumptions!$B$33:$B$41,MATCH(Q1925&amp;"|"&amp;R1925,Assumptions!$A$33:$A$41,0))</f>
        <v>Engaged Builders</v>
      </c>
      <c r="T1925" s="7" t="n">
        <f aca="false">IF(ISNUMBER(Data_Clean!V1925),J1925*Data_Clean!V1925,0)</f>
        <v>32.209053204</v>
      </c>
    </row>
    <row r="1926" customFormat="false" ht="15" hidden="false" customHeight="false" outlineLevel="0" collapsed="false">
      <c r="A1926" s="15" t="str">
        <f aca="false">Data_Clean!A1926</f>
        <v>CX101922</v>
      </c>
      <c r="B1926" s="14" t="n">
        <f aca="false">Data_Clean!G1926*Assumptions!$B$5</f>
        <v>18.377</v>
      </c>
      <c r="C1926" s="14" t="n">
        <f aca="false">IF(Data_Clean!H1926="",0,Data_Clean!H1926)*Assumptions!$B$6</f>
        <v>24.6702</v>
      </c>
      <c r="D1926" s="14" t="n">
        <f aca="false">Data_Clean!I1926*Assumptions!$B$7</f>
        <v>34.4</v>
      </c>
      <c r="E1926" s="14" t="n">
        <f aca="false">Data_Clean!J1926*Assumptions!$B$8</f>
        <v>0</v>
      </c>
      <c r="F1926" s="14" t="n">
        <f aca="false">Data_Clean!K1926*Assumptions!$B$9</f>
        <v>0</v>
      </c>
      <c r="G1926" s="14" t="n">
        <f aca="false">Data_Clean!L1926*Assumptions!$B$10</f>
        <v>0</v>
      </c>
      <c r="H1926" s="14" t="n">
        <f aca="false">IF(OR(Data_Clean!M1926="",Data_Clean!N1926=""),0,Data_Clean!M1926*Data_Clean!N1926/100)*Assumptions!$B$13*Assumptions!$B$11</f>
        <v>0</v>
      </c>
      <c r="I1926" s="14" t="n">
        <f aca="false">Data_Clean!O1926*4*Assumptions!$B$12</f>
        <v>0</v>
      </c>
      <c r="J1926" s="14" t="n">
        <f aca="false">SUM(B1926:I1926)</f>
        <v>77.4472</v>
      </c>
      <c r="K1926" s="16" t="n">
        <f aca="false">IF(Data_Clean!P1926="","",Assumptions!$B$15*0.5^(Data_Clean!P1926/Assumptions!$B$20))</f>
        <v>22.735748497656</v>
      </c>
      <c r="L1926" s="16" t="n">
        <f aca="false">Assumptions!$B$16*MIN(1,LN(1+Data_Clean!Q1926)/LN(1+Assumptions!$B$21))</f>
        <v>12.4931739410702</v>
      </c>
      <c r="M1926" s="16" t="n">
        <f aca="false">Assumptions!$B$17*(0.6*MIN(1,Data_Clean!R1926/Assumptions!$B$22)+0.4*IF(Data_Clean!S1926="",0,Data_Clean!S1926))</f>
        <v>9.474</v>
      </c>
      <c r="N1926" s="16" t="n">
        <f aca="false">Assumptions!$B$18*MIN(1,(Data_Clean!F1926-1)/Assumptions!$B$23)</f>
        <v>10</v>
      </c>
      <c r="O1926" s="16" t="n">
        <f aca="false">Assumptions!$B$19*(0.4*IF(Data_Clean!E1926="",0,MIN(1,Data_Clean!E1926/12/Assumptions!$B$24))+0.35*IF(Data_Clean!D1926="Y",1,0)+0.25*(1-MIN(Data_Clean!T1926,3)/3))/IF(Data_Clean!E1926="",0.6,1)</f>
        <v>14.15</v>
      </c>
      <c r="P1926" s="16" t="n">
        <f aca="false">SUM(K1926:O1926)/(Assumptions!$D$5-IF(K1926="",Assumptions!$B$15,0))*100</f>
        <v>68.8529224387261</v>
      </c>
      <c r="Q1926" s="7" t="str">
        <f aca="false">IF(J1926&gt;=Assumptions!$B$26,"High",IF(J1926&gt;=Assumptions!$B$27,"Mid","Low"))</f>
        <v>Low</v>
      </c>
      <c r="R1926" s="7" t="str">
        <f aca="false">IF(P1926&gt;=Assumptions!$B$28,"High",IF(P1926&gt;=Assumptions!$B$29,"Mid","Low"))</f>
        <v>Mid</v>
      </c>
      <c r="S1926" s="7" t="str">
        <f aca="false">INDEX(Assumptions!$B$33:$B$41,MATCH(Q1926&amp;"|"&amp;R1926,Assumptions!$A$33:$A$41,0))</f>
        <v>Light Touch</v>
      </c>
      <c r="T1926" s="7" t="n">
        <f aca="false">IF(ISNUMBER(Data_Clean!V1926),J1926*Data_Clean!V1926,0)</f>
        <v>1.7038384</v>
      </c>
    </row>
    <row r="1927" customFormat="false" ht="15" hidden="false" customHeight="false" outlineLevel="0" collapsed="false">
      <c r="A1927" s="15" t="str">
        <f aca="false">Data_Clean!A1927</f>
        <v>CX101923</v>
      </c>
      <c r="B1927" s="14" t="n">
        <f aca="false">Data_Clean!G1927*Assumptions!$B$5</f>
        <v>84.87375</v>
      </c>
      <c r="C1927" s="14" t="n">
        <f aca="false">IF(Data_Clean!H1927="",0,Data_Clean!H1927)*Assumptions!$B$6</f>
        <v>234.06372</v>
      </c>
      <c r="D1927" s="14" t="n">
        <f aca="false">Data_Clean!I1927*Assumptions!$B$7</f>
        <v>0</v>
      </c>
      <c r="E1927" s="14" t="n">
        <f aca="false">Data_Clean!J1927*Assumptions!$B$8</f>
        <v>0</v>
      </c>
      <c r="F1927" s="14" t="n">
        <f aca="false">Data_Clean!K1927*Assumptions!$B$9</f>
        <v>0</v>
      </c>
      <c r="G1927" s="14" t="n">
        <f aca="false">Data_Clean!L1927*Assumptions!$B$10</f>
        <v>0</v>
      </c>
      <c r="H1927" s="14" t="n">
        <f aca="false">IF(OR(Data_Clean!M1927="",Data_Clean!N1927=""),0,Data_Clean!M1927*Data_Clean!N1927/100)*Assumptions!$B$13*Assumptions!$B$11</f>
        <v>0</v>
      </c>
      <c r="I1927" s="14" t="n">
        <f aca="false">Data_Clean!O1927*4*Assumptions!$B$12</f>
        <v>0</v>
      </c>
      <c r="J1927" s="14" t="n">
        <f aca="false">SUM(B1927:I1927)</f>
        <v>318.93747</v>
      </c>
      <c r="K1927" s="16" t="n">
        <f aca="false">IF(Data_Clean!P1927="","",Assumptions!$B$15*0.5^(Data_Clean!P1927/Assumptions!$B$20))</f>
        <v>17.6332185942541</v>
      </c>
      <c r="L1927" s="16" t="n">
        <f aca="false">Assumptions!$B$16*MIN(1,LN(1+Data_Clean!Q1927)/LN(1+Assumptions!$B$21))</f>
        <v>11.8154173628685</v>
      </c>
      <c r="M1927" s="16" t="n">
        <f aca="false">Assumptions!$B$17*(0.6*MIN(1,Data_Clean!R1927/Assumptions!$B$22)+0.4*IF(Data_Clean!S1927="",0,Data_Clean!S1927))</f>
        <v>7.272</v>
      </c>
      <c r="N1927" s="16" t="n">
        <f aca="false">Assumptions!$B$18*MIN(1,(Data_Clean!F1927-1)/Assumptions!$B$23)</f>
        <v>5</v>
      </c>
      <c r="O1927" s="16" t="n">
        <f aca="false">Assumptions!$B$19*(0.4*IF(Data_Clean!E1927="",0,MIN(1,Data_Clean!E1927/12/Assumptions!$B$24))+0.35*IF(Data_Clean!D1927="Y",1,0)+0.25*(1-MIN(Data_Clean!T1927,3)/3))/IF(Data_Clean!E1927="",0.6,1)</f>
        <v>15</v>
      </c>
      <c r="P1927" s="16" t="n">
        <f aca="false">SUM(K1927:O1927)/(Assumptions!$D$5-IF(K1927="",Assumptions!$B$15,0))*100</f>
        <v>56.7206359571226</v>
      </c>
      <c r="Q1927" s="7" t="str">
        <f aca="false">IF(J1927&gt;=Assumptions!$B$26,"High",IF(J1927&gt;=Assumptions!$B$27,"Mid","Low"))</f>
        <v>Low</v>
      </c>
      <c r="R1927" s="7" t="str">
        <f aca="false">IF(P1927&gt;=Assumptions!$B$28,"High",IF(P1927&gt;=Assumptions!$B$29,"Mid","Low"))</f>
        <v>Mid</v>
      </c>
      <c r="S1927" s="7" t="str">
        <f aca="false">INDEX(Assumptions!$B$33:$B$41,MATCH(Q1927&amp;"|"&amp;R1927,Assumptions!$A$33:$A$41,0))</f>
        <v>Light Touch</v>
      </c>
      <c r="T1927" s="7" t="n">
        <f aca="false">IF(ISNUMBER(Data_Clean!V1927),J1927*Data_Clean!V1927,0)</f>
        <v>11.226598944</v>
      </c>
    </row>
    <row r="1928" customFormat="false" ht="15" hidden="false" customHeight="false" outlineLevel="0" collapsed="false">
      <c r="A1928" s="15" t="str">
        <f aca="false">Data_Clean!A1928</f>
        <v>CX101924</v>
      </c>
      <c r="B1928" s="14" t="n">
        <f aca="false">Data_Clean!G1928*Assumptions!$B$5</f>
        <v>36.73925</v>
      </c>
      <c r="C1928" s="14" t="n">
        <f aca="false">IF(Data_Clean!H1928="",0,Data_Clean!H1928)*Assumptions!$B$6</f>
        <v>11.87796</v>
      </c>
      <c r="D1928" s="14" t="n">
        <f aca="false">Data_Clean!I1928*Assumptions!$B$7</f>
        <v>0</v>
      </c>
      <c r="E1928" s="14" t="n">
        <f aca="false">Data_Clean!J1928*Assumptions!$B$8</f>
        <v>0</v>
      </c>
      <c r="F1928" s="14" t="n">
        <f aca="false">Data_Clean!K1928*Assumptions!$B$9</f>
        <v>827.2</v>
      </c>
      <c r="G1928" s="14" t="n">
        <f aca="false">Data_Clean!L1928*Assumptions!$B$10</f>
        <v>0</v>
      </c>
      <c r="H1928" s="14" t="n">
        <f aca="false">IF(OR(Data_Clean!M1928="",Data_Clean!N1928=""),0,Data_Clean!M1928*Data_Clean!N1928/100)*Assumptions!$B$13*Assumptions!$B$11</f>
        <v>0</v>
      </c>
      <c r="I1928" s="14" t="n">
        <f aca="false">Data_Clean!O1928*4*Assumptions!$B$12</f>
        <v>0</v>
      </c>
      <c r="J1928" s="14" t="n">
        <f aca="false">SUM(B1928:I1928)</f>
        <v>875.81721</v>
      </c>
      <c r="K1928" s="16" t="n">
        <f aca="false">IF(Data_Clean!P1928="","",Assumptions!$B$15*0.5^(Data_Clean!P1928/Assumptions!$B$20))</f>
        <v>16.4523746954194</v>
      </c>
      <c r="L1928" s="16" t="n">
        <f aca="false">Assumptions!$B$16*MIN(1,LN(1+Data_Clean!Q1928)/LN(1+Assumptions!$B$21))</f>
        <v>12.6966447294858</v>
      </c>
      <c r="M1928" s="16" t="n">
        <f aca="false">Assumptions!$B$17*(0.6*MIN(1,Data_Clean!R1928/Assumptions!$B$22)+0.4*IF(Data_Clean!S1928="",0,Data_Clean!S1928))</f>
        <v>3.486</v>
      </c>
      <c r="N1928" s="16" t="n">
        <f aca="false">Assumptions!$B$18*MIN(1,(Data_Clean!F1928-1)/Assumptions!$B$23)</f>
        <v>10</v>
      </c>
      <c r="O1928" s="16" t="n">
        <f aca="false">Assumptions!$B$19*(0.4*IF(Data_Clean!E1928="",0,MIN(1,Data_Clean!E1928/12/Assumptions!$B$24))+0.35*IF(Data_Clean!D1928="Y",1,0)+0.25*(1-MIN(Data_Clean!T1928,3)/3))/IF(Data_Clean!E1928="",0.6,1)</f>
        <v>6.1</v>
      </c>
      <c r="P1928" s="16" t="n">
        <f aca="false">SUM(K1928:O1928)/(Assumptions!$D$5-IF(K1928="",Assumptions!$B$15,0))*100</f>
        <v>48.7350194249051</v>
      </c>
      <c r="Q1928" s="7" t="str">
        <f aca="false">IF(J1928&gt;=Assumptions!$B$26,"High",IF(J1928&gt;=Assumptions!$B$27,"Mid","Low"))</f>
        <v>Mid</v>
      </c>
      <c r="R1928" s="7" t="str">
        <f aca="false">IF(P1928&gt;=Assumptions!$B$28,"High",IF(P1928&gt;=Assumptions!$B$29,"Mid","Low"))</f>
        <v>Low</v>
      </c>
      <c r="S1928" s="7" t="str">
        <f aca="false">INDEX(Assumptions!$B$33:$B$41,MATCH(Q1928&amp;"|"&amp;R1928,Assumptions!$A$33:$A$41,0))</f>
        <v>Light Touch</v>
      </c>
      <c r="T1928" s="7" t="n">
        <f aca="false">IF(ISNUMBER(Data_Clean!V1928),J1928*Data_Clean!V1928,0)</f>
        <v>81.363418809</v>
      </c>
    </row>
    <row r="1929" customFormat="false" ht="15" hidden="false" customHeight="false" outlineLevel="0" collapsed="false">
      <c r="A1929" s="15" t="str">
        <f aca="false">Data_Clean!A1929</f>
        <v>CX101925</v>
      </c>
      <c r="B1929" s="14" t="n">
        <f aca="false">Data_Clean!G1929*Assumptions!$B$5</f>
        <v>511.86625</v>
      </c>
      <c r="C1929" s="14" t="n">
        <f aca="false">IF(Data_Clean!H1929="",0,Data_Clean!H1929)*Assumptions!$B$6</f>
        <v>203.54664</v>
      </c>
      <c r="D1929" s="14" t="n">
        <f aca="false">Data_Clean!I1929*Assumptions!$B$7</f>
        <v>0</v>
      </c>
      <c r="E1929" s="14" t="n">
        <f aca="false">Data_Clean!J1929*Assumptions!$B$8</f>
        <v>0</v>
      </c>
      <c r="F1929" s="14" t="n">
        <f aca="false">Data_Clean!K1929*Assumptions!$B$9</f>
        <v>0</v>
      </c>
      <c r="G1929" s="14" t="n">
        <f aca="false">Data_Clean!L1929*Assumptions!$B$10</f>
        <v>0</v>
      </c>
      <c r="H1929" s="14" t="n">
        <f aca="false">IF(OR(Data_Clean!M1929="",Data_Clean!N1929=""),0,Data_Clean!M1929*Data_Clean!N1929/100)*Assumptions!$B$13*Assumptions!$B$11</f>
        <v>845.64</v>
      </c>
      <c r="I1929" s="14" t="n">
        <f aca="false">Data_Clean!O1929*4*Assumptions!$B$12</f>
        <v>151.80384</v>
      </c>
      <c r="J1929" s="14" t="n">
        <f aca="false">SUM(B1929:I1929)</f>
        <v>1712.85673</v>
      </c>
      <c r="K1929" s="16" t="n">
        <f aca="false">IF(Data_Clean!P1929="","",Assumptions!$B$15*0.5^(Data_Clean!P1929/Assumptions!$B$20))</f>
        <v>29.3147990530274</v>
      </c>
      <c r="L1929" s="16" t="n">
        <f aca="false">Assumptions!$B$16*MIN(1,LN(1+Data_Clean!Q1929)/LN(1+Assumptions!$B$21))</f>
        <v>18.7656638777178</v>
      </c>
      <c r="M1929" s="16" t="n">
        <f aca="false">Assumptions!$B$17*(0.6*MIN(1,Data_Clean!R1929/Assumptions!$B$22)+0.4*IF(Data_Clean!S1929="",0,Data_Clean!S1929))</f>
        <v>12.12</v>
      </c>
      <c r="N1929" s="16" t="n">
        <f aca="false">Assumptions!$B$18*MIN(1,(Data_Clean!F1929-1)/Assumptions!$B$23)</f>
        <v>15</v>
      </c>
      <c r="O1929" s="16" t="n">
        <f aca="false">Assumptions!$B$19*(0.4*IF(Data_Clean!E1929="",0,MIN(1,Data_Clean!E1929/12/Assumptions!$B$24))+0.35*IF(Data_Clean!D1929="Y",1,0)+0.25*(1-MIN(Data_Clean!T1929,3)/3))/IF(Data_Clean!E1929="",0.6,1)</f>
        <v>12.3</v>
      </c>
      <c r="P1929" s="16" t="n">
        <f aca="false">SUM(K1929:O1929)/(Assumptions!$D$5-IF(K1929="",Assumptions!$B$15,0))*100</f>
        <v>87.5004629307452</v>
      </c>
      <c r="Q1929" s="7" t="str">
        <f aca="false">IF(J1929&gt;=Assumptions!$B$26,"High",IF(J1929&gt;=Assumptions!$B$27,"Mid","Low"))</f>
        <v>High</v>
      </c>
      <c r="R1929" s="7" t="str">
        <f aca="false">IF(P1929&gt;=Assumptions!$B$28,"High",IF(P1929&gt;=Assumptions!$B$29,"Mid","Low"))</f>
        <v>High</v>
      </c>
      <c r="S1929" s="7" t="str">
        <f aca="false">INDEX(Assumptions!$B$33:$B$41,MATCH(Q1929&amp;"|"&amp;R1929,Assumptions!$A$33:$A$41,0))</f>
        <v>Premier Advocates</v>
      </c>
      <c r="T1929" s="7" t="n">
        <f aca="false">IF(ISNUMBER(Data_Clean!V1929),J1929*Data_Clean!V1929,0)</f>
        <v>21.068137779</v>
      </c>
    </row>
    <row r="1930" customFormat="false" ht="15" hidden="false" customHeight="false" outlineLevel="0" collapsed="false">
      <c r="A1930" s="15" t="str">
        <f aca="false">Data_Clean!A1930</f>
        <v>CX101926</v>
      </c>
      <c r="B1930" s="14" t="n">
        <f aca="false">Data_Clean!G1930*Assumptions!$B$5</f>
        <v>19.20675</v>
      </c>
      <c r="C1930" s="14" t="n">
        <f aca="false">IF(Data_Clean!H1930="",0,Data_Clean!H1930)*Assumptions!$B$6</f>
        <v>3.59856</v>
      </c>
      <c r="D1930" s="14" t="n">
        <f aca="false">Data_Clean!I1930*Assumptions!$B$7</f>
        <v>0</v>
      </c>
      <c r="E1930" s="14" t="n">
        <f aca="false">Data_Clean!J1930*Assumptions!$B$8</f>
        <v>0</v>
      </c>
      <c r="F1930" s="14" t="n">
        <f aca="false">Data_Clean!K1930*Assumptions!$B$9</f>
        <v>145.2</v>
      </c>
      <c r="G1930" s="14" t="n">
        <f aca="false">Data_Clean!L1930*Assumptions!$B$10</f>
        <v>0</v>
      </c>
      <c r="H1930" s="14" t="n">
        <f aca="false">IF(OR(Data_Clean!M1930="",Data_Clean!N1930=""),0,Data_Clean!M1930*Data_Clean!N1930/100)*Assumptions!$B$13*Assumptions!$B$11</f>
        <v>0</v>
      </c>
      <c r="I1930" s="14" t="n">
        <f aca="false">Data_Clean!O1930*4*Assumptions!$B$12</f>
        <v>0</v>
      </c>
      <c r="J1930" s="14" t="n">
        <f aca="false">SUM(B1930:I1930)</f>
        <v>168.00531</v>
      </c>
      <c r="K1930" s="16" t="n">
        <f aca="false">IF(Data_Clean!P1930="","",Assumptions!$B$15*0.5^(Data_Clean!P1930/Assumptions!$B$20))</f>
        <v>29.3147990530274</v>
      </c>
      <c r="L1930" s="16" t="n">
        <f aca="false">Assumptions!$B$16*MIN(1,LN(1+Data_Clean!Q1930)/LN(1+Assumptions!$B$21))</f>
        <v>14.1840947778045</v>
      </c>
      <c r="M1930" s="16" t="n">
        <f aca="false">Assumptions!$B$17*(0.6*MIN(1,Data_Clean!R1930/Assumptions!$B$22)+0.4*IF(Data_Clean!S1930="",0,Data_Clean!S1930))</f>
        <v>10.764</v>
      </c>
      <c r="N1930" s="16" t="n">
        <f aca="false">Assumptions!$B$18*MIN(1,(Data_Clean!F1930-1)/Assumptions!$B$23)</f>
        <v>10</v>
      </c>
      <c r="O1930" s="16" t="n">
        <f aca="false">Assumptions!$B$19*(0.4*IF(Data_Clean!E1930="",0,MIN(1,Data_Clean!E1930/12/Assumptions!$B$24))+0.35*IF(Data_Clean!D1930="Y",1,0)+0.25*(1-MIN(Data_Clean!T1930,3)/3))/IF(Data_Clean!E1930="",0.6,1)</f>
        <v>7.85</v>
      </c>
      <c r="P1930" s="16" t="n">
        <f aca="false">SUM(K1930:O1930)/(Assumptions!$D$5-IF(K1930="",Assumptions!$B$15,0))*100</f>
        <v>72.1128938308319</v>
      </c>
      <c r="Q1930" s="7" t="str">
        <f aca="false">IF(J1930&gt;=Assumptions!$B$26,"High",IF(J1930&gt;=Assumptions!$B$27,"Mid","Low"))</f>
        <v>Low</v>
      </c>
      <c r="R1930" s="7" t="str">
        <f aca="false">IF(P1930&gt;=Assumptions!$B$28,"High",IF(P1930&gt;=Assumptions!$B$29,"Mid","Low"))</f>
        <v>High</v>
      </c>
      <c r="S1930" s="7" t="str">
        <f aca="false">INDEX(Assumptions!$B$33:$B$41,MATCH(Q1930&amp;"|"&amp;R1930,Assumptions!$A$33:$A$41,0))</f>
        <v>Engaged Builders</v>
      </c>
      <c r="T1930" s="7" t="n">
        <f aca="false">IF(ISNUMBER(Data_Clean!V1930),J1930*Data_Clean!V1930,0)</f>
        <v>8.114656473</v>
      </c>
    </row>
    <row r="1931" customFormat="false" ht="15" hidden="false" customHeight="false" outlineLevel="0" collapsed="false">
      <c r="A1931" s="15" t="str">
        <f aca="false">Data_Clean!A1931</f>
        <v>CX101927</v>
      </c>
      <c r="B1931" s="14" t="n">
        <f aca="false">Data_Clean!G1931*Assumptions!$B$5</f>
        <v>77.30325</v>
      </c>
      <c r="C1931" s="14" t="n">
        <f aca="false">IF(Data_Clean!H1931="",0,Data_Clean!H1931)*Assumptions!$B$6</f>
        <v>0</v>
      </c>
      <c r="D1931" s="14" t="n">
        <f aca="false">Data_Clean!I1931*Assumptions!$B$7</f>
        <v>709.6</v>
      </c>
      <c r="E1931" s="14" t="n">
        <f aca="false">Data_Clean!J1931*Assumptions!$B$8</f>
        <v>0</v>
      </c>
      <c r="F1931" s="14" t="n">
        <f aca="false">Data_Clean!K1931*Assumptions!$B$9</f>
        <v>0</v>
      </c>
      <c r="G1931" s="14" t="n">
        <f aca="false">Data_Clean!L1931*Assumptions!$B$10</f>
        <v>1158.75</v>
      </c>
      <c r="H1931" s="14" t="n">
        <f aca="false">IF(OR(Data_Clean!M1931="",Data_Clean!N1931=""),0,Data_Clean!M1931*Data_Clean!N1931/100)*Assumptions!$B$13*Assumptions!$B$11</f>
        <v>0</v>
      </c>
      <c r="I1931" s="14" t="n">
        <f aca="false">Data_Clean!O1931*4*Assumptions!$B$12</f>
        <v>0</v>
      </c>
      <c r="J1931" s="14" t="n">
        <f aca="false">SUM(B1931:I1931)</f>
        <v>1945.65325</v>
      </c>
      <c r="K1931" s="16" t="n">
        <f aca="false">IF(Data_Clean!P1931="","",Assumptions!$B$15*0.5^(Data_Clean!P1931/Assumptions!$B$20))</f>
        <v>16.0766019380444</v>
      </c>
      <c r="L1931" s="16" t="n">
        <f aca="false">Assumptions!$B$16*MIN(1,LN(1+Data_Clean!Q1931)/LN(1+Assumptions!$B$21))</f>
        <v>12.2792642888455</v>
      </c>
      <c r="M1931" s="16" t="n">
        <f aca="false">Assumptions!$B$17*(0.6*MIN(1,Data_Clean!R1931/Assumptions!$B$22)+0.4*IF(Data_Clean!S1931="",0,Data_Clean!S1931))</f>
        <v>4.92</v>
      </c>
      <c r="N1931" s="16" t="n">
        <f aca="false">Assumptions!$B$18*MIN(1,(Data_Clean!F1931-1)/Assumptions!$B$23)</f>
        <v>10</v>
      </c>
      <c r="O1931" s="16" t="n">
        <f aca="false">Assumptions!$B$19*(0.4*IF(Data_Clean!E1931="",0,MIN(1,Data_Clean!E1931/12/Assumptions!$B$24))+0.35*IF(Data_Clean!D1931="Y",1,0)+0.25*(1-MIN(Data_Clean!T1931,3)/3))/IF(Data_Clean!E1931="",0.6,1)</f>
        <v>8.05</v>
      </c>
      <c r="P1931" s="16" t="n">
        <f aca="false">SUM(K1931:O1931)/(Assumptions!$D$5-IF(K1931="",Assumptions!$B$15,0))*100</f>
        <v>51.3258662268899</v>
      </c>
      <c r="Q1931" s="7" t="str">
        <f aca="false">IF(J1931&gt;=Assumptions!$B$26,"High",IF(J1931&gt;=Assumptions!$B$27,"Mid","Low"))</f>
        <v>High</v>
      </c>
      <c r="R1931" s="7" t="str">
        <f aca="false">IF(P1931&gt;=Assumptions!$B$28,"High",IF(P1931&gt;=Assumptions!$B$29,"Mid","Low"))</f>
        <v>Mid</v>
      </c>
      <c r="S1931" s="7" t="str">
        <f aca="false">INDEX(Assumptions!$B$33:$B$41,MATCH(Q1931&amp;"|"&amp;R1931,Assumptions!$A$33:$A$41,0))</f>
        <v>Established Core</v>
      </c>
      <c r="T1931" s="7" t="n">
        <f aca="false">IF(ISNUMBER(Data_Clean!V1931),J1931*Data_Clean!V1931,0)</f>
        <v>204.6827219</v>
      </c>
    </row>
    <row r="1932" customFormat="false" ht="15" hidden="false" customHeight="false" outlineLevel="0" collapsed="false">
      <c r="A1932" s="15" t="str">
        <f aca="false">Data_Clean!A1932</f>
        <v>CX101928</v>
      </c>
      <c r="B1932" s="14" t="n">
        <f aca="false">Data_Clean!G1932*Assumptions!$B$5</f>
        <v>369.94775</v>
      </c>
      <c r="C1932" s="14" t="n">
        <f aca="false">IF(Data_Clean!H1932="",0,Data_Clean!H1932)*Assumptions!$B$6</f>
        <v>0</v>
      </c>
      <c r="D1932" s="14" t="n">
        <f aca="false">Data_Clean!I1932*Assumptions!$B$7</f>
        <v>0</v>
      </c>
      <c r="E1932" s="14" t="n">
        <f aca="false">Data_Clean!J1932*Assumptions!$B$8</f>
        <v>0</v>
      </c>
      <c r="F1932" s="14" t="n">
        <f aca="false">Data_Clean!K1932*Assumptions!$B$9</f>
        <v>1659.9</v>
      </c>
      <c r="G1932" s="14" t="n">
        <f aca="false">Data_Clean!L1932*Assumptions!$B$10</f>
        <v>0</v>
      </c>
      <c r="H1932" s="14" t="n">
        <f aca="false">IF(OR(Data_Clean!M1932="",Data_Clean!N1932=""),0,Data_Clean!M1932*Data_Clean!N1932/100)*Assumptions!$B$13*Assumptions!$B$11</f>
        <v>119.37</v>
      </c>
      <c r="I1932" s="14" t="n">
        <f aca="false">Data_Clean!O1932*4*Assumptions!$B$12</f>
        <v>14.64864</v>
      </c>
      <c r="J1932" s="14" t="n">
        <f aca="false">SUM(B1932:I1932)</f>
        <v>2163.86639</v>
      </c>
      <c r="K1932" s="16" t="n">
        <f aca="false">IF(Data_Clean!P1932="","",Assumptions!$B$15*0.5^(Data_Clean!P1932/Assumptions!$B$20))</f>
        <v>9.23358310008687</v>
      </c>
      <c r="L1932" s="16" t="n">
        <f aca="false">Assumptions!$B$16*MIN(1,LN(1+Data_Clean!Q1932)/LN(1+Assumptions!$B$21))</f>
        <v>12.6966447294858</v>
      </c>
      <c r="M1932" s="16" t="n">
        <f aca="false">Assumptions!$B$17*(0.6*MIN(1,Data_Clean!R1932/Assumptions!$B$22)+0.4*IF(Data_Clean!S1932="",0,Data_Clean!S1932))</f>
        <v>2.538</v>
      </c>
      <c r="N1932" s="16" t="n">
        <f aca="false">Assumptions!$B$18*MIN(1,(Data_Clean!F1932-1)/Assumptions!$B$23)</f>
        <v>10</v>
      </c>
      <c r="O1932" s="16" t="n">
        <f aca="false">Assumptions!$B$19*(0.4*IF(Data_Clean!E1932="",0,MIN(1,Data_Clean!E1932/12/Assumptions!$B$24))+0.35*IF(Data_Clean!D1932="Y",1,0)+0.25*(1-MIN(Data_Clean!T1932,3)/3))/IF(Data_Clean!E1932="",0.6,1)</f>
        <v>9</v>
      </c>
      <c r="P1932" s="16" t="n">
        <f aca="false">SUM(K1932:O1932)/(Assumptions!$D$5-IF(K1932="",Assumptions!$B$15,0))*100</f>
        <v>43.4682278295726</v>
      </c>
      <c r="Q1932" s="7" t="str">
        <f aca="false">IF(J1932&gt;=Assumptions!$B$26,"High",IF(J1932&gt;=Assumptions!$B$27,"Mid","Low"))</f>
        <v>High</v>
      </c>
      <c r="R1932" s="7" t="str">
        <f aca="false">IF(P1932&gt;=Assumptions!$B$28,"High",IF(P1932&gt;=Assumptions!$B$29,"Mid","Low"))</f>
        <v>Low</v>
      </c>
      <c r="S1932" s="7" t="str">
        <f aca="false">INDEX(Assumptions!$B$33:$B$41,MATCH(Q1932&amp;"|"&amp;R1932,Assumptions!$A$33:$A$41,0))</f>
        <v>Affluent Drifters</v>
      </c>
      <c r="T1932" s="7" t="n">
        <f aca="false">IF(ISNUMBER(Data_Clean!V1932),J1932*Data_Clean!V1932,0)</f>
        <v>178.951750453</v>
      </c>
    </row>
    <row r="1933" customFormat="false" ht="15" hidden="false" customHeight="false" outlineLevel="0" collapsed="false">
      <c r="A1933" s="15" t="str">
        <f aca="false">Data_Clean!A1933</f>
        <v>CX101929</v>
      </c>
      <c r="B1933" s="14" t="n">
        <f aca="false">Data_Clean!G1933*Assumptions!$B$5</f>
        <v>41.41675</v>
      </c>
      <c r="C1933" s="14" t="n">
        <f aca="false">IF(Data_Clean!H1933="",0,Data_Clean!H1933)*Assumptions!$B$6</f>
        <v>0</v>
      </c>
      <c r="D1933" s="14" t="n">
        <f aca="false">Data_Clean!I1933*Assumptions!$B$7</f>
        <v>0</v>
      </c>
      <c r="E1933" s="14" t="n">
        <f aca="false">Data_Clean!J1933*Assumptions!$B$8</f>
        <v>0</v>
      </c>
      <c r="F1933" s="14" t="n">
        <f aca="false">Data_Clean!K1933*Assumptions!$B$9</f>
        <v>0</v>
      </c>
      <c r="G1933" s="14" t="n">
        <f aca="false">Data_Clean!L1933*Assumptions!$B$10</f>
        <v>260.55</v>
      </c>
      <c r="H1933" s="14" t="n">
        <f aca="false">IF(OR(Data_Clean!M1933="",Data_Clean!N1933=""),0,Data_Clean!M1933*Data_Clean!N1933/100)*Assumptions!$B$13*Assumptions!$B$11</f>
        <v>136.452</v>
      </c>
      <c r="I1933" s="14" t="n">
        <f aca="false">Data_Clean!O1933*4*Assumptions!$B$12</f>
        <v>10.29552</v>
      </c>
      <c r="J1933" s="14" t="n">
        <f aca="false">SUM(B1933:I1933)</f>
        <v>448.71427</v>
      </c>
      <c r="K1933" s="16" t="n">
        <f aca="false">IF(Data_Clean!P1933="","",Assumptions!$B$15*0.5^(Data_Clean!P1933/Assumptions!$B$20))</f>
        <v>18.0453755412318</v>
      </c>
      <c r="L1933" s="16" t="n">
        <f aca="false">Assumptions!$B$16*MIN(1,LN(1+Data_Clean!Q1933)/LN(1+Assumptions!$B$21))</f>
        <v>13.7447072997398</v>
      </c>
      <c r="M1933" s="16" t="n">
        <f aca="false">Assumptions!$B$17*(0.6*MIN(1,Data_Clean!R1933/Assumptions!$B$22)+0.4*IF(Data_Clean!S1933="",0,Data_Clean!S1933))</f>
        <v>9.054</v>
      </c>
      <c r="N1933" s="16" t="n">
        <f aca="false">Assumptions!$B$18*MIN(1,(Data_Clean!F1933-1)/Assumptions!$B$23)</f>
        <v>10</v>
      </c>
      <c r="O1933" s="16" t="n">
        <f aca="false">Assumptions!$B$19*(0.4*IF(Data_Clean!E1933="",0,MIN(1,Data_Clean!E1933/12/Assumptions!$B$24))+0.35*IF(Data_Clean!D1933="Y",1,0)+0.25*(1-MIN(Data_Clean!T1933,3)/3))/IF(Data_Clean!E1933="",0.6,1)</f>
        <v>3.95</v>
      </c>
      <c r="P1933" s="16" t="n">
        <f aca="false">SUM(K1933:O1933)/(Assumptions!$D$5-IF(K1933="",Assumptions!$B$15,0))*100</f>
        <v>54.7940828409715</v>
      </c>
      <c r="Q1933" s="7" t="str">
        <f aca="false">IF(J1933&gt;=Assumptions!$B$26,"High",IF(J1933&gt;=Assumptions!$B$27,"Mid","Low"))</f>
        <v>Mid</v>
      </c>
      <c r="R1933" s="7" t="str">
        <f aca="false">IF(P1933&gt;=Assumptions!$B$28,"High",IF(P1933&gt;=Assumptions!$B$29,"Mid","Low"))</f>
        <v>Mid</v>
      </c>
      <c r="S1933" s="7" t="str">
        <f aca="false">INDEX(Assumptions!$B$33:$B$41,MATCH(Q1933&amp;"|"&amp;R1933,Assumptions!$A$33:$A$41,0))</f>
        <v>Established Core</v>
      </c>
      <c r="T1933" s="7" t="n">
        <f aca="false">IF(ISNUMBER(Data_Clean!V1933),J1933*Data_Clean!V1933,0)</f>
        <v>46.262441237</v>
      </c>
    </row>
    <row r="1934" customFormat="false" ht="15" hidden="false" customHeight="false" outlineLevel="0" collapsed="false">
      <c r="A1934" s="15" t="str">
        <f aca="false">Data_Clean!A1934</f>
        <v>CX101930</v>
      </c>
      <c r="B1934" s="14" t="n">
        <f aca="false">Data_Clean!G1934*Assumptions!$B$5</f>
        <v>52.566</v>
      </c>
      <c r="C1934" s="14" t="n">
        <f aca="false">IF(Data_Clean!H1934="",0,Data_Clean!H1934)*Assumptions!$B$6</f>
        <v>0</v>
      </c>
      <c r="D1934" s="14" t="n">
        <f aca="false">Data_Clean!I1934*Assumptions!$B$7</f>
        <v>0</v>
      </c>
      <c r="E1934" s="14" t="n">
        <f aca="false">Data_Clean!J1934*Assumptions!$B$8</f>
        <v>0</v>
      </c>
      <c r="F1934" s="14" t="n">
        <f aca="false">Data_Clean!K1934*Assumptions!$B$9</f>
        <v>864.6</v>
      </c>
      <c r="G1934" s="14" t="n">
        <f aca="false">Data_Clean!L1934*Assumptions!$B$10</f>
        <v>0</v>
      </c>
      <c r="H1934" s="14" t="n">
        <f aca="false">IF(OR(Data_Clean!M1934="",Data_Clean!N1934=""),0,Data_Clean!M1934*Data_Clean!N1934/100)*Assumptions!$B$13*Assumptions!$B$11</f>
        <v>0</v>
      </c>
      <c r="I1934" s="14" t="n">
        <f aca="false">Data_Clean!O1934*4*Assumptions!$B$12</f>
        <v>0</v>
      </c>
      <c r="J1934" s="14" t="n">
        <f aca="false">SUM(B1934:I1934)</f>
        <v>917.166</v>
      </c>
      <c r="K1934" s="16" t="n">
        <f aca="false">IF(Data_Clean!P1934="","",Assumptions!$B$15*0.5^(Data_Clean!P1934/Assumptions!$B$20))</f>
        <v>29.3147990530274</v>
      </c>
      <c r="L1934" s="16" t="n">
        <f aca="false">Assumptions!$B$16*MIN(1,LN(1+Data_Clean!Q1934)/LN(1+Assumptions!$B$21))</f>
        <v>11.5625930527155</v>
      </c>
      <c r="M1934" s="16" t="n">
        <f aca="false">Assumptions!$B$17*(0.6*MIN(1,Data_Clean!R1934/Assumptions!$B$22)+0.4*IF(Data_Clean!S1934="",0,Data_Clean!S1934))</f>
        <v>4.854</v>
      </c>
      <c r="N1934" s="16" t="n">
        <f aca="false">Assumptions!$B$18*MIN(1,(Data_Clean!F1934-1)/Assumptions!$B$23)</f>
        <v>10</v>
      </c>
      <c r="O1934" s="16" t="n">
        <f aca="false">Assumptions!$B$19*(0.4*IF(Data_Clean!E1934="",0,MIN(1,Data_Clean!E1934/12/Assumptions!$B$24))+0.35*IF(Data_Clean!D1934="Y",1,0)+0.25*(1-MIN(Data_Clean!T1934,3)/3))/IF(Data_Clean!E1934="",0.6,1)</f>
        <v>8.7</v>
      </c>
      <c r="P1934" s="16" t="n">
        <f aca="false">SUM(K1934:O1934)/(Assumptions!$D$5-IF(K1934="",Assumptions!$B$15,0))*100</f>
        <v>64.4313921057429</v>
      </c>
      <c r="Q1934" s="7" t="str">
        <f aca="false">IF(J1934&gt;=Assumptions!$B$26,"High",IF(J1934&gt;=Assumptions!$B$27,"Mid","Low"))</f>
        <v>Mid</v>
      </c>
      <c r="R1934" s="7" t="str">
        <f aca="false">IF(P1934&gt;=Assumptions!$B$28,"High",IF(P1934&gt;=Assumptions!$B$29,"Mid","Low"))</f>
        <v>Mid</v>
      </c>
      <c r="S1934" s="7" t="str">
        <f aca="false">INDEX(Assumptions!$B$33:$B$41,MATCH(Q1934&amp;"|"&amp;R1934,Assumptions!$A$33:$A$41,0))</f>
        <v>Established Core</v>
      </c>
      <c r="T1934" s="7" t="n">
        <f aca="false">IF(ISNUMBER(Data_Clean!V1934),J1934*Data_Clean!V1934,0)</f>
        <v>74.6573124</v>
      </c>
    </row>
    <row r="1935" customFormat="false" ht="15" hidden="false" customHeight="false" outlineLevel="0" collapsed="false">
      <c r="A1935" s="15" t="str">
        <f aca="false">Data_Clean!A1935</f>
        <v>CX101931</v>
      </c>
      <c r="B1935" s="14" t="n">
        <f aca="false">Data_Clean!G1935*Assumptions!$B$5</f>
        <v>96.3</v>
      </c>
      <c r="C1935" s="14" t="n">
        <f aca="false">IF(Data_Clean!H1935="",0,Data_Clean!H1935)*Assumptions!$B$6</f>
        <v>0</v>
      </c>
      <c r="D1935" s="14" t="n">
        <f aca="false">Data_Clean!I1935*Assumptions!$B$7</f>
        <v>0</v>
      </c>
      <c r="E1935" s="14" t="n">
        <f aca="false">Data_Clean!J1935*Assumptions!$B$8</f>
        <v>198.544425</v>
      </c>
      <c r="F1935" s="14" t="n">
        <f aca="false">Data_Clean!K1935*Assumptions!$B$9</f>
        <v>0</v>
      </c>
      <c r="G1935" s="14" t="n">
        <f aca="false">Data_Clean!L1935*Assumptions!$B$10</f>
        <v>0</v>
      </c>
      <c r="H1935" s="14" t="n">
        <f aca="false">IF(OR(Data_Clean!M1935="",Data_Clean!N1935=""),0,Data_Clean!M1935*Data_Clean!N1935/100)*Assumptions!$B$13*Assumptions!$B$11</f>
        <v>0</v>
      </c>
      <c r="I1935" s="14" t="n">
        <f aca="false">Data_Clean!O1935*4*Assumptions!$B$12</f>
        <v>0</v>
      </c>
      <c r="J1935" s="14" t="n">
        <f aca="false">SUM(B1935:I1935)</f>
        <v>294.844425</v>
      </c>
      <c r="K1935" s="16" t="n">
        <f aca="false">IF(Data_Clean!P1935="","",Assumptions!$B$15*0.5^(Data_Clean!P1935/Assumptions!$B$20))</f>
        <v>25.5200148285257</v>
      </c>
      <c r="L1935" s="16" t="n">
        <f aca="false">Assumptions!$B$16*MIN(1,LN(1+Data_Clean!Q1935)/LN(1+Assumptions!$B$21))</f>
        <v>15.383822204249</v>
      </c>
      <c r="M1935" s="16" t="n">
        <f aca="false">Assumptions!$B$17*(0.6*MIN(1,Data_Clean!R1935/Assumptions!$B$22)+0.4*IF(Data_Clean!S1935="",0,Data_Clean!S1935))</f>
        <v>5.484</v>
      </c>
      <c r="N1935" s="16" t="n">
        <f aca="false">Assumptions!$B$18*MIN(1,(Data_Clean!F1935-1)/Assumptions!$B$23)</f>
        <v>5</v>
      </c>
      <c r="O1935" s="16" t="n">
        <f aca="false">Assumptions!$B$19*(0.4*IF(Data_Clean!E1935="",0,MIN(1,Data_Clean!E1935/12/Assumptions!$B$24))+0.35*IF(Data_Clean!D1935="Y",1,0)+0.25*(1-MIN(Data_Clean!T1935,3)/3))/IF(Data_Clean!E1935="",0.6,1)</f>
        <v>15</v>
      </c>
      <c r="P1935" s="16" t="n">
        <f aca="false">SUM(K1935:O1935)/(Assumptions!$D$5-IF(K1935="",Assumptions!$B$15,0))*100</f>
        <v>66.3878370327747</v>
      </c>
      <c r="Q1935" s="7" t="str">
        <f aca="false">IF(J1935&gt;=Assumptions!$B$26,"High",IF(J1935&gt;=Assumptions!$B$27,"Mid","Low"))</f>
        <v>Low</v>
      </c>
      <c r="R1935" s="7" t="str">
        <f aca="false">IF(P1935&gt;=Assumptions!$B$28,"High",IF(P1935&gt;=Assumptions!$B$29,"Mid","Low"))</f>
        <v>Mid</v>
      </c>
      <c r="S1935" s="7" t="str">
        <f aca="false">INDEX(Assumptions!$B$33:$B$41,MATCH(Q1935&amp;"|"&amp;R1935,Assumptions!$A$33:$A$41,0))</f>
        <v>Light Touch</v>
      </c>
      <c r="T1935" s="7" t="n">
        <f aca="false">IF(ISNUMBER(Data_Clean!V1935),J1935*Data_Clean!V1935,0)</f>
        <v>6.073795155</v>
      </c>
    </row>
    <row r="1936" customFormat="false" ht="15" hidden="false" customHeight="false" outlineLevel="0" collapsed="false">
      <c r="A1936" s="15" t="str">
        <f aca="false">Data_Clean!A1936</f>
        <v>CX101932</v>
      </c>
      <c r="B1936" s="14" t="n">
        <f aca="false">Data_Clean!G1936*Assumptions!$B$5</f>
        <v>280.13825</v>
      </c>
      <c r="C1936" s="14" t="n">
        <f aca="false">IF(Data_Clean!H1936="",0,Data_Clean!H1936)*Assumptions!$B$6</f>
        <v>353.90832</v>
      </c>
      <c r="D1936" s="14" t="n">
        <f aca="false">Data_Clean!I1936*Assumptions!$B$7</f>
        <v>1053.6</v>
      </c>
      <c r="E1936" s="14" t="n">
        <f aca="false">Data_Clean!J1936*Assumptions!$B$8</f>
        <v>0</v>
      </c>
      <c r="F1936" s="14" t="n">
        <f aca="false">Data_Clean!K1936*Assumptions!$B$9</f>
        <v>0</v>
      </c>
      <c r="G1936" s="14" t="n">
        <f aca="false">Data_Clean!L1936*Assumptions!$B$10</f>
        <v>0</v>
      </c>
      <c r="H1936" s="14" t="n">
        <f aca="false">IF(OR(Data_Clean!M1936="",Data_Clean!N1936=""),0,Data_Clean!M1936*Data_Clean!N1936/100)*Assumptions!$B$13*Assumptions!$B$11</f>
        <v>0</v>
      </c>
      <c r="I1936" s="14" t="n">
        <f aca="false">Data_Clean!O1936*4*Assumptions!$B$12</f>
        <v>49.63536</v>
      </c>
      <c r="J1936" s="14" t="n">
        <f aca="false">SUM(B1936:I1936)</f>
        <v>1737.28193</v>
      </c>
      <c r="K1936" s="16" t="n">
        <f aca="false">IF(Data_Clean!P1936="","",Assumptions!$B$15*0.5^(Data_Clean!P1936/Assumptions!$B$20))</f>
        <v>26.7269615442102</v>
      </c>
      <c r="L1936" s="16" t="n">
        <f aca="false">Assumptions!$B$16*MIN(1,LN(1+Data_Clean!Q1936)/LN(1+Assumptions!$B$21))</f>
        <v>18.0053239293381</v>
      </c>
      <c r="M1936" s="16" t="n">
        <f aca="false">Assumptions!$B$17*(0.6*MIN(1,Data_Clean!R1936/Assumptions!$B$22)+0.4*IF(Data_Clean!S1936="",0,Data_Clean!S1936))</f>
        <v>6</v>
      </c>
      <c r="N1936" s="16" t="n">
        <f aca="false">Assumptions!$B$18*MIN(1,(Data_Clean!F1936-1)/Assumptions!$B$23)</f>
        <v>20</v>
      </c>
      <c r="O1936" s="16" t="n">
        <f aca="false">Assumptions!$B$19*(0.4*IF(Data_Clean!E1936="",0,MIN(1,Data_Clean!E1936/12/Assumptions!$B$24))+0.35*IF(Data_Clean!D1936="Y",1,0)+0.25*(1-MIN(Data_Clean!T1936,3)/3))/IF(Data_Clean!E1936="",0.6,1)</f>
        <v>12.65</v>
      </c>
      <c r="P1936" s="16" t="n">
        <f aca="false">SUM(K1936:O1936)/(Assumptions!$D$5-IF(K1936="",Assumptions!$B$15,0))*100</f>
        <v>83.3822854735482</v>
      </c>
      <c r="Q1936" s="7" t="str">
        <f aca="false">IF(J1936&gt;=Assumptions!$B$26,"High",IF(J1936&gt;=Assumptions!$B$27,"Mid","Low"))</f>
        <v>High</v>
      </c>
      <c r="R1936" s="7" t="str">
        <f aca="false">IF(P1936&gt;=Assumptions!$B$28,"High",IF(P1936&gt;=Assumptions!$B$29,"Mid","Low"))</f>
        <v>High</v>
      </c>
      <c r="S1936" s="7" t="str">
        <f aca="false">INDEX(Assumptions!$B$33:$B$41,MATCH(Q1936&amp;"|"&amp;R1936,Assumptions!$A$33:$A$41,0))</f>
        <v>Premier Advocates</v>
      </c>
      <c r="T1936" s="7" t="n">
        <f aca="false">IF(ISNUMBER(Data_Clean!V1936),J1936*Data_Clean!V1936,0)</f>
        <v>16.851634721</v>
      </c>
    </row>
    <row r="1937" customFormat="false" ht="15" hidden="false" customHeight="false" outlineLevel="0" collapsed="false">
      <c r="A1937" s="15" t="str">
        <f aca="false">Data_Clean!A1937</f>
        <v>CX101933</v>
      </c>
      <c r="B1937" s="14" t="n">
        <f aca="false">Data_Clean!G1937*Assumptions!$B$5</f>
        <v>121.52425</v>
      </c>
      <c r="C1937" s="14" t="n">
        <f aca="false">IF(Data_Clean!H1937="",0,Data_Clean!H1937)*Assumptions!$B$6</f>
        <v>13.9926</v>
      </c>
      <c r="D1937" s="14" t="n">
        <f aca="false">Data_Clean!I1937*Assumptions!$B$7</f>
        <v>0</v>
      </c>
      <c r="E1937" s="14" t="n">
        <f aca="false">Data_Clean!J1937*Assumptions!$B$8</f>
        <v>0</v>
      </c>
      <c r="F1937" s="14" t="n">
        <f aca="false">Data_Clean!K1937*Assumptions!$B$9</f>
        <v>0</v>
      </c>
      <c r="G1937" s="14" t="n">
        <f aca="false">Data_Clean!L1937*Assumptions!$B$10</f>
        <v>0</v>
      </c>
      <c r="H1937" s="14" t="n">
        <f aca="false">IF(OR(Data_Clean!M1937="",Data_Clean!N1937=""),0,Data_Clean!M1937*Data_Clean!N1937/100)*Assumptions!$B$13*Assumptions!$B$11</f>
        <v>98.82</v>
      </c>
      <c r="I1937" s="14" t="n">
        <f aca="false">Data_Clean!O1937*4*Assumptions!$B$12</f>
        <v>16.05744</v>
      </c>
      <c r="J1937" s="14" t="n">
        <f aca="false">SUM(B1937:I1937)</f>
        <v>250.39429</v>
      </c>
      <c r="K1937" s="16" t="n">
        <f aca="false">IF(Data_Clean!P1937="","",Assumptions!$B$15*0.5^(Data_Clean!P1937/Assumptions!$B$20))</f>
        <v>27.3516746567465</v>
      </c>
      <c r="L1937" s="16" t="n">
        <f aca="false">Assumptions!$B$16*MIN(1,LN(1+Data_Clean!Q1937)/LN(1+Assumptions!$B$21))</f>
        <v>14.0427143261215</v>
      </c>
      <c r="M1937" s="16" t="n">
        <f aca="false">Assumptions!$B$17*(0.6*MIN(1,Data_Clean!R1937/Assumptions!$B$22)+0.4*IF(Data_Clean!S1937="",0,Data_Clean!S1937))</f>
        <v>2.952</v>
      </c>
      <c r="N1937" s="16" t="n">
        <f aca="false">Assumptions!$B$18*MIN(1,(Data_Clean!F1937-1)/Assumptions!$B$23)</f>
        <v>10</v>
      </c>
      <c r="O1937" s="16" t="n">
        <f aca="false">Assumptions!$B$19*(0.4*IF(Data_Clean!E1937="",0,MIN(1,Data_Clean!E1937/12/Assumptions!$B$24))+0.35*IF(Data_Clean!D1937="Y",1,0)+0.25*(1-MIN(Data_Clean!T1937,3)/3))/IF(Data_Clean!E1937="",0.6,1)</f>
        <v>7.15</v>
      </c>
      <c r="P1937" s="16" t="n">
        <f aca="false">SUM(K1937:O1937)/(Assumptions!$D$5-IF(K1937="",Assumptions!$B$15,0))*100</f>
        <v>61.496388982868</v>
      </c>
      <c r="Q1937" s="7" t="str">
        <f aca="false">IF(J1937&gt;=Assumptions!$B$26,"High",IF(J1937&gt;=Assumptions!$B$27,"Mid","Low"))</f>
        <v>Low</v>
      </c>
      <c r="R1937" s="7" t="str">
        <f aca="false">IF(P1937&gt;=Assumptions!$B$28,"High",IF(P1937&gt;=Assumptions!$B$29,"Mid","Low"))</f>
        <v>Mid</v>
      </c>
      <c r="S1937" s="7" t="str">
        <f aca="false">INDEX(Assumptions!$B$33:$B$41,MATCH(Q1937&amp;"|"&amp;R1937,Assumptions!$A$33:$A$41,0))</f>
        <v>Light Touch</v>
      </c>
      <c r="T1937" s="7" t="n">
        <f aca="false">IF(ISNUMBER(Data_Clean!V1937),J1937*Data_Clean!V1937,0)</f>
        <v>27.443214184</v>
      </c>
    </row>
    <row r="1938" customFormat="false" ht="15" hidden="false" customHeight="false" outlineLevel="0" collapsed="false">
      <c r="A1938" s="15" t="str">
        <f aca="false">Data_Clean!A1938</f>
        <v>CX101934</v>
      </c>
      <c r="B1938" s="14" t="n">
        <f aca="false">Data_Clean!G1938*Assumptions!$B$5</f>
        <v>132.43675</v>
      </c>
      <c r="C1938" s="14" t="n">
        <f aca="false">IF(Data_Clean!H1938="",0,Data_Clean!H1938)*Assumptions!$B$6</f>
        <v>0</v>
      </c>
      <c r="D1938" s="14" t="n">
        <f aca="false">Data_Clean!I1938*Assumptions!$B$7</f>
        <v>0</v>
      </c>
      <c r="E1938" s="14" t="n">
        <f aca="false">Data_Clean!J1938*Assumptions!$B$8</f>
        <v>0</v>
      </c>
      <c r="F1938" s="14" t="n">
        <f aca="false">Data_Clean!K1938*Assumptions!$B$9</f>
        <v>0</v>
      </c>
      <c r="G1938" s="14" t="n">
        <f aca="false">Data_Clean!L1938*Assumptions!$B$10</f>
        <v>1200.15</v>
      </c>
      <c r="H1938" s="14" t="n">
        <f aca="false">IF(OR(Data_Clean!M1938="",Data_Clean!N1938=""),0,Data_Clean!M1938*Data_Clean!N1938/100)*Assumptions!$B$13*Assumptions!$B$11</f>
        <v>0</v>
      </c>
      <c r="I1938" s="14" t="n">
        <f aca="false">Data_Clean!O1938*4*Assumptions!$B$12</f>
        <v>0</v>
      </c>
      <c r="J1938" s="14" t="n">
        <f aca="false">SUM(B1938:I1938)</f>
        <v>1332.58675</v>
      </c>
      <c r="K1938" s="16" t="n">
        <f aca="false">IF(Data_Clean!P1938="","",Assumptions!$B$15*0.5^(Data_Clean!P1938/Assumptions!$B$20))</f>
        <v>28.6452481173125</v>
      </c>
      <c r="L1938" s="16" t="n">
        <f aca="false">Assumptions!$B$16*MIN(1,LN(1+Data_Clean!Q1938)/LN(1+Assumptions!$B$21))</f>
        <v>11.2934465146257</v>
      </c>
      <c r="M1938" s="16" t="n">
        <f aca="false">Assumptions!$B$17*(0.6*MIN(1,Data_Clean!R1938/Assumptions!$B$22)+0.4*IF(Data_Clean!S1938="",0,Data_Clean!S1938))</f>
        <v>10.206</v>
      </c>
      <c r="N1938" s="16" t="n">
        <f aca="false">Assumptions!$B$18*MIN(1,(Data_Clean!F1938-1)/Assumptions!$B$23)</f>
        <v>5</v>
      </c>
      <c r="O1938" s="16" t="n">
        <f aca="false">Assumptions!$B$19*(0.4*IF(Data_Clean!E1938="",0,MIN(1,Data_Clean!E1938/12/Assumptions!$B$24))+0.35*IF(Data_Clean!D1938="Y",1,0)+0.25*(1-MIN(Data_Clean!T1938,3)/3))/IF(Data_Clean!E1938="",0.6,1)</f>
        <v>9.75</v>
      </c>
      <c r="P1938" s="16" t="n">
        <f aca="false">SUM(K1938:O1938)/(Assumptions!$D$5-IF(K1938="",Assumptions!$B$15,0))*100</f>
        <v>64.8946946319382</v>
      </c>
      <c r="Q1938" s="7" t="str">
        <f aca="false">IF(J1938&gt;=Assumptions!$B$26,"High",IF(J1938&gt;=Assumptions!$B$27,"Mid","Low"))</f>
        <v>Mid</v>
      </c>
      <c r="R1938" s="7" t="str">
        <f aca="false">IF(P1938&gt;=Assumptions!$B$28,"High",IF(P1938&gt;=Assumptions!$B$29,"Mid","Low"))</f>
        <v>Mid</v>
      </c>
      <c r="S1938" s="7" t="str">
        <f aca="false">INDEX(Assumptions!$B$33:$B$41,MATCH(Q1938&amp;"|"&amp;R1938,Assumptions!$A$33:$A$41,0))</f>
        <v>Established Core</v>
      </c>
      <c r="T1938" s="7" t="n">
        <f aca="false">IF(ISNUMBER(Data_Clean!V1938),J1938*Data_Clean!V1938,0)</f>
        <v>107.93952675</v>
      </c>
    </row>
    <row r="1939" customFormat="false" ht="15" hidden="false" customHeight="false" outlineLevel="0" collapsed="false">
      <c r="A1939" s="15" t="str">
        <f aca="false">Data_Clean!A1939</f>
        <v>CX101935</v>
      </c>
      <c r="B1939" s="14" t="n">
        <f aca="false">Data_Clean!G1939*Assumptions!$B$5</f>
        <v>104.32825</v>
      </c>
      <c r="C1939" s="14" t="n">
        <f aca="false">IF(Data_Clean!H1939="",0,Data_Clean!H1939)*Assumptions!$B$6</f>
        <v>101.67948</v>
      </c>
      <c r="D1939" s="14" t="n">
        <f aca="false">Data_Clean!I1939*Assumptions!$B$7</f>
        <v>0</v>
      </c>
      <c r="E1939" s="14" t="n">
        <f aca="false">Data_Clean!J1939*Assumptions!$B$8</f>
        <v>0</v>
      </c>
      <c r="F1939" s="14" t="n">
        <f aca="false">Data_Clean!K1939*Assumptions!$B$9</f>
        <v>979</v>
      </c>
      <c r="G1939" s="14" t="n">
        <f aca="false">Data_Clean!L1939*Assumptions!$B$10</f>
        <v>0</v>
      </c>
      <c r="H1939" s="14" t="n">
        <f aca="false">IF(OR(Data_Clean!M1939="",Data_Clean!N1939=""),0,Data_Clean!M1939*Data_Clean!N1939/100)*Assumptions!$B$13*Assumptions!$B$11</f>
        <v>28.08</v>
      </c>
      <c r="I1939" s="14" t="n">
        <f aca="false">Data_Clean!O1939*4*Assumptions!$B$12</f>
        <v>64.9224</v>
      </c>
      <c r="J1939" s="14" t="n">
        <f aca="false">SUM(B1939:I1939)</f>
        <v>1278.01013</v>
      </c>
      <c r="K1939" s="16" t="n">
        <f aca="false">IF(Data_Clean!P1939="","",Assumptions!$B$15*0.5^(Data_Clean!P1939/Assumptions!$B$20))</f>
        <v>28.6452481173125</v>
      </c>
      <c r="L1939" s="16" t="n">
        <f aca="false">Assumptions!$B$16*MIN(1,LN(1+Data_Clean!Q1939)/LN(1+Assumptions!$B$21))</f>
        <v>16.7118774147124</v>
      </c>
      <c r="M1939" s="16" t="n">
        <f aca="false">Assumptions!$B$17*(0.6*MIN(1,Data_Clean!R1939/Assumptions!$B$22)+0.4*IF(Data_Clean!S1939="",0,Data_Clean!S1939))</f>
        <v>3.396</v>
      </c>
      <c r="N1939" s="16" t="n">
        <f aca="false">Assumptions!$B$18*MIN(1,(Data_Clean!F1939-1)/Assumptions!$B$23)</f>
        <v>20</v>
      </c>
      <c r="O1939" s="16" t="n">
        <f aca="false">Assumptions!$B$19*(0.4*IF(Data_Clean!E1939="",0,MIN(1,Data_Clean!E1939/12/Assumptions!$B$24))+0.35*IF(Data_Clean!D1939="Y",1,0)+0.25*(1-MIN(Data_Clean!T1939,3)/3))/IF(Data_Clean!E1939="",0.6,1)</f>
        <v>11.75</v>
      </c>
      <c r="P1939" s="16" t="n">
        <f aca="false">SUM(K1939:O1939)/(Assumptions!$D$5-IF(K1939="",Assumptions!$B$15,0))*100</f>
        <v>80.5031255320249</v>
      </c>
      <c r="Q1939" s="7" t="str">
        <f aca="false">IF(J1939&gt;=Assumptions!$B$26,"High",IF(J1939&gt;=Assumptions!$B$27,"Mid","Low"))</f>
        <v>Mid</v>
      </c>
      <c r="R1939" s="7" t="str">
        <f aca="false">IF(P1939&gt;=Assumptions!$B$28,"High",IF(P1939&gt;=Assumptions!$B$29,"Mid","Low"))</f>
        <v>High</v>
      </c>
      <c r="S1939" s="7" t="str">
        <f aca="false">INDEX(Assumptions!$B$33:$B$41,MATCH(Q1939&amp;"|"&amp;R1939,Assumptions!$A$33:$A$41,0))</f>
        <v>Engaged Builders</v>
      </c>
      <c r="T1939" s="7" t="n">
        <f aca="false">IF(ISNUMBER(Data_Clean!V1939),J1939*Data_Clean!V1939,0)</f>
        <v>21.72617221</v>
      </c>
    </row>
    <row r="1940" customFormat="false" ht="15" hidden="false" customHeight="false" outlineLevel="0" collapsed="false">
      <c r="A1940" s="15" t="str">
        <f aca="false">Data_Clean!A1940</f>
        <v>CX101936</v>
      </c>
      <c r="B1940" s="14" t="n">
        <f aca="false">Data_Clean!G1940*Assumptions!$B$5</f>
        <v>159.7075</v>
      </c>
      <c r="C1940" s="14" t="n">
        <f aca="false">IF(Data_Clean!H1940="",0,Data_Clean!H1940)*Assumptions!$B$6</f>
        <v>1360.28004</v>
      </c>
      <c r="D1940" s="14" t="n">
        <f aca="false">Data_Clean!I1940*Assumptions!$B$7</f>
        <v>0</v>
      </c>
      <c r="E1940" s="14" t="n">
        <f aca="false">Data_Clean!J1940*Assumptions!$B$8</f>
        <v>0</v>
      </c>
      <c r="F1940" s="14" t="n">
        <f aca="false">Data_Clean!K1940*Assumptions!$B$9</f>
        <v>0</v>
      </c>
      <c r="G1940" s="14" t="n">
        <f aca="false">Data_Clean!L1940*Assumptions!$B$10</f>
        <v>0</v>
      </c>
      <c r="H1940" s="14" t="n">
        <f aca="false">IF(OR(Data_Clean!M1940="",Data_Clean!N1940=""),0,Data_Clean!M1940*Data_Clean!N1940/100)*Assumptions!$B$13*Assumptions!$B$11</f>
        <v>346.026</v>
      </c>
      <c r="I1940" s="14" t="n">
        <f aca="false">Data_Clean!O1940*4*Assumptions!$B$12</f>
        <v>24.43632</v>
      </c>
      <c r="J1940" s="14" t="n">
        <f aca="false">SUM(B1940:I1940)</f>
        <v>1890.44986</v>
      </c>
      <c r="K1940" s="16" t="n">
        <f aca="false">IF(Data_Clean!P1940="","",Assumptions!$B$15*0.5^(Data_Clean!P1940/Assumptions!$B$20))</f>
        <v>26.7269615442102</v>
      </c>
      <c r="L1940" s="16" t="n">
        <f aca="false">Assumptions!$B$16*MIN(1,LN(1+Data_Clean!Q1940)/LN(1+Assumptions!$B$21))</f>
        <v>12.8906482631789</v>
      </c>
      <c r="M1940" s="16" t="n">
        <f aca="false">Assumptions!$B$17*(0.6*MIN(1,Data_Clean!R1940/Assumptions!$B$22)+0.4*IF(Data_Clean!S1940="",0,Data_Clean!S1940))</f>
        <v>4.41</v>
      </c>
      <c r="N1940" s="16" t="n">
        <f aca="false">Assumptions!$B$18*MIN(1,(Data_Clean!F1940-1)/Assumptions!$B$23)</f>
        <v>10</v>
      </c>
      <c r="O1940" s="16" t="n">
        <f aca="false">Assumptions!$B$19*(0.4*IF(Data_Clean!E1940="",0,MIN(1,Data_Clean!E1940/12/Assumptions!$B$24))+0.35*IF(Data_Clean!D1940="Y",1,0)+0.25*(1-MIN(Data_Clean!T1940,3)/3))/IF(Data_Clean!E1940="",0.6,1)</f>
        <v>10.6</v>
      </c>
      <c r="P1940" s="16" t="n">
        <f aca="false">SUM(K1940:O1940)/(Assumptions!$D$5-IF(K1940="",Assumptions!$B$15,0))*100</f>
        <v>64.6276098073891</v>
      </c>
      <c r="Q1940" s="7" t="str">
        <f aca="false">IF(J1940&gt;=Assumptions!$B$26,"High",IF(J1940&gt;=Assumptions!$B$27,"Mid","Low"))</f>
        <v>High</v>
      </c>
      <c r="R1940" s="7" t="str">
        <f aca="false">IF(P1940&gt;=Assumptions!$B$28,"High",IF(P1940&gt;=Assumptions!$B$29,"Mid","Low"))</f>
        <v>Mid</v>
      </c>
      <c r="S1940" s="7" t="str">
        <f aca="false">INDEX(Assumptions!$B$33:$B$41,MATCH(Q1940&amp;"|"&amp;R1940,Assumptions!$A$33:$A$41,0))</f>
        <v>Established Core</v>
      </c>
      <c r="T1940" s="7" t="n">
        <f aca="false">IF(ISNUMBER(Data_Clean!V1940),J1940*Data_Clean!V1940,0)</f>
        <v>72.404229638</v>
      </c>
    </row>
    <row r="1941" customFormat="false" ht="15" hidden="false" customHeight="false" outlineLevel="0" collapsed="false">
      <c r="A1941" s="15" t="str">
        <f aca="false">Data_Clean!A1941</f>
        <v>CX101937</v>
      </c>
      <c r="B1941" s="14" t="n">
        <f aca="false">Data_Clean!G1941*Assumptions!$B$5</f>
        <v>242.10325</v>
      </c>
      <c r="C1941" s="14" t="n">
        <f aca="false">IF(Data_Clean!H1941="",0,Data_Clean!H1941)*Assumptions!$B$6</f>
        <v>404.98344</v>
      </c>
      <c r="D1941" s="14" t="n">
        <f aca="false">Data_Clean!I1941*Assumptions!$B$7</f>
        <v>0</v>
      </c>
      <c r="E1941" s="14" t="n">
        <f aca="false">Data_Clean!J1941*Assumptions!$B$8</f>
        <v>0</v>
      </c>
      <c r="F1941" s="14" t="n">
        <f aca="false">Data_Clean!K1941*Assumptions!$B$9</f>
        <v>0</v>
      </c>
      <c r="G1941" s="14" t="n">
        <f aca="false">Data_Clean!L1941*Assumptions!$B$10</f>
        <v>0</v>
      </c>
      <c r="H1941" s="14" t="n">
        <f aca="false">IF(OR(Data_Clean!M1941="",Data_Clean!N1941=""),0,Data_Clean!M1941*Data_Clean!N1941/100)*Assumptions!$B$13*Assumptions!$B$11</f>
        <v>0</v>
      </c>
      <c r="I1941" s="14" t="n">
        <f aca="false">Data_Clean!O1941*4*Assumptions!$B$12</f>
        <v>0</v>
      </c>
      <c r="J1941" s="14" t="n">
        <f aca="false">SUM(B1941:I1941)</f>
        <v>647.08669</v>
      </c>
      <c r="K1941" s="16" t="n">
        <f aca="false">IF(Data_Clean!P1941="","",Assumptions!$B$15*0.5^(Data_Clean!P1941/Assumptions!$B$20))</f>
        <v>27.3516746567465</v>
      </c>
      <c r="L1941" s="16" t="n">
        <f aca="false">Assumptions!$B$16*MIN(1,LN(1+Data_Clean!Q1941)/LN(1+Assumptions!$B$21))</f>
        <v>18.5760710519073</v>
      </c>
      <c r="M1941" s="16" t="n">
        <f aca="false">Assumptions!$B$17*(0.6*MIN(1,Data_Clean!R1941/Assumptions!$B$22)+0.4*IF(Data_Clean!S1941="",0,Data_Clean!S1941))</f>
        <v>12.786</v>
      </c>
      <c r="N1941" s="16" t="n">
        <f aca="false">Assumptions!$B$18*MIN(1,(Data_Clean!F1941-1)/Assumptions!$B$23)</f>
        <v>5</v>
      </c>
      <c r="O1941" s="16" t="n">
        <f aca="false">Assumptions!$B$19*(0.4*IF(Data_Clean!E1941="",0,MIN(1,Data_Clean!E1941/12/Assumptions!$B$24))+0.35*IF(Data_Clean!D1941="Y",1,0)+0.25*(1-MIN(Data_Clean!T1941,3)/3))/IF(Data_Clean!E1941="",0.6,1)</f>
        <v>13.65</v>
      </c>
      <c r="P1941" s="16" t="n">
        <f aca="false">SUM(K1941:O1941)/(Assumptions!$D$5-IF(K1941="",Assumptions!$B$15,0))*100</f>
        <v>77.3637457086538</v>
      </c>
      <c r="Q1941" s="7" t="str">
        <f aca="false">IF(J1941&gt;=Assumptions!$B$26,"High",IF(J1941&gt;=Assumptions!$B$27,"Mid","Low"))</f>
        <v>Mid</v>
      </c>
      <c r="R1941" s="7" t="str">
        <f aca="false">IF(P1941&gt;=Assumptions!$B$28,"High",IF(P1941&gt;=Assumptions!$B$29,"Mid","Low"))</f>
        <v>High</v>
      </c>
      <c r="S1941" s="7" t="str">
        <f aca="false">INDEX(Assumptions!$B$33:$B$41,MATCH(Q1941&amp;"|"&amp;R1941,Assumptions!$A$33:$A$41,0))</f>
        <v>Engaged Builders</v>
      </c>
      <c r="T1941" s="7" t="n">
        <f aca="false">IF(ISNUMBER(Data_Clean!V1941),J1941*Data_Clean!V1941,0)</f>
        <v>14.494741856</v>
      </c>
    </row>
    <row r="1942" customFormat="false" ht="15" hidden="false" customHeight="false" outlineLevel="0" collapsed="false">
      <c r="A1942" s="15" t="str">
        <f aca="false">Data_Clean!A1942</f>
        <v>CX101938</v>
      </c>
      <c r="B1942" s="14" t="n">
        <f aca="false">Data_Clean!G1942*Assumptions!$B$5</f>
        <v>58.98225</v>
      </c>
      <c r="C1942" s="14" t="n">
        <f aca="false">IF(Data_Clean!H1942="",0,Data_Clean!H1942)*Assumptions!$B$6</f>
        <v>170.9586</v>
      </c>
      <c r="D1942" s="14" t="n">
        <f aca="false">Data_Clean!I1942*Assumptions!$B$7</f>
        <v>0</v>
      </c>
      <c r="E1942" s="14" t="n">
        <f aca="false">Data_Clean!J1942*Assumptions!$B$8</f>
        <v>0</v>
      </c>
      <c r="F1942" s="14" t="n">
        <f aca="false">Data_Clean!K1942*Assumptions!$B$9</f>
        <v>0</v>
      </c>
      <c r="G1942" s="14" t="n">
        <f aca="false">Data_Clean!L1942*Assumptions!$B$10</f>
        <v>0</v>
      </c>
      <c r="H1942" s="14" t="n">
        <f aca="false">IF(OR(Data_Clean!M1942="",Data_Clean!N1942=""),0,Data_Clean!M1942*Data_Clean!N1942/100)*Assumptions!$B$13*Assumptions!$B$11</f>
        <v>0</v>
      </c>
      <c r="I1942" s="14" t="n">
        <f aca="false">Data_Clean!O1942*4*Assumptions!$B$12</f>
        <v>0</v>
      </c>
      <c r="J1942" s="14" t="n">
        <f aca="false">SUM(B1942:I1942)</f>
        <v>229.94085</v>
      </c>
      <c r="K1942" s="16" t="n">
        <f aca="false">IF(Data_Clean!P1942="","",Assumptions!$B$15*0.5^(Data_Clean!P1942/Assumptions!$B$20))</f>
        <v>10.1276245962614</v>
      </c>
      <c r="L1942" s="16" t="n">
        <f aca="false">Assumptions!$B$16*MIN(1,LN(1+Data_Clean!Q1942)/LN(1+Assumptions!$B$21))</f>
        <v>11.0057238927514</v>
      </c>
      <c r="M1942" s="16" t="n">
        <f aca="false">Assumptions!$B$17*(0.6*MIN(1,Data_Clean!R1942/Assumptions!$B$22)+0.4*IF(Data_Clean!S1942="",0,Data_Clean!S1942))</f>
        <v>1.374</v>
      </c>
      <c r="N1942" s="16" t="n">
        <f aca="false">Assumptions!$B$18*MIN(1,(Data_Clean!F1942-1)/Assumptions!$B$23)</f>
        <v>5</v>
      </c>
      <c r="O1942" s="16" t="n">
        <f aca="false">Assumptions!$B$19*(0.4*IF(Data_Clean!E1942="",0,MIN(1,Data_Clean!E1942/12/Assumptions!$B$24))+0.35*IF(Data_Clean!D1942="Y",1,0)+0.25*(1-MIN(Data_Clean!T1942,3)/3))/IF(Data_Clean!E1942="",0.6,1)</f>
        <v>9.75</v>
      </c>
      <c r="P1942" s="16" t="n">
        <f aca="false">SUM(K1942:O1942)/(Assumptions!$D$5-IF(K1942="",Assumptions!$B$15,0))*100</f>
        <v>37.2573484890128</v>
      </c>
      <c r="Q1942" s="7" t="str">
        <f aca="false">IF(J1942&gt;=Assumptions!$B$26,"High",IF(J1942&gt;=Assumptions!$B$27,"Mid","Low"))</f>
        <v>Low</v>
      </c>
      <c r="R1942" s="7" t="str">
        <f aca="false">IF(P1942&gt;=Assumptions!$B$28,"High",IF(P1942&gt;=Assumptions!$B$29,"Mid","Low"))</f>
        <v>Low</v>
      </c>
      <c r="S1942" s="7" t="str">
        <f aca="false">INDEX(Assumptions!$B$33:$B$41,MATCH(Q1942&amp;"|"&amp;R1942,Assumptions!$A$33:$A$41,0))</f>
        <v>Dormant &amp; Low Value</v>
      </c>
      <c r="T1942" s="7" t="n">
        <f aca="false">IF(ISNUMBER(Data_Clean!V1942),J1942*Data_Clean!V1942,0)</f>
        <v>22.465221045</v>
      </c>
    </row>
    <row r="1943" customFormat="false" ht="15" hidden="false" customHeight="false" outlineLevel="0" collapsed="false">
      <c r="A1943" s="15" t="str">
        <f aca="false">Data_Clean!A1943</f>
        <v>CX101939</v>
      </c>
      <c r="B1943" s="14" t="n">
        <f aca="false">Data_Clean!G1943*Assumptions!$B$5</f>
        <v>163.09975</v>
      </c>
      <c r="C1943" s="14" t="n">
        <f aca="false">IF(Data_Clean!H1943="",0,Data_Clean!H1943)*Assumptions!$B$6</f>
        <v>318.876</v>
      </c>
      <c r="D1943" s="14" t="n">
        <f aca="false">Data_Clean!I1943*Assumptions!$B$7</f>
        <v>0</v>
      </c>
      <c r="E1943" s="14" t="n">
        <f aca="false">Data_Clean!J1943*Assumptions!$B$8</f>
        <v>2751.929175</v>
      </c>
      <c r="F1943" s="14" t="n">
        <f aca="false">Data_Clean!K1943*Assumptions!$B$9</f>
        <v>0</v>
      </c>
      <c r="G1943" s="14" t="n">
        <f aca="false">Data_Clean!L1943*Assumptions!$B$10</f>
        <v>0</v>
      </c>
      <c r="H1943" s="14" t="n">
        <f aca="false">IF(OR(Data_Clean!M1943="",Data_Clean!N1943=""),0,Data_Clean!M1943*Data_Clean!N1943/100)*Assumptions!$B$13*Assumptions!$B$11</f>
        <v>721.152</v>
      </c>
      <c r="I1943" s="14" t="n">
        <f aca="false">Data_Clean!O1943*4*Assumptions!$B$12</f>
        <v>120.28656</v>
      </c>
      <c r="J1943" s="14" t="n">
        <f aca="false">SUM(B1943:I1943)</f>
        <v>4075.343485</v>
      </c>
      <c r="K1943" s="16" t="n">
        <f aca="false">IF(Data_Clean!P1943="","",Assumptions!$B$15*0.5^(Data_Clean!P1943/Assumptions!$B$20))</f>
        <v>25.5200148285257</v>
      </c>
      <c r="L1943" s="16" t="n">
        <f aca="false">Assumptions!$B$16*MIN(1,LN(1+Data_Clean!Q1943)/LN(1+Assumptions!$B$21))</f>
        <v>16.4779661706004</v>
      </c>
      <c r="M1943" s="16" t="n">
        <f aca="false">Assumptions!$B$17*(0.6*MIN(1,Data_Clean!R1943/Assumptions!$B$22)+0.4*IF(Data_Clean!S1943="",0,Data_Clean!S1943))</f>
        <v>14.352</v>
      </c>
      <c r="N1943" s="16" t="n">
        <f aca="false">Assumptions!$B$18*MIN(1,(Data_Clean!F1943-1)/Assumptions!$B$23)</f>
        <v>15</v>
      </c>
      <c r="O1943" s="16" t="n">
        <f aca="false">Assumptions!$B$19*(0.4*IF(Data_Clean!E1943="",0,MIN(1,Data_Clean!E1943/12/Assumptions!$B$24))+0.35*IF(Data_Clean!D1943="Y",1,0)+0.25*(1-MIN(Data_Clean!T1943,3)/3))/IF(Data_Clean!E1943="",0.6,1)</f>
        <v>6.9</v>
      </c>
      <c r="P1943" s="16" t="n">
        <f aca="false">SUM(K1943:O1943)/(Assumptions!$D$5-IF(K1943="",Assumptions!$B$15,0))*100</f>
        <v>78.2499809991261</v>
      </c>
      <c r="Q1943" s="7" t="str">
        <f aca="false">IF(J1943&gt;=Assumptions!$B$26,"High",IF(J1943&gt;=Assumptions!$B$27,"Mid","Low"))</f>
        <v>High</v>
      </c>
      <c r="R1943" s="7" t="str">
        <f aca="false">IF(P1943&gt;=Assumptions!$B$28,"High",IF(P1943&gt;=Assumptions!$B$29,"Mid","Low"))</f>
        <v>High</v>
      </c>
      <c r="S1943" s="7" t="str">
        <f aca="false">INDEX(Assumptions!$B$33:$B$41,MATCH(Q1943&amp;"|"&amp;R1943,Assumptions!$A$33:$A$41,0))</f>
        <v>Premier Advocates</v>
      </c>
      <c r="T1943" s="7" t="n">
        <f aca="false">IF(ISNUMBER(Data_Clean!V1943),J1943*Data_Clean!V1943,0)</f>
        <v>158.938395915</v>
      </c>
    </row>
    <row r="1944" customFormat="false" ht="15" hidden="false" customHeight="false" outlineLevel="0" collapsed="false">
      <c r="A1944" s="15" t="str">
        <f aca="false">Data_Clean!A1944</f>
        <v>CX101940</v>
      </c>
      <c r="B1944" s="14" t="n">
        <f aca="false">Data_Clean!G1944*Assumptions!$B$5</f>
        <v>573.3065</v>
      </c>
      <c r="C1944" s="14" t="n">
        <f aca="false">IF(Data_Clean!H1944="",0,Data_Clean!H1944)*Assumptions!$B$6</f>
        <v>245.961</v>
      </c>
      <c r="D1944" s="14" t="n">
        <f aca="false">Data_Clean!I1944*Assumptions!$B$7</f>
        <v>0</v>
      </c>
      <c r="E1944" s="14" t="n">
        <f aca="false">Data_Clean!J1944*Assumptions!$B$8</f>
        <v>0</v>
      </c>
      <c r="F1944" s="14" t="n">
        <f aca="false">Data_Clean!K1944*Assumptions!$B$9</f>
        <v>6028</v>
      </c>
      <c r="G1944" s="14" t="n">
        <f aca="false">Data_Clean!L1944*Assumptions!$B$10</f>
        <v>0</v>
      </c>
      <c r="H1944" s="14" t="n">
        <f aca="false">IF(OR(Data_Clean!M1944="",Data_Clean!N1944=""),0,Data_Clean!M1944*Data_Clean!N1944/100)*Assumptions!$B$13*Assumptions!$B$11</f>
        <v>972.972</v>
      </c>
      <c r="I1944" s="14" t="n">
        <f aca="false">Data_Clean!O1944*4*Assumptions!$B$12</f>
        <v>42.00576</v>
      </c>
      <c r="J1944" s="14" t="n">
        <f aca="false">SUM(B1944:I1944)</f>
        <v>7862.24526</v>
      </c>
      <c r="K1944" s="16" t="n">
        <f aca="false">IF(Data_Clean!P1944="","",Assumptions!$B$15*0.5^(Data_Clean!P1944/Assumptions!$B$20))</f>
        <v>28.6452481173125</v>
      </c>
      <c r="L1944" s="16" t="n">
        <f aca="false">Assumptions!$B$16*MIN(1,LN(1+Data_Clean!Q1944)/LN(1+Assumptions!$B$21))</f>
        <v>14.8269530442849</v>
      </c>
      <c r="M1944" s="16" t="n">
        <f aca="false">Assumptions!$B$17*(0.6*MIN(1,Data_Clean!R1944/Assumptions!$B$22)+0.4*IF(Data_Clean!S1944="",0,Data_Clean!S1944))</f>
        <v>9.726</v>
      </c>
      <c r="N1944" s="16" t="n">
        <f aca="false">Assumptions!$B$18*MIN(1,(Data_Clean!F1944-1)/Assumptions!$B$23)</f>
        <v>20</v>
      </c>
      <c r="O1944" s="16" t="n">
        <f aca="false">Assumptions!$B$19*(0.4*IF(Data_Clean!E1944="",0,MIN(1,Data_Clean!E1944/12/Assumptions!$B$24))+0.35*IF(Data_Clean!D1944="Y",1,0)+0.25*(1-MIN(Data_Clean!T1944,3)/3))/IF(Data_Clean!E1944="",0.6,1)</f>
        <v>9.1</v>
      </c>
      <c r="P1944" s="16" t="n">
        <f aca="false">SUM(K1944:O1944)/(Assumptions!$D$5-IF(K1944="",Assumptions!$B$15,0))*100</f>
        <v>82.2982011615974</v>
      </c>
      <c r="Q1944" s="7" t="str">
        <f aca="false">IF(J1944&gt;=Assumptions!$B$26,"High",IF(J1944&gt;=Assumptions!$B$27,"Mid","Low"))</f>
        <v>High</v>
      </c>
      <c r="R1944" s="7" t="str">
        <f aca="false">IF(P1944&gt;=Assumptions!$B$28,"High",IF(P1944&gt;=Assumptions!$B$29,"Mid","Low"))</f>
        <v>High</v>
      </c>
      <c r="S1944" s="7" t="str">
        <f aca="false">INDEX(Assumptions!$B$33:$B$41,MATCH(Q1944&amp;"|"&amp;R1944,Assumptions!$A$33:$A$41,0))</f>
        <v>Premier Advocates</v>
      </c>
      <c r="T1944" s="7" t="n">
        <f aca="false">IF(ISNUMBER(Data_Clean!V1944),J1944*Data_Clean!V1944,0)</f>
        <v>242.157154008</v>
      </c>
    </row>
    <row r="1945" customFormat="false" ht="15" hidden="false" customHeight="false" outlineLevel="0" collapsed="false">
      <c r="A1945" s="15" t="str">
        <f aca="false">Data_Clean!A1945</f>
        <v>CX101941</v>
      </c>
      <c r="B1945" s="14" t="n">
        <f aca="false">Data_Clean!G1945*Assumptions!$B$5</f>
        <v>25.53875</v>
      </c>
      <c r="C1945" s="14" t="n">
        <f aca="false">IF(Data_Clean!H1945="",0,Data_Clean!H1945)*Assumptions!$B$6</f>
        <v>83.13924</v>
      </c>
      <c r="D1945" s="14" t="n">
        <f aca="false">Data_Clean!I1945*Assumptions!$B$7</f>
        <v>0</v>
      </c>
      <c r="E1945" s="14" t="n">
        <f aca="false">Data_Clean!J1945*Assumptions!$B$8</f>
        <v>0</v>
      </c>
      <c r="F1945" s="14" t="n">
        <f aca="false">Data_Clean!K1945*Assumptions!$B$9</f>
        <v>0</v>
      </c>
      <c r="G1945" s="14" t="n">
        <f aca="false">Data_Clean!L1945*Assumptions!$B$10</f>
        <v>0</v>
      </c>
      <c r="H1945" s="14" t="n">
        <f aca="false">IF(OR(Data_Clean!M1945="",Data_Clean!N1945=""),0,Data_Clean!M1945*Data_Clean!N1945/100)*Assumptions!$B$13*Assumptions!$B$11</f>
        <v>0</v>
      </c>
      <c r="I1945" s="14" t="n">
        <f aca="false">Data_Clean!O1945*4*Assumptions!$B$12</f>
        <v>0</v>
      </c>
      <c r="J1945" s="14" t="n">
        <f aca="false">SUM(B1945:I1945)</f>
        <v>108.67799</v>
      </c>
      <c r="K1945" s="16" t="n">
        <f aca="false">IF(Data_Clean!P1945="","",Assumptions!$B$15*0.5^(Data_Clean!P1945/Assumptions!$B$20))</f>
        <v>21.7090385616057</v>
      </c>
      <c r="L1945" s="16" t="n">
        <f aca="false">Assumptions!$B$16*MIN(1,LN(1+Data_Clean!Q1945)/LN(1+Assumptions!$B$21))</f>
        <v>15.0586973234667</v>
      </c>
      <c r="M1945" s="16" t="n">
        <f aca="false">Assumptions!$B$17*(0.6*MIN(1,Data_Clean!R1945/Assumptions!$B$22)+0.4*IF(Data_Clean!S1945="",0,Data_Clean!S1945))</f>
        <v>14.55</v>
      </c>
      <c r="N1945" s="16" t="n">
        <f aca="false">Assumptions!$B$18*MIN(1,(Data_Clean!F1945-1)/Assumptions!$B$23)</f>
        <v>5</v>
      </c>
      <c r="O1945" s="16" t="n">
        <f aca="false">Assumptions!$B$19*(0.4*IF(Data_Clean!E1945="",0,MIN(1,Data_Clean!E1945/12/Assumptions!$B$24))+0.35*IF(Data_Clean!D1945="Y",1,0)+0.25*(1-MIN(Data_Clean!T1945,3)/3))/IF(Data_Clean!E1945="",0.6,1)</f>
        <v>4.7</v>
      </c>
      <c r="P1945" s="16" t="n">
        <f aca="false">SUM(K1945:O1945)/(Assumptions!$D$5-IF(K1945="",Assumptions!$B$15,0))*100</f>
        <v>61.0177358850724</v>
      </c>
      <c r="Q1945" s="7" t="str">
        <f aca="false">IF(J1945&gt;=Assumptions!$B$26,"High",IF(J1945&gt;=Assumptions!$B$27,"Mid","Low"))</f>
        <v>Low</v>
      </c>
      <c r="R1945" s="7" t="str">
        <f aca="false">IF(P1945&gt;=Assumptions!$B$28,"High",IF(P1945&gt;=Assumptions!$B$29,"Mid","Low"))</f>
        <v>Mid</v>
      </c>
      <c r="S1945" s="7" t="str">
        <f aca="false">INDEX(Assumptions!$B$33:$B$41,MATCH(Q1945&amp;"|"&amp;R1945,Assumptions!$A$33:$A$41,0))</f>
        <v>Light Touch</v>
      </c>
      <c r="T1945" s="7" t="n">
        <f aca="false">IF(ISNUMBER(Data_Clean!V1945),J1945*Data_Clean!V1945,0)</f>
        <v>8.976801974</v>
      </c>
    </row>
    <row r="1946" customFormat="false" ht="15" hidden="false" customHeight="false" outlineLevel="0" collapsed="false">
      <c r="A1946" s="15" t="str">
        <f aca="false">Data_Clean!A1946</f>
        <v>CX101942</v>
      </c>
      <c r="B1946" s="14" t="n">
        <f aca="false">Data_Clean!G1946*Assumptions!$B$5</f>
        <v>338.41875</v>
      </c>
      <c r="C1946" s="14" t="n">
        <f aca="false">IF(Data_Clean!H1946="",0,Data_Clean!H1946)*Assumptions!$B$6</f>
        <v>0</v>
      </c>
      <c r="D1946" s="14" t="n">
        <f aca="false">Data_Clean!I1946*Assumptions!$B$7</f>
        <v>382.4</v>
      </c>
      <c r="E1946" s="14" t="n">
        <f aca="false">Data_Clean!J1946*Assumptions!$B$8</f>
        <v>881.523075</v>
      </c>
      <c r="F1946" s="14" t="n">
        <f aca="false">Data_Clean!K1946*Assumptions!$B$9</f>
        <v>0</v>
      </c>
      <c r="G1946" s="14" t="n">
        <f aca="false">Data_Clean!L1946*Assumptions!$B$10</f>
        <v>0</v>
      </c>
      <c r="H1946" s="14" t="n">
        <f aca="false">IF(OR(Data_Clean!M1946="",Data_Clean!N1946=""),0,Data_Clean!M1946*Data_Clean!N1946/100)*Assumptions!$B$13*Assumptions!$B$11</f>
        <v>0</v>
      </c>
      <c r="I1946" s="14" t="n">
        <f aca="false">Data_Clean!O1946*4*Assumptions!$B$12</f>
        <v>0</v>
      </c>
      <c r="J1946" s="14" t="n">
        <f aca="false">SUM(B1946:I1946)</f>
        <v>1602.341825</v>
      </c>
      <c r="K1946" s="16" t="n">
        <f aca="false">IF(Data_Clean!P1946="","",Assumptions!$B$15*0.5^(Data_Clean!P1946/Assumptions!$B$20))</f>
        <v>10.6066017177982</v>
      </c>
      <c r="L1946" s="16" t="n">
        <f aca="false">Assumptions!$B$16*MIN(1,LN(1+Data_Clean!Q1946)/LN(1+Assumptions!$B$21))</f>
        <v>7.47221736309214</v>
      </c>
      <c r="M1946" s="16" t="n">
        <f aca="false">Assumptions!$B$17*(0.6*MIN(1,Data_Clean!R1946/Assumptions!$B$22)+0.4*IF(Data_Clean!S1946="",0,Data_Clean!S1946))</f>
        <v>6.828</v>
      </c>
      <c r="N1946" s="16" t="n">
        <f aca="false">Assumptions!$B$18*MIN(1,(Data_Clean!F1946-1)/Assumptions!$B$23)</f>
        <v>10</v>
      </c>
      <c r="O1946" s="16" t="n">
        <f aca="false">Assumptions!$B$19*(0.4*IF(Data_Clean!E1946="",0,MIN(1,Data_Clean!E1946/12/Assumptions!$B$24))+0.35*IF(Data_Clean!D1946="Y",1,0)+0.25*(1-MIN(Data_Clean!T1946,3)/3))/IF(Data_Clean!E1946="",0.6,1)</f>
        <v>4.75</v>
      </c>
      <c r="P1946" s="16" t="n">
        <f aca="false">SUM(K1946:O1946)/(Assumptions!$D$5-IF(K1946="",Assumptions!$B$15,0))*100</f>
        <v>39.6568190808904</v>
      </c>
      <c r="Q1946" s="7" t="str">
        <f aca="false">IF(J1946&gt;=Assumptions!$B$26,"High",IF(J1946&gt;=Assumptions!$B$27,"Mid","Low"))</f>
        <v>High</v>
      </c>
      <c r="R1946" s="7" t="str">
        <f aca="false">IF(P1946&gt;=Assumptions!$B$28,"High",IF(P1946&gt;=Assumptions!$B$29,"Mid","Low"))</f>
        <v>Low</v>
      </c>
      <c r="S1946" s="7" t="str">
        <f aca="false">INDEX(Assumptions!$B$33:$B$41,MATCH(Q1946&amp;"|"&amp;R1946,Assumptions!$A$33:$A$41,0))</f>
        <v>Affluent Drifters</v>
      </c>
      <c r="T1946" s="7" t="n">
        <f aca="false">IF(ISNUMBER(Data_Clean!V1946),J1946*Data_Clean!V1946,0)</f>
        <v>335.20990979</v>
      </c>
    </row>
    <row r="1947" customFormat="false" ht="15" hidden="false" customHeight="false" outlineLevel="0" collapsed="false">
      <c r="A1947" s="15" t="str">
        <f aca="false">Data_Clean!A1947</f>
        <v>CX101943</v>
      </c>
      <c r="B1947" s="14" t="n">
        <f aca="false">Data_Clean!G1947*Assumptions!$B$5</f>
        <v>7.12175</v>
      </c>
      <c r="C1947" s="14" t="n">
        <f aca="false">IF(Data_Clean!H1947="",0,Data_Clean!H1947)*Assumptions!$B$6</f>
        <v>42.00612</v>
      </c>
      <c r="D1947" s="14" t="n">
        <f aca="false">Data_Clean!I1947*Assumptions!$B$7</f>
        <v>0</v>
      </c>
      <c r="E1947" s="14" t="n">
        <f aca="false">Data_Clean!J1947*Assumptions!$B$8</f>
        <v>278.2998</v>
      </c>
      <c r="F1947" s="14" t="n">
        <f aca="false">Data_Clean!K1947*Assumptions!$B$9</f>
        <v>0</v>
      </c>
      <c r="G1947" s="14" t="n">
        <f aca="false">Data_Clean!L1947*Assumptions!$B$10</f>
        <v>0</v>
      </c>
      <c r="H1947" s="14" t="n">
        <f aca="false">IF(OR(Data_Clean!M1947="",Data_Clean!N1947=""),0,Data_Clean!M1947*Data_Clean!N1947/100)*Assumptions!$B$13*Assumptions!$B$11</f>
        <v>0</v>
      </c>
      <c r="I1947" s="14" t="n">
        <f aca="false">Data_Clean!O1947*4*Assumptions!$B$12</f>
        <v>0</v>
      </c>
      <c r="J1947" s="14" t="n">
        <f aca="false">SUM(B1947:I1947)</f>
        <v>327.42767</v>
      </c>
      <c r="K1947" s="16" t="n">
        <f aca="false">IF(Data_Clean!P1947="","",Assumptions!$B$15*0.5^(Data_Clean!P1947/Assumptions!$B$20))</f>
        <v>21.2132034355964</v>
      </c>
      <c r="L1947" s="16" t="n">
        <f aca="false">Assumptions!$B$16*MIN(1,LN(1+Data_Clean!Q1947)/LN(1+Assumptions!$B$21))</f>
        <v>13.5873179074216</v>
      </c>
      <c r="M1947" s="16" t="n">
        <f aca="false">Assumptions!$B$17*(0.6*MIN(1,Data_Clean!R1947/Assumptions!$B$22)+0.4*IF(Data_Clean!S1947="",0,Data_Clean!S1947))</f>
        <v>0</v>
      </c>
      <c r="N1947" s="16" t="n">
        <f aca="false">Assumptions!$B$18*MIN(1,(Data_Clean!F1947-1)/Assumptions!$B$23)</f>
        <v>10</v>
      </c>
      <c r="O1947" s="16" t="n">
        <f aca="false">Assumptions!$B$19*(0.4*IF(Data_Clean!E1947="",0,MIN(1,Data_Clean!E1947/12/Assumptions!$B$24))+0.35*IF(Data_Clean!D1947="Y",1,0)+0.25*(1-MIN(Data_Clean!T1947,3)/3))/IF(Data_Clean!E1947="",0.6,1)</f>
        <v>15</v>
      </c>
      <c r="P1947" s="16" t="n">
        <f aca="false">SUM(K1947:O1947)/(Assumptions!$D$5-IF(K1947="",Assumptions!$B$15,0))*100</f>
        <v>59.800521343018</v>
      </c>
      <c r="Q1947" s="7" t="str">
        <f aca="false">IF(J1947&gt;=Assumptions!$B$26,"High",IF(J1947&gt;=Assumptions!$B$27,"Mid","Low"))</f>
        <v>Low</v>
      </c>
      <c r="R1947" s="7" t="str">
        <f aca="false">IF(P1947&gt;=Assumptions!$B$28,"High",IF(P1947&gt;=Assumptions!$B$29,"Mid","Low"))</f>
        <v>Mid</v>
      </c>
      <c r="S1947" s="7" t="str">
        <f aca="false">INDEX(Assumptions!$B$33:$B$41,MATCH(Q1947&amp;"|"&amp;R1947,Assumptions!$A$33:$A$41,0))</f>
        <v>Light Touch</v>
      </c>
      <c r="T1947" s="7" t="n">
        <f aca="false">IF(ISNUMBER(Data_Clean!V1947),J1947*Data_Clean!V1947,0)</f>
        <v>6.745010002</v>
      </c>
    </row>
    <row r="1948" customFormat="false" ht="15" hidden="false" customHeight="false" outlineLevel="0" collapsed="false">
      <c r="A1948" s="15" t="str">
        <f aca="false">Data_Clean!A1948</f>
        <v>CX101944</v>
      </c>
      <c r="B1948" s="14" t="n">
        <f aca="false">Data_Clean!G1948*Assumptions!$B$5</f>
        <v>143.997</v>
      </c>
      <c r="C1948" s="14" t="n">
        <f aca="false">IF(Data_Clean!H1948="",0,Data_Clean!H1948)*Assumptions!$B$6</f>
        <v>201.14664</v>
      </c>
      <c r="D1948" s="14" t="n">
        <f aca="false">Data_Clean!I1948*Assumptions!$B$7</f>
        <v>0</v>
      </c>
      <c r="E1948" s="14" t="n">
        <f aca="false">Data_Clean!J1948*Assumptions!$B$8</f>
        <v>0</v>
      </c>
      <c r="F1948" s="14" t="n">
        <f aca="false">Data_Clean!K1948*Assumptions!$B$9</f>
        <v>0</v>
      </c>
      <c r="G1948" s="14" t="n">
        <f aca="false">Data_Clean!L1948*Assumptions!$B$10</f>
        <v>0</v>
      </c>
      <c r="H1948" s="14" t="n">
        <f aca="false">IF(OR(Data_Clean!M1948="",Data_Clean!N1948=""),0,Data_Clean!M1948*Data_Clean!N1948/100)*Assumptions!$B$13*Assumptions!$B$11</f>
        <v>34.506</v>
      </c>
      <c r="I1948" s="14" t="n">
        <f aca="false">Data_Clean!O1948*4*Assumptions!$B$12</f>
        <v>3.03456</v>
      </c>
      <c r="J1948" s="14" t="n">
        <f aca="false">SUM(B1948:I1948)</f>
        <v>382.6842</v>
      </c>
      <c r="K1948" s="16" t="n">
        <f aca="false">IF(Data_Clean!P1948="","",Assumptions!$B$15*0.5^(Data_Clean!P1948/Assumptions!$B$20))</f>
        <v>23.811015779523</v>
      </c>
      <c r="L1948" s="16" t="n">
        <f aca="false">Assumptions!$B$16*MIN(1,LN(1+Data_Clean!Q1948)/LN(1+Assumptions!$B$21))</f>
        <v>10</v>
      </c>
      <c r="M1948" s="16" t="n">
        <f aca="false">Assumptions!$B$17*(0.6*MIN(1,Data_Clean!R1948/Assumptions!$B$22)+0.4*IF(Data_Clean!S1948="",0,Data_Clean!S1948))</f>
        <v>10.812</v>
      </c>
      <c r="N1948" s="16" t="n">
        <f aca="false">Assumptions!$B$18*MIN(1,(Data_Clean!F1948-1)/Assumptions!$B$23)</f>
        <v>10</v>
      </c>
      <c r="O1948" s="16" t="n">
        <f aca="false">Assumptions!$B$19*(0.4*IF(Data_Clean!E1948="",0,MIN(1,Data_Clean!E1948/12/Assumptions!$B$24))+0.35*IF(Data_Clean!D1948="Y",1,0)+0.25*(1-MIN(Data_Clean!T1948,3)/3))/IF(Data_Clean!E1948="",0.6,1)</f>
        <v>9.75</v>
      </c>
      <c r="P1948" s="16" t="n">
        <f aca="false">SUM(K1948:O1948)/(Assumptions!$D$5-IF(K1948="",Assumptions!$B$15,0))*100</f>
        <v>64.373015779523</v>
      </c>
      <c r="Q1948" s="7" t="str">
        <f aca="false">IF(J1948&gt;=Assumptions!$B$26,"High",IF(J1948&gt;=Assumptions!$B$27,"Mid","Low"))</f>
        <v>Low</v>
      </c>
      <c r="R1948" s="7" t="str">
        <f aca="false">IF(P1948&gt;=Assumptions!$B$28,"High",IF(P1948&gt;=Assumptions!$B$29,"Mid","Low"))</f>
        <v>Mid</v>
      </c>
      <c r="S1948" s="7" t="str">
        <f aca="false">INDEX(Assumptions!$B$33:$B$41,MATCH(Q1948&amp;"|"&amp;R1948,Assumptions!$A$33:$A$41,0))</f>
        <v>Light Touch</v>
      </c>
      <c r="T1948" s="7" t="n">
        <f aca="false">IF(ISNUMBER(Data_Clean!V1948),J1948*Data_Clean!V1948,0)</f>
        <v>18.48364686</v>
      </c>
    </row>
    <row r="1949" customFormat="false" ht="15" hidden="false" customHeight="false" outlineLevel="0" collapsed="false">
      <c r="A1949" s="15" t="str">
        <f aca="false">Data_Clean!A1949</f>
        <v>CX101945</v>
      </c>
      <c r="B1949" s="14" t="n">
        <f aca="false">Data_Clean!G1949*Assumptions!$B$5</f>
        <v>44.72625</v>
      </c>
      <c r="C1949" s="14" t="n">
        <f aca="false">IF(Data_Clean!H1949="",0,Data_Clean!H1949)*Assumptions!$B$6</f>
        <v>0</v>
      </c>
      <c r="D1949" s="14" t="n">
        <f aca="false">Data_Clean!I1949*Assumptions!$B$7</f>
        <v>0</v>
      </c>
      <c r="E1949" s="14" t="n">
        <f aca="false">Data_Clean!J1949*Assumptions!$B$8</f>
        <v>0</v>
      </c>
      <c r="F1949" s="14" t="n">
        <f aca="false">Data_Clean!K1949*Assumptions!$B$9</f>
        <v>0</v>
      </c>
      <c r="G1949" s="14" t="n">
        <f aca="false">Data_Clean!L1949*Assumptions!$B$10</f>
        <v>0</v>
      </c>
      <c r="H1949" s="14" t="n">
        <f aca="false">IF(OR(Data_Clean!M1949="",Data_Clean!N1949=""),0,Data_Clean!M1949*Data_Clean!N1949/100)*Assumptions!$B$13*Assumptions!$B$11</f>
        <v>0</v>
      </c>
      <c r="I1949" s="14" t="n">
        <f aca="false">Data_Clean!O1949*4*Assumptions!$B$12</f>
        <v>0</v>
      </c>
      <c r="J1949" s="14" t="n">
        <f aca="false">SUM(B1949:I1949)</f>
        <v>44.72625</v>
      </c>
      <c r="K1949" s="16" t="n">
        <f aca="false">IF(Data_Clean!P1949="","",Assumptions!$B$15*0.5^(Data_Clean!P1949/Assumptions!$B$20))</f>
        <v>21.2132034355964</v>
      </c>
      <c r="L1949" s="16" t="n">
        <f aca="false">Assumptions!$B$16*MIN(1,LN(1+Data_Clean!Q1949)/LN(1+Assumptions!$B$21))</f>
        <v>11.5625930527155</v>
      </c>
      <c r="M1949" s="16" t="n">
        <f aca="false">Assumptions!$B$17*(0.6*MIN(1,Data_Clean!R1949/Assumptions!$B$22)+0.4*IF(Data_Clean!S1949="",0,Data_Clean!S1949))</f>
        <v>4.614</v>
      </c>
      <c r="N1949" s="16" t="n">
        <f aca="false">Assumptions!$B$18*MIN(1,(Data_Clean!F1949-1)/Assumptions!$B$23)</f>
        <v>0</v>
      </c>
      <c r="O1949" s="16" t="n">
        <f aca="false">Assumptions!$B$19*(0.4*IF(Data_Clean!E1949="",0,MIN(1,Data_Clean!E1949/12/Assumptions!$B$24))+0.35*IF(Data_Clean!D1949="Y",1,0)+0.25*(1-MIN(Data_Clean!T1949,3)/3))/IF(Data_Clean!E1949="",0.6,1)</f>
        <v>9.75</v>
      </c>
      <c r="P1949" s="16" t="n">
        <f aca="false">SUM(K1949:O1949)/(Assumptions!$D$5-IF(K1949="",Assumptions!$B$15,0))*100</f>
        <v>47.1397964883119</v>
      </c>
      <c r="Q1949" s="7" t="str">
        <f aca="false">IF(J1949&gt;=Assumptions!$B$26,"High",IF(J1949&gt;=Assumptions!$B$27,"Mid","Low"))</f>
        <v>Low</v>
      </c>
      <c r="R1949" s="7" t="str">
        <f aca="false">IF(P1949&gt;=Assumptions!$B$28,"High",IF(P1949&gt;=Assumptions!$B$29,"Mid","Low"))</f>
        <v>Low</v>
      </c>
      <c r="S1949" s="7" t="str">
        <f aca="false">INDEX(Assumptions!$B$33:$B$41,MATCH(Q1949&amp;"|"&amp;R1949,Assumptions!$A$33:$A$41,0))</f>
        <v>Dormant &amp; Low Value</v>
      </c>
      <c r="T1949" s="7" t="n">
        <f aca="false">IF(ISNUMBER(Data_Clean!V1949),J1949*Data_Clean!V1949,0)</f>
        <v>3.859875375</v>
      </c>
    </row>
    <row r="1950" customFormat="false" ht="15" hidden="false" customHeight="false" outlineLevel="0" collapsed="false">
      <c r="A1950" s="15" t="str">
        <f aca="false">Data_Clean!A1950</f>
        <v>CX101946</v>
      </c>
      <c r="B1950" s="14" t="n">
        <f aca="false">Data_Clean!G1950*Assumptions!$B$5</f>
        <v>18.89175</v>
      </c>
      <c r="C1950" s="14" t="n">
        <f aca="false">IF(Data_Clean!H1950="",0,Data_Clean!H1950)*Assumptions!$B$6</f>
        <v>45.75084</v>
      </c>
      <c r="D1950" s="14" t="n">
        <f aca="false">Data_Clean!I1950*Assumptions!$B$7</f>
        <v>0</v>
      </c>
      <c r="E1950" s="14" t="n">
        <f aca="false">Data_Clean!J1950*Assumptions!$B$8</f>
        <v>0</v>
      </c>
      <c r="F1950" s="14" t="n">
        <f aca="false">Data_Clean!K1950*Assumptions!$B$9</f>
        <v>0</v>
      </c>
      <c r="G1950" s="14" t="n">
        <f aca="false">Data_Clean!L1950*Assumptions!$B$10</f>
        <v>0</v>
      </c>
      <c r="H1950" s="14" t="n">
        <f aca="false">IF(OR(Data_Clean!M1950="",Data_Clean!N1950=""),0,Data_Clean!M1950*Data_Clean!N1950/100)*Assumptions!$B$13*Assumptions!$B$11</f>
        <v>0</v>
      </c>
      <c r="I1950" s="14" t="n">
        <f aca="false">Data_Clean!O1950*4*Assumptions!$B$12</f>
        <v>0</v>
      </c>
      <c r="J1950" s="14" t="n">
        <f aca="false">SUM(B1950:I1950)</f>
        <v>64.64259</v>
      </c>
      <c r="K1950" s="16" t="n">
        <f aca="false">IF(Data_Clean!P1950="","",Assumptions!$B$15*0.5^(Data_Clean!P1950/Assumptions!$B$20))</f>
        <v>15.7094118423094</v>
      </c>
      <c r="L1950" s="16" t="n">
        <f aca="false">Assumptions!$B$16*MIN(1,LN(1+Data_Clean!Q1950)/LN(1+Assumptions!$B$21))</f>
        <v>11.5625930527155</v>
      </c>
      <c r="M1950" s="16" t="n">
        <f aca="false">Assumptions!$B$17*(0.6*MIN(1,Data_Clean!R1950/Assumptions!$B$22)+0.4*IF(Data_Clean!S1950="",0,Data_Clean!S1950))</f>
        <v>6.48</v>
      </c>
      <c r="N1950" s="16" t="n">
        <f aca="false">Assumptions!$B$18*MIN(1,(Data_Clean!F1950-1)/Assumptions!$B$23)</f>
        <v>5</v>
      </c>
      <c r="O1950" s="16" t="n">
        <f aca="false">Assumptions!$B$19*(0.4*IF(Data_Clean!E1950="",0,MIN(1,Data_Clean!E1950/12/Assumptions!$B$24))+0.35*IF(Data_Clean!D1950="Y",1,0)+0.25*(1-MIN(Data_Clean!T1950,3)/3))/IF(Data_Clean!E1950="",0.6,1)</f>
        <v>4.5</v>
      </c>
      <c r="P1950" s="16" t="n">
        <f aca="false">SUM(K1950:O1950)/(Assumptions!$D$5-IF(K1950="",Assumptions!$B$15,0))*100</f>
        <v>43.2520048950249</v>
      </c>
      <c r="Q1950" s="7" t="str">
        <f aca="false">IF(J1950&gt;=Assumptions!$B$26,"High",IF(J1950&gt;=Assumptions!$B$27,"Mid","Low"))</f>
        <v>Low</v>
      </c>
      <c r="R1950" s="7" t="str">
        <f aca="false">IF(P1950&gt;=Assumptions!$B$28,"High",IF(P1950&gt;=Assumptions!$B$29,"Mid","Low"))</f>
        <v>Low</v>
      </c>
      <c r="S1950" s="7" t="str">
        <f aca="false">INDEX(Assumptions!$B$33:$B$41,MATCH(Q1950&amp;"|"&amp;R1950,Assumptions!$A$33:$A$41,0))</f>
        <v>Dormant &amp; Low Value</v>
      </c>
      <c r="T1950" s="7" t="n">
        <f aca="false">IF(ISNUMBER(Data_Clean!V1950),J1950*Data_Clean!V1950,0)</f>
        <v>5.546334222</v>
      </c>
    </row>
    <row r="1951" customFormat="false" ht="15" hidden="false" customHeight="false" outlineLevel="0" collapsed="false">
      <c r="A1951" s="15" t="str">
        <f aca="false">Data_Clean!A1951</f>
        <v>CX101947</v>
      </c>
      <c r="B1951" s="14" t="n">
        <f aca="false">Data_Clean!G1951*Assumptions!$B$5</f>
        <v>86.64625</v>
      </c>
      <c r="C1951" s="14" t="n">
        <f aca="false">IF(Data_Clean!H1951="",0,Data_Clean!H1951)*Assumptions!$B$6</f>
        <v>713.00484</v>
      </c>
      <c r="D1951" s="14" t="n">
        <f aca="false">Data_Clean!I1951*Assumptions!$B$7</f>
        <v>1060</v>
      </c>
      <c r="E1951" s="14" t="n">
        <f aca="false">Data_Clean!J1951*Assumptions!$B$8</f>
        <v>0</v>
      </c>
      <c r="F1951" s="14" t="n">
        <f aca="false">Data_Clean!K1951*Assumptions!$B$9</f>
        <v>2175.8</v>
      </c>
      <c r="G1951" s="14" t="n">
        <f aca="false">Data_Clean!L1951*Assumptions!$B$10</f>
        <v>0</v>
      </c>
      <c r="H1951" s="14" t="n">
        <f aca="false">IF(OR(Data_Clean!M1951="",Data_Clean!N1951=""),0,Data_Clean!M1951*Data_Clean!N1951/100)*Assumptions!$B$13*Assumptions!$B$11</f>
        <v>939.84</v>
      </c>
      <c r="I1951" s="14" t="n">
        <f aca="false">Data_Clean!O1951*4*Assumptions!$B$12</f>
        <v>0</v>
      </c>
      <c r="J1951" s="14" t="n">
        <f aca="false">SUM(B1951:I1951)</f>
        <v>4975.29109</v>
      </c>
      <c r="K1951" s="16" t="n">
        <f aca="false">IF(Data_Clean!P1951="","",Assumptions!$B$15*0.5^(Data_Clean!P1951/Assumptions!$B$20))</f>
        <v>0.00225429274904465</v>
      </c>
      <c r="L1951" s="16" t="n">
        <f aca="false">Assumptions!$B$16*MIN(1,LN(1+Data_Clean!Q1951)/LN(1+Assumptions!$B$21))</f>
        <v>0</v>
      </c>
      <c r="M1951" s="16" t="n">
        <f aca="false">Assumptions!$B$17*(0.6*MIN(1,Data_Clean!R1951/Assumptions!$B$22)+0.4*IF(Data_Clean!S1951="",0,Data_Clean!S1951))</f>
        <v>0</v>
      </c>
      <c r="N1951" s="16" t="n">
        <f aca="false">Assumptions!$B$18*MIN(1,(Data_Clean!F1951-1)/Assumptions!$B$23)</f>
        <v>20</v>
      </c>
      <c r="O1951" s="16" t="n">
        <f aca="false">Assumptions!$B$19*(0.4*IF(Data_Clean!E1951="",0,MIN(1,Data_Clean!E1951/12/Assumptions!$B$24))+0.35*IF(Data_Clean!D1951="Y",1,0)+0.25*(1-MIN(Data_Clean!T1951,3)/3))/IF(Data_Clean!E1951="",0.6,1)</f>
        <v>3.75</v>
      </c>
      <c r="P1951" s="16" t="n">
        <f aca="false">SUM(K1951:O1951)/(Assumptions!$D$5-IF(K1951="",Assumptions!$B$15,0))*100</f>
        <v>23.752254292749</v>
      </c>
      <c r="Q1951" s="7" t="str">
        <f aca="false">IF(J1951&gt;=Assumptions!$B$26,"High",IF(J1951&gt;=Assumptions!$B$27,"Mid","Low"))</f>
        <v>High</v>
      </c>
      <c r="R1951" s="7" t="str">
        <f aca="false">IF(P1951&gt;=Assumptions!$B$28,"High",IF(P1951&gt;=Assumptions!$B$29,"Mid","Low"))</f>
        <v>Low</v>
      </c>
      <c r="S1951" s="7" t="str">
        <f aca="false">INDEX(Assumptions!$B$33:$B$41,MATCH(Q1951&amp;"|"&amp;R1951,Assumptions!$A$33:$A$41,0))</f>
        <v>Affluent Drifters</v>
      </c>
      <c r="T1951" s="7" t="n">
        <f aca="false">IF(ISNUMBER(Data_Clean!V1951),J1951*Data_Clean!V1951,0)</f>
        <v>1918.969773413</v>
      </c>
    </row>
    <row r="1952" customFormat="false" ht="15" hidden="false" customHeight="false" outlineLevel="0" collapsed="false">
      <c r="A1952" s="15" t="str">
        <f aca="false">Data_Clean!A1952</f>
        <v>CX101948</v>
      </c>
      <c r="B1952" s="14" t="n">
        <f aca="false">Data_Clean!G1952*Assumptions!$B$5</f>
        <v>96.0585</v>
      </c>
      <c r="C1952" s="14" t="n">
        <f aca="false">IF(Data_Clean!H1952="",0,Data_Clean!H1952)*Assumptions!$B$6</f>
        <v>0</v>
      </c>
      <c r="D1952" s="14" t="n">
        <f aca="false">Data_Clean!I1952*Assumptions!$B$7</f>
        <v>0</v>
      </c>
      <c r="E1952" s="14" t="n">
        <f aca="false">Data_Clean!J1952*Assumptions!$B$8</f>
        <v>0</v>
      </c>
      <c r="F1952" s="14" t="n">
        <f aca="false">Data_Clean!K1952*Assumptions!$B$9</f>
        <v>0</v>
      </c>
      <c r="G1952" s="14" t="n">
        <f aca="false">Data_Clean!L1952*Assumptions!$B$10</f>
        <v>0</v>
      </c>
      <c r="H1952" s="14" t="n">
        <f aca="false">IF(OR(Data_Clean!M1952="",Data_Clean!N1952=""),0,Data_Clean!M1952*Data_Clean!N1952/100)*Assumptions!$B$13*Assumptions!$B$11</f>
        <v>0</v>
      </c>
      <c r="I1952" s="14" t="n">
        <f aca="false">Data_Clean!O1952*4*Assumptions!$B$12</f>
        <v>0</v>
      </c>
      <c r="J1952" s="14" t="n">
        <f aca="false">SUM(B1952:I1952)</f>
        <v>96.0585</v>
      </c>
      <c r="K1952" s="16" t="n">
        <f aca="false">IF(Data_Clean!P1952="","",Assumptions!$B$15*0.5^(Data_Clean!P1952/Assumptions!$B$20))</f>
        <v>28.6452481173125</v>
      </c>
      <c r="L1952" s="16" t="n">
        <f aca="false">Assumptions!$B$16*MIN(1,LN(1+Data_Clean!Q1952)/LN(1+Assumptions!$B$21))</f>
        <v>16.1441621526288</v>
      </c>
      <c r="M1952" s="16" t="n">
        <f aca="false">Assumptions!$B$17*(0.6*MIN(1,Data_Clean!R1952/Assumptions!$B$22)+0.4*IF(Data_Clean!S1952="",0,Data_Clean!S1952))</f>
        <v>10.584</v>
      </c>
      <c r="N1952" s="16" t="n">
        <f aca="false">Assumptions!$B$18*MIN(1,(Data_Clean!F1952-1)/Assumptions!$B$23)</f>
        <v>0</v>
      </c>
      <c r="O1952" s="16" t="n">
        <f aca="false">Assumptions!$B$19*(0.4*IF(Data_Clean!E1952="",0,MIN(1,Data_Clean!E1952/12/Assumptions!$B$24))+0.35*IF(Data_Clean!D1952="Y",1,0)+0.25*(1-MIN(Data_Clean!T1952,3)/3))/IF(Data_Clean!E1952="",0.6,1)</f>
        <v>15</v>
      </c>
      <c r="P1952" s="16" t="n">
        <f aca="false">SUM(K1952:O1952)/(Assumptions!$D$5-IF(K1952="",Assumptions!$B$15,0))*100</f>
        <v>70.3734102699413</v>
      </c>
      <c r="Q1952" s="7" t="str">
        <f aca="false">IF(J1952&gt;=Assumptions!$B$26,"High",IF(J1952&gt;=Assumptions!$B$27,"Mid","Low"))</f>
        <v>Low</v>
      </c>
      <c r="R1952" s="7" t="str">
        <f aca="false">IF(P1952&gt;=Assumptions!$B$28,"High",IF(P1952&gt;=Assumptions!$B$29,"Mid","Low"))</f>
        <v>High</v>
      </c>
      <c r="S1952" s="7" t="str">
        <f aca="false">INDEX(Assumptions!$B$33:$B$41,MATCH(Q1952&amp;"|"&amp;R1952,Assumptions!$A$33:$A$41,0))</f>
        <v>Engaged Builders</v>
      </c>
      <c r="T1952" s="7" t="n">
        <f aca="false">IF(ISNUMBER(Data_Clean!V1952),J1952*Data_Clean!V1952,0)</f>
        <v>2.5359444</v>
      </c>
    </row>
    <row r="1953" customFormat="false" ht="15" hidden="false" customHeight="false" outlineLevel="0" collapsed="false">
      <c r="A1953" s="15" t="str">
        <f aca="false">Data_Clean!A1953</f>
        <v>CX101949</v>
      </c>
      <c r="B1953" s="14" t="n">
        <f aca="false">Data_Clean!G1953*Assumptions!$B$5</f>
        <v>925.85375</v>
      </c>
      <c r="C1953" s="14" t="n">
        <f aca="false">IF(Data_Clean!H1953="",0,Data_Clean!H1953)*Assumptions!$B$6</f>
        <v>1002.0606</v>
      </c>
      <c r="D1953" s="14" t="n">
        <f aca="false">Data_Clean!I1953*Assumptions!$B$7</f>
        <v>5483.2</v>
      </c>
      <c r="E1953" s="14" t="n">
        <f aca="false">Data_Clean!J1953*Assumptions!$B$8</f>
        <v>0</v>
      </c>
      <c r="F1953" s="14" t="n">
        <f aca="false">Data_Clean!K1953*Assumptions!$B$9</f>
        <v>0</v>
      </c>
      <c r="G1953" s="14" t="n">
        <f aca="false">Data_Clean!L1953*Assumptions!$B$10</f>
        <v>0</v>
      </c>
      <c r="H1953" s="14" t="n">
        <f aca="false">IF(OR(Data_Clean!M1953="",Data_Clean!N1953=""),0,Data_Clean!M1953*Data_Clean!N1953/100)*Assumptions!$B$13*Assumptions!$B$11</f>
        <v>0</v>
      </c>
      <c r="I1953" s="14" t="n">
        <f aca="false">Data_Clean!O1953*4*Assumptions!$B$12</f>
        <v>0</v>
      </c>
      <c r="J1953" s="14" t="n">
        <f aca="false">SUM(B1953:I1953)</f>
        <v>7411.11435</v>
      </c>
      <c r="K1953" s="16" t="n">
        <f aca="false">IF(Data_Clean!P1953="","",Assumptions!$B$15*0.5^(Data_Clean!P1953/Assumptions!$B$20))</f>
        <v>18.4671662001737</v>
      </c>
      <c r="L1953" s="16" t="n">
        <f aca="false">Assumptions!$B$16*MIN(1,LN(1+Data_Clean!Q1953)/LN(1+Assumptions!$B$21))</f>
        <v>15.8750156145389</v>
      </c>
      <c r="M1953" s="16" t="n">
        <f aca="false">Assumptions!$B$17*(0.6*MIN(1,Data_Clean!R1953/Assumptions!$B$22)+0.4*IF(Data_Clean!S1953="",0,Data_Clean!S1953))</f>
        <v>8.016</v>
      </c>
      <c r="N1953" s="16" t="n">
        <f aca="false">Assumptions!$B$18*MIN(1,(Data_Clean!F1953-1)/Assumptions!$B$23)</f>
        <v>15</v>
      </c>
      <c r="O1953" s="16" t="n">
        <f aca="false">Assumptions!$B$19*(0.4*IF(Data_Clean!E1953="",0,MIN(1,Data_Clean!E1953/12/Assumptions!$B$24))+0.35*IF(Data_Clean!D1953="Y",1,0)+0.25*(1-MIN(Data_Clean!T1953,3)/3))/IF(Data_Clean!E1953="",0.6,1)</f>
        <v>12.85</v>
      </c>
      <c r="P1953" s="16" t="n">
        <f aca="false">SUM(K1953:O1953)/(Assumptions!$D$5-IF(K1953="",Assumptions!$B$15,0))*100</f>
        <v>70.2081818147127</v>
      </c>
      <c r="Q1953" s="7" t="str">
        <f aca="false">IF(J1953&gt;=Assumptions!$B$26,"High",IF(J1953&gt;=Assumptions!$B$27,"Mid","Low"))</f>
        <v>High</v>
      </c>
      <c r="R1953" s="7" t="str">
        <f aca="false">IF(P1953&gt;=Assumptions!$B$28,"High",IF(P1953&gt;=Assumptions!$B$29,"Mid","Low"))</f>
        <v>High</v>
      </c>
      <c r="S1953" s="7" t="str">
        <f aca="false">INDEX(Assumptions!$B$33:$B$41,MATCH(Q1953&amp;"|"&amp;R1953,Assumptions!$A$33:$A$41,0))</f>
        <v>Premier Advocates</v>
      </c>
      <c r="T1953" s="7" t="n">
        <f aca="false">IF(ISNUMBER(Data_Clean!V1953),J1953*Data_Clean!V1953,0)</f>
        <v>156.374512785</v>
      </c>
    </row>
    <row r="1954" customFormat="false" ht="15" hidden="false" customHeight="false" outlineLevel="0" collapsed="false">
      <c r="A1954" s="15" t="str">
        <f aca="false">Data_Clean!A1954</f>
        <v>CX101950</v>
      </c>
      <c r="B1954" s="14" t="n">
        <f aca="false">Data_Clean!G1954*Assumptions!$B$5</f>
        <v>84.4795</v>
      </c>
      <c r="C1954" s="14" t="n">
        <f aca="false">IF(Data_Clean!H1954="",0,Data_Clean!H1954)*Assumptions!$B$6</f>
        <v>341.56464</v>
      </c>
      <c r="D1954" s="14" t="n">
        <f aca="false">Data_Clean!I1954*Assumptions!$B$7</f>
        <v>0</v>
      </c>
      <c r="E1954" s="14" t="n">
        <f aca="false">Data_Clean!J1954*Assumptions!$B$8</f>
        <v>0</v>
      </c>
      <c r="F1954" s="14" t="n">
        <f aca="false">Data_Clean!K1954*Assumptions!$B$9</f>
        <v>0</v>
      </c>
      <c r="G1954" s="14" t="n">
        <f aca="false">Data_Clean!L1954*Assumptions!$B$10</f>
        <v>0</v>
      </c>
      <c r="H1954" s="14" t="n">
        <f aca="false">IF(OR(Data_Clean!M1954="",Data_Clean!N1954=""),0,Data_Clean!M1954*Data_Clean!N1954/100)*Assumptions!$B$13*Assumptions!$B$11</f>
        <v>136.656</v>
      </c>
      <c r="I1954" s="14" t="n">
        <f aca="false">Data_Clean!O1954*4*Assumptions!$B$12</f>
        <v>10.92288</v>
      </c>
      <c r="J1954" s="14" t="n">
        <f aca="false">SUM(B1954:I1954)</f>
        <v>573.62302</v>
      </c>
      <c r="K1954" s="16" t="n">
        <f aca="false">IF(Data_Clean!P1954="","",Assumptions!$B$15*0.5^(Data_Clean!P1954/Assumptions!$B$20))</f>
        <v>30</v>
      </c>
      <c r="L1954" s="16" t="n">
        <f aca="false">Assumptions!$B$16*MIN(1,LN(1+Data_Clean!Q1954)/LN(1+Assumptions!$B$21))</f>
        <v>9.60252567789128</v>
      </c>
      <c r="M1954" s="16" t="n">
        <f aca="false">Assumptions!$B$17*(0.6*MIN(1,Data_Clean!R1954/Assumptions!$B$22)+0.4*IF(Data_Clean!S1954="",0,Data_Clean!S1954))</f>
        <v>4.278</v>
      </c>
      <c r="N1954" s="16" t="n">
        <f aca="false">Assumptions!$B$18*MIN(1,(Data_Clean!F1954-1)/Assumptions!$B$23)</f>
        <v>10</v>
      </c>
      <c r="O1954" s="16" t="n">
        <f aca="false">Assumptions!$B$19*(0.4*IF(Data_Clean!E1954="",0,MIN(1,Data_Clean!E1954/12/Assumptions!$B$24))+0.35*IF(Data_Clean!D1954="Y",1,0)+0.25*(1-MIN(Data_Clean!T1954,3)/3))/IF(Data_Clean!E1954="",0.6,1)</f>
        <v>9.75</v>
      </c>
      <c r="P1954" s="16" t="n">
        <f aca="false">SUM(K1954:O1954)/(Assumptions!$D$5-IF(K1954="",Assumptions!$B$15,0))*100</f>
        <v>63.6305256778913</v>
      </c>
      <c r="Q1954" s="7" t="str">
        <f aca="false">IF(J1954&gt;=Assumptions!$B$26,"High",IF(J1954&gt;=Assumptions!$B$27,"Mid","Low"))</f>
        <v>Mid</v>
      </c>
      <c r="R1954" s="7" t="str">
        <f aca="false">IF(P1954&gt;=Assumptions!$B$28,"High",IF(P1954&gt;=Assumptions!$B$29,"Mid","Low"))</f>
        <v>Mid</v>
      </c>
      <c r="S1954" s="7" t="str">
        <f aca="false">INDEX(Assumptions!$B$33:$B$41,MATCH(Q1954&amp;"|"&amp;R1954,Assumptions!$A$33:$A$41,0))</f>
        <v>Established Core</v>
      </c>
      <c r="T1954" s="7" t="n">
        <f aca="false">IF(ISNUMBER(Data_Clean!V1954),J1954*Data_Clean!V1954,0)</f>
        <v>62.180735368</v>
      </c>
    </row>
    <row r="1955" customFormat="false" ht="15" hidden="false" customHeight="false" outlineLevel="0" collapsed="false">
      <c r="A1955" s="15" t="str">
        <f aca="false">Data_Clean!A1955</f>
        <v>CX101951</v>
      </c>
      <c r="B1955" s="14" t="n">
        <f aca="false">Data_Clean!G1955*Assumptions!$B$5</f>
        <v>19.26225</v>
      </c>
      <c r="C1955" s="14" t="n">
        <f aca="false">IF(Data_Clean!H1955="",0,Data_Clean!H1955)*Assumptions!$B$6</f>
        <v>0</v>
      </c>
      <c r="D1955" s="14" t="n">
        <f aca="false">Data_Clean!I1955*Assumptions!$B$7</f>
        <v>0</v>
      </c>
      <c r="E1955" s="14" t="n">
        <f aca="false">Data_Clean!J1955*Assumptions!$B$8</f>
        <v>0</v>
      </c>
      <c r="F1955" s="14" t="n">
        <f aca="false">Data_Clean!K1955*Assumptions!$B$9</f>
        <v>0</v>
      </c>
      <c r="G1955" s="14" t="n">
        <f aca="false">Data_Clean!L1955*Assumptions!$B$10</f>
        <v>0</v>
      </c>
      <c r="H1955" s="14" t="n">
        <f aca="false">IF(OR(Data_Clean!M1955="",Data_Clean!N1955=""),0,Data_Clean!M1955*Data_Clean!N1955/100)*Assumptions!$B$13*Assumptions!$B$11</f>
        <v>0</v>
      </c>
      <c r="I1955" s="14" t="n">
        <f aca="false">Data_Clean!O1955*4*Assumptions!$B$12</f>
        <v>0</v>
      </c>
      <c r="J1955" s="14" t="n">
        <f aca="false">SUM(B1955:I1955)</f>
        <v>19.26225</v>
      </c>
      <c r="K1955" s="16" t="n">
        <f aca="false">IF(Data_Clean!P1955="","",Assumptions!$B$15*0.5^(Data_Clean!P1955/Assumptions!$B$20))</f>
        <v>14.6573995265137</v>
      </c>
      <c r="L1955" s="16" t="n">
        <f aca="false">Assumptions!$B$16*MIN(1,LN(1+Data_Clean!Q1955)/LN(1+Assumptions!$B$21))</f>
        <v>10.6966696442427</v>
      </c>
      <c r="M1955" s="16" t="n">
        <f aca="false">Assumptions!$B$17*(0.6*MIN(1,Data_Clean!R1955/Assumptions!$B$22)+0.4*IF(Data_Clean!S1955="",0,Data_Clean!S1955))</f>
        <v>5.694</v>
      </c>
      <c r="N1955" s="16" t="n">
        <f aca="false">Assumptions!$B$18*MIN(1,(Data_Clean!F1955-1)/Assumptions!$B$23)</f>
        <v>0</v>
      </c>
      <c r="O1955" s="16" t="n">
        <f aca="false">Assumptions!$B$19*(0.4*IF(Data_Clean!E1955="",0,MIN(1,Data_Clean!E1955/12/Assumptions!$B$24))+0.35*IF(Data_Clean!D1955="Y",1,0)+0.25*(1-MIN(Data_Clean!T1955,3)/3))/IF(Data_Clean!E1955="",0.6,1)</f>
        <v>9.75</v>
      </c>
      <c r="P1955" s="16" t="n">
        <f aca="false">SUM(K1955:O1955)/(Assumptions!$D$5-IF(K1955="",Assumptions!$B$15,0))*100</f>
        <v>40.7980691707564</v>
      </c>
      <c r="Q1955" s="7" t="str">
        <f aca="false">IF(J1955&gt;=Assumptions!$B$26,"High",IF(J1955&gt;=Assumptions!$B$27,"Mid","Low"))</f>
        <v>Low</v>
      </c>
      <c r="R1955" s="7" t="str">
        <f aca="false">IF(P1955&gt;=Assumptions!$B$28,"High",IF(P1955&gt;=Assumptions!$B$29,"Mid","Low"))</f>
        <v>Low</v>
      </c>
      <c r="S1955" s="7" t="str">
        <f aca="false">INDEX(Assumptions!$B$33:$B$41,MATCH(Q1955&amp;"|"&amp;R1955,Assumptions!$A$33:$A$41,0))</f>
        <v>Dormant &amp; Low Value</v>
      </c>
      <c r="T1955" s="7" t="n">
        <f aca="false">IF(ISNUMBER(Data_Clean!V1955),J1955*Data_Clean!V1955,0)</f>
        <v>2.074544325</v>
      </c>
    </row>
    <row r="1956" customFormat="false" ht="15" hidden="false" customHeight="false" outlineLevel="0" collapsed="false">
      <c r="A1956" s="15" t="str">
        <f aca="false">Data_Clean!A1956</f>
        <v>CX101952</v>
      </c>
      <c r="B1956" s="14" t="n">
        <f aca="false">Data_Clean!G1956*Assumptions!$B$5</f>
        <v>210.796</v>
      </c>
      <c r="C1956" s="14" t="n">
        <f aca="false">IF(Data_Clean!H1956="",0,Data_Clean!H1956)*Assumptions!$B$6</f>
        <v>248.37276</v>
      </c>
      <c r="D1956" s="14" t="n">
        <f aca="false">Data_Clean!I1956*Assumptions!$B$7</f>
        <v>0</v>
      </c>
      <c r="E1956" s="14" t="n">
        <f aca="false">Data_Clean!J1956*Assumptions!$B$8</f>
        <v>0</v>
      </c>
      <c r="F1956" s="14" t="n">
        <f aca="false">Data_Clean!K1956*Assumptions!$B$9</f>
        <v>0</v>
      </c>
      <c r="G1956" s="14" t="n">
        <f aca="false">Data_Clean!L1956*Assumptions!$B$10</f>
        <v>0</v>
      </c>
      <c r="H1956" s="14" t="n">
        <f aca="false">IF(OR(Data_Clean!M1956="",Data_Clean!N1956=""),0,Data_Clean!M1956*Data_Clean!N1956/100)*Assumptions!$B$13*Assumptions!$B$11</f>
        <v>0</v>
      </c>
      <c r="I1956" s="14" t="n">
        <f aca="false">Data_Clean!O1956*4*Assumptions!$B$12</f>
        <v>0</v>
      </c>
      <c r="J1956" s="14" t="n">
        <f aca="false">SUM(B1956:I1956)</f>
        <v>459.16876</v>
      </c>
      <c r="K1956" s="16" t="n">
        <f aca="false">IF(Data_Clean!P1956="","",Assumptions!$B$15*0.5^(Data_Clean!P1956/Assumptions!$B$20))</f>
        <v>29.3147990530274</v>
      </c>
      <c r="L1956" s="16" t="n">
        <f aca="false">Assumptions!$B$16*MIN(1,LN(1+Data_Clean!Q1956)/LN(1+Assumptions!$B$21))</f>
        <v>17.4722173630921</v>
      </c>
      <c r="M1956" s="16" t="n">
        <f aca="false">Assumptions!$B$17*(0.6*MIN(1,Data_Clean!R1956/Assumptions!$B$22)+0.4*IF(Data_Clean!S1956="",0,Data_Clean!S1956))</f>
        <v>13.644</v>
      </c>
      <c r="N1956" s="16" t="n">
        <f aca="false">Assumptions!$B$18*MIN(1,(Data_Clean!F1956-1)/Assumptions!$B$23)</f>
        <v>5</v>
      </c>
      <c r="O1956" s="16" t="n">
        <f aca="false">Assumptions!$B$19*(0.4*IF(Data_Clean!E1956="",0,MIN(1,Data_Clean!E1956/12/Assumptions!$B$24))+0.35*IF(Data_Clean!D1956="Y",1,0)+0.25*(1-MIN(Data_Clean!T1956,3)/3))/IF(Data_Clean!E1956="",0.6,1)</f>
        <v>10.95</v>
      </c>
      <c r="P1956" s="16" t="n">
        <f aca="false">SUM(K1956:O1956)/(Assumptions!$D$5-IF(K1956="",Assumptions!$B$15,0))*100</f>
        <v>76.3810164161195</v>
      </c>
      <c r="Q1956" s="7" t="str">
        <f aca="false">IF(J1956&gt;=Assumptions!$B$26,"High",IF(J1956&gt;=Assumptions!$B$27,"Mid","Low"))</f>
        <v>Mid</v>
      </c>
      <c r="R1956" s="7" t="str">
        <f aca="false">IF(P1956&gt;=Assumptions!$B$28,"High",IF(P1956&gt;=Assumptions!$B$29,"Mid","Low"))</f>
        <v>High</v>
      </c>
      <c r="S1956" s="7" t="str">
        <f aca="false">INDEX(Assumptions!$B$33:$B$41,MATCH(Q1956&amp;"|"&amp;R1956,Assumptions!$A$33:$A$41,0))</f>
        <v>Engaged Builders</v>
      </c>
      <c r="T1956" s="7" t="n">
        <f aca="false">IF(ISNUMBER(Data_Clean!V1956),J1956*Data_Clean!V1956,0)</f>
        <v>14.096480932</v>
      </c>
    </row>
    <row r="1957" customFormat="false" ht="15" hidden="false" customHeight="false" outlineLevel="0" collapsed="false">
      <c r="A1957" s="15" t="str">
        <f aca="false">Data_Clean!A1957</f>
        <v>CX101953</v>
      </c>
      <c r="B1957" s="14" t="n">
        <f aca="false">Data_Clean!G1957*Assumptions!$B$5</f>
        <v>55.183</v>
      </c>
      <c r="C1957" s="14" t="n">
        <f aca="false">IF(Data_Clean!H1957="",0,Data_Clean!H1957)*Assumptions!$B$6</f>
        <v>304.50504</v>
      </c>
      <c r="D1957" s="14" t="n">
        <f aca="false">Data_Clean!I1957*Assumptions!$B$7</f>
        <v>0</v>
      </c>
      <c r="E1957" s="14" t="n">
        <f aca="false">Data_Clean!J1957*Assumptions!$B$8</f>
        <v>0</v>
      </c>
      <c r="F1957" s="14" t="n">
        <f aca="false">Data_Clean!K1957*Assumptions!$B$9</f>
        <v>0</v>
      </c>
      <c r="G1957" s="14" t="n">
        <f aca="false">Data_Clean!L1957*Assumptions!$B$10</f>
        <v>0</v>
      </c>
      <c r="H1957" s="14" t="n">
        <f aca="false">IF(OR(Data_Clean!M1957="",Data_Clean!N1957=""),0,Data_Clean!M1957*Data_Clean!N1957/100)*Assumptions!$B$13*Assumptions!$B$11</f>
        <v>0</v>
      </c>
      <c r="I1957" s="14" t="n">
        <f aca="false">Data_Clean!O1957*4*Assumptions!$B$12</f>
        <v>0</v>
      </c>
      <c r="J1957" s="14" t="n">
        <f aca="false">SUM(B1957:I1957)</f>
        <v>359.68804</v>
      </c>
      <c r="K1957" s="16" t="n">
        <f aca="false">IF(Data_Clean!P1957="","",Assumptions!$B$15*0.5^(Data_Clean!P1957/Assumptions!$B$20))</f>
        <v>26.7269615442102</v>
      </c>
      <c r="L1957" s="16" t="n">
        <f aca="false">Assumptions!$B$16*MIN(1,LN(1+Data_Clean!Q1957)/LN(1+Assumptions!$B$21))</f>
        <v>11.2934465146257</v>
      </c>
      <c r="M1957" s="16" t="n">
        <f aca="false">Assumptions!$B$17*(0.6*MIN(1,Data_Clean!R1957/Assumptions!$B$22)+0.4*IF(Data_Clean!S1957="",0,Data_Clean!S1957))</f>
        <v>8.364</v>
      </c>
      <c r="N1957" s="16" t="n">
        <f aca="false">Assumptions!$B$18*MIN(1,(Data_Clean!F1957-1)/Assumptions!$B$23)</f>
        <v>5</v>
      </c>
      <c r="O1957" s="16" t="n">
        <f aca="false">Assumptions!$B$19*(0.4*IF(Data_Clean!E1957="",0,MIN(1,Data_Clean!E1957/12/Assumptions!$B$24))+0.35*IF(Data_Clean!D1957="Y",1,0)+0.25*(1-MIN(Data_Clean!T1957,3)/3))/IF(Data_Clean!E1957="",0.6,1)</f>
        <v>7.85</v>
      </c>
      <c r="P1957" s="16" t="n">
        <f aca="false">SUM(K1957:O1957)/(Assumptions!$D$5-IF(K1957="",Assumptions!$B$15,0))*100</f>
        <v>59.2344080588358</v>
      </c>
      <c r="Q1957" s="7" t="str">
        <f aca="false">IF(J1957&gt;=Assumptions!$B$26,"High",IF(J1957&gt;=Assumptions!$B$27,"Mid","Low"))</f>
        <v>Low</v>
      </c>
      <c r="R1957" s="7" t="str">
        <f aca="false">IF(P1957&gt;=Assumptions!$B$28,"High",IF(P1957&gt;=Assumptions!$B$29,"Mid","Low"))</f>
        <v>Mid</v>
      </c>
      <c r="S1957" s="7" t="str">
        <f aca="false">INDEX(Assumptions!$B$33:$B$41,MATCH(Q1957&amp;"|"&amp;R1957,Assumptions!$A$33:$A$41,0))</f>
        <v>Light Touch</v>
      </c>
      <c r="T1957" s="7" t="n">
        <f aca="false">IF(ISNUMBER(Data_Clean!V1957),J1957*Data_Clean!V1957,0)</f>
        <v>31.508672304</v>
      </c>
    </row>
    <row r="1958" customFormat="false" ht="15" hidden="false" customHeight="false" outlineLevel="0" collapsed="false">
      <c r="A1958" s="15" t="str">
        <f aca="false">Data_Clean!A1958</f>
        <v>CX101954</v>
      </c>
      <c r="B1958" s="14" t="n">
        <f aca="false">Data_Clean!G1958*Assumptions!$B$5</f>
        <v>152.529</v>
      </c>
      <c r="C1958" s="14" t="n">
        <f aca="false">IF(Data_Clean!H1958="",0,Data_Clean!H1958)*Assumptions!$B$6</f>
        <v>105.20292</v>
      </c>
      <c r="D1958" s="14" t="n">
        <f aca="false">Data_Clean!I1958*Assumptions!$B$7</f>
        <v>0</v>
      </c>
      <c r="E1958" s="14" t="n">
        <f aca="false">Data_Clean!J1958*Assumptions!$B$8</f>
        <v>153.267225</v>
      </c>
      <c r="F1958" s="14" t="n">
        <f aca="false">Data_Clean!K1958*Assumptions!$B$9</f>
        <v>0</v>
      </c>
      <c r="G1958" s="14" t="n">
        <f aca="false">Data_Clean!L1958*Assumptions!$B$10</f>
        <v>0</v>
      </c>
      <c r="H1958" s="14" t="n">
        <f aca="false">IF(OR(Data_Clean!M1958="",Data_Clean!N1958=""),0,Data_Clean!M1958*Data_Clean!N1958/100)*Assumptions!$B$13*Assumptions!$B$11</f>
        <v>0</v>
      </c>
      <c r="I1958" s="14" t="n">
        <f aca="false">Data_Clean!O1958*4*Assumptions!$B$12</f>
        <v>0</v>
      </c>
      <c r="J1958" s="14" t="n">
        <f aca="false">SUM(B1958:I1958)</f>
        <v>410.999145</v>
      </c>
      <c r="K1958" s="16" t="n">
        <f aca="false">IF(Data_Clean!P1958="","",Assumptions!$B$15*0.5^(Data_Clean!P1958/Assumptions!$B$20))</f>
        <v>28.6452481173125</v>
      </c>
      <c r="L1958" s="16" t="n">
        <f aca="false">Assumptions!$B$16*MIN(1,LN(1+Data_Clean!Q1958)/LN(1+Assumptions!$B$21))</f>
        <v>14.1840947778045</v>
      </c>
      <c r="M1958" s="16" t="n">
        <f aca="false">Assumptions!$B$17*(0.6*MIN(1,Data_Clean!R1958/Assumptions!$B$22)+0.4*IF(Data_Clean!S1958="",0,Data_Clean!S1958))</f>
        <v>9.342</v>
      </c>
      <c r="N1958" s="16" t="n">
        <f aca="false">Assumptions!$B$18*MIN(1,(Data_Clean!F1958-1)/Assumptions!$B$23)</f>
        <v>15</v>
      </c>
      <c r="O1958" s="16" t="n">
        <f aca="false">Assumptions!$B$19*(0.4*IF(Data_Clean!E1958="",0,MIN(1,Data_Clean!E1958/12/Assumptions!$B$24))+0.35*IF(Data_Clean!D1958="Y",1,0)+0.25*(1-MIN(Data_Clean!T1958,3)/3))/IF(Data_Clean!E1958="",0.6,1)</f>
        <v>13.75</v>
      </c>
      <c r="P1958" s="16" t="n">
        <f aca="false">SUM(K1958:O1958)/(Assumptions!$D$5-IF(K1958="",Assumptions!$B$15,0))*100</f>
        <v>80.921342895117</v>
      </c>
      <c r="Q1958" s="7" t="str">
        <f aca="false">IF(J1958&gt;=Assumptions!$B$26,"High",IF(J1958&gt;=Assumptions!$B$27,"Mid","Low"))</f>
        <v>Mid</v>
      </c>
      <c r="R1958" s="7" t="str">
        <f aca="false">IF(P1958&gt;=Assumptions!$B$28,"High",IF(P1958&gt;=Assumptions!$B$29,"Mid","Low"))</f>
        <v>High</v>
      </c>
      <c r="S1958" s="7" t="str">
        <f aca="false">INDEX(Assumptions!$B$33:$B$41,MATCH(Q1958&amp;"|"&amp;R1958,Assumptions!$A$33:$A$41,0))</f>
        <v>Engaged Builders</v>
      </c>
      <c r="T1958" s="7" t="n">
        <f aca="false">IF(ISNUMBER(Data_Clean!V1958),J1958*Data_Clean!V1958,0)</f>
        <v>22.3172535735</v>
      </c>
    </row>
    <row r="1959" customFormat="false" ht="15" hidden="false" customHeight="false" outlineLevel="0" collapsed="false">
      <c r="A1959" s="15" t="str">
        <f aca="false">Data_Clean!A1959</f>
        <v>CX101955</v>
      </c>
      <c r="B1959" s="14" t="n">
        <f aca="false">Data_Clean!G1959*Assumptions!$B$5</f>
        <v>134.6375</v>
      </c>
      <c r="C1959" s="14" t="n">
        <f aca="false">IF(Data_Clean!H1959="",0,Data_Clean!H1959)*Assumptions!$B$6</f>
        <v>1239.21444</v>
      </c>
      <c r="D1959" s="14" t="n">
        <f aca="false">Data_Clean!I1959*Assumptions!$B$7</f>
        <v>0</v>
      </c>
      <c r="E1959" s="14" t="n">
        <f aca="false">Data_Clean!J1959*Assumptions!$B$8</f>
        <v>0</v>
      </c>
      <c r="F1959" s="14" t="n">
        <f aca="false">Data_Clean!K1959*Assumptions!$B$9</f>
        <v>0</v>
      </c>
      <c r="G1959" s="14" t="n">
        <f aca="false">Data_Clean!L1959*Assumptions!$B$10</f>
        <v>0</v>
      </c>
      <c r="H1959" s="14" t="n">
        <f aca="false">IF(OR(Data_Clean!M1959="",Data_Clean!N1959=""),0,Data_Clean!M1959*Data_Clean!N1959/100)*Assumptions!$B$13*Assumptions!$B$11</f>
        <v>0</v>
      </c>
      <c r="I1959" s="14" t="n">
        <f aca="false">Data_Clean!O1959*4*Assumptions!$B$12</f>
        <v>0</v>
      </c>
      <c r="J1959" s="14" t="n">
        <f aca="false">SUM(B1959:I1959)</f>
        <v>1373.85194</v>
      </c>
      <c r="K1959" s="16" t="n">
        <f aca="false">IF(Data_Clean!P1959="","",Assumptions!$B$15*0.5^(Data_Clean!P1959/Assumptions!$B$20))</f>
        <v>18.4671662001737</v>
      </c>
      <c r="L1959" s="16" t="n">
        <f aca="false">Assumptions!$B$16*MIN(1,LN(1+Data_Clean!Q1959)/LN(1+Assumptions!$B$21))</f>
        <v>11.0057238927514</v>
      </c>
      <c r="M1959" s="16" t="n">
        <f aca="false">Assumptions!$B$17*(0.6*MIN(1,Data_Clean!R1959/Assumptions!$B$22)+0.4*IF(Data_Clean!S1959="",0,Data_Clean!S1959))</f>
        <v>4.77</v>
      </c>
      <c r="N1959" s="16" t="n">
        <f aca="false">Assumptions!$B$18*MIN(1,(Data_Clean!F1959-1)/Assumptions!$B$23)</f>
        <v>5</v>
      </c>
      <c r="O1959" s="16" t="n">
        <f aca="false">Assumptions!$B$19*(0.4*IF(Data_Clean!E1959="",0,MIN(1,Data_Clean!E1959/12/Assumptions!$B$24))+0.35*IF(Data_Clean!D1959="Y",1,0)+0.25*(1-MIN(Data_Clean!T1959,3)/3))/IF(Data_Clean!E1959="",0.6,1)</f>
        <v>5.35</v>
      </c>
      <c r="P1959" s="16" t="n">
        <f aca="false">SUM(K1959:O1959)/(Assumptions!$D$5-IF(K1959="",Assumptions!$B$15,0))*100</f>
        <v>44.5928900929251</v>
      </c>
      <c r="Q1959" s="7" t="str">
        <f aca="false">IF(J1959&gt;=Assumptions!$B$26,"High",IF(J1959&gt;=Assumptions!$B$27,"Mid","Low"))</f>
        <v>Mid</v>
      </c>
      <c r="R1959" s="7" t="str">
        <f aca="false">IF(P1959&gt;=Assumptions!$B$28,"High",IF(P1959&gt;=Assumptions!$B$29,"Mid","Low"))</f>
        <v>Low</v>
      </c>
      <c r="S1959" s="7" t="str">
        <f aca="false">INDEX(Assumptions!$B$33:$B$41,MATCH(Q1959&amp;"|"&amp;R1959,Assumptions!$A$33:$A$41,0))</f>
        <v>Light Touch</v>
      </c>
      <c r="T1959" s="7" t="n">
        <f aca="false">IF(ISNUMBER(Data_Clean!V1959),J1959*Data_Clean!V1959,0)</f>
        <v>249.079356722</v>
      </c>
    </row>
    <row r="1960" customFormat="false" ht="15" hidden="false" customHeight="false" outlineLevel="0" collapsed="false">
      <c r="A1960" s="15" t="str">
        <f aca="false">Data_Clean!A1960</f>
        <v>CX101956</v>
      </c>
      <c r="B1960" s="14" t="n">
        <f aca="false">Data_Clean!G1960*Assumptions!$B$5</f>
        <v>113.3275</v>
      </c>
      <c r="C1960" s="14" t="n">
        <f aca="false">IF(Data_Clean!H1960="",0,Data_Clean!H1960)*Assumptions!$B$6</f>
        <v>117.40728</v>
      </c>
      <c r="D1960" s="14" t="n">
        <f aca="false">Data_Clean!I1960*Assumptions!$B$7</f>
        <v>0</v>
      </c>
      <c r="E1960" s="14" t="n">
        <f aca="false">Data_Clean!J1960*Assumptions!$B$8</f>
        <v>0</v>
      </c>
      <c r="F1960" s="14" t="n">
        <f aca="false">Data_Clean!K1960*Assumptions!$B$9</f>
        <v>2101</v>
      </c>
      <c r="G1960" s="14" t="n">
        <f aca="false">Data_Clean!L1960*Assumptions!$B$10</f>
        <v>0</v>
      </c>
      <c r="H1960" s="14" t="n">
        <f aca="false">IF(OR(Data_Clean!M1960="",Data_Clean!N1960=""),0,Data_Clean!M1960*Data_Clean!N1960/100)*Assumptions!$B$13*Assumptions!$B$11</f>
        <v>0</v>
      </c>
      <c r="I1960" s="14" t="n">
        <f aca="false">Data_Clean!O1960*4*Assumptions!$B$12</f>
        <v>0</v>
      </c>
      <c r="J1960" s="14" t="n">
        <f aca="false">SUM(B1960:I1960)</f>
        <v>2331.73478</v>
      </c>
      <c r="K1960" s="16" t="n">
        <f aca="false">IF(Data_Clean!P1960="","",Assumptions!$B$15*0.5^(Data_Clean!P1960/Assumptions!$B$20))</f>
        <v>24.9371368842836</v>
      </c>
      <c r="L1960" s="16" t="n">
        <f aca="false">Assumptions!$B$16*MIN(1,LN(1+Data_Clean!Q1960)/LN(1+Assumptions!$B$21))</f>
        <v>14.8269530442849</v>
      </c>
      <c r="M1960" s="16" t="n">
        <f aca="false">Assumptions!$B$17*(0.6*MIN(1,Data_Clean!R1960/Assumptions!$B$22)+0.4*IF(Data_Clean!S1960="",0,Data_Clean!S1960))</f>
        <v>11.028</v>
      </c>
      <c r="N1960" s="16" t="n">
        <f aca="false">Assumptions!$B$18*MIN(1,(Data_Clean!F1960-1)/Assumptions!$B$23)</f>
        <v>10</v>
      </c>
      <c r="O1960" s="16" t="n">
        <f aca="false">Assumptions!$B$19*(0.4*IF(Data_Clean!E1960="",0,MIN(1,Data_Clean!E1960/12/Assumptions!$B$24))+0.35*IF(Data_Clean!D1960="Y",1,0)+0.25*(1-MIN(Data_Clean!T1960,3)/3))/IF(Data_Clean!E1960="",0.6,1)</f>
        <v>13.7</v>
      </c>
      <c r="P1960" s="16" t="n">
        <f aca="false">SUM(K1960:O1960)/(Assumptions!$D$5-IF(K1960="",Assumptions!$B$15,0))*100</f>
        <v>74.4920899285685</v>
      </c>
      <c r="Q1960" s="7" t="str">
        <f aca="false">IF(J1960&gt;=Assumptions!$B$26,"High",IF(J1960&gt;=Assumptions!$B$27,"Mid","Low"))</f>
        <v>High</v>
      </c>
      <c r="R1960" s="7" t="str">
        <f aca="false">IF(P1960&gt;=Assumptions!$B$28,"High",IF(P1960&gt;=Assumptions!$B$29,"Mid","Low"))</f>
        <v>High</v>
      </c>
      <c r="S1960" s="7" t="str">
        <f aca="false">INDEX(Assumptions!$B$33:$B$41,MATCH(Q1960&amp;"|"&amp;R1960,Assumptions!$A$33:$A$41,0))</f>
        <v>Premier Advocates</v>
      </c>
      <c r="T1960" s="7" t="n">
        <f aca="false">IF(ISNUMBER(Data_Clean!V1960),J1960*Data_Clean!V1960,0)</f>
        <v>51.764512116</v>
      </c>
    </row>
    <row r="1961" customFormat="false" ht="15" hidden="false" customHeight="false" outlineLevel="0" collapsed="false">
      <c r="A1961" s="15" t="str">
        <f aca="false">Data_Clean!A1961</f>
        <v>CX101957</v>
      </c>
      <c r="B1961" s="14" t="n">
        <f aca="false">Data_Clean!G1961*Assumptions!$B$5</f>
        <v>46.13825</v>
      </c>
      <c r="C1961" s="14" t="n">
        <f aca="false">IF(Data_Clean!H1961="",0,Data_Clean!H1961)*Assumptions!$B$6</f>
        <v>41.2338</v>
      </c>
      <c r="D1961" s="14" t="n">
        <f aca="false">Data_Clean!I1961*Assumptions!$B$7</f>
        <v>0</v>
      </c>
      <c r="E1961" s="14" t="n">
        <f aca="false">Data_Clean!J1961*Assumptions!$B$8</f>
        <v>180.300225</v>
      </c>
      <c r="F1961" s="14" t="n">
        <f aca="false">Data_Clean!K1961*Assumptions!$B$9</f>
        <v>0</v>
      </c>
      <c r="G1961" s="14" t="n">
        <f aca="false">Data_Clean!L1961*Assumptions!$B$10</f>
        <v>0</v>
      </c>
      <c r="H1961" s="14" t="n">
        <f aca="false">IF(OR(Data_Clean!M1961="",Data_Clean!N1961=""),0,Data_Clean!M1961*Data_Clean!N1961/100)*Assumptions!$B$13*Assumptions!$B$11</f>
        <v>126.108</v>
      </c>
      <c r="I1961" s="14" t="n">
        <f aca="false">Data_Clean!O1961*4*Assumptions!$B$12</f>
        <v>14.83968</v>
      </c>
      <c r="J1961" s="14" t="n">
        <f aca="false">SUM(B1961:I1961)</f>
        <v>408.619955</v>
      </c>
      <c r="K1961" s="16" t="n">
        <f aca="false">IF(Data_Clean!P1961="","",Assumptions!$B$15*0.5^(Data_Clean!P1961/Assumptions!$B$20))</f>
        <v>27.9909897461042</v>
      </c>
      <c r="L1961" s="16" t="n">
        <f aca="false">Assumptions!$B$16*MIN(1,LN(1+Data_Clean!Q1961)/LN(1+Assumptions!$B$21))</f>
        <v>13.4237548294248</v>
      </c>
      <c r="M1961" s="16" t="n">
        <f aca="false">Assumptions!$B$17*(0.6*MIN(1,Data_Clean!R1961/Assumptions!$B$22)+0.4*IF(Data_Clean!S1961="",0,Data_Clean!S1961))</f>
        <v>0.768</v>
      </c>
      <c r="N1961" s="16" t="n">
        <f aca="false">Assumptions!$B$18*MIN(1,(Data_Clean!F1961-1)/Assumptions!$B$23)</f>
        <v>15</v>
      </c>
      <c r="O1961" s="16" t="n">
        <f aca="false">Assumptions!$B$19*(0.4*IF(Data_Clean!E1961="",0,MIN(1,Data_Clean!E1961/12/Assumptions!$B$24))+0.35*IF(Data_Clean!D1961="Y",1,0)+0.25*(1-MIN(Data_Clean!T1961,3)/3))/IF(Data_Clean!E1961="",0.6,1)</f>
        <v>4.9</v>
      </c>
      <c r="P1961" s="16" t="n">
        <f aca="false">SUM(K1961:O1961)/(Assumptions!$D$5-IF(K1961="",Assumptions!$B$15,0))*100</f>
        <v>62.082744575529</v>
      </c>
      <c r="Q1961" s="7" t="str">
        <f aca="false">IF(J1961&gt;=Assumptions!$B$26,"High",IF(J1961&gt;=Assumptions!$B$27,"Mid","Low"))</f>
        <v>Mid</v>
      </c>
      <c r="R1961" s="7" t="str">
        <f aca="false">IF(P1961&gt;=Assumptions!$B$28,"High",IF(P1961&gt;=Assumptions!$B$29,"Mid","Low"))</f>
        <v>Mid</v>
      </c>
      <c r="S1961" s="7" t="str">
        <f aca="false">INDEX(Assumptions!$B$33:$B$41,MATCH(Q1961&amp;"|"&amp;R1961,Assumptions!$A$33:$A$41,0))</f>
        <v>Established Core</v>
      </c>
      <c r="T1961" s="7" t="n">
        <f aca="false">IF(ISNUMBER(Data_Clean!V1961),J1961*Data_Clean!V1961,0)</f>
        <v>46.664398861</v>
      </c>
    </row>
    <row r="1962" customFormat="false" ht="15" hidden="false" customHeight="false" outlineLevel="0" collapsed="false">
      <c r="A1962" s="15" t="str">
        <f aca="false">Data_Clean!A1962</f>
        <v>CX101958</v>
      </c>
      <c r="B1962" s="14" t="n">
        <f aca="false">Data_Clean!G1962*Assumptions!$B$5</f>
        <v>265.5915</v>
      </c>
      <c r="C1962" s="14" t="n">
        <f aca="false">IF(Data_Clean!H1962="",0,Data_Clean!H1962)*Assumptions!$B$6</f>
        <v>269.34552</v>
      </c>
      <c r="D1962" s="14" t="n">
        <f aca="false">Data_Clean!I1962*Assumptions!$B$7</f>
        <v>0</v>
      </c>
      <c r="E1962" s="14" t="n">
        <f aca="false">Data_Clean!J1962*Assumptions!$B$8</f>
        <v>0</v>
      </c>
      <c r="F1962" s="14" t="n">
        <f aca="false">Data_Clean!K1962*Assumptions!$B$9</f>
        <v>0</v>
      </c>
      <c r="G1962" s="14" t="n">
        <f aca="false">Data_Clean!L1962*Assumptions!$B$10</f>
        <v>0</v>
      </c>
      <c r="H1962" s="14" t="n">
        <f aca="false">IF(OR(Data_Clean!M1962="",Data_Clean!N1962=""),0,Data_Clean!M1962*Data_Clean!N1962/100)*Assumptions!$B$13*Assumptions!$B$11</f>
        <v>280.116</v>
      </c>
      <c r="I1962" s="14" t="n">
        <f aca="false">Data_Clean!O1962*4*Assumptions!$B$12</f>
        <v>89.7432</v>
      </c>
      <c r="J1962" s="14" t="n">
        <f aca="false">SUM(B1962:I1962)</f>
        <v>904.79622</v>
      </c>
      <c r="K1962" s="16" t="n">
        <f aca="false">IF(Data_Clean!P1962="","",Assumptions!$B$15*0.5^(Data_Clean!P1962/Assumptions!$B$20))</f>
        <v>29.3147990530274</v>
      </c>
      <c r="L1962" s="16" t="n">
        <f aca="false">Assumptions!$B$16*MIN(1,LN(1+Data_Clean!Q1962)/LN(1+Assumptions!$B$21))</f>
        <v>17.278213829399</v>
      </c>
      <c r="M1962" s="16" t="n">
        <f aca="false">Assumptions!$B$17*(0.6*MIN(1,Data_Clean!R1962/Assumptions!$B$22)+0.4*IF(Data_Clean!S1962="",0,Data_Clean!S1962))</f>
        <v>10.524</v>
      </c>
      <c r="N1962" s="16" t="n">
        <f aca="false">Assumptions!$B$18*MIN(1,(Data_Clean!F1962-1)/Assumptions!$B$23)</f>
        <v>10</v>
      </c>
      <c r="O1962" s="16" t="n">
        <f aca="false">Assumptions!$B$19*(0.4*IF(Data_Clean!E1962="",0,MIN(1,Data_Clean!E1962/12/Assumptions!$B$24))+0.35*IF(Data_Clean!D1962="Y",1,0)+0.25*(1-MIN(Data_Clean!T1962,3)/3))/IF(Data_Clean!E1962="",0.6,1)</f>
        <v>9.65</v>
      </c>
      <c r="P1962" s="16" t="n">
        <f aca="false">SUM(K1962:O1962)/(Assumptions!$D$5-IF(K1962="",Assumptions!$B$15,0))*100</f>
        <v>76.7670128824264</v>
      </c>
      <c r="Q1962" s="7" t="str">
        <f aca="false">IF(J1962&gt;=Assumptions!$B$26,"High",IF(J1962&gt;=Assumptions!$B$27,"Mid","Low"))</f>
        <v>Mid</v>
      </c>
      <c r="R1962" s="7" t="str">
        <f aca="false">IF(P1962&gt;=Assumptions!$B$28,"High",IF(P1962&gt;=Assumptions!$B$29,"Mid","Low"))</f>
        <v>High</v>
      </c>
      <c r="S1962" s="7" t="str">
        <f aca="false">INDEX(Assumptions!$B$33:$B$41,MATCH(Q1962&amp;"|"&amp;R1962,Assumptions!$A$33:$A$41,0))</f>
        <v>Engaged Builders</v>
      </c>
      <c r="T1962" s="7" t="n">
        <f aca="false">IF(ISNUMBER(Data_Clean!V1962),J1962*Data_Clean!V1962,0)</f>
        <v>21.443670414</v>
      </c>
    </row>
    <row r="1963" customFormat="false" ht="15" hidden="false" customHeight="false" outlineLevel="0" collapsed="false">
      <c r="A1963" s="15" t="str">
        <f aca="false">Data_Clean!A1963</f>
        <v>CX101959</v>
      </c>
      <c r="B1963" s="14" t="n">
        <f aca="false">Data_Clean!G1963*Assumptions!$B$5</f>
        <v>29.2515</v>
      </c>
      <c r="C1963" s="14" t="n">
        <f aca="false">IF(Data_Clean!H1963="",0,Data_Clean!H1963)*Assumptions!$B$6</f>
        <v>35.09724</v>
      </c>
      <c r="D1963" s="14" t="n">
        <f aca="false">Data_Clean!I1963*Assumptions!$B$7</f>
        <v>0</v>
      </c>
      <c r="E1963" s="14" t="n">
        <f aca="false">Data_Clean!J1963*Assumptions!$B$8</f>
        <v>0</v>
      </c>
      <c r="F1963" s="14" t="n">
        <f aca="false">Data_Clean!K1963*Assumptions!$B$9</f>
        <v>0</v>
      </c>
      <c r="G1963" s="14" t="n">
        <f aca="false">Data_Clean!L1963*Assumptions!$B$10</f>
        <v>0</v>
      </c>
      <c r="H1963" s="14" t="n">
        <f aca="false">IF(OR(Data_Clean!M1963="",Data_Clean!N1963=""),0,Data_Clean!M1963*Data_Clean!N1963/100)*Assumptions!$B$13*Assumptions!$B$11</f>
        <v>0</v>
      </c>
      <c r="I1963" s="14" t="n">
        <f aca="false">Data_Clean!O1963*4*Assumptions!$B$12</f>
        <v>0</v>
      </c>
      <c r="J1963" s="14" t="n">
        <f aca="false">SUM(B1963:I1963)</f>
        <v>64.34874</v>
      </c>
      <c r="K1963" s="16" t="n">
        <f aca="false">IF(Data_Clean!P1963="","",Assumptions!$B$15*0.5^(Data_Clean!P1963/Assumptions!$B$20))</f>
        <v>26.1165168988837</v>
      </c>
      <c r="L1963" s="16" t="n">
        <f aca="false">Assumptions!$B$16*MIN(1,LN(1+Data_Clean!Q1963)/LN(1+Assumptions!$B$21))</f>
        <v>10</v>
      </c>
      <c r="M1963" s="16" t="n">
        <f aca="false">Assumptions!$B$17*(0.6*MIN(1,Data_Clean!R1963/Assumptions!$B$22)+0.4*IF(Data_Clean!S1963="",0,Data_Clean!S1963))</f>
        <v>3.624</v>
      </c>
      <c r="N1963" s="16" t="n">
        <f aca="false">Assumptions!$B$18*MIN(1,(Data_Clean!F1963-1)/Assumptions!$B$23)</f>
        <v>5</v>
      </c>
      <c r="O1963" s="16" t="n">
        <f aca="false">Assumptions!$B$19*(0.4*IF(Data_Clean!E1963="",0,MIN(1,Data_Clean!E1963/12/Assumptions!$B$24))+0.35*IF(Data_Clean!D1963="Y",1,0)+0.25*(1-MIN(Data_Clean!T1963,3)/3))/IF(Data_Clean!E1963="",0.6,1)</f>
        <v>6.8</v>
      </c>
      <c r="P1963" s="16" t="n">
        <f aca="false">SUM(K1963:O1963)/(Assumptions!$D$5-IF(K1963="",Assumptions!$B$15,0))*100</f>
        <v>51.5405168988837</v>
      </c>
      <c r="Q1963" s="7" t="str">
        <f aca="false">IF(J1963&gt;=Assumptions!$B$26,"High",IF(J1963&gt;=Assumptions!$B$27,"Mid","Low"))</f>
        <v>Low</v>
      </c>
      <c r="R1963" s="7" t="str">
        <f aca="false">IF(P1963&gt;=Assumptions!$B$28,"High",IF(P1963&gt;=Assumptions!$B$29,"Mid","Low"))</f>
        <v>Mid</v>
      </c>
      <c r="S1963" s="7" t="str">
        <f aca="false">INDEX(Assumptions!$B$33:$B$41,MATCH(Q1963&amp;"|"&amp;R1963,Assumptions!$A$33:$A$41,0))</f>
        <v>Light Touch</v>
      </c>
      <c r="T1963" s="7" t="n">
        <f aca="false">IF(ISNUMBER(Data_Clean!V1963),J1963*Data_Clean!V1963,0)</f>
        <v>7.20705888</v>
      </c>
    </row>
    <row r="1964" customFormat="false" ht="15" hidden="false" customHeight="false" outlineLevel="0" collapsed="false">
      <c r="A1964" s="15" t="str">
        <f aca="false">Data_Clean!A1964</f>
        <v>CX101960</v>
      </c>
      <c r="B1964" s="14" t="n">
        <f aca="false">Data_Clean!G1964*Assumptions!$B$5</f>
        <v>172.73375</v>
      </c>
      <c r="C1964" s="14" t="n">
        <f aca="false">IF(Data_Clean!H1964="",0,Data_Clean!H1964)*Assumptions!$B$6</f>
        <v>1356.62148</v>
      </c>
      <c r="D1964" s="14" t="n">
        <f aca="false">Data_Clean!I1964*Assumptions!$B$7</f>
        <v>0</v>
      </c>
      <c r="E1964" s="14" t="n">
        <f aca="false">Data_Clean!J1964*Assumptions!$B$8</f>
        <v>0</v>
      </c>
      <c r="F1964" s="14" t="n">
        <f aca="false">Data_Clean!K1964*Assumptions!$B$9</f>
        <v>0</v>
      </c>
      <c r="G1964" s="14" t="n">
        <f aca="false">Data_Clean!L1964*Assumptions!$B$10</f>
        <v>0</v>
      </c>
      <c r="H1964" s="14" t="n">
        <f aca="false">IF(OR(Data_Clean!M1964="",Data_Clean!N1964=""),0,Data_Clean!M1964*Data_Clean!N1964/100)*Assumptions!$B$13*Assumptions!$B$11</f>
        <v>0</v>
      </c>
      <c r="I1964" s="14" t="n">
        <f aca="false">Data_Clean!O1964*4*Assumptions!$B$12</f>
        <v>0</v>
      </c>
      <c r="J1964" s="14" t="n">
        <f aca="false">SUM(B1964:I1964)</f>
        <v>1529.35523</v>
      </c>
      <c r="K1964" s="16" t="n">
        <f aca="false">IF(Data_Clean!P1964="","",Assumptions!$B$15*0.5^(Data_Clean!P1964/Assumptions!$B$20))</f>
        <v>24.3675718906871</v>
      </c>
      <c r="L1964" s="16" t="n">
        <f aca="false">Assumptions!$B$16*MIN(1,LN(1+Data_Clean!Q1964)/LN(1+Assumptions!$B$21))</f>
        <v>11.5625930527155</v>
      </c>
      <c r="M1964" s="16" t="n">
        <f aca="false">Assumptions!$B$17*(0.6*MIN(1,Data_Clean!R1964/Assumptions!$B$22)+0.4*IF(Data_Clean!S1964="",0,Data_Clean!S1964))</f>
        <v>5.034</v>
      </c>
      <c r="N1964" s="16" t="n">
        <f aca="false">Assumptions!$B$18*MIN(1,(Data_Clean!F1964-1)/Assumptions!$B$23)</f>
        <v>5</v>
      </c>
      <c r="O1964" s="16" t="n">
        <f aca="false">Assumptions!$B$19*(0.4*IF(Data_Clean!E1964="",0,MIN(1,Data_Clean!E1964/12/Assumptions!$B$24))+0.35*IF(Data_Clean!D1964="Y",1,0)+0.25*(1-MIN(Data_Clean!T1964,3)/3))/IF(Data_Clean!E1964="",0.6,1)</f>
        <v>9.75</v>
      </c>
      <c r="P1964" s="16" t="n">
        <f aca="false">SUM(K1964:O1964)/(Assumptions!$D$5-IF(K1964="",Assumptions!$B$15,0))*100</f>
        <v>55.7141649434026</v>
      </c>
      <c r="Q1964" s="7" t="str">
        <f aca="false">IF(J1964&gt;=Assumptions!$B$26,"High",IF(J1964&gt;=Assumptions!$B$27,"Mid","Low"))</f>
        <v>High</v>
      </c>
      <c r="R1964" s="7" t="str">
        <f aca="false">IF(P1964&gt;=Assumptions!$B$28,"High",IF(P1964&gt;=Assumptions!$B$29,"Mid","Low"))</f>
        <v>Mid</v>
      </c>
      <c r="S1964" s="7" t="str">
        <f aca="false">INDEX(Assumptions!$B$33:$B$41,MATCH(Q1964&amp;"|"&amp;R1964,Assumptions!$A$33:$A$41,0))</f>
        <v>Established Core</v>
      </c>
      <c r="T1964" s="7" t="n">
        <f aca="false">IF(ISNUMBER(Data_Clean!V1964),J1964*Data_Clean!V1964,0)</f>
        <v>137.030228608</v>
      </c>
    </row>
    <row r="1965" customFormat="false" ht="15" hidden="false" customHeight="false" outlineLevel="0" collapsed="false">
      <c r="A1965" s="15" t="str">
        <f aca="false">Data_Clean!A1965</f>
        <v>CX101961</v>
      </c>
      <c r="B1965" s="14" t="n">
        <f aca="false">Data_Clean!G1965*Assumptions!$B$5</f>
        <v>110.84375</v>
      </c>
      <c r="C1965" s="14" t="n">
        <f aca="false">IF(Data_Clean!H1965="",0,Data_Clean!H1965)*Assumptions!$B$6</f>
        <v>304.89252</v>
      </c>
      <c r="D1965" s="14" t="n">
        <f aca="false">Data_Clean!I1965*Assumptions!$B$7</f>
        <v>0</v>
      </c>
      <c r="E1965" s="14" t="n">
        <f aca="false">Data_Clean!J1965*Assumptions!$B$8</f>
        <v>0</v>
      </c>
      <c r="F1965" s="14" t="n">
        <f aca="false">Data_Clean!K1965*Assumptions!$B$9</f>
        <v>3292.3</v>
      </c>
      <c r="G1965" s="14" t="n">
        <f aca="false">Data_Clean!L1965*Assumptions!$B$10</f>
        <v>0</v>
      </c>
      <c r="H1965" s="14" t="n">
        <f aca="false">IF(OR(Data_Clean!M1965="",Data_Clean!N1965=""),0,Data_Clean!M1965*Data_Clean!N1965/100)*Assumptions!$B$13*Assumptions!$B$11</f>
        <v>712.32</v>
      </c>
      <c r="I1965" s="14" t="n">
        <f aca="false">Data_Clean!O1965*4*Assumptions!$B$12</f>
        <v>16.12896</v>
      </c>
      <c r="J1965" s="14" t="n">
        <f aca="false">SUM(B1965:I1965)</f>
        <v>4436.48523</v>
      </c>
      <c r="K1965" s="16" t="n">
        <f aca="false">IF(Data_Clean!P1965="","",Assumptions!$B$15*0.5^(Data_Clean!P1965/Assumptions!$B$20))</f>
        <v>23.267171427506</v>
      </c>
      <c r="L1965" s="16" t="n">
        <f aca="false">Assumptions!$B$16*MIN(1,LN(1+Data_Clean!Q1965)/LN(1+Assumptions!$B$21))</f>
        <v>15.9666747748371</v>
      </c>
      <c r="M1965" s="16" t="n">
        <f aca="false">Assumptions!$B$17*(0.6*MIN(1,Data_Clean!R1965/Assumptions!$B$22)+0.4*IF(Data_Clean!S1965="",0,Data_Clean!S1965))</f>
        <v>3.084</v>
      </c>
      <c r="N1965" s="16" t="n">
        <f aca="false">Assumptions!$B$18*MIN(1,(Data_Clean!F1965-1)/Assumptions!$B$23)</f>
        <v>15</v>
      </c>
      <c r="O1965" s="16" t="n">
        <f aca="false">Assumptions!$B$19*(0.4*IF(Data_Clean!E1965="",0,MIN(1,Data_Clean!E1965/12/Assumptions!$B$24))+0.35*IF(Data_Clean!D1965="Y",1,0)+0.25*(1-MIN(Data_Clean!T1965,3)/3))/IF(Data_Clean!E1965="",0.6,1)</f>
        <v>15</v>
      </c>
      <c r="P1965" s="16" t="n">
        <f aca="false">SUM(K1965:O1965)/(Assumptions!$D$5-IF(K1965="",Assumptions!$B$15,0))*100</f>
        <v>72.3178462023432</v>
      </c>
      <c r="Q1965" s="7" t="str">
        <f aca="false">IF(J1965&gt;=Assumptions!$B$26,"High",IF(J1965&gt;=Assumptions!$B$27,"Mid","Low"))</f>
        <v>High</v>
      </c>
      <c r="R1965" s="7" t="str">
        <f aca="false">IF(P1965&gt;=Assumptions!$B$28,"High",IF(P1965&gt;=Assumptions!$B$29,"Mid","Low"))</f>
        <v>High</v>
      </c>
      <c r="S1965" s="7" t="str">
        <f aca="false">INDEX(Assumptions!$B$33:$B$41,MATCH(Q1965&amp;"|"&amp;R1965,Assumptions!$A$33:$A$41,0))</f>
        <v>Premier Advocates</v>
      </c>
      <c r="T1965" s="7" t="n">
        <f aca="false">IF(ISNUMBER(Data_Clean!V1965),J1965*Data_Clean!V1965,0)</f>
        <v>92.722541307</v>
      </c>
    </row>
    <row r="1966" customFormat="false" ht="15" hidden="false" customHeight="false" outlineLevel="0" collapsed="false">
      <c r="A1966" s="15" t="str">
        <f aca="false">Data_Clean!A1966</f>
        <v>CX101962</v>
      </c>
      <c r="B1966" s="14" t="n">
        <f aca="false">Data_Clean!G1966*Assumptions!$B$5</f>
        <v>307.962</v>
      </c>
      <c r="C1966" s="14" t="n">
        <f aca="false">IF(Data_Clean!H1966="",0,Data_Clean!H1966)*Assumptions!$B$6</f>
        <v>4337.51544</v>
      </c>
      <c r="D1966" s="14" t="n">
        <f aca="false">Data_Clean!I1966*Assumptions!$B$7</f>
        <v>0</v>
      </c>
      <c r="E1966" s="14" t="n">
        <f aca="false">Data_Clean!J1966*Assumptions!$B$8</f>
        <v>8256.409725</v>
      </c>
      <c r="F1966" s="14" t="n">
        <f aca="false">Data_Clean!K1966*Assumptions!$B$9</f>
        <v>6251.3</v>
      </c>
      <c r="G1966" s="14" t="n">
        <f aca="false">Data_Clean!L1966*Assumptions!$B$10</f>
        <v>0</v>
      </c>
      <c r="H1966" s="14" t="n">
        <f aca="false">IF(OR(Data_Clean!M1966="",Data_Clean!N1966=""),0,Data_Clean!M1966*Data_Clean!N1966/100)*Assumptions!$B$13*Assumptions!$B$11</f>
        <v>331.266</v>
      </c>
      <c r="I1966" s="14" t="n">
        <f aca="false">Data_Clean!O1966*4*Assumptions!$B$12</f>
        <v>68.44368</v>
      </c>
      <c r="J1966" s="14" t="n">
        <f aca="false">SUM(B1966:I1966)</f>
        <v>19552.896845</v>
      </c>
      <c r="K1966" s="16" t="n">
        <f aca="false">IF(Data_Clean!P1966="","",Assumptions!$B$15*0.5^(Data_Clean!P1966/Assumptions!$B$20))</f>
        <v>20.7286931995166</v>
      </c>
      <c r="L1966" s="16" t="n">
        <f aca="false">Assumptions!$B$16*MIN(1,LN(1+Data_Clean!Q1966)/LN(1+Assumptions!$B$21))</f>
        <v>14.0427143261215</v>
      </c>
      <c r="M1966" s="16" t="n">
        <f aca="false">Assumptions!$B$17*(0.6*MIN(1,Data_Clean!R1966/Assumptions!$B$22)+0.4*IF(Data_Clean!S1966="",0,Data_Clean!S1966))</f>
        <v>8.25</v>
      </c>
      <c r="N1966" s="16" t="n">
        <f aca="false">Assumptions!$B$18*MIN(1,(Data_Clean!F1966-1)/Assumptions!$B$23)</f>
        <v>20</v>
      </c>
      <c r="O1966" s="16" t="n">
        <f aca="false">Assumptions!$B$19*(0.4*IF(Data_Clean!E1966="",0,MIN(1,Data_Clean!E1966/12/Assumptions!$B$24))+0.35*IF(Data_Clean!D1966="Y",1,0)+0.25*(1-MIN(Data_Clean!T1966,3)/3))/IF(Data_Clean!E1966="",0.6,1)</f>
        <v>9.3</v>
      </c>
      <c r="P1966" s="16" t="n">
        <f aca="false">SUM(K1966:O1966)/(Assumptions!$D$5-IF(K1966="",Assumptions!$B$15,0))*100</f>
        <v>72.3214075256382</v>
      </c>
      <c r="Q1966" s="7" t="str">
        <f aca="false">IF(J1966&gt;=Assumptions!$B$26,"High",IF(J1966&gt;=Assumptions!$B$27,"Mid","Low"))</f>
        <v>High</v>
      </c>
      <c r="R1966" s="7" t="str">
        <f aca="false">IF(P1966&gt;=Assumptions!$B$28,"High",IF(P1966&gt;=Assumptions!$B$29,"Mid","Low"))</f>
        <v>High</v>
      </c>
      <c r="S1966" s="7" t="str">
        <f aca="false">INDEX(Assumptions!$B$33:$B$41,MATCH(Q1966&amp;"|"&amp;R1966,Assumptions!$A$33:$A$41,0))</f>
        <v>Premier Advocates</v>
      </c>
      <c r="T1966" s="7" t="n">
        <f aca="false">IF(ISNUMBER(Data_Clean!V1966),J1966*Data_Clean!V1966,0)</f>
        <v>490.7777108095</v>
      </c>
    </row>
    <row r="1967" customFormat="false" ht="15" hidden="false" customHeight="false" outlineLevel="0" collapsed="false">
      <c r="A1967" s="15" t="str">
        <f aca="false">Data_Clean!A1967</f>
        <v>CX101963</v>
      </c>
      <c r="B1967" s="14" t="n">
        <f aca="false">Data_Clean!G1967*Assumptions!$B$5</f>
        <v>56.7095</v>
      </c>
      <c r="C1967" s="14" t="n">
        <f aca="false">IF(Data_Clean!H1967="",0,Data_Clean!H1967)*Assumptions!$B$6</f>
        <v>0</v>
      </c>
      <c r="D1967" s="14" t="n">
        <f aca="false">Data_Clean!I1967*Assumptions!$B$7</f>
        <v>0</v>
      </c>
      <c r="E1967" s="14" t="n">
        <f aca="false">Data_Clean!J1967*Assumptions!$B$8</f>
        <v>0</v>
      </c>
      <c r="F1967" s="14" t="n">
        <f aca="false">Data_Clean!K1967*Assumptions!$B$9</f>
        <v>0</v>
      </c>
      <c r="G1967" s="14" t="n">
        <f aca="false">Data_Clean!L1967*Assumptions!$B$10</f>
        <v>0</v>
      </c>
      <c r="H1967" s="14" t="n">
        <f aca="false">IF(OR(Data_Clean!M1967="",Data_Clean!N1967=""),0,Data_Clean!M1967*Data_Clean!N1967/100)*Assumptions!$B$13*Assumptions!$B$11</f>
        <v>0</v>
      </c>
      <c r="I1967" s="14" t="n">
        <f aca="false">Data_Clean!O1967*4*Assumptions!$B$12</f>
        <v>0</v>
      </c>
      <c r="J1967" s="14" t="n">
        <f aca="false">SUM(B1967:I1967)</f>
        <v>56.7095</v>
      </c>
      <c r="K1967" s="16" t="n">
        <f aca="false">IF(Data_Clean!P1967="","",Assumptions!$B$15*0.5^(Data_Clean!P1967/Assumptions!$B$20))</f>
        <v>21.2132034355964</v>
      </c>
      <c r="L1967" s="16" t="n">
        <f aca="false">Assumptions!$B$16*MIN(1,LN(1+Data_Clean!Q1967)/LN(1+Assumptions!$B$21))</f>
        <v>14.9444347261843</v>
      </c>
      <c r="M1967" s="16" t="n">
        <f aca="false">Assumptions!$B$17*(0.6*MIN(1,Data_Clean!R1967/Assumptions!$B$22)+0.4*IF(Data_Clean!S1967="",0,Data_Clean!S1967))</f>
        <v>3.918</v>
      </c>
      <c r="N1967" s="16" t="n">
        <f aca="false">Assumptions!$B$18*MIN(1,(Data_Clean!F1967-1)/Assumptions!$B$23)</f>
        <v>0</v>
      </c>
      <c r="O1967" s="16" t="n">
        <f aca="false">Assumptions!$B$19*(0.4*IF(Data_Clean!E1967="",0,MIN(1,Data_Clean!E1967/12/Assumptions!$B$24))+0.35*IF(Data_Clean!D1967="Y",1,0)+0.25*(1-MIN(Data_Clean!T1967,3)/3))/IF(Data_Clean!E1967="",0.6,1)</f>
        <v>6</v>
      </c>
      <c r="P1967" s="16" t="n">
        <f aca="false">SUM(K1967:O1967)/(Assumptions!$D$5-IF(K1967="",Assumptions!$B$15,0))*100</f>
        <v>46.0756381617807</v>
      </c>
      <c r="Q1967" s="7" t="str">
        <f aca="false">IF(J1967&gt;=Assumptions!$B$26,"High",IF(J1967&gt;=Assumptions!$B$27,"Mid","Low"))</f>
        <v>Low</v>
      </c>
      <c r="R1967" s="7" t="str">
        <f aca="false">IF(P1967&gt;=Assumptions!$B$28,"High",IF(P1967&gt;=Assumptions!$B$29,"Mid","Low"))</f>
        <v>Low</v>
      </c>
      <c r="S1967" s="7" t="str">
        <f aca="false">INDEX(Assumptions!$B$33:$B$41,MATCH(Q1967&amp;"|"&amp;R1967,Assumptions!$A$33:$A$41,0))</f>
        <v>Dormant &amp; Low Value</v>
      </c>
      <c r="T1967" s="7" t="n">
        <f aca="false">IF(ISNUMBER(Data_Clean!V1967),J1967*Data_Clean!V1967,0)</f>
        <v>15.2321717</v>
      </c>
    </row>
    <row r="1968" customFormat="false" ht="15" hidden="false" customHeight="false" outlineLevel="0" collapsed="false">
      <c r="A1968" s="15" t="str">
        <f aca="false">Data_Clean!A1968</f>
        <v>CX101964</v>
      </c>
      <c r="B1968" s="14" t="n">
        <f aca="false">Data_Clean!G1968*Assumptions!$B$5</f>
        <v>185.34625</v>
      </c>
      <c r="C1968" s="14" t="n">
        <f aca="false">IF(Data_Clean!H1968="",0,Data_Clean!H1968)*Assumptions!$B$6</f>
        <v>0</v>
      </c>
      <c r="D1968" s="14" t="n">
        <f aca="false">Data_Clean!I1968*Assumptions!$B$7</f>
        <v>392.8</v>
      </c>
      <c r="E1968" s="14" t="n">
        <f aca="false">Data_Clean!J1968*Assumptions!$B$8</f>
        <v>0</v>
      </c>
      <c r="F1968" s="14" t="n">
        <f aca="false">Data_Clean!K1968*Assumptions!$B$9</f>
        <v>0</v>
      </c>
      <c r="G1968" s="14" t="n">
        <f aca="false">Data_Clean!L1968*Assumptions!$B$10</f>
        <v>0</v>
      </c>
      <c r="H1968" s="14" t="n">
        <f aca="false">IF(OR(Data_Clean!M1968="",Data_Clean!N1968=""),0,Data_Clean!M1968*Data_Clean!N1968/100)*Assumptions!$B$13*Assumptions!$B$11</f>
        <v>82.836</v>
      </c>
      <c r="I1968" s="14" t="n">
        <f aca="false">Data_Clean!O1968*4*Assumptions!$B$12</f>
        <v>23.06832</v>
      </c>
      <c r="J1968" s="14" t="n">
        <f aca="false">SUM(B1968:I1968)</f>
        <v>684.05057</v>
      </c>
      <c r="K1968" s="16" t="n">
        <f aca="false">IF(Data_Clean!P1968="","",Assumptions!$B$15*0.5^(Data_Clean!P1968/Assumptions!$B$20))</f>
        <v>19.3405546265937</v>
      </c>
      <c r="L1968" s="16" t="n">
        <f aca="false">Assumptions!$B$16*MIN(1,LN(1+Data_Clean!Q1968)/LN(1+Assumptions!$B$21))</f>
        <v>16.0563626167747</v>
      </c>
      <c r="M1968" s="16" t="n">
        <f aca="false">Assumptions!$B$17*(0.6*MIN(1,Data_Clean!R1968/Assumptions!$B$22)+0.4*IF(Data_Clean!S1968="",0,Data_Clean!S1968))</f>
        <v>2.28</v>
      </c>
      <c r="N1968" s="16" t="n">
        <f aca="false">Assumptions!$B$18*MIN(1,(Data_Clean!F1968-1)/Assumptions!$B$23)</f>
        <v>10</v>
      </c>
      <c r="O1968" s="16" t="n">
        <f aca="false">Assumptions!$B$19*(0.4*IF(Data_Clean!E1968="",0,MIN(1,Data_Clean!E1968/12/Assumptions!$B$24))+0.35*IF(Data_Clean!D1968="Y",1,0)+0.25*(1-MIN(Data_Clean!T1968,3)/3))/IF(Data_Clean!E1968="",0.6,1)</f>
        <v>15</v>
      </c>
      <c r="P1968" s="16" t="n">
        <f aca="false">SUM(K1968:O1968)/(Assumptions!$D$5-IF(K1968="",Assumptions!$B$15,0))*100</f>
        <v>62.6769172433684</v>
      </c>
      <c r="Q1968" s="7" t="str">
        <f aca="false">IF(J1968&gt;=Assumptions!$B$26,"High",IF(J1968&gt;=Assumptions!$B$27,"Mid","Low"))</f>
        <v>Mid</v>
      </c>
      <c r="R1968" s="7" t="str">
        <f aca="false">IF(P1968&gt;=Assumptions!$B$28,"High",IF(P1968&gt;=Assumptions!$B$29,"Mid","Low"))</f>
        <v>Mid</v>
      </c>
      <c r="S1968" s="7" t="str">
        <f aca="false">INDEX(Assumptions!$B$33:$B$41,MATCH(Q1968&amp;"|"&amp;R1968,Assumptions!$A$33:$A$41,0))</f>
        <v>Established Core</v>
      </c>
      <c r="T1968" s="7" t="n">
        <f aca="false">IF(ISNUMBER(Data_Clean!V1968),J1968*Data_Clean!V1968,0)</f>
        <v>20.384706986</v>
      </c>
    </row>
    <row r="1969" customFormat="false" ht="15" hidden="false" customHeight="false" outlineLevel="0" collapsed="false">
      <c r="A1969" s="15" t="str">
        <f aca="false">Data_Clean!A1969</f>
        <v>CX101965</v>
      </c>
      <c r="B1969" s="14" t="n">
        <f aca="false">Data_Clean!G1969*Assumptions!$B$5</f>
        <v>123.24875</v>
      </c>
      <c r="C1969" s="14" t="n">
        <f aca="false">IF(Data_Clean!H1969="",0,Data_Clean!H1969)*Assumptions!$B$6</f>
        <v>0</v>
      </c>
      <c r="D1969" s="14" t="n">
        <f aca="false">Data_Clean!I1969*Assumptions!$B$7</f>
        <v>0</v>
      </c>
      <c r="E1969" s="14" t="n">
        <f aca="false">Data_Clean!J1969*Assumptions!$B$8</f>
        <v>0</v>
      </c>
      <c r="F1969" s="14" t="n">
        <f aca="false">Data_Clean!K1969*Assumptions!$B$9</f>
        <v>2226.4</v>
      </c>
      <c r="G1969" s="14" t="n">
        <f aca="false">Data_Clean!L1969*Assumptions!$B$10</f>
        <v>0</v>
      </c>
      <c r="H1969" s="14" t="n">
        <f aca="false">IF(OR(Data_Clean!M1969="",Data_Clean!N1969=""),0,Data_Clean!M1969*Data_Clean!N1969/100)*Assumptions!$B$13*Assumptions!$B$11</f>
        <v>521.52</v>
      </c>
      <c r="I1969" s="14" t="n">
        <f aca="false">Data_Clean!O1969*4*Assumptions!$B$12</f>
        <v>33.18864</v>
      </c>
      <c r="J1969" s="14" t="n">
        <f aca="false">SUM(B1969:I1969)</f>
        <v>2904.35739</v>
      </c>
      <c r="K1969" s="16" t="n">
        <f aca="false">IF(Data_Clean!P1969="","",Assumptions!$B$15*0.5^(Data_Clean!P1969/Assumptions!$B$20))</f>
        <v>24.3675718906871</v>
      </c>
      <c r="L1969" s="16" t="n">
        <f aca="false">Assumptions!$B$16*MIN(1,LN(1+Data_Clean!Q1969)/LN(1+Assumptions!$B$21))</f>
        <v>14.0427143261215</v>
      </c>
      <c r="M1969" s="16" t="n">
        <f aca="false">Assumptions!$B$17*(0.6*MIN(1,Data_Clean!R1969/Assumptions!$B$22)+0.4*IF(Data_Clean!S1969="",0,Data_Clean!S1969))</f>
        <v>2.916</v>
      </c>
      <c r="N1969" s="16" t="n">
        <f aca="false">Assumptions!$B$18*MIN(1,(Data_Clean!F1969-1)/Assumptions!$B$23)</f>
        <v>10</v>
      </c>
      <c r="O1969" s="16" t="n">
        <f aca="false">Assumptions!$B$19*(0.4*IF(Data_Clean!E1969="",0,MIN(1,Data_Clean!E1969/12/Assumptions!$B$24))+0.35*IF(Data_Clean!D1969="Y",1,0)+0.25*(1-MIN(Data_Clean!T1969,3)/3))/IF(Data_Clean!E1969="",0.6,1)</f>
        <v>9.1</v>
      </c>
      <c r="P1969" s="16" t="n">
        <f aca="false">SUM(K1969:O1969)/(Assumptions!$D$5-IF(K1969="",Assumptions!$B$15,0))*100</f>
        <v>60.4262862168086</v>
      </c>
      <c r="Q1969" s="7" t="str">
        <f aca="false">IF(J1969&gt;=Assumptions!$B$26,"High",IF(J1969&gt;=Assumptions!$B$27,"Mid","Low"))</f>
        <v>High</v>
      </c>
      <c r="R1969" s="7" t="str">
        <f aca="false">IF(P1969&gt;=Assumptions!$B$28,"High",IF(P1969&gt;=Assumptions!$B$29,"Mid","Low"))</f>
        <v>Mid</v>
      </c>
      <c r="S1969" s="7" t="str">
        <f aca="false">INDEX(Assumptions!$B$33:$B$41,MATCH(Q1969&amp;"|"&amp;R1969,Assumptions!$A$33:$A$41,0))</f>
        <v>Established Core</v>
      </c>
      <c r="T1969" s="7" t="n">
        <f aca="false">IF(ISNUMBER(Data_Clean!V1969),J1969*Data_Clean!V1969,0)</f>
        <v>114.141245427</v>
      </c>
    </row>
    <row r="1970" customFormat="false" ht="15" hidden="false" customHeight="false" outlineLevel="0" collapsed="false">
      <c r="A1970" s="15" t="str">
        <f aca="false">Data_Clean!A1970</f>
        <v>CX101966</v>
      </c>
      <c r="B1970" s="14" t="n">
        <f aca="false">Data_Clean!G1970*Assumptions!$B$5</f>
        <v>77.017</v>
      </c>
      <c r="C1970" s="14" t="n">
        <f aca="false">IF(Data_Clean!H1970="",0,Data_Clean!H1970)*Assumptions!$B$6</f>
        <v>0</v>
      </c>
      <c r="D1970" s="14" t="n">
        <f aca="false">Data_Clean!I1970*Assumptions!$B$7</f>
        <v>471.2</v>
      </c>
      <c r="E1970" s="14" t="n">
        <f aca="false">Data_Clean!J1970*Assumptions!$B$8</f>
        <v>0</v>
      </c>
      <c r="F1970" s="14" t="n">
        <f aca="false">Data_Clean!K1970*Assumptions!$B$9</f>
        <v>0</v>
      </c>
      <c r="G1970" s="14" t="n">
        <f aca="false">Data_Clean!L1970*Assumptions!$B$10</f>
        <v>0</v>
      </c>
      <c r="H1970" s="14" t="n">
        <f aca="false">IF(OR(Data_Clean!M1970="",Data_Clean!N1970=""),0,Data_Clean!M1970*Data_Clean!N1970/100)*Assumptions!$B$13*Assumptions!$B$11</f>
        <v>0</v>
      </c>
      <c r="I1970" s="14" t="n">
        <f aca="false">Data_Clean!O1970*4*Assumptions!$B$12</f>
        <v>0</v>
      </c>
      <c r="J1970" s="14" t="n">
        <f aca="false">SUM(B1970:I1970)</f>
        <v>548.217</v>
      </c>
      <c r="K1970" s="16" t="n">
        <f aca="false">IF(Data_Clean!P1970="","",Assumptions!$B$15*0.5^(Data_Clean!P1970/Assumptions!$B$20))</f>
        <v>21.7090385616057</v>
      </c>
      <c r="L1970" s="16" t="n">
        <f aca="false">Assumptions!$B$16*MIN(1,LN(1+Data_Clean!Q1970)/LN(1+Assumptions!$B$21))</f>
        <v>13.4237548294248</v>
      </c>
      <c r="M1970" s="16" t="n">
        <f aca="false">Assumptions!$B$17*(0.6*MIN(1,Data_Clean!R1970/Assumptions!$B$22)+0.4*IF(Data_Clean!S1970="",0,Data_Clean!S1970))</f>
        <v>4.134</v>
      </c>
      <c r="N1970" s="16" t="n">
        <f aca="false">Assumptions!$B$18*MIN(1,(Data_Clean!F1970-1)/Assumptions!$B$23)</f>
        <v>5</v>
      </c>
      <c r="O1970" s="16" t="n">
        <f aca="false">Assumptions!$B$19*(0.4*IF(Data_Clean!E1970="",0,MIN(1,Data_Clean!E1970/12/Assumptions!$B$24))+0.35*IF(Data_Clean!D1970="Y",1,0)+0.25*(1-MIN(Data_Clean!T1970,3)/3))/IF(Data_Clean!E1970="",0.6,1)</f>
        <v>7.65</v>
      </c>
      <c r="P1970" s="16" t="n">
        <f aca="false">SUM(K1970:O1970)/(Assumptions!$D$5-IF(K1970="",Assumptions!$B$15,0))*100</f>
        <v>51.9167933910305</v>
      </c>
      <c r="Q1970" s="7" t="str">
        <f aca="false">IF(J1970&gt;=Assumptions!$B$26,"High",IF(J1970&gt;=Assumptions!$B$27,"Mid","Low"))</f>
        <v>Mid</v>
      </c>
      <c r="R1970" s="7" t="str">
        <f aca="false">IF(P1970&gt;=Assumptions!$B$28,"High",IF(P1970&gt;=Assumptions!$B$29,"Mid","Low"))</f>
        <v>Mid</v>
      </c>
      <c r="S1970" s="7" t="str">
        <f aca="false">INDEX(Assumptions!$B$33:$B$41,MATCH(Q1970&amp;"|"&amp;R1970,Assumptions!$A$33:$A$41,0))</f>
        <v>Established Core</v>
      </c>
      <c r="T1970" s="7" t="n">
        <f aca="false">IF(ISNUMBER(Data_Clean!V1970),J1970*Data_Clean!V1970,0)</f>
        <v>54.7120566</v>
      </c>
    </row>
    <row r="1971" customFormat="false" ht="15" hidden="false" customHeight="false" outlineLevel="0" collapsed="false">
      <c r="A1971" s="15" t="str">
        <f aca="false">Data_Clean!A1971</f>
        <v>CX101967</v>
      </c>
      <c r="B1971" s="14" t="n">
        <f aca="false">Data_Clean!G1971*Assumptions!$B$5</f>
        <v>60.33975</v>
      </c>
      <c r="C1971" s="14" t="n">
        <f aca="false">IF(Data_Clean!H1971="",0,Data_Clean!H1971)*Assumptions!$B$6</f>
        <v>0</v>
      </c>
      <c r="D1971" s="14" t="n">
        <f aca="false">Data_Clean!I1971*Assumptions!$B$7</f>
        <v>0</v>
      </c>
      <c r="E1971" s="14" t="n">
        <f aca="false">Data_Clean!J1971*Assumptions!$B$8</f>
        <v>155.11065</v>
      </c>
      <c r="F1971" s="14" t="n">
        <f aca="false">Data_Clean!K1971*Assumptions!$B$9</f>
        <v>0</v>
      </c>
      <c r="G1971" s="14" t="n">
        <f aca="false">Data_Clean!L1971*Assumptions!$B$10</f>
        <v>0</v>
      </c>
      <c r="H1971" s="14" t="n">
        <f aca="false">IF(OR(Data_Clean!M1971="",Data_Clean!N1971=""),0,Data_Clean!M1971*Data_Clean!N1971/100)*Assumptions!$B$13*Assumptions!$B$11</f>
        <v>109.044</v>
      </c>
      <c r="I1971" s="14" t="n">
        <f aca="false">Data_Clean!O1971*4*Assumptions!$B$12</f>
        <v>3.00048</v>
      </c>
      <c r="J1971" s="14" t="n">
        <f aca="false">SUM(B1971:I1971)</f>
        <v>327.49488</v>
      </c>
      <c r="K1971" s="16" t="n">
        <f aca="false">IF(Data_Clean!P1971="","",Assumptions!$B$15*0.5^(Data_Clean!P1971/Assumptions!$B$20))</f>
        <v>21.2132034355964</v>
      </c>
      <c r="L1971" s="16" t="n">
        <f aca="false">Assumptions!$B$16*MIN(1,LN(1+Data_Clean!Q1971)/LN(1+Assumptions!$B$21))</f>
        <v>14.7060656260474</v>
      </c>
      <c r="M1971" s="16" t="n">
        <f aca="false">Assumptions!$B$17*(0.6*MIN(1,Data_Clean!R1971/Assumptions!$B$22)+0.4*IF(Data_Clean!S1971="",0,Data_Clean!S1971))</f>
        <v>9.396</v>
      </c>
      <c r="N1971" s="16" t="n">
        <f aca="false">Assumptions!$B$18*MIN(1,(Data_Clean!F1971-1)/Assumptions!$B$23)</f>
        <v>10</v>
      </c>
      <c r="O1971" s="16" t="n">
        <f aca="false">Assumptions!$B$19*(0.4*IF(Data_Clean!E1971="",0,MIN(1,Data_Clean!E1971/12/Assumptions!$B$24))+0.35*IF(Data_Clean!D1971="Y",1,0)+0.25*(1-MIN(Data_Clean!T1971,3)/3))/IF(Data_Clean!E1971="",0.6,1)</f>
        <v>9.25</v>
      </c>
      <c r="P1971" s="16" t="n">
        <f aca="false">SUM(K1971:O1971)/(Assumptions!$D$5-IF(K1971="",Assumptions!$B$15,0))*100</f>
        <v>64.5652690616438</v>
      </c>
      <c r="Q1971" s="7" t="str">
        <f aca="false">IF(J1971&gt;=Assumptions!$B$26,"High",IF(J1971&gt;=Assumptions!$B$27,"Mid","Low"))</f>
        <v>Low</v>
      </c>
      <c r="R1971" s="7" t="str">
        <f aca="false">IF(P1971&gt;=Assumptions!$B$28,"High",IF(P1971&gt;=Assumptions!$B$29,"Mid","Low"))</f>
        <v>Mid</v>
      </c>
      <c r="S1971" s="7" t="str">
        <f aca="false">INDEX(Assumptions!$B$33:$B$41,MATCH(Q1971&amp;"|"&amp;R1971,Assumptions!$A$33:$A$41,0))</f>
        <v>Light Touch</v>
      </c>
      <c r="T1971" s="7" t="n">
        <f aca="false">IF(ISNUMBER(Data_Clean!V1971),J1971*Data_Clean!V1971,0)</f>
        <v>9.399103056</v>
      </c>
    </row>
    <row r="1972" customFormat="false" ht="15" hidden="false" customHeight="false" outlineLevel="0" collapsed="false">
      <c r="A1972" s="15" t="str">
        <f aca="false">Data_Clean!A1972</f>
        <v>CX101968</v>
      </c>
      <c r="B1972" s="14" t="n">
        <f aca="false">Data_Clean!G1972*Assumptions!$B$5</f>
        <v>124.22075</v>
      </c>
      <c r="C1972" s="14" t="n">
        <f aca="false">IF(Data_Clean!H1972="",0,Data_Clean!H1972)*Assumptions!$B$6</f>
        <v>0</v>
      </c>
      <c r="D1972" s="14" t="n">
        <f aca="false">Data_Clean!I1972*Assumptions!$B$7</f>
        <v>0</v>
      </c>
      <c r="E1972" s="14" t="n">
        <f aca="false">Data_Clean!J1972*Assumptions!$B$8</f>
        <v>0</v>
      </c>
      <c r="F1972" s="14" t="n">
        <f aca="false">Data_Clean!K1972*Assumptions!$B$9</f>
        <v>0</v>
      </c>
      <c r="G1972" s="14" t="n">
        <f aca="false">Data_Clean!L1972*Assumptions!$B$10</f>
        <v>0</v>
      </c>
      <c r="H1972" s="14" t="n">
        <f aca="false">IF(OR(Data_Clean!M1972="",Data_Clean!N1972=""),0,Data_Clean!M1972*Data_Clean!N1972/100)*Assumptions!$B$13*Assumptions!$B$11</f>
        <v>0</v>
      </c>
      <c r="I1972" s="14" t="n">
        <f aca="false">Data_Clean!O1972*4*Assumptions!$B$12</f>
        <v>0</v>
      </c>
      <c r="J1972" s="14" t="n">
        <f aca="false">SUM(B1972:I1972)</f>
        <v>124.22075</v>
      </c>
      <c r="K1972" s="16" t="n">
        <f aca="false">IF(Data_Clean!P1972="","",Assumptions!$B$15*0.5^(Data_Clean!P1972/Assumptions!$B$20))</f>
        <v>26.7269615442102</v>
      </c>
      <c r="L1972" s="16" t="n">
        <f aca="false">Assumptions!$B$16*MIN(1,LN(1+Data_Clean!Q1972)/LN(1+Assumptions!$B$21))</f>
        <v>13.7447072997398</v>
      </c>
      <c r="M1972" s="16" t="n">
        <f aca="false">Assumptions!$B$17*(0.6*MIN(1,Data_Clean!R1972/Assumptions!$B$22)+0.4*IF(Data_Clean!S1972="",0,Data_Clean!S1972))</f>
        <v>5.976</v>
      </c>
      <c r="N1972" s="16" t="n">
        <f aca="false">Assumptions!$B$18*MIN(1,(Data_Clean!F1972-1)/Assumptions!$B$23)</f>
        <v>0</v>
      </c>
      <c r="O1972" s="16" t="n">
        <f aca="false">Assumptions!$B$19*(0.4*IF(Data_Clean!E1972="",0,MIN(1,Data_Clean!E1972/12/Assumptions!$B$24))+0.35*IF(Data_Clean!D1972="Y",1,0)+0.25*(1-MIN(Data_Clean!T1972,3)/3))/IF(Data_Clean!E1972="",0.6,1)</f>
        <v>9.75</v>
      </c>
      <c r="P1972" s="16" t="n">
        <f aca="false">SUM(K1972:O1972)/(Assumptions!$D$5-IF(K1972="",Assumptions!$B$15,0))*100</f>
        <v>56.19766884395</v>
      </c>
      <c r="Q1972" s="7" t="str">
        <f aca="false">IF(J1972&gt;=Assumptions!$B$26,"High",IF(J1972&gt;=Assumptions!$B$27,"Mid","Low"))</f>
        <v>Low</v>
      </c>
      <c r="R1972" s="7" t="str">
        <f aca="false">IF(P1972&gt;=Assumptions!$B$28,"High",IF(P1972&gt;=Assumptions!$B$29,"Mid","Low"))</f>
        <v>Mid</v>
      </c>
      <c r="S1972" s="7" t="str">
        <f aca="false">INDEX(Assumptions!$B$33:$B$41,MATCH(Q1972&amp;"|"&amp;R1972,Assumptions!$A$33:$A$41,0))</f>
        <v>Light Touch</v>
      </c>
      <c r="T1972" s="7" t="n">
        <f aca="false">IF(ISNUMBER(Data_Clean!V1972),J1972*Data_Clean!V1972,0)</f>
        <v>8.360056475</v>
      </c>
    </row>
    <row r="1973" customFormat="false" ht="15" hidden="false" customHeight="false" outlineLevel="0" collapsed="false">
      <c r="A1973" s="15" t="str">
        <f aca="false">Data_Clean!A1973</f>
        <v>CX101969</v>
      </c>
      <c r="B1973" s="14" t="n">
        <f aca="false">Data_Clean!G1973*Assumptions!$B$5</f>
        <v>657.9445</v>
      </c>
      <c r="C1973" s="14" t="n">
        <f aca="false">IF(Data_Clean!H1973="",0,Data_Clean!H1973)*Assumptions!$B$6</f>
        <v>939.7752</v>
      </c>
      <c r="D1973" s="14" t="n">
        <f aca="false">Data_Clean!I1973*Assumptions!$B$7</f>
        <v>0</v>
      </c>
      <c r="E1973" s="14" t="n">
        <f aca="false">Data_Clean!J1973*Assumptions!$B$8</f>
        <v>0</v>
      </c>
      <c r="F1973" s="14" t="n">
        <f aca="false">Data_Clean!K1973*Assumptions!$B$9</f>
        <v>0</v>
      </c>
      <c r="G1973" s="14" t="n">
        <f aca="false">Data_Clean!L1973*Assumptions!$B$10</f>
        <v>0</v>
      </c>
      <c r="H1973" s="14" t="n">
        <f aca="false">IF(OR(Data_Clean!M1973="",Data_Clean!N1973=""),0,Data_Clean!M1973*Data_Clean!N1973/100)*Assumptions!$B$13*Assumptions!$B$11</f>
        <v>182.268</v>
      </c>
      <c r="I1973" s="14" t="n">
        <f aca="false">Data_Clean!O1973*4*Assumptions!$B$12</f>
        <v>23.92464</v>
      </c>
      <c r="J1973" s="14" t="n">
        <f aca="false">SUM(B1973:I1973)</f>
        <v>1803.91234</v>
      </c>
      <c r="K1973" s="16" t="n">
        <f aca="false">IF(Data_Clean!P1973="","",Assumptions!$B$15*0.5^(Data_Clean!P1973/Assumptions!$B$20))</f>
        <v>27.3516746567465</v>
      </c>
      <c r="L1973" s="16" t="n">
        <f aca="false">Assumptions!$B$16*MIN(1,LN(1+Data_Clean!Q1973)/LN(1+Assumptions!$B$21))</f>
        <v>13.5873179074216</v>
      </c>
      <c r="M1973" s="16" t="n">
        <f aca="false">Assumptions!$B$17*(0.6*MIN(1,Data_Clean!R1973/Assumptions!$B$22)+0.4*IF(Data_Clean!S1973="",0,Data_Clean!S1973))</f>
        <v>11.028</v>
      </c>
      <c r="N1973" s="16" t="n">
        <f aca="false">Assumptions!$B$18*MIN(1,(Data_Clean!F1973-1)/Assumptions!$B$23)</f>
        <v>10</v>
      </c>
      <c r="O1973" s="16" t="n">
        <f aca="false">Assumptions!$B$19*(0.4*IF(Data_Clean!E1973="",0,MIN(1,Data_Clean!E1973/12/Assumptions!$B$24))+0.35*IF(Data_Clean!D1973="Y",1,0)+0.25*(1-MIN(Data_Clean!T1973,3)/3))/IF(Data_Clean!E1973="",0.6,1)</f>
        <v>7.05</v>
      </c>
      <c r="P1973" s="16" t="n">
        <f aca="false">SUM(K1973:O1973)/(Assumptions!$D$5-IF(K1973="",Assumptions!$B$15,0))*100</f>
        <v>69.0169925641681</v>
      </c>
      <c r="Q1973" s="7" t="str">
        <f aca="false">IF(J1973&gt;=Assumptions!$B$26,"High",IF(J1973&gt;=Assumptions!$B$27,"Mid","Low"))</f>
        <v>High</v>
      </c>
      <c r="R1973" s="7" t="str">
        <f aca="false">IF(P1973&gt;=Assumptions!$B$28,"High",IF(P1973&gt;=Assumptions!$B$29,"Mid","Low"))</f>
        <v>Mid</v>
      </c>
      <c r="S1973" s="7" t="str">
        <f aca="false">INDEX(Assumptions!$B$33:$B$41,MATCH(Q1973&amp;"|"&amp;R1973,Assumptions!$A$33:$A$41,0))</f>
        <v>Established Core</v>
      </c>
      <c r="T1973" s="7" t="n">
        <f aca="false">IF(ISNUMBER(Data_Clean!V1973),J1973*Data_Clean!V1973,0)</f>
        <v>250.022250324</v>
      </c>
    </row>
    <row r="1974" customFormat="false" ht="15" hidden="false" customHeight="false" outlineLevel="0" collapsed="false">
      <c r="A1974" s="15" t="str">
        <f aca="false">Data_Clean!A1974</f>
        <v>CX101970</v>
      </c>
      <c r="B1974" s="14" t="n">
        <f aca="false">Data_Clean!G1974*Assumptions!$B$5</f>
        <v>53.1065</v>
      </c>
      <c r="C1974" s="14" t="n">
        <f aca="false">IF(Data_Clean!H1974="",0,Data_Clean!H1974)*Assumptions!$B$6</f>
        <v>37.00572</v>
      </c>
      <c r="D1974" s="14" t="n">
        <f aca="false">Data_Clean!I1974*Assumptions!$B$7</f>
        <v>0</v>
      </c>
      <c r="E1974" s="14" t="n">
        <f aca="false">Data_Clean!J1974*Assumptions!$B$8</f>
        <v>0</v>
      </c>
      <c r="F1974" s="14" t="n">
        <f aca="false">Data_Clean!K1974*Assumptions!$B$9</f>
        <v>806.3</v>
      </c>
      <c r="G1974" s="14" t="n">
        <f aca="false">Data_Clean!L1974*Assumptions!$B$10</f>
        <v>0</v>
      </c>
      <c r="H1974" s="14" t="n">
        <f aca="false">IF(OR(Data_Clean!M1974="",Data_Clean!N1974=""),0,Data_Clean!M1974*Data_Clean!N1974/100)*Assumptions!$B$13*Assumptions!$B$11</f>
        <v>0</v>
      </c>
      <c r="I1974" s="14" t="n">
        <f aca="false">Data_Clean!O1974*4*Assumptions!$B$12</f>
        <v>0</v>
      </c>
      <c r="J1974" s="14" t="n">
        <f aca="false">SUM(B1974:I1974)</f>
        <v>896.41222</v>
      </c>
      <c r="K1974" s="16" t="n">
        <f aca="false">IF(Data_Clean!P1974="","",Assumptions!$B$15*0.5^(Data_Clean!P1974/Assumptions!$B$20))</f>
        <v>28.6452481173125</v>
      </c>
      <c r="L1974" s="16" t="n">
        <f aca="false">Assumptions!$B$16*MIN(1,LN(1+Data_Clean!Q1974)/LN(1+Assumptions!$B$21))</f>
        <v>16.4779661706004</v>
      </c>
      <c r="M1974" s="16" t="n">
        <f aca="false">Assumptions!$B$17*(0.6*MIN(1,Data_Clean!R1974/Assumptions!$B$22)+0.4*IF(Data_Clean!S1974="",0,Data_Clean!S1974))</f>
        <v>0.756</v>
      </c>
      <c r="N1974" s="16" t="n">
        <f aca="false">Assumptions!$B$18*MIN(1,(Data_Clean!F1974-1)/Assumptions!$B$23)</f>
        <v>10</v>
      </c>
      <c r="O1974" s="16" t="n">
        <f aca="false">Assumptions!$B$19*(0.4*IF(Data_Clean!E1974="",0,MIN(1,Data_Clean!E1974/12/Assumptions!$B$24))+0.35*IF(Data_Clean!D1974="Y",1,0)+0.25*(1-MIN(Data_Clean!T1974,3)/3))/IF(Data_Clean!E1974="",0.6,1)</f>
        <v>13.75</v>
      </c>
      <c r="P1974" s="16" t="n">
        <f aca="false">SUM(K1974:O1974)/(Assumptions!$D$5-IF(K1974="",Assumptions!$B$15,0))*100</f>
        <v>69.6292142879129</v>
      </c>
      <c r="Q1974" s="7" t="str">
        <f aca="false">IF(J1974&gt;=Assumptions!$B$26,"High",IF(J1974&gt;=Assumptions!$B$27,"Mid","Low"))</f>
        <v>Mid</v>
      </c>
      <c r="R1974" s="7" t="str">
        <f aca="false">IF(P1974&gt;=Assumptions!$B$28,"High",IF(P1974&gt;=Assumptions!$B$29,"Mid","Low"))</f>
        <v>Mid</v>
      </c>
      <c r="S1974" s="7" t="str">
        <f aca="false">INDEX(Assumptions!$B$33:$B$41,MATCH(Q1974&amp;"|"&amp;R1974,Assumptions!$A$33:$A$41,0))</f>
        <v>Established Core</v>
      </c>
      <c r="T1974" s="7" t="n">
        <f aca="false">IF(ISNUMBER(Data_Clean!V1974),J1974*Data_Clean!V1974,0)</f>
        <v>25.009900938</v>
      </c>
    </row>
    <row r="1975" customFormat="false" ht="15" hidden="false" customHeight="false" outlineLevel="0" collapsed="false">
      <c r="A1975" s="15" t="str">
        <f aca="false">Data_Clean!A1975</f>
        <v>CX101971</v>
      </c>
      <c r="B1975" s="14" t="n">
        <f aca="false">Data_Clean!G1975*Assumptions!$B$5</f>
        <v>72.8065</v>
      </c>
      <c r="C1975" s="14" t="n">
        <f aca="false">IF(Data_Clean!H1975="",0,Data_Clean!H1975)*Assumptions!$B$6</f>
        <v>0</v>
      </c>
      <c r="D1975" s="14" t="n">
        <f aca="false">Data_Clean!I1975*Assumptions!$B$7</f>
        <v>90.4</v>
      </c>
      <c r="E1975" s="14" t="n">
        <f aca="false">Data_Clean!J1975*Assumptions!$B$8</f>
        <v>0</v>
      </c>
      <c r="F1975" s="14" t="n">
        <f aca="false">Data_Clean!K1975*Assumptions!$B$9</f>
        <v>0</v>
      </c>
      <c r="G1975" s="14" t="n">
        <f aca="false">Data_Clean!L1975*Assumptions!$B$10</f>
        <v>0</v>
      </c>
      <c r="H1975" s="14" t="n">
        <f aca="false">IF(OR(Data_Clean!M1975="",Data_Clean!N1975=""),0,Data_Clean!M1975*Data_Clean!N1975/100)*Assumptions!$B$13*Assumptions!$B$11</f>
        <v>0</v>
      </c>
      <c r="I1975" s="14" t="n">
        <f aca="false">Data_Clean!O1975*4*Assumptions!$B$12</f>
        <v>0</v>
      </c>
      <c r="J1975" s="14" t="n">
        <f aca="false">SUM(B1975:I1975)</f>
        <v>163.2065</v>
      </c>
      <c r="K1975" s="16" t="n">
        <f aca="false">IF(Data_Clean!P1975="","",Assumptions!$B$15*0.5^(Data_Clean!P1975/Assumptions!$B$20))</f>
        <v>27.3516746567465</v>
      </c>
      <c r="L1975" s="16" t="n">
        <f aca="false">Assumptions!$B$16*MIN(1,LN(1+Data_Clean!Q1975)/LN(1+Assumptions!$B$21))</f>
        <v>13.4237548294248</v>
      </c>
      <c r="M1975" s="16" t="n">
        <f aca="false">Assumptions!$B$17*(0.6*MIN(1,Data_Clean!R1975/Assumptions!$B$22)+0.4*IF(Data_Clean!S1975="",0,Data_Clean!S1975))</f>
        <v>4.608</v>
      </c>
      <c r="N1975" s="16" t="n">
        <f aca="false">Assumptions!$B$18*MIN(1,(Data_Clean!F1975-1)/Assumptions!$B$23)</f>
        <v>5</v>
      </c>
      <c r="O1975" s="16" t="n">
        <f aca="false">Assumptions!$B$19*(0.4*IF(Data_Clean!E1975="",0,MIN(1,Data_Clean!E1975/12/Assumptions!$B$24))+0.35*IF(Data_Clean!D1975="Y",1,0)+0.25*(1-MIN(Data_Clean!T1975,3)/3))/IF(Data_Clean!E1975="",0.6,1)</f>
        <v>13.75</v>
      </c>
      <c r="P1975" s="16" t="n">
        <f aca="false">SUM(K1975:O1975)/(Assumptions!$D$5-IF(K1975="",Assumptions!$B$15,0))*100</f>
        <v>64.1334294861713</v>
      </c>
      <c r="Q1975" s="7" t="str">
        <f aca="false">IF(J1975&gt;=Assumptions!$B$26,"High",IF(J1975&gt;=Assumptions!$B$27,"Mid","Low"))</f>
        <v>Low</v>
      </c>
      <c r="R1975" s="7" t="str">
        <f aca="false">IF(P1975&gt;=Assumptions!$B$28,"High",IF(P1975&gt;=Assumptions!$B$29,"Mid","Low"))</f>
        <v>Mid</v>
      </c>
      <c r="S1975" s="7" t="str">
        <f aca="false">INDEX(Assumptions!$B$33:$B$41,MATCH(Q1975&amp;"|"&amp;R1975,Assumptions!$A$33:$A$41,0))</f>
        <v>Light Touch</v>
      </c>
      <c r="T1975" s="7" t="n">
        <f aca="false">IF(ISNUMBER(Data_Clean!V1975),J1975*Data_Clean!V1975,0)</f>
        <v>7.2790099</v>
      </c>
    </row>
    <row r="1976" customFormat="false" ht="15" hidden="false" customHeight="false" outlineLevel="0" collapsed="false">
      <c r="A1976" s="15" t="str">
        <f aca="false">Data_Clean!A1976</f>
        <v>CX101972</v>
      </c>
      <c r="B1976" s="14" t="n">
        <f aca="false">Data_Clean!G1976*Assumptions!$B$5</f>
        <v>64.39275</v>
      </c>
      <c r="C1976" s="14" t="n">
        <f aca="false">IF(Data_Clean!H1976="",0,Data_Clean!H1976)*Assumptions!$B$6</f>
        <v>85.83648</v>
      </c>
      <c r="D1976" s="14" t="n">
        <f aca="false">Data_Clean!I1976*Assumptions!$B$7</f>
        <v>130.4</v>
      </c>
      <c r="E1976" s="14" t="n">
        <f aca="false">Data_Clean!J1976*Assumptions!$B$8</f>
        <v>0</v>
      </c>
      <c r="F1976" s="14" t="n">
        <f aca="false">Data_Clean!K1976*Assumptions!$B$9</f>
        <v>0</v>
      </c>
      <c r="G1976" s="14" t="n">
        <f aca="false">Data_Clean!L1976*Assumptions!$B$10</f>
        <v>0</v>
      </c>
      <c r="H1976" s="14" t="n">
        <f aca="false">IF(OR(Data_Clean!M1976="",Data_Clean!N1976=""),0,Data_Clean!M1976*Data_Clean!N1976/100)*Assumptions!$B$13*Assumptions!$B$11</f>
        <v>0</v>
      </c>
      <c r="I1976" s="14" t="n">
        <f aca="false">Data_Clean!O1976*4*Assumptions!$B$12</f>
        <v>0</v>
      </c>
      <c r="J1976" s="14" t="n">
        <f aca="false">SUM(B1976:I1976)</f>
        <v>280.62923</v>
      </c>
      <c r="K1976" s="16" t="n">
        <f aca="false">IF(Data_Clean!P1976="","",Assumptions!$B$15*0.5^(Data_Clean!P1976/Assumptions!$B$20))</f>
        <v>17.6332185942541</v>
      </c>
      <c r="L1976" s="16" t="n">
        <f aca="false">Assumptions!$B$16*MIN(1,LN(1+Data_Clean!Q1976)/LN(1+Assumptions!$B$21))</f>
        <v>11.0057238927514</v>
      </c>
      <c r="M1976" s="16" t="n">
        <f aca="false">Assumptions!$B$17*(0.6*MIN(1,Data_Clean!R1976/Assumptions!$B$22)+0.4*IF(Data_Clean!S1976="",0,Data_Clean!S1976))</f>
        <v>12.264</v>
      </c>
      <c r="N1976" s="16" t="n">
        <f aca="false">Assumptions!$B$18*MIN(1,(Data_Clean!F1976-1)/Assumptions!$B$23)</f>
        <v>10</v>
      </c>
      <c r="O1976" s="16" t="n">
        <f aca="false">Assumptions!$B$19*(0.4*IF(Data_Clean!E1976="",0,MIN(1,Data_Clean!E1976/12/Assumptions!$B$24))+0.35*IF(Data_Clean!D1976="Y",1,0)+0.25*(1-MIN(Data_Clean!T1976,3)/3))/IF(Data_Clean!E1976="",0.6,1)</f>
        <v>5.25</v>
      </c>
      <c r="P1976" s="16" t="n">
        <f aca="false">SUM(K1976:O1976)/(Assumptions!$D$5-IF(K1976="",Assumptions!$B$15,0))*100</f>
        <v>56.1529424870055</v>
      </c>
      <c r="Q1976" s="7" t="str">
        <f aca="false">IF(J1976&gt;=Assumptions!$B$26,"High",IF(J1976&gt;=Assumptions!$B$27,"Mid","Low"))</f>
        <v>Low</v>
      </c>
      <c r="R1976" s="7" t="str">
        <f aca="false">IF(P1976&gt;=Assumptions!$B$28,"High",IF(P1976&gt;=Assumptions!$B$29,"Mid","Low"))</f>
        <v>Mid</v>
      </c>
      <c r="S1976" s="7" t="str">
        <f aca="false">INDEX(Assumptions!$B$33:$B$41,MATCH(Q1976&amp;"|"&amp;R1976,Assumptions!$A$33:$A$41,0))</f>
        <v>Light Touch</v>
      </c>
      <c r="T1976" s="7" t="n">
        <f aca="false">IF(ISNUMBER(Data_Clean!V1976),J1976*Data_Clean!V1976,0)</f>
        <v>28.90481069</v>
      </c>
    </row>
    <row r="1977" customFormat="false" ht="15" hidden="false" customHeight="false" outlineLevel="0" collapsed="false">
      <c r="A1977" s="15" t="str">
        <f aca="false">Data_Clean!A1977</f>
        <v>CX101973</v>
      </c>
      <c r="B1977" s="14" t="n">
        <f aca="false">Data_Clean!G1977*Assumptions!$B$5</f>
        <v>139.14075</v>
      </c>
      <c r="C1977" s="14" t="n">
        <f aca="false">IF(Data_Clean!H1977="",0,Data_Clean!H1977)*Assumptions!$B$6</f>
        <v>510.23868</v>
      </c>
      <c r="D1977" s="14" t="n">
        <f aca="false">Data_Clean!I1977*Assumptions!$B$7</f>
        <v>0</v>
      </c>
      <c r="E1977" s="14" t="n">
        <f aca="false">Data_Clean!J1977*Assumptions!$B$8</f>
        <v>0</v>
      </c>
      <c r="F1977" s="14" t="n">
        <f aca="false">Data_Clean!K1977*Assumptions!$B$9</f>
        <v>0</v>
      </c>
      <c r="G1977" s="14" t="n">
        <f aca="false">Data_Clean!L1977*Assumptions!$B$10</f>
        <v>0</v>
      </c>
      <c r="H1977" s="14" t="n">
        <f aca="false">IF(OR(Data_Clean!M1977="",Data_Clean!N1977=""),0,Data_Clean!M1977*Data_Clean!N1977/100)*Assumptions!$B$13*Assumptions!$B$11</f>
        <v>0</v>
      </c>
      <c r="I1977" s="14" t="n">
        <f aca="false">Data_Clean!O1977*4*Assumptions!$B$12</f>
        <v>0</v>
      </c>
      <c r="J1977" s="14" t="n">
        <f aca="false">SUM(B1977:I1977)</f>
        <v>649.37943</v>
      </c>
      <c r="K1977" s="16" t="n">
        <f aca="false">IF(Data_Clean!P1977="","",Assumptions!$B$15*0.5^(Data_Clean!P1977/Assumptions!$B$20))</f>
        <v>0.114510933800888</v>
      </c>
      <c r="L1977" s="16" t="n">
        <f aca="false">Assumptions!$B$16*MIN(1,LN(1+Data_Clean!Q1977)/LN(1+Assumptions!$B$21))</f>
        <v>0</v>
      </c>
      <c r="M1977" s="16" t="n">
        <f aca="false">Assumptions!$B$17*(0.6*MIN(1,Data_Clean!R1977/Assumptions!$B$22)+0.4*IF(Data_Clean!S1977="",0,Data_Clean!S1977))</f>
        <v>0</v>
      </c>
      <c r="N1977" s="16" t="n">
        <f aca="false">Assumptions!$B$18*MIN(1,(Data_Clean!F1977-1)/Assumptions!$B$23)</f>
        <v>5</v>
      </c>
      <c r="O1977" s="16" t="n">
        <f aca="false">Assumptions!$B$19*(0.4*IF(Data_Clean!E1977="",0,MIN(1,Data_Clean!E1977/12/Assumptions!$B$24))+0.35*IF(Data_Clean!D1977="Y",1,0)+0.25*(1-MIN(Data_Clean!T1977,3)/3))/IF(Data_Clean!E1977="",0.6,1)</f>
        <v>9.75</v>
      </c>
      <c r="P1977" s="16" t="n">
        <f aca="false">SUM(K1977:O1977)/(Assumptions!$D$5-IF(K1977="",Assumptions!$B$15,0))*100</f>
        <v>14.8645109338009</v>
      </c>
      <c r="Q1977" s="7" t="str">
        <f aca="false">IF(J1977&gt;=Assumptions!$B$26,"High",IF(J1977&gt;=Assumptions!$B$27,"Mid","Low"))</f>
        <v>Mid</v>
      </c>
      <c r="R1977" s="7" t="str">
        <f aca="false">IF(P1977&gt;=Assumptions!$B$28,"High",IF(P1977&gt;=Assumptions!$B$29,"Mid","Low"))</f>
        <v>Low</v>
      </c>
      <c r="S1977" s="7" t="str">
        <f aca="false">INDEX(Assumptions!$B$33:$B$41,MATCH(Q1977&amp;"|"&amp;R1977,Assumptions!$A$33:$A$41,0))</f>
        <v>Light Touch</v>
      </c>
      <c r="T1977" s="7" t="n">
        <f aca="false">IF(ISNUMBER(Data_Clean!V1977),J1977*Data_Clean!V1977,0)</f>
        <v>164.682623448</v>
      </c>
    </row>
    <row r="1978" customFormat="false" ht="15" hidden="false" customHeight="false" outlineLevel="0" collapsed="false">
      <c r="A1978" s="15" t="str">
        <f aca="false">Data_Clean!A1978</f>
        <v>CX101974</v>
      </c>
      <c r="B1978" s="14" t="n">
        <f aca="false">Data_Clean!G1978*Assumptions!$B$5</f>
        <v>28.29475</v>
      </c>
      <c r="C1978" s="14" t="n">
        <f aca="false">IF(Data_Clean!H1978="",0,Data_Clean!H1978)*Assumptions!$B$6</f>
        <v>160.24068</v>
      </c>
      <c r="D1978" s="14" t="n">
        <f aca="false">Data_Clean!I1978*Assumptions!$B$7</f>
        <v>0</v>
      </c>
      <c r="E1978" s="14" t="n">
        <f aca="false">Data_Clean!J1978*Assumptions!$B$8</f>
        <v>0</v>
      </c>
      <c r="F1978" s="14" t="n">
        <f aca="false">Data_Clean!K1978*Assumptions!$B$9</f>
        <v>0</v>
      </c>
      <c r="G1978" s="14" t="n">
        <f aca="false">Data_Clean!L1978*Assumptions!$B$10</f>
        <v>0</v>
      </c>
      <c r="H1978" s="14" t="n">
        <f aca="false">IF(OR(Data_Clean!M1978="",Data_Clean!N1978=""),0,Data_Clean!M1978*Data_Clean!N1978/100)*Assumptions!$B$13*Assumptions!$B$11</f>
        <v>279.552</v>
      </c>
      <c r="I1978" s="14" t="n">
        <f aca="false">Data_Clean!O1978*4*Assumptions!$B$12</f>
        <v>0</v>
      </c>
      <c r="J1978" s="14" t="n">
        <f aca="false">SUM(B1978:I1978)</f>
        <v>468.08743</v>
      </c>
      <c r="K1978" s="16" t="n">
        <f aca="false">IF(Data_Clean!P1978="","",Assumptions!$B$15*0.5^(Data_Clean!P1978/Assumptions!$B$20))</f>
        <v>0.437359214782879</v>
      </c>
      <c r="L1978" s="16" t="n">
        <f aca="false">Assumptions!$B$16*MIN(1,LN(1+Data_Clean!Q1978)/LN(1+Assumptions!$B$21))</f>
        <v>0</v>
      </c>
      <c r="M1978" s="16" t="n">
        <f aca="false">Assumptions!$B$17*(0.6*MIN(1,Data_Clean!R1978/Assumptions!$B$22)+0.4*IF(Data_Clean!S1978="",0,Data_Clean!S1978))</f>
        <v>0</v>
      </c>
      <c r="N1978" s="16" t="n">
        <f aca="false">Assumptions!$B$18*MIN(1,(Data_Clean!F1978-1)/Assumptions!$B$23)</f>
        <v>10</v>
      </c>
      <c r="O1978" s="16" t="n">
        <f aca="false">Assumptions!$B$19*(0.4*IF(Data_Clean!E1978="",0,MIN(1,Data_Clean!E1978/12/Assumptions!$B$24))+0.35*IF(Data_Clean!D1978="Y",1,0)+0.25*(1-MIN(Data_Clean!T1978,3)/3))/IF(Data_Clean!E1978="",0.6,1)</f>
        <v>10.7</v>
      </c>
      <c r="P1978" s="16" t="n">
        <f aca="false">SUM(K1978:O1978)/(Assumptions!$D$5-IF(K1978="",Assumptions!$B$15,0))*100</f>
        <v>21.1373592147829</v>
      </c>
      <c r="Q1978" s="7" t="str">
        <f aca="false">IF(J1978&gt;=Assumptions!$B$26,"High",IF(J1978&gt;=Assumptions!$B$27,"Mid","Low"))</f>
        <v>Mid</v>
      </c>
      <c r="R1978" s="7" t="str">
        <f aca="false">IF(P1978&gt;=Assumptions!$B$28,"High",IF(P1978&gt;=Assumptions!$B$29,"Mid","Low"))</f>
        <v>Low</v>
      </c>
      <c r="S1978" s="7" t="str">
        <f aca="false">INDEX(Assumptions!$B$33:$B$41,MATCH(Q1978&amp;"|"&amp;R1978,Assumptions!$A$33:$A$41,0))</f>
        <v>Light Touch</v>
      </c>
      <c r="T1978" s="7" t="n">
        <f aca="false">IF(ISNUMBER(Data_Clean!V1978),J1978*Data_Clean!V1978,0)</f>
        <v>92.447267425</v>
      </c>
    </row>
    <row r="1979" customFormat="false" ht="15" hidden="false" customHeight="false" outlineLevel="0" collapsed="false">
      <c r="A1979" s="15" t="str">
        <f aca="false">Data_Clean!A1979</f>
        <v>CX101975</v>
      </c>
      <c r="B1979" s="14" t="n">
        <f aca="false">Data_Clean!G1979*Assumptions!$B$5</f>
        <v>232.40425</v>
      </c>
      <c r="C1979" s="14" t="n">
        <f aca="false">IF(Data_Clean!H1979="",0,Data_Clean!H1979)*Assumptions!$B$6</f>
        <v>109.60476</v>
      </c>
      <c r="D1979" s="14" t="n">
        <f aca="false">Data_Clean!I1979*Assumptions!$B$7</f>
        <v>0</v>
      </c>
      <c r="E1979" s="14" t="n">
        <f aca="false">Data_Clean!J1979*Assumptions!$B$8</f>
        <v>0</v>
      </c>
      <c r="F1979" s="14" t="n">
        <f aca="false">Data_Clean!K1979*Assumptions!$B$9</f>
        <v>1050.5</v>
      </c>
      <c r="G1979" s="14" t="n">
        <f aca="false">Data_Clean!L1979*Assumptions!$B$10</f>
        <v>0</v>
      </c>
      <c r="H1979" s="14" t="n">
        <f aca="false">IF(OR(Data_Clean!M1979="",Data_Clean!N1979=""),0,Data_Clean!M1979*Data_Clean!N1979/100)*Assumptions!$B$13*Assumptions!$B$11</f>
        <v>108.9</v>
      </c>
      <c r="I1979" s="14" t="n">
        <f aca="false">Data_Clean!O1979*4*Assumptions!$B$12</f>
        <v>96.4824</v>
      </c>
      <c r="J1979" s="14" t="n">
        <f aca="false">SUM(B1979:I1979)</f>
        <v>1597.89141</v>
      </c>
      <c r="K1979" s="16" t="n">
        <f aca="false">IF(Data_Clean!P1979="","",Assumptions!$B$15*0.5^(Data_Clean!P1979/Assumptions!$B$20))</f>
        <v>27.3516746567465</v>
      </c>
      <c r="L1979" s="16" t="n">
        <f aca="false">Assumptions!$B$16*MIN(1,LN(1+Data_Clean!Q1979)/LN(1+Assumptions!$B$21))</f>
        <v>18.5272947775809</v>
      </c>
      <c r="M1979" s="16" t="n">
        <f aca="false">Assumptions!$B$17*(0.6*MIN(1,Data_Clean!R1979/Assumptions!$B$22)+0.4*IF(Data_Clean!S1979="",0,Data_Clean!S1979))</f>
        <v>14.31</v>
      </c>
      <c r="N1979" s="16" t="n">
        <f aca="false">Assumptions!$B$18*MIN(1,(Data_Clean!F1979-1)/Assumptions!$B$23)</f>
        <v>20</v>
      </c>
      <c r="O1979" s="16" t="n">
        <f aca="false">Assumptions!$B$19*(0.4*IF(Data_Clean!E1979="",0,MIN(1,Data_Clean!E1979/12/Assumptions!$B$24))+0.35*IF(Data_Clean!D1979="Y",1,0)+0.25*(1-MIN(Data_Clean!T1979,3)/3))/IF(Data_Clean!E1979="",0.6,1)</f>
        <v>9.85</v>
      </c>
      <c r="P1979" s="16" t="n">
        <f aca="false">SUM(K1979:O1979)/(Assumptions!$D$5-IF(K1979="",Assumptions!$B$15,0))*100</f>
        <v>90.0389694343274</v>
      </c>
      <c r="Q1979" s="7" t="str">
        <f aca="false">IF(J1979&gt;=Assumptions!$B$26,"High",IF(J1979&gt;=Assumptions!$B$27,"Mid","Low"))</f>
        <v>High</v>
      </c>
      <c r="R1979" s="7" t="str">
        <f aca="false">IF(P1979&gt;=Assumptions!$B$28,"High",IF(P1979&gt;=Assumptions!$B$29,"Mid","Low"))</f>
        <v>High</v>
      </c>
      <c r="S1979" s="7" t="str">
        <f aca="false">INDEX(Assumptions!$B$33:$B$41,MATCH(Q1979&amp;"|"&amp;R1979,Assumptions!$A$33:$A$41,0))</f>
        <v>Premier Advocates</v>
      </c>
      <c r="T1979" s="7" t="n">
        <f aca="false">IF(ISNUMBER(Data_Clean!V1979),J1979*Data_Clean!V1979,0)</f>
        <v>18.855118638</v>
      </c>
    </row>
    <row r="1980" customFormat="false" ht="15" hidden="false" customHeight="false" outlineLevel="0" collapsed="false">
      <c r="A1980" s="15" t="str">
        <f aca="false">Data_Clean!A1980</f>
        <v>CX101976</v>
      </c>
      <c r="B1980" s="14" t="n">
        <f aca="false">Data_Clean!G1980*Assumptions!$B$5</f>
        <v>117.3275</v>
      </c>
      <c r="C1980" s="14" t="n">
        <f aca="false">IF(Data_Clean!H1980="",0,Data_Clean!H1980)*Assumptions!$B$6</f>
        <v>81.61368</v>
      </c>
      <c r="D1980" s="14" t="n">
        <f aca="false">Data_Clean!I1980*Assumptions!$B$7</f>
        <v>0</v>
      </c>
      <c r="E1980" s="14" t="n">
        <f aca="false">Data_Clean!J1980*Assumptions!$B$8</f>
        <v>0</v>
      </c>
      <c r="F1980" s="14" t="n">
        <f aca="false">Data_Clean!K1980*Assumptions!$B$9</f>
        <v>0</v>
      </c>
      <c r="G1980" s="14" t="n">
        <f aca="false">Data_Clean!L1980*Assumptions!$B$10</f>
        <v>0</v>
      </c>
      <c r="H1980" s="14" t="n">
        <f aca="false">IF(OR(Data_Clean!M1980="",Data_Clean!N1980=""),0,Data_Clean!M1980*Data_Clean!N1980/100)*Assumptions!$B$13*Assumptions!$B$11</f>
        <v>156</v>
      </c>
      <c r="I1980" s="14" t="n">
        <f aca="false">Data_Clean!O1980*4*Assumptions!$B$12</f>
        <v>4.04544</v>
      </c>
      <c r="J1980" s="14" t="n">
        <f aca="false">SUM(B1980:I1980)</f>
        <v>358.98662</v>
      </c>
      <c r="K1980" s="16" t="n">
        <f aca="false">IF(Data_Clean!P1980="","",Assumptions!$B$15*0.5^(Data_Clean!P1980/Assumptions!$B$20))</f>
        <v>20.2552491925229</v>
      </c>
      <c r="L1980" s="16" t="n">
        <f aca="false">Assumptions!$B$16*MIN(1,LN(1+Data_Clean!Q1980)/LN(1+Assumptions!$B$21))</f>
        <v>10.6966696442427</v>
      </c>
      <c r="M1980" s="16" t="n">
        <f aca="false">Assumptions!$B$17*(0.6*MIN(1,Data_Clean!R1980/Assumptions!$B$22)+0.4*IF(Data_Clean!S1980="",0,Data_Clean!S1980))</f>
        <v>6.678</v>
      </c>
      <c r="N1980" s="16" t="n">
        <f aca="false">Assumptions!$B$18*MIN(1,(Data_Clean!F1980-1)/Assumptions!$B$23)</f>
        <v>10</v>
      </c>
      <c r="O1980" s="16" t="n">
        <f aca="false">Assumptions!$B$19*(0.4*IF(Data_Clean!E1980="",0,MIN(1,Data_Clean!E1980/12/Assumptions!$B$24))+0.35*IF(Data_Clean!D1980="Y",1,0)+0.25*(1-MIN(Data_Clean!T1980,3)/3))/IF(Data_Clean!E1980="",0.6,1)</f>
        <v>4.95</v>
      </c>
      <c r="P1980" s="16" t="n">
        <f aca="false">SUM(K1980:O1980)/(Assumptions!$D$5-IF(K1980="",Assumptions!$B$15,0))*100</f>
        <v>52.5799188367655</v>
      </c>
      <c r="Q1980" s="7" t="str">
        <f aca="false">IF(J1980&gt;=Assumptions!$B$26,"High",IF(J1980&gt;=Assumptions!$B$27,"Mid","Low"))</f>
        <v>Low</v>
      </c>
      <c r="R1980" s="7" t="str">
        <f aca="false">IF(P1980&gt;=Assumptions!$B$28,"High",IF(P1980&gt;=Assumptions!$B$29,"Mid","Low"))</f>
        <v>Mid</v>
      </c>
      <c r="S1980" s="7" t="str">
        <f aca="false">INDEX(Assumptions!$B$33:$B$41,MATCH(Q1980&amp;"|"&amp;R1980,Assumptions!$A$33:$A$41,0))</f>
        <v>Light Touch</v>
      </c>
      <c r="T1980" s="7" t="n">
        <f aca="false">IF(ISNUMBER(Data_Clean!V1980),J1980*Data_Clean!V1980,0)</f>
        <v>37.550000452</v>
      </c>
    </row>
    <row r="1981" customFormat="false" ht="15" hidden="false" customHeight="false" outlineLevel="0" collapsed="false">
      <c r="A1981" s="15" t="str">
        <f aca="false">Data_Clean!A1981</f>
        <v>CX101977</v>
      </c>
      <c r="B1981" s="14" t="n">
        <f aca="false">Data_Clean!G1981*Assumptions!$B$5</f>
        <v>20.3805</v>
      </c>
      <c r="C1981" s="14" t="n">
        <f aca="false">IF(Data_Clean!H1981="",0,Data_Clean!H1981)*Assumptions!$B$6</f>
        <v>577.11996</v>
      </c>
      <c r="D1981" s="14" t="n">
        <f aca="false">Data_Clean!I1981*Assumptions!$B$7</f>
        <v>0</v>
      </c>
      <c r="E1981" s="14" t="n">
        <f aca="false">Data_Clean!J1981*Assumptions!$B$8</f>
        <v>0</v>
      </c>
      <c r="F1981" s="14" t="n">
        <f aca="false">Data_Clean!K1981*Assumptions!$B$9</f>
        <v>383.9</v>
      </c>
      <c r="G1981" s="14" t="n">
        <f aca="false">Data_Clean!L1981*Assumptions!$B$10</f>
        <v>0</v>
      </c>
      <c r="H1981" s="14" t="n">
        <f aca="false">IF(OR(Data_Clean!M1981="",Data_Clean!N1981=""),0,Data_Clean!M1981*Data_Clean!N1981/100)*Assumptions!$B$13*Assumptions!$B$11</f>
        <v>0</v>
      </c>
      <c r="I1981" s="14" t="n">
        <f aca="false">Data_Clean!O1981*4*Assumptions!$B$12</f>
        <v>0</v>
      </c>
      <c r="J1981" s="14" t="n">
        <f aca="false">SUM(B1981:I1981)</f>
        <v>981.40046</v>
      </c>
      <c r="K1981" s="16" t="n">
        <f aca="false">IF(Data_Clean!P1981="","",Assumptions!$B$15*0.5^(Data_Clean!P1981/Assumptions!$B$20))</f>
        <v>0.0336532721190537</v>
      </c>
      <c r="L1981" s="16" t="n">
        <f aca="false">Assumptions!$B$16*MIN(1,LN(1+Data_Clean!Q1981)/LN(1+Assumptions!$B$21))</f>
        <v>0</v>
      </c>
      <c r="M1981" s="16" t="n">
        <f aca="false">Assumptions!$B$17*(0.6*MIN(1,Data_Clean!R1981/Assumptions!$B$22)+0.4*IF(Data_Clean!S1981="",0,Data_Clean!S1981))</f>
        <v>0</v>
      </c>
      <c r="N1981" s="16" t="n">
        <f aca="false">Assumptions!$B$18*MIN(1,(Data_Clean!F1981-1)/Assumptions!$B$23)</f>
        <v>10</v>
      </c>
      <c r="O1981" s="16" t="n">
        <f aca="false">Assumptions!$B$19*(0.4*IF(Data_Clean!E1981="",0,MIN(1,Data_Clean!E1981/12/Assumptions!$B$24))+0.35*IF(Data_Clean!D1981="Y",1,0)+0.25*(1-MIN(Data_Clean!T1981,3)/3))/IF(Data_Clean!E1981="",0.6,1)</f>
        <v>9.75</v>
      </c>
      <c r="P1981" s="16" t="n">
        <f aca="false">SUM(K1981:O1981)/(Assumptions!$D$5-IF(K1981="",Assumptions!$B$15,0))*100</f>
        <v>19.7836532721191</v>
      </c>
      <c r="Q1981" s="7" t="str">
        <f aca="false">IF(J1981&gt;=Assumptions!$B$26,"High",IF(J1981&gt;=Assumptions!$B$27,"Mid","Low"))</f>
        <v>Mid</v>
      </c>
      <c r="R1981" s="7" t="str">
        <f aca="false">IF(P1981&gt;=Assumptions!$B$28,"High",IF(P1981&gt;=Assumptions!$B$29,"Mid","Low"))</f>
        <v>Low</v>
      </c>
      <c r="S1981" s="7" t="str">
        <f aca="false">INDEX(Assumptions!$B$33:$B$41,MATCH(Q1981&amp;"|"&amp;R1981,Assumptions!$A$33:$A$41,0))</f>
        <v>Light Touch</v>
      </c>
      <c r="T1981" s="7" t="n">
        <f aca="false">IF(ISNUMBER(Data_Clean!V1981),J1981*Data_Clean!V1981,0)</f>
        <v>207.958757474</v>
      </c>
    </row>
    <row r="1982" customFormat="false" ht="15" hidden="false" customHeight="false" outlineLevel="0" collapsed="false">
      <c r="A1982" s="15" t="str">
        <f aca="false">Data_Clean!A1982</f>
        <v>CX101978</v>
      </c>
      <c r="B1982" s="14" t="n">
        <f aca="false">Data_Clean!G1982*Assumptions!$B$5</f>
        <v>46.15125</v>
      </c>
      <c r="C1982" s="14" t="n">
        <f aca="false">IF(Data_Clean!H1982="",0,Data_Clean!H1982)*Assumptions!$B$6</f>
        <v>0</v>
      </c>
      <c r="D1982" s="14" t="n">
        <f aca="false">Data_Clean!I1982*Assumptions!$B$7</f>
        <v>0</v>
      </c>
      <c r="E1982" s="14" t="n">
        <f aca="false">Data_Clean!J1982*Assumptions!$B$8</f>
        <v>0</v>
      </c>
      <c r="F1982" s="14" t="n">
        <f aca="false">Data_Clean!K1982*Assumptions!$B$9</f>
        <v>0</v>
      </c>
      <c r="G1982" s="14" t="n">
        <f aca="false">Data_Clean!L1982*Assumptions!$B$10</f>
        <v>0</v>
      </c>
      <c r="H1982" s="14" t="n">
        <f aca="false">IF(OR(Data_Clean!M1982="",Data_Clean!N1982=""),0,Data_Clean!M1982*Data_Clean!N1982/100)*Assumptions!$B$13*Assumptions!$B$11</f>
        <v>0</v>
      </c>
      <c r="I1982" s="14" t="n">
        <f aca="false">Data_Clean!O1982*4*Assumptions!$B$12</f>
        <v>0</v>
      </c>
      <c r="J1982" s="14" t="n">
        <f aca="false">SUM(B1982:I1982)</f>
        <v>46.15125</v>
      </c>
      <c r="K1982" s="16" t="n">
        <f aca="false">IF(Data_Clean!P1982="","",Assumptions!$B$15*0.5^(Data_Clean!P1982/Assumptions!$B$20))</f>
        <v>18.8988157484231</v>
      </c>
      <c r="L1982" s="16" t="n">
        <f aca="false">Assumptions!$B$16*MIN(1,LN(1+Data_Clean!Q1982)/LN(1+Assumptions!$B$21))</f>
        <v>14.4532413158944</v>
      </c>
      <c r="M1982" s="16" t="n">
        <f aca="false">Assumptions!$B$17*(0.6*MIN(1,Data_Clean!R1982/Assumptions!$B$22)+0.4*IF(Data_Clean!S1982="",0,Data_Clean!S1982))</f>
        <v>12.546</v>
      </c>
      <c r="N1982" s="16" t="n">
        <f aca="false">Assumptions!$B$18*MIN(1,(Data_Clean!F1982-1)/Assumptions!$B$23)</f>
        <v>5</v>
      </c>
      <c r="O1982" s="16" t="n">
        <f aca="false">Assumptions!$B$19*(0.4*IF(Data_Clean!E1982="",0,MIN(1,Data_Clean!E1982/12/Assumptions!$B$24))+0.35*IF(Data_Clean!D1982="Y",1,0)+0.25*(1-MIN(Data_Clean!T1982,3)/3))/IF(Data_Clean!E1982="",0.6,1)</f>
        <v>2.75</v>
      </c>
      <c r="P1982" s="16" t="n">
        <f aca="false">SUM(K1982:O1982)/(Assumptions!$D$5-IF(K1982="",Assumptions!$B$15,0))*100</f>
        <v>53.6480570643175</v>
      </c>
      <c r="Q1982" s="7" t="str">
        <f aca="false">IF(J1982&gt;=Assumptions!$B$26,"High",IF(J1982&gt;=Assumptions!$B$27,"Mid","Low"))</f>
        <v>Low</v>
      </c>
      <c r="R1982" s="7" t="str">
        <f aca="false">IF(P1982&gt;=Assumptions!$B$28,"High",IF(P1982&gt;=Assumptions!$B$29,"Mid","Low"))</f>
        <v>Mid</v>
      </c>
      <c r="S1982" s="7" t="str">
        <f aca="false">INDEX(Assumptions!$B$33:$B$41,MATCH(Q1982&amp;"|"&amp;R1982,Assumptions!$A$33:$A$41,0))</f>
        <v>Light Touch</v>
      </c>
      <c r="T1982" s="7" t="n">
        <f aca="false">IF(ISNUMBER(Data_Clean!V1982),J1982*Data_Clean!V1982,0)</f>
        <v>6.465790125</v>
      </c>
    </row>
    <row r="1983" customFormat="false" ht="15" hidden="false" customHeight="false" outlineLevel="0" collapsed="false">
      <c r="A1983" s="15" t="str">
        <f aca="false">Data_Clean!A1983</f>
        <v>CX101979</v>
      </c>
      <c r="B1983" s="14" t="n">
        <f aca="false">Data_Clean!G1983*Assumptions!$B$5</f>
        <v>249.062</v>
      </c>
      <c r="C1983" s="14" t="n">
        <f aca="false">IF(Data_Clean!H1983="",0,Data_Clean!H1983)*Assumptions!$B$6</f>
        <v>483.12636</v>
      </c>
      <c r="D1983" s="14" t="n">
        <f aca="false">Data_Clean!I1983*Assumptions!$B$7</f>
        <v>0</v>
      </c>
      <c r="E1983" s="14" t="n">
        <f aca="false">Data_Clean!J1983*Assumptions!$B$8</f>
        <v>0</v>
      </c>
      <c r="F1983" s="14" t="n">
        <f aca="false">Data_Clean!K1983*Assumptions!$B$9</f>
        <v>3385.8</v>
      </c>
      <c r="G1983" s="14" t="n">
        <f aca="false">Data_Clean!L1983*Assumptions!$B$10</f>
        <v>0</v>
      </c>
      <c r="H1983" s="14" t="n">
        <f aca="false">IF(OR(Data_Clean!M1983="",Data_Clean!N1983=""),0,Data_Clean!M1983*Data_Clean!N1983/100)*Assumptions!$B$13*Assumptions!$B$11</f>
        <v>0</v>
      </c>
      <c r="I1983" s="14" t="n">
        <f aca="false">Data_Clean!O1983*4*Assumptions!$B$12</f>
        <v>0</v>
      </c>
      <c r="J1983" s="14" t="n">
        <f aca="false">SUM(B1983:I1983)</f>
        <v>4117.98836</v>
      </c>
      <c r="K1983" s="16" t="n">
        <f aca="false">IF(Data_Clean!P1983="","",Assumptions!$B$15*0.5^(Data_Clean!P1983/Assumptions!$B$20))</f>
        <v>27.3516746567465</v>
      </c>
      <c r="L1983" s="16" t="n">
        <f aca="false">Assumptions!$B$16*MIN(1,LN(1+Data_Clean!Q1983)/LN(1+Assumptions!$B$21))</f>
        <v>15.4867983970398</v>
      </c>
      <c r="M1983" s="16" t="n">
        <f aca="false">Assumptions!$B$17*(0.6*MIN(1,Data_Clean!R1983/Assumptions!$B$22)+0.4*IF(Data_Clean!S1983="",0,Data_Clean!S1983))</f>
        <v>8.712</v>
      </c>
      <c r="N1983" s="16" t="n">
        <f aca="false">Assumptions!$B$18*MIN(1,(Data_Clean!F1983-1)/Assumptions!$B$23)</f>
        <v>10</v>
      </c>
      <c r="O1983" s="16" t="n">
        <f aca="false">Assumptions!$B$19*(0.4*IF(Data_Clean!E1983="",0,MIN(1,Data_Clean!E1983/12/Assumptions!$B$24))+0.35*IF(Data_Clean!D1983="Y",1,0)+0.25*(1-MIN(Data_Clean!T1983,3)/3))/IF(Data_Clean!E1983="",0.6,1)</f>
        <v>11.8</v>
      </c>
      <c r="P1983" s="16" t="n">
        <f aca="false">SUM(K1983:O1983)/(Assumptions!$D$5-IF(K1983="",Assumptions!$B$15,0))*100</f>
        <v>73.3504730537863</v>
      </c>
      <c r="Q1983" s="7" t="str">
        <f aca="false">IF(J1983&gt;=Assumptions!$B$26,"High",IF(J1983&gt;=Assumptions!$B$27,"Mid","Low"))</f>
        <v>High</v>
      </c>
      <c r="R1983" s="7" t="str">
        <f aca="false">IF(P1983&gt;=Assumptions!$B$28,"High",IF(P1983&gt;=Assumptions!$B$29,"Mid","Low"))</f>
        <v>High</v>
      </c>
      <c r="S1983" s="7" t="str">
        <f aca="false">INDEX(Assumptions!$B$33:$B$41,MATCH(Q1983&amp;"|"&amp;R1983,Assumptions!$A$33:$A$41,0))</f>
        <v>Premier Advocates</v>
      </c>
      <c r="T1983" s="7" t="n">
        <f aca="false">IF(ISNUMBER(Data_Clean!V1983),J1983*Data_Clean!V1983,0)</f>
        <v>135.481817044</v>
      </c>
    </row>
    <row r="1984" customFormat="false" ht="15" hidden="false" customHeight="false" outlineLevel="0" collapsed="false">
      <c r="A1984" s="15" t="str">
        <f aca="false">Data_Clean!A1984</f>
        <v>CX101980</v>
      </c>
      <c r="B1984" s="14" t="n">
        <f aca="false">Data_Clean!G1984*Assumptions!$B$5</f>
        <v>243.1</v>
      </c>
      <c r="C1984" s="14" t="n">
        <f aca="false">IF(Data_Clean!H1984="",0,Data_Clean!H1984)*Assumptions!$B$6</f>
        <v>380.30076</v>
      </c>
      <c r="D1984" s="14" t="n">
        <f aca="false">Data_Clean!I1984*Assumptions!$B$7</f>
        <v>803.2</v>
      </c>
      <c r="E1984" s="14" t="n">
        <f aca="false">Data_Clean!J1984*Assumptions!$B$8</f>
        <v>0</v>
      </c>
      <c r="F1984" s="14" t="n">
        <f aca="false">Data_Clean!K1984*Assumptions!$B$9</f>
        <v>0</v>
      </c>
      <c r="G1984" s="14" t="n">
        <f aca="false">Data_Clean!L1984*Assumptions!$B$10</f>
        <v>0</v>
      </c>
      <c r="H1984" s="14" t="n">
        <f aca="false">IF(OR(Data_Clean!M1984="",Data_Clean!N1984=""),0,Data_Clean!M1984*Data_Clean!N1984/100)*Assumptions!$B$13*Assumptions!$B$11</f>
        <v>0</v>
      </c>
      <c r="I1984" s="14" t="n">
        <f aca="false">Data_Clean!O1984*4*Assumptions!$B$12</f>
        <v>0</v>
      </c>
      <c r="J1984" s="14" t="n">
        <f aca="false">SUM(B1984:I1984)</f>
        <v>1426.60076</v>
      </c>
      <c r="K1984" s="16" t="n">
        <f aca="false">IF(Data_Clean!P1984="","",Assumptions!$B$15*0.5^(Data_Clean!P1984/Assumptions!$B$20))</f>
        <v>30</v>
      </c>
      <c r="L1984" s="16" t="n">
        <f aca="false">Assumptions!$B$16*MIN(1,LN(1+Data_Clean!Q1984)/LN(1+Assumptions!$B$21))</f>
        <v>16.4779661706004</v>
      </c>
      <c r="M1984" s="16" t="n">
        <f aca="false">Assumptions!$B$17*(0.6*MIN(1,Data_Clean!R1984/Assumptions!$B$22)+0.4*IF(Data_Clean!S1984="",0,Data_Clean!S1984))</f>
        <v>2.946</v>
      </c>
      <c r="N1984" s="16" t="n">
        <f aca="false">Assumptions!$B$18*MIN(1,(Data_Clean!F1984-1)/Assumptions!$B$23)</f>
        <v>10</v>
      </c>
      <c r="O1984" s="16" t="n">
        <f aca="false">Assumptions!$B$19*(0.4*IF(Data_Clean!E1984="",0,MIN(1,Data_Clean!E1984/12/Assumptions!$B$24))+0.35*IF(Data_Clean!D1984="Y",1,0)+0.25*(1-MIN(Data_Clean!T1984,3)/3))/IF(Data_Clean!E1984="",0.6,1)</f>
        <v>15</v>
      </c>
      <c r="P1984" s="16" t="n">
        <f aca="false">SUM(K1984:O1984)/(Assumptions!$D$5-IF(K1984="",Assumptions!$B$15,0))*100</f>
        <v>74.4239661706004</v>
      </c>
      <c r="Q1984" s="7" t="str">
        <f aca="false">IF(J1984&gt;=Assumptions!$B$26,"High",IF(J1984&gt;=Assumptions!$B$27,"Mid","Low"))</f>
        <v>Mid</v>
      </c>
      <c r="R1984" s="7" t="str">
        <f aca="false">IF(P1984&gt;=Assumptions!$B$28,"High",IF(P1984&gt;=Assumptions!$B$29,"Mid","Low"))</f>
        <v>High</v>
      </c>
      <c r="S1984" s="7" t="str">
        <f aca="false">INDEX(Assumptions!$B$33:$B$41,MATCH(Q1984&amp;"|"&amp;R1984,Assumptions!$A$33:$A$41,0))</f>
        <v>Engaged Builders</v>
      </c>
      <c r="T1984" s="7" t="n">
        <f aca="false">IF(ISNUMBER(Data_Clean!V1984),J1984*Data_Clean!V1984,0)</f>
        <v>35.237038772</v>
      </c>
    </row>
    <row r="1985" customFormat="false" ht="15" hidden="false" customHeight="false" outlineLevel="0" collapsed="false">
      <c r="A1985" s="15" t="str">
        <f aca="false">Data_Clean!A1985</f>
        <v>CX101981</v>
      </c>
      <c r="B1985" s="14" t="n">
        <f aca="false">Data_Clean!G1985*Assumptions!$B$5</f>
        <v>223.0125</v>
      </c>
      <c r="C1985" s="14" t="n">
        <f aca="false">IF(Data_Clean!H1985="",0,Data_Clean!H1985)*Assumptions!$B$6</f>
        <v>0</v>
      </c>
      <c r="D1985" s="14" t="n">
        <f aca="false">Data_Clean!I1985*Assumptions!$B$7</f>
        <v>0</v>
      </c>
      <c r="E1985" s="14" t="n">
        <f aca="false">Data_Clean!J1985*Assumptions!$B$8</f>
        <v>0</v>
      </c>
      <c r="F1985" s="14" t="n">
        <f aca="false">Data_Clean!K1985*Assumptions!$B$9</f>
        <v>0</v>
      </c>
      <c r="G1985" s="14" t="n">
        <f aca="false">Data_Clean!L1985*Assumptions!$B$10</f>
        <v>0</v>
      </c>
      <c r="H1985" s="14" t="n">
        <f aca="false">IF(OR(Data_Clean!M1985="",Data_Clean!N1985=""),0,Data_Clean!M1985*Data_Clean!N1985/100)*Assumptions!$B$13*Assumptions!$B$11</f>
        <v>97.644</v>
      </c>
      <c r="I1985" s="14" t="n">
        <f aca="false">Data_Clean!O1985*4*Assumptions!$B$12</f>
        <v>5.3544</v>
      </c>
      <c r="J1985" s="14" t="n">
        <f aca="false">SUM(B1985:I1985)</f>
        <v>326.0109</v>
      </c>
      <c r="K1985" s="16" t="n">
        <f aca="false">IF(Data_Clean!P1985="","",Assumptions!$B$15*0.5^(Data_Clean!P1985/Assumptions!$B$20))</f>
        <v>6.38000370713142</v>
      </c>
      <c r="L1985" s="16" t="n">
        <f aca="false">Assumptions!$B$16*MIN(1,LN(1+Data_Clean!Q1985)/LN(1+Assumptions!$B$21))</f>
        <v>12.2792642888455</v>
      </c>
      <c r="M1985" s="16" t="n">
        <f aca="false">Assumptions!$B$17*(0.6*MIN(1,Data_Clean!R1985/Assumptions!$B$22)+0.4*IF(Data_Clean!S1985="",0,Data_Clean!S1985))</f>
        <v>6.12</v>
      </c>
      <c r="N1985" s="16" t="n">
        <f aca="false">Assumptions!$B$18*MIN(1,(Data_Clean!F1985-1)/Assumptions!$B$23)</f>
        <v>10</v>
      </c>
      <c r="O1985" s="16" t="n">
        <f aca="false">Assumptions!$B$19*(0.4*IF(Data_Clean!E1985="",0,MIN(1,Data_Clean!E1985/12/Assumptions!$B$24))+0.35*IF(Data_Clean!D1985="Y",1,0)+0.25*(1-MIN(Data_Clean!T1985,3)/3))/IF(Data_Clean!E1985="",0.6,1)</f>
        <v>9.75</v>
      </c>
      <c r="P1985" s="16" t="n">
        <f aca="false">SUM(K1985:O1985)/(Assumptions!$D$5-IF(K1985="",Assumptions!$B$15,0))*100</f>
        <v>44.5292679959769</v>
      </c>
      <c r="Q1985" s="7" t="str">
        <f aca="false">IF(J1985&gt;=Assumptions!$B$26,"High",IF(J1985&gt;=Assumptions!$B$27,"Mid","Low"))</f>
        <v>Low</v>
      </c>
      <c r="R1985" s="7" t="str">
        <f aca="false">IF(P1985&gt;=Assumptions!$B$28,"High",IF(P1985&gt;=Assumptions!$B$29,"Mid","Low"))</f>
        <v>Low</v>
      </c>
      <c r="S1985" s="7" t="str">
        <f aca="false">INDEX(Assumptions!$B$33:$B$41,MATCH(Q1985&amp;"|"&amp;R1985,Assumptions!$A$33:$A$41,0))</f>
        <v>Dormant &amp; Low Value</v>
      </c>
      <c r="T1985" s="7" t="n">
        <f aca="false">IF(ISNUMBER(Data_Clean!V1985),J1985*Data_Clean!V1985,0)</f>
        <v>16.78956135</v>
      </c>
    </row>
    <row r="1986" customFormat="false" ht="15" hidden="false" customHeight="false" outlineLevel="0" collapsed="false">
      <c r="A1986" s="15" t="str">
        <f aca="false">Data_Clean!A1986</f>
        <v>CX101982</v>
      </c>
      <c r="B1986" s="14" t="n">
        <f aca="false">Data_Clean!G1986*Assumptions!$B$5</f>
        <v>20.006</v>
      </c>
      <c r="C1986" s="14" t="n">
        <f aca="false">IF(Data_Clean!H1986="",0,Data_Clean!H1986)*Assumptions!$B$6</f>
        <v>11.61624</v>
      </c>
      <c r="D1986" s="14" t="n">
        <f aca="false">Data_Clean!I1986*Assumptions!$B$7</f>
        <v>0</v>
      </c>
      <c r="E1986" s="14" t="n">
        <f aca="false">Data_Clean!J1986*Assumptions!$B$8</f>
        <v>0</v>
      </c>
      <c r="F1986" s="14" t="n">
        <f aca="false">Data_Clean!K1986*Assumptions!$B$9</f>
        <v>194.7</v>
      </c>
      <c r="G1986" s="14" t="n">
        <f aca="false">Data_Clean!L1986*Assumptions!$B$10</f>
        <v>0</v>
      </c>
      <c r="H1986" s="14" t="n">
        <f aca="false">IF(OR(Data_Clean!M1986="",Data_Clean!N1986=""),0,Data_Clean!M1986*Data_Clean!N1986/100)*Assumptions!$B$13*Assumptions!$B$11</f>
        <v>0</v>
      </c>
      <c r="I1986" s="14" t="n">
        <f aca="false">Data_Clean!O1986*4*Assumptions!$B$12</f>
        <v>0</v>
      </c>
      <c r="J1986" s="14" t="n">
        <f aca="false">SUM(B1986:I1986)</f>
        <v>226.32224</v>
      </c>
      <c r="K1986" s="16" t="n">
        <f aca="false">IF(Data_Clean!P1986="","",Assumptions!$B$15*0.5^(Data_Clean!P1986/Assumptions!$B$20))</f>
        <v>28.6452481173125</v>
      </c>
      <c r="L1986" s="16" t="n">
        <f aca="false">Assumptions!$B$16*MIN(1,LN(1+Data_Clean!Q1986)/LN(1+Assumptions!$B$21))</f>
        <v>11.5625930527155</v>
      </c>
      <c r="M1986" s="16" t="n">
        <f aca="false">Assumptions!$B$17*(0.6*MIN(1,Data_Clean!R1986/Assumptions!$B$22)+0.4*IF(Data_Clean!S1986="",0,Data_Clean!S1986))</f>
        <v>1.572</v>
      </c>
      <c r="N1986" s="16" t="n">
        <f aca="false">Assumptions!$B$18*MIN(1,(Data_Clean!F1986-1)/Assumptions!$B$23)</f>
        <v>10</v>
      </c>
      <c r="O1986" s="16" t="n">
        <f aca="false">Assumptions!$B$19*(0.4*IF(Data_Clean!E1986="",0,MIN(1,Data_Clean!E1986/12/Assumptions!$B$24))+0.35*IF(Data_Clean!D1986="Y",1,0)+0.25*(1-MIN(Data_Clean!T1986,3)/3))/IF(Data_Clean!E1986="",0.6,1)</f>
        <v>8.5</v>
      </c>
      <c r="P1986" s="16" t="n">
        <f aca="false">SUM(K1986:O1986)/(Assumptions!$D$5-IF(K1986="",Assumptions!$B$15,0))*100</f>
        <v>60.279841170028</v>
      </c>
      <c r="Q1986" s="7" t="str">
        <f aca="false">IF(J1986&gt;=Assumptions!$B$26,"High",IF(J1986&gt;=Assumptions!$B$27,"Mid","Low"))</f>
        <v>Low</v>
      </c>
      <c r="R1986" s="7" t="str">
        <f aca="false">IF(P1986&gt;=Assumptions!$B$28,"High",IF(P1986&gt;=Assumptions!$B$29,"Mid","Low"))</f>
        <v>Mid</v>
      </c>
      <c r="S1986" s="7" t="str">
        <f aca="false">INDEX(Assumptions!$B$33:$B$41,MATCH(Q1986&amp;"|"&amp;R1986,Assumptions!$A$33:$A$41,0))</f>
        <v>Light Touch</v>
      </c>
      <c r="T1986" s="7" t="n">
        <f aca="false">IF(ISNUMBER(Data_Clean!V1986),J1986*Data_Clean!V1986,0)</f>
        <v>37.433698496</v>
      </c>
    </row>
    <row r="1987" customFormat="false" ht="15" hidden="false" customHeight="false" outlineLevel="0" collapsed="false">
      <c r="A1987" s="15" t="str">
        <f aca="false">Data_Clean!A1987</f>
        <v>CX101983</v>
      </c>
      <c r="B1987" s="14" t="n">
        <f aca="false">Data_Clean!G1987*Assumptions!$B$5</f>
        <v>88.89225</v>
      </c>
      <c r="C1987" s="14" t="n">
        <f aca="false">IF(Data_Clean!H1987="",0,Data_Clean!H1987)*Assumptions!$B$6</f>
        <v>175.62852</v>
      </c>
      <c r="D1987" s="14" t="n">
        <f aca="false">Data_Clean!I1987*Assumptions!$B$7</f>
        <v>0</v>
      </c>
      <c r="E1987" s="14" t="n">
        <f aca="false">Data_Clean!J1987*Assumptions!$B$8</f>
        <v>0</v>
      </c>
      <c r="F1987" s="14" t="n">
        <f aca="false">Data_Clean!K1987*Assumptions!$B$9</f>
        <v>0</v>
      </c>
      <c r="G1987" s="14" t="n">
        <f aca="false">Data_Clean!L1987*Assumptions!$B$10</f>
        <v>0</v>
      </c>
      <c r="H1987" s="14" t="n">
        <f aca="false">IF(OR(Data_Clean!M1987="",Data_Clean!N1987=""),0,Data_Clean!M1987*Data_Clean!N1987/100)*Assumptions!$B$13*Assumptions!$B$11</f>
        <v>0</v>
      </c>
      <c r="I1987" s="14" t="n">
        <f aca="false">Data_Clean!O1987*4*Assumptions!$B$12</f>
        <v>0</v>
      </c>
      <c r="J1987" s="14" t="n">
        <f aca="false">SUM(B1987:I1987)</f>
        <v>264.52077</v>
      </c>
      <c r="K1987" s="16" t="n">
        <f aca="false">IF(Data_Clean!P1987="","",Assumptions!$B$15*0.5^(Data_Clean!P1987/Assumptions!$B$20))</f>
        <v>0.00196247582251519</v>
      </c>
      <c r="L1987" s="16" t="n">
        <f aca="false">Assumptions!$B$16*MIN(1,LN(1+Data_Clean!Q1987)/LN(1+Assumptions!$B$21))</f>
        <v>0</v>
      </c>
      <c r="M1987" s="16" t="n">
        <f aca="false">Assumptions!$B$17*(0.6*MIN(1,Data_Clean!R1987/Assumptions!$B$22)+0.4*IF(Data_Clean!S1987="",0,Data_Clean!S1987))</f>
        <v>0</v>
      </c>
      <c r="N1987" s="16" t="n">
        <f aca="false">Assumptions!$B$18*MIN(1,(Data_Clean!F1987-1)/Assumptions!$B$23)</f>
        <v>5</v>
      </c>
      <c r="O1987" s="16" t="n">
        <f aca="false">Assumptions!$B$19*(0.4*IF(Data_Clean!E1987="",0,MIN(1,Data_Clean!E1987/12/Assumptions!$B$24))+0.35*IF(Data_Clean!D1987="Y",1,0)+0.25*(1-MIN(Data_Clean!T1987,3)/3))/IF(Data_Clean!E1987="",0.6,1)</f>
        <v>4.5</v>
      </c>
      <c r="P1987" s="16" t="n">
        <f aca="false">SUM(K1987:O1987)/(Assumptions!$D$5-IF(K1987="",Assumptions!$B$15,0))*100</f>
        <v>9.50196247582252</v>
      </c>
      <c r="Q1987" s="7" t="str">
        <f aca="false">IF(J1987&gt;=Assumptions!$B$26,"High",IF(J1987&gt;=Assumptions!$B$27,"Mid","Low"))</f>
        <v>Low</v>
      </c>
      <c r="R1987" s="7" t="str">
        <f aca="false">IF(P1987&gt;=Assumptions!$B$28,"High",IF(P1987&gt;=Assumptions!$B$29,"Mid","Low"))</f>
        <v>Low</v>
      </c>
      <c r="S1987" s="7" t="str">
        <f aca="false">INDEX(Assumptions!$B$33:$B$41,MATCH(Q1987&amp;"|"&amp;R1987,Assumptions!$A$33:$A$41,0))</f>
        <v>Dormant &amp; Low Value</v>
      </c>
      <c r="T1987" s="7" t="n">
        <f aca="false">IF(ISNUMBER(Data_Clean!V1987),J1987*Data_Clean!V1987,0)</f>
        <v>97.396547514</v>
      </c>
    </row>
    <row r="1988" customFormat="false" ht="15" hidden="false" customHeight="false" outlineLevel="0" collapsed="false">
      <c r="A1988" s="15" t="str">
        <f aca="false">Data_Clean!A1988</f>
        <v>CX101984</v>
      </c>
      <c r="B1988" s="14" t="n">
        <f aca="false">Data_Clean!G1988*Assumptions!$B$5</f>
        <v>37.94225</v>
      </c>
      <c r="C1988" s="14" t="n">
        <f aca="false">IF(Data_Clean!H1988="",0,Data_Clean!H1988)*Assumptions!$B$6</f>
        <v>0</v>
      </c>
      <c r="D1988" s="14" t="n">
        <f aca="false">Data_Clean!I1988*Assumptions!$B$7</f>
        <v>0</v>
      </c>
      <c r="E1988" s="14" t="n">
        <f aca="false">Data_Clean!J1988*Assumptions!$B$8</f>
        <v>0</v>
      </c>
      <c r="F1988" s="14" t="n">
        <f aca="false">Data_Clean!K1988*Assumptions!$B$9</f>
        <v>0</v>
      </c>
      <c r="G1988" s="14" t="n">
        <f aca="false">Data_Clean!L1988*Assumptions!$B$10</f>
        <v>0</v>
      </c>
      <c r="H1988" s="14" t="n">
        <f aca="false">IF(OR(Data_Clean!M1988="",Data_Clean!N1988=""),0,Data_Clean!M1988*Data_Clean!N1988/100)*Assumptions!$B$13*Assumptions!$B$11</f>
        <v>0</v>
      </c>
      <c r="I1988" s="14" t="n">
        <f aca="false">Data_Clean!O1988*4*Assumptions!$B$12</f>
        <v>0</v>
      </c>
      <c r="J1988" s="14" t="n">
        <f aca="false">SUM(B1988:I1988)</f>
        <v>37.94225</v>
      </c>
      <c r="K1988" s="16" t="n">
        <f aca="false">IF(Data_Clean!P1988="","",Assumptions!$B$15*0.5^(Data_Clean!P1988/Assumptions!$B$20))</f>
        <v>12.7600074142628</v>
      </c>
      <c r="L1988" s="16" t="n">
        <f aca="false">Assumptions!$B$16*MIN(1,LN(1+Data_Clean!Q1988)/LN(1+Assumptions!$B$21))</f>
        <v>12.2792642888455</v>
      </c>
      <c r="M1988" s="16" t="n">
        <f aca="false">Assumptions!$B$17*(0.6*MIN(1,Data_Clean!R1988/Assumptions!$B$22)+0.4*IF(Data_Clean!S1988="",0,Data_Clean!S1988))</f>
        <v>9.036</v>
      </c>
      <c r="N1988" s="16" t="n">
        <f aca="false">Assumptions!$B$18*MIN(1,(Data_Clean!F1988-1)/Assumptions!$B$23)</f>
        <v>0</v>
      </c>
      <c r="O1988" s="16" t="n">
        <f aca="false">Assumptions!$B$19*(0.4*IF(Data_Clean!E1988="",0,MIN(1,Data_Clean!E1988/12/Assumptions!$B$24))+0.35*IF(Data_Clean!D1988="Y",1,0)+0.25*(1-MIN(Data_Clean!T1988,3)/3))/IF(Data_Clean!E1988="",0.6,1)</f>
        <v>4.95</v>
      </c>
      <c r="P1988" s="16" t="n">
        <f aca="false">SUM(K1988:O1988)/(Assumptions!$D$5-IF(K1988="",Assumptions!$B$15,0))*100</f>
        <v>39.0252717031083</v>
      </c>
      <c r="Q1988" s="7" t="str">
        <f aca="false">IF(J1988&gt;=Assumptions!$B$26,"High",IF(J1988&gt;=Assumptions!$B$27,"Mid","Low"))</f>
        <v>Low</v>
      </c>
      <c r="R1988" s="7" t="str">
        <f aca="false">IF(P1988&gt;=Assumptions!$B$28,"High",IF(P1988&gt;=Assumptions!$B$29,"Mid","Low"))</f>
        <v>Low</v>
      </c>
      <c r="S1988" s="7" t="str">
        <f aca="false">INDEX(Assumptions!$B$33:$B$41,MATCH(Q1988&amp;"|"&amp;R1988,Assumptions!$A$33:$A$41,0))</f>
        <v>Dormant &amp; Low Value</v>
      </c>
      <c r="T1988" s="7" t="n">
        <f aca="false">IF(ISNUMBER(Data_Clean!V1988),J1988*Data_Clean!V1988,0)</f>
        <v>4.974228975</v>
      </c>
    </row>
    <row r="1989" customFormat="false" ht="15" hidden="false" customHeight="false" outlineLevel="0" collapsed="false">
      <c r="A1989" s="15" t="str">
        <f aca="false">Data_Clean!A1989</f>
        <v>CX101985</v>
      </c>
      <c r="B1989" s="14" t="n">
        <f aca="false">Data_Clean!G1989*Assumptions!$B$5</f>
        <v>74.7895</v>
      </c>
      <c r="C1989" s="14" t="n">
        <f aca="false">IF(Data_Clean!H1989="",0,Data_Clean!H1989)*Assumptions!$B$6</f>
        <v>125.04828</v>
      </c>
      <c r="D1989" s="14" t="n">
        <f aca="false">Data_Clean!I1989*Assumptions!$B$7</f>
        <v>130.4</v>
      </c>
      <c r="E1989" s="14" t="n">
        <f aca="false">Data_Clean!J1989*Assumptions!$B$8</f>
        <v>0</v>
      </c>
      <c r="F1989" s="14" t="n">
        <f aca="false">Data_Clean!K1989*Assumptions!$B$9</f>
        <v>0</v>
      </c>
      <c r="G1989" s="14" t="n">
        <f aca="false">Data_Clean!L1989*Assumptions!$B$10</f>
        <v>0</v>
      </c>
      <c r="H1989" s="14" t="n">
        <f aca="false">IF(OR(Data_Clean!M1989="",Data_Clean!N1989=""),0,Data_Clean!M1989*Data_Clean!N1989/100)*Assumptions!$B$13*Assumptions!$B$11</f>
        <v>0</v>
      </c>
      <c r="I1989" s="14" t="n">
        <f aca="false">Data_Clean!O1989*4*Assumptions!$B$12</f>
        <v>0</v>
      </c>
      <c r="J1989" s="14" t="n">
        <f aca="false">SUM(B1989:I1989)</f>
        <v>330.23778</v>
      </c>
      <c r="K1989" s="16" t="n">
        <f aca="false">IF(Data_Clean!P1989="","",Assumptions!$B$15*0.5^(Data_Clean!P1989/Assumptions!$B$20))</f>
        <v>23.267171427506</v>
      </c>
      <c r="L1989" s="16" t="n">
        <f aca="false">Assumptions!$B$16*MIN(1,LN(1+Data_Clean!Q1989)/LN(1+Assumptions!$B$21))</f>
        <v>12.6966447294858</v>
      </c>
      <c r="M1989" s="16" t="n">
        <f aca="false">Assumptions!$B$17*(0.6*MIN(1,Data_Clean!R1989/Assumptions!$B$22)+0.4*IF(Data_Clean!S1989="",0,Data_Clean!S1989))</f>
        <v>3.216</v>
      </c>
      <c r="N1989" s="16" t="n">
        <f aca="false">Assumptions!$B$18*MIN(1,(Data_Clean!F1989-1)/Assumptions!$B$23)</f>
        <v>15</v>
      </c>
      <c r="O1989" s="16" t="n">
        <f aca="false">Assumptions!$B$19*(0.4*IF(Data_Clean!E1989="",0,MIN(1,Data_Clean!E1989/12/Assumptions!$B$24))+0.35*IF(Data_Clean!D1989="Y",1,0)+0.25*(1-MIN(Data_Clean!T1989,3)/3))/IF(Data_Clean!E1989="",0.6,1)</f>
        <v>15</v>
      </c>
      <c r="P1989" s="16" t="n">
        <f aca="false">SUM(K1989:O1989)/(Assumptions!$D$5-IF(K1989="",Assumptions!$B$15,0))*100</f>
        <v>69.1798161569918</v>
      </c>
      <c r="Q1989" s="7" t="str">
        <f aca="false">IF(J1989&gt;=Assumptions!$B$26,"High",IF(J1989&gt;=Assumptions!$B$27,"Mid","Low"))</f>
        <v>Low</v>
      </c>
      <c r="R1989" s="7" t="str">
        <f aca="false">IF(P1989&gt;=Assumptions!$B$28,"High",IF(P1989&gt;=Assumptions!$B$29,"Mid","Low"))</f>
        <v>Mid</v>
      </c>
      <c r="S1989" s="7" t="str">
        <f aca="false">INDEX(Assumptions!$B$33:$B$41,MATCH(Q1989&amp;"|"&amp;R1989,Assumptions!$A$33:$A$41,0))</f>
        <v>Light Touch</v>
      </c>
      <c r="T1989" s="7" t="n">
        <f aca="false">IF(ISNUMBER(Data_Clean!V1989),J1989*Data_Clean!V1989,0)</f>
        <v>8.388039612</v>
      </c>
    </row>
    <row r="1990" customFormat="false" ht="15" hidden="false" customHeight="false" outlineLevel="0" collapsed="false">
      <c r="A1990" s="15" t="str">
        <f aca="false">Data_Clean!A1990</f>
        <v>CX101986</v>
      </c>
      <c r="B1990" s="14" t="n">
        <f aca="false">Data_Clean!G1990*Assumptions!$B$5</f>
        <v>35.88375</v>
      </c>
      <c r="C1990" s="14" t="n">
        <f aca="false">IF(Data_Clean!H1990="",0,Data_Clean!H1990)*Assumptions!$B$6</f>
        <v>154.71624</v>
      </c>
      <c r="D1990" s="14" t="n">
        <f aca="false">Data_Clean!I1990*Assumptions!$B$7</f>
        <v>0</v>
      </c>
      <c r="E1990" s="14" t="n">
        <f aca="false">Data_Clean!J1990*Assumptions!$B$8</f>
        <v>0</v>
      </c>
      <c r="F1990" s="14" t="n">
        <f aca="false">Data_Clean!K1990*Assumptions!$B$9</f>
        <v>4352.7</v>
      </c>
      <c r="G1990" s="14" t="n">
        <f aca="false">Data_Clean!L1990*Assumptions!$B$10</f>
        <v>0</v>
      </c>
      <c r="H1990" s="14" t="n">
        <f aca="false">IF(OR(Data_Clean!M1990="",Data_Clean!N1990=""),0,Data_Clean!M1990*Data_Clean!N1990/100)*Assumptions!$B$13*Assumptions!$B$11</f>
        <v>179.304</v>
      </c>
      <c r="I1990" s="14" t="n">
        <f aca="false">Data_Clean!O1990*4*Assumptions!$B$12</f>
        <v>33.25104</v>
      </c>
      <c r="J1990" s="14" t="n">
        <f aca="false">SUM(B1990:I1990)</f>
        <v>4755.85503</v>
      </c>
      <c r="K1990" s="16" t="n">
        <f aca="false">IF(Data_Clean!P1990="","",Assumptions!$B$15*0.5^(Data_Clean!P1990/Assumptions!$B$20))</f>
        <v>11.633585713753</v>
      </c>
      <c r="L1990" s="16" t="n">
        <f aca="false">Assumptions!$B$16*MIN(1,LN(1+Data_Clean!Q1990)/LN(1+Assumptions!$B$21))</f>
        <v>13.0760265116583</v>
      </c>
      <c r="M1990" s="16" t="n">
        <f aca="false">Assumptions!$B$17*(0.6*MIN(1,Data_Clean!R1990/Assumptions!$B$22)+0.4*IF(Data_Clean!S1990="",0,Data_Clean!S1990))</f>
        <v>4.686</v>
      </c>
      <c r="N1990" s="16" t="n">
        <f aca="false">Assumptions!$B$18*MIN(1,(Data_Clean!F1990-1)/Assumptions!$B$23)</f>
        <v>15</v>
      </c>
      <c r="O1990" s="16" t="n">
        <f aca="false">Assumptions!$B$19*(0.4*IF(Data_Clean!E1990="",0,MIN(1,Data_Clean!E1990/12/Assumptions!$B$24))+0.35*IF(Data_Clean!D1990="Y",1,0)+0.25*(1-MIN(Data_Clean!T1990,3)/3))/IF(Data_Clean!E1990="",0.6,1)</f>
        <v>9.75</v>
      </c>
      <c r="P1990" s="16" t="n">
        <f aca="false">SUM(K1990:O1990)/(Assumptions!$D$5-IF(K1990="",Assumptions!$B$15,0))*100</f>
        <v>54.1456122254113</v>
      </c>
      <c r="Q1990" s="7" t="str">
        <f aca="false">IF(J1990&gt;=Assumptions!$B$26,"High",IF(J1990&gt;=Assumptions!$B$27,"Mid","Low"))</f>
        <v>High</v>
      </c>
      <c r="R1990" s="7" t="str">
        <f aca="false">IF(P1990&gt;=Assumptions!$B$28,"High",IF(P1990&gt;=Assumptions!$B$29,"Mid","Low"))</f>
        <v>Mid</v>
      </c>
      <c r="S1990" s="7" t="str">
        <f aca="false">INDEX(Assumptions!$B$33:$B$41,MATCH(Q1990&amp;"|"&amp;R1990,Assumptions!$A$33:$A$41,0))</f>
        <v>Established Core</v>
      </c>
      <c r="T1990" s="7" t="n">
        <f aca="false">IF(ISNUMBER(Data_Clean!V1990),J1990*Data_Clean!V1990,0)</f>
        <v>324.349313046</v>
      </c>
    </row>
    <row r="1991" customFormat="false" ht="15" hidden="false" customHeight="false" outlineLevel="0" collapsed="false">
      <c r="A1991" s="15" t="str">
        <f aca="false">Data_Clean!A1991</f>
        <v>CX101987</v>
      </c>
      <c r="B1991" s="14" t="n">
        <f aca="false">Data_Clean!G1991*Assumptions!$B$5</f>
        <v>40.381</v>
      </c>
      <c r="C1991" s="14" t="n">
        <f aca="false">IF(Data_Clean!H1991="",0,Data_Clean!H1991)*Assumptions!$B$6</f>
        <v>0</v>
      </c>
      <c r="D1991" s="14" t="n">
        <f aca="false">Data_Clean!I1991*Assumptions!$B$7</f>
        <v>0</v>
      </c>
      <c r="E1991" s="14" t="n">
        <f aca="false">Data_Clean!J1991*Assumptions!$B$8</f>
        <v>0</v>
      </c>
      <c r="F1991" s="14" t="n">
        <f aca="false">Data_Clean!K1991*Assumptions!$B$9</f>
        <v>0</v>
      </c>
      <c r="G1991" s="14" t="n">
        <f aca="false">Data_Clean!L1991*Assumptions!$B$10</f>
        <v>0</v>
      </c>
      <c r="H1991" s="14" t="n">
        <f aca="false">IF(OR(Data_Clean!M1991="",Data_Clean!N1991=""),0,Data_Clean!M1991*Data_Clean!N1991/100)*Assumptions!$B$13*Assumptions!$B$11</f>
        <v>0</v>
      </c>
      <c r="I1991" s="14" t="n">
        <f aca="false">Data_Clean!O1991*4*Assumptions!$B$12</f>
        <v>0</v>
      </c>
      <c r="J1991" s="14" t="n">
        <f aca="false">SUM(B1991:I1991)</f>
        <v>40.381</v>
      </c>
      <c r="K1991" s="16" t="n">
        <f aca="false">IF(Data_Clean!P1991="","",Assumptions!$B$15*0.5^(Data_Clean!P1991/Assumptions!$B$20))</f>
        <v>0.144274735938857</v>
      </c>
      <c r="L1991" s="16" t="n">
        <f aca="false">Assumptions!$B$16*MIN(1,LN(1+Data_Clean!Q1991)/LN(1+Assumptions!$B$21))</f>
        <v>0</v>
      </c>
      <c r="M1991" s="16" t="n">
        <f aca="false">Assumptions!$B$17*(0.6*MIN(1,Data_Clean!R1991/Assumptions!$B$22)+0.4*IF(Data_Clean!S1991="",0,Data_Clean!S1991))</f>
        <v>0</v>
      </c>
      <c r="N1991" s="16" t="n">
        <f aca="false">Assumptions!$B$18*MIN(1,(Data_Clean!F1991-1)/Assumptions!$B$23)</f>
        <v>0</v>
      </c>
      <c r="O1991" s="16" t="n">
        <f aca="false">Assumptions!$B$19*(0.4*IF(Data_Clean!E1991="",0,MIN(1,Data_Clean!E1991/12/Assumptions!$B$24))+0.35*IF(Data_Clean!D1991="Y",1,0)+0.25*(1-MIN(Data_Clean!T1991,3)/3))/IF(Data_Clean!E1991="",0.6,1)</f>
        <v>4.25</v>
      </c>
      <c r="P1991" s="16" t="n">
        <f aca="false">SUM(K1991:O1991)/(Assumptions!$D$5-IF(K1991="",Assumptions!$B$15,0))*100</f>
        <v>4.39427473593886</v>
      </c>
      <c r="Q1991" s="7" t="str">
        <f aca="false">IF(J1991&gt;=Assumptions!$B$26,"High",IF(J1991&gt;=Assumptions!$B$27,"Mid","Low"))</f>
        <v>Low</v>
      </c>
      <c r="R1991" s="7" t="str">
        <f aca="false">IF(P1991&gt;=Assumptions!$B$28,"High",IF(P1991&gt;=Assumptions!$B$29,"Mid","Low"))</f>
        <v>Low</v>
      </c>
      <c r="S1991" s="7" t="str">
        <f aca="false">INDEX(Assumptions!$B$33:$B$41,MATCH(Q1991&amp;"|"&amp;R1991,Assumptions!$A$33:$A$41,0))</f>
        <v>Dormant &amp; Low Value</v>
      </c>
      <c r="T1991" s="7" t="n">
        <f aca="false">IF(ISNUMBER(Data_Clean!V1991),J1991*Data_Clean!V1991,0)</f>
        <v>18.5187266</v>
      </c>
    </row>
    <row r="1992" customFormat="false" ht="15" hidden="false" customHeight="false" outlineLevel="0" collapsed="false">
      <c r="A1992" s="15" t="str">
        <f aca="false">Data_Clean!A1992</f>
        <v>CX101988</v>
      </c>
      <c r="B1992" s="14" t="n">
        <f aca="false">Data_Clean!G1992*Assumptions!$B$5</f>
        <v>141.72325</v>
      </c>
      <c r="C1992" s="14" t="n">
        <f aca="false">IF(Data_Clean!H1992="",0,Data_Clean!H1992)*Assumptions!$B$6</f>
        <v>366.06144</v>
      </c>
      <c r="D1992" s="14" t="n">
        <f aca="false">Data_Clean!I1992*Assumptions!$B$7</f>
        <v>408</v>
      </c>
      <c r="E1992" s="14" t="n">
        <f aca="false">Data_Clean!J1992*Assumptions!$B$8</f>
        <v>0</v>
      </c>
      <c r="F1992" s="14" t="n">
        <f aca="false">Data_Clean!K1992*Assumptions!$B$9</f>
        <v>0</v>
      </c>
      <c r="G1992" s="14" t="n">
        <f aca="false">Data_Clean!L1992*Assumptions!$B$10</f>
        <v>0</v>
      </c>
      <c r="H1992" s="14" t="n">
        <f aca="false">IF(OR(Data_Clean!M1992="",Data_Clean!N1992=""),0,Data_Clean!M1992*Data_Clean!N1992/100)*Assumptions!$B$13*Assumptions!$B$11</f>
        <v>0</v>
      </c>
      <c r="I1992" s="14" t="n">
        <f aca="false">Data_Clean!O1992*4*Assumptions!$B$12</f>
        <v>0</v>
      </c>
      <c r="J1992" s="14" t="n">
        <f aca="false">SUM(B1992:I1992)</f>
        <v>915.78469</v>
      </c>
      <c r="K1992" s="16" t="n">
        <f aca="false">IF(Data_Clean!P1992="","",Assumptions!$B$15*0.5^(Data_Clean!P1992/Assumptions!$B$20))</f>
        <v>0.0227218470971738</v>
      </c>
      <c r="L1992" s="16" t="n">
        <f aca="false">Assumptions!$B$16*MIN(1,LN(1+Data_Clean!Q1992)/LN(1+Assumptions!$B$21))</f>
        <v>0</v>
      </c>
      <c r="M1992" s="16" t="n">
        <f aca="false">Assumptions!$B$17*(0.6*MIN(1,Data_Clean!R1992/Assumptions!$B$22)+0.4*IF(Data_Clean!S1992="",0,Data_Clean!S1992))</f>
        <v>0</v>
      </c>
      <c r="N1992" s="16" t="n">
        <f aca="false">Assumptions!$B$18*MIN(1,(Data_Clean!F1992-1)/Assumptions!$B$23)</f>
        <v>10</v>
      </c>
      <c r="O1992" s="16" t="n">
        <f aca="false">Assumptions!$B$19*(0.4*IF(Data_Clean!E1992="",0,MIN(1,Data_Clean!E1992/12/Assumptions!$B$24))+0.35*IF(Data_Clean!D1992="Y",1,0)+0.25*(1-MIN(Data_Clean!T1992,3)/3))/IF(Data_Clean!E1992="",0.6,1)</f>
        <v>9.75</v>
      </c>
      <c r="P1992" s="16" t="n">
        <f aca="false">SUM(K1992:O1992)/(Assumptions!$D$5-IF(K1992="",Assumptions!$B$15,0))*100</f>
        <v>19.7727218470972</v>
      </c>
      <c r="Q1992" s="7" t="str">
        <f aca="false">IF(J1992&gt;=Assumptions!$B$26,"High",IF(J1992&gt;=Assumptions!$B$27,"Mid","Low"))</f>
        <v>Mid</v>
      </c>
      <c r="R1992" s="7" t="str">
        <f aca="false">IF(P1992&gt;=Assumptions!$B$28,"High",IF(P1992&gt;=Assumptions!$B$29,"Mid","Low"))</f>
        <v>Low</v>
      </c>
      <c r="S1992" s="7" t="str">
        <f aca="false">INDEX(Assumptions!$B$33:$B$41,MATCH(Q1992&amp;"|"&amp;R1992,Assumptions!$A$33:$A$41,0))</f>
        <v>Light Touch</v>
      </c>
      <c r="T1992" s="7" t="n">
        <f aca="false">IF(ISNUMBER(Data_Clean!V1992),J1992*Data_Clean!V1992,0)</f>
        <v>247.170287831</v>
      </c>
    </row>
    <row r="1993" customFormat="false" ht="15" hidden="false" customHeight="false" outlineLevel="0" collapsed="false">
      <c r="A1993" s="15" t="str">
        <f aca="false">Data_Clean!A1993</f>
        <v>CX101989</v>
      </c>
      <c r="B1993" s="14" t="n">
        <f aca="false">Data_Clean!G1993*Assumptions!$B$5</f>
        <v>87.6755</v>
      </c>
      <c r="C1993" s="14" t="n">
        <f aca="false">IF(Data_Clean!H1993="",0,Data_Clean!H1993)*Assumptions!$B$6</f>
        <v>0</v>
      </c>
      <c r="D1993" s="14" t="n">
        <f aca="false">Data_Clean!I1993*Assumptions!$B$7</f>
        <v>0</v>
      </c>
      <c r="E1993" s="14" t="n">
        <f aca="false">Data_Clean!J1993*Assumptions!$B$8</f>
        <v>623.794575</v>
      </c>
      <c r="F1993" s="14" t="n">
        <f aca="false">Data_Clean!K1993*Assumptions!$B$9</f>
        <v>1348.6</v>
      </c>
      <c r="G1993" s="14" t="n">
        <f aca="false">Data_Clean!L1993*Assumptions!$B$10</f>
        <v>0</v>
      </c>
      <c r="H1993" s="14" t="n">
        <f aca="false">IF(OR(Data_Clean!M1993="",Data_Clean!N1993=""),0,Data_Clean!M1993*Data_Clean!N1993/100)*Assumptions!$B$13*Assumptions!$B$11</f>
        <v>0</v>
      </c>
      <c r="I1993" s="14" t="n">
        <f aca="false">Data_Clean!O1993*4*Assumptions!$B$12</f>
        <v>0</v>
      </c>
      <c r="J1993" s="14" t="n">
        <f aca="false">SUM(B1993:I1993)</f>
        <v>2060.070075</v>
      </c>
      <c r="K1993" s="16" t="n">
        <f aca="false">IF(Data_Clean!P1993="","",Assumptions!$B$15*0.5^(Data_Clean!P1993/Assumptions!$B$20))</f>
        <v>0.309259666587397</v>
      </c>
      <c r="L1993" s="16" t="n">
        <f aca="false">Assumptions!$B$16*MIN(1,LN(1+Data_Clean!Q1993)/LN(1+Assumptions!$B$21))</f>
        <v>0</v>
      </c>
      <c r="M1993" s="16" t="n">
        <f aca="false">Assumptions!$B$17*(0.6*MIN(1,Data_Clean!R1993/Assumptions!$B$22)+0.4*IF(Data_Clean!S1993="",0,Data_Clean!S1993))</f>
        <v>0</v>
      </c>
      <c r="N1993" s="16" t="n">
        <f aca="false">Assumptions!$B$18*MIN(1,(Data_Clean!F1993-1)/Assumptions!$B$23)</f>
        <v>10</v>
      </c>
      <c r="O1993" s="16" t="n">
        <f aca="false">Assumptions!$B$19*(0.4*IF(Data_Clean!E1993="",0,MIN(1,Data_Clean!E1993/12/Assumptions!$B$24))+0.35*IF(Data_Clean!D1993="Y",1,0)+0.25*(1-MIN(Data_Clean!T1993,3)/3))/IF(Data_Clean!E1993="",0.6,1)</f>
        <v>9.75</v>
      </c>
      <c r="P1993" s="16" t="n">
        <f aca="false">SUM(K1993:O1993)/(Assumptions!$D$5-IF(K1993="",Assumptions!$B$15,0))*100</f>
        <v>20.0592596665874</v>
      </c>
      <c r="Q1993" s="7" t="str">
        <f aca="false">IF(J1993&gt;=Assumptions!$B$26,"High",IF(J1993&gt;=Assumptions!$B$27,"Mid","Low"))</f>
        <v>High</v>
      </c>
      <c r="R1993" s="7" t="str">
        <f aca="false">IF(P1993&gt;=Assumptions!$B$28,"High",IF(P1993&gt;=Assumptions!$B$29,"Mid","Low"))</f>
        <v>Low</v>
      </c>
      <c r="S1993" s="7" t="str">
        <f aca="false">INDEX(Assumptions!$B$33:$B$41,MATCH(Q1993&amp;"|"&amp;R1993,Assumptions!$A$33:$A$41,0))</f>
        <v>Affluent Drifters</v>
      </c>
      <c r="T1993" s="7" t="n">
        <f aca="false">IF(ISNUMBER(Data_Clean!V1993),J1993*Data_Clean!V1993,0)</f>
        <v>635.32561113</v>
      </c>
    </row>
    <row r="1994" customFormat="false" ht="15" hidden="false" customHeight="false" outlineLevel="0" collapsed="false">
      <c r="A1994" s="15" t="str">
        <f aca="false">Data_Clean!A1994</f>
        <v>CX101990</v>
      </c>
      <c r="B1994" s="14" t="n">
        <f aca="false">Data_Clean!G1994*Assumptions!$B$5</f>
        <v>144.95825</v>
      </c>
      <c r="C1994" s="14" t="n">
        <f aca="false">IF(Data_Clean!H1994="",0,Data_Clean!H1994)*Assumptions!$B$6</f>
        <v>460.10268</v>
      </c>
      <c r="D1994" s="14" t="n">
        <f aca="false">Data_Clean!I1994*Assumptions!$B$7</f>
        <v>0</v>
      </c>
      <c r="E1994" s="14" t="n">
        <f aca="false">Data_Clean!J1994*Assumptions!$B$8</f>
        <v>0</v>
      </c>
      <c r="F1994" s="14" t="n">
        <f aca="false">Data_Clean!K1994*Assumptions!$B$9</f>
        <v>0</v>
      </c>
      <c r="G1994" s="14" t="n">
        <f aca="false">Data_Clean!L1994*Assumptions!$B$10</f>
        <v>0</v>
      </c>
      <c r="H1994" s="14" t="n">
        <f aca="false">IF(OR(Data_Clean!M1994="",Data_Clean!N1994=""),0,Data_Clean!M1994*Data_Clean!N1994/100)*Assumptions!$B$13*Assumptions!$B$11</f>
        <v>0</v>
      </c>
      <c r="I1994" s="14" t="n">
        <f aca="false">Data_Clean!O1994*4*Assumptions!$B$12</f>
        <v>0</v>
      </c>
      <c r="J1994" s="14" t="n">
        <f aca="false">SUM(B1994:I1994)</f>
        <v>605.06093</v>
      </c>
      <c r="K1994" s="16" t="n">
        <f aca="false">IF(Data_Clean!P1994="","",Assumptions!$B$15*0.5^(Data_Clean!P1994/Assumptions!$B$20))</f>
        <v>24.3675718906871</v>
      </c>
      <c r="L1994" s="16" t="n">
        <f aca="false">Assumptions!$B$16*MIN(1,LN(1+Data_Clean!Q1994)/LN(1+Assumptions!$B$21))</f>
        <v>14.4532413158944</v>
      </c>
      <c r="M1994" s="16" t="n">
        <f aca="false">Assumptions!$B$17*(0.6*MIN(1,Data_Clean!R1994/Assumptions!$B$22)+0.4*IF(Data_Clean!S1994="",0,Data_Clean!S1994))</f>
        <v>13.794</v>
      </c>
      <c r="N1994" s="16" t="n">
        <f aca="false">Assumptions!$B$18*MIN(1,(Data_Clean!F1994-1)/Assumptions!$B$23)</f>
        <v>5</v>
      </c>
      <c r="O1994" s="16" t="n">
        <f aca="false">Assumptions!$B$19*(0.4*IF(Data_Clean!E1994="",0,MIN(1,Data_Clean!E1994/12/Assumptions!$B$24))+0.35*IF(Data_Clean!D1994="Y",1,0)+0.25*(1-MIN(Data_Clean!T1994,3)/3))/IF(Data_Clean!E1994="",0.6,1)</f>
        <v>11</v>
      </c>
      <c r="P1994" s="16" t="n">
        <f aca="false">SUM(K1994:O1994)/(Assumptions!$D$5-IF(K1994="",Assumptions!$B$15,0))*100</f>
        <v>68.6148132065815</v>
      </c>
      <c r="Q1994" s="7" t="str">
        <f aca="false">IF(J1994&gt;=Assumptions!$B$26,"High",IF(J1994&gt;=Assumptions!$B$27,"Mid","Low"))</f>
        <v>Mid</v>
      </c>
      <c r="R1994" s="7" t="str">
        <f aca="false">IF(P1994&gt;=Assumptions!$B$28,"High",IF(P1994&gt;=Assumptions!$B$29,"Mid","Low"))</f>
        <v>Mid</v>
      </c>
      <c r="S1994" s="7" t="str">
        <f aca="false">INDEX(Assumptions!$B$33:$B$41,MATCH(Q1994&amp;"|"&amp;R1994,Assumptions!$A$33:$A$41,0))</f>
        <v>Established Core</v>
      </c>
      <c r="T1994" s="7" t="n">
        <f aca="false">IF(ISNUMBER(Data_Clean!V1994),J1994*Data_Clean!V1994,0)</f>
        <v>24.80749813</v>
      </c>
    </row>
    <row r="1995" customFormat="false" ht="15" hidden="false" customHeight="false" outlineLevel="0" collapsed="false">
      <c r="A1995" s="15" t="str">
        <f aca="false">Data_Clean!A1995</f>
        <v>CX101991</v>
      </c>
      <c r="B1995" s="14" t="n">
        <f aca="false">Data_Clean!G1995*Assumptions!$B$5</f>
        <v>67.7125</v>
      </c>
      <c r="C1995" s="14" t="n">
        <f aca="false">IF(Data_Clean!H1995="",0,Data_Clean!H1995)*Assumptions!$B$6</f>
        <v>0</v>
      </c>
      <c r="D1995" s="14" t="n">
        <f aca="false">Data_Clean!I1995*Assumptions!$B$7</f>
        <v>91.2</v>
      </c>
      <c r="E1995" s="14" t="n">
        <f aca="false">Data_Clean!J1995*Assumptions!$B$8</f>
        <v>0</v>
      </c>
      <c r="F1995" s="14" t="n">
        <f aca="false">Data_Clean!K1995*Assumptions!$B$9</f>
        <v>0</v>
      </c>
      <c r="G1995" s="14" t="n">
        <f aca="false">Data_Clean!L1995*Assumptions!$B$10</f>
        <v>0</v>
      </c>
      <c r="H1995" s="14" t="n">
        <f aca="false">IF(OR(Data_Clean!M1995="",Data_Clean!N1995=""),0,Data_Clean!M1995*Data_Clean!N1995/100)*Assumptions!$B$13*Assumptions!$B$11</f>
        <v>0</v>
      </c>
      <c r="I1995" s="14" t="n">
        <f aca="false">Data_Clean!O1995*4*Assumptions!$B$12</f>
        <v>0</v>
      </c>
      <c r="J1995" s="14" t="n">
        <f aca="false">SUM(B1995:I1995)</f>
        <v>158.9125</v>
      </c>
      <c r="K1995" s="16" t="n">
        <f aca="false">IF(Data_Clean!P1995="","",Assumptions!$B$15*0.5^(Data_Clean!P1995/Assumptions!$B$20))</f>
        <v>26.7269615442102</v>
      </c>
      <c r="L1995" s="16" t="n">
        <f aca="false">Assumptions!$B$16*MIN(1,LN(1+Data_Clean!Q1995)/LN(1+Assumptions!$B$21))</f>
        <v>11.5625930527155</v>
      </c>
      <c r="M1995" s="16" t="n">
        <f aca="false">Assumptions!$B$17*(0.6*MIN(1,Data_Clean!R1995/Assumptions!$B$22)+0.4*IF(Data_Clean!S1995="",0,Data_Clean!S1995))</f>
        <v>5.04</v>
      </c>
      <c r="N1995" s="16" t="n">
        <f aca="false">Assumptions!$B$18*MIN(1,(Data_Clean!F1995-1)/Assumptions!$B$23)</f>
        <v>5</v>
      </c>
      <c r="O1995" s="16" t="n">
        <f aca="false">Assumptions!$B$19*(0.4*IF(Data_Clean!E1995="",0,MIN(1,Data_Clean!E1995/12/Assumptions!$B$24))+0.35*IF(Data_Clean!D1995="Y",1,0)+0.25*(1-MIN(Data_Clean!T1995,3)/3))/IF(Data_Clean!E1995="",0.6,1)</f>
        <v>14.45</v>
      </c>
      <c r="P1995" s="16" t="n">
        <f aca="false">SUM(K1995:O1995)/(Assumptions!$D$5-IF(K1995="",Assumptions!$B$15,0))*100</f>
        <v>62.7795545969257</v>
      </c>
      <c r="Q1995" s="7" t="str">
        <f aca="false">IF(J1995&gt;=Assumptions!$B$26,"High",IF(J1995&gt;=Assumptions!$B$27,"Mid","Low"))</f>
        <v>Low</v>
      </c>
      <c r="R1995" s="7" t="str">
        <f aca="false">IF(P1995&gt;=Assumptions!$B$28,"High",IF(P1995&gt;=Assumptions!$B$29,"Mid","Low"))</f>
        <v>Mid</v>
      </c>
      <c r="S1995" s="7" t="str">
        <f aca="false">INDEX(Assumptions!$B$33:$B$41,MATCH(Q1995&amp;"|"&amp;R1995,Assumptions!$A$33:$A$41,0))</f>
        <v>Light Touch</v>
      </c>
      <c r="T1995" s="7" t="n">
        <f aca="false">IF(ISNUMBER(Data_Clean!V1995),J1995*Data_Clean!V1995,0)</f>
        <v>4.02048625</v>
      </c>
    </row>
    <row r="1996" customFormat="false" ht="15" hidden="false" customHeight="false" outlineLevel="0" collapsed="false">
      <c r="A1996" s="15" t="str">
        <f aca="false">Data_Clean!A1996</f>
        <v>CX101992</v>
      </c>
      <c r="B1996" s="14" t="n">
        <f aca="false">Data_Clean!G1996*Assumptions!$B$5</f>
        <v>504.05475</v>
      </c>
      <c r="C1996" s="14" t="n">
        <f aca="false">IF(Data_Clean!H1996="",0,Data_Clean!H1996)*Assumptions!$B$6</f>
        <v>139.40028</v>
      </c>
      <c r="D1996" s="14" t="n">
        <f aca="false">Data_Clean!I1996*Assumptions!$B$7</f>
        <v>0</v>
      </c>
      <c r="E1996" s="14" t="n">
        <f aca="false">Data_Clean!J1996*Assumptions!$B$8</f>
        <v>0</v>
      </c>
      <c r="F1996" s="14" t="n">
        <f aca="false">Data_Clean!K1996*Assumptions!$B$9</f>
        <v>2946.9</v>
      </c>
      <c r="G1996" s="14" t="n">
        <f aca="false">Data_Clean!L1996*Assumptions!$B$10</f>
        <v>0</v>
      </c>
      <c r="H1996" s="14" t="n">
        <f aca="false">IF(OR(Data_Clean!M1996="",Data_Clean!N1996=""),0,Data_Clean!M1996*Data_Clean!N1996/100)*Assumptions!$B$13*Assumptions!$B$11</f>
        <v>154.656</v>
      </c>
      <c r="I1996" s="14" t="n">
        <f aca="false">Data_Clean!O1996*4*Assumptions!$B$12</f>
        <v>45.99792</v>
      </c>
      <c r="J1996" s="14" t="n">
        <f aca="false">SUM(B1996:I1996)</f>
        <v>3791.00895</v>
      </c>
      <c r="K1996" s="16" t="n">
        <f aca="false">IF(Data_Clean!P1996="","",Assumptions!$B$15*0.5^(Data_Clean!P1996/Assumptions!$B$20))</f>
        <v>29.3147990530274</v>
      </c>
      <c r="L1996" s="16" t="n">
        <f aca="false">Assumptions!$B$16*MIN(1,LN(1+Data_Clean!Q1996)/LN(1+Assumptions!$B$21))</f>
        <v>14.8269530442849</v>
      </c>
      <c r="M1996" s="16" t="n">
        <f aca="false">Assumptions!$B$17*(0.6*MIN(1,Data_Clean!R1996/Assumptions!$B$22)+0.4*IF(Data_Clean!S1996="",0,Data_Clean!S1996))</f>
        <v>6.582</v>
      </c>
      <c r="N1996" s="16" t="n">
        <f aca="false">Assumptions!$B$18*MIN(1,(Data_Clean!F1996-1)/Assumptions!$B$23)</f>
        <v>20</v>
      </c>
      <c r="O1996" s="16" t="n">
        <f aca="false">Assumptions!$B$19*(0.4*IF(Data_Clean!E1996="",0,MIN(1,Data_Clean!E1996/12/Assumptions!$B$24))+0.35*IF(Data_Clean!D1996="Y",1,0)+0.25*(1-MIN(Data_Clean!T1996,3)/3))/IF(Data_Clean!E1996="",0.6,1)</f>
        <v>7.8</v>
      </c>
      <c r="P1996" s="16" t="n">
        <f aca="false">SUM(K1996:O1996)/(Assumptions!$D$5-IF(K1996="",Assumptions!$B$15,0))*100</f>
        <v>78.5237520973123</v>
      </c>
      <c r="Q1996" s="7" t="str">
        <f aca="false">IF(J1996&gt;=Assumptions!$B$26,"High",IF(J1996&gt;=Assumptions!$B$27,"Mid","Low"))</f>
        <v>High</v>
      </c>
      <c r="R1996" s="7" t="str">
        <f aca="false">IF(P1996&gt;=Assumptions!$B$28,"High",IF(P1996&gt;=Assumptions!$B$29,"Mid","Low"))</f>
        <v>High</v>
      </c>
      <c r="S1996" s="7" t="str">
        <f aca="false">INDEX(Assumptions!$B$33:$B$41,MATCH(Q1996&amp;"|"&amp;R1996,Assumptions!$A$33:$A$41,0))</f>
        <v>Premier Advocates</v>
      </c>
      <c r="T1996" s="7" t="n">
        <f aca="false">IF(ISNUMBER(Data_Clean!V1996),J1996*Data_Clean!V1996,0)</f>
        <v>185.380337655</v>
      </c>
    </row>
    <row r="1997" customFormat="false" ht="15" hidden="false" customHeight="false" outlineLevel="0" collapsed="false">
      <c r="A1997" s="15" t="str">
        <f aca="false">Data_Clean!A1997</f>
        <v>CX101993</v>
      </c>
      <c r="B1997" s="14" t="n">
        <f aca="false">Data_Clean!G1997*Assumptions!$B$5</f>
        <v>21.179</v>
      </c>
      <c r="C1997" s="14" t="n">
        <f aca="false">IF(Data_Clean!H1997="",0,Data_Clean!H1997)*Assumptions!$B$6</f>
        <v>180.48036</v>
      </c>
      <c r="D1997" s="14" t="n">
        <f aca="false">Data_Clean!I1997*Assumptions!$B$7</f>
        <v>288.8</v>
      </c>
      <c r="E1997" s="14" t="n">
        <f aca="false">Data_Clean!J1997*Assumptions!$B$8</f>
        <v>0</v>
      </c>
      <c r="F1997" s="14" t="n">
        <f aca="false">Data_Clean!K1997*Assumptions!$B$9</f>
        <v>0</v>
      </c>
      <c r="G1997" s="14" t="n">
        <f aca="false">Data_Clean!L1997*Assumptions!$B$10</f>
        <v>0</v>
      </c>
      <c r="H1997" s="14" t="n">
        <f aca="false">IF(OR(Data_Clean!M1997="",Data_Clean!N1997=""),0,Data_Clean!M1997*Data_Clean!N1997/100)*Assumptions!$B$13*Assumptions!$B$11</f>
        <v>121.38</v>
      </c>
      <c r="I1997" s="14" t="n">
        <f aca="false">Data_Clean!O1997*4*Assumptions!$B$12</f>
        <v>3.56544</v>
      </c>
      <c r="J1997" s="14" t="n">
        <f aca="false">SUM(B1997:I1997)</f>
        <v>615.4048</v>
      </c>
      <c r="K1997" s="16" t="n">
        <f aca="false">IF(Data_Clean!P1997="","",Assumptions!$B$15*0.5^(Data_Clean!P1997/Assumptions!$B$20))</f>
        <v>27.9909897461042</v>
      </c>
      <c r="L1997" s="16" t="n">
        <f aca="false">Assumptions!$B$16*MIN(1,LN(1+Data_Clean!Q1997)/LN(1+Assumptions!$B$21))</f>
        <v>14.0427143261215</v>
      </c>
      <c r="M1997" s="16" t="n">
        <f aca="false">Assumptions!$B$17*(0.6*MIN(1,Data_Clean!R1997/Assumptions!$B$22)+0.4*IF(Data_Clean!S1997="",0,Data_Clean!S1997))</f>
        <v>1.524</v>
      </c>
      <c r="N1997" s="16" t="n">
        <f aca="false">Assumptions!$B$18*MIN(1,(Data_Clean!F1997-1)/Assumptions!$B$23)</f>
        <v>20</v>
      </c>
      <c r="O1997" s="16" t="n">
        <f aca="false">Assumptions!$B$19*(0.4*IF(Data_Clean!E1997="",0,MIN(1,Data_Clean!E1997/12/Assumptions!$B$24))+0.35*IF(Data_Clean!D1997="Y",1,0)+0.25*(1-MIN(Data_Clean!T1997,3)/3))/IF(Data_Clean!E1997="",0.6,1)</f>
        <v>7.6</v>
      </c>
      <c r="P1997" s="16" t="n">
        <f aca="false">SUM(K1997:O1997)/(Assumptions!$D$5-IF(K1997="",Assumptions!$B$15,0))*100</f>
        <v>71.1577040722257</v>
      </c>
      <c r="Q1997" s="7" t="str">
        <f aca="false">IF(J1997&gt;=Assumptions!$B$26,"High",IF(J1997&gt;=Assumptions!$B$27,"Mid","Low"))</f>
        <v>Mid</v>
      </c>
      <c r="R1997" s="7" t="str">
        <f aca="false">IF(P1997&gt;=Assumptions!$B$28,"High",IF(P1997&gt;=Assumptions!$B$29,"Mid","Low"))</f>
        <v>High</v>
      </c>
      <c r="S1997" s="7" t="str">
        <f aca="false">INDEX(Assumptions!$B$33:$B$41,MATCH(Q1997&amp;"|"&amp;R1997,Assumptions!$A$33:$A$41,0))</f>
        <v>Engaged Builders</v>
      </c>
      <c r="T1997" s="7" t="n">
        <f aca="false">IF(ISNUMBER(Data_Clean!V1997),J1997*Data_Clean!V1997,0)</f>
        <v>22.1545728</v>
      </c>
    </row>
    <row r="1998" customFormat="false" ht="15" hidden="false" customHeight="false" outlineLevel="0" collapsed="false">
      <c r="A1998" s="15" t="str">
        <f aca="false">Data_Clean!A1998</f>
        <v>CX101994</v>
      </c>
      <c r="B1998" s="14" t="n">
        <f aca="false">Data_Clean!G1998*Assumptions!$B$5</f>
        <v>102.9985</v>
      </c>
      <c r="C1998" s="14" t="n">
        <f aca="false">IF(Data_Clean!H1998="",0,Data_Clean!H1998)*Assumptions!$B$6</f>
        <v>1687.25208</v>
      </c>
      <c r="D1998" s="14" t="n">
        <f aca="false">Data_Clean!I1998*Assumptions!$B$7</f>
        <v>0</v>
      </c>
      <c r="E1998" s="14" t="n">
        <f aca="false">Data_Clean!J1998*Assumptions!$B$8</f>
        <v>0</v>
      </c>
      <c r="F1998" s="14" t="n">
        <f aca="false">Data_Clean!K1998*Assumptions!$B$9</f>
        <v>0</v>
      </c>
      <c r="G1998" s="14" t="n">
        <f aca="false">Data_Clean!L1998*Assumptions!$B$10</f>
        <v>0</v>
      </c>
      <c r="H1998" s="14" t="n">
        <f aca="false">IF(OR(Data_Clean!M1998="",Data_Clean!N1998=""),0,Data_Clean!M1998*Data_Clean!N1998/100)*Assumptions!$B$13*Assumptions!$B$11</f>
        <v>269.328</v>
      </c>
      <c r="I1998" s="14" t="n">
        <f aca="false">Data_Clean!O1998*4*Assumptions!$B$12</f>
        <v>16.0272</v>
      </c>
      <c r="J1998" s="14" t="n">
        <f aca="false">SUM(B1998:I1998)</f>
        <v>2075.60578</v>
      </c>
      <c r="K1998" s="16" t="n">
        <f aca="false">IF(Data_Clean!P1998="","",Assumptions!$B$15*0.5^(Data_Clean!P1998/Assumptions!$B$20))</f>
        <v>29.3147990530274</v>
      </c>
      <c r="L1998" s="16" t="n">
        <f aca="false">Assumptions!$B$16*MIN(1,LN(1+Data_Clean!Q1998)/LN(1+Assumptions!$B$21))</f>
        <v>12.2792642888455</v>
      </c>
      <c r="M1998" s="16" t="n">
        <f aca="false">Assumptions!$B$17*(0.6*MIN(1,Data_Clean!R1998/Assumptions!$B$22)+0.4*IF(Data_Clean!S1998="",0,Data_Clean!S1998))</f>
        <v>8.952</v>
      </c>
      <c r="N1998" s="16" t="n">
        <f aca="false">Assumptions!$B$18*MIN(1,(Data_Clean!F1998-1)/Assumptions!$B$23)</f>
        <v>10</v>
      </c>
      <c r="O1998" s="16" t="n">
        <f aca="false">Assumptions!$B$19*(0.4*IF(Data_Clean!E1998="",0,MIN(1,Data_Clean!E1998/12/Assumptions!$B$24))+0.35*IF(Data_Clean!D1998="Y",1,0)+0.25*(1-MIN(Data_Clean!T1998,3)/3))/IF(Data_Clean!E1998="",0.6,1)</f>
        <v>5.55</v>
      </c>
      <c r="P1998" s="16" t="n">
        <f aca="false">SUM(K1998:O1998)/(Assumptions!$D$5-IF(K1998="",Assumptions!$B$15,0))*100</f>
        <v>66.0960633418729</v>
      </c>
      <c r="Q1998" s="7" t="str">
        <f aca="false">IF(J1998&gt;=Assumptions!$B$26,"High",IF(J1998&gt;=Assumptions!$B$27,"Mid","Low"))</f>
        <v>High</v>
      </c>
      <c r="R1998" s="7" t="str">
        <f aca="false">IF(P1998&gt;=Assumptions!$B$28,"High",IF(P1998&gt;=Assumptions!$B$29,"Mid","Low"))</f>
        <v>Mid</v>
      </c>
      <c r="S1998" s="7" t="str">
        <f aca="false">INDEX(Assumptions!$B$33:$B$41,MATCH(Q1998&amp;"|"&amp;R1998,Assumptions!$A$33:$A$41,0))</f>
        <v>Established Core</v>
      </c>
      <c r="T1998" s="7" t="n">
        <f aca="false">IF(ISNUMBER(Data_Clean!V1998),J1998*Data_Clean!V1998,0)</f>
        <v>206.730335688</v>
      </c>
    </row>
    <row r="1999" customFormat="false" ht="15" hidden="false" customHeight="false" outlineLevel="0" collapsed="false">
      <c r="A1999" s="15" t="str">
        <f aca="false">Data_Clean!A1999</f>
        <v>CX101995</v>
      </c>
      <c r="B1999" s="14" t="n">
        <f aca="false">Data_Clean!G1999*Assumptions!$B$5</f>
        <v>60.4415</v>
      </c>
      <c r="C1999" s="14" t="n">
        <f aca="false">IF(Data_Clean!H1999="",0,Data_Clean!H1999)*Assumptions!$B$6</f>
        <v>119.3916</v>
      </c>
      <c r="D1999" s="14" t="n">
        <f aca="false">Data_Clean!I1999*Assumptions!$B$7</f>
        <v>72.8</v>
      </c>
      <c r="E1999" s="14" t="n">
        <f aca="false">Data_Clean!J1999*Assumptions!$B$8</f>
        <v>167.347725</v>
      </c>
      <c r="F1999" s="14" t="n">
        <f aca="false">Data_Clean!K1999*Assumptions!$B$9</f>
        <v>0</v>
      </c>
      <c r="G1999" s="14" t="n">
        <f aca="false">Data_Clean!L1999*Assumptions!$B$10</f>
        <v>0</v>
      </c>
      <c r="H1999" s="14" t="n">
        <f aca="false">IF(OR(Data_Clean!M1999="",Data_Clean!N1999=""),0,Data_Clean!M1999*Data_Clean!N1999/100)*Assumptions!$B$13*Assumptions!$B$11</f>
        <v>0</v>
      </c>
      <c r="I1999" s="14" t="n">
        <f aca="false">Data_Clean!O1999*4*Assumptions!$B$12</f>
        <v>0</v>
      </c>
      <c r="J1999" s="14" t="n">
        <f aca="false">SUM(B1999:I1999)</f>
        <v>419.980825</v>
      </c>
      <c r="K1999" s="16" t="n">
        <f aca="false">IF(Data_Clean!P1999="","",Assumptions!$B$15*0.5^(Data_Clean!P1999/Assumptions!$B$20))</f>
        <v>6.99774743652606</v>
      </c>
      <c r="L1999" s="16" t="n">
        <f aca="false">Assumptions!$B$16*MIN(1,LN(1+Data_Clean!Q1999)/LN(1+Assumptions!$B$21))</f>
        <v>11.0057238927514</v>
      </c>
      <c r="M1999" s="16" t="n">
        <f aca="false">Assumptions!$B$17*(0.6*MIN(1,Data_Clean!R1999/Assumptions!$B$22)+0.4*IF(Data_Clean!S1999="",0,Data_Clean!S1999))</f>
        <v>1.542</v>
      </c>
      <c r="N1999" s="16" t="n">
        <f aca="false">Assumptions!$B$18*MIN(1,(Data_Clean!F1999-1)/Assumptions!$B$23)</f>
        <v>15</v>
      </c>
      <c r="O1999" s="16" t="n">
        <f aca="false">Assumptions!$B$19*(0.4*IF(Data_Clean!E1999="",0,MIN(1,Data_Clean!E1999/12/Assumptions!$B$24))+0.35*IF(Data_Clean!D1999="Y",1,0)+0.25*(1-MIN(Data_Clean!T1999,3)/3))/IF(Data_Clean!E1999="",0.6,1)</f>
        <v>8.5</v>
      </c>
      <c r="P1999" s="16" t="n">
        <f aca="false">SUM(K1999:O1999)/(Assumptions!$D$5-IF(K1999="",Assumptions!$B$15,0))*100</f>
        <v>43.0454713292774</v>
      </c>
      <c r="Q1999" s="7" t="str">
        <f aca="false">IF(J1999&gt;=Assumptions!$B$26,"High",IF(J1999&gt;=Assumptions!$B$27,"Mid","Low"))</f>
        <v>Mid</v>
      </c>
      <c r="R1999" s="7" t="str">
        <f aca="false">IF(P1999&gt;=Assumptions!$B$28,"High",IF(P1999&gt;=Assumptions!$B$29,"Mid","Low"))</f>
        <v>Low</v>
      </c>
      <c r="S1999" s="7" t="str">
        <f aca="false">INDEX(Assumptions!$B$33:$B$41,MATCH(Q1999&amp;"|"&amp;R1999,Assumptions!$A$33:$A$41,0))</f>
        <v>Light Touch</v>
      </c>
      <c r="T1999" s="7" t="n">
        <f aca="false">IF(ISNUMBER(Data_Clean!V1999),J1999*Data_Clean!V1999,0)</f>
        <v>39.394201385</v>
      </c>
    </row>
    <row r="2000" customFormat="false" ht="15" hidden="false" customHeight="false" outlineLevel="0" collapsed="false">
      <c r="A2000" s="15" t="str">
        <f aca="false">Data_Clean!A2000</f>
        <v>CX101996</v>
      </c>
      <c r="B2000" s="14" t="n">
        <f aca="false">Data_Clean!G2000*Assumptions!$B$5</f>
        <v>105.64175</v>
      </c>
      <c r="C2000" s="14" t="n">
        <f aca="false">IF(Data_Clean!H2000="",0,Data_Clean!H2000)*Assumptions!$B$6</f>
        <v>42.81156</v>
      </c>
      <c r="D2000" s="14" t="n">
        <f aca="false">Data_Clean!I2000*Assumptions!$B$7</f>
        <v>0</v>
      </c>
      <c r="E2000" s="14" t="n">
        <f aca="false">Data_Clean!J2000*Assumptions!$B$8</f>
        <v>0</v>
      </c>
      <c r="F2000" s="14" t="n">
        <f aca="false">Data_Clean!K2000*Assumptions!$B$9</f>
        <v>0</v>
      </c>
      <c r="G2000" s="14" t="n">
        <f aca="false">Data_Clean!L2000*Assumptions!$B$10</f>
        <v>674.1</v>
      </c>
      <c r="H2000" s="14" t="n">
        <f aca="false">IF(OR(Data_Clean!M2000="",Data_Clean!N2000=""),0,Data_Clean!M2000*Data_Clean!N2000/100)*Assumptions!$B$13*Assumptions!$B$11</f>
        <v>0</v>
      </c>
      <c r="I2000" s="14" t="n">
        <f aca="false">Data_Clean!O2000*4*Assumptions!$B$12</f>
        <v>0</v>
      </c>
      <c r="J2000" s="14" t="n">
        <f aca="false">SUM(B2000:I2000)</f>
        <v>822.55331</v>
      </c>
      <c r="K2000" s="16" t="n">
        <f aca="false">IF(Data_Clean!P2000="","",Assumptions!$B$15*0.5^(Data_Clean!P2000/Assumptions!$B$20))</f>
        <v>22.2164632842985</v>
      </c>
      <c r="L2000" s="16" t="n">
        <f aca="false">Assumptions!$B$16*MIN(1,LN(1+Data_Clean!Q2000)/LN(1+Assumptions!$B$21))</f>
        <v>13.0760265116583</v>
      </c>
      <c r="M2000" s="16" t="n">
        <f aca="false">Assumptions!$B$17*(0.6*MIN(1,Data_Clean!R2000/Assumptions!$B$22)+0.4*IF(Data_Clean!S2000="",0,Data_Clean!S2000))</f>
        <v>5.526</v>
      </c>
      <c r="N2000" s="16" t="n">
        <f aca="false">Assumptions!$B$18*MIN(1,(Data_Clean!F2000-1)/Assumptions!$B$23)</f>
        <v>10</v>
      </c>
      <c r="O2000" s="16" t="n">
        <f aca="false">Assumptions!$B$19*(0.4*IF(Data_Clean!E2000="",0,MIN(1,Data_Clean!E2000/12/Assumptions!$B$24))+0.35*IF(Data_Clean!D2000="Y",1,0)+0.25*(1-MIN(Data_Clean!T2000,3)/3))/IF(Data_Clean!E2000="",0.6,1)</f>
        <v>12.5</v>
      </c>
      <c r="P2000" s="16" t="n">
        <f aca="false">SUM(K2000:O2000)/(Assumptions!$D$5-IF(K2000="",Assumptions!$B$15,0))*100</f>
        <v>63.3184897959567</v>
      </c>
      <c r="Q2000" s="7" t="str">
        <f aca="false">IF(J2000&gt;=Assumptions!$B$26,"High",IF(J2000&gt;=Assumptions!$B$27,"Mid","Low"))</f>
        <v>Mid</v>
      </c>
      <c r="R2000" s="7" t="str">
        <f aca="false">IF(P2000&gt;=Assumptions!$B$28,"High",IF(P2000&gt;=Assumptions!$B$29,"Mid","Low"))</f>
        <v>Mid</v>
      </c>
      <c r="S2000" s="7" t="str">
        <f aca="false">INDEX(Assumptions!$B$33:$B$41,MATCH(Q2000&amp;"|"&amp;R2000,Assumptions!$A$33:$A$41,0))</f>
        <v>Established Core</v>
      </c>
      <c r="T2000" s="7" t="n">
        <f aca="false">IF(ISNUMBER(Data_Clean!V2000),J2000*Data_Clean!V2000,0)</f>
        <v>30.516727801</v>
      </c>
    </row>
    <row r="2001" customFormat="false" ht="15" hidden="false" customHeight="false" outlineLevel="0" collapsed="false">
      <c r="A2001" s="15" t="str">
        <f aca="false">Data_Clean!A2001</f>
        <v>CX101997</v>
      </c>
      <c r="B2001" s="14" t="n">
        <f aca="false">Data_Clean!G2001*Assumptions!$B$5</f>
        <v>51.91775</v>
      </c>
      <c r="C2001" s="14" t="n">
        <f aca="false">IF(Data_Clean!H2001="",0,Data_Clean!H2001)*Assumptions!$B$6</f>
        <v>0</v>
      </c>
      <c r="D2001" s="14" t="n">
        <f aca="false">Data_Clean!I2001*Assumptions!$B$7</f>
        <v>0</v>
      </c>
      <c r="E2001" s="14" t="n">
        <f aca="false">Data_Clean!J2001*Assumptions!$B$8</f>
        <v>0</v>
      </c>
      <c r="F2001" s="14" t="n">
        <f aca="false">Data_Clean!K2001*Assumptions!$B$9</f>
        <v>0</v>
      </c>
      <c r="G2001" s="14" t="n">
        <f aca="false">Data_Clean!L2001*Assumptions!$B$10</f>
        <v>0</v>
      </c>
      <c r="H2001" s="14" t="n">
        <f aca="false">IF(OR(Data_Clean!M2001="",Data_Clean!N2001=""),0,Data_Clean!M2001*Data_Clean!N2001/100)*Assumptions!$B$13*Assumptions!$B$11</f>
        <v>0</v>
      </c>
      <c r="I2001" s="14" t="n">
        <f aca="false">Data_Clean!O2001*4*Assumptions!$B$12</f>
        <v>0</v>
      </c>
      <c r="J2001" s="14" t="n">
        <f aca="false">SUM(B2001:I2001)</f>
        <v>51.91775</v>
      </c>
      <c r="K2001" s="16" t="n">
        <f aca="false">IF(Data_Clean!P2001="","",Assumptions!$B$15*0.5^(Data_Clean!P2001/Assumptions!$B$20))</f>
        <v>19.3405546265937</v>
      </c>
      <c r="L2001" s="16" t="n">
        <f aca="false">Assumptions!$B$16*MIN(1,LN(1+Data_Clean!Q2001)/LN(1+Assumptions!$B$21))</f>
        <v>14.320838960067</v>
      </c>
      <c r="M2001" s="16" t="n">
        <f aca="false">Assumptions!$B$17*(0.6*MIN(1,Data_Clean!R2001/Assumptions!$B$22)+0.4*IF(Data_Clean!S2001="",0,Data_Clean!S2001))</f>
        <v>8.724</v>
      </c>
      <c r="N2001" s="16" t="n">
        <f aca="false">Assumptions!$B$18*MIN(1,(Data_Clean!F2001-1)/Assumptions!$B$23)</f>
        <v>0</v>
      </c>
      <c r="O2001" s="16" t="n">
        <f aca="false">Assumptions!$B$19*(0.4*IF(Data_Clean!E2001="",0,MIN(1,Data_Clean!E2001/12/Assumptions!$B$24))+0.35*IF(Data_Clean!D2001="Y",1,0)+0.25*(1-MIN(Data_Clean!T2001,3)/3))/IF(Data_Clean!E2001="",0.6,1)</f>
        <v>7.8</v>
      </c>
      <c r="P2001" s="16" t="n">
        <f aca="false">SUM(K2001:O2001)/(Assumptions!$D$5-IF(K2001="",Assumptions!$B$15,0))*100</f>
        <v>50.1853935866607</v>
      </c>
      <c r="Q2001" s="7" t="str">
        <f aca="false">IF(J2001&gt;=Assumptions!$B$26,"High",IF(J2001&gt;=Assumptions!$B$27,"Mid","Low"))</f>
        <v>Low</v>
      </c>
      <c r="R2001" s="7" t="str">
        <f aca="false">IF(P2001&gt;=Assumptions!$B$28,"High",IF(P2001&gt;=Assumptions!$B$29,"Mid","Low"))</f>
        <v>Mid</v>
      </c>
      <c r="S2001" s="7" t="str">
        <f aca="false">INDEX(Assumptions!$B$33:$B$41,MATCH(Q2001&amp;"|"&amp;R2001,Assumptions!$A$33:$A$41,0))</f>
        <v>Light Touch</v>
      </c>
      <c r="T2001" s="7" t="n">
        <f aca="false">IF(ISNUMBER(Data_Clean!V2001),J2001*Data_Clean!V2001,0)</f>
        <v>9.5736331</v>
      </c>
    </row>
    <row r="2002" customFormat="false" ht="15" hidden="false" customHeight="false" outlineLevel="0" collapsed="false">
      <c r="A2002" s="15" t="str">
        <f aca="false">Data_Clean!A2002</f>
        <v>CX101998</v>
      </c>
      <c r="B2002" s="14" t="n">
        <f aca="false">Data_Clean!G2002*Assumptions!$B$5</f>
        <v>396.349</v>
      </c>
      <c r="C2002" s="14" t="n">
        <f aca="false">IF(Data_Clean!H2002="",0,Data_Clean!H2002)*Assumptions!$B$6</f>
        <v>108.39048</v>
      </c>
      <c r="D2002" s="14" t="n">
        <f aca="false">Data_Clean!I2002*Assumptions!$B$7</f>
        <v>0</v>
      </c>
      <c r="E2002" s="14" t="n">
        <f aca="false">Data_Clean!J2002*Assumptions!$B$8</f>
        <v>0</v>
      </c>
      <c r="F2002" s="14" t="n">
        <f aca="false">Data_Clean!K2002*Assumptions!$B$9</f>
        <v>0</v>
      </c>
      <c r="G2002" s="14" t="n">
        <f aca="false">Data_Clean!L2002*Assumptions!$B$10</f>
        <v>0</v>
      </c>
      <c r="H2002" s="14" t="n">
        <f aca="false">IF(OR(Data_Clean!M2002="",Data_Clean!N2002=""),0,Data_Clean!M2002*Data_Clean!N2002/100)*Assumptions!$B$13*Assumptions!$B$11</f>
        <v>0</v>
      </c>
      <c r="I2002" s="14" t="n">
        <f aca="false">Data_Clean!O2002*4*Assumptions!$B$12</f>
        <v>0</v>
      </c>
      <c r="J2002" s="14" t="n">
        <f aca="false">SUM(B2002:I2002)</f>
        <v>504.73948</v>
      </c>
      <c r="K2002" s="16" t="n">
        <f aca="false">IF(Data_Clean!P2002="","",Assumptions!$B$15*0.5^(Data_Clean!P2002/Assumptions!$B$20))</f>
        <v>27.9909897461042</v>
      </c>
      <c r="L2002" s="16" t="n">
        <f aca="false">Assumptions!$B$16*MIN(1,LN(1+Data_Clean!Q2002)/LN(1+Assumptions!$B$21))</f>
        <v>17.0046519135391</v>
      </c>
      <c r="M2002" s="16" t="n">
        <f aca="false">Assumptions!$B$17*(0.6*MIN(1,Data_Clean!R2002/Assumptions!$B$22)+0.4*IF(Data_Clean!S2002="",0,Data_Clean!S2002))</f>
        <v>5.022</v>
      </c>
      <c r="N2002" s="16" t="n">
        <f aca="false">Assumptions!$B$18*MIN(1,(Data_Clean!F2002-1)/Assumptions!$B$23)</f>
        <v>5</v>
      </c>
      <c r="O2002" s="16" t="n">
        <f aca="false">Assumptions!$B$19*(0.4*IF(Data_Clean!E2002="",0,MIN(1,Data_Clean!E2002/12/Assumptions!$B$24))+0.35*IF(Data_Clean!D2002="Y",1,0)+0.25*(1-MIN(Data_Clean!T2002,3)/3))/IF(Data_Clean!E2002="",0.6,1)</f>
        <v>13.15</v>
      </c>
      <c r="P2002" s="16" t="n">
        <f aca="false">SUM(K2002:O2002)/(Assumptions!$D$5-IF(K2002="",Assumptions!$B$15,0))*100</f>
        <v>68.1676416596433</v>
      </c>
      <c r="Q2002" s="7" t="str">
        <f aca="false">IF(J2002&gt;=Assumptions!$B$26,"High",IF(J2002&gt;=Assumptions!$B$27,"Mid","Low"))</f>
        <v>Mid</v>
      </c>
      <c r="R2002" s="7" t="str">
        <f aca="false">IF(P2002&gt;=Assumptions!$B$28,"High",IF(P2002&gt;=Assumptions!$B$29,"Mid","Low"))</f>
        <v>Mid</v>
      </c>
      <c r="S2002" s="7" t="str">
        <f aca="false">INDEX(Assumptions!$B$33:$B$41,MATCH(Q2002&amp;"|"&amp;R2002,Assumptions!$A$33:$A$41,0))</f>
        <v>Established Core</v>
      </c>
      <c r="T2002" s="7" t="n">
        <f aca="false">IF(ISNUMBER(Data_Clean!V2002),J2002*Data_Clean!V2002,0)</f>
        <v>14.435549128</v>
      </c>
    </row>
    <row r="2003" customFormat="false" ht="15" hidden="false" customHeight="false" outlineLevel="0" collapsed="false">
      <c r="A2003" s="15" t="str">
        <f aca="false">Data_Clean!A2003</f>
        <v>CX101999</v>
      </c>
      <c r="B2003" s="14" t="n">
        <f aca="false">Data_Clean!G2003*Assumptions!$B$5</f>
        <v>450.169</v>
      </c>
      <c r="C2003" s="14" t="n">
        <f aca="false">IF(Data_Clean!H2003="",0,Data_Clean!H2003)*Assumptions!$B$6</f>
        <v>1023.25236</v>
      </c>
      <c r="D2003" s="14" t="n">
        <f aca="false">Data_Clean!I2003*Assumptions!$B$7</f>
        <v>0</v>
      </c>
      <c r="E2003" s="14" t="n">
        <f aca="false">Data_Clean!J2003*Assumptions!$B$8</f>
        <v>1080.0198</v>
      </c>
      <c r="F2003" s="14" t="n">
        <f aca="false">Data_Clean!K2003*Assumptions!$B$9</f>
        <v>4844.4</v>
      </c>
      <c r="G2003" s="14" t="n">
        <f aca="false">Data_Clean!L2003*Assumptions!$B$10</f>
        <v>0</v>
      </c>
      <c r="H2003" s="14" t="n">
        <f aca="false">IF(OR(Data_Clean!M2003="",Data_Clean!N2003=""),0,Data_Clean!M2003*Data_Clean!N2003/100)*Assumptions!$B$13*Assumptions!$B$11</f>
        <v>144.744</v>
      </c>
      <c r="I2003" s="14" t="n">
        <f aca="false">Data_Clean!O2003*4*Assumptions!$B$12</f>
        <v>20.88048</v>
      </c>
      <c r="J2003" s="14" t="n">
        <f aca="false">SUM(B2003:I2003)</f>
        <v>7563.46564</v>
      </c>
      <c r="K2003" s="16" t="n">
        <f aca="false">IF(Data_Clean!P2003="","",Assumptions!$B$15*0.5^(Data_Clean!P2003/Assumptions!$B$20))</f>
        <v>29.3147990530274</v>
      </c>
      <c r="L2003" s="16" t="n">
        <f aca="false">Assumptions!$B$16*MIN(1,LN(1+Data_Clean!Q2003)/LN(1+Assumptions!$B$21))</f>
        <v>12.8906482631789</v>
      </c>
      <c r="M2003" s="16" t="n">
        <f aca="false">Assumptions!$B$17*(0.6*MIN(1,Data_Clean!R2003/Assumptions!$B$22)+0.4*IF(Data_Clean!S2003="",0,Data_Clean!S2003))</f>
        <v>13.86</v>
      </c>
      <c r="N2003" s="16" t="n">
        <f aca="false">Assumptions!$B$18*MIN(1,(Data_Clean!F2003-1)/Assumptions!$B$23)</f>
        <v>20</v>
      </c>
      <c r="O2003" s="16" t="n">
        <f aca="false">Assumptions!$B$19*(0.4*IF(Data_Clean!E2003="",0,MIN(1,Data_Clean!E2003/12/Assumptions!$B$24))+0.35*IF(Data_Clean!D2003="Y",1,0)+0.25*(1-MIN(Data_Clean!T2003,3)/3))/IF(Data_Clean!E2003="",0.6,1)</f>
        <v>12</v>
      </c>
      <c r="P2003" s="16" t="n">
        <f aca="false">SUM(K2003:O2003)/(Assumptions!$D$5-IF(K2003="",Assumptions!$B$15,0))*100</f>
        <v>88.0654473162063</v>
      </c>
      <c r="Q2003" s="7" t="str">
        <f aca="false">IF(J2003&gt;=Assumptions!$B$26,"High",IF(J2003&gt;=Assumptions!$B$27,"Mid","Low"))</f>
        <v>High</v>
      </c>
      <c r="R2003" s="7" t="str">
        <f aca="false">IF(P2003&gt;=Assumptions!$B$28,"High",IF(P2003&gt;=Assumptions!$B$29,"Mid","Low"))</f>
        <v>High</v>
      </c>
      <c r="S2003" s="7" t="str">
        <f aca="false">INDEX(Assumptions!$B$33:$B$41,MATCH(Q2003&amp;"|"&amp;R2003,Assumptions!$A$33:$A$41,0))</f>
        <v>Premier Advocates</v>
      </c>
      <c r="T2003" s="7" t="n">
        <f aca="false">IF(ISNUMBER(Data_Clean!V2003),J2003*Data_Clean!V2003,0)</f>
        <v>162.61451126</v>
      </c>
    </row>
    <row r="2004" customFormat="false" ht="15" hidden="false" customHeight="false" outlineLevel="0" collapsed="false">
      <c r="A2004" s="15" t="str">
        <f aca="false">Data_Clean!A2004</f>
        <v>CX102000</v>
      </c>
      <c r="B2004" s="14" t="n">
        <f aca="false">Data_Clean!G2004*Assumptions!$B$5</f>
        <v>330.84825</v>
      </c>
      <c r="C2004" s="14" t="n">
        <f aca="false">IF(Data_Clean!H2004="",0,Data_Clean!H2004)*Assumptions!$B$6</f>
        <v>0</v>
      </c>
      <c r="D2004" s="14" t="n">
        <f aca="false">Data_Clean!I2004*Assumptions!$B$7</f>
        <v>0</v>
      </c>
      <c r="E2004" s="14" t="n">
        <f aca="false">Data_Clean!J2004*Assumptions!$B$8</f>
        <v>3238.04175</v>
      </c>
      <c r="F2004" s="14" t="n">
        <f aca="false">Data_Clean!K2004*Assumptions!$B$9</f>
        <v>0</v>
      </c>
      <c r="G2004" s="14" t="n">
        <f aca="false">Data_Clean!L2004*Assumptions!$B$10</f>
        <v>0</v>
      </c>
      <c r="H2004" s="14" t="n">
        <f aca="false">IF(OR(Data_Clean!M2004="",Data_Clean!N2004=""),0,Data_Clean!M2004*Data_Clean!N2004/100)*Assumptions!$B$13*Assumptions!$B$11</f>
        <v>0</v>
      </c>
      <c r="I2004" s="14" t="n">
        <f aca="false">Data_Clean!O2004*4*Assumptions!$B$12</f>
        <v>0</v>
      </c>
      <c r="J2004" s="14" t="n">
        <f aca="false">SUM(B2004:I2004)</f>
        <v>3568.89</v>
      </c>
      <c r="K2004" s="16" t="n">
        <f aca="false">IF(Data_Clean!P2004="","",Assumptions!$B$15*0.5^(Data_Clean!P2004/Assumptions!$B$20))</f>
        <v>24.9371368842836</v>
      </c>
      <c r="L2004" s="16" t="n">
        <f aca="false">Assumptions!$B$16*MIN(1,LN(1+Data_Clean!Q2004)/LN(1+Assumptions!$B$21))</f>
        <v>8.67194478953664</v>
      </c>
      <c r="M2004" s="16" t="n">
        <f aca="false">Assumptions!$B$17*(0.6*MIN(1,Data_Clean!R2004/Assumptions!$B$22)+0.4*IF(Data_Clean!S2004="",0,Data_Clean!S2004))</f>
        <v>8.178</v>
      </c>
      <c r="N2004" s="16" t="n">
        <f aca="false">Assumptions!$B$18*MIN(1,(Data_Clean!F2004-1)/Assumptions!$B$23)</f>
        <v>5</v>
      </c>
      <c r="O2004" s="16" t="n">
        <f aca="false">Assumptions!$B$19*(0.4*IF(Data_Clean!E2004="",0,MIN(1,Data_Clean!E2004/12/Assumptions!$B$24))+0.35*IF(Data_Clean!D2004="Y",1,0)+0.25*(1-MIN(Data_Clean!T2004,3)/3))/IF(Data_Clean!E2004="",0.6,1)</f>
        <v>7.15</v>
      </c>
      <c r="P2004" s="16" t="n">
        <f aca="false">SUM(K2004:O2004)/(Assumptions!$D$5-IF(K2004="",Assumptions!$B$15,0))*100</f>
        <v>53.9370816738203</v>
      </c>
      <c r="Q2004" s="7" t="str">
        <f aca="false">IF(J2004&gt;=Assumptions!$B$26,"High",IF(J2004&gt;=Assumptions!$B$27,"Mid","Low"))</f>
        <v>High</v>
      </c>
      <c r="R2004" s="7" t="str">
        <f aca="false">IF(P2004&gt;=Assumptions!$B$28,"High",IF(P2004&gt;=Assumptions!$B$29,"Mid","Low"))</f>
        <v>Mid</v>
      </c>
      <c r="S2004" s="7" t="str">
        <f aca="false">INDEX(Assumptions!$B$33:$B$41,MATCH(Q2004&amp;"|"&amp;R2004,Assumptions!$A$33:$A$41,0))</f>
        <v>Established Core</v>
      </c>
      <c r="T2004" s="7" t="n">
        <f aca="false">IF(ISNUMBER(Data_Clean!V2004),J2004*Data_Clean!V2004,0)</f>
        <v>546.753948</v>
      </c>
    </row>
    <row r="2005" customFormat="false" ht="15" hidden="false" customHeight="false" outlineLevel="0" collapsed="false">
      <c r="A2005" s="15" t="str">
        <f aca="false">Data_Clean!A2005</f>
        <v>CX102001</v>
      </c>
      <c r="B2005" s="14" t="n">
        <f aca="false">Data_Clean!G2005*Assumptions!$B$5</f>
        <v>21.729</v>
      </c>
      <c r="C2005" s="14" t="n">
        <f aca="false">IF(Data_Clean!H2005="",0,Data_Clean!H2005)*Assumptions!$B$6</f>
        <v>412.90584</v>
      </c>
      <c r="D2005" s="14" t="n">
        <f aca="false">Data_Clean!I2005*Assumptions!$B$7</f>
        <v>0</v>
      </c>
      <c r="E2005" s="14" t="n">
        <f aca="false">Data_Clean!J2005*Assumptions!$B$8</f>
        <v>0</v>
      </c>
      <c r="F2005" s="14" t="n">
        <f aca="false">Data_Clean!K2005*Assumptions!$B$9</f>
        <v>0</v>
      </c>
      <c r="G2005" s="14" t="n">
        <f aca="false">Data_Clean!L2005*Assumptions!$B$10</f>
        <v>0</v>
      </c>
      <c r="H2005" s="14" t="n">
        <f aca="false">IF(OR(Data_Clean!M2005="",Data_Clean!N2005=""),0,Data_Clean!M2005*Data_Clean!N2005/100)*Assumptions!$B$13*Assumptions!$B$11</f>
        <v>0</v>
      </c>
      <c r="I2005" s="14" t="n">
        <f aca="false">Data_Clean!O2005*4*Assumptions!$B$12</f>
        <v>0</v>
      </c>
      <c r="J2005" s="14" t="n">
        <f aca="false">SUM(B2005:I2005)</f>
        <v>434.63484</v>
      </c>
      <c r="K2005" s="16" t="n">
        <f aca="false">IF(Data_Clean!P2005="","",Assumptions!$B$15*0.5^(Data_Clean!P2005/Assumptions!$B$20))</f>
        <v>27.9909897461042</v>
      </c>
      <c r="L2005" s="16" t="n">
        <f aca="false">Assumptions!$B$16*MIN(1,LN(1+Data_Clean!Q2005)/LN(1+Assumptions!$B$21))</f>
        <v>16.8608333887587</v>
      </c>
      <c r="M2005" s="16" t="n">
        <f aca="false">Assumptions!$B$17*(0.6*MIN(1,Data_Clean!R2005/Assumptions!$B$22)+0.4*IF(Data_Clean!S2005="",0,Data_Clean!S2005))</f>
        <v>11.178</v>
      </c>
      <c r="N2005" s="16" t="n">
        <f aca="false">Assumptions!$B$18*MIN(1,(Data_Clean!F2005-1)/Assumptions!$B$23)</f>
        <v>5</v>
      </c>
      <c r="O2005" s="16" t="n">
        <f aca="false">Assumptions!$B$19*(0.4*IF(Data_Clean!E2005="",0,MIN(1,Data_Clean!E2005/12/Assumptions!$B$24))+0.35*IF(Data_Clean!D2005="Y",1,0)+0.25*(1-MIN(Data_Clean!T2005,3)/3))/IF(Data_Clean!E2005="",0.6,1)</f>
        <v>8.2</v>
      </c>
      <c r="P2005" s="16" t="n">
        <f aca="false">SUM(K2005:O2005)/(Assumptions!$D$5-IF(K2005="",Assumptions!$B$15,0))*100</f>
        <v>69.229823134863</v>
      </c>
      <c r="Q2005" s="7" t="str">
        <f aca="false">IF(J2005&gt;=Assumptions!$B$26,"High",IF(J2005&gt;=Assumptions!$B$27,"Mid","Low"))</f>
        <v>Mid</v>
      </c>
      <c r="R2005" s="7" t="str">
        <f aca="false">IF(P2005&gt;=Assumptions!$B$28,"High",IF(P2005&gt;=Assumptions!$B$29,"Mid","Low"))</f>
        <v>Mid</v>
      </c>
      <c r="S2005" s="7" t="str">
        <f aca="false">INDEX(Assumptions!$B$33:$B$41,MATCH(Q2005&amp;"|"&amp;R2005,Assumptions!$A$33:$A$41,0))</f>
        <v>Established Core</v>
      </c>
      <c r="T2005" s="7" t="n">
        <f aca="false">IF(ISNUMBER(Data_Clean!V2005),J2005*Data_Clean!V2005,0)</f>
        <v>19.515104316</v>
      </c>
    </row>
    <row r="2006" customFormat="false" ht="15" hidden="false" customHeight="false" outlineLevel="0" collapsed="false">
      <c r="A2006" s="15" t="str">
        <f aca="false">Data_Clean!A2006</f>
        <v>CX102002</v>
      </c>
      <c r="B2006" s="14" t="n">
        <f aca="false">Data_Clean!G2006*Assumptions!$B$5</f>
        <v>67.07725</v>
      </c>
      <c r="C2006" s="14" t="n">
        <f aca="false">IF(Data_Clean!H2006="",0,Data_Clean!H2006)*Assumptions!$B$6</f>
        <v>981.12024</v>
      </c>
      <c r="D2006" s="14" t="n">
        <f aca="false">Data_Clean!I2006*Assumptions!$B$7</f>
        <v>0</v>
      </c>
      <c r="E2006" s="14" t="n">
        <f aca="false">Data_Clean!J2006*Assumptions!$B$8</f>
        <v>0</v>
      </c>
      <c r="F2006" s="14" t="n">
        <f aca="false">Data_Clean!K2006*Assumptions!$B$9</f>
        <v>0</v>
      </c>
      <c r="G2006" s="14" t="n">
        <f aca="false">Data_Clean!L2006*Assumptions!$B$10</f>
        <v>0</v>
      </c>
      <c r="H2006" s="14" t="n">
        <f aca="false">IF(OR(Data_Clean!M2006="",Data_Clean!N2006=""),0,Data_Clean!M2006*Data_Clean!N2006/100)*Assumptions!$B$13*Assumptions!$B$11</f>
        <v>0</v>
      </c>
      <c r="I2006" s="14" t="n">
        <f aca="false">Data_Clean!O2006*4*Assumptions!$B$12</f>
        <v>0</v>
      </c>
      <c r="J2006" s="14" t="n">
        <f aca="false">SUM(B2006:I2006)</f>
        <v>1048.19749</v>
      </c>
      <c r="K2006" s="16" t="n">
        <f aca="false">IF(Data_Clean!P2006="","",Assumptions!$B$15*0.5^(Data_Clean!P2006/Assumptions!$B$20))</f>
        <v>30</v>
      </c>
      <c r="L2006" s="16" t="n">
        <f aca="false">Assumptions!$B$16*MIN(1,LN(1+Data_Clean!Q2006)/LN(1+Assumptions!$B$21))</f>
        <v>13.4237548294248</v>
      </c>
      <c r="M2006" s="16" t="n">
        <f aca="false">Assumptions!$B$17*(0.6*MIN(1,Data_Clean!R2006/Assumptions!$B$22)+0.4*IF(Data_Clean!S2006="",0,Data_Clean!S2006))</f>
        <v>6.276</v>
      </c>
      <c r="N2006" s="16" t="n">
        <f aca="false">Assumptions!$B$18*MIN(1,(Data_Clean!F2006-1)/Assumptions!$B$23)</f>
        <v>5</v>
      </c>
      <c r="O2006" s="16" t="n">
        <f aca="false">Assumptions!$B$19*(0.4*IF(Data_Clean!E2006="",0,MIN(1,Data_Clean!E2006/12/Assumptions!$B$24))+0.35*IF(Data_Clean!D2006="Y",1,0)+0.25*(1-MIN(Data_Clean!T2006,3)/3))/IF(Data_Clean!E2006="",0.6,1)</f>
        <v>6.45</v>
      </c>
      <c r="P2006" s="16" t="n">
        <f aca="false">SUM(K2006:O2006)/(Assumptions!$D$5-IF(K2006="",Assumptions!$B$15,0))*100</f>
        <v>61.1497548294248</v>
      </c>
      <c r="Q2006" s="7" t="str">
        <f aca="false">IF(J2006&gt;=Assumptions!$B$26,"High",IF(J2006&gt;=Assumptions!$B$27,"Mid","Low"))</f>
        <v>Mid</v>
      </c>
      <c r="R2006" s="7" t="str">
        <f aca="false">IF(P2006&gt;=Assumptions!$B$28,"High",IF(P2006&gt;=Assumptions!$B$29,"Mid","Low"))</f>
        <v>Mid</v>
      </c>
      <c r="S2006" s="7" t="str">
        <f aca="false">INDEX(Assumptions!$B$33:$B$41,MATCH(Q2006&amp;"|"&amp;R2006,Assumptions!$A$33:$A$41,0))</f>
        <v>Established Core</v>
      </c>
      <c r="T2006" s="7" t="n">
        <f aca="false">IF(ISNUMBER(Data_Clean!V2006),J2006*Data_Clean!V2006,0)</f>
        <v>142.135579644</v>
      </c>
    </row>
    <row r="2007" customFormat="false" ht="15" hidden="false" customHeight="false" outlineLevel="0" collapsed="false">
      <c r="A2007" s="15" t="str">
        <f aca="false">Data_Clean!A2007</f>
        <v>CX102003</v>
      </c>
      <c r="B2007" s="14" t="n">
        <f aca="false">Data_Clean!G2007*Assumptions!$B$5</f>
        <v>220.782</v>
      </c>
      <c r="C2007" s="14" t="n">
        <f aca="false">IF(Data_Clean!H2007="",0,Data_Clean!H2007)*Assumptions!$B$6</f>
        <v>145.248</v>
      </c>
      <c r="D2007" s="14" t="n">
        <f aca="false">Data_Clean!I2007*Assumptions!$B$7</f>
        <v>431.2</v>
      </c>
      <c r="E2007" s="14" t="n">
        <f aca="false">Data_Clean!J2007*Assumptions!$B$8</f>
        <v>0</v>
      </c>
      <c r="F2007" s="14" t="n">
        <f aca="false">Data_Clean!K2007*Assumptions!$B$9</f>
        <v>0</v>
      </c>
      <c r="G2007" s="14" t="n">
        <f aca="false">Data_Clean!L2007*Assumptions!$B$10</f>
        <v>0</v>
      </c>
      <c r="H2007" s="14" t="n">
        <f aca="false">IF(OR(Data_Clean!M2007="",Data_Clean!N2007=""),0,Data_Clean!M2007*Data_Clean!N2007/100)*Assumptions!$B$13*Assumptions!$B$11</f>
        <v>270.684</v>
      </c>
      <c r="I2007" s="14" t="n">
        <f aca="false">Data_Clean!O2007*4*Assumptions!$B$12</f>
        <v>6.3408</v>
      </c>
      <c r="J2007" s="14" t="n">
        <f aca="false">SUM(B2007:I2007)</f>
        <v>1074.2548</v>
      </c>
      <c r="K2007" s="16" t="n">
        <f aca="false">IF(Data_Clean!P2007="","",Assumptions!$B$15*0.5^(Data_Clean!P2007/Assumptions!$B$20))</f>
        <v>15.7094118423094</v>
      </c>
      <c r="L2007" s="16" t="n">
        <f aca="false">Assumptions!$B$16*MIN(1,LN(1+Data_Clean!Q2007)/LN(1+Assumptions!$B$21))</f>
        <v>13.8963721559302</v>
      </c>
      <c r="M2007" s="16" t="n">
        <f aca="false">Assumptions!$B$17*(0.6*MIN(1,Data_Clean!R2007/Assumptions!$B$22)+0.4*IF(Data_Clean!S2007="",0,Data_Clean!S2007))</f>
        <v>4.512</v>
      </c>
      <c r="N2007" s="16" t="n">
        <f aca="false">Assumptions!$B$18*MIN(1,(Data_Clean!F2007-1)/Assumptions!$B$23)</f>
        <v>15</v>
      </c>
      <c r="O2007" s="16" t="n">
        <f aca="false">Assumptions!$B$19*(0.4*IF(Data_Clean!E2007="",0,MIN(1,Data_Clean!E2007/12/Assumptions!$B$24))+0.35*IF(Data_Clean!D2007="Y",1,0)+0.25*(1-MIN(Data_Clean!T2007,3)/3))/IF(Data_Clean!E2007="",0.6,1)</f>
        <v>9.75</v>
      </c>
      <c r="P2007" s="16" t="n">
        <f aca="false">SUM(K2007:O2007)/(Assumptions!$D$5-IF(K2007="",Assumptions!$B$15,0))*100</f>
        <v>58.8677839982396</v>
      </c>
      <c r="Q2007" s="7" t="str">
        <f aca="false">IF(J2007&gt;=Assumptions!$B$26,"High",IF(J2007&gt;=Assumptions!$B$27,"Mid","Low"))</f>
        <v>Mid</v>
      </c>
      <c r="R2007" s="7" t="str">
        <f aca="false">IF(P2007&gt;=Assumptions!$B$28,"High",IF(P2007&gt;=Assumptions!$B$29,"Mid","Low"))</f>
        <v>Mid</v>
      </c>
      <c r="S2007" s="7" t="str">
        <f aca="false">INDEX(Assumptions!$B$33:$B$41,MATCH(Q2007&amp;"|"&amp;R2007,Assumptions!$A$33:$A$41,0))</f>
        <v>Established Core</v>
      </c>
      <c r="T2007" s="7" t="n">
        <f aca="false">IF(ISNUMBER(Data_Clean!V2007),J2007*Data_Clean!V2007,0)</f>
        <v>37.92119444</v>
      </c>
    </row>
    <row r="2008" customFormat="false" ht="15" hidden="false" customHeight="false" outlineLevel="0" collapsed="false">
      <c r="A2008" s="15" t="str">
        <f aca="false">Data_Clean!A2008</f>
        <v>CX102004</v>
      </c>
      <c r="B2008" s="14" t="n">
        <f aca="false">Data_Clean!G2008*Assumptions!$B$5</f>
        <v>254.39125</v>
      </c>
      <c r="C2008" s="14" t="n">
        <f aca="false">IF(Data_Clean!H2008="",0,Data_Clean!H2008)*Assumptions!$B$6</f>
        <v>165.43488</v>
      </c>
      <c r="D2008" s="14" t="n">
        <f aca="false">Data_Clean!I2008*Assumptions!$B$7</f>
        <v>0</v>
      </c>
      <c r="E2008" s="14" t="n">
        <f aca="false">Data_Clean!J2008*Assumptions!$B$8</f>
        <v>129.827175</v>
      </c>
      <c r="F2008" s="14" t="n">
        <f aca="false">Data_Clean!K2008*Assumptions!$B$9</f>
        <v>0</v>
      </c>
      <c r="G2008" s="14" t="n">
        <f aca="false">Data_Clean!L2008*Assumptions!$B$10</f>
        <v>0</v>
      </c>
      <c r="H2008" s="14" t="n">
        <f aca="false">IF(OR(Data_Clean!M2008="",Data_Clean!N2008=""),0,Data_Clean!M2008*Data_Clean!N2008/100)*Assumptions!$B$13*Assumptions!$B$11</f>
        <v>280.608</v>
      </c>
      <c r="I2008" s="14" t="n">
        <f aca="false">Data_Clean!O2008*4*Assumptions!$B$12</f>
        <v>26.71104</v>
      </c>
      <c r="J2008" s="14" t="n">
        <f aca="false">SUM(B2008:I2008)</f>
        <v>856.972345</v>
      </c>
      <c r="K2008" s="16" t="n">
        <f aca="false">IF(Data_Clean!P2008="","",Assumptions!$B$15*0.5^(Data_Clean!P2008/Assumptions!$B$20))</f>
        <v>27.9909897461042</v>
      </c>
      <c r="L2008" s="16" t="n">
        <f aca="false">Assumptions!$B$16*MIN(1,LN(1+Data_Clean!Q2008)/LN(1+Assumptions!$B$21))</f>
        <v>14.4532413158944</v>
      </c>
      <c r="M2008" s="16" t="n">
        <f aca="false">Assumptions!$B$17*(0.6*MIN(1,Data_Clean!R2008/Assumptions!$B$22)+0.4*IF(Data_Clean!S2008="",0,Data_Clean!S2008))</f>
        <v>1.5</v>
      </c>
      <c r="N2008" s="16" t="n">
        <f aca="false">Assumptions!$B$18*MIN(1,(Data_Clean!F2008-1)/Assumptions!$B$23)</f>
        <v>15</v>
      </c>
      <c r="O2008" s="16" t="n">
        <f aca="false">Assumptions!$B$19*(0.4*IF(Data_Clean!E2008="",0,MIN(1,Data_Clean!E2008/12/Assumptions!$B$24))+0.35*IF(Data_Clean!D2008="Y",1,0)+0.25*(1-MIN(Data_Clean!T2008,3)/3))/IF(Data_Clean!E2008="",0.6,1)</f>
        <v>15</v>
      </c>
      <c r="P2008" s="16" t="n">
        <f aca="false">SUM(K2008:O2008)/(Assumptions!$D$5-IF(K2008="",Assumptions!$B$15,0))*100</f>
        <v>73.9442310619986</v>
      </c>
      <c r="Q2008" s="7" t="str">
        <f aca="false">IF(J2008&gt;=Assumptions!$B$26,"High",IF(J2008&gt;=Assumptions!$B$27,"Mid","Low"))</f>
        <v>Mid</v>
      </c>
      <c r="R2008" s="7" t="str">
        <f aca="false">IF(P2008&gt;=Assumptions!$B$28,"High",IF(P2008&gt;=Assumptions!$B$29,"Mid","Low"))</f>
        <v>High</v>
      </c>
      <c r="S2008" s="7" t="str">
        <f aca="false">INDEX(Assumptions!$B$33:$B$41,MATCH(Q2008&amp;"|"&amp;R2008,Assumptions!$A$33:$A$41,0))</f>
        <v>Engaged Builders</v>
      </c>
      <c r="T2008" s="7" t="n">
        <f aca="false">IF(ISNUMBER(Data_Clean!V2008),J2008*Data_Clean!V2008,0)</f>
        <v>14.8256215685</v>
      </c>
    </row>
    <row r="2009" customFormat="false" ht="15" hidden="false" customHeight="false" outlineLevel="0" collapsed="false">
      <c r="A2009" s="15" t="str">
        <f aca="false">Data_Clean!A2009</f>
        <v>CX102005</v>
      </c>
      <c r="B2009" s="14" t="n">
        <f aca="false">Data_Clean!G2009*Assumptions!$B$5</f>
        <v>79.63875</v>
      </c>
      <c r="C2009" s="14" t="n">
        <f aca="false">IF(Data_Clean!H2009="",0,Data_Clean!H2009)*Assumptions!$B$6</f>
        <v>412.35996</v>
      </c>
      <c r="D2009" s="14" t="n">
        <f aca="false">Data_Clean!I2009*Assumptions!$B$7</f>
        <v>0</v>
      </c>
      <c r="E2009" s="14" t="n">
        <f aca="false">Data_Clean!J2009*Assumptions!$B$8</f>
        <v>0</v>
      </c>
      <c r="F2009" s="14" t="n">
        <f aca="false">Data_Clean!K2009*Assumptions!$B$9</f>
        <v>1646.7</v>
      </c>
      <c r="G2009" s="14" t="n">
        <f aca="false">Data_Clean!L2009*Assumptions!$B$10</f>
        <v>0</v>
      </c>
      <c r="H2009" s="14" t="n">
        <f aca="false">IF(OR(Data_Clean!M2009="",Data_Clean!N2009=""),0,Data_Clean!M2009*Data_Clean!N2009/100)*Assumptions!$B$13*Assumptions!$B$11</f>
        <v>113.19</v>
      </c>
      <c r="I2009" s="14" t="n">
        <f aca="false">Data_Clean!O2009*4*Assumptions!$B$12</f>
        <v>19.23456</v>
      </c>
      <c r="J2009" s="14" t="n">
        <f aca="false">SUM(B2009:I2009)</f>
        <v>2271.12327</v>
      </c>
      <c r="K2009" s="16" t="n">
        <f aca="false">IF(Data_Clean!P2009="","",Assumptions!$B$15*0.5^(Data_Clean!P2009/Assumptions!$B$20))</f>
        <v>20.7286931995166</v>
      </c>
      <c r="L2009" s="16" t="n">
        <f aca="false">Assumptions!$B$16*MIN(1,LN(1+Data_Clean!Q2009)/LN(1+Assumptions!$B$21))</f>
        <v>15.0586973234667</v>
      </c>
      <c r="M2009" s="16" t="n">
        <f aca="false">Assumptions!$B$17*(0.6*MIN(1,Data_Clean!R2009/Assumptions!$B$22)+0.4*IF(Data_Clean!S2009="",0,Data_Clean!S2009))</f>
        <v>7.764</v>
      </c>
      <c r="N2009" s="16" t="n">
        <f aca="false">Assumptions!$B$18*MIN(1,(Data_Clean!F2009-1)/Assumptions!$B$23)</f>
        <v>15</v>
      </c>
      <c r="O2009" s="16" t="n">
        <f aca="false">Assumptions!$B$19*(0.4*IF(Data_Clean!E2009="",0,MIN(1,Data_Clean!E2009/12/Assumptions!$B$24))+0.35*IF(Data_Clean!D2009="Y",1,0)+0.25*(1-MIN(Data_Clean!T2009,3)/3))/IF(Data_Clean!E2009="",0.6,1)</f>
        <v>15</v>
      </c>
      <c r="P2009" s="16" t="n">
        <f aca="false">SUM(K2009:O2009)/(Assumptions!$D$5-IF(K2009="",Assumptions!$B$15,0))*100</f>
        <v>73.5513905229833</v>
      </c>
      <c r="Q2009" s="7" t="str">
        <f aca="false">IF(J2009&gt;=Assumptions!$B$26,"High",IF(J2009&gt;=Assumptions!$B$27,"Mid","Low"))</f>
        <v>High</v>
      </c>
      <c r="R2009" s="7" t="str">
        <f aca="false">IF(P2009&gt;=Assumptions!$B$28,"High",IF(P2009&gt;=Assumptions!$B$29,"Mid","Low"))</f>
        <v>High</v>
      </c>
      <c r="S2009" s="7" t="str">
        <f aca="false">INDEX(Assumptions!$B$33:$B$41,MATCH(Q2009&amp;"|"&amp;R2009,Assumptions!$A$33:$A$41,0))</f>
        <v>Premier Advocates</v>
      </c>
      <c r="T2009" s="7" t="n">
        <f aca="false">IF(ISNUMBER(Data_Clean!V2009),J2009*Data_Clean!V2009,0)</f>
        <v>64.954125522</v>
      </c>
    </row>
    <row r="2010" customFormat="false" ht="15" hidden="false" customHeight="false" outlineLevel="0" collapsed="false">
      <c r="A2010" s="15" t="str">
        <f aca="false">Data_Clean!A2010</f>
        <v>CX102006</v>
      </c>
      <c r="B2010" s="14" t="n">
        <f aca="false">Data_Clean!G2010*Assumptions!$B$5</f>
        <v>499.417</v>
      </c>
      <c r="C2010" s="14" t="n">
        <f aca="false">IF(Data_Clean!H2010="",0,Data_Clean!H2010)*Assumptions!$B$6</f>
        <v>203.7498</v>
      </c>
      <c r="D2010" s="14" t="n">
        <f aca="false">Data_Clean!I2010*Assumptions!$B$7</f>
        <v>0</v>
      </c>
      <c r="E2010" s="14" t="n">
        <f aca="false">Data_Clean!J2010*Assumptions!$B$8</f>
        <v>265.777875</v>
      </c>
      <c r="F2010" s="14" t="n">
        <f aca="false">Data_Clean!K2010*Assumptions!$B$9</f>
        <v>685.3</v>
      </c>
      <c r="G2010" s="14" t="n">
        <f aca="false">Data_Clean!L2010*Assumptions!$B$10</f>
        <v>0</v>
      </c>
      <c r="H2010" s="14" t="n">
        <f aca="false">IF(OR(Data_Clean!M2010="",Data_Clean!N2010=""),0,Data_Clean!M2010*Data_Clean!N2010/100)*Assumptions!$B$13*Assumptions!$B$11</f>
        <v>135.09</v>
      </c>
      <c r="I2010" s="14" t="n">
        <f aca="false">Data_Clean!O2010*4*Assumptions!$B$12</f>
        <v>26.2176</v>
      </c>
      <c r="J2010" s="14" t="n">
        <f aca="false">SUM(B2010:I2010)</f>
        <v>1815.552275</v>
      </c>
      <c r="K2010" s="16" t="n">
        <f aca="false">IF(Data_Clean!P2010="","",Assumptions!$B$15*0.5^(Data_Clean!P2010/Assumptions!$B$20))</f>
        <v>24.3675718906871</v>
      </c>
      <c r="L2010" s="16" t="n">
        <f aca="false">Assumptions!$B$16*MIN(1,LN(1+Data_Clean!Q2010)/LN(1+Assumptions!$B$21))</f>
        <v>18.1150756295725</v>
      </c>
      <c r="M2010" s="16" t="n">
        <f aca="false">Assumptions!$B$17*(0.6*MIN(1,Data_Clean!R2010/Assumptions!$B$22)+0.4*IF(Data_Clean!S2010="",0,Data_Clean!S2010))</f>
        <v>11.82</v>
      </c>
      <c r="N2010" s="16" t="n">
        <f aca="false">Assumptions!$B$18*MIN(1,(Data_Clean!F2010-1)/Assumptions!$B$23)</f>
        <v>20</v>
      </c>
      <c r="O2010" s="16" t="n">
        <f aca="false">Assumptions!$B$19*(0.4*IF(Data_Clean!E2010="",0,MIN(1,Data_Clean!E2010/12/Assumptions!$B$24))+0.35*IF(Data_Clean!D2010="Y",1,0)+0.25*(1-MIN(Data_Clean!T2010,3)/3))/IF(Data_Clean!E2010="",0.6,1)</f>
        <v>12.5</v>
      </c>
      <c r="P2010" s="16" t="n">
        <f aca="false">SUM(K2010:O2010)/(Assumptions!$D$5-IF(K2010="",Assumptions!$B$15,0))*100</f>
        <v>86.8026475202596</v>
      </c>
      <c r="Q2010" s="7" t="str">
        <f aca="false">IF(J2010&gt;=Assumptions!$B$26,"High",IF(J2010&gt;=Assumptions!$B$27,"Mid","Low"))</f>
        <v>High</v>
      </c>
      <c r="R2010" s="7" t="str">
        <f aca="false">IF(P2010&gt;=Assumptions!$B$28,"High",IF(P2010&gt;=Assumptions!$B$29,"Mid","Low"))</f>
        <v>High</v>
      </c>
      <c r="S2010" s="7" t="str">
        <f aca="false">INDEX(Assumptions!$B$33:$B$41,MATCH(Q2010&amp;"|"&amp;R2010,Assumptions!$A$33:$A$41,0))</f>
        <v>Premier Advocates</v>
      </c>
      <c r="T2010" s="7" t="n">
        <f aca="false">IF(ISNUMBER(Data_Clean!V2010),J2010*Data_Clean!V2010,0)</f>
        <v>50.6539084725</v>
      </c>
    </row>
    <row r="2011" customFormat="false" ht="15" hidden="false" customHeight="false" outlineLevel="0" collapsed="false">
      <c r="A2011" s="15" t="str">
        <f aca="false">Data_Clean!A2011</f>
        <v>CX102007</v>
      </c>
      <c r="B2011" s="14" t="n">
        <f aca="false">Data_Clean!G2011*Assumptions!$B$5</f>
        <v>316.605</v>
      </c>
      <c r="C2011" s="14" t="n">
        <f aca="false">IF(Data_Clean!H2011="",0,Data_Clean!H2011)*Assumptions!$B$6</f>
        <v>178.30284</v>
      </c>
      <c r="D2011" s="14" t="n">
        <f aca="false">Data_Clean!I2011*Assumptions!$B$7</f>
        <v>0</v>
      </c>
      <c r="E2011" s="14" t="n">
        <f aca="false">Data_Clean!J2011*Assumptions!$B$8</f>
        <v>0</v>
      </c>
      <c r="F2011" s="14" t="n">
        <f aca="false">Data_Clean!K2011*Assumptions!$B$9</f>
        <v>3058</v>
      </c>
      <c r="G2011" s="14" t="n">
        <f aca="false">Data_Clean!L2011*Assumptions!$B$10</f>
        <v>0</v>
      </c>
      <c r="H2011" s="14" t="n">
        <f aca="false">IF(OR(Data_Clean!M2011="",Data_Clean!N2011=""),0,Data_Clean!M2011*Data_Clean!N2011/100)*Assumptions!$B$13*Assumptions!$B$11</f>
        <v>0</v>
      </c>
      <c r="I2011" s="14" t="n">
        <f aca="false">Data_Clean!O2011*4*Assumptions!$B$12</f>
        <v>0</v>
      </c>
      <c r="J2011" s="14" t="n">
        <f aca="false">SUM(B2011:I2011)</f>
        <v>3552.90784</v>
      </c>
      <c r="K2011" s="16" t="n">
        <f aca="false">IF(Data_Clean!P2011="","",Assumptions!$B$15*0.5^(Data_Clean!P2011/Assumptions!$B$20))</f>
        <v>22.735748497656</v>
      </c>
      <c r="L2011" s="16" t="n">
        <f aca="false">Assumptions!$B$16*MIN(1,LN(1+Data_Clean!Q2011)/LN(1+Assumptions!$B$21))</f>
        <v>14.7060656260474</v>
      </c>
      <c r="M2011" s="16" t="n">
        <f aca="false">Assumptions!$B$17*(0.6*MIN(1,Data_Clean!R2011/Assumptions!$B$22)+0.4*IF(Data_Clean!S2011="",0,Data_Clean!S2011))</f>
        <v>11.886</v>
      </c>
      <c r="N2011" s="16" t="n">
        <f aca="false">Assumptions!$B$18*MIN(1,(Data_Clean!F2011-1)/Assumptions!$B$23)</f>
        <v>10</v>
      </c>
      <c r="O2011" s="16" t="n">
        <f aca="false">Assumptions!$B$19*(0.4*IF(Data_Clean!E2011="",0,MIN(1,Data_Clean!E2011/12/Assumptions!$B$24))+0.35*IF(Data_Clean!D2011="Y",1,0)+0.25*(1-MIN(Data_Clean!T2011,3)/3))/IF(Data_Clean!E2011="",0.6,1)</f>
        <v>4.35</v>
      </c>
      <c r="P2011" s="16" t="n">
        <f aca="false">SUM(K2011:O2011)/(Assumptions!$D$5-IF(K2011="",Assumptions!$B$15,0))*100</f>
        <v>63.6778141237034</v>
      </c>
      <c r="Q2011" s="7" t="str">
        <f aca="false">IF(J2011&gt;=Assumptions!$B$26,"High",IF(J2011&gt;=Assumptions!$B$27,"Mid","Low"))</f>
        <v>High</v>
      </c>
      <c r="R2011" s="7" t="str">
        <f aca="false">IF(P2011&gt;=Assumptions!$B$28,"High",IF(P2011&gt;=Assumptions!$B$29,"Mid","Low"))</f>
        <v>Mid</v>
      </c>
      <c r="S2011" s="7" t="str">
        <f aca="false">INDEX(Assumptions!$B$33:$B$41,MATCH(Q2011&amp;"|"&amp;R2011,Assumptions!$A$33:$A$41,0))</f>
        <v>Established Core</v>
      </c>
      <c r="T2011" s="7" t="n">
        <f aca="false">IF(ISNUMBER(Data_Clean!V2011),J2011*Data_Clean!V2011,0)</f>
        <v>913.452605664</v>
      </c>
    </row>
    <row r="2012" customFormat="false" ht="15" hidden="false" customHeight="false" outlineLevel="0" collapsed="false">
      <c r="A2012" s="15" t="str">
        <f aca="false">Data_Clean!A2012</f>
        <v>CX102008</v>
      </c>
      <c r="B2012" s="14" t="n">
        <f aca="false">Data_Clean!G2012*Assumptions!$B$5</f>
        <v>40.09325</v>
      </c>
      <c r="C2012" s="14" t="n">
        <f aca="false">IF(Data_Clean!H2012="",0,Data_Clean!H2012)*Assumptions!$B$6</f>
        <v>183.1452</v>
      </c>
      <c r="D2012" s="14" t="n">
        <f aca="false">Data_Clean!I2012*Assumptions!$B$7</f>
        <v>208</v>
      </c>
      <c r="E2012" s="14" t="n">
        <f aca="false">Data_Clean!J2012*Assumptions!$B$8</f>
        <v>639.178275</v>
      </c>
      <c r="F2012" s="14" t="n">
        <f aca="false">Data_Clean!K2012*Assumptions!$B$9</f>
        <v>0</v>
      </c>
      <c r="G2012" s="14" t="n">
        <f aca="false">Data_Clean!L2012*Assumptions!$B$10</f>
        <v>0</v>
      </c>
      <c r="H2012" s="14" t="n">
        <f aca="false">IF(OR(Data_Clean!M2012="",Data_Clean!N2012=""),0,Data_Clean!M2012*Data_Clean!N2012/100)*Assumptions!$B$13*Assumptions!$B$11</f>
        <v>0</v>
      </c>
      <c r="I2012" s="14" t="n">
        <f aca="false">Data_Clean!O2012*4*Assumptions!$B$12</f>
        <v>0</v>
      </c>
      <c r="J2012" s="14" t="n">
        <f aca="false">SUM(B2012:I2012)</f>
        <v>1070.416725</v>
      </c>
      <c r="K2012" s="16" t="n">
        <f aca="false">IF(Data_Clean!P2012="","",Assumptions!$B$15*0.5^(Data_Clean!P2012/Assumptions!$B$20))</f>
        <v>16.8369307246406</v>
      </c>
      <c r="L2012" s="16" t="n">
        <f aca="false">Assumptions!$B$16*MIN(1,LN(1+Data_Clean!Q2012)/LN(1+Assumptions!$B$21))</f>
        <v>13.8963721559302</v>
      </c>
      <c r="M2012" s="16" t="n">
        <f aca="false">Assumptions!$B$17*(0.6*MIN(1,Data_Clean!R2012/Assumptions!$B$22)+0.4*IF(Data_Clean!S2012="",0,Data_Clean!S2012))</f>
        <v>8.148</v>
      </c>
      <c r="N2012" s="16" t="n">
        <f aca="false">Assumptions!$B$18*MIN(1,(Data_Clean!F2012-1)/Assumptions!$B$23)</f>
        <v>15</v>
      </c>
      <c r="O2012" s="16" t="n">
        <f aca="false">Assumptions!$B$19*(0.4*IF(Data_Clean!E2012="",0,MIN(1,Data_Clean!E2012/12/Assumptions!$B$24))+0.35*IF(Data_Clean!D2012="Y",1,0)+0.25*(1-MIN(Data_Clean!T2012,3)/3))/IF(Data_Clean!E2012="",0.6,1)</f>
        <v>9.75</v>
      </c>
      <c r="P2012" s="16" t="n">
        <f aca="false">SUM(K2012:O2012)/(Assumptions!$D$5-IF(K2012="",Assumptions!$B$15,0))*100</f>
        <v>63.6313028805708</v>
      </c>
      <c r="Q2012" s="7" t="str">
        <f aca="false">IF(J2012&gt;=Assumptions!$B$26,"High",IF(J2012&gt;=Assumptions!$B$27,"Mid","Low"))</f>
        <v>Mid</v>
      </c>
      <c r="R2012" s="7" t="str">
        <f aca="false">IF(P2012&gt;=Assumptions!$B$28,"High",IF(P2012&gt;=Assumptions!$B$29,"Mid","Low"))</f>
        <v>Mid</v>
      </c>
      <c r="S2012" s="7" t="str">
        <f aca="false">INDEX(Assumptions!$B$33:$B$41,MATCH(Q2012&amp;"|"&amp;R2012,Assumptions!$A$33:$A$41,0))</f>
        <v>Established Core</v>
      </c>
      <c r="T2012" s="7" t="n">
        <f aca="false">IF(ISNUMBER(Data_Clean!V2012),J2012*Data_Clean!V2012,0)</f>
        <v>44.743419105</v>
      </c>
    </row>
    <row r="2013" customFormat="false" ht="15" hidden="false" customHeight="false" outlineLevel="0" collapsed="false">
      <c r="A2013" s="15" t="str">
        <f aca="false">Data_Clean!A2013</f>
        <v>CX102009</v>
      </c>
      <c r="B2013" s="14" t="n">
        <f aca="false">Data_Clean!G2013*Assumptions!$B$5</f>
        <v>64.76775</v>
      </c>
      <c r="C2013" s="14" t="n">
        <f aca="false">IF(Data_Clean!H2013="",0,Data_Clean!H2013)*Assumptions!$B$6</f>
        <v>0</v>
      </c>
      <c r="D2013" s="14" t="n">
        <f aca="false">Data_Clean!I2013*Assumptions!$B$7</f>
        <v>0</v>
      </c>
      <c r="E2013" s="14" t="n">
        <f aca="false">Data_Clean!J2013*Assumptions!$B$8</f>
        <v>0</v>
      </c>
      <c r="F2013" s="14" t="n">
        <f aca="false">Data_Clean!K2013*Assumptions!$B$9</f>
        <v>0</v>
      </c>
      <c r="G2013" s="14" t="n">
        <f aca="false">Data_Clean!L2013*Assumptions!$B$10</f>
        <v>0</v>
      </c>
      <c r="H2013" s="14" t="n">
        <f aca="false">IF(OR(Data_Clean!M2013="",Data_Clean!N2013=""),0,Data_Clean!M2013*Data_Clean!N2013/100)*Assumptions!$B$13*Assumptions!$B$11</f>
        <v>164.052</v>
      </c>
      <c r="I2013" s="14" t="n">
        <f aca="false">Data_Clean!O2013*4*Assumptions!$B$12</f>
        <v>8.4528</v>
      </c>
      <c r="J2013" s="14" t="n">
        <f aca="false">SUM(B2013:I2013)</f>
        <v>237.27255</v>
      </c>
      <c r="K2013" s="16" t="n">
        <f aca="false">IF(Data_Clean!P2013="","",Assumptions!$B$15*0.5^(Data_Clean!P2013/Assumptions!$B$20))</f>
        <v>28.6452481173125</v>
      </c>
      <c r="L2013" s="16" t="n">
        <f aca="false">Assumptions!$B$16*MIN(1,LN(1+Data_Clean!Q2013)/LN(1+Assumptions!$B$21))</f>
        <v>14.8269530442849</v>
      </c>
      <c r="M2013" s="16" t="n">
        <f aca="false">Assumptions!$B$17*(0.6*MIN(1,Data_Clean!R2013/Assumptions!$B$22)+0.4*IF(Data_Clean!S2013="",0,Data_Clean!S2013))</f>
        <v>6.192</v>
      </c>
      <c r="N2013" s="16" t="n">
        <f aca="false">Assumptions!$B$18*MIN(1,(Data_Clean!F2013-1)/Assumptions!$B$23)</f>
        <v>5</v>
      </c>
      <c r="O2013" s="16" t="n">
        <f aca="false">Assumptions!$B$19*(0.4*IF(Data_Clean!E2013="",0,MIN(1,Data_Clean!E2013/12/Assumptions!$B$24))+0.35*IF(Data_Clean!D2013="Y",1,0)+0.25*(1-MIN(Data_Clean!T2013,3)/3))/IF(Data_Clean!E2013="",0.6,1)</f>
        <v>13.75</v>
      </c>
      <c r="P2013" s="16" t="n">
        <f aca="false">SUM(K2013:O2013)/(Assumptions!$D$5-IF(K2013="",Assumptions!$B$15,0))*100</f>
        <v>68.4142011615974</v>
      </c>
      <c r="Q2013" s="7" t="str">
        <f aca="false">IF(J2013&gt;=Assumptions!$B$26,"High",IF(J2013&gt;=Assumptions!$B$27,"Mid","Low"))</f>
        <v>Low</v>
      </c>
      <c r="R2013" s="7" t="str">
        <f aca="false">IF(P2013&gt;=Assumptions!$B$28,"High",IF(P2013&gt;=Assumptions!$B$29,"Mid","Low"))</f>
        <v>Mid</v>
      </c>
      <c r="S2013" s="7" t="str">
        <f aca="false">INDEX(Assumptions!$B$33:$B$41,MATCH(Q2013&amp;"|"&amp;R2013,Assumptions!$A$33:$A$41,0))</f>
        <v>Light Touch</v>
      </c>
      <c r="T2013" s="7" t="n">
        <f aca="false">IF(ISNUMBER(Data_Clean!V2013),J2013*Data_Clean!V2013,0)</f>
        <v>17.059896345</v>
      </c>
    </row>
    <row r="2014" customFormat="false" ht="15" hidden="false" customHeight="false" outlineLevel="0" collapsed="false">
      <c r="A2014" s="15" t="str">
        <f aca="false">Data_Clean!A2014</f>
        <v>CX102010</v>
      </c>
      <c r="B2014" s="14" t="n">
        <f aca="false">Data_Clean!G2014*Assumptions!$B$5</f>
        <v>72.87875</v>
      </c>
      <c r="C2014" s="14" t="n">
        <f aca="false">IF(Data_Clean!H2014="",0,Data_Clean!H2014)*Assumptions!$B$6</f>
        <v>0</v>
      </c>
      <c r="D2014" s="14" t="n">
        <f aca="false">Data_Clean!I2014*Assumptions!$B$7</f>
        <v>270.4</v>
      </c>
      <c r="E2014" s="14" t="n">
        <f aca="false">Data_Clean!J2014*Assumptions!$B$8</f>
        <v>0</v>
      </c>
      <c r="F2014" s="14" t="n">
        <f aca="false">Data_Clean!K2014*Assumptions!$B$9</f>
        <v>0</v>
      </c>
      <c r="G2014" s="14" t="n">
        <f aca="false">Data_Clean!L2014*Assumptions!$B$10</f>
        <v>0</v>
      </c>
      <c r="H2014" s="14" t="n">
        <f aca="false">IF(OR(Data_Clean!M2014="",Data_Clean!N2014=""),0,Data_Clean!M2014*Data_Clean!N2014/100)*Assumptions!$B$13*Assumptions!$B$11</f>
        <v>213.714</v>
      </c>
      <c r="I2014" s="14" t="n">
        <f aca="false">Data_Clean!O2014*4*Assumptions!$B$12</f>
        <v>3.86064</v>
      </c>
      <c r="J2014" s="14" t="n">
        <f aca="false">SUM(B2014:I2014)</f>
        <v>560.85339</v>
      </c>
      <c r="K2014" s="16" t="n">
        <f aca="false">IF(Data_Clean!P2014="","",Assumptions!$B$15*0.5^(Data_Clean!P2014/Assumptions!$B$20))</f>
        <v>27.9909897461042</v>
      </c>
      <c r="L2014" s="16" t="n">
        <f aca="false">Assumptions!$B$16*MIN(1,LN(1+Data_Clean!Q2014)/LN(1+Assumptions!$B$21))</f>
        <v>11.0057238927514</v>
      </c>
      <c r="M2014" s="16" t="n">
        <f aca="false">Assumptions!$B$17*(0.6*MIN(1,Data_Clean!R2014/Assumptions!$B$22)+0.4*IF(Data_Clean!S2014="",0,Data_Clean!S2014))</f>
        <v>2.844</v>
      </c>
      <c r="N2014" s="16" t="n">
        <f aca="false">Assumptions!$B$18*MIN(1,(Data_Clean!F2014-1)/Assumptions!$B$23)</f>
        <v>10</v>
      </c>
      <c r="O2014" s="16" t="n">
        <f aca="false">Assumptions!$B$19*(0.4*IF(Data_Clean!E2014="",0,MIN(1,Data_Clean!E2014/12/Assumptions!$B$24))+0.35*IF(Data_Clean!D2014="Y",1,0)+0.25*(1-MIN(Data_Clean!T2014,3)/3))/IF(Data_Clean!E2014="",0.6,1)</f>
        <v>9.75</v>
      </c>
      <c r="P2014" s="16" t="n">
        <f aca="false">SUM(K2014:O2014)/(Assumptions!$D$5-IF(K2014="",Assumptions!$B$15,0))*100</f>
        <v>61.5907136388556</v>
      </c>
      <c r="Q2014" s="7" t="str">
        <f aca="false">IF(J2014&gt;=Assumptions!$B$26,"High",IF(J2014&gt;=Assumptions!$B$27,"Mid","Low"))</f>
        <v>Mid</v>
      </c>
      <c r="R2014" s="7" t="str">
        <f aca="false">IF(P2014&gt;=Assumptions!$B$28,"High",IF(P2014&gt;=Assumptions!$B$29,"Mid","Low"))</f>
        <v>Mid</v>
      </c>
      <c r="S2014" s="7" t="str">
        <f aca="false">INDEX(Assumptions!$B$33:$B$41,MATCH(Q2014&amp;"|"&amp;R2014,Assumptions!$A$33:$A$41,0))</f>
        <v>Established Core</v>
      </c>
      <c r="T2014" s="7" t="n">
        <f aca="false">IF(ISNUMBER(Data_Clean!V2014),J2014*Data_Clean!V2014,0)</f>
        <v>37.128494418</v>
      </c>
    </row>
    <row r="2015" customFormat="false" ht="15" hidden="false" customHeight="false" outlineLevel="0" collapsed="false">
      <c r="A2015" s="15" t="str">
        <f aca="false">Data_Clean!A2015</f>
        <v>CX102011</v>
      </c>
      <c r="B2015" s="14" t="n">
        <f aca="false">Data_Clean!G2015*Assumptions!$B$5</f>
        <v>234.09675</v>
      </c>
      <c r="C2015" s="14" t="n">
        <f aca="false">IF(Data_Clean!H2015="",0,Data_Clean!H2015)*Assumptions!$B$6</f>
        <v>0</v>
      </c>
      <c r="D2015" s="14" t="n">
        <f aca="false">Data_Clean!I2015*Assumptions!$B$7</f>
        <v>0</v>
      </c>
      <c r="E2015" s="14" t="n">
        <f aca="false">Data_Clean!J2015*Assumptions!$B$8</f>
        <v>0</v>
      </c>
      <c r="F2015" s="14" t="n">
        <f aca="false">Data_Clean!K2015*Assumptions!$B$9</f>
        <v>0</v>
      </c>
      <c r="G2015" s="14" t="n">
        <f aca="false">Data_Clean!L2015*Assumptions!$B$10</f>
        <v>0</v>
      </c>
      <c r="H2015" s="14" t="n">
        <f aca="false">IF(OR(Data_Clean!M2015="",Data_Clean!N2015=""),0,Data_Clean!M2015*Data_Clean!N2015/100)*Assumptions!$B$13*Assumptions!$B$11</f>
        <v>346.608</v>
      </c>
      <c r="I2015" s="14" t="n">
        <f aca="false">Data_Clean!O2015*4*Assumptions!$B$12</f>
        <v>12.81024</v>
      </c>
      <c r="J2015" s="14" t="n">
        <f aca="false">SUM(B2015:I2015)</f>
        <v>593.51499</v>
      </c>
      <c r="K2015" s="16" t="n">
        <f aca="false">IF(Data_Clean!P2015="","",Assumptions!$B$15*0.5^(Data_Clean!P2015/Assumptions!$B$20))</f>
        <v>14.3226240586562</v>
      </c>
      <c r="L2015" s="16" t="n">
        <f aca="false">Assumptions!$B$16*MIN(1,LN(1+Data_Clean!Q2015)/LN(1+Assumptions!$B$21))</f>
        <v>11.2934465146257</v>
      </c>
      <c r="M2015" s="16" t="n">
        <f aca="false">Assumptions!$B$17*(0.6*MIN(1,Data_Clean!R2015/Assumptions!$B$22)+0.4*IF(Data_Clean!S2015="",0,Data_Clean!S2015))</f>
        <v>2.976</v>
      </c>
      <c r="N2015" s="16" t="n">
        <f aca="false">Assumptions!$B$18*MIN(1,(Data_Clean!F2015-1)/Assumptions!$B$23)</f>
        <v>5</v>
      </c>
      <c r="O2015" s="16" t="n">
        <f aca="false">Assumptions!$B$19*(0.4*IF(Data_Clean!E2015="",0,MIN(1,Data_Clean!E2015/12/Assumptions!$B$24))+0.35*IF(Data_Clean!D2015="Y",1,0)+0.25*(1-MIN(Data_Clean!T2015,3)/3))/IF(Data_Clean!E2015="",0.6,1)</f>
        <v>7.05</v>
      </c>
      <c r="P2015" s="16" t="n">
        <f aca="false">SUM(K2015:O2015)/(Assumptions!$D$5-IF(K2015="",Assumptions!$B$15,0))*100</f>
        <v>40.6420705732819</v>
      </c>
      <c r="Q2015" s="7" t="str">
        <f aca="false">IF(J2015&gt;=Assumptions!$B$26,"High",IF(J2015&gt;=Assumptions!$B$27,"Mid","Low"))</f>
        <v>Mid</v>
      </c>
      <c r="R2015" s="7" t="str">
        <f aca="false">IF(P2015&gt;=Assumptions!$B$28,"High",IF(P2015&gt;=Assumptions!$B$29,"Mid","Low"))</f>
        <v>Low</v>
      </c>
      <c r="S2015" s="7" t="str">
        <f aca="false">INDEX(Assumptions!$B$33:$B$41,MATCH(Q2015&amp;"|"&amp;R2015,Assumptions!$A$33:$A$41,0))</f>
        <v>Light Touch</v>
      </c>
      <c r="T2015" s="7" t="n">
        <f aca="false">IF(ISNUMBER(Data_Clean!V2015),J2015*Data_Clean!V2015,0)</f>
        <v>90.629738973</v>
      </c>
    </row>
    <row r="2016" customFormat="false" ht="15" hidden="false" customHeight="false" outlineLevel="0" collapsed="false">
      <c r="A2016" s="15" t="str">
        <f aca="false">Data_Clean!A2016</f>
        <v>CX102012</v>
      </c>
      <c r="B2016" s="14" t="n">
        <f aca="false">Data_Clean!G2016*Assumptions!$B$5</f>
        <v>4.55625</v>
      </c>
      <c r="C2016" s="14" t="n">
        <f aca="false">IF(Data_Clean!H2016="",0,Data_Clean!H2016)*Assumptions!$B$6</f>
        <v>0</v>
      </c>
      <c r="D2016" s="14" t="n">
        <f aca="false">Data_Clean!I2016*Assumptions!$B$7</f>
        <v>80</v>
      </c>
      <c r="E2016" s="14" t="n">
        <f aca="false">Data_Clean!J2016*Assumptions!$B$8</f>
        <v>0</v>
      </c>
      <c r="F2016" s="14" t="n">
        <f aca="false">Data_Clean!K2016*Assumptions!$B$9</f>
        <v>0</v>
      </c>
      <c r="G2016" s="14" t="n">
        <f aca="false">Data_Clean!L2016*Assumptions!$B$10</f>
        <v>0</v>
      </c>
      <c r="H2016" s="14" t="n">
        <f aca="false">IF(OR(Data_Clean!M2016="",Data_Clean!N2016=""),0,Data_Clean!M2016*Data_Clean!N2016/100)*Assumptions!$B$13*Assumptions!$B$11</f>
        <v>0</v>
      </c>
      <c r="I2016" s="14" t="n">
        <f aca="false">Data_Clean!O2016*4*Assumptions!$B$12</f>
        <v>0</v>
      </c>
      <c r="J2016" s="14" t="n">
        <f aca="false">SUM(B2016:I2016)</f>
        <v>84.55625</v>
      </c>
      <c r="K2016" s="16" t="n">
        <f aca="false">IF(Data_Clean!P2016="","",Assumptions!$B$15*0.5^(Data_Clean!P2016/Assumptions!$B$20))</f>
        <v>19.3405546265937</v>
      </c>
      <c r="L2016" s="16" t="n">
        <f aca="false">Assumptions!$B$16*MIN(1,LN(1+Data_Clean!Q2016)/LN(1+Assumptions!$B$21))</f>
        <v>12.0537864630054</v>
      </c>
      <c r="M2016" s="16" t="n">
        <f aca="false">Assumptions!$B$17*(0.6*MIN(1,Data_Clean!R2016/Assumptions!$B$22)+0.4*IF(Data_Clean!S2016="",0,Data_Clean!S2016))</f>
        <v>8.766</v>
      </c>
      <c r="N2016" s="16" t="n">
        <f aca="false">Assumptions!$B$18*MIN(1,(Data_Clean!F2016-1)/Assumptions!$B$23)</f>
        <v>5</v>
      </c>
      <c r="O2016" s="16" t="n">
        <f aca="false">Assumptions!$B$19*(0.4*IF(Data_Clean!E2016="",0,MIN(1,Data_Clean!E2016/12/Assumptions!$B$24))+0.35*IF(Data_Clean!D2016="Y",1,0)+0.25*(1-MIN(Data_Clean!T2016,3)/3))/IF(Data_Clean!E2016="",0.6,1)</f>
        <v>8.6</v>
      </c>
      <c r="P2016" s="16" t="n">
        <f aca="false">SUM(K2016:O2016)/(Assumptions!$D$5-IF(K2016="",Assumptions!$B$15,0))*100</f>
        <v>53.7603410895991</v>
      </c>
      <c r="Q2016" s="7" t="str">
        <f aca="false">IF(J2016&gt;=Assumptions!$B$26,"High",IF(J2016&gt;=Assumptions!$B$27,"Mid","Low"))</f>
        <v>Low</v>
      </c>
      <c r="R2016" s="7" t="str">
        <f aca="false">IF(P2016&gt;=Assumptions!$B$28,"High",IF(P2016&gt;=Assumptions!$B$29,"Mid","Low"))</f>
        <v>Mid</v>
      </c>
      <c r="S2016" s="7" t="str">
        <f aca="false">INDEX(Assumptions!$B$33:$B$41,MATCH(Q2016&amp;"|"&amp;R2016,Assumptions!$A$33:$A$41,0))</f>
        <v>Light Touch</v>
      </c>
      <c r="T2016" s="7" t="n">
        <f aca="false">IF(ISNUMBER(Data_Clean!V2016),J2016*Data_Clean!V2016,0)</f>
        <v>5.12410875</v>
      </c>
    </row>
    <row r="2017" customFormat="false" ht="15" hidden="false" customHeight="false" outlineLevel="0" collapsed="false">
      <c r="A2017" s="15" t="str">
        <f aca="false">Data_Clean!A2017</f>
        <v>CX102013</v>
      </c>
      <c r="B2017" s="14" t="n">
        <f aca="false">Data_Clean!G2017*Assumptions!$B$5</f>
        <v>164.01</v>
      </c>
      <c r="C2017" s="14" t="n">
        <f aca="false">IF(Data_Clean!H2017="",0,Data_Clean!H2017)*Assumptions!$B$6</f>
        <v>0</v>
      </c>
      <c r="D2017" s="14" t="n">
        <f aca="false">Data_Clean!I2017*Assumptions!$B$7</f>
        <v>0</v>
      </c>
      <c r="E2017" s="14" t="n">
        <f aca="false">Data_Clean!J2017*Assumptions!$B$8</f>
        <v>0</v>
      </c>
      <c r="F2017" s="14" t="n">
        <f aca="false">Data_Clean!K2017*Assumptions!$B$9</f>
        <v>2446.4</v>
      </c>
      <c r="G2017" s="14" t="n">
        <f aca="false">Data_Clean!L2017*Assumptions!$B$10</f>
        <v>0</v>
      </c>
      <c r="H2017" s="14" t="n">
        <f aca="false">IF(OR(Data_Clean!M2017="",Data_Clean!N2017=""),0,Data_Clean!M2017*Data_Clean!N2017/100)*Assumptions!$B$13*Assumptions!$B$11</f>
        <v>0</v>
      </c>
      <c r="I2017" s="14" t="n">
        <f aca="false">Data_Clean!O2017*4*Assumptions!$B$12</f>
        <v>0</v>
      </c>
      <c r="J2017" s="14" t="n">
        <f aca="false">SUM(B2017:I2017)</f>
        <v>2610.41</v>
      </c>
      <c r="K2017" s="16" t="n">
        <f aca="false">IF(Data_Clean!P2017="","",Assumptions!$B$15*0.5^(Data_Clean!P2017/Assumptions!$B$20))</f>
        <v>26.7269615442102</v>
      </c>
      <c r="L2017" s="16" t="n">
        <f aca="false">Assumptions!$B$16*MIN(1,LN(1+Data_Clean!Q2017)/LN(1+Assumptions!$B$21))</f>
        <v>13.0760265116583</v>
      </c>
      <c r="M2017" s="16" t="n">
        <f aca="false">Assumptions!$B$17*(0.6*MIN(1,Data_Clean!R2017/Assumptions!$B$22)+0.4*IF(Data_Clean!S2017="",0,Data_Clean!S2017))</f>
        <v>6.096</v>
      </c>
      <c r="N2017" s="16" t="n">
        <f aca="false">Assumptions!$B$18*MIN(1,(Data_Clean!F2017-1)/Assumptions!$B$23)</f>
        <v>5</v>
      </c>
      <c r="O2017" s="16" t="n">
        <f aca="false">Assumptions!$B$19*(0.4*IF(Data_Clean!E2017="",0,MIN(1,Data_Clean!E2017/12/Assumptions!$B$24))+0.35*IF(Data_Clean!D2017="Y",1,0)+0.25*(1-MIN(Data_Clean!T2017,3)/3))/IF(Data_Clean!E2017="",0.6,1)</f>
        <v>3.5</v>
      </c>
      <c r="P2017" s="16" t="n">
        <f aca="false">SUM(K2017:O2017)/(Assumptions!$D$5-IF(K2017="",Assumptions!$B$15,0))*100</f>
        <v>54.3989880558684</v>
      </c>
      <c r="Q2017" s="7" t="str">
        <f aca="false">IF(J2017&gt;=Assumptions!$B$26,"High",IF(J2017&gt;=Assumptions!$B$27,"Mid","Low"))</f>
        <v>High</v>
      </c>
      <c r="R2017" s="7" t="str">
        <f aca="false">IF(P2017&gt;=Assumptions!$B$28,"High",IF(P2017&gt;=Assumptions!$B$29,"Mid","Low"))</f>
        <v>Mid</v>
      </c>
      <c r="S2017" s="7" t="str">
        <f aca="false">INDEX(Assumptions!$B$33:$B$41,MATCH(Q2017&amp;"|"&amp;R2017,Assumptions!$A$33:$A$41,0))</f>
        <v>Established Core</v>
      </c>
      <c r="T2017" s="7" t="n">
        <f aca="false">IF(ISNUMBER(Data_Clean!V2017),J2017*Data_Clean!V2017,0)</f>
        <v>633.807548</v>
      </c>
    </row>
    <row r="2018" customFormat="false" ht="15" hidden="false" customHeight="false" outlineLevel="0" collapsed="false">
      <c r="A2018" s="15" t="str">
        <f aca="false">Data_Clean!A2018</f>
        <v>CX102014</v>
      </c>
      <c r="B2018" s="14" t="n">
        <f aca="false">Data_Clean!G2018*Assumptions!$B$5</f>
        <v>63.62275</v>
      </c>
      <c r="C2018" s="14" t="n">
        <f aca="false">IF(Data_Clean!H2018="",0,Data_Clean!H2018)*Assumptions!$B$6</f>
        <v>0</v>
      </c>
      <c r="D2018" s="14" t="n">
        <f aca="false">Data_Clean!I2018*Assumptions!$B$7</f>
        <v>0</v>
      </c>
      <c r="E2018" s="14" t="n">
        <f aca="false">Data_Clean!J2018*Assumptions!$B$8</f>
        <v>0</v>
      </c>
      <c r="F2018" s="14" t="n">
        <f aca="false">Data_Clean!K2018*Assumptions!$B$9</f>
        <v>1052.7</v>
      </c>
      <c r="G2018" s="14" t="n">
        <f aca="false">Data_Clean!L2018*Assumptions!$B$10</f>
        <v>0</v>
      </c>
      <c r="H2018" s="14" t="n">
        <f aca="false">IF(OR(Data_Clean!M2018="",Data_Clean!N2018=""),0,Data_Clean!M2018*Data_Clean!N2018/100)*Assumptions!$B$13*Assumptions!$B$11</f>
        <v>0</v>
      </c>
      <c r="I2018" s="14" t="n">
        <f aca="false">Data_Clean!O2018*4*Assumptions!$B$12</f>
        <v>0</v>
      </c>
      <c r="J2018" s="14" t="n">
        <f aca="false">SUM(B2018:I2018)</f>
        <v>1116.32275</v>
      </c>
      <c r="K2018" s="16" t="n">
        <f aca="false">IF(Data_Clean!P2018="","",Assumptions!$B$15*0.5^(Data_Clean!P2018/Assumptions!$B$20))</f>
        <v>12.4685684421418</v>
      </c>
      <c r="L2018" s="16" t="n">
        <f aca="false">Assumptions!$B$16*MIN(1,LN(1+Data_Clean!Q2018)/LN(1+Assumptions!$B$21))</f>
        <v>10.6966696442427</v>
      </c>
      <c r="M2018" s="16" t="n">
        <f aca="false">Assumptions!$B$17*(0.6*MIN(1,Data_Clean!R2018/Assumptions!$B$22)+0.4*IF(Data_Clean!S2018="",0,Data_Clean!S2018))</f>
        <v>3.42</v>
      </c>
      <c r="N2018" s="16" t="n">
        <f aca="false">Assumptions!$B$18*MIN(1,(Data_Clean!F2018-1)/Assumptions!$B$23)</f>
        <v>10</v>
      </c>
      <c r="O2018" s="16" t="n">
        <f aca="false">Assumptions!$B$19*(0.4*IF(Data_Clean!E2018="",0,MIN(1,Data_Clean!E2018/12/Assumptions!$B$24))+0.35*IF(Data_Clean!D2018="Y",1,0)+0.25*(1-MIN(Data_Clean!T2018,3)/3))/IF(Data_Clean!E2018="",0.6,1)</f>
        <v>4.8</v>
      </c>
      <c r="P2018" s="16" t="n">
        <f aca="false">SUM(K2018:O2018)/(Assumptions!$D$5-IF(K2018="",Assumptions!$B$15,0))*100</f>
        <v>41.3852380863845</v>
      </c>
      <c r="Q2018" s="7" t="str">
        <f aca="false">IF(J2018&gt;=Assumptions!$B$26,"High",IF(J2018&gt;=Assumptions!$B$27,"Mid","Low"))</f>
        <v>Mid</v>
      </c>
      <c r="R2018" s="7" t="str">
        <f aca="false">IF(P2018&gt;=Assumptions!$B$28,"High",IF(P2018&gt;=Assumptions!$B$29,"Mid","Low"))</f>
        <v>Low</v>
      </c>
      <c r="S2018" s="7" t="str">
        <f aca="false">INDEX(Assumptions!$B$33:$B$41,MATCH(Q2018&amp;"|"&amp;R2018,Assumptions!$A$33:$A$41,0))</f>
        <v>Light Touch</v>
      </c>
      <c r="T2018" s="7" t="n">
        <f aca="false">IF(ISNUMBER(Data_Clean!V2018),J2018*Data_Clean!V2018,0)</f>
        <v>229.29269285</v>
      </c>
    </row>
    <row r="2019" customFormat="false" ht="15" hidden="false" customHeight="false" outlineLevel="0" collapsed="false">
      <c r="A2019" s="15" t="str">
        <f aca="false">Data_Clean!A2019</f>
        <v>CX102015</v>
      </c>
      <c r="B2019" s="14" t="n">
        <f aca="false">Data_Clean!G2019*Assumptions!$B$5</f>
        <v>68.8895</v>
      </c>
      <c r="C2019" s="14" t="n">
        <f aca="false">IF(Data_Clean!H2019="",0,Data_Clean!H2019)*Assumptions!$B$6</f>
        <v>133.01112</v>
      </c>
      <c r="D2019" s="14" t="n">
        <f aca="false">Data_Clean!I2019*Assumptions!$B$7</f>
        <v>0</v>
      </c>
      <c r="E2019" s="14" t="n">
        <f aca="false">Data_Clean!J2019*Assumptions!$B$8</f>
        <v>0</v>
      </c>
      <c r="F2019" s="14" t="n">
        <f aca="false">Data_Clean!K2019*Assumptions!$B$9</f>
        <v>2107.6</v>
      </c>
      <c r="G2019" s="14" t="n">
        <f aca="false">Data_Clean!L2019*Assumptions!$B$10</f>
        <v>0</v>
      </c>
      <c r="H2019" s="14" t="n">
        <f aca="false">IF(OR(Data_Clean!M2019="",Data_Clean!N2019=""),0,Data_Clean!M2019*Data_Clean!N2019/100)*Assumptions!$B$13*Assumptions!$B$11</f>
        <v>0</v>
      </c>
      <c r="I2019" s="14" t="n">
        <f aca="false">Data_Clean!O2019*4*Assumptions!$B$12</f>
        <v>0</v>
      </c>
      <c r="J2019" s="14" t="n">
        <f aca="false">SUM(B2019:I2019)</f>
        <v>2309.50062</v>
      </c>
      <c r="K2019" s="16" t="n">
        <f aca="false">IF(Data_Clean!P2019="","",Assumptions!$B$15*0.5^(Data_Clean!P2019/Assumptions!$B$20))</f>
        <v>17.6332185942541</v>
      </c>
      <c r="L2019" s="16" t="n">
        <f aca="false">Assumptions!$B$16*MIN(1,LN(1+Data_Clean!Q2019)/LN(1+Assumptions!$B$21))</f>
        <v>10</v>
      </c>
      <c r="M2019" s="16" t="n">
        <f aca="false">Assumptions!$B$17*(0.6*MIN(1,Data_Clean!R2019/Assumptions!$B$22)+0.4*IF(Data_Clean!S2019="",0,Data_Clean!S2019))</f>
        <v>8.82</v>
      </c>
      <c r="N2019" s="16" t="n">
        <f aca="false">Assumptions!$B$18*MIN(1,(Data_Clean!F2019-1)/Assumptions!$B$23)</f>
        <v>10</v>
      </c>
      <c r="O2019" s="16" t="n">
        <f aca="false">Assumptions!$B$19*(0.4*IF(Data_Clean!E2019="",0,MIN(1,Data_Clean!E2019/12/Assumptions!$B$24))+0.35*IF(Data_Clean!D2019="Y",1,0)+0.25*(1-MIN(Data_Clean!T2019,3)/3))/IF(Data_Clean!E2019="",0.6,1)</f>
        <v>9.5</v>
      </c>
      <c r="P2019" s="16" t="n">
        <f aca="false">SUM(K2019:O2019)/(Assumptions!$D$5-IF(K2019="",Assumptions!$B$15,0))*100</f>
        <v>55.9532185942541</v>
      </c>
      <c r="Q2019" s="7" t="str">
        <f aca="false">IF(J2019&gt;=Assumptions!$B$26,"High",IF(J2019&gt;=Assumptions!$B$27,"Mid","Low"))</f>
        <v>High</v>
      </c>
      <c r="R2019" s="7" t="str">
        <f aca="false">IF(P2019&gt;=Assumptions!$B$28,"High",IF(P2019&gt;=Assumptions!$B$29,"Mid","Low"))</f>
        <v>Mid</v>
      </c>
      <c r="S2019" s="7" t="str">
        <f aca="false">INDEX(Assumptions!$B$33:$B$41,MATCH(Q2019&amp;"|"&amp;R2019,Assumptions!$A$33:$A$41,0))</f>
        <v>Established Core</v>
      </c>
      <c r="T2019" s="7" t="n">
        <f aca="false">IF(ISNUMBER(Data_Clean!V2019),J2019*Data_Clean!V2019,0)</f>
        <v>216.400208094</v>
      </c>
    </row>
    <row r="2020" customFormat="false" ht="15" hidden="false" customHeight="false" outlineLevel="0" collapsed="false">
      <c r="A2020" s="15" t="str">
        <f aca="false">Data_Clean!A2020</f>
        <v>CX102016</v>
      </c>
      <c r="B2020" s="14" t="n">
        <f aca="false">Data_Clean!G2020*Assumptions!$B$5</f>
        <v>71.9515</v>
      </c>
      <c r="C2020" s="14" t="n">
        <f aca="false">IF(Data_Clean!H2020="",0,Data_Clean!H2020)*Assumptions!$B$6</f>
        <v>383.75412</v>
      </c>
      <c r="D2020" s="14" t="n">
        <f aca="false">Data_Clean!I2020*Assumptions!$B$7</f>
        <v>829.6</v>
      </c>
      <c r="E2020" s="14" t="n">
        <f aca="false">Data_Clean!J2020*Assumptions!$B$8</f>
        <v>0</v>
      </c>
      <c r="F2020" s="14" t="n">
        <f aca="false">Data_Clean!K2020*Assumptions!$B$9</f>
        <v>0</v>
      </c>
      <c r="G2020" s="14" t="n">
        <f aca="false">Data_Clean!L2020*Assumptions!$B$10</f>
        <v>0</v>
      </c>
      <c r="H2020" s="14" t="n">
        <f aca="false">IF(OR(Data_Clean!M2020="",Data_Clean!N2020=""),0,Data_Clean!M2020*Data_Clean!N2020/100)*Assumptions!$B$13*Assumptions!$B$11</f>
        <v>303.696</v>
      </c>
      <c r="I2020" s="14" t="n">
        <f aca="false">Data_Clean!O2020*4*Assumptions!$B$12</f>
        <v>22.52256</v>
      </c>
      <c r="J2020" s="14" t="n">
        <f aca="false">SUM(B2020:I2020)</f>
        <v>1611.52418</v>
      </c>
      <c r="K2020" s="16" t="n">
        <f aca="false">IF(Data_Clean!P2020="","",Assumptions!$B$15*0.5^(Data_Clean!P2020/Assumptions!$B$20))</f>
        <v>27.3516746567465</v>
      </c>
      <c r="L2020" s="16" t="n">
        <f aca="false">Assumptions!$B$16*MIN(1,LN(1+Data_Clean!Q2020)/LN(1+Assumptions!$B$21))</f>
        <v>13.4237548294248</v>
      </c>
      <c r="M2020" s="16" t="n">
        <f aca="false">Assumptions!$B$17*(0.6*MIN(1,Data_Clean!R2020/Assumptions!$B$22)+0.4*IF(Data_Clean!S2020="",0,Data_Clean!S2020))</f>
        <v>5.268</v>
      </c>
      <c r="N2020" s="16" t="n">
        <f aca="false">Assumptions!$B$18*MIN(1,(Data_Clean!F2020-1)/Assumptions!$B$23)</f>
        <v>15</v>
      </c>
      <c r="O2020" s="16" t="n">
        <f aca="false">Assumptions!$B$19*(0.4*IF(Data_Clean!E2020="",0,MIN(1,Data_Clean!E2020/12/Assumptions!$B$24))+0.35*IF(Data_Clean!D2020="Y",1,0)+0.25*(1-MIN(Data_Clean!T2020,3)/3))/IF(Data_Clean!E2020="",0.6,1)</f>
        <v>7</v>
      </c>
      <c r="P2020" s="16" t="n">
        <f aca="false">SUM(K2020:O2020)/(Assumptions!$D$5-IF(K2020="",Assumptions!$B$15,0))*100</f>
        <v>68.0434294861713</v>
      </c>
      <c r="Q2020" s="7" t="str">
        <f aca="false">IF(J2020&gt;=Assumptions!$B$26,"High",IF(J2020&gt;=Assumptions!$B$27,"Mid","Low"))</f>
        <v>High</v>
      </c>
      <c r="R2020" s="7" t="str">
        <f aca="false">IF(P2020&gt;=Assumptions!$B$28,"High",IF(P2020&gt;=Assumptions!$B$29,"Mid","Low"))</f>
        <v>Mid</v>
      </c>
      <c r="S2020" s="7" t="str">
        <f aca="false">INDEX(Assumptions!$B$33:$B$41,MATCH(Q2020&amp;"|"&amp;R2020,Assumptions!$A$33:$A$41,0))</f>
        <v>Established Core</v>
      </c>
      <c r="T2020" s="7" t="n">
        <f aca="false">IF(ISNUMBER(Data_Clean!V2020),J2020*Data_Clean!V2020,0)</f>
        <v>87.02230572</v>
      </c>
    </row>
    <row r="2021" customFormat="false" ht="15" hidden="false" customHeight="false" outlineLevel="0" collapsed="false">
      <c r="A2021" s="15" t="str">
        <f aca="false">Data_Clean!A2021</f>
        <v>CX102017</v>
      </c>
      <c r="B2021" s="14" t="n">
        <f aca="false">Data_Clean!G2021*Assumptions!$B$5</f>
        <v>19.58475</v>
      </c>
      <c r="C2021" s="14" t="n">
        <f aca="false">IF(Data_Clean!H2021="",0,Data_Clean!H2021)*Assumptions!$B$6</f>
        <v>0</v>
      </c>
      <c r="D2021" s="14" t="n">
        <f aca="false">Data_Clean!I2021*Assumptions!$B$7</f>
        <v>0</v>
      </c>
      <c r="E2021" s="14" t="n">
        <f aca="false">Data_Clean!J2021*Assumptions!$B$8</f>
        <v>0</v>
      </c>
      <c r="F2021" s="14" t="n">
        <f aca="false">Data_Clean!K2021*Assumptions!$B$9</f>
        <v>0</v>
      </c>
      <c r="G2021" s="14" t="n">
        <f aca="false">Data_Clean!L2021*Assumptions!$B$10</f>
        <v>0</v>
      </c>
      <c r="H2021" s="14" t="n">
        <f aca="false">IF(OR(Data_Clean!M2021="",Data_Clean!N2021=""),0,Data_Clean!M2021*Data_Clean!N2021/100)*Assumptions!$B$13*Assumptions!$B$11</f>
        <v>0</v>
      </c>
      <c r="I2021" s="14" t="n">
        <f aca="false">Data_Clean!O2021*4*Assumptions!$B$12</f>
        <v>0</v>
      </c>
      <c r="J2021" s="14" t="n">
        <f aca="false">SUM(B2021:I2021)</f>
        <v>19.58475</v>
      </c>
      <c r="K2021" s="16" t="n">
        <f aca="false">IF(Data_Clean!P2021="","",Assumptions!$B$15*0.5^(Data_Clean!P2021/Assumptions!$B$20))</f>
        <v>13.0582584494419</v>
      </c>
      <c r="L2021" s="16" t="n">
        <f aca="false">Assumptions!$B$16*MIN(1,LN(1+Data_Clean!Q2021)/LN(1+Assumptions!$B$21))</f>
        <v>15.5872929926646</v>
      </c>
      <c r="M2021" s="16" t="n">
        <f aca="false">Assumptions!$B$17*(0.6*MIN(1,Data_Clean!R2021/Assumptions!$B$22)+0.4*IF(Data_Clean!S2021="",0,Data_Clean!S2021))</f>
        <v>9</v>
      </c>
      <c r="N2021" s="16" t="n">
        <f aca="false">Assumptions!$B$18*MIN(1,(Data_Clean!F2021-1)/Assumptions!$B$23)</f>
        <v>0</v>
      </c>
      <c r="O2021" s="16" t="n">
        <f aca="false">Assumptions!$B$19*(0.4*IF(Data_Clean!E2021="",0,MIN(1,Data_Clean!E2021/12/Assumptions!$B$24))+0.35*IF(Data_Clean!D2021="Y",1,0)+0.25*(1-MIN(Data_Clean!T2021,3)/3))/IF(Data_Clean!E2021="",0.6,1)</f>
        <v>10.9</v>
      </c>
      <c r="P2021" s="16" t="n">
        <f aca="false">SUM(K2021:O2021)/(Assumptions!$D$5-IF(K2021="",Assumptions!$B$15,0))*100</f>
        <v>48.5455514421065</v>
      </c>
      <c r="Q2021" s="7" t="str">
        <f aca="false">IF(J2021&gt;=Assumptions!$B$26,"High",IF(J2021&gt;=Assumptions!$B$27,"Mid","Low"))</f>
        <v>Low</v>
      </c>
      <c r="R2021" s="7" t="str">
        <f aca="false">IF(P2021&gt;=Assumptions!$B$28,"High",IF(P2021&gt;=Assumptions!$B$29,"Mid","Low"))</f>
        <v>Low</v>
      </c>
      <c r="S2021" s="7" t="str">
        <f aca="false">INDEX(Assumptions!$B$33:$B$41,MATCH(Q2021&amp;"|"&amp;R2021,Assumptions!$A$33:$A$41,0))</f>
        <v>Dormant &amp; Low Value</v>
      </c>
      <c r="T2021" s="7" t="n">
        <f aca="false">IF(ISNUMBER(Data_Clean!V2021),J2021*Data_Clean!V2021,0)</f>
        <v>0.6110442</v>
      </c>
    </row>
    <row r="2022" customFormat="false" ht="15" hidden="false" customHeight="false" outlineLevel="0" collapsed="false">
      <c r="A2022" s="15" t="str">
        <f aca="false">Data_Clean!A2022</f>
        <v>CX102018</v>
      </c>
      <c r="B2022" s="14" t="n">
        <f aca="false">Data_Clean!G2022*Assumptions!$B$5</f>
        <v>31.219</v>
      </c>
      <c r="C2022" s="14" t="n">
        <f aca="false">IF(Data_Clean!H2022="",0,Data_Clean!H2022)*Assumptions!$B$6</f>
        <v>132.96768</v>
      </c>
      <c r="D2022" s="14" t="n">
        <f aca="false">Data_Clean!I2022*Assumptions!$B$7</f>
        <v>0</v>
      </c>
      <c r="E2022" s="14" t="n">
        <f aca="false">Data_Clean!J2022*Assumptions!$B$8</f>
        <v>0</v>
      </c>
      <c r="F2022" s="14" t="n">
        <f aca="false">Data_Clean!K2022*Assumptions!$B$9</f>
        <v>0</v>
      </c>
      <c r="G2022" s="14" t="n">
        <f aca="false">Data_Clean!L2022*Assumptions!$B$10</f>
        <v>212.85</v>
      </c>
      <c r="H2022" s="14" t="n">
        <f aca="false">IF(OR(Data_Clean!M2022="",Data_Clean!N2022=""),0,Data_Clean!M2022*Data_Clean!N2022/100)*Assumptions!$B$13*Assumptions!$B$11</f>
        <v>0</v>
      </c>
      <c r="I2022" s="14" t="n">
        <f aca="false">Data_Clean!O2022*4*Assumptions!$B$12</f>
        <v>0</v>
      </c>
      <c r="J2022" s="14" t="n">
        <f aca="false">SUM(B2022:I2022)</f>
        <v>377.03668</v>
      </c>
      <c r="K2022" s="16" t="n">
        <f aca="false">IF(Data_Clean!P2022="","",Assumptions!$B$15*0.5^(Data_Clean!P2022/Assumptions!$B$20))</f>
        <v>27.3516746567465</v>
      </c>
      <c r="L2022" s="16" t="n">
        <f aca="false">Assumptions!$B$16*MIN(1,LN(1+Data_Clean!Q2022)/LN(1+Assumptions!$B$21))</f>
        <v>15.5872929926646</v>
      </c>
      <c r="M2022" s="16" t="n">
        <f aca="false">Assumptions!$B$17*(0.6*MIN(1,Data_Clean!R2022/Assumptions!$B$22)+0.4*IF(Data_Clean!S2022="",0,Data_Clean!S2022))</f>
        <v>14.142</v>
      </c>
      <c r="N2022" s="16" t="n">
        <f aca="false">Assumptions!$B$18*MIN(1,(Data_Clean!F2022-1)/Assumptions!$B$23)</f>
        <v>10</v>
      </c>
      <c r="O2022" s="16" t="n">
        <f aca="false">Assumptions!$B$19*(0.4*IF(Data_Clean!E2022="",0,MIN(1,Data_Clean!E2022/12/Assumptions!$B$24))+0.35*IF(Data_Clean!D2022="Y",1,0)+0.25*(1-MIN(Data_Clean!T2022,3)/3))/IF(Data_Clean!E2022="",0.6,1)</f>
        <v>11.05</v>
      </c>
      <c r="P2022" s="16" t="n">
        <f aca="false">SUM(K2022:O2022)/(Assumptions!$D$5-IF(K2022="",Assumptions!$B$15,0))*100</f>
        <v>78.1309676494111</v>
      </c>
      <c r="Q2022" s="7" t="str">
        <f aca="false">IF(J2022&gt;=Assumptions!$B$26,"High",IF(J2022&gt;=Assumptions!$B$27,"Mid","Low"))</f>
        <v>Low</v>
      </c>
      <c r="R2022" s="7" t="str">
        <f aca="false">IF(P2022&gt;=Assumptions!$B$28,"High",IF(P2022&gt;=Assumptions!$B$29,"Mid","Low"))</f>
        <v>High</v>
      </c>
      <c r="S2022" s="7" t="str">
        <f aca="false">INDEX(Assumptions!$B$33:$B$41,MATCH(Q2022&amp;"|"&amp;R2022,Assumptions!$A$33:$A$41,0))</f>
        <v>Engaged Builders</v>
      </c>
      <c r="T2022" s="7" t="n">
        <f aca="false">IF(ISNUMBER(Data_Clean!V2022),J2022*Data_Clean!V2022,0)</f>
        <v>16.174873572</v>
      </c>
    </row>
    <row r="2023" customFormat="false" ht="15" hidden="false" customHeight="false" outlineLevel="0" collapsed="false">
      <c r="A2023" s="15" t="str">
        <f aca="false">Data_Clean!A2023</f>
        <v>CX102019</v>
      </c>
      <c r="B2023" s="14" t="n">
        <f aca="false">Data_Clean!G2023*Assumptions!$B$5</f>
        <v>293.30675</v>
      </c>
      <c r="C2023" s="14" t="n">
        <f aca="false">IF(Data_Clean!H2023="",0,Data_Clean!H2023)*Assumptions!$B$6</f>
        <v>132.6696</v>
      </c>
      <c r="D2023" s="14" t="n">
        <f aca="false">Data_Clean!I2023*Assumptions!$B$7</f>
        <v>0</v>
      </c>
      <c r="E2023" s="14" t="n">
        <f aca="false">Data_Clean!J2023*Assumptions!$B$8</f>
        <v>454.559175</v>
      </c>
      <c r="F2023" s="14" t="n">
        <f aca="false">Data_Clean!K2023*Assumptions!$B$9</f>
        <v>0</v>
      </c>
      <c r="G2023" s="14" t="n">
        <f aca="false">Data_Clean!L2023*Assumptions!$B$10</f>
        <v>224.55</v>
      </c>
      <c r="H2023" s="14" t="n">
        <f aca="false">IF(OR(Data_Clean!M2023="",Data_Clean!N2023=""),0,Data_Clean!M2023*Data_Clean!N2023/100)*Assumptions!$B$13*Assumptions!$B$11</f>
        <v>0</v>
      </c>
      <c r="I2023" s="14" t="n">
        <f aca="false">Data_Clean!O2023*4*Assumptions!$B$12</f>
        <v>0</v>
      </c>
      <c r="J2023" s="14" t="n">
        <f aca="false">SUM(B2023:I2023)</f>
        <v>1105.085525</v>
      </c>
      <c r="K2023" s="16" t="n">
        <f aca="false">IF(Data_Clean!P2023="","",Assumptions!$B$15*0.5^(Data_Clean!P2023/Assumptions!$B$20))</f>
        <v>24.9371368842836</v>
      </c>
      <c r="L2023" s="16" t="n">
        <f aca="false">Assumptions!$B$16*MIN(1,LN(1+Data_Clean!Q2023)/LN(1+Assumptions!$B$21))</f>
        <v>13.8963721559302</v>
      </c>
      <c r="M2023" s="16" t="n">
        <f aca="false">Assumptions!$B$17*(0.6*MIN(1,Data_Clean!R2023/Assumptions!$B$22)+0.4*IF(Data_Clean!S2023="",0,Data_Clean!S2023))</f>
        <v>9.744</v>
      </c>
      <c r="N2023" s="16" t="n">
        <f aca="false">Assumptions!$B$18*MIN(1,(Data_Clean!F2023-1)/Assumptions!$B$23)</f>
        <v>15</v>
      </c>
      <c r="O2023" s="16" t="n">
        <f aca="false">Assumptions!$B$19*(0.4*IF(Data_Clean!E2023="",0,MIN(1,Data_Clean!E2023/12/Assumptions!$B$24))+0.35*IF(Data_Clean!D2023="Y",1,0)+0.25*(1-MIN(Data_Clean!T2023,3)/3))/IF(Data_Clean!E2023="",0.6,1)</f>
        <v>3.8</v>
      </c>
      <c r="P2023" s="16" t="n">
        <f aca="false">SUM(K2023:O2023)/(Assumptions!$D$5-IF(K2023="",Assumptions!$B$15,0))*100</f>
        <v>67.3775090402139</v>
      </c>
      <c r="Q2023" s="7" t="str">
        <f aca="false">IF(J2023&gt;=Assumptions!$B$26,"High",IF(J2023&gt;=Assumptions!$B$27,"Mid","Low"))</f>
        <v>Mid</v>
      </c>
      <c r="R2023" s="7" t="str">
        <f aca="false">IF(P2023&gt;=Assumptions!$B$28,"High",IF(P2023&gt;=Assumptions!$B$29,"Mid","Low"))</f>
        <v>Mid</v>
      </c>
      <c r="S2023" s="7" t="str">
        <f aca="false">INDEX(Assumptions!$B$33:$B$41,MATCH(Q2023&amp;"|"&amp;R2023,Assumptions!$A$33:$A$41,0))</f>
        <v>Established Core</v>
      </c>
      <c r="T2023" s="7" t="n">
        <f aca="false">IF(ISNUMBER(Data_Clean!V2023),J2023*Data_Clean!V2023,0)</f>
        <v>124.65364722</v>
      </c>
    </row>
    <row r="2024" customFormat="false" ht="15" hidden="false" customHeight="false" outlineLevel="0" collapsed="false">
      <c r="A2024" s="15" t="str">
        <f aca="false">Data_Clean!A2024</f>
        <v>CX102020</v>
      </c>
      <c r="B2024" s="14" t="n">
        <f aca="false">Data_Clean!G2024*Assumptions!$B$5</f>
        <v>45.563</v>
      </c>
      <c r="C2024" s="14" t="n">
        <f aca="false">IF(Data_Clean!H2024="",0,Data_Clean!H2024)*Assumptions!$B$6</f>
        <v>0</v>
      </c>
      <c r="D2024" s="14" t="n">
        <f aca="false">Data_Clean!I2024*Assumptions!$B$7</f>
        <v>0</v>
      </c>
      <c r="E2024" s="14" t="n">
        <f aca="false">Data_Clean!J2024*Assumptions!$B$8</f>
        <v>0</v>
      </c>
      <c r="F2024" s="14" t="n">
        <f aca="false">Data_Clean!K2024*Assumptions!$B$9</f>
        <v>0</v>
      </c>
      <c r="G2024" s="14" t="n">
        <f aca="false">Data_Clean!L2024*Assumptions!$B$10</f>
        <v>0</v>
      </c>
      <c r="H2024" s="14" t="n">
        <f aca="false">IF(OR(Data_Clean!M2024="",Data_Clean!N2024=""),0,Data_Clean!M2024*Data_Clean!N2024/100)*Assumptions!$B$13*Assumptions!$B$11</f>
        <v>0</v>
      </c>
      <c r="I2024" s="14" t="n">
        <f aca="false">Data_Clean!O2024*4*Assumptions!$B$12</f>
        <v>0</v>
      </c>
      <c r="J2024" s="14" t="n">
        <f aca="false">SUM(B2024:I2024)</f>
        <v>45.563</v>
      </c>
      <c r="K2024" s="16" t="n">
        <f aca="false">IF(Data_Clean!P2024="","",Assumptions!$B$15*0.5^(Data_Clean!P2024/Assumptions!$B$20))</f>
        <v>19.3405546265937</v>
      </c>
      <c r="L2024" s="16" t="n">
        <f aca="false">Assumptions!$B$16*MIN(1,LN(1+Data_Clean!Q2024)/LN(1+Assumptions!$B$21))</f>
        <v>11.5625930527155</v>
      </c>
      <c r="M2024" s="16" t="n">
        <f aca="false">Assumptions!$B$17*(0.6*MIN(1,Data_Clean!R2024/Assumptions!$B$22)+0.4*IF(Data_Clean!S2024="",0,Data_Clean!S2024))</f>
        <v>10.608</v>
      </c>
      <c r="N2024" s="16" t="n">
        <f aca="false">Assumptions!$B$18*MIN(1,(Data_Clean!F2024-1)/Assumptions!$B$23)</f>
        <v>0</v>
      </c>
      <c r="O2024" s="16" t="n">
        <f aca="false">Assumptions!$B$19*(0.4*IF(Data_Clean!E2024="",0,MIN(1,Data_Clean!E2024/12/Assumptions!$B$24))+0.35*IF(Data_Clean!D2024="Y",1,0)+0.25*(1-MIN(Data_Clean!T2024,3)/3))/IF(Data_Clean!E2024="",0.6,1)</f>
        <v>9.75</v>
      </c>
      <c r="P2024" s="16" t="n">
        <f aca="false">SUM(K2024:O2024)/(Assumptions!$D$5-IF(K2024="",Assumptions!$B$15,0))*100</f>
        <v>51.2611476793092</v>
      </c>
      <c r="Q2024" s="7" t="str">
        <f aca="false">IF(J2024&gt;=Assumptions!$B$26,"High",IF(J2024&gt;=Assumptions!$B$27,"Mid","Low"))</f>
        <v>Low</v>
      </c>
      <c r="R2024" s="7" t="str">
        <f aca="false">IF(P2024&gt;=Assumptions!$B$28,"High",IF(P2024&gt;=Assumptions!$B$29,"Mid","Low"))</f>
        <v>Mid</v>
      </c>
      <c r="S2024" s="7" t="str">
        <f aca="false">INDEX(Assumptions!$B$33:$B$41,MATCH(Q2024&amp;"|"&amp;R2024,Assumptions!$A$33:$A$41,0))</f>
        <v>Light Touch</v>
      </c>
      <c r="T2024" s="7" t="n">
        <f aca="false">IF(ISNUMBER(Data_Clean!V2024),J2024*Data_Clean!V2024,0)</f>
        <v>4.4697303</v>
      </c>
    </row>
    <row r="2025" customFormat="false" ht="15" hidden="false" customHeight="false" outlineLevel="0" collapsed="false">
      <c r="A2025" s="15" t="str">
        <f aca="false">Data_Clean!A2025</f>
        <v>CX102021</v>
      </c>
      <c r="B2025" s="14" t="n">
        <f aca="false">Data_Clean!G2025*Assumptions!$B$5</f>
        <v>370.39375</v>
      </c>
      <c r="C2025" s="14" t="n">
        <f aca="false">IF(Data_Clean!H2025="",0,Data_Clean!H2025)*Assumptions!$B$6</f>
        <v>0</v>
      </c>
      <c r="D2025" s="14" t="n">
        <f aca="false">Data_Clean!I2025*Assumptions!$B$7</f>
        <v>0</v>
      </c>
      <c r="E2025" s="14" t="n">
        <f aca="false">Data_Clean!J2025*Assumptions!$B$8</f>
        <v>0</v>
      </c>
      <c r="F2025" s="14" t="n">
        <f aca="false">Data_Clean!K2025*Assumptions!$B$9</f>
        <v>0</v>
      </c>
      <c r="G2025" s="14" t="n">
        <f aca="false">Data_Clean!L2025*Assumptions!$B$10</f>
        <v>0</v>
      </c>
      <c r="H2025" s="14" t="n">
        <f aca="false">IF(OR(Data_Clean!M2025="",Data_Clean!N2025=""),0,Data_Clean!M2025*Data_Clean!N2025/100)*Assumptions!$B$13*Assumptions!$B$11</f>
        <v>0</v>
      </c>
      <c r="I2025" s="14" t="n">
        <f aca="false">Data_Clean!O2025*4*Assumptions!$B$12</f>
        <v>0</v>
      </c>
      <c r="J2025" s="14" t="n">
        <f aca="false">SUM(B2025:I2025)</f>
        <v>370.39375</v>
      </c>
      <c r="K2025" s="16" t="n">
        <f aca="false">IF(Data_Clean!P2025="","",Assumptions!$B$15*0.5^(Data_Clean!P2025/Assumptions!$B$20))</f>
        <v>26.1165168988837</v>
      </c>
      <c r="L2025" s="16" t="n">
        <f aca="false">Assumptions!$B$16*MIN(1,LN(1+Data_Clean!Q2025)/LN(1+Assumptions!$B$21))</f>
        <v>15.383822204249</v>
      </c>
      <c r="M2025" s="16" t="n">
        <f aca="false">Assumptions!$B$17*(0.6*MIN(1,Data_Clean!R2025/Assumptions!$B$22)+0.4*IF(Data_Clean!S2025="",0,Data_Clean!S2025))</f>
        <v>11.454</v>
      </c>
      <c r="N2025" s="16" t="n">
        <f aca="false">Assumptions!$B$18*MIN(1,(Data_Clean!F2025-1)/Assumptions!$B$23)</f>
        <v>0</v>
      </c>
      <c r="O2025" s="16" t="n">
        <f aca="false">Assumptions!$B$19*(0.4*IF(Data_Clean!E2025="",0,MIN(1,Data_Clean!E2025/12/Assumptions!$B$24))+0.35*IF(Data_Clean!D2025="Y",1,0)+0.25*(1-MIN(Data_Clean!T2025,3)/3))/IF(Data_Clean!E2025="",0.6,1)</f>
        <v>14.2</v>
      </c>
      <c r="P2025" s="16" t="n">
        <f aca="false">SUM(K2025:O2025)/(Assumptions!$D$5-IF(K2025="",Assumptions!$B$15,0))*100</f>
        <v>67.1543391031328</v>
      </c>
      <c r="Q2025" s="7" t="str">
        <f aca="false">IF(J2025&gt;=Assumptions!$B$26,"High",IF(J2025&gt;=Assumptions!$B$27,"Mid","Low"))</f>
        <v>Low</v>
      </c>
      <c r="R2025" s="7" t="str">
        <f aca="false">IF(P2025&gt;=Assumptions!$B$28,"High",IF(P2025&gt;=Assumptions!$B$29,"Mid","Low"))</f>
        <v>Mid</v>
      </c>
      <c r="S2025" s="7" t="str">
        <f aca="false">INDEX(Assumptions!$B$33:$B$41,MATCH(Q2025&amp;"|"&amp;R2025,Assumptions!$A$33:$A$41,0))</f>
        <v>Light Touch</v>
      </c>
      <c r="T2025" s="7" t="n">
        <f aca="false">IF(ISNUMBER(Data_Clean!V2025),J2025*Data_Clean!V2025,0)</f>
        <v>13.70456875</v>
      </c>
    </row>
    <row r="2026" customFormat="false" ht="15" hidden="false" customHeight="false" outlineLevel="0" collapsed="false">
      <c r="A2026" s="15" t="str">
        <f aca="false">Data_Clean!A2026</f>
        <v>CX102022</v>
      </c>
      <c r="B2026" s="14" t="n">
        <f aca="false">Data_Clean!G2026*Assumptions!$B$5</f>
        <v>33.0395</v>
      </c>
      <c r="C2026" s="14" t="n">
        <f aca="false">IF(Data_Clean!H2026="",0,Data_Clean!H2026)*Assumptions!$B$6</f>
        <v>0</v>
      </c>
      <c r="D2026" s="14" t="n">
        <f aca="false">Data_Clean!I2026*Assumptions!$B$7</f>
        <v>0</v>
      </c>
      <c r="E2026" s="14" t="n">
        <f aca="false">Data_Clean!J2026*Assumptions!$B$8</f>
        <v>0</v>
      </c>
      <c r="F2026" s="14" t="n">
        <f aca="false">Data_Clean!K2026*Assumptions!$B$9</f>
        <v>0</v>
      </c>
      <c r="G2026" s="14" t="n">
        <f aca="false">Data_Clean!L2026*Assumptions!$B$10</f>
        <v>0</v>
      </c>
      <c r="H2026" s="14" t="n">
        <f aca="false">IF(OR(Data_Clean!M2026="",Data_Clean!N2026=""),0,Data_Clean!M2026*Data_Clean!N2026/100)*Assumptions!$B$13*Assumptions!$B$11</f>
        <v>106.14</v>
      </c>
      <c r="I2026" s="14" t="n">
        <f aca="false">Data_Clean!O2026*4*Assumptions!$B$12</f>
        <v>6.47904</v>
      </c>
      <c r="J2026" s="14" t="n">
        <f aca="false">SUM(B2026:I2026)</f>
        <v>145.65854</v>
      </c>
      <c r="K2026" s="16" t="n">
        <f aca="false">IF(Data_Clean!P2026="","",Assumptions!$B$15*0.5^(Data_Clean!P2026/Assumptions!$B$20))</f>
        <v>28.6452481173125</v>
      </c>
      <c r="L2026" s="16" t="n">
        <f aca="false">Assumptions!$B$16*MIN(1,LN(1+Data_Clean!Q2026)/LN(1+Assumptions!$B$21))</f>
        <v>13.8963721559302</v>
      </c>
      <c r="M2026" s="16" t="n">
        <f aca="false">Assumptions!$B$17*(0.6*MIN(1,Data_Clean!R2026/Assumptions!$B$22)+0.4*IF(Data_Clean!S2026="",0,Data_Clean!S2026))</f>
        <v>3.348</v>
      </c>
      <c r="N2026" s="16" t="n">
        <f aca="false">Assumptions!$B$18*MIN(1,(Data_Clean!F2026-1)/Assumptions!$B$23)</f>
        <v>10</v>
      </c>
      <c r="O2026" s="16" t="n">
        <f aca="false">Assumptions!$B$19*(0.4*IF(Data_Clean!E2026="",0,MIN(1,Data_Clean!E2026/12/Assumptions!$B$24))+0.35*IF(Data_Clean!D2026="Y",1,0)+0.25*(1-MIN(Data_Clean!T2026,3)/3))/IF(Data_Clean!E2026="",0.6,1)</f>
        <v>8.95</v>
      </c>
      <c r="P2026" s="16" t="n">
        <f aca="false">SUM(K2026:O2026)/(Assumptions!$D$5-IF(K2026="",Assumptions!$B$15,0))*100</f>
        <v>64.8396202732427</v>
      </c>
      <c r="Q2026" s="7" t="str">
        <f aca="false">IF(J2026&gt;=Assumptions!$B$26,"High",IF(J2026&gt;=Assumptions!$B$27,"Mid","Low"))</f>
        <v>Low</v>
      </c>
      <c r="R2026" s="7" t="str">
        <f aca="false">IF(P2026&gt;=Assumptions!$B$28,"High",IF(P2026&gt;=Assumptions!$B$29,"Mid","Low"))</f>
        <v>Mid</v>
      </c>
      <c r="S2026" s="7" t="str">
        <f aca="false">INDEX(Assumptions!$B$33:$B$41,MATCH(Q2026&amp;"|"&amp;R2026,Assumptions!$A$33:$A$41,0))</f>
        <v>Light Touch</v>
      </c>
      <c r="T2026" s="7" t="n">
        <f aca="false">IF(ISNUMBER(Data_Clean!V2026),J2026*Data_Clean!V2026,0)</f>
        <v>13.1092686</v>
      </c>
    </row>
    <row r="2027" customFormat="false" ht="15" hidden="false" customHeight="false" outlineLevel="0" collapsed="false">
      <c r="A2027" s="15" t="str">
        <f aca="false">Data_Clean!A2027</f>
        <v>CX102023</v>
      </c>
      <c r="B2027" s="14" t="n">
        <f aca="false">Data_Clean!G2027*Assumptions!$B$5</f>
        <v>240.155</v>
      </c>
      <c r="C2027" s="14" t="n">
        <f aca="false">IF(Data_Clean!H2027="",0,Data_Clean!H2027)*Assumptions!$B$6</f>
        <v>0</v>
      </c>
      <c r="D2027" s="14" t="n">
        <f aca="false">Data_Clean!I2027*Assumptions!$B$7</f>
        <v>0</v>
      </c>
      <c r="E2027" s="14" t="n">
        <f aca="false">Data_Clean!J2027*Assumptions!$B$8</f>
        <v>0</v>
      </c>
      <c r="F2027" s="14" t="n">
        <f aca="false">Data_Clean!K2027*Assumptions!$B$9</f>
        <v>2106.5</v>
      </c>
      <c r="G2027" s="14" t="n">
        <f aca="false">Data_Clean!L2027*Assumptions!$B$10</f>
        <v>0</v>
      </c>
      <c r="H2027" s="14" t="n">
        <f aca="false">IF(OR(Data_Clean!M2027="",Data_Clean!N2027=""),0,Data_Clean!M2027*Data_Clean!N2027/100)*Assumptions!$B$13*Assumptions!$B$11</f>
        <v>0</v>
      </c>
      <c r="I2027" s="14" t="n">
        <f aca="false">Data_Clean!O2027*4*Assumptions!$B$12</f>
        <v>0</v>
      </c>
      <c r="J2027" s="14" t="n">
        <f aca="false">SUM(B2027:I2027)</f>
        <v>2346.655</v>
      </c>
      <c r="K2027" s="16" t="n">
        <f aca="false">IF(Data_Clean!P2027="","",Assumptions!$B$15*0.5^(Data_Clean!P2027/Assumptions!$B$20))</f>
        <v>30</v>
      </c>
      <c r="L2027" s="16" t="n">
        <f aca="false">Assumptions!$B$16*MIN(1,LN(1+Data_Clean!Q2027)/LN(1+Assumptions!$B$21))</f>
        <v>15.7812965263578</v>
      </c>
      <c r="M2027" s="16" t="n">
        <f aca="false">Assumptions!$B$17*(0.6*MIN(1,Data_Clean!R2027/Assumptions!$B$22)+0.4*IF(Data_Clean!S2027="",0,Data_Clean!S2027))</f>
        <v>12.816</v>
      </c>
      <c r="N2027" s="16" t="n">
        <f aca="false">Assumptions!$B$18*MIN(1,(Data_Clean!F2027-1)/Assumptions!$B$23)</f>
        <v>5</v>
      </c>
      <c r="O2027" s="16" t="n">
        <f aca="false">Assumptions!$B$19*(0.4*IF(Data_Clean!E2027="",0,MIN(1,Data_Clean!E2027/12/Assumptions!$B$24))+0.35*IF(Data_Clean!D2027="Y",1,0)+0.25*(1-MIN(Data_Clean!T2027,3)/3))/IF(Data_Clean!E2027="",0.6,1)</f>
        <v>8.55</v>
      </c>
      <c r="P2027" s="16" t="n">
        <f aca="false">SUM(K2027:O2027)/(Assumptions!$D$5-IF(K2027="",Assumptions!$B$15,0))*100</f>
        <v>72.1472965263578</v>
      </c>
      <c r="Q2027" s="7" t="str">
        <f aca="false">IF(J2027&gt;=Assumptions!$B$26,"High",IF(J2027&gt;=Assumptions!$B$27,"Mid","Low"))</f>
        <v>High</v>
      </c>
      <c r="R2027" s="7" t="str">
        <f aca="false">IF(P2027&gt;=Assumptions!$B$28,"High",IF(P2027&gt;=Assumptions!$B$29,"Mid","Low"))</f>
        <v>High</v>
      </c>
      <c r="S2027" s="7" t="str">
        <f aca="false">INDEX(Assumptions!$B$33:$B$41,MATCH(Q2027&amp;"|"&amp;R2027,Assumptions!$A$33:$A$41,0))</f>
        <v>Premier Advocates</v>
      </c>
      <c r="T2027" s="7" t="n">
        <f aca="false">IF(ISNUMBER(Data_Clean!V2027),J2027*Data_Clean!V2027,0)</f>
        <v>168.95916</v>
      </c>
    </row>
    <row r="2028" customFormat="false" ht="15" hidden="false" customHeight="false" outlineLevel="0" collapsed="false">
      <c r="A2028" s="15" t="str">
        <f aca="false">Data_Clean!A2028</f>
        <v>CX102024</v>
      </c>
      <c r="B2028" s="14" t="n">
        <f aca="false">Data_Clean!G2028*Assumptions!$B$5</f>
        <v>20.151</v>
      </c>
      <c r="C2028" s="14" t="n">
        <f aca="false">IF(Data_Clean!H2028="",0,Data_Clean!H2028)*Assumptions!$B$6</f>
        <v>0</v>
      </c>
      <c r="D2028" s="14" t="n">
        <f aca="false">Data_Clean!I2028*Assumptions!$B$7</f>
        <v>32</v>
      </c>
      <c r="E2028" s="14" t="n">
        <f aca="false">Data_Clean!J2028*Assumptions!$B$8</f>
        <v>0</v>
      </c>
      <c r="F2028" s="14" t="n">
        <f aca="false">Data_Clean!K2028*Assumptions!$B$9</f>
        <v>0</v>
      </c>
      <c r="G2028" s="14" t="n">
        <f aca="false">Data_Clean!L2028*Assumptions!$B$10</f>
        <v>0</v>
      </c>
      <c r="H2028" s="14" t="n">
        <f aca="false">IF(OR(Data_Clean!M2028="",Data_Clean!N2028=""),0,Data_Clean!M2028*Data_Clean!N2028/100)*Assumptions!$B$13*Assumptions!$B$11</f>
        <v>0</v>
      </c>
      <c r="I2028" s="14" t="n">
        <f aca="false">Data_Clean!O2028*4*Assumptions!$B$12</f>
        <v>0</v>
      </c>
      <c r="J2028" s="14" t="n">
        <f aca="false">SUM(B2028:I2028)</f>
        <v>52.151</v>
      </c>
      <c r="K2028" s="16" t="n">
        <f aca="false">IF(Data_Clean!P2028="","",Assumptions!$B$15*0.5^(Data_Clean!P2028/Assumptions!$B$20))</f>
        <v>29.3147990530274</v>
      </c>
      <c r="L2028" s="16" t="n">
        <f aca="false">Assumptions!$B$16*MIN(1,LN(1+Data_Clean!Q2028)/LN(1+Assumptions!$B$21))</f>
        <v>12.0537864630054</v>
      </c>
      <c r="M2028" s="16" t="n">
        <f aca="false">Assumptions!$B$17*(0.6*MIN(1,Data_Clean!R2028/Assumptions!$B$22)+0.4*IF(Data_Clean!S2028="",0,Data_Clean!S2028))</f>
        <v>7.806</v>
      </c>
      <c r="N2028" s="16" t="n">
        <f aca="false">Assumptions!$B$18*MIN(1,(Data_Clean!F2028-1)/Assumptions!$B$23)</f>
        <v>5</v>
      </c>
      <c r="O2028" s="16" t="n">
        <f aca="false">Assumptions!$B$19*(0.4*IF(Data_Clean!E2028="",0,MIN(1,Data_Clean!E2028/12/Assumptions!$B$24))+0.35*IF(Data_Clean!D2028="Y",1,0)+0.25*(1-MIN(Data_Clean!T2028,3)/3))/IF(Data_Clean!E2028="",0.6,1)</f>
        <v>4.8</v>
      </c>
      <c r="P2028" s="16" t="n">
        <f aca="false">SUM(K2028:O2028)/(Assumptions!$D$5-IF(K2028="",Assumptions!$B$15,0))*100</f>
        <v>58.9745855160328</v>
      </c>
      <c r="Q2028" s="7" t="str">
        <f aca="false">IF(J2028&gt;=Assumptions!$B$26,"High",IF(J2028&gt;=Assumptions!$B$27,"Mid","Low"))</f>
        <v>Low</v>
      </c>
      <c r="R2028" s="7" t="str">
        <f aca="false">IF(P2028&gt;=Assumptions!$B$28,"High",IF(P2028&gt;=Assumptions!$B$29,"Mid","Low"))</f>
        <v>Mid</v>
      </c>
      <c r="S2028" s="7" t="str">
        <f aca="false">INDEX(Assumptions!$B$33:$B$41,MATCH(Q2028&amp;"|"&amp;R2028,Assumptions!$A$33:$A$41,0))</f>
        <v>Light Touch</v>
      </c>
      <c r="T2028" s="7" t="n">
        <f aca="false">IF(ISNUMBER(Data_Clean!V2028),J2028*Data_Clean!V2028,0)</f>
        <v>3.8852495</v>
      </c>
    </row>
    <row r="2029" customFormat="false" ht="15" hidden="false" customHeight="false" outlineLevel="0" collapsed="false">
      <c r="A2029" s="15" t="str">
        <f aca="false">Data_Clean!A2029</f>
        <v>CX102025</v>
      </c>
      <c r="B2029" s="14" t="n">
        <f aca="false">Data_Clean!G2029*Assumptions!$B$5</f>
        <v>110.23925</v>
      </c>
      <c r="C2029" s="14" t="n">
        <f aca="false">IF(Data_Clean!H2029="",0,Data_Clean!H2029)*Assumptions!$B$6</f>
        <v>0</v>
      </c>
      <c r="D2029" s="14" t="n">
        <f aca="false">Data_Clean!I2029*Assumptions!$B$7</f>
        <v>0</v>
      </c>
      <c r="E2029" s="14" t="n">
        <f aca="false">Data_Clean!J2029*Assumptions!$B$8</f>
        <v>0</v>
      </c>
      <c r="F2029" s="14" t="n">
        <f aca="false">Data_Clean!K2029*Assumptions!$B$9</f>
        <v>2050.4</v>
      </c>
      <c r="G2029" s="14" t="n">
        <f aca="false">Data_Clean!L2029*Assumptions!$B$10</f>
        <v>0</v>
      </c>
      <c r="H2029" s="14" t="n">
        <f aca="false">IF(OR(Data_Clean!M2029="",Data_Clean!N2029=""),0,Data_Clean!M2029*Data_Clean!N2029/100)*Assumptions!$B$13*Assumptions!$B$11</f>
        <v>0</v>
      </c>
      <c r="I2029" s="14" t="n">
        <f aca="false">Data_Clean!O2029*4*Assumptions!$B$12</f>
        <v>0</v>
      </c>
      <c r="J2029" s="14" t="n">
        <f aca="false">SUM(B2029:I2029)</f>
        <v>2160.63925</v>
      </c>
      <c r="K2029" s="16" t="n">
        <f aca="false">IF(Data_Clean!P2029="","",Assumptions!$B$15*0.5^(Data_Clean!P2029/Assumptions!$B$20))</f>
        <v>0.744094243110094</v>
      </c>
      <c r="L2029" s="16" t="n">
        <f aca="false">Assumptions!$B$16*MIN(1,LN(1+Data_Clean!Q2029)/LN(1+Assumptions!$B$21))</f>
        <v>0</v>
      </c>
      <c r="M2029" s="16" t="n">
        <f aca="false">Assumptions!$B$17*(0.6*MIN(1,Data_Clean!R2029/Assumptions!$B$22)+0.4*IF(Data_Clean!S2029="",0,Data_Clean!S2029))</f>
        <v>0</v>
      </c>
      <c r="N2029" s="16" t="n">
        <f aca="false">Assumptions!$B$18*MIN(1,(Data_Clean!F2029-1)/Assumptions!$B$23)</f>
        <v>5</v>
      </c>
      <c r="O2029" s="16" t="n">
        <f aca="false">Assumptions!$B$19*(0.4*IF(Data_Clean!E2029="",0,MIN(1,Data_Clean!E2029/12/Assumptions!$B$24))+0.35*IF(Data_Clean!D2029="Y",1,0)+0.25*(1-MIN(Data_Clean!T2029,3)/3))/IF(Data_Clean!E2029="",0.6,1)</f>
        <v>3.9</v>
      </c>
      <c r="P2029" s="16" t="n">
        <f aca="false">SUM(K2029:O2029)/(Assumptions!$D$5-IF(K2029="",Assumptions!$B$15,0))*100</f>
        <v>9.64409424311009</v>
      </c>
      <c r="Q2029" s="7" t="str">
        <f aca="false">IF(J2029&gt;=Assumptions!$B$26,"High",IF(J2029&gt;=Assumptions!$B$27,"Mid","Low"))</f>
        <v>High</v>
      </c>
      <c r="R2029" s="7" t="str">
        <f aca="false">IF(P2029&gt;=Assumptions!$B$28,"High",IF(P2029&gt;=Assumptions!$B$29,"Mid","Low"))</f>
        <v>Low</v>
      </c>
      <c r="S2029" s="7" t="str">
        <f aca="false">INDEX(Assumptions!$B$33:$B$41,MATCH(Q2029&amp;"|"&amp;R2029,Assumptions!$A$33:$A$41,0))</f>
        <v>Affluent Drifters</v>
      </c>
      <c r="T2029" s="7" t="n">
        <f aca="false">IF(ISNUMBER(Data_Clean!V2029),J2029*Data_Clean!V2029,0)</f>
        <v>838.76015685</v>
      </c>
    </row>
    <row r="2030" customFormat="false" ht="15" hidden="false" customHeight="false" outlineLevel="0" collapsed="false">
      <c r="A2030" s="15" t="str">
        <f aca="false">Data_Clean!A2030</f>
        <v>CX102026</v>
      </c>
      <c r="B2030" s="14" t="n">
        <f aca="false">Data_Clean!G2030*Assumptions!$B$5</f>
        <v>304.877</v>
      </c>
      <c r="C2030" s="14" t="n">
        <f aca="false">IF(Data_Clean!H2030="",0,Data_Clean!H2030)*Assumptions!$B$6</f>
        <v>0</v>
      </c>
      <c r="D2030" s="14" t="n">
        <f aca="false">Data_Clean!I2030*Assumptions!$B$7</f>
        <v>0</v>
      </c>
      <c r="E2030" s="14" t="n">
        <f aca="false">Data_Clean!J2030*Assumptions!$B$8</f>
        <v>17525.12025</v>
      </c>
      <c r="F2030" s="14" t="n">
        <f aca="false">Data_Clean!K2030*Assumptions!$B$9</f>
        <v>5012.7</v>
      </c>
      <c r="G2030" s="14" t="n">
        <f aca="false">Data_Clean!L2030*Assumptions!$B$10</f>
        <v>0</v>
      </c>
      <c r="H2030" s="14" t="n">
        <f aca="false">IF(OR(Data_Clean!M2030="",Data_Clean!N2030=""),0,Data_Clean!M2030*Data_Clean!N2030/100)*Assumptions!$B$13*Assumptions!$B$11</f>
        <v>126.36</v>
      </c>
      <c r="I2030" s="14" t="n">
        <f aca="false">Data_Clean!O2030*4*Assumptions!$B$12</f>
        <v>120.31056</v>
      </c>
      <c r="J2030" s="14" t="n">
        <f aca="false">SUM(B2030:I2030)</f>
        <v>23089.36781</v>
      </c>
      <c r="K2030" s="16" t="n">
        <f aca="false">IF(Data_Clean!P2030="","",Assumptions!$B$15*0.5^(Data_Clean!P2030/Assumptions!$B$20))</f>
        <v>26.1165168988837</v>
      </c>
      <c r="L2030" s="16" t="n">
        <f aca="false">Assumptions!$B$16*MIN(1,LN(1+Data_Clean!Q2030)/LN(1+Assumptions!$B$21))</f>
        <v>14.1840947778045</v>
      </c>
      <c r="M2030" s="16" t="n">
        <f aca="false">Assumptions!$B$17*(0.6*MIN(1,Data_Clean!R2030/Assumptions!$B$22)+0.4*IF(Data_Clean!S2030="",0,Data_Clean!S2030))</f>
        <v>7.158</v>
      </c>
      <c r="N2030" s="16" t="n">
        <f aca="false">Assumptions!$B$18*MIN(1,(Data_Clean!F2030-1)/Assumptions!$B$23)</f>
        <v>20</v>
      </c>
      <c r="O2030" s="16" t="n">
        <f aca="false">Assumptions!$B$19*(0.4*IF(Data_Clean!E2030="",0,MIN(1,Data_Clean!E2030/12/Assumptions!$B$24))+0.35*IF(Data_Clean!D2030="Y",1,0)+0.25*(1-MIN(Data_Clean!T2030,3)/3))/IF(Data_Clean!E2030="",0.6,1)</f>
        <v>9.75</v>
      </c>
      <c r="P2030" s="16" t="n">
        <f aca="false">SUM(K2030:O2030)/(Assumptions!$D$5-IF(K2030="",Assumptions!$B$15,0))*100</f>
        <v>77.2086116766883</v>
      </c>
      <c r="Q2030" s="7" t="str">
        <f aca="false">IF(J2030&gt;=Assumptions!$B$26,"High",IF(J2030&gt;=Assumptions!$B$27,"Mid","Low"))</f>
        <v>High</v>
      </c>
      <c r="R2030" s="7" t="str">
        <f aca="false">IF(P2030&gt;=Assumptions!$B$28,"High",IF(P2030&gt;=Assumptions!$B$29,"Mid","Low"))</f>
        <v>High</v>
      </c>
      <c r="S2030" s="7" t="str">
        <f aca="false">INDEX(Assumptions!$B$33:$B$41,MATCH(Q2030&amp;"|"&amp;R2030,Assumptions!$A$33:$A$41,0))</f>
        <v>Premier Advocates</v>
      </c>
      <c r="T2030" s="7" t="n">
        <f aca="false">IF(ISNUMBER(Data_Clean!V2030),J2030*Data_Clean!V2030,0)</f>
        <v>6241.056119043</v>
      </c>
    </row>
    <row r="2031" customFormat="false" ht="15" hidden="false" customHeight="false" outlineLevel="0" collapsed="false">
      <c r="A2031" s="15" t="str">
        <f aca="false">Data_Clean!A2031</f>
        <v>CX102027</v>
      </c>
      <c r="B2031" s="14" t="n">
        <f aca="false">Data_Clean!G2031*Assumptions!$B$5</f>
        <v>35.9355</v>
      </c>
      <c r="C2031" s="14" t="n">
        <f aca="false">IF(Data_Clean!H2031="",0,Data_Clean!H2031)*Assumptions!$B$6</f>
        <v>131.06448</v>
      </c>
      <c r="D2031" s="14" t="n">
        <f aca="false">Data_Clean!I2031*Assumptions!$B$7</f>
        <v>0</v>
      </c>
      <c r="E2031" s="14" t="n">
        <f aca="false">Data_Clean!J2031*Assumptions!$B$8</f>
        <v>0</v>
      </c>
      <c r="F2031" s="14" t="n">
        <f aca="false">Data_Clean!K2031*Assumptions!$B$9</f>
        <v>0</v>
      </c>
      <c r="G2031" s="14" t="n">
        <f aca="false">Data_Clean!L2031*Assumptions!$B$10</f>
        <v>0</v>
      </c>
      <c r="H2031" s="14" t="n">
        <f aca="false">IF(OR(Data_Clean!M2031="",Data_Clean!N2031=""),0,Data_Clean!M2031*Data_Clean!N2031/100)*Assumptions!$B$13*Assumptions!$B$11</f>
        <v>0</v>
      </c>
      <c r="I2031" s="14" t="n">
        <f aca="false">Data_Clean!O2031*4*Assumptions!$B$12</f>
        <v>0</v>
      </c>
      <c r="J2031" s="14" t="n">
        <f aca="false">SUM(B2031:I2031)</f>
        <v>166.99998</v>
      </c>
      <c r="K2031" s="16" t="n">
        <f aca="false">IF(Data_Clean!P2031="","",Assumptions!$B$15*0.5^(Data_Clean!P2031/Assumptions!$B$20))</f>
        <v>28.6452481173125</v>
      </c>
      <c r="L2031" s="16" t="n">
        <f aca="false">Assumptions!$B$16*MIN(1,LN(1+Data_Clean!Q2031)/LN(1+Assumptions!$B$21))</f>
        <v>14.0427143261215</v>
      </c>
      <c r="M2031" s="16" t="n">
        <f aca="false">Assumptions!$B$17*(0.6*MIN(1,Data_Clean!R2031/Assumptions!$B$22)+0.4*IF(Data_Clean!S2031="",0,Data_Clean!S2031))</f>
        <v>2.952</v>
      </c>
      <c r="N2031" s="16" t="n">
        <f aca="false">Assumptions!$B$18*MIN(1,(Data_Clean!F2031-1)/Assumptions!$B$23)</f>
        <v>5</v>
      </c>
      <c r="O2031" s="16" t="n">
        <f aca="false">Assumptions!$B$19*(0.4*IF(Data_Clean!E2031="",0,MIN(1,Data_Clean!E2031/12/Assumptions!$B$24))+0.35*IF(Data_Clean!D2031="Y",1,0)+0.25*(1-MIN(Data_Clean!T2031,3)/3))/IF(Data_Clean!E2031="",0.6,1)</f>
        <v>9.75</v>
      </c>
      <c r="P2031" s="16" t="n">
        <f aca="false">SUM(K2031:O2031)/(Assumptions!$D$5-IF(K2031="",Assumptions!$B$15,0))*100</f>
        <v>60.389962443434</v>
      </c>
      <c r="Q2031" s="7" t="str">
        <f aca="false">IF(J2031&gt;=Assumptions!$B$26,"High",IF(J2031&gt;=Assumptions!$B$27,"Mid","Low"))</f>
        <v>Low</v>
      </c>
      <c r="R2031" s="7" t="str">
        <f aca="false">IF(P2031&gt;=Assumptions!$B$28,"High",IF(P2031&gt;=Assumptions!$B$29,"Mid","Low"))</f>
        <v>Mid</v>
      </c>
      <c r="S2031" s="7" t="str">
        <f aca="false">INDEX(Assumptions!$B$33:$B$41,MATCH(Q2031&amp;"|"&amp;R2031,Assumptions!$A$33:$A$41,0))</f>
        <v>Light Touch</v>
      </c>
      <c r="T2031" s="7" t="n">
        <f aca="false">IF(ISNUMBER(Data_Clean!V2031),J2031*Data_Clean!V2031,0)</f>
        <v>11.305898646</v>
      </c>
    </row>
    <row r="2032" customFormat="false" ht="15" hidden="false" customHeight="false" outlineLevel="0" collapsed="false">
      <c r="A2032" s="15" t="str">
        <f aca="false">Data_Clean!A2032</f>
        <v>CX102028</v>
      </c>
      <c r="B2032" s="14" t="n">
        <f aca="false">Data_Clean!G2032*Assumptions!$B$5</f>
        <v>119.996</v>
      </c>
      <c r="C2032" s="14" t="n">
        <f aca="false">IF(Data_Clean!H2032="",0,Data_Clean!H2032)*Assumptions!$B$6</f>
        <v>806.90184</v>
      </c>
      <c r="D2032" s="14" t="n">
        <f aca="false">Data_Clean!I2032*Assumptions!$B$7</f>
        <v>0</v>
      </c>
      <c r="E2032" s="14" t="n">
        <f aca="false">Data_Clean!J2032*Assumptions!$B$8</f>
        <v>0</v>
      </c>
      <c r="F2032" s="14" t="n">
        <f aca="false">Data_Clean!K2032*Assumptions!$B$9</f>
        <v>0</v>
      </c>
      <c r="G2032" s="14" t="n">
        <f aca="false">Data_Clean!L2032*Assumptions!$B$10</f>
        <v>418.5</v>
      </c>
      <c r="H2032" s="14" t="n">
        <f aca="false">IF(OR(Data_Clean!M2032="",Data_Clean!N2032=""),0,Data_Clean!M2032*Data_Clean!N2032/100)*Assumptions!$B$13*Assumptions!$B$11</f>
        <v>137.7</v>
      </c>
      <c r="I2032" s="14" t="n">
        <f aca="false">Data_Clean!O2032*4*Assumptions!$B$12</f>
        <v>0</v>
      </c>
      <c r="J2032" s="14" t="n">
        <f aca="false">SUM(B2032:I2032)</f>
        <v>1483.09784</v>
      </c>
      <c r="K2032" s="16" t="n">
        <f aca="false">IF(Data_Clean!P2032="","",Assumptions!$B$15*0.5^(Data_Clean!P2032/Assumptions!$B$20))</f>
        <v>0.134613088476215</v>
      </c>
      <c r="L2032" s="16" t="n">
        <f aca="false">Assumptions!$B$16*MIN(1,LN(1+Data_Clean!Q2032)/LN(1+Assumptions!$B$21))</f>
        <v>0</v>
      </c>
      <c r="M2032" s="16" t="n">
        <f aca="false">Assumptions!$B$17*(0.6*MIN(1,Data_Clean!R2032/Assumptions!$B$22)+0.4*IF(Data_Clean!S2032="",0,Data_Clean!S2032))</f>
        <v>0</v>
      </c>
      <c r="N2032" s="16" t="n">
        <f aca="false">Assumptions!$B$18*MIN(1,(Data_Clean!F2032-1)/Assumptions!$B$23)</f>
        <v>15</v>
      </c>
      <c r="O2032" s="16" t="n">
        <f aca="false">Assumptions!$B$19*(0.4*IF(Data_Clean!E2032="",0,MIN(1,Data_Clean!E2032/12/Assumptions!$B$24))+0.35*IF(Data_Clean!D2032="Y",1,0)+0.25*(1-MIN(Data_Clean!T2032,3)/3))/IF(Data_Clean!E2032="",0.6,1)</f>
        <v>9.7</v>
      </c>
      <c r="P2032" s="16" t="n">
        <f aca="false">SUM(K2032:O2032)/(Assumptions!$D$5-IF(K2032="",Assumptions!$B$15,0))*100</f>
        <v>24.8346130884762</v>
      </c>
      <c r="Q2032" s="7" t="str">
        <f aca="false">IF(J2032&gt;=Assumptions!$B$26,"High",IF(J2032&gt;=Assumptions!$B$27,"Mid","Low"))</f>
        <v>Mid</v>
      </c>
      <c r="R2032" s="7" t="str">
        <f aca="false">IF(P2032&gt;=Assumptions!$B$28,"High",IF(P2032&gt;=Assumptions!$B$29,"Mid","Low"))</f>
        <v>Low</v>
      </c>
      <c r="S2032" s="7" t="str">
        <f aca="false">INDEX(Assumptions!$B$33:$B$41,MATCH(Q2032&amp;"|"&amp;R2032,Assumptions!$A$33:$A$41,0))</f>
        <v>Light Touch</v>
      </c>
      <c r="T2032" s="7" t="n">
        <f aca="false">IF(ISNUMBER(Data_Clean!V2032),J2032*Data_Clean!V2032,0)</f>
        <v>160.91611564</v>
      </c>
    </row>
    <row r="2033" customFormat="false" ht="15" hidden="false" customHeight="false" outlineLevel="0" collapsed="false">
      <c r="A2033" s="15" t="str">
        <f aca="false">Data_Clean!A2033</f>
        <v>CX102029</v>
      </c>
      <c r="B2033" s="14" t="n">
        <f aca="false">Data_Clean!G2033*Assumptions!$B$5</f>
        <v>95.9035</v>
      </c>
      <c r="C2033" s="14" t="n">
        <f aca="false">IF(Data_Clean!H2033="",0,Data_Clean!H2033)*Assumptions!$B$6</f>
        <v>0</v>
      </c>
      <c r="D2033" s="14" t="n">
        <f aca="false">Data_Clean!I2033*Assumptions!$B$7</f>
        <v>184</v>
      </c>
      <c r="E2033" s="14" t="n">
        <f aca="false">Data_Clean!J2033*Assumptions!$B$8</f>
        <v>0</v>
      </c>
      <c r="F2033" s="14" t="n">
        <f aca="false">Data_Clean!K2033*Assumptions!$B$9</f>
        <v>0</v>
      </c>
      <c r="G2033" s="14" t="n">
        <f aca="false">Data_Clean!L2033*Assumptions!$B$10</f>
        <v>0</v>
      </c>
      <c r="H2033" s="14" t="n">
        <f aca="false">IF(OR(Data_Clean!M2033="",Data_Clean!N2033=""),0,Data_Clean!M2033*Data_Clean!N2033/100)*Assumptions!$B$13*Assumptions!$B$11</f>
        <v>0</v>
      </c>
      <c r="I2033" s="14" t="n">
        <f aca="false">Data_Clean!O2033*4*Assumptions!$B$12</f>
        <v>0</v>
      </c>
      <c r="J2033" s="14" t="n">
        <f aca="false">SUM(B2033:I2033)</f>
        <v>279.9035</v>
      </c>
      <c r="K2033" s="16" t="n">
        <f aca="false">IF(Data_Clean!P2033="","",Assumptions!$B$15*0.5^(Data_Clean!P2033/Assumptions!$B$20))</f>
        <v>27.3516746567465</v>
      </c>
      <c r="L2033" s="16" t="n">
        <f aca="false">Assumptions!$B$16*MIN(1,LN(1+Data_Clean!Q2033)/LN(1+Assumptions!$B$21))</f>
        <v>15.2782387441559</v>
      </c>
      <c r="M2033" s="16" t="n">
        <f aca="false">Assumptions!$B$17*(0.6*MIN(1,Data_Clean!R2033/Assumptions!$B$22)+0.4*IF(Data_Clean!S2033="",0,Data_Clean!S2033))</f>
        <v>8.88</v>
      </c>
      <c r="N2033" s="16" t="n">
        <f aca="false">Assumptions!$B$18*MIN(1,(Data_Clean!F2033-1)/Assumptions!$B$23)</f>
        <v>5</v>
      </c>
      <c r="O2033" s="16" t="n">
        <f aca="false">Assumptions!$B$19*(0.4*IF(Data_Clean!E2033="",0,MIN(1,Data_Clean!E2033/12/Assumptions!$B$24))+0.35*IF(Data_Clean!D2033="Y",1,0)+0.25*(1-MIN(Data_Clean!T2033,3)/3))/IF(Data_Clean!E2033="",0.6,1)</f>
        <v>11.85</v>
      </c>
      <c r="P2033" s="16" t="n">
        <f aca="false">SUM(K2033:O2033)/(Assumptions!$D$5-IF(K2033="",Assumptions!$B$15,0))*100</f>
        <v>68.3599134009025</v>
      </c>
      <c r="Q2033" s="7" t="str">
        <f aca="false">IF(J2033&gt;=Assumptions!$B$26,"High",IF(J2033&gt;=Assumptions!$B$27,"Mid","Low"))</f>
        <v>Low</v>
      </c>
      <c r="R2033" s="7" t="str">
        <f aca="false">IF(P2033&gt;=Assumptions!$B$28,"High",IF(P2033&gt;=Assumptions!$B$29,"Mid","Low"))</f>
        <v>Mid</v>
      </c>
      <c r="S2033" s="7" t="str">
        <f aca="false">INDEX(Assumptions!$B$33:$B$41,MATCH(Q2033&amp;"|"&amp;R2033,Assumptions!$A$33:$A$41,0))</f>
        <v>Light Touch</v>
      </c>
      <c r="T2033" s="7" t="n">
        <f aca="false">IF(ISNUMBER(Data_Clean!V2033),J2033*Data_Clean!V2033,0)</f>
        <v>9.1808348</v>
      </c>
    </row>
    <row r="2034" customFormat="false" ht="15" hidden="false" customHeight="false" outlineLevel="0" collapsed="false">
      <c r="A2034" s="15" t="str">
        <f aca="false">Data_Clean!A2034</f>
        <v>CX102030</v>
      </c>
      <c r="B2034" s="14" t="n">
        <f aca="false">Data_Clean!G2034*Assumptions!$B$5</f>
        <v>129.95375</v>
      </c>
      <c r="C2034" s="14" t="n">
        <f aca="false">IF(Data_Clean!H2034="",0,Data_Clean!H2034)*Assumptions!$B$6</f>
        <v>195.8556</v>
      </c>
      <c r="D2034" s="14" t="n">
        <f aca="false">Data_Clean!I2034*Assumptions!$B$7</f>
        <v>176.8</v>
      </c>
      <c r="E2034" s="14" t="n">
        <f aca="false">Data_Clean!J2034*Assumptions!$B$8</f>
        <v>0</v>
      </c>
      <c r="F2034" s="14" t="n">
        <f aca="false">Data_Clean!K2034*Assumptions!$B$9</f>
        <v>0</v>
      </c>
      <c r="G2034" s="14" t="n">
        <f aca="false">Data_Clean!L2034*Assumptions!$B$10</f>
        <v>0</v>
      </c>
      <c r="H2034" s="14" t="n">
        <f aca="false">IF(OR(Data_Clean!M2034="",Data_Clean!N2034=""),0,Data_Clean!M2034*Data_Clean!N2034/100)*Assumptions!$B$13*Assumptions!$B$11</f>
        <v>0</v>
      </c>
      <c r="I2034" s="14" t="n">
        <f aca="false">Data_Clean!O2034*4*Assumptions!$B$12</f>
        <v>0</v>
      </c>
      <c r="J2034" s="14" t="n">
        <f aca="false">SUM(B2034:I2034)</f>
        <v>502.60935</v>
      </c>
      <c r="K2034" s="16" t="n">
        <f aca="false">IF(Data_Clean!P2034="","",Assumptions!$B$15*0.5^(Data_Clean!P2034/Assumptions!$B$20))</f>
        <v>11.9055078897615</v>
      </c>
      <c r="L2034" s="16" t="n">
        <f aca="false">Assumptions!$B$16*MIN(1,LN(1+Data_Clean!Q2034)/LN(1+Assumptions!$B$21))</f>
        <v>10.362865626271</v>
      </c>
      <c r="M2034" s="16" t="n">
        <f aca="false">Assumptions!$B$17*(0.6*MIN(1,Data_Clean!R2034/Assumptions!$B$22)+0.4*IF(Data_Clean!S2034="",0,Data_Clean!S2034))</f>
        <v>3.558</v>
      </c>
      <c r="N2034" s="16" t="n">
        <f aca="false">Assumptions!$B$18*MIN(1,(Data_Clean!F2034-1)/Assumptions!$B$23)</f>
        <v>10</v>
      </c>
      <c r="O2034" s="16" t="n">
        <f aca="false">Assumptions!$B$19*(0.4*IF(Data_Clean!E2034="",0,MIN(1,Data_Clean!E2034/12/Assumptions!$B$24))+0.35*IF(Data_Clean!D2034="Y",1,0)+0.25*(1-MIN(Data_Clean!T2034,3)/3))/IF(Data_Clean!E2034="",0.6,1)</f>
        <v>9.75</v>
      </c>
      <c r="P2034" s="16" t="n">
        <f aca="false">SUM(K2034:O2034)/(Assumptions!$D$5-IF(K2034="",Assumptions!$B$15,0))*100</f>
        <v>45.5763735160325</v>
      </c>
      <c r="Q2034" s="7" t="str">
        <f aca="false">IF(J2034&gt;=Assumptions!$B$26,"High",IF(J2034&gt;=Assumptions!$B$27,"Mid","Low"))</f>
        <v>Mid</v>
      </c>
      <c r="R2034" s="7" t="str">
        <f aca="false">IF(P2034&gt;=Assumptions!$B$28,"High",IF(P2034&gt;=Assumptions!$B$29,"Mid","Low"))</f>
        <v>Low</v>
      </c>
      <c r="S2034" s="7" t="str">
        <f aca="false">INDEX(Assumptions!$B$33:$B$41,MATCH(Q2034&amp;"|"&amp;R2034,Assumptions!$A$33:$A$41,0))</f>
        <v>Light Touch</v>
      </c>
      <c r="T2034" s="7" t="n">
        <f aca="false">IF(ISNUMBER(Data_Clean!V2034),J2034*Data_Clean!V2034,0)</f>
        <v>62.22303753</v>
      </c>
    </row>
    <row r="2035" customFormat="false" ht="15" hidden="false" customHeight="false" outlineLevel="0" collapsed="false">
      <c r="A2035" s="15" t="str">
        <f aca="false">Data_Clean!A2035</f>
        <v>CX102031</v>
      </c>
      <c r="B2035" s="14" t="n">
        <f aca="false">Data_Clean!G2035*Assumptions!$B$5</f>
        <v>95.6225</v>
      </c>
      <c r="C2035" s="14" t="n">
        <f aca="false">IF(Data_Clean!H2035="",0,Data_Clean!H2035)*Assumptions!$B$6</f>
        <v>63.81216</v>
      </c>
      <c r="D2035" s="14" t="n">
        <f aca="false">Data_Clean!I2035*Assumptions!$B$7</f>
        <v>0</v>
      </c>
      <c r="E2035" s="14" t="n">
        <f aca="false">Data_Clean!J2035*Assumptions!$B$8</f>
        <v>0</v>
      </c>
      <c r="F2035" s="14" t="n">
        <f aca="false">Data_Clean!K2035*Assumptions!$B$9</f>
        <v>431.2</v>
      </c>
      <c r="G2035" s="14" t="n">
        <f aca="false">Data_Clean!L2035*Assumptions!$B$10</f>
        <v>0</v>
      </c>
      <c r="H2035" s="14" t="n">
        <f aca="false">IF(OR(Data_Clean!M2035="",Data_Clean!N2035=""),0,Data_Clean!M2035*Data_Clean!N2035/100)*Assumptions!$B$13*Assumptions!$B$11</f>
        <v>0</v>
      </c>
      <c r="I2035" s="14" t="n">
        <f aca="false">Data_Clean!O2035*4*Assumptions!$B$12</f>
        <v>0</v>
      </c>
      <c r="J2035" s="14" t="n">
        <f aca="false">SUM(B2035:I2035)</f>
        <v>590.63466</v>
      </c>
      <c r="K2035" s="16" t="n">
        <f aca="false">IF(Data_Clean!P2035="","",Assumptions!$B$15*0.5^(Data_Clean!P2035/Assumptions!$B$20))</f>
        <v>28.6452481173125</v>
      </c>
      <c r="L2035" s="16" t="n">
        <f aca="false">Assumptions!$B$16*MIN(1,LN(1+Data_Clean!Q2035)/LN(1+Assumptions!$B$21))</f>
        <v>15.9666747748371</v>
      </c>
      <c r="M2035" s="16" t="n">
        <f aca="false">Assumptions!$B$17*(0.6*MIN(1,Data_Clean!R2035/Assumptions!$B$22)+0.4*IF(Data_Clean!S2035="",0,Data_Clean!S2035))</f>
        <v>8.394</v>
      </c>
      <c r="N2035" s="16" t="n">
        <f aca="false">Assumptions!$B$18*MIN(1,(Data_Clean!F2035-1)/Assumptions!$B$23)</f>
        <v>10</v>
      </c>
      <c r="O2035" s="16" t="n">
        <f aca="false">Assumptions!$B$19*(0.4*IF(Data_Clean!E2035="",0,MIN(1,Data_Clean!E2035/12/Assumptions!$B$24))+0.35*IF(Data_Clean!D2035="Y",1,0)+0.25*(1-MIN(Data_Clean!T2035,3)/3))/IF(Data_Clean!E2035="",0.6,1)</f>
        <v>11.5</v>
      </c>
      <c r="P2035" s="16" t="n">
        <f aca="false">SUM(K2035:O2035)/(Assumptions!$D$5-IF(K2035="",Assumptions!$B$15,0))*100</f>
        <v>74.5059228921496</v>
      </c>
      <c r="Q2035" s="7" t="str">
        <f aca="false">IF(J2035&gt;=Assumptions!$B$26,"High",IF(J2035&gt;=Assumptions!$B$27,"Mid","Low"))</f>
        <v>Mid</v>
      </c>
      <c r="R2035" s="7" t="str">
        <f aca="false">IF(P2035&gt;=Assumptions!$B$28,"High",IF(P2035&gt;=Assumptions!$B$29,"Mid","Low"))</f>
        <v>High</v>
      </c>
      <c r="S2035" s="7" t="str">
        <f aca="false">INDEX(Assumptions!$B$33:$B$41,MATCH(Q2035&amp;"|"&amp;R2035,Assumptions!$A$33:$A$41,0))</f>
        <v>Engaged Builders</v>
      </c>
      <c r="T2035" s="7" t="n">
        <f aca="false">IF(ISNUMBER(Data_Clean!V2035),J2035*Data_Clean!V2035,0)</f>
        <v>11.162995074</v>
      </c>
    </row>
    <row r="2036" customFormat="false" ht="15" hidden="false" customHeight="false" outlineLevel="0" collapsed="false">
      <c r="A2036" s="15" t="str">
        <f aca="false">Data_Clean!A2036</f>
        <v>CX102032</v>
      </c>
      <c r="B2036" s="14" t="n">
        <f aca="false">Data_Clean!G2036*Assumptions!$B$5</f>
        <v>46.0315</v>
      </c>
      <c r="C2036" s="14" t="n">
        <f aca="false">IF(Data_Clean!H2036="",0,Data_Clean!H2036)*Assumptions!$B$6</f>
        <v>0</v>
      </c>
      <c r="D2036" s="14" t="n">
        <f aca="false">Data_Clean!I2036*Assumptions!$B$7</f>
        <v>0</v>
      </c>
      <c r="E2036" s="14" t="n">
        <f aca="false">Data_Clean!J2036*Assumptions!$B$8</f>
        <v>0</v>
      </c>
      <c r="F2036" s="14" t="n">
        <f aca="false">Data_Clean!K2036*Assumptions!$B$9</f>
        <v>1329.9</v>
      </c>
      <c r="G2036" s="14" t="n">
        <f aca="false">Data_Clean!L2036*Assumptions!$B$10</f>
        <v>0</v>
      </c>
      <c r="H2036" s="14" t="n">
        <f aca="false">IF(OR(Data_Clean!M2036="",Data_Clean!N2036=""),0,Data_Clean!M2036*Data_Clean!N2036/100)*Assumptions!$B$13*Assumptions!$B$11</f>
        <v>0</v>
      </c>
      <c r="I2036" s="14" t="n">
        <f aca="false">Data_Clean!O2036*4*Assumptions!$B$12</f>
        <v>0</v>
      </c>
      <c r="J2036" s="14" t="n">
        <f aca="false">SUM(B2036:I2036)</f>
        <v>1375.9315</v>
      </c>
      <c r="K2036" s="16" t="n">
        <f aca="false">IF(Data_Clean!P2036="","",Assumptions!$B$15*0.5^(Data_Clean!P2036/Assumptions!$B$20))</f>
        <v>17.2304753249555</v>
      </c>
      <c r="L2036" s="16" t="n">
        <f aca="false">Assumptions!$B$16*MIN(1,LN(1+Data_Clean!Q2036)/LN(1+Assumptions!$B$21))</f>
        <v>13.8963721559302</v>
      </c>
      <c r="M2036" s="16" t="n">
        <f aca="false">Assumptions!$B$17*(0.6*MIN(1,Data_Clean!R2036/Assumptions!$B$22)+0.4*IF(Data_Clean!S2036="",0,Data_Clean!S2036))</f>
        <v>4.968</v>
      </c>
      <c r="N2036" s="16" t="n">
        <f aca="false">Assumptions!$B$18*MIN(1,(Data_Clean!F2036-1)/Assumptions!$B$23)</f>
        <v>5</v>
      </c>
      <c r="O2036" s="16" t="n">
        <f aca="false">Assumptions!$B$19*(0.4*IF(Data_Clean!E2036="",0,MIN(1,Data_Clean!E2036/12/Assumptions!$B$24))+0.35*IF(Data_Clean!D2036="Y",1,0)+0.25*(1-MIN(Data_Clean!T2036,3)/3))/IF(Data_Clean!E2036="",0.6,1)</f>
        <v>15</v>
      </c>
      <c r="P2036" s="16" t="n">
        <f aca="false">SUM(K2036:O2036)/(Assumptions!$D$5-IF(K2036="",Assumptions!$B$15,0))*100</f>
        <v>56.0948474808858</v>
      </c>
      <c r="Q2036" s="7" t="str">
        <f aca="false">IF(J2036&gt;=Assumptions!$B$26,"High",IF(J2036&gt;=Assumptions!$B$27,"Mid","Low"))</f>
        <v>Mid</v>
      </c>
      <c r="R2036" s="7" t="str">
        <f aca="false">IF(P2036&gt;=Assumptions!$B$28,"High",IF(P2036&gt;=Assumptions!$B$29,"Mid","Low"))</f>
        <v>Mid</v>
      </c>
      <c r="S2036" s="7" t="str">
        <f aca="false">INDEX(Assumptions!$B$33:$B$41,MATCH(Q2036&amp;"|"&amp;R2036,Assumptions!$A$33:$A$41,0))</f>
        <v>Established Core</v>
      </c>
      <c r="T2036" s="7" t="n">
        <f aca="false">IF(ISNUMBER(Data_Clean!V2036),J2036*Data_Clean!V2036,0)</f>
        <v>42.51628335</v>
      </c>
    </row>
    <row r="2037" customFormat="false" ht="15" hidden="false" customHeight="false" outlineLevel="0" collapsed="false">
      <c r="A2037" s="15" t="str">
        <f aca="false">Data_Clean!A2037</f>
        <v>CX102033</v>
      </c>
      <c r="B2037" s="14" t="n">
        <f aca="false">Data_Clean!G2037*Assumptions!$B$5</f>
        <v>371.914</v>
      </c>
      <c r="C2037" s="14" t="n">
        <f aca="false">IF(Data_Clean!H2037="",0,Data_Clean!H2037)*Assumptions!$B$6</f>
        <v>305.5206</v>
      </c>
      <c r="D2037" s="14" t="n">
        <f aca="false">Data_Clean!I2037*Assumptions!$B$7</f>
        <v>0</v>
      </c>
      <c r="E2037" s="14" t="n">
        <f aca="false">Data_Clean!J2037*Assumptions!$B$8</f>
        <v>0</v>
      </c>
      <c r="F2037" s="14" t="n">
        <f aca="false">Data_Clean!K2037*Assumptions!$B$9</f>
        <v>0</v>
      </c>
      <c r="G2037" s="14" t="n">
        <f aca="false">Data_Clean!L2037*Assumptions!$B$10</f>
        <v>0</v>
      </c>
      <c r="H2037" s="14" t="n">
        <f aca="false">IF(OR(Data_Clean!M2037="",Data_Clean!N2037=""),0,Data_Clean!M2037*Data_Clean!N2037/100)*Assumptions!$B$13*Assumptions!$B$11</f>
        <v>0</v>
      </c>
      <c r="I2037" s="14" t="n">
        <f aca="false">Data_Clean!O2037*4*Assumptions!$B$12</f>
        <v>0</v>
      </c>
      <c r="J2037" s="14" t="n">
        <f aca="false">SUM(B2037:I2037)</f>
        <v>677.4346</v>
      </c>
      <c r="K2037" s="16" t="n">
        <f aca="false">IF(Data_Clean!P2037="","",Assumptions!$B$15*0.5^(Data_Clean!P2037/Assumptions!$B$20))</f>
        <v>22.735748497656</v>
      </c>
      <c r="L2037" s="16" t="n">
        <f aca="false">Assumptions!$B$16*MIN(1,LN(1+Data_Clean!Q2037)/LN(1+Assumptions!$B$21))</f>
        <v>12.2792642888455</v>
      </c>
      <c r="M2037" s="16" t="n">
        <f aca="false">Assumptions!$B$17*(0.6*MIN(1,Data_Clean!R2037/Assumptions!$B$22)+0.4*IF(Data_Clean!S2037="",0,Data_Clean!S2037))</f>
        <v>6.912</v>
      </c>
      <c r="N2037" s="16" t="n">
        <f aca="false">Assumptions!$B$18*MIN(1,(Data_Clean!F2037-1)/Assumptions!$B$23)</f>
        <v>5</v>
      </c>
      <c r="O2037" s="16" t="n">
        <f aca="false">Assumptions!$B$19*(0.4*IF(Data_Clean!E2037="",0,MIN(1,Data_Clean!E2037/12/Assumptions!$B$24))+0.35*IF(Data_Clean!D2037="Y",1,0)+0.25*(1-MIN(Data_Clean!T2037,3)/3))/IF(Data_Clean!E2037="",0.6,1)</f>
        <v>7.35</v>
      </c>
      <c r="P2037" s="16" t="n">
        <f aca="false">SUM(K2037:O2037)/(Assumptions!$D$5-IF(K2037="",Assumptions!$B$15,0))*100</f>
        <v>54.2770127865014</v>
      </c>
      <c r="Q2037" s="7" t="str">
        <f aca="false">IF(J2037&gt;=Assumptions!$B$26,"High",IF(J2037&gt;=Assumptions!$B$27,"Mid","Low"))</f>
        <v>Mid</v>
      </c>
      <c r="R2037" s="7" t="str">
        <f aca="false">IF(P2037&gt;=Assumptions!$B$28,"High",IF(P2037&gt;=Assumptions!$B$29,"Mid","Low"))</f>
        <v>Mid</v>
      </c>
      <c r="S2037" s="7" t="str">
        <f aca="false">INDEX(Assumptions!$B$33:$B$41,MATCH(Q2037&amp;"|"&amp;R2037,Assumptions!$A$33:$A$41,0))</f>
        <v>Established Core</v>
      </c>
      <c r="T2037" s="7" t="n">
        <f aca="false">IF(ISNUMBER(Data_Clean!V2037),J2037*Data_Clean!V2037,0)</f>
        <v>86.10193766</v>
      </c>
    </row>
    <row r="2038" customFormat="false" ht="15" hidden="false" customHeight="false" outlineLevel="0" collapsed="false">
      <c r="A2038" s="15" t="str">
        <f aca="false">Data_Clean!A2038</f>
        <v>CX102034</v>
      </c>
      <c r="B2038" s="14" t="n">
        <f aca="false">Data_Clean!G2038*Assumptions!$B$5</f>
        <v>54.5295</v>
      </c>
      <c r="C2038" s="14" t="n">
        <f aca="false">IF(Data_Clean!H2038="",0,Data_Clean!H2038)*Assumptions!$B$6</f>
        <v>227.45232</v>
      </c>
      <c r="D2038" s="14" t="n">
        <f aca="false">Data_Clean!I2038*Assumptions!$B$7</f>
        <v>0</v>
      </c>
      <c r="E2038" s="14" t="n">
        <f aca="false">Data_Clean!J2038*Assumptions!$B$8</f>
        <v>1265.52135</v>
      </c>
      <c r="F2038" s="14" t="n">
        <f aca="false">Data_Clean!K2038*Assumptions!$B$9</f>
        <v>0</v>
      </c>
      <c r="G2038" s="14" t="n">
        <f aca="false">Data_Clean!L2038*Assumptions!$B$10</f>
        <v>0</v>
      </c>
      <c r="H2038" s="14" t="n">
        <f aca="false">IF(OR(Data_Clean!M2038="",Data_Clean!N2038=""),0,Data_Clean!M2038*Data_Clean!N2038/100)*Assumptions!$B$13*Assumptions!$B$11</f>
        <v>49.368</v>
      </c>
      <c r="I2038" s="14" t="n">
        <f aca="false">Data_Clean!O2038*4*Assumptions!$B$12</f>
        <v>5.616</v>
      </c>
      <c r="J2038" s="14" t="n">
        <f aca="false">SUM(B2038:I2038)</f>
        <v>1602.48717</v>
      </c>
      <c r="K2038" s="16" t="n">
        <f aca="false">IF(Data_Clean!P2038="","",Assumptions!$B$15*0.5^(Data_Clean!P2038/Assumptions!$B$20))</f>
        <v>17.2304753249555</v>
      </c>
      <c r="L2038" s="16" t="n">
        <f aca="false">Assumptions!$B$16*MIN(1,LN(1+Data_Clean!Q2038)/LN(1+Assumptions!$B$21))</f>
        <v>14.1840947778045</v>
      </c>
      <c r="M2038" s="16" t="n">
        <f aca="false">Assumptions!$B$17*(0.6*MIN(1,Data_Clean!R2038/Assumptions!$B$22)+0.4*IF(Data_Clean!S2038="",0,Data_Clean!S2038))</f>
        <v>5.004</v>
      </c>
      <c r="N2038" s="16" t="n">
        <f aca="false">Assumptions!$B$18*MIN(1,(Data_Clean!F2038-1)/Assumptions!$B$23)</f>
        <v>20</v>
      </c>
      <c r="O2038" s="16" t="n">
        <f aca="false">Assumptions!$B$19*(0.4*IF(Data_Clean!E2038="",0,MIN(1,Data_Clean!E2038/12/Assumptions!$B$24))+0.35*IF(Data_Clean!D2038="Y",1,0)+0.25*(1-MIN(Data_Clean!T2038,3)/3))/IF(Data_Clean!E2038="",0.6,1)</f>
        <v>13.75</v>
      </c>
      <c r="P2038" s="16" t="n">
        <f aca="false">SUM(K2038:O2038)/(Assumptions!$D$5-IF(K2038="",Assumptions!$B$15,0))*100</f>
        <v>70.1685701027601</v>
      </c>
      <c r="Q2038" s="7" t="str">
        <f aca="false">IF(J2038&gt;=Assumptions!$B$26,"High",IF(J2038&gt;=Assumptions!$B$27,"Mid","Low"))</f>
        <v>High</v>
      </c>
      <c r="R2038" s="7" t="str">
        <f aca="false">IF(P2038&gt;=Assumptions!$B$28,"High",IF(P2038&gt;=Assumptions!$B$29,"Mid","Low"))</f>
        <v>High</v>
      </c>
      <c r="S2038" s="7" t="str">
        <f aca="false">INDEX(Assumptions!$B$33:$B$41,MATCH(Q2038&amp;"|"&amp;R2038,Assumptions!$A$33:$A$41,0))</f>
        <v>Premier Advocates</v>
      </c>
      <c r="T2038" s="7" t="n">
        <f aca="false">IF(ISNUMBER(Data_Clean!V2038),J2038*Data_Clean!V2038,0)</f>
        <v>44.549143326</v>
      </c>
    </row>
    <row r="2039" customFormat="false" ht="15" hidden="false" customHeight="false" outlineLevel="0" collapsed="false">
      <c r="A2039" s="15" t="str">
        <f aca="false">Data_Clean!A2039</f>
        <v>CX102035</v>
      </c>
      <c r="B2039" s="14" t="n">
        <f aca="false">Data_Clean!G2039*Assumptions!$B$5</f>
        <v>43.15</v>
      </c>
      <c r="C2039" s="14" t="n">
        <f aca="false">IF(Data_Clean!H2039="",0,Data_Clean!H2039)*Assumptions!$B$6</f>
        <v>113.45676</v>
      </c>
      <c r="D2039" s="14" t="n">
        <f aca="false">Data_Clean!I2039*Assumptions!$B$7</f>
        <v>0</v>
      </c>
      <c r="E2039" s="14" t="n">
        <f aca="false">Data_Clean!J2039*Assumptions!$B$8</f>
        <v>245.759625</v>
      </c>
      <c r="F2039" s="14" t="n">
        <f aca="false">Data_Clean!K2039*Assumptions!$B$9</f>
        <v>3183.4</v>
      </c>
      <c r="G2039" s="14" t="n">
        <f aca="false">Data_Clean!L2039*Assumptions!$B$10</f>
        <v>0</v>
      </c>
      <c r="H2039" s="14" t="n">
        <f aca="false">IF(OR(Data_Clean!M2039="",Data_Clean!N2039=""),0,Data_Clean!M2039*Data_Clean!N2039/100)*Assumptions!$B$13*Assumptions!$B$11</f>
        <v>432.696</v>
      </c>
      <c r="I2039" s="14" t="n">
        <f aca="false">Data_Clean!O2039*4*Assumptions!$B$12</f>
        <v>66.2064</v>
      </c>
      <c r="J2039" s="14" t="n">
        <f aca="false">SUM(B2039:I2039)</f>
        <v>4084.668785</v>
      </c>
      <c r="K2039" s="16" t="n">
        <f aca="false">IF(Data_Clean!P2039="","",Assumptions!$B$15*0.5^(Data_Clean!P2039/Assumptions!$B$20))</f>
        <v>24.9371368842836</v>
      </c>
      <c r="L2039" s="16" t="n">
        <f aca="false">Assumptions!$B$16*MIN(1,LN(1+Data_Clean!Q2039)/LN(1+Assumptions!$B$21))</f>
        <v>14.4532413158944</v>
      </c>
      <c r="M2039" s="16" t="n">
        <f aca="false">Assumptions!$B$17*(0.6*MIN(1,Data_Clean!R2039/Assumptions!$B$22)+0.4*IF(Data_Clean!S2039="",0,Data_Clean!S2039))</f>
        <v>5.976</v>
      </c>
      <c r="N2039" s="16" t="n">
        <f aca="false">Assumptions!$B$18*MIN(1,(Data_Clean!F2039-1)/Assumptions!$B$23)</f>
        <v>20</v>
      </c>
      <c r="O2039" s="16" t="n">
        <f aca="false">Assumptions!$B$19*(0.4*IF(Data_Clean!E2039="",0,MIN(1,Data_Clean!E2039/12/Assumptions!$B$24))+0.35*IF(Data_Clean!D2039="Y",1,0)+0.25*(1-MIN(Data_Clean!T2039,3)/3))/IF(Data_Clean!E2039="",0.6,1)</f>
        <v>13.05</v>
      </c>
      <c r="P2039" s="16" t="n">
        <f aca="false">SUM(K2039:O2039)/(Assumptions!$D$5-IF(K2039="",Assumptions!$B$15,0))*100</f>
        <v>78.416378200178</v>
      </c>
      <c r="Q2039" s="7" t="str">
        <f aca="false">IF(J2039&gt;=Assumptions!$B$26,"High",IF(J2039&gt;=Assumptions!$B$27,"Mid","Low"))</f>
        <v>High</v>
      </c>
      <c r="R2039" s="7" t="str">
        <f aca="false">IF(P2039&gt;=Assumptions!$B$28,"High",IF(P2039&gt;=Assumptions!$B$29,"Mid","Low"))</f>
        <v>High</v>
      </c>
      <c r="S2039" s="7" t="str">
        <f aca="false">INDEX(Assumptions!$B$33:$B$41,MATCH(Q2039&amp;"|"&amp;R2039,Assumptions!$A$33:$A$41,0))</f>
        <v>Premier Advocates</v>
      </c>
      <c r="T2039" s="7" t="n">
        <f aca="false">IF(ISNUMBER(Data_Clean!V2039),J2039*Data_Clean!V2039,0)</f>
        <v>64.1292999245</v>
      </c>
    </row>
    <row r="2040" customFormat="false" ht="15" hidden="false" customHeight="false" outlineLevel="0" collapsed="false">
      <c r="A2040" s="15" t="str">
        <f aca="false">Data_Clean!A2040</f>
        <v>CX102036</v>
      </c>
      <c r="B2040" s="14" t="n">
        <f aca="false">Data_Clean!G2040*Assumptions!$B$5</f>
        <v>95.2735</v>
      </c>
      <c r="C2040" s="14" t="n">
        <f aca="false">IF(Data_Clean!H2040="",0,Data_Clean!H2040)*Assumptions!$B$6</f>
        <v>171.42648</v>
      </c>
      <c r="D2040" s="14" t="n">
        <f aca="false">Data_Clean!I2040*Assumptions!$B$7</f>
        <v>0</v>
      </c>
      <c r="E2040" s="14" t="n">
        <f aca="false">Data_Clean!J2040*Assumptions!$B$8</f>
        <v>0</v>
      </c>
      <c r="F2040" s="14" t="n">
        <f aca="false">Data_Clean!K2040*Assumptions!$B$9</f>
        <v>3808.2</v>
      </c>
      <c r="G2040" s="14" t="n">
        <f aca="false">Data_Clean!L2040*Assumptions!$B$10</f>
        <v>0</v>
      </c>
      <c r="H2040" s="14" t="n">
        <f aca="false">IF(OR(Data_Clean!M2040="",Data_Clean!N2040=""),0,Data_Clean!M2040*Data_Clean!N2040/100)*Assumptions!$B$13*Assumptions!$B$11</f>
        <v>205.356</v>
      </c>
      <c r="I2040" s="14" t="n">
        <f aca="false">Data_Clean!O2040*4*Assumptions!$B$12</f>
        <v>5.66784</v>
      </c>
      <c r="J2040" s="14" t="n">
        <f aca="false">SUM(B2040:I2040)</f>
        <v>4285.92382</v>
      </c>
      <c r="K2040" s="16" t="n">
        <f aca="false">IF(Data_Clean!P2040="","",Assumptions!$B$15*0.5^(Data_Clean!P2040/Assumptions!$B$20))</f>
        <v>14.3226240586562</v>
      </c>
      <c r="L2040" s="16" t="n">
        <f aca="false">Assumptions!$B$16*MIN(1,LN(1+Data_Clean!Q2040)/LN(1+Assumptions!$B$21))</f>
        <v>8.67194478953664</v>
      </c>
      <c r="M2040" s="16" t="n">
        <f aca="false">Assumptions!$B$17*(0.6*MIN(1,Data_Clean!R2040/Assumptions!$B$22)+0.4*IF(Data_Clean!S2040="",0,Data_Clean!S2040))</f>
        <v>6.618</v>
      </c>
      <c r="N2040" s="16" t="n">
        <f aca="false">Assumptions!$B$18*MIN(1,(Data_Clean!F2040-1)/Assumptions!$B$23)</f>
        <v>15</v>
      </c>
      <c r="O2040" s="16" t="n">
        <f aca="false">Assumptions!$B$19*(0.4*IF(Data_Clean!E2040="",0,MIN(1,Data_Clean!E2040/12/Assumptions!$B$24))+0.35*IF(Data_Clean!D2040="Y",1,0)+0.25*(1-MIN(Data_Clean!T2040,3)/3))/IF(Data_Clean!E2040="",0.6,1)</f>
        <v>6.25</v>
      </c>
      <c r="P2040" s="16" t="n">
        <f aca="false">SUM(K2040:O2040)/(Assumptions!$D$5-IF(K2040="",Assumptions!$B$15,0))*100</f>
        <v>50.8625688481929</v>
      </c>
      <c r="Q2040" s="7" t="str">
        <f aca="false">IF(J2040&gt;=Assumptions!$B$26,"High",IF(J2040&gt;=Assumptions!$B$27,"Mid","Low"))</f>
        <v>High</v>
      </c>
      <c r="R2040" s="7" t="str">
        <f aca="false">IF(P2040&gt;=Assumptions!$B$28,"High",IF(P2040&gt;=Assumptions!$B$29,"Mid","Low"))</f>
        <v>Mid</v>
      </c>
      <c r="S2040" s="7" t="str">
        <f aca="false">INDEX(Assumptions!$B$33:$B$41,MATCH(Q2040&amp;"|"&amp;R2040,Assumptions!$A$33:$A$41,0))</f>
        <v>Established Core</v>
      </c>
      <c r="T2040" s="7" t="n">
        <f aca="false">IF(ISNUMBER(Data_Clean!V2040),J2040*Data_Clean!V2040,0)</f>
        <v>837.89810681</v>
      </c>
    </row>
    <row r="2041" customFormat="false" ht="15" hidden="false" customHeight="false" outlineLevel="0" collapsed="false">
      <c r="A2041" s="15" t="str">
        <f aca="false">Data_Clean!A2041</f>
        <v>CX102037</v>
      </c>
      <c r="B2041" s="14" t="n">
        <f aca="false">Data_Clean!G2041*Assumptions!$B$5</f>
        <v>172.02275</v>
      </c>
      <c r="C2041" s="14" t="n">
        <f aca="false">IF(Data_Clean!H2041="",0,Data_Clean!H2041)*Assumptions!$B$6</f>
        <v>0</v>
      </c>
      <c r="D2041" s="14" t="n">
        <f aca="false">Data_Clean!I2041*Assumptions!$B$7</f>
        <v>0</v>
      </c>
      <c r="E2041" s="14" t="n">
        <f aca="false">Data_Clean!J2041*Assumptions!$B$8</f>
        <v>0</v>
      </c>
      <c r="F2041" s="14" t="n">
        <f aca="false">Data_Clean!K2041*Assumptions!$B$9</f>
        <v>0</v>
      </c>
      <c r="G2041" s="14" t="n">
        <f aca="false">Data_Clean!L2041*Assumptions!$B$10</f>
        <v>0</v>
      </c>
      <c r="H2041" s="14" t="n">
        <f aca="false">IF(OR(Data_Clean!M2041="",Data_Clean!N2041=""),0,Data_Clean!M2041*Data_Clean!N2041/100)*Assumptions!$B$13*Assumptions!$B$11</f>
        <v>0</v>
      </c>
      <c r="I2041" s="14" t="n">
        <f aca="false">Data_Clean!O2041*4*Assumptions!$B$12</f>
        <v>0</v>
      </c>
      <c r="J2041" s="14" t="n">
        <f aca="false">SUM(B2041:I2041)</f>
        <v>172.02275</v>
      </c>
      <c r="K2041" s="16" t="n">
        <f aca="false">IF(Data_Clean!P2041="","",Assumptions!$B$15*0.5^(Data_Clean!P2041/Assumptions!$B$20))</f>
        <v>15.7094118423094</v>
      </c>
      <c r="L2041" s="16" t="n">
        <f aca="false">Assumptions!$B$16*MIN(1,LN(1+Data_Clean!Q2041)/LN(1+Assumptions!$B$21))</f>
        <v>12.2792642888455</v>
      </c>
      <c r="M2041" s="16" t="n">
        <f aca="false">Assumptions!$B$17*(0.6*MIN(1,Data_Clean!R2041/Assumptions!$B$22)+0.4*IF(Data_Clean!S2041="",0,Data_Clean!S2041))</f>
        <v>5.79</v>
      </c>
      <c r="N2041" s="16" t="n">
        <f aca="false">Assumptions!$B$18*MIN(1,(Data_Clean!F2041-1)/Assumptions!$B$23)</f>
        <v>0</v>
      </c>
      <c r="O2041" s="16" t="n">
        <f aca="false">Assumptions!$B$19*(0.4*IF(Data_Clean!E2041="",0,MIN(1,Data_Clean!E2041/12/Assumptions!$B$24))+0.35*IF(Data_Clean!D2041="Y",1,0)+0.25*(1-MIN(Data_Clean!T2041,3)/3))/IF(Data_Clean!E2041="",0.6,1)</f>
        <v>4.05</v>
      </c>
      <c r="P2041" s="16" t="n">
        <f aca="false">SUM(K2041:O2041)/(Assumptions!$D$5-IF(K2041="",Assumptions!$B$15,0))*100</f>
        <v>37.8286761311549</v>
      </c>
      <c r="Q2041" s="7" t="str">
        <f aca="false">IF(J2041&gt;=Assumptions!$B$26,"High",IF(J2041&gt;=Assumptions!$B$27,"Mid","Low"))</f>
        <v>Low</v>
      </c>
      <c r="R2041" s="7" t="str">
        <f aca="false">IF(P2041&gt;=Assumptions!$B$28,"High",IF(P2041&gt;=Assumptions!$B$29,"Mid","Low"))</f>
        <v>Low</v>
      </c>
      <c r="S2041" s="7" t="str">
        <f aca="false">INDEX(Assumptions!$B$33:$B$41,MATCH(Q2041&amp;"|"&amp;R2041,Assumptions!$A$33:$A$41,0))</f>
        <v>Dormant &amp; Low Value</v>
      </c>
      <c r="T2041" s="7" t="n">
        <f aca="false">IF(ISNUMBER(Data_Clean!V2041),J2041*Data_Clean!V2041,0)</f>
        <v>33.3724135</v>
      </c>
    </row>
    <row r="2042" customFormat="false" ht="15" hidden="false" customHeight="false" outlineLevel="0" collapsed="false">
      <c r="A2042" s="15" t="str">
        <f aca="false">Data_Clean!A2042</f>
        <v>CX102038</v>
      </c>
      <c r="B2042" s="14" t="n">
        <f aca="false">Data_Clean!G2042*Assumptions!$B$5</f>
        <v>216.9205</v>
      </c>
      <c r="C2042" s="14" t="n">
        <f aca="false">IF(Data_Clean!H2042="",0,Data_Clean!H2042)*Assumptions!$B$6</f>
        <v>1000.76316</v>
      </c>
      <c r="D2042" s="14" t="n">
        <f aca="false">Data_Clean!I2042*Assumptions!$B$7</f>
        <v>0</v>
      </c>
      <c r="E2042" s="14" t="n">
        <f aca="false">Data_Clean!J2042*Assumptions!$B$8</f>
        <v>1704.75405</v>
      </c>
      <c r="F2042" s="14" t="n">
        <f aca="false">Data_Clean!K2042*Assumptions!$B$9</f>
        <v>0</v>
      </c>
      <c r="G2042" s="14" t="n">
        <f aca="false">Data_Clean!L2042*Assumptions!$B$10</f>
        <v>0</v>
      </c>
      <c r="H2042" s="14" t="n">
        <f aca="false">IF(OR(Data_Clean!M2042="",Data_Clean!N2042=""),0,Data_Clean!M2042*Data_Clean!N2042/100)*Assumptions!$B$13*Assumptions!$B$11</f>
        <v>0</v>
      </c>
      <c r="I2042" s="14" t="n">
        <f aca="false">Data_Clean!O2042*4*Assumptions!$B$12</f>
        <v>0</v>
      </c>
      <c r="J2042" s="14" t="n">
        <f aca="false">SUM(B2042:I2042)</f>
        <v>2922.43771</v>
      </c>
      <c r="K2042" s="16" t="n">
        <f aca="false">IF(Data_Clean!P2042="","",Assumptions!$B$15*0.5^(Data_Clean!P2042/Assumptions!$B$20))</f>
        <v>13.9954948730521</v>
      </c>
      <c r="L2042" s="16" t="n">
        <f aca="false">Assumptions!$B$16*MIN(1,LN(1+Data_Clean!Q2042)/LN(1+Assumptions!$B$21))</f>
        <v>10</v>
      </c>
      <c r="M2042" s="16" t="n">
        <f aca="false">Assumptions!$B$17*(0.6*MIN(1,Data_Clean!R2042/Assumptions!$B$22)+0.4*IF(Data_Clean!S2042="",0,Data_Clean!S2042))</f>
        <v>8.58</v>
      </c>
      <c r="N2042" s="16" t="n">
        <f aca="false">Assumptions!$B$18*MIN(1,(Data_Clean!F2042-1)/Assumptions!$B$23)</f>
        <v>15</v>
      </c>
      <c r="O2042" s="16" t="n">
        <f aca="false">Assumptions!$B$19*(0.4*IF(Data_Clean!E2042="",0,MIN(1,Data_Clean!E2042/12/Assumptions!$B$24))+0.35*IF(Data_Clean!D2042="Y",1,0)+0.25*(1-MIN(Data_Clean!T2042,3)/3))/IF(Data_Clean!E2042="",0.6,1)</f>
        <v>9.75</v>
      </c>
      <c r="P2042" s="16" t="n">
        <f aca="false">SUM(K2042:O2042)/(Assumptions!$D$5-IF(K2042="",Assumptions!$B$15,0))*100</f>
        <v>57.3254948730521</v>
      </c>
      <c r="Q2042" s="7" t="str">
        <f aca="false">IF(J2042&gt;=Assumptions!$B$26,"High",IF(J2042&gt;=Assumptions!$B$27,"Mid","Low"))</f>
        <v>High</v>
      </c>
      <c r="R2042" s="7" t="str">
        <f aca="false">IF(P2042&gt;=Assumptions!$B$28,"High",IF(P2042&gt;=Assumptions!$B$29,"Mid","Low"))</f>
        <v>Mid</v>
      </c>
      <c r="S2042" s="7" t="str">
        <f aca="false">INDEX(Assumptions!$B$33:$B$41,MATCH(Q2042&amp;"|"&amp;R2042,Assumptions!$A$33:$A$41,0))</f>
        <v>Established Core</v>
      </c>
      <c r="T2042" s="7" t="n">
        <f aca="false">IF(ISNUMBER(Data_Clean!V2042),J2042*Data_Clean!V2042,0)</f>
        <v>145.829641729</v>
      </c>
    </row>
    <row r="2043" customFormat="false" ht="15" hidden="false" customHeight="false" outlineLevel="0" collapsed="false">
      <c r="A2043" s="15" t="str">
        <f aca="false">Data_Clean!A2043</f>
        <v>CX102039</v>
      </c>
      <c r="B2043" s="14" t="n">
        <f aca="false">Data_Clean!G2043*Assumptions!$B$5</f>
        <v>52.83975</v>
      </c>
      <c r="C2043" s="14" t="n">
        <f aca="false">IF(Data_Clean!H2043="",0,Data_Clean!H2043)*Assumptions!$B$6</f>
        <v>34.26504</v>
      </c>
      <c r="D2043" s="14" t="n">
        <f aca="false">Data_Clean!I2043*Assumptions!$B$7</f>
        <v>0</v>
      </c>
      <c r="E2043" s="14" t="n">
        <f aca="false">Data_Clean!J2043*Assumptions!$B$8</f>
        <v>119.780625</v>
      </c>
      <c r="F2043" s="14" t="n">
        <f aca="false">Data_Clean!K2043*Assumptions!$B$9</f>
        <v>0</v>
      </c>
      <c r="G2043" s="14" t="n">
        <f aca="false">Data_Clean!L2043*Assumptions!$B$10</f>
        <v>0</v>
      </c>
      <c r="H2043" s="14" t="n">
        <f aca="false">IF(OR(Data_Clean!M2043="",Data_Clean!N2043=""),0,Data_Clean!M2043*Data_Clean!N2043/100)*Assumptions!$B$13*Assumptions!$B$11</f>
        <v>160.524</v>
      </c>
      <c r="I2043" s="14" t="n">
        <f aca="false">Data_Clean!O2043*4*Assumptions!$B$12</f>
        <v>58.65216</v>
      </c>
      <c r="J2043" s="14" t="n">
        <f aca="false">SUM(B2043:I2043)</f>
        <v>426.061575</v>
      </c>
      <c r="K2043" s="16" t="n">
        <f aca="false">IF(Data_Clean!P2043="","",Assumptions!$B$15*0.5^(Data_Clean!P2043/Assumptions!$B$20))</f>
        <v>12.7600074142628</v>
      </c>
      <c r="L2043" s="16" t="n">
        <f aca="false">Assumptions!$B$16*MIN(1,LN(1+Data_Clean!Q2043)/LN(1+Assumptions!$B$21))</f>
        <v>17.278213829399</v>
      </c>
      <c r="M2043" s="16" t="n">
        <f aca="false">Assumptions!$B$17*(0.6*MIN(1,Data_Clean!R2043/Assumptions!$B$22)+0.4*IF(Data_Clean!S2043="",0,Data_Clean!S2043))</f>
        <v>2.334</v>
      </c>
      <c r="N2043" s="16" t="n">
        <f aca="false">Assumptions!$B$18*MIN(1,(Data_Clean!F2043-1)/Assumptions!$B$23)</f>
        <v>20</v>
      </c>
      <c r="O2043" s="16" t="n">
        <f aca="false">Assumptions!$B$19*(0.4*IF(Data_Clean!E2043="",0,MIN(1,Data_Clean!E2043/12/Assumptions!$B$24))+0.35*IF(Data_Clean!D2043="Y",1,0)+0.25*(1-MIN(Data_Clean!T2043,3)/3))/IF(Data_Clean!E2043="",0.6,1)</f>
        <v>11.35</v>
      </c>
      <c r="P2043" s="16" t="n">
        <f aca="false">SUM(K2043:O2043)/(Assumptions!$D$5-IF(K2043="",Assumptions!$B$15,0))*100</f>
        <v>63.7222212436619</v>
      </c>
      <c r="Q2043" s="7" t="str">
        <f aca="false">IF(J2043&gt;=Assumptions!$B$26,"High",IF(J2043&gt;=Assumptions!$B$27,"Mid","Low"))</f>
        <v>Mid</v>
      </c>
      <c r="R2043" s="7" t="str">
        <f aca="false">IF(P2043&gt;=Assumptions!$B$28,"High",IF(P2043&gt;=Assumptions!$B$29,"Mid","Low"))</f>
        <v>Mid</v>
      </c>
      <c r="S2043" s="7" t="str">
        <f aca="false">INDEX(Assumptions!$B$33:$B$41,MATCH(Q2043&amp;"|"&amp;R2043,Assumptions!$A$33:$A$41,0))</f>
        <v>Established Core</v>
      </c>
      <c r="T2043" s="7" t="n">
        <f aca="false">IF(ISNUMBER(Data_Clean!V2043),J2043*Data_Clean!V2043,0)</f>
        <v>6.0074682075</v>
      </c>
    </row>
    <row r="2044" customFormat="false" ht="15" hidden="false" customHeight="false" outlineLevel="0" collapsed="false">
      <c r="A2044" s="15" t="str">
        <f aca="false">Data_Clean!A2044</f>
        <v>CX102040</v>
      </c>
      <c r="B2044" s="14" t="n">
        <f aca="false">Data_Clean!G2044*Assumptions!$B$5</f>
        <v>58.0735</v>
      </c>
      <c r="C2044" s="14" t="n">
        <f aca="false">IF(Data_Clean!H2044="",0,Data_Clean!H2044)*Assumptions!$B$6</f>
        <v>68.25492</v>
      </c>
      <c r="D2044" s="14" t="n">
        <f aca="false">Data_Clean!I2044*Assumptions!$B$7</f>
        <v>0</v>
      </c>
      <c r="E2044" s="14" t="n">
        <f aca="false">Data_Clean!J2044*Assumptions!$B$8</f>
        <v>197.616675</v>
      </c>
      <c r="F2044" s="14" t="n">
        <f aca="false">Data_Clean!K2044*Assumptions!$B$9</f>
        <v>0</v>
      </c>
      <c r="G2044" s="14" t="n">
        <f aca="false">Data_Clean!L2044*Assumptions!$B$10</f>
        <v>0</v>
      </c>
      <c r="H2044" s="14" t="n">
        <f aca="false">IF(OR(Data_Clean!M2044="",Data_Clean!N2044=""),0,Data_Clean!M2044*Data_Clean!N2044/100)*Assumptions!$B$13*Assumptions!$B$11</f>
        <v>0</v>
      </c>
      <c r="I2044" s="14" t="n">
        <f aca="false">Data_Clean!O2044*4*Assumptions!$B$12</f>
        <v>0</v>
      </c>
      <c r="J2044" s="14" t="n">
        <f aca="false">SUM(B2044:I2044)</f>
        <v>323.945095</v>
      </c>
      <c r="K2044" s="16" t="n">
        <f aca="false">IF(Data_Clean!P2044="","",Assumptions!$B$15*0.5^(Data_Clean!P2044/Assumptions!$B$20))</f>
        <v>1.23703866634959</v>
      </c>
      <c r="L2044" s="16" t="n">
        <f aca="false">Assumptions!$B$16*MIN(1,LN(1+Data_Clean!Q2044)/LN(1+Assumptions!$B$21))</f>
        <v>0</v>
      </c>
      <c r="M2044" s="16" t="n">
        <f aca="false">Assumptions!$B$17*(0.6*MIN(1,Data_Clean!R2044/Assumptions!$B$22)+0.4*IF(Data_Clean!S2044="",0,Data_Clean!S2044))</f>
        <v>0</v>
      </c>
      <c r="N2044" s="16" t="n">
        <f aca="false">Assumptions!$B$18*MIN(1,(Data_Clean!F2044-1)/Assumptions!$B$23)</f>
        <v>10</v>
      </c>
      <c r="O2044" s="16" t="n">
        <f aca="false">Assumptions!$B$19*(0.4*IF(Data_Clean!E2044="",0,MIN(1,Data_Clean!E2044/12/Assumptions!$B$24))+0.35*IF(Data_Clean!D2044="Y",1,0)+0.25*(1-MIN(Data_Clean!T2044,3)/3))/IF(Data_Clean!E2044="",0.6,1)</f>
        <v>8.25</v>
      </c>
      <c r="P2044" s="16" t="n">
        <f aca="false">SUM(K2044:O2044)/(Assumptions!$D$5-IF(K2044="",Assumptions!$B$15,0))*100</f>
        <v>19.4870386663496</v>
      </c>
      <c r="Q2044" s="7" t="str">
        <f aca="false">IF(J2044&gt;=Assumptions!$B$26,"High",IF(J2044&gt;=Assumptions!$B$27,"Mid","Low"))</f>
        <v>Low</v>
      </c>
      <c r="R2044" s="7" t="str">
        <f aca="false">IF(P2044&gt;=Assumptions!$B$28,"High",IF(P2044&gt;=Assumptions!$B$29,"Mid","Low"))</f>
        <v>Low</v>
      </c>
      <c r="S2044" s="7" t="str">
        <f aca="false">INDEX(Assumptions!$B$33:$B$41,MATCH(Q2044&amp;"|"&amp;R2044,Assumptions!$A$33:$A$41,0))</f>
        <v>Dormant &amp; Low Value</v>
      </c>
      <c r="T2044" s="7" t="n">
        <f aca="false">IF(ISNUMBER(Data_Clean!V2044),J2044*Data_Clean!V2044,0)</f>
        <v>98.414519861</v>
      </c>
    </row>
    <row r="2045" customFormat="false" ht="15" hidden="false" customHeight="false" outlineLevel="0" collapsed="false">
      <c r="A2045" s="15" t="str">
        <f aca="false">Data_Clean!A2045</f>
        <v>CX102041</v>
      </c>
      <c r="B2045" s="14" t="n">
        <f aca="false">Data_Clean!G2045*Assumptions!$B$5</f>
        <v>114.3065</v>
      </c>
      <c r="C2045" s="14" t="n">
        <f aca="false">IF(Data_Clean!H2045="",0,Data_Clean!H2045)*Assumptions!$B$6</f>
        <v>0</v>
      </c>
      <c r="D2045" s="14" t="n">
        <f aca="false">Data_Clean!I2045*Assumptions!$B$7</f>
        <v>0</v>
      </c>
      <c r="E2045" s="14" t="n">
        <f aca="false">Data_Clean!J2045*Assumptions!$B$8</f>
        <v>0</v>
      </c>
      <c r="F2045" s="14" t="n">
        <f aca="false">Data_Clean!K2045*Assumptions!$B$9</f>
        <v>0</v>
      </c>
      <c r="G2045" s="14" t="n">
        <f aca="false">Data_Clean!L2045*Assumptions!$B$10</f>
        <v>0</v>
      </c>
      <c r="H2045" s="14" t="n">
        <f aca="false">IF(OR(Data_Clean!M2045="",Data_Clean!N2045=""),0,Data_Clean!M2045*Data_Clean!N2045/100)*Assumptions!$B$13*Assumptions!$B$11</f>
        <v>0</v>
      </c>
      <c r="I2045" s="14" t="n">
        <f aca="false">Data_Clean!O2045*4*Assumptions!$B$12</f>
        <v>0</v>
      </c>
      <c r="J2045" s="14" t="n">
        <f aca="false">SUM(B2045:I2045)</f>
        <v>114.3065</v>
      </c>
      <c r="K2045" s="16" t="n">
        <f aca="false">IF(Data_Clean!P2045="","",Assumptions!$B$15*0.5^(Data_Clean!P2045/Assumptions!$B$20))</f>
        <v>26.7269615442102</v>
      </c>
      <c r="L2045" s="16" t="n">
        <f aca="false">Assumptions!$B$16*MIN(1,LN(1+Data_Clean!Q2045)/LN(1+Assumptions!$B$21))</f>
        <v>15.383822204249</v>
      </c>
      <c r="M2045" s="16" t="n">
        <f aca="false">Assumptions!$B$17*(0.6*MIN(1,Data_Clean!R2045/Assumptions!$B$22)+0.4*IF(Data_Clean!S2045="",0,Data_Clean!S2045))</f>
        <v>11.076</v>
      </c>
      <c r="N2045" s="16" t="n">
        <f aca="false">Assumptions!$B$18*MIN(1,(Data_Clean!F2045-1)/Assumptions!$B$23)</f>
        <v>5</v>
      </c>
      <c r="O2045" s="16" t="n">
        <f aca="false">Assumptions!$B$19*(0.4*IF(Data_Clean!E2045="",0,MIN(1,Data_Clean!E2045/12/Assumptions!$B$24))+0.35*IF(Data_Clean!D2045="Y",1,0)+0.25*(1-MIN(Data_Clean!T2045,3)/3))/IF(Data_Clean!E2045="",0.6,1)</f>
        <v>10.85</v>
      </c>
      <c r="P2045" s="16" t="n">
        <f aca="false">SUM(K2045:O2045)/(Assumptions!$D$5-IF(K2045="",Assumptions!$B$15,0))*100</f>
        <v>69.0367837484592</v>
      </c>
      <c r="Q2045" s="7" t="str">
        <f aca="false">IF(J2045&gt;=Assumptions!$B$26,"High",IF(J2045&gt;=Assumptions!$B$27,"Mid","Low"))</f>
        <v>Low</v>
      </c>
      <c r="R2045" s="7" t="str">
        <f aca="false">IF(P2045&gt;=Assumptions!$B$28,"High",IF(P2045&gt;=Assumptions!$B$29,"Mid","Low"))</f>
        <v>Mid</v>
      </c>
      <c r="S2045" s="7" t="str">
        <f aca="false">INDEX(Assumptions!$B$33:$B$41,MATCH(Q2045&amp;"|"&amp;R2045,Assumptions!$A$33:$A$41,0))</f>
        <v>Light Touch</v>
      </c>
      <c r="T2045" s="7" t="n">
        <f aca="false">IF(ISNUMBER(Data_Clean!V2045),J2045*Data_Clean!V2045,0)</f>
        <v>2.9262464</v>
      </c>
    </row>
    <row r="2046" customFormat="false" ht="15" hidden="false" customHeight="false" outlineLevel="0" collapsed="false">
      <c r="A2046" s="15" t="str">
        <f aca="false">Data_Clean!A2046</f>
        <v>CX102042</v>
      </c>
      <c r="B2046" s="14" t="n">
        <f aca="false">Data_Clean!G2046*Assumptions!$B$5</f>
        <v>1053.754</v>
      </c>
      <c r="C2046" s="14" t="n">
        <f aca="false">IF(Data_Clean!H2046="",0,Data_Clean!H2046)*Assumptions!$B$6</f>
        <v>0</v>
      </c>
      <c r="D2046" s="14" t="n">
        <f aca="false">Data_Clean!I2046*Assumptions!$B$7</f>
        <v>0</v>
      </c>
      <c r="E2046" s="14" t="n">
        <f aca="false">Data_Clean!J2046*Assumptions!$B$8</f>
        <v>0</v>
      </c>
      <c r="F2046" s="14" t="n">
        <f aca="false">Data_Clean!K2046*Assumptions!$B$9</f>
        <v>0</v>
      </c>
      <c r="G2046" s="14" t="n">
        <f aca="false">Data_Clean!L2046*Assumptions!$B$10</f>
        <v>221.85</v>
      </c>
      <c r="H2046" s="14" t="n">
        <f aca="false">IF(OR(Data_Clean!M2046="",Data_Clean!N2046=""),0,Data_Clean!M2046*Data_Clean!N2046/100)*Assumptions!$B$13*Assumptions!$B$11</f>
        <v>0</v>
      </c>
      <c r="I2046" s="14" t="n">
        <f aca="false">Data_Clean!O2046*4*Assumptions!$B$12</f>
        <v>0</v>
      </c>
      <c r="J2046" s="14" t="n">
        <f aca="false">SUM(B2046:I2046)</f>
        <v>1275.604</v>
      </c>
      <c r="K2046" s="16" t="n">
        <f aca="false">IF(Data_Clean!P2046="","",Assumptions!$B$15*0.5^(Data_Clean!P2046/Assumptions!$B$20))</f>
        <v>26.1165168988837</v>
      </c>
      <c r="L2046" s="16" t="n">
        <f aca="false">Assumptions!$B$16*MIN(1,LN(1+Data_Clean!Q2046)/LN(1+Assumptions!$B$21))</f>
        <v>14.9444347261843</v>
      </c>
      <c r="M2046" s="16" t="n">
        <f aca="false">Assumptions!$B$17*(0.6*MIN(1,Data_Clean!R2046/Assumptions!$B$22)+0.4*IF(Data_Clean!S2046="",0,Data_Clean!S2046))</f>
        <v>7.362</v>
      </c>
      <c r="N2046" s="16" t="n">
        <f aca="false">Assumptions!$B$18*MIN(1,(Data_Clean!F2046-1)/Assumptions!$B$23)</f>
        <v>5</v>
      </c>
      <c r="O2046" s="16" t="n">
        <f aca="false">Assumptions!$B$19*(0.4*IF(Data_Clean!E2046="",0,MIN(1,Data_Clean!E2046/12/Assumptions!$B$24))+0.35*IF(Data_Clean!D2046="Y",1,0)+0.25*(1-MIN(Data_Clean!T2046,3)/3))/IF(Data_Clean!E2046="",0.6,1)</f>
        <v>13.35</v>
      </c>
      <c r="P2046" s="16" t="n">
        <f aca="false">SUM(K2046:O2046)/(Assumptions!$D$5-IF(K2046="",Assumptions!$B$15,0))*100</f>
        <v>66.772951625068</v>
      </c>
      <c r="Q2046" s="7" t="str">
        <f aca="false">IF(J2046&gt;=Assumptions!$B$26,"High",IF(J2046&gt;=Assumptions!$B$27,"Mid","Low"))</f>
        <v>Mid</v>
      </c>
      <c r="R2046" s="7" t="str">
        <f aca="false">IF(P2046&gt;=Assumptions!$B$28,"High",IF(P2046&gt;=Assumptions!$B$29,"Mid","Low"))</f>
        <v>Mid</v>
      </c>
      <c r="S2046" s="7" t="str">
        <f aca="false">INDEX(Assumptions!$B$33:$B$41,MATCH(Q2046&amp;"|"&amp;R2046,Assumptions!$A$33:$A$41,0))</f>
        <v>Established Core</v>
      </c>
      <c r="T2046" s="7" t="n">
        <f aca="false">IF(ISNUMBER(Data_Clean!V2046),J2046*Data_Clean!V2046,0)</f>
        <v>57.7848612</v>
      </c>
    </row>
    <row r="2047" customFormat="false" ht="15" hidden="false" customHeight="false" outlineLevel="0" collapsed="false">
      <c r="A2047" s="15" t="str">
        <f aca="false">Data_Clean!A2047</f>
        <v>CX102043</v>
      </c>
      <c r="B2047" s="14" t="n">
        <f aca="false">Data_Clean!G2047*Assumptions!$B$5</f>
        <v>84.135</v>
      </c>
      <c r="C2047" s="14" t="n">
        <f aca="false">IF(Data_Clean!H2047="",0,Data_Clean!H2047)*Assumptions!$B$6</f>
        <v>0</v>
      </c>
      <c r="D2047" s="14" t="n">
        <f aca="false">Data_Clean!I2047*Assumptions!$B$7</f>
        <v>0</v>
      </c>
      <c r="E2047" s="14" t="n">
        <f aca="false">Data_Clean!J2047*Assumptions!$B$8</f>
        <v>0</v>
      </c>
      <c r="F2047" s="14" t="n">
        <f aca="false">Data_Clean!K2047*Assumptions!$B$9</f>
        <v>0</v>
      </c>
      <c r="G2047" s="14" t="n">
        <f aca="false">Data_Clean!L2047*Assumptions!$B$10</f>
        <v>0</v>
      </c>
      <c r="H2047" s="14" t="n">
        <f aca="false">IF(OR(Data_Clean!M2047="",Data_Clean!N2047=""),0,Data_Clean!M2047*Data_Clean!N2047/100)*Assumptions!$B$13*Assumptions!$B$11</f>
        <v>0</v>
      </c>
      <c r="I2047" s="14" t="n">
        <f aca="false">Data_Clean!O2047*4*Assumptions!$B$12</f>
        <v>0</v>
      </c>
      <c r="J2047" s="14" t="n">
        <f aca="false">SUM(B2047:I2047)</f>
        <v>84.135</v>
      </c>
      <c r="K2047" s="16" t="n">
        <f aca="false">IF(Data_Clean!P2047="","",Assumptions!$B$15*0.5^(Data_Clean!P2047/Assumptions!$B$20))</f>
        <v>4.30761883123888</v>
      </c>
      <c r="L2047" s="16" t="n">
        <f aca="false">Assumptions!$B$16*MIN(1,LN(1+Data_Clean!Q2047)/LN(1+Assumptions!$B$21))</f>
        <v>10.6966696442427</v>
      </c>
      <c r="M2047" s="16" t="n">
        <f aca="false">Assumptions!$B$17*(0.6*MIN(1,Data_Clean!R2047/Assumptions!$B$22)+0.4*IF(Data_Clean!S2047="",0,Data_Clean!S2047))</f>
        <v>4.692</v>
      </c>
      <c r="N2047" s="16" t="n">
        <f aca="false">Assumptions!$B$18*MIN(1,(Data_Clean!F2047-1)/Assumptions!$B$23)</f>
        <v>0</v>
      </c>
      <c r="O2047" s="16" t="n">
        <f aca="false">Assumptions!$B$19*(0.4*IF(Data_Clean!E2047="",0,MIN(1,Data_Clean!E2047/12/Assumptions!$B$24))+0.35*IF(Data_Clean!D2047="Y",1,0)+0.25*(1-MIN(Data_Clean!T2047,3)/3))/IF(Data_Clean!E2047="",0.6,1)</f>
        <v>8.5</v>
      </c>
      <c r="P2047" s="16" t="n">
        <f aca="false">SUM(K2047:O2047)/(Assumptions!$D$5-IF(K2047="",Assumptions!$B$15,0))*100</f>
        <v>28.1962884754816</v>
      </c>
      <c r="Q2047" s="7" t="str">
        <f aca="false">IF(J2047&gt;=Assumptions!$B$26,"High",IF(J2047&gt;=Assumptions!$B$27,"Mid","Low"))</f>
        <v>Low</v>
      </c>
      <c r="R2047" s="7" t="str">
        <f aca="false">IF(P2047&gt;=Assumptions!$B$28,"High",IF(P2047&gt;=Assumptions!$B$29,"Mid","Low"))</f>
        <v>Low</v>
      </c>
      <c r="S2047" s="7" t="str">
        <f aca="false">INDEX(Assumptions!$B$33:$B$41,MATCH(Q2047&amp;"|"&amp;R2047,Assumptions!$A$33:$A$41,0))</f>
        <v>Dormant &amp; Low Value</v>
      </c>
      <c r="T2047" s="7" t="n">
        <f aca="false">IF(ISNUMBER(Data_Clean!V2047),J2047*Data_Clean!V2047,0)</f>
        <v>15.7753125</v>
      </c>
    </row>
    <row r="2048" customFormat="false" ht="15" hidden="false" customHeight="false" outlineLevel="0" collapsed="false">
      <c r="A2048" s="15" t="str">
        <f aca="false">Data_Clean!A2048</f>
        <v>CX102044</v>
      </c>
      <c r="B2048" s="14" t="n">
        <f aca="false">Data_Clean!G2048*Assumptions!$B$5</f>
        <v>19.94825</v>
      </c>
      <c r="C2048" s="14" t="n">
        <f aca="false">IF(Data_Clean!H2048="",0,Data_Clean!H2048)*Assumptions!$B$6</f>
        <v>40.3902</v>
      </c>
      <c r="D2048" s="14" t="n">
        <f aca="false">Data_Clean!I2048*Assumptions!$B$7</f>
        <v>0</v>
      </c>
      <c r="E2048" s="14" t="n">
        <f aca="false">Data_Clean!J2048*Assumptions!$B$8</f>
        <v>0</v>
      </c>
      <c r="F2048" s="14" t="n">
        <f aca="false">Data_Clean!K2048*Assumptions!$B$9</f>
        <v>0</v>
      </c>
      <c r="G2048" s="14" t="n">
        <f aca="false">Data_Clean!L2048*Assumptions!$B$10</f>
        <v>0</v>
      </c>
      <c r="H2048" s="14" t="n">
        <f aca="false">IF(OR(Data_Clean!M2048="",Data_Clean!N2048=""),0,Data_Clean!M2048*Data_Clean!N2048/100)*Assumptions!$B$13*Assumptions!$B$11</f>
        <v>0</v>
      </c>
      <c r="I2048" s="14" t="n">
        <f aca="false">Data_Clean!O2048*4*Assumptions!$B$12</f>
        <v>0</v>
      </c>
      <c r="J2048" s="14" t="n">
        <f aca="false">SUM(B2048:I2048)</f>
        <v>60.33845</v>
      </c>
      <c r="K2048" s="16" t="n">
        <f aca="false">IF(Data_Clean!P2048="","",Assumptions!$B$15*0.5^(Data_Clean!P2048/Assumptions!$B$20))</f>
        <v>26.1165168988837</v>
      </c>
      <c r="L2048" s="16" t="n">
        <f aca="false">Assumptions!$B$16*MIN(1,LN(1+Data_Clean!Q2048)/LN(1+Assumptions!$B$21))</f>
        <v>14.320838960067</v>
      </c>
      <c r="M2048" s="16" t="n">
        <f aca="false">Assumptions!$B$17*(0.6*MIN(1,Data_Clean!R2048/Assumptions!$B$22)+0.4*IF(Data_Clean!S2048="",0,Data_Clean!S2048))</f>
        <v>10.044</v>
      </c>
      <c r="N2048" s="16" t="n">
        <f aca="false">Assumptions!$B$18*MIN(1,(Data_Clean!F2048-1)/Assumptions!$B$23)</f>
        <v>5</v>
      </c>
      <c r="O2048" s="16" t="n">
        <f aca="false">Assumptions!$B$19*(0.4*IF(Data_Clean!E2048="",0,MIN(1,Data_Clean!E2048/12/Assumptions!$B$24))+0.35*IF(Data_Clean!D2048="Y",1,0)+0.25*(1-MIN(Data_Clean!T2048,3)/3))/IF(Data_Clean!E2048="",0.6,1)</f>
        <v>5</v>
      </c>
      <c r="P2048" s="16" t="n">
        <f aca="false">SUM(K2048:O2048)/(Assumptions!$D$5-IF(K2048="",Assumptions!$B$15,0))*100</f>
        <v>60.4813558589508</v>
      </c>
      <c r="Q2048" s="7" t="str">
        <f aca="false">IF(J2048&gt;=Assumptions!$B$26,"High",IF(J2048&gt;=Assumptions!$B$27,"Mid","Low"))</f>
        <v>Low</v>
      </c>
      <c r="R2048" s="7" t="str">
        <f aca="false">IF(P2048&gt;=Assumptions!$B$28,"High",IF(P2048&gt;=Assumptions!$B$29,"Mid","Low"))</f>
        <v>Mid</v>
      </c>
      <c r="S2048" s="7" t="str">
        <f aca="false">INDEX(Assumptions!$B$33:$B$41,MATCH(Q2048&amp;"|"&amp;R2048,Assumptions!$A$33:$A$41,0))</f>
        <v>Light Touch</v>
      </c>
      <c r="T2048" s="7" t="n">
        <f aca="false">IF(ISNUMBER(Data_Clean!V2048),J2048*Data_Clean!V2048,0)</f>
        <v>16.768055255</v>
      </c>
    </row>
    <row r="2049" customFormat="false" ht="15" hidden="false" customHeight="false" outlineLevel="0" collapsed="false">
      <c r="A2049" s="15" t="str">
        <f aca="false">Data_Clean!A2049</f>
        <v>CX102045</v>
      </c>
      <c r="B2049" s="14" t="n">
        <f aca="false">Data_Clean!G2049*Assumptions!$B$5</f>
        <v>198.91025</v>
      </c>
      <c r="C2049" s="14" t="n">
        <f aca="false">IF(Data_Clean!H2049="",0,Data_Clean!H2049)*Assumptions!$B$6</f>
        <v>307.91928</v>
      </c>
      <c r="D2049" s="14" t="n">
        <f aca="false">Data_Clean!I2049*Assumptions!$B$7</f>
        <v>0</v>
      </c>
      <c r="E2049" s="14" t="n">
        <f aca="false">Data_Clean!J2049*Assumptions!$B$8</f>
        <v>0</v>
      </c>
      <c r="F2049" s="14" t="n">
        <f aca="false">Data_Clean!K2049*Assumptions!$B$9</f>
        <v>0</v>
      </c>
      <c r="G2049" s="14" t="n">
        <f aca="false">Data_Clean!L2049*Assumptions!$B$10</f>
        <v>0</v>
      </c>
      <c r="H2049" s="14" t="n">
        <f aca="false">IF(OR(Data_Clean!M2049="",Data_Clean!N2049=""),0,Data_Clean!M2049*Data_Clean!N2049/100)*Assumptions!$B$13*Assumptions!$B$11</f>
        <v>0</v>
      </c>
      <c r="I2049" s="14" t="n">
        <f aca="false">Data_Clean!O2049*4*Assumptions!$B$12</f>
        <v>0</v>
      </c>
      <c r="J2049" s="14" t="n">
        <f aca="false">SUM(B2049:I2049)</f>
        <v>506.82953</v>
      </c>
      <c r="K2049" s="16" t="n">
        <f aca="false">IF(Data_Clean!P2049="","",Assumptions!$B$15*0.5^(Data_Clean!P2049/Assumptions!$B$20))</f>
        <v>18.4671662001737</v>
      </c>
      <c r="L2049" s="16" t="n">
        <f aca="false">Assumptions!$B$16*MIN(1,LN(1+Data_Clean!Q2049)/LN(1+Assumptions!$B$21))</f>
        <v>14.9444347261843</v>
      </c>
      <c r="M2049" s="16" t="n">
        <f aca="false">Assumptions!$B$17*(0.6*MIN(1,Data_Clean!R2049/Assumptions!$B$22)+0.4*IF(Data_Clean!S2049="",0,Data_Clean!S2049))</f>
        <v>2.4</v>
      </c>
      <c r="N2049" s="16" t="n">
        <f aca="false">Assumptions!$B$18*MIN(1,(Data_Clean!F2049-1)/Assumptions!$B$23)</f>
        <v>5</v>
      </c>
      <c r="O2049" s="16" t="n">
        <f aca="false">Assumptions!$B$19*(0.4*IF(Data_Clean!E2049="",0,MIN(1,Data_Clean!E2049/12/Assumptions!$B$24))+0.35*IF(Data_Clean!D2049="Y",1,0)+0.25*(1-MIN(Data_Clean!T2049,3)/3))/IF(Data_Clean!E2049="",0.6,1)</f>
        <v>9.75</v>
      </c>
      <c r="P2049" s="16" t="n">
        <f aca="false">SUM(K2049:O2049)/(Assumptions!$D$5-IF(K2049="",Assumptions!$B$15,0))*100</f>
        <v>50.561600926358</v>
      </c>
      <c r="Q2049" s="7" t="str">
        <f aca="false">IF(J2049&gt;=Assumptions!$B$26,"High",IF(J2049&gt;=Assumptions!$B$27,"Mid","Low"))</f>
        <v>Mid</v>
      </c>
      <c r="R2049" s="7" t="str">
        <f aca="false">IF(P2049&gt;=Assumptions!$B$28,"High",IF(P2049&gt;=Assumptions!$B$29,"Mid","Low"))</f>
        <v>Mid</v>
      </c>
      <c r="S2049" s="7" t="str">
        <f aca="false">INDEX(Assumptions!$B$33:$B$41,MATCH(Q2049&amp;"|"&amp;R2049,Assumptions!$A$33:$A$41,0))</f>
        <v>Established Core</v>
      </c>
      <c r="T2049" s="7" t="n">
        <f aca="false">IF(ISNUMBER(Data_Clean!V2049),J2049*Data_Clean!V2049,0)</f>
        <v>43.384607768</v>
      </c>
    </row>
    <row r="2050" customFormat="false" ht="15" hidden="false" customHeight="false" outlineLevel="0" collapsed="false">
      <c r="A2050" s="15" t="str">
        <f aca="false">Data_Clean!A2050</f>
        <v>CX102046</v>
      </c>
      <c r="B2050" s="14" t="n">
        <f aca="false">Data_Clean!G2050*Assumptions!$B$5</f>
        <v>511.101</v>
      </c>
      <c r="C2050" s="14" t="n">
        <f aca="false">IF(Data_Clean!H2050="",0,Data_Clean!H2050)*Assumptions!$B$6</f>
        <v>331.07604</v>
      </c>
      <c r="D2050" s="14" t="n">
        <f aca="false">Data_Clean!I2050*Assumptions!$B$7</f>
        <v>0</v>
      </c>
      <c r="E2050" s="14" t="n">
        <f aca="false">Data_Clean!J2050*Assumptions!$B$8</f>
        <v>0</v>
      </c>
      <c r="F2050" s="14" t="n">
        <f aca="false">Data_Clean!K2050*Assumptions!$B$9</f>
        <v>0</v>
      </c>
      <c r="G2050" s="14" t="n">
        <f aca="false">Data_Clean!L2050*Assumptions!$B$10</f>
        <v>0</v>
      </c>
      <c r="H2050" s="14" t="n">
        <f aca="false">IF(OR(Data_Clean!M2050="",Data_Clean!N2050=""),0,Data_Clean!M2050*Data_Clean!N2050/100)*Assumptions!$B$13*Assumptions!$B$11</f>
        <v>412.23</v>
      </c>
      <c r="I2050" s="14" t="n">
        <f aca="false">Data_Clean!O2050*4*Assumptions!$B$12</f>
        <v>88.67712</v>
      </c>
      <c r="J2050" s="14" t="n">
        <f aca="false">SUM(B2050:I2050)</f>
        <v>1343.08416</v>
      </c>
      <c r="K2050" s="16" t="n">
        <f aca="false">IF(Data_Clean!P2050="","",Assumptions!$B$15*0.5^(Data_Clean!P2050/Assumptions!$B$20))</f>
        <v>27.9909897461042</v>
      </c>
      <c r="L2050" s="16" t="n">
        <f aca="false">Assumptions!$B$16*MIN(1,LN(1+Data_Clean!Q2050)/LN(1+Assumptions!$B$21))</f>
        <v>14.9444347261843</v>
      </c>
      <c r="M2050" s="16" t="n">
        <f aca="false">Assumptions!$B$17*(0.6*MIN(1,Data_Clean!R2050/Assumptions!$B$22)+0.4*IF(Data_Clean!S2050="",0,Data_Clean!S2050))</f>
        <v>4.968</v>
      </c>
      <c r="N2050" s="16" t="n">
        <f aca="false">Assumptions!$B$18*MIN(1,(Data_Clean!F2050-1)/Assumptions!$B$23)</f>
        <v>10</v>
      </c>
      <c r="O2050" s="16" t="n">
        <f aca="false">Assumptions!$B$19*(0.4*IF(Data_Clean!E2050="",0,MIN(1,Data_Clean!E2050/12/Assumptions!$B$24))+0.35*IF(Data_Clean!D2050="Y",1,0)+0.25*(1-MIN(Data_Clean!T2050,3)/3))/IF(Data_Clean!E2050="",0.6,1)</f>
        <v>13.2</v>
      </c>
      <c r="P2050" s="16" t="n">
        <f aca="false">SUM(K2050:O2050)/(Assumptions!$D$5-IF(K2050="",Assumptions!$B$15,0))*100</f>
        <v>71.1034244722885</v>
      </c>
      <c r="Q2050" s="7" t="str">
        <f aca="false">IF(J2050&gt;=Assumptions!$B$26,"High",IF(J2050&gt;=Assumptions!$B$27,"Mid","Low"))</f>
        <v>Mid</v>
      </c>
      <c r="R2050" s="7" t="str">
        <f aca="false">IF(P2050&gt;=Assumptions!$B$28,"High",IF(P2050&gt;=Assumptions!$B$29,"Mid","Low"))</f>
        <v>High</v>
      </c>
      <c r="S2050" s="7" t="str">
        <f aca="false">INDEX(Assumptions!$B$33:$B$41,MATCH(Q2050&amp;"|"&amp;R2050,Assumptions!$A$33:$A$41,0))</f>
        <v>Engaged Builders</v>
      </c>
      <c r="T2050" s="7" t="n">
        <f aca="false">IF(ISNUMBER(Data_Clean!V2050),J2050*Data_Clean!V2050,0)</f>
        <v>44.724702528</v>
      </c>
    </row>
    <row r="2051" customFormat="false" ht="15" hidden="false" customHeight="false" outlineLevel="0" collapsed="false">
      <c r="A2051" s="15" t="str">
        <f aca="false">Data_Clean!A2051</f>
        <v>CX102047</v>
      </c>
      <c r="B2051" s="14" t="n">
        <f aca="false">Data_Clean!G2051*Assumptions!$B$5</f>
        <v>60.967</v>
      </c>
      <c r="C2051" s="14" t="n">
        <f aca="false">IF(Data_Clean!H2051="",0,Data_Clean!H2051)*Assumptions!$B$6</f>
        <v>100.03668</v>
      </c>
      <c r="D2051" s="14" t="n">
        <f aca="false">Data_Clean!I2051*Assumptions!$B$7</f>
        <v>105.6</v>
      </c>
      <c r="E2051" s="14" t="n">
        <f aca="false">Data_Clean!J2051*Assumptions!$B$8</f>
        <v>0</v>
      </c>
      <c r="F2051" s="14" t="n">
        <f aca="false">Data_Clean!K2051*Assumptions!$B$9</f>
        <v>0</v>
      </c>
      <c r="G2051" s="14" t="n">
        <f aca="false">Data_Clean!L2051*Assumptions!$B$10</f>
        <v>692.55</v>
      </c>
      <c r="H2051" s="14" t="n">
        <f aca="false">IF(OR(Data_Clean!M2051="",Data_Clean!N2051=""),0,Data_Clean!M2051*Data_Clean!N2051/100)*Assumptions!$B$13*Assumptions!$B$11</f>
        <v>312.708</v>
      </c>
      <c r="I2051" s="14" t="n">
        <f aca="false">Data_Clean!O2051*4*Assumptions!$B$12</f>
        <v>24.99696</v>
      </c>
      <c r="J2051" s="14" t="n">
        <f aca="false">SUM(B2051:I2051)</f>
        <v>1296.85864</v>
      </c>
      <c r="K2051" s="16" t="n">
        <f aca="false">IF(Data_Clean!P2051="","",Assumptions!$B$15*0.5^(Data_Clean!P2051/Assumptions!$B$20))</f>
        <v>26.1165168988837</v>
      </c>
      <c r="L2051" s="16" t="n">
        <f aca="false">Assumptions!$B$16*MIN(1,LN(1+Data_Clean!Q2051)/LN(1+Assumptions!$B$21))</f>
        <v>15.2782387441559</v>
      </c>
      <c r="M2051" s="16" t="n">
        <f aca="false">Assumptions!$B$17*(0.6*MIN(1,Data_Clean!R2051/Assumptions!$B$22)+0.4*IF(Data_Clean!S2051="",0,Data_Clean!S2051))</f>
        <v>4.008</v>
      </c>
      <c r="N2051" s="16" t="n">
        <f aca="false">Assumptions!$B$18*MIN(1,(Data_Clean!F2051-1)/Assumptions!$B$23)</f>
        <v>20</v>
      </c>
      <c r="O2051" s="16" t="n">
        <f aca="false">Assumptions!$B$19*(0.4*IF(Data_Clean!E2051="",0,MIN(1,Data_Clean!E2051/12/Assumptions!$B$24))+0.35*IF(Data_Clean!D2051="Y",1,0)+0.25*(1-MIN(Data_Clean!T2051,3)/3))/IF(Data_Clean!E2051="",0.6,1)</f>
        <v>9.7</v>
      </c>
      <c r="P2051" s="16" t="n">
        <f aca="false">SUM(K2051:O2051)/(Assumptions!$D$5-IF(K2051="",Assumptions!$B$15,0))*100</f>
        <v>75.1027556430397</v>
      </c>
      <c r="Q2051" s="7" t="str">
        <f aca="false">IF(J2051&gt;=Assumptions!$B$26,"High",IF(J2051&gt;=Assumptions!$B$27,"Mid","Low"))</f>
        <v>Mid</v>
      </c>
      <c r="R2051" s="7" t="str">
        <f aca="false">IF(P2051&gt;=Assumptions!$B$28,"High",IF(P2051&gt;=Assumptions!$B$29,"Mid","Low"))</f>
        <v>High</v>
      </c>
      <c r="S2051" s="7" t="str">
        <f aca="false">INDEX(Assumptions!$B$33:$B$41,MATCH(Q2051&amp;"|"&amp;R2051,Assumptions!$A$33:$A$41,0))</f>
        <v>Engaged Builders</v>
      </c>
      <c r="T2051" s="7" t="n">
        <f aca="false">IF(ISNUMBER(Data_Clean!V2051),J2051*Data_Clean!V2051,0)</f>
        <v>17.766963368</v>
      </c>
    </row>
    <row r="2052" customFormat="false" ht="15" hidden="false" customHeight="false" outlineLevel="0" collapsed="false">
      <c r="A2052" s="15" t="str">
        <f aca="false">Data_Clean!A2052</f>
        <v>CX102048</v>
      </c>
      <c r="B2052" s="14" t="n">
        <f aca="false">Data_Clean!G2052*Assumptions!$B$5</f>
        <v>236.48225</v>
      </c>
      <c r="C2052" s="14" t="n">
        <f aca="false">IF(Data_Clean!H2052="",0,Data_Clean!H2052)*Assumptions!$B$6</f>
        <v>365.2104</v>
      </c>
      <c r="D2052" s="14" t="n">
        <f aca="false">Data_Clean!I2052*Assumptions!$B$7</f>
        <v>1505.6</v>
      </c>
      <c r="E2052" s="14" t="n">
        <f aca="false">Data_Clean!J2052*Assumptions!$B$8</f>
        <v>0</v>
      </c>
      <c r="F2052" s="14" t="n">
        <f aca="false">Data_Clean!K2052*Assumptions!$B$9</f>
        <v>0</v>
      </c>
      <c r="G2052" s="14" t="n">
        <f aca="false">Data_Clean!L2052*Assumptions!$B$10</f>
        <v>0</v>
      </c>
      <c r="H2052" s="14" t="n">
        <f aca="false">IF(OR(Data_Clean!M2052="",Data_Clean!N2052=""),0,Data_Clean!M2052*Data_Clean!N2052/100)*Assumptions!$B$13*Assumptions!$B$11</f>
        <v>0</v>
      </c>
      <c r="I2052" s="14" t="n">
        <f aca="false">Data_Clean!O2052*4*Assumptions!$B$12</f>
        <v>0</v>
      </c>
      <c r="J2052" s="14" t="n">
        <f aca="false">SUM(B2052:I2052)</f>
        <v>2107.29265</v>
      </c>
      <c r="K2052" s="16" t="n">
        <f aca="false">IF(Data_Clean!P2052="","",Assumptions!$B$15*0.5^(Data_Clean!P2052/Assumptions!$B$20))</f>
        <v>9.23358310008687</v>
      </c>
      <c r="L2052" s="16" t="n">
        <f aca="false">Assumptions!$B$16*MIN(1,LN(1+Data_Clean!Q2052)/LN(1+Assumptions!$B$21))</f>
        <v>10.362865626271</v>
      </c>
      <c r="M2052" s="16" t="n">
        <f aca="false">Assumptions!$B$17*(0.6*MIN(1,Data_Clean!R2052/Assumptions!$B$22)+0.4*IF(Data_Clean!S2052="",0,Data_Clean!S2052))</f>
        <v>1.02</v>
      </c>
      <c r="N2052" s="16" t="n">
        <f aca="false">Assumptions!$B$18*MIN(1,(Data_Clean!F2052-1)/Assumptions!$B$23)</f>
        <v>15</v>
      </c>
      <c r="O2052" s="16" t="n">
        <f aca="false">Assumptions!$B$19*(0.4*IF(Data_Clean!E2052="",0,MIN(1,Data_Clean!E2052/12/Assumptions!$B$24))+0.35*IF(Data_Clean!D2052="Y",1,0)+0.25*(1-MIN(Data_Clean!T2052,3)/3))/IF(Data_Clean!E2052="",0.6,1)</f>
        <v>9.75</v>
      </c>
      <c r="P2052" s="16" t="n">
        <f aca="false">SUM(K2052:O2052)/(Assumptions!$D$5-IF(K2052="",Assumptions!$B$15,0))*100</f>
        <v>45.3664487263579</v>
      </c>
      <c r="Q2052" s="7" t="str">
        <f aca="false">IF(J2052&gt;=Assumptions!$B$26,"High",IF(J2052&gt;=Assumptions!$B$27,"Mid","Low"))</f>
        <v>High</v>
      </c>
      <c r="R2052" s="7" t="str">
        <f aca="false">IF(P2052&gt;=Assumptions!$B$28,"High",IF(P2052&gt;=Assumptions!$B$29,"Mid","Low"))</f>
        <v>Low</v>
      </c>
      <c r="S2052" s="7" t="str">
        <f aca="false">INDEX(Assumptions!$B$33:$B$41,MATCH(Q2052&amp;"|"&amp;R2052,Assumptions!$A$33:$A$41,0))</f>
        <v>Affluent Drifters</v>
      </c>
      <c r="T2052" s="7" t="n">
        <f aca="false">IF(ISNUMBER(Data_Clean!V2052),J2052*Data_Clean!V2052,0)</f>
        <v>125.59464194</v>
      </c>
    </row>
    <row r="2053" customFormat="false" ht="15" hidden="false" customHeight="false" outlineLevel="0" collapsed="false">
      <c r="A2053" s="15" t="str">
        <f aca="false">Data_Clean!A2053</f>
        <v>CX102049</v>
      </c>
      <c r="B2053" s="14" t="n">
        <f aca="false">Data_Clean!G2053*Assumptions!$B$5</f>
        <v>26.9805</v>
      </c>
      <c r="C2053" s="14" t="n">
        <f aca="false">IF(Data_Clean!H2053="",0,Data_Clean!H2053)*Assumptions!$B$6</f>
        <v>54.6966</v>
      </c>
      <c r="D2053" s="14" t="n">
        <f aca="false">Data_Clean!I2053*Assumptions!$B$7</f>
        <v>228</v>
      </c>
      <c r="E2053" s="14" t="n">
        <f aca="false">Data_Clean!J2053*Assumptions!$B$8</f>
        <v>0</v>
      </c>
      <c r="F2053" s="14" t="n">
        <f aca="false">Data_Clean!K2053*Assumptions!$B$9</f>
        <v>0</v>
      </c>
      <c r="G2053" s="14" t="n">
        <f aca="false">Data_Clean!L2053*Assumptions!$B$10</f>
        <v>0</v>
      </c>
      <c r="H2053" s="14" t="n">
        <f aca="false">IF(OR(Data_Clean!M2053="",Data_Clean!N2053=""),0,Data_Clean!M2053*Data_Clean!N2053/100)*Assumptions!$B$13*Assumptions!$B$11</f>
        <v>0</v>
      </c>
      <c r="I2053" s="14" t="n">
        <f aca="false">Data_Clean!O2053*4*Assumptions!$B$12</f>
        <v>0</v>
      </c>
      <c r="J2053" s="14" t="n">
        <f aca="false">SUM(B2053:I2053)</f>
        <v>309.6771</v>
      </c>
      <c r="K2053" s="16" t="n">
        <f aca="false">IF(Data_Clean!P2053="","",Assumptions!$B$15*0.5^(Data_Clean!P2053/Assumptions!$B$20))</f>
        <v>27.9909897461042</v>
      </c>
      <c r="L2053" s="16" t="n">
        <f aca="false">Assumptions!$B$16*MIN(1,LN(1+Data_Clean!Q2053)/LN(1+Assumptions!$B$21))</f>
        <v>9.16313819982653</v>
      </c>
      <c r="M2053" s="16" t="n">
        <f aca="false">Assumptions!$B$17*(0.6*MIN(1,Data_Clean!R2053/Assumptions!$B$22)+0.4*IF(Data_Clean!S2053="",0,Data_Clean!S2053))</f>
        <v>8.61</v>
      </c>
      <c r="N2053" s="16" t="n">
        <f aca="false">Assumptions!$B$18*MIN(1,(Data_Clean!F2053-1)/Assumptions!$B$23)</f>
        <v>10</v>
      </c>
      <c r="O2053" s="16" t="n">
        <f aca="false">Assumptions!$B$19*(0.4*IF(Data_Clean!E2053="",0,MIN(1,Data_Clean!E2053/12/Assumptions!$B$24))+0.35*IF(Data_Clean!D2053="Y",1,0)+0.25*(1-MIN(Data_Clean!T2053,3)/3))/IF(Data_Clean!E2053="",0.6,1)</f>
        <v>5.75</v>
      </c>
      <c r="P2053" s="16" t="n">
        <f aca="false">SUM(K2053:O2053)/(Assumptions!$D$5-IF(K2053="",Assumptions!$B$15,0))*100</f>
        <v>61.5141279459308</v>
      </c>
      <c r="Q2053" s="7" t="str">
        <f aca="false">IF(J2053&gt;=Assumptions!$B$26,"High",IF(J2053&gt;=Assumptions!$B$27,"Mid","Low"))</f>
        <v>Low</v>
      </c>
      <c r="R2053" s="7" t="str">
        <f aca="false">IF(P2053&gt;=Assumptions!$B$28,"High",IF(P2053&gt;=Assumptions!$B$29,"Mid","Low"))</f>
        <v>Mid</v>
      </c>
      <c r="S2053" s="7" t="str">
        <f aca="false">INDEX(Assumptions!$B$33:$B$41,MATCH(Q2053&amp;"|"&amp;R2053,Assumptions!$A$33:$A$41,0))</f>
        <v>Light Touch</v>
      </c>
      <c r="T2053" s="7" t="n">
        <f aca="false">IF(ISNUMBER(Data_Clean!V2053),J2053*Data_Clean!V2053,0)</f>
        <v>32.02061214</v>
      </c>
    </row>
    <row r="2054" customFormat="false" ht="15" hidden="false" customHeight="false" outlineLevel="0" collapsed="false">
      <c r="A2054" s="15" t="str">
        <f aca="false">Data_Clean!A2054</f>
        <v>CX102050</v>
      </c>
      <c r="B2054" s="14" t="n">
        <f aca="false">Data_Clean!G2054*Assumptions!$B$5</f>
        <v>35.907</v>
      </c>
      <c r="C2054" s="14" t="n">
        <f aca="false">IF(Data_Clean!H2054="",0,Data_Clean!H2054)*Assumptions!$B$6</f>
        <v>0</v>
      </c>
      <c r="D2054" s="14" t="n">
        <f aca="false">Data_Clean!I2054*Assumptions!$B$7</f>
        <v>0</v>
      </c>
      <c r="E2054" s="14" t="n">
        <f aca="false">Data_Clean!J2054*Assumptions!$B$8</f>
        <v>0</v>
      </c>
      <c r="F2054" s="14" t="n">
        <f aca="false">Data_Clean!K2054*Assumptions!$B$9</f>
        <v>0</v>
      </c>
      <c r="G2054" s="14" t="n">
        <f aca="false">Data_Clean!L2054*Assumptions!$B$10</f>
        <v>1006.2</v>
      </c>
      <c r="H2054" s="14" t="n">
        <f aca="false">IF(OR(Data_Clean!M2054="",Data_Clean!N2054=""),0,Data_Clean!M2054*Data_Clean!N2054/100)*Assumptions!$B$13*Assumptions!$B$11</f>
        <v>0</v>
      </c>
      <c r="I2054" s="14" t="n">
        <f aca="false">Data_Clean!O2054*4*Assumptions!$B$12</f>
        <v>0</v>
      </c>
      <c r="J2054" s="14" t="n">
        <f aca="false">SUM(B2054:I2054)</f>
        <v>1042.107</v>
      </c>
      <c r="K2054" s="16" t="n">
        <f aca="false">IF(Data_Clean!P2054="","",Assumptions!$B$15*0.5^(Data_Clean!P2054/Assumptions!$B$20))</f>
        <v>17.2304753249555</v>
      </c>
      <c r="L2054" s="16" t="n">
        <f aca="false">Assumptions!$B$16*MIN(1,LN(1+Data_Clean!Q2054)/LN(1+Assumptions!$B$21))</f>
        <v>16.230151259145</v>
      </c>
      <c r="M2054" s="16" t="n">
        <f aca="false">Assumptions!$B$17*(0.6*MIN(1,Data_Clean!R2054/Assumptions!$B$22)+0.4*IF(Data_Clean!S2054="",0,Data_Clean!S2054))</f>
        <v>11.472</v>
      </c>
      <c r="N2054" s="16" t="n">
        <f aca="false">Assumptions!$B$18*MIN(1,(Data_Clean!F2054-1)/Assumptions!$B$23)</f>
        <v>10</v>
      </c>
      <c r="O2054" s="16" t="n">
        <f aca="false">Assumptions!$B$19*(0.4*IF(Data_Clean!E2054="",0,MIN(1,Data_Clean!E2054/12/Assumptions!$B$24))+0.35*IF(Data_Clean!D2054="Y",1,0)+0.25*(1-MIN(Data_Clean!T2054,3)/3))/IF(Data_Clean!E2054="",0.6,1)</f>
        <v>9.6</v>
      </c>
      <c r="P2054" s="16" t="n">
        <f aca="false">SUM(K2054:O2054)/(Assumptions!$D$5-IF(K2054="",Assumptions!$B$15,0))*100</f>
        <v>64.5326265841005</v>
      </c>
      <c r="Q2054" s="7" t="str">
        <f aca="false">IF(J2054&gt;=Assumptions!$B$26,"High",IF(J2054&gt;=Assumptions!$B$27,"Mid","Low"))</f>
        <v>Mid</v>
      </c>
      <c r="R2054" s="7" t="str">
        <f aca="false">IF(P2054&gt;=Assumptions!$B$28,"High",IF(P2054&gt;=Assumptions!$B$29,"Mid","Low"))</f>
        <v>Mid</v>
      </c>
      <c r="S2054" s="7" t="str">
        <f aca="false">INDEX(Assumptions!$B$33:$B$41,MATCH(Q2054&amp;"|"&amp;R2054,Assumptions!$A$33:$A$41,0))</f>
        <v>Established Core</v>
      </c>
      <c r="T2054" s="7" t="n">
        <f aca="false">IF(ISNUMBER(Data_Clean!V2054),J2054*Data_Clean!V2054,0)</f>
        <v>35.431638</v>
      </c>
    </row>
    <row r="2055" customFormat="false" ht="15" hidden="false" customHeight="false" outlineLevel="0" collapsed="false">
      <c r="A2055" s="15" t="str">
        <f aca="false">Data_Clean!A2055</f>
        <v>CX102051</v>
      </c>
      <c r="B2055" s="14" t="n">
        <f aca="false">Data_Clean!G2055*Assumptions!$B$5</f>
        <v>8.52175</v>
      </c>
      <c r="C2055" s="14" t="n">
        <f aca="false">IF(Data_Clean!H2055="",0,Data_Clean!H2055)*Assumptions!$B$6</f>
        <v>0</v>
      </c>
      <c r="D2055" s="14" t="n">
        <f aca="false">Data_Clean!I2055*Assumptions!$B$7</f>
        <v>0</v>
      </c>
      <c r="E2055" s="14" t="n">
        <f aca="false">Data_Clean!J2055*Assumptions!$B$8</f>
        <v>0</v>
      </c>
      <c r="F2055" s="14" t="n">
        <f aca="false">Data_Clean!K2055*Assumptions!$B$9</f>
        <v>0</v>
      </c>
      <c r="G2055" s="14" t="n">
        <f aca="false">Data_Clean!L2055*Assumptions!$B$10</f>
        <v>1037.25</v>
      </c>
      <c r="H2055" s="14" t="n">
        <f aca="false">IF(OR(Data_Clean!M2055="",Data_Clean!N2055=""),0,Data_Clean!M2055*Data_Clean!N2055/100)*Assumptions!$B$13*Assumptions!$B$11</f>
        <v>0</v>
      </c>
      <c r="I2055" s="14" t="n">
        <f aca="false">Data_Clean!O2055*4*Assumptions!$B$12</f>
        <v>0</v>
      </c>
      <c r="J2055" s="14" t="n">
        <f aca="false">SUM(B2055:I2055)</f>
        <v>1045.77175</v>
      </c>
      <c r="K2055" s="16" t="n">
        <f aca="false">IF(Data_Clean!P2055="","",Assumptions!$B$15*0.5^(Data_Clean!P2055/Assumptions!$B$20))</f>
        <v>27.3516746567465</v>
      </c>
      <c r="L2055" s="16" t="n">
        <f aca="false">Assumptions!$B$16*MIN(1,LN(1+Data_Clean!Q2055)/LN(1+Assumptions!$B$21))</f>
        <v>12.4931739410702</v>
      </c>
      <c r="M2055" s="16" t="n">
        <f aca="false">Assumptions!$B$17*(0.6*MIN(1,Data_Clean!R2055/Assumptions!$B$22)+0.4*IF(Data_Clean!S2055="",0,Data_Clean!S2055))</f>
        <v>3.882</v>
      </c>
      <c r="N2055" s="16" t="n">
        <f aca="false">Assumptions!$B$18*MIN(1,(Data_Clean!F2055-1)/Assumptions!$B$23)</f>
        <v>5</v>
      </c>
      <c r="O2055" s="16" t="n">
        <f aca="false">Assumptions!$B$19*(0.4*IF(Data_Clean!E2055="",0,MIN(1,Data_Clean!E2055/12/Assumptions!$B$24))+0.35*IF(Data_Clean!D2055="Y",1,0)+0.25*(1-MIN(Data_Clean!T2055,3)/3))/IF(Data_Clean!E2055="",0.6,1)</f>
        <v>10.15</v>
      </c>
      <c r="P2055" s="16" t="n">
        <f aca="false">SUM(K2055:O2055)/(Assumptions!$D$5-IF(K2055="",Assumptions!$B$15,0))*100</f>
        <v>58.8768485978167</v>
      </c>
      <c r="Q2055" s="7" t="str">
        <f aca="false">IF(J2055&gt;=Assumptions!$B$26,"High",IF(J2055&gt;=Assumptions!$B$27,"Mid","Low"))</f>
        <v>Mid</v>
      </c>
      <c r="R2055" s="7" t="str">
        <f aca="false">IF(P2055&gt;=Assumptions!$B$28,"High",IF(P2055&gt;=Assumptions!$B$29,"Mid","Low"))</f>
        <v>Mid</v>
      </c>
      <c r="S2055" s="7" t="str">
        <f aca="false">INDEX(Assumptions!$B$33:$B$41,MATCH(Q2055&amp;"|"&amp;R2055,Assumptions!$A$33:$A$41,0))</f>
        <v>Established Core</v>
      </c>
      <c r="T2055" s="7" t="n">
        <f aca="false">IF(ISNUMBER(Data_Clean!V2055),J2055*Data_Clean!V2055,0)</f>
        <v>64.21038545</v>
      </c>
    </row>
    <row r="2056" customFormat="false" ht="15" hidden="false" customHeight="false" outlineLevel="0" collapsed="false">
      <c r="A2056" s="15" t="str">
        <f aca="false">Data_Clean!A2056</f>
        <v>CX102052</v>
      </c>
      <c r="B2056" s="14" t="n">
        <f aca="false">Data_Clean!G2056*Assumptions!$B$5</f>
        <v>67.213</v>
      </c>
      <c r="C2056" s="14" t="n">
        <f aca="false">IF(Data_Clean!H2056="",0,Data_Clean!H2056)*Assumptions!$B$6</f>
        <v>1729.83468</v>
      </c>
      <c r="D2056" s="14" t="n">
        <f aca="false">Data_Clean!I2056*Assumptions!$B$7</f>
        <v>0</v>
      </c>
      <c r="E2056" s="14" t="n">
        <f aca="false">Data_Clean!J2056*Assumptions!$B$8</f>
        <v>0</v>
      </c>
      <c r="F2056" s="14" t="n">
        <f aca="false">Data_Clean!K2056*Assumptions!$B$9</f>
        <v>0</v>
      </c>
      <c r="G2056" s="14" t="n">
        <f aca="false">Data_Clean!L2056*Assumptions!$B$10</f>
        <v>0</v>
      </c>
      <c r="H2056" s="14" t="n">
        <f aca="false">IF(OR(Data_Clean!M2056="",Data_Clean!N2056=""),0,Data_Clean!M2056*Data_Clean!N2056/100)*Assumptions!$B$13*Assumptions!$B$11</f>
        <v>0</v>
      </c>
      <c r="I2056" s="14" t="n">
        <f aca="false">Data_Clean!O2056*4*Assumptions!$B$12</f>
        <v>0</v>
      </c>
      <c r="J2056" s="14" t="n">
        <f aca="false">SUM(B2056:I2056)</f>
        <v>1797.04768</v>
      </c>
      <c r="K2056" s="16" t="n">
        <f aca="false">IF(Data_Clean!P2056="","",Assumptions!$B$15*0.5^(Data_Clean!P2056/Assumptions!$B$20))</f>
        <v>20.7286931995166</v>
      </c>
      <c r="L2056" s="16" t="n">
        <f aca="false">Assumptions!$B$16*MIN(1,LN(1+Data_Clean!Q2056)/LN(1+Assumptions!$B$21))</f>
        <v>15.1699125520244</v>
      </c>
      <c r="M2056" s="16" t="n">
        <f aca="false">Assumptions!$B$17*(0.6*MIN(1,Data_Clean!R2056/Assumptions!$B$22)+0.4*IF(Data_Clean!S2056="",0,Data_Clean!S2056))</f>
        <v>3.198</v>
      </c>
      <c r="N2056" s="16" t="n">
        <f aca="false">Assumptions!$B$18*MIN(1,(Data_Clean!F2056-1)/Assumptions!$B$23)</f>
        <v>5</v>
      </c>
      <c r="O2056" s="16" t="n">
        <f aca="false">Assumptions!$B$19*(0.4*IF(Data_Clean!E2056="",0,MIN(1,Data_Clean!E2056/12/Assumptions!$B$24))+0.35*IF(Data_Clean!D2056="Y",1,0)+0.25*(1-MIN(Data_Clean!T2056,3)/3))/IF(Data_Clean!E2056="",0.6,1)</f>
        <v>11.65</v>
      </c>
      <c r="P2056" s="16" t="n">
        <f aca="false">SUM(K2056:O2056)/(Assumptions!$D$5-IF(K2056="",Assumptions!$B$15,0))*100</f>
        <v>55.746605751541</v>
      </c>
      <c r="Q2056" s="7" t="str">
        <f aca="false">IF(J2056&gt;=Assumptions!$B$26,"High",IF(J2056&gt;=Assumptions!$B$27,"Mid","Low"))</f>
        <v>High</v>
      </c>
      <c r="R2056" s="7" t="str">
        <f aca="false">IF(P2056&gt;=Assumptions!$B$28,"High",IF(P2056&gt;=Assumptions!$B$29,"Mid","Low"))</f>
        <v>Mid</v>
      </c>
      <c r="S2056" s="7" t="str">
        <f aca="false">INDEX(Assumptions!$B$33:$B$41,MATCH(Q2056&amp;"|"&amp;R2056,Assumptions!$A$33:$A$41,0))</f>
        <v>Established Core</v>
      </c>
      <c r="T2056" s="7" t="n">
        <f aca="false">IF(ISNUMBER(Data_Clean!V2056),J2056*Data_Clean!V2056,0)</f>
        <v>107.463451264</v>
      </c>
    </row>
    <row r="2057" customFormat="false" ht="15" hidden="false" customHeight="false" outlineLevel="0" collapsed="false">
      <c r="A2057" s="15" t="str">
        <f aca="false">Data_Clean!A2057</f>
        <v>CX102053</v>
      </c>
      <c r="B2057" s="14" t="n">
        <f aca="false">Data_Clean!G2057*Assumptions!$B$5</f>
        <v>158.73425</v>
      </c>
      <c r="C2057" s="14" t="n">
        <f aca="false">IF(Data_Clean!H2057="",0,Data_Clean!H2057)*Assumptions!$B$6</f>
        <v>196.96308</v>
      </c>
      <c r="D2057" s="14" t="n">
        <f aca="false">Data_Clean!I2057*Assumptions!$B$7</f>
        <v>0</v>
      </c>
      <c r="E2057" s="14" t="n">
        <f aca="false">Data_Clean!J2057*Assumptions!$B$8</f>
        <v>0</v>
      </c>
      <c r="F2057" s="14" t="n">
        <f aca="false">Data_Clean!K2057*Assumptions!$B$9</f>
        <v>1965.7</v>
      </c>
      <c r="G2057" s="14" t="n">
        <f aca="false">Data_Clean!L2057*Assumptions!$B$10</f>
        <v>0</v>
      </c>
      <c r="H2057" s="14" t="n">
        <f aca="false">IF(OR(Data_Clean!M2057="",Data_Clean!N2057=""),0,Data_Clean!M2057*Data_Clean!N2057/100)*Assumptions!$B$13*Assumptions!$B$11</f>
        <v>69.96</v>
      </c>
      <c r="I2057" s="14" t="n">
        <f aca="false">Data_Clean!O2057*4*Assumptions!$B$12</f>
        <v>7.66176</v>
      </c>
      <c r="J2057" s="14" t="n">
        <f aca="false">SUM(B2057:I2057)</f>
        <v>2399.01909</v>
      </c>
      <c r="K2057" s="16" t="n">
        <f aca="false">IF(Data_Clean!P2057="","",Assumptions!$B$15*0.5^(Data_Clean!P2057/Assumptions!$B$20))</f>
        <v>30</v>
      </c>
      <c r="L2057" s="16" t="n">
        <f aca="false">Assumptions!$B$16*MIN(1,LN(1+Data_Clean!Q2057)/LN(1+Assumptions!$B$21))</f>
        <v>10</v>
      </c>
      <c r="M2057" s="16" t="n">
        <f aca="false">Assumptions!$B$17*(0.6*MIN(1,Data_Clean!R2057/Assumptions!$B$22)+0.4*IF(Data_Clean!S2057="",0,Data_Clean!S2057))</f>
        <v>5.292</v>
      </c>
      <c r="N2057" s="16" t="n">
        <f aca="false">Assumptions!$B$18*MIN(1,(Data_Clean!F2057-1)/Assumptions!$B$23)</f>
        <v>15</v>
      </c>
      <c r="O2057" s="16" t="n">
        <f aca="false">Assumptions!$B$19*(0.4*IF(Data_Clean!E2057="",0,MIN(1,Data_Clean!E2057/12/Assumptions!$B$24))+0.35*IF(Data_Clean!D2057="Y",1,0)+0.25*(1-MIN(Data_Clean!T2057,3)/3))/IF(Data_Clean!E2057="",0.6,1)</f>
        <v>7.25</v>
      </c>
      <c r="P2057" s="16" t="n">
        <f aca="false">SUM(K2057:O2057)/(Assumptions!$D$5-IF(K2057="",Assumptions!$B$15,0))*100</f>
        <v>67.542</v>
      </c>
      <c r="Q2057" s="7" t="str">
        <f aca="false">IF(J2057&gt;=Assumptions!$B$26,"High",IF(J2057&gt;=Assumptions!$B$27,"Mid","Low"))</f>
        <v>High</v>
      </c>
      <c r="R2057" s="7" t="str">
        <f aca="false">IF(P2057&gt;=Assumptions!$B$28,"High",IF(P2057&gt;=Assumptions!$B$29,"Mid","Low"))</f>
        <v>Mid</v>
      </c>
      <c r="S2057" s="7" t="str">
        <f aca="false">INDEX(Assumptions!$B$33:$B$41,MATCH(Q2057&amp;"|"&amp;R2057,Assumptions!$A$33:$A$41,0))</f>
        <v>Established Core</v>
      </c>
      <c r="T2057" s="7" t="n">
        <f aca="false">IF(ISNUMBER(Data_Clean!V2057),J2057*Data_Clean!V2057,0)</f>
        <v>373.527272313</v>
      </c>
    </row>
    <row r="2058" customFormat="false" ht="15" hidden="false" customHeight="false" outlineLevel="0" collapsed="false">
      <c r="A2058" s="15" t="str">
        <f aca="false">Data_Clean!A2058</f>
        <v>CX102054</v>
      </c>
      <c r="B2058" s="14" t="n">
        <f aca="false">Data_Clean!G2058*Assumptions!$B$5</f>
        <v>4.403</v>
      </c>
      <c r="C2058" s="14" t="n">
        <f aca="false">IF(Data_Clean!H2058="",0,Data_Clean!H2058)*Assumptions!$B$6</f>
        <v>0</v>
      </c>
      <c r="D2058" s="14" t="n">
        <f aca="false">Data_Clean!I2058*Assumptions!$B$7</f>
        <v>8.8</v>
      </c>
      <c r="E2058" s="14" t="n">
        <f aca="false">Data_Clean!J2058*Assumptions!$B$8</f>
        <v>0</v>
      </c>
      <c r="F2058" s="14" t="n">
        <f aca="false">Data_Clean!K2058*Assumptions!$B$9</f>
        <v>90.2</v>
      </c>
      <c r="G2058" s="14" t="n">
        <f aca="false">Data_Clean!L2058*Assumptions!$B$10</f>
        <v>0</v>
      </c>
      <c r="H2058" s="14" t="n">
        <f aca="false">IF(OR(Data_Clean!M2058="",Data_Clean!N2058=""),0,Data_Clean!M2058*Data_Clean!N2058/100)*Assumptions!$B$13*Assumptions!$B$11</f>
        <v>0</v>
      </c>
      <c r="I2058" s="14" t="n">
        <f aca="false">Data_Clean!O2058*4*Assumptions!$B$12</f>
        <v>0</v>
      </c>
      <c r="J2058" s="14" t="n">
        <f aca="false">SUM(B2058:I2058)</f>
        <v>103.403</v>
      </c>
      <c r="K2058" s="16" t="n">
        <f aca="false">IF(Data_Clean!P2058="","",Assumptions!$B$15*0.5^(Data_Clean!P2058/Assumptions!$B$20))</f>
        <v>23.811015779523</v>
      </c>
      <c r="L2058" s="16" t="n">
        <f aca="false">Assumptions!$B$16*MIN(1,LN(1+Data_Clean!Q2058)/LN(1+Assumptions!$B$21))</f>
        <v>15.0586973234667</v>
      </c>
      <c r="M2058" s="16" t="n">
        <f aca="false">Assumptions!$B$17*(0.6*MIN(1,Data_Clean!R2058/Assumptions!$B$22)+0.4*IF(Data_Clean!S2058="",0,Data_Clean!S2058))</f>
        <v>3.684</v>
      </c>
      <c r="N2058" s="16" t="n">
        <f aca="false">Assumptions!$B$18*MIN(1,(Data_Clean!F2058-1)/Assumptions!$B$23)</f>
        <v>10</v>
      </c>
      <c r="O2058" s="16" t="n">
        <f aca="false">Assumptions!$B$19*(0.4*IF(Data_Clean!E2058="",0,MIN(1,Data_Clean!E2058/12/Assumptions!$B$24))+0.35*IF(Data_Clean!D2058="Y",1,0)+0.25*(1-MIN(Data_Clean!T2058,3)/3))/IF(Data_Clean!E2058="",0.6,1)</f>
        <v>12.8</v>
      </c>
      <c r="P2058" s="16" t="n">
        <f aca="false">SUM(K2058:O2058)/(Assumptions!$D$5-IF(K2058="",Assumptions!$B$15,0))*100</f>
        <v>65.3537131029897</v>
      </c>
      <c r="Q2058" s="7" t="str">
        <f aca="false">IF(J2058&gt;=Assumptions!$B$26,"High",IF(J2058&gt;=Assumptions!$B$27,"Mid","Low"))</f>
        <v>Low</v>
      </c>
      <c r="R2058" s="7" t="str">
        <f aca="false">IF(P2058&gt;=Assumptions!$B$28,"High",IF(P2058&gt;=Assumptions!$B$29,"Mid","Low"))</f>
        <v>Mid</v>
      </c>
      <c r="S2058" s="7" t="str">
        <f aca="false">INDEX(Assumptions!$B$33:$B$41,MATCH(Q2058&amp;"|"&amp;R2058,Assumptions!$A$33:$A$41,0))</f>
        <v>Light Touch</v>
      </c>
      <c r="T2058" s="7" t="n">
        <f aca="false">IF(ISNUMBER(Data_Clean!V2058),J2058*Data_Clean!V2058,0)</f>
        <v>2.4196302</v>
      </c>
    </row>
    <row r="2059" customFormat="false" ht="15" hidden="false" customHeight="false" outlineLevel="0" collapsed="false">
      <c r="A2059" s="15" t="str">
        <f aca="false">Data_Clean!A2059</f>
        <v>CX102055</v>
      </c>
      <c r="B2059" s="14" t="n">
        <f aca="false">Data_Clean!G2059*Assumptions!$B$5</f>
        <v>28.0265</v>
      </c>
      <c r="C2059" s="14" t="n">
        <f aca="false">IF(Data_Clean!H2059="",0,Data_Clean!H2059)*Assumptions!$B$6</f>
        <v>15.98484</v>
      </c>
      <c r="D2059" s="14" t="n">
        <f aca="false">Data_Clean!I2059*Assumptions!$B$7</f>
        <v>0</v>
      </c>
      <c r="E2059" s="14" t="n">
        <f aca="false">Data_Clean!J2059*Assumptions!$B$8</f>
        <v>0</v>
      </c>
      <c r="F2059" s="14" t="n">
        <f aca="false">Data_Clean!K2059*Assumptions!$B$9</f>
        <v>235.4</v>
      </c>
      <c r="G2059" s="14" t="n">
        <f aca="false">Data_Clean!L2059*Assumptions!$B$10</f>
        <v>0</v>
      </c>
      <c r="H2059" s="14" t="n">
        <f aca="false">IF(OR(Data_Clean!M2059="",Data_Clean!N2059=""),0,Data_Clean!M2059*Data_Clean!N2059/100)*Assumptions!$B$13*Assumptions!$B$11</f>
        <v>0</v>
      </c>
      <c r="I2059" s="14" t="n">
        <f aca="false">Data_Clean!O2059*4*Assumptions!$B$12</f>
        <v>0</v>
      </c>
      <c r="J2059" s="14" t="n">
        <f aca="false">SUM(B2059:I2059)</f>
        <v>279.41134</v>
      </c>
      <c r="K2059" s="16" t="n">
        <f aca="false">IF(Data_Clean!P2059="","",Assumptions!$B$15*0.5^(Data_Clean!P2059/Assumptions!$B$20))</f>
        <v>22.735748497656</v>
      </c>
      <c r="L2059" s="16" t="n">
        <f aca="false">Assumptions!$B$16*MIN(1,LN(1+Data_Clean!Q2059)/LN(1+Assumptions!$B$21))</f>
        <v>18.3262763996531</v>
      </c>
      <c r="M2059" s="16" t="n">
        <f aca="false">Assumptions!$B$17*(0.6*MIN(1,Data_Clean!R2059/Assumptions!$B$22)+0.4*IF(Data_Clean!S2059="",0,Data_Clean!S2059))</f>
        <v>12.45</v>
      </c>
      <c r="N2059" s="16" t="n">
        <f aca="false">Assumptions!$B$18*MIN(1,(Data_Clean!F2059-1)/Assumptions!$B$23)</f>
        <v>15</v>
      </c>
      <c r="O2059" s="16" t="n">
        <f aca="false">Assumptions!$B$19*(0.4*IF(Data_Clean!E2059="",0,MIN(1,Data_Clean!E2059/12/Assumptions!$B$24))+0.35*IF(Data_Clean!D2059="Y",1,0)+0.25*(1-MIN(Data_Clean!T2059,3)/3))/IF(Data_Clean!E2059="",0.6,1)</f>
        <v>15</v>
      </c>
      <c r="P2059" s="16" t="n">
        <f aca="false">SUM(K2059:O2059)/(Assumptions!$D$5-IF(K2059="",Assumptions!$B$15,0))*100</f>
        <v>83.512024897309</v>
      </c>
      <c r="Q2059" s="7" t="str">
        <f aca="false">IF(J2059&gt;=Assumptions!$B$26,"High",IF(J2059&gt;=Assumptions!$B$27,"Mid","Low"))</f>
        <v>Low</v>
      </c>
      <c r="R2059" s="7" t="str">
        <f aca="false">IF(P2059&gt;=Assumptions!$B$28,"High",IF(P2059&gt;=Assumptions!$B$29,"Mid","Low"))</f>
        <v>High</v>
      </c>
      <c r="S2059" s="7" t="str">
        <f aca="false">INDEX(Assumptions!$B$33:$B$41,MATCH(Q2059&amp;"|"&amp;R2059,Assumptions!$A$33:$A$41,0))</f>
        <v>Engaged Builders</v>
      </c>
      <c r="T2059" s="7" t="n">
        <f aca="false">IF(ISNUMBER(Data_Clean!V2059),J2059*Data_Clean!V2059,0)</f>
        <v>1.95587938</v>
      </c>
    </row>
    <row r="2060" customFormat="false" ht="15" hidden="false" customHeight="false" outlineLevel="0" collapsed="false">
      <c r="A2060" s="15" t="str">
        <f aca="false">Data_Clean!A2060</f>
        <v>CX102056</v>
      </c>
      <c r="B2060" s="14" t="n">
        <f aca="false">Data_Clean!G2060*Assumptions!$B$5</f>
        <v>75.89</v>
      </c>
      <c r="C2060" s="14" t="n">
        <f aca="false">IF(Data_Clean!H2060="",0,Data_Clean!H2060)*Assumptions!$B$6</f>
        <v>0</v>
      </c>
      <c r="D2060" s="14" t="n">
        <f aca="false">Data_Clean!I2060*Assumptions!$B$7</f>
        <v>0</v>
      </c>
      <c r="E2060" s="14" t="n">
        <f aca="false">Data_Clean!J2060*Assumptions!$B$8</f>
        <v>0</v>
      </c>
      <c r="F2060" s="14" t="n">
        <f aca="false">Data_Clean!K2060*Assumptions!$B$9</f>
        <v>0</v>
      </c>
      <c r="G2060" s="14" t="n">
        <f aca="false">Data_Clean!L2060*Assumptions!$B$10</f>
        <v>0</v>
      </c>
      <c r="H2060" s="14" t="n">
        <f aca="false">IF(OR(Data_Clean!M2060="",Data_Clean!N2060=""),0,Data_Clean!M2060*Data_Clean!N2060/100)*Assumptions!$B$13*Assumptions!$B$11</f>
        <v>0</v>
      </c>
      <c r="I2060" s="14" t="n">
        <f aca="false">Data_Clean!O2060*4*Assumptions!$B$12</f>
        <v>0</v>
      </c>
      <c r="J2060" s="14" t="n">
        <f aca="false">SUM(B2060:I2060)</f>
        <v>75.89</v>
      </c>
      <c r="K2060" s="16" t="n">
        <f aca="false">IF(Data_Clean!P2060="","",Assumptions!$B$15*0.5^(Data_Clean!P2060/Assumptions!$B$20))</f>
        <v>13.9954948730521</v>
      </c>
      <c r="L2060" s="16" t="n">
        <f aca="false">Assumptions!$B$16*MIN(1,LN(1+Data_Clean!Q2060)/LN(1+Assumptions!$B$21))</f>
        <v>12.6966447294858</v>
      </c>
      <c r="M2060" s="16" t="n">
        <f aca="false">Assumptions!$B$17*(0.6*MIN(1,Data_Clean!R2060/Assumptions!$B$22)+0.4*IF(Data_Clean!S2060="",0,Data_Clean!S2060))</f>
        <v>4.248</v>
      </c>
      <c r="N2060" s="16" t="n">
        <f aca="false">Assumptions!$B$18*MIN(1,(Data_Clean!F2060-1)/Assumptions!$B$23)</f>
        <v>0</v>
      </c>
      <c r="O2060" s="16" t="n">
        <f aca="false">Assumptions!$B$19*(0.4*IF(Data_Clean!E2060="",0,MIN(1,Data_Clean!E2060/12/Assumptions!$B$24))+0.35*IF(Data_Clean!D2060="Y",1,0)+0.25*(1-MIN(Data_Clean!T2060,3)/3))/IF(Data_Clean!E2060="",0.6,1)</f>
        <v>8.5</v>
      </c>
      <c r="P2060" s="16" t="n">
        <f aca="false">SUM(K2060:O2060)/(Assumptions!$D$5-IF(K2060="",Assumptions!$B$15,0))*100</f>
        <v>39.4401396025379</v>
      </c>
      <c r="Q2060" s="7" t="str">
        <f aca="false">IF(J2060&gt;=Assumptions!$B$26,"High",IF(J2060&gt;=Assumptions!$B$27,"Mid","Low"))</f>
        <v>Low</v>
      </c>
      <c r="R2060" s="7" t="str">
        <f aca="false">IF(P2060&gt;=Assumptions!$B$28,"High",IF(P2060&gt;=Assumptions!$B$29,"Mid","Low"))</f>
        <v>Low</v>
      </c>
      <c r="S2060" s="7" t="str">
        <f aca="false">INDEX(Assumptions!$B$33:$B$41,MATCH(Q2060&amp;"|"&amp;R2060,Assumptions!$A$33:$A$41,0))</f>
        <v>Dormant &amp; Low Value</v>
      </c>
      <c r="T2060" s="7" t="n">
        <f aca="false">IF(ISNUMBER(Data_Clean!V2060),J2060*Data_Clean!V2060,0)</f>
        <v>11.603581</v>
      </c>
    </row>
    <row r="2061" customFormat="false" ht="15" hidden="false" customHeight="false" outlineLevel="0" collapsed="false">
      <c r="A2061" s="15" t="str">
        <f aca="false">Data_Clean!A2061</f>
        <v>CX102057</v>
      </c>
      <c r="B2061" s="14" t="n">
        <f aca="false">Data_Clean!G2061*Assumptions!$B$5</f>
        <v>10.5475</v>
      </c>
      <c r="C2061" s="14" t="n">
        <f aca="false">IF(Data_Clean!H2061="",0,Data_Clean!H2061)*Assumptions!$B$6</f>
        <v>0</v>
      </c>
      <c r="D2061" s="14" t="n">
        <f aca="false">Data_Clean!I2061*Assumptions!$B$7</f>
        <v>0</v>
      </c>
      <c r="E2061" s="14" t="n">
        <f aca="false">Data_Clean!J2061*Assumptions!$B$8</f>
        <v>0</v>
      </c>
      <c r="F2061" s="14" t="n">
        <f aca="false">Data_Clean!K2061*Assumptions!$B$9</f>
        <v>0</v>
      </c>
      <c r="G2061" s="14" t="n">
        <f aca="false">Data_Clean!L2061*Assumptions!$B$10</f>
        <v>0</v>
      </c>
      <c r="H2061" s="14" t="n">
        <f aca="false">IF(OR(Data_Clean!M2061="",Data_Clean!N2061=""),0,Data_Clean!M2061*Data_Clean!N2061/100)*Assumptions!$B$13*Assumptions!$B$11</f>
        <v>0</v>
      </c>
      <c r="I2061" s="14" t="n">
        <f aca="false">Data_Clean!O2061*4*Assumptions!$B$12</f>
        <v>0</v>
      </c>
      <c r="J2061" s="14" t="n">
        <f aca="false">SUM(B2061:I2061)</f>
        <v>10.5475</v>
      </c>
      <c r="K2061" s="16" t="n">
        <f aca="false">IF(Data_Clean!P2061="","",Assumptions!$B$15*0.5^(Data_Clean!P2061/Assumptions!$B$20))</f>
        <v>9.44940787421155</v>
      </c>
      <c r="L2061" s="16" t="n">
        <f aca="false">Assumptions!$B$16*MIN(1,LN(1+Data_Clean!Q2061)/LN(1+Assumptions!$B$21))</f>
        <v>13.5873179074216</v>
      </c>
      <c r="M2061" s="16" t="n">
        <f aca="false">Assumptions!$B$17*(0.6*MIN(1,Data_Clean!R2061/Assumptions!$B$22)+0.4*IF(Data_Clean!S2061="",0,Data_Clean!S2061))</f>
        <v>4.536</v>
      </c>
      <c r="N2061" s="16" t="n">
        <f aca="false">Assumptions!$B$18*MIN(1,(Data_Clean!F2061-1)/Assumptions!$B$23)</f>
        <v>0</v>
      </c>
      <c r="O2061" s="16" t="n">
        <f aca="false">Assumptions!$B$19*(0.4*IF(Data_Clean!E2061="",0,MIN(1,Data_Clean!E2061/12/Assumptions!$B$24))+0.35*IF(Data_Clean!D2061="Y",1,0)+0.25*(1-MIN(Data_Clean!T2061,3)/3))/IF(Data_Clean!E2061="",0.6,1)</f>
        <v>9.75</v>
      </c>
      <c r="P2061" s="16" t="n">
        <f aca="false">SUM(K2061:O2061)/(Assumptions!$D$5-IF(K2061="",Assumptions!$B$15,0))*100</f>
        <v>37.3227257816331</v>
      </c>
      <c r="Q2061" s="7" t="str">
        <f aca="false">IF(J2061&gt;=Assumptions!$B$26,"High",IF(J2061&gt;=Assumptions!$B$27,"Mid","Low"))</f>
        <v>Low</v>
      </c>
      <c r="R2061" s="7" t="str">
        <f aca="false">IF(P2061&gt;=Assumptions!$B$28,"High",IF(P2061&gt;=Assumptions!$B$29,"Mid","Low"))</f>
        <v>Low</v>
      </c>
      <c r="S2061" s="7" t="str">
        <f aca="false">INDEX(Assumptions!$B$33:$B$41,MATCH(Q2061&amp;"|"&amp;R2061,Assumptions!$A$33:$A$41,0))</f>
        <v>Dormant &amp; Low Value</v>
      </c>
      <c r="T2061" s="7" t="n">
        <f aca="false">IF(ISNUMBER(Data_Clean!V2061),J2061*Data_Clean!V2061,0)</f>
        <v>0.55796275</v>
      </c>
    </row>
    <row r="2062" customFormat="false" ht="15" hidden="false" customHeight="false" outlineLevel="0" collapsed="false">
      <c r="A2062" s="15" t="str">
        <f aca="false">Data_Clean!A2062</f>
        <v>CX102058</v>
      </c>
      <c r="B2062" s="14" t="n">
        <f aca="false">Data_Clean!G2062*Assumptions!$B$5</f>
        <v>116.10875</v>
      </c>
      <c r="C2062" s="14" t="n">
        <f aca="false">IF(Data_Clean!H2062="",0,Data_Clean!H2062)*Assumptions!$B$6</f>
        <v>126.13488</v>
      </c>
      <c r="D2062" s="14" t="n">
        <f aca="false">Data_Clean!I2062*Assumptions!$B$7</f>
        <v>0</v>
      </c>
      <c r="E2062" s="14" t="n">
        <f aca="false">Data_Clean!J2062*Assumptions!$B$8</f>
        <v>0</v>
      </c>
      <c r="F2062" s="14" t="n">
        <f aca="false">Data_Clean!K2062*Assumptions!$B$9</f>
        <v>0</v>
      </c>
      <c r="G2062" s="14" t="n">
        <f aca="false">Data_Clean!L2062*Assumptions!$B$10</f>
        <v>0</v>
      </c>
      <c r="H2062" s="14" t="n">
        <f aca="false">IF(OR(Data_Clean!M2062="",Data_Clean!N2062=""),0,Data_Clean!M2062*Data_Clean!N2062/100)*Assumptions!$B$13*Assumptions!$B$11</f>
        <v>0</v>
      </c>
      <c r="I2062" s="14" t="n">
        <f aca="false">Data_Clean!O2062*4*Assumptions!$B$12</f>
        <v>0</v>
      </c>
      <c r="J2062" s="14" t="n">
        <f aca="false">SUM(B2062:I2062)</f>
        <v>242.24363</v>
      </c>
      <c r="K2062" s="16" t="n">
        <f aca="false">IF(Data_Clean!P2062="","",Assumptions!$B$15*0.5^(Data_Clean!P2062/Assumptions!$B$20))</f>
        <v>17.6332185942541</v>
      </c>
      <c r="L2062" s="16" t="n">
        <f aca="false">Assumptions!$B$16*MIN(1,LN(1+Data_Clean!Q2062)/LN(1+Assumptions!$B$21))</f>
        <v>12.8906482631789</v>
      </c>
      <c r="M2062" s="16" t="n">
        <f aca="false">Assumptions!$B$17*(0.6*MIN(1,Data_Clean!R2062/Assumptions!$B$22)+0.4*IF(Data_Clean!S2062="",0,Data_Clean!S2062))</f>
        <v>10.008</v>
      </c>
      <c r="N2062" s="16" t="n">
        <f aca="false">Assumptions!$B$18*MIN(1,(Data_Clean!F2062-1)/Assumptions!$B$23)</f>
        <v>5</v>
      </c>
      <c r="O2062" s="16" t="n">
        <f aca="false">Assumptions!$B$19*(0.4*IF(Data_Clean!E2062="",0,MIN(1,Data_Clean!E2062/12/Assumptions!$B$24))+0.35*IF(Data_Clean!D2062="Y",1,0)+0.25*(1-MIN(Data_Clean!T2062,3)/3))/IF(Data_Clean!E2062="",0.6,1)</f>
        <v>10.6</v>
      </c>
      <c r="P2062" s="16" t="n">
        <f aca="false">SUM(K2062:O2062)/(Assumptions!$D$5-IF(K2062="",Assumptions!$B$15,0))*100</f>
        <v>56.131866857433</v>
      </c>
      <c r="Q2062" s="7" t="str">
        <f aca="false">IF(J2062&gt;=Assumptions!$B$26,"High",IF(J2062&gt;=Assumptions!$B$27,"Mid","Low"))</f>
        <v>Low</v>
      </c>
      <c r="R2062" s="7" t="str">
        <f aca="false">IF(P2062&gt;=Assumptions!$B$28,"High",IF(P2062&gt;=Assumptions!$B$29,"Mid","Low"))</f>
        <v>Mid</v>
      </c>
      <c r="S2062" s="7" t="str">
        <f aca="false">INDEX(Assumptions!$B$33:$B$41,MATCH(Q2062&amp;"|"&amp;R2062,Assumptions!$A$33:$A$41,0))</f>
        <v>Light Touch</v>
      </c>
      <c r="T2062" s="7" t="n">
        <f aca="false">IF(ISNUMBER(Data_Clean!V2062),J2062*Data_Clean!V2062,0)</f>
        <v>10.513373542</v>
      </c>
    </row>
    <row r="2063" customFormat="false" ht="15" hidden="false" customHeight="false" outlineLevel="0" collapsed="false">
      <c r="A2063" s="15" t="str">
        <f aca="false">Data_Clean!A2063</f>
        <v>CX102059</v>
      </c>
      <c r="B2063" s="14" t="n">
        <f aca="false">Data_Clean!G2063*Assumptions!$B$5</f>
        <v>30.58175</v>
      </c>
      <c r="C2063" s="14" t="n">
        <f aca="false">IF(Data_Clean!H2063="",0,Data_Clean!H2063)*Assumptions!$B$6</f>
        <v>93.12984</v>
      </c>
      <c r="D2063" s="14" t="n">
        <f aca="false">Data_Clean!I2063*Assumptions!$B$7</f>
        <v>0</v>
      </c>
      <c r="E2063" s="14" t="n">
        <f aca="false">Data_Clean!J2063*Assumptions!$B$8</f>
        <v>0</v>
      </c>
      <c r="F2063" s="14" t="n">
        <f aca="false">Data_Clean!K2063*Assumptions!$B$9</f>
        <v>0</v>
      </c>
      <c r="G2063" s="14" t="n">
        <f aca="false">Data_Clean!L2063*Assumptions!$B$10</f>
        <v>0</v>
      </c>
      <c r="H2063" s="14" t="n">
        <f aca="false">IF(OR(Data_Clean!M2063="",Data_Clean!N2063=""),0,Data_Clean!M2063*Data_Clean!N2063/100)*Assumptions!$B$13*Assumptions!$B$11</f>
        <v>0</v>
      </c>
      <c r="I2063" s="14" t="n">
        <f aca="false">Data_Clean!O2063*4*Assumptions!$B$12</f>
        <v>0</v>
      </c>
      <c r="J2063" s="14" t="n">
        <f aca="false">SUM(B2063:I2063)</f>
        <v>123.71159</v>
      </c>
      <c r="K2063" s="16" t="n">
        <f aca="false">IF(Data_Clean!P2063="","",Assumptions!$B$15*0.5^(Data_Clean!P2063/Assumptions!$B$20))</f>
        <v>8.4184653623203</v>
      </c>
      <c r="L2063" s="16" t="n">
        <f aca="false">Assumptions!$B$16*MIN(1,LN(1+Data_Clean!Q2063)/LN(1+Assumptions!$B$21))</f>
        <v>11.5625930527155</v>
      </c>
      <c r="M2063" s="16" t="n">
        <f aca="false">Assumptions!$B$17*(0.6*MIN(1,Data_Clean!R2063/Assumptions!$B$22)+0.4*IF(Data_Clean!S2063="",0,Data_Clean!S2063))</f>
        <v>0</v>
      </c>
      <c r="N2063" s="16" t="n">
        <f aca="false">Assumptions!$B$18*MIN(1,(Data_Clean!F2063-1)/Assumptions!$B$23)</f>
        <v>5</v>
      </c>
      <c r="O2063" s="16" t="n">
        <f aca="false">Assumptions!$B$19*(0.4*IF(Data_Clean!E2063="",0,MIN(1,Data_Clean!E2063/12/Assumptions!$B$24))+0.35*IF(Data_Clean!D2063="Y",1,0)+0.25*(1-MIN(Data_Clean!T2063,3)/3))/IF(Data_Clean!E2063="",0.6,1)</f>
        <v>15</v>
      </c>
      <c r="P2063" s="16" t="n">
        <f aca="false">SUM(K2063:O2063)/(Assumptions!$D$5-IF(K2063="",Assumptions!$B$15,0))*100</f>
        <v>39.9810584150358</v>
      </c>
      <c r="Q2063" s="7" t="str">
        <f aca="false">IF(J2063&gt;=Assumptions!$B$26,"High",IF(J2063&gt;=Assumptions!$B$27,"Mid","Low"))</f>
        <v>Low</v>
      </c>
      <c r="R2063" s="7" t="str">
        <f aca="false">IF(P2063&gt;=Assumptions!$B$28,"High",IF(P2063&gt;=Assumptions!$B$29,"Mid","Low"))</f>
        <v>Low</v>
      </c>
      <c r="S2063" s="7" t="str">
        <f aca="false">INDEX(Assumptions!$B$33:$B$41,MATCH(Q2063&amp;"|"&amp;R2063,Assumptions!$A$33:$A$41,0))</f>
        <v>Dormant &amp; Low Value</v>
      </c>
      <c r="T2063" s="7" t="n">
        <f aca="false">IF(ISNUMBER(Data_Clean!V2063),J2063*Data_Clean!V2063,0)</f>
        <v>7.496922354</v>
      </c>
    </row>
    <row r="2064" customFormat="false" ht="15" hidden="false" customHeight="false" outlineLevel="0" collapsed="false">
      <c r="A2064" s="15" t="str">
        <f aca="false">Data_Clean!A2064</f>
        <v>CX102060</v>
      </c>
      <c r="B2064" s="14" t="n">
        <f aca="false">Data_Clean!G2064*Assumptions!$B$5</f>
        <v>7.0255</v>
      </c>
      <c r="C2064" s="14" t="n">
        <f aca="false">IF(Data_Clean!H2064="",0,Data_Clean!H2064)*Assumptions!$B$6</f>
        <v>0</v>
      </c>
      <c r="D2064" s="14" t="n">
        <f aca="false">Data_Clean!I2064*Assumptions!$B$7</f>
        <v>0</v>
      </c>
      <c r="E2064" s="14" t="n">
        <f aca="false">Data_Clean!J2064*Assumptions!$B$8</f>
        <v>0</v>
      </c>
      <c r="F2064" s="14" t="n">
        <f aca="false">Data_Clean!K2064*Assumptions!$B$9</f>
        <v>0</v>
      </c>
      <c r="G2064" s="14" t="n">
        <f aca="false">Data_Clean!L2064*Assumptions!$B$10</f>
        <v>0</v>
      </c>
      <c r="H2064" s="14" t="n">
        <f aca="false">IF(OR(Data_Clean!M2064="",Data_Clean!N2064=""),0,Data_Clean!M2064*Data_Clean!N2064/100)*Assumptions!$B$13*Assumptions!$B$11</f>
        <v>4.62</v>
      </c>
      <c r="I2064" s="14" t="n">
        <f aca="false">Data_Clean!O2064*4*Assumptions!$B$12</f>
        <v>1.33152</v>
      </c>
      <c r="J2064" s="14" t="n">
        <f aca="false">SUM(B2064:I2064)</f>
        <v>12.97702</v>
      </c>
      <c r="K2064" s="16" t="n">
        <f aca="false">IF(Data_Clean!P2064="","",Assumptions!$B$15*0.5^(Data_Clean!P2064/Assumptions!$B$20))</f>
        <v>24.9371368842836</v>
      </c>
      <c r="L2064" s="16" t="n">
        <f aca="false">Assumptions!$B$16*MIN(1,LN(1+Data_Clean!Q2064)/LN(1+Assumptions!$B$21))</f>
        <v>8.67194478953664</v>
      </c>
      <c r="M2064" s="16" t="n">
        <f aca="false">Assumptions!$B$17*(0.6*MIN(1,Data_Clean!R2064/Assumptions!$B$22)+0.4*IF(Data_Clean!S2064="",0,Data_Clean!S2064))</f>
        <v>5.478</v>
      </c>
      <c r="N2064" s="16" t="n">
        <f aca="false">Assumptions!$B$18*MIN(1,(Data_Clean!F2064-1)/Assumptions!$B$23)</f>
        <v>5</v>
      </c>
      <c r="O2064" s="16" t="n">
        <f aca="false">Assumptions!$B$19*(0.4*IF(Data_Clean!E2064="",0,MIN(1,Data_Clean!E2064/12/Assumptions!$B$24))+0.35*IF(Data_Clean!D2064="Y",1,0)+0.25*(1-MIN(Data_Clean!T2064,3)/3))/IF(Data_Clean!E2064="",0.6,1)</f>
        <v>2.9</v>
      </c>
      <c r="P2064" s="16" t="n">
        <f aca="false">SUM(K2064:O2064)/(Assumptions!$D$5-IF(K2064="",Assumptions!$B$15,0))*100</f>
        <v>46.9870816738203</v>
      </c>
      <c r="Q2064" s="7" t="str">
        <f aca="false">IF(J2064&gt;=Assumptions!$B$26,"High",IF(J2064&gt;=Assumptions!$B$27,"Mid","Low"))</f>
        <v>Low</v>
      </c>
      <c r="R2064" s="7" t="str">
        <f aca="false">IF(P2064&gt;=Assumptions!$B$28,"High",IF(P2064&gt;=Assumptions!$B$29,"Mid","Low"))</f>
        <v>Low</v>
      </c>
      <c r="S2064" s="7" t="str">
        <f aca="false">INDEX(Assumptions!$B$33:$B$41,MATCH(Q2064&amp;"|"&amp;R2064,Assumptions!$A$33:$A$41,0))</f>
        <v>Dormant &amp; Low Value</v>
      </c>
      <c r="T2064" s="7" t="n">
        <f aca="false">IF(ISNUMBER(Data_Clean!V2064),J2064*Data_Clean!V2064,0)</f>
        <v>3.201430834</v>
      </c>
    </row>
    <row r="2065" customFormat="false" ht="15" hidden="false" customHeight="false" outlineLevel="0" collapsed="false">
      <c r="A2065" s="15" t="str">
        <f aca="false">Data_Clean!A2065</f>
        <v>CX102061</v>
      </c>
      <c r="B2065" s="14" t="n">
        <f aca="false">Data_Clean!G2065*Assumptions!$B$5</f>
        <v>180</v>
      </c>
      <c r="C2065" s="14" t="n">
        <f aca="false">IF(Data_Clean!H2065="",0,Data_Clean!H2065)*Assumptions!$B$6</f>
        <v>582.16836</v>
      </c>
      <c r="D2065" s="14" t="n">
        <f aca="false">Data_Clean!I2065*Assumptions!$B$7</f>
        <v>0</v>
      </c>
      <c r="E2065" s="14" t="n">
        <f aca="false">Data_Clean!J2065*Assumptions!$B$8</f>
        <v>0</v>
      </c>
      <c r="F2065" s="14" t="n">
        <f aca="false">Data_Clean!K2065*Assumptions!$B$9</f>
        <v>0</v>
      </c>
      <c r="G2065" s="14" t="n">
        <f aca="false">Data_Clean!L2065*Assumptions!$B$10</f>
        <v>0</v>
      </c>
      <c r="H2065" s="14" t="n">
        <f aca="false">IF(OR(Data_Clean!M2065="",Data_Clean!N2065=""),0,Data_Clean!M2065*Data_Clean!N2065/100)*Assumptions!$B$13*Assumptions!$B$11</f>
        <v>96.678</v>
      </c>
      <c r="I2065" s="14" t="n">
        <f aca="false">Data_Clean!O2065*4*Assumptions!$B$12</f>
        <v>52.90896</v>
      </c>
      <c r="J2065" s="14" t="n">
        <f aca="false">SUM(B2065:I2065)</f>
        <v>911.75532</v>
      </c>
      <c r="K2065" s="16" t="n">
        <f aca="false">IF(Data_Clean!P2065="","",Assumptions!$B$15*0.5^(Data_Clean!P2065/Assumptions!$B$20))</f>
        <v>27.3516746567465</v>
      </c>
      <c r="L2065" s="16" t="n">
        <f aca="false">Assumptions!$B$16*MIN(1,LN(1+Data_Clean!Q2065)/LN(1+Assumptions!$B$21))</f>
        <v>13.8963721559302</v>
      </c>
      <c r="M2065" s="16" t="n">
        <f aca="false">Assumptions!$B$17*(0.6*MIN(1,Data_Clean!R2065/Assumptions!$B$22)+0.4*IF(Data_Clean!S2065="",0,Data_Clean!S2065))</f>
        <v>11.85</v>
      </c>
      <c r="N2065" s="16" t="n">
        <f aca="false">Assumptions!$B$18*MIN(1,(Data_Clean!F2065-1)/Assumptions!$B$23)</f>
        <v>10</v>
      </c>
      <c r="O2065" s="16" t="n">
        <f aca="false">Assumptions!$B$19*(0.4*IF(Data_Clean!E2065="",0,MIN(1,Data_Clean!E2065/12/Assumptions!$B$24))+0.35*IF(Data_Clean!D2065="Y",1,0)+0.25*(1-MIN(Data_Clean!T2065,3)/3))/IF(Data_Clean!E2065="",0.6,1)</f>
        <v>10.25</v>
      </c>
      <c r="P2065" s="16" t="n">
        <f aca="false">SUM(K2065:O2065)/(Assumptions!$D$5-IF(K2065="",Assumptions!$B$15,0))*100</f>
        <v>73.3480468126768</v>
      </c>
      <c r="Q2065" s="7" t="str">
        <f aca="false">IF(J2065&gt;=Assumptions!$B$26,"High",IF(J2065&gt;=Assumptions!$B$27,"Mid","Low"))</f>
        <v>Mid</v>
      </c>
      <c r="R2065" s="7" t="str">
        <f aca="false">IF(P2065&gt;=Assumptions!$B$28,"High",IF(P2065&gt;=Assumptions!$B$29,"Mid","Low"))</f>
        <v>High</v>
      </c>
      <c r="S2065" s="7" t="str">
        <f aca="false">INDEX(Assumptions!$B$33:$B$41,MATCH(Q2065&amp;"|"&amp;R2065,Assumptions!$A$33:$A$41,0))</f>
        <v>Engaged Builders</v>
      </c>
      <c r="T2065" s="7" t="n">
        <f aca="false">IF(ISNUMBER(Data_Clean!V2065),J2065*Data_Clean!V2065,0)</f>
        <v>32.458489392</v>
      </c>
    </row>
    <row r="2066" customFormat="false" ht="15" hidden="false" customHeight="false" outlineLevel="0" collapsed="false">
      <c r="A2066" s="15" t="str">
        <f aca="false">Data_Clean!A2066</f>
        <v>CX102062</v>
      </c>
      <c r="B2066" s="14" t="n">
        <f aca="false">Data_Clean!G2066*Assumptions!$B$5</f>
        <v>60.48575</v>
      </c>
      <c r="C2066" s="14" t="n">
        <f aca="false">IF(Data_Clean!H2066="",0,Data_Clean!H2066)*Assumptions!$B$6</f>
        <v>0</v>
      </c>
      <c r="D2066" s="14" t="n">
        <f aca="false">Data_Clean!I2066*Assumptions!$B$7</f>
        <v>0</v>
      </c>
      <c r="E2066" s="14" t="n">
        <f aca="false">Data_Clean!J2066*Assumptions!$B$8</f>
        <v>0</v>
      </c>
      <c r="F2066" s="14" t="n">
        <f aca="false">Data_Clean!K2066*Assumptions!$B$9</f>
        <v>0</v>
      </c>
      <c r="G2066" s="14" t="n">
        <f aca="false">Data_Clean!L2066*Assumptions!$B$10</f>
        <v>0</v>
      </c>
      <c r="H2066" s="14" t="n">
        <f aca="false">IF(OR(Data_Clean!M2066="",Data_Clean!N2066=""),0,Data_Clean!M2066*Data_Clean!N2066/100)*Assumptions!$B$13*Assumptions!$B$11</f>
        <v>0</v>
      </c>
      <c r="I2066" s="14" t="n">
        <f aca="false">Data_Clean!O2066*4*Assumptions!$B$12</f>
        <v>0</v>
      </c>
      <c r="J2066" s="14" t="n">
        <f aca="false">SUM(B2066:I2066)</f>
        <v>60.48575</v>
      </c>
      <c r="K2066" s="16" t="n">
        <f aca="false">IF(Data_Clean!P2066="","",Assumptions!$B$15*0.5^(Data_Clean!P2066/Assumptions!$B$20))</f>
        <v>2.90839642843825</v>
      </c>
      <c r="L2066" s="16" t="n">
        <f aca="false">Assumptions!$B$16*MIN(1,LN(1+Data_Clean!Q2066)/LN(1+Assumptions!$B$21))</f>
        <v>0</v>
      </c>
      <c r="M2066" s="16" t="n">
        <f aca="false">Assumptions!$B$17*(0.6*MIN(1,Data_Clean!R2066/Assumptions!$B$22)+0.4*IF(Data_Clean!S2066="",0,Data_Clean!S2066))</f>
        <v>0</v>
      </c>
      <c r="N2066" s="16" t="n">
        <f aca="false">Assumptions!$B$18*MIN(1,(Data_Clean!F2066-1)/Assumptions!$B$23)</f>
        <v>0</v>
      </c>
      <c r="O2066" s="16" t="n">
        <f aca="false">Assumptions!$B$19*(0.4*IF(Data_Clean!E2066="",0,MIN(1,Data_Clean!E2066/12/Assumptions!$B$24))+0.35*IF(Data_Clean!D2066="Y",1,0)+0.25*(1-MIN(Data_Clean!T2066,3)/3))/IF(Data_Clean!E2066="",0.6,1)</f>
        <v>9.1</v>
      </c>
      <c r="P2066" s="16" t="n">
        <f aca="false">SUM(K2066:O2066)/(Assumptions!$D$5-IF(K2066="",Assumptions!$B$15,0))*100</f>
        <v>12.0083964284383</v>
      </c>
      <c r="Q2066" s="7" t="str">
        <f aca="false">IF(J2066&gt;=Assumptions!$B$26,"High",IF(J2066&gt;=Assumptions!$B$27,"Mid","Low"))</f>
        <v>Low</v>
      </c>
      <c r="R2066" s="7" t="str">
        <f aca="false">IF(P2066&gt;=Assumptions!$B$28,"High",IF(P2066&gt;=Assumptions!$B$29,"Mid","Low"))</f>
        <v>Low</v>
      </c>
      <c r="S2066" s="7" t="str">
        <f aca="false">INDEX(Assumptions!$B$33:$B$41,MATCH(Q2066&amp;"|"&amp;R2066,Assumptions!$A$33:$A$41,0))</f>
        <v>Dormant &amp; Low Value</v>
      </c>
      <c r="T2066" s="7" t="n">
        <f aca="false">IF(ISNUMBER(Data_Clean!V2066),J2066*Data_Clean!V2066,0)</f>
        <v>21.030895275</v>
      </c>
    </row>
    <row r="2067" customFormat="false" ht="15" hidden="false" customHeight="false" outlineLevel="0" collapsed="false">
      <c r="A2067" s="15" t="str">
        <f aca="false">Data_Clean!A2067</f>
        <v>CX102063</v>
      </c>
      <c r="B2067" s="14" t="n">
        <f aca="false">Data_Clean!G2067*Assumptions!$B$5</f>
        <v>183.9305</v>
      </c>
      <c r="C2067" s="14" t="n">
        <f aca="false">IF(Data_Clean!H2067="",0,Data_Clean!H2067)*Assumptions!$B$6</f>
        <v>0</v>
      </c>
      <c r="D2067" s="14" t="n">
        <f aca="false">Data_Clean!I2067*Assumptions!$B$7</f>
        <v>0</v>
      </c>
      <c r="E2067" s="14" t="n">
        <f aca="false">Data_Clean!J2067*Assumptions!$B$8</f>
        <v>0</v>
      </c>
      <c r="F2067" s="14" t="n">
        <f aca="false">Data_Clean!K2067*Assumptions!$B$9</f>
        <v>3120.7</v>
      </c>
      <c r="G2067" s="14" t="n">
        <f aca="false">Data_Clean!L2067*Assumptions!$B$10</f>
        <v>0</v>
      </c>
      <c r="H2067" s="14" t="n">
        <f aca="false">IF(OR(Data_Clean!M2067="",Data_Clean!N2067=""),0,Data_Clean!M2067*Data_Clean!N2067/100)*Assumptions!$B$13*Assumptions!$B$11</f>
        <v>0</v>
      </c>
      <c r="I2067" s="14" t="n">
        <f aca="false">Data_Clean!O2067*4*Assumptions!$B$12</f>
        <v>0</v>
      </c>
      <c r="J2067" s="14" t="n">
        <f aca="false">SUM(B2067:I2067)</f>
        <v>3304.6305</v>
      </c>
      <c r="K2067" s="16" t="n">
        <f aca="false">IF(Data_Clean!P2067="","",Assumptions!$B$15*0.5^(Data_Clean!P2067/Assumptions!$B$20))</f>
        <v>19.7926186615934</v>
      </c>
      <c r="L2067" s="16" t="n">
        <f aca="false">Assumptions!$B$16*MIN(1,LN(1+Data_Clean!Q2067)/LN(1+Assumptions!$B$21))</f>
        <v>11.5625930527155</v>
      </c>
      <c r="M2067" s="16" t="n">
        <f aca="false">Assumptions!$B$17*(0.6*MIN(1,Data_Clean!R2067/Assumptions!$B$22)+0.4*IF(Data_Clean!S2067="",0,Data_Clean!S2067))</f>
        <v>8.82</v>
      </c>
      <c r="N2067" s="16" t="n">
        <f aca="false">Assumptions!$B$18*MIN(1,(Data_Clean!F2067-1)/Assumptions!$B$23)</f>
        <v>10</v>
      </c>
      <c r="O2067" s="16" t="n">
        <f aca="false">Assumptions!$B$19*(0.4*IF(Data_Clean!E2067="",0,MIN(1,Data_Clean!E2067/12/Assumptions!$B$24))+0.35*IF(Data_Clean!D2067="Y",1,0)+0.25*(1-MIN(Data_Clean!T2067,3)/3))/IF(Data_Clean!E2067="",0.6,1)</f>
        <v>8.75</v>
      </c>
      <c r="P2067" s="16" t="n">
        <f aca="false">SUM(K2067:O2067)/(Assumptions!$D$5-IF(K2067="",Assumptions!$B$15,0))*100</f>
        <v>58.9252117143089</v>
      </c>
      <c r="Q2067" s="7" t="str">
        <f aca="false">IF(J2067&gt;=Assumptions!$B$26,"High",IF(J2067&gt;=Assumptions!$B$27,"Mid","Low"))</f>
        <v>High</v>
      </c>
      <c r="R2067" s="7" t="str">
        <f aca="false">IF(P2067&gt;=Assumptions!$B$28,"High",IF(P2067&gt;=Assumptions!$B$29,"Mid","Low"))</f>
        <v>Mid</v>
      </c>
      <c r="S2067" s="7" t="str">
        <f aca="false">INDEX(Assumptions!$B$33:$B$41,MATCH(Q2067&amp;"|"&amp;R2067,Assumptions!$A$33:$A$41,0))</f>
        <v>Established Core</v>
      </c>
      <c r="T2067" s="7" t="n">
        <f aca="false">IF(ISNUMBER(Data_Clean!V2067),J2067*Data_Clean!V2067,0)</f>
        <v>446.45558055</v>
      </c>
    </row>
    <row r="2068" customFormat="false" ht="15" hidden="false" customHeight="false" outlineLevel="0" collapsed="false">
      <c r="A2068" s="15" t="str">
        <f aca="false">Data_Clean!A2068</f>
        <v>CX102064</v>
      </c>
      <c r="B2068" s="14" t="n">
        <f aca="false">Data_Clean!G2068*Assumptions!$B$5</f>
        <v>294.279</v>
      </c>
      <c r="C2068" s="14" t="n">
        <f aca="false">IF(Data_Clean!H2068="",0,Data_Clean!H2068)*Assumptions!$B$6</f>
        <v>1397.66436</v>
      </c>
      <c r="D2068" s="14" t="n">
        <f aca="false">Data_Clean!I2068*Assumptions!$B$7</f>
        <v>0</v>
      </c>
      <c r="E2068" s="14" t="n">
        <f aca="false">Data_Clean!J2068*Assumptions!$B$8</f>
        <v>0</v>
      </c>
      <c r="F2068" s="14" t="n">
        <f aca="false">Data_Clean!K2068*Assumptions!$B$9</f>
        <v>0</v>
      </c>
      <c r="G2068" s="14" t="n">
        <f aca="false">Data_Clean!L2068*Assumptions!$B$10</f>
        <v>598.95</v>
      </c>
      <c r="H2068" s="14" t="n">
        <f aca="false">IF(OR(Data_Clean!M2068="",Data_Clean!N2068=""),0,Data_Clean!M2068*Data_Clean!N2068/100)*Assumptions!$B$13*Assumptions!$B$11</f>
        <v>588</v>
      </c>
      <c r="I2068" s="14" t="n">
        <f aca="false">Data_Clean!O2068*4*Assumptions!$B$12</f>
        <v>72.64896</v>
      </c>
      <c r="J2068" s="14" t="n">
        <f aca="false">SUM(B2068:I2068)</f>
        <v>2951.54232</v>
      </c>
      <c r="K2068" s="16" t="n">
        <f aca="false">IF(Data_Clean!P2068="","",Assumptions!$B$15*0.5^(Data_Clean!P2068/Assumptions!$B$20))</f>
        <v>24.9371368842836</v>
      </c>
      <c r="L2068" s="16" t="n">
        <f aca="false">Assumptions!$B$16*MIN(1,LN(1+Data_Clean!Q2068)/LN(1+Assumptions!$B$21))</f>
        <v>12.8906482631789</v>
      </c>
      <c r="M2068" s="16" t="n">
        <f aca="false">Assumptions!$B$17*(0.6*MIN(1,Data_Clean!R2068/Assumptions!$B$22)+0.4*IF(Data_Clean!S2068="",0,Data_Clean!S2068))</f>
        <v>9.588</v>
      </c>
      <c r="N2068" s="16" t="n">
        <f aca="false">Assumptions!$B$18*MIN(1,(Data_Clean!F2068-1)/Assumptions!$B$23)</f>
        <v>15</v>
      </c>
      <c r="O2068" s="16" t="n">
        <f aca="false">Assumptions!$B$19*(0.4*IF(Data_Clean!E2068="",0,MIN(1,Data_Clean!E2068/12/Assumptions!$B$24))+0.35*IF(Data_Clean!D2068="Y",1,0)+0.25*(1-MIN(Data_Clean!T2068,3)/3))/IF(Data_Clean!E2068="",0.6,1)</f>
        <v>8.85</v>
      </c>
      <c r="P2068" s="16" t="n">
        <f aca="false">SUM(K2068:O2068)/(Assumptions!$D$5-IF(K2068="",Assumptions!$B$15,0))*100</f>
        <v>71.2657851474625</v>
      </c>
      <c r="Q2068" s="7" t="str">
        <f aca="false">IF(J2068&gt;=Assumptions!$B$26,"High",IF(J2068&gt;=Assumptions!$B$27,"Mid","Low"))</f>
        <v>High</v>
      </c>
      <c r="R2068" s="7" t="str">
        <f aca="false">IF(P2068&gt;=Assumptions!$B$28,"High",IF(P2068&gt;=Assumptions!$B$29,"Mid","Low"))</f>
        <v>High</v>
      </c>
      <c r="S2068" s="7" t="str">
        <f aca="false">INDEX(Assumptions!$B$33:$B$41,MATCH(Q2068&amp;"|"&amp;R2068,Assumptions!$A$33:$A$41,0))</f>
        <v>Premier Advocates</v>
      </c>
      <c r="T2068" s="7" t="n">
        <f aca="false">IF(ISNUMBER(Data_Clean!V2068),J2068*Data_Clean!V2068,0)</f>
        <v>145.806190608</v>
      </c>
    </row>
    <row r="2069" customFormat="false" ht="15" hidden="false" customHeight="false" outlineLevel="0" collapsed="false">
      <c r="A2069" s="15" t="str">
        <f aca="false">Data_Clean!A2069</f>
        <v>CX102065</v>
      </c>
      <c r="B2069" s="14" t="n">
        <f aca="false">Data_Clean!G2069*Assumptions!$B$5</f>
        <v>27.18875</v>
      </c>
      <c r="C2069" s="14" t="n">
        <f aca="false">IF(Data_Clean!H2069="",0,Data_Clean!H2069)*Assumptions!$B$6</f>
        <v>0</v>
      </c>
      <c r="D2069" s="14" t="n">
        <f aca="false">Data_Clean!I2069*Assumptions!$B$7</f>
        <v>0</v>
      </c>
      <c r="E2069" s="14" t="n">
        <f aca="false">Data_Clean!J2069*Assumptions!$B$8</f>
        <v>0</v>
      </c>
      <c r="F2069" s="14" t="n">
        <f aca="false">Data_Clean!K2069*Assumptions!$B$9</f>
        <v>0</v>
      </c>
      <c r="G2069" s="14" t="n">
        <f aca="false">Data_Clean!L2069*Assumptions!$B$10</f>
        <v>0</v>
      </c>
      <c r="H2069" s="14" t="n">
        <f aca="false">IF(OR(Data_Clean!M2069="",Data_Clean!N2069=""),0,Data_Clean!M2069*Data_Clean!N2069/100)*Assumptions!$B$13*Assumptions!$B$11</f>
        <v>0</v>
      </c>
      <c r="I2069" s="14" t="n">
        <f aca="false">Data_Clean!O2069*4*Assumptions!$B$12</f>
        <v>0</v>
      </c>
      <c r="J2069" s="14" t="n">
        <f aca="false">SUM(B2069:I2069)</f>
        <v>27.18875</v>
      </c>
      <c r="K2069" s="16" t="n">
        <f aca="false">IF(Data_Clean!P2069="","",Assumptions!$B$15*0.5^(Data_Clean!P2069/Assumptions!$B$20))</f>
        <v>16.8369307246406</v>
      </c>
      <c r="L2069" s="16" t="n">
        <f aca="false">Assumptions!$B$16*MIN(1,LN(1+Data_Clean!Q2069)/LN(1+Assumptions!$B$21))</f>
        <v>10.6966696442427</v>
      </c>
      <c r="M2069" s="16" t="n">
        <f aca="false">Assumptions!$B$17*(0.6*MIN(1,Data_Clean!R2069/Assumptions!$B$22)+0.4*IF(Data_Clean!S2069="",0,Data_Clean!S2069))</f>
        <v>4.29</v>
      </c>
      <c r="N2069" s="16" t="n">
        <f aca="false">Assumptions!$B$18*MIN(1,(Data_Clean!F2069-1)/Assumptions!$B$23)</f>
        <v>0</v>
      </c>
      <c r="O2069" s="16" t="n">
        <f aca="false">Assumptions!$B$19*(0.4*IF(Data_Clean!E2069="",0,MIN(1,Data_Clean!E2069/12/Assumptions!$B$24))+0.35*IF(Data_Clean!D2069="Y",1,0)+0.25*(1-MIN(Data_Clean!T2069,3)/3))/IF(Data_Clean!E2069="",0.6,1)</f>
        <v>6.55</v>
      </c>
      <c r="P2069" s="16" t="n">
        <f aca="false">SUM(K2069:O2069)/(Assumptions!$D$5-IF(K2069="",Assumptions!$B$15,0))*100</f>
        <v>38.3736003688833</v>
      </c>
      <c r="Q2069" s="7" t="str">
        <f aca="false">IF(J2069&gt;=Assumptions!$B$26,"High",IF(J2069&gt;=Assumptions!$B$27,"Mid","Low"))</f>
        <v>Low</v>
      </c>
      <c r="R2069" s="7" t="str">
        <f aca="false">IF(P2069&gt;=Assumptions!$B$28,"High",IF(P2069&gt;=Assumptions!$B$29,"Mid","Low"))</f>
        <v>Low</v>
      </c>
      <c r="S2069" s="7" t="str">
        <f aca="false">INDEX(Assumptions!$B$33:$B$41,MATCH(Q2069&amp;"|"&amp;R2069,Assumptions!$A$33:$A$41,0))</f>
        <v>Dormant &amp; Low Value</v>
      </c>
      <c r="T2069" s="7" t="n">
        <f aca="false">IF(ISNUMBER(Data_Clean!V2069),J2069*Data_Clean!V2069,0)</f>
        <v>3.433939125</v>
      </c>
    </row>
    <row r="2070" customFormat="false" ht="15" hidden="false" customHeight="false" outlineLevel="0" collapsed="false">
      <c r="A2070" s="15" t="str">
        <f aca="false">Data_Clean!A2070</f>
        <v>CX102066</v>
      </c>
      <c r="B2070" s="14" t="n">
        <f aca="false">Data_Clean!G2070*Assumptions!$B$5</f>
        <v>89.94775</v>
      </c>
      <c r="C2070" s="14" t="n">
        <f aca="false">IF(Data_Clean!H2070="",0,Data_Clean!H2070)*Assumptions!$B$6</f>
        <v>114.77076</v>
      </c>
      <c r="D2070" s="14" t="n">
        <f aca="false">Data_Clean!I2070*Assumptions!$B$7</f>
        <v>0</v>
      </c>
      <c r="E2070" s="14" t="n">
        <f aca="false">Data_Clean!J2070*Assumptions!$B$8</f>
        <v>0</v>
      </c>
      <c r="F2070" s="14" t="n">
        <f aca="false">Data_Clean!K2070*Assumptions!$B$9</f>
        <v>0</v>
      </c>
      <c r="G2070" s="14" t="n">
        <f aca="false">Data_Clean!L2070*Assumptions!$B$10</f>
        <v>0</v>
      </c>
      <c r="H2070" s="14" t="n">
        <f aca="false">IF(OR(Data_Clean!M2070="",Data_Clean!N2070=""),0,Data_Clean!M2070*Data_Clean!N2070/100)*Assumptions!$B$13*Assumptions!$B$11</f>
        <v>76.128</v>
      </c>
      <c r="I2070" s="14" t="n">
        <f aca="false">Data_Clean!O2070*4*Assumptions!$B$12</f>
        <v>28.70352</v>
      </c>
      <c r="J2070" s="14" t="n">
        <f aca="false">SUM(B2070:I2070)</f>
        <v>309.55003</v>
      </c>
      <c r="K2070" s="16" t="n">
        <f aca="false">IF(Data_Clean!P2070="","",Assumptions!$B$15*0.5^(Data_Clean!P2070/Assumptions!$B$20))</f>
        <v>30</v>
      </c>
      <c r="L2070" s="16" t="n">
        <f aca="false">Assumptions!$B$16*MIN(1,LN(1+Data_Clean!Q2070)/LN(1+Assumptions!$B$21))</f>
        <v>16.230151259145</v>
      </c>
      <c r="M2070" s="16" t="n">
        <f aca="false">Assumptions!$B$17*(0.6*MIN(1,Data_Clean!R2070/Assumptions!$B$22)+0.4*IF(Data_Clean!S2070="",0,Data_Clean!S2070))</f>
        <v>1.662</v>
      </c>
      <c r="N2070" s="16" t="n">
        <f aca="false">Assumptions!$B$18*MIN(1,(Data_Clean!F2070-1)/Assumptions!$B$23)</f>
        <v>10</v>
      </c>
      <c r="O2070" s="16" t="n">
        <f aca="false">Assumptions!$B$19*(0.4*IF(Data_Clean!E2070="",0,MIN(1,Data_Clean!E2070/12/Assumptions!$B$24))+0.35*IF(Data_Clean!D2070="Y",1,0)+0.25*(1-MIN(Data_Clean!T2070,3)/3))/IF(Data_Clean!E2070="",0.6,1)</f>
        <v>15</v>
      </c>
      <c r="P2070" s="16" t="n">
        <f aca="false">SUM(K2070:O2070)/(Assumptions!$D$5-IF(K2070="",Assumptions!$B$15,0))*100</f>
        <v>72.892151259145</v>
      </c>
      <c r="Q2070" s="7" t="str">
        <f aca="false">IF(J2070&gt;=Assumptions!$B$26,"High",IF(J2070&gt;=Assumptions!$B$27,"Mid","Low"))</f>
        <v>Low</v>
      </c>
      <c r="R2070" s="7" t="str">
        <f aca="false">IF(P2070&gt;=Assumptions!$B$28,"High",IF(P2070&gt;=Assumptions!$B$29,"Mid","Low"))</f>
        <v>High</v>
      </c>
      <c r="S2070" s="7" t="str">
        <f aca="false">INDEX(Assumptions!$B$33:$B$41,MATCH(Q2070&amp;"|"&amp;R2070,Assumptions!$A$33:$A$41,0))</f>
        <v>Engaged Builders</v>
      </c>
      <c r="T2070" s="7" t="n">
        <f aca="false">IF(ISNUMBER(Data_Clean!V2070),J2070*Data_Clean!V2070,0)</f>
        <v>2.909770282</v>
      </c>
    </row>
    <row r="2071" customFormat="false" ht="15" hidden="false" customHeight="false" outlineLevel="0" collapsed="false">
      <c r="A2071" s="15" t="str">
        <f aca="false">Data_Clean!A2071</f>
        <v>CX102067</v>
      </c>
      <c r="B2071" s="14" t="n">
        <f aca="false">Data_Clean!G2071*Assumptions!$B$5</f>
        <v>338.39975</v>
      </c>
      <c r="C2071" s="14" t="n">
        <f aca="false">IF(Data_Clean!H2071="",0,Data_Clean!H2071)*Assumptions!$B$6</f>
        <v>164.71464</v>
      </c>
      <c r="D2071" s="14" t="n">
        <f aca="false">Data_Clean!I2071*Assumptions!$B$7</f>
        <v>0</v>
      </c>
      <c r="E2071" s="14" t="n">
        <f aca="false">Data_Clean!J2071*Assumptions!$B$8</f>
        <v>0</v>
      </c>
      <c r="F2071" s="14" t="n">
        <f aca="false">Data_Clean!K2071*Assumptions!$B$9</f>
        <v>3198.8</v>
      </c>
      <c r="G2071" s="14" t="n">
        <f aca="false">Data_Clean!L2071*Assumptions!$B$10</f>
        <v>724.5</v>
      </c>
      <c r="H2071" s="14" t="n">
        <f aca="false">IF(OR(Data_Clean!M2071="",Data_Clean!N2071=""),0,Data_Clean!M2071*Data_Clean!N2071/100)*Assumptions!$B$13*Assumptions!$B$11</f>
        <v>0</v>
      </c>
      <c r="I2071" s="14" t="n">
        <f aca="false">Data_Clean!O2071*4*Assumptions!$B$12</f>
        <v>0</v>
      </c>
      <c r="J2071" s="14" t="n">
        <f aca="false">SUM(B2071:I2071)</f>
        <v>4426.41439</v>
      </c>
      <c r="K2071" s="16" t="n">
        <f aca="false">IF(Data_Clean!P2071="","",Assumptions!$B$15*0.5^(Data_Clean!P2071/Assumptions!$B$20))</f>
        <v>24.3675718906871</v>
      </c>
      <c r="L2071" s="16" t="n">
        <f aca="false">Assumptions!$B$16*MIN(1,LN(1+Data_Clean!Q2071)/LN(1+Assumptions!$B$21))</f>
        <v>18.0053239293381</v>
      </c>
      <c r="M2071" s="16" t="n">
        <f aca="false">Assumptions!$B$17*(0.6*MIN(1,Data_Clean!R2071/Assumptions!$B$22)+0.4*IF(Data_Clean!S2071="",0,Data_Clean!S2071))</f>
        <v>14.928</v>
      </c>
      <c r="N2071" s="16" t="n">
        <f aca="false">Assumptions!$B$18*MIN(1,(Data_Clean!F2071-1)/Assumptions!$B$23)</f>
        <v>20</v>
      </c>
      <c r="O2071" s="16" t="n">
        <f aca="false">Assumptions!$B$19*(0.4*IF(Data_Clean!E2071="",0,MIN(1,Data_Clean!E2071/12/Assumptions!$B$24))+0.35*IF(Data_Clean!D2071="Y",1,0)+0.25*(1-MIN(Data_Clean!T2071,3)/3))/IF(Data_Clean!E2071="",0.6,1)</f>
        <v>9.55</v>
      </c>
      <c r="P2071" s="16" t="n">
        <f aca="false">SUM(K2071:O2071)/(Assumptions!$D$5-IF(K2071="",Assumptions!$B$15,0))*100</f>
        <v>86.8508958200251</v>
      </c>
      <c r="Q2071" s="7" t="str">
        <f aca="false">IF(J2071&gt;=Assumptions!$B$26,"High",IF(J2071&gt;=Assumptions!$B$27,"Mid","Low"))</f>
        <v>High</v>
      </c>
      <c r="R2071" s="7" t="str">
        <f aca="false">IF(P2071&gt;=Assumptions!$B$28,"High",IF(P2071&gt;=Assumptions!$B$29,"Mid","Low"))</f>
        <v>High</v>
      </c>
      <c r="S2071" s="7" t="str">
        <f aca="false">INDEX(Assumptions!$B$33:$B$41,MATCH(Q2071&amp;"|"&amp;R2071,Assumptions!$A$33:$A$41,0))</f>
        <v>Premier Advocates</v>
      </c>
      <c r="T2071" s="7" t="n">
        <f aca="false">IF(ISNUMBER(Data_Clean!V2071),J2071*Data_Clean!V2071,0)</f>
        <v>108.004511116</v>
      </c>
    </row>
    <row r="2072" customFormat="false" ht="15" hidden="false" customHeight="false" outlineLevel="0" collapsed="false">
      <c r="A2072" s="15" t="str">
        <f aca="false">Data_Clean!A2072</f>
        <v>CX102068</v>
      </c>
      <c r="B2072" s="14" t="n">
        <f aca="false">Data_Clean!G2072*Assumptions!$B$5</f>
        <v>252.543</v>
      </c>
      <c r="C2072" s="14" t="n">
        <f aca="false">IF(Data_Clean!H2072="",0,Data_Clean!H2072)*Assumptions!$B$6</f>
        <v>127.51464</v>
      </c>
      <c r="D2072" s="14" t="n">
        <f aca="false">Data_Clean!I2072*Assumptions!$B$7</f>
        <v>169.6</v>
      </c>
      <c r="E2072" s="14" t="n">
        <f aca="false">Data_Clean!J2072*Assumptions!$B$8</f>
        <v>0</v>
      </c>
      <c r="F2072" s="14" t="n">
        <f aca="false">Data_Clean!K2072*Assumptions!$B$9</f>
        <v>0</v>
      </c>
      <c r="G2072" s="14" t="n">
        <f aca="false">Data_Clean!L2072*Assumptions!$B$10</f>
        <v>0</v>
      </c>
      <c r="H2072" s="14" t="n">
        <f aca="false">IF(OR(Data_Clean!M2072="",Data_Clean!N2072=""),0,Data_Clean!M2072*Data_Clean!N2072/100)*Assumptions!$B$13*Assumptions!$B$11</f>
        <v>0</v>
      </c>
      <c r="I2072" s="14" t="n">
        <f aca="false">Data_Clean!O2072*4*Assumptions!$B$12</f>
        <v>0</v>
      </c>
      <c r="J2072" s="14" t="n">
        <f aca="false">SUM(B2072:I2072)</f>
        <v>549.65764</v>
      </c>
      <c r="K2072" s="16" t="n">
        <f aca="false">IF(Data_Clean!P2072="","",Assumptions!$B$15*0.5^(Data_Clean!P2072/Assumptions!$B$20))</f>
        <v>21.2132034355964</v>
      </c>
      <c r="L2072" s="16" t="n">
        <f aca="false">Assumptions!$B$16*MIN(1,LN(1+Data_Clean!Q2072)/LN(1+Assumptions!$B$21))</f>
        <v>16.7118774147124</v>
      </c>
      <c r="M2072" s="16" t="n">
        <f aca="false">Assumptions!$B$17*(0.6*MIN(1,Data_Clean!R2072/Assumptions!$B$22)+0.4*IF(Data_Clean!S2072="",0,Data_Clean!S2072))</f>
        <v>12.228</v>
      </c>
      <c r="N2072" s="16" t="n">
        <f aca="false">Assumptions!$B$18*MIN(1,(Data_Clean!F2072-1)/Assumptions!$B$23)</f>
        <v>15</v>
      </c>
      <c r="O2072" s="16" t="n">
        <f aca="false">Assumptions!$B$19*(0.4*IF(Data_Clean!E2072="",0,MIN(1,Data_Clean!E2072/12/Assumptions!$B$24))+0.35*IF(Data_Clean!D2072="Y",1,0)+0.25*(1-MIN(Data_Clean!T2072,3)/3))/IF(Data_Clean!E2072="",0.6,1)</f>
        <v>9.75</v>
      </c>
      <c r="P2072" s="16" t="n">
        <f aca="false">SUM(K2072:O2072)/(Assumptions!$D$5-IF(K2072="",Assumptions!$B$15,0))*100</f>
        <v>74.9030808503088</v>
      </c>
      <c r="Q2072" s="7" t="str">
        <f aca="false">IF(J2072&gt;=Assumptions!$B$26,"High",IF(J2072&gt;=Assumptions!$B$27,"Mid","Low"))</f>
        <v>Mid</v>
      </c>
      <c r="R2072" s="7" t="str">
        <f aca="false">IF(P2072&gt;=Assumptions!$B$28,"High",IF(P2072&gt;=Assumptions!$B$29,"Mid","Low"))</f>
        <v>High</v>
      </c>
      <c r="S2072" s="7" t="str">
        <f aca="false">INDEX(Assumptions!$B$33:$B$41,MATCH(Q2072&amp;"|"&amp;R2072,Assumptions!$A$33:$A$41,0))</f>
        <v>Engaged Builders</v>
      </c>
      <c r="T2072" s="7" t="n">
        <f aca="false">IF(ISNUMBER(Data_Clean!V2072),J2072*Data_Clean!V2072,0)</f>
        <v>14.895722044</v>
      </c>
    </row>
    <row r="2073" customFormat="false" ht="15" hidden="false" customHeight="false" outlineLevel="0" collapsed="false">
      <c r="A2073" s="15" t="str">
        <f aca="false">Data_Clean!A2073</f>
        <v>CX102069</v>
      </c>
      <c r="B2073" s="14" t="n">
        <f aca="false">Data_Clean!G2073*Assumptions!$B$5</f>
        <v>129.32125</v>
      </c>
      <c r="C2073" s="14" t="n">
        <f aca="false">IF(Data_Clean!H2073="",0,Data_Clean!H2073)*Assumptions!$B$6</f>
        <v>836.2968</v>
      </c>
      <c r="D2073" s="14" t="n">
        <f aca="false">Data_Clean!I2073*Assumptions!$B$7</f>
        <v>0</v>
      </c>
      <c r="E2073" s="14" t="n">
        <f aca="false">Data_Clean!J2073*Assumptions!$B$8</f>
        <v>4598.50755</v>
      </c>
      <c r="F2073" s="14" t="n">
        <f aca="false">Data_Clean!K2073*Assumptions!$B$9</f>
        <v>0</v>
      </c>
      <c r="G2073" s="14" t="n">
        <f aca="false">Data_Clean!L2073*Assumptions!$B$10</f>
        <v>0</v>
      </c>
      <c r="H2073" s="14" t="n">
        <f aca="false">IF(OR(Data_Clean!M2073="",Data_Clean!N2073=""),0,Data_Clean!M2073*Data_Clean!N2073/100)*Assumptions!$B$13*Assumptions!$B$11</f>
        <v>162</v>
      </c>
      <c r="I2073" s="14" t="n">
        <f aca="false">Data_Clean!O2073*4*Assumptions!$B$12</f>
        <v>170.58</v>
      </c>
      <c r="J2073" s="14" t="n">
        <f aca="false">SUM(B2073:I2073)</f>
        <v>5896.7056</v>
      </c>
      <c r="K2073" s="16" t="n">
        <f aca="false">IF(Data_Clean!P2073="","",Assumptions!$B$15*0.5^(Data_Clean!P2073/Assumptions!$B$20))</f>
        <v>29.3147990530274</v>
      </c>
      <c r="L2073" s="16" t="n">
        <f aca="false">Assumptions!$B$16*MIN(1,LN(1+Data_Clean!Q2073)/LN(1+Assumptions!$B$21))</f>
        <v>17.7767558299855</v>
      </c>
      <c r="M2073" s="16" t="n">
        <f aca="false">Assumptions!$B$17*(0.6*MIN(1,Data_Clean!R2073/Assumptions!$B$22)+0.4*IF(Data_Clean!S2073="",0,Data_Clean!S2073))</f>
        <v>10.992</v>
      </c>
      <c r="N2073" s="16" t="n">
        <f aca="false">Assumptions!$B$18*MIN(1,(Data_Clean!F2073-1)/Assumptions!$B$23)</f>
        <v>15</v>
      </c>
      <c r="O2073" s="16" t="n">
        <f aca="false">Assumptions!$B$19*(0.4*IF(Data_Clean!E2073="",0,MIN(1,Data_Clean!E2073/12/Assumptions!$B$24))+0.35*IF(Data_Clean!D2073="Y",1,0)+0.25*(1-MIN(Data_Clean!T2073,3)/3))/IF(Data_Clean!E2073="",0.6,1)</f>
        <v>15</v>
      </c>
      <c r="P2073" s="16" t="n">
        <f aca="false">SUM(K2073:O2073)/(Assumptions!$D$5-IF(K2073="",Assumptions!$B$15,0))*100</f>
        <v>88.0835548830129</v>
      </c>
      <c r="Q2073" s="7" t="str">
        <f aca="false">IF(J2073&gt;=Assumptions!$B$26,"High",IF(J2073&gt;=Assumptions!$B$27,"Mid","Low"))</f>
        <v>High</v>
      </c>
      <c r="R2073" s="7" t="str">
        <f aca="false">IF(P2073&gt;=Assumptions!$B$28,"High",IF(P2073&gt;=Assumptions!$B$29,"Mid","Low"))</f>
        <v>High</v>
      </c>
      <c r="S2073" s="7" t="str">
        <f aca="false">INDEX(Assumptions!$B$33:$B$41,MATCH(Q2073&amp;"|"&amp;R2073,Assumptions!$A$33:$A$41,0))</f>
        <v>Premier Advocates</v>
      </c>
      <c r="T2073" s="7" t="n">
        <f aca="false">IF(ISNUMBER(Data_Clean!V2073),J2073*Data_Clean!V2073,0)</f>
        <v>69.58112608</v>
      </c>
    </row>
    <row r="2074" customFormat="false" ht="15" hidden="false" customHeight="false" outlineLevel="0" collapsed="false">
      <c r="A2074" s="15" t="str">
        <f aca="false">Data_Clean!A2074</f>
        <v>CX102070</v>
      </c>
      <c r="B2074" s="14" t="n">
        <f aca="false">Data_Clean!G2074*Assumptions!$B$5</f>
        <v>68.13225</v>
      </c>
      <c r="C2074" s="14" t="n">
        <f aca="false">IF(Data_Clean!H2074="",0,Data_Clean!H2074)*Assumptions!$B$6</f>
        <v>0</v>
      </c>
      <c r="D2074" s="14" t="n">
        <f aca="false">Data_Clean!I2074*Assumptions!$B$7</f>
        <v>0</v>
      </c>
      <c r="E2074" s="14" t="n">
        <f aca="false">Data_Clean!J2074*Assumptions!$B$8</f>
        <v>0</v>
      </c>
      <c r="F2074" s="14" t="n">
        <f aca="false">Data_Clean!K2074*Assumptions!$B$9</f>
        <v>3528.8</v>
      </c>
      <c r="G2074" s="14" t="n">
        <f aca="false">Data_Clean!L2074*Assumptions!$B$10</f>
        <v>0</v>
      </c>
      <c r="H2074" s="14" t="n">
        <f aca="false">IF(OR(Data_Clean!M2074="",Data_Clean!N2074=""),0,Data_Clean!M2074*Data_Clean!N2074/100)*Assumptions!$B$13*Assumptions!$B$11</f>
        <v>454.572</v>
      </c>
      <c r="I2074" s="14" t="n">
        <f aca="false">Data_Clean!O2074*4*Assumptions!$B$12</f>
        <v>11.85888</v>
      </c>
      <c r="J2074" s="14" t="n">
        <f aca="false">SUM(B2074:I2074)</f>
        <v>4063.36313</v>
      </c>
      <c r="K2074" s="16" t="n">
        <f aca="false">IF(Data_Clean!P2074="","",Assumptions!$B$15*0.5^(Data_Clean!P2074/Assumptions!$B$20))</f>
        <v>28.6452481173125</v>
      </c>
      <c r="L2074" s="16" t="n">
        <f aca="false">Assumptions!$B$16*MIN(1,LN(1+Data_Clean!Q2074)/LN(1+Assumptions!$B$21))</f>
        <v>10</v>
      </c>
      <c r="M2074" s="16" t="n">
        <f aca="false">Assumptions!$B$17*(0.6*MIN(1,Data_Clean!R2074/Assumptions!$B$22)+0.4*IF(Data_Clean!S2074="",0,Data_Clean!S2074))</f>
        <v>4.656</v>
      </c>
      <c r="N2074" s="16" t="n">
        <f aca="false">Assumptions!$B$18*MIN(1,(Data_Clean!F2074-1)/Assumptions!$B$23)</f>
        <v>10</v>
      </c>
      <c r="O2074" s="16" t="n">
        <f aca="false">Assumptions!$B$19*(0.4*IF(Data_Clean!E2074="",0,MIN(1,Data_Clean!E2074/12/Assumptions!$B$24))+0.35*IF(Data_Clean!D2074="Y",1,0)+0.25*(1-MIN(Data_Clean!T2074,3)/3))/IF(Data_Clean!E2074="",0.6,1)</f>
        <v>9.75</v>
      </c>
      <c r="P2074" s="16" t="n">
        <f aca="false">SUM(K2074:O2074)/(Assumptions!$D$5-IF(K2074="",Assumptions!$B$15,0))*100</f>
        <v>63.0512481173125</v>
      </c>
      <c r="Q2074" s="7" t="str">
        <f aca="false">IF(J2074&gt;=Assumptions!$B$26,"High",IF(J2074&gt;=Assumptions!$B$27,"Mid","Low"))</f>
        <v>High</v>
      </c>
      <c r="R2074" s="7" t="str">
        <f aca="false">IF(P2074&gt;=Assumptions!$B$28,"High",IF(P2074&gt;=Assumptions!$B$29,"Mid","Low"))</f>
        <v>Mid</v>
      </c>
      <c r="S2074" s="7" t="str">
        <f aca="false">INDEX(Assumptions!$B$33:$B$41,MATCH(Q2074&amp;"|"&amp;R2074,Assumptions!$A$33:$A$41,0))</f>
        <v>Established Core</v>
      </c>
      <c r="T2074" s="7" t="n">
        <f aca="false">IF(ISNUMBER(Data_Clean!V2074),J2074*Data_Clean!V2074,0)</f>
        <v>500.200001303</v>
      </c>
    </row>
    <row r="2075" customFormat="false" ht="15" hidden="false" customHeight="false" outlineLevel="0" collapsed="false">
      <c r="A2075" s="15" t="str">
        <f aca="false">Data_Clean!A2075</f>
        <v>CX102071</v>
      </c>
      <c r="B2075" s="14" t="n">
        <f aca="false">Data_Clean!G2075*Assumptions!$B$5</f>
        <v>27.18125</v>
      </c>
      <c r="C2075" s="14" t="n">
        <f aca="false">IF(Data_Clean!H2075="",0,Data_Clean!H2075)*Assumptions!$B$6</f>
        <v>151.97808</v>
      </c>
      <c r="D2075" s="14" t="n">
        <f aca="false">Data_Clean!I2075*Assumptions!$B$7</f>
        <v>0</v>
      </c>
      <c r="E2075" s="14" t="n">
        <f aca="false">Data_Clean!J2075*Assumptions!$B$8</f>
        <v>300.21915</v>
      </c>
      <c r="F2075" s="14" t="n">
        <f aca="false">Data_Clean!K2075*Assumptions!$B$9</f>
        <v>0</v>
      </c>
      <c r="G2075" s="14" t="n">
        <f aca="false">Data_Clean!L2075*Assumptions!$B$10</f>
        <v>0</v>
      </c>
      <c r="H2075" s="14" t="n">
        <f aca="false">IF(OR(Data_Clean!M2075="",Data_Clean!N2075=""),0,Data_Clean!M2075*Data_Clean!N2075/100)*Assumptions!$B$13*Assumptions!$B$11</f>
        <v>0</v>
      </c>
      <c r="I2075" s="14" t="n">
        <f aca="false">Data_Clean!O2075*4*Assumptions!$B$12</f>
        <v>0</v>
      </c>
      <c r="J2075" s="14" t="n">
        <f aca="false">SUM(B2075:I2075)</f>
        <v>479.37848</v>
      </c>
      <c r="K2075" s="16" t="n">
        <f aca="false">IF(Data_Clean!P2075="","",Assumptions!$B$15*0.5^(Data_Clean!P2075/Assumptions!$B$20))</f>
        <v>23.811015779523</v>
      </c>
      <c r="L2075" s="16" t="n">
        <f aca="false">Assumptions!$B$16*MIN(1,LN(1+Data_Clean!Q2075)/LN(1+Assumptions!$B$21))</f>
        <v>15.0586973234667</v>
      </c>
      <c r="M2075" s="16" t="n">
        <f aca="false">Assumptions!$B$17*(0.6*MIN(1,Data_Clean!R2075/Assumptions!$B$22)+0.4*IF(Data_Clean!S2075="",0,Data_Clean!S2075))</f>
        <v>7.5</v>
      </c>
      <c r="N2075" s="16" t="n">
        <f aca="false">Assumptions!$B$18*MIN(1,(Data_Clean!F2075-1)/Assumptions!$B$23)</f>
        <v>10</v>
      </c>
      <c r="O2075" s="16" t="n">
        <f aca="false">Assumptions!$B$19*(0.4*IF(Data_Clean!E2075="",0,MIN(1,Data_Clean!E2075/12/Assumptions!$B$24))+0.35*IF(Data_Clean!D2075="Y",1,0)+0.25*(1-MIN(Data_Clean!T2075,3)/3))/IF(Data_Clean!E2075="",0.6,1)</f>
        <v>7.15</v>
      </c>
      <c r="P2075" s="16" t="n">
        <f aca="false">SUM(K2075:O2075)/(Assumptions!$D$5-IF(K2075="",Assumptions!$B$15,0))*100</f>
        <v>63.5197131029897</v>
      </c>
      <c r="Q2075" s="7" t="str">
        <f aca="false">IF(J2075&gt;=Assumptions!$B$26,"High",IF(J2075&gt;=Assumptions!$B$27,"Mid","Low"))</f>
        <v>Mid</v>
      </c>
      <c r="R2075" s="7" t="str">
        <f aca="false">IF(P2075&gt;=Assumptions!$B$28,"High",IF(P2075&gt;=Assumptions!$B$29,"Mid","Low"))</f>
        <v>Mid</v>
      </c>
      <c r="S2075" s="7" t="str">
        <f aca="false">INDEX(Assumptions!$B$33:$B$41,MATCH(Q2075&amp;"|"&amp;R2075,Assumptions!$A$33:$A$41,0))</f>
        <v>Established Core</v>
      </c>
      <c r="T2075" s="7" t="n">
        <f aca="false">IF(ISNUMBER(Data_Clean!V2075),J2075*Data_Clean!V2075,0)</f>
        <v>29.529714368</v>
      </c>
    </row>
    <row r="2076" customFormat="false" ht="15" hidden="false" customHeight="false" outlineLevel="0" collapsed="false">
      <c r="A2076" s="15" t="str">
        <f aca="false">Data_Clean!A2076</f>
        <v>CX102072</v>
      </c>
      <c r="B2076" s="14" t="n">
        <f aca="false">Data_Clean!G2076*Assumptions!$B$5</f>
        <v>136.644</v>
      </c>
      <c r="C2076" s="14" t="n">
        <f aca="false">IF(Data_Clean!H2076="",0,Data_Clean!H2076)*Assumptions!$B$6</f>
        <v>119.1378</v>
      </c>
      <c r="D2076" s="14" t="n">
        <f aca="false">Data_Clean!I2076*Assumptions!$B$7</f>
        <v>0</v>
      </c>
      <c r="E2076" s="14" t="n">
        <f aca="false">Data_Clean!J2076*Assumptions!$B$8</f>
        <v>0</v>
      </c>
      <c r="F2076" s="14" t="n">
        <f aca="false">Data_Clean!K2076*Assumptions!$B$9</f>
        <v>0</v>
      </c>
      <c r="G2076" s="14" t="n">
        <f aca="false">Data_Clean!L2076*Assumptions!$B$10</f>
        <v>0</v>
      </c>
      <c r="H2076" s="14" t="n">
        <f aca="false">IF(OR(Data_Clean!M2076="",Data_Clean!N2076=""),0,Data_Clean!M2076*Data_Clean!N2076/100)*Assumptions!$B$13*Assumptions!$B$11</f>
        <v>354.24</v>
      </c>
      <c r="I2076" s="14" t="n">
        <f aca="false">Data_Clean!O2076*4*Assumptions!$B$12</f>
        <v>102.46896</v>
      </c>
      <c r="J2076" s="14" t="n">
        <f aca="false">SUM(B2076:I2076)</f>
        <v>712.49076</v>
      </c>
      <c r="K2076" s="16" t="n">
        <f aca="false">IF(Data_Clean!P2076="","",Assumptions!$B$15*0.5^(Data_Clean!P2076/Assumptions!$B$20))</f>
        <v>18.8988157484231</v>
      </c>
      <c r="L2076" s="16" t="n">
        <f aca="false">Assumptions!$B$16*MIN(1,LN(1+Data_Clean!Q2076)/LN(1+Assumptions!$B$21))</f>
        <v>19.0348104158077</v>
      </c>
      <c r="M2076" s="16" t="n">
        <f aca="false">Assumptions!$B$17*(0.6*MIN(1,Data_Clean!R2076/Assumptions!$B$22)+0.4*IF(Data_Clean!S2076="",0,Data_Clean!S2076))</f>
        <v>4.866</v>
      </c>
      <c r="N2076" s="16" t="n">
        <f aca="false">Assumptions!$B$18*MIN(1,(Data_Clean!F2076-1)/Assumptions!$B$23)</f>
        <v>10</v>
      </c>
      <c r="O2076" s="16" t="n">
        <f aca="false">Assumptions!$B$19*(0.4*IF(Data_Clean!E2076="",0,MIN(1,Data_Clean!E2076/12/Assumptions!$B$24))+0.35*IF(Data_Clean!D2076="Y",1,0)+0.25*(1-MIN(Data_Clean!T2076,3)/3))/IF(Data_Clean!E2076="",0.6,1)</f>
        <v>14.75</v>
      </c>
      <c r="P2076" s="16" t="n">
        <f aca="false">SUM(K2076:O2076)/(Assumptions!$D$5-IF(K2076="",Assumptions!$B$15,0))*100</f>
        <v>67.5496261642307</v>
      </c>
      <c r="Q2076" s="7" t="str">
        <f aca="false">IF(J2076&gt;=Assumptions!$B$26,"High",IF(J2076&gt;=Assumptions!$B$27,"Mid","Low"))</f>
        <v>Mid</v>
      </c>
      <c r="R2076" s="7" t="str">
        <f aca="false">IF(P2076&gt;=Assumptions!$B$28,"High",IF(P2076&gt;=Assumptions!$B$29,"Mid","Low"))</f>
        <v>Mid</v>
      </c>
      <c r="S2076" s="7" t="str">
        <f aca="false">INDEX(Assumptions!$B$33:$B$41,MATCH(Q2076&amp;"|"&amp;R2076,Assumptions!$A$33:$A$41,0))</f>
        <v>Established Core</v>
      </c>
      <c r="T2076" s="7" t="n">
        <f aca="false">IF(ISNUMBER(Data_Clean!V2076),J2076*Data_Clean!V2076,0)</f>
        <v>8.763636348</v>
      </c>
    </row>
    <row r="2077" customFormat="false" ht="15" hidden="false" customHeight="false" outlineLevel="0" collapsed="false">
      <c r="A2077" s="15" t="str">
        <f aca="false">Data_Clean!A2077</f>
        <v>CX102073</v>
      </c>
      <c r="B2077" s="14" t="n">
        <f aca="false">Data_Clean!G2077*Assumptions!$B$5</f>
        <v>484.81025</v>
      </c>
      <c r="C2077" s="14" t="n">
        <f aca="false">IF(Data_Clean!H2077="",0,Data_Clean!H2077)*Assumptions!$B$6</f>
        <v>1613.22792</v>
      </c>
      <c r="D2077" s="14" t="n">
        <f aca="false">Data_Clean!I2077*Assumptions!$B$7</f>
        <v>0</v>
      </c>
      <c r="E2077" s="14" t="n">
        <f aca="false">Data_Clean!J2077*Assumptions!$B$8</f>
        <v>0</v>
      </c>
      <c r="F2077" s="14" t="n">
        <f aca="false">Data_Clean!K2077*Assumptions!$B$9</f>
        <v>0</v>
      </c>
      <c r="G2077" s="14" t="n">
        <f aca="false">Data_Clean!L2077*Assumptions!$B$10</f>
        <v>0</v>
      </c>
      <c r="H2077" s="14" t="n">
        <f aca="false">IF(OR(Data_Clean!M2077="",Data_Clean!N2077=""),0,Data_Clean!M2077*Data_Clean!N2077/100)*Assumptions!$B$13*Assumptions!$B$11</f>
        <v>39.648</v>
      </c>
      <c r="I2077" s="14" t="n">
        <f aca="false">Data_Clean!O2077*4*Assumptions!$B$12</f>
        <v>41.15904</v>
      </c>
      <c r="J2077" s="14" t="n">
        <f aca="false">SUM(B2077:I2077)</f>
        <v>2178.84521</v>
      </c>
      <c r="K2077" s="16" t="n">
        <f aca="false">IF(Data_Clean!P2077="","",Assumptions!$B$15*0.5^(Data_Clean!P2077/Assumptions!$B$20))</f>
        <v>25.5200148285257</v>
      </c>
      <c r="L2077" s="16" t="n">
        <f aca="false">Assumptions!$B$16*MIN(1,LN(1+Data_Clean!Q2077)/LN(1+Assumptions!$B$21))</f>
        <v>14.0427143261215</v>
      </c>
      <c r="M2077" s="16" t="n">
        <f aca="false">Assumptions!$B$17*(0.6*MIN(1,Data_Clean!R2077/Assumptions!$B$22)+0.4*IF(Data_Clean!S2077="",0,Data_Clean!S2077))</f>
        <v>9.858</v>
      </c>
      <c r="N2077" s="16" t="n">
        <f aca="false">Assumptions!$B$18*MIN(1,(Data_Clean!F2077-1)/Assumptions!$B$23)</f>
        <v>10</v>
      </c>
      <c r="O2077" s="16" t="n">
        <f aca="false">Assumptions!$B$19*(0.4*IF(Data_Clean!E2077="",0,MIN(1,Data_Clean!E2077/12/Assumptions!$B$24))+0.35*IF(Data_Clean!D2077="Y",1,0)+0.25*(1-MIN(Data_Clean!T2077,3)/3))/IF(Data_Clean!E2077="",0.6,1)</f>
        <v>5.1</v>
      </c>
      <c r="P2077" s="16" t="n">
        <f aca="false">SUM(K2077:O2077)/(Assumptions!$D$5-IF(K2077="",Assumptions!$B$15,0))*100</f>
        <v>64.5207291546472</v>
      </c>
      <c r="Q2077" s="7" t="str">
        <f aca="false">IF(J2077&gt;=Assumptions!$B$26,"High",IF(J2077&gt;=Assumptions!$B$27,"Mid","Low"))</f>
        <v>High</v>
      </c>
      <c r="R2077" s="7" t="str">
        <f aca="false">IF(P2077&gt;=Assumptions!$B$28,"High",IF(P2077&gt;=Assumptions!$B$29,"Mid","Low"))</f>
        <v>Mid</v>
      </c>
      <c r="S2077" s="7" t="str">
        <f aca="false">INDEX(Assumptions!$B$33:$B$41,MATCH(Q2077&amp;"|"&amp;R2077,Assumptions!$A$33:$A$41,0))</f>
        <v>Established Core</v>
      </c>
      <c r="T2077" s="7" t="n">
        <f aca="false">IF(ISNUMBER(Data_Clean!V2077),J2077*Data_Clean!V2077,0)</f>
        <v>173.218194195</v>
      </c>
    </row>
    <row r="2078" customFormat="false" ht="15" hidden="false" customHeight="false" outlineLevel="0" collapsed="false">
      <c r="A2078" s="15" t="str">
        <f aca="false">Data_Clean!A2078</f>
        <v>CX102074</v>
      </c>
      <c r="B2078" s="14" t="n">
        <f aca="false">Data_Clean!G2078*Assumptions!$B$5</f>
        <v>254.10625</v>
      </c>
      <c r="C2078" s="14" t="n">
        <f aca="false">IF(Data_Clean!H2078="",0,Data_Clean!H2078)*Assumptions!$B$6</f>
        <v>0</v>
      </c>
      <c r="D2078" s="14" t="n">
        <f aca="false">Data_Clean!I2078*Assumptions!$B$7</f>
        <v>0</v>
      </c>
      <c r="E2078" s="14" t="n">
        <f aca="false">Data_Clean!J2078*Assumptions!$B$8</f>
        <v>0</v>
      </c>
      <c r="F2078" s="14" t="n">
        <f aca="false">Data_Clean!K2078*Assumptions!$B$9</f>
        <v>0</v>
      </c>
      <c r="G2078" s="14" t="n">
        <f aca="false">Data_Clean!L2078*Assumptions!$B$10</f>
        <v>1229.4</v>
      </c>
      <c r="H2078" s="14" t="n">
        <f aca="false">IF(OR(Data_Clean!M2078="",Data_Clean!N2078=""),0,Data_Clean!M2078*Data_Clean!N2078/100)*Assumptions!$B$13*Assumptions!$B$11</f>
        <v>177.3</v>
      </c>
      <c r="I2078" s="14" t="n">
        <f aca="false">Data_Clean!O2078*4*Assumptions!$B$12</f>
        <v>66.04992</v>
      </c>
      <c r="J2078" s="14" t="n">
        <f aca="false">SUM(B2078:I2078)</f>
        <v>1726.85617</v>
      </c>
      <c r="K2078" s="16" t="n">
        <f aca="false">IF(Data_Clean!P2078="","",Assumptions!$B$15*0.5^(Data_Clean!P2078/Assumptions!$B$20))</f>
        <v>27.3516746567465</v>
      </c>
      <c r="L2078" s="16" t="n">
        <f aca="false">Assumptions!$B$16*MIN(1,LN(1+Data_Clean!Q2078)/LN(1+Assumptions!$B$21))</f>
        <v>16.5574033136099</v>
      </c>
      <c r="M2078" s="16" t="n">
        <f aca="false">Assumptions!$B$17*(0.6*MIN(1,Data_Clean!R2078/Assumptions!$B$22)+0.4*IF(Data_Clean!S2078="",0,Data_Clean!S2078))</f>
        <v>13.992</v>
      </c>
      <c r="N2078" s="16" t="n">
        <f aca="false">Assumptions!$B$18*MIN(1,(Data_Clean!F2078-1)/Assumptions!$B$23)</f>
        <v>10</v>
      </c>
      <c r="O2078" s="16" t="n">
        <f aca="false">Assumptions!$B$19*(0.4*IF(Data_Clean!E2078="",0,MIN(1,Data_Clean!E2078/12/Assumptions!$B$24))+0.35*IF(Data_Clean!D2078="Y",1,0)+0.25*(1-MIN(Data_Clean!T2078,3)/3))/IF(Data_Clean!E2078="",0.6,1)</f>
        <v>11.85</v>
      </c>
      <c r="P2078" s="16" t="n">
        <f aca="false">SUM(K2078:O2078)/(Assumptions!$D$5-IF(K2078="",Assumptions!$B$15,0))*100</f>
        <v>79.7510779703564</v>
      </c>
      <c r="Q2078" s="7" t="str">
        <f aca="false">IF(J2078&gt;=Assumptions!$B$26,"High",IF(J2078&gt;=Assumptions!$B$27,"Mid","Low"))</f>
        <v>High</v>
      </c>
      <c r="R2078" s="7" t="str">
        <f aca="false">IF(P2078&gt;=Assumptions!$B$28,"High",IF(P2078&gt;=Assumptions!$B$29,"Mid","Low"))</f>
        <v>High</v>
      </c>
      <c r="S2078" s="7" t="str">
        <f aca="false">INDEX(Assumptions!$B$33:$B$41,MATCH(Q2078&amp;"|"&amp;R2078,Assumptions!$A$33:$A$41,0))</f>
        <v>Premier Advocates</v>
      </c>
      <c r="T2078" s="7" t="n">
        <f aca="false">IF(ISNUMBER(Data_Clean!V2078),J2078*Data_Clean!V2078,0)</f>
        <v>48.35197276</v>
      </c>
    </row>
    <row r="2079" customFormat="false" ht="15" hidden="false" customHeight="false" outlineLevel="0" collapsed="false">
      <c r="A2079" s="15" t="str">
        <f aca="false">Data_Clean!A2079</f>
        <v>CX102075</v>
      </c>
      <c r="B2079" s="14" t="n">
        <f aca="false">Data_Clean!G2079*Assumptions!$B$5</f>
        <v>61.319</v>
      </c>
      <c r="C2079" s="14" t="n">
        <f aca="false">IF(Data_Clean!H2079="",0,Data_Clean!H2079)*Assumptions!$B$6</f>
        <v>177.21672</v>
      </c>
      <c r="D2079" s="14" t="n">
        <f aca="false">Data_Clean!I2079*Assumptions!$B$7</f>
        <v>412.8</v>
      </c>
      <c r="E2079" s="14" t="n">
        <f aca="false">Data_Clean!J2079*Assumptions!$B$8</f>
        <v>0</v>
      </c>
      <c r="F2079" s="14" t="n">
        <f aca="false">Data_Clean!K2079*Assumptions!$B$9</f>
        <v>2163.7</v>
      </c>
      <c r="G2079" s="14" t="n">
        <f aca="false">Data_Clean!L2079*Assumptions!$B$10</f>
        <v>0</v>
      </c>
      <c r="H2079" s="14" t="n">
        <f aca="false">IF(OR(Data_Clean!M2079="",Data_Clean!N2079=""),0,Data_Clean!M2079*Data_Clean!N2079/100)*Assumptions!$B$13*Assumptions!$B$11</f>
        <v>0</v>
      </c>
      <c r="I2079" s="14" t="n">
        <f aca="false">Data_Clean!O2079*4*Assumptions!$B$12</f>
        <v>0</v>
      </c>
      <c r="J2079" s="14" t="n">
        <f aca="false">SUM(B2079:I2079)</f>
        <v>2815.03572</v>
      </c>
      <c r="K2079" s="16" t="n">
        <f aca="false">IF(Data_Clean!P2079="","",Assumptions!$B$15*0.5^(Data_Clean!P2079/Assumptions!$B$20))</f>
        <v>0.797500463391427</v>
      </c>
      <c r="L2079" s="16" t="n">
        <f aca="false">Assumptions!$B$16*MIN(1,LN(1+Data_Clean!Q2079)/LN(1+Assumptions!$B$21))</f>
        <v>0</v>
      </c>
      <c r="M2079" s="16" t="n">
        <f aca="false">Assumptions!$B$17*(0.6*MIN(1,Data_Clean!R2079/Assumptions!$B$22)+0.4*IF(Data_Clean!S2079="",0,Data_Clean!S2079))</f>
        <v>0</v>
      </c>
      <c r="N2079" s="16" t="n">
        <f aca="false">Assumptions!$B$18*MIN(1,(Data_Clean!F2079-1)/Assumptions!$B$23)</f>
        <v>15</v>
      </c>
      <c r="O2079" s="16" t="n">
        <f aca="false">Assumptions!$B$19*(0.4*IF(Data_Clean!E2079="",0,MIN(1,Data_Clean!E2079/12/Assumptions!$B$24))+0.35*IF(Data_Clean!D2079="Y",1,0)+0.25*(1-MIN(Data_Clean!T2079,3)/3))/IF(Data_Clean!E2079="",0.6,1)</f>
        <v>5.05</v>
      </c>
      <c r="P2079" s="16" t="n">
        <f aca="false">SUM(K2079:O2079)/(Assumptions!$D$5-IF(K2079="",Assumptions!$B$15,0))*100</f>
        <v>20.8475004633914</v>
      </c>
      <c r="Q2079" s="7" t="str">
        <f aca="false">IF(J2079&gt;=Assumptions!$B$26,"High",IF(J2079&gt;=Assumptions!$B$27,"Mid","Low"))</f>
        <v>High</v>
      </c>
      <c r="R2079" s="7" t="str">
        <f aca="false">IF(P2079&gt;=Assumptions!$B$28,"High",IF(P2079&gt;=Assumptions!$B$29,"Mid","Low"))</f>
        <v>Low</v>
      </c>
      <c r="S2079" s="7" t="str">
        <f aca="false">INDEX(Assumptions!$B$33:$B$41,MATCH(Q2079&amp;"|"&amp;R2079,Assumptions!$A$33:$A$41,0))</f>
        <v>Affluent Drifters</v>
      </c>
      <c r="T2079" s="7" t="n">
        <f aca="false">IF(ISNUMBER(Data_Clean!V2079),J2079*Data_Clean!V2079,0)</f>
        <v>1026.362023512</v>
      </c>
    </row>
    <row r="2080" customFormat="false" ht="15" hidden="false" customHeight="false" outlineLevel="0" collapsed="false">
      <c r="A2080" s="15" t="str">
        <f aca="false">Data_Clean!A2080</f>
        <v>CX102076</v>
      </c>
      <c r="B2080" s="14" t="n">
        <f aca="false">Data_Clean!G2080*Assumptions!$B$5</f>
        <v>58.8435</v>
      </c>
      <c r="C2080" s="14" t="n">
        <f aca="false">IF(Data_Clean!H2080="",0,Data_Clean!H2080)*Assumptions!$B$6</f>
        <v>0</v>
      </c>
      <c r="D2080" s="14" t="n">
        <f aca="false">Data_Clean!I2080*Assumptions!$B$7</f>
        <v>0</v>
      </c>
      <c r="E2080" s="14" t="n">
        <f aca="false">Data_Clean!J2080*Assumptions!$B$8</f>
        <v>0</v>
      </c>
      <c r="F2080" s="14" t="n">
        <f aca="false">Data_Clean!K2080*Assumptions!$B$9</f>
        <v>1719.3</v>
      </c>
      <c r="G2080" s="14" t="n">
        <f aca="false">Data_Clean!L2080*Assumptions!$B$10</f>
        <v>0</v>
      </c>
      <c r="H2080" s="14" t="n">
        <f aca="false">IF(OR(Data_Clean!M2080="",Data_Clean!N2080=""),0,Data_Clean!M2080*Data_Clean!N2080/100)*Assumptions!$B$13*Assumptions!$B$11</f>
        <v>275.616</v>
      </c>
      <c r="I2080" s="14" t="n">
        <f aca="false">Data_Clean!O2080*4*Assumptions!$B$12</f>
        <v>3.3744</v>
      </c>
      <c r="J2080" s="14" t="n">
        <f aca="false">SUM(B2080:I2080)</f>
        <v>2057.1339</v>
      </c>
      <c r="K2080" s="16" t="n">
        <f aca="false">IF(Data_Clean!P2080="","",Assumptions!$B$15*0.5^(Data_Clean!P2080/Assumptions!$B$20))</f>
        <v>16.4523746954194</v>
      </c>
      <c r="L2080" s="16" t="n">
        <f aca="false">Assumptions!$B$16*MIN(1,LN(1+Data_Clean!Q2080)/LN(1+Assumptions!$B$21))</f>
        <v>12.6966447294858</v>
      </c>
      <c r="M2080" s="16" t="n">
        <f aca="false">Assumptions!$B$17*(0.6*MIN(1,Data_Clean!R2080/Assumptions!$B$22)+0.4*IF(Data_Clean!S2080="",0,Data_Clean!S2080))</f>
        <v>2.898</v>
      </c>
      <c r="N2080" s="16" t="n">
        <f aca="false">Assumptions!$B$18*MIN(1,(Data_Clean!F2080-1)/Assumptions!$B$23)</f>
        <v>10</v>
      </c>
      <c r="O2080" s="16" t="n">
        <f aca="false">Assumptions!$B$19*(0.4*IF(Data_Clean!E2080="",0,MIN(1,Data_Clean!E2080/12/Assumptions!$B$24))+0.35*IF(Data_Clean!D2080="Y",1,0)+0.25*(1-MIN(Data_Clean!T2080,3)/3))/IF(Data_Clean!E2080="",0.6,1)</f>
        <v>9.75</v>
      </c>
      <c r="P2080" s="16" t="n">
        <f aca="false">SUM(K2080:O2080)/(Assumptions!$D$5-IF(K2080="",Assumptions!$B$15,0))*100</f>
        <v>51.7970194249051</v>
      </c>
      <c r="Q2080" s="7" t="str">
        <f aca="false">IF(J2080&gt;=Assumptions!$B$26,"High",IF(J2080&gt;=Assumptions!$B$27,"Mid","Low"))</f>
        <v>High</v>
      </c>
      <c r="R2080" s="7" t="str">
        <f aca="false">IF(P2080&gt;=Assumptions!$B$28,"High",IF(P2080&gt;=Assumptions!$B$29,"Mid","Low"))</f>
        <v>Mid</v>
      </c>
      <c r="S2080" s="7" t="str">
        <f aca="false">INDEX(Assumptions!$B$33:$B$41,MATCH(Q2080&amp;"|"&amp;R2080,Assumptions!$A$33:$A$41,0))</f>
        <v>Established Core</v>
      </c>
      <c r="T2080" s="7" t="n">
        <f aca="false">IF(ISNUMBER(Data_Clean!V2080),J2080*Data_Clean!V2080,0)</f>
        <v>136.79940435</v>
      </c>
    </row>
    <row r="2081" customFormat="false" ht="15" hidden="false" customHeight="false" outlineLevel="0" collapsed="false">
      <c r="A2081" s="15" t="str">
        <f aca="false">Data_Clean!A2081</f>
        <v>CX102077</v>
      </c>
      <c r="B2081" s="14" t="n">
        <f aca="false">Data_Clean!G2081*Assumptions!$B$5</f>
        <v>208.7045</v>
      </c>
      <c r="C2081" s="14" t="n">
        <f aca="false">IF(Data_Clean!H2081="",0,Data_Clean!H2081)*Assumptions!$B$6</f>
        <v>654.99936</v>
      </c>
      <c r="D2081" s="14" t="n">
        <f aca="false">Data_Clean!I2081*Assumptions!$B$7</f>
        <v>0</v>
      </c>
      <c r="E2081" s="14" t="n">
        <f aca="false">Data_Clean!J2081*Assumptions!$B$8</f>
        <v>0</v>
      </c>
      <c r="F2081" s="14" t="n">
        <f aca="false">Data_Clean!K2081*Assumptions!$B$9</f>
        <v>0</v>
      </c>
      <c r="G2081" s="14" t="n">
        <f aca="false">Data_Clean!L2081*Assumptions!$B$10</f>
        <v>0</v>
      </c>
      <c r="H2081" s="14" t="n">
        <f aca="false">IF(OR(Data_Clean!M2081="",Data_Clean!N2081=""),0,Data_Clean!M2081*Data_Clean!N2081/100)*Assumptions!$B$13*Assumptions!$B$11</f>
        <v>161.184</v>
      </c>
      <c r="I2081" s="14" t="n">
        <f aca="false">Data_Clean!O2081*4*Assumptions!$B$12</f>
        <v>33.76368</v>
      </c>
      <c r="J2081" s="14" t="n">
        <f aca="false">SUM(B2081:I2081)</f>
        <v>1058.65154</v>
      </c>
      <c r="K2081" s="16" t="n">
        <f aca="false">IF(Data_Clean!P2081="","",Assumptions!$B$15*0.5^(Data_Clean!P2081/Assumptions!$B$20))</f>
        <v>23.811015779523</v>
      </c>
      <c r="L2081" s="16" t="n">
        <f aca="false">Assumptions!$B$16*MIN(1,LN(1+Data_Clean!Q2081)/LN(1+Assumptions!$B$21))</f>
        <v>16.0563626167747</v>
      </c>
      <c r="M2081" s="16" t="n">
        <f aca="false">Assumptions!$B$17*(0.6*MIN(1,Data_Clean!R2081/Assumptions!$B$22)+0.4*IF(Data_Clean!S2081="",0,Data_Clean!S2081))</f>
        <v>4.53</v>
      </c>
      <c r="N2081" s="16" t="n">
        <f aca="false">Assumptions!$B$18*MIN(1,(Data_Clean!F2081-1)/Assumptions!$B$23)</f>
        <v>10</v>
      </c>
      <c r="O2081" s="16" t="n">
        <f aca="false">Assumptions!$B$19*(0.4*IF(Data_Clean!E2081="",0,MIN(1,Data_Clean!E2081/12/Assumptions!$B$24))+0.35*IF(Data_Clean!D2081="Y",1,0)+0.25*(1-MIN(Data_Clean!T2081,3)/3))/IF(Data_Clean!E2081="",0.6,1)</f>
        <v>9.75</v>
      </c>
      <c r="P2081" s="16" t="n">
        <f aca="false">SUM(K2081:O2081)/(Assumptions!$D$5-IF(K2081="",Assumptions!$B$15,0))*100</f>
        <v>64.1473783962977</v>
      </c>
      <c r="Q2081" s="7" t="str">
        <f aca="false">IF(J2081&gt;=Assumptions!$B$26,"High",IF(J2081&gt;=Assumptions!$B$27,"Mid","Low"))</f>
        <v>Mid</v>
      </c>
      <c r="R2081" s="7" t="str">
        <f aca="false">IF(P2081&gt;=Assumptions!$B$28,"High",IF(P2081&gt;=Assumptions!$B$29,"Mid","Low"))</f>
        <v>Mid</v>
      </c>
      <c r="S2081" s="7" t="str">
        <f aca="false">INDEX(Assumptions!$B$33:$B$41,MATCH(Q2081&amp;"|"&amp;R2081,Assumptions!$A$33:$A$41,0))</f>
        <v>Established Core</v>
      </c>
      <c r="T2081" s="7" t="n">
        <f aca="false">IF(ISNUMBER(Data_Clean!V2081),J2081*Data_Clean!V2081,0)</f>
        <v>59.178621086</v>
      </c>
    </row>
    <row r="2082" customFormat="false" ht="15" hidden="false" customHeight="false" outlineLevel="0" collapsed="false">
      <c r="A2082" s="15" t="str">
        <f aca="false">Data_Clean!A2082</f>
        <v>CX102078</v>
      </c>
      <c r="B2082" s="14" t="n">
        <f aca="false">Data_Clean!G2082*Assumptions!$B$5</f>
        <v>55.94675</v>
      </c>
      <c r="C2082" s="14" t="n">
        <f aca="false">IF(Data_Clean!H2082="",0,Data_Clean!H2082)*Assumptions!$B$6</f>
        <v>341.81964</v>
      </c>
      <c r="D2082" s="14" t="n">
        <f aca="false">Data_Clean!I2082*Assumptions!$B$7</f>
        <v>0</v>
      </c>
      <c r="E2082" s="14" t="n">
        <f aca="false">Data_Clean!J2082*Assumptions!$B$8</f>
        <v>0</v>
      </c>
      <c r="F2082" s="14" t="n">
        <f aca="false">Data_Clean!K2082*Assumptions!$B$9</f>
        <v>2589.4</v>
      </c>
      <c r="G2082" s="14" t="n">
        <f aca="false">Data_Clean!L2082*Assumptions!$B$10</f>
        <v>0</v>
      </c>
      <c r="H2082" s="14" t="n">
        <f aca="false">IF(OR(Data_Clean!M2082="",Data_Clean!N2082=""),0,Data_Clean!M2082*Data_Clean!N2082/100)*Assumptions!$B$13*Assumptions!$B$11</f>
        <v>306.36</v>
      </c>
      <c r="I2082" s="14" t="n">
        <f aca="false">Data_Clean!O2082*4*Assumptions!$B$12</f>
        <v>21.96048</v>
      </c>
      <c r="J2082" s="14" t="n">
        <f aca="false">SUM(B2082:I2082)</f>
        <v>3315.48687</v>
      </c>
      <c r="K2082" s="16" t="n">
        <f aca="false">IF(Data_Clean!P2082="","",Assumptions!$B$15*0.5^(Data_Clean!P2082/Assumptions!$B$20))</f>
        <v>9.44940787421155</v>
      </c>
      <c r="L2082" s="16" t="n">
        <f aca="false">Assumptions!$B$16*MIN(1,LN(1+Data_Clean!Q2082)/LN(1+Assumptions!$B$21))</f>
        <v>10.362865626271</v>
      </c>
      <c r="M2082" s="16" t="n">
        <f aca="false">Assumptions!$B$17*(0.6*MIN(1,Data_Clean!R2082/Assumptions!$B$22)+0.4*IF(Data_Clean!S2082="",0,Data_Clean!S2082))</f>
        <v>6.066</v>
      </c>
      <c r="N2082" s="16" t="n">
        <f aca="false">Assumptions!$B$18*MIN(1,(Data_Clean!F2082-1)/Assumptions!$B$23)</f>
        <v>20</v>
      </c>
      <c r="O2082" s="16" t="n">
        <f aca="false">Assumptions!$B$19*(0.4*IF(Data_Clean!E2082="",0,MIN(1,Data_Clean!E2082/12/Assumptions!$B$24))+0.35*IF(Data_Clean!D2082="Y",1,0)+0.25*(1-MIN(Data_Clean!T2082,3)/3))/IF(Data_Clean!E2082="",0.6,1)</f>
        <v>9.75</v>
      </c>
      <c r="P2082" s="16" t="n">
        <f aca="false">SUM(K2082:O2082)/(Assumptions!$D$5-IF(K2082="",Assumptions!$B$15,0))*100</f>
        <v>55.6282735004826</v>
      </c>
      <c r="Q2082" s="7" t="str">
        <f aca="false">IF(J2082&gt;=Assumptions!$B$26,"High",IF(J2082&gt;=Assumptions!$B$27,"Mid","Low"))</f>
        <v>High</v>
      </c>
      <c r="R2082" s="7" t="str">
        <f aca="false">IF(P2082&gt;=Assumptions!$B$28,"High",IF(P2082&gt;=Assumptions!$B$29,"Mid","Low"))</f>
        <v>Mid</v>
      </c>
      <c r="S2082" s="7" t="str">
        <f aca="false">INDEX(Assumptions!$B$33:$B$41,MATCH(Q2082&amp;"|"&amp;R2082,Assumptions!$A$33:$A$41,0))</f>
        <v>Established Core</v>
      </c>
      <c r="T2082" s="7" t="n">
        <f aca="false">IF(ISNUMBER(Data_Clean!V2082),J2082*Data_Clean!V2082,0)</f>
        <v>160.801113195</v>
      </c>
    </row>
    <row r="2083" customFormat="false" ht="15" hidden="false" customHeight="false" outlineLevel="0" collapsed="false">
      <c r="A2083" s="15" t="str">
        <f aca="false">Data_Clean!A2083</f>
        <v>CX102079</v>
      </c>
      <c r="B2083" s="14" t="n">
        <f aca="false">Data_Clean!G2083*Assumptions!$B$5</f>
        <v>72.99025</v>
      </c>
      <c r="C2083" s="14" t="n">
        <f aca="false">IF(Data_Clean!H2083="",0,Data_Clean!H2083)*Assumptions!$B$6</f>
        <v>0</v>
      </c>
      <c r="D2083" s="14" t="n">
        <f aca="false">Data_Clean!I2083*Assumptions!$B$7</f>
        <v>0</v>
      </c>
      <c r="E2083" s="14" t="n">
        <f aca="false">Data_Clean!J2083*Assumptions!$B$8</f>
        <v>0</v>
      </c>
      <c r="F2083" s="14" t="n">
        <f aca="false">Data_Clean!K2083*Assumptions!$B$9</f>
        <v>0</v>
      </c>
      <c r="G2083" s="14" t="n">
        <f aca="false">Data_Clean!L2083*Assumptions!$B$10</f>
        <v>0</v>
      </c>
      <c r="H2083" s="14" t="n">
        <f aca="false">IF(OR(Data_Clean!M2083="",Data_Clean!N2083=""),0,Data_Clean!M2083*Data_Clean!N2083/100)*Assumptions!$B$13*Assumptions!$B$11</f>
        <v>15.456</v>
      </c>
      <c r="I2083" s="14" t="n">
        <f aca="false">Data_Clean!O2083*4*Assumptions!$B$12</f>
        <v>20.97696</v>
      </c>
      <c r="J2083" s="14" t="n">
        <f aca="false">SUM(B2083:I2083)</f>
        <v>109.42321</v>
      </c>
      <c r="K2083" s="16" t="n">
        <f aca="false">IF(Data_Clean!P2083="","",Assumptions!$B$15*0.5^(Data_Clean!P2083/Assumptions!$B$20))</f>
        <v>12.7600074142628</v>
      </c>
      <c r="L2083" s="16" t="n">
        <f aca="false">Assumptions!$B$16*MIN(1,LN(1+Data_Clean!Q2083)/LN(1+Assumptions!$B$21))</f>
        <v>13.4237548294248</v>
      </c>
      <c r="M2083" s="16" t="n">
        <f aca="false">Assumptions!$B$17*(0.6*MIN(1,Data_Clean!R2083/Assumptions!$B$22)+0.4*IF(Data_Clean!S2083="",0,Data_Clean!S2083))</f>
        <v>3.708</v>
      </c>
      <c r="N2083" s="16" t="n">
        <f aca="false">Assumptions!$B$18*MIN(1,(Data_Clean!F2083-1)/Assumptions!$B$23)</f>
        <v>5</v>
      </c>
      <c r="O2083" s="16" t="n">
        <f aca="false">Assumptions!$B$19*(0.4*IF(Data_Clean!E2083="",0,MIN(1,Data_Clean!E2083/12/Assumptions!$B$24))+0.35*IF(Data_Clean!D2083="Y",1,0)+0.25*(1-MIN(Data_Clean!T2083,3)/3))/IF(Data_Clean!E2083="",0.6,1)</f>
        <v>6.35</v>
      </c>
      <c r="P2083" s="16" t="n">
        <f aca="false">SUM(K2083:O2083)/(Assumptions!$D$5-IF(K2083="",Assumptions!$B$15,0))*100</f>
        <v>41.2417622436876</v>
      </c>
      <c r="Q2083" s="7" t="str">
        <f aca="false">IF(J2083&gt;=Assumptions!$B$26,"High",IF(J2083&gt;=Assumptions!$B$27,"Mid","Low"))</f>
        <v>Low</v>
      </c>
      <c r="R2083" s="7" t="str">
        <f aca="false">IF(P2083&gt;=Assumptions!$B$28,"High",IF(P2083&gt;=Assumptions!$B$29,"Mid","Low"))</f>
        <v>Low</v>
      </c>
      <c r="S2083" s="7" t="str">
        <f aca="false">INDEX(Assumptions!$B$33:$B$41,MATCH(Q2083&amp;"|"&amp;R2083,Assumptions!$A$33:$A$41,0))</f>
        <v>Dormant &amp; Low Value</v>
      </c>
      <c r="T2083" s="7" t="n">
        <f aca="false">IF(ISNUMBER(Data_Clean!V2083),J2083*Data_Clean!V2083,0)</f>
        <v>9.793377295</v>
      </c>
    </row>
    <row r="2084" customFormat="false" ht="15" hidden="false" customHeight="false" outlineLevel="0" collapsed="false">
      <c r="A2084" s="15" t="str">
        <f aca="false">Data_Clean!A2084</f>
        <v>CX102080</v>
      </c>
      <c r="B2084" s="14" t="n">
        <f aca="false">Data_Clean!G2084*Assumptions!$B$5</f>
        <v>4.35575</v>
      </c>
      <c r="C2084" s="14" t="n">
        <f aca="false">IF(Data_Clean!H2084="",0,Data_Clean!H2084)*Assumptions!$B$6</f>
        <v>296.94636</v>
      </c>
      <c r="D2084" s="14" t="n">
        <f aca="false">Data_Clean!I2084*Assumptions!$B$7</f>
        <v>0</v>
      </c>
      <c r="E2084" s="14" t="n">
        <f aca="false">Data_Clean!J2084*Assumptions!$B$8</f>
        <v>0</v>
      </c>
      <c r="F2084" s="14" t="n">
        <f aca="false">Data_Clean!K2084*Assumptions!$B$9</f>
        <v>0</v>
      </c>
      <c r="G2084" s="14" t="n">
        <f aca="false">Data_Clean!L2084*Assumptions!$B$10</f>
        <v>0</v>
      </c>
      <c r="H2084" s="14" t="n">
        <f aca="false">IF(OR(Data_Clean!M2084="",Data_Clean!N2084=""),0,Data_Clean!M2084*Data_Clean!N2084/100)*Assumptions!$B$13*Assumptions!$B$11</f>
        <v>0</v>
      </c>
      <c r="I2084" s="14" t="n">
        <f aca="false">Data_Clean!O2084*4*Assumptions!$B$12</f>
        <v>0</v>
      </c>
      <c r="J2084" s="14" t="n">
        <f aca="false">SUM(B2084:I2084)</f>
        <v>301.30211</v>
      </c>
      <c r="K2084" s="16" t="n">
        <f aca="false">IF(Data_Clean!P2084="","",Assumptions!$B$15*0.5^(Data_Clean!P2084/Assumptions!$B$20))</f>
        <v>1.875</v>
      </c>
      <c r="L2084" s="16" t="n">
        <f aca="false">Assumptions!$B$16*MIN(1,LN(1+Data_Clean!Q2084)/LN(1+Assumptions!$B$21))</f>
        <v>0</v>
      </c>
      <c r="M2084" s="16" t="n">
        <f aca="false">Assumptions!$B$17*(0.6*MIN(1,Data_Clean!R2084/Assumptions!$B$22)+0.4*IF(Data_Clean!S2084="",0,Data_Clean!S2084))</f>
        <v>0</v>
      </c>
      <c r="N2084" s="16" t="n">
        <f aca="false">Assumptions!$B$18*MIN(1,(Data_Clean!F2084-1)/Assumptions!$B$23)</f>
        <v>5</v>
      </c>
      <c r="O2084" s="16" t="n">
        <f aca="false">Assumptions!$B$19*(0.4*IF(Data_Clean!E2084="",0,MIN(1,Data_Clean!E2084/12/Assumptions!$B$24))+0.35*IF(Data_Clean!D2084="Y",1,0)+0.25*(1-MIN(Data_Clean!T2084,3)/3))/IF(Data_Clean!E2084="",0.6,1)</f>
        <v>3.8</v>
      </c>
      <c r="P2084" s="16" t="n">
        <f aca="false">SUM(K2084:O2084)/(Assumptions!$D$5-IF(K2084="",Assumptions!$B$15,0))*100</f>
        <v>10.675</v>
      </c>
      <c r="Q2084" s="7" t="str">
        <f aca="false">IF(J2084&gt;=Assumptions!$B$26,"High",IF(J2084&gt;=Assumptions!$B$27,"Mid","Low"))</f>
        <v>Low</v>
      </c>
      <c r="R2084" s="7" t="str">
        <f aca="false">IF(P2084&gt;=Assumptions!$B$28,"High",IF(P2084&gt;=Assumptions!$B$29,"Mid","Low"))</f>
        <v>Low</v>
      </c>
      <c r="S2084" s="7" t="str">
        <f aca="false">INDEX(Assumptions!$B$33:$B$41,MATCH(Q2084&amp;"|"&amp;R2084,Assumptions!$A$33:$A$41,0))</f>
        <v>Dormant &amp; Low Value</v>
      </c>
      <c r="T2084" s="7" t="n">
        <f aca="false">IF(ISNUMBER(Data_Clean!V2084),J2084*Data_Clean!V2084,0)</f>
        <v>103.94922795</v>
      </c>
    </row>
    <row r="2085" customFormat="false" ht="15" hidden="false" customHeight="false" outlineLevel="0" collapsed="false">
      <c r="A2085" s="15" t="str">
        <f aca="false">Data_Clean!A2085</f>
        <v>CX102081</v>
      </c>
      <c r="B2085" s="14" t="n">
        <f aca="false">Data_Clean!G2085*Assumptions!$B$5</f>
        <v>38.243</v>
      </c>
      <c r="C2085" s="14" t="n">
        <f aca="false">IF(Data_Clean!H2085="",0,Data_Clean!H2085)*Assumptions!$B$6</f>
        <v>78.08268</v>
      </c>
      <c r="D2085" s="14" t="n">
        <f aca="false">Data_Clean!I2085*Assumptions!$B$7</f>
        <v>76</v>
      </c>
      <c r="E2085" s="14" t="n">
        <f aca="false">Data_Clean!J2085*Assumptions!$B$8</f>
        <v>0</v>
      </c>
      <c r="F2085" s="14" t="n">
        <f aca="false">Data_Clean!K2085*Assumptions!$B$9</f>
        <v>0</v>
      </c>
      <c r="G2085" s="14" t="n">
        <f aca="false">Data_Clean!L2085*Assumptions!$B$10</f>
        <v>0</v>
      </c>
      <c r="H2085" s="14" t="n">
        <f aca="false">IF(OR(Data_Clean!M2085="",Data_Clean!N2085=""),0,Data_Clean!M2085*Data_Clean!N2085/100)*Assumptions!$B$13*Assumptions!$B$11</f>
        <v>28.392</v>
      </c>
      <c r="I2085" s="14" t="n">
        <f aca="false">Data_Clean!O2085*4*Assumptions!$B$12</f>
        <v>7.13808</v>
      </c>
      <c r="J2085" s="14" t="n">
        <f aca="false">SUM(B2085:I2085)</f>
        <v>227.85576</v>
      </c>
      <c r="K2085" s="16" t="n">
        <f aca="false">IF(Data_Clean!P2085="","",Assumptions!$B$15*0.5^(Data_Clean!P2085/Assumptions!$B$20))</f>
        <v>28.6452481173125</v>
      </c>
      <c r="L2085" s="16" t="n">
        <f aca="false">Assumptions!$B$16*MIN(1,LN(1+Data_Clean!Q2085)/LN(1+Assumptions!$B$21))</f>
        <v>13.8963721559302</v>
      </c>
      <c r="M2085" s="16" t="n">
        <f aca="false">Assumptions!$B$17*(0.6*MIN(1,Data_Clean!R2085/Assumptions!$B$22)+0.4*IF(Data_Clean!S2085="",0,Data_Clean!S2085))</f>
        <v>12.75</v>
      </c>
      <c r="N2085" s="16" t="n">
        <f aca="false">Assumptions!$B$18*MIN(1,(Data_Clean!F2085-1)/Assumptions!$B$23)</f>
        <v>15</v>
      </c>
      <c r="O2085" s="16" t="n">
        <f aca="false">Assumptions!$B$19*(0.4*IF(Data_Clean!E2085="",0,MIN(1,Data_Clean!E2085/12/Assumptions!$B$24))+0.35*IF(Data_Clean!D2085="Y",1,0)+0.25*(1-MIN(Data_Clean!T2085,3)/3))/IF(Data_Clean!E2085="",0.6,1)</f>
        <v>7.65</v>
      </c>
      <c r="P2085" s="16" t="n">
        <f aca="false">SUM(K2085:O2085)/(Assumptions!$D$5-IF(K2085="",Assumptions!$B$15,0))*100</f>
        <v>77.9416202732428</v>
      </c>
      <c r="Q2085" s="7" t="str">
        <f aca="false">IF(J2085&gt;=Assumptions!$B$26,"High",IF(J2085&gt;=Assumptions!$B$27,"Mid","Low"))</f>
        <v>Low</v>
      </c>
      <c r="R2085" s="7" t="str">
        <f aca="false">IF(P2085&gt;=Assumptions!$B$28,"High",IF(P2085&gt;=Assumptions!$B$29,"Mid","Low"))</f>
        <v>High</v>
      </c>
      <c r="S2085" s="7" t="str">
        <f aca="false">INDEX(Assumptions!$B$33:$B$41,MATCH(Q2085&amp;"|"&amp;R2085,Assumptions!$A$33:$A$41,0))</f>
        <v>Engaged Builders</v>
      </c>
      <c r="T2085" s="7" t="n">
        <f aca="false">IF(ISNUMBER(Data_Clean!V2085),J2085*Data_Clean!V2085,0)</f>
        <v>11.757357216</v>
      </c>
    </row>
    <row r="2086" customFormat="false" ht="15" hidden="false" customHeight="false" outlineLevel="0" collapsed="false">
      <c r="A2086" s="15" t="str">
        <f aca="false">Data_Clean!A2086</f>
        <v>CX102082</v>
      </c>
      <c r="B2086" s="14" t="n">
        <f aca="false">Data_Clean!G2086*Assumptions!$B$5</f>
        <v>32.0745</v>
      </c>
      <c r="C2086" s="14" t="n">
        <f aca="false">IF(Data_Clean!H2086="",0,Data_Clean!H2086)*Assumptions!$B$6</f>
        <v>0</v>
      </c>
      <c r="D2086" s="14" t="n">
        <f aca="false">Data_Clean!I2086*Assumptions!$B$7</f>
        <v>0</v>
      </c>
      <c r="E2086" s="14" t="n">
        <f aca="false">Data_Clean!J2086*Assumptions!$B$8</f>
        <v>0</v>
      </c>
      <c r="F2086" s="14" t="n">
        <f aca="false">Data_Clean!K2086*Assumptions!$B$9</f>
        <v>0</v>
      </c>
      <c r="G2086" s="14" t="n">
        <f aca="false">Data_Clean!L2086*Assumptions!$B$10</f>
        <v>0</v>
      </c>
      <c r="H2086" s="14" t="n">
        <f aca="false">IF(OR(Data_Clean!M2086="",Data_Clean!N2086=""),0,Data_Clean!M2086*Data_Clean!N2086/100)*Assumptions!$B$13*Assumptions!$B$11</f>
        <v>0</v>
      </c>
      <c r="I2086" s="14" t="n">
        <f aca="false">Data_Clean!O2086*4*Assumptions!$B$12</f>
        <v>0</v>
      </c>
      <c r="J2086" s="14" t="n">
        <f aca="false">SUM(B2086:I2086)</f>
        <v>32.0745</v>
      </c>
      <c r="K2086" s="16" t="n">
        <f aca="false">IF(Data_Clean!P2086="","",Assumptions!$B$15*0.5^(Data_Clean!P2086/Assumptions!$B$20))</f>
        <v>2.97637697244037</v>
      </c>
      <c r="L2086" s="16" t="n">
        <f aca="false">Assumptions!$B$16*MIN(1,LN(1+Data_Clean!Q2086)/LN(1+Assumptions!$B$21))</f>
        <v>0</v>
      </c>
      <c r="M2086" s="16" t="n">
        <f aca="false">Assumptions!$B$17*(0.6*MIN(1,Data_Clean!R2086/Assumptions!$B$22)+0.4*IF(Data_Clean!S2086="",0,Data_Clean!S2086))</f>
        <v>0</v>
      </c>
      <c r="N2086" s="16" t="n">
        <f aca="false">Assumptions!$B$18*MIN(1,(Data_Clean!F2086-1)/Assumptions!$B$23)</f>
        <v>0</v>
      </c>
      <c r="O2086" s="16" t="n">
        <f aca="false">Assumptions!$B$19*(0.4*IF(Data_Clean!E2086="",0,MIN(1,Data_Clean!E2086/12/Assumptions!$B$24))+0.35*IF(Data_Clean!D2086="Y",1,0)+0.25*(1-MIN(Data_Clean!T2086,3)/3))/IF(Data_Clean!E2086="",0.6,1)</f>
        <v>9.75</v>
      </c>
      <c r="P2086" s="16" t="n">
        <f aca="false">SUM(K2086:O2086)/(Assumptions!$D$5-IF(K2086="",Assumptions!$B$15,0))*100</f>
        <v>12.7263769724404</v>
      </c>
      <c r="Q2086" s="7" t="str">
        <f aca="false">IF(J2086&gt;=Assumptions!$B$26,"High",IF(J2086&gt;=Assumptions!$B$27,"Mid","Low"))</f>
        <v>Low</v>
      </c>
      <c r="R2086" s="7" t="str">
        <f aca="false">IF(P2086&gt;=Assumptions!$B$28,"High",IF(P2086&gt;=Assumptions!$B$29,"Mid","Low"))</f>
        <v>Low</v>
      </c>
      <c r="S2086" s="7" t="str">
        <f aca="false">INDEX(Assumptions!$B$33:$B$41,MATCH(Q2086&amp;"|"&amp;R2086,Assumptions!$A$33:$A$41,0))</f>
        <v>Dormant &amp; Low Value</v>
      </c>
      <c r="T2086" s="7" t="n">
        <f aca="false">IF(ISNUMBER(Data_Clean!V2086),J2086*Data_Clean!V2086,0)</f>
        <v>6.6907407</v>
      </c>
    </row>
    <row r="2087" customFormat="false" ht="15" hidden="false" customHeight="false" outlineLevel="0" collapsed="false">
      <c r="A2087" s="15" t="str">
        <f aca="false">Data_Clean!A2087</f>
        <v>CX102083</v>
      </c>
      <c r="B2087" s="14" t="n">
        <f aca="false">Data_Clean!G2087*Assumptions!$B$5</f>
        <v>63.877</v>
      </c>
      <c r="C2087" s="14" t="n">
        <f aca="false">IF(Data_Clean!H2087="",0,Data_Clean!H2087)*Assumptions!$B$6</f>
        <v>423.65232</v>
      </c>
      <c r="D2087" s="14" t="n">
        <f aca="false">Data_Clean!I2087*Assumptions!$B$7</f>
        <v>0</v>
      </c>
      <c r="E2087" s="14" t="n">
        <f aca="false">Data_Clean!J2087*Assumptions!$B$8</f>
        <v>0</v>
      </c>
      <c r="F2087" s="14" t="n">
        <f aca="false">Data_Clean!K2087*Assumptions!$B$9</f>
        <v>0</v>
      </c>
      <c r="G2087" s="14" t="n">
        <f aca="false">Data_Clean!L2087*Assumptions!$B$10</f>
        <v>0</v>
      </c>
      <c r="H2087" s="14" t="n">
        <f aca="false">IF(OR(Data_Clean!M2087="",Data_Clean!N2087=""),0,Data_Clean!M2087*Data_Clean!N2087/100)*Assumptions!$B$13*Assumptions!$B$11</f>
        <v>182.766</v>
      </c>
      <c r="I2087" s="14" t="n">
        <f aca="false">Data_Clean!O2087*4*Assumptions!$B$12</f>
        <v>16.45008</v>
      </c>
      <c r="J2087" s="14" t="n">
        <f aca="false">SUM(B2087:I2087)</f>
        <v>686.7454</v>
      </c>
      <c r="K2087" s="16" t="n">
        <f aca="false">IF(Data_Clean!P2087="","",Assumptions!$B$15*0.5^(Data_Clean!P2087/Assumptions!$B$20))</f>
        <v>30</v>
      </c>
      <c r="L2087" s="16" t="n">
        <f aca="false">Assumptions!$B$16*MIN(1,LN(1+Data_Clean!Q2087)/LN(1+Assumptions!$B$21))</f>
        <v>12.2792642888455</v>
      </c>
      <c r="M2087" s="16" t="n">
        <f aca="false">Assumptions!$B$17*(0.6*MIN(1,Data_Clean!R2087/Assumptions!$B$22)+0.4*IF(Data_Clean!S2087="",0,Data_Clean!S2087))</f>
        <v>6.486</v>
      </c>
      <c r="N2087" s="16" t="n">
        <f aca="false">Assumptions!$B$18*MIN(1,(Data_Clean!F2087-1)/Assumptions!$B$23)</f>
        <v>10</v>
      </c>
      <c r="O2087" s="16" t="n">
        <f aca="false">Assumptions!$B$19*(0.4*IF(Data_Clean!E2087="",0,MIN(1,Data_Clean!E2087/12/Assumptions!$B$24))+0.35*IF(Data_Clean!D2087="Y",1,0)+0.25*(1-MIN(Data_Clean!T2087,3)/3))/IF(Data_Clean!E2087="",0.6,1)</f>
        <v>9.75</v>
      </c>
      <c r="P2087" s="16" t="n">
        <f aca="false">SUM(K2087:O2087)/(Assumptions!$D$5-IF(K2087="",Assumptions!$B$15,0))*100</f>
        <v>68.5152642888455</v>
      </c>
      <c r="Q2087" s="7" t="str">
        <f aca="false">IF(J2087&gt;=Assumptions!$B$26,"High",IF(J2087&gt;=Assumptions!$B$27,"Mid","Low"))</f>
        <v>Mid</v>
      </c>
      <c r="R2087" s="7" t="str">
        <f aca="false">IF(P2087&gt;=Assumptions!$B$28,"High",IF(P2087&gt;=Assumptions!$B$29,"Mid","Low"))</f>
        <v>Mid</v>
      </c>
      <c r="S2087" s="7" t="str">
        <f aca="false">INDEX(Assumptions!$B$33:$B$41,MATCH(Q2087&amp;"|"&amp;R2087,Assumptions!$A$33:$A$41,0))</f>
        <v>Established Core</v>
      </c>
      <c r="T2087" s="7" t="n">
        <f aca="false">IF(ISNUMBER(Data_Clean!V2087),J2087*Data_Clean!V2087,0)</f>
        <v>38.18304424</v>
      </c>
    </row>
    <row r="2088" customFormat="false" ht="15" hidden="false" customHeight="false" outlineLevel="0" collapsed="false">
      <c r="A2088" s="15" t="str">
        <f aca="false">Data_Clean!A2088</f>
        <v>CX102084</v>
      </c>
      <c r="B2088" s="14" t="n">
        <f aca="false">Data_Clean!G2088*Assumptions!$B$5</f>
        <v>50.11675</v>
      </c>
      <c r="C2088" s="14" t="n">
        <f aca="false">IF(Data_Clean!H2088="",0,Data_Clean!H2088)*Assumptions!$B$6</f>
        <v>0</v>
      </c>
      <c r="D2088" s="14" t="n">
        <f aca="false">Data_Clean!I2088*Assumptions!$B$7</f>
        <v>0</v>
      </c>
      <c r="E2088" s="14" t="n">
        <f aca="false">Data_Clean!J2088*Assumptions!$B$8</f>
        <v>0</v>
      </c>
      <c r="F2088" s="14" t="n">
        <f aca="false">Data_Clean!K2088*Assumptions!$B$9</f>
        <v>0</v>
      </c>
      <c r="G2088" s="14" t="n">
        <f aca="false">Data_Clean!L2088*Assumptions!$B$10</f>
        <v>0</v>
      </c>
      <c r="H2088" s="14" t="n">
        <f aca="false">IF(OR(Data_Clean!M2088="",Data_Clean!N2088=""),0,Data_Clean!M2088*Data_Clean!N2088/100)*Assumptions!$B$13*Assumptions!$B$11</f>
        <v>115.05</v>
      </c>
      <c r="I2088" s="14" t="n">
        <f aca="false">Data_Clean!O2088*4*Assumptions!$B$12</f>
        <v>1.66416</v>
      </c>
      <c r="J2088" s="14" t="n">
        <f aca="false">SUM(B2088:I2088)</f>
        <v>166.83091</v>
      </c>
      <c r="K2088" s="16" t="n">
        <f aca="false">IF(Data_Clean!P2088="","",Assumptions!$B$15*0.5^(Data_Clean!P2088/Assumptions!$B$20))</f>
        <v>29.3147990530274</v>
      </c>
      <c r="L2088" s="16" t="n">
        <f aca="false">Assumptions!$B$16*MIN(1,LN(1+Data_Clean!Q2088)/LN(1+Assumptions!$B$21))</f>
        <v>10</v>
      </c>
      <c r="M2088" s="16" t="n">
        <f aca="false">Assumptions!$B$17*(0.6*MIN(1,Data_Clean!R2088/Assumptions!$B$22)+0.4*IF(Data_Clean!S2088="",0,Data_Clean!S2088))</f>
        <v>12.45</v>
      </c>
      <c r="N2088" s="16" t="n">
        <f aca="false">Assumptions!$B$18*MIN(1,(Data_Clean!F2088-1)/Assumptions!$B$23)</f>
        <v>5</v>
      </c>
      <c r="O2088" s="16" t="n">
        <f aca="false">Assumptions!$B$19*(0.4*IF(Data_Clean!E2088="",0,MIN(1,Data_Clean!E2088/12/Assumptions!$B$24))+0.35*IF(Data_Clean!D2088="Y",1,0)+0.25*(1-MIN(Data_Clean!T2088,3)/3))/IF(Data_Clean!E2088="",0.6,1)</f>
        <v>6.15</v>
      </c>
      <c r="P2088" s="16" t="n">
        <f aca="false">SUM(K2088:O2088)/(Assumptions!$D$5-IF(K2088="",Assumptions!$B$15,0))*100</f>
        <v>62.9147990530274</v>
      </c>
      <c r="Q2088" s="7" t="str">
        <f aca="false">IF(J2088&gt;=Assumptions!$B$26,"High",IF(J2088&gt;=Assumptions!$B$27,"Mid","Low"))</f>
        <v>Low</v>
      </c>
      <c r="R2088" s="7" t="str">
        <f aca="false">IF(P2088&gt;=Assumptions!$B$28,"High",IF(P2088&gt;=Assumptions!$B$29,"Mid","Low"))</f>
        <v>Mid</v>
      </c>
      <c r="S2088" s="7" t="str">
        <f aca="false">INDEX(Assumptions!$B$33:$B$41,MATCH(Q2088&amp;"|"&amp;R2088,Assumptions!$A$33:$A$41,0))</f>
        <v>Light Touch</v>
      </c>
      <c r="T2088" s="7" t="n">
        <f aca="false">IF(ISNUMBER(Data_Clean!V2088),J2088*Data_Clean!V2088,0)</f>
        <v>21.754750664</v>
      </c>
    </row>
    <row r="2089" customFormat="false" ht="15" hidden="false" customHeight="false" outlineLevel="0" collapsed="false">
      <c r="A2089" s="15" t="str">
        <f aca="false">Data_Clean!A2089</f>
        <v>CX102085</v>
      </c>
      <c r="B2089" s="14" t="n">
        <f aca="false">Data_Clean!G2089*Assumptions!$B$5</f>
        <v>50.2985</v>
      </c>
      <c r="C2089" s="14" t="n">
        <f aca="false">IF(Data_Clean!H2089="",0,Data_Clean!H2089)*Assumptions!$B$6</f>
        <v>0</v>
      </c>
      <c r="D2089" s="14" t="n">
        <f aca="false">Data_Clean!I2089*Assumptions!$B$7</f>
        <v>0</v>
      </c>
      <c r="E2089" s="14" t="n">
        <f aca="false">Data_Clean!J2089*Assumptions!$B$8</f>
        <v>0</v>
      </c>
      <c r="F2089" s="14" t="n">
        <f aca="false">Data_Clean!K2089*Assumptions!$B$9</f>
        <v>0</v>
      </c>
      <c r="G2089" s="14" t="n">
        <f aca="false">Data_Clean!L2089*Assumptions!$B$10</f>
        <v>432.45</v>
      </c>
      <c r="H2089" s="14" t="n">
        <f aca="false">IF(OR(Data_Clean!M2089="",Data_Clean!N2089=""),0,Data_Clean!M2089*Data_Clean!N2089/100)*Assumptions!$B$13*Assumptions!$B$11</f>
        <v>19.11</v>
      </c>
      <c r="I2089" s="14" t="n">
        <f aca="false">Data_Clean!O2089*4*Assumptions!$B$12</f>
        <v>5.66928</v>
      </c>
      <c r="J2089" s="14" t="n">
        <f aca="false">SUM(B2089:I2089)</f>
        <v>507.52778</v>
      </c>
      <c r="K2089" s="16" t="n">
        <f aca="false">IF(Data_Clean!P2089="","",Assumptions!$B$15*0.5^(Data_Clean!P2089/Assumptions!$B$20))</f>
        <v>28.6452481173125</v>
      </c>
      <c r="L2089" s="16" t="n">
        <f aca="false">Assumptions!$B$16*MIN(1,LN(1+Data_Clean!Q2089)/LN(1+Assumptions!$B$21))</f>
        <v>12.4931739410702</v>
      </c>
      <c r="M2089" s="16" t="n">
        <f aca="false">Assumptions!$B$17*(0.6*MIN(1,Data_Clean!R2089/Assumptions!$B$22)+0.4*IF(Data_Clean!S2089="",0,Data_Clean!S2089))</f>
        <v>4.458</v>
      </c>
      <c r="N2089" s="16" t="n">
        <f aca="false">Assumptions!$B$18*MIN(1,(Data_Clean!F2089-1)/Assumptions!$B$23)</f>
        <v>10</v>
      </c>
      <c r="O2089" s="16" t="n">
        <f aca="false">Assumptions!$B$19*(0.4*IF(Data_Clean!E2089="",0,MIN(1,Data_Clean!E2089/12/Assumptions!$B$24))+0.35*IF(Data_Clean!D2089="Y",1,0)+0.25*(1-MIN(Data_Clean!T2089,3)/3))/IF(Data_Clean!E2089="",0.6,1)</f>
        <v>3.75</v>
      </c>
      <c r="P2089" s="16" t="n">
        <f aca="false">SUM(K2089:O2089)/(Assumptions!$D$5-IF(K2089="",Assumptions!$B$15,0))*100</f>
        <v>59.3464220583826</v>
      </c>
      <c r="Q2089" s="7" t="str">
        <f aca="false">IF(J2089&gt;=Assumptions!$B$26,"High",IF(J2089&gt;=Assumptions!$B$27,"Mid","Low"))</f>
        <v>Mid</v>
      </c>
      <c r="R2089" s="7" t="str">
        <f aca="false">IF(P2089&gt;=Assumptions!$B$28,"High",IF(P2089&gt;=Assumptions!$B$29,"Mid","Low"))</f>
        <v>Mid</v>
      </c>
      <c r="S2089" s="7" t="str">
        <f aca="false">INDEX(Assumptions!$B$33:$B$41,MATCH(Q2089&amp;"|"&amp;R2089,Assumptions!$A$33:$A$41,0))</f>
        <v>Established Core</v>
      </c>
      <c r="T2089" s="7" t="n">
        <f aca="false">IF(ISNUMBER(Data_Clean!V2089),J2089*Data_Clean!V2089,0)</f>
        <v>72.474966984</v>
      </c>
    </row>
    <row r="2090" customFormat="false" ht="15" hidden="false" customHeight="false" outlineLevel="0" collapsed="false">
      <c r="A2090" s="15" t="str">
        <f aca="false">Data_Clean!A2090</f>
        <v>CX102086</v>
      </c>
      <c r="B2090" s="14" t="n">
        <f aca="false">Data_Clean!G2090*Assumptions!$B$5</f>
        <v>208.6845</v>
      </c>
      <c r="C2090" s="14" t="n">
        <f aca="false">IF(Data_Clean!H2090="",0,Data_Clean!H2090)*Assumptions!$B$6</f>
        <v>256.29768</v>
      </c>
      <c r="D2090" s="14" t="n">
        <f aca="false">Data_Clean!I2090*Assumptions!$B$7</f>
        <v>0</v>
      </c>
      <c r="E2090" s="14" t="n">
        <f aca="false">Data_Clean!J2090*Assumptions!$B$8</f>
        <v>0</v>
      </c>
      <c r="F2090" s="14" t="n">
        <f aca="false">Data_Clean!K2090*Assumptions!$B$9</f>
        <v>0</v>
      </c>
      <c r="G2090" s="14" t="n">
        <f aca="false">Data_Clean!L2090*Assumptions!$B$10</f>
        <v>0</v>
      </c>
      <c r="H2090" s="14" t="n">
        <f aca="false">IF(OR(Data_Clean!M2090="",Data_Clean!N2090=""),0,Data_Clean!M2090*Data_Clean!N2090/100)*Assumptions!$B$13*Assumptions!$B$11</f>
        <v>91.434</v>
      </c>
      <c r="I2090" s="14" t="n">
        <f aca="false">Data_Clean!O2090*4*Assumptions!$B$12</f>
        <v>25.07376</v>
      </c>
      <c r="J2090" s="14" t="n">
        <f aca="false">SUM(B2090:I2090)</f>
        <v>581.48994</v>
      </c>
      <c r="K2090" s="16" t="n">
        <f aca="false">IF(Data_Clean!P2090="","",Assumptions!$B$15*0.5^(Data_Clean!P2090/Assumptions!$B$20))</f>
        <v>29.3147990530274</v>
      </c>
      <c r="L2090" s="16" t="n">
        <f aca="false">Assumptions!$B$16*MIN(1,LN(1+Data_Clean!Q2090)/LN(1+Assumptions!$B$21))</f>
        <v>13.7447072997398</v>
      </c>
      <c r="M2090" s="16" t="n">
        <f aca="false">Assumptions!$B$17*(0.6*MIN(1,Data_Clean!R2090/Assumptions!$B$22)+0.4*IF(Data_Clean!S2090="",0,Data_Clean!S2090))</f>
        <v>8.556</v>
      </c>
      <c r="N2090" s="16" t="n">
        <f aca="false">Assumptions!$B$18*MIN(1,(Data_Clean!F2090-1)/Assumptions!$B$23)</f>
        <v>10</v>
      </c>
      <c r="O2090" s="16" t="n">
        <f aca="false">Assumptions!$B$19*(0.4*IF(Data_Clean!E2090="",0,MIN(1,Data_Clean!E2090/12/Assumptions!$B$24))+0.35*IF(Data_Clean!D2090="Y",1,0)+0.25*(1-MIN(Data_Clean!T2090,3)/3))/IF(Data_Clean!E2090="",0.6,1)</f>
        <v>9.9</v>
      </c>
      <c r="P2090" s="16" t="n">
        <f aca="false">SUM(K2090:O2090)/(Assumptions!$D$5-IF(K2090="",Assumptions!$B$15,0))*100</f>
        <v>71.5155063527672</v>
      </c>
      <c r="Q2090" s="7" t="str">
        <f aca="false">IF(J2090&gt;=Assumptions!$B$26,"High",IF(J2090&gt;=Assumptions!$B$27,"Mid","Low"))</f>
        <v>Mid</v>
      </c>
      <c r="R2090" s="7" t="str">
        <f aca="false">IF(P2090&gt;=Assumptions!$B$28,"High",IF(P2090&gt;=Assumptions!$B$29,"Mid","Low"))</f>
        <v>High</v>
      </c>
      <c r="S2090" s="7" t="str">
        <f aca="false">INDEX(Assumptions!$B$33:$B$41,MATCH(Q2090&amp;"|"&amp;R2090,Assumptions!$A$33:$A$41,0))</f>
        <v>Engaged Builders</v>
      </c>
      <c r="T2090" s="7" t="n">
        <f aca="false">IF(ISNUMBER(Data_Clean!V2090),J2090*Data_Clean!V2090,0)</f>
        <v>36.226823262</v>
      </c>
    </row>
    <row r="2091" customFormat="false" ht="15" hidden="false" customHeight="false" outlineLevel="0" collapsed="false">
      <c r="A2091" s="15" t="str">
        <f aca="false">Data_Clean!A2091</f>
        <v>CX102087</v>
      </c>
      <c r="B2091" s="14" t="n">
        <f aca="false">Data_Clean!G2091*Assumptions!$B$5</f>
        <v>47.2335</v>
      </c>
      <c r="C2091" s="14" t="n">
        <f aca="false">IF(Data_Clean!H2091="",0,Data_Clean!H2091)*Assumptions!$B$6</f>
        <v>1423.14048</v>
      </c>
      <c r="D2091" s="14" t="n">
        <f aca="false">Data_Clean!I2091*Assumptions!$B$7</f>
        <v>0</v>
      </c>
      <c r="E2091" s="14" t="n">
        <f aca="false">Data_Clean!J2091*Assumptions!$B$8</f>
        <v>0</v>
      </c>
      <c r="F2091" s="14" t="n">
        <f aca="false">Data_Clean!K2091*Assumptions!$B$9</f>
        <v>0</v>
      </c>
      <c r="G2091" s="14" t="n">
        <f aca="false">Data_Clean!L2091*Assumptions!$B$10</f>
        <v>0</v>
      </c>
      <c r="H2091" s="14" t="n">
        <f aca="false">IF(OR(Data_Clean!M2091="",Data_Clean!N2091=""),0,Data_Clean!M2091*Data_Clean!N2091/100)*Assumptions!$B$13*Assumptions!$B$11</f>
        <v>0</v>
      </c>
      <c r="I2091" s="14" t="n">
        <f aca="false">Data_Clean!O2091*4*Assumptions!$B$12</f>
        <v>0</v>
      </c>
      <c r="J2091" s="14" t="n">
        <f aca="false">SUM(B2091:I2091)</f>
        <v>1470.37398</v>
      </c>
      <c r="K2091" s="16" t="n">
        <f aca="false">IF(Data_Clean!P2091="","",Assumptions!$B$15*0.5^(Data_Clean!P2091/Assumptions!$B$20))</f>
        <v>19.3405546265937</v>
      </c>
      <c r="L2091" s="16" t="n">
        <f aca="false">Assumptions!$B$16*MIN(1,LN(1+Data_Clean!Q2091)/LN(1+Assumptions!$B$21))</f>
        <v>15.4867983970398</v>
      </c>
      <c r="M2091" s="16" t="n">
        <f aca="false">Assumptions!$B$17*(0.6*MIN(1,Data_Clean!R2091/Assumptions!$B$22)+0.4*IF(Data_Clean!S2091="",0,Data_Clean!S2091))</f>
        <v>0.708</v>
      </c>
      <c r="N2091" s="16" t="n">
        <f aca="false">Assumptions!$B$18*MIN(1,(Data_Clean!F2091-1)/Assumptions!$B$23)</f>
        <v>5</v>
      </c>
      <c r="O2091" s="16" t="n">
        <f aca="false">Assumptions!$B$19*(0.4*IF(Data_Clean!E2091="",0,MIN(1,Data_Clean!E2091/12/Assumptions!$B$24))+0.35*IF(Data_Clean!D2091="Y",1,0)+0.25*(1-MIN(Data_Clean!T2091,3)/3))/IF(Data_Clean!E2091="",0.6,1)</f>
        <v>13.75</v>
      </c>
      <c r="P2091" s="16" t="n">
        <f aca="false">SUM(K2091:O2091)/(Assumptions!$D$5-IF(K2091="",Assumptions!$B$15,0))*100</f>
        <v>54.2853530236335</v>
      </c>
      <c r="Q2091" s="7" t="str">
        <f aca="false">IF(J2091&gt;=Assumptions!$B$26,"High",IF(J2091&gt;=Assumptions!$B$27,"Mid","Low"))</f>
        <v>Mid</v>
      </c>
      <c r="R2091" s="7" t="str">
        <f aca="false">IF(P2091&gt;=Assumptions!$B$28,"High",IF(P2091&gt;=Assumptions!$B$29,"Mid","Low"))</f>
        <v>Mid</v>
      </c>
      <c r="S2091" s="7" t="str">
        <f aca="false">INDEX(Assumptions!$B$33:$B$41,MATCH(Q2091&amp;"|"&amp;R2091,Assumptions!$A$33:$A$41,0))</f>
        <v>Established Core</v>
      </c>
      <c r="T2091" s="7" t="n">
        <f aca="false">IF(ISNUMBER(Data_Clean!V2091),J2091*Data_Clean!V2091,0)</f>
        <v>69.548689254</v>
      </c>
    </row>
    <row r="2092" customFormat="false" ht="15" hidden="false" customHeight="false" outlineLevel="0" collapsed="false">
      <c r="A2092" s="15" t="str">
        <f aca="false">Data_Clean!A2092</f>
        <v>CX102088</v>
      </c>
      <c r="B2092" s="14" t="n">
        <f aca="false">Data_Clean!G2092*Assumptions!$B$5</f>
        <v>339.06875</v>
      </c>
      <c r="C2092" s="14" t="n">
        <f aca="false">IF(Data_Clean!H2092="",0,Data_Clean!H2092)*Assumptions!$B$6</f>
        <v>0</v>
      </c>
      <c r="D2092" s="14" t="n">
        <f aca="false">Data_Clean!I2092*Assumptions!$B$7</f>
        <v>463.2</v>
      </c>
      <c r="E2092" s="14" t="n">
        <f aca="false">Data_Clean!J2092*Assumptions!$B$8</f>
        <v>0</v>
      </c>
      <c r="F2092" s="14" t="n">
        <f aca="false">Data_Clean!K2092*Assumptions!$B$9</f>
        <v>3617.9</v>
      </c>
      <c r="G2092" s="14" t="n">
        <f aca="false">Data_Clean!L2092*Assumptions!$B$10</f>
        <v>0</v>
      </c>
      <c r="H2092" s="14" t="n">
        <f aca="false">IF(OR(Data_Clean!M2092="",Data_Clean!N2092=""),0,Data_Clean!M2092*Data_Clean!N2092/100)*Assumptions!$B$13*Assumptions!$B$11</f>
        <v>616.044</v>
      </c>
      <c r="I2092" s="14" t="n">
        <f aca="false">Data_Clean!O2092*4*Assumptions!$B$12</f>
        <v>39.93504</v>
      </c>
      <c r="J2092" s="14" t="n">
        <f aca="false">SUM(B2092:I2092)</f>
        <v>5076.14779</v>
      </c>
      <c r="K2092" s="16" t="n">
        <f aca="false">IF(Data_Clean!P2092="","",Assumptions!$B$15*0.5^(Data_Clean!P2092/Assumptions!$B$20))</f>
        <v>27.9909897461042</v>
      </c>
      <c r="L2092" s="16" t="n">
        <f aca="false">Assumptions!$B$16*MIN(1,LN(1+Data_Clean!Q2092)/LN(1+Assumptions!$B$21))</f>
        <v>14.320838960067</v>
      </c>
      <c r="M2092" s="16" t="n">
        <f aca="false">Assumptions!$B$17*(0.6*MIN(1,Data_Clean!R2092/Assumptions!$B$22)+0.4*IF(Data_Clean!S2092="",0,Data_Clean!S2092))</f>
        <v>14.094</v>
      </c>
      <c r="N2092" s="16" t="n">
        <f aca="false">Assumptions!$B$18*MIN(1,(Data_Clean!F2092-1)/Assumptions!$B$23)</f>
        <v>15</v>
      </c>
      <c r="O2092" s="16" t="n">
        <f aca="false">Assumptions!$B$19*(0.4*IF(Data_Clean!E2092="",0,MIN(1,Data_Clean!E2092/12/Assumptions!$B$24))+0.35*IF(Data_Clean!D2092="Y",1,0)+0.25*(1-MIN(Data_Clean!T2092,3)/3))/IF(Data_Clean!E2092="",0.6,1)</f>
        <v>8.75</v>
      </c>
      <c r="P2092" s="16" t="n">
        <f aca="false">SUM(K2092:O2092)/(Assumptions!$D$5-IF(K2092="",Assumptions!$B$15,0))*100</f>
        <v>80.1558287061713</v>
      </c>
      <c r="Q2092" s="7" t="str">
        <f aca="false">IF(J2092&gt;=Assumptions!$B$26,"High",IF(J2092&gt;=Assumptions!$B$27,"Mid","Low"))</f>
        <v>High</v>
      </c>
      <c r="R2092" s="7" t="str">
        <f aca="false">IF(P2092&gt;=Assumptions!$B$28,"High",IF(P2092&gt;=Assumptions!$B$29,"Mid","Low"))</f>
        <v>High</v>
      </c>
      <c r="S2092" s="7" t="str">
        <f aca="false">INDEX(Assumptions!$B$33:$B$41,MATCH(Q2092&amp;"|"&amp;R2092,Assumptions!$A$33:$A$41,0))</f>
        <v>Premier Advocates</v>
      </c>
      <c r="T2092" s="7" t="n">
        <f aca="false">IF(ISNUMBER(Data_Clean!V2092),J2092*Data_Clean!V2092,0)</f>
        <v>260.913996406</v>
      </c>
    </row>
    <row r="2093" customFormat="false" ht="15" hidden="false" customHeight="false" outlineLevel="0" collapsed="false">
      <c r="A2093" s="15" t="str">
        <f aca="false">Data_Clean!A2093</f>
        <v>CX102089</v>
      </c>
      <c r="B2093" s="14" t="n">
        <f aca="false">Data_Clean!G2093*Assumptions!$B$5</f>
        <v>165.8045</v>
      </c>
      <c r="C2093" s="14" t="n">
        <f aca="false">IF(Data_Clean!H2093="",0,Data_Clean!H2093)*Assumptions!$B$6</f>
        <v>202.35108</v>
      </c>
      <c r="D2093" s="14" t="n">
        <f aca="false">Data_Clean!I2093*Assumptions!$B$7</f>
        <v>0</v>
      </c>
      <c r="E2093" s="14" t="n">
        <f aca="false">Data_Clean!J2093*Assumptions!$B$8</f>
        <v>0</v>
      </c>
      <c r="F2093" s="14" t="n">
        <f aca="false">Data_Clean!K2093*Assumptions!$B$9</f>
        <v>0</v>
      </c>
      <c r="G2093" s="14" t="n">
        <f aca="false">Data_Clean!L2093*Assumptions!$B$10</f>
        <v>0</v>
      </c>
      <c r="H2093" s="14" t="n">
        <f aca="false">IF(OR(Data_Clean!M2093="",Data_Clean!N2093=""),0,Data_Clean!M2093*Data_Clean!N2093/100)*Assumptions!$B$13*Assumptions!$B$11</f>
        <v>54.528</v>
      </c>
      <c r="I2093" s="14" t="n">
        <f aca="false">Data_Clean!O2093*4*Assumptions!$B$12</f>
        <v>21.25248</v>
      </c>
      <c r="J2093" s="14" t="n">
        <f aca="false">SUM(B2093:I2093)</f>
        <v>443.93606</v>
      </c>
      <c r="K2093" s="16" t="n">
        <f aca="false">IF(Data_Clean!P2093="","",Assumptions!$B$15*0.5^(Data_Clean!P2093/Assumptions!$B$20))</f>
        <v>20.7286931995166</v>
      </c>
      <c r="L2093" s="16" t="n">
        <f aca="false">Assumptions!$B$16*MIN(1,LN(1+Data_Clean!Q2093)/LN(1+Assumptions!$B$21))</f>
        <v>14.1840947778045</v>
      </c>
      <c r="M2093" s="16" t="n">
        <f aca="false">Assumptions!$B$17*(0.6*MIN(1,Data_Clean!R2093/Assumptions!$B$22)+0.4*IF(Data_Clean!S2093="",0,Data_Clean!S2093))</f>
        <v>9.222</v>
      </c>
      <c r="N2093" s="16" t="n">
        <f aca="false">Assumptions!$B$18*MIN(1,(Data_Clean!F2093-1)/Assumptions!$B$23)</f>
        <v>10</v>
      </c>
      <c r="O2093" s="16" t="n">
        <f aca="false">Assumptions!$B$19*(0.4*IF(Data_Clean!E2093="",0,MIN(1,Data_Clean!E2093/12/Assumptions!$B$24))+0.35*IF(Data_Clean!D2093="Y",1,0)+0.25*(1-MIN(Data_Clean!T2093,3)/3))/IF(Data_Clean!E2093="",0.6,1)</f>
        <v>15</v>
      </c>
      <c r="P2093" s="16" t="n">
        <f aca="false">SUM(K2093:O2093)/(Assumptions!$D$5-IF(K2093="",Assumptions!$B$15,0))*100</f>
        <v>69.1347879773212</v>
      </c>
      <c r="Q2093" s="7" t="str">
        <f aca="false">IF(J2093&gt;=Assumptions!$B$26,"High",IF(J2093&gt;=Assumptions!$B$27,"Mid","Low"))</f>
        <v>Mid</v>
      </c>
      <c r="R2093" s="7" t="str">
        <f aca="false">IF(P2093&gt;=Assumptions!$B$28,"High",IF(P2093&gt;=Assumptions!$B$29,"Mid","Low"))</f>
        <v>Mid</v>
      </c>
      <c r="S2093" s="7" t="str">
        <f aca="false">INDEX(Assumptions!$B$33:$B$41,MATCH(Q2093&amp;"|"&amp;R2093,Assumptions!$A$33:$A$41,0))</f>
        <v>Established Core</v>
      </c>
      <c r="T2093" s="7" t="n">
        <f aca="false">IF(ISNUMBER(Data_Clean!V2093),J2093*Data_Clean!V2093,0)</f>
        <v>10.65446544</v>
      </c>
    </row>
    <row r="2094" customFormat="false" ht="15" hidden="false" customHeight="false" outlineLevel="0" collapsed="false">
      <c r="A2094" s="15" t="str">
        <f aca="false">Data_Clean!A2094</f>
        <v>CX102090</v>
      </c>
      <c r="B2094" s="14" t="n">
        <f aca="false">Data_Clean!G2094*Assumptions!$B$5</f>
        <v>68.9825</v>
      </c>
      <c r="C2094" s="14" t="n">
        <f aca="false">IF(Data_Clean!H2094="",0,Data_Clean!H2094)*Assumptions!$B$6</f>
        <v>165.19608</v>
      </c>
      <c r="D2094" s="14" t="n">
        <f aca="false">Data_Clean!I2094*Assumptions!$B$7</f>
        <v>299.2</v>
      </c>
      <c r="E2094" s="14" t="n">
        <f aca="false">Data_Clean!J2094*Assumptions!$B$8</f>
        <v>0</v>
      </c>
      <c r="F2094" s="14" t="n">
        <f aca="false">Data_Clean!K2094*Assumptions!$B$9</f>
        <v>0</v>
      </c>
      <c r="G2094" s="14" t="n">
        <f aca="false">Data_Clean!L2094*Assumptions!$B$10</f>
        <v>0</v>
      </c>
      <c r="H2094" s="14" t="n">
        <f aca="false">IF(OR(Data_Clean!M2094="",Data_Clean!N2094=""),0,Data_Clean!M2094*Data_Clean!N2094/100)*Assumptions!$B$13*Assumptions!$B$11</f>
        <v>188.496</v>
      </c>
      <c r="I2094" s="14" t="n">
        <f aca="false">Data_Clean!O2094*4*Assumptions!$B$12</f>
        <v>8.376</v>
      </c>
      <c r="J2094" s="14" t="n">
        <f aca="false">SUM(B2094:I2094)</f>
        <v>730.25058</v>
      </c>
      <c r="K2094" s="16" t="n">
        <f aca="false">IF(Data_Clean!P2094="","",Assumptions!$B$15*0.5^(Data_Clean!P2094/Assumptions!$B$20))</f>
        <v>11.367874248828</v>
      </c>
      <c r="L2094" s="16" t="n">
        <f aca="false">Assumptions!$B$16*MIN(1,LN(1+Data_Clean!Q2094)/LN(1+Assumptions!$B$21))</f>
        <v>14.9444347261843</v>
      </c>
      <c r="M2094" s="16" t="n">
        <f aca="false">Assumptions!$B$17*(0.6*MIN(1,Data_Clean!R2094/Assumptions!$B$22)+0.4*IF(Data_Clean!S2094="",0,Data_Clean!S2094))</f>
        <v>9.27</v>
      </c>
      <c r="N2094" s="16" t="n">
        <f aca="false">Assumptions!$B$18*MIN(1,(Data_Clean!F2094-1)/Assumptions!$B$23)</f>
        <v>15</v>
      </c>
      <c r="O2094" s="16" t="n">
        <f aca="false">Assumptions!$B$19*(0.4*IF(Data_Clean!E2094="",0,MIN(1,Data_Clean!E2094/12/Assumptions!$B$24))+0.35*IF(Data_Clean!D2094="Y",1,0)+0.25*(1-MIN(Data_Clean!T2094,3)/3))/IF(Data_Clean!E2094="",0.6,1)</f>
        <v>13.05</v>
      </c>
      <c r="P2094" s="16" t="n">
        <f aca="false">SUM(K2094:O2094)/(Assumptions!$D$5-IF(K2094="",Assumptions!$B$15,0))*100</f>
        <v>63.6323089750123</v>
      </c>
      <c r="Q2094" s="7" t="str">
        <f aca="false">IF(J2094&gt;=Assumptions!$B$26,"High",IF(J2094&gt;=Assumptions!$B$27,"Mid","Low"))</f>
        <v>Mid</v>
      </c>
      <c r="R2094" s="7" t="str">
        <f aca="false">IF(P2094&gt;=Assumptions!$B$28,"High",IF(P2094&gt;=Assumptions!$B$29,"Mid","Low"))</f>
        <v>Mid</v>
      </c>
      <c r="S2094" s="7" t="str">
        <f aca="false">INDEX(Assumptions!$B$33:$B$41,MATCH(Q2094&amp;"|"&amp;R2094,Assumptions!$A$33:$A$41,0))</f>
        <v>Established Core</v>
      </c>
      <c r="T2094" s="7" t="n">
        <f aca="false">IF(ISNUMBER(Data_Clean!V2094),J2094*Data_Clean!V2094,0)</f>
        <v>15.262237122</v>
      </c>
    </row>
    <row r="2095" customFormat="false" ht="15" hidden="false" customHeight="false" outlineLevel="0" collapsed="false">
      <c r="A2095" s="15" t="str">
        <f aca="false">Data_Clean!A2095</f>
        <v>CX102091</v>
      </c>
      <c r="B2095" s="14" t="n">
        <f aca="false">Data_Clean!G2095*Assumptions!$B$5</f>
        <v>163.44575</v>
      </c>
      <c r="C2095" s="14" t="n">
        <f aca="false">IF(Data_Clean!H2095="",0,Data_Clean!H2095)*Assumptions!$B$6</f>
        <v>214.43532</v>
      </c>
      <c r="D2095" s="14" t="n">
        <f aca="false">Data_Clean!I2095*Assumptions!$B$7</f>
        <v>0</v>
      </c>
      <c r="E2095" s="14" t="n">
        <f aca="false">Data_Clean!J2095*Assumptions!$B$8</f>
        <v>0</v>
      </c>
      <c r="F2095" s="14" t="n">
        <f aca="false">Data_Clean!K2095*Assumptions!$B$9</f>
        <v>0</v>
      </c>
      <c r="G2095" s="14" t="n">
        <f aca="false">Data_Clean!L2095*Assumptions!$B$10</f>
        <v>0</v>
      </c>
      <c r="H2095" s="14" t="n">
        <f aca="false">IF(OR(Data_Clean!M2095="",Data_Clean!N2095=""),0,Data_Clean!M2095*Data_Clean!N2095/100)*Assumptions!$B$13*Assumptions!$B$11</f>
        <v>0</v>
      </c>
      <c r="I2095" s="14" t="n">
        <f aca="false">Data_Clean!O2095*4*Assumptions!$B$12</f>
        <v>0</v>
      </c>
      <c r="J2095" s="14" t="n">
        <f aca="false">SUM(B2095:I2095)</f>
        <v>377.88107</v>
      </c>
      <c r="K2095" s="16" t="n">
        <f aca="false">IF(Data_Clean!P2095="","",Assumptions!$B$15*0.5^(Data_Clean!P2095/Assumptions!$B$20))</f>
        <v>20.7286931995166</v>
      </c>
      <c r="L2095" s="16" t="n">
        <f aca="false">Assumptions!$B$16*MIN(1,LN(1+Data_Clean!Q2095)/LN(1+Assumptions!$B$21))</f>
        <v>14.5815690999133</v>
      </c>
      <c r="M2095" s="16" t="n">
        <f aca="false">Assumptions!$B$17*(0.6*MIN(1,Data_Clean!R2095/Assumptions!$B$22)+0.4*IF(Data_Clean!S2095="",0,Data_Clean!S2095))</f>
        <v>4.302</v>
      </c>
      <c r="N2095" s="16" t="n">
        <f aca="false">Assumptions!$B$18*MIN(1,(Data_Clean!F2095-1)/Assumptions!$B$23)</f>
        <v>10</v>
      </c>
      <c r="O2095" s="16" t="n">
        <f aca="false">Assumptions!$B$19*(0.4*IF(Data_Clean!E2095="",0,MIN(1,Data_Clean!E2095/12/Assumptions!$B$24))+0.35*IF(Data_Clean!D2095="Y",1,0)+0.25*(1-MIN(Data_Clean!T2095,3)/3))/IF(Data_Clean!E2095="",0.6,1)</f>
        <v>15</v>
      </c>
      <c r="P2095" s="16" t="n">
        <f aca="false">SUM(K2095:O2095)/(Assumptions!$D$5-IF(K2095="",Assumptions!$B$15,0))*100</f>
        <v>64.6122622994299</v>
      </c>
      <c r="Q2095" s="7" t="str">
        <f aca="false">IF(J2095&gt;=Assumptions!$B$26,"High",IF(J2095&gt;=Assumptions!$B$27,"Mid","Low"))</f>
        <v>Low</v>
      </c>
      <c r="R2095" s="7" t="str">
        <f aca="false">IF(P2095&gt;=Assumptions!$B$28,"High",IF(P2095&gt;=Assumptions!$B$29,"Mid","Low"))</f>
        <v>Mid</v>
      </c>
      <c r="S2095" s="7" t="str">
        <f aca="false">INDEX(Assumptions!$B$33:$B$41,MATCH(Q2095&amp;"|"&amp;R2095,Assumptions!$A$33:$A$41,0))</f>
        <v>Light Touch</v>
      </c>
      <c r="T2095" s="7" t="n">
        <f aca="false">IF(ISNUMBER(Data_Clean!V2095),J2095*Data_Clean!V2095,0)</f>
        <v>5.365911194</v>
      </c>
    </row>
    <row r="2096" customFormat="false" ht="15" hidden="false" customHeight="false" outlineLevel="0" collapsed="false">
      <c r="A2096" s="15" t="str">
        <f aca="false">Data_Clean!A2096</f>
        <v>CX102092</v>
      </c>
      <c r="B2096" s="14" t="n">
        <f aca="false">Data_Clean!G2096*Assumptions!$B$5</f>
        <v>82.942</v>
      </c>
      <c r="C2096" s="14" t="n">
        <f aca="false">IF(Data_Clean!H2096="",0,Data_Clean!H2096)*Assumptions!$B$6</f>
        <v>125.18268</v>
      </c>
      <c r="D2096" s="14" t="n">
        <f aca="false">Data_Clean!I2096*Assumptions!$B$7</f>
        <v>0</v>
      </c>
      <c r="E2096" s="14" t="n">
        <f aca="false">Data_Clean!J2096*Assumptions!$B$8</f>
        <v>0</v>
      </c>
      <c r="F2096" s="14" t="n">
        <f aca="false">Data_Clean!K2096*Assumptions!$B$9</f>
        <v>1763.3</v>
      </c>
      <c r="G2096" s="14" t="n">
        <f aca="false">Data_Clean!L2096*Assumptions!$B$10</f>
        <v>0</v>
      </c>
      <c r="H2096" s="14" t="n">
        <f aca="false">IF(OR(Data_Clean!M2096="",Data_Clean!N2096=""),0,Data_Clean!M2096*Data_Clean!N2096/100)*Assumptions!$B$13*Assumptions!$B$11</f>
        <v>0</v>
      </c>
      <c r="I2096" s="14" t="n">
        <f aca="false">Data_Clean!O2096*4*Assumptions!$B$12</f>
        <v>0</v>
      </c>
      <c r="J2096" s="14" t="n">
        <f aca="false">SUM(B2096:I2096)</f>
        <v>1971.42468</v>
      </c>
      <c r="K2096" s="16" t="n">
        <f aca="false">IF(Data_Clean!P2096="","",Assumptions!$B$15*0.5^(Data_Clean!P2096/Assumptions!$B$20))</f>
        <v>18.4671662001737</v>
      </c>
      <c r="L2096" s="16" t="n">
        <f aca="false">Assumptions!$B$16*MIN(1,LN(1+Data_Clean!Q2096)/LN(1+Assumptions!$B$21))</f>
        <v>10.362865626271</v>
      </c>
      <c r="M2096" s="16" t="n">
        <f aca="false">Assumptions!$B$17*(0.6*MIN(1,Data_Clean!R2096/Assumptions!$B$22)+0.4*IF(Data_Clean!S2096="",0,Data_Clean!S2096))</f>
        <v>4.44</v>
      </c>
      <c r="N2096" s="16" t="n">
        <f aca="false">Assumptions!$B$18*MIN(1,(Data_Clean!F2096-1)/Assumptions!$B$23)</f>
        <v>15</v>
      </c>
      <c r="O2096" s="16" t="n">
        <f aca="false">Assumptions!$B$19*(0.4*IF(Data_Clean!E2096="",0,MIN(1,Data_Clean!E2096/12/Assumptions!$B$24))+0.35*IF(Data_Clean!D2096="Y",1,0)+0.25*(1-MIN(Data_Clean!T2096,3)/3))/IF(Data_Clean!E2096="",0.6,1)</f>
        <v>5.9</v>
      </c>
      <c r="P2096" s="16" t="n">
        <f aca="false">SUM(K2096:O2096)/(Assumptions!$D$5-IF(K2096="",Assumptions!$B$15,0))*100</f>
        <v>54.1700318264448</v>
      </c>
      <c r="Q2096" s="7" t="str">
        <f aca="false">IF(J2096&gt;=Assumptions!$B$26,"High",IF(J2096&gt;=Assumptions!$B$27,"Mid","Low"))</f>
        <v>High</v>
      </c>
      <c r="R2096" s="7" t="str">
        <f aca="false">IF(P2096&gt;=Assumptions!$B$28,"High",IF(P2096&gt;=Assumptions!$B$29,"Mid","Low"))</f>
        <v>Mid</v>
      </c>
      <c r="S2096" s="7" t="str">
        <f aca="false">INDEX(Assumptions!$B$33:$B$41,MATCH(Q2096&amp;"|"&amp;R2096,Assumptions!$A$33:$A$41,0))</f>
        <v>Established Core</v>
      </c>
      <c r="T2096" s="7" t="n">
        <f aca="false">IF(ISNUMBER(Data_Clean!V2096),J2096*Data_Clean!V2096,0)</f>
        <v>151.208272956</v>
      </c>
    </row>
    <row r="2097" customFormat="false" ht="15" hidden="false" customHeight="false" outlineLevel="0" collapsed="false">
      <c r="A2097" s="15" t="str">
        <f aca="false">Data_Clean!A2097</f>
        <v>CX102093</v>
      </c>
      <c r="B2097" s="14" t="n">
        <f aca="false">Data_Clean!G2097*Assumptions!$B$5</f>
        <v>61.6465</v>
      </c>
      <c r="C2097" s="14" t="n">
        <f aca="false">IF(Data_Clean!H2097="",0,Data_Clean!H2097)*Assumptions!$B$6</f>
        <v>0</v>
      </c>
      <c r="D2097" s="14" t="n">
        <f aca="false">Data_Clean!I2097*Assumptions!$B$7</f>
        <v>446.4</v>
      </c>
      <c r="E2097" s="14" t="n">
        <f aca="false">Data_Clean!J2097*Assumptions!$B$8</f>
        <v>0</v>
      </c>
      <c r="F2097" s="14" t="n">
        <f aca="false">Data_Clean!K2097*Assumptions!$B$9</f>
        <v>0</v>
      </c>
      <c r="G2097" s="14" t="n">
        <f aca="false">Data_Clean!L2097*Assumptions!$B$10</f>
        <v>0</v>
      </c>
      <c r="H2097" s="14" t="n">
        <f aca="false">IF(OR(Data_Clean!M2097="",Data_Clean!N2097=""),0,Data_Clean!M2097*Data_Clean!N2097/100)*Assumptions!$B$13*Assumptions!$B$11</f>
        <v>133.92</v>
      </c>
      <c r="I2097" s="14" t="n">
        <f aca="false">Data_Clean!O2097*4*Assumptions!$B$12</f>
        <v>8.55408</v>
      </c>
      <c r="J2097" s="14" t="n">
        <f aca="false">SUM(B2097:I2097)</f>
        <v>650.52058</v>
      </c>
      <c r="K2097" s="16" t="n">
        <f aca="false">IF(Data_Clean!P2097="","",Assumptions!$B$15*0.5^(Data_Clean!P2097/Assumptions!$B$20))</f>
        <v>27.9909897461042</v>
      </c>
      <c r="L2097" s="16" t="n">
        <f aca="false">Assumptions!$B$16*MIN(1,LN(1+Data_Clean!Q2097)/LN(1+Assumptions!$B$21))</f>
        <v>12.0537864630054</v>
      </c>
      <c r="M2097" s="16" t="n">
        <f aca="false">Assumptions!$B$17*(0.6*MIN(1,Data_Clean!R2097/Assumptions!$B$22)+0.4*IF(Data_Clean!S2097="",0,Data_Clean!S2097))</f>
        <v>4.86</v>
      </c>
      <c r="N2097" s="16" t="n">
        <f aca="false">Assumptions!$B$18*MIN(1,(Data_Clean!F2097-1)/Assumptions!$B$23)</f>
        <v>10</v>
      </c>
      <c r="O2097" s="16" t="n">
        <f aca="false">Assumptions!$B$19*(0.4*IF(Data_Clean!E2097="",0,MIN(1,Data_Clean!E2097/12/Assumptions!$B$24))+0.35*IF(Data_Clean!D2097="Y",1,0)+0.25*(1-MIN(Data_Clean!T2097,3)/3))/IF(Data_Clean!E2097="",0.6,1)</f>
        <v>9.75</v>
      </c>
      <c r="P2097" s="16" t="n">
        <f aca="false">SUM(K2097:O2097)/(Assumptions!$D$5-IF(K2097="",Assumptions!$B$15,0))*100</f>
        <v>64.6547762091096</v>
      </c>
      <c r="Q2097" s="7" t="str">
        <f aca="false">IF(J2097&gt;=Assumptions!$B$26,"High",IF(J2097&gt;=Assumptions!$B$27,"Mid","Low"))</f>
        <v>Mid</v>
      </c>
      <c r="R2097" s="7" t="str">
        <f aca="false">IF(P2097&gt;=Assumptions!$B$28,"High",IF(P2097&gt;=Assumptions!$B$29,"Mid","Low"))</f>
        <v>Mid</v>
      </c>
      <c r="S2097" s="7" t="str">
        <f aca="false">INDEX(Assumptions!$B$33:$B$41,MATCH(Q2097&amp;"|"&amp;R2097,Assumptions!$A$33:$A$41,0))</f>
        <v>Established Core</v>
      </c>
      <c r="T2097" s="7" t="n">
        <f aca="false">IF(ISNUMBER(Data_Clean!V2097),J2097*Data_Clean!V2097,0)</f>
        <v>32.85128929</v>
      </c>
    </row>
    <row r="2098" customFormat="false" ht="15" hidden="false" customHeight="false" outlineLevel="0" collapsed="false">
      <c r="A2098" s="15" t="str">
        <f aca="false">Data_Clean!A2098</f>
        <v>CX102094</v>
      </c>
      <c r="B2098" s="14" t="n">
        <f aca="false">Data_Clean!G2098*Assumptions!$B$5</f>
        <v>215.36925</v>
      </c>
      <c r="C2098" s="14" t="n">
        <f aca="false">IF(Data_Clean!H2098="",0,Data_Clean!H2098)*Assumptions!$B$6</f>
        <v>1966.99224</v>
      </c>
      <c r="D2098" s="14" t="n">
        <f aca="false">Data_Clean!I2098*Assumptions!$B$7</f>
        <v>922.4</v>
      </c>
      <c r="E2098" s="14" t="n">
        <f aca="false">Data_Clean!J2098*Assumptions!$B$8</f>
        <v>0</v>
      </c>
      <c r="F2098" s="14" t="n">
        <f aca="false">Data_Clean!K2098*Assumptions!$B$9</f>
        <v>4158</v>
      </c>
      <c r="G2098" s="14" t="n">
        <f aca="false">Data_Clean!L2098*Assumptions!$B$10</f>
        <v>0</v>
      </c>
      <c r="H2098" s="14" t="n">
        <f aca="false">IF(OR(Data_Clean!M2098="",Data_Clean!N2098=""),0,Data_Clean!M2098*Data_Clean!N2098/100)*Assumptions!$B$13*Assumptions!$B$11</f>
        <v>539.976</v>
      </c>
      <c r="I2098" s="14" t="n">
        <f aca="false">Data_Clean!O2098*4*Assumptions!$B$12</f>
        <v>71.61168</v>
      </c>
      <c r="J2098" s="14" t="n">
        <f aca="false">SUM(B2098:I2098)</f>
        <v>7874.34917</v>
      </c>
      <c r="K2098" s="16" t="n">
        <f aca="false">IF(Data_Clean!P2098="","",Assumptions!$B$15*0.5^(Data_Clean!P2098/Assumptions!$B$20))</f>
        <v>26.7269615442102</v>
      </c>
      <c r="L2098" s="16" t="n">
        <f aca="false">Assumptions!$B$16*MIN(1,LN(1+Data_Clean!Q2098)/LN(1+Assumptions!$B$21))</f>
        <v>13.2535138894499</v>
      </c>
      <c r="M2098" s="16" t="n">
        <f aca="false">Assumptions!$B$17*(0.6*MIN(1,Data_Clean!R2098/Assumptions!$B$22)+0.4*IF(Data_Clean!S2098="",0,Data_Clean!S2098))</f>
        <v>9.798</v>
      </c>
      <c r="N2098" s="16" t="n">
        <f aca="false">Assumptions!$B$18*MIN(1,(Data_Clean!F2098-1)/Assumptions!$B$23)</f>
        <v>20</v>
      </c>
      <c r="O2098" s="16" t="n">
        <f aca="false">Assumptions!$B$19*(0.4*IF(Data_Clean!E2098="",0,MIN(1,Data_Clean!E2098/12/Assumptions!$B$24))+0.35*IF(Data_Clean!D2098="Y",1,0)+0.25*(1-MIN(Data_Clean!T2098,3)/3))/IF(Data_Clean!E2098="",0.6,1)</f>
        <v>4.55</v>
      </c>
      <c r="P2098" s="16" t="n">
        <f aca="false">SUM(K2098:O2098)/(Assumptions!$D$5-IF(K2098="",Assumptions!$B$15,0))*100</f>
        <v>74.3284754336601</v>
      </c>
      <c r="Q2098" s="7" t="str">
        <f aca="false">IF(J2098&gt;=Assumptions!$B$26,"High",IF(J2098&gt;=Assumptions!$B$27,"Mid","Low"))</f>
        <v>High</v>
      </c>
      <c r="R2098" s="7" t="str">
        <f aca="false">IF(P2098&gt;=Assumptions!$B$28,"High",IF(P2098&gt;=Assumptions!$B$29,"Mid","Low"))</f>
        <v>High</v>
      </c>
      <c r="S2098" s="7" t="str">
        <f aca="false">INDEX(Assumptions!$B$33:$B$41,MATCH(Q2098&amp;"|"&amp;R2098,Assumptions!$A$33:$A$41,0))</f>
        <v>Premier Advocates</v>
      </c>
      <c r="T2098" s="7" t="n">
        <f aca="false">IF(ISNUMBER(Data_Clean!V2098),J2098*Data_Clean!V2098,0)</f>
        <v>642.546892272</v>
      </c>
    </row>
    <row r="2099" customFormat="false" ht="15" hidden="false" customHeight="false" outlineLevel="0" collapsed="false">
      <c r="A2099" s="15" t="str">
        <f aca="false">Data_Clean!A2099</f>
        <v>CX102095</v>
      </c>
      <c r="B2099" s="14" t="n">
        <f aca="false">Data_Clean!G2099*Assumptions!$B$5</f>
        <v>150.295</v>
      </c>
      <c r="C2099" s="14" t="n">
        <f aca="false">IF(Data_Clean!H2099="",0,Data_Clean!H2099)*Assumptions!$B$6</f>
        <v>237.81648</v>
      </c>
      <c r="D2099" s="14" t="n">
        <f aca="false">Data_Clean!I2099*Assumptions!$B$7</f>
        <v>0</v>
      </c>
      <c r="E2099" s="14" t="n">
        <f aca="false">Data_Clean!J2099*Assumptions!$B$8</f>
        <v>0</v>
      </c>
      <c r="F2099" s="14" t="n">
        <f aca="false">Data_Clean!K2099*Assumptions!$B$9</f>
        <v>0</v>
      </c>
      <c r="G2099" s="14" t="n">
        <f aca="false">Data_Clean!L2099*Assumptions!$B$10</f>
        <v>0</v>
      </c>
      <c r="H2099" s="14" t="n">
        <f aca="false">IF(OR(Data_Clean!M2099="",Data_Clean!N2099=""),0,Data_Clean!M2099*Data_Clean!N2099/100)*Assumptions!$B$13*Assumptions!$B$11</f>
        <v>0</v>
      </c>
      <c r="I2099" s="14" t="n">
        <f aca="false">Data_Clean!O2099*4*Assumptions!$B$12</f>
        <v>0</v>
      </c>
      <c r="J2099" s="14" t="n">
        <f aca="false">SUM(B2099:I2099)</f>
        <v>388.11148</v>
      </c>
      <c r="K2099" s="16" t="n">
        <f aca="false">IF(Data_Clean!P2099="","",Assumptions!$B$15*0.5^(Data_Clean!P2099/Assumptions!$B$20))</f>
        <v>25.5200148285257</v>
      </c>
      <c r="L2099" s="16" t="n">
        <f aca="false">Assumptions!$B$16*MIN(1,LN(1+Data_Clean!Q2099)/LN(1+Assumptions!$B$21))</f>
        <v>15.7812965263578</v>
      </c>
      <c r="M2099" s="16" t="n">
        <f aca="false">Assumptions!$B$17*(0.6*MIN(1,Data_Clean!R2099/Assumptions!$B$22)+0.4*IF(Data_Clean!S2099="",0,Data_Clean!S2099))</f>
        <v>5.808</v>
      </c>
      <c r="N2099" s="16" t="n">
        <f aca="false">Assumptions!$B$18*MIN(1,(Data_Clean!F2099-1)/Assumptions!$B$23)</f>
        <v>5</v>
      </c>
      <c r="O2099" s="16" t="n">
        <f aca="false">Assumptions!$B$19*(0.4*IF(Data_Clean!E2099="",0,MIN(1,Data_Clean!E2099/12/Assumptions!$B$24))+0.35*IF(Data_Clean!D2099="Y",1,0)+0.25*(1-MIN(Data_Clean!T2099,3)/3))/IF(Data_Clean!E2099="",0.6,1)</f>
        <v>9.25</v>
      </c>
      <c r="P2099" s="16" t="n">
        <f aca="false">SUM(K2099:O2099)/(Assumptions!$D$5-IF(K2099="",Assumptions!$B$15,0))*100</f>
        <v>61.3593113548834</v>
      </c>
      <c r="Q2099" s="7" t="str">
        <f aca="false">IF(J2099&gt;=Assumptions!$B$26,"High",IF(J2099&gt;=Assumptions!$B$27,"Mid","Low"))</f>
        <v>Low</v>
      </c>
      <c r="R2099" s="7" t="str">
        <f aca="false">IF(P2099&gt;=Assumptions!$B$28,"High",IF(P2099&gt;=Assumptions!$B$29,"Mid","Low"))</f>
        <v>Mid</v>
      </c>
      <c r="S2099" s="7" t="str">
        <f aca="false">INDEX(Assumptions!$B$33:$B$41,MATCH(Q2099&amp;"|"&amp;R2099,Assumptions!$A$33:$A$41,0))</f>
        <v>Light Touch</v>
      </c>
      <c r="T2099" s="7" t="n">
        <f aca="false">IF(ISNUMBER(Data_Clean!V2099),J2099*Data_Clean!V2099,0)</f>
        <v>12.341945064</v>
      </c>
    </row>
    <row r="2100" customFormat="false" ht="15" hidden="false" customHeight="false" outlineLevel="0" collapsed="false">
      <c r="A2100" s="15" t="str">
        <f aca="false">Data_Clean!A2100</f>
        <v>CX102096</v>
      </c>
      <c r="B2100" s="14" t="n">
        <f aca="false">Data_Clean!G2100*Assumptions!$B$5</f>
        <v>175.36275</v>
      </c>
      <c r="C2100" s="14" t="n">
        <f aca="false">IF(Data_Clean!H2100="",0,Data_Clean!H2100)*Assumptions!$B$6</f>
        <v>0</v>
      </c>
      <c r="D2100" s="14" t="n">
        <f aca="false">Data_Clean!I2100*Assumptions!$B$7</f>
        <v>0</v>
      </c>
      <c r="E2100" s="14" t="n">
        <f aca="false">Data_Clean!J2100*Assumptions!$B$8</f>
        <v>0</v>
      </c>
      <c r="F2100" s="14" t="n">
        <f aca="false">Data_Clean!K2100*Assumptions!$B$9</f>
        <v>0</v>
      </c>
      <c r="G2100" s="14" t="n">
        <f aca="false">Data_Clean!L2100*Assumptions!$B$10</f>
        <v>0</v>
      </c>
      <c r="H2100" s="14" t="n">
        <f aca="false">IF(OR(Data_Clean!M2100="",Data_Clean!N2100=""),0,Data_Clean!M2100*Data_Clean!N2100/100)*Assumptions!$B$13*Assumptions!$B$11</f>
        <v>0</v>
      </c>
      <c r="I2100" s="14" t="n">
        <f aca="false">Data_Clean!O2100*4*Assumptions!$B$12</f>
        <v>0</v>
      </c>
      <c r="J2100" s="14" t="n">
        <f aca="false">SUM(B2100:I2100)</f>
        <v>175.36275</v>
      </c>
      <c r="K2100" s="16" t="n">
        <f aca="false">IF(Data_Clean!P2100="","",Assumptions!$B$15*0.5^(Data_Clean!P2100/Assumptions!$B$20))</f>
        <v>27.3516746567465</v>
      </c>
      <c r="L2100" s="16" t="n">
        <f aca="false">Assumptions!$B$16*MIN(1,LN(1+Data_Clean!Q2100)/LN(1+Assumptions!$B$21))</f>
        <v>16.3969864627818</v>
      </c>
      <c r="M2100" s="16" t="n">
        <f aca="false">Assumptions!$B$17*(0.6*MIN(1,Data_Clean!R2100/Assumptions!$B$22)+0.4*IF(Data_Clean!S2100="",0,Data_Clean!S2100))</f>
        <v>3.918</v>
      </c>
      <c r="N2100" s="16" t="n">
        <f aca="false">Assumptions!$B$18*MIN(1,(Data_Clean!F2100-1)/Assumptions!$B$23)</f>
        <v>0</v>
      </c>
      <c r="O2100" s="16" t="n">
        <f aca="false">Assumptions!$B$19*(0.4*IF(Data_Clean!E2100="",0,MIN(1,Data_Clean!E2100/12/Assumptions!$B$24))+0.35*IF(Data_Clean!D2100="Y",1,0)+0.25*(1-MIN(Data_Clean!T2100,3)/3))/IF(Data_Clean!E2100="",0.6,1)</f>
        <v>15</v>
      </c>
      <c r="P2100" s="16" t="n">
        <f aca="false">SUM(K2100:O2100)/(Assumptions!$D$5-IF(K2100="",Assumptions!$B$15,0))*100</f>
        <v>62.6666611195283</v>
      </c>
      <c r="Q2100" s="7" t="str">
        <f aca="false">IF(J2100&gt;=Assumptions!$B$26,"High",IF(J2100&gt;=Assumptions!$B$27,"Mid","Low"))</f>
        <v>Low</v>
      </c>
      <c r="R2100" s="7" t="str">
        <f aca="false">IF(P2100&gt;=Assumptions!$B$28,"High",IF(P2100&gt;=Assumptions!$B$29,"Mid","Low"))</f>
        <v>Mid</v>
      </c>
      <c r="S2100" s="7" t="str">
        <f aca="false">INDEX(Assumptions!$B$33:$B$41,MATCH(Q2100&amp;"|"&amp;R2100,Assumptions!$A$33:$A$41,0))</f>
        <v>Light Touch</v>
      </c>
      <c r="T2100" s="7" t="n">
        <f aca="false">IF(ISNUMBER(Data_Clean!V2100),J2100*Data_Clean!V2100,0)</f>
        <v>4.892620725</v>
      </c>
    </row>
    <row r="2101" customFormat="false" ht="15" hidden="false" customHeight="false" outlineLevel="0" collapsed="false">
      <c r="A2101" s="15" t="str">
        <f aca="false">Data_Clean!A2101</f>
        <v>CX102097</v>
      </c>
      <c r="B2101" s="14" t="n">
        <f aca="false">Data_Clean!G2101*Assumptions!$B$5</f>
        <v>52.41775</v>
      </c>
      <c r="C2101" s="14" t="n">
        <f aca="false">IF(Data_Clean!H2101="",0,Data_Clean!H2101)*Assumptions!$B$6</f>
        <v>70.88904</v>
      </c>
      <c r="D2101" s="14" t="n">
        <f aca="false">Data_Clean!I2101*Assumptions!$B$7</f>
        <v>0</v>
      </c>
      <c r="E2101" s="14" t="n">
        <f aca="false">Data_Clean!J2101*Assumptions!$B$8</f>
        <v>0</v>
      </c>
      <c r="F2101" s="14" t="n">
        <f aca="false">Data_Clean!K2101*Assumptions!$B$9</f>
        <v>0</v>
      </c>
      <c r="G2101" s="14" t="n">
        <f aca="false">Data_Clean!L2101*Assumptions!$B$10</f>
        <v>0</v>
      </c>
      <c r="H2101" s="14" t="n">
        <f aca="false">IF(OR(Data_Clean!M2101="",Data_Clean!N2101=""),0,Data_Clean!M2101*Data_Clean!N2101/100)*Assumptions!$B$13*Assumptions!$B$11</f>
        <v>0</v>
      </c>
      <c r="I2101" s="14" t="n">
        <f aca="false">Data_Clean!O2101*4*Assumptions!$B$12</f>
        <v>0</v>
      </c>
      <c r="J2101" s="14" t="n">
        <f aca="false">SUM(B2101:I2101)</f>
        <v>123.30679</v>
      </c>
      <c r="K2101" s="16" t="n">
        <f aca="false">IF(Data_Clean!P2101="","",Assumptions!$B$15*0.5^(Data_Clean!P2101/Assumptions!$B$20))</f>
        <v>23.267171427506</v>
      </c>
      <c r="L2101" s="16" t="n">
        <f aca="false">Assumptions!$B$16*MIN(1,LN(1+Data_Clean!Q2101)/LN(1+Assumptions!$B$21))</f>
        <v>14.7060656260474</v>
      </c>
      <c r="M2101" s="16" t="n">
        <f aca="false">Assumptions!$B$17*(0.6*MIN(1,Data_Clean!R2101/Assumptions!$B$22)+0.4*IF(Data_Clean!S2101="",0,Data_Clean!S2101))</f>
        <v>8.43</v>
      </c>
      <c r="N2101" s="16" t="n">
        <f aca="false">Assumptions!$B$18*MIN(1,(Data_Clean!F2101-1)/Assumptions!$B$23)</f>
        <v>10</v>
      </c>
      <c r="O2101" s="16" t="n">
        <f aca="false">Assumptions!$B$19*(0.4*IF(Data_Clean!E2101="",0,MIN(1,Data_Clean!E2101/12/Assumptions!$B$24))+0.35*IF(Data_Clean!D2101="Y",1,0)+0.25*(1-MIN(Data_Clean!T2101,3)/3))/IF(Data_Clean!E2101="",0.6,1)</f>
        <v>14.4</v>
      </c>
      <c r="P2101" s="16" t="n">
        <f aca="false">SUM(K2101:O2101)/(Assumptions!$D$5-IF(K2101="",Assumptions!$B$15,0))*100</f>
        <v>70.8032370535534</v>
      </c>
      <c r="Q2101" s="7" t="str">
        <f aca="false">IF(J2101&gt;=Assumptions!$B$26,"High",IF(J2101&gt;=Assumptions!$B$27,"Mid","Low"))</f>
        <v>Low</v>
      </c>
      <c r="R2101" s="7" t="str">
        <f aca="false">IF(P2101&gt;=Assumptions!$B$28,"High",IF(P2101&gt;=Assumptions!$B$29,"Mid","Low"))</f>
        <v>High</v>
      </c>
      <c r="S2101" s="7" t="str">
        <f aca="false">INDEX(Assumptions!$B$33:$B$41,MATCH(Q2101&amp;"|"&amp;R2101,Assumptions!$A$33:$A$41,0))</f>
        <v>Engaged Builders</v>
      </c>
      <c r="T2101" s="7" t="n">
        <f aca="false">IF(ISNUMBER(Data_Clean!V2101),J2101*Data_Clean!V2101,0)</f>
        <v>1.405697406</v>
      </c>
    </row>
    <row r="2102" customFormat="false" ht="15" hidden="false" customHeight="false" outlineLevel="0" collapsed="false">
      <c r="A2102" s="15" t="str">
        <f aca="false">Data_Clean!A2102</f>
        <v>CX102098</v>
      </c>
      <c r="B2102" s="14" t="n">
        <f aca="false">Data_Clean!G2102*Assumptions!$B$5</f>
        <v>601.852</v>
      </c>
      <c r="C2102" s="14" t="n">
        <f aca="false">IF(Data_Clean!H2102="",0,Data_Clean!H2102)*Assumptions!$B$6</f>
        <v>2517.31068</v>
      </c>
      <c r="D2102" s="14" t="n">
        <f aca="false">Data_Clean!I2102*Assumptions!$B$7</f>
        <v>10892.8</v>
      </c>
      <c r="E2102" s="14" t="n">
        <f aca="false">Data_Clean!J2102*Assumptions!$B$8</f>
        <v>2527.06935</v>
      </c>
      <c r="F2102" s="14" t="n">
        <f aca="false">Data_Clean!K2102*Assumptions!$B$9</f>
        <v>4820.2</v>
      </c>
      <c r="G2102" s="14" t="n">
        <f aca="false">Data_Clean!L2102*Assumptions!$B$10</f>
        <v>0</v>
      </c>
      <c r="H2102" s="14" t="n">
        <f aca="false">IF(OR(Data_Clean!M2102="",Data_Clean!N2102=""),0,Data_Clean!M2102*Data_Clean!N2102/100)*Assumptions!$B$13*Assumptions!$B$11</f>
        <v>238.476</v>
      </c>
      <c r="I2102" s="14" t="n">
        <f aca="false">Data_Clean!O2102*4*Assumptions!$B$12</f>
        <v>337.64976</v>
      </c>
      <c r="J2102" s="14" t="n">
        <f aca="false">SUM(B2102:I2102)</f>
        <v>21935.35779</v>
      </c>
      <c r="K2102" s="16" t="n">
        <f aca="false">IF(Data_Clean!P2102="","",Assumptions!$B$15*0.5^(Data_Clean!P2102/Assumptions!$B$20))</f>
        <v>24.3675718906871</v>
      </c>
      <c r="L2102" s="16" t="n">
        <f aca="false">Assumptions!$B$16*MIN(1,LN(1+Data_Clean!Q2102)/LN(1+Assumptions!$B$21))</f>
        <v>19.9653913041623</v>
      </c>
      <c r="M2102" s="16" t="n">
        <f aca="false">Assumptions!$B$17*(0.6*MIN(1,Data_Clean!R2102/Assumptions!$B$22)+0.4*IF(Data_Clean!S2102="",0,Data_Clean!S2102))</f>
        <v>9.87</v>
      </c>
      <c r="N2102" s="16" t="n">
        <f aca="false">Assumptions!$B$18*MIN(1,(Data_Clean!F2102-1)/Assumptions!$B$23)</f>
        <v>20</v>
      </c>
      <c r="O2102" s="16" t="n">
        <f aca="false">Assumptions!$B$19*(0.4*IF(Data_Clean!E2102="",0,MIN(1,Data_Clean!E2102/12/Assumptions!$B$24))+0.35*IF(Data_Clean!D2102="Y",1,0)+0.25*(1-MIN(Data_Clean!T2102,3)/3))/IF(Data_Clean!E2102="",0.6,1)</f>
        <v>15</v>
      </c>
      <c r="P2102" s="16" t="n">
        <f aca="false">SUM(K2102:O2102)/(Assumptions!$D$5-IF(K2102="",Assumptions!$B$15,0))*100</f>
        <v>89.2029631948494</v>
      </c>
      <c r="Q2102" s="7" t="str">
        <f aca="false">IF(J2102&gt;=Assumptions!$B$26,"High",IF(J2102&gt;=Assumptions!$B$27,"Mid","Low"))</f>
        <v>High</v>
      </c>
      <c r="R2102" s="7" t="str">
        <f aca="false">IF(P2102&gt;=Assumptions!$B$28,"High",IF(P2102&gt;=Assumptions!$B$29,"Mid","Low"))</f>
        <v>High</v>
      </c>
      <c r="S2102" s="7" t="str">
        <f aca="false">INDEX(Assumptions!$B$33:$B$41,MATCH(Q2102&amp;"|"&amp;R2102,Assumptions!$A$33:$A$41,0))</f>
        <v>Premier Advocates</v>
      </c>
      <c r="T2102" s="7" t="n">
        <f aca="false">IF(ISNUMBER(Data_Clean!V2102),J2102*Data_Clean!V2102,0)</f>
        <v>247.869543027</v>
      </c>
    </row>
    <row r="2103" customFormat="false" ht="15" hidden="false" customHeight="false" outlineLevel="0" collapsed="false">
      <c r="A2103" s="15" t="str">
        <f aca="false">Data_Clean!A2103</f>
        <v>CX102099</v>
      </c>
      <c r="B2103" s="14" t="n">
        <f aca="false">Data_Clean!G2103*Assumptions!$B$5</f>
        <v>48.59525</v>
      </c>
      <c r="C2103" s="14" t="n">
        <f aca="false">IF(Data_Clean!H2103="",0,Data_Clean!H2103)*Assumptions!$B$6</f>
        <v>114.72396</v>
      </c>
      <c r="D2103" s="14" t="n">
        <f aca="false">Data_Clean!I2103*Assumptions!$B$7</f>
        <v>0</v>
      </c>
      <c r="E2103" s="14" t="n">
        <f aca="false">Data_Clean!J2103*Assumptions!$B$8</f>
        <v>290.07225</v>
      </c>
      <c r="F2103" s="14" t="n">
        <f aca="false">Data_Clean!K2103*Assumptions!$B$9</f>
        <v>735.9</v>
      </c>
      <c r="G2103" s="14" t="n">
        <f aca="false">Data_Clean!L2103*Assumptions!$B$10</f>
        <v>0</v>
      </c>
      <c r="H2103" s="14" t="n">
        <f aca="false">IF(OR(Data_Clean!M2103="",Data_Clean!N2103=""),0,Data_Clean!M2103*Data_Clean!N2103/100)*Assumptions!$B$13*Assumptions!$B$11</f>
        <v>209.844</v>
      </c>
      <c r="I2103" s="14" t="n">
        <f aca="false">Data_Clean!O2103*4*Assumptions!$B$12</f>
        <v>4.80672</v>
      </c>
      <c r="J2103" s="14" t="n">
        <f aca="false">SUM(B2103:I2103)</f>
        <v>1403.94218</v>
      </c>
      <c r="K2103" s="16" t="n">
        <f aca="false">IF(Data_Clean!P2103="","",Assumptions!$B$15*0.5^(Data_Clean!P2103/Assumptions!$B$20))</f>
        <v>11.367874248828</v>
      </c>
      <c r="L2103" s="16" t="n">
        <f aca="false">Assumptions!$B$16*MIN(1,LN(1+Data_Clean!Q2103)/LN(1+Assumptions!$B$21))</f>
        <v>11.0057238927514</v>
      </c>
      <c r="M2103" s="16" t="n">
        <f aca="false">Assumptions!$B$17*(0.6*MIN(1,Data_Clean!R2103/Assumptions!$B$22)+0.4*IF(Data_Clean!S2103="",0,Data_Clean!S2103))</f>
        <v>5.118</v>
      </c>
      <c r="N2103" s="16" t="n">
        <f aca="false">Assumptions!$B$18*MIN(1,(Data_Clean!F2103-1)/Assumptions!$B$23)</f>
        <v>20</v>
      </c>
      <c r="O2103" s="16" t="n">
        <f aca="false">Assumptions!$B$19*(0.4*IF(Data_Clean!E2103="",0,MIN(1,Data_Clean!E2103/12/Assumptions!$B$24))+0.35*IF(Data_Clean!D2103="Y",1,0)+0.25*(1-MIN(Data_Clean!T2103,3)/3))/IF(Data_Clean!E2103="",0.6,1)</f>
        <v>5.9</v>
      </c>
      <c r="P2103" s="16" t="n">
        <f aca="false">SUM(K2103:O2103)/(Assumptions!$D$5-IF(K2103="",Assumptions!$B$15,0))*100</f>
        <v>53.3915981415794</v>
      </c>
      <c r="Q2103" s="7" t="str">
        <f aca="false">IF(J2103&gt;=Assumptions!$B$26,"High",IF(J2103&gt;=Assumptions!$B$27,"Mid","Low"))</f>
        <v>Mid</v>
      </c>
      <c r="R2103" s="7" t="str">
        <f aca="false">IF(P2103&gt;=Assumptions!$B$28,"High",IF(P2103&gt;=Assumptions!$B$29,"Mid","Low"))</f>
        <v>Mid</v>
      </c>
      <c r="S2103" s="7" t="str">
        <f aca="false">INDEX(Assumptions!$B$33:$B$41,MATCH(Q2103&amp;"|"&amp;R2103,Assumptions!$A$33:$A$41,0))</f>
        <v>Established Core</v>
      </c>
      <c r="T2103" s="7" t="n">
        <f aca="false">IF(ISNUMBER(Data_Clean!V2103),J2103*Data_Clean!V2103,0)</f>
        <v>104.172509756</v>
      </c>
    </row>
    <row r="2104" customFormat="false" ht="15" hidden="false" customHeight="false" outlineLevel="0" collapsed="false">
      <c r="A2104" s="15" t="str">
        <f aca="false">Data_Clean!A2104</f>
        <v>CX102100</v>
      </c>
      <c r="B2104" s="14" t="n">
        <f aca="false">Data_Clean!G2104*Assumptions!$B$5</f>
        <v>44.346</v>
      </c>
      <c r="C2104" s="14" t="n">
        <f aca="false">IF(Data_Clean!H2104="",0,Data_Clean!H2104)*Assumptions!$B$6</f>
        <v>134.25468</v>
      </c>
      <c r="D2104" s="14" t="n">
        <f aca="false">Data_Clean!I2104*Assumptions!$B$7</f>
        <v>0</v>
      </c>
      <c r="E2104" s="14" t="n">
        <f aca="false">Data_Clean!J2104*Assumptions!$B$8</f>
        <v>0</v>
      </c>
      <c r="F2104" s="14" t="n">
        <f aca="false">Data_Clean!K2104*Assumptions!$B$9</f>
        <v>0</v>
      </c>
      <c r="G2104" s="14" t="n">
        <f aca="false">Data_Clean!L2104*Assumptions!$B$10</f>
        <v>0</v>
      </c>
      <c r="H2104" s="14" t="n">
        <f aca="false">IF(OR(Data_Clean!M2104="",Data_Clean!N2104=""),0,Data_Clean!M2104*Data_Clean!N2104/100)*Assumptions!$B$13*Assumptions!$B$11</f>
        <v>0</v>
      </c>
      <c r="I2104" s="14" t="n">
        <f aca="false">Data_Clean!O2104*4*Assumptions!$B$12</f>
        <v>0</v>
      </c>
      <c r="J2104" s="14" t="n">
        <f aca="false">SUM(B2104:I2104)</f>
        <v>178.60068</v>
      </c>
      <c r="K2104" s="16" t="n">
        <f aca="false">IF(Data_Clean!P2104="","",Assumptions!$B$15*0.5^(Data_Clean!P2104/Assumptions!$B$20))</f>
        <v>16.8369307246406</v>
      </c>
      <c r="L2104" s="16" t="n">
        <f aca="false">Assumptions!$B$16*MIN(1,LN(1+Data_Clean!Q2104)/LN(1+Assumptions!$B$21))</f>
        <v>13.7447072997398</v>
      </c>
      <c r="M2104" s="16" t="n">
        <f aca="false">Assumptions!$B$17*(0.6*MIN(1,Data_Clean!R2104/Assumptions!$B$22)+0.4*IF(Data_Clean!S2104="",0,Data_Clean!S2104))</f>
        <v>3.576</v>
      </c>
      <c r="N2104" s="16" t="n">
        <f aca="false">Assumptions!$B$18*MIN(1,(Data_Clean!F2104-1)/Assumptions!$B$23)</f>
        <v>5</v>
      </c>
      <c r="O2104" s="16" t="n">
        <f aca="false">Assumptions!$B$19*(0.4*IF(Data_Clean!E2104="",0,MIN(1,Data_Clean!E2104/12/Assumptions!$B$24))+0.35*IF(Data_Clean!D2104="Y",1,0)+0.25*(1-MIN(Data_Clean!T2104,3)/3))/IF(Data_Clean!E2104="",0.6,1)</f>
        <v>15</v>
      </c>
      <c r="P2104" s="16" t="n">
        <f aca="false">SUM(K2104:O2104)/(Assumptions!$D$5-IF(K2104="",Assumptions!$B$15,0))*100</f>
        <v>54.1576380243804</v>
      </c>
      <c r="Q2104" s="7" t="str">
        <f aca="false">IF(J2104&gt;=Assumptions!$B$26,"High",IF(J2104&gt;=Assumptions!$B$27,"Mid","Low"))</f>
        <v>Low</v>
      </c>
      <c r="R2104" s="7" t="str">
        <f aca="false">IF(P2104&gt;=Assumptions!$B$28,"High",IF(P2104&gt;=Assumptions!$B$29,"Mid","Low"))</f>
        <v>Mid</v>
      </c>
      <c r="S2104" s="7" t="str">
        <f aca="false">INDEX(Assumptions!$B$33:$B$41,MATCH(Q2104&amp;"|"&amp;R2104,Assumptions!$A$33:$A$41,0))</f>
        <v>Light Touch</v>
      </c>
      <c r="T2104" s="7" t="n">
        <f aca="false">IF(ISNUMBER(Data_Clean!V2104),J2104*Data_Clean!V2104,0)</f>
        <v>6.179583528</v>
      </c>
    </row>
    <row r="2105" customFormat="false" ht="15" hidden="false" customHeight="false" outlineLevel="0" collapsed="false">
      <c r="A2105" s="15" t="str">
        <f aca="false">Data_Clean!A2105</f>
        <v>CX102101</v>
      </c>
      <c r="B2105" s="14" t="n">
        <f aca="false">Data_Clean!G2105*Assumptions!$B$5</f>
        <v>74.454</v>
      </c>
      <c r="C2105" s="14" t="n">
        <f aca="false">IF(Data_Clean!H2105="",0,Data_Clean!H2105)*Assumptions!$B$6</f>
        <v>0</v>
      </c>
      <c r="D2105" s="14" t="n">
        <f aca="false">Data_Clean!I2105*Assumptions!$B$7</f>
        <v>0</v>
      </c>
      <c r="E2105" s="14" t="n">
        <f aca="false">Data_Clean!J2105*Assumptions!$B$8</f>
        <v>0</v>
      </c>
      <c r="F2105" s="14" t="n">
        <f aca="false">Data_Clean!K2105*Assumptions!$B$9</f>
        <v>0</v>
      </c>
      <c r="G2105" s="14" t="n">
        <f aca="false">Data_Clean!L2105*Assumptions!$B$10</f>
        <v>0</v>
      </c>
      <c r="H2105" s="14" t="n">
        <f aca="false">IF(OR(Data_Clean!M2105="",Data_Clean!N2105=""),0,Data_Clean!M2105*Data_Clean!N2105/100)*Assumptions!$B$13*Assumptions!$B$11</f>
        <v>0</v>
      </c>
      <c r="I2105" s="14" t="n">
        <f aca="false">Data_Clean!O2105*4*Assumptions!$B$12</f>
        <v>0</v>
      </c>
      <c r="J2105" s="14" t="n">
        <f aca="false">SUM(B2105:I2105)</f>
        <v>74.454</v>
      </c>
      <c r="K2105" s="16" t="n">
        <f aca="false">IF(Data_Clean!P2105="","",Assumptions!$B$15*0.5^(Data_Clean!P2105/Assumptions!$B$20))</f>
        <v>17.6332185942541</v>
      </c>
      <c r="L2105" s="16" t="n">
        <f aca="false">Assumptions!$B$16*MIN(1,LN(1+Data_Clean!Q2105)/LN(1+Assumptions!$B$21))</f>
        <v>11.2934465146257</v>
      </c>
      <c r="M2105" s="16" t="n">
        <f aca="false">Assumptions!$B$17*(0.6*MIN(1,Data_Clean!R2105/Assumptions!$B$22)+0.4*IF(Data_Clean!S2105="",0,Data_Clean!S2105))</f>
        <v>7.884</v>
      </c>
      <c r="N2105" s="16" t="n">
        <f aca="false">Assumptions!$B$18*MIN(1,(Data_Clean!F2105-1)/Assumptions!$B$23)</f>
        <v>0</v>
      </c>
      <c r="O2105" s="16" t="n">
        <f aca="false">Assumptions!$B$19*(0.4*IF(Data_Clean!E2105="",0,MIN(1,Data_Clean!E2105/12/Assumptions!$B$24))+0.35*IF(Data_Clean!D2105="Y",1,0)+0.25*(1-MIN(Data_Clean!T2105,3)/3))/IF(Data_Clean!E2105="",0.6,1)</f>
        <v>9</v>
      </c>
      <c r="P2105" s="16" t="n">
        <f aca="false">SUM(K2105:O2105)/(Assumptions!$D$5-IF(K2105="",Assumptions!$B$15,0))*100</f>
        <v>45.8106651088798</v>
      </c>
      <c r="Q2105" s="7" t="str">
        <f aca="false">IF(J2105&gt;=Assumptions!$B$26,"High",IF(J2105&gt;=Assumptions!$B$27,"Mid","Low"))</f>
        <v>Low</v>
      </c>
      <c r="R2105" s="7" t="str">
        <f aca="false">IF(P2105&gt;=Assumptions!$B$28,"High",IF(P2105&gt;=Assumptions!$B$29,"Mid","Low"))</f>
        <v>Low</v>
      </c>
      <c r="S2105" s="7" t="str">
        <f aca="false">INDEX(Assumptions!$B$33:$B$41,MATCH(Q2105&amp;"|"&amp;R2105,Assumptions!$A$33:$A$41,0))</f>
        <v>Dormant &amp; Low Value</v>
      </c>
      <c r="T2105" s="7" t="n">
        <f aca="false">IF(ISNUMBER(Data_Clean!V2105),J2105*Data_Clean!V2105,0)</f>
        <v>8.2048308</v>
      </c>
    </row>
    <row r="2106" customFormat="false" ht="15" hidden="false" customHeight="false" outlineLevel="0" collapsed="false">
      <c r="A2106" s="15" t="str">
        <f aca="false">Data_Clean!A2106</f>
        <v>CX102102</v>
      </c>
      <c r="B2106" s="14" t="n">
        <f aca="false">Data_Clean!G2106*Assumptions!$B$5</f>
        <v>140.38875</v>
      </c>
      <c r="C2106" s="14" t="n">
        <f aca="false">IF(Data_Clean!H2106="",0,Data_Clean!H2106)*Assumptions!$B$6</f>
        <v>0</v>
      </c>
      <c r="D2106" s="14" t="n">
        <f aca="false">Data_Clean!I2106*Assumptions!$B$7</f>
        <v>0</v>
      </c>
      <c r="E2106" s="14" t="n">
        <f aca="false">Data_Clean!J2106*Assumptions!$B$8</f>
        <v>0</v>
      </c>
      <c r="F2106" s="14" t="n">
        <f aca="false">Data_Clean!K2106*Assumptions!$B$9</f>
        <v>4639.8</v>
      </c>
      <c r="G2106" s="14" t="n">
        <f aca="false">Data_Clean!L2106*Assumptions!$B$10</f>
        <v>0</v>
      </c>
      <c r="H2106" s="14" t="n">
        <f aca="false">IF(OR(Data_Clean!M2106="",Data_Clean!N2106=""),0,Data_Clean!M2106*Data_Clean!N2106/100)*Assumptions!$B$13*Assumptions!$B$11</f>
        <v>150.288</v>
      </c>
      <c r="I2106" s="14" t="n">
        <f aca="false">Data_Clean!O2106*4*Assumptions!$B$12</f>
        <v>31.2576</v>
      </c>
      <c r="J2106" s="14" t="n">
        <f aca="false">SUM(B2106:I2106)</f>
        <v>4961.73435</v>
      </c>
      <c r="K2106" s="16" t="n">
        <f aca="false">IF(Data_Clean!P2106="","",Assumptions!$B$15*0.5^(Data_Clean!P2106/Assumptions!$B$20))</f>
        <v>27.3516746567465</v>
      </c>
      <c r="L2106" s="16" t="n">
        <f aca="false">Assumptions!$B$16*MIN(1,LN(1+Data_Clean!Q2106)/LN(1+Assumptions!$B$21))</f>
        <v>11.2934465146257</v>
      </c>
      <c r="M2106" s="16" t="n">
        <f aca="false">Assumptions!$B$17*(0.6*MIN(1,Data_Clean!R2106/Assumptions!$B$22)+0.4*IF(Data_Clean!S2106="",0,Data_Clean!S2106))</f>
        <v>1.344</v>
      </c>
      <c r="N2106" s="16" t="n">
        <f aca="false">Assumptions!$B$18*MIN(1,(Data_Clean!F2106-1)/Assumptions!$B$23)</f>
        <v>10</v>
      </c>
      <c r="O2106" s="16" t="n">
        <f aca="false">Assumptions!$B$19*(0.4*IF(Data_Clean!E2106="",0,MIN(1,Data_Clean!E2106/12/Assumptions!$B$24))+0.35*IF(Data_Clean!D2106="Y",1,0)+0.25*(1-MIN(Data_Clean!T2106,3)/3))/IF(Data_Clean!E2106="",0.6,1)</f>
        <v>9.2</v>
      </c>
      <c r="P2106" s="16" t="n">
        <f aca="false">SUM(K2106:O2106)/(Assumptions!$D$5-IF(K2106="",Assumptions!$B$15,0))*100</f>
        <v>59.1891211713722</v>
      </c>
      <c r="Q2106" s="7" t="str">
        <f aca="false">IF(J2106&gt;=Assumptions!$B$26,"High",IF(J2106&gt;=Assumptions!$B$27,"Mid","Low"))</f>
        <v>High</v>
      </c>
      <c r="R2106" s="7" t="str">
        <f aca="false">IF(P2106&gt;=Assumptions!$B$28,"High",IF(P2106&gt;=Assumptions!$B$29,"Mid","Low"))</f>
        <v>Mid</v>
      </c>
      <c r="S2106" s="7" t="str">
        <f aca="false">INDEX(Assumptions!$B$33:$B$41,MATCH(Q2106&amp;"|"&amp;R2106,Assumptions!$A$33:$A$41,0))</f>
        <v>Established Core</v>
      </c>
      <c r="T2106" s="7" t="n">
        <f aca="false">IF(ISNUMBER(Data_Clean!V2106),J2106*Data_Clean!V2106,0)</f>
        <v>666.360923205</v>
      </c>
    </row>
    <row r="2107" customFormat="false" ht="15" hidden="false" customHeight="false" outlineLevel="0" collapsed="false">
      <c r="A2107" s="15" t="str">
        <f aca="false">Data_Clean!A2107</f>
        <v>CX102103</v>
      </c>
      <c r="B2107" s="14" t="n">
        <f aca="false">Data_Clean!G2107*Assumptions!$B$5</f>
        <v>99.32625</v>
      </c>
      <c r="C2107" s="14" t="n">
        <f aca="false">IF(Data_Clean!H2107="",0,Data_Clean!H2107)*Assumptions!$B$6</f>
        <v>102.85944</v>
      </c>
      <c r="D2107" s="14" t="n">
        <f aca="false">Data_Clean!I2107*Assumptions!$B$7</f>
        <v>0</v>
      </c>
      <c r="E2107" s="14" t="n">
        <f aca="false">Data_Clean!J2107*Assumptions!$B$8</f>
        <v>0</v>
      </c>
      <c r="F2107" s="14" t="n">
        <f aca="false">Data_Clean!K2107*Assumptions!$B$9</f>
        <v>0</v>
      </c>
      <c r="G2107" s="14" t="n">
        <f aca="false">Data_Clean!L2107*Assumptions!$B$10</f>
        <v>0</v>
      </c>
      <c r="H2107" s="14" t="n">
        <f aca="false">IF(OR(Data_Clean!M2107="",Data_Clean!N2107=""),0,Data_Clean!M2107*Data_Clean!N2107/100)*Assumptions!$B$13*Assumptions!$B$11</f>
        <v>177.6</v>
      </c>
      <c r="I2107" s="14" t="n">
        <f aca="false">Data_Clean!O2107*4*Assumptions!$B$12</f>
        <v>71.07408</v>
      </c>
      <c r="J2107" s="14" t="n">
        <f aca="false">SUM(B2107:I2107)</f>
        <v>450.85977</v>
      </c>
      <c r="K2107" s="16" t="n">
        <f aca="false">IF(Data_Clean!P2107="","",Assumptions!$B$15*0.5^(Data_Clean!P2107/Assumptions!$B$20))</f>
        <v>29.3147990530274</v>
      </c>
      <c r="L2107" s="16" t="n">
        <f aca="false">Assumptions!$B$16*MIN(1,LN(1+Data_Clean!Q2107)/LN(1+Assumptions!$B$21))</f>
        <v>17.8350829893632</v>
      </c>
      <c r="M2107" s="16" t="n">
        <f aca="false">Assumptions!$B$17*(0.6*MIN(1,Data_Clean!R2107/Assumptions!$B$22)+0.4*IF(Data_Clean!S2107="",0,Data_Clean!S2107))</f>
        <v>14.532</v>
      </c>
      <c r="N2107" s="16" t="n">
        <f aca="false">Assumptions!$B$18*MIN(1,(Data_Clean!F2107-1)/Assumptions!$B$23)</f>
        <v>15</v>
      </c>
      <c r="O2107" s="16" t="n">
        <f aca="false">Assumptions!$B$19*(0.4*IF(Data_Clean!E2107="",0,MIN(1,Data_Clean!E2107/12/Assumptions!$B$24))+0.35*IF(Data_Clean!D2107="Y",1,0)+0.25*(1-MIN(Data_Clean!T2107,3)/3))/IF(Data_Clean!E2107="",0.6,1)</f>
        <v>13.1</v>
      </c>
      <c r="P2107" s="16" t="n">
        <f aca="false">SUM(K2107:O2107)/(Assumptions!$D$5-IF(K2107="",Assumptions!$B$15,0))*100</f>
        <v>89.7818820423905</v>
      </c>
      <c r="Q2107" s="7" t="str">
        <f aca="false">IF(J2107&gt;=Assumptions!$B$26,"High",IF(J2107&gt;=Assumptions!$B$27,"Mid","Low"))</f>
        <v>Mid</v>
      </c>
      <c r="R2107" s="7" t="str">
        <f aca="false">IF(P2107&gt;=Assumptions!$B$28,"High",IF(P2107&gt;=Assumptions!$B$29,"Mid","Low"))</f>
        <v>High</v>
      </c>
      <c r="S2107" s="7" t="str">
        <f aca="false">INDEX(Assumptions!$B$33:$B$41,MATCH(Q2107&amp;"|"&amp;R2107,Assumptions!$A$33:$A$41,0))</f>
        <v>Engaged Builders</v>
      </c>
      <c r="T2107" s="7" t="n">
        <f aca="false">IF(ISNUMBER(Data_Clean!V2107),J2107*Data_Clean!V2107,0)</f>
        <v>6.898154481</v>
      </c>
    </row>
    <row r="2108" customFormat="false" ht="15" hidden="false" customHeight="false" outlineLevel="0" collapsed="false">
      <c r="A2108" s="15" t="str">
        <f aca="false">Data_Clean!A2108</f>
        <v>CX102104</v>
      </c>
      <c r="B2108" s="14" t="n">
        <f aca="false">Data_Clean!G2108*Assumptions!$B$5</f>
        <v>108.54975</v>
      </c>
      <c r="C2108" s="14" t="n">
        <f aca="false">IF(Data_Clean!H2108="",0,Data_Clean!H2108)*Assumptions!$B$6</f>
        <v>44.78556</v>
      </c>
      <c r="D2108" s="14" t="n">
        <f aca="false">Data_Clean!I2108*Assumptions!$B$7</f>
        <v>0</v>
      </c>
      <c r="E2108" s="14" t="n">
        <f aca="false">Data_Clean!J2108*Assumptions!$B$8</f>
        <v>0</v>
      </c>
      <c r="F2108" s="14" t="n">
        <f aca="false">Data_Clean!K2108*Assumptions!$B$9</f>
        <v>0</v>
      </c>
      <c r="G2108" s="14" t="n">
        <f aca="false">Data_Clean!L2108*Assumptions!$B$10</f>
        <v>0</v>
      </c>
      <c r="H2108" s="14" t="n">
        <f aca="false">IF(OR(Data_Clean!M2108="",Data_Clean!N2108=""),0,Data_Clean!M2108*Data_Clean!N2108/100)*Assumptions!$B$13*Assumptions!$B$11</f>
        <v>43.2</v>
      </c>
      <c r="I2108" s="14" t="n">
        <f aca="false">Data_Clean!O2108*4*Assumptions!$B$12</f>
        <v>13.64976</v>
      </c>
      <c r="J2108" s="14" t="n">
        <f aca="false">SUM(B2108:I2108)</f>
        <v>210.18507</v>
      </c>
      <c r="K2108" s="16" t="n">
        <f aca="false">IF(Data_Clean!P2108="","",Assumptions!$B$15*0.5^(Data_Clean!P2108/Assumptions!$B$20))</f>
        <v>24.3675718906871</v>
      </c>
      <c r="L2108" s="16" t="n">
        <f aca="false">Assumptions!$B$16*MIN(1,LN(1+Data_Clean!Q2108)/LN(1+Assumptions!$B$21))</f>
        <v>15.9666747748371</v>
      </c>
      <c r="M2108" s="16" t="n">
        <f aca="false">Assumptions!$B$17*(0.6*MIN(1,Data_Clean!R2108/Assumptions!$B$22)+0.4*IF(Data_Clean!S2108="",0,Data_Clean!S2108))</f>
        <v>3.906</v>
      </c>
      <c r="N2108" s="16" t="n">
        <f aca="false">Assumptions!$B$18*MIN(1,(Data_Clean!F2108-1)/Assumptions!$B$23)</f>
        <v>10</v>
      </c>
      <c r="O2108" s="16" t="n">
        <f aca="false">Assumptions!$B$19*(0.4*IF(Data_Clean!E2108="",0,MIN(1,Data_Clean!E2108/12/Assumptions!$B$24))+0.35*IF(Data_Clean!D2108="Y",1,0)+0.25*(1-MIN(Data_Clean!T2108,3)/3))/IF(Data_Clean!E2108="",0.6,1)</f>
        <v>11.25</v>
      </c>
      <c r="P2108" s="16" t="n">
        <f aca="false">SUM(K2108:O2108)/(Assumptions!$D$5-IF(K2108="",Assumptions!$B$15,0))*100</f>
        <v>65.4902466655242</v>
      </c>
      <c r="Q2108" s="7" t="str">
        <f aca="false">IF(J2108&gt;=Assumptions!$B$26,"High",IF(J2108&gt;=Assumptions!$B$27,"Mid","Low"))</f>
        <v>Low</v>
      </c>
      <c r="R2108" s="7" t="str">
        <f aca="false">IF(P2108&gt;=Assumptions!$B$28,"High",IF(P2108&gt;=Assumptions!$B$29,"Mid","Low"))</f>
        <v>Mid</v>
      </c>
      <c r="S2108" s="7" t="str">
        <f aca="false">INDEX(Assumptions!$B$33:$B$41,MATCH(Q2108&amp;"|"&amp;R2108,Assumptions!$A$33:$A$41,0))</f>
        <v>Light Touch</v>
      </c>
      <c r="T2108" s="7" t="n">
        <f aca="false">IF(ISNUMBER(Data_Clean!V2108),J2108*Data_Clean!V2108,0)</f>
        <v>26.27313375</v>
      </c>
    </row>
    <row r="2109" customFormat="false" ht="15" hidden="false" customHeight="false" outlineLevel="0" collapsed="false">
      <c r="A2109" s="15" t="str">
        <f aca="false">Data_Clean!A2109</f>
        <v>CX102105</v>
      </c>
      <c r="B2109" s="14" t="n">
        <f aca="false">Data_Clean!G2109*Assumptions!$B$5</f>
        <v>43.7745</v>
      </c>
      <c r="C2109" s="14" t="n">
        <f aca="false">IF(Data_Clean!H2109="",0,Data_Clean!H2109)*Assumptions!$B$6</f>
        <v>258.7044</v>
      </c>
      <c r="D2109" s="14" t="n">
        <f aca="false">Data_Clean!I2109*Assumptions!$B$7</f>
        <v>0</v>
      </c>
      <c r="E2109" s="14" t="n">
        <f aca="false">Data_Clean!J2109*Assumptions!$B$8</f>
        <v>392.47485</v>
      </c>
      <c r="F2109" s="14" t="n">
        <f aca="false">Data_Clean!K2109*Assumptions!$B$9</f>
        <v>0</v>
      </c>
      <c r="G2109" s="14" t="n">
        <f aca="false">Data_Clean!L2109*Assumptions!$B$10</f>
        <v>0</v>
      </c>
      <c r="H2109" s="14" t="n">
        <f aca="false">IF(OR(Data_Clean!M2109="",Data_Clean!N2109=""),0,Data_Clean!M2109*Data_Clean!N2109/100)*Assumptions!$B$13*Assumptions!$B$11</f>
        <v>0</v>
      </c>
      <c r="I2109" s="14" t="n">
        <f aca="false">Data_Clean!O2109*4*Assumptions!$B$12</f>
        <v>0</v>
      </c>
      <c r="J2109" s="14" t="n">
        <f aca="false">SUM(B2109:I2109)</f>
        <v>694.95375</v>
      </c>
      <c r="K2109" s="16" t="n">
        <f aca="false">IF(Data_Clean!P2109="","",Assumptions!$B$15*0.5^(Data_Clean!P2109/Assumptions!$B$20))</f>
        <v>22.735748497656</v>
      </c>
      <c r="L2109" s="16" t="n">
        <f aca="false">Assumptions!$B$16*MIN(1,LN(1+Data_Clean!Q2109)/LN(1+Assumptions!$B$21))</f>
        <v>12.6966447294858</v>
      </c>
      <c r="M2109" s="16" t="n">
        <f aca="false">Assumptions!$B$17*(0.6*MIN(1,Data_Clean!R2109/Assumptions!$B$22)+0.4*IF(Data_Clean!S2109="",0,Data_Clean!S2109))</f>
        <v>6.114</v>
      </c>
      <c r="N2109" s="16" t="n">
        <f aca="false">Assumptions!$B$18*MIN(1,(Data_Clean!F2109-1)/Assumptions!$B$23)</f>
        <v>10</v>
      </c>
      <c r="O2109" s="16" t="n">
        <f aca="false">Assumptions!$B$19*(0.4*IF(Data_Clean!E2109="",0,MIN(1,Data_Clean!E2109/12/Assumptions!$B$24))+0.35*IF(Data_Clean!D2109="Y",1,0)+0.25*(1-MIN(Data_Clean!T2109,3)/3))/IF(Data_Clean!E2109="",0.6,1)</f>
        <v>15</v>
      </c>
      <c r="P2109" s="16" t="n">
        <f aca="false">SUM(K2109:O2109)/(Assumptions!$D$5-IF(K2109="",Assumptions!$B$15,0))*100</f>
        <v>66.5463932271417</v>
      </c>
      <c r="Q2109" s="7" t="str">
        <f aca="false">IF(J2109&gt;=Assumptions!$B$26,"High",IF(J2109&gt;=Assumptions!$B$27,"Mid","Low"))</f>
        <v>Mid</v>
      </c>
      <c r="R2109" s="7" t="str">
        <f aca="false">IF(P2109&gt;=Assumptions!$B$28,"High",IF(P2109&gt;=Assumptions!$B$29,"Mid","Low"))</f>
        <v>Mid</v>
      </c>
      <c r="S2109" s="7" t="str">
        <f aca="false">INDEX(Assumptions!$B$33:$B$41,MATCH(Q2109&amp;"|"&amp;R2109,Assumptions!$A$33:$A$41,0))</f>
        <v>Established Core</v>
      </c>
      <c r="T2109" s="7" t="n">
        <f aca="false">IF(ISNUMBER(Data_Clean!V2109),J2109*Data_Clean!V2109,0)</f>
        <v>27.10319625</v>
      </c>
    </row>
    <row r="2110" customFormat="false" ht="15" hidden="false" customHeight="false" outlineLevel="0" collapsed="false">
      <c r="A2110" s="15" t="str">
        <f aca="false">Data_Clean!A2110</f>
        <v>CX102106</v>
      </c>
      <c r="B2110" s="14" t="n">
        <f aca="false">Data_Clean!G2110*Assumptions!$B$5</f>
        <v>30.49325</v>
      </c>
      <c r="C2110" s="14" t="n">
        <f aca="false">IF(Data_Clean!H2110="",0,Data_Clean!H2110)*Assumptions!$B$6</f>
        <v>123.21312</v>
      </c>
      <c r="D2110" s="14" t="n">
        <f aca="false">Data_Clean!I2110*Assumptions!$B$7</f>
        <v>0</v>
      </c>
      <c r="E2110" s="14" t="n">
        <f aca="false">Data_Clean!J2110*Assumptions!$B$8</f>
        <v>509.7633</v>
      </c>
      <c r="F2110" s="14" t="n">
        <f aca="false">Data_Clean!K2110*Assumptions!$B$9</f>
        <v>0</v>
      </c>
      <c r="G2110" s="14" t="n">
        <f aca="false">Data_Clean!L2110*Assumptions!$B$10</f>
        <v>0</v>
      </c>
      <c r="H2110" s="14" t="n">
        <f aca="false">IF(OR(Data_Clean!M2110="",Data_Clean!N2110=""),0,Data_Clean!M2110*Data_Clean!N2110/100)*Assumptions!$B$13*Assumptions!$B$11</f>
        <v>0</v>
      </c>
      <c r="I2110" s="14" t="n">
        <f aca="false">Data_Clean!O2110*4*Assumptions!$B$12</f>
        <v>0</v>
      </c>
      <c r="J2110" s="14" t="n">
        <f aca="false">SUM(B2110:I2110)</f>
        <v>663.46967</v>
      </c>
      <c r="K2110" s="16" t="n">
        <f aca="false">IF(Data_Clean!P2110="","",Assumptions!$B$15*0.5^(Data_Clean!P2110/Assumptions!$B$20))</f>
        <v>29.3147990530274</v>
      </c>
      <c r="L2110" s="16" t="n">
        <f aca="false">Assumptions!$B$16*MIN(1,LN(1+Data_Clean!Q2110)/LN(1+Assumptions!$B$21))</f>
        <v>12.2792642888455</v>
      </c>
      <c r="M2110" s="16" t="n">
        <f aca="false">Assumptions!$B$17*(0.6*MIN(1,Data_Clean!R2110/Assumptions!$B$22)+0.4*IF(Data_Clean!S2110="",0,Data_Clean!S2110))</f>
        <v>12.834</v>
      </c>
      <c r="N2110" s="16" t="n">
        <f aca="false">Assumptions!$B$18*MIN(1,(Data_Clean!F2110-1)/Assumptions!$B$23)</f>
        <v>10</v>
      </c>
      <c r="O2110" s="16" t="n">
        <f aca="false">Assumptions!$B$19*(0.4*IF(Data_Clean!E2110="",0,MIN(1,Data_Clean!E2110/12/Assumptions!$B$24))+0.35*IF(Data_Clean!D2110="Y",1,0)+0.25*(1-MIN(Data_Clean!T2110,3)/3))/IF(Data_Clean!E2110="",0.6,1)</f>
        <v>8.05</v>
      </c>
      <c r="P2110" s="16" t="n">
        <f aca="false">SUM(K2110:O2110)/(Assumptions!$D$5-IF(K2110="",Assumptions!$B$15,0))*100</f>
        <v>72.4780633418728</v>
      </c>
      <c r="Q2110" s="7" t="str">
        <f aca="false">IF(J2110&gt;=Assumptions!$B$26,"High",IF(J2110&gt;=Assumptions!$B$27,"Mid","Low"))</f>
        <v>Mid</v>
      </c>
      <c r="R2110" s="7" t="str">
        <f aca="false">IF(P2110&gt;=Assumptions!$B$28,"High",IF(P2110&gt;=Assumptions!$B$29,"Mid","Low"))</f>
        <v>High</v>
      </c>
      <c r="S2110" s="7" t="str">
        <f aca="false">INDEX(Assumptions!$B$33:$B$41,MATCH(Q2110&amp;"|"&amp;R2110,Assumptions!$A$33:$A$41,0))</f>
        <v>Engaged Builders</v>
      </c>
      <c r="T2110" s="7" t="n">
        <f aca="false">IF(ISNUMBER(Data_Clean!V2110),J2110*Data_Clean!V2110,0)</f>
        <v>45.580366329</v>
      </c>
    </row>
    <row r="2111" customFormat="false" ht="15" hidden="false" customHeight="false" outlineLevel="0" collapsed="false">
      <c r="A2111" s="15" t="str">
        <f aca="false">Data_Clean!A2111</f>
        <v>CX102107</v>
      </c>
      <c r="B2111" s="14" t="n">
        <f aca="false">Data_Clean!G2111*Assumptions!$B$5</f>
        <v>128.80925</v>
      </c>
      <c r="C2111" s="14" t="n">
        <f aca="false">IF(Data_Clean!H2111="",0,Data_Clean!H2111)*Assumptions!$B$6</f>
        <v>0</v>
      </c>
      <c r="D2111" s="14" t="n">
        <f aca="false">Data_Clean!I2111*Assumptions!$B$7</f>
        <v>0</v>
      </c>
      <c r="E2111" s="14" t="n">
        <f aca="false">Data_Clean!J2111*Assumptions!$B$8</f>
        <v>0</v>
      </c>
      <c r="F2111" s="14" t="n">
        <f aca="false">Data_Clean!K2111*Assumptions!$B$9</f>
        <v>0</v>
      </c>
      <c r="G2111" s="14" t="n">
        <f aca="false">Data_Clean!L2111*Assumptions!$B$10</f>
        <v>0</v>
      </c>
      <c r="H2111" s="14" t="n">
        <f aca="false">IF(OR(Data_Clean!M2111="",Data_Clean!N2111=""),0,Data_Clean!M2111*Data_Clean!N2111/100)*Assumptions!$B$13*Assumptions!$B$11</f>
        <v>333.036</v>
      </c>
      <c r="I2111" s="14" t="n">
        <f aca="false">Data_Clean!O2111*4*Assumptions!$B$12</f>
        <v>0</v>
      </c>
      <c r="J2111" s="14" t="n">
        <f aca="false">SUM(B2111:I2111)</f>
        <v>461.84525</v>
      </c>
      <c r="K2111" s="16" t="n">
        <f aca="false">IF(Data_Clean!P2111="","",Assumptions!$B$15*0.5^(Data_Clean!P2111/Assumptions!$B$20))</f>
        <v>0.251196905281944</v>
      </c>
      <c r="L2111" s="16" t="n">
        <f aca="false">Assumptions!$B$16*MIN(1,LN(1+Data_Clean!Q2111)/LN(1+Assumptions!$B$21))</f>
        <v>0</v>
      </c>
      <c r="M2111" s="16" t="n">
        <f aca="false">Assumptions!$B$17*(0.6*MIN(1,Data_Clean!R2111/Assumptions!$B$22)+0.4*IF(Data_Clean!S2111="",0,Data_Clean!S2111))</f>
        <v>0</v>
      </c>
      <c r="N2111" s="16" t="n">
        <f aca="false">Assumptions!$B$18*MIN(1,(Data_Clean!F2111-1)/Assumptions!$B$23)</f>
        <v>10</v>
      </c>
      <c r="O2111" s="16" t="n">
        <f aca="false">Assumptions!$B$19*(0.4*IF(Data_Clean!E2111="",0,MIN(1,Data_Clean!E2111/12/Assumptions!$B$24))+0.35*IF(Data_Clean!D2111="Y",1,0)+0.25*(1-MIN(Data_Clean!T2111,3)/3))/IF(Data_Clean!E2111="",0.6,1)</f>
        <v>9.75</v>
      </c>
      <c r="P2111" s="16" t="n">
        <f aca="false">SUM(K2111:O2111)/(Assumptions!$D$5-IF(K2111="",Assumptions!$B$15,0))*100</f>
        <v>20.0011969052819</v>
      </c>
      <c r="Q2111" s="7" t="str">
        <f aca="false">IF(J2111&gt;=Assumptions!$B$26,"High",IF(J2111&gt;=Assumptions!$B$27,"Mid","Low"))</f>
        <v>Mid</v>
      </c>
      <c r="R2111" s="7" t="str">
        <f aca="false">IF(P2111&gt;=Assumptions!$B$28,"High",IF(P2111&gt;=Assumptions!$B$29,"Mid","Low"))</f>
        <v>Low</v>
      </c>
      <c r="S2111" s="7" t="str">
        <f aca="false">INDEX(Assumptions!$B$33:$B$41,MATCH(Q2111&amp;"|"&amp;R2111,Assumptions!$A$33:$A$41,0))</f>
        <v>Light Touch</v>
      </c>
      <c r="T2111" s="7" t="n">
        <f aca="false">IF(ISNUMBER(Data_Clean!V2111),J2111*Data_Clean!V2111,0)</f>
        <v>123.451235325</v>
      </c>
    </row>
    <row r="2112" customFormat="false" ht="15" hidden="false" customHeight="false" outlineLevel="0" collapsed="false">
      <c r="A2112" s="15" t="str">
        <f aca="false">Data_Clean!A2112</f>
        <v>CX102108</v>
      </c>
      <c r="B2112" s="14" t="n">
        <f aca="false">Data_Clean!G2112*Assumptions!$B$5</f>
        <v>33.4875</v>
      </c>
      <c r="C2112" s="14" t="n">
        <f aca="false">IF(Data_Clean!H2112="",0,Data_Clean!H2112)*Assumptions!$B$6</f>
        <v>0</v>
      </c>
      <c r="D2112" s="14" t="n">
        <f aca="false">Data_Clean!I2112*Assumptions!$B$7</f>
        <v>0</v>
      </c>
      <c r="E2112" s="14" t="n">
        <f aca="false">Data_Clean!J2112*Assumptions!$B$8</f>
        <v>0</v>
      </c>
      <c r="F2112" s="14" t="n">
        <f aca="false">Data_Clean!K2112*Assumptions!$B$9</f>
        <v>0</v>
      </c>
      <c r="G2112" s="14" t="n">
        <f aca="false">Data_Clean!L2112*Assumptions!$B$10</f>
        <v>0</v>
      </c>
      <c r="H2112" s="14" t="n">
        <f aca="false">IF(OR(Data_Clean!M2112="",Data_Clean!N2112=""),0,Data_Clean!M2112*Data_Clean!N2112/100)*Assumptions!$B$13*Assumptions!$B$11</f>
        <v>0</v>
      </c>
      <c r="I2112" s="14" t="n">
        <f aca="false">Data_Clean!O2112*4*Assumptions!$B$12</f>
        <v>0</v>
      </c>
      <c r="J2112" s="14" t="n">
        <f aca="false">SUM(B2112:I2112)</f>
        <v>33.4875</v>
      </c>
      <c r="K2112" s="16" t="n">
        <f aca="false">IF(Data_Clean!P2112="","",Assumptions!$B$15*0.5^(Data_Clean!P2112/Assumptions!$B$20))</f>
        <v>18.4671662001737</v>
      </c>
      <c r="L2112" s="16" t="n">
        <f aca="false">Assumptions!$B$16*MIN(1,LN(1+Data_Clean!Q2112)/LN(1+Assumptions!$B$21))</f>
        <v>8.67194478953664</v>
      </c>
      <c r="M2112" s="16" t="n">
        <f aca="false">Assumptions!$B$17*(0.6*MIN(1,Data_Clean!R2112/Assumptions!$B$22)+0.4*IF(Data_Clean!S2112="",0,Data_Clean!S2112))</f>
        <v>9.39</v>
      </c>
      <c r="N2112" s="16" t="n">
        <f aca="false">Assumptions!$B$18*MIN(1,(Data_Clean!F2112-1)/Assumptions!$B$23)</f>
        <v>0</v>
      </c>
      <c r="O2112" s="16" t="n">
        <f aca="false">Assumptions!$B$19*(0.4*IF(Data_Clean!E2112="",0,MIN(1,Data_Clean!E2112/12/Assumptions!$B$24))+0.35*IF(Data_Clean!D2112="Y",1,0)+0.25*(1-MIN(Data_Clean!T2112,3)/3))/IF(Data_Clean!E2112="",0.6,1)</f>
        <v>11.9</v>
      </c>
      <c r="P2112" s="16" t="n">
        <f aca="false">SUM(K2112:O2112)/(Assumptions!$D$5-IF(K2112="",Assumptions!$B$15,0))*100</f>
        <v>48.4291109897104</v>
      </c>
      <c r="Q2112" s="7" t="str">
        <f aca="false">IF(J2112&gt;=Assumptions!$B$26,"High",IF(J2112&gt;=Assumptions!$B$27,"Mid","Low"))</f>
        <v>Low</v>
      </c>
      <c r="R2112" s="7" t="str">
        <f aca="false">IF(P2112&gt;=Assumptions!$B$28,"High",IF(P2112&gt;=Assumptions!$B$29,"Mid","Low"))</f>
        <v>Low</v>
      </c>
      <c r="S2112" s="7" t="str">
        <f aca="false">INDEX(Assumptions!$B$33:$B$41,MATCH(Q2112&amp;"|"&amp;R2112,Assumptions!$A$33:$A$41,0))</f>
        <v>Dormant &amp; Low Value</v>
      </c>
      <c r="T2112" s="7" t="n">
        <f aca="false">IF(ISNUMBER(Data_Clean!V2112),J2112*Data_Clean!V2112,0)</f>
        <v>3.88455</v>
      </c>
    </row>
    <row r="2113" customFormat="false" ht="15" hidden="false" customHeight="false" outlineLevel="0" collapsed="false">
      <c r="A2113" s="15" t="str">
        <f aca="false">Data_Clean!A2113</f>
        <v>CX102109</v>
      </c>
      <c r="B2113" s="14" t="n">
        <f aca="false">Data_Clean!G2113*Assumptions!$B$5</f>
        <v>49.33325</v>
      </c>
      <c r="C2113" s="14" t="n">
        <f aca="false">IF(Data_Clean!H2113="",0,Data_Clean!H2113)*Assumptions!$B$6</f>
        <v>0</v>
      </c>
      <c r="D2113" s="14" t="n">
        <f aca="false">Data_Clean!I2113*Assumptions!$B$7</f>
        <v>0</v>
      </c>
      <c r="E2113" s="14" t="n">
        <f aca="false">Data_Clean!J2113*Assumptions!$B$8</f>
        <v>0</v>
      </c>
      <c r="F2113" s="14" t="n">
        <f aca="false">Data_Clean!K2113*Assumptions!$B$9</f>
        <v>0</v>
      </c>
      <c r="G2113" s="14" t="n">
        <f aca="false">Data_Clean!L2113*Assumptions!$B$10</f>
        <v>0</v>
      </c>
      <c r="H2113" s="14" t="n">
        <f aca="false">IF(OR(Data_Clean!M2113="",Data_Clean!N2113=""),0,Data_Clean!M2113*Data_Clean!N2113/100)*Assumptions!$B$13*Assumptions!$B$11</f>
        <v>0</v>
      </c>
      <c r="I2113" s="14" t="n">
        <f aca="false">Data_Clean!O2113*4*Assumptions!$B$12</f>
        <v>0</v>
      </c>
      <c r="J2113" s="14" t="n">
        <f aca="false">SUM(B2113:I2113)</f>
        <v>49.33325</v>
      </c>
      <c r="K2113" s="16" t="n">
        <f aca="false">IF(Data_Clean!P2113="","",Assumptions!$B$15*0.5^(Data_Clean!P2113/Assumptions!$B$20))</f>
        <v>16.0766019380444</v>
      </c>
      <c r="L2113" s="16" t="n">
        <f aca="false">Assumptions!$B$16*MIN(1,LN(1+Data_Clean!Q2113)/LN(1+Assumptions!$B$21))</f>
        <v>12.8906482631789</v>
      </c>
      <c r="M2113" s="16" t="n">
        <f aca="false">Assumptions!$B$17*(0.6*MIN(1,Data_Clean!R2113/Assumptions!$B$22)+0.4*IF(Data_Clean!S2113="",0,Data_Clean!S2113))</f>
        <v>7.932</v>
      </c>
      <c r="N2113" s="16" t="n">
        <f aca="false">Assumptions!$B$18*MIN(1,(Data_Clean!F2113-1)/Assumptions!$B$23)</f>
        <v>0</v>
      </c>
      <c r="O2113" s="16" t="n">
        <f aca="false">Assumptions!$B$19*(0.4*IF(Data_Clean!E2113="",0,MIN(1,Data_Clean!E2113/12/Assumptions!$B$24))+0.35*IF(Data_Clean!D2113="Y",1,0)+0.25*(1-MIN(Data_Clean!T2113,3)/3))/IF(Data_Clean!E2113="",0.6,1)</f>
        <v>11.65</v>
      </c>
      <c r="P2113" s="16" t="n">
        <f aca="false">SUM(K2113:O2113)/(Assumptions!$D$5-IF(K2113="",Assumptions!$B$15,0))*100</f>
        <v>48.5492502012233</v>
      </c>
      <c r="Q2113" s="7" t="str">
        <f aca="false">IF(J2113&gt;=Assumptions!$B$26,"High",IF(J2113&gt;=Assumptions!$B$27,"Mid","Low"))</f>
        <v>Low</v>
      </c>
      <c r="R2113" s="7" t="str">
        <f aca="false">IF(P2113&gt;=Assumptions!$B$28,"High",IF(P2113&gt;=Assumptions!$B$29,"Mid","Low"))</f>
        <v>Low</v>
      </c>
      <c r="S2113" s="7" t="str">
        <f aca="false">INDEX(Assumptions!$B$33:$B$41,MATCH(Q2113&amp;"|"&amp;R2113,Assumptions!$A$33:$A$41,0))</f>
        <v>Dormant &amp; Low Value</v>
      </c>
      <c r="T2113" s="7" t="n">
        <f aca="false">IF(ISNUMBER(Data_Clean!V2113),J2113*Data_Clean!V2113,0)</f>
        <v>2.367996</v>
      </c>
    </row>
    <row r="2114" customFormat="false" ht="15" hidden="false" customHeight="false" outlineLevel="0" collapsed="false">
      <c r="A2114" s="15" t="str">
        <f aca="false">Data_Clean!A2114</f>
        <v>CX102110</v>
      </c>
      <c r="B2114" s="14" t="n">
        <f aca="false">Data_Clean!G2114*Assumptions!$B$5</f>
        <v>293.35175</v>
      </c>
      <c r="C2114" s="14" t="n">
        <f aca="false">IF(Data_Clean!H2114="",0,Data_Clean!H2114)*Assumptions!$B$6</f>
        <v>80.68488</v>
      </c>
      <c r="D2114" s="14" t="n">
        <f aca="false">Data_Clean!I2114*Assumptions!$B$7</f>
        <v>0</v>
      </c>
      <c r="E2114" s="14" t="n">
        <f aca="false">Data_Clean!J2114*Assumptions!$B$8</f>
        <v>0</v>
      </c>
      <c r="F2114" s="14" t="n">
        <f aca="false">Data_Clean!K2114*Assumptions!$B$9</f>
        <v>3928.1</v>
      </c>
      <c r="G2114" s="14" t="n">
        <f aca="false">Data_Clean!L2114*Assumptions!$B$10</f>
        <v>0</v>
      </c>
      <c r="H2114" s="14" t="n">
        <f aca="false">IF(OR(Data_Clean!M2114="",Data_Clean!N2114=""),0,Data_Clean!M2114*Data_Clean!N2114/100)*Assumptions!$B$13*Assumptions!$B$11</f>
        <v>0</v>
      </c>
      <c r="I2114" s="14" t="n">
        <f aca="false">Data_Clean!O2114*4*Assumptions!$B$12</f>
        <v>0</v>
      </c>
      <c r="J2114" s="14" t="n">
        <f aca="false">SUM(B2114:I2114)</f>
        <v>4302.13663</v>
      </c>
      <c r="K2114" s="16" t="n">
        <f aca="false">IF(Data_Clean!P2114="","",Assumptions!$B$15*0.5^(Data_Clean!P2114/Assumptions!$B$20))</f>
        <v>22.735748497656</v>
      </c>
      <c r="L2114" s="16" t="n">
        <f aca="false">Assumptions!$B$16*MIN(1,LN(1+Data_Clean!Q2114)/LN(1+Assumptions!$B$21))</f>
        <v>7.47221736309214</v>
      </c>
      <c r="M2114" s="16" t="n">
        <f aca="false">Assumptions!$B$17*(0.6*MIN(1,Data_Clean!R2114/Assumptions!$B$22)+0.4*IF(Data_Clean!S2114="",0,Data_Clean!S2114))</f>
        <v>1.782</v>
      </c>
      <c r="N2114" s="16" t="n">
        <f aca="false">Assumptions!$B$18*MIN(1,(Data_Clean!F2114-1)/Assumptions!$B$23)</f>
        <v>10</v>
      </c>
      <c r="O2114" s="16" t="n">
        <f aca="false">Assumptions!$B$19*(0.4*IF(Data_Clean!E2114="",0,MIN(1,Data_Clean!E2114/12/Assumptions!$B$24))+0.35*IF(Data_Clean!D2114="Y",1,0)+0.25*(1-MIN(Data_Clean!T2114,3)/3))/IF(Data_Clean!E2114="",0.6,1)</f>
        <v>9.75</v>
      </c>
      <c r="P2114" s="16" t="n">
        <f aca="false">SUM(K2114:O2114)/(Assumptions!$D$5-IF(K2114="",Assumptions!$B$15,0))*100</f>
        <v>51.7399658607481</v>
      </c>
      <c r="Q2114" s="7" t="str">
        <f aca="false">IF(J2114&gt;=Assumptions!$B$26,"High",IF(J2114&gt;=Assumptions!$B$27,"Mid","Low"))</f>
        <v>High</v>
      </c>
      <c r="R2114" s="7" t="str">
        <f aca="false">IF(P2114&gt;=Assumptions!$B$28,"High",IF(P2114&gt;=Assumptions!$B$29,"Mid","Low"))</f>
        <v>Mid</v>
      </c>
      <c r="S2114" s="7" t="str">
        <f aca="false">INDEX(Assumptions!$B$33:$B$41,MATCH(Q2114&amp;"|"&amp;R2114,Assumptions!$A$33:$A$41,0))</f>
        <v>Established Core</v>
      </c>
      <c r="T2114" s="7" t="n">
        <f aca="false">IF(ISNUMBER(Data_Clean!V2114),J2114*Data_Clean!V2114,0)</f>
        <v>541.208788054</v>
      </c>
    </row>
    <row r="2115" customFormat="false" ht="15" hidden="false" customHeight="false" outlineLevel="0" collapsed="false">
      <c r="A2115" s="15" t="str">
        <f aca="false">Data_Clean!A2115</f>
        <v>CX102111</v>
      </c>
      <c r="B2115" s="14" t="n">
        <f aca="false">Data_Clean!G2115*Assumptions!$B$5</f>
        <v>245.02</v>
      </c>
      <c r="C2115" s="14" t="n">
        <f aca="false">IF(Data_Clean!H2115="",0,Data_Clean!H2115)*Assumptions!$B$6</f>
        <v>383.91756</v>
      </c>
      <c r="D2115" s="14" t="n">
        <f aca="false">Data_Clean!I2115*Assumptions!$B$7</f>
        <v>0</v>
      </c>
      <c r="E2115" s="14" t="n">
        <f aca="false">Data_Clean!J2115*Assumptions!$B$8</f>
        <v>0</v>
      </c>
      <c r="F2115" s="14" t="n">
        <f aca="false">Data_Clean!K2115*Assumptions!$B$9</f>
        <v>0</v>
      </c>
      <c r="G2115" s="14" t="n">
        <f aca="false">Data_Clean!L2115*Assumptions!$B$10</f>
        <v>1250.55</v>
      </c>
      <c r="H2115" s="14" t="n">
        <f aca="false">IF(OR(Data_Clean!M2115="",Data_Clean!N2115=""),0,Data_Clean!M2115*Data_Clean!N2115/100)*Assumptions!$B$13*Assumptions!$B$11</f>
        <v>55.08</v>
      </c>
      <c r="I2115" s="14" t="n">
        <f aca="false">Data_Clean!O2115*4*Assumptions!$B$12</f>
        <v>48.83664</v>
      </c>
      <c r="J2115" s="14" t="n">
        <f aca="false">SUM(B2115:I2115)</f>
        <v>1983.4042</v>
      </c>
      <c r="K2115" s="16" t="n">
        <f aca="false">IF(Data_Clean!P2115="","",Assumptions!$B$15*0.5^(Data_Clean!P2115/Assumptions!$B$20))</f>
        <v>24.3675718906871</v>
      </c>
      <c r="L2115" s="16" t="n">
        <f aca="false">Assumptions!$B$16*MIN(1,LN(1+Data_Clean!Q2115)/LN(1+Assumptions!$B$21))</f>
        <v>16.0563626167747</v>
      </c>
      <c r="M2115" s="16" t="n">
        <f aca="false">Assumptions!$B$17*(0.6*MIN(1,Data_Clean!R2115/Assumptions!$B$22)+0.4*IF(Data_Clean!S2115="",0,Data_Clean!S2115))</f>
        <v>11.364</v>
      </c>
      <c r="N2115" s="16" t="n">
        <f aca="false">Assumptions!$B$18*MIN(1,(Data_Clean!F2115-1)/Assumptions!$B$23)</f>
        <v>15</v>
      </c>
      <c r="O2115" s="16" t="n">
        <f aca="false">Assumptions!$B$19*(0.4*IF(Data_Clean!E2115="",0,MIN(1,Data_Clean!E2115/12/Assumptions!$B$24))+0.35*IF(Data_Clean!D2115="Y",1,0)+0.25*(1-MIN(Data_Clean!T2115,3)/3))/IF(Data_Clean!E2115="",0.6,1)</f>
        <v>9.8</v>
      </c>
      <c r="P2115" s="16" t="n">
        <f aca="false">SUM(K2115:O2115)/(Assumptions!$D$5-IF(K2115="",Assumptions!$B$15,0))*100</f>
        <v>76.5879345074618</v>
      </c>
      <c r="Q2115" s="7" t="str">
        <f aca="false">IF(J2115&gt;=Assumptions!$B$26,"High",IF(J2115&gt;=Assumptions!$B$27,"Mid","Low"))</f>
        <v>High</v>
      </c>
      <c r="R2115" s="7" t="str">
        <f aca="false">IF(P2115&gt;=Assumptions!$B$28,"High",IF(P2115&gt;=Assumptions!$B$29,"Mid","Low"))</f>
        <v>High</v>
      </c>
      <c r="S2115" s="7" t="str">
        <f aca="false">INDEX(Assumptions!$B$33:$B$41,MATCH(Q2115&amp;"|"&amp;R2115,Assumptions!$A$33:$A$41,0))</f>
        <v>Premier Advocates</v>
      </c>
      <c r="T2115" s="7" t="n">
        <f aca="false">IF(ISNUMBER(Data_Clean!V2115),J2115*Data_Clean!V2115,0)</f>
        <v>30.94110552</v>
      </c>
    </row>
    <row r="2116" customFormat="false" ht="15" hidden="false" customHeight="false" outlineLevel="0" collapsed="false">
      <c r="A2116" s="15" t="str">
        <f aca="false">Data_Clean!A2116</f>
        <v>CX102112</v>
      </c>
      <c r="B2116" s="14" t="n">
        <f aca="false">Data_Clean!G2116*Assumptions!$B$5</f>
        <v>101.183</v>
      </c>
      <c r="C2116" s="14" t="n">
        <f aca="false">IF(Data_Clean!H2116="",0,Data_Clean!H2116)*Assumptions!$B$6</f>
        <v>0</v>
      </c>
      <c r="D2116" s="14" t="n">
        <f aca="false">Data_Clean!I2116*Assumptions!$B$7</f>
        <v>0</v>
      </c>
      <c r="E2116" s="14" t="n">
        <f aca="false">Data_Clean!J2116*Assumptions!$B$8</f>
        <v>0</v>
      </c>
      <c r="F2116" s="14" t="n">
        <f aca="false">Data_Clean!K2116*Assumptions!$B$9</f>
        <v>0</v>
      </c>
      <c r="G2116" s="14" t="n">
        <f aca="false">Data_Clean!L2116*Assumptions!$B$10</f>
        <v>0</v>
      </c>
      <c r="H2116" s="14" t="n">
        <f aca="false">IF(OR(Data_Clean!M2116="",Data_Clean!N2116=""),0,Data_Clean!M2116*Data_Clean!N2116/100)*Assumptions!$B$13*Assumptions!$B$11</f>
        <v>193.392</v>
      </c>
      <c r="I2116" s="14" t="n">
        <f aca="false">Data_Clean!O2116*4*Assumptions!$B$12</f>
        <v>10.99296</v>
      </c>
      <c r="J2116" s="14" t="n">
        <f aca="false">SUM(B2116:I2116)</f>
        <v>305.56796</v>
      </c>
      <c r="K2116" s="16" t="n">
        <f aca="false">IF(Data_Clean!P2116="","",Assumptions!$B$15*0.5^(Data_Clean!P2116/Assumptions!$B$20))</f>
        <v>30</v>
      </c>
      <c r="L2116" s="16" t="n">
        <f aca="false">Assumptions!$B$16*MIN(1,LN(1+Data_Clean!Q2116)/LN(1+Assumptions!$B$21))</f>
        <v>12.6966447294858</v>
      </c>
      <c r="M2116" s="16" t="n">
        <f aca="false">Assumptions!$B$17*(0.6*MIN(1,Data_Clean!R2116/Assumptions!$B$22)+0.4*IF(Data_Clean!S2116="",0,Data_Clean!S2116))</f>
        <v>14.37</v>
      </c>
      <c r="N2116" s="16" t="n">
        <f aca="false">Assumptions!$B$18*MIN(1,(Data_Clean!F2116-1)/Assumptions!$B$23)</f>
        <v>5</v>
      </c>
      <c r="O2116" s="16" t="n">
        <f aca="false">Assumptions!$B$19*(0.4*IF(Data_Clean!E2116="",0,MIN(1,Data_Clean!E2116/12/Assumptions!$B$24))+0.35*IF(Data_Clean!D2116="Y",1,0)+0.25*(1-MIN(Data_Clean!T2116,3)/3))/IF(Data_Clean!E2116="",0.6,1)</f>
        <v>9.75</v>
      </c>
      <c r="P2116" s="16" t="n">
        <f aca="false">SUM(K2116:O2116)/(Assumptions!$D$5-IF(K2116="",Assumptions!$B$15,0))*100</f>
        <v>71.8166447294857</v>
      </c>
      <c r="Q2116" s="7" t="str">
        <f aca="false">IF(J2116&gt;=Assumptions!$B$26,"High",IF(J2116&gt;=Assumptions!$B$27,"Mid","Low"))</f>
        <v>Low</v>
      </c>
      <c r="R2116" s="7" t="str">
        <f aca="false">IF(P2116&gt;=Assumptions!$B$28,"High",IF(P2116&gt;=Assumptions!$B$29,"Mid","Low"))</f>
        <v>High</v>
      </c>
      <c r="S2116" s="7" t="str">
        <f aca="false">INDEX(Assumptions!$B$33:$B$41,MATCH(Q2116&amp;"|"&amp;R2116,Assumptions!$A$33:$A$41,0))</f>
        <v>Engaged Builders</v>
      </c>
      <c r="T2116" s="7" t="n">
        <f aca="false">IF(ISNUMBER(Data_Clean!V2116),J2116*Data_Clean!V2116,0)</f>
        <v>16.19510188</v>
      </c>
    </row>
    <row r="2117" customFormat="false" ht="15" hidden="false" customHeight="false" outlineLevel="0" collapsed="false">
      <c r="A2117" s="15" t="str">
        <f aca="false">Data_Clean!A2117</f>
        <v>CX102113</v>
      </c>
      <c r="B2117" s="14" t="n">
        <f aca="false">Data_Clean!G2117*Assumptions!$B$5</f>
        <v>62.68175</v>
      </c>
      <c r="C2117" s="14" t="n">
        <f aca="false">IF(Data_Clean!H2117="",0,Data_Clean!H2117)*Assumptions!$B$6</f>
        <v>433.30188</v>
      </c>
      <c r="D2117" s="14" t="n">
        <f aca="false">Data_Clean!I2117*Assumptions!$B$7</f>
        <v>492.8</v>
      </c>
      <c r="E2117" s="14" t="n">
        <f aca="false">Data_Clean!J2117*Assumptions!$B$8</f>
        <v>0</v>
      </c>
      <c r="F2117" s="14" t="n">
        <f aca="false">Data_Clean!K2117*Assumptions!$B$9</f>
        <v>926.2</v>
      </c>
      <c r="G2117" s="14" t="n">
        <f aca="false">Data_Clean!L2117*Assumptions!$B$10</f>
        <v>0</v>
      </c>
      <c r="H2117" s="14" t="n">
        <f aca="false">IF(OR(Data_Clean!M2117="",Data_Clean!N2117=""),0,Data_Clean!M2117*Data_Clean!N2117/100)*Assumptions!$B$13*Assumptions!$B$11</f>
        <v>0</v>
      </c>
      <c r="I2117" s="14" t="n">
        <f aca="false">Data_Clean!O2117*4*Assumptions!$B$12</f>
        <v>0</v>
      </c>
      <c r="J2117" s="14" t="n">
        <f aca="false">SUM(B2117:I2117)</f>
        <v>1914.98363</v>
      </c>
      <c r="K2117" s="16" t="n">
        <f aca="false">IF(Data_Clean!P2117="","",Assumptions!$B$15*0.5^(Data_Clean!P2117/Assumptions!$B$20))</f>
        <v>28.6452481173125</v>
      </c>
      <c r="L2117" s="16" t="n">
        <f aca="false">Assumptions!$B$16*MIN(1,LN(1+Data_Clean!Q2117)/LN(1+Assumptions!$B$21))</f>
        <v>12.6966447294858</v>
      </c>
      <c r="M2117" s="16" t="n">
        <f aca="false">Assumptions!$B$17*(0.6*MIN(1,Data_Clean!R2117/Assumptions!$B$22)+0.4*IF(Data_Clean!S2117="",0,Data_Clean!S2117))</f>
        <v>9.57</v>
      </c>
      <c r="N2117" s="16" t="n">
        <f aca="false">Assumptions!$B$18*MIN(1,(Data_Clean!F2117-1)/Assumptions!$B$23)</f>
        <v>15</v>
      </c>
      <c r="O2117" s="16" t="n">
        <f aca="false">Assumptions!$B$19*(0.4*IF(Data_Clean!E2117="",0,MIN(1,Data_Clean!E2117/12/Assumptions!$B$24))+0.35*IF(Data_Clean!D2117="Y",1,0)+0.25*(1-MIN(Data_Clean!T2117,3)/3))/IF(Data_Clean!E2117="",0.6,1)</f>
        <v>4.4</v>
      </c>
      <c r="P2117" s="16" t="n">
        <f aca="false">SUM(K2117:O2117)/(Assumptions!$D$5-IF(K2117="",Assumptions!$B$15,0))*100</f>
        <v>70.3118928467983</v>
      </c>
      <c r="Q2117" s="7" t="str">
        <f aca="false">IF(J2117&gt;=Assumptions!$B$26,"High",IF(J2117&gt;=Assumptions!$B$27,"Mid","Low"))</f>
        <v>High</v>
      </c>
      <c r="R2117" s="7" t="str">
        <f aca="false">IF(P2117&gt;=Assumptions!$B$28,"High",IF(P2117&gt;=Assumptions!$B$29,"Mid","Low"))</f>
        <v>High</v>
      </c>
      <c r="S2117" s="7" t="str">
        <f aca="false">INDEX(Assumptions!$B$33:$B$41,MATCH(Q2117&amp;"|"&amp;R2117,Assumptions!$A$33:$A$41,0))</f>
        <v>Premier Advocates</v>
      </c>
      <c r="T2117" s="7" t="n">
        <f aca="false">IF(ISNUMBER(Data_Clean!V2117),J2117*Data_Clean!V2117,0)</f>
        <v>99.196152034</v>
      </c>
    </row>
    <row r="2118" customFormat="false" ht="15" hidden="false" customHeight="false" outlineLevel="0" collapsed="false">
      <c r="A2118" s="15" t="str">
        <f aca="false">Data_Clean!A2118</f>
        <v>CX102114</v>
      </c>
      <c r="B2118" s="14" t="n">
        <f aca="false">Data_Clean!G2118*Assumptions!$B$5</f>
        <v>366.6735</v>
      </c>
      <c r="C2118" s="14" t="n">
        <f aca="false">IF(Data_Clean!H2118="",0,Data_Clean!H2118)*Assumptions!$B$6</f>
        <v>240.4962</v>
      </c>
      <c r="D2118" s="14" t="n">
        <f aca="false">Data_Clean!I2118*Assumptions!$B$7</f>
        <v>0</v>
      </c>
      <c r="E2118" s="14" t="n">
        <f aca="false">Data_Clean!J2118*Assumptions!$B$8</f>
        <v>0</v>
      </c>
      <c r="F2118" s="14" t="n">
        <f aca="false">Data_Clean!K2118*Assumptions!$B$9</f>
        <v>0</v>
      </c>
      <c r="G2118" s="14" t="n">
        <f aca="false">Data_Clean!L2118*Assumptions!$B$10</f>
        <v>0</v>
      </c>
      <c r="H2118" s="14" t="n">
        <f aca="false">IF(OR(Data_Clean!M2118="",Data_Clean!N2118=""),0,Data_Clean!M2118*Data_Clean!N2118/100)*Assumptions!$B$13*Assumptions!$B$11</f>
        <v>391.608</v>
      </c>
      <c r="I2118" s="14" t="n">
        <f aca="false">Data_Clean!O2118*4*Assumptions!$B$12</f>
        <v>55.33392</v>
      </c>
      <c r="J2118" s="14" t="n">
        <f aca="false">SUM(B2118:I2118)</f>
        <v>1054.11162</v>
      </c>
      <c r="K2118" s="16" t="n">
        <f aca="false">IF(Data_Clean!P2118="","",Assumptions!$B$15*0.5^(Data_Clean!P2118/Assumptions!$B$20))</f>
        <v>21.7090385616057</v>
      </c>
      <c r="L2118" s="16" t="n">
        <f aca="false">Assumptions!$B$16*MIN(1,LN(1+Data_Clean!Q2118)/LN(1+Assumptions!$B$21))</f>
        <v>15.383822204249</v>
      </c>
      <c r="M2118" s="16" t="n">
        <f aca="false">Assumptions!$B$17*(0.6*MIN(1,Data_Clean!R2118/Assumptions!$B$22)+0.4*IF(Data_Clean!S2118="",0,Data_Clean!S2118))</f>
        <v>2.646</v>
      </c>
      <c r="N2118" s="16" t="n">
        <f aca="false">Assumptions!$B$18*MIN(1,(Data_Clean!F2118-1)/Assumptions!$B$23)</f>
        <v>10</v>
      </c>
      <c r="O2118" s="16" t="n">
        <f aca="false">Assumptions!$B$19*(0.4*IF(Data_Clean!E2118="",0,MIN(1,Data_Clean!E2118/12/Assumptions!$B$24))+0.35*IF(Data_Clean!D2118="Y",1,0)+0.25*(1-MIN(Data_Clean!T2118,3)/3))/IF(Data_Clean!E2118="",0.6,1)</f>
        <v>5.45</v>
      </c>
      <c r="P2118" s="16" t="n">
        <f aca="false">SUM(K2118:O2118)/(Assumptions!$D$5-IF(K2118="",Assumptions!$B$15,0))*100</f>
        <v>55.1888607658547</v>
      </c>
      <c r="Q2118" s="7" t="str">
        <f aca="false">IF(J2118&gt;=Assumptions!$B$26,"High",IF(J2118&gt;=Assumptions!$B$27,"Mid","Low"))</f>
        <v>Mid</v>
      </c>
      <c r="R2118" s="7" t="str">
        <f aca="false">IF(P2118&gt;=Assumptions!$B$28,"High",IF(P2118&gt;=Assumptions!$B$29,"Mid","Low"))</f>
        <v>Mid</v>
      </c>
      <c r="S2118" s="7" t="str">
        <f aca="false">INDEX(Assumptions!$B$33:$B$41,MATCH(Q2118&amp;"|"&amp;R2118,Assumptions!$A$33:$A$41,0))</f>
        <v>Established Core</v>
      </c>
      <c r="T2118" s="7" t="n">
        <f aca="false">IF(ISNUMBER(Data_Clean!V2118),J2118*Data_Clean!V2118,0)</f>
        <v>59.451895368</v>
      </c>
    </row>
    <row r="2119" customFormat="false" ht="15" hidden="false" customHeight="false" outlineLevel="0" collapsed="false">
      <c r="A2119" s="15" t="str">
        <f aca="false">Data_Clean!A2119</f>
        <v>CX102115</v>
      </c>
      <c r="B2119" s="14" t="n">
        <f aca="false">Data_Clean!G2119*Assumptions!$B$5</f>
        <v>215.5845</v>
      </c>
      <c r="C2119" s="14" t="n">
        <f aca="false">IF(Data_Clean!H2119="",0,Data_Clean!H2119)*Assumptions!$B$6</f>
        <v>82.36488</v>
      </c>
      <c r="D2119" s="14" t="n">
        <f aca="false">Data_Clean!I2119*Assumptions!$B$7</f>
        <v>105.6</v>
      </c>
      <c r="E2119" s="14" t="n">
        <f aca="false">Data_Clean!J2119*Assumptions!$B$8</f>
        <v>0</v>
      </c>
      <c r="F2119" s="14" t="n">
        <f aca="false">Data_Clean!K2119*Assumptions!$B$9</f>
        <v>0</v>
      </c>
      <c r="G2119" s="14" t="n">
        <f aca="false">Data_Clean!L2119*Assumptions!$B$10</f>
        <v>0</v>
      </c>
      <c r="H2119" s="14" t="n">
        <f aca="false">IF(OR(Data_Clean!M2119="",Data_Clean!N2119=""),0,Data_Clean!M2119*Data_Clean!N2119/100)*Assumptions!$B$13*Assumptions!$B$11</f>
        <v>0</v>
      </c>
      <c r="I2119" s="14" t="n">
        <f aca="false">Data_Clean!O2119*4*Assumptions!$B$12</f>
        <v>0</v>
      </c>
      <c r="J2119" s="14" t="n">
        <f aca="false">SUM(B2119:I2119)</f>
        <v>403.54938</v>
      </c>
      <c r="K2119" s="16" t="n">
        <f aca="false">IF(Data_Clean!P2119="","",Assumptions!$B$15*0.5^(Data_Clean!P2119/Assumptions!$B$20))</f>
        <v>25.5200148285257</v>
      </c>
      <c r="L2119" s="16" t="n">
        <f aca="false">Assumptions!$B$16*MIN(1,LN(1+Data_Clean!Q2119)/LN(1+Assumptions!$B$21))</f>
        <v>15.0586973234667</v>
      </c>
      <c r="M2119" s="16" t="n">
        <f aca="false">Assumptions!$B$17*(0.6*MIN(1,Data_Clean!R2119/Assumptions!$B$22)+0.4*IF(Data_Clean!S2119="",0,Data_Clean!S2119))</f>
        <v>3.012</v>
      </c>
      <c r="N2119" s="16" t="n">
        <f aca="false">Assumptions!$B$18*MIN(1,(Data_Clean!F2119-1)/Assumptions!$B$23)</f>
        <v>15</v>
      </c>
      <c r="O2119" s="16" t="n">
        <f aca="false">Assumptions!$B$19*(0.4*IF(Data_Clean!E2119="",0,MIN(1,Data_Clean!E2119/12/Assumptions!$B$24))+0.35*IF(Data_Clean!D2119="Y",1,0)+0.25*(1-MIN(Data_Clean!T2119,3)/3))/IF(Data_Clean!E2119="",0.6,1)</f>
        <v>15</v>
      </c>
      <c r="P2119" s="16" t="n">
        <f aca="false">SUM(K2119:O2119)/(Assumptions!$D$5-IF(K2119="",Assumptions!$B$15,0))*100</f>
        <v>73.5907121519924</v>
      </c>
      <c r="Q2119" s="7" t="str">
        <f aca="false">IF(J2119&gt;=Assumptions!$B$26,"High",IF(J2119&gt;=Assumptions!$B$27,"Mid","Low"))</f>
        <v>Mid</v>
      </c>
      <c r="R2119" s="7" t="str">
        <f aca="false">IF(P2119&gt;=Assumptions!$B$28,"High",IF(P2119&gt;=Assumptions!$B$29,"Mid","Low"))</f>
        <v>High</v>
      </c>
      <c r="S2119" s="7" t="str">
        <f aca="false">INDEX(Assumptions!$B$33:$B$41,MATCH(Q2119&amp;"|"&amp;R2119,Assumptions!$A$33:$A$41,0))</f>
        <v>Engaged Builders</v>
      </c>
      <c r="T2119" s="7" t="n">
        <f aca="false">IF(ISNUMBER(Data_Clean!V2119),J2119*Data_Clean!V2119,0)</f>
        <v>7.021759212</v>
      </c>
    </row>
    <row r="2120" customFormat="false" ht="15" hidden="false" customHeight="false" outlineLevel="0" collapsed="false">
      <c r="A2120" s="15" t="str">
        <f aca="false">Data_Clean!A2120</f>
        <v>CX102116</v>
      </c>
      <c r="B2120" s="14" t="n">
        <f aca="false">Data_Clean!G2120*Assumptions!$B$5</f>
        <v>197.17625</v>
      </c>
      <c r="C2120" s="14" t="n">
        <f aca="false">IF(Data_Clean!H2120="",0,Data_Clean!H2120)*Assumptions!$B$6</f>
        <v>0</v>
      </c>
      <c r="D2120" s="14" t="n">
        <f aca="false">Data_Clean!I2120*Assumptions!$B$7</f>
        <v>422.4</v>
      </c>
      <c r="E2120" s="14" t="n">
        <f aca="false">Data_Clean!J2120*Assumptions!$B$8</f>
        <v>0</v>
      </c>
      <c r="F2120" s="14" t="n">
        <f aca="false">Data_Clean!K2120*Assumptions!$B$9</f>
        <v>0</v>
      </c>
      <c r="G2120" s="14" t="n">
        <f aca="false">Data_Clean!L2120*Assumptions!$B$10</f>
        <v>0</v>
      </c>
      <c r="H2120" s="14" t="n">
        <f aca="false">IF(OR(Data_Clean!M2120="",Data_Clean!N2120=""),0,Data_Clean!M2120*Data_Clean!N2120/100)*Assumptions!$B$13*Assumptions!$B$11</f>
        <v>172.71</v>
      </c>
      <c r="I2120" s="14" t="n">
        <f aca="false">Data_Clean!O2120*4*Assumptions!$B$12</f>
        <v>25.06608</v>
      </c>
      <c r="J2120" s="14" t="n">
        <f aca="false">SUM(B2120:I2120)</f>
        <v>817.35233</v>
      </c>
      <c r="K2120" s="16" t="n">
        <f aca="false">IF(Data_Clean!P2120="","",Assumptions!$B$15*0.5^(Data_Clean!P2120/Assumptions!$B$20))</f>
        <v>29.3147990530274</v>
      </c>
      <c r="L2120" s="16" t="n">
        <f aca="false">Assumptions!$B$16*MIN(1,LN(1+Data_Clean!Q2120)/LN(1+Assumptions!$B$21))</f>
        <v>16.4779661706004</v>
      </c>
      <c r="M2120" s="16" t="n">
        <f aca="false">Assumptions!$B$17*(0.6*MIN(1,Data_Clean!R2120/Assumptions!$B$22)+0.4*IF(Data_Clean!S2120="",0,Data_Clean!S2120))</f>
        <v>13.584</v>
      </c>
      <c r="N2120" s="16" t="n">
        <f aca="false">Assumptions!$B$18*MIN(1,(Data_Clean!F2120-1)/Assumptions!$B$23)</f>
        <v>10</v>
      </c>
      <c r="O2120" s="16" t="n">
        <f aca="false">Assumptions!$B$19*(0.4*IF(Data_Clean!E2120="",0,MIN(1,Data_Clean!E2120/12/Assumptions!$B$24))+0.35*IF(Data_Clean!D2120="Y",1,0)+0.25*(1-MIN(Data_Clean!T2120,3)/3))/IF(Data_Clean!E2120="",0.6,1)</f>
        <v>10.75</v>
      </c>
      <c r="P2120" s="16" t="n">
        <f aca="false">SUM(K2120:O2120)/(Assumptions!$D$5-IF(K2120="",Assumptions!$B$15,0))*100</f>
        <v>80.1267652236278</v>
      </c>
      <c r="Q2120" s="7" t="str">
        <f aca="false">IF(J2120&gt;=Assumptions!$B$26,"High",IF(J2120&gt;=Assumptions!$B$27,"Mid","Low"))</f>
        <v>Mid</v>
      </c>
      <c r="R2120" s="7" t="str">
        <f aca="false">IF(P2120&gt;=Assumptions!$B$28,"High",IF(P2120&gt;=Assumptions!$B$29,"Mid","Low"))</f>
        <v>High</v>
      </c>
      <c r="S2120" s="7" t="str">
        <f aca="false">INDEX(Assumptions!$B$33:$B$41,MATCH(Q2120&amp;"|"&amp;R2120,Assumptions!$A$33:$A$41,0))</f>
        <v>Engaged Builders</v>
      </c>
      <c r="T2120" s="7" t="n">
        <f aca="false">IF(ISNUMBER(Data_Clean!V2120),J2120*Data_Clean!V2120,0)</f>
        <v>16.673987532</v>
      </c>
    </row>
    <row r="2121" customFormat="false" ht="15" hidden="false" customHeight="false" outlineLevel="0" collapsed="false">
      <c r="A2121" s="15" t="str">
        <f aca="false">Data_Clean!A2121</f>
        <v>CX102117</v>
      </c>
      <c r="B2121" s="14" t="n">
        <f aca="false">Data_Clean!G2121*Assumptions!$B$5</f>
        <v>396.783</v>
      </c>
      <c r="C2121" s="14" t="n">
        <f aca="false">IF(Data_Clean!H2121="",0,Data_Clean!H2121)*Assumptions!$B$6</f>
        <v>119.12196</v>
      </c>
      <c r="D2121" s="14" t="n">
        <f aca="false">Data_Clean!I2121*Assumptions!$B$7</f>
        <v>0</v>
      </c>
      <c r="E2121" s="14" t="n">
        <f aca="false">Data_Clean!J2121*Assumptions!$B$8</f>
        <v>318.921975</v>
      </c>
      <c r="F2121" s="14" t="n">
        <f aca="false">Data_Clean!K2121*Assumptions!$B$9</f>
        <v>0</v>
      </c>
      <c r="G2121" s="14" t="n">
        <f aca="false">Data_Clean!L2121*Assumptions!$B$10</f>
        <v>0</v>
      </c>
      <c r="H2121" s="14" t="n">
        <f aca="false">IF(OR(Data_Clean!M2121="",Data_Clean!N2121=""),0,Data_Clean!M2121*Data_Clean!N2121/100)*Assumptions!$B$13*Assumptions!$B$11</f>
        <v>361.92</v>
      </c>
      <c r="I2121" s="14" t="n">
        <f aca="false">Data_Clean!O2121*4*Assumptions!$B$12</f>
        <v>151.33392</v>
      </c>
      <c r="J2121" s="14" t="n">
        <f aca="false">SUM(B2121:I2121)</f>
        <v>1348.080855</v>
      </c>
      <c r="K2121" s="16" t="n">
        <f aca="false">IF(Data_Clean!P2121="","",Assumptions!$B$15*0.5^(Data_Clean!P2121/Assumptions!$B$20))</f>
        <v>10.8545192808028</v>
      </c>
      <c r="L2121" s="16" t="n">
        <f aca="false">Assumptions!$B$16*MIN(1,LN(1+Data_Clean!Q2121)/LN(1+Assumptions!$B$21))</f>
        <v>16.9333625893004</v>
      </c>
      <c r="M2121" s="16" t="n">
        <f aca="false">Assumptions!$B$17*(0.6*MIN(1,Data_Clean!R2121/Assumptions!$B$22)+0.4*IF(Data_Clean!S2121="",0,Data_Clean!S2121))</f>
        <v>9.792</v>
      </c>
      <c r="N2121" s="16" t="n">
        <f aca="false">Assumptions!$B$18*MIN(1,(Data_Clean!F2121-1)/Assumptions!$B$23)</f>
        <v>15</v>
      </c>
      <c r="O2121" s="16" t="n">
        <f aca="false">Assumptions!$B$19*(0.4*IF(Data_Clean!E2121="",0,MIN(1,Data_Clean!E2121/12/Assumptions!$B$24))+0.35*IF(Data_Clean!D2121="Y",1,0)+0.25*(1-MIN(Data_Clean!T2121,3)/3))/IF(Data_Clean!E2121="",0.6,1)</f>
        <v>9.75</v>
      </c>
      <c r="P2121" s="16" t="n">
        <f aca="false">SUM(K2121:O2121)/(Assumptions!$D$5-IF(K2121="",Assumptions!$B$15,0))*100</f>
        <v>62.3298818701032</v>
      </c>
      <c r="Q2121" s="7" t="str">
        <f aca="false">IF(J2121&gt;=Assumptions!$B$26,"High",IF(J2121&gt;=Assumptions!$B$27,"Mid","Low"))</f>
        <v>Mid</v>
      </c>
      <c r="R2121" s="7" t="str">
        <f aca="false">IF(P2121&gt;=Assumptions!$B$28,"High",IF(P2121&gt;=Assumptions!$B$29,"Mid","Low"))</f>
        <v>Mid</v>
      </c>
      <c r="S2121" s="7" t="str">
        <f aca="false">INDEX(Assumptions!$B$33:$B$41,MATCH(Q2121&amp;"|"&amp;R2121,Assumptions!$A$33:$A$41,0))</f>
        <v>Established Core</v>
      </c>
      <c r="T2121" s="7" t="n">
        <f aca="false">IF(ISNUMBER(Data_Clean!V2121),J2121*Data_Clean!V2121,0)</f>
        <v>66.1907699805</v>
      </c>
    </row>
    <row r="2122" customFormat="false" ht="15" hidden="false" customHeight="false" outlineLevel="0" collapsed="false">
      <c r="A2122" s="15" t="str">
        <f aca="false">Data_Clean!A2122</f>
        <v>CX102118</v>
      </c>
      <c r="B2122" s="14" t="n">
        <f aca="false">Data_Clean!G2122*Assumptions!$B$5</f>
        <v>184.172</v>
      </c>
      <c r="C2122" s="14" t="n">
        <f aca="false">IF(Data_Clean!H2122="",0,Data_Clean!H2122)*Assumptions!$B$6</f>
        <v>0</v>
      </c>
      <c r="D2122" s="14" t="n">
        <f aca="false">Data_Clean!I2122*Assumptions!$B$7</f>
        <v>0</v>
      </c>
      <c r="E2122" s="14" t="n">
        <f aca="false">Data_Clean!J2122*Assumptions!$B$8</f>
        <v>0</v>
      </c>
      <c r="F2122" s="14" t="n">
        <f aca="false">Data_Clean!K2122*Assumptions!$B$9</f>
        <v>0</v>
      </c>
      <c r="G2122" s="14" t="n">
        <f aca="false">Data_Clean!L2122*Assumptions!$B$10</f>
        <v>1012.05</v>
      </c>
      <c r="H2122" s="14" t="n">
        <f aca="false">IF(OR(Data_Clean!M2122="",Data_Clean!N2122=""),0,Data_Clean!M2122*Data_Clean!N2122/100)*Assumptions!$B$13*Assumptions!$B$11</f>
        <v>0</v>
      </c>
      <c r="I2122" s="14" t="n">
        <f aca="false">Data_Clean!O2122*4*Assumptions!$B$12</f>
        <v>0</v>
      </c>
      <c r="J2122" s="14" t="n">
        <f aca="false">SUM(B2122:I2122)</f>
        <v>1196.222</v>
      </c>
      <c r="K2122" s="16" t="n">
        <f aca="false">IF(Data_Clean!P2122="","",Assumptions!$B$15*0.5^(Data_Clean!P2122/Assumptions!$B$20))</f>
        <v>0.165728151840597</v>
      </c>
      <c r="L2122" s="16" t="n">
        <f aca="false">Assumptions!$B$16*MIN(1,LN(1+Data_Clean!Q2122)/LN(1+Assumptions!$B$21))</f>
        <v>0</v>
      </c>
      <c r="M2122" s="16" t="n">
        <f aca="false">Assumptions!$B$17*(0.6*MIN(1,Data_Clean!R2122/Assumptions!$B$22)+0.4*IF(Data_Clean!S2122="",0,Data_Clean!S2122))</f>
        <v>0</v>
      </c>
      <c r="N2122" s="16" t="n">
        <f aca="false">Assumptions!$B$18*MIN(1,(Data_Clean!F2122-1)/Assumptions!$B$23)</f>
        <v>5</v>
      </c>
      <c r="O2122" s="16" t="n">
        <f aca="false">Assumptions!$B$19*(0.4*IF(Data_Clean!E2122="",0,MIN(1,Data_Clean!E2122/12/Assumptions!$B$24))+0.35*IF(Data_Clean!D2122="Y",1,0)+0.25*(1-MIN(Data_Clean!T2122,3)/3))/IF(Data_Clean!E2122="",0.6,1)</f>
        <v>9.75</v>
      </c>
      <c r="P2122" s="16" t="n">
        <f aca="false">SUM(K2122:O2122)/(Assumptions!$D$5-IF(K2122="",Assumptions!$B$15,0))*100</f>
        <v>14.9157281518406</v>
      </c>
      <c r="Q2122" s="7" t="str">
        <f aca="false">IF(J2122&gt;=Assumptions!$B$26,"High",IF(J2122&gt;=Assumptions!$B$27,"Mid","Low"))</f>
        <v>Mid</v>
      </c>
      <c r="R2122" s="7" t="str">
        <f aca="false">IF(P2122&gt;=Assumptions!$B$28,"High",IF(P2122&gt;=Assumptions!$B$29,"Mid","Low"))</f>
        <v>Low</v>
      </c>
      <c r="S2122" s="7" t="str">
        <f aca="false">INDEX(Assumptions!$B$33:$B$41,MATCH(Q2122&amp;"|"&amp;R2122,Assumptions!$A$33:$A$41,0))</f>
        <v>Light Touch</v>
      </c>
      <c r="T2122" s="7" t="n">
        <f aca="false">IF(ISNUMBER(Data_Clean!V2122),J2122*Data_Clean!V2122,0)</f>
        <v>374.1782416</v>
      </c>
    </row>
    <row r="2123" customFormat="false" ht="15" hidden="false" customHeight="false" outlineLevel="0" collapsed="false">
      <c r="A2123" s="15" t="str">
        <f aca="false">Data_Clean!A2123</f>
        <v>CX102119</v>
      </c>
      <c r="B2123" s="14" t="n">
        <f aca="false">Data_Clean!G2123*Assumptions!$B$5</f>
        <v>88.623</v>
      </c>
      <c r="C2123" s="14" t="n">
        <f aca="false">IF(Data_Clean!H2123="",0,Data_Clean!H2123)*Assumptions!$B$6</f>
        <v>257.16384</v>
      </c>
      <c r="D2123" s="14" t="n">
        <f aca="false">Data_Clean!I2123*Assumptions!$B$7</f>
        <v>0</v>
      </c>
      <c r="E2123" s="14" t="n">
        <f aca="false">Data_Clean!J2123*Assumptions!$B$8</f>
        <v>0</v>
      </c>
      <c r="F2123" s="14" t="n">
        <f aca="false">Data_Clean!K2123*Assumptions!$B$9</f>
        <v>0</v>
      </c>
      <c r="G2123" s="14" t="n">
        <f aca="false">Data_Clean!L2123*Assumptions!$B$10</f>
        <v>0</v>
      </c>
      <c r="H2123" s="14" t="n">
        <f aca="false">IF(OR(Data_Clean!M2123="",Data_Clean!N2123=""),0,Data_Clean!M2123*Data_Clean!N2123/100)*Assumptions!$B$13*Assumptions!$B$11</f>
        <v>275.616</v>
      </c>
      <c r="I2123" s="14" t="n">
        <f aca="false">Data_Clean!O2123*4*Assumptions!$B$12</f>
        <v>17.68944</v>
      </c>
      <c r="J2123" s="14" t="n">
        <f aca="false">SUM(B2123:I2123)</f>
        <v>639.09228</v>
      </c>
      <c r="K2123" s="16" t="n">
        <f aca="false">IF(Data_Clean!P2123="","",Assumptions!$B$15*0.5^(Data_Clean!P2123/Assumptions!$B$20))</f>
        <v>26.1165168988837</v>
      </c>
      <c r="L2123" s="16" t="n">
        <f aca="false">Assumptions!$B$16*MIN(1,LN(1+Data_Clean!Q2123)/LN(1+Assumptions!$B$21))</f>
        <v>14.0427143261215</v>
      </c>
      <c r="M2123" s="16" t="n">
        <f aca="false">Assumptions!$B$17*(0.6*MIN(1,Data_Clean!R2123/Assumptions!$B$22)+0.4*IF(Data_Clean!S2123="",0,Data_Clean!S2123))</f>
        <v>2.706</v>
      </c>
      <c r="N2123" s="16" t="n">
        <f aca="false">Assumptions!$B$18*MIN(1,(Data_Clean!F2123-1)/Assumptions!$B$23)</f>
        <v>10</v>
      </c>
      <c r="O2123" s="16" t="n">
        <f aca="false">Assumptions!$B$19*(0.4*IF(Data_Clean!E2123="",0,MIN(1,Data_Clean!E2123/12/Assumptions!$B$24))+0.35*IF(Data_Clean!D2123="Y",1,0)+0.25*(1-MIN(Data_Clean!T2123,3)/3))/IF(Data_Clean!E2123="",0.6,1)</f>
        <v>8.5</v>
      </c>
      <c r="P2123" s="16" t="n">
        <f aca="false">SUM(K2123:O2123)/(Assumptions!$D$5-IF(K2123="",Assumptions!$B$15,0))*100</f>
        <v>61.3652312250052</v>
      </c>
      <c r="Q2123" s="7" t="str">
        <f aca="false">IF(J2123&gt;=Assumptions!$B$26,"High",IF(J2123&gt;=Assumptions!$B$27,"Mid","Low"))</f>
        <v>Mid</v>
      </c>
      <c r="R2123" s="7" t="str">
        <f aca="false">IF(P2123&gt;=Assumptions!$B$28,"High",IF(P2123&gt;=Assumptions!$B$29,"Mid","Low"))</f>
        <v>Mid</v>
      </c>
      <c r="S2123" s="7" t="str">
        <f aca="false">INDEX(Assumptions!$B$33:$B$41,MATCH(Q2123&amp;"|"&amp;R2123,Assumptions!$A$33:$A$41,0))</f>
        <v>Established Core</v>
      </c>
      <c r="T2123" s="7" t="n">
        <f aca="false">IF(ISNUMBER(Data_Clean!V2123),J2123*Data_Clean!V2123,0)</f>
        <v>29.014789512</v>
      </c>
    </row>
    <row r="2124" customFormat="false" ht="15" hidden="false" customHeight="false" outlineLevel="0" collapsed="false">
      <c r="A2124" s="15" t="str">
        <f aca="false">Data_Clean!A2124</f>
        <v>CX102120</v>
      </c>
      <c r="B2124" s="14" t="n">
        <f aca="false">Data_Clean!G2124*Assumptions!$B$5</f>
        <v>94.381</v>
      </c>
      <c r="C2124" s="14" t="n">
        <f aca="false">IF(Data_Clean!H2124="",0,Data_Clean!H2124)*Assumptions!$B$6</f>
        <v>0</v>
      </c>
      <c r="D2124" s="14" t="n">
        <f aca="false">Data_Clean!I2124*Assumptions!$B$7</f>
        <v>0</v>
      </c>
      <c r="E2124" s="14" t="n">
        <f aca="false">Data_Clean!J2124*Assumptions!$B$8</f>
        <v>0</v>
      </c>
      <c r="F2124" s="14" t="n">
        <f aca="false">Data_Clean!K2124*Assumptions!$B$9</f>
        <v>3289</v>
      </c>
      <c r="G2124" s="14" t="n">
        <f aca="false">Data_Clean!L2124*Assumptions!$B$10</f>
        <v>0</v>
      </c>
      <c r="H2124" s="14" t="n">
        <f aca="false">IF(OR(Data_Clean!M2124="",Data_Clean!N2124=""),0,Data_Clean!M2124*Data_Clean!N2124/100)*Assumptions!$B$13*Assumptions!$B$11</f>
        <v>188.136</v>
      </c>
      <c r="I2124" s="14" t="n">
        <f aca="false">Data_Clean!O2124*4*Assumptions!$B$12</f>
        <v>130.60752</v>
      </c>
      <c r="J2124" s="14" t="n">
        <f aca="false">SUM(B2124:I2124)</f>
        <v>3702.12452</v>
      </c>
      <c r="K2124" s="16" t="n">
        <f aca="false">IF(Data_Clean!P2124="","",Assumptions!$B$15*0.5^(Data_Clean!P2124/Assumptions!$B$20))</f>
        <v>30</v>
      </c>
      <c r="L2124" s="16" t="n">
        <f aca="false">Assumptions!$B$16*MIN(1,LN(1+Data_Clean!Q2124)/LN(1+Assumptions!$B$21))</f>
        <v>18.4779412558435</v>
      </c>
      <c r="M2124" s="16" t="n">
        <f aca="false">Assumptions!$B$17*(0.6*MIN(1,Data_Clean!R2124/Assumptions!$B$22)+0.4*IF(Data_Clean!S2124="",0,Data_Clean!S2124))</f>
        <v>9.642</v>
      </c>
      <c r="N2124" s="16" t="n">
        <f aca="false">Assumptions!$B$18*MIN(1,(Data_Clean!F2124-1)/Assumptions!$B$23)</f>
        <v>10</v>
      </c>
      <c r="O2124" s="16" t="n">
        <f aca="false">Assumptions!$B$19*(0.4*IF(Data_Clean!E2124="",0,MIN(1,Data_Clean!E2124/12/Assumptions!$B$24))+0.35*IF(Data_Clean!D2124="Y",1,0)+0.25*(1-MIN(Data_Clean!T2124,3)/3))/IF(Data_Clean!E2124="",0.6,1)</f>
        <v>11.4</v>
      </c>
      <c r="P2124" s="16" t="n">
        <f aca="false">SUM(K2124:O2124)/(Assumptions!$D$5-IF(K2124="",Assumptions!$B$15,0))*100</f>
        <v>79.5199412558435</v>
      </c>
      <c r="Q2124" s="7" t="str">
        <f aca="false">IF(J2124&gt;=Assumptions!$B$26,"High",IF(J2124&gt;=Assumptions!$B$27,"Mid","Low"))</f>
        <v>High</v>
      </c>
      <c r="R2124" s="7" t="str">
        <f aca="false">IF(P2124&gt;=Assumptions!$B$28,"High",IF(P2124&gt;=Assumptions!$B$29,"Mid","Low"))</f>
        <v>High</v>
      </c>
      <c r="S2124" s="7" t="str">
        <f aca="false">INDEX(Assumptions!$B$33:$B$41,MATCH(Q2124&amp;"|"&amp;R2124,Assumptions!$A$33:$A$41,0))</f>
        <v>Premier Advocates</v>
      </c>
      <c r="T2124" s="7" t="n">
        <f aca="false">IF(ISNUMBER(Data_Clean!V2124),J2124*Data_Clean!V2124,0)</f>
        <v>62.195691936</v>
      </c>
    </row>
    <row r="2125" customFormat="false" ht="15" hidden="false" customHeight="false" outlineLevel="0" collapsed="false">
      <c r="A2125" s="15" t="str">
        <f aca="false">Data_Clean!A2125</f>
        <v>CX102121</v>
      </c>
      <c r="B2125" s="14" t="n">
        <f aca="false">Data_Clean!G2125*Assumptions!$B$5</f>
        <v>198.82425</v>
      </c>
      <c r="C2125" s="14" t="n">
        <f aca="false">IF(Data_Clean!H2125="",0,Data_Clean!H2125)*Assumptions!$B$6</f>
        <v>367.57536</v>
      </c>
      <c r="D2125" s="14" t="n">
        <f aca="false">Data_Clean!I2125*Assumptions!$B$7</f>
        <v>374.4</v>
      </c>
      <c r="E2125" s="14" t="n">
        <f aca="false">Data_Clean!J2125*Assumptions!$B$8</f>
        <v>0</v>
      </c>
      <c r="F2125" s="14" t="n">
        <f aca="false">Data_Clean!K2125*Assumptions!$B$9</f>
        <v>0</v>
      </c>
      <c r="G2125" s="14" t="n">
        <f aca="false">Data_Clean!L2125*Assumptions!$B$10</f>
        <v>0</v>
      </c>
      <c r="H2125" s="14" t="n">
        <f aca="false">IF(OR(Data_Clean!M2125="",Data_Clean!N2125=""),0,Data_Clean!M2125*Data_Clean!N2125/100)*Assumptions!$B$13*Assumptions!$B$11</f>
        <v>233.916</v>
      </c>
      <c r="I2125" s="14" t="n">
        <f aca="false">Data_Clean!O2125*4*Assumptions!$B$12</f>
        <v>44.6064</v>
      </c>
      <c r="J2125" s="14" t="n">
        <f aca="false">SUM(B2125:I2125)</f>
        <v>1219.32201</v>
      </c>
      <c r="K2125" s="16" t="n">
        <f aca="false">IF(Data_Clean!P2125="","",Assumptions!$B$15*0.5^(Data_Clean!P2125/Assumptions!$B$20))</f>
        <v>21.2132034355964</v>
      </c>
      <c r="L2125" s="16" t="n">
        <f aca="false">Assumptions!$B$16*MIN(1,LN(1+Data_Clean!Q2125)/LN(1+Assumptions!$B$21))</f>
        <v>11.0057238927514</v>
      </c>
      <c r="M2125" s="16" t="n">
        <f aca="false">Assumptions!$B$17*(0.6*MIN(1,Data_Clean!R2125/Assumptions!$B$22)+0.4*IF(Data_Clean!S2125="",0,Data_Clean!S2125))</f>
        <v>3.906</v>
      </c>
      <c r="N2125" s="16" t="n">
        <f aca="false">Assumptions!$B$18*MIN(1,(Data_Clean!F2125-1)/Assumptions!$B$23)</f>
        <v>15</v>
      </c>
      <c r="O2125" s="16" t="n">
        <f aca="false">Assumptions!$B$19*(0.4*IF(Data_Clean!E2125="",0,MIN(1,Data_Clean!E2125/12/Assumptions!$B$24))+0.35*IF(Data_Clean!D2125="Y",1,0)+0.25*(1-MIN(Data_Clean!T2125,3)/3))/IF(Data_Clean!E2125="",0.6,1)</f>
        <v>9.75</v>
      </c>
      <c r="P2125" s="16" t="n">
        <f aca="false">SUM(K2125:O2125)/(Assumptions!$D$5-IF(K2125="",Assumptions!$B$15,0))*100</f>
        <v>60.8749273283478</v>
      </c>
      <c r="Q2125" s="7" t="str">
        <f aca="false">IF(J2125&gt;=Assumptions!$B$26,"High",IF(J2125&gt;=Assumptions!$B$27,"Mid","Low"))</f>
        <v>Mid</v>
      </c>
      <c r="R2125" s="7" t="str">
        <f aca="false">IF(P2125&gt;=Assumptions!$B$28,"High",IF(P2125&gt;=Assumptions!$B$29,"Mid","Low"))</f>
        <v>Mid</v>
      </c>
      <c r="S2125" s="7" t="str">
        <f aca="false">INDEX(Assumptions!$B$33:$B$41,MATCH(Q2125&amp;"|"&amp;R2125,Assumptions!$A$33:$A$41,0))</f>
        <v>Established Core</v>
      </c>
      <c r="T2125" s="7" t="n">
        <f aca="false">IF(ISNUMBER(Data_Clean!V2125),J2125*Data_Clean!V2125,0)</f>
        <v>92.66847276</v>
      </c>
    </row>
    <row r="2126" customFormat="false" ht="15" hidden="false" customHeight="false" outlineLevel="0" collapsed="false">
      <c r="A2126" s="15" t="str">
        <f aca="false">Data_Clean!A2126</f>
        <v>CX102122</v>
      </c>
      <c r="B2126" s="14" t="n">
        <f aca="false">Data_Clean!G2126*Assumptions!$B$5</f>
        <v>24.1625</v>
      </c>
      <c r="C2126" s="14" t="n">
        <f aca="false">IF(Data_Clean!H2126="",0,Data_Clean!H2126)*Assumptions!$B$6</f>
        <v>299.80536</v>
      </c>
      <c r="D2126" s="14" t="n">
        <f aca="false">Data_Clean!I2126*Assumptions!$B$7</f>
        <v>0</v>
      </c>
      <c r="E2126" s="14" t="n">
        <f aca="false">Data_Clean!J2126*Assumptions!$B$8</f>
        <v>0</v>
      </c>
      <c r="F2126" s="14" t="n">
        <f aca="false">Data_Clean!K2126*Assumptions!$B$9</f>
        <v>0</v>
      </c>
      <c r="G2126" s="14" t="n">
        <f aca="false">Data_Clean!L2126*Assumptions!$B$10</f>
        <v>890.55</v>
      </c>
      <c r="H2126" s="14" t="n">
        <f aca="false">IF(OR(Data_Clean!M2126="",Data_Clean!N2126=""),0,Data_Clean!M2126*Data_Clean!N2126/100)*Assumptions!$B$13*Assumptions!$B$11</f>
        <v>53.244</v>
      </c>
      <c r="I2126" s="14" t="n">
        <f aca="false">Data_Clean!O2126*4*Assumptions!$B$12</f>
        <v>4.87248</v>
      </c>
      <c r="J2126" s="14" t="n">
        <f aca="false">SUM(B2126:I2126)</f>
        <v>1272.63434</v>
      </c>
      <c r="K2126" s="16" t="n">
        <f aca="false">IF(Data_Clean!P2126="","",Assumptions!$B$15*0.5^(Data_Clean!P2126/Assumptions!$B$20))</f>
        <v>29.3147990530274</v>
      </c>
      <c r="L2126" s="16" t="n">
        <f aca="false">Assumptions!$B$16*MIN(1,LN(1+Data_Clean!Q2126)/LN(1+Assumptions!$B$21))</f>
        <v>11.8154173628685</v>
      </c>
      <c r="M2126" s="16" t="n">
        <f aca="false">Assumptions!$B$17*(0.6*MIN(1,Data_Clean!R2126/Assumptions!$B$22)+0.4*IF(Data_Clean!S2126="",0,Data_Clean!S2126))</f>
        <v>7.758</v>
      </c>
      <c r="N2126" s="16" t="n">
        <f aca="false">Assumptions!$B$18*MIN(1,(Data_Clean!F2126-1)/Assumptions!$B$23)</f>
        <v>15</v>
      </c>
      <c r="O2126" s="16" t="n">
        <f aca="false">Assumptions!$B$19*(0.4*IF(Data_Clean!E2126="",0,MIN(1,Data_Clean!E2126/12/Assumptions!$B$24))+0.35*IF(Data_Clean!D2126="Y",1,0)+0.25*(1-MIN(Data_Clean!T2126,3)/3))/IF(Data_Clean!E2126="",0.6,1)</f>
        <v>9.75</v>
      </c>
      <c r="P2126" s="16" t="n">
        <f aca="false">SUM(K2126:O2126)/(Assumptions!$D$5-IF(K2126="",Assumptions!$B$15,0))*100</f>
        <v>73.6382164158959</v>
      </c>
      <c r="Q2126" s="7" t="str">
        <f aca="false">IF(J2126&gt;=Assumptions!$B$26,"High",IF(J2126&gt;=Assumptions!$B$27,"Mid","Low"))</f>
        <v>Mid</v>
      </c>
      <c r="R2126" s="7" t="str">
        <f aca="false">IF(P2126&gt;=Assumptions!$B$28,"High",IF(P2126&gt;=Assumptions!$B$29,"Mid","Low"))</f>
        <v>High</v>
      </c>
      <c r="S2126" s="7" t="str">
        <f aca="false">INDEX(Assumptions!$B$33:$B$41,MATCH(Q2126&amp;"|"&amp;R2126,Assumptions!$A$33:$A$41,0))</f>
        <v>Engaged Builders</v>
      </c>
      <c r="T2126" s="7" t="n">
        <f aca="false">IF(ISNUMBER(Data_Clean!V2126),J2126*Data_Clean!V2126,0)</f>
        <v>67.831410322</v>
      </c>
    </row>
    <row r="2127" customFormat="false" ht="15" hidden="false" customHeight="false" outlineLevel="0" collapsed="false">
      <c r="A2127" s="15" t="str">
        <f aca="false">Data_Clean!A2127</f>
        <v>CX102123</v>
      </c>
      <c r="B2127" s="14" t="n">
        <f aca="false">Data_Clean!G2127*Assumptions!$B$5</f>
        <v>50.3175</v>
      </c>
      <c r="C2127" s="14" t="n">
        <f aca="false">IF(Data_Clean!H2127="",0,Data_Clean!H2127)*Assumptions!$B$6</f>
        <v>0</v>
      </c>
      <c r="D2127" s="14" t="n">
        <f aca="false">Data_Clean!I2127*Assumptions!$B$7</f>
        <v>0</v>
      </c>
      <c r="E2127" s="14" t="n">
        <f aca="false">Data_Clean!J2127*Assumptions!$B$8</f>
        <v>0</v>
      </c>
      <c r="F2127" s="14" t="n">
        <f aca="false">Data_Clean!K2127*Assumptions!$B$9</f>
        <v>536.8</v>
      </c>
      <c r="G2127" s="14" t="n">
        <f aca="false">Data_Clean!L2127*Assumptions!$B$10</f>
        <v>0</v>
      </c>
      <c r="H2127" s="14" t="n">
        <f aca="false">IF(OR(Data_Clean!M2127="",Data_Clean!N2127=""),0,Data_Clean!M2127*Data_Clean!N2127/100)*Assumptions!$B$13*Assumptions!$B$11</f>
        <v>0</v>
      </c>
      <c r="I2127" s="14" t="n">
        <f aca="false">Data_Clean!O2127*4*Assumptions!$B$12</f>
        <v>0</v>
      </c>
      <c r="J2127" s="14" t="n">
        <f aca="false">SUM(B2127:I2127)</f>
        <v>587.1175</v>
      </c>
      <c r="K2127" s="16" t="n">
        <f aca="false">IF(Data_Clean!P2127="","",Assumptions!$B$15*0.5^(Data_Clean!P2127/Assumptions!$B$20))</f>
        <v>27.9909897461042</v>
      </c>
      <c r="L2127" s="16" t="n">
        <f aca="false">Assumptions!$B$16*MIN(1,LN(1+Data_Clean!Q2127)/LN(1+Assumptions!$B$21))</f>
        <v>13.4237548294248</v>
      </c>
      <c r="M2127" s="16" t="n">
        <f aca="false">Assumptions!$B$17*(0.6*MIN(1,Data_Clean!R2127/Assumptions!$B$22)+0.4*IF(Data_Clean!S2127="",0,Data_Clean!S2127))</f>
        <v>7.746</v>
      </c>
      <c r="N2127" s="16" t="n">
        <f aca="false">Assumptions!$B$18*MIN(1,(Data_Clean!F2127-1)/Assumptions!$B$23)</f>
        <v>5</v>
      </c>
      <c r="O2127" s="16" t="n">
        <f aca="false">Assumptions!$B$19*(0.4*IF(Data_Clean!E2127="",0,MIN(1,Data_Clean!E2127/12/Assumptions!$B$24))+0.35*IF(Data_Clean!D2127="Y",1,0)+0.25*(1-MIN(Data_Clean!T2127,3)/3))/IF(Data_Clean!E2127="",0.6,1)</f>
        <v>6.75</v>
      </c>
      <c r="P2127" s="16" t="n">
        <f aca="false">SUM(K2127:O2127)/(Assumptions!$D$5-IF(K2127="",Assumptions!$B$15,0))*100</f>
        <v>60.910744575529</v>
      </c>
      <c r="Q2127" s="7" t="str">
        <f aca="false">IF(J2127&gt;=Assumptions!$B$26,"High",IF(J2127&gt;=Assumptions!$B$27,"Mid","Low"))</f>
        <v>Mid</v>
      </c>
      <c r="R2127" s="7" t="str">
        <f aca="false">IF(P2127&gt;=Assumptions!$B$28,"High",IF(P2127&gt;=Assumptions!$B$29,"Mid","Low"))</f>
        <v>Mid</v>
      </c>
      <c r="S2127" s="7" t="str">
        <f aca="false">INDEX(Assumptions!$B$33:$B$41,MATCH(Q2127&amp;"|"&amp;R2127,Assumptions!$A$33:$A$41,0))</f>
        <v>Established Core</v>
      </c>
      <c r="T2127" s="7" t="n">
        <f aca="false">IF(ISNUMBER(Data_Clean!V2127),J2127*Data_Clean!V2127,0)</f>
        <v>88.83087775</v>
      </c>
    </row>
    <row r="2128" customFormat="false" ht="15" hidden="false" customHeight="false" outlineLevel="0" collapsed="false">
      <c r="A2128" s="15" t="str">
        <f aca="false">Data_Clean!A2128</f>
        <v>CX102124</v>
      </c>
      <c r="B2128" s="14" t="n">
        <f aca="false">Data_Clean!G2128*Assumptions!$B$5</f>
        <v>274.57325</v>
      </c>
      <c r="C2128" s="14" t="n">
        <f aca="false">IF(Data_Clean!H2128="",0,Data_Clean!H2128)*Assumptions!$B$6</f>
        <v>254.53092</v>
      </c>
      <c r="D2128" s="14" t="n">
        <f aca="false">Data_Clean!I2128*Assumptions!$B$7</f>
        <v>0</v>
      </c>
      <c r="E2128" s="14" t="n">
        <f aca="false">Data_Clean!J2128*Assumptions!$B$8</f>
        <v>0</v>
      </c>
      <c r="F2128" s="14" t="n">
        <f aca="false">Data_Clean!K2128*Assumptions!$B$9</f>
        <v>0</v>
      </c>
      <c r="G2128" s="14" t="n">
        <f aca="false">Data_Clean!L2128*Assumptions!$B$10</f>
        <v>0</v>
      </c>
      <c r="H2128" s="14" t="n">
        <f aca="false">IF(OR(Data_Clean!M2128="",Data_Clean!N2128=""),0,Data_Clean!M2128*Data_Clean!N2128/100)*Assumptions!$B$13*Assumptions!$B$11</f>
        <v>653.76</v>
      </c>
      <c r="I2128" s="14" t="n">
        <f aca="false">Data_Clean!O2128*4*Assumptions!$B$12</f>
        <v>50.08128</v>
      </c>
      <c r="J2128" s="14" t="n">
        <f aca="false">SUM(B2128:I2128)</f>
        <v>1232.94545</v>
      </c>
      <c r="K2128" s="16" t="n">
        <f aca="false">IF(Data_Clean!P2128="","",Assumptions!$B$15*0.5^(Data_Clean!P2128/Assumptions!$B$20))</f>
        <v>26.1165168988837</v>
      </c>
      <c r="L2128" s="16" t="n">
        <f aca="false">Assumptions!$B$16*MIN(1,LN(1+Data_Clean!Q2128)/LN(1+Assumptions!$B$21))</f>
        <v>15.1699125520244</v>
      </c>
      <c r="M2128" s="16" t="n">
        <f aca="false">Assumptions!$B$17*(0.6*MIN(1,Data_Clean!R2128/Assumptions!$B$22)+0.4*IF(Data_Clean!S2128="",0,Data_Clean!S2128))</f>
        <v>11.592</v>
      </c>
      <c r="N2128" s="16" t="n">
        <f aca="false">Assumptions!$B$18*MIN(1,(Data_Clean!F2128-1)/Assumptions!$B$23)</f>
        <v>10</v>
      </c>
      <c r="O2128" s="16" t="n">
        <f aca="false">Assumptions!$B$19*(0.4*IF(Data_Clean!E2128="",0,MIN(1,Data_Clean!E2128/12/Assumptions!$B$24))+0.35*IF(Data_Clean!D2128="Y",1,0)+0.25*(1-MIN(Data_Clean!T2128,3)/3))/IF(Data_Clean!E2128="",0.6,1)</f>
        <v>7.8</v>
      </c>
      <c r="P2128" s="16" t="n">
        <f aca="false">SUM(K2128:O2128)/(Assumptions!$D$5-IF(K2128="",Assumptions!$B$15,0))*100</f>
        <v>70.6784294509081</v>
      </c>
      <c r="Q2128" s="7" t="str">
        <f aca="false">IF(J2128&gt;=Assumptions!$B$26,"High",IF(J2128&gt;=Assumptions!$B$27,"Mid","Low"))</f>
        <v>Mid</v>
      </c>
      <c r="R2128" s="7" t="str">
        <f aca="false">IF(P2128&gt;=Assumptions!$B$28,"High",IF(P2128&gt;=Assumptions!$B$29,"Mid","Low"))</f>
        <v>High</v>
      </c>
      <c r="S2128" s="7" t="str">
        <f aca="false">INDEX(Assumptions!$B$33:$B$41,MATCH(Q2128&amp;"|"&amp;R2128,Assumptions!$A$33:$A$41,0))</f>
        <v>Engaged Builders</v>
      </c>
      <c r="T2128" s="7" t="n">
        <f aca="false">IF(ISNUMBER(Data_Clean!V2128),J2128*Data_Clean!V2128,0)</f>
        <v>104.923657795</v>
      </c>
    </row>
    <row r="2129" customFormat="false" ht="15" hidden="false" customHeight="false" outlineLevel="0" collapsed="false">
      <c r="A2129" s="15" t="str">
        <f aca="false">Data_Clean!A2129</f>
        <v>CX102125</v>
      </c>
      <c r="B2129" s="14" t="n">
        <f aca="false">Data_Clean!G2129*Assumptions!$B$5</f>
        <v>54.9495</v>
      </c>
      <c r="C2129" s="14" t="n">
        <f aca="false">IF(Data_Clean!H2129="",0,Data_Clean!H2129)*Assumptions!$B$6</f>
        <v>0</v>
      </c>
      <c r="D2129" s="14" t="n">
        <f aca="false">Data_Clean!I2129*Assumptions!$B$7</f>
        <v>121.6</v>
      </c>
      <c r="E2129" s="14" t="n">
        <f aca="false">Data_Clean!J2129*Assumptions!$B$8</f>
        <v>0</v>
      </c>
      <c r="F2129" s="14" t="n">
        <f aca="false">Data_Clean!K2129*Assumptions!$B$9</f>
        <v>0</v>
      </c>
      <c r="G2129" s="14" t="n">
        <f aca="false">Data_Clean!L2129*Assumptions!$B$10</f>
        <v>0</v>
      </c>
      <c r="H2129" s="14" t="n">
        <f aca="false">IF(OR(Data_Clean!M2129="",Data_Clean!N2129=""),0,Data_Clean!M2129*Data_Clean!N2129/100)*Assumptions!$B$13*Assumptions!$B$11</f>
        <v>0</v>
      </c>
      <c r="I2129" s="14" t="n">
        <f aca="false">Data_Clean!O2129*4*Assumptions!$B$12</f>
        <v>0</v>
      </c>
      <c r="J2129" s="14" t="n">
        <f aca="false">SUM(B2129:I2129)</f>
        <v>176.5495</v>
      </c>
      <c r="K2129" s="16" t="n">
        <f aca="false">IF(Data_Clean!P2129="","",Assumptions!$B$15*0.5^(Data_Clean!P2129/Assumptions!$B$20))</f>
        <v>26.1165168988837</v>
      </c>
      <c r="L2129" s="16" t="n">
        <f aca="false">Assumptions!$B$16*MIN(1,LN(1+Data_Clean!Q2129)/LN(1+Assumptions!$B$21))</f>
        <v>13.4237548294248</v>
      </c>
      <c r="M2129" s="16" t="n">
        <f aca="false">Assumptions!$B$17*(0.6*MIN(1,Data_Clean!R2129/Assumptions!$B$22)+0.4*IF(Data_Clean!S2129="",0,Data_Clean!S2129))</f>
        <v>7.584</v>
      </c>
      <c r="N2129" s="16" t="n">
        <f aca="false">Assumptions!$B$18*MIN(1,(Data_Clean!F2129-1)/Assumptions!$B$23)</f>
        <v>5</v>
      </c>
      <c r="O2129" s="16" t="n">
        <f aca="false">Assumptions!$B$19*(0.4*IF(Data_Clean!E2129="",0,MIN(1,Data_Clean!E2129/12/Assumptions!$B$24))+0.35*IF(Data_Clean!D2129="Y",1,0)+0.25*(1-MIN(Data_Clean!T2129,3)/3))/IF(Data_Clean!E2129="",0.6,1)</f>
        <v>12.75</v>
      </c>
      <c r="P2129" s="16" t="n">
        <f aca="false">SUM(K2129:O2129)/(Assumptions!$D$5-IF(K2129="",Assumptions!$B$15,0))*100</f>
        <v>64.8742717283085</v>
      </c>
      <c r="Q2129" s="7" t="str">
        <f aca="false">IF(J2129&gt;=Assumptions!$B$26,"High",IF(J2129&gt;=Assumptions!$B$27,"Mid","Low"))</f>
        <v>Low</v>
      </c>
      <c r="R2129" s="7" t="str">
        <f aca="false">IF(P2129&gt;=Assumptions!$B$28,"High",IF(P2129&gt;=Assumptions!$B$29,"Mid","Low"))</f>
        <v>Mid</v>
      </c>
      <c r="S2129" s="7" t="str">
        <f aca="false">INDEX(Assumptions!$B$33:$B$41,MATCH(Q2129&amp;"|"&amp;R2129,Assumptions!$A$33:$A$41,0))</f>
        <v>Light Touch</v>
      </c>
      <c r="T2129" s="7" t="n">
        <f aca="false">IF(ISNUMBER(Data_Clean!V2129),J2129*Data_Clean!V2129,0)</f>
        <v>5.8967533</v>
      </c>
    </row>
    <row r="2130" customFormat="false" ht="15" hidden="false" customHeight="false" outlineLevel="0" collapsed="false">
      <c r="A2130" s="15" t="str">
        <f aca="false">Data_Clean!A2130</f>
        <v>CX102126</v>
      </c>
      <c r="B2130" s="14" t="n">
        <f aca="false">Data_Clean!G2130*Assumptions!$B$5</f>
        <v>98.88625</v>
      </c>
      <c r="C2130" s="14" t="n">
        <f aca="false">IF(Data_Clean!H2130="",0,Data_Clean!H2130)*Assumptions!$B$6</f>
        <v>150.43164</v>
      </c>
      <c r="D2130" s="14" t="n">
        <f aca="false">Data_Clean!I2130*Assumptions!$B$7</f>
        <v>0</v>
      </c>
      <c r="E2130" s="14" t="n">
        <f aca="false">Data_Clean!J2130*Assumptions!$B$8</f>
        <v>0</v>
      </c>
      <c r="F2130" s="14" t="n">
        <f aca="false">Data_Clean!K2130*Assumptions!$B$9</f>
        <v>1753.4</v>
      </c>
      <c r="G2130" s="14" t="n">
        <f aca="false">Data_Clean!L2130*Assumptions!$B$10</f>
        <v>0</v>
      </c>
      <c r="H2130" s="14" t="n">
        <f aca="false">IF(OR(Data_Clean!M2130="",Data_Clean!N2130=""),0,Data_Clean!M2130*Data_Clean!N2130/100)*Assumptions!$B$13*Assumptions!$B$11</f>
        <v>0</v>
      </c>
      <c r="I2130" s="14" t="n">
        <f aca="false">Data_Clean!O2130*4*Assumptions!$B$12</f>
        <v>0</v>
      </c>
      <c r="J2130" s="14" t="n">
        <f aca="false">SUM(B2130:I2130)</f>
        <v>2002.71789</v>
      </c>
      <c r="K2130" s="16" t="n">
        <f aca="false">IF(Data_Clean!P2130="","",Assumptions!$B$15*0.5^(Data_Clean!P2130/Assumptions!$B$20))</f>
        <v>24.3675718906871</v>
      </c>
      <c r="L2130" s="16" t="n">
        <f aca="false">Assumptions!$B$16*MIN(1,LN(1+Data_Clean!Q2130)/LN(1+Assumptions!$B$21))</f>
        <v>15.2782387441559</v>
      </c>
      <c r="M2130" s="16" t="n">
        <f aca="false">Assumptions!$B$17*(0.6*MIN(1,Data_Clean!R2130/Assumptions!$B$22)+0.4*IF(Data_Clean!S2130="",0,Data_Clean!S2130))</f>
        <v>12.936</v>
      </c>
      <c r="N2130" s="16" t="n">
        <f aca="false">Assumptions!$B$18*MIN(1,(Data_Clean!F2130-1)/Assumptions!$B$23)</f>
        <v>10</v>
      </c>
      <c r="O2130" s="16" t="n">
        <f aca="false">Assumptions!$B$19*(0.4*IF(Data_Clean!E2130="",0,MIN(1,Data_Clean!E2130/12/Assumptions!$B$24))+0.35*IF(Data_Clean!D2130="Y",1,0)+0.25*(1-MIN(Data_Clean!T2130,3)/3))/IF(Data_Clean!E2130="",0.6,1)</f>
        <v>10.05</v>
      </c>
      <c r="P2130" s="16" t="n">
        <f aca="false">SUM(K2130:O2130)/(Assumptions!$D$5-IF(K2130="",Assumptions!$B$15,0))*100</f>
        <v>72.631810634843</v>
      </c>
      <c r="Q2130" s="7" t="str">
        <f aca="false">IF(J2130&gt;=Assumptions!$B$26,"High",IF(J2130&gt;=Assumptions!$B$27,"Mid","Low"))</f>
        <v>High</v>
      </c>
      <c r="R2130" s="7" t="str">
        <f aca="false">IF(P2130&gt;=Assumptions!$B$28,"High",IF(P2130&gt;=Assumptions!$B$29,"Mid","Low"))</f>
        <v>High</v>
      </c>
      <c r="S2130" s="7" t="str">
        <f aca="false">INDEX(Assumptions!$B$33:$B$41,MATCH(Q2130&amp;"|"&amp;R2130,Assumptions!$A$33:$A$41,0))</f>
        <v>Premier Advocates</v>
      </c>
      <c r="T2130" s="7" t="n">
        <f aca="false">IF(ISNUMBER(Data_Clean!V2130),J2130*Data_Clean!V2130,0)</f>
        <v>91.724479362</v>
      </c>
    </row>
    <row r="2131" customFormat="false" ht="15" hidden="false" customHeight="false" outlineLevel="0" collapsed="false">
      <c r="A2131" s="15" t="str">
        <f aca="false">Data_Clean!A2131</f>
        <v>CX102127</v>
      </c>
      <c r="B2131" s="14" t="n">
        <f aca="false">Data_Clean!G2131*Assumptions!$B$5</f>
        <v>105.7155</v>
      </c>
      <c r="C2131" s="14" t="n">
        <f aca="false">IF(Data_Clean!H2131="",0,Data_Clean!H2131)*Assumptions!$B$6</f>
        <v>40.82112</v>
      </c>
      <c r="D2131" s="14" t="n">
        <f aca="false">Data_Clean!I2131*Assumptions!$B$7</f>
        <v>0</v>
      </c>
      <c r="E2131" s="14" t="n">
        <f aca="false">Data_Clean!J2131*Assumptions!$B$8</f>
        <v>0</v>
      </c>
      <c r="F2131" s="14" t="n">
        <f aca="false">Data_Clean!K2131*Assumptions!$B$9</f>
        <v>0</v>
      </c>
      <c r="G2131" s="14" t="n">
        <f aca="false">Data_Clean!L2131*Assumptions!$B$10</f>
        <v>0</v>
      </c>
      <c r="H2131" s="14" t="n">
        <f aca="false">IF(OR(Data_Clean!M2131="",Data_Clean!N2131=""),0,Data_Clean!M2131*Data_Clean!N2131/100)*Assumptions!$B$13*Assumptions!$B$11</f>
        <v>0</v>
      </c>
      <c r="I2131" s="14" t="n">
        <f aca="false">Data_Clean!O2131*4*Assumptions!$B$12</f>
        <v>0</v>
      </c>
      <c r="J2131" s="14" t="n">
        <f aca="false">SUM(B2131:I2131)</f>
        <v>146.53662</v>
      </c>
      <c r="K2131" s="16" t="n">
        <f aca="false">IF(Data_Clean!P2131="","",Assumptions!$B$15*0.5^(Data_Clean!P2131/Assumptions!$B$20))</f>
        <v>24.9371368842836</v>
      </c>
      <c r="L2131" s="16" t="n">
        <f aca="false">Assumptions!$B$16*MIN(1,LN(1+Data_Clean!Q2131)/LN(1+Assumptions!$B$21))</f>
        <v>18.2220128711786</v>
      </c>
      <c r="M2131" s="16" t="n">
        <f aca="false">Assumptions!$B$17*(0.6*MIN(1,Data_Clean!R2131/Assumptions!$B$22)+0.4*IF(Data_Clean!S2131="",0,Data_Clean!S2131))</f>
        <v>4.386</v>
      </c>
      <c r="N2131" s="16" t="n">
        <f aca="false">Assumptions!$B$18*MIN(1,(Data_Clean!F2131-1)/Assumptions!$B$23)</f>
        <v>5</v>
      </c>
      <c r="O2131" s="16" t="n">
        <f aca="false">Assumptions!$B$19*(0.4*IF(Data_Clean!E2131="",0,MIN(1,Data_Clean!E2131/12/Assumptions!$B$24))+0.35*IF(Data_Clean!D2131="Y",1,0)+0.25*(1-MIN(Data_Clean!T2131,3)/3))/IF(Data_Clean!E2131="",0.6,1)</f>
        <v>9.45</v>
      </c>
      <c r="P2131" s="16" t="n">
        <f aca="false">SUM(K2131:O2131)/(Assumptions!$D$5-IF(K2131="",Assumptions!$B$15,0))*100</f>
        <v>61.9951497554622</v>
      </c>
      <c r="Q2131" s="7" t="str">
        <f aca="false">IF(J2131&gt;=Assumptions!$B$26,"High",IF(J2131&gt;=Assumptions!$B$27,"Mid","Low"))</f>
        <v>Low</v>
      </c>
      <c r="R2131" s="7" t="str">
        <f aca="false">IF(P2131&gt;=Assumptions!$B$28,"High",IF(P2131&gt;=Assumptions!$B$29,"Mid","Low"))</f>
        <v>Mid</v>
      </c>
      <c r="S2131" s="7" t="str">
        <f aca="false">INDEX(Assumptions!$B$33:$B$41,MATCH(Q2131&amp;"|"&amp;R2131,Assumptions!$A$33:$A$41,0))</f>
        <v>Light Touch</v>
      </c>
      <c r="T2131" s="7" t="n">
        <f aca="false">IF(ISNUMBER(Data_Clean!V2131),J2131*Data_Clean!V2131,0)</f>
        <v>3.560839866</v>
      </c>
    </row>
    <row r="2132" customFormat="false" ht="15" hidden="false" customHeight="false" outlineLevel="0" collapsed="false">
      <c r="A2132" s="15" t="str">
        <f aca="false">Data_Clean!A2132</f>
        <v>CX102128</v>
      </c>
      <c r="B2132" s="14" t="n">
        <f aca="false">Data_Clean!G2132*Assumptions!$B$5</f>
        <v>42.82325</v>
      </c>
      <c r="C2132" s="14" t="n">
        <f aca="false">IF(Data_Clean!H2132="",0,Data_Clean!H2132)*Assumptions!$B$6</f>
        <v>37.94904</v>
      </c>
      <c r="D2132" s="14" t="n">
        <f aca="false">Data_Clean!I2132*Assumptions!$B$7</f>
        <v>0</v>
      </c>
      <c r="E2132" s="14" t="n">
        <f aca="false">Data_Clean!J2132*Assumptions!$B$8</f>
        <v>117.098625</v>
      </c>
      <c r="F2132" s="14" t="n">
        <f aca="false">Data_Clean!K2132*Assumptions!$B$9</f>
        <v>0</v>
      </c>
      <c r="G2132" s="14" t="n">
        <f aca="false">Data_Clean!L2132*Assumptions!$B$10</f>
        <v>0</v>
      </c>
      <c r="H2132" s="14" t="n">
        <f aca="false">IF(OR(Data_Clean!M2132="",Data_Clean!N2132=""),0,Data_Clean!M2132*Data_Clean!N2132/100)*Assumptions!$B$13*Assumptions!$B$11</f>
        <v>0</v>
      </c>
      <c r="I2132" s="14" t="n">
        <f aca="false">Data_Clean!O2132*4*Assumptions!$B$12</f>
        <v>0</v>
      </c>
      <c r="J2132" s="14" t="n">
        <f aca="false">SUM(B2132:I2132)</f>
        <v>197.870915</v>
      </c>
      <c r="K2132" s="16" t="n">
        <f aca="false">IF(Data_Clean!P2132="","",Assumptions!$B$15*0.5^(Data_Clean!P2132/Assumptions!$B$20))</f>
        <v>5.95275394488075</v>
      </c>
      <c r="L2132" s="16" t="n">
        <f aca="false">Assumptions!$B$16*MIN(1,LN(1+Data_Clean!Q2132)/LN(1+Assumptions!$B$21))</f>
        <v>9.60252567789128</v>
      </c>
      <c r="M2132" s="16" t="n">
        <f aca="false">Assumptions!$B$17*(0.6*MIN(1,Data_Clean!R2132/Assumptions!$B$22)+0.4*IF(Data_Clean!S2132="",0,Data_Clean!S2132))</f>
        <v>6.408</v>
      </c>
      <c r="N2132" s="16" t="n">
        <f aca="false">Assumptions!$B$18*MIN(1,(Data_Clean!F2132-1)/Assumptions!$B$23)</f>
        <v>15</v>
      </c>
      <c r="O2132" s="16" t="n">
        <f aca="false">Assumptions!$B$19*(0.4*IF(Data_Clean!E2132="",0,MIN(1,Data_Clean!E2132/12/Assumptions!$B$24))+0.35*IF(Data_Clean!D2132="Y",1,0)+0.25*(1-MIN(Data_Clean!T2132,3)/3))/IF(Data_Clean!E2132="",0.6,1)</f>
        <v>8.65</v>
      </c>
      <c r="P2132" s="16" t="n">
        <f aca="false">SUM(K2132:O2132)/(Assumptions!$D$5-IF(K2132="",Assumptions!$B$15,0))*100</f>
        <v>45.613279622772</v>
      </c>
      <c r="Q2132" s="7" t="str">
        <f aca="false">IF(J2132&gt;=Assumptions!$B$26,"High",IF(J2132&gt;=Assumptions!$B$27,"Mid","Low"))</f>
        <v>Low</v>
      </c>
      <c r="R2132" s="7" t="str">
        <f aca="false">IF(P2132&gt;=Assumptions!$B$28,"High",IF(P2132&gt;=Assumptions!$B$29,"Mid","Low"))</f>
        <v>Low</v>
      </c>
      <c r="S2132" s="7" t="str">
        <f aca="false">INDEX(Assumptions!$B$33:$B$41,MATCH(Q2132&amp;"|"&amp;R2132,Assumptions!$A$33:$A$41,0))</f>
        <v>Dormant &amp; Low Value</v>
      </c>
      <c r="T2132" s="7" t="n">
        <f aca="false">IF(ISNUMBER(Data_Clean!V2132),J2132*Data_Clean!V2132,0)</f>
        <v>12.6835256515</v>
      </c>
    </row>
    <row r="2133" customFormat="false" ht="15" hidden="false" customHeight="false" outlineLevel="0" collapsed="false">
      <c r="A2133" s="15" t="str">
        <f aca="false">Data_Clean!A2133</f>
        <v>CX102129</v>
      </c>
      <c r="B2133" s="14" t="n">
        <f aca="false">Data_Clean!G2133*Assumptions!$B$5</f>
        <v>212.76625</v>
      </c>
      <c r="C2133" s="14" t="n">
        <f aca="false">IF(Data_Clean!H2133="",0,Data_Clean!H2133)*Assumptions!$B$6</f>
        <v>955.31436</v>
      </c>
      <c r="D2133" s="14" t="n">
        <f aca="false">Data_Clean!I2133*Assumptions!$B$7</f>
        <v>0</v>
      </c>
      <c r="E2133" s="14" t="n">
        <f aca="false">Data_Clean!J2133*Assumptions!$B$8</f>
        <v>2194.151325</v>
      </c>
      <c r="F2133" s="14" t="n">
        <f aca="false">Data_Clean!K2133*Assumptions!$B$9</f>
        <v>0</v>
      </c>
      <c r="G2133" s="14" t="n">
        <f aca="false">Data_Clean!L2133*Assumptions!$B$10</f>
        <v>0</v>
      </c>
      <c r="H2133" s="14" t="n">
        <f aca="false">IF(OR(Data_Clean!M2133="",Data_Clean!N2133=""),0,Data_Clean!M2133*Data_Clean!N2133/100)*Assumptions!$B$13*Assumptions!$B$11</f>
        <v>649.254</v>
      </c>
      <c r="I2133" s="14" t="n">
        <f aca="false">Data_Clean!O2133*4*Assumptions!$B$12</f>
        <v>143.09616</v>
      </c>
      <c r="J2133" s="14" t="n">
        <f aca="false">SUM(B2133:I2133)</f>
        <v>4154.582095</v>
      </c>
      <c r="K2133" s="16" t="n">
        <f aca="false">IF(Data_Clean!P2133="","",Assumptions!$B$15*0.5^(Data_Clean!P2133/Assumptions!$B$20))</f>
        <v>29.3147990530274</v>
      </c>
      <c r="L2133" s="16" t="n">
        <f aca="false">Assumptions!$B$16*MIN(1,LN(1+Data_Clean!Q2133)/LN(1+Assumptions!$B$21))</f>
        <v>17.0046519135391</v>
      </c>
      <c r="M2133" s="16" t="n">
        <f aca="false">Assumptions!$B$17*(0.6*MIN(1,Data_Clean!R2133/Assumptions!$B$22)+0.4*IF(Data_Clean!S2133="",0,Data_Clean!S2133))</f>
        <v>8.514</v>
      </c>
      <c r="N2133" s="16" t="n">
        <f aca="false">Assumptions!$B$18*MIN(1,(Data_Clean!F2133-1)/Assumptions!$B$23)</f>
        <v>15</v>
      </c>
      <c r="O2133" s="16" t="n">
        <f aca="false">Assumptions!$B$19*(0.4*IF(Data_Clean!E2133="",0,MIN(1,Data_Clean!E2133/12/Assumptions!$B$24))+0.35*IF(Data_Clean!D2133="Y",1,0)+0.25*(1-MIN(Data_Clean!T2133,3)/3))/IF(Data_Clean!E2133="",0.6,1)</f>
        <v>15</v>
      </c>
      <c r="P2133" s="16" t="n">
        <f aca="false">SUM(K2133:O2133)/(Assumptions!$D$5-IF(K2133="",Assumptions!$B$15,0))*100</f>
        <v>84.8334509665665</v>
      </c>
      <c r="Q2133" s="7" t="str">
        <f aca="false">IF(J2133&gt;=Assumptions!$B$26,"High",IF(J2133&gt;=Assumptions!$B$27,"Mid","Low"))</f>
        <v>High</v>
      </c>
      <c r="R2133" s="7" t="str">
        <f aca="false">IF(P2133&gt;=Assumptions!$B$28,"High",IF(P2133&gt;=Assumptions!$B$29,"Mid","Low"))</f>
        <v>High</v>
      </c>
      <c r="S2133" s="7" t="str">
        <f aca="false">INDEX(Assumptions!$B$33:$B$41,MATCH(Q2133&amp;"|"&amp;R2133,Assumptions!$A$33:$A$41,0))</f>
        <v>Premier Advocates</v>
      </c>
      <c r="T2133" s="7" t="n">
        <f aca="false">IF(ISNUMBER(Data_Clean!V2133),J2133*Data_Clean!V2133,0)</f>
        <v>79.767976224</v>
      </c>
    </row>
    <row r="2134" customFormat="false" ht="15" hidden="false" customHeight="false" outlineLevel="0" collapsed="false">
      <c r="A2134" s="15" t="str">
        <f aca="false">Data_Clean!A2134</f>
        <v>CX102130</v>
      </c>
      <c r="B2134" s="14" t="n">
        <f aca="false">Data_Clean!G2134*Assumptions!$B$5</f>
        <v>77.7425</v>
      </c>
      <c r="C2134" s="14" t="n">
        <f aca="false">IF(Data_Clean!H2134="",0,Data_Clean!H2134)*Assumptions!$B$6</f>
        <v>0</v>
      </c>
      <c r="D2134" s="14" t="n">
        <f aca="false">Data_Clean!I2134*Assumptions!$B$7</f>
        <v>0</v>
      </c>
      <c r="E2134" s="14" t="n">
        <f aca="false">Data_Clean!J2134*Assumptions!$B$8</f>
        <v>458.521575</v>
      </c>
      <c r="F2134" s="14" t="n">
        <f aca="false">Data_Clean!K2134*Assumptions!$B$9</f>
        <v>0</v>
      </c>
      <c r="G2134" s="14" t="n">
        <f aca="false">Data_Clean!L2134*Assumptions!$B$10</f>
        <v>0</v>
      </c>
      <c r="H2134" s="14" t="n">
        <f aca="false">IF(OR(Data_Clean!M2134="",Data_Clean!N2134=""),0,Data_Clean!M2134*Data_Clean!N2134/100)*Assumptions!$B$13*Assumptions!$B$11</f>
        <v>0</v>
      </c>
      <c r="I2134" s="14" t="n">
        <f aca="false">Data_Clean!O2134*4*Assumptions!$B$12</f>
        <v>0</v>
      </c>
      <c r="J2134" s="14" t="n">
        <f aca="false">SUM(B2134:I2134)</f>
        <v>536.264075</v>
      </c>
      <c r="K2134" s="16" t="n">
        <f aca="false">IF(Data_Clean!P2134="","",Assumptions!$B$15*0.5^(Data_Clean!P2134/Assumptions!$B$20))</f>
        <v>19.7926186615934</v>
      </c>
      <c r="L2134" s="16" t="n">
        <f aca="false">Assumptions!$B$16*MIN(1,LN(1+Data_Clean!Q2134)/LN(1+Assumptions!$B$21))</f>
        <v>14.8269530442849</v>
      </c>
      <c r="M2134" s="16" t="n">
        <f aca="false">Assumptions!$B$17*(0.6*MIN(1,Data_Clean!R2134/Assumptions!$B$22)+0.4*IF(Data_Clean!S2134="",0,Data_Clean!S2134))</f>
        <v>12.252</v>
      </c>
      <c r="N2134" s="16" t="n">
        <f aca="false">Assumptions!$B$18*MIN(1,(Data_Clean!F2134-1)/Assumptions!$B$23)</f>
        <v>5</v>
      </c>
      <c r="O2134" s="16" t="n">
        <f aca="false">Assumptions!$B$19*(0.4*IF(Data_Clean!E2134="",0,MIN(1,Data_Clean!E2134/12/Assumptions!$B$24))+0.35*IF(Data_Clean!D2134="Y",1,0)+0.25*(1-MIN(Data_Clean!T2134,3)/3))/IF(Data_Clean!E2134="",0.6,1)</f>
        <v>5.1</v>
      </c>
      <c r="P2134" s="16" t="n">
        <f aca="false">SUM(K2134:O2134)/(Assumptions!$D$5-IF(K2134="",Assumptions!$B$15,0))*100</f>
        <v>56.9715717058783</v>
      </c>
      <c r="Q2134" s="7" t="str">
        <f aca="false">IF(J2134&gt;=Assumptions!$B$26,"High",IF(J2134&gt;=Assumptions!$B$27,"Mid","Low"))</f>
        <v>Mid</v>
      </c>
      <c r="R2134" s="7" t="str">
        <f aca="false">IF(P2134&gt;=Assumptions!$B$28,"High",IF(P2134&gt;=Assumptions!$B$29,"Mid","Low"))</f>
        <v>Mid</v>
      </c>
      <c r="S2134" s="7" t="str">
        <f aca="false">INDEX(Assumptions!$B$33:$B$41,MATCH(Q2134&amp;"|"&amp;R2134,Assumptions!$A$33:$A$41,0))</f>
        <v>Established Core</v>
      </c>
      <c r="T2134" s="7" t="n">
        <f aca="false">IF(ISNUMBER(Data_Clean!V2134),J2134*Data_Clean!V2134,0)</f>
        <v>37.4848588425</v>
      </c>
    </row>
    <row r="2135" customFormat="false" ht="15" hidden="false" customHeight="false" outlineLevel="0" collapsed="false">
      <c r="A2135" s="15" t="str">
        <f aca="false">Data_Clean!A2135</f>
        <v>CX102131</v>
      </c>
      <c r="B2135" s="14" t="n">
        <f aca="false">Data_Clean!G2135*Assumptions!$B$5</f>
        <v>287.872</v>
      </c>
      <c r="C2135" s="14" t="n">
        <f aca="false">IF(Data_Clean!H2135="",0,Data_Clean!H2135)*Assumptions!$B$6</f>
        <v>15.56112</v>
      </c>
      <c r="D2135" s="14" t="n">
        <f aca="false">Data_Clean!I2135*Assumptions!$B$7</f>
        <v>0</v>
      </c>
      <c r="E2135" s="14" t="n">
        <f aca="false">Data_Clean!J2135*Assumptions!$B$8</f>
        <v>0</v>
      </c>
      <c r="F2135" s="14" t="n">
        <f aca="false">Data_Clean!K2135*Assumptions!$B$9</f>
        <v>0</v>
      </c>
      <c r="G2135" s="14" t="n">
        <f aca="false">Data_Clean!L2135*Assumptions!$B$10</f>
        <v>0</v>
      </c>
      <c r="H2135" s="14" t="n">
        <f aca="false">IF(OR(Data_Clean!M2135="",Data_Clean!N2135=""),0,Data_Clean!M2135*Data_Clean!N2135/100)*Assumptions!$B$13*Assumptions!$B$11</f>
        <v>10.92</v>
      </c>
      <c r="I2135" s="14" t="n">
        <f aca="false">Data_Clean!O2135*4*Assumptions!$B$12</f>
        <v>24.27408</v>
      </c>
      <c r="J2135" s="14" t="n">
        <f aca="false">SUM(B2135:I2135)</f>
        <v>338.6272</v>
      </c>
      <c r="K2135" s="16" t="n">
        <f aca="false">IF(Data_Clean!P2135="","",Assumptions!$B$15*0.5^(Data_Clean!P2135/Assumptions!$B$20))</f>
        <v>26.7269615442102</v>
      </c>
      <c r="L2135" s="16" t="n">
        <f aca="false">Assumptions!$B$16*MIN(1,LN(1+Data_Clean!Q2135)/LN(1+Assumptions!$B$21))</f>
        <v>15.0586973234667</v>
      </c>
      <c r="M2135" s="16" t="n">
        <f aca="false">Assumptions!$B$17*(0.6*MIN(1,Data_Clean!R2135/Assumptions!$B$22)+0.4*IF(Data_Clean!S2135="",0,Data_Clean!S2135))</f>
        <v>8.388</v>
      </c>
      <c r="N2135" s="16" t="n">
        <f aca="false">Assumptions!$B$18*MIN(1,(Data_Clean!F2135-1)/Assumptions!$B$23)</f>
        <v>10</v>
      </c>
      <c r="O2135" s="16" t="n">
        <f aca="false">Assumptions!$B$19*(0.4*IF(Data_Clean!E2135="",0,MIN(1,Data_Clean!E2135/12/Assumptions!$B$24))+0.35*IF(Data_Clean!D2135="Y",1,0)+0.25*(1-MIN(Data_Clean!T2135,3)/3))/IF(Data_Clean!E2135="",0.6,1)</f>
        <v>8.35</v>
      </c>
      <c r="P2135" s="16" t="n">
        <f aca="false">SUM(K2135:O2135)/(Assumptions!$D$5-IF(K2135="",Assumptions!$B$15,0))*100</f>
        <v>68.5236588676769</v>
      </c>
      <c r="Q2135" s="7" t="str">
        <f aca="false">IF(J2135&gt;=Assumptions!$B$26,"High",IF(J2135&gt;=Assumptions!$B$27,"Mid","Low"))</f>
        <v>Low</v>
      </c>
      <c r="R2135" s="7" t="str">
        <f aca="false">IF(P2135&gt;=Assumptions!$B$28,"High",IF(P2135&gt;=Assumptions!$B$29,"Mid","Low"))</f>
        <v>Mid</v>
      </c>
      <c r="S2135" s="7" t="str">
        <f aca="false">INDEX(Assumptions!$B$33:$B$41,MATCH(Q2135&amp;"|"&amp;R2135,Assumptions!$A$33:$A$41,0))</f>
        <v>Light Touch</v>
      </c>
      <c r="T2135" s="7" t="n">
        <f aca="false">IF(ISNUMBER(Data_Clean!V2135),J2135*Data_Clean!V2135,0)</f>
        <v>20.69012192</v>
      </c>
    </row>
    <row r="2136" customFormat="false" ht="15" hidden="false" customHeight="false" outlineLevel="0" collapsed="false">
      <c r="A2136" s="15" t="str">
        <f aca="false">Data_Clean!A2136</f>
        <v>CX102132</v>
      </c>
      <c r="B2136" s="14" t="n">
        <f aca="false">Data_Clean!G2136*Assumptions!$B$5</f>
        <v>13.71825</v>
      </c>
      <c r="C2136" s="14" t="n">
        <f aca="false">IF(Data_Clean!H2136="",0,Data_Clean!H2136)*Assumptions!$B$6</f>
        <v>586.46388</v>
      </c>
      <c r="D2136" s="14" t="n">
        <f aca="false">Data_Clean!I2136*Assumptions!$B$7</f>
        <v>0</v>
      </c>
      <c r="E2136" s="14" t="n">
        <f aca="false">Data_Clean!J2136*Assumptions!$B$8</f>
        <v>0</v>
      </c>
      <c r="F2136" s="14" t="n">
        <f aca="false">Data_Clean!K2136*Assumptions!$B$9</f>
        <v>0</v>
      </c>
      <c r="G2136" s="14" t="n">
        <f aca="false">Data_Clean!L2136*Assumptions!$B$10</f>
        <v>0</v>
      </c>
      <c r="H2136" s="14" t="n">
        <f aca="false">IF(OR(Data_Clean!M2136="",Data_Clean!N2136=""),0,Data_Clean!M2136*Data_Clean!N2136/100)*Assumptions!$B$13*Assumptions!$B$11</f>
        <v>0</v>
      </c>
      <c r="I2136" s="14" t="n">
        <f aca="false">Data_Clean!O2136*4*Assumptions!$B$12</f>
        <v>0</v>
      </c>
      <c r="J2136" s="14" t="n">
        <f aca="false">SUM(B2136:I2136)</f>
        <v>600.18213</v>
      </c>
      <c r="K2136" s="16" t="n">
        <f aca="false">IF(Data_Clean!P2136="","",Assumptions!$B$15*0.5^(Data_Clean!P2136/Assumptions!$B$20))</f>
        <v>22.735748497656</v>
      </c>
      <c r="L2136" s="16" t="n">
        <f aca="false">Assumptions!$B$16*MIN(1,LN(1+Data_Clean!Q2136)/LN(1+Assumptions!$B$21))</f>
        <v>11.0057238927514</v>
      </c>
      <c r="M2136" s="16" t="n">
        <f aca="false">Assumptions!$B$17*(0.6*MIN(1,Data_Clean!R2136/Assumptions!$B$22)+0.4*IF(Data_Clean!S2136="",0,Data_Clean!S2136))</f>
        <v>1.746</v>
      </c>
      <c r="N2136" s="16" t="n">
        <f aca="false">Assumptions!$B$18*MIN(1,(Data_Clean!F2136-1)/Assumptions!$B$23)</f>
        <v>5</v>
      </c>
      <c r="O2136" s="16" t="n">
        <f aca="false">Assumptions!$B$19*(0.4*IF(Data_Clean!E2136="",0,MIN(1,Data_Clean!E2136/12/Assumptions!$B$24))+0.35*IF(Data_Clean!D2136="Y",1,0)+0.25*(1-MIN(Data_Clean!T2136,3)/3))/IF(Data_Clean!E2136="",0.6,1)</f>
        <v>14.75</v>
      </c>
      <c r="P2136" s="16" t="n">
        <f aca="false">SUM(K2136:O2136)/(Assumptions!$D$5-IF(K2136="",Assumptions!$B$15,0))*100</f>
        <v>55.2374723904073</v>
      </c>
      <c r="Q2136" s="7" t="str">
        <f aca="false">IF(J2136&gt;=Assumptions!$B$26,"High",IF(J2136&gt;=Assumptions!$B$27,"Mid","Low"))</f>
        <v>Mid</v>
      </c>
      <c r="R2136" s="7" t="str">
        <f aca="false">IF(P2136&gt;=Assumptions!$B$28,"High",IF(P2136&gt;=Assumptions!$B$29,"Mid","Low"))</f>
        <v>Mid</v>
      </c>
      <c r="S2136" s="7" t="str">
        <f aca="false">INDEX(Assumptions!$B$33:$B$41,MATCH(Q2136&amp;"|"&amp;R2136,Assumptions!$A$33:$A$41,0))</f>
        <v>Established Core</v>
      </c>
      <c r="T2136" s="7" t="n">
        <f aca="false">IF(ISNUMBER(Data_Clean!V2136),J2136*Data_Clean!V2136,0)</f>
        <v>23.107012005</v>
      </c>
    </row>
    <row r="2137" customFormat="false" ht="15" hidden="false" customHeight="false" outlineLevel="0" collapsed="false">
      <c r="A2137" s="15" t="str">
        <f aca="false">Data_Clean!A2137</f>
        <v>CX102133</v>
      </c>
      <c r="B2137" s="14" t="n">
        <f aca="false">Data_Clean!G2137*Assumptions!$B$5</f>
        <v>67.1405</v>
      </c>
      <c r="C2137" s="14" t="n">
        <f aca="false">IF(Data_Clean!H2137="",0,Data_Clean!H2137)*Assumptions!$B$6</f>
        <v>88.09908</v>
      </c>
      <c r="D2137" s="14" t="n">
        <f aca="false">Data_Clean!I2137*Assumptions!$B$7</f>
        <v>0</v>
      </c>
      <c r="E2137" s="14" t="n">
        <f aca="false">Data_Clean!J2137*Assumptions!$B$8</f>
        <v>0</v>
      </c>
      <c r="F2137" s="14" t="n">
        <f aca="false">Data_Clean!K2137*Assumptions!$B$9</f>
        <v>0</v>
      </c>
      <c r="G2137" s="14" t="n">
        <f aca="false">Data_Clean!L2137*Assumptions!$B$10</f>
        <v>0</v>
      </c>
      <c r="H2137" s="14" t="n">
        <f aca="false">IF(OR(Data_Clean!M2137="",Data_Clean!N2137=""),0,Data_Clean!M2137*Data_Clean!N2137/100)*Assumptions!$B$13*Assumptions!$B$11</f>
        <v>203.85</v>
      </c>
      <c r="I2137" s="14" t="n">
        <f aca="false">Data_Clean!O2137*4*Assumptions!$B$12</f>
        <v>13.81632</v>
      </c>
      <c r="J2137" s="14" t="n">
        <f aca="false">SUM(B2137:I2137)</f>
        <v>372.9059</v>
      </c>
      <c r="K2137" s="16" t="n">
        <f aca="false">IF(Data_Clean!P2137="","",Assumptions!$B$15*0.5^(Data_Clean!P2137/Assumptions!$B$20))</f>
        <v>27.3516746567465</v>
      </c>
      <c r="L2137" s="16" t="n">
        <f aca="false">Assumptions!$B$16*MIN(1,LN(1+Data_Clean!Q2137)/LN(1+Assumptions!$B$21))</f>
        <v>14.320838960067</v>
      </c>
      <c r="M2137" s="16" t="n">
        <f aca="false">Assumptions!$B$17*(0.6*MIN(1,Data_Clean!R2137/Assumptions!$B$22)+0.4*IF(Data_Clean!S2137="",0,Data_Clean!S2137))</f>
        <v>2.754</v>
      </c>
      <c r="N2137" s="16" t="n">
        <f aca="false">Assumptions!$B$18*MIN(1,(Data_Clean!F2137-1)/Assumptions!$B$23)</f>
        <v>15</v>
      </c>
      <c r="O2137" s="16" t="n">
        <f aca="false">Assumptions!$B$19*(0.4*IF(Data_Clean!E2137="",0,MIN(1,Data_Clean!E2137/12/Assumptions!$B$24))+0.35*IF(Data_Clean!D2137="Y",1,0)+0.25*(1-MIN(Data_Clean!T2137,3)/3))/IF(Data_Clean!E2137="",0.6,1)</f>
        <v>6.65</v>
      </c>
      <c r="P2137" s="16" t="n">
        <f aca="false">SUM(K2137:O2137)/(Assumptions!$D$5-IF(K2137="",Assumptions!$B$15,0))*100</f>
        <v>66.0765136168135</v>
      </c>
      <c r="Q2137" s="7" t="str">
        <f aca="false">IF(J2137&gt;=Assumptions!$B$26,"High",IF(J2137&gt;=Assumptions!$B$27,"Mid","Low"))</f>
        <v>Low</v>
      </c>
      <c r="R2137" s="7" t="str">
        <f aca="false">IF(P2137&gt;=Assumptions!$B$28,"High",IF(P2137&gt;=Assumptions!$B$29,"Mid","Low"))</f>
        <v>Mid</v>
      </c>
      <c r="S2137" s="7" t="str">
        <f aca="false">INDEX(Assumptions!$B$33:$B$41,MATCH(Q2137&amp;"|"&amp;R2137,Assumptions!$A$33:$A$41,0))</f>
        <v>Light Touch</v>
      </c>
      <c r="T2137" s="7" t="n">
        <f aca="false">IF(ISNUMBER(Data_Clean!V2137),J2137*Data_Clean!V2137,0)</f>
        <v>21.33021748</v>
      </c>
    </row>
    <row r="2138" customFormat="false" ht="15" hidden="false" customHeight="false" outlineLevel="0" collapsed="false">
      <c r="A2138" s="15" t="str">
        <f aca="false">Data_Clean!A2138</f>
        <v>CX102134</v>
      </c>
      <c r="B2138" s="14" t="n">
        <f aca="false">Data_Clean!G2138*Assumptions!$B$5</f>
        <v>11.359</v>
      </c>
      <c r="C2138" s="14" t="n">
        <f aca="false">IF(Data_Clean!H2138="",0,Data_Clean!H2138)*Assumptions!$B$6</f>
        <v>16.34064</v>
      </c>
      <c r="D2138" s="14" t="n">
        <f aca="false">Data_Clean!I2138*Assumptions!$B$7</f>
        <v>0</v>
      </c>
      <c r="E2138" s="14" t="n">
        <f aca="false">Data_Clean!J2138*Assumptions!$B$8</f>
        <v>142.50255</v>
      </c>
      <c r="F2138" s="14" t="n">
        <f aca="false">Data_Clean!K2138*Assumptions!$B$9</f>
        <v>0</v>
      </c>
      <c r="G2138" s="14" t="n">
        <f aca="false">Data_Clean!L2138*Assumptions!$B$10</f>
        <v>0</v>
      </c>
      <c r="H2138" s="14" t="n">
        <f aca="false">IF(OR(Data_Clean!M2138="",Data_Clean!N2138=""),0,Data_Clean!M2138*Data_Clean!N2138/100)*Assumptions!$B$13*Assumptions!$B$11</f>
        <v>18.42</v>
      </c>
      <c r="I2138" s="14" t="n">
        <f aca="false">Data_Clean!O2138*4*Assumptions!$B$12</f>
        <v>3.19872</v>
      </c>
      <c r="J2138" s="14" t="n">
        <f aca="false">SUM(B2138:I2138)</f>
        <v>191.82091</v>
      </c>
      <c r="K2138" s="16" t="n">
        <f aca="false">IF(Data_Clean!P2138="","",Assumptions!$B$15*0.5^(Data_Clean!P2138/Assumptions!$B$20))</f>
        <v>23.267171427506</v>
      </c>
      <c r="L2138" s="16" t="n">
        <f aca="false">Assumptions!$B$16*MIN(1,LN(1+Data_Clean!Q2138)/LN(1+Assumptions!$B$21))</f>
        <v>13.8963721559302</v>
      </c>
      <c r="M2138" s="16" t="n">
        <f aca="false">Assumptions!$B$17*(0.6*MIN(1,Data_Clean!R2138/Assumptions!$B$22)+0.4*IF(Data_Clean!S2138="",0,Data_Clean!S2138))</f>
        <v>5.52</v>
      </c>
      <c r="N2138" s="16" t="n">
        <f aca="false">Assumptions!$B$18*MIN(1,(Data_Clean!F2138-1)/Assumptions!$B$23)</f>
        <v>15</v>
      </c>
      <c r="O2138" s="16" t="n">
        <f aca="false">Assumptions!$B$19*(0.4*IF(Data_Clean!E2138="",0,MIN(1,Data_Clean!E2138/12/Assumptions!$B$24))+0.35*IF(Data_Clean!D2138="Y",1,0)+0.25*(1-MIN(Data_Clean!T2138,3)/3))/IF(Data_Clean!E2138="",0.6,1)</f>
        <v>9.3</v>
      </c>
      <c r="P2138" s="16" t="n">
        <f aca="false">SUM(K2138:O2138)/(Assumptions!$D$5-IF(K2138="",Assumptions!$B$15,0))*100</f>
        <v>66.9835435834363</v>
      </c>
      <c r="Q2138" s="7" t="str">
        <f aca="false">IF(J2138&gt;=Assumptions!$B$26,"High",IF(J2138&gt;=Assumptions!$B$27,"Mid","Low"))</f>
        <v>Low</v>
      </c>
      <c r="R2138" s="7" t="str">
        <f aca="false">IF(P2138&gt;=Assumptions!$B$28,"High",IF(P2138&gt;=Assumptions!$B$29,"Mid","Low"))</f>
        <v>Mid</v>
      </c>
      <c r="S2138" s="7" t="str">
        <f aca="false">INDEX(Assumptions!$B$33:$B$41,MATCH(Q2138&amp;"|"&amp;R2138,Assumptions!$A$33:$A$41,0))</f>
        <v>Light Touch</v>
      </c>
      <c r="T2138" s="7" t="n">
        <f aca="false">IF(ISNUMBER(Data_Clean!V2138),J2138*Data_Clean!V2138,0)</f>
        <v>3.030770378</v>
      </c>
    </row>
    <row r="2139" customFormat="false" ht="15" hidden="false" customHeight="false" outlineLevel="0" collapsed="false">
      <c r="A2139" s="15" t="str">
        <f aca="false">Data_Clean!A2139</f>
        <v>CX102135</v>
      </c>
      <c r="B2139" s="14" t="n">
        <f aca="false">Data_Clean!G2139*Assumptions!$B$5</f>
        <v>169.4045</v>
      </c>
      <c r="C2139" s="14" t="n">
        <f aca="false">IF(Data_Clean!H2139="",0,Data_Clean!H2139)*Assumptions!$B$6</f>
        <v>39.72108</v>
      </c>
      <c r="D2139" s="14" t="n">
        <f aca="false">Data_Clean!I2139*Assumptions!$B$7</f>
        <v>0</v>
      </c>
      <c r="E2139" s="14" t="n">
        <f aca="false">Data_Clean!J2139*Assumptions!$B$8</f>
        <v>0</v>
      </c>
      <c r="F2139" s="14" t="n">
        <f aca="false">Data_Clean!K2139*Assumptions!$B$9</f>
        <v>0</v>
      </c>
      <c r="G2139" s="14" t="n">
        <f aca="false">Data_Clean!L2139*Assumptions!$B$10</f>
        <v>998.55</v>
      </c>
      <c r="H2139" s="14" t="n">
        <f aca="false">IF(OR(Data_Clean!M2139="",Data_Clean!N2139=""),0,Data_Clean!M2139*Data_Clean!N2139/100)*Assumptions!$B$13*Assumptions!$B$11</f>
        <v>0</v>
      </c>
      <c r="I2139" s="14" t="n">
        <f aca="false">Data_Clean!O2139*4*Assumptions!$B$12</f>
        <v>0</v>
      </c>
      <c r="J2139" s="14" t="n">
        <f aca="false">SUM(B2139:I2139)</f>
        <v>1207.67558</v>
      </c>
      <c r="K2139" s="16" t="n">
        <f aca="false">IF(Data_Clean!P2139="","",Assumptions!$B$15*0.5^(Data_Clean!P2139/Assumptions!$B$20))</f>
        <v>15.3506083799516</v>
      </c>
      <c r="L2139" s="16" t="n">
        <f aca="false">Assumptions!$B$16*MIN(1,LN(1+Data_Clean!Q2139)/LN(1+Assumptions!$B$21))</f>
        <v>10</v>
      </c>
      <c r="M2139" s="16" t="n">
        <f aca="false">Assumptions!$B$17*(0.6*MIN(1,Data_Clean!R2139/Assumptions!$B$22)+0.4*IF(Data_Clean!S2139="",0,Data_Clean!S2139))</f>
        <v>11.046</v>
      </c>
      <c r="N2139" s="16" t="n">
        <f aca="false">Assumptions!$B$18*MIN(1,(Data_Clean!F2139-1)/Assumptions!$B$23)</f>
        <v>10</v>
      </c>
      <c r="O2139" s="16" t="n">
        <f aca="false">Assumptions!$B$19*(0.4*IF(Data_Clean!E2139="",0,MIN(1,Data_Clean!E2139/12/Assumptions!$B$24))+0.35*IF(Data_Clean!D2139="Y",1,0)+0.25*(1-MIN(Data_Clean!T2139,3)/3))/IF(Data_Clean!E2139="",0.6,1)</f>
        <v>7.1</v>
      </c>
      <c r="P2139" s="16" t="n">
        <f aca="false">SUM(K2139:O2139)/(Assumptions!$D$5-IF(K2139="",Assumptions!$B$15,0))*100</f>
        <v>53.4966083799516</v>
      </c>
      <c r="Q2139" s="7" t="str">
        <f aca="false">IF(J2139&gt;=Assumptions!$B$26,"High",IF(J2139&gt;=Assumptions!$B$27,"Mid","Low"))</f>
        <v>Mid</v>
      </c>
      <c r="R2139" s="7" t="str">
        <f aca="false">IF(P2139&gt;=Assumptions!$B$28,"High",IF(P2139&gt;=Assumptions!$B$29,"Mid","Low"))</f>
        <v>Mid</v>
      </c>
      <c r="S2139" s="7" t="str">
        <f aca="false">INDEX(Assumptions!$B$33:$B$41,MATCH(Q2139&amp;"|"&amp;R2139,Assumptions!$A$33:$A$41,0))</f>
        <v>Established Core</v>
      </c>
      <c r="T2139" s="7" t="n">
        <f aca="false">IF(ISNUMBER(Data_Clean!V2139),J2139*Data_Clean!V2139,0)</f>
        <v>106.396218598</v>
      </c>
    </row>
    <row r="2140" customFormat="false" ht="15" hidden="false" customHeight="false" outlineLevel="0" collapsed="false">
      <c r="A2140" s="15" t="str">
        <f aca="false">Data_Clean!A2140</f>
        <v>CX102136</v>
      </c>
      <c r="B2140" s="14" t="n">
        <f aca="false">Data_Clean!G2140*Assumptions!$B$5</f>
        <v>8.3385</v>
      </c>
      <c r="C2140" s="14" t="n">
        <f aca="false">IF(Data_Clean!H2140="",0,Data_Clean!H2140)*Assumptions!$B$6</f>
        <v>0</v>
      </c>
      <c r="D2140" s="14" t="n">
        <f aca="false">Data_Clean!I2140*Assumptions!$B$7</f>
        <v>0</v>
      </c>
      <c r="E2140" s="14" t="n">
        <f aca="false">Data_Clean!J2140*Assumptions!$B$8</f>
        <v>0</v>
      </c>
      <c r="F2140" s="14" t="n">
        <f aca="false">Data_Clean!K2140*Assumptions!$B$9</f>
        <v>0</v>
      </c>
      <c r="G2140" s="14" t="n">
        <f aca="false">Data_Clean!L2140*Assumptions!$B$10</f>
        <v>0</v>
      </c>
      <c r="H2140" s="14" t="n">
        <f aca="false">IF(OR(Data_Clean!M2140="",Data_Clean!N2140=""),0,Data_Clean!M2140*Data_Clean!N2140/100)*Assumptions!$B$13*Assumptions!$B$11</f>
        <v>0</v>
      </c>
      <c r="I2140" s="14" t="n">
        <f aca="false">Data_Clean!O2140*4*Assumptions!$B$12</f>
        <v>0</v>
      </c>
      <c r="J2140" s="14" t="n">
        <f aca="false">SUM(B2140:I2140)</f>
        <v>8.3385</v>
      </c>
      <c r="K2140" s="16" t="n">
        <f aca="false">IF(Data_Clean!P2140="","",Assumptions!$B$15*0.5^(Data_Clean!P2140/Assumptions!$B$20))</f>
        <v>0.00196247582251519</v>
      </c>
      <c r="L2140" s="16" t="n">
        <f aca="false">Assumptions!$B$16*MIN(1,LN(1+Data_Clean!Q2140)/LN(1+Assumptions!$B$21))</f>
        <v>0</v>
      </c>
      <c r="M2140" s="16" t="n">
        <f aca="false">Assumptions!$B$17*(0.6*MIN(1,Data_Clean!R2140/Assumptions!$B$22)+0.4*IF(Data_Clean!S2140="",0,Data_Clean!S2140))</f>
        <v>0</v>
      </c>
      <c r="N2140" s="16" t="n">
        <f aca="false">Assumptions!$B$18*MIN(1,(Data_Clean!F2140-1)/Assumptions!$B$23)</f>
        <v>0</v>
      </c>
      <c r="O2140" s="16" t="n">
        <f aca="false">Assumptions!$B$19*(0.4*IF(Data_Clean!E2140="",0,MIN(1,Data_Clean!E2140/12/Assumptions!$B$24))+0.35*IF(Data_Clean!D2140="Y",1,0)+0.25*(1-MIN(Data_Clean!T2140,3)/3))/IF(Data_Clean!E2140="",0.6,1)</f>
        <v>6.75</v>
      </c>
      <c r="P2140" s="16" t="n">
        <f aca="false">SUM(K2140:O2140)/(Assumptions!$D$5-IF(K2140="",Assumptions!$B$15,0))*100</f>
        <v>6.75196247582251</v>
      </c>
      <c r="Q2140" s="7" t="str">
        <f aca="false">IF(J2140&gt;=Assumptions!$B$26,"High",IF(J2140&gt;=Assumptions!$B$27,"Mid","Low"))</f>
        <v>Low</v>
      </c>
      <c r="R2140" s="7" t="str">
        <f aca="false">IF(P2140&gt;=Assumptions!$B$28,"High",IF(P2140&gt;=Assumptions!$B$29,"Mid","Low"))</f>
        <v>Low</v>
      </c>
      <c r="S2140" s="7" t="str">
        <f aca="false">INDEX(Assumptions!$B$33:$B$41,MATCH(Q2140&amp;"|"&amp;R2140,Assumptions!$A$33:$A$41,0))</f>
        <v>Dormant &amp; Low Value</v>
      </c>
      <c r="T2140" s="7" t="n">
        <f aca="false">IF(ISNUMBER(Data_Clean!V2140),J2140*Data_Clean!V2140,0)</f>
        <v>3.20281785</v>
      </c>
    </row>
    <row r="2141" customFormat="false" ht="15" hidden="false" customHeight="false" outlineLevel="0" collapsed="false">
      <c r="A2141" s="15" t="str">
        <f aca="false">Data_Clean!A2141</f>
        <v>CX102137</v>
      </c>
      <c r="B2141" s="14" t="n">
        <f aca="false">Data_Clean!G2141*Assumptions!$B$5</f>
        <v>226.27275</v>
      </c>
      <c r="C2141" s="14" t="n">
        <f aca="false">IF(Data_Clean!H2141="",0,Data_Clean!H2141)*Assumptions!$B$6</f>
        <v>726.33696</v>
      </c>
      <c r="D2141" s="14" t="n">
        <f aca="false">Data_Clean!I2141*Assumptions!$B$7</f>
        <v>0</v>
      </c>
      <c r="E2141" s="14" t="n">
        <f aca="false">Data_Clean!J2141*Assumptions!$B$8</f>
        <v>0</v>
      </c>
      <c r="F2141" s="14" t="n">
        <f aca="false">Data_Clean!K2141*Assumptions!$B$9</f>
        <v>2802.8</v>
      </c>
      <c r="G2141" s="14" t="n">
        <f aca="false">Data_Clean!L2141*Assumptions!$B$10</f>
        <v>0</v>
      </c>
      <c r="H2141" s="14" t="n">
        <f aca="false">IF(OR(Data_Clean!M2141="",Data_Clean!N2141=""),0,Data_Clean!M2141*Data_Clean!N2141/100)*Assumptions!$B$13*Assumptions!$B$11</f>
        <v>0</v>
      </c>
      <c r="I2141" s="14" t="n">
        <f aca="false">Data_Clean!O2141*4*Assumptions!$B$12</f>
        <v>0</v>
      </c>
      <c r="J2141" s="14" t="n">
        <f aca="false">SUM(B2141:I2141)</f>
        <v>3755.40971</v>
      </c>
      <c r="K2141" s="16" t="n">
        <f aca="false">IF(Data_Clean!P2141="","",Assumptions!$B$15*0.5^(Data_Clean!P2141/Assumptions!$B$20))</f>
        <v>24.3675718906871</v>
      </c>
      <c r="L2141" s="16" t="n">
        <f aca="false">Assumptions!$B$16*MIN(1,LN(1+Data_Clean!Q2141)/LN(1+Assumptions!$B$21))</f>
        <v>13.7447072997398</v>
      </c>
      <c r="M2141" s="16" t="n">
        <f aca="false">Assumptions!$B$17*(0.6*MIN(1,Data_Clean!R2141/Assumptions!$B$22)+0.4*IF(Data_Clean!S2141="",0,Data_Clean!S2141))</f>
        <v>9.576</v>
      </c>
      <c r="N2141" s="16" t="n">
        <f aca="false">Assumptions!$B$18*MIN(1,(Data_Clean!F2141-1)/Assumptions!$B$23)</f>
        <v>10</v>
      </c>
      <c r="O2141" s="16" t="n">
        <f aca="false">Assumptions!$B$19*(0.4*IF(Data_Clean!E2141="",0,MIN(1,Data_Clean!E2141/12/Assumptions!$B$24))+0.35*IF(Data_Clean!D2141="Y",1,0)+0.25*(1-MIN(Data_Clean!T2141,3)/3))/IF(Data_Clean!E2141="",0.6,1)</f>
        <v>5.1</v>
      </c>
      <c r="P2141" s="16" t="n">
        <f aca="false">SUM(K2141:O2141)/(Assumptions!$D$5-IF(K2141="",Assumptions!$B$15,0))*100</f>
        <v>62.7882791904269</v>
      </c>
      <c r="Q2141" s="7" t="str">
        <f aca="false">IF(J2141&gt;=Assumptions!$B$26,"High",IF(J2141&gt;=Assumptions!$B$27,"Mid","Low"))</f>
        <v>High</v>
      </c>
      <c r="R2141" s="7" t="str">
        <f aca="false">IF(P2141&gt;=Assumptions!$B$28,"High",IF(P2141&gt;=Assumptions!$B$29,"Mid","Low"))</f>
        <v>Mid</v>
      </c>
      <c r="S2141" s="7" t="str">
        <f aca="false">INDEX(Assumptions!$B$33:$B$41,MATCH(Q2141&amp;"|"&amp;R2141,Assumptions!$A$33:$A$41,0))</f>
        <v>Established Core</v>
      </c>
      <c r="T2141" s="7" t="n">
        <f aca="false">IF(ISNUMBER(Data_Clean!V2141),J2141*Data_Clean!V2141,0)</f>
        <v>849.849217373</v>
      </c>
    </row>
    <row r="2142" customFormat="false" ht="15" hidden="false" customHeight="false" outlineLevel="0" collapsed="false">
      <c r="A2142" s="15" t="str">
        <f aca="false">Data_Clean!A2142</f>
        <v>CX102138</v>
      </c>
      <c r="B2142" s="14" t="n">
        <f aca="false">Data_Clean!G2142*Assumptions!$B$5</f>
        <v>78.61775</v>
      </c>
      <c r="C2142" s="14" t="n">
        <f aca="false">IF(Data_Clean!H2142="",0,Data_Clean!H2142)*Assumptions!$B$6</f>
        <v>197.2842</v>
      </c>
      <c r="D2142" s="14" t="n">
        <f aca="false">Data_Clean!I2142*Assumptions!$B$7</f>
        <v>0</v>
      </c>
      <c r="E2142" s="14" t="n">
        <f aca="false">Data_Clean!J2142*Assumptions!$B$8</f>
        <v>0</v>
      </c>
      <c r="F2142" s="14" t="n">
        <f aca="false">Data_Clean!K2142*Assumptions!$B$9</f>
        <v>0</v>
      </c>
      <c r="G2142" s="14" t="n">
        <f aca="false">Data_Clean!L2142*Assumptions!$B$10</f>
        <v>752.4</v>
      </c>
      <c r="H2142" s="14" t="n">
        <f aca="false">IF(OR(Data_Clean!M2142="",Data_Clean!N2142=""),0,Data_Clean!M2142*Data_Clean!N2142/100)*Assumptions!$B$13*Assumptions!$B$11</f>
        <v>431.808</v>
      </c>
      <c r="I2142" s="14" t="n">
        <f aca="false">Data_Clean!O2142*4*Assumptions!$B$12</f>
        <v>28.95456</v>
      </c>
      <c r="J2142" s="14" t="n">
        <f aca="false">SUM(B2142:I2142)</f>
        <v>1489.06451</v>
      </c>
      <c r="K2142" s="16" t="n">
        <f aca="false">IF(Data_Clean!P2142="","",Assumptions!$B$15*0.5^(Data_Clean!P2142/Assumptions!$B$20))</f>
        <v>29.3147990530274</v>
      </c>
      <c r="L2142" s="16" t="n">
        <f aca="false">Assumptions!$B$16*MIN(1,LN(1+Data_Clean!Q2142)/LN(1+Assumptions!$B$21))</f>
        <v>14.0427143261215</v>
      </c>
      <c r="M2142" s="16" t="n">
        <f aca="false">Assumptions!$B$17*(0.6*MIN(1,Data_Clean!R2142/Assumptions!$B$22)+0.4*IF(Data_Clean!S2142="",0,Data_Clean!S2142))</f>
        <v>9.042</v>
      </c>
      <c r="N2142" s="16" t="n">
        <f aca="false">Assumptions!$B$18*MIN(1,(Data_Clean!F2142-1)/Assumptions!$B$23)</f>
        <v>15</v>
      </c>
      <c r="O2142" s="16" t="n">
        <f aca="false">Assumptions!$B$19*(0.4*IF(Data_Clean!E2142="",0,MIN(1,Data_Clean!E2142/12/Assumptions!$B$24))+0.35*IF(Data_Clean!D2142="Y",1,0)+0.25*(1-MIN(Data_Clean!T2142,3)/3))/IF(Data_Clean!E2142="",0.6,1)</f>
        <v>15</v>
      </c>
      <c r="P2142" s="16" t="n">
        <f aca="false">SUM(K2142:O2142)/(Assumptions!$D$5-IF(K2142="",Assumptions!$B$15,0))*100</f>
        <v>82.3995133791489</v>
      </c>
      <c r="Q2142" s="7" t="str">
        <f aca="false">IF(J2142&gt;=Assumptions!$B$26,"High",IF(J2142&gt;=Assumptions!$B$27,"Mid","Low"))</f>
        <v>Mid</v>
      </c>
      <c r="R2142" s="7" t="str">
        <f aca="false">IF(P2142&gt;=Assumptions!$B$28,"High",IF(P2142&gt;=Assumptions!$B$29,"Mid","Low"))</f>
        <v>High</v>
      </c>
      <c r="S2142" s="7" t="str">
        <f aca="false">INDEX(Assumptions!$B$33:$B$41,MATCH(Q2142&amp;"|"&amp;R2142,Assumptions!$A$33:$A$41,0))</f>
        <v>Engaged Builders</v>
      </c>
      <c r="T2142" s="7" t="n">
        <f aca="false">IF(ISNUMBER(Data_Clean!V2142),J2142*Data_Clean!V2142,0)</f>
        <v>26.356441827</v>
      </c>
    </row>
    <row r="2143" customFormat="false" ht="15" hidden="false" customHeight="false" outlineLevel="0" collapsed="false">
      <c r="A2143" s="15" t="str">
        <f aca="false">Data_Clean!A2143</f>
        <v>CX102139</v>
      </c>
      <c r="B2143" s="14" t="n">
        <f aca="false">Data_Clean!G2143*Assumptions!$B$5</f>
        <v>75.88025</v>
      </c>
      <c r="C2143" s="14" t="n">
        <f aca="false">IF(Data_Clean!H2143="",0,Data_Clean!H2143)*Assumptions!$B$6</f>
        <v>0</v>
      </c>
      <c r="D2143" s="14" t="n">
        <f aca="false">Data_Clean!I2143*Assumptions!$B$7</f>
        <v>153.6</v>
      </c>
      <c r="E2143" s="14" t="n">
        <f aca="false">Data_Clean!J2143*Assumptions!$B$8</f>
        <v>0</v>
      </c>
      <c r="F2143" s="14" t="n">
        <f aca="false">Data_Clean!K2143*Assumptions!$B$9</f>
        <v>0</v>
      </c>
      <c r="G2143" s="14" t="n">
        <f aca="false">Data_Clean!L2143*Assumptions!$B$10</f>
        <v>0</v>
      </c>
      <c r="H2143" s="14" t="n">
        <f aca="false">IF(OR(Data_Clean!M2143="",Data_Clean!N2143=""),0,Data_Clean!M2143*Data_Clean!N2143/100)*Assumptions!$B$13*Assumptions!$B$11</f>
        <v>0</v>
      </c>
      <c r="I2143" s="14" t="n">
        <f aca="false">Data_Clean!O2143*4*Assumptions!$B$12</f>
        <v>0</v>
      </c>
      <c r="J2143" s="14" t="n">
        <f aca="false">SUM(B2143:I2143)</f>
        <v>229.48025</v>
      </c>
      <c r="K2143" s="16" t="n">
        <f aca="false">IF(Data_Clean!P2143="","",Assumptions!$B$15*0.5^(Data_Clean!P2143/Assumptions!$B$20))</f>
        <v>23.267171427506</v>
      </c>
      <c r="L2143" s="16" t="n">
        <f aca="false">Assumptions!$B$16*MIN(1,LN(1+Data_Clean!Q2143)/LN(1+Assumptions!$B$21))</f>
        <v>11.8154173628685</v>
      </c>
      <c r="M2143" s="16" t="n">
        <f aca="false">Assumptions!$B$17*(0.6*MIN(1,Data_Clean!R2143/Assumptions!$B$22)+0.4*IF(Data_Clean!S2143="",0,Data_Clean!S2143))</f>
        <v>3.606</v>
      </c>
      <c r="N2143" s="16" t="n">
        <f aca="false">Assumptions!$B$18*MIN(1,(Data_Clean!F2143-1)/Assumptions!$B$23)</f>
        <v>5</v>
      </c>
      <c r="O2143" s="16" t="n">
        <f aca="false">Assumptions!$B$19*(0.4*IF(Data_Clean!E2143="",0,MIN(1,Data_Clean!E2143/12/Assumptions!$B$24))+0.35*IF(Data_Clean!D2143="Y",1,0)+0.25*(1-MIN(Data_Clean!T2143,3)/3))/IF(Data_Clean!E2143="",0.6,1)</f>
        <v>9.75</v>
      </c>
      <c r="P2143" s="16" t="n">
        <f aca="false">SUM(K2143:O2143)/(Assumptions!$D$5-IF(K2143="",Assumptions!$B$15,0))*100</f>
        <v>53.4385887903745</v>
      </c>
      <c r="Q2143" s="7" t="str">
        <f aca="false">IF(J2143&gt;=Assumptions!$B$26,"High",IF(J2143&gt;=Assumptions!$B$27,"Mid","Low"))</f>
        <v>Low</v>
      </c>
      <c r="R2143" s="7" t="str">
        <f aca="false">IF(P2143&gt;=Assumptions!$B$28,"High",IF(P2143&gt;=Assumptions!$B$29,"Mid","Low"))</f>
        <v>Mid</v>
      </c>
      <c r="S2143" s="7" t="str">
        <f aca="false">INDEX(Assumptions!$B$33:$B$41,MATCH(Q2143&amp;"|"&amp;R2143,Assumptions!$A$33:$A$41,0))</f>
        <v>Light Touch</v>
      </c>
      <c r="T2143" s="7" t="n">
        <f aca="false">IF(ISNUMBER(Data_Clean!V2143),J2143*Data_Clean!V2143,0)</f>
        <v>20.69911855</v>
      </c>
    </row>
    <row r="2144" customFormat="false" ht="15" hidden="false" customHeight="false" outlineLevel="0" collapsed="false">
      <c r="A2144" s="15" t="str">
        <f aca="false">Data_Clean!A2144</f>
        <v>CX102140</v>
      </c>
      <c r="B2144" s="14" t="n">
        <f aca="false">Data_Clean!G2144*Assumptions!$B$5</f>
        <v>79.991</v>
      </c>
      <c r="C2144" s="14" t="n">
        <f aca="false">IF(Data_Clean!H2144="",0,Data_Clean!H2144)*Assumptions!$B$6</f>
        <v>583.91304</v>
      </c>
      <c r="D2144" s="14" t="n">
        <f aca="false">Data_Clean!I2144*Assumptions!$B$7</f>
        <v>336.8</v>
      </c>
      <c r="E2144" s="14" t="n">
        <f aca="false">Data_Clean!J2144*Assumptions!$B$8</f>
        <v>293.7507</v>
      </c>
      <c r="F2144" s="14" t="n">
        <f aca="false">Data_Clean!K2144*Assumptions!$B$9</f>
        <v>0</v>
      </c>
      <c r="G2144" s="14" t="n">
        <f aca="false">Data_Clean!L2144*Assumptions!$B$10</f>
        <v>0</v>
      </c>
      <c r="H2144" s="14" t="n">
        <f aca="false">IF(OR(Data_Clean!M2144="",Data_Clean!N2144=""),0,Data_Clean!M2144*Data_Clean!N2144/100)*Assumptions!$B$13*Assumptions!$B$11</f>
        <v>0</v>
      </c>
      <c r="I2144" s="14" t="n">
        <f aca="false">Data_Clean!O2144*4*Assumptions!$B$12</f>
        <v>0</v>
      </c>
      <c r="J2144" s="14" t="n">
        <f aca="false">SUM(B2144:I2144)</f>
        <v>1294.45474</v>
      </c>
      <c r="K2144" s="16" t="n">
        <f aca="false">IF(Data_Clean!P2144="","",Assumptions!$B$15*0.5^(Data_Clean!P2144/Assumptions!$B$20))</f>
        <v>28.6452481173125</v>
      </c>
      <c r="L2144" s="16" t="n">
        <f aca="false">Assumptions!$B$16*MIN(1,LN(1+Data_Clean!Q2144)/LN(1+Assumptions!$B$21))</f>
        <v>13.0760265116583</v>
      </c>
      <c r="M2144" s="16" t="n">
        <f aca="false">Assumptions!$B$17*(0.6*MIN(1,Data_Clean!R2144/Assumptions!$B$22)+0.4*IF(Data_Clean!S2144="",0,Data_Clean!S2144))</f>
        <v>1.182</v>
      </c>
      <c r="N2144" s="16" t="n">
        <f aca="false">Assumptions!$B$18*MIN(1,(Data_Clean!F2144-1)/Assumptions!$B$23)</f>
        <v>15</v>
      </c>
      <c r="O2144" s="16" t="n">
        <f aca="false">Assumptions!$B$19*(0.4*IF(Data_Clean!E2144="",0,MIN(1,Data_Clean!E2144/12/Assumptions!$B$24))+0.35*IF(Data_Clean!D2144="Y",1,0)+0.25*(1-MIN(Data_Clean!T2144,3)/3))/IF(Data_Clean!E2144="",0.6,1)</f>
        <v>6.25</v>
      </c>
      <c r="P2144" s="16" t="n">
        <f aca="false">SUM(K2144:O2144)/(Assumptions!$D$5-IF(K2144="",Assumptions!$B$15,0))*100</f>
        <v>64.1532746289708</v>
      </c>
      <c r="Q2144" s="7" t="str">
        <f aca="false">IF(J2144&gt;=Assumptions!$B$26,"High",IF(J2144&gt;=Assumptions!$B$27,"Mid","Low"))</f>
        <v>Mid</v>
      </c>
      <c r="R2144" s="7" t="str">
        <f aca="false">IF(P2144&gt;=Assumptions!$B$28,"High",IF(P2144&gt;=Assumptions!$B$29,"Mid","Low"))</f>
        <v>Mid</v>
      </c>
      <c r="S2144" s="7" t="str">
        <f aca="false">INDEX(Assumptions!$B$33:$B$41,MATCH(Q2144&amp;"|"&amp;R2144,Assumptions!$A$33:$A$41,0))</f>
        <v>Established Core</v>
      </c>
      <c r="T2144" s="7" t="n">
        <f aca="false">IF(ISNUMBER(Data_Clean!V2144),J2144*Data_Clean!V2144,0)</f>
        <v>98.766896662</v>
      </c>
    </row>
    <row r="2145" customFormat="false" ht="15" hidden="false" customHeight="false" outlineLevel="0" collapsed="false">
      <c r="A2145" s="15" t="str">
        <f aca="false">Data_Clean!A2145</f>
        <v>CX102141</v>
      </c>
      <c r="B2145" s="14" t="n">
        <f aca="false">Data_Clean!G2145*Assumptions!$B$5</f>
        <v>52.2655</v>
      </c>
      <c r="C2145" s="14" t="n">
        <f aca="false">IF(Data_Clean!H2145="",0,Data_Clean!H2145)*Assumptions!$B$6</f>
        <v>0</v>
      </c>
      <c r="D2145" s="14" t="n">
        <f aca="false">Data_Clean!I2145*Assumptions!$B$7</f>
        <v>0</v>
      </c>
      <c r="E2145" s="14" t="n">
        <f aca="false">Data_Clean!J2145*Assumptions!$B$8</f>
        <v>0</v>
      </c>
      <c r="F2145" s="14" t="n">
        <f aca="false">Data_Clean!K2145*Assumptions!$B$9</f>
        <v>0</v>
      </c>
      <c r="G2145" s="14" t="n">
        <f aca="false">Data_Clean!L2145*Assumptions!$B$10</f>
        <v>1165.5</v>
      </c>
      <c r="H2145" s="14" t="n">
        <f aca="false">IF(OR(Data_Clean!M2145="",Data_Clean!N2145=""),0,Data_Clean!M2145*Data_Clean!N2145/100)*Assumptions!$B$13*Assumptions!$B$11</f>
        <v>334.476</v>
      </c>
      <c r="I2145" s="14" t="n">
        <f aca="false">Data_Clean!O2145*4*Assumptions!$B$12</f>
        <v>15.41232</v>
      </c>
      <c r="J2145" s="14" t="n">
        <f aca="false">SUM(B2145:I2145)</f>
        <v>1567.65382</v>
      </c>
      <c r="K2145" s="16" t="n">
        <f aca="false">IF(Data_Clean!P2145="","",Assumptions!$B$15*0.5^(Data_Clean!P2145/Assumptions!$B$20))</f>
        <v>30</v>
      </c>
      <c r="L2145" s="16" t="n">
        <f aca="false">Assumptions!$B$16*MIN(1,LN(1+Data_Clean!Q2145)/LN(1+Assumptions!$B$21))</f>
        <v>15.4867983970398</v>
      </c>
      <c r="M2145" s="16" t="n">
        <f aca="false">Assumptions!$B$17*(0.6*MIN(1,Data_Clean!R2145/Assumptions!$B$22)+0.4*IF(Data_Clean!S2145="",0,Data_Clean!S2145))</f>
        <v>0.444</v>
      </c>
      <c r="N2145" s="16" t="n">
        <f aca="false">Assumptions!$B$18*MIN(1,(Data_Clean!F2145-1)/Assumptions!$B$23)</f>
        <v>10</v>
      </c>
      <c r="O2145" s="16" t="n">
        <f aca="false">Assumptions!$B$19*(0.4*IF(Data_Clean!E2145="",0,MIN(1,Data_Clean!E2145/12/Assumptions!$B$24))+0.35*IF(Data_Clean!D2145="Y",1,0)+0.25*(1-MIN(Data_Clean!T2145,3)/3))/IF(Data_Clean!E2145="",0.6,1)</f>
        <v>9.65</v>
      </c>
      <c r="P2145" s="16" t="n">
        <f aca="false">SUM(K2145:O2145)/(Assumptions!$D$5-IF(K2145="",Assumptions!$B$15,0))*100</f>
        <v>65.5807983970398</v>
      </c>
      <c r="Q2145" s="7" t="str">
        <f aca="false">IF(J2145&gt;=Assumptions!$B$26,"High",IF(J2145&gt;=Assumptions!$B$27,"Mid","Low"))</f>
        <v>High</v>
      </c>
      <c r="R2145" s="7" t="str">
        <f aca="false">IF(P2145&gt;=Assumptions!$B$28,"High",IF(P2145&gt;=Assumptions!$B$29,"Mid","Low"))</f>
        <v>Mid</v>
      </c>
      <c r="S2145" s="7" t="str">
        <f aca="false">INDEX(Assumptions!$B$33:$B$41,MATCH(Q2145&amp;"|"&amp;R2145,Assumptions!$A$33:$A$41,0))</f>
        <v>Established Core</v>
      </c>
      <c r="T2145" s="7" t="n">
        <f aca="false">IF(ISNUMBER(Data_Clean!V2145),J2145*Data_Clean!V2145,0)</f>
        <v>79.16651791</v>
      </c>
    </row>
    <row r="2146" customFormat="false" ht="15" hidden="false" customHeight="false" outlineLevel="0" collapsed="false">
      <c r="A2146" s="15" t="str">
        <f aca="false">Data_Clean!A2146</f>
        <v>CX102142</v>
      </c>
      <c r="B2146" s="14" t="n">
        <f aca="false">Data_Clean!G2146*Assumptions!$B$5</f>
        <v>92.82825</v>
      </c>
      <c r="C2146" s="14" t="n">
        <f aca="false">IF(Data_Clean!H2146="",0,Data_Clean!H2146)*Assumptions!$B$6</f>
        <v>349.03212</v>
      </c>
      <c r="D2146" s="14" t="n">
        <f aca="false">Data_Clean!I2146*Assumptions!$B$7</f>
        <v>0</v>
      </c>
      <c r="E2146" s="14" t="n">
        <f aca="false">Data_Clean!J2146*Assumptions!$B$8</f>
        <v>615.56775</v>
      </c>
      <c r="F2146" s="14" t="n">
        <f aca="false">Data_Clean!K2146*Assumptions!$B$9</f>
        <v>0</v>
      </c>
      <c r="G2146" s="14" t="n">
        <f aca="false">Data_Clean!L2146*Assumptions!$B$10</f>
        <v>649.8</v>
      </c>
      <c r="H2146" s="14" t="n">
        <f aca="false">IF(OR(Data_Clean!M2146="",Data_Clean!N2146=""),0,Data_Clean!M2146*Data_Clean!N2146/100)*Assumptions!$B$13*Assumptions!$B$11</f>
        <v>0</v>
      </c>
      <c r="I2146" s="14" t="n">
        <f aca="false">Data_Clean!O2146*4*Assumptions!$B$12</f>
        <v>0</v>
      </c>
      <c r="J2146" s="14" t="n">
        <f aca="false">SUM(B2146:I2146)</f>
        <v>1707.22812</v>
      </c>
      <c r="K2146" s="16" t="n">
        <f aca="false">IF(Data_Clean!P2146="","",Assumptions!$B$15*0.5^(Data_Clean!P2146/Assumptions!$B$20))</f>
        <v>30</v>
      </c>
      <c r="L2146" s="16" t="n">
        <f aca="false">Assumptions!$B$16*MIN(1,LN(1+Data_Clean!Q2146)/LN(1+Assumptions!$B$21))</f>
        <v>9.60252567789128</v>
      </c>
      <c r="M2146" s="16" t="n">
        <f aca="false">Assumptions!$B$17*(0.6*MIN(1,Data_Clean!R2146/Assumptions!$B$22)+0.4*IF(Data_Clean!S2146="",0,Data_Clean!S2146))</f>
        <v>2.706</v>
      </c>
      <c r="N2146" s="16" t="n">
        <f aca="false">Assumptions!$B$18*MIN(1,(Data_Clean!F2146-1)/Assumptions!$B$23)</f>
        <v>15</v>
      </c>
      <c r="O2146" s="16" t="n">
        <f aca="false">Assumptions!$B$19*(0.4*IF(Data_Clean!E2146="",0,MIN(1,Data_Clean!E2146/12/Assumptions!$B$24))+0.35*IF(Data_Clean!D2146="Y",1,0)+0.25*(1-MIN(Data_Clean!T2146,3)/3))/IF(Data_Clean!E2146="",0.6,1)</f>
        <v>13.75</v>
      </c>
      <c r="P2146" s="16" t="n">
        <f aca="false">SUM(K2146:O2146)/(Assumptions!$D$5-IF(K2146="",Assumptions!$B$15,0))*100</f>
        <v>71.0585256778913</v>
      </c>
      <c r="Q2146" s="7" t="str">
        <f aca="false">IF(J2146&gt;=Assumptions!$B$26,"High",IF(J2146&gt;=Assumptions!$B$27,"Mid","Low"))</f>
        <v>High</v>
      </c>
      <c r="R2146" s="7" t="str">
        <f aca="false">IF(P2146&gt;=Assumptions!$B$28,"High",IF(P2146&gt;=Assumptions!$B$29,"Mid","Low"))</f>
        <v>High</v>
      </c>
      <c r="S2146" s="7" t="str">
        <f aca="false">INDEX(Assumptions!$B$33:$B$41,MATCH(Q2146&amp;"|"&amp;R2146,Assumptions!$A$33:$A$41,0))</f>
        <v>Premier Advocates</v>
      </c>
      <c r="T2146" s="7" t="n">
        <f aca="false">IF(ISNUMBER(Data_Clean!V2146),J2146*Data_Clean!V2146,0)</f>
        <v>83.824900692</v>
      </c>
    </row>
    <row r="2147" customFormat="false" ht="15" hidden="false" customHeight="false" outlineLevel="0" collapsed="false">
      <c r="A2147" s="15" t="str">
        <f aca="false">Data_Clean!A2147</f>
        <v>CX102143</v>
      </c>
      <c r="B2147" s="14" t="n">
        <f aca="false">Data_Clean!G2147*Assumptions!$B$5</f>
        <v>227.66875</v>
      </c>
      <c r="C2147" s="14" t="n">
        <f aca="false">IF(Data_Clean!H2147="",0,Data_Clean!H2147)*Assumptions!$B$6</f>
        <v>0</v>
      </c>
      <c r="D2147" s="14" t="n">
        <f aca="false">Data_Clean!I2147*Assumptions!$B$7</f>
        <v>0</v>
      </c>
      <c r="E2147" s="14" t="n">
        <f aca="false">Data_Clean!J2147*Assumptions!$B$8</f>
        <v>0</v>
      </c>
      <c r="F2147" s="14" t="n">
        <f aca="false">Data_Clean!K2147*Assumptions!$B$9</f>
        <v>3152.6</v>
      </c>
      <c r="G2147" s="14" t="n">
        <f aca="false">Data_Clean!L2147*Assumptions!$B$10</f>
        <v>0</v>
      </c>
      <c r="H2147" s="14" t="n">
        <f aca="false">IF(OR(Data_Clean!M2147="",Data_Clean!N2147=""),0,Data_Clean!M2147*Data_Clean!N2147/100)*Assumptions!$B$13*Assumptions!$B$11</f>
        <v>602.064</v>
      </c>
      <c r="I2147" s="14" t="n">
        <f aca="false">Data_Clean!O2147*4*Assumptions!$B$12</f>
        <v>40.35024</v>
      </c>
      <c r="J2147" s="14" t="n">
        <f aca="false">SUM(B2147:I2147)</f>
        <v>4022.68299</v>
      </c>
      <c r="K2147" s="16" t="n">
        <f aca="false">IF(Data_Clean!P2147="","",Assumptions!$B$15*0.5^(Data_Clean!P2147/Assumptions!$B$20))</f>
        <v>30</v>
      </c>
      <c r="L2147" s="16" t="n">
        <f aca="false">Assumptions!$B$16*MIN(1,LN(1+Data_Clean!Q2147)/LN(1+Assumptions!$B$21))</f>
        <v>13.0760265116583</v>
      </c>
      <c r="M2147" s="16" t="n">
        <f aca="false">Assumptions!$B$17*(0.6*MIN(1,Data_Clean!R2147/Assumptions!$B$22)+0.4*IF(Data_Clean!S2147="",0,Data_Clean!S2147))</f>
        <v>9.612</v>
      </c>
      <c r="N2147" s="16" t="n">
        <f aca="false">Assumptions!$B$18*MIN(1,(Data_Clean!F2147-1)/Assumptions!$B$23)</f>
        <v>10</v>
      </c>
      <c r="O2147" s="16" t="n">
        <f aca="false">Assumptions!$B$19*(0.4*IF(Data_Clean!E2147="",0,MIN(1,Data_Clean!E2147/12/Assumptions!$B$24))+0.35*IF(Data_Clean!D2147="Y",1,0)+0.25*(1-MIN(Data_Clean!T2147,3)/3))/IF(Data_Clean!E2147="",0.6,1)</f>
        <v>3.85</v>
      </c>
      <c r="P2147" s="16" t="n">
        <f aca="false">SUM(K2147:O2147)/(Assumptions!$D$5-IF(K2147="",Assumptions!$B$15,0))*100</f>
        <v>66.5380265116582</v>
      </c>
      <c r="Q2147" s="7" t="str">
        <f aca="false">IF(J2147&gt;=Assumptions!$B$26,"High",IF(J2147&gt;=Assumptions!$B$27,"Mid","Low"))</f>
        <v>High</v>
      </c>
      <c r="R2147" s="7" t="str">
        <f aca="false">IF(P2147&gt;=Assumptions!$B$28,"High",IF(P2147&gt;=Assumptions!$B$29,"Mid","Low"))</f>
        <v>Mid</v>
      </c>
      <c r="S2147" s="7" t="str">
        <f aca="false">INDEX(Assumptions!$B$33:$B$41,MATCH(Q2147&amp;"|"&amp;R2147,Assumptions!$A$33:$A$41,0))</f>
        <v>Established Core</v>
      </c>
      <c r="T2147" s="7" t="n">
        <f aca="false">IF(ISNUMBER(Data_Clean!V2147),J2147*Data_Clean!V2147,0)</f>
        <v>246.590467287</v>
      </c>
    </row>
    <row r="2148" customFormat="false" ht="15" hidden="false" customHeight="false" outlineLevel="0" collapsed="false">
      <c r="A2148" s="15" t="str">
        <f aca="false">Data_Clean!A2148</f>
        <v>CX102144</v>
      </c>
      <c r="B2148" s="14" t="n">
        <f aca="false">Data_Clean!G2148*Assumptions!$B$5</f>
        <v>493.63725</v>
      </c>
      <c r="C2148" s="14" t="n">
        <f aca="false">IF(Data_Clean!H2148="",0,Data_Clean!H2148)*Assumptions!$B$6</f>
        <v>170.74764</v>
      </c>
      <c r="D2148" s="14" t="n">
        <f aca="false">Data_Clean!I2148*Assumptions!$B$7</f>
        <v>0</v>
      </c>
      <c r="E2148" s="14" t="n">
        <f aca="false">Data_Clean!J2148*Assumptions!$B$8</f>
        <v>0</v>
      </c>
      <c r="F2148" s="14" t="n">
        <f aca="false">Data_Clean!K2148*Assumptions!$B$9</f>
        <v>1841.4</v>
      </c>
      <c r="G2148" s="14" t="n">
        <f aca="false">Data_Clean!L2148*Assumptions!$B$10</f>
        <v>1183.05</v>
      </c>
      <c r="H2148" s="14" t="n">
        <f aca="false">IF(OR(Data_Clean!M2148="",Data_Clean!N2148=""),0,Data_Clean!M2148*Data_Clean!N2148/100)*Assumptions!$B$13*Assumptions!$B$11</f>
        <v>241.11</v>
      </c>
      <c r="I2148" s="14" t="n">
        <f aca="false">Data_Clean!O2148*4*Assumptions!$B$12</f>
        <v>27.00144</v>
      </c>
      <c r="J2148" s="14" t="n">
        <f aca="false">SUM(B2148:I2148)</f>
        <v>3956.94633</v>
      </c>
      <c r="K2148" s="16" t="n">
        <f aca="false">IF(Data_Clean!P2148="","",Assumptions!$B$15*0.5^(Data_Clean!P2148/Assumptions!$B$20))</f>
        <v>24.9371368842836</v>
      </c>
      <c r="L2148" s="16" t="n">
        <f aca="false">Assumptions!$B$16*MIN(1,LN(1+Data_Clean!Q2148)/LN(1+Assumptions!$B$21))</f>
        <v>13.7447072997398</v>
      </c>
      <c r="M2148" s="16" t="n">
        <f aca="false">Assumptions!$B$17*(0.6*MIN(1,Data_Clean!R2148/Assumptions!$B$22)+0.4*IF(Data_Clean!S2148="",0,Data_Clean!S2148))</f>
        <v>4.794</v>
      </c>
      <c r="N2148" s="16" t="n">
        <f aca="false">Assumptions!$B$18*MIN(1,(Data_Clean!F2148-1)/Assumptions!$B$23)</f>
        <v>20</v>
      </c>
      <c r="O2148" s="16" t="n">
        <f aca="false">Assumptions!$B$19*(0.4*IF(Data_Clean!E2148="",0,MIN(1,Data_Clean!E2148/12/Assumptions!$B$24))+0.35*IF(Data_Clean!D2148="Y",1,0)+0.25*(1-MIN(Data_Clean!T2148,3)/3))/IF(Data_Clean!E2148="",0.6,1)</f>
        <v>7.85</v>
      </c>
      <c r="P2148" s="16" t="n">
        <f aca="false">SUM(K2148:O2148)/(Assumptions!$D$5-IF(K2148="",Assumptions!$B$15,0))*100</f>
        <v>71.3258441840234</v>
      </c>
      <c r="Q2148" s="7" t="str">
        <f aca="false">IF(J2148&gt;=Assumptions!$B$26,"High",IF(J2148&gt;=Assumptions!$B$27,"Mid","Low"))</f>
        <v>High</v>
      </c>
      <c r="R2148" s="7" t="str">
        <f aca="false">IF(P2148&gt;=Assumptions!$B$28,"High",IF(P2148&gt;=Assumptions!$B$29,"Mid","Low"))</f>
        <v>High</v>
      </c>
      <c r="S2148" s="7" t="str">
        <f aca="false">INDEX(Assumptions!$B$33:$B$41,MATCH(Q2148&amp;"|"&amp;R2148,Assumptions!$A$33:$A$41,0))</f>
        <v>Premier Advocates</v>
      </c>
      <c r="T2148" s="7" t="n">
        <f aca="false">IF(ISNUMBER(Data_Clean!V2148),J2148*Data_Clean!V2148,0)</f>
        <v>141.658678614</v>
      </c>
    </row>
    <row r="2149" customFormat="false" ht="15" hidden="false" customHeight="false" outlineLevel="0" collapsed="false">
      <c r="A2149" s="15" t="str">
        <f aca="false">Data_Clean!A2149</f>
        <v>CX102145</v>
      </c>
      <c r="B2149" s="14" t="n">
        <f aca="false">Data_Clean!G2149*Assumptions!$B$5</f>
        <v>76.15225</v>
      </c>
      <c r="C2149" s="14" t="n">
        <f aca="false">IF(Data_Clean!H2149="",0,Data_Clean!H2149)*Assumptions!$B$6</f>
        <v>0</v>
      </c>
      <c r="D2149" s="14" t="n">
        <f aca="false">Data_Clean!I2149*Assumptions!$B$7</f>
        <v>0</v>
      </c>
      <c r="E2149" s="14" t="n">
        <f aca="false">Data_Clean!J2149*Assumptions!$B$8</f>
        <v>0</v>
      </c>
      <c r="F2149" s="14" t="n">
        <f aca="false">Data_Clean!K2149*Assumptions!$B$9</f>
        <v>0</v>
      </c>
      <c r="G2149" s="14" t="n">
        <f aca="false">Data_Clean!L2149*Assumptions!$B$10</f>
        <v>0</v>
      </c>
      <c r="H2149" s="14" t="n">
        <f aca="false">IF(OR(Data_Clean!M2149="",Data_Clean!N2149=""),0,Data_Clean!M2149*Data_Clean!N2149/100)*Assumptions!$B$13*Assumptions!$B$11</f>
        <v>122.364</v>
      </c>
      <c r="I2149" s="14" t="n">
        <f aca="false">Data_Clean!O2149*4*Assumptions!$B$12</f>
        <v>33.58416</v>
      </c>
      <c r="J2149" s="14" t="n">
        <f aca="false">SUM(B2149:I2149)</f>
        <v>232.10041</v>
      </c>
      <c r="K2149" s="16" t="n">
        <f aca="false">IF(Data_Clean!P2149="","",Assumptions!$B$15*0.5^(Data_Clean!P2149/Assumptions!$B$20))</f>
        <v>26.7269615442102</v>
      </c>
      <c r="L2149" s="16" t="n">
        <f aca="false">Assumptions!$B$16*MIN(1,LN(1+Data_Clean!Q2149)/LN(1+Assumptions!$B$21))</f>
        <v>15.8750156145389</v>
      </c>
      <c r="M2149" s="16" t="n">
        <f aca="false">Assumptions!$B$17*(0.6*MIN(1,Data_Clean!R2149/Assumptions!$B$22)+0.4*IF(Data_Clean!S2149="",0,Data_Clean!S2149))</f>
        <v>1.368</v>
      </c>
      <c r="N2149" s="16" t="n">
        <f aca="false">Assumptions!$B$18*MIN(1,(Data_Clean!F2149-1)/Assumptions!$B$23)</f>
        <v>5</v>
      </c>
      <c r="O2149" s="16" t="n">
        <f aca="false">Assumptions!$B$19*(0.4*IF(Data_Clean!E2149="",0,MIN(1,Data_Clean!E2149/12/Assumptions!$B$24))+0.35*IF(Data_Clean!D2149="Y",1,0)+0.25*(1-MIN(Data_Clean!T2149,3)/3))/IF(Data_Clean!E2149="",0.6,1)</f>
        <v>15</v>
      </c>
      <c r="P2149" s="16" t="n">
        <f aca="false">SUM(K2149:O2149)/(Assumptions!$D$5-IF(K2149="",Assumptions!$B$15,0))*100</f>
        <v>63.9699771587491</v>
      </c>
      <c r="Q2149" s="7" t="str">
        <f aca="false">IF(J2149&gt;=Assumptions!$B$26,"High",IF(J2149&gt;=Assumptions!$B$27,"Mid","Low"))</f>
        <v>Low</v>
      </c>
      <c r="R2149" s="7" t="str">
        <f aca="false">IF(P2149&gt;=Assumptions!$B$28,"High",IF(P2149&gt;=Assumptions!$B$29,"Mid","Low"))</f>
        <v>Mid</v>
      </c>
      <c r="S2149" s="7" t="str">
        <f aca="false">INDEX(Assumptions!$B$33:$B$41,MATCH(Q2149&amp;"|"&amp;R2149,Assumptions!$A$33:$A$41,0))</f>
        <v>Light Touch</v>
      </c>
      <c r="T2149" s="7" t="n">
        <f aca="false">IF(ISNUMBER(Data_Clean!V2149),J2149*Data_Clean!V2149,0)</f>
        <v>7.334372956</v>
      </c>
    </row>
    <row r="2150" customFormat="false" ht="15" hidden="false" customHeight="false" outlineLevel="0" collapsed="false">
      <c r="A2150" s="15" t="str">
        <f aca="false">Data_Clean!A2150</f>
        <v>CX102146</v>
      </c>
      <c r="B2150" s="14" t="n">
        <f aca="false">Data_Clean!G2150*Assumptions!$B$5</f>
        <v>507.7175</v>
      </c>
      <c r="C2150" s="14" t="n">
        <f aca="false">IF(Data_Clean!H2150="",0,Data_Clean!H2150)*Assumptions!$B$6</f>
        <v>1076.80224</v>
      </c>
      <c r="D2150" s="14" t="n">
        <f aca="false">Data_Clean!I2150*Assumptions!$B$7</f>
        <v>0</v>
      </c>
      <c r="E2150" s="14" t="n">
        <f aca="false">Data_Clean!J2150*Assumptions!$B$8</f>
        <v>0</v>
      </c>
      <c r="F2150" s="14" t="n">
        <f aca="false">Data_Clean!K2150*Assumptions!$B$9</f>
        <v>3119.6</v>
      </c>
      <c r="G2150" s="14" t="n">
        <f aca="false">Data_Clean!L2150*Assumptions!$B$10</f>
        <v>0</v>
      </c>
      <c r="H2150" s="14" t="n">
        <f aca="false">IF(OR(Data_Clean!M2150="",Data_Clean!N2150=""),0,Data_Clean!M2150*Data_Clean!N2150/100)*Assumptions!$B$13*Assumptions!$B$11</f>
        <v>428.766</v>
      </c>
      <c r="I2150" s="14" t="n">
        <f aca="false">Data_Clean!O2150*4*Assumptions!$B$12</f>
        <v>227.88576</v>
      </c>
      <c r="J2150" s="14" t="n">
        <f aca="false">SUM(B2150:I2150)</f>
        <v>5360.7715</v>
      </c>
      <c r="K2150" s="16" t="n">
        <f aca="false">IF(Data_Clean!P2150="","",Assumptions!$B$15*0.5^(Data_Clean!P2150/Assumptions!$B$20))</f>
        <v>30</v>
      </c>
      <c r="L2150" s="16" t="n">
        <f aca="false">Assumptions!$B$16*MIN(1,LN(1+Data_Clean!Q2150)/LN(1+Assumptions!$B$21))</f>
        <v>20</v>
      </c>
      <c r="M2150" s="16" t="n">
        <f aca="false">Assumptions!$B$17*(0.6*MIN(1,Data_Clean!R2150/Assumptions!$B$22)+0.4*IF(Data_Clean!S2150="",0,Data_Clean!S2150))</f>
        <v>11.274</v>
      </c>
      <c r="N2150" s="16" t="n">
        <f aca="false">Assumptions!$B$18*MIN(1,(Data_Clean!F2150-1)/Assumptions!$B$23)</f>
        <v>15</v>
      </c>
      <c r="O2150" s="16" t="n">
        <f aca="false">Assumptions!$B$19*(0.4*IF(Data_Clean!E2150="",0,MIN(1,Data_Clean!E2150/12/Assumptions!$B$24))+0.35*IF(Data_Clean!D2150="Y",1,0)+0.25*(1-MIN(Data_Clean!T2150,3)/3))/IF(Data_Clean!E2150="",0.6,1)</f>
        <v>15</v>
      </c>
      <c r="P2150" s="16" t="n">
        <f aca="false">SUM(K2150:O2150)/(Assumptions!$D$5-IF(K2150="",Assumptions!$B$15,0))*100</f>
        <v>91.274</v>
      </c>
      <c r="Q2150" s="7" t="str">
        <f aca="false">IF(J2150&gt;=Assumptions!$B$26,"High",IF(J2150&gt;=Assumptions!$B$27,"Mid","Low"))</f>
        <v>High</v>
      </c>
      <c r="R2150" s="7" t="str">
        <f aca="false">IF(P2150&gt;=Assumptions!$B$28,"High",IF(P2150&gt;=Assumptions!$B$29,"Mid","Low"))</f>
        <v>High</v>
      </c>
      <c r="S2150" s="7" t="str">
        <f aca="false">INDEX(Assumptions!$B$33:$B$41,MATCH(Q2150&amp;"|"&amp;R2150,Assumptions!$A$33:$A$41,0))</f>
        <v>Premier Advocates</v>
      </c>
      <c r="T2150" s="7" t="n">
        <f aca="false">IF(ISNUMBER(Data_Clean!V2150),J2150*Data_Clean!V2150,0)</f>
        <v>82.01980395</v>
      </c>
    </row>
    <row r="2151" customFormat="false" ht="15" hidden="false" customHeight="false" outlineLevel="0" collapsed="false">
      <c r="A2151" s="15" t="str">
        <f aca="false">Data_Clean!A2151</f>
        <v>CX102147</v>
      </c>
      <c r="B2151" s="14" t="n">
        <f aca="false">Data_Clean!G2151*Assumptions!$B$5</f>
        <v>105.097</v>
      </c>
      <c r="C2151" s="14" t="n">
        <f aca="false">IF(Data_Clean!H2151="",0,Data_Clean!H2151)*Assumptions!$B$6</f>
        <v>0</v>
      </c>
      <c r="D2151" s="14" t="n">
        <f aca="false">Data_Clean!I2151*Assumptions!$B$7</f>
        <v>248.8</v>
      </c>
      <c r="E2151" s="14" t="n">
        <f aca="false">Data_Clean!J2151*Assumptions!$B$8</f>
        <v>273.5187</v>
      </c>
      <c r="F2151" s="14" t="n">
        <f aca="false">Data_Clean!K2151*Assumptions!$B$9</f>
        <v>0</v>
      </c>
      <c r="G2151" s="14" t="n">
        <f aca="false">Data_Clean!L2151*Assumptions!$B$10</f>
        <v>0</v>
      </c>
      <c r="H2151" s="14" t="n">
        <f aca="false">IF(OR(Data_Clean!M2151="",Data_Clean!N2151=""),0,Data_Clean!M2151*Data_Clean!N2151/100)*Assumptions!$B$13*Assumptions!$B$11</f>
        <v>518.076</v>
      </c>
      <c r="I2151" s="14" t="n">
        <f aca="false">Data_Clean!O2151*4*Assumptions!$B$12</f>
        <v>5.88816</v>
      </c>
      <c r="J2151" s="14" t="n">
        <f aca="false">SUM(B2151:I2151)</f>
        <v>1151.37986</v>
      </c>
      <c r="K2151" s="16" t="n">
        <f aca="false">IF(Data_Clean!P2151="","",Assumptions!$B$15*0.5^(Data_Clean!P2151/Assumptions!$B$20))</f>
        <v>23.267171427506</v>
      </c>
      <c r="L2151" s="16" t="n">
        <f aca="false">Assumptions!$B$16*MIN(1,LN(1+Data_Clean!Q2151)/LN(1+Assumptions!$B$21))</f>
        <v>9.16313819982653</v>
      </c>
      <c r="M2151" s="16" t="n">
        <f aca="false">Assumptions!$B$17*(0.6*MIN(1,Data_Clean!R2151/Assumptions!$B$22)+0.4*IF(Data_Clean!S2151="",0,Data_Clean!S2151))</f>
        <v>7.542</v>
      </c>
      <c r="N2151" s="16" t="n">
        <f aca="false">Assumptions!$B$18*MIN(1,(Data_Clean!F2151-1)/Assumptions!$B$23)</f>
        <v>15</v>
      </c>
      <c r="O2151" s="16" t="n">
        <f aca="false">Assumptions!$B$19*(0.4*IF(Data_Clean!E2151="",0,MIN(1,Data_Clean!E2151/12/Assumptions!$B$24))+0.35*IF(Data_Clean!D2151="Y",1,0)+0.25*(1-MIN(Data_Clean!T2151,3)/3))/IF(Data_Clean!E2151="",0.6,1)</f>
        <v>14.05</v>
      </c>
      <c r="P2151" s="16" t="n">
        <f aca="false">SUM(K2151:O2151)/(Assumptions!$D$5-IF(K2151="",Assumptions!$B$15,0))*100</f>
        <v>69.0223096273326</v>
      </c>
      <c r="Q2151" s="7" t="str">
        <f aca="false">IF(J2151&gt;=Assumptions!$B$26,"High",IF(J2151&gt;=Assumptions!$B$27,"Mid","Low"))</f>
        <v>Mid</v>
      </c>
      <c r="R2151" s="7" t="str">
        <f aca="false">IF(P2151&gt;=Assumptions!$B$28,"High",IF(P2151&gt;=Assumptions!$B$29,"Mid","Low"))</f>
        <v>Mid</v>
      </c>
      <c r="S2151" s="7" t="str">
        <f aca="false">INDEX(Assumptions!$B$33:$B$41,MATCH(Q2151&amp;"|"&amp;R2151,Assumptions!$A$33:$A$41,0))</f>
        <v>Established Core</v>
      </c>
      <c r="T2151" s="7" t="n">
        <f aca="false">IF(ISNUMBER(Data_Clean!V2151),J2151*Data_Clean!V2151,0)</f>
        <v>22.567045256</v>
      </c>
    </row>
    <row r="2152" customFormat="false" ht="15" hidden="false" customHeight="false" outlineLevel="0" collapsed="false">
      <c r="A2152" s="15" t="str">
        <f aca="false">Data_Clean!A2152</f>
        <v>CX102148</v>
      </c>
      <c r="B2152" s="14" t="n">
        <f aca="false">Data_Clean!G2152*Assumptions!$B$5</f>
        <v>213.40475</v>
      </c>
      <c r="C2152" s="14" t="n">
        <f aca="false">IF(Data_Clean!H2152="",0,Data_Clean!H2152)*Assumptions!$B$6</f>
        <v>114.71052</v>
      </c>
      <c r="D2152" s="14" t="n">
        <f aca="false">Data_Clean!I2152*Assumptions!$B$7</f>
        <v>0</v>
      </c>
      <c r="E2152" s="14" t="n">
        <f aca="false">Data_Clean!J2152*Assumptions!$B$8</f>
        <v>0</v>
      </c>
      <c r="F2152" s="14" t="n">
        <f aca="false">Data_Clean!K2152*Assumptions!$B$9</f>
        <v>0</v>
      </c>
      <c r="G2152" s="14" t="n">
        <f aca="false">Data_Clean!L2152*Assumptions!$B$10</f>
        <v>0</v>
      </c>
      <c r="H2152" s="14" t="n">
        <f aca="false">IF(OR(Data_Clean!M2152="",Data_Clean!N2152=""),0,Data_Clean!M2152*Data_Clean!N2152/100)*Assumptions!$B$13*Assumptions!$B$11</f>
        <v>0</v>
      </c>
      <c r="I2152" s="14" t="n">
        <f aca="false">Data_Clean!O2152*4*Assumptions!$B$12</f>
        <v>0</v>
      </c>
      <c r="J2152" s="14" t="n">
        <f aca="false">SUM(B2152:I2152)</f>
        <v>328.11527</v>
      </c>
      <c r="K2152" s="16" t="n">
        <f aca="false">IF(Data_Clean!P2152="","",Assumptions!$B$15*0.5^(Data_Clean!P2152/Assumptions!$B$20))</f>
        <v>27.3516746567465</v>
      </c>
      <c r="L2152" s="16" t="n">
        <f aca="false">Assumptions!$B$16*MIN(1,LN(1+Data_Clean!Q2152)/LN(1+Assumptions!$B$21))</f>
        <v>18.2744704674279</v>
      </c>
      <c r="M2152" s="16" t="n">
        <f aca="false">Assumptions!$B$17*(0.6*MIN(1,Data_Clean!R2152/Assumptions!$B$22)+0.4*IF(Data_Clean!S2152="",0,Data_Clean!S2152))</f>
        <v>11.796</v>
      </c>
      <c r="N2152" s="16" t="n">
        <f aca="false">Assumptions!$B$18*MIN(1,(Data_Clean!F2152-1)/Assumptions!$B$23)</f>
        <v>10</v>
      </c>
      <c r="O2152" s="16" t="n">
        <f aca="false">Assumptions!$B$19*(0.4*IF(Data_Clean!E2152="",0,MIN(1,Data_Clean!E2152/12/Assumptions!$B$24))+0.35*IF(Data_Clean!D2152="Y",1,0)+0.25*(1-MIN(Data_Clean!T2152,3)/3))/IF(Data_Clean!E2152="",0.6,1)</f>
        <v>13.75</v>
      </c>
      <c r="P2152" s="16" t="n">
        <f aca="false">SUM(K2152:O2152)/(Assumptions!$D$5-IF(K2152="",Assumptions!$B$15,0))*100</f>
        <v>81.1721451241744</v>
      </c>
      <c r="Q2152" s="7" t="str">
        <f aca="false">IF(J2152&gt;=Assumptions!$B$26,"High",IF(J2152&gt;=Assumptions!$B$27,"Mid","Low"))</f>
        <v>Low</v>
      </c>
      <c r="R2152" s="7" t="str">
        <f aca="false">IF(P2152&gt;=Assumptions!$B$28,"High",IF(P2152&gt;=Assumptions!$B$29,"Mid","Low"))</f>
        <v>High</v>
      </c>
      <c r="S2152" s="7" t="str">
        <f aca="false">INDEX(Assumptions!$B$33:$B$41,MATCH(Q2152&amp;"|"&amp;R2152,Assumptions!$A$33:$A$41,0))</f>
        <v>Engaged Builders</v>
      </c>
      <c r="T2152" s="7" t="n">
        <f aca="false">IF(ISNUMBER(Data_Clean!V2152),J2152*Data_Clean!V2152,0)</f>
        <v>9.745023519</v>
      </c>
    </row>
    <row r="2153" customFormat="false" ht="15" hidden="false" customHeight="false" outlineLevel="0" collapsed="false">
      <c r="A2153" s="15" t="str">
        <f aca="false">Data_Clean!A2153</f>
        <v>CX102149</v>
      </c>
      <c r="B2153" s="14" t="n">
        <f aca="false">Data_Clean!G2153*Assumptions!$B$5</f>
        <v>226.5785</v>
      </c>
      <c r="C2153" s="14" t="n">
        <f aca="false">IF(Data_Clean!H2153="",0,Data_Clean!H2153)*Assumptions!$B$6</f>
        <v>886.59984</v>
      </c>
      <c r="D2153" s="14" t="n">
        <f aca="false">Data_Clean!I2153*Assumptions!$B$7</f>
        <v>0</v>
      </c>
      <c r="E2153" s="14" t="n">
        <f aca="false">Data_Clean!J2153*Assumptions!$B$8</f>
        <v>0</v>
      </c>
      <c r="F2153" s="14" t="n">
        <f aca="false">Data_Clean!K2153*Assumptions!$B$9</f>
        <v>0</v>
      </c>
      <c r="G2153" s="14" t="n">
        <f aca="false">Data_Clean!L2153*Assumptions!$B$10</f>
        <v>0</v>
      </c>
      <c r="H2153" s="14" t="n">
        <f aca="false">IF(OR(Data_Clean!M2153="",Data_Clean!N2153=""),0,Data_Clean!M2153*Data_Clean!N2153/100)*Assumptions!$B$13*Assumptions!$B$11</f>
        <v>129.978</v>
      </c>
      <c r="I2153" s="14" t="n">
        <f aca="false">Data_Clean!O2153*4*Assumptions!$B$12</f>
        <v>18.5232</v>
      </c>
      <c r="J2153" s="14" t="n">
        <f aca="false">SUM(B2153:I2153)</f>
        <v>1261.67954</v>
      </c>
      <c r="K2153" s="16" t="n">
        <f aca="false">IF(Data_Clean!P2153="","",Assumptions!$B$15*0.5^(Data_Clean!P2153/Assumptions!$B$20))</f>
        <v>17.6332185942541</v>
      </c>
      <c r="L2153" s="16" t="n">
        <f aca="false">Assumptions!$B$16*MIN(1,LN(1+Data_Clean!Q2153)/LN(1+Assumptions!$B$21))</f>
        <v>16.7870204191091</v>
      </c>
      <c r="M2153" s="16" t="n">
        <f aca="false">Assumptions!$B$17*(0.6*MIN(1,Data_Clean!R2153/Assumptions!$B$22)+0.4*IF(Data_Clean!S2153="",0,Data_Clean!S2153))</f>
        <v>10.224</v>
      </c>
      <c r="N2153" s="16" t="n">
        <f aca="false">Assumptions!$B$18*MIN(1,(Data_Clean!F2153-1)/Assumptions!$B$23)</f>
        <v>10</v>
      </c>
      <c r="O2153" s="16" t="n">
        <f aca="false">Assumptions!$B$19*(0.4*IF(Data_Clean!E2153="",0,MIN(1,Data_Clean!E2153/12/Assumptions!$B$24))+0.35*IF(Data_Clean!D2153="Y",1,0)+0.25*(1-MIN(Data_Clean!T2153,3)/3))/IF(Data_Clean!E2153="",0.6,1)</f>
        <v>15</v>
      </c>
      <c r="P2153" s="16" t="n">
        <f aca="false">SUM(K2153:O2153)/(Assumptions!$D$5-IF(K2153="",Assumptions!$B$15,0))*100</f>
        <v>69.6442390133633</v>
      </c>
      <c r="Q2153" s="7" t="str">
        <f aca="false">IF(J2153&gt;=Assumptions!$B$26,"High",IF(J2153&gt;=Assumptions!$B$27,"Mid","Low"))</f>
        <v>Mid</v>
      </c>
      <c r="R2153" s="7" t="str">
        <f aca="false">IF(P2153&gt;=Assumptions!$B$28,"High",IF(P2153&gt;=Assumptions!$B$29,"Mid","Low"))</f>
        <v>Mid</v>
      </c>
      <c r="S2153" s="7" t="str">
        <f aca="false">INDEX(Assumptions!$B$33:$B$41,MATCH(Q2153&amp;"|"&amp;R2153,Assumptions!$A$33:$A$41,0))</f>
        <v>Established Core</v>
      </c>
      <c r="T2153" s="7" t="n">
        <f aca="false">IF(ISNUMBER(Data_Clean!V2153),J2153*Data_Clean!V2153,0)</f>
        <v>25.990598524</v>
      </c>
    </row>
    <row r="2154" customFormat="false" ht="15" hidden="false" customHeight="false" outlineLevel="0" collapsed="false">
      <c r="A2154" s="15" t="str">
        <f aca="false">Data_Clean!A2154</f>
        <v>CX102150</v>
      </c>
      <c r="B2154" s="14" t="n">
        <f aca="false">Data_Clean!G2154*Assumptions!$B$5</f>
        <v>158.44925</v>
      </c>
      <c r="C2154" s="14" t="n">
        <f aca="false">IF(Data_Clean!H2154="",0,Data_Clean!H2154)*Assumptions!$B$6</f>
        <v>127.09704</v>
      </c>
      <c r="D2154" s="14" t="n">
        <f aca="false">Data_Clean!I2154*Assumptions!$B$7</f>
        <v>0</v>
      </c>
      <c r="E2154" s="14" t="n">
        <f aca="false">Data_Clean!J2154*Assumptions!$B$8</f>
        <v>0</v>
      </c>
      <c r="F2154" s="14" t="n">
        <f aca="false">Data_Clean!K2154*Assumptions!$B$9</f>
        <v>0</v>
      </c>
      <c r="G2154" s="14" t="n">
        <f aca="false">Data_Clean!L2154*Assumptions!$B$10</f>
        <v>0</v>
      </c>
      <c r="H2154" s="14" t="n">
        <f aca="false">IF(OR(Data_Clean!M2154="",Data_Clean!N2154=""),0,Data_Clean!M2154*Data_Clean!N2154/100)*Assumptions!$B$13*Assumptions!$B$11</f>
        <v>54.288</v>
      </c>
      <c r="I2154" s="14" t="n">
        <f aca="false">Data_Clean!O2154*4*Assumptions!$B$12</f>
        <v>23.10144</v>
      </c>
      <c r="J2154" s="14" t="n">
        <f aca="false">SUM(B2154:I2154)</f>
        <v>362.93573</v>
      </c>
      <c r="K2154" s="16" t="n">
        <f aca="false">IF(Data_Clean!P2154="","",Assumptions!$B$15*0.5^(Data_Clean!P2154/Assumptions!$B$20))</f>
        <v>24.9371368842836</v>
      </c>
      <c r="L2154" s="16" t="n">
        <f aca="false">Assumptions!$B$16*MIN(1,LN(1+Data_Clean!Q2154)/LN(1+Assumptions!$B$21))</f>
        <v>17.4722173630921</v>
      </c>
      <c r="M2154" s="16" t="n">
        <f aca="false">Assumptions!$B$17*(0.6*MIN(1,Data_Clean!R2154/Assumptions!$B$22)+0.4*IF(Data_Clean!S2154="",0,Data_Clean!S2154))</f>
        <v>13.65</v>
      </c>
      <c r="N2154" s="16" t="n">
        <f aca="false">Assumptions!$B$18*MIN(1,(Data_Clean!F2154-1)/Assumptions!$B$23)</f>
        <v>10</v>
      </c>
      <c r="O2154" s="16" t="n">
        <f aca="false">Assumptions!$B$19*(0.4*IF(Data_Clean!E2154="",0,MIN(1,Data_Clean!E2154/12/Assumptions!$B$24))+0.35*IF(Data_Clean!D2154="Y",1,0)+0.25*(1-MIN(Data_Clean!T2154,3)/3))/IF(Data_Clean!E2154="",0.6,1)</f>
        <v>5.85</v>
      </c>
      <c r="P2154" s="16" t="n">
        <f aca="false">SUM(K2154:O2154)/(Assumptions!$D$5-IF(K2154="",Assumptions!$B$15,0))*100</f>
        <v>71.9093542473758</v>
      </c>
      <c r="Q2154" s="7" t="str">
        <f aca="false">IF(J2154&gt;=Assumptions!$B$26,"High",IF(J2154&gt;=Assumptions!$B$27,"Mid","Low"))</f>
        <v>Low</v>
      </c>
      <c r="R2154" s="7" t="str">
        <f aca="false">IF(P2154&gt;=Assumptions!$B$28,"High",IF(P2154&gt;=Assumptions!$B$29,"Mid","Low"))</f>
        <v>High</v>
      </c>
      <c r="S2154" s="7" t="str">
        <f aca="false">INDEX(Assumptions!$B$33:$B$41,MATCH(Q2154&amp;"|"&amp;R2154,Assumptions!$A$33:$A$41,0))</f>
        <v>Engaged Builders</v>
      </c>
      <c r="T2154" s="7" t="n">
        <f aca="false">IF(ISNUMBER(Data_Clean!V2154),J2154*Data_Clean!V2154,0)</f>
        <v>56.327625296</v>
      </c>
    </row>
    <row r="2155" customFormat="false" ht="15" hidden="false" customHeight="false" outlineLevel="0" collapsed="false">
      <c r="A2155" s="15" t="str">
        <f aca="false">Data_Clean!A2155</f>
        <v>CX102151</v>
      </c>
      <c r="B2155" s="14" t="n">
        <f aca="false">Data_Clean!G2155*Assumptions!$B$5</f>
        <v>133.23375</v>
      </c>
      <c r="C2155" s="14" t="n">
        <f aca="false">IF(Data_Clean!H2155="",0,Data_Clean!H2155)*Assumptions!$B$6</f>
        <v>251.73108</v>
      </c>
      <c r="D2155" s="14" t="n">
        <f aca="false">Data_Clean!I2155*Assumptions!$B$7</f>
        <v>0</v>
      </c>
      <c r="E2155" s="14" t="n">
        <f aca="false">Data_Clean!J2155*Assumptions!$B$8</f>
        <v>0</v>
      </c>
      <c r="F2155" s="14" t="n">
        <f aca="false">Data_Clean!K2155*Assumptions!$B$9</f>
        <v>2543.2</v>
      </c>
      <c r="G2155" s="14" t="n">
        <f aca="false">Data_Clean!L2155*Assumptions!$B$10</f>
        <v>167.4</v>
      </c>
      <c r="H2155" s="14" t="n">
        <f aca="false">IF(OR(Data_Clean!M2155="",Data_Clean!N2155=""),0,Data_Clean!M2155*Data_Clean!N2155/100)*Assumptions!$B$13*Assumptions!$B$11</f>
        <v>163.614</v>
      </c>
      <c r="I2155" s="14" t="n">
        <f aca="false">Data_Clean!O2155*4*Assumptions!$B$12</f>
        <v>13.7232</v>
      </c>
      <c r="J2155" s="14" t="n">
        <f aca="false">SUM(B2155:I2155)</f>
        <v>3272.90203</v>
      </c>
      <c r="K2155" s="16" t="n">
        <f aca="false">IF(Data_Clean!P2155="","",Assumptions!$B$15*0.5^(Data_Clean!P2155/Assumptions!$B$20))</f>
        <v>25.5200148285257</v>
      </c>
      <c r="L2155" s="16" t="n">
        <f aca="false">Assumptions!$B$16*MIN(1,LN(1+Data_Clean!Q2155)/LN(1+Assumptions!$B$21))</f>
        <v>14.5815690999133</v>
      </c>
      <c r="M2155" s="16" t="n">
        <f aca="false">Assumptions!$B$17*(0.6*MIN(1,Data_Clean!R2155/Assumptions!$B$22)+0.4*IF(Data_Clean!S2155="",0,Data_Clean!S2155))</f>
        <v>13.668</v>
      </c>
      <c r="N2155" s="16" t="n">
        <f aca="false">Assumptions!$B$18*MIN(1,(Data_Clean!F2155-1)/Assumptions!$B$23)</f>
        <v>20</v>
      </c>
      <c r="O2155" s="16" t="n">
        <f aca="false">Assumptions!$B$19*(0.4*IF(Data_Clean!E2155="",0,MIN(1,Data_Clean!E2155/12/Assumptions!$B$24))+0.35*IF(Data_Clean!D2155="Y",1,0)+0.25*(1-MIN(Data_Clean!T2155,3)/3))/IF(Data_Clean!E2155="",0.6,1)</f>
        <v>15</v>
      </c>
      <c r="P2155" s="16" t="n">
        <f aca="false">SUM(K2155:O2155)/(Assumptions!$D$5-IF(K2155="",Assumptions!$B$15,0))*100</f>
        <v>88.7695839284389</v>
      </c>
      <c r="Q2155" s="7" t="str">
        <f aca="false">IF(J2155&gt;=Assumptions!$B$26,"High",IF(J2155&gt;=Assumptions!$B$27,"Mid","Low"))</f>
        <v>High</v>
      </c>
      <c r="R2155" s="7" t="str">
        <f aca="false">IF(P2155&gt;=Assumptions!$B$28,"High",IF(P2155&gt;=Assumptions!$B$29,"Mid","Low"))</f>
        <v>High</v>
      </c>
      <c r="S2155" s="7" t="str">
        <f aca="false">INDEX(Assumptions!$B$33:$B$41,MATCH(Q2155&amp;"|"&amp;R2155,Assumptions!$A$33:$A$41,0))</f>
        <v>Premier Advocates</v>
      </c>
      <c r="T2155" s="7" t="n">
        <f aca="false">IF(ISNUMBER(Data_Clean!V2155),J2155*Data_Clean!V2155,0)</f>
        <v>37.311083142</v>
      </c>
    </row>
    <row r="2156" customFormat="false" ht="15" hidden="false" customHeight="false" outlineLevel="0" collapsed="false">
      <c r="A2156" s="15" t="str">
        <f aca="false">Data_Clean!A2156</f>
        <v>CX102152</v>
      </c>
      <c r="B2156" s="14" t="n">
        <f aca="false">Data_Clean!G2156*Assumptions!$B$5</f>
        <v>165.455</v>
      </c>
      <c r="C2156" s="14" t="n">
        <f aca="false">IF(Data_Clean!H2156="",0,Data_Clean!H2156)*Assumptions!$B$6</f>
        <v>0</v>
      </c>
      <c r="D2156" s="14" t="n">
        <f aca="false">Data_Clean!I2156*Assumptions!$B$7</f>
        <v>0</v>
      </c>
      <c r="E2156" s="14" t="n">
        <f aca="false">Data_Clean!J2156*Assumptions!$B$8</f>
        <v>0</v>
      </c>
      <c r="F2156" s="14" t="n">
        <f aca="false">Data_Clean!K2156*Assumptions!$B$9</f>
        <v>0</v>
      </c>
      <c r="G2156" s="14" t="n">
        <f aca="false">Data_Clean!L2156*Assumptions!$B$10</f>
        <v>0</v>
      </c>
      <c r="H2156" s="14" t="n">
        <f aca="false">IF(OR(Data_Clean!M2156="",Data_Clean!N2156=""),0,Data_Clean!M2156*Data_Clean!N2156/100)*Assumptions!$B$13*Assumptions!$B$11</f>
        <v>0</v>
      </c>
      <c r="I2156" s="14" t="n">
        <f aca="false">Data_Clean!O2156*4*Assumptions!$B$12</f>
        <v>0</v>
      </c>
      <c r="J2156" s="14" t="n">
        <f aca="false">SUM(B2156:I2156)</f>
        <v>165.455</v>
      </c>
      <c r="K2156" s="16" t="n">
        <f aca="false">IF(Data_Clean!P2156="","",Assumptions!$B$15*0.5^(Data_Clean!P2156/Assumptions!$B$20))</f>
        <v>26.7269615442102</v>
      </c>
      <c r="L2156" s="16" t="n">
        <f aca="false">Assumptions!$B$16*MIN(1,LN(1+Data_Clean!Q2156)/LN(1+Assumptions!$B$21))</f>
        <v>10.6966696442427</v>
      </c>
      <c r="M2156" s="16" t="n">
        <f aca="false">Assumptions!$B$17*(0.6*MIN(1,Data_Clean!R2156/Assumptions!$B$22)+0.4*IF(Data_Clean!S2156="",0,Data_Clean!S2156))</f>
        <v>9.522</v>
      </c>
      <c r="N2156" s="16" t="n">
        <f aca="false">Assumptions!$B$18*MIN(1,(Data_Clean!F2156-1)/Assumptions!$B$23)</f>
        <v>0</v>
      </c>
      <c r="O2156" s="16" t="n">
        <f aca="false">Assumptions!$B$19*(0.4*IF(Data_Clean!E2156="",0,MIN(1,Data_Clean!E2156/12/Assumptions!$B$24))+0.35*IF(Data_Clean!D2156="Y",1,0)+0.25*(1-MIN(Data_Clean!T2156,3)/3))/IF(Data_Clean!E2156="",0.6,1)</f>
        <v>6.35</v>
      </c>
      <c r="P2156" s="16" t="n">
        <f aca="false">SUM(K2156:O2156)/(Assumptions!$D$5-IF(K2156="",Assumptions!$B$15,0))*100</f>
        <v>53.2956311884529</v>
      </c>
      <c r="Q2156" s="7" t="str">
        <f aca="false">IF(J2156&gt;=Assumptions!$B$26,"High",IF(J2156&gt;=Assumptions!$B$27,"Mid","Low"))</f>
        <v>Low</v>
      </c>
      <c r="R2156" s="7" t="str">
        <f aca="false">IF(P2156&gt;=Assumptions!$B$28,"High",IF(P2156&gt;=Assumptions!$B$29,"Mid","Low"))</f>
        <v>Mid</v>
      </c>
      <c r="S2156" s="7" t="str">
        <f aca="false">INDEX(Assumptions!$B$33:$B$41,MATCH(Q2156&amp;"|"&amp;R2156,Assumptions!$A$33:$A$41,0))</f>
        <v>Light Touch</v>
      </c>
      <c r="T2156" s="7" t="n">
        <f aca="false">IF(ISNUMBER(Data_Clean!V2156),J2156*Data_Clean!V2156,0)</f>
        <v>23.1140635</v>
      </c>
    </row>
    <row r="2157" customFormat="false" ht="15" hidden="false" customHeight="false" outlineLevel="0" collapsed="false">
      <c r="A2157" s="15" t="str">
        <f aca="false">Data_Clean!A2157</f>
        <v>CX102153</v>
      </c>
      <c r="B2157" s="14" t="n">
        <f aca="false">Data_Clean!G2157*Assumptions!$B$5</f>
        <v>417.921</v>
      </c>
      <c r="C2157" s="14" t="n">
        <f aca="false">IF(Data_Clean!H2157="",0,Data_Clean!H2157)*Assumptions!$B$6</f>
        <v>0</v>
      </c>
      <c r="D2157" s="14" t="n">
        <f aca="false">Data_Clean!I2157*Assumptions!$B$7</f>
        <v>0</v>
      </c>
      <c r="E2157" s="14" t="n">
        <f aca="false">Data_Clean!J2157*Assumptions!$B$8</f>
        <v>3573.776325</v>
      </c>
      <c r="F2157" s="14" t="n">
        <f aca="false">Data_Clean!K2157*Assumptions!$B$9</f>
        <v>0</v>
      </c>
      <c r="G2157" s="14" t="n">
        <f aca="false">Data_Clean!L2157*Assumptions!$B$10</f>
        <v>0</v>
      </c>
      <c r="H2157" s="14" t="n">
        <f aca="false">IF(OR(Data_Clean!M2157="",Data_Clean!N2157=""),0,Data_Clean!M2157*Data_Clean!N2157/100)*Assumptions!$B$13*Assumptions!$B$11</f>
        <v>413.136</v>
      </c>
      <c r="I2157" s="14" t="n">
        <f aca="false">Data_Clean!O2157*4*Assumptions!$B$12</f>
        <v>105.87264</v>
      </c>
      <c r="J2157" s="14" t="n">
        <f aca="false">SUM(B2157:I2157)</f>
        <v>4510.705965</v>
      </c>
      <c r="K2157" s="16" t="n">
        <f aca="false">IF(Data_Clean!P2157="","",Assumptions!$B$15*0.5^(Data_Clean!P2157/Assumptions!$B$20))</f>
        <v>18.8988157484231</v>
      </c>
      <c r="L2157" s="16" t="n">
        <f aca="false">Assumptions!$B$16*MIN(1,LN(1+Data_Clean!Q2157)/LN(1+Assumptions!$B$21))</f>
        <v>14.9444347261843</v>
      </c>
      <c r="M2157" s="16" t="n">
        <f aca="false">Assumptions!$B$17*(0.6*MIN(1,Data_Clean!R2157/Assumptions!$B$22)+0.4*IF(Data_Clean!S2157="",0,Data_Clean!S2157))</f>
        <v>4.122</v>
      </c>
      <c r="N2157" s="16" t="n">
        <f aca="false">Assumptions!$B$18*MIN(1,(Data_Clean!F2157-1)/Assumptions!$B$23)</f>
        <v>15</v>
      </c>
      <c r="O2157" s="16" t="n">
        <f aca="false">Assumptions!$B$19*(0.4*IF(Data_Clean!E2157="",0,MIN(1,Data_Clean!E2157/12/Assumptions!$B$24))+0.35*IF(Data_Clean!D2157="Y",1,0)+0.25*(1-MIN(Data_Clean!T2157,3)/3))/IF(Data_Clean!E2157="",0.6,1)</f>
        <v>9.95</v>
      </c>
      <c r="P2157" s="16" t="n">
        <f aca="false">SUM(K2157:O2157)/(Assumptions!$D$5-IF(K2157="",Assumptions!$B$15,0))*100</f>
        <v>62.9152504746074</v>
      </c>
      <c r="Q2157" s="7" t="str">
        <f aca="false">IF(J2157&gt;=Assumptions!$B$26,"High",IF(J2157&gt;=Assumptions!$B$27,"Mid","Low"))</f>
        <v>High</v>
      </c>
      <c r="R2157" s="7" t="str">
        <f aca="false">IF(P2157&gt;=Assumptions!$B$28,"High",IF(P2157&gt;=Assumptions!$B$29,"Mid","Low"))</f>
        <v>Mid</v>
      </c>
      <c r="S2157" s="7" t="str">
        <f aca="false">INDEX(Assumptions!$B$33:$B$41,MATCH(Q2157&amp;"|"&amp;R2157,Assumptions!$A$33:$A$41,0))</f>
        <v>Established Core</v>
      </c>
      <c r="T2157" s="7" t="n">
        <f aca="false">IF(ISNUMBER(Data_Clean!V2157),J2157*Data_Clean!V2157,0)</f>
        <v>614.8092230295</v>
      </c>
    </row>
    <row r="2158" customFormat="false" ht="15" hidden="false" customHeight="false" outlineLevel="0" collapsed="false">
      <c r="A2158" s="15" t="str">
        <f aca="false">Data_Clean!A2158</f>
        <v>CX102154</v>
      </c>
      <c r="B2158" s="14" t="n">
        <f aca="false">Data_Clean!G2158*Assumptions!$B$5</f>
        <v>30.9605</v>
      </c>
      <c r="C2158" s="14" t="n">
        <f aca="false">IF(Data_Clean!H2158="",0,Data_Clean!H2158)*Assumptions!$B$6</f>
        <v>0</v>
      </c>
      <c r="D2158" s="14" t="n">
        <f aca="false">Data_Clean!I2158*Assumptions!$B$7</f>
        <v>0</v>
      </c>
      <c r="E2158" s="14" t="n">
        <f aca="false">Data_Clean!J2158*Assumptions!$B$8</f>
        <v>0</v>
      </c>
      <c r="F2158" s="14" t="n">
        <f aca="false">Data_Clean!K2158*Assumptions!$B$9</f>
        <v>0</v>
      </c>
      <c r="G2158" s="14" t="n">
        <f aca="false">Data_Clean!L2158*Assumptions!$B$10</f>
        <v>0</v>
      </c>
      <c r="H2158" s="14" t="n">
        <f aca="false">IF(OR(Data_Clean!M2158="",Data_Clean!N2158=""),0,Data_Clean!M2158*Data_Clean!N2158/100)*Assumptions!$B$13*Assumptions!$B$11</f>
        <v>29.4</v>
      </c>
      <c r="I2158" s="14" t="n">
        <f aca="false">Data_Clean!O2158*4*Assumptions!$B$12</f>
        <v>0</v>
      </c>
      <c r="J2158" s="14" t="n">
        <f aca="false">SUM(B2158:I2158)</f>
        <v>60.3605</v>
      </c>
      <c r="K2158" s="16" t="n">
        <f aca="false">IF(Data_Clean!P2158="","",Assumptions!$B$15*0.5^(Data_Clean!P2158/Assumptions!$B$20))</f>
        <v>0.0395610335791462</v>
      </c>
      <c r="L2158" s="16" t="n">
        <f aca="false">Assumptions!$B$16*MIN(1,LN(1+Data_Clean!Q2158)/LN(1+Assumptions!$B$21))</f>
        <v>0</v>
      </c>
      <c r="M2158" s="16" t="n">
        <f aca="false">Assumptions!$B$17*(0.6*MIN(1,Data_Clean!R2158/Assumptions!$B$22)+0.4*IF(Data_Clean!S2158="",0,Data_Clean!S2158))</f>
        <v>0</v>
      </c>
      <c r="N2158" s="16" t="n">
        <f aca="false">Assumptions!$B$18*MIN(1,(Data_Clean!F2158-1)/Assumptions!$B$23)</f>
        <v>5</v>
      </c>
      <c r="O2158" s="16" t="n">
        <f aca="false">Assumptions!$B$19*(0.4*IF(Data_Clean!E2158="",0,MIN(1,Data_Clean!E2158/12/Assumptions!$B$24))+0.35*IF(Data_Clean!D2158="Y",1,0)+0.25*(1-MIN(Data_Clean!T2158,3)/3))/IF(Data_Clean!E2158="",0.6,1)</f>
        <v>2.85</v>
      </c>
      <c r="P2158" s="16" t="n">
        <f aca="false">SUM(K2158:O2158)/(Assumptions!$D$5-IF(K2158="",Assumptions!$B$15,0))*100</f>
        <v>7.88956103357915</v>
      </c>
      <c r="Q2158" s="7" t="str">
        <f aca="false">IF(J2158&gt;=Assumptions!$B$26,"High",IF(J2158&gt;=Assumptions!$B$27,"Mid","Low"))</f>
        <v>Low</v>
      </c>
      <c r="R2158" s="7" t="str">
        <f aca="false">IF(P2158&gt;=Assumptions!$B$28,"High",IF(P2158&gt;=Assumptions!$B$29,"Mid","Low"))</f>
        <v>Low</v>
      </c>
      <c r="S2158" s="7" t="str">
        <f aca="false">INDEX(Assumptions!$B$33:$B$41,MATCH(Q2158&amp;"|"&amp;R2158,Assumptions!$A$33:$A$41,0))</f>
        <v>Dormant &amp; Low Value</v>
      </c>
      <c r="T2158" s="7" t="n">
        <f aca="false">IF(ISNUMBER(Data_Clean!V2158),J2158*Data_Clean!V2158,0)</f>
        <v>30.5061967</v>
      </c>
    </row>
    <row r="2159" customFormat="false" ht="15" hidden="false" customHeight="false" outlineLevel="0" collapsed="false">
      <c r="A2159" s="15" t="str">
        <f aca="false">Data_Clean!A2159</f>
        <v>CX102155</v>
      </c>
      <c r="B2159" s="14" t="n">
        <f aca="false">Data_Clean!G2159*Assumptions!$B$5</f>
        <v>324.0895</v>
      </c>
      <c r="C2159" s="14" t="n">
        <f aca="false">IF(Data_Clean!H2159="",0,Data_Clean!H2159)*Assumptions!$B$6</f>
        <v>188.28816</v>
      </c>
      <c r="D2159" s="14" t="n">
        <f aca="false">Data_Clean!I2159*Assumptions!$B$7</f>
        <v>252</v>
      </c>
      <c r="E2159" s="14" t="n">
        <f aca="false">Data_Clean!J2159*Assumptions!$B$8</f>
        <v>0</v>
      </c>
      <c r="F2159" s="14" t="n">
        <f aca="false">Data_Clean!K2159*Assumptions!$B$9</f>
        <v>0</v>
      </c>
      <c r="G2159" s="14" t="n">
        <f aca="false">Data_Clean!L2159*Assumptions!$B$10</f>
        <v>0</v>
      </c>
      <c r="H2159" s="14" t="n">
        <f aca="false">IF(OR(Data_Clean!M2159="",Data_Clean!N2159=""),0,Data_Clean!M2159*Data_Clean!N2159/100)*Assumptions!$B$13*Assumptions!$B$11</f>
        <v>0</v>
      </c>
      <c r="I2159" s="14" t="n">
        <f aca="false">Data_Clean!O2159*4*Assumptions!$B$12</f>
        <v>0</v>
      </c>
      <c r="J2159" s="14" t="n">
        <f aca="false">SUM(B2159:I2159)</f>
        <v>764.37766</v>
      </c>
      <c r="K2159" s="16" t="n">
        <f aca="false">IF(Data_Clean!P2159="","",Assumptions!$B$15*0.5^(Data_Clean!P2159/Assumptions!$B$20))</f>
        <v>7.67530418997581</v>
      </c>
      <c r="L2159" s="16" t="n">
        <f aca="false">Assumptions!$B$16*MIN(1,LN(1+Data_Clean!Q2159)/LN(1+Assumptions!$B$21))</f>
        <v>13.0760265116583</v>
      </c>
      <c r="M2159" s="16" t="n">
        <f aca="false">Assumptions!$B$17*(0.6*MIN(1,Data_Clean!R2159/Assumptions!$B$22)+0.4*IF(Data_Clean!S2159="",0,Data_Clean!S2159))</f>
        <v>5.064</v>
      </c>
      <c r="N2159" s="16" t="n">
        <f aca="false">Assumptions!$B$18*MIN(1,(Data_Clean!F2159-1)/Assumptions!$B$23)</f>
        <v>10</v>
      </c>
      <c r="O2159" s="16" t="n">
        <f aca="false">Assumptions!$B$19*(0.4*IF(Data_Clean!E2159="",0,MIN(1,Data_Clean!E2159/12/Assumptions!$B$24))+0.35*IF(Data_Clean!D2159="Y",1,0)+0.25*(1-MIN(Data_Clean!T2159,3)/3))/IF(Data_Clean!E2159="",0.6,1)</f>
        <v>12.05</v>
      </c>
      <c r="P2159" s="16" t="n">
        <f aca="false">SUM(K2159:O2159)/(Assumptions!$D$5-IF(K2159="",Assumptions!$B$15,0))*100</f>
        <v>47.8653307016341</v>
      </c>
      <c r="Q2159" s="7" t="str">
        <f aca="false">IF(J2159&gt;=Assumptions!$B$26,"High",IF(J2159&gt;=Assumptions!$B$27,"Mid","Low"))</f>
        <v>Mid</v>
      </c>
      <c r="R2159" s="7" t="str">
        <f aca="false">IF(P2159&gt;=Assumptions!$B$28,"High",IF(P2159&gt;=Assumptions!$B$29,"Mid","Low"))</f>
        <v>Low</v>
      </c>
      <c r="S2159" s="7" t="str">
        <f aca="false">INDEX(Assumptions!$B$33:$B$41,MATCH(Q2159&amp;"|"&amp;R2159,Assumptions!$A$33:$A$41,0))</f>
        <v>Light Touch</v>
      </c>
      <c r="T2159" s="7" t="n">
        <f aca="false">IF(ISNUMBER(Data_Clean!V2159),J2159*Data_Clean!V2159,0)</f>
        <v>51.366178752</v>
      </c>
    </row>
    <row r="2160" customFormat="false" ht="15" hidden="false" customHeight="false" outlineLevel="0" collapsed="false">
      <c r="A2160" s="15" t="str">
        <f aca="false">Data_Clean!A2160</f>
        <v>CX102156</v>
      </c>
      <c r="B2160" s="14" t="n">
        <f aca="false">Data_Clean!G2160*Assumptions!$B$5</f>
        <v>42.812</v>
      </c>
      <c r="C2160" s="14" t="n">
        <f aca="false">IF(Data_Clean!H2160="",0,Data_Clean!H2160)*Assumptions!$B$6</f>
        <v>598.8228</v>
      </c>
      <c r="D2160" s="14" t="n">
        <f aca="false">Data_Clean!I2160*Assumptions!$B$7</f>
        <v>396.8</v>
      </c>
      <c r="E2160" s="14" t="n">
        <f aca="false">Data_Clean!J2160*Assumptions!$B$8</f>
        <v>0</v>
      </c>
      <c r="F2160" s="14" t="n">
        <f aca="false">Data_Clean!K2160*Assumptions!$B$9</f>
        <v>0</v>
      </c>
      <c r="G2160" s="14" t="n">
        <f aca="false">Data_Clean!L2160*Assumptions!$B$10</f>
        <v>0</v>
      </c>
      <c r="H2160" s="14" t="n">
        <f aca="false">IF(OR(Data_Clean!M2160="",Data_Clean!N2160=""),0,Data_Clean!M2160*Data_Clean!N2160/100)*Assumptions!$B$13*Assumptions!$B$11</f>
        <v>142.896</v>
      </c>
      <c r="I2160" s="14" t="n">
        <f aca="false">Data_Clean!O2160*4*Assumptions!$B$12</f>
        <v>43.128</v>
      </c>
      <c r="J2160" s="14" t="n">
        <f aca="false">SUM(B2160:I2160)</f>
        <v>1224.4588</v>
      </c>
      <c r="K2160" s="16" t="n">
        <f aca="false">IF(Data_Clean!P2160="","",Assumptions!$B$15*0.5^(Data_Clean!P2160/Assumptions!$B$20))</f>
        <v>26.7269615442102</v>
      </c>
      <c r="L2160" s="16" t="n">
        <f aca="false">Assumptions!$B$16*MIN(1,LN(1+Data_Clean!Q2160)/LN(1+Assumptions!$B$21))</f>
        <v>15.5872929926646</v>
      </c>
      <c r="M2160" s="16" t="n">
        <f aca="false">Assumptions!$B$17*(0.6*MIN(1,Data_Clean!R2160/Assumptions!$B$22)+0.4*IF(Data_Clean!S2160="",0,Data_Clean!S2160))</f>
        <v>7.05</v>
      </c>
      <c r="N2160" s="16" t="n">
        <f aca="false">Assumptions!$B$18*MIN(1,(Data_Clean!F2160-1)/Assumptions!$B$23)</f>
        <v>15</v>
      </c>
      <c r="O2160" s="16" t="n">
        <f aca="false">Assumptions!$B$19*(0.4*IF(Data_Clean!E2160="",0,MIN(1,Data_Clean!E2160/12/Assumptions!$B$24))+0.35*IF(Data_Clean!D2160="Y",1,0)+0.25*(1-MIN(Data_Clean!T2160,3)/3))/IF(Data_Clean!E2160="",0.6,1)</f>
        <v>12.3</v>
      </c>
      <c r="P2160" s="16" t="n">
        <f aca="false">SUM(K2160:O2160)/(Assumptions!$D$5-IF(K2160="",Assumptions!$B$15,0))*100</f>
        <v>76.6642545368748</v>
      </c>
      <c r="Q2160" s="7" t="str">
        <f aca="false">IF(J2160&gt;=Assumptions!$B$26,"High",IF(J2160&gt;=Assumptions!$B$27,"Mid","Low"))</f>
        <v>Mid</v>
      </c>
      <c r="R2160" s="7" t="str">
        <f aca="false">IF(P2160&gt;=Assumptions!$B$28,"High",IF(P2160&gt;=Assumptions!$B$29,"Mid","Low"))</f>
        <v>High</v>
      </c>
      <c r="S2160" s="7" t="str">
        <f aca="false">INDEX(Assumptions!$B$33:$B$41,MATCH(Q2160&amp;"|"&amp;R2160,Assumptions!$A$33:$A$41,0))</f>
        <v>Engaged Builders</v>
      </c>
      <c r="T2160" s="7" t="n">
        <f aca="false">IF(ISNUMBER(Data_Clean!V2160),J2160*Data_Clean!V2160,0)</f>
        <v>15.79551852</v>
      </c>
    </row>
    <row r="2161" customFormat="false" ht="15" hidden="false" customHeight="false" outlineLevel="0" collapsed="false">
      <c r="A2161" s="15" t="str">
        <f aca="false">Data_Clean!A2161</f>
        <v>CX102157</v>
      </c>
      <c r="B2161" s="14" t="n">
        <f aca="false">Data_Clean!G2161*Assumptions!$B$5</f>
        <v>312.345</v>
      </c>
      <c r="C2161" s="14" t="n">
        <f aca="false">IF(Data_Clean!H2161="",0,Data_Clean!H2161)*Assumptions!$B$6</f>
        <v>444.3858</v>
      </c>
      <c r="D2161" s="14" t="n">
        <f aca="false">Data_Clean!I2161*Assumptions!$B$7</f>
        <v>0</v>
      </c>
      <c r="E2161" s="14" t="n">
        <f aca="false">Data_Clean!J2161*Assumptions!$B$8</f>
        <v>0</v>
      </c>
      <c r="F2161" s="14" t="n">
        <f aca="false">Data_Clean!K2161*Assumptions!$B$9</f>
        <v>0</v>
      </c>
      <c r="G2161" s="14" t="n">
        <f aca="false">Data_Clean!L2161*Assumptions!$B$10</f>
        <v>0</v>
      </c>
      <c r="H2161" s="14" t="n">
        <f aca="false">IF(OR(Data_Clean!M2161="",Data_Clean!N2161=""),0,Data_Clean!M2161*Data_Clean!N2161/100)*Assumptions!$B$13*Assumptions!$B$11</f>
        <v>0</v>
      </c>
      <c r="I2161" s="14" t="n">
        <f aca="false">Data_Clean!O2161*4*Assumptions!$B$12</f>
        <v>0</v>
      </c>
      <c r="J2161" s="14" t="n">
        <f aca="false">SUM(B2161:I2161)</f>
        <v>756.7308</v>
      </c>
      <c r="K2161" s="16" t="n">
        <f aca="false">IF(Data_Clean!P2161="","",Assumptions!$B$15*0.5^(Data_Clean!P2161/Assumptions!$B$20))</f>
        <v>22.2164632842985</v>
      </c>
      <c r="L2161" s="16" t="n">
        <f aca="false">Assumptions!$B$16*MIN(1,LN(1+Data_Clean!Q2161)/LN(1+Assumptions!$B$21))</f>
        <v>15.383822204249</v>
      </c>
      <c r="M2161" s="16" t="n">
        <f aca="false">Assumptions!$B$17*(0.6*MIN(1,Data_Clean!R2161/Assumptions!$B$22)+0.4*IF(Data_Clean!S2161="",0,Data_Clean!S2161))</f>
        <v>8.376</v>
      </c>
      <c r="N2161" s="16" t="n">
        <f aca="false">Assumptions!$B$18*MIN(1,(Data_Clean!F2161-1)/Assumptions!$B$23)</f>
        <v>5</v>
      </c>
      <c r="O2161" s="16" t="n">
        <f aca="false">Assumptions!$B$19*(0.4*IF(Data_Clean!E2161="",0,MIN(1,Data_Clean!E2161/12/Assumptions!$B$24))+0.35*IF(Data_Clean!D2161="Y",1,0)+0.25*(1-MIN(Data_Clean!T2161,3)/3))/IF(Data_Clean!E2161="",0.6,1)</f>
        <v>11.3</v>
      </c>
      <c r="P2161" s="16" t="n">
        <f aca="false">SUM(K2161:O2161)/(Assumptions!$D$5-IF(K2161="",Assumptions!$B$15,0))*100</f>
        <v>62.2762854885475</v>
      </c>
      <c r="Q2161" s="7" t="str">
        <f aca="false">IF(J2161&gt;=Assumptions!$B$26,"High",IF(J2161&gt;=Assumptions!$B$27,"Mid","Low"))</f>
        <v>Mid</v>
      </c>
      <c r="R2161" s="7" t="str">
        <f aca="false">IF(P2161&gt;=Assumptions!$B$28,"High",IF(P2161&gt;=Assumptions!$B$29,"Mid","Low"))</f>
        <v>Mid</v>
      </c>
      <c r="S2161" s="7" t="str">
        <f aca="false">INDEX(Assumptions!$B$33:$B$41,MATCH(Q2161&amp;"|"&amp;R2161,Assumptions!$A$33:$A$41,0))</f>
        <v>Established Core</v>
      </c>
      <c r="T2161" s="7" t="n">
        <f aca="false">IF(ISNUMBER(Data_Clean!V2161),J2161*Data_Clean!V2161,0)</f>
        <v>33.06913596</v>
      </c>
    </row>
    <row r="2162" customFormat="false" ht="15" hidden="false" customHeight="false" outlineLevel="0" collapsed="false">
      <c r="A2162" s="15" t="str">
        <f aca="false">Data_Clean!A2162</f>
        <v>CX102158</v>
      </c>
      <c r="B2162" s="14" t="n">
        <f aca="false">Data_Clean!G2162*Assumptions!$B$5</f>
        <v>137.2885</v>
      </c>
      <c r="C2162" s="14" t="n">
        <f aca="false">IF(Data_Clean!H2162="",0,Data_Clean!H2162)*Assumptions!$B$6</f>
        <v>240.12336</v>
      </c>
      <c r="D2162" s="14" t="n">
        <f aca="false">Data_Clean!I2162*Assumptions!$B$7</f>
        <v>0</v>
      </c>
      <c r="E2162" s="14" t="n">
        <f aca="false">Data_Clean!J2162*Assumptions!$B$8</f>
        <v>0</v>
      </c>
      <c r="F2162" s="14" t="n">
        <f aca="false">Data_Clean!K2162*Assumptions!$B$9</f>
        <v>0</v>
      </c>
      <c r="G2162" s="14" t="n">
        <f aca="false">Data_Clean!L2162*Assumptions!$B$10</f>
        <v>0</v>
      </c>
      <c r="H2162" s="14" t="n">
        <f aca="false">IF(OR(Data_Clean!M2162="",Data_Clean!N2162=""),0,Data_Clean!M2162*Data_Clean!N2162/100)*Assumptions!$B$13*Assumptions!$B$11</f>
        <v>0</v>
      </c>
      <c r="I2162" s="14" t="n">
        <f aca="false">Data_Clean!O2162*4*Assumptions!$B$12</f>
        <v>0</v>
      </c>
      <c r="J2162" s="14" t="n">
        <f aca="false">SUM(B2162:I2162)</f>
        <v>377.41186</v>
      </c>
      <c r="K2162" s="16" t="n">
        <f aca="false">IF(Data_Clean!P2162="","",Assumptions!$B$15*0.5^(Data_Clean!P2162/Assumptions!$B$20))</f>
        <v>27.9909897461042</v>
      </c>
      <c r="L2162" s="16" t="n">
        <f aca="false">Assumptions!$B$16*MIN(1,LN(1+Data_Clean!Q2162)/LN(1+Assumptions!$B$21))</f>
        <v>16.4779661706004</v>
      </c>
      <c r="M2162" s="16" t="n">
        <f aca="false">Assumptions!$B$17*(0.6*MIN(1,Data_Clean!R2162/Assumptions!$B$22)+0.4*IF(Data_Clean!S2162="",0,Data_Clean!S2162))</f>
        <v>7.638</v>
      </c>
      <c r="N2162" s="16" t="n">
        <f aca="false">Assumptions!$B$18*MIN(1,(Data_Clean!F2162-1)/Assumptions!$B$23)</f>
        <v>5</v>
      </c>
      <c r="O2162" s="16" t="n">
        <f aca="false">Assumptions!$B$19*(0.4*IF(Data_Clean!E2162="",0,MIN(1,Data_Clean!E2162/12/Assumptions!$B$24))+0.35*IF(Data_Clean!D2162="Y",1,0)+0.25*(1-MIN(Data_Clean!T2162,3)/3))/IF(Data_Clean!E2162="",0.6,1)</f>
        <v>14</v>
      </c>
      <c r="P2162" s="16" t="n">
        <f aca="false">SUM(K2162:O2162)/(Assumptions!$D$5-IF(K2162="",Assumptions!$B$15,0))*100</f>
        <v>71.1069559167047</v>
      </c>
      <c r="Q2162" s="7" t="str">
        <f aca="false">IF(J2162&gt;=Assumptions!$B$26,"High",IF(J2162&gt;=Assumptions!$B$27,"Mid","Low"))</f>
        <v>Low</v>
      </c>
      <c r="R2162" s="7" t="str">
        <f aca="false">IF(P2162&gt;=Assumptions!$B$28,"High",IF(P2162&gt;=Assumptions!$B$29,"Mid","Low"))</f>
        <v>High</v>
      </c>
      <c r="S2162" s="7" t="str">
        <f aca="false">INDEX(Assumptions!$B$33:$B$41,MATCH(Q2162&amp;"|"&amp;R2162,Assumptions!$A$33:$A$41,0))</f>
        <v>Engaged Builders</v>
      </c>
      <c r="T2162" s="7" t="n">
        <f aca="false">IF(ISNUMBER(Data_Clean!V2162),J2162*Data_Clean!V2162,0)</f>
        <v>7.321790084</v>
      </c>
    </row>
    <row r="2163" customFormat="false" ht="15" hidden="false" customHeight="false" outlineLevel="0" collapsed="false">
      <c r="A2163" s="15" t="str">
        <f aca="false">Data_Clean!A2163</f>
        <v>CX102159</v>
      </c>
      <c r="B2163" s="14" t="n">
        <f aca="false">Data_Clean!G2163*Assumptions!$B$5</f>
        <v>5.18625</v>
      </c>
      <c r="C2163" s="14" t="n">
        <f aca="false">IF(Data_Clean!H2163="",0,Data_Clean!H2163)*Assumptions!$B$6</f>
        <v>0</v>
      </c>
      <c r="D2163" s="14" t="n">
        <f aca="false">Data_Clean!I2163*Assumptions!$B$7</f>
        <v>0</v>
      </c>
      <c r="E2163" s="14" t="n">
        <f aca="false">Data_Clean!J2163*Assumptions!$B$8</f>
        <v>0</v>
      </c>
      <c r="F2163" s="14" t="n">
        <f aca="false">Data_Clean!K2163*Assumptions!$B$9</f>
        <v>0</v>
      </c>
      <c r="G2163" s="14" t="n">
        <f aca="false">Data_Clean!L2163*Assumptions!$B$10</f>
        <v>0</v>
      </c>
      <c r="H2163" s="14" t="n">
        <f aca="false">IF(OR(Data_Clean!M2163="",Data_Clean!N2163=""),0,Data_Clean!M2163*Data_Clean!N2163/100)*Assumptions!$B$13*Assumptions!$B$11</f>
        <v>0</v>
      </c>
      <c r="I2163" s="14" t="n">
        <f aca="false">Data_Clean!O2163*4*Assumptions!$B$12</f>
        <v>0</v>
      </c>
      <c r="J2163" s="14" t="n">
        <f aca="false">SUM(B2163:I2163)</f>
        <v>5.18625</v>
      </c>
      <c r="K2163" s="16" t="n">
        <f aca="false">IF(Data_Clean!P2163="","",Assumptions!$B$15*0.5^(Data_Clean!P2163/Assumptions!$B$20))</f>
        <v>27.9909897461042</v>
      </c>
      <c r="L2163" s="16" t="n">
        <f aca="false">Assumptions!$B$16*MIN(1,LN(1+Data_Clean!Q2163)/LN(1+Assumptions!$B$21))</f>
        <v>12.2792642888455</v>
      </c>
      <c r="M2163" s="16" t="n">
        <f aca="false">Assumptions!$B$17*(0.6*MIN(1,Data_Clean!R2163/Assumptions!$B$22)+0.4*IF(Data_Clean!S2163="",0,Data_Clean!S2163))</f>
        <v>4.236</v>
      </c>
      <c r="N2163" s="16" t="n">
        <f aca="false">Assumptions!$B$18*MIN(1,(Data_Clean!F2163-1)/Assumptions!$B$23)</f>
        <v>5</v>
      </c>
      <c r="O2163" s="16" t="n">
        <f aca="false">Assumptions!$B$19*(0.4*IF(Data_Clean!E2163="",0,MIN(1,Data_Clean!E2163/12/Assumptions!$B$24))+0.35*IF(Data_Clean!D2163="Y",1,0)+0.25*(1-MIN(Data_Clean!T2163,3)/3))/IF(Data_Clean!E2163="",0.6,1)</f>
        <v>8.55</v>
      </c>
      <c r="P2163" s="16" t="n">
        <f aca="false">SUM(K2163:O2163)/(Assumptions!$D$5-IF(K2163="",Assumptions!$B$15,0))*100</f>
        <v>58.0562540349497</v>
      </c>
      <c r="Q2163" s="7" t="str">
        <f aca="false">IF(J2163&gt;=Assumptions!$B$26,"High",IF(J2163&gt;=Assumptions!$B$27,"Mid","Low"))</f>
        <v>Low</v>
      </c>
      <c r="R2163" s="7" t="str">
        <f aca="false">IF(P2163&gt;=Assumptions!$B$28,"High",IF(P2163&gt;=Assumptions!$B$29,"Mid","Low"))</f>
        <v>Mid</v>
      </c>
      <c r="S2163" s="7" t="str">
        <f aca="false">INDEX(Assumptions!$B$33:$B$41,MATCH(Q2163&amp;"|"&amp;R2163,Assumptions!$A$33:$A$41,0))</f>
        <v>Light Touch</v>
      </c>
      <c r="T2163" s="7" t="n">
        <f aca="false">IF(ISNUMBER(Data_Clean!V2163),J2163*Data_Clean!V2163,0)</f>
        <v>0.3091005</v>
      </c>
    </row>
    <row r="2164" customFormat="false" ht="15" hidden="false" customHeight="false" outlineLevel="0" collapsed="false">
      <c r="A2164" s="15" t="str">
        <f aca="false">Data_Clean!A2164</f>
        <v>CX102160</v>
      </c>
      <c r="B2164" s="14" t="n">
        <f aca="false">Data_Clean!G2164*Assumptions!$B$5</f>
        <v>101.46625</v>
      </c>
      <c r="C2164" s="14" t="n">
        <f aca="false">IF(Data_Clean!H2164="",0,Data_Clean!H2164)*Assumptions!$B$6</f>
        <v>1257.25212</v>
      </c>
      <c r="D2164" s="14" t="n">
        <f aca="false">Data_Clean!I2164*Assumptions!$B$7</f>
        <v>4812</v>
      </c>
      <c r="E2164" s="14" t="n">
        <f aca="false">Data_Clean!J2164*Assumptions!$B$8</f>
        <v>1941.585075</v>
      </c>
      <c r="F2164" s="14" t="n">
        <f aca="false">Data_Clean!K2164*Assumptions!$B$9</f>
        <v>0</v>
      </c>
      <c r="G2164" s="14" t="n">
        <f aca="false">Data_Clean!L2164*Assumptions!$B$10</f>
        <v>0</v>
      </c>
      <c r="H2164" s="14" t="n">
        <f aca="false">IF(OR(Data_Clean!M2164="",Data_Clean!N2164=""),0,Data_Clean!M2164*Data_Clean!N2164/100)*Assumptions!$B$13*Assumptions!$B$11</f>
        <v>292.866</v>
      </c>
      <c r="I2164" s="14" t="n">
        <f aca="false">Data_Clean!O2164*4*Assumptions!$B$12</f>
        <v>12.36288</v>
      </c>
      <c r="J2164" s="14" t="n">
        <f aca="false">SUM(B2164:I2164)</f>
        <v>8417.532325</v>
      </c>
      <c r="K2164" s="16" t="n">
        <f aca="false">IF(Data_Clean!P2164="","",Assumptions!$B$15*0.5^(Data_Clean!P2164/Assumptions!$B$20))</f>
        <v>23.811015779523</v>
      </c>
      <c r="L2164" s="16" t="n">
        <f aca="false">Assumptions!$B$16*MIN(1,LN(1+Data_Clean!Q2164)/LN(1+Assumptions!$B$21))</f>
        <v>10.362865626271</v>
      </c>
      <c r="M2164" s="16" t="n">
        <f aca="false">Assumptions!$B$17*(0.6*MIN(1,Data_Clean!R2164/Assumptions!$B$22)+0.4*IF(Data_Clean!S2164="",0,Data_Clean!S2164))</f>
        <v>4.914</v>
      </c>
      <c r="N2164" s="16" t="n">
        <f aca="false">Assumptions!$B$18*MIN(1,(Data_Clean!F2164-1)/Assumptions!$B$23)</f>
        <v>20</v>
      </c>
      <c r="O2164" s="16" t="n">
        <f aca="false">Assumptions!$B$19*(0.4*IF(Data_Clean!E2164="",0,MIN(1,Data_Clean!E2164/12/Assumptions!$B$24))+0.35*IF(Data_Clean!D2164="Y",1,0)+0.25*(1-MIN(Data_Clean!T2164,3)/3))/IF(Data_Clean!E2164="",0.6,1)</f>
        <v>8.5</v>
      </c>
      <c r="P2164" s="16" t="n">
        <f aca="false">SUM(K2164:O2164)/(Assumptions!$D$5-IF(K2164="",Assumptions!$B$15,0))*100</f>
        <v>67.587881405794</v>
      </c>
      <c r="Q2164" s="7" t="str">
        <f aca="false">IF(J2164&gt;=Assumptions!$B$26,"High",IF(J2164&gt;=Assumptions!$B$27,"Mid","Low"))</f>
        <v>High</v>
      </c>
      <c r="R2164" s="7" t="str">
        <f aca="false">IF(P2164&gt;=Assumptions!$B$28,"High",IF(P2164&gt;=Assumptions!$B$29,"Mid","Low"))</f>
        <v>Mid</v>
      </c>
      <c r="S2164" s="7" t="str">
        <f aca="false">INDEX(Assumptions!$B$33:$B$41,MATCH(Q2164&amp;"|"&amp;R2164,Assumptions!$A$33:$A$41,0))</f>
        <v>Established Core</v>
      </c>
      <c r="T2164" s="7" t="n">
        <f aca="false">IF(ISNUMBER(Data_Clean!V2164),J2164*Data_Clean!V2164,0)</f>
        <v>1114.48127983</v>
      </c>
    </row>
    <row r="2165" customFormat="false" ht="15" hidden="false" customHeight="false" outlineLevel="0" collapsed="false">
      <c r="A2165" s="15" t="str">
        <f aca="false">Data_Clean!A2165</f>
        <v>CX102161</v>
      </c>
      <c r="B2165" s="14" t="n">
        <f aca="false">Data_Clean!G2165*Assumptions!$B$5</f>
        <v>267.06775</v>
      </c>
      <c r="C2165" s="14" t="n">
        <f aca="false">IF(Data_Clean!H2165="",0,Data_Clean!H2165)*Assumptions!$B$6</f>
        <v>807.8142</v>
      </c>
      <c r="D2165" s="14" t="n">
        <f aca="false">Data_Clean!I2165*Assumptions!$B$7</f>
        <v>904.8</v>
      </c>
      <c r="E2165" s="14" t="n">
        <f aca="false">Data_Clean!J2165*Assumptions!$B$8</f>
        <v>344.66685</v>
      </c>
      <c r="F2165" s="14" t="n">
        <f aca="false">Data_Clean!K2165*Assumptions!$B$9</f>
        <v>0</v>
      </c>
      <c r="G2165" s="14" t="n">
        <f aca="false">Data_Clean!L2165*Assumptions!$B$10</f>
        <v>0</v>
      </c>
      <c r="H2165" s="14" t="n">
        <f aca="false">IF(OR(Data_Clean!M2165="",Data_Clean!N2165=""),0,Data_Clean!M2165*Data_Clean!N2165/100)*Assumptions!$B$13*Assumptions!$B$11</f>
        <v>0</v>
      </c>
      <c r="I2165" s="14" t="n">
        <f aca="false">Data_Clean!O2165*4*Assumptions!$B$12</f>
        <v>0</v>
      </c>
      <c r="J2165" s="14" t="n">
        <f aca="false">SUM(B2165:I2165)</f>
        <v>2324.3488</v>
      </c>
      <c r="K2165" s="16" t="n">
        <f aca="false">IF(Data_Clean!P2165="","",Assumptions!$B$15*0.5^(Data_Clean!P2165/Assumptions!$B$20))</f>
        <v>26.7269615442102</v>
      </c>
      <c r="L2165" s="16" t="n">
        <f aca="false">Assumptions!$B$16*MIN(1,LN(1+Data_Clean!Q2165)/LN(1+Assumptions!$B$21))</f>
        <v>15.4867983970398</v>
      </c>
      <c r="M2165" s="16" t="n">
        <f aca="false">Assumptions!$B$17*(0.6*MIN(1,Data_Clean!R2165/Assumptions!$B$22)+0.4*IF(Data_Clean!S2165="",0,Data_Clean!S2165))</f>
        <v>3.132</v>
      </c>
      <c r="N2165" s="16" t="n">
        <f aca="false">Assumptions!$B$18*MIN(1,(Data_Clean!F2165-1)/Assumptions!$B$23)</f>
        <v>20</v>
      </c>
      <c r="O2165" s="16" t="n">
        <f aca="false">Assumptions!$B$19*(0.4*IF(Data_Clean!E2165="",0,MIN(1,Data_Clean!E2165/12/Assumptions!$B$24))+0.35*IF(Data_Clean!D2165="Y",1,0)+0.25*(1-MIN(Data_Clean!T2165,3)/3))/IF(Data_Clean!E2165="",0.6,1)</f>
        <v>15</v>
      </c>
      <c r="P2165" s="16" t="n">
        <f aca="false">SUM(K2165:O2165)/(Assumptions!$D$5-IF(K2165="",Assumptions!$B$15,0))*100</f>
        <v>80.34575994125</v>
      </c>
      <c r="Q2165" s="7" t="str">
        <f aca="false">IF(J2165&gt;=Assumptions!$B$26,"High",IF(J2165&gt;=Assumptions!$B$27,"Mid","Low"))</f>
        <v>High</v>
      </c>
      <c r="R2165" s="7" t="str">
        <f aca="false">IF(P2165&gt;=Assumptions!$B$28,"High",IF(P2165&gt;=Assumptions!$B$29,"Mid","Low"))</f>
        <v>High</v>
      </c>
      <c r="S2165" s="7" t="str">
        <f aca="false">INDEX(Assumptions!$B$33:$B$41,MATCH(Q2165&amp;"|"&amp;R2165,Assumptions!$A$33:$A$41,0))</f>
        <v>Premier Advocates</v>
      </c>
      <c r="T2165" s="7" t="n">
        <f aca="false">IF(ISNUMBER(Data_Clean!V2165),J2165*Data_Clean!V2165,0)</f>
        <v>33.93549248</v>
      </c>
    </row>
    <row r="2166" customFormat="false" ht="15" hidden="false" customHeight="false" outlineLevel="0" collapsed="false">
      <c r="A2166" s="15" t="str">
        <f aca="false">Data_Clean!A2166</f>
        <v>CX102162</v>
      </c>
      <c r="B2166" s="14" t="n">
        <f aca="false">Data_Clean!G2166*Assumptions!$B$5</f>
        <v>56.3595</v>
      </c>
      <c r="C2166" s="14" t="n">
        <f aca="false">IF(Data_Clean!H2166="",0,Data_Clean!H2166)*Assumptions!$B$6</f>
        <v>32.83704</v>
      </c>
      <c r="D2166" s="14" t="n">
        <f aca="false">Data_Clean!I2166*Assumptions!$B$7</f>
        <v>0</v>
      </c>
      <c r="E2166" s="14" t="n">
        <f aca="false">Data_Clean!J2166*Assumptions!$B$8</f>
        <v>0</v>
      </c>
      <c r="F2166" s="14" t="n">
        <f aca="false">Data_Clean!K2166*Assumptions!$B$9</f>
        <v>0</v>
      </c>
      <c r="G2166" s="14" t="n">
        <f aca="false">Data_Clean!L2166*Assumptions!$B$10</f>
        <v>0</v>
      </c>
      <c r="H2166" s="14" t="n">
        <f aca="false">IF(OR(Data_Clean!M2166="",Data_Clean!N2166=""),0,Data_Clean!M2166*Data_Clean!N2166/100)*Assumptions!$B$13*Assumptions!$B$11</f>
        <v>0</v>
      </c>
      <c r="I2166" s="14" t="n">
        <f aca="false">Data_Clean!O2166*4*Assumptions!$B$12</f>
        <v>2.5512</v>
      </c>
      <c r="J2166" s="14" t="n">
        <f aca="false">SUM(B2166:I2166)</f>
        <v>91.74774</v>
      </c>
      <c r="K2166" s="16" t="n">
        <f aca="false">IF(Data_Clean!P2166="","",Assumptions!$B$15*0.5^(Data_Clean!P2166/Assumptions!$B$20))</f>
        <v>28.6452481173125</v>
      </c>
      <c r="L2166" s="16" t="n">
        <f aca="false">Assumptions!$B$16*MIN(1,LN(1+Data_Clean!Q2166)/LN(1+Assumptions!$B$21))</f>
        <v>13.5873179074216</v>
      </c>
      <c r="M2166" s="16" t="n">
        <f aca="false">Assumptions!$B$17*(0.6*MIN(1,Data_Clean!R2166/Assumptions!$B$22)+0.4*IF(Data_Clean!S2166="",0,Data_Clean!S2166))</f>
        <v>3.612</v>
      </c>
      <c r="N2166" s="16" t="n">
        <f aca="false">Assumptions!$B$18*MIN(1,(Data_Clean!F2166-1)/Assumptions!$B$23)</f>
        <v>15</v>
      </c>
      <c r="O2166" s="16" t="n">
        <f aca="false">Assumptions!$B$19*(0.4*IF(Data_Clean!E2166="",0,MIN(1,Data_Clean!E2166/12/Assumptions!$B$24))+0.35*IF(Data_Clean!D2166="Y",1,0)+0.25*(1-MIN(Data_Clean!T2166,3)/3))/IF(Data_Clean!E2166="",0.6,1)</f>
        <v>15</v>
      </c>
      <c r="P2166" s="16" t="n">
        <f aca="false">SUM(K2166:O2166)/(Assumptions!$D$5-IF(K2166="",Assumptions!$B$15,0))*100</f>
        <v>75.8445660247341</v>
      </c>
      <c r="Q2166" s="7" t="str">
        <f aca="false">IF(J2166&gt;=Assumptions!$B$26,"High",IF(J2166&gt;=Assumptions!$B$27,"Mid","Low"))</f>
        <v>Low</v>
      </c>
      <c r="R2166" s="7" t="str">
        <f aca="false">IF(P2166&gt;=Assumptions!$B$28,"High",IF(P2166&gt;=Assumptions!$B$29,"Mid","Low"))</f>
        <v>High</v>
      </c>
      <c r="S2166" s="7" t="str">
        <f aca="false">INDEX(Assumptions!$B$33:$B$41,MATCH(Q2166&amp;"|"&amp;R2166,Assumptions!$A$33:$A$41,0))</f>
        <v>Engaged Builders</v>
      </c>
      <c r="T2166" s="7" t="n">
        <f aca="false">IF(ISNUMBER(Data_Clean!V2166),J2166*Data_Clean!V2166,0)</f>
        <v>1.761556608</v>
      </c>
    </row>
    <row r="2167" customFormat="false" ht="15" hidden="false" customHeight="false" outlineLevel="0" collapsed="false">
      <c r="A2167" s="15" t="str">
        <f aca="false">Data_Clean!A2167</f>
        <v>CX102163</v>
      </c>
      <c r="B2167" s="14" t="n">
        <f aca="false">Data_Clean!G2167*Assumptions!$B$5</f>
        <v>69.9705</v>
      </c>
      <c r="C2167" s="14" t="n">
        <f aca="false">IF(Data_Clean!H2167="",0,Data_Clean!H2167)*Assumptions!$B$6</f>
        <v>0</v>
      </c>
      <c r="D2167" s="14" t="n">
        <f aca="false">Data_Clean!I2167*Assumptions!$B$7</f>
        <v>429.6</v>
      </c>
      <c r="E2167" s="14" t="n">
        <f aca="false">Data_Clean!J2167*Assumptions!$B$8</f>
        <v>0</v>
      </c>
      <c r="F2167" s="14" t="n">
        <f aca="false">Data_Clean!K2167*Assumptions!$B$9</f>
        <v>3747.7</v>
      </c>
      <c r="G2167" s="14" t="n">
        <f aca="false">Data_Clean!L2167*Assumptions!$B$10</f>
        <v>0</v>
      </c>
      <c r="H2167" s="14" t="n">
        <f aca="false">IF(OR(Data_Clean!M2167="",Data_Clean!N2167=""),0,Data_Clean!M2167*Data_Clean!N2167/100)*Assumptions!$B$13*Assumptions!$B$11</f>
        <v>0</v>
      </c>
      <c r="I2167" s="14" t="n">
        <f aca="false">Data_Clean!O2167*4*Assumptions!$B$12</f>
        <v>0</v>
      </c>
      <c r="J2167" s="14" t="n">
        <f aca="false">SUM(B2167:I2167)</f>
        <v>4247.2705</v>
      </c>
      <c r="K2167" s="16" t="n">
        <f aca="false">IF(Data_Clean!P2167="","",Assumptions!$B$15*0.5^(Data_Clean!P2167/Assumptions!$B$20))</f>
        <v>0.895164003666016</v>
      </c>
      <c r="L2167" s="16" t="n">
        <f aca="false">Assumptions!$B$16*MIN(1,LN(1+Data_Clean!Q2167)/LN(1+Assumptions!$B$21))</f>
        <v>0</v>
      </c>
      <c r="M2167" s="16" t="n">
        <f aca="false">Assumptions!$B$17*(0.6*MIN(1,Data_Clean!R2167/Assumptions!$B$22)+0.4*IF(Data_Clean!S2167="",0,Data_Clean!S2167))</f>
        <v>0</v>
      </c>
      <c r="N2167" s="16" t="n">
        <f aca="false">Assumptions!$B$18*MIN(1,(Data_Clean!F2167-1)/Assumptions!$B$23)</f>
        <v>10</v>
      </c>
      <c r="O2167" s="16" t="n">
        <f aca="false">Assumptions!$B$19*(0.4*IF(Data_Clean!E2167="",0,MIN(1,Data_Clean!E2167/12/Assumptions!$B$24))+0.35*IF(Data_Clean!D2167="Y",1,0)+0.25*(1-MIN(Data_Clean!T2167,3)/3))/IF(Data_Clean!E2167="",0.6,1)</f>
        <v>9.4</v>
      </c>
      <c r="P2167" s="16" t="n">
        <f aca="false">SUM(K2167:O2167)/(Assumptions!$D$5-IF(K2167="",Assumptions!$B$15,0))*100</f>
        <v>20.295164003666</v>
      </c>
      <c r="Q2167" s="7" t="str">
        <f aca="false">IF(J2167&gt;=Assumptions!$B$26,"High",IF(J2167&gt;=Assumptions!$B$27,"Mid","Low"))</f>
        <v>High</v>
      </c>
      <c r="R2167" s="7" t="str">
        <f aca="false">IF(P2167&gt;=Assumptions!$B$28,"High",IF(P2167&gt;=Assumptions!$B$29,"Mid","Low"))</f>
        <v>Low</v>
      </c>
      <c r="S2167" s="7" t="str">
        <f aca="false">INDEX(Assumptions!$B$33:$B$41,MATCH(Q2167&amp;"|"&amp;R2167,Assumptions!$A$33:$A$41,0))</f>
        <v>Affluent Drifters</v>
      </c>
      <c r="T2167" s="7" t="n">
        <f aca="false">IF(ISNUMBER(Data_Clean!V2167),J2167*Data_Clean!V2167,0)</f>
        <v>1314.9549468</v>
      </c>
    </row>
    <row r="2168" customFormat="false" ht="15" hidden="false" customHeight="false" outlineLevel="0" collapsed="false">
      <c r="A2168" s="15" t="str">
        <f aca="false">Data_Clean!A2168</f>
        <v>CX102164</v>
      </c>
      <c r="B2168" s="14" t="n">
        <f aca="false">Data_Clean!G2168*Assumptions!$B$5</f>
        <v>74.09825</v>
      </c>
      <c r="C2168" s="14" t="n">
        <f aca="false">IF(Data_Clean!H2168="",0,Data_Clean!H2168)*Assumptions!$B$6</f>
        <v>0</v>
      </c>
      <c r="D2168" s="14" t="n">
        <f aca="false">Data_Clean!I2168*Assumptions!$B$7</f>
        <v>0</v>
      </c>
      <c r="E2168" s="14" t="n">
        <f aca="false">Data_Clean!J2168*Assumptions!$B$8</f>
        <v>0</v>
      </c>
      <c r="F2168" s="14" t="n">
        <f aca="false">Data_Clean!K2168*Assumptions!$B$9</f>
        <v>0</v>
      </c>
      <c r="G2168" s="14" t="n">
        <f aca="false">Data_Clean!L2168*Assumptions!$B$10</f>
        <v>0</v>
      </c>
      <c r="H2168" s="14" t="n">
        <f aca="false">IF(OR(Data_Clean!M2168="",Data_Clean!N2168=""),0,Data_Clean!M2168*Data_Clean!N2168/100)*Assumptions!$B$13*Assumptions!$B$11</f>
        <v>0</v>
      </c>
      <c r="I2168" s="14" t="n">
        <f aca="false">Data_Clean!O2168*4*Assumptions!$B$12</f>
        <v>0</v>
      </c>
      <c r="J2168" s="14" t="n">
        <f aca="false">SUM(B2168:I2168)</f>
        <v>74.09825</v>
      </c>
      <c r="K2168" s="16" t="n">
        <f aca="false">IF(Data_Clean!P2168="","",Assumptions!$B$15*0.5^(Data_Clean!P2168/Assumptions!$B$20))</f>
        <v>22.735748497656</v>
      </c>
      <c r="L2168" s="16" t="n">
        <f aca="false">Assumptions!$B$16*MIN(1,LN(1+Data_Clean!Q2168)/LN(1+Assumptions!$B$21))</f>
        <v>11.0057238927514</v>
      </c>
      <c r="M2168" s="16" t="n">
        <f aca="false">Assumptions!$B$17*(0.6*MIN(1,Data_Clean!R2168/Assumptions!$B$22)+0.4*IF(Data_Clean!S2168="",0,Data_Clean!S2168))</f>
        <v>6.324</v>
      </c>
      <c r="N2168" s="16" t="n">
        <f aca="false">Assumptions!$B$18*MIN(1,(Data_Clean!F2168-1)/Assumptions!$B$23)</f>
        <v>0</v>
      </c>
      <c r="O2168" s="16" t="n">
        <f aca="false">Assumptions!$B$19*(0.4*IF(Data_Clean!E2168="",0,MIN(1,Data_Clean!E2168/12/Assumptions!$B$24))+0.35*IF(Data_Clean!D2168="Y",1,0)+0.25*(1-MIN(Data_Clean!T2168,3)/3))/IF(Data_Clean!E2168="",0.6,1)</f>
        <v>6.55</v>
      </c>
      <c r="P2168" s="16" t="n">
        <f aca="false">SUM(K2168:O2168)/(Assumptions!$D$5-IF(K2168="",Assumptions!$B$15,0))*100</f>
        <v>46.6154723904073</v>
      </c>
      <c r="Q2168" s="7" t="str">
        <f aca="false">IF(J2168&gt;=Assumptions!$B$26,"High",IF(J2168&gt;=Assumptions!$B$27,"Mid","Low"))</f>
        <v>Low</v>
      </c>
      <c r="R2168" s="7" t="str">
        <f aca="false">IF(P2168&gt;=Assumptions!$B$28,"High",IF(P2168&gt;=Assumptions!$B$29,"Mid","Low"))</f>
        <v>Low</v>
      </c>
      <c r="S2168" s="7" t="str">
        <f aca="false">INDEX(Assumptions!$B$33:$B$41,MATCH(Q2168&amp;"|"&amp;R2168,Assumptions!$A$33:$A$41,0))</f>
        <v>Dormant &amp; Low Value</v>
      </c>
      <c r="T2168" s="7" t="n">
        <f aca="false">IF(ISNUMBER(Data_Clean!V2168),J2168*Data_Clean!V2168,0)</f>
        <v>7.2319892</v>
      </c>
    </row>
    <row r="2169" customFormat="false" ht="15" hidden="false" customHeight="false" outlineLevel="0" collapsed="false">
      <c r="A2169" s="15" t="str">
        <f aca="false">Data_Clean!A2169</f>
        <v>CX102165</v>
      </c>
      <c r="B2169" s="14" t="n">
        <f aca="false">Data_Clean!G2169*Assumptions!$B$5</f>
        <v>38.51</v>
      </c>
      <c r="C2169" s="14" t="n">
        <f aca="false">IF(Data_Clean!H2169="",0,Data_Clean!H2169)*Assumptions!$B$6</f>
        <v>40.19232</v>
      </c>
      <c r="D2169" s="14" t="n">
        <f aca="false">Data_Clean!I2169*Assumptions!$B$7</f>
        <v>0</v>
      </c>
      <c r="E2169" s="14" t="n">
        <f aca="false">Data_Clean!J2169*Assumptions!$B$8</f>
        <v>0</v>
      </c>
      <c r="F2169" s="14" t="n">
        <f aca="false">Data_Clean!K2169*Assumptions!$B$9</f>
        <v>0</v>
      </c>
      <c r="G2169" s="14" t="n">
        <f aca="false">Data_Clean!L2169*Assumptions!$B$10</f>
        <v>0</v>
      </c>
      <c r="H2169" s="14" t="n">
        <f aca="false">IF(OR(Data_Clean!M2169="",Data_Clean!N2169=""),0,Data_Clean!M2169*Data_Clean!N2169/100)*Assumptions!$B$13*Assumptions!$B$11</f>
        <v>0</v>
      </c>
      <c r="I2169" s="14" t="n">
        <f aca="false">Data_Clean!O2169*4*Assumptions!$B$12</f>
        <v>0</v>
      </c>
      <c r="J2169" s="14" t="n">
        <f aca="false">SUM(B2169:I2169)</f>
        <v>78.70232</v>
      </c>
      <c r="K2169" s="16" t="n">
        <f aca="false">IF(Data_Clean!P2169="","",Assumptions!$B$15*0.5^(Data_Clean!P2169/Assumptions!$B$20))</f>
        <v>28.6452481173125</v>
      </c>
      <c r="L2169" s="16" t="n">
        <f aca="false">Assumptions!$B$16*MIN(1,LN(1+Data_Clean!Q2169)/LN(1+Assumptions!$B$21))</f>
        <v>12.2792642888455</v>
      </c>
      <c r="M2169" s="16" t="n">
        <f aca="false">Assumptions!$B$17*(0.6*MIN(1,Data_Clean!R2169/Assumptions!$B$22)+0.4*IF(Data_Clean!S2169="",0,Data_Clean!S2169))</f>
        <v>6.486</v>
      </c>
      <c r="N2169" s="16" t="n">
        <f aca="false">Assumptions!$B$18*MIN(1,(Data_Clean!F2169-1)/Assumptions!$B$23)</f>
        <v>5</v>
      </c>
      <c r="O2169" s="16" t="n">
        <f aca="false">Assumptions!$B$19*(0.4*IF(Data_Clean!E2169="",0,MIN(1,Data_Clean!E2169/12/Assumptions!$B$24))+0.35*IF(Data_Clean!D2169="Y",1,0)+0.25*(1-MIN(Data_Clean!T2169,3)/3))/IF(Data_Clean!E2169="",0.6,1)</f>
        <v>9.7</v>
      </c>
      <c r="P2169" s="16" t="n">
        <f aca="false">SUM(K2169:O2169)/(Assumptions!$D$5-IF(K2169="",Assumptions!$B$15,0))*100</f>
        <v>62.110512406158</v>
      </c>
      <c r="Q2169" s="7" t="str">
        <f aca="false">IF(J2169&gt;=Assumptions!$B$26,"High",IF(J2169&gt;=Assumptions!$B$27,"Mid","Low"))</f>
        <v>Low</v>
      </c>
      <c r="R2169" s="7" t="str">
        <f aca="false">IF(P2169&gt;=Assumptions!$B$28,"High",IF(P2169&gt;=Assumptions!$B$29,"Mid","Low"))</f>
        <v>Mid</v>
      </c>
      <c r="S2169" s="7" t="str">
        <f aca="false">INDEX(Assumptions!$B$33:$B$41,MATCH(Q2169&amp;"|"&amp;R2169,Assumptions!$A$33:$A$41,0))</f>
        <v>Light Touch</v>
      </c>
      <c r="T2169" s="7" t="n">
        <f aca="false">IF(ISNUMBER(Data_Clean!V2169),J2169*Data_Clean!V2169,0)</f>
        <v>4.139742032</v>
      </c>
    </row>
    <row r="2170" customFormat="false" ht="15" hidden="false" customHeight="false" outlineLevel="0" collapsed="false">
      <c r="A2170" s="15" t="str">
        <f aca="false">Data_Clean!A2170</f>
        <v>CX102166</v>
      </c>
      <c r="B2170" s="14" t="n">
        <f aca="false">Data_Clean!G2170*Assumptions!$B$5</f>
        <v>19.0975</v>
      </c>
      <c r="C2170" s="14" t="n">
        <f aca="false">IF(Data_Clean!H2170="",0,Data_Clean!H2170)*Assumptions!$B$6</f>
        <v>13.29696</v>
      </c>
      <c r="D2170" s="14" t="n">
        <f aca="false">Data_Clean!I2170*Assumptions!$B$7</f>
        <v>0</v>
      </c>
      <c r="E2170" s="14" t="n">
        <f aca="false">Data_Clean!J2170*Assumptions!$B$8</f>
        <v>0</v>
      </c>
      <c r="F2170" s="14" t="n">
        <f aca="false">Data_Clean!K2170*Assumptions!$B$9</f>
        <v>0</v>
      </c>
      <c r="G2170" s="14" t="n">
        <f aca="false">Data_Clean!L2170*Assumptions!$B$10</f>
        <v>0</v>
      </c>
      <c r="H2170" s="14" t="n">
        <f aca="false">IF(OR(Data_Clean!M2170="",Data_Clean!N2170=""),0,Data_Clean!M2170*Data_Clean!N2170/100)*Assumptions!$B$13*Assumptions!$B$11</f>
        <v>232.776</v>
      </c>
      <c r="I2170" s="14" t="n">
        <f aca="false">Data_Clean!O2170*4*Assumptions!$B$12</f>
        <v>12.84144</v>
      </c>
      <c r="J2170" s="14" t="n">
        <f aca="false">SUM(B2170:I2170)</f>
        <v>278.0119</v>
      </c>
      <c r="K2170" s="16" t="n">
        <f aca="false">IF(Data_Clean!P2170="","",Assumptions!$B$15*0.5^(Data_Clean!P2170/Assumptions!$B$20))</f>
        <v>21.7090385616057</v>
      </c>
      <c r="L2170" s="16" t="n">
        <f aca="false">Assumptions!$B$16*MIN(1,LN(1+Data_Clean!Q2170)/LN(1+Assumptions!$B$21))</f>
        <v>14.9444347261843</v>
      </c>
      <c r="M2170" s="16" t="n">
        <f aca="false">Assumptions!$B$17*(0.6*MIN(1,Data_Clean!R2170/Assumptions!$B$22)+0.4*IF(Data_Clean!S2170="",0,Data_Clean!S2170))</f>
        <v>0.03</v>
      </c>
      <c r="N2170" s="16" t="n">
        <f aca="false">Assumptions!$B$18*MIN(1,(Data_Clean!F2170-1)/Assumptions!$B$23)</f>
        <v>10</v>
      </c>
      <c r="O2170" s="16" t="n">
        <f aca="false">Assumptions!$B$19*(0.4*IF(Data_Clean!E2170="",0,MIN(1,Data_Clean!E2170/12/Assumptions!$B$24))+0.35*IF(Data_Clean!D2170="Y",1,0)+0.25*(1-MIN(Data_Clean!T2170,3)/3))/IF(Data_Clean!E2170="",0.6,1)</f>
        <v>15</v>
      </c>
      <c r="P2170" s="16" t="n">
        <f aca="false">SUM(K2170:O2170)/(Assumptions!$D$5-IF(K2170="",Assumptions!$B$15,0))*100</f>
        <v>61.68347328779</v>
      </c>
      <c r="Q2170" s="7" t="str">
        <f aca="false">IF(J2170&gt;=Assumptions!$B$26,"High",IF(J2170&gt;=Assumptions!$B$27,"Mid","Low"))</f>
        <v>Low</v>
      </c>
      <c r="R2170" s="7" t="str">
        <f aca="false">IF(P2170&gt;=Assumptions!$B$28,"High",IF(P2170&gt;=Assumptions!$B$29,"Mid","Low"))</f>
        <v>Mid</v>
      </c>
      <c r="S2170" s="7" t="str">
        <f aca="false">INDEX(Assumptions!$B$33:$B$41,MATCH(Q2170&amp;"|"&amp;R2170,Assumptions!$A$33:$A$41,0))</f>
        <v>Light Touch</v>
      </c>
      <c r="T2170" s="7" t="n">
        <f aca="false">IF(ISNUMBER(Data_Clean!V2170),J2170*Data_Clean!V2170,0)</f>
        <v>5.53243681</v>
      </c>
    </row>
    <row r="2171" customFormat="false" ht="15" hidden="false" customHeight="false" outlineLevel="0" collapsed="false">
      <c r="A2171" s="15" t="str">
        <f aca="false">Data_Clean!A2171</f>
        <v>CX102167</v>
      </c>
      <c r="B2171" s="14" t="n">
        <f aca="false">Data_Clean!G2171*Assumptions!$B$5</f>
        <v>224.301</v>
      </c>
      <c r="C2171" s="14" t="n">
        <f aca="false">IF(Data_Clean!H2171="",0,Data_Clean!H2171)*Assumptions!$B$6</f>
        <v>146.55312</v>
      </c>
      <c r="D2171" s="14" t="n">
        <f aca="false">Data_Clean!I2171*Assumptions!$B$7</f>
        <v>0</v>
      </c>
      <c r="E2171" s="14" t="n">
        <f aca="false">Data_Clean!J2171*Assumptions!$B$8</f>
        <v>1306.577775</v>
      </c>
      <c r="F2171" s="14" t="n">
        <f aca="false">Data_Clean!K2171*Assumptions!$B$9</f>
        <v>0</v>
      </c>
      <c r="G2171" s="14" t="n">
        <f aca="false">Data_Clean!L2171*Assumptions!$B$10</f>
        <v>0</v>
      </c>
      <c r="H2171" s="14" t="n">
        <f aca="false">IF(OR(Data_Clean!M2171="",Data_Clean!N2171=""),0,Data_Clean!M2171*Data_Clean!N2171/100)*Assumptions!$B$13*Assumptions!$B$11</f>
        <v>628.254</v>
      </c>
      <c r="I2171" s="14" t="n">
        <f aca="false">Data_Clean!O2171*4*Assumptions!$B$12</f>
        <v>29.00496</v>
      </c>
      <c r="J2171" s="14" t="n">
        <f aca="false">SUM(B2171:I2171)</f>
        <v>2334.690855</v>
      </c>
      <c r="K2171" s="16" t="n">
        <f aca="false">IF(Data_Clean!P2171="","",Assumptions!$B$15*0.5^(Data_Clean!P2171/Assumptions!$B$20))</f>
        <v>23.267171427506</v>
      </c>
      <c r="L2171" s="16" t="n">
        <f aca="false">Assumptions!$B$16*MIN(1,LN(1+Data_Clean!Q2171)/LN(1+Assumptions!$B$21))</f>
        <v>14.8269530442849</v>
      </c>
      <c r="M2171" s="16" t="n">
        <f aca="false">Assumptions!$B$17*(0.6*MIN(1,Data_Clean!R2171/Assumptions!$B$22)+0.4*IF(Data_Clean!S2171="",0,Data_Clean!S2171))</f>
        <v>1.428</v>
      </c>
      <c r="N2171" s="16" t="n">
        <f aca="false">Assumptions!$B$18*MIN(1,(Data_Clean!F2171-1)/Assumptions!$B$23)</f>
        <v>15</v>
      </c>
      <c r="O2171" s="16" t="n">
        <f aca="false">Assumptions!$B$19*(0.4*IF(Data_Clean!E2171="",0,MIN(1,Data_Clean!E2171/12/Assumptions!$B$24))+0.35*IF(Data_Clean!D2171="Y",1,0)+0.25*(1-MIN(Data_Clean!T2171,3)/3))/IF(Data_Clean!E2171="",0.6,1)</f>
        <v>9.75</v>
      </c>
      <c r="P2171" s="16" t="n">
        <f aca="false">SUM(K2171:O2171)/(Assumptions!$D$5-IF(K2171="",Assumptions!$B$15,0))*100</f>
        <v>64.2721244717909</v>
      </c>
      <c r="Q2171" s="7" t="str">
        <f aca="false">IF(J2171&gt;=Assumptions!$B$26,"High",IF(J2171&gt;=Assumptions!$B$27,"Mid","Low"))</f>
        <v>High</v>
      </c>
      <c r="R2171" s="7" t="str">
        <f aca="false">IF(P2171&gt;=Assumptions!$B$28,"High",IF(P2171&gt;=Assumptions!$B$29,"Mid","Low"))</f>
        <v>Mid</v>
      </c>
      <c r="S2171" s="7" t="str">
        <f aca="false">INDEX(Assumptions!$B$33:$B$41,MATCH(Q2171&amp;"|"&amp;R2171,Assumptions!$A$33:$A$41,0))</f>
        <v>Established Core</v>
      </c>
      <c r="T2171" s="7" t="n">
        <f aca="false">IF(ISNUMBER(Data_Clean!V2171),J2171*Data_Clean!V2171,0)</f>
        <v>101.0921140215</v>
      </c>
    </row>
    <row r="2172" customFormat="false" ht="15" hidden="false" customHeight="false" outlineLevel="0" collapsed="false">
      <c r="A2172" s="15" t="str">
        <f aca="false">Data_Clean!A2172</f>
        <v>CX102168</v>
      </c>
      <c r="B2172" s="14" t="n">
        <f aca="false">Data_Clean!G2172*Assumptions!$B$5</f>
        <v>84.78125</v>
      </c>
      <c r="C2172" s="14" t="n">
        <f aca="false">IF(Data_Clean!H2172="",0,Data_Clean!H2172)*Assumptions!$B$6</f>
        <v>142.60932</v>
      </c>
      <c r="D2172" s="14" t="n">
        <f aca="false">Data_Clean!I2172*Assumptions!$B$7</f>
        <v>706.4</v>
      </c>
      <c r="E2172" s="14" t="n">
        <f aca="false">Data_Clean!J2172*Assumptions!$B$8</f>
        <v>0</v>
      </c>
      <c r="F2172" s="14" t="n">
        <f aca="false">Data_Clean!K2172*Assumptions!$B$9</f>
        <v>0</v>
      </c>
      <c r="G2172" s="14" t="n">
        <f aca="false">Data_Clean!L2172*Assumptions!$B$10</f>
        <v>642.15</v>
      </c>
      <c r="H2172" s="14" t="n">
        <f aca="false">IF(OR(Data_Clean!M2172="",Data_Clean!N2172=""),0,Data_Clean!M2172*Data_Clean!N2172/100)*Assumptions!$B$13*Assumptions!$B$11</f>
        <v>382.344</v>
      </c>
      <c r="I2172" s="14" t="n">
        <f aca="false">Data_Clean!O2172*4*Assumptions!$B$12</f>
        <v>16.032</v>
      </c>
      <c r="J2172" s="14" t="n">
        <f aca="false">SUM(B2172:I2172)</f>
        <v>1974.31657</v>
      </c>
      <c r="K2172" s="16" t="n">
        <f aca="false">IF(Data_Clean!P2172="","",Assumptions!$B$15*0.5^(Data_Clean!P2172/Assumptions!$B$20))</f>
        <v>11.633585713753</v>
      </c>
      <c r="L2172" s="16" t="n">
        <f aca="false">Assumptions!$B$16*MIN(1,LN(1+Data_Clean!Q2172)/LN(1+Assumptions!$B$21))</f>
        <v>10.362865626271</v>
      </c>
      <c r="M2172" s="16" t="n">
        <f aca="false">Assumptions!$B$17*(0.6*MIN(1,Data_Clean!R2172/Assumptions!$B$22)+0.4*IF(Data_Clean!S2172="",0,Data_Clean!S2172))</f>
        <v>2.484</v>
      </c>
      <c r="N2172" s="16" t="n">
        <f aca="false">Assumptions!$B$18*MIN(1,(Data_Clean!F2172-1)/Assumptions!$B$23)</f>
        <v>20</v>
      </c>
      <c r="O2172" s="16" t="n">
        <f aca="false">Assumptions!$B$19*(0.4*IF(Data_Clean!E2172="",0,MIN(1,Data_Clean!E2172/12/Assumptions!$B$24))+0.35*IF(Data_Clean!D2172="Y",1,0)+0.25*(1-MIN(Data_Clean!T2172,3)/3))/IF(Data_Clean!E2172="",0.6,1)</f>
        <v>9.75</v>
      </c>
      <c r="P2172" s="16" t="n">
        <f aca="false">SUM(K2172:O2172)/(Assumptions!$D$5-IF(K2172="",Assumptions!$B$15,0))*100</f>
        <v>54.230451340024</v>
      </c>
      <c r="Q2172" s="7" t="str">
        <f aca="false">IF(J2172&gt;=Assumptions!$B$26,"High",IF(J2172&gt;=Assumptions!$B$27,"Mid","Low"))</f>
        <v>High</v>
      </c>
      <c r="R2172" s="7" t="str">
        <f aca="false">IF(P2172&gt;=Assumptions!$B$28,"High",IF(P2172&gt;=Assumptions!$B$29,"Mid","Low"))</f>
        <v>Mid</v>
      </c>
      <c r="S2172" s="7" t="str">
        <f aca="false">INDEX(Assumptions!$B$33:$B$41,MATCH(Q2172&amp;"|"&amp;R2172,Assumptions!$A$33:$A$41,0))</f>
        <v>Established Core</v>
      </c>
      <c r="T2172" s="7" t="n">
        <f aca="false">IF(ISNUMBER(Data_Clean!V2172),J2172*Data_Clean!V2172,0)</f>
        <v>115.300087688</v>
      </c>
    </row>
    <row r="2173" customFormat="false" ht="15" hidden="false" customHeight="false" outlineLevel="0" collapsed="false">
      <c r="A2173" s="15" t="str">
        <f aca="false">Data_Clean!A2173</f>
        <v>CX102169</v>
      </c>
      <c r="B2173" s="14" t="n">
        <f aca="false">Data_Clean!G2173*Assumptions!$B$5</f>
        <v>130.8615</v>
      </c>
      <c r="C2173" s="14" t="n">
        <f aca="false">IF(Data_Clean!H2173="",0,Data_Clean!H2173)*Assumptions!$B$6</f>
        <v>71.6484</v>
      </c>
      <c r="D2173" s="14" t="n">
        <f aca="false">Data_Clean!I2173*Assumptions!$B$7</f>
        <v>0</v>
      </c>
      <c r="E2173" s="14" t="n">
        <f aca="false">Data_Clean!J2173*Assumptions!$B$8</f>
        <v>468.315975</v>
      </c>
      <c r="F2173" s="14" t="n">
        <f aca="false">Data_Clean!K2173*Assumptions!$B$9</f>
        <v>0</v>
      </c>
      <c r="G2173" s="14" t="n">
        <f aca="false">Data_Clean!L2173*Assumptions!$B$10</f>
        <v>0</v>
      </c>
      <c r="H2173" s="14" t="n">
        <f aca="false">IF(OR(Data_Clean!M2173="",Data_Clean!N2173=""),0,Data_Clean!M2173*Data_Clean!N2173/100)*Assumptions!$B$13*Assumptions!$B$11</f>
        <v>27.72</v>
      </c>
      <c r="I2173" s="14" t="n">
        <f aca="false">Data_Clean!O2173*4*Assumptions!$B$12</f>
        <v>31.32144</v>
      </c>
      <c r="J2173" s="14" t="n">
        <f aca="false">SUM(B2173:I2173)</f>
        <v>729.867315</v>
      </c>
      <c r="K2173" s="16" t="n">
        <f aca="false">IF(Data_Clean!P2173="","",Assumptions!$B$15*0.5^(Data_Clean!P2173/Assumptions!$B$20))</f>
        <v>28.6452481173125</v>
      </c>
      <c r="L2173" s="16" t="n">
        <f aca="false">Assumptions!$B$16*MIN(1,LN(1+Data_Clean!Q2173)/LN(1+Assumptions!$B$21))</f>
        <v>14.0427143261215</v>
      </c>
      <c r="M2173" s="16" t="n">
        <f aca="false">Assumptions!$B$17*(0.6*MIN(1,Data_Clean!R2173/Assumptions!$B$22)+0.4*IF(Data_Clean!S2173="",0,Data_Clean!S2173))</f>
        <v>1.59</v>
      </c>
      <c r="N2173" s="16" t="n">
        <f aca="false">Assumptions!$B$18*MIN(1,(Data_Clean!F2173-1)/Assumptions!$B$23)</f>
        <v>15</v>
      </c>
      <c r="O2173" s="16" t="n">
        <f aca="false">Assumptions!$B$19*(0.4*IF(Data_Clean!E2173="",0,MIN(1,Data_Clean!E2173/12/Assumptions!$B$24))+0.35*IF(Data_Clean!D2173="Y",1,0)+0.25*(1-MIN(Data_Clean!T2173,3)/3))/IF(Data_Clean!E2173="",0.6,1)</f>
        <v>15</v>
      </c>
      <c r="P2173" s="16" t="n">
        <f aca="false">SUM(K2173:O2173)/(Assumptions!$D$5-IF(K2173="",Assumptions!$B$15,0))*100</f>
        <v>74.277962443434</v>
      </c>
      <c r="Q2173" s="7" t="str">
        <f aca="false">IF(J2173&gt;=Assumptions!$B$26,"High",IF(J2173&gt;=Assumptions!$B$27,"Mid","Low"))</f>
        <v>Mid</v>
      </c>
      <c r="R2173" s="7" t="str">
        <f aca="false">IF(P2173&gt;=Assumptions!$B$28,"High",IF(P2173&gt;=Assumptions!$B$29,"Mid","Low"))</f>
        <v>High</v>
      </c>
      <c r="S2173" s="7" t="str">
        <f aca="false">INDEX(Assumptions!$B$33:$B$41,MATCH(Q2173&amp;"|"&amp;R2173,Assumptions!$A$33:$A$41,0))</f>
        <v>Engaged Builders</v>
      </c>
      <c r="T2173" s="7" t="n">
        <f aca="false">IF(ISNUMBER(Data_Clean!V2173),J2173*Data_Clean!V2173,0)</f>
        <v>12.0428106975</v>
      </c>
    </row>
    <row r="2174" customFormat="false" ht="15" hidden="false" customHeight="false" outlineLevel="0" collapsed="false">
      <c r="A2174" s="15" t="str">
        <f aca="false">Data_Clean!A2174</f>
        <v>CX102170</v>
      </c>
      <c r="B2174" s="14" t="n">
        <f aca="false">Data_Clean!G2174*Assumptions!$B$5</f>
        <v>17.91625</v>
      </c>
      <c r="C2174" s="14" t="n">
        <f aca="false">IF(Data_Clean!H2174="",0,Data_Clean!H2174)*Assumptions!$B$6</f>
        <v>169.77912</v>
      </c>
      <c r="D2174" s="14" t="n">
        <f aca="false">Data_Clean!I2174*Assumptions!$B$7</f>
        <v>0</v>
      </c>
      <c r="E2174" s="14" t="n">
        <f aca="false">Data_Clean!J2174*Assumptions!$B$8</f>
        <v>0</v>
      </c>
      <c r="F2174" s="14" t="n">
        <f aca="false">Data_Clean!K2174*Assumptions!$B$9</f>
        <v>0</v>
      </c>
      <c r="G2174" s="14" t="n">
        <f aca="false">Data_Clean!L2174*Assumptions!$B$10</f>
        <v>0</v>
      </c>
      <c r="H2174" s="14" t="n">
        <f aca="false">IF(OR(Data_Clean!M2174="",Data_Clean!N2174=""),0,Data_Clean!M2174*Data_Clean!N2174/100)*Assumptions!$B$13*Assumptions!$B$11</f>
        <v>0</v>
      </c>
      <c r="I2174" s="14" t="n">
        <f aca="false">Data_Clean!O2174*4*Assumptions!$B$12</f>
        <v>0</v>
      </c>
      <c r="J2174" s="14" t="n">
        <f aca="false">SUM(B2174:I2174)</f>
        <v>187.69537</v>
      </c>
      <c r="K2174" s="16" t="n">
        <f aca="false">IF(Data_Clean!P2174="","",Assumptions!$B$15*0.5^(Data_Clean!P2174/Assumptions!$B$20))</f>
        <v>0.027973875114563</v>
      </c>
      <c r="L2174" s="16" t="n">
        <f aca="false">Assumptions!$B$16*MIN(1,LN(1+Data_Clean!Q2174)/LN(1+Assumptions!$B$21))</f>
        <v>0</v>
      </c>
      <c r="M2174" s="16" t="n">
        <f aca="false">Assumptions!$B$17*(0.6*MIN(1,Data_Clean!R2174/Assumptions!$B$22)+0.4*IF(Data_Clean!S2174="",0,Data_Clean!S2174))</f>
        <v>0</v>
      </c>
      <c r="N2174" s="16" t="n">
        <f aca="false">Assumptions!$B$18*MIN(1,(Data_Clean!F2174-1)/Assumptions!$B$23)</f>
        <v>5</v>
      </c>
      <c r="O2174" s="16" t="n">
        <f aca="false">Assumptions!$B$19*(0.4*IF(Data_Clean!E2174="",0,MIN(1,Data_Clean!E2174/12/Assumptions!$B$24))+0.35*IF(Data_Clean!D2174="Y",1,0)+0.25*(1-MIN(Data_Clean!T2174,3)/3))/IF(Data_Clean!E2174="",0.6,1)</f>
        <v>4.35</v>
      </c>
      <c r="P2174" s="16" t="n">
        <f aca="false">SUM(K2174:O2174)/(Assumptions!$D$5-IF(K2174="",Assumptions!$B$15,0))*100</f>
        <v>9.37797387511456</v>
      </c>
      <c r="Q2174" s="7" t="str">
        <f aca="false">IF(J2174&gt;=Assumptions!$B$26,"High",IF(J2174&gt;=Assumptions!$B$27,"Mid","Low"))</f>
        <v>Low</v>
      </c>
      <c r="R2174" s="7" t="str">
        <f aca="false">IF(P2174&gt;=Assumptions!$B$28,"High",IF(P2174&gt;=Assumptions!$B$29,"Mid","Low"))</f>
        <v>Low</v>
      </c>
      <c r="S2174" s="7" t="str">
        <f aca="false">INDEX(Assumptions!$B$33:$B$41,MATCH(Q2174&amp;"|"&amp;R2174,Assumptions!$A$33:$A$41,0))</f>
        <v>Dormant &amp; Low Value</v>
      </c>
      <c r="T2174" s="7" t="n">
        <f aca="false">IF(ISNUMBER(Data_Clean!V2174),J2174*Data_Clean!V2174,0)</f>
        <v>80.202231601</v>
      </c>
    </row>
    <row r="2175" customFormat="false" ht="15" hidden="false" customHeight="false" outlineLevel="0" collapsed="false">
      <c r="A2175" s="15" t="str">
        <f aca="false">Data_Clean!A2175</f>
        <v>CX102171</v>
      </c>
      <c r="B2175" s="14" t="n">
        <f aca="false">Data_Clean!G2175*Assumptions!$B$5</f>
        <v>200.2995</v>
      </c>
      <c r="C2175" s="14" t="n">
        <f aca="false">IF(Data_Clean!H2175="",0,Data_Clean!H2175)*Assumptions!$B$6</f>
        <v>435.91656</v>
      </c>
      <c r="D2175" s="14" t="n">
        <f aca="false">Data_Clean!I2175*Assumptions!$B$7</f>
        <v>0</v>
      </c>
      <c r="E2175" s="14" t="n">
        <f aca="false">Data_Clean!J2175*Assumptions!$B$8</f>
        <v>0</v>
      </c>
      <c r="F2175" s="14" t="n">
        <f aca="false">Data_Clean!K2175*Assumptions!$B$9</f>
        <v>0</v>
      </c>
      <c r="G2175" s="14" t="n">
        <f aca="false">Data_Clean!L2175*Assumptions!$B$10</f>
        <v>0</v>
      </c>
      <c r="H2175" s="14" t="n">
        <f aca="false">IF(OR(Data_Clean!M2175="",Data_Clean!N2175=""),0,Data_Clean!M2175*Data_Clean!N2175/100)*Assumptions!$B$13*Assumptions!$B$11</f>
        <v>89.28</v>
      </c>
      <c r="I2175" s="14" t="n">
        <f aca="false">Data_Clean!O2175*4*Assumptions!$B$12</f>
        <v>21.56928</v>
      </c>
      <c r="J2175" s="14" t="n">
        <f aca="false">SUM(B2175:I2175)</f>
        <v>747.06534</v>
      </c>
      <c r="K2175" s="16" t="n">
        <f aca="false">IF(Data_Clean!P2175="","",Assumptions!$B$15*0.5^(Data_Clean!P2175/Assumptions!$B$20))</f>
        <v>26.7269615442102</v>
      </c>
      <c r="L2175" s="16" t="n">
        <f aca="false">Assumptions!$B$16*MIN(1,LN(1+Data_Clean!Q2175)/LN(1+Assumptions!$B$21))</f>
        <v>13.5873179074216</v>
      </c>
      <c r="M2175" s="16" t="n">
        <f aca="false">Assumptions!$B$17*(0.6*MIN(1,Data_Clean!R2175/Assumptions!$B$22)+0.4*IF(Data_Clean!S2175="",0,Data_Clean!S2175))</f>
        <v>6.444</v>
      </c>
      <c r="N2175" s="16" t="n">
        <f aca="false">Assumptions!$B$18*MIN(1,(Data_Clean!F2175-1)/Assumptions!$B$23)</f>
        <v>10</v>
      </c>
      <c r="O2175" s="16" t="n">
        <f aca="false">Assumptions!$B$19*(0.4*IF(Data_Clean!E2175="",0,MIN(1,Data_Clean!E2175/12/Assumptions!$B$24))+0.35*IF(Data_Clean!D2175="Y",1,0)+0.25*(1-MIN(Data_Clean!T2175,3)/3))/IF(Data_Clean!E2175="",0.6,1)</f>
        <v>10.6</v>
      </c>
      <c r="P2175" s="16" t="n">
        <f aca="false">SUM(K2175:O2175)/(Assumptions!$D$5-IF(K2175="",Assumptions!$B$15,0))*100</f>
        <v>67.3582794516317</v>
      </c>
      <c r="Q2175" s="7" t="str">
        <f aca="false">IF(J2175&gt;=Assumptions!$B$26,"High",IF(J2175&gt;=Assumptions!$B$27,"Mid","Low"))</f>
        <v>Mid</v>
      </c>
      <c r="R2175" s="7" t="str">
        <f aca="false">IF(P2175&gt;=Assumptions!$B$28,"High",IF(P2175&gt;=Assumptions!$B$29,"Mid","Low"))</f>
        <v>Mid</v>
      </c>
      <c r="S2175" s="7" t="str">
        <f aca="false">INDEX(Assumptions!$B$33:$B$41,MATCH(Q2175&amp;"|"&amp;R2175,Assumptions!$A$33:$A$41,0))</f>
        <v>Established Core</v>
      </c>
      <c r="T2175" s="7" t="n">
        <f aca="false">IF(ISNUMBER(Data_Clean!V2175),J2175*Data_Clean!V2175,0)</f>
        <v>30.704385474</v>
      </c>
    </row>
    <row r="2176" customFormat="false" ht="15" hidden="false" customHeight="false" outlineLevel="0" collapsed="false">
      <c r="A2176" s="15" t="str">
        <f aca="false">Data_Clean!A2176</f>
        <v>CX102172</v>
      </c>
      <c r="B2176" s="14" t="n">
        <f aca="false">Data_Clean!G2176*Assumptions!$B$5</f>
        <v>26.11275</v>
      </c>
      <c r="C2176" s="14" t="n">
        <f aca="false">IF(Data_Clean!H2176="",0,Data_Clean!H2176)*Assumptions!$B$6</f>
        <v>31.76484</v>
      </c>
      <c r="D2176" s="14" t="n">
        <f aca="false">Data_Clean!I2176*Assumptions!$B$7</f>
        <v>0</v>
      </c>
      <c r="E2176" s="14" t="n">
        <f aca="false">Data_Clean!J2176*Assumptions!$B$8</f>
        <v>0</v>
      </c>
      <c r="F2176" s="14" t="n">
        <f aca="false">Data_Clean!K2176*Assumptions!$B$9</f>
        <v>0</v>
      </c>
      <c r="G2176" s="14" t="n">
        <f aca="false">Data_Clean!L2176*Assumptions!$B$10</f>
        <v>0</v>
      </c>
      <c r="H2176" s="14" t="n">
        <f aca="false">IF(OR(Data_Clean!M2176="",Data_Clean!N2176=""),0,Data_Clean!M2176*Data_Clean!N2176/100)*Assumptions!$B$13*Assumptions!$B$11</f>
        <v>0</v>
      </c>
      <c r="I2176" s="14" t="n">
        <f aca="false">Data_Clean!O2176*4*Assumptions!$B$12</f>
        <v>0</v>
      </c>
      <c r="J2176" s="14" t="n">
        <f aca="false">SUM(B2176:I2176)</f>
        <v>57.87759</v>
      </c>
      <c r="K2176" s="16" t="n">
        <f aca="false">IF(Data_Clean!P2176="","",Assumptions!$B$15*0.5^(Data_Clean!P2176/Assumptions!$B$20))</f>
        <v>20.7286931995166</v>
      </c>
      <c r="L2176" s="16" t="n">
        <f aca="false">Assumptions!$B$16*MIN(1,LN(1+Data_Clean!Q2176)/LN(1+Assumptions!$B$21))</f>
        <v>15.9666747748371</v>
      </c>
      <c r="M2176" s="16" t="n">
        <f aca="false">Assumptions!$B$17*(0.6*MIN(1,Data_Clean!R2176/Assumptions!$B$22)+0.4*IF(Data_Clean!S2176="",0,Data_Clean!S2176))</f>
        <v>6.642</v>
      </c>
      <c r="N2176" s="16" t="n">
        <f aca="false">Assumptions!$B$18*MIN(1,(Data_Clean!F2176-1)/Assumptions!$B$23)</f>
        <v>10</v>
      </c>
      <c r="O2176" s="16" t="n">
        <f aca="false">Assumptions!$B$19*(0.4*IF(Data_Clean!E2176="",0,MIN(1,Data_Clean!E2176/12/Assumptions!$B$24))+0.35*IF(Data_Clean!D2176="Y",1,0)+0.25*(1-MIN(Data_Clean!T2176,3)/3))/IF(Data_Clean!E2176="",0.6,1)</f>
        <v>14.7</v>
      </c>
      <c r="P2176" s="16" t="n">
        <f aca="false">SUM(K2176:O2176)/(Assumptions!$D$5-IF(K2176="",Assumptions!$B$15,0))*100</f>
        <v>68.0373679743538</v>
      </c>
      <c r="Q2176" s="7" t="str">
        <f aca="false">IF(J2176&gt;=Assumptions!$B$26,"High",IF(J2176&gt;=Assumptions!$B$27,"Mid","Low"))</f>
        <v>Low</v>
      </c>
      <c r="R2176" s="7" t="str">
        <f aca="false">IF(P2176&gt;=Assumptions!$B$28,"High",IF(P2176&gt;=Assumptions!$B$29,"Mid","Low"))</f>
        <v>Mid</v>
      </c>
      <c r="S2176" s="7" t="str">
        <f aca="false">INDEX(Assumptions!$B$33:$B$41,MATCH(Q2176&amp;"|"&amp;R2176,Assumptions!$A$33:$A$41,0))</f>
        <v>Light Touch</v>
      </c>
      <c r="T2176" s="7" t="n">
        <f aca="false">IF(ISNUMBER(Data_Clean!V2176),J2176*Data_Clean!V2176,0)</f>
        <v>0.949192476</v>
      </c>
    </row>
    <row r="2177" customFormat="false" ht="15" hidden="false" customHeight="false" outlineLevel="0" collapsed="false">
      <c r="A2177" s="15" t="str">
        <f aca="false">Data_Clean!A2177</f>
        <v>CX102173</v>
      </c>
      <c r="B2177" s="14" t="n">
        <f aca="false">Data_Clean!G2177*Assumptions!$B$5</f>
        <v>86.945</v>
      </c>
      <c r="C2177" s="14" t="n">
        <f aca="false">IF(Data_Clean!H2177="",0,Data_Clean!H2177)*Assumptions!$B$6</f>
        <v>2618.8836</v>
      </c>
      <c r="D2177" s="14" t="n">
        <f aca="false">Data_Clean!I2177*Assumptions!$B$7</f>
        <v>0</v>
      </c>
      <c r="E2177" s="14" t="n">
        <f aca="false">Data_Clean!J2177*Assumptions!$B$8</f>
        <v>6559.172775</v>
      </c>
      <c r="F2177" s="14" t="n">
        <f aca="false">Data_Clean!K2177*Assumptions!$B$9</f>
        <v>2160.4</v>
      </c>
      <c r="G2177" s="14" t="n">
        <f aca="false">Data_Clean!L2177*Assumptions!$B$10</f>
        <v>0</v>
      </c>
      <c r="H2177" s="14" t="n">
        <f aca="false">IF(OR(Data_Clean!M2177="",Data_Clean!N2177=""),0,Data_Clean!M2177*Data_Clean!N2177/100)*Assumptions!$B$13*Assumptions!$B$11</f>
        <v>242.592</v>
      </c>
      <c r="I2177" s="14" t="n">
        <f aca="false">Data_Clean!O2177*4*Assumptions!$B$12</f>
        <v>185.91024</v>
      </c>
      <c r="J2177" s="14" t="n">
        <f aca="false">SUM(B2177:I2177)</f>
        <v>11853.903615</v>
      </c>
      <c r="K2177" s="16" t="n">
        <f aca="false">IF(Data_Clean!P2177="","",Assumptions!$B$15*0.5^(Data_Clean!P2177/Assumptions!$B$20))</f>
        <v>24.9371368842836</v>
      </c>
      <c r="L2177" s="16" t="n">
        <f aca="false">Assumptions!$B$16*MIN(1,LN(1+Data_Clean!Q2177)/LN(1+Assumptions!$B$21))</f>
        <v>16.6353555629187</v>
      </c>
      <c r="M2177" s="16" t="n">
        <f aca="false">Assumptions!$B$17*(0.6*MIN(1,Data_Clean!R2177/Assumptions!$B$22)+0.4*IF(Data_Clean!S2177="",0,Data_Clean!S2177))</f>
        <v>5.484</v>
      </c>
      <c r="N2177" s="16" t="n">
        <f aca="false">Assumptions!$B$18*MIN(1,(Data_Clean!F2177-1)/Assumptions!$B$23)</f>
        <v>20</v>
      </c>
      <c r="O2177" s="16" t="n">
        <f aca="false">Assumptions!$B$19*(0.4*IF(Data_Clean!E2177="",0,MIN(1,Data_Clean!E2177/12/Assumptions!$B$24))+0.35*IF(Data_Clean!D2177="Y",1,0)+0.25*(1-MIN(Data_Clean!T2177,3)/3))/IF(Data_Clean!E2177="",0.6,1)</f>
        <v>10.55</v>
      </c>
      <c r="P2177" s="16" t="n">
        <f aca="false">SUM(K2177:O2177)/(Assumptions!$D$5-IF(K2177="",Assumptions!$B$15,0))*100</f>
        <v>77.6064924472023</v>
      </c>
      <c r="Q2177" s="7" t="str">
        <f aca="false">IF(J2177&gt;=Assumptions!$B$26,"High",IF(J2177&gt;=Assumptions!$B$27,"Mid","Low"))</f>
        <v>High</v>
      </c>
      <c r="R2177" s="7" t="str">
        <f aca="false">IF(P2177&gt;=Assumptions!$B$28,"High",IF(P2177&gt;=Assumptions!$B$29,"Mid","Low"))</f>
        <v>High</v>
      </c>
      <c r="S2177" s="7" t="str">
        <f aca="false">INDEX(Assumptions!$B$33:$B$41,MATCH(Q2177&amp;"|"&amp;R2177,Assumptions!$A$33:$A$41,0))</f>
        <v>Premier Advocates</v>
      </c>
      <c r="T2177" s="7" t="n">
        <f aca="false">IF(ISNUMBER(Data_Clean!V2177),J2177*Data_Clean!V2177,0)</f>
        <v>295.1622000135</v>
      </c>
    </row>
    <row r="2178" customFormat="false" ht="15" hidden="false" customHeight="false" outlineLevel="0" collapsed="false">
      <c r="A2178" s="15" t="str">
        <f aca="false">Data_Clean!A2178</f>
        <v>CX102174</v>
      </c>
      <c r="B2178" s="14" t="n">
        <f aca="false">Data_Clean!G2178*Assumptions!$B$5</f>
        <v>34.0545</v>
      </c>
      <c r="C2178" s="14" t="n">
        <f aca="false">IF(Data_Clean!H2178="",0,Data_Clean!H2178)*Assumptions!$B$6</f>
        <v>0</v>
      </c>
      <c r="D2178" s="14" t="n">
        <f aca="false">Data_Clean!I2178*Assumptions!$B$7</f>
        <v>0</v>
      </c>
      <c r="E2178" s="14" t="n">
        <f aca="false">Data_Clean!J2178*Assumptions!$B$8</f>
        <v>0</v>
      </c>
      <c r="F2178" s="14" t="n">
        <f aca="false">Data_Clean!K2178*Assumptions!$B$9</f>
        <v>0</v>
      </c>
      <c r="G2178" s="14" t="n">
        <f aca="false">Data_Clean!L2178*Assumptions!$B$10</f>
        <v>252.9</v>
      </c>
      <c r="H2178" s="14" t="n">
        <f aca="false">IF(OR(Data_Clean!M2178="",Data_Clean!N2178=""),0,Data_Clean!M2178*Data_Clean!N2178/100)*Assumptions!$B$13*Assumptions!$B$11</f>
        <v>0</v>
      </c>
      <c r="I2178" s="14" t="n">
        <f aca="false">Data_Clean!O2178*4*Assumptions!$B$12</f>
        <v>0</v>
      </c>
      <c r="J2178" s="14" t="n">
        <f aca="false">SUM(B2178:I2178)</f>
        <v>286.9545</v>
      </c>
      <c r="K2178" s="16" t="n">
        <f aca="false">IF(Data_Clean!P2178="","",Assumptions!$B$15*0.5^(Data_Clean!P2178/Assumptions!$B$20))</f>
        <v>26.7269615442102</v>
      </c>
      <c r="L2178" s="16" t="n">
        <f aca="false">Assumptions!$B$16*MIN(1,LN(1+Data_Clean!Q2178)/LN(1+Assumptions!$B$21))</f>
        <v>15.4867983970398</v>
      </c>
      <c r="M2178" s="16" t="n">
        <f aca="false">Assumptions!$B$17*(0.6*MIN(1,Data_Clean!R2178/Assumptions!$B$22)+0.4*IF(Data_Clean!S2178="",0,Data_Clean!S2178))</f>
        <v>14.874</v>
      </c>
      <c r="N2178" s="16" t="n">
        <f aca="false">Assumptions!$B$18*MIN(1,(Data_Clean!F2178-1)/Assumptions!$B$23)</f>
        <v>5</v>
      </c>
      <c r="O2178" s="16" t="n">
        <f aca="false">Assumptions!$B$19*(0.4*IF(Data_Clean!E2178="",0,MIN(1,Data_Clean!E2178/12/Assumptions!$B$24))+0.35*IF(Data_Clean!D2178="Y",1,0)+0.25*(1-MIN(Data_Clean!T2178,3)/3))/IF(Data_Clean!E2178="",0.6,1)</f>
        <v>9.25</v>
      </c>
      <c r="P2178" s="16" t="n">
        <f aca="false">SUM(K2178:O2178)/(Assumptions!$D$5-IF(K2178="",Assumptions!$B$15,0))*100</f>
        <v>71.33775994125</v>
      </c>
      <c r="Q2178" s="7" t="str">
        <f aca="false">IF(J2178&gt;=Assumptions!$B$26,"High",IF(J2178&gt;=Assumptions!$B$27,"Mid","Low"))</f>
        <v>Low</v>
      </c>
      <c r="R2178" s="7" t="str">
        <f aca="false">IF(P2178&gt;=Assumptions!$B$28,"High",IF(P2178&gt;=Assumptions!$B$29,"Mid","Low"))</f>
        <v>High</v>
      </c>
      <c r="S2178" s="7" t="str">
        <f aca="false">INDEX(Assumptions!$B$33:$B$41,MATCH(Q2178&amp;"|"&amp;R2178,Assumptions!$A$33:$A$41,0))</f>
        <v>Engaged Builders</v>
      </c>
      <c r="T2178" s="7" t="n">
        <f aca="false">IF(ISNUMBER(Data_Clean!V2178),J2178*Data_Clean!V2178,0)</f>
        <v>5.2799628</v>
      </c>
    </row>
    <row r="2179" customFormat="false" ht="15" hidden="false" customHeight="false" outlineLevel="0" collapsed="false">
      <c r="A2179" s="15" t="str">
        <f aca="false">Data_Clean!A2179</f>
        <v>CX102175</v>
      </c>
      <c r="B2179" s="14" t="n">
        <f aca="false">Data_Clean!G2179*Assumptions!$B$5</f>
        <v>179.73575</v>
      </c>
      <c r="C2179" s="14" t="n">
        <f aca="false">IF(Data_Clean!H2179="",0,Data_Clean!H2179)*Assumptions!$B$6</f>
        <v>0</v>
      </c>
      <c r="D2179" s="14" t="n">
        <f aca="false">Data_Clean!I2179*Assumptions!$B$7</f>
        <v>0</v>
      </c>
      <c r="E2179" s="14" t="n">
        <f aca="false">Data_Clean!J2179*Assumptions!$B$8</f>
        <v>0</v>
      </c>
      <c r="F2179" s="14" t="n">
        <f aca="false">Data_Clean!K2179*Assumptions!$B$9</f>
        <v>0</v>
      </c>
      <c r="G2179" s="14" t="n">
        <f aca="false">Data_Clean!L2179*Assumptions!$B$10</f>
        <v>0</v>
      </c>
      <c r="H2179" s="14" t="n">
        <f aca="false">IF(OR(Data_Clean!M2179="",Data_Clean!N2179=""),0,Data_Clean!M2179*Data_Clean!N2179/100)*Assumptions!$B$13*Assumptions!$B$11</f>
        <v>0</v>
      </c>
      <c r="I2179" s="14" t="n">
        <f aca="false">Data_Clean!O2179*4*Assumptions!$B$12</f>
        <v>0</v>
      </c>
      <c r="J2179" s="14" t="n">
        <f aca="false">SUM(B2179:I2179)</f>
        <v>179.73575</v>
      </c>
      <c r="K2179" s="16" t="n">
        <f aca="false">IF(Data_Clean!P2179="","",Assumptions!$B$15*0.5^(Data_Clean!P2179/Assumptions!$B$20))</f>
        <v>24.9371368842836</v>
      </c>
      <c r="L2179" s="16" t="n">
        <f aca="false">Assumptions!$B$16*MIN(1,LN(1+Data_Clean!Q2179)/LN(1+Assumptions!$B$21))</f>
        <v>15.7812965263578</v>
      </c>
      <c r="M2179" s="16" t="n">
        <f aca="false">Assumptions!$B$17*(0.6*MIN(1,Data_Clean!R2179/Assumptions!$B$22)+0.4*IF(Data_Clean!S2179="",0,Data_Clean!S2179))</f>
        <v>10.866</v>
      </c>
      <c r="N2179" s="16" t="n">
        <f aca="false">Assumptions!$B$18*MIN(1,(Data_Clean!F2179-1)/Assumptions!$B$23)</f>
        <v>0</v>
      </c>
      <c r="O2179" s="16" t="n">
        <f aca="false">Assumptions!$B$19*(0.4*IF(Data_Clean!E2179="",0,MIN(1,Data_Clean!E2179/12/Assumptions!$B$24))+0.35*IF(Data_Clean!D2179="Y",1,0)+0.25*(1-MIN(Data_Clean!T2179,3)/3))/IF(Data_Clean!E2179="",0.6,1)</f>
        <v>15</v>
      </c>
      <c r="P2179" s="16" t="n">
        <f aca="false">SUM(K2179:O2179)/(Assumptions!$D$5-IF(K2179="",Assumptions!$B$15,0))*100</f>
        <v>66.5844334106414</v>
      </c>
      <c r="Q2179" s="7" t="str">
        <f aca="false">IF(J2179&gt;=Assumptions!$B$26,"High",IF(J2179&gt;=Assumptions!$B$27,"Mid","Low"))</f>
        <v>Low</v>
      </c>
      <c r="R2179" s="7" t="str">
        <f aca="false">IF(P2179&gt;=Assumptions!$B$28,"High",IF(P2179&gt;=Assumptions!$B$29,"Mid","Low"))</f>
        <v>Mid</v>
      </c>
      <c r="S2179" s="7" t="str">
        <f aca="false">INDEX(Assumptions!$B$33:$B$41,MATCH(Q2179&amp;"|"&amp;R2179,Assumptions!$A$33:$A$41,0))</f>
        <v>Light Touch</v>
      </c>
      <c r="T2179" s="7" t="n">
        <f aca="false">IF(ISNUMBER(Data_Clean!V2179),J2179*Data_Clean!V2179,0)</f>
        <v>3.612688575</v>
      </c>
    </row>
    <row r="2180" customFormat="false" ht="15" hidden="false" customHeight="false" outlineLevel="0" collapsed="false">
      <c r="A2180" s="15" t="str">
        <f aca="false">Data_Clean!A2180</f>
        <v>CX102176</v>
      </c>
      <c r="B2180" s="14" t="n">
        <f aca="false">Data_Clean!G2180*Assumptions!$B$5</f>
        <v>143.5885</v>
      </c>
      <c r="C2180" s="14" t="n">
        <f aca="false">IF(Data_Clean!H2180="",0,Data_Clean!H2180)*Assumptions!$B$6</f>
        <v>130.27056</v>
      </c>
      <c r="D2180" s="14" t="n">
        <f aca="false">Data_Clean!I2180*Assumptions!$B$7</f>
        <v>0</v>
      </c>
      <c r="E2180" s="14" t="n">
        <f aca="false">Data_Clean!J2180*Assumptions!$B$8</f>
        <v>0</v>
      </c>
      <c r="F2180" s="14" t="n">
        <f aca="false">Data_Clean!K2180*Assumptions!$B$9</f>
        <v>0</v>
      </c>
      <c r="G2180" s="14" t="n">
        <f aca="false">Data_Clean!L2180*Assumptions!$B$10</f>
        <v>0</v>
      </c>
      <c r="H2180" s="14" t="n">
        <f aca="false">IF(OR(Data_Clean!M2180="",Data_Clean!N2180=""),0,Data_Clean!M2180*Data_Clean!N2180/100)*Assumptions!$B$13*Assumptions!$B$11</f>
        <v>0</v>
      </c>
      <c r="I2180" s="14" t="n">
        <f aca="false">Data_Clean!O2180*4*Assumptions!$B$12</f>
        <v>0</v>
      </c>
      <c r="J2180" s="14" t="n">
        <f aca="false">SUM(B2180:I2180)</f>
        <v>273.85906</v>
      </c>
      <c r="K2180" s="16" t="n">
        <f aca="false">IF(Data_Clean!P2180="","",Assumptions!$B$15*0.5^(Data_Clean!P2180/Assumptions!$B$20))</f>
        <v>23.267171427506</v>
      </c>
      <c r="L2180" s="16" t="n">
        <f aca="false">Assumptions!$B$16*MIN(1,LN(1+Data_Clean!Q2180)/LN(1+Assumptions!$B$21))</f>
        <v>13.7447072997398</v>
      </c>
      <c r="M2180" s="16" t="n">
        <f aca="false">Assumptions!$B$17*(0.6*MIN(1,Data_Clean!R2180/Assumptions!$B$22)+0.4*IF(Data_Clean!S2180="",0,Data_Clean!S2180))</f>
        <v>0.63</v>
      </c>
      <c r="N2180" s="16" t="n">
        <f aca="false">Assumptions!$B$18*MIN(1,(Data_Clean!F2180-1)/Assumptions!$B$23)</f>
        <v>5</v>
      </c>
      <c r="O2180" s="16" t="n">
        <f aca="false">Assumptions!$B$19*(0.4*IF(Data_Clean!E2180="",0,MIN(1,Data_Clean!E2180/12/Assumptions!$B$24))+0.35*IF(Data_Clean!D2180="Y",1,0)+0.25*(1-MIN(Data_Clean!T2180,3)/3))/IF(Data_Clean!E2180="",0.6,1)</f>
        <v>9.75</v>
      </c>
      <c r="P2180" s="16" t="n">
        <f aca="false">SUM(K2180:O2180)/(Assumptions!$D$5-IF(K2180="",Assumptions!$B$15,0))*100</f>
        <v>52.3918787272458</v>
      </c>
      <c r="Q2180" s="7" t="str">
        <f aca="false">IF(J2180&gt;=Assumptions!$B$26,"High",IF(J2180&gt;=Assumptions!$B$27,"Mid","Low"))</f>
        <v>Low</v>
      </c>
      <c r="R2180" s="7" t="str">
        <f aca="false">IF(P2180&gt;=Assumptions!$B$28,"High",IF(P2180&gt;=Assumptions!$B$29,"Mid","Low"))</f>
        <v>Mid</v>
      </c>
      <c r="S2180" s="7" t="str">
        <f aca="false">INDEX(Assumptions!$B$33:$B$41,MATCH(Q2180&amp;"|"&amp;R2180,Assumptions!$A$33:$A$41,0))</f>
        <v>Light Touch</v>
      </c>
      <c r="T2180" s="7" t="n">
        <f aca="false">IF(ISNUMBER(Data_Clean!V2180),J2180*Data_Clean!V2180,0)</f>
        <v>18.89627514</v>
      </c>
    </row>
    <row r="2181" customFormat="false" ht="15" hidden="false" customHeight="false" outlineLevel="0" collapsed="false">
      <c r="A2181" s="15" t="str">
        <f aca="false">Data_Clean!A2181</f>
        <v>CX102177</v>
      </c>
      <c r="B2181" s="14" t="n">
        <f aca="false">Data_Clean!G2181*Assumptions!$B$5</f>
        <v>49.06825</v>
      </c>
      <c r="C2181" s="14" t="n">
        <f aca="false">IF(Data_Clean!H2181="",0,Data_Clean!H2181)*Assumptions!$B$6</f>
        <v>0</v>
      </c>
      <c r="D2181" s="14" t="n">
        <f aca="false">Data_Clean!I2181*Assumptions!$B$7</f>
        <v>0</v>
      </c>
      <c r="E2181" s="14" t="n">
        <f aca="false">Data_Clean!J2181*Assumptions!$B$8</f>
        <v>0</v>
      </c>
      <c r="F2181" s="14" t="n">
        <f aca="false">Data_Clean!K2181*Assumptions!$B$9</f>
        <v>0</v>
      </c>
      <c r="G2181" s="14" t="n">
        <f aca="false">Data_Clean!L2181*Assumptions!$B$10</f>
        <v>0</v>
      </c>
      <c r="H2181" s="14" t="n">
        <f aca="false">IF(OR(Data_Clean!M2181="",Data_Clean!N2181=""),0,Data_Clean!M2181*Data_Clean!N2181/100)*Assumptions!$B$13*Assumptions!$B$11</f>
        <v>0</v>
      </c>
      <c r="I2181" s="14" t="n">
        <f aca="false">Data_Clean!O2181*4*Assumptions!$B$12</f>
        <v>0</v>
      </c>
      <c r="J2181" s="14" t="n">
        <f aca="false">SUM(B2181:I2181)</f>
        <v>49.06825</v>
      </c>
      <c r="K2181" s="16" t="n">
        <f aca="false">IF(Data_Clean!P2181="","",Assumptions!$B$15*0.5^(Data_Clean!P2181/Assumptions!$B$20))</f>
        <v>0.0908873883886954</v>
      </c>
      <c r="L2181" s="16" t="n">
        <f aca="false">Assumptions!$B$16*MIN(1,LN(1+Data_Clean!Q2181)/LN(1+Assumptions!$B$21))</f>
        <v>0</v>
      </c>
      <c r="M2181" s="16" t="n">
        <f aca="false">Assumptions!$B$17*(0.6*MIN(1,Data_Clean!R2181/Assumptions!$B$22)+0.4*IF(Data_Clean!S2181="",0,Data_Clean!S2181))</f>
        <v>0</v>
      </c>
      <c r="N2181" s="16" t="n">
        <f aca="false">Assumptions!$B$18*MIN(1,(Data_Clean!F2181-1)/Assumptions!$B$23)</f>
        <v>0</v>
      </c>
      <c r="O2181" s="16" t="n">
        <f aca="false">Assumptions!$B$19*(0.4*IF(Data_Clean!E2181="",0,MIN(1,Data_Clean!E2181/12/Assumptions!$B$24))+0.35*IF(Data_Clean!D2181="Y",1,0)+0.25*(1-MIN(Data_Clean!T2181,3)/3))/IF(Data_Clean!E2181="",0.6,1)</f>
        <v>9.75</v>
      </c>
      <c r="P2181" s="16" t="n">
        <f aca="false">SUM(K2181:O2181)/(Assumptions!$D$5-IF(K2181="",Assumptions!$B$15,0))*100</f>
        <v>9.8408873883887</v>
      </c>
      <c r="Q2181" s="7" t="str">
        <f aca="false">IF(J2181&gt;=Assumptions!$B$26,"High",IF(J2181&gt;=Assumptions!$B$27,"Mid","Low"))</f>
        <v>Low</v>
      </c>
      <c r="R2181" s="7" t="str">
        <f aca="false">IF(P2181&gt;=Assumptions!$B$28,"High",IF(P2181&gt;=Assumptions!$B$29,"Mid","Low"))</f>
        <v>Low</v>
      </c>
      <c r="S2181" s="7" t="str">
        <f aca="false">INDEX(Assumptions!$B$33:$B$41,MATCH(Q2181&amp;"|"&amp;R2181,Assumptions!$A$33:$A$41,0))</f>
        <v>Dormant &amp; Low Value</v>
      </c>
      <c r="T2181" s="7" t="n">
        <f aca="false">IF(ISNUMBER(Data_Clean!V2181),J2181*Data_Clean!V2181,0)</f>
        <v>14.607618025</v>
      </c>
    </row>
    <row r="2182" customFormat="false" ht="15" hidden="false" customHeight="false" outlineLevel="0" collapsed="false">
      <c r="A2182" s="15" t="str">
        <f aca="false">Data_Clean!A2182</f>
        <v>CX102178</v>
      </c>
      <c r="B2182" s="14" t="n">
        <f aca="false">Data_Clean!G2182*Assumptions!$B$5</f>
        <v>132.3905</v>
      </c>
      <c r="C2182" s="14" t="n">
        <f aca="false">IF(Data_Clean!H2182="",0,Data_Clean!H2182)*Assumptions!$B$6</f>
        <v>1184.78736</v>
      </c>
      <c r="D2182" s="14" t="n">
        <f aca="false">Data_Clean!I2182*Assumptions!$B$7</f>
        <v>166.4</v>
      </c>
      <c r="E2182" s="14" t="n">
        <f aca="false">Data_Clean!J2182*Assumptions!$B$8</f>
        <v>498.5853</v>
      </c>
      <c r="F2182" s="14" t="n">
        <f aca="false">Data_Clean!K2182*Assumptions!$B$9</f>
        <v>0</v>
      </c>
      <c r="G2182" s="14" t="n">
        <f aca="false">Data_Clean!L2182*Assumptions!$B$10</f>
        <v>0</v>
      </c>
      <c r="H2182" s="14" t="n">
        <f aca="false">IF(OR(Data_Clean!M2182="",Data_Clean!N2182=""),0,Data_Clean!M2182*Data_Clean!N2182/100)*Assumptions!$B$13*Assumptions!$B$11</f>
        <v>126.948</v>
      </c>
      <c r="I2182" s="14" t="n">
        <f aca="false">Data_Clean!O2182*4*Assumptions!$B$12</f>
        <v>20.7672</v>
      </c>
      <c r="J2182" s="14" t="n">
        <f aca="false">SUM(B2182:I2182)</f>
        <v>2129.87836</v>
      </c>
      <c r="K2182" s="16" t="n">
        <f aca="false">IF(Data_Clean!P2182="","",Assumptions!$B$15*0.5^(Data_Clean!P2182/Assumptions!$B$20))</f>
        <v>22.2164632842985</v>
      </c>
      <c r="L2182" s="16" t="n">
        <f aca="false">Assumptions!$B$16*MIN(1,LN(1+Data_Clean!Q2182)/LN(1+Assumptions!$B$21))</f>
        <v>15.2782387441559</v>
      </c>
      <c r="M2182" s="16" t="n">
        <f aca="false">Assumptions!$B$17*(0.6*MIN(1,Data_Clean!R2182/Assumptions!$B$22)+0.4*IF(Data_Clean!S2182="",0,Data_Clean!S2182))</f>
        <v>4.986</v>
      </c>
      <c r="N2182" s="16" t="n">
        <f aca="false">Assumptions!$B$18*MIN(1,(Data_Clean!F2182-1)/Assumptions!$B$23)</f>
        <v>20</v>
      </c>
      <c r="O2182" s="16" t="n">
        <f aca="false">Assumptions!$B$19*(0.4*IF(Data_Clean!E2182="",0,MIN(1,Data_Clean!E2182/12/Assumptions!$B$24))+0.35*IF(Data_Clean!D2182="Y",1,0)+0.25*(1-MIN(Data_Clean!T2182,3)/3))/IF(Data_Clean!E2182="",0.6,1)</f>
        <v>14.25</v>
      </c>
      <c r="P2182" s="16" t="n">
        <f aca="false">SUM(K2182:O2182)/(Assumptions!$D$5-IF(K2182="",Assumptions!$B$15,0))*100</f>
        <v>76.7307020284544</v>
      </c>
      <c r="Q2182" s="7" t="str">
        <f aca="false">IF(J2182&gt;=Assumptions!$B$26,"High",IF(J2182&gt;=Assumptions!$B$27,"Mid","Low"))</f>
        <v>High</v>
      </c>
      <c r="R2182" s="7" t="str">
        <f aca="false">IF(P2182&gt;=Assumptions!$B$28,"High",IF(P2182&gt;=Assumptions!$B$29,"Mid","Low"))</f>
        <v>High</v>
      </c>
      <c r="S2182" s="7" t="str">
        <f aca="false">INDEX(Assumptions!$B$33:$B$41,MATCH(Q2182&amp;"|"&amp;R2182,Assumptions!$A$33:$A$41,0))</f>
        <v>Premier Advocates</v>
      </c>
      <c r="T2182" s="7" t="n">
        <f aca="false">IF(ISNUMBER(Data_Clean!V2182),J2182*Data_Clean!V2182,0)</f>
        <v>34.07805376</v>
      </c>
    </row>
    <row r="2183" customFormat="false" ht="15" hidden="false" customHeight="false" outlineLevel="0" collapsed="false">
      <c r="A2183" s="15" t="str">
        <f aca="false">Data_Clean!A2183</f>
        <v>CX102179</v>
      </c>
      <c r="B2183" s="14" t="n">
        <f aca="false">Data_Clean!G2183*Assumptions!$B$5</f>
        <v>52.7565</v>
      </c>
      <c r="C2183" s="14" t="n">
        <f aca="false">IF(Data_Clean!H2183="",0,Data_Clean!H2183)*Assumptions!$B$6</f>
        <v>149.95464</v>
      </c>
      <c r="D2183" s="14" t="n">
        <f aca="false">Data_Clean!I2183*Assumptions!$B$7</f>
        <v>87.2</v>
      </c>
      <c r="E2183" s="14" t="n">
        <f aca="false">Data_Clean!J2183*Assumptions!$B$8</f>
        <v>0</v>
      </c>
      <c r="F2183" s="14" t="n">
        <f aca="false">Data_Clean!K2183*Assumptions!$B$9</f>
        <v>0</v>
      </c>
      <c r="G2183" s="14" t="n">
        <f aca="false">Data_Clean!L2183*Assumptions!$B$10</f>
        <v>0</v>
      </c>
      <c r="H2183" s="14" t="n">
        <f aca="false">IF(OR(Data_Clean!M2183="",Data_Clean!N2183=""),0,Data_Clean!M2183*Data_Clean!N2183/100)*Assumptions!$B$13*Assumptions!$B$11</f>
        <v>220.5</v>
      </c>
      <c r="I2183" s="14" t="n">
        <f aca="false">Data_Clean!O2183*4*Assumptions!$B$12</f>
        <v>11.5248</v>
      </c>
      <c r="J2183" s="14" t="n">
        <f aca="false">SUM(B2183:I2183)</f>
        <v>521.93594</v>
      </c>
      <c r="K2183" s="16" t="n">
        <f aca="false">IF(Data_Clean!P2183="","",Assumptions!$B$15*0.5^(Data_Clean!P2183/Assumptions!$B$20))</f>
        <v>30</v>
      </c>
      <c r="L2183" s="16" t="n">
        <f aca="false">Assumptions!$B$16*MIN(1,LN(1+Data_Clean!Q2183)/LN(1+Assumptions!$B$21))</f>
        <v>15.5872929926646</v>
      </c>
      <c r="M2183" s="16" t="n">
        <f aca="false">Assumptions!$B$17*(0.6*MIN(1,Data_Clean!R2183/Assumptions!$B$22)+0.4*IF(Data_Clean!S2183="",0,Data_Clean!S2183))</f>
        <v>2.058</v>
      </c>
      <c r="N2183" s="16" t="n">
        <f aca="false">Assumptions!$B$18*MIN(1,(Data_Clean!F2183-1)/Assumptions!$B$23)</f>
        <v>15</v>
      </c>
      <c r="O2183" s="16" t="n">
        <f aca="false">Assumptions!$B$19*(0.4*IF(Data_Clean!E2183="",0,MIN(1,Data_Clean!E2183/12/Assumptions!$B$24))+0.35*IF(Data_Clean!D2183="Y",1,0)+0.25*(1-MIN(Data_Clean!T2183,3)/3))/IF(Data_Clean!E2183="",0.6,1)</f>
        <v>9.35</v>
      </c>
      <c r="P2183" s="16" t="n">
        <f aca="false">SUM(K2183:O2183)/(Assumptions!$D$5-IF(K2183="",Assumptions!$B$15,0))*100</f>
        <v>71.9952929926646</v>
      </c>
      <c r="Q2183" s="7" t="str">
        <f aca="false">IF(J2183&gt;=Assumptions!$B$26,"High",IF(J2183&gt;=Assumptions!$B$27,"Mid","Low"))</f>
        <v>Mid</v>
      </c>
      <c r="R2183" s="7" t="str">
        <f aca="false">IF(P2183&gt;=Assumptions!$B$28,"High",IF(P2183&gt;=Assumptions!$B$29,"Mid","Low"))</f>
        <v>High</v>
      </c>
      <c r="S2183" s="7" t="str">
        <f aca="false">INDEX(Assumptions!$B$33:$B$41,MATCH(Q2183&amp;"|"&amp;R2183,Assumptions!$A$33:$A$41,0))</f>
        <v>Engaged Builders</v>
      </c>
      <c r="T2183" s="7" t="n">
        <f aca="false">IF(ISNUMBER(Data_Clean!V2183),J2183*Data_Clean!V2183,0)</f>
        <v>19.937952908</v>
      </c>
    </row>
    <row r="2184" customFormat="false" ht="15" hidden="false" customHeight="false" outlineLevel="0" collapsed="false">
      <c r="A2184" s="15" t="str">
        <f aca="false">Data_Clean!A2184</f>
        <v>CX102180</v>
      </c>
      <c r="B2184" s="14" t="n">
        <f aca="false">Data_Clean!G2184*Assumptions!$B$5</f>
        <v>76.73975</v>
      </c>
      <c r="C2184" s="14" t="n">
        <f aca="false">IF(Data_Clean!H2184="",0,Data_Clean!H2184)*Assumptions!$B$6</f>
        <v>122.58024</v>
      </c>
      <c r="D2184" s="14" t="n">
        <f aca="false">Data_Clean!I2184*Assumptions!$B$7</f>
        <v>0</v>
      </c>
      <c r="E2184" s="14" t="n">
        <f aca="false">Data_Clean!J2184*Assumptions!$B$8</f>
        <v>192.054525</v>
      </c>
      <c r="F2184" s="14" t="n">
        <f aca="false">Data_Clean!K2184*Assumptions!$B$9</f>
        <v>0</v>
      </c>
      <c r="G2184" s="14" t="n">
        <f aca="false">Data_Clean!L2184*Assumptions!$B$10</f>
        <v>0</v>
      </c>
      <c r="H2184" s="14" t="n">
        <f aca="false">IF(OR(Data_Clean!M2184="",Data_Clean!N2184=""),0,Data_Clean!M2184*Data_Clean!N2184/100)*Assumptions!$B$13*Assumptions!$B$11</f>
        <v>71.508</v>
      </c>
      <c r="I2184" s="14" t="n">
        <f aca="false">Data_Clean!O2184*4*Assumptions!$B$12</f>
        <v>21.76272</v>
      </c>
      <c r="J2184" s="14" t="n">
        <f aca="false">SUM(B2184:I2184)</f>
        <v>484.645235</v>
      </c>
      <c r="K2184" s="16" t="n">
        <f aca="false">IF(Data_Clean!P2184="","",Assumptions!$B$15*0.5^(Data_Clean!P2184/Assumptions!$B$20))</f>
        <v>21.2132034355964</v>
      </c>
      <c r="L2184" s="16" t="n">
        <f aca="false">Assumptions!$B$16*MIN(1,LN(1+Data_Clean!Q2184)/LN(1+Assumptions!$B$21))</f>
        <v>14.9444347261843</v>
      </c>
      <c r="M2184" s="16" t="n">
        <f aca="false">Assumptions!$B$17*(0.6*MIN(1,Data_Clean!R2184/Assumptions!$B$22)+0.4*IF(Data_Clean!S2184="",0,Data_Clean!S2184))</f>
        <v>3.84</v>
      </c>
      <c r="N2184" s="16" t="n">
        <f aca="false">Assumptions!$B$18*MIN(1,(Data_Clean!F2184-1)/Assumptions!$B$23)</f>
        <v>15</v>
      </c>
      <c r="O2184" s="16" t="n">
        <f aca="false">Assumptions!$B$19*(0.4*IF(Data_Clean!E2184="",0,MIN(1,Data_Clean!E2184/12/Assumptions!$B$24))+0.35*IF(Data_Clean!D2184="Y",1,0)+0.25*(1-MIN(Data_Clean!T2184,3)/3))/IF(Data_Clean!E2184="",0.6,1)</f>
        <v>15</v>
      </c>
      <c r="P2184" s="16" t="n">
        <f aca="false">SUM(K2184:O2184)/(Assumptions!$D$5-IF(K2184="",Assumptions!$B$15,0))*100</f>
        <v>69.9976381617807</v>
      </c>
      <c r="Q2184" s="7" t="str">
        <f aca="false">IF(J2184&gt;=Assumptions!$B$26,"High",IF(J2184&gt;=Assumptions!$B$27,"Mid","Low"))</f>
        <v>Mid</v>
      </c>
      <c r="R2184" s="7" t="str">
        <f aca="false">IF(P2184&gt;=Assumptions!$B$28,"High",IF(P2184&gt;=Assumptions!$B$29,"Mid","Low"))</f>
        <v>Mid</v>
      </c>
      <c r="S2184" s="7" t="str">
        <f aca="false">INDEX(Assumptions!$B$33:$B$41,MATCH(Q2184&amp;"|"&amp;R2184,Assumptions!$A$33:$A$41,0))</f>
        <v>Established Core</v>
      </c>
      <c r="T2184" s="7" t="n">
        <f aca="false">IF(ISNUMBER(Data_Clean!V2184),J2184*Data_Clean!V2184,0)</f>
        <v>9.2567239885</v>
      </c>
    </row>
    <row r="2185" customFormat="false" ht="15" hidden="false" customHeight="false" outlineLevel="0" collapsed="false">
      <c r="A2185" s="15" t="str">
        <f aca="false">Data_Clean!A2185</f>
        <v>CX102181</v>
      </c>
      <c r="B2185" s="14" t="n">
        <f aca="false">Data_Clean!G2185*Assumptions!$B$5</f>
        <v>15.68725</v>
      </c>
      <c r="C2185" s="14" t="n">
        <f aca="false">IF(Data_Clean!H2185="",0,Data_Clean!H2185)*Assumptions!$B$6</f>
        <v>20.42088</v>
      </c>
      <c r="D2185" s="14" t="n">
        <f aca="false">Data_Clean!I2185*Assumptions!$B$7</f>
        <v>0</v>
      </c>
      <c r="E2185" s="14" t="n">
        <f aca="false">Data_Clean!J2185*Assumptions!$B$8</f>
        <v>0</v>
      </c>
      <c r="F2185" s="14" t="n">
        <f aca="false">Data_Clean!K2185*Assumptions!$B$9</f>
        <v>0</v>
      </c>
      <c r="G2185" s="14" t="n">
        <f aca="false">Data_Clean!L2185*Assumptions!$B$10</f>
        <v>0</v>
      </c>
      <c r="H2185" s="14" t="n">
        <f aca="false">IF(OR(Data_Clean!M2185="",Data_Clean!N2185=""),0,Data_Clean!M2185*Data_Clean!N2185/100)*Assumptions!$B$13*Assumptions!$B$11</f>
        <v>0</v>
      </c>
      <c r="I2185" s="14" t="n">
        <f aca="false">Data_Clean!O2185*4*Assumptions!$B$12</f>
        <v>0</v>
      </c>
      <c r="J2185" s="14" t="n">
        <f aca="false">SUM(B2185:I2185)</f>
        <v>36.10813</v>
      </c>
      <c r="K2185" s="16" t="n">
        <f aca="false">IF(Data_Clean!P2185="","",Assumptions!$B$15*0.5^(Data_Clean!P2185/Assumptions!$B$20))</f>
        <v>29.3147990530274</v>
      </c>
      <c r="L2185" s="16" t="n">
        <f aca="false">Assumptions!$B$16*MIN(1,LN(1+Data_Clean!Q2185)/LN(1+Assumptions!$B$21))</f>
        <v>15.8750156145389</v>
      </c>
      <c r="M2185" s="16" t="n">
        <f aca="false">Assumptions!$B$17*(0.6*MIN(1,Data_Clean!R2185/Assumptions!$B$22)+0.4*IF(Data_Clean!S2185="",0,Data_Clean!S2185))</f>
        <v>14.118</v>
      </c>
      <c r="N2185" s="16" t="n">
        <f aca="false">Assumptions!$B$18*MIN(1,(Data_Clean!F2185-1)/Assumptions!$B$23)</f>
        <v>10</v>
      </c>
      <c r="O2185" s="16" t="n">
        <f aca="false">Assumptions!$B$19*(0.4*IF(Data_Clean!E2185="",0,MIN(1,Data_Clean!E2185/12/Assumptions!$B$24))+0.35*IF(Data_Clean!D2185="Y",1,0)+0.25*(1-MIN(Data_Clean!T2185,3)/3))/IF(Data_Clean!E2185="",0.6,1)</f>
        <v>6.85</v>
      </c>
      <c r="P2185" s="16" t="n">
        <f aca="false">SUM(K2185:O2185)/(Assumptions!$D$5-IF(K2185="",Assumptions!$B$15,0))*100</f>
        <v>76.1578146675663</v>
      </c>
      <c r="Q2185" s="7" t="str">
        <f aca="false">IF(J2185&gt;=Assumptions!$B$26,"High",IF(J2185&gt;=Assumptions!$B$27,"Mid","Low"))</f>
        <v>Low</v>
      </c>
      <c r="R2185" s="7" t="str">
        <f aca="false">IF(P2185&gt;=Assumptions!$B$28,"High",IF(P2185&gt;=Assumptions!$B$29,"Mid","Low"))</f>
        <v>High</v>
      </c>
      <c r="S2185" s="7" t="str">
        <f aca="false">INDEX(Assumptions!$B$33:$B$41,MATCH(Q2185&amp;"|"&amp;R2185,Assumptions!$A$33:$A$41,0))</f>
        <v>Engaged Builders</v>
      </c>
      <c r="T2185" s="7" t="n">
        <f aca="false">IF(ISNUMBER(Data_Clean!V2185),J2185*Data_Clean!V2185,0)</f>
        <v>1.993168776</v>
      </c>
    </row>
    <row r="2186" customFormat="false" ht="15" hidden="false" customHeight="false" outlineLevel="0" collapsed="false">
      <c r="A2186" s="15" t="str">
        <f aca="false">Data_Clean!A2186</f>
        <v>CX102182</v>
      </c>
      <c r="B2186" s="14" t="n">
        <f aca="false">Data_Clean!G2186*Assumptions!$B$5</f>
        <v>146.808</v>
      </c>
      <c r="C2186" s="14" t="n">
        <f aca="false">IF(Data_Clean!H2186="",0,Data_Clean!H2186)*Assumptions!$B$6</f>
        <v>323.45952</v>
      </c>
      <c r="D2186" s="14" t="n">
        <f aca="false">Data_Clean!I2186*Assumptions!$B$7</f>
        <v>0</v>
      </c>
      <c r="E2186" s="14" t="n">
        <f aca="false">Data_Clean!J2186*Assumptions!$B$8</f>
        <v>0</v>
      </c>
      <c r="F2186" s="14" t="n">
        <f aca="false">Data_Clean!K2186*Assumptions!$B$9</f>
        <v>0</v>
      </c>
      <c r="G2186" s="14" t="n">
        <f aca="false">Data_Clean!L2186*Assumptions!$B$10</f>
        <v>0</v>
      </c>
      <c r="H2186" s="14" t="n">
        <f aca="false">IF(OR(Data_Clean!M2186="",Data_Clean!N2186=""),0,Data_Clean!M2186*Data_Clean!N2186/100)*Assumptions!$B$13*Assumptions!$B$11</f>
        <v>147.168</v>
      </c>
      <c r="I2186" s="14" t="n">
        <f aca="false">Data_Clean!O2186*4*Assumptions!$B$12</f>
        <v>18.07344</v>
      </c>
      <c r="J2186" s="14" t="n">
        <f aca="false">SUM(B2186:I2186)</f>
        <v>635.50896</v>
      </c>
      <c r="K2186" s="16" t="n">
        <f aca="false">IF(Data_Clean!P2186="","",Assumptions!$B$15*0.5^(Data_Clean!P2186/Assumptions!$B$20))</f>
        <v>16.0766019380444</v>
      </c>
      <c r="L2186" s="16" t="n">
        <f aca="false">Assumptions!$B$16*MIN(1,LN(1+Data_Clean!Q2186)/LN(1+Assumptions!$B$21))</f>
        <v>8.67194478953664</v>
      </c>
      <c r="M2186" s="16" t="n">
        <f aca="false">Assumptions!$B$17*(0.6*MIN(1,Data_Clean!R2186/Assumptions!$B$22)+0.4*IF(Data_Clean!S2186="",0,Data_Clean!S2186))</f>
        <v>9.012</v>
      </c>
      <c r="N2186" s="16" t="n">
        <f aca="false">Assumptions!$B$18*MIN(1,(Data_Clean!F2186-1)/Assumptions!$B$23)</f>
        <v>10</v>
      </c>
      <c r="O2186" s="16" t="n">
        <f aca="false">Assumptions!$B$19*(0.4*IF(Data_Clean!E2186="",0,MIN(1,Data_Clean!E2186/12/Assumptions!$B$24))+0.35*IF(Data_Clean!D2186="Y",1,0)+0.25*(1-MIN(Data_Clean!T2186,3)/3))/IF(Data_Clean!E2186="",0.6,1)</f>
        <v>5.9</v>
      </c>
      <c r="P2186" s="16" t="n">
        <f aca="false">SUM(K2186:O2186)/(Assumptions!$D$5-IF(K2186="",Assumptions!$B$15,0))*100</f>
        <v>49.660546727581</v>
      </c>
      <c r="Q2186" s="7" t="str">
        <f aca="false">IF(J2186&gt;=Assumptions!$B$26,"High",IF(J2186&gt;=Assumptions!$B$27,"Mid","Low"))</f>
        <v>Mid</v>
      </c>
      <c r="R2186" s="7" t="str">
        <f aca="false">IF(P2186&gt;=Assumptions!$B$28,"High",IF(P2186&gt;=Assumptions!$B$29,"Mid","Low"))</f>
        <v>Low</v>
      </c>
      <c r="S2186" s="7" t="str">
        <f aca="false">INDEX(Assumptions!$B$33:$B$41,MATCH(Q2186&amp;"|"&amp;R2186,Assumptions!$A$33:$A$41,0))</f>
        <v>Light Touch</v>
      </c>
      <c r="T2186" s="7" t="n">
        <f aca="false">IF(ISNUMBER(Data_Clean!V2186),J2186*Data_Clean!V2186,0)</f>
        <v>68.190111408</v>
      </c>
    </row>
    <row r="2187" customFormat="false" ht="15" hidden="false" customHeight="false" outlineLevel="0" collapsed="false">
      <c r="A2187" s="15" t="str">
        <f aca="false">Data_Clean!A2187</f>
        <v>CX102183</v>
      </c>
      <c r="B2187" s="14" t="n">
        <f aca="false">Data_Clean!G2187*Assumptions!$B$5</f>
        <v>12.37475</v>
      </c>
      <c r="C2187" s="14" t="n">
        <f aca="false">IF(Data_Clean!H2187="",0,Data_Clean!H2187)*Assumptions!$B$6</f>
        <v>9.24744</v>
      </c>
      <c r="D2187" s="14" t="n">
        <f aca="false">Data_Clean!I2187*Assumptions!$B$7</f>
        <v>0</v>
      </c>
      <c r="E2187" s="14" t="n">
        <f aca="false">Data_Clean!J2187*Assumptions!$B$8</f>
        <v>0</v>
      </c>
      <c r="F2187" s="14" t="n">
        <f aca="false">Data_Clean!K2187*Assumptions!$B$9</f>
        <v>0</v>
      </c>
      <c r="G2187" s="14" t="n">
        <f aca="false">Data_Clean!L2187*Assumptions!$B$10</f>
        <v>0</v>
      </c>
      <c r="H2187" s="14" t="n">
        <f aca="false">IF(OR(Data_Clean!M2187="",Data_Clean!N2187=""),0,Data_Clean!M2187*Data_Clean!N2187/100)*Assumptions!$B$13*Assumptions!$B$11</f>
        <v>0</v>
      </c>
      <c r="I2187" s="14" t="n">
        <f aca="false">Data_Clean!O2187*4*Assumptions!$B$12</f>
        <v>0</v>
      </c>
      <c r="J2187" s="14" t="n">
        <f aca="false">SUM(B2187:I2187)</f>
        <v>21.62219</v>
      </c>
      <c r="K2187" s="16" t="n">
        <f aca="false">IF(Data_Clean!P2187="","",Assumptions!$B$15*0.5^(Data_Clean!P2187/Assumptions!$B$20))</f>
        <v>21.7090385616057</v>
      </c>
      <c r="L2187" s="16" t="n">
        <f aca="false">Assumptions!$B$16*MIN(1,LN(1+Data_Clean!Q2187)/LN(1+Assumptions!$B$21))</f>
        <v>14.1840947778045</v>
      </c>
      <c r="M2187" s="16" t="n">
        <f aca="false">Assumptions!$B$17*(0.6*MIN(1,Data_Clean!R2187/Assumptions!$B$22)+0.4*IF(Data_Clean!S2187="",0,Data_Clean!S2187))</f>
        <v>7.536</v>
      </c>
      <c r="N2187" s="16" t="n">
        <f aca="false">Assumptions!$B$18*MIN(1,(Data_Clean!F2187-1)/Assumptions!$B$23)</f>
        <v>5</v>
      </c>
      <c r="O2187" s="16" t="n">
        <f aca="false">Assumptions!$B$19*(0.4*IF(Data_Clean!E2187="",0,MIN(1,Data_Clean!E2187/12/Assumptions!$B$24))+0.35*IF(Data_Clean!D2187="Y",1,0)+0.25*(1-MIN(Data_Clean!T2187,3)/3))/IF(Data_Clean!E2187="",0.6,1)</f>
        <v>14.05</v>
      </c>
      <c r="P2187" s="16" t="n">
        <f aca="false">SUM(K2187:O2187)/(Assumptions!$D$5-IF(K2187="",Assumptions!$B$15,0))*100</f>
        <v>62.4791333394102</v>
      </c>
      <c r="Q2187" s="7" t="str">
        <f aca="false">IF(J2187&gt;=Assumptions!$B$26,"High",IF(J2187&gt;=Assumptions!$B$27,"Mid","Low"))</f>
        <v>Low</v>
      </c>
      <c r="R2187" s="7" t="str">
        <f aca="false">IF(P2187&gt;=Assumptions!$B$28,"High",IF(P2187&gt;=Assumptions!$B$29,"Mid","Low"))</f>
        <v>Mid</v>
      </c>
      <c r="S2187" s="7" t="str">
        <f aca="false">INDEX(Assumptions!$B$33:$B$41,MATCH(Q2187&amp;"|"&amp;R2187,Assumptions!$A$33:$A$41,0))</f>
        <v>Light Touch</v>
      </c>
      <c r="T2187" s="7" t="n">
        <f aca="false">IF(ISNUMBER(Data_Clean!V2187),J2187*Data_Clean!V2187,0)</f>
        <v>0.542716969</v>
      </c>
    </row>
    <row r="2188" customFormat="false" ht="15" hidden="false" customHeight="false" outlineLevel="0" collapsed="false">
      <c r="A2188" s="15" t="str">
        <f aca="false">Data_Clean!A2188</f>
        <v>CX102184</v>
      </c>
      <c r="B2188" s="14" t="n">
        <f aca="false">Data_Clean!G2188*Assumptions!$B$5</f>
        <v>133.89525</v>
      </c>
      <c r="C2188" s="14" t="n">
        <f aca="false">IF(Data_Clean!H2188="",0,Data_Clean!H2188)*Assumptions!$B$6</f>
        <v>0</v>
      </c>
      <c r="D2188" s="14" t="n">
        <f aca="false">Data_Clean!I2188*Assumptions!$B$7</f>
        <v>0</v>
      </c>
      <c r="E2188" s="14" t="n">
        <f aca="false">Data_Clean!J2188*Assumptions!$B$8</f>
        <v>0</v>
      </c>
      <c r="F2188" s="14" t="n">
        <f aca="false">Data_Clean!K2188*Assumptions!$B$9</f>
        <v>0</v>
      </c>
      <c r="G2188" s="14" t="n">
        <f aca="false">Data_Clean!L2188*Assumptions!$B$10</f>
        <v>0</v>
      </c>
      <c r="H2188" s="14" t="n">
        <f aca="false">IF(OR(Data_Clean!M2188="",Data_Clean!N2188=""),0,Data_Clean!M2188*Data_Clean!N2188/100)*Assumptions!$B$13*Assumptions!$B$11</f>
        <v>0</v>
      </c>
      <c r="I2188" s="14" t="n">
        <f aca="false">Data_Clean!O2188*4*Assumptions!$B$12</f>
        <v>0</v>
      </c>
      <c r="J2188" s="14" t="n">
        <f aca="false">SUM(B2188:I2188)</f>
        <v>133.89525</v>
      </c>
      <c r="K2188" s="16" t="n">
        <f aca="false">IF(Data_Clean!P2188="","",Assumptions!$B$15*0.5^(Data_Clean!P2188/Assumptions!$B$20))</f>
        <v>26.7269615442102</v>
      </c>
      <c r="L2188" s="16" t="n">
        <f aca="false">Assumptions!$B$16*MIN(1,LN(1+Data_Clean!Q2188)/LN(1+Assumptions!$B$21))</f>
        <v>14.9444347261843</v>
      </c>
      <c r="M2188" s="16" t="n">
        <f aca="false">Assumptions!$B$17*(0.6*MIN(1,Data_Clean!R2188/Assumptions!$B$22)+0.4*IF(Data_Clean!S2188="",0,Data_Clean!S2188))</f>
        <v>6.174</v>
      </c>
      <c r="N2188" s="16" t="n">
        <f aca="false">Assumptions!$B$18*MIN(1,(Data_Clean!F2188-1)/Assumptions!$B$23)</f>
        <v>0</v>
      </c>
      <c r="O2188" s="16" t="n">
        <f aca="false">Assumptions!$B$19*(0.4*IF(Data_Clean!E2188="",0,MIN(1,Data_Clean!E2188/12/Assumptions!$B$24))+0.35*IF(Data_Clean!D2188="Y",1,0)+0.25*(1-MIN(Data_Clean!T2188,3)/3))/IF(Data_Clean!E2188="",0.6,1)</f>
        <v>9.75</v>
      </c>
      <c r="P2188" s="16" t="n">
        <f aca="false">SUM(K2188:O2188)/(Assumptions!$D$5-IF(K2188="",Assumptions!$B$15,0))*100</f>
        <v>57.5953962703945</v>
      </c>
      <c r="Q2188" s="7" t="str">
        <f aca="false">IF(J2188&gt;=Assumptions!$B$26,"High",IF(J2188&gt;=Assumptions!$B$27,"Mid","Low"))</f>
        <v>Low</v>
      </c>
      <c r="R2188" s="7" t="str">
        <f aca="false">IF(P2188&gt;=Assumptions!$B$28,"High",IF(P2188&gt;=Assumptions!$B$29,"Mid","Low"))</f>
        <v>Mid</v>
      </c>
      <c r="S2188" s="7" t="str">
        <f aca="false">INDEX(Assumptions!$B$33:$B$41,MATCH(Q2188&amp;"|"&amp;R2188,Assumptions!$A$33:$A$41,0))</f>
        <v>Light Touch</v>
      </c>
      <c r="T2188" s="7" t="n">
        <f aca="false">IF(ISNUMBER(Data_Clean!V2188),J2188*Data_Clean!V2188,0)</f>
        <v>8.796917925</v>
      </c>
    </row>
    <row r="2189" customFormat="false" ht="15" hidden="false" customHeight="false" outlineLevel="0" collapsed="false">
      <c r="A2189" s="15" t="str">
        <f aca="false">Data_Clean!A2189</f>
        <v>CX102185</v>
      </c>
      <c r="B2189" s="14" t="n">
        <f aca="false">Data_Clean!G2189*Assumptions!$B$5</f>
        <v>42.28175</v>
      </c>
      <c r="C2189" s="14" t="n">
        <f aca="false">IF(Data_Clean!H2189="",0,Data_Clean!H2189)*Assumptions!$B$6</f>
        <v>26.15532</v>
      </c>
      <c r="D2189" s="14" t="n">
        <f aca="false">Data_Clean!I2189*Assumptions!$B$7</f>
        <v>0</v>
      </c>
      <c r="E2189" s="14" t="n">
        <f aca="false">Data_Clean!J2189*Assumptions!$B$8</f>
        <v>0</v>
      </c>
      <c r="F2189" s="14" t="n">
        <f aca="false">Data_Clean!K2189*Assumptions!$B$9</f>
        <v>0</v>
      </c>
      <c r="G2189" s="14" t="n">
        <f aca="false">Data_Clean!L2189*Assumptions!$B$10</f>
        <v>0</v>
      </c>
      <c r="H2189" s="14" t="n">
        <f aca="false">IF(OR(Data_Clean!M2189="",Data_Clean!N2189=""),0,Data_Clean!M2189*Data_Clean!N2189/100)*Assumptions!$B$13*Assumptions!$B$11</f>
        <v>0</v>
      </c>
      <c r="I2189" s="14" t="n">
        <f aca="false">Data_Clean!O2189*4*Assumptions!$B$12</f>
        <v>0</v>
      </c>
      <c r="J2189" s="14" t="n">
        <f aca="false">SUM(B2189:I2189)</f>
        <v>68.43707</v>
      </c>
      <c r="K2189" s="16" t="n">
        <f aca="false">IF(Data_Clean!P2189="","",Assumptions!$B$15*0.5^(Data_Clean!P2189/Assumptions!$B$20))</f>
        <v>21.2132034355964</v>
      </c>
      <c r="L2189" s="16" t="n">
        <f aca="false">Assumptions!$B$16*MIN(1,LN(1+Data_Clean!Q2189)/LN(1+Assumptions!$B$21))</f>
        <v>9.60252567789128</v>
      </c>
      <c r="M2189" s="16" t="n">
        <f aca="false">Assumptions!$B$17*(0.6*MIN(1,Data_Clean!R2189/Assumptions!$B$22)+0.4*IF(Data_Clean!S2189="",0,Data_Clean!S2189))</f>
        <v>6.264</v>
      </c>
      <c r="N2189" s="16" t="n">
        <f aca="false">Assumptions!$B$18*MIN(1,(Data_Clean!F2189-1)/Assumptions!$B$23)</f>
        <v>5</v>
      </c>
      <c r="O2189" s="16" t="n">
        <f aca="false">Assumptions!$B$19*(0.4*IF(Data_Clean!E2189="",0,MIN(1,Data_Clean!E2189/12/Assumptions!$B$24))+0.35*IF(Data_Clean!D2189="Y",1,0)+0.25*(1-MIN(Data_Clean!T2189,3)/3))/IF(Data_Clean!E2189="",0.6,1)</f>
        <v>9.75</v>
      </c>
      <c r="P2189" s="16" t="n">
        <f aca="false">SUM(K2189:O2189)/(Assumptions!$D$5-IF(K2189="",Assumptions!$B$15,0))*100</f>
        <v>51.8297291134877</v>
      </c>
      <c r="Q2189" s="7" t="str">
        <f aca="false">IF(J2189&gt;=Assumptions!$B$26,"High",IF(J2189&gt;=Assumptions!$B$27,"Mid","Low"))</f>
        <v>Low</v>
      </c>
      <c r="R2189" s="7" t="str">
        <f aca="false">IF(P2189&gt;=Assumptions!$B$28,"High",IF(P2189&gt;=Assumptions!$B$29,"Mid","Low"))</f>
        <v>Mid</v>
      </c>
      <c r="S2189" s="7" t="str">
        <f aca="false">INDEX(Assumptions!$B$33:$B$41,MATCH(Q2189&amp;"|"&amp;R2189,Assumptions!$A$33:$A$41,0))</f>
        <v>Light Touch</v>
      </c>
      <c r="T2189" s="7" t="n">
        <f aca="false">IF(ISNUMBER(Data_Clean!V2189),J2189*Data_Clean!V2189,0)</f>
        <v>7.179048643</v>
      </c>
    </row>
    <row r="2190" customFormat="false" ht="15" hidden="false" customHeight="false" outlineLevel="0" collapsed="false">
      <c r="A2190" s="15" t="str">
        <f aca="false">Data_Clean!A2190</f>
        <v>CX102186</v>
      </c>
      <c r="B2190" s="14" t="n">
        <f aca="false">Data_Clean!G2190*Assumptions!$B$5</f>
        <v>61.43225</v>
      </c>
      <c r="C2190" s="14" t="n">
        <f aca="false">IF(Data_Clean!H2190="",0,Data_Clean!H2190)*Assumptions!$B$6</f>
        <v>0</v>
      </c>
      <c r="D2190" s="14" t="n">
        <f aca="false">Data_Clean!I2190*Assumptions!$B$7</f>
        <v>0</v>
      </c>
      <c r="E2190" s="14" t="n">
        <f aca="false">Data_Clean!J2190*Assumptions!$B$8</f>
        <v>0</v>
      </c>
      <c r="F2190" s="14" t="n">
        <f aca="false">Data_Clean!K2190*Assumptions!$B$9</f>
        <v>0</v>
      </c>
      <c r="G2190" s="14" t="n">
        <f aca="false">Data_Clean!L2190*Assumptions!$B$10</f>
        <v>0</v>
      </c>
      <c r="H2190" s="14" t="n">
        <f aca="false">IF(OR(Data_Clean!M2190="",Data_Clean!N2190=""),0,Data_Clean!M2190*Data_Clean!N2190/100)*Assumptions!$B$13*Assumptions!$B$11</f>
        <v>0</v>
      </c>
      <c r="I2190" s="14" t="n">
        <f aca="false">Data_Clean!O2190*4*Assumptions!$B$12</f>
        <v>0</v>
      </c>
      <c r="J2190" s="14" t="n">
        <f aca="false">SUM(B2190:I2190)</f>
        <v>61.43225</v>
      </c>
      <c r="K2190" s="16" t="n">
        <f aca="false">IF(Data_Clean!P2190="","",Assumptions!$B$15*0.5^(Data_Clean!P2190/Assumptions!$B$20))</f>
        <v>27.9909897461042</v>
      </c>
      <c r="L2190" s="16" t="n">
        <f aca="false">Assumptions!$B$16*MIN(1,LN(1+Data_Clean!Q2190)/LN(1+Assumptions!$B$21))</f>
        <v>10.362865626271</v>
      </c>
      <c r="M2190" s="16" t="n">
        <f aca="false">Assumptions!$B$17*(0.6*MIN(1,Data_Clean!R2190/Assumptions!$B$22)+0.4*IF(Data_Clean!S2190="",0,Data_Clean!S2190))</f>
        <v>3.342</v>
      </c>
      <c r="N2190" s="16" t="n">
        <f aca="false">Assumptions!$B$18*MIN(1,(Data_Clean!F2190-1)/Assumptions!$B$23)</f>
        <v>0</v>
      </c>
      <c r="O2190" s="16" t="n">
        <f aca="false">Assumptions!$B$19*(0.4*IF(Data_Clean!E2190="",0,MIN(1,Data_Clean!E2190/12/Assumptions!$B$24))+0.35*IF(Data_Clean!D2190="Y",1,0)+0.25*(1-MIN(Data_Clean!T2190,3)/3))/IF(Data_Clean!E2190="",0.6,1)</f>
        <v>3.25</v>
      </c>
      <c r="P2190" s="16" t="n">
        <f aca="false">SUM(K2190:O2190)/(Assumptions!$D$5-IF(K2190="",Assumptions!$B$15,0))*100</f>
        <v>44.9458553723752</v>
      </c>
      <c r="Q2190" s="7" t="str">
        <f aca="false">IF(J2190&gt;=Assumptions!$B$26,"High",IF(J2190&gt;=Assumptions!$B$27,"Mid","Low"))</f>
        <v>Low</v>
      </c>
      <c r="R2190" s="7" t="str">
        <f aca="false">IF(P2190&gt;=Assumptions!$B$28,"High",IF(P2190&gt;=Assumptions!$B$29,"Mid","Low"))</f>
        <v>Low</v>
      </c>
      <c r="S2190" s="7" t="str">
        <f aca="false">INDEX(Assumptions!$B$33:$B$41,MATCH(Q2190&amp;"|"&amp;R2190,Assumptions!$A$33:$A$41,0))</f>
        <v>Dormant &amp; Low Value</v>
      </c>
      <c r="T2190" s="7" t="n">
        <f aca="false">IF(ISNUMBER(Data_Clean!V2190),J2190*Data_Clean!V2190,0)</f>
        <v>14.934179975</v>
      </c>
    </row>
    <row r="2191" customFormat="false" ht="15" hidden="false" customHeight="false" outlineLevel="0" collapsed="false">
      <c r="A2191" s="15" t="str">
        <f aca="false">Data_Clean!A2191</f>
        <v>CX102187</v>
      </c>
      <c r="B2191" s="14" t="n">
        <f aca="false">Data_Clean!G2191*Assumptions!$B$5</f>
        <v>38.62975</v>
      </c>
      <c r="C2191" s="14" t="n">
        <f aca="false">IF(Data_Clean!H2191="",0,Data_Clean!H2191)*Assumptions!$B$6</f>
        <v>155.34204</v>
      </c>
      <c r="D2191" s="14" t="n">
        <f aca="false">Data_Clean!I2191*Assumptions!$B$7</f>
        <v>0</v>
      </c>
      <c r="E2191" s="14" t="n">
        <f aca="false">Data_Clean!J2191*Assumptions!$B$8</f>
        <v>0</v>
      </c>
      <c r="F2191" s="14" t="n">
        <f aca="false">Data_Clean!K2191*Assumptions!$B$9</f>
        <v>0</v>
      </c>
      <c r="G2191" s="14" t="n">
        <f aca="false">Data_Clean!L2191*Assumptions!$B$10</f>
        <v>0</v>
      </c>
      <c r="H2191" s="14" t="n">
        <f aca="false">IF(OR(Data_Clean!M2191="",Data_Clean!N2191=""),0,Data_Clean!M2191*Data_Clean!N2191/100)*Assumptions!$B$13*Assumptions!$B$11</f>
        <v>0</v>
      </c>
      <c r="I2191" s="14" t="n">
        <f aca="false">Data_Clean!O2191*4*Assumptions!$B$12</f>
        <v>0</v>
      </c>
      <c r="J2191" s="14" t="n">
        <f aca="false">SUM(B2191:I2191)</f>
        <v>193.97179</v>
      </c>
      <c r="K2191" s="16" t="n">
        <f aca="false">IF(Data_Clean!P2191="","",Assumptions!$B$15*0.5^(Data_Clean!P2191/Assumptions!$B$20))</f>
        <v>28.6452481173125</v>
      </c>
      <c r="L2191" s="16" t="n">
        <f aca="false">Assumptions!$B$16*MIN(1,LN(1+Data_Clean!Q2191)/LN(1+Assumptions!$B$21))</f>
        <v>14.8269530442849</v>
      </c>
      <c r="M2191" s="16" t="n">
        <f aca="false">Assumptions!$B$17*(0.6*MIN(1,Data_Clean!R2191/Assumptions!$B$22)+0.4*IF(Data_Clean!S2191="",0,Data_Clean!S2191))</f>
        <v>9.636</v>
      </c>
      <c r="N2191" s="16" t="n">
        <f aca="false">Assumptions!$B$18*MIN(1,(Data_Clean!F2191-1)/Assumptions!$B$23)</f>
        <v>5</v>
      </c>
      <c r="O2191" s="16" t="n">
        <f aca="false">Assumptions!$B$19*(0.4*IF(Data_Clean!E2191="",0,MIN(1,Data_Clean!E2191/12/Assumptions!$B$24))+0.35*IF(Data_Clean!D2191="Y",1,0)+0.25*(1-MIN(Data_Clean!T2191,3)/3))/IF(Data_Clean!E2191="",0.6,1)</f>
        <v>15</v>
      </c>
      <c r="P2191" s="16" t="n">
        <f aca="false">SUM(K2191:O2191)/(Assumptions!$D$5-IF(K2191="",Assumptions!$B$15,0))*100</f>
        <v>73.1082011615974</v>
      </c>
      <c r="Q2191" s="7" t="str">
        <f aca="false">IF(J2191&gt;=Assumptions!$B$26,"High",IF(J2191&gt;=Assumptions!$B$27,"Mid","Low"))</f>
        <v>Low</v>
      </c>
      <c r="R2191" s="7" t="str">
        <f aca="false">IF(P2191&gt;=Assumptions!$B$28,"High",IF(P2191&gt;=Assumptions!$B$29,"Mid","Low"))</f>
        <v>High</v>
      </c>
      <c r="S2191" s="7" t="str">
        <f aca="false">INDEX(Assumptions!$B$33:$B$41,MATCH(Q2191&amp;"|"&amp;R2191,Assumptions!$A$33:$A$41,0))</f>
        <v>Engaged Builders</v>
      </c>
      <c r="T2191" s="7" t="n">
        <f aca="false">IF(ISNUMBER(Data_Clean!V2191),J2191*Data_Clean!V2191,0)</f>
        <v>3.278123251</v>
      </c>
    </row>
    <row r="2192" customFormat="false" ht="15" hidden="false" customHeight="false" outlineLevel="0" collapsed="false">
      <c r="A2192" s="15" t="str">
        <f aca="false">Data_Clean!A2192</f>
        <v>CX102188</v>
      </c>
      <c r="B2192" s="14" t="n">
        <f aca="false">Data_Clean!G2192*Assumptions!$B$5</f>
        <v>381.3835</v>
      </c>
      <c r="C2192" s="14" t="n">
        <f aca="false">IF(Data_Clean!H2192="",0,Data_Clean!H2192)*Assumptions!$B$6</f>
        <v>69.34416</v>
      </c>
      <c r="D2192" s="14" t="n">
        <f aca="false">Data_Clean!I2192*Assumptions!$B$7</f>
        <v>0</v>
      </c>
      <c r="E2192" s="14" t="n">
        <f aca="false">Data_Clean!J2192*Assumptions!$B$8</f>
        <v>0</v>
      </c>
      <c r="F2192" s="14" t="n">
        <f aca="false">Data_Clean!K2192*Assumptions!$B$9</f>
        <v>0</v>
      </c>
      <c r="G2192" s="14" t="n">
        <f aca="false">Data_Clean!L2192*Assumptions!$B$10</f>
        <v>0</v>
      </c>
      <c r="H2192" s="14" t="n">
        <f aca="false">IF(OR(Data_Clean!M2192="",Data_Clean!N2192=""),0,Data_Clean!M2192*Data_Clean!N2192/100)*Assumptions!$B$13*Assumptions!$B$11</f>
        <v>24.948</v>
      </c>
      <c r="I2192" s="14" t="n">
        <f aca="false">Data_Clean!O2192*4*Assumptions!$B$12</f>
        <v>203.39904</v>
      </c>
      <c r="J2192" s="14" t="n">
        <f aca="false">SUM(B2192:I2192)</f>
        <v>679.0747</v>
      </c>
      <c r="K2192" s="16" t="n">
        <f aca="false">IF(Data_Clean!P2192="","",Assumptions!$B$15*0.5^(Data_Clean!P2192/Assumptions!$B$20))</f>
        <v>26.1165168988837</v>
      </c>
      <c r="L2192" s="16" t="n">
        <f aca="false">Assumptions!$B$16*MIN(1,LN(1+Data_Clean!Q2192)/LN(1+Assumptions!$B$21))</f>
        <v>20</v>
      </c>
      <c r="M2192" s="16" t="n">
        <f aca="false">Assumptions!$B$17*(0.6*MIN(1,Data_Clean!R2192/Assumptions!$B$22)+0.4*IF(Data_Clean!S2192="",0,Data_Clean!S2192))</f>
        <v>13.416</v>
      </c>
      <c r="N2192" s="16" t="n">
        <f aca="false">Assumptions!$B$18*MIN(1,(Data_Clean!F2192-1)/Assumptions!$B$23)</f>
        <v>10</v>
      </c>
      <c r="O2192" s="16" t="n">
        <f aca="false">Assumptions!$B$19*(0.4*IF(Data_Clean!E2192="",0,MIN(1,Data_Clean!E2192/12/Assumptions!$B$24))+0.35*IF(Data_Clean!D2192="Y",1,0)+0.25*(1-MIN(Data_Clean!T2192,3)/3))/IF(Data_Clean!E2192="",0.6,1)</f>
        <v>15</v>
      </c>
      <c r="P2192" s="16" t="n">
        <f aca="false">SUM(K2192:O2192)/(Assumptions!$D$5-IF(K2192="",Assumptions!$B$15,0))*100</f>
        <v>84.5325168988837</v>
      </c>
      <c r="Q2192" s="7" t="str">
        <f aca="false">IF(J2192&gt;=Assumptions!$B$26,"High",IF(J2192&gt;=Assumptions!$B$27,"Mid","Low"))</f>
        <v>Mid</v>
      </c>
      <c r="R2192" s="7" t="str">
        <f aca="false">IF(P2192&gt;=Assumptions!$B$28,"High",IF(P2192&gt;=Assumptions!$B$29,"Mid","Low"))</f>
        <v>High</v>
      </c>
      <c r="S2192" s="7" t="str">
        <f aca="false">INDEX(Assumptions!$B$33:$B$41,MATCH(Q2192&amp;"|"&amp;R2192,Assumptions!$A$33:$A$41,0))</f>
        <v>Engaged Builders</v>
      </c>
      <c r="T2192" s="7" t="n">
        <f aca="false">IF(ISNUMBER(Data_Clean!V2192),J2192*Data_Clean!V2192,0)</f>
        <v>5.70422748</v>
      </c>
    </row>
    <row r="2193" customFormat="false" ht="15" hidden="false" customHeight="false" outlineLevel="0" collapsed="false">
      <c r="A2193" s="15" t="str">
        <f aca="false">Data_Clean!A2193</f>
        <v>CX102189</v>
      </c>
      <c r="B2193" s="14" t="n">
        <f aca="false">Data_Clean!G2193*Assumptions!$B$5</f>
        <v>198.32925</v>
      </c>
      <c r="C2193" s="14" t="n">
        <f aca="false">IF(Data_Clean!H2193="",0,Data_Clean!H2193)*Assumptions!$B$6</f>
        <v>0</v>
      </c>
      <c r="D2193" s="14" t="n">
        <f aca="false">Data_Clean!I2193*Assumptions!$B$7</f>
        <v>0</v>
      </c>
      <c r="E2193" s="14" t="n">
        <f aca="false">Data_Clean!J2193*Assumptions!$B$8</f>
        <v>0</v>
      </c>
      <c r="F2193" s="14" t="n">
        <f aca="false">Data_Clean!K2193*Assumptions!$B$9</f>
        <v>0</v>
      </c>
      <c r="G2193" s="14" t="n">
        <f aca="false">Data_Clean!L2193*Assumptions!$B$10</f>
        <v>0</v>
      </c>
      <c r="H2193" s="14" t="n">
        <f aca="false">IF(OR(Data_Clean!M2193="",Data_Clean!N2193=""),0,Data_Clean!M2193*Data_Clean!N2193/100)*Assumptions!$B$13*Assumptions!$B$11</f>
        <v>0</v>
      </c>
      <c r="I2193" s="14" t="n">
        <f aca="false">Data_Clean!O2193*4*Assumptions!$B$12</f>
        <v>0</v>
      </c>
      <c r="J2193" s="14" t="n">
        <f aca="false">SUM(B2193:I2193)</f>
        <v>198.32925</v>
      </c>
      <c r="K2193" s="16" t="n">
        <f aca="false">IF(Data_Clean!P2193="","",Assumptions!$B$15*0.5^(Data_Clean!P2193/Assumptions!$B$20))</f>
        <v>26.7269615442102</v>
      </c>
      <c r="L2193" s="16" t="n">
        <f aca="false">Assumptions!$B$16*MIN(1,LN(1+Data_Clean!Q2193)/LN(1+Assumptions!$B$21))</f>
        <v>17.2114872232459</v>
      </c>
      <c r="M2193" s="16" t="n">
        <f aca="false">Assumptions!$B$17*(0.6*MIN(1,Data_Clean!R2193/Assumptions!$B$22)+0.4*IF(Data_Clean!S2193="",0,Data_Clean!S2193))</f>
        <v>6.954</v>
      </c>
      <c r="N2193" s="16" t="n">
        <f aca="false">Assumptions!$B$18*MIN(1,(Data_Clean!F2193-1)/Assumptions!$B$23)</f>
        <v>5</v>
      </c>
      <c r="O2193" s="16" t="n">
        <f aca="false">Assumptions!$B$19*(0.4*IF(Data_Clean!E2193="",0,MIN(1,Data_Clean!E2193/12/Assumptions!$B$24))+0.35*IF(Data_Clean!D2193="Y",1,0)+0.25*(1-MIN(Data_Clean!T2193,3)/3))/IF(Data_Clean!E2193="",0.6,1)</f>
        <v>11.25</v>
      </c>
      <c r="P2193" s="16" t="n">
        <f aca="false">SUM(K2193:O2193)/(Assumptions!$D$5-IF(K2193="",Assumptions!$B$15,0))*100</f>
        <v>67.1424487674561</v>
      </c>
      <c r="Q2193" s="7" t="str">
        <f aca="false">IF(J2193&gt;=Assumptions!$B$26,"High",IF(J2193&gt;=Assumptions!$B$27,"Mid","Low"))</f>
        <v>Low</v>
      </c>
      <c r="R2193" s="7" t="str">
        <f aca="false">IF(P2193&gt;=Assumptions!$B$28,"High",IF(P2193&gt;=Assumptions!$B$29,"Mid","Low"))</f>
        <v>Mid</v>
      </c>
      <c r="S2193" s="7" t="str">
        <f aca="false">INDEX(Assumptions!$B$33:$B$41,MATCH(Q2193&amp;"|"&amp;R2193,Assumptions!$A$33:$A$41,0))</f>
        <v>Light Touch</v>
      </c>
      <c r="T2193" s="7" t="n">
        <f aca="false">IF(ISNUMBER(Data_Clean!V2193),J2193*Data_Clean!V2193,0)</f>
        <v>22.153377225</v>
      </c>
    </row>
    <row r="2194" customFormat="false" ht="15" hidden="false" customHeight="false" outlineLevel="0" collapsed="false">
      <c r="A2194" s="15" t="str">
        <f aca="false">Data_Clean!A2194</f>
        <v>CX102190</v>
      </c>
      <c r="B2194" s="14" t="n">
        <f aca="false">Data_Clean!G2194*Assumptions!$B$5</f>
        <v>153.4555</v>
      </c>
      <c r="C2194" s="14" t="n">
        <f aca="false">IF(Data_Clean!H2194="",0,Data_Clean!H2194)*Assumptions!$B$6</f>
        <v>468.9378</v>
      </c>
      <c r="D2194" s="14" t="n">
        <f aca="false">Data_Clean!I2194*Assumptions!$B$7</f>
        <v>1183.2</v>
      </c>
      <c r="E2194" s="14" t="n">
        <f aca="false">Data_Clean!J2194*Assumptions!$B$8</f>
        <v>0</v>
      </c>
      <c r="F2194" s="14" t="n">
        <f aca="false">Data_Clean!K2194*Assumptions!$B$9</f>
        <v>0</v>
      </c>
      <c r="G2194" s="14" t="n">
        <f aca="false">Data_Clean!L2194*Assumptions!$B$10</f>
        <v>0</v>
      </c>
      <c r="H2194" s="14" t="n">
        <f aca="false">IF(OR(Data_Clean!M2194="",Data_Clean!N2194=""),0,Data_Clean!M2194*Data_Clean!N2194/100)*Assumptions!$B$13*Assumptions!$B$11</f>
        <v>181.44</v>
      </c>
      <c r="I2194" s="14" t="n">
        <f aca="false">Data_Clean!O2194*4*Assumptions!$B$12</f>
        <v>13.98864</v>
      </c>
      <c r="J2194" s="14" t="n">
        <f aca="false">SUM(B2194:I2194)</f>
        <v>2001.02194</v>
      </c>
      <c r="K2194" s="16" t="n">
        <f aca="false">IF(Data_Clean!P2194="","",Assumptions!$B$15*0.5^(Data_Clean!P2194/Assumptions!$B$20))</f>
        <v>28.6452481173125</v>
      </c>
      <c r="L2194" s="16" t="n">
        <f aca="false">Assumptions!$B$16*MIN(1,LN(1+Data_Clean!Q2194)/LN(1+Assumptions!$B$21))</f>
        <v>12.0537864630054</v>
      </c>
      <c r="M2194" s="16" t="n">
        <f aca="false">Assumptions!$B$17*(0.6*MIN(1,Data_Clean!R2194/Assumptions!$B$22)+0.4*IF(Data_Clean!S2194="",0,Data_Clean!S2194))</f>
        <v>4.026</v>
      </c>
      <c r="N2194" s="16" t="n">
        <f aca="false">Assumptions!$B$18*MIN(1,(Data_Clean!F2194-1)/Assumptions!$B$23)</f>
        <v>15</v>
      </c>
      <c r="O2194" s="16" t="n">
        <f aca="false">Assumptions!$B$19*(0.4*IF(Data_Clean!E2194="",0,MIN(1,Data_Clean!E2194/12/Assumptions!$B$24))+0.35*IF(Data_Clean!D2194="Y",1,0)+0.25*(1-MIN(Data_Clean!T2194,3)/3))/IF(Data_Clean!E2194="",0.6,1)</f>
        <v>13.75</v>
      </c>
      <c r="P2194" s="16" t="n">
        <f aca="false">SUM(K2194:O2194)/(Assumptions!$D$5-IF(K2194="",Assumptions!$B$15,0))*100</f>
        <v>73.4750345803179</v>
      </c>
      <c r="Q2194" s="7" t="str">
        <f aca="false">IF(J2194&gt;=Assumptions!$B$26,"High",IF(J2194&gt;=Assumptions!$B$27,"Mid","Low"))</f>
        <v>High</v>
      </c>
      <c r="R2194" s="7" t="str">
        <f aca="false">IF(P2194&gt;=Assumptions!$B$28,"High",IF(P2194&gt;=Assumptions!$B$29,"Mid","Low"))</f>
        <v>High</v>
      </c>
      <c r="S2194" s="7" t="str">
        <f aca="false">INDEX(Assumptions!$B$33:$B$41,MATCH(Q2194&amp;"|"&amp;R2194,Assumptions!$A$33:$A$41,0))</f>
        <v>Premier Advocates</v>
      </c>
      <c r="T2194" s="7" t="n">
        <f aca="false">IF(ISNUMBER(Data_Clean!V2194),J2194*Data_Clean!V2194,0)</f>
        <v>100.251199194</v>
      </c>
    </row>
    <row r="2195" customFormat="false" ht="15" hidden="false" customHeight="false" outlineLevel="0" collapsed="false">
      <c r="A2195" s="15" t="str">
        <f aca="false">Data_Clean!A2195</f>
        <v>CX102191</v>
      </c>
      <c r="B2195" s="14" t="n">
        <f aca="false">Data_Clean!G2195*Assumptions!$B$5</f>
        <v>29.23825</v>
      </c>
      <c r="C2195" s="14" t="n">
        <f aca="false">IF(Data_Clean!H2195="",0,Data_Clean!H2195)*Assumptions!$B$6</f>
        <v>18.83052</v>
      </c>
      <c r="D2195" s="14" t="n">
        <f aca="false">Data_Clean!I2195*Assumptions!$B$7</f>
        <v>0</v>
      </c>
      <c r="E2195" s="14" t="n">
        <f aca="false">Data_Clean!J2195*Assumptions!$B$8</f>
        <v>0</v>
      </c>
      <c r="F2195" s="14" t="n">
        <f aca="false">Data_Clean!K2195*Assumptions!$B$9</f>
        <v>0</v>
      </c>
      <c r="G2195" s="14" t="n">
        <f aca="false">Data_Clean!L2195*Assumptions!$B$10</f>
        <v>0</v>
      </c>
      <c r="H2195" s="14" t="n">
        <f aca="false">IF(OR(Data_Clean!M2195="",Data_Clean!N2195=""),0,Data_Clean!M2195*Data_Clean!N2195/100)*Assumptions!$B$13*Assumptions!$B$11</f>
        <v>0</v>
      </c>
      <c r="I2195" s="14" t="n">
        <f aca="false">Data_Clean!O2195*4*Assumptions!$B$12</f>
        <v>0</v>
      </c>
      <c r="J2195" s="14" t="n">
        <f aca="false">SUM(B2195:I2195)</f>
        <v>48.06877</v>
      </c>
      <c r="K2195" s="16" t="n">
        <f aca="false">IF(Data_Clean!P2195="","",Assumptions!$B$15*0.5^(Data_Clean!P2195/Assumptions!$B$20))</f>
        <v>18.4671662001737</v>
      </c>
      <c r="L2195" s="16" t="n">
        <f aca="false">Assumptions!$B$16*MIN(1,LN(1+Data_Clean!Q2195)/LN(1+Assumptions!$B$21))</f>
        <v>7.47221736309214</v>
      </c>
      <c r="M2195" s="16" t="n">
        <f aca="false">Assumptions!$B$17*(0.6*MIN(1,Data_Clean!R2195/Assumptions!$B$22)+0.4*IF(Data_Clean!S2195="",0,Data_Clean!S2195))</f>
        <v>4.14</v>
      </c>
      <c r="N2195" s="16" t="n">
        <f aca="false">Assumptions!$B$18*MIN(1,(Data_Clean!F2195-1)/Assumptions!$B$23)</f>
        <v>5</v>
      </c>
      <c r="O2195" s="16" t="n">
        <f aca="false">Assumptions!$B$19*(0.4*IF(Data_Clean!E2195="",0,MIN(1,Data_Clean!E2195/12/Assumptions!$B$24))+0.35*IF(Data_Clean!D2195="Y",1,0)+0.25*(1-MIN(Data_Clean!T2195,3)/3))/IF(Data_Clean!E2195="",0.6,1)</f>
        <v>8.5</v>
      </c>
      <c r="P2195" s="16" t="n">
        <f aca="false">SUM(K2195:O2195)/(Assumptions!$D$5-IF(K2195="",Assumptions!$B$15,0))*100</f>
        <v>43.5793835632659</v>
      </c>
      <c r="Q2195" s="7" t="str">
        <f aca="false">IF(J2195&gt;=Assumptions!$B$26,"High",IF(J2195&gt;=Assumptions!$B$27,"Mid","Low"))</f>
        <v>Low</v>
      </c>
      <c r="R2195" s="7" t="str">
        <f aca="false">IF(P2195&gt;=Assumptions!$B$28,"High",IF(P2195&gt;=Assumptions!$B$29,"Mid","Low"))</f>
        <v>Low</v>
      </c>
      <c r="S2195" s="7" t="str">
        <f aca="false">INDEX(Assumptions!$B$33:$B$41,MATCH(Q2195&amp;"|"&amp;R2195,Assumptions!$A$33:$A$41,0))</f>
        <v>Dormant &amp; Low Value</v>
      </c>
      <c r="T2195" s="7" t="n">
        <f aca="false">IF(ISNUMBER(Data_Clean!V2195),J2195*Data_Clean!V2195,0)</f>
        <v>10.277103026</v>
      </c>
    </row>
    <row r="2196" customFormat="false" ht="15" hidden="false" customHeight="false" outlineLevel="0" collapsed="false">
      <c r="A2196" s="15" t="str">
        <f aca="false">Data_Clean!A2196</f>
        <v>CX102192</v>
      </c>
      <c r="B2196" s="14" t="n">
        <f aca="false">Data_Clean!G2196*Assumptions!$B$5</f>
        <v>13.978</v>
      </c>
      <c r="C2196" s="14" t="n">
        <f aca="false">IF(Data_Clean!H2196="",0,Data_Clean!H2196)*Assumptions!$B$6</f>
        <v>0</v>
      </c>
      <c r="D2196" s="14" t="n">
        <f aca="false">Data_Clean!I2196*Assumptions!$B$7</f>
        <v>0</v>
      </c>
      <c r="E2196" s="14" t="n">
        <f aca="false">Data_Clean!J2196*Assumptions!$B$8</f>
        <v>0</v>
      </c>
      <c r="F2196" s="14" t="n">
        <f aca="false">Data_Clean!K2196*Assumptions!$B$9</f>
        <v>0</v>
      </c>
      <c r="G2196" s="14" t="n">
        <f aca="false">Data_Clean!L2196*Assumptions!$B$10</f>
        <v>0</v>
      </c>
      <c r="H2196" s="14" t="n">
        <f aca="false">IF(OR(Data_Clean!M2196="",Data_Clean!N2196=""),0,Data_Clean!M2196*Data_Clean!N2196/100)*Assumptions!$B$13*Assumptions!$B$11</f>
        <v>0</v>
      </c>
      <c r="I2196" s="14" t="n">
        <f aca="false">Data_Clean!O2196*4*Assumptions!$B$12</f>
        <v>0</v>
      </c>
      <c r="J2196" s="14" t="n">
        <f aca="false">SUM(B2196:I2196)</f>
        <v>13.978</v>
      </c>
      <c r="K2196" s="16" t="n">
        <f aca="false">IF(Data_Clean!P2196="","",Assumptions!$B$15*0.5^(Data_Clean!P2196/Assumptions!$B$20))</f>
        <v>12.7600074142628</v>
      </c>
      <c r="L2196" s="16" t="n">
        <f aca="false">Assumptions!$B$16*MIN(1,LN(1+Data_Clean!Q2196)/LN(1+Assumptions!$B$21))</f>
        <v>10</v>
      </c>
      <c r="M2196" s="16" t="n">
        <f aca="false">Assumptions!$B$17*(0.6*MIN(1,Data_Clean!R2196/Assumptions!$B$22)+0.4*IF(Data_Clean!S2196="",0,Data_Clean!S2196))</f>
        <v>9.354</v>
      </c>
      <c r="N2196" s="16" t="n">
        <f aca="false">Assumptions!$B$18*MIN(1,(Data_Clean!F2196-1)/Assumptions!$B$23)</f>
        <v>0</v>
      </c>
      <c r="O2196" s="16" t="n">
        <f aca="false">Assumptions!$B$19*(0.4*IF(Data_Clean!E2196="",0,MIN(1,Data_Clean!E2196/12/Assumptions!$B$24))+0.35*IF(Data_Clean!D2196="Y",1,0)+0.25*(1-MIN(Data_Clean!T2196,3)/3))/IF(Data_Clean!E2196="",0.6,1)</f>
        <v>3.85</v>
      </c>
      <c r="P2196" s="16" t="n">
        <f aca="false">SUM(K2196:O2196)/(Assumptions!$D$5-IF(K2196="",Assumptions!$B$15,0))*100</f>
        <v>35.9640074142628</v>
      </c>
      <c r="Q2196" s="7" t="str">
        <f aca="false">IF(J2196&gt;=Assumptions!$B$26,"High",IF(J2196&gt;=Assumptions!$B$27,"Mid","Low"))</f>
        <v>Low</v>
      </c>
      <c r="R2196" s="7" t="str">
        <f aca="false">IF(P2196&gt;=Assumptions!$B$28,"High",IF(P2196&gt;=Assumptions!$B$29,"Mid","Low"))</f>
        <v>Low</v>
      </c>
      <c r="S2196" s="7" t="str">
        <f aca="false">INDEX(Assumptions!$B$33:$B$41,MATCH(Q2196&amp;"|"&amp;R2196,Assumptions!$A$33:$A$41,0))</f>
        <v>Dormant &amp; Low Value</v>
      </c>
      <c r="T2196" s="7" t="n">
        <f aca="false">IF(ISNUMBER(Data_Clean!V2196),J2196*Data_Clean!V2196,0)</f>
        <v>1.7011226</v>
      </c>
    </row>
    <row r="2197" customFormat="false" ht="15" hidden="false" customHeight="false" outlineLevel="0" collapsed="false">
      <c r="A2197" s="15" t="str">
        <f aca="false">Data_Clean!A2197</f>
        <v>CX102193</v>
      </c>
      <c r="B2197" s="14" t="n">
        <f aca="false">Data_Clean!G2197*Assumptions!$B$5</f>
        <v>156.01525</v>
      </c>
      <c r="C2197" s="14" t="n">
        <f aca="false">IF(Data_Clean!H2197="",0,Data_Clean!H2197)*Assumptions!$B$6</f>
        <v>533.68212</v>
      </c>
      <c r="D2197" s="14" t="n">
        <f aca="false">Data_Clean!I2197*Assumptions!$B$7</f>
        <v>0</v>
      </c>
      <c r="E2197" s="14" t="n">
        <f aca="false">Data_Clean!J2197*Assumptions!$B$8</f>
        <v>0</v>
      </c>
      <c r="F2197" s="14" t="n">
        <f aca="false">Data_Clean!K2197*Assumptions!$B$9</f>
        <v>0</v>
      </c>
      <c r="G2197" s="14" t="n">
        <f aca="false">Data_Clean!L2197*Assumptions!$B$10</f>
        <v>0</v>
      </c>
      <c r="H2197" s="14" t="n">
        <f aca="false">IF(OR(Data_Clean!M2197="",Data_Clean!N2197=""),0,Data_Clean!M2197*Data_Clean!N2197/100)*Assumptions!$B$13*Assumptions!$B$11</f>
        <v>0</v>
      </c>
      <c r="I2197" s="14" t="n">
        <f aca="false">Data_Clean!O2197*4*Assumptions!$B$12</f>
        <v>0</v>
      </c>
      <c r="J2197" s="14" t="n">
        <f aca="false">SUM(B2197:I2197)</f>
        <v>689.69737</v>
      </c>
      <c r="K2197" s="16" t="n">
        <f aca="false">IF(Data_Clean!P2197="","",Assumptions!$B$15*0.5^(Data_Clean!P2197/Assumptions!$B$20))</f>
        <v>22.2164632842985</v>
      </c>
      <c r="L2197" s="16" t="n">
        <f aca="false">Assumptions!$B$16*MIN(1,LN(1+Data_Clean!Q2197)/LN(1+Assumptions!$B$21))</f>
        <v>14.9444347261843</v>
      </c>
      <c r="M2197" s="16" t="n">
        <f aca="false">Assumptions!$B$17*(0.6*MIN(1,Data_Clean!R2197/Assumptions!$B$22)+0.4*IF(Data_Clean!S2197="",0,Data_Clean!S2197))</f>
        <v>7.26</v>
      </c>
      <c r="N2197" s="16" t="n">
        <f aca="false">Assumptions!$B$18*MIN(1,(Data_Clean!F2197-1)/Assumptions!$B$23)</f>
        <v>5</v>
      </c>
      <c r="O2197" s="16" t="n">
        <f aca="false">Assumptions!$B$19*(0.4*IF(Data_Clean!E2197="",0,MIN(1,Data_Clean!E2197/12/Assumptions!$B$24))+0.35*IF(Data_Clean!D2197="Y",1,0)+0.25*(1-MIN(Data_Clean!T2197,3)/3))/IF(Data_Clean!E2197="",0.6,1)</f>
        <v>10.25</v>
      </c>
      <c r="P2197" s="16" t="n">
        <f aca="false">SUM(K2197:O2197)/(Assumptions!$D$5-IF(K2197="",Assumptions!$B$15,0))*100</f>
        <v>59.6708980104827</v>
      </c>
      <c r="Q2197" s="7" t="str">
        <f aca="false">IF(J2197&gt;=Assumptions!$B$26,"High",IF(J2197&gt;=Assumptions!$B$27,"Mid","Low"))</f>
        <v>Mid</v>
      </c>
      <c r="R2197" s="7" t="str">
        <f aca="false">IF(P2197&gt;=Assumptions!$B$28,"High",IF(P2197&gt;=Assumptions!$B$29,"Mid","Low"))</f>
        <v>Mid</v>
      </c>
      <c r="S2197" s="7" t="str">
        <f aca="false">INDEX(Assumptions!$B$33:$B$41,MATCH(Q2197&amp;"|"&amp;R2197,Assumptions!$A$33:$A$41,0))</f>
        <v>Established Core</v>
      </c>
      <c r="T2197" s="7" t="n">
        <f aca="false">IF(ISNUMBER(Data_Clean!V2197),J2197*Data_Clean!V2197,0)</f>
        <v>21.794436892</v>
      </c>
    </row>
    <row r="2198" customFormat="false" ht="15" hidden="false" customHeight="false" outlineLevel="0" collapsed="false">
      <c r="A2198" s="15" t="str">
        <f aca="false">Data_Clean!A2198</f>
        <v>CX102194</v>
      </c>
      <c r="B2198" s="14" t="n">
        <f aca="false">Data_Clean!G2198*Assumptions!$B$5</f>
        <v>190.5435</v>
      </c>
      <c r="C2198" s="14" t="n">
        <f aca="false">IF(Data_Clean!H2198="",0,Data_Clean!H2198)*Assumptions!$B$6</f>
        <v>329.79492</v>
      </c>
      <c r="D2198" s="14" t="n">
        <f aca="false">Data_Clean!I2198*Assumptions!$B$7</f>
        <v>0</v>
      </c>
      <c r="E2198" s="14" t="n">
        <f aca="false">Data_Clean!J2198*Assumptions!$B$8</f>
        <v>0</v>
      </c>
      <c r="F2198" s="14" t="n">
        <f aca="false">Data_Clean!K2198*Assumptions!$B$9</f>
        <v>0</v>
      </c>
      <c r="G2198" s="14" t="n">
        <f aca="false">Data_Clean!L2198*Assumptions!$B$10</f>
        <v>0</v>
      </c>
      <c r="H2198" s="14" t="n">
        <f aca="false">IF(OR(Data_Clean!M2198="",Data_Clean!N2198=""),0,Data_Clean!M2198*Data_Clean!N2198/100)*Assumptions!$B$13*Assumptions!$B$11</f>
        <v>0</v>
      </c>
      <c r="I2198" s="14" t="n">
        <f aca="false">Data_Clean!O2198*4*Assumptions!$B$12</f>
        <v>0</v>
      </c>
      <c r="J2198" s="14" t="n">
        <f aca="false">SUM(B2198:I2198)</f>
        <v>520.33842</v>
      </c>
      <c r="K2198" s="16" t="n">
        <f aca="false">IF(Data_Clean!P2198="","",Assumptions!$B$15*0.5^(Data_Clean!P2198/Assumptions!$B$20))</f>
        <v>19.7926186615934</v>
      </c>
      <c r="L2198" s="16" t="n">
        <f aca="false">Assumptions!$B$16*MIN(1,LN(1+Data_Clean!Q2198)/LN(1+Assumptions!$B$21))</f>
        <v>9.16313819982653</v>
      </c>
      <c r="M2198" s="16" t="n">
        <f aca="false">Assumptions!$B$17*(0.6*MIN(1,Data_Clean!R2198/Assumptions!$B$22)+0.4*IF(Data_Clean!S2198="",0,Data_Clean!S2198))</f>
        <v>6.228</v>
      </c>
      <c r="N2198" s="16" t="n">
        <f aca="false">Assumptions!$B$18*MIN(1,(Data_Clean!F2198-1)/Assumptions!$B$23)</f>
        <v>5</v>
      </c>
      <c r="O2198" s="16" t="n">
        <f aca="false">Assumptions!$B$19*(0.4*IF(Data_Clean!E2198="",0,MIN(1,Data_Clean!E2198/12/Assumptions!$B$24))+0.35*IF(Data_Clean!D2198="Y",1,0)+0.25*(1-MIN(Data_Clean!T2198,3)/3))/IF(Data_Clean!E2198="",0.6,1)</f>
        <v>13.5</v>
      </c>
      <c r="P2198" s="16" t="n">
        <f aca="false">SUM(K2198:O2198)/(Assumptions!$D$5-IF(K2198="",Assumptions!$B$15,0))*100</f>
        <v>53.6837568614199</v>
      </c>
      <c r="Q2198" s="7" t="str">
        <f aca="false">IF(J2198&gt;=Assumptions!$B$26,"High",IF(J2198&gt;=Assumptions!$B$27,"Mid","Low"))</f>
        <v>Mid</v>
      </c>
      <c r="R2198" s="7" t="str">
        <f aca="false">IF(P2198&gt;=Assumptions!$B$28,"High",IF(P2198&gt;=Assumptions!$B$29,"Mid","Low"))</f>
        <v>Mid</v>
      </c>
      <c r="S2198" s="7" t="str">
        <f aca="false">INDEX(Assumptions!$B$33:$B$41,MATCH(Q2198&amp;"|"&amp;R2198,Assumptions!$A$33:$A$41,0))</f>
        <v>Established Core</v>
      </c>
      <c r="T2198" s="7" t="n">
        <f aca="false">IF(ISNUMBER(Data_Clean!V2198),J2198*Data_Clean!V2198,0)</f>
        <v>45.113341014</v>
      </c>
    </row>
    <row r="2199" customFormat="false" ht="15" hidden="false" customHeight="false" outlineLevel="0" collapsed="false">
      <c r="A2199" s="15" t="str">
        <f aca="false">Data_Clean!A2199</f>
        <v>CX102195</v>
      </c>
      <c r="B2199" s="14" t="n">
        <f aca="false">Data_Clean!G2199*Assumptions!$B$5</f>
        <v>30.5945</v>
      </c>
      <c r="C2199" s="14" t="n">
        <f aca="false">IF(Data_Clean!H2199="",0,Data_Clean!H2199)*Assumptions!$B$6</f>
        <v>196.94856</v>
      </c>
      <c r="D2199" s="14" t="n">
        <f aca="false">Data_Clean!I2199*Assumptions!$B$7</f>
        <v>0</v>
      </c>
      <c r="E2199" s="14" t="n">
        <f aca="false">Data_Clean!J2199*Assumptions!$B$8</f>
        <v>0</v>
      </c>
      <c r="F2199" s="14" t="n">
        <f aca="false">Data_Clean!K2199*Assumptions!$B$9</f>
        <v>0</v>
      </c>
      <c r="G2199" s="14" t="n">
        <f aca="false">Data_Clean!L2199*Assumptions!$B$10</f>
        <v>0</v>
      </c>
      <c r="H2199" s="14" t="n">
        <f aca="false">IF(OR(Data_Clean!M2199="",Data_Clean!N2199=""),0,Data_Clean!M2199*Data_Clean!N2199/100)*Assumptions!$B$13*Assumptions!$B$11</f>
        <v>0</v>
      </c>
      <c r="I2199" s="14" t="n">
        <f aca="false">Data_Clean!O2199*4*Assumptions!$B$12</f>
        <v>0</v>
      </c>
      <c r="J2199" s="14" t="n">
        <f aca="false">SUM(B2199:I2199)</f>
        <v>227.54306</v>
      </c>
      <c r="K2199" s="16" t="n">
        <f aca="false">IF(Data_Clean!P2199="","",Assumptions!$B$15*0.5^(Data_Clean!P2199/Assumptions!$B$20))</f>
        <v>6.09189297267177</v>
      </c>
      <c r="L2199" s="16" t="n">
        <f aca="false">Assumptions!$B$16*MIN(1,LN(1+Data_Clean!Q2199)/LN(1+Assumptions!$B$21))</f>
        <v>11.5625930527155</v>
      </c>
      <c r="M2199" s="16" t="n">
        <f aca="false">Assumptions!$B$17*(0.6*MIN(1,Data_Clean!R2199/Assumptions!$B$22)+0.4*IF(Data_Clean!S2199="",0,Data_Clean!S2199))</f>
        <v>7.41</v>
      </c>
      <c r="N2199" s="16" t="n">
        <f aca="false">Assumptions!$B$18*MIN(1,(Data_Clean!F2199-1)/Assumptions!$B$23)</f>
        <v>5</v>
      </c>
      <c r="O2199" s="16" t="n">
        <f aca="false">Assumptions!$B$19*(0.4*IF(Data_Clean!E2199="",0,MIN(1,Data_Clean!E2199/12/Assumptions!$B$24))+0.35*IF(Data_Clean!D2199="Y",1,0)+0.25*(1-MIN(Data_Clean!T2199,3)/3))/IF(Data_Clean!E2199="",0.6,1)</f>
        <v>15</v>
      </c>
      <c r="P2199" s="16" t="n">
        <f aca="false">SUM(K2199:O2199)/(Assumptions!$D$5-IF(K2199="",Assumptions!$B$15,0))*100</f>
        <v>45.0644860253873</v>
      </c>
      <c r="Q2199" s="7" t="str">
        <f aca="false">IF(J2199&gt;=Assumptions!$B$26,"High",IF(J2199&gt;=Assumptions!$B$27,"Mid","Low"))</f>
        <v>Low</v>
      </c>
      <c r="R2199" s="7" t="str">
        <f aca="false">IF(P2199&gt;=Assumptions!$B$28,"High",IF(P2199&gt;=Assumptions!$B$29,"Mid","Low"))</f>
        <v>Low</v>
      </c>
      <c r="S2199" s="7" t="str">
        <f aca="false">INDEX(Assumptions!$B$33:$B$41,MATCH(Q2199&amp;"|"&amp;R2199,Assumptions!$A$33:$A$41,0))</f>
        <v>Dormant &amp; Low Value</v>
      </c>
      <c r="T2199" s="7" t="n">
        <f aca="false">IF(ISNUMBER(Data_Clean!V2199),J2199*Data_Clean!V2199,0)</f>
        <v>12.605885524</v>
      </c>
    </row>
    <row r="2200" customFormat="false" ht="15" hidden="false" customHeight="false" outlineLevel="0" collapsed="false">
      <c r="A2200" s="15" t="str">
        <f aca="false">Data_Clean!A2200</f>
        <v>CX102196</v>
      </c>
      <c r="B2200" s="14" t="n">
        <f aca="false">Data_Clean!G2200*Assumptions!$B$5</f>
        <v>498.41725</v>
      </c>
      <c r="C2200" s="14" t="n">
        <f aca="false">IF(Data_Clean!H2200="",0,Data_Clean!H2200)*Assumptions!$B$6</f>
        <v>0</v>
      </c>
      <c r="D2200" s="14" t="n">
        <f aca="false">Data_Clean!I2200*Assumptions!$B$7</f>
        <v>0</v>
      </c>
      <c r="E2200" s="14" t="n">
        <f aca="false">Data_Clean!J2200*Assumptions!$B$8</f>
        <v>0</v>
      </c>
      <c r="F2200" s="14" t="n">
        <f aca="false">Data_Clean!K2200*Assumptions!$B$9</f>
        <v>0</v>
      </c>
      <c r="G2200" s="14" t="n">
        <f aca="false">Data_Clean!L2200*Assumptions!$B$10</f>
        <v>0</v>
      </c>
      <c r="H2200" s="14" t="n">
        <f aca="false">IF(OR(Data_Clean!M2200="",Data_Clean!N2200=""),0,Data_Clean!M2200*Data_Clean!N2200/100)*Assumptions!$B$13*Assumptions!$B$11</f>
        <v>0</v>
      </c>
      <c r="I2200" s="14" t="n">
        <f aca="false">Data_Clean!O2200*4*Assumptions!$B$12</f>
        <v>0</v>
      </c>
      <c r="J2200" s="14" t="n">
        <f aca="false">SUM(B2200:I2200)</f>
        <v>498.41725</v>
      </c>
      <c r="K2200" s="16" t="n">
        <f aca="false">IF(Data_Clean!P2200="","",Assumptions!$B$15*0.5^(Data_Clean!P2200/Assumptions!$B$20))</f>
        <v>29.3147990530274</v>
      </c>
      <c r="L2200" s="16" t="n">
        <f aca="false">Assumptions!$B$16*MIN(1,LN(1+Data_Clean!Q2200)/LN(1+Assumptions!$B$21))</f>
        <v>14.4532413158944</v>
      </c>
      <c r="M2200" s="16" t="n">
        <f aca="false">Assumptions!$B$17*(0.6*MIN(1,Data_Clean!R2200/Assumptions!$B$22)+0.4*IF(Data_Clean!S2200="",0,Data_Clean!S2200))</f>
        <v>7.356</v>
      </c>
      <c r="N2200" s="16" t="n">
        <f aca="false">Assumptions!$B$18*MIN(1,(Data_Clean!F2200-1)/Assumptions!$B$23)</f>
        <v>0</v>
      </c>
      <c r="O2200" s="16" t="n">
        <f aca="false">Assumptions!$B$19*(0.4*IF(Data_Clean!E2200="",0,MIN(1,Data_Clean!E2200/12/Assumptions!$B$24))+0.35*IF(Data_Clean!D2200="Y",1,0)+0.25*(1-MIN(Data_Clean!T2200,3)/3))/IF(Data_Clean!E2200="",0.6,1)</f>
        <v>8.6</v>
      </c>
      <c r="P2200" s="16" t="n">
        <f aca="false">SUM(K2200:O2200)/(Assumptions!$D$5-IF(K2200="",Assumptions!$B$15,0))*100</f>
        <v>59.7240403689218</v>
      </c>
      <c r="Q2200" s="7" t="str">
        <f aca="false">IF(J2200&gt;=Assumptions!$B$26,"High",IF(J2200&gt;=Assumptions!$B$27,"Mid","Low"))</f>
        <v>Mid</v>
      </c>
      <c r="R2200" s="7" t="str">
        <f aca="false">IF(P2200&gt;=Assumptions!$B$28,"High",IF(P2200&gt;=Assumptions!$B$29,"Mid","Low"))</f>
        <v>Mid</v>
      </c>
      <c r="S2200" s="7" t="str">
        <f aca="false">INDEX(Assumptions!$B$33:$B$41,MATCH(Q2200&amp;"|"&amp;R2200,Assumptions!$A$33:$A$41,0))</f>
        <v>Established Core</v>
      </c>
      <c r="T2200" s="7" t="n">
        <f aca="false">IF(ISNUMBER(Data_Clean!V2200),J2200*Data_Clean!V2200,0)</f>
        <v>44.907394225</v>
      </c>
    </row>
    <row r="2201" customFormat="false" ht="15" hidden="false" customHeight="false" outlineLevel="0" collapsed="false">
      <c r="A2201" s="15" t="str">
        <f aca="false">Data_Clean!A2201</f>
        <v>CX102197</v>
      </c>
      <c r="B2201" s="14" t="n">
        <f aca="false">Data_Clean!G2201*Assumptions!$B$5</f>
        <v>376.143</v>
      </c>
      <c r="C2201" s="14" t="n">
        <f aca="false">IF(Data_Clean!H2201="",0,Data_Clean!H2201)*Assumptions!$B$6</f>
        <v>0</v>
      </c>
      <c r="D2201" s="14" t="n">
        <f aca="false">Data_Clean!I2201*Assumptions!$B$7</f>
        <v>0</v>
      </c>
      <c r="E2201" s="14" t="n">
        <f aca="false">Data_Clean!J2201*Assumptions!$B$8</f>
        <v>0</v>
      </c>
      <c r="F2201" s="14" t="n">
        <f aca="false">Data_Clean!K2201*Assumptions!$B$9</f>
        <v>0</v>
      </c>
      <c r="G2201" s="14" t="n">
        <f aca="false">Data_Clean!L2201*Assumptions!$B$10</f>
        <v>0</v>
      </c>
      <c r="H2201" s="14" t="n">
        <f aca="false">IF(OR(Data_Clean!M2201="",Data_Clean!N2201=""),0,Data_Clean!M2201*Data_Clean!N2201/100)*Assumptions!$B$13*Assumptions!$B$11</f>
        <v>151.902</v>
      </c>
      <c r="I2201" s="14" t="n">
        <f aca="false">Data_Clean!O2201*4*Assumptions!$B$12</f>
        <v>13.27248</v>
      </c>
      <c r="J2201" s="14" t="n">
        <f aca="false">SUM(B2201:I2201)</f>
        <v>541.31748</v>
      </c>
      <c r="K2201" s="16" t="n">
        <f aca="false">IF(Data_Clean!P2201="","",Assumptions!$B$15*0.5^(Data_Clean!P2201/Assumptions!$B$20))</f>
        <v>28.6452481173125</v>
      </c>
      <c r="L2201" s="16" t="n">
        <f aca="false">Assumptions!$B$16*MIN(1,LN(1+Data_Clean!Q2201)/LN(1+Assumptions!$B$21))</f>
        <v>12.8906482631789</v>
      </c>
      <c r="M2201" s="16" t="n">
        <f aca="false">Assumptions!$B$17*(0.6*MIN(1,Data_Clean!R2201/Assumptions!$B$22)+0.4*IF(Data_Clean!S2201="",0,Data_Clean!S2201))</f>
        <v>6.384</v>
      </c>
      <c r="N2201" s="16" t="n">
        <f aca="false">Assumptions!$B$18*MIN(1,(Data_Clean!F2201-1)/Assumptions!$B$23)</f>
        <v>5</v>
      </c>
      <c r="O2201" s="16" t="n">
        <f aca="false">Assumptions!$B$19*(0.4*IF(Data_Clean!E2201="",0,MIN(1,Data_Clean!E2201/12/Assumptions!$B$24))+0.35*IF(Data_Clean!D2201="Y",1,0)+0.25*(1-MIN(Data_Clean!T2201,3)/3))/IF(Data_Clean!E2201="",0.6,1)</f>
        <v>14.35</v>
      </c>
      <c r="P2201" s="16" t="n">
        <f aca="false">SUM(K2201:O2201)/(Assumptions!$D$5-IF(K2201="",Assumptions!$B$15,0))*100</f>
        <v>67.2698963804914</v>
      </c>
      <c r="Q2201" s="7" t="str">
        <f aca="false">IF(J2201&gt;=Assumptions!$B$26,"High",IF(J2201&gt;=Assumptions!$B$27,"Mid","Low"))</f>
        <v>Mid</v>
      </c>
      <c r="R2201" s="7" t="str">
        <f aca="false">IF(P2201&gt;=Assumptions!$B$28,"High",IF(P2201&gt;=Assumptions!$B$29,"Mid","Low"))</f>
        <v>Mid</v>
      </c>
      <c r="S2201" s="7" t="str">
        <f aca="false">INDEX(Assumptions!$B$33:$B$41,MATCH(Q2201&amp;"|"&amp;R2201,Assumptions!$A$33:$A$41,0))</f>
        <v>Established Core</v>
      </c>
      <c r="T2201" s="7" t="n">
        <f aca="false">IF(ISNUMBER(Data_Clean!V2201),J2201*Data_Clean!V2201,0)</f>
        <v>18.350662572</v>
      </c>
    </row>
    <row r="2202" customFormat="false" ht="15" hidden="false" customHeight="false" outlineLevel="0" collapsed="false">
      <c r="A2202" s="15" t="str">
        <f aca="false">Data_Clean!A2202</f>
        <v>CX102198</v>
      </c>
      <c r="B2202" s="14" t="n">
        <f aca="false">Data_Clean!G2202*Assumptions!$B$5</f>
        <v>40.927</v>
      </c>
      <c r="C2202" s="14" t="n">
        <f aca="false">IF(Data_Clean!H2202="",0,Data_Clean!H2202)*Assumptions!$B$6</f>
        <v>31.76976</v>
      </c>
      <c r="D2202" s="14" t="n">
        <f aca="false">Data_Clean!I2202*Assumptions!$B$7</f>
        <v>0</v>
      </c>
      <c r="E2202" s="14" t="n">
        <f aca="false">Data_Clean!J2202*Assumptions!$B$8</f>
        <v>0</v>
      </c>
      <c r="F2202" s="14" t="n">
        <f aca="false">Data_Clean!K2202*Assumptions!$B$9</f>
        <v>0</v>
      </c>
      <c r="G2202" s="14" t="n">
        <f aca="false">Data_Clean!L2202*Assumptions!$B$10</f>
        <v>1039.05</v>
      </c>
      <c r="H2202" s="14" t="n">
        <f aca="false">IF(OR(Data_Clean!M2202="",Data_Clean!N2202=""),0,Data_Clean!M2202*Data_Clean!N2202/100)*Assumptions!$B$13*Assumptions!$B$11</f>
        <v>0</v>
      </c>
      <c r="I2202" s="14" t="n">
        <f aca="false">Data_Clean!O2202*4*Assumptions!$B$12</f>
        <v>0</v>
      </c>
      <c r="J2202" s="14" t="n">
        <f aca="false">SUM(B2202:I2202)</f>
        <v>1111.74676</v>
      </c>
      <c r="K2202" s="16" t="n">
        <f aca="false">IF(Data_Clean!P2202="","",Assumptions!$B$15*0.5^(Data_Clean!P2202/Assumptions!$B$20))</f>
        <v>24.9371368842836</v>
      </c>
      <c r="L2202" s="16" t="n">
        <f aca="false">Assumptions!$B$16*MIN(1,LN(1+Data_Clean!Q2202)/LN(1+Assumptions!$B$21))</f>
        <v>15.2782387441559</v>
      </c>
      <c r="M2202" s="16" t="n">
        <f aca="false">Assumptions!$B$17*(0.6*MIN(1,Data_Clean!R2202/Assumptions!$B$22)+0.4*IF(Data_Clean!S2202="",0,Data_Clean!S2202))</f>
        <v>14.538</v>
      </c>
      <c r="N2202" s="16" t="n">
        <f aca="false">Assumptions!$B$18*MIN(1,(Data_Clean!F2202-1)/Assumptions!$B$23)</f>
        <v>10</v>
      </c>
      <c r="O2202" s="16" t="n">
        <f aca="false">Assumptions!$B$19*(0.4*IF(Data_Clean!E2202="",0,MIN(1,Data_Clean!E2202/12/Assumptions!$B$24))+0.35*IF(Data_Clean!D2202="Y",1,0)+0.25*(1-MIN(Data_Clean!T2202,3)/3))/IF(Data_Clean!E2202="",0.6,1)</f>
        <v>5.75</v>
      </c>
      <c r="P2202" s="16" t="n">
        <f aca="false">SUM(K2202:O2202)/(Assumptions!$D$5-IF(K2202="",Assumptions!$B$15,0))*100</f>
        <v>70.5033756284396</v>
      </c>
      <c r="Q2202" s="7" t="str">
        <f aca="false">IF(J2202&gt;=Assumptions!$B$26,"High",IF(J2202&gt;=Assumptions!$B$27,"Mid","Low"))</f>
        <v>Mid</v>
      </c>
      <c r="R2202" s="7" t="str">
        <f aca="false">IF(P2202&gt;=Assumptions!$B$28,"High",IF(P2202&gt;=Assumptions!$B$29,"Mid","Low"))</f>
        <v>High</v>
      </c>
      <c r="S2202" s="7" t="str">
        <f aca="false">INDEX(Assumptions!$B$33:$B$41,MATCH(Q2202&amp;"|"&amp;R2202,Assumptions!$A$33:$A$41,0))</f>
        <v>Engaged Builders</v>
      </c>
      <c r="T2202" s="7" t="n">
        <f aca="false">IF(ISNUMBER(Data_Clean!V2202),J2202*Data_Clean!V2202,0)</f>
        <v>102.058352568</v>
      </c>
    </row>
    <row r="2203" customFormat="false" ht="15" hidden="false" customHeight="false" outlineLevel="0" collapsed="false">
      <c r="A2203" s="15" t="str">
        <f aca="false">Data_Clean!A2203</f>
        <v>CX102199</v>
      </c>
      <c r="B2203" s="14" t="n">
        <f aca="false">Data_Clean!G2203*Assumptions!$B$5</f>
        <v>294.468</v>
      </c>
      <c r="C2203" s="14" t="n">
        <f aca="false">IF(Data_Clean!H2203="",0,Data_Clean!H2203)*Assumptions!$B$6</f>
        <v>664.27884</v>
      </c>
      <c r="D2203" s="14" t="n">
        <f aca="false">Data_Clean!I2203*Assumptions!$B$7</f>
        <v>0</v>
      </c>
      <c r="E2203" s="14" t="n">
        <f aca="false">Data_Clean!J2203*Assumptions!$B$8</f>
        <v>0</v>
      </c>
      <c r="F2203" s="14" t="n">
        <f aca="false">Data_Clean!K2203*Assumptions!$B$9</f>
        <v>2130.7</v>
      </c>
      <c r="G2203" s="14" t="n">
        <f aca="false">Data_Clean!L2203*Assumptions!$B$10</f>
        <v>0</v>
      </c>
      <c r="H2203" s="14" t="n">
        <f aca="false">IF(OR(Data_Clean!M2203="",Data_Clean!N2203=""),0,Data_Clean!M2203*Data_Clean!N2203/100)*Assumptions!$B$13*Assumptions!$B$11</f>
        <v>340.896</v>
      </c>
      <c r="I2203" s="14" t="n">
        <f aca="false">Data_Clean!O2203*4*Assumptions!$B$12</f>
        <v>76.70928</v>
      </c>
      <c r="J2203" s="14" t="n">
        <f aca="false">SUM(B2203:I2203)</f>
        <v>3507.05212</v>
      </c>
      <c r="K2203" s="16" t="n">
        <f aca="false">IF(Data_Clean!P2203="","",Assumptions!$B$15*0.5^(Data_Clean!P2203/Assumptions!$B$20))</f>
        <v>29.3147990530274</v>
      </c>
      <c r="L2203" s="16" t="n">
        <f aca="false">Assumptions!$B$16*MIN(1,LN(1+Data_Clean!Q2203)/LN(1+Assumptions!$B$21))</f>
        <v>17.7767558299855</v>
      </c>
      <c r="M2203" s="16" t="n">
        <f aca="false">Assumptions!$B$17*(0.6*MIN(1,Data_Clean!R2203/Assumptions!$B$22)+0.4*IF(Data_Clean!S2203="",0,Data_Clean!S2203))</f>
        <v>14.298</v>
      </c>
      <c r="N2203" s="16" t="n">
        <f aca="false">Assumptions!$B$18*MIN(1,(Data_Clean!F2203-1)/Assumptions!$B$23)</f>
        <v>20</v>
      </c>
      <c r="O2203" s="16" t="n">
        <f aca="false">Assumptions!$B$19*(0.4*IF(Data_Clean!E2203="",0,MIN(1,Data_Clean!E2203/12/Assumptions!$B$24))+0.35*IF(Data_Clean!D2203="Y",1,0)+0.25*(1-MIN(Data_Clean!T2203,3)/3))/IF(Data_Clean!E2203="",0.6,1)</f>
        <v>13.65</v>
      </c>
      <c r="P2203" s="16" t="n">
        <f aca="false">SUM(K2203:O2203)/(Assumptions!$D$5-IF(K2203="",Assumptions!$B$15,0))*100</f>
        <v>95.0395548830129</v>
      </c>
      <c r="Q2203" s="7" t="str">
        <f aca="false">IF(J2203&gt;=Assumptions!$B$26,"High",IF(J2203&gt;=Assumptions!$B$27,"Mid","Low"))</f>
        <v>High</v>
      </c>
      <c r="R2203" s="7" t="str">
        <f aca="false">IF(P2203&gt;=Assumptions!$B$28,"High",IF(P2203&gt;=Assumptions!$B$29,"Mid","Low"))</f>
        <v>High</v>
      </c>
      <c r="S2203" s="7" t="str">
        <f aca="false">INDEX(Assumptions!$B$33:$B$41,MATCH(Q2203&amp;"|"&amp;R2203,Assumptions!$A$33:$A$41,0))</f>
        <v>Premier Advocates</v>
      </c>
      <c r="T2203" s="7" t="n">
        <f aca="false">IF(ISNUMBER(Data_Clean!V2203),J2203*Data_Clean!V2203,0)</f>
        <v>34.719815988</v>
      </c>
    </row>
    <row r="2204" customFormat="false" ht="15" hidden="false" customHeight="false" outlineLevel="0" collapsed="false">
      <c r="A2204" s="15" t="str">
        <f aca="false">Data_Clean!A2204</f>
        <v>CX102200</v>
      </c>
      <c r="B2204" s="14" t="n">
        <f aca="false">Data_Clean!G2204*Assumptions!$B$5</f>
        <v>173.871</v>
      </c>
      <c r="C2204" s="14" t="n">
        <f aca="false">IF(Data_Clean!H2204="",0,Data_Clean!H2204)*Assumptions!$B$6</f>
        <v>326.57712</v>
      </c>
      <c r="D2204" s="14" t="n">
        <f aca="false">Data_Clean!I2204*Assumptions!$B$7</f>
        <v>0</v>
      </c>
      <c r="E2204" s="14" t="n">
        <f aca="false">Data_Clean!J2204*Assumptions!$B$8</f>
        <v>0</v>
      </c>
      <c r="F2204" s="14" t="n">
        <f aca="false">Data_Clean!K2204*Assumptions!$B$9</f>
        <v>0</v>
      </c>
      <c r="G2204" s="14" t="n">
        <f aca="false">Data_Clean!L2204*Assumptions!$B$10</f>
        <v>0</v>
      </c>
      <c r="H2204" s="14" t="n">
        <f aca="false">IF(OR(Data_Clean!M2204="",Data_Clean!N2204=""),0,Data_Clean!M2204*Data_Clean!N2204/100)*Assumptions!$B$13*Assumptions!$B$11</f>
        <v>0</v>
      </c>
      <c r="I2204" s="14" t="n">
        <f aca="false">Data_Clean!O2204*4*Assumptions!$B$12</f>
        <v>0</v>
      </c>
      <c r="J2204" s="14" t="n">
        <f aca="false">SUM(B2204:I2204)</f>
        <v>500.44812</v>
      </c>
      <c r="K2204" s="16" t="n">
        <f aca="false">IF(Data_Clean!P2204="","",Assumptions!$B$15*0.5^(Data_Clean!P2204/Assumptions!$B$20))</f>
        <v>0.204035288272529</v>
      </c>
      <c r="L2204" s="16" t="n">
        <f aca="false">Assumptions!$B$16*MIN(1,LN(1+Data_Clean!Q2204)/LN(1+Assumptions!$B$21))</f>
        <v>0</v>
      </c>
      <c r="M2204" s="16" t="n">
        <f aca="false">Assumptions!$B$17*(0.6*MIN(1,Data_Clean!R2204/Assumptions!$B$22)+0.4*IF(Data_Clean!S2204="",0,Data_Clean!S2204))</f>
        <v>0</v>
      </c>
      <c r="N2204" s="16" t="n">
        <f aca="false">Assumptions!$B$18*MIN(1,(Data_Clean!F2204-1)/Assumptions!$B$23)</f>
        <v>5</v>
      </c>
      <c r="O2204" s="16" t="n">
        <f aca="false">Assumptions!$B$19*(0.4*IF(Data_Clean!E2204="",0,MIN(1,Data_Clean!E2204/12/Assumptions!$B$24))+0.35*IF(Data_Clean!D2204="Y",1,0)+0.25*(1-MIN(Data_Clean!T2204,3)/3))/IF(Data_Clean!E2204="",0.6,1)</f>
        <v>8.5</v>
      </c>
      <c r="P2204" s="16" t="n">
        <f aca="false">SUM(K2204:O2204)/(Assumptions!$D$5-IF(K2204="",Assumptions!$B$15,0))*100</f>
        <v>13.7040352882725</v>
      </c>
      <c r="Q2204" s="7" t="str">
        <f aca="false">IF(J2204&gt;=Assumptions!$B$26,"High",IF(J2204&gt;=Assumptions!$B$27,"Mid","Low"))</f>
        <v>Mid</v>
      </c>
      <c r="R2204" s="7" t="str">
        <f aca="false">IF(P2204&gt;=Assumptions!$B$28,"High",IF(P2204&gt;=Assumptions!$B$29,"Mid","Low"))</f>
        <v>Low</v>
      </c>
      <c r="S2204" s="7" t="str">
        <f aca="false">INDEX(Assumptions!$B$33:$B$41,MATCH(Q2204&amp;"|"&amp;R2204,Assumptions!$A$33:$A$41,0))</f>
        <v>Light Touch</v>
      </c>
      <c r="T2204" s="7" t="n">
        <f aca="false">IF(ISNUMBER(Data_Clean!V2204),J2204*Data_Clean!V2204,0)</f>
        <v>198.227500332</v>
      </c>
    </row>
    <row r="2205" customFormat="false" ht="15" hidden="false" customHeight="false" outlineLevel="0" collapsed="false">
      <c r="A2205" s="15" t="str">
        <f aca="false">Data_Clean!A2205</f>
        <v>CX102201</v>
      </c>
      <c r="B2205" s="14" t="n">
        <f aca="false">Data_Clean!G2205*Assumptions!$B$5</f>
        <v>77.57375</v>
      </c>
      <c r="C2205" s="14" t="n">
        <f aca="false">IF(Data_Clean!H2205="",0,Data_Clean!H2205)*Assumptions!$B$6</f>
        <v>0</v>
      </c>
      <c r="D2205" s="14" t="n">
        <f aca="false">Data_Clean!I2205*Assumptions!$B$7</f>
        <v>0</v>
      </c>
      <c r="E2205" s="14" t="n">
        <f aca="false">Data_Clean!J2205*Assumptions!$B$8</f>
        <v>0</v>
      </c>
      <c r="F2205" s="14" t="n">
        <f aca="false">Data_Clean!K2205*Assumptions!$B$9</f>
        <v>0</v>
      </c>
      <c r="G2205" s="14" t="n">
        <f aca="false">Data_Clean!L2205*Assumptions!$B$10</f>
        <v>0</v>
      </c>
      <c r="H2205" s="14" t="n">
        <f aca="false">IF(OR(Data_Clean!M2205="",Data_Clean!N2205=""),0,Data_Clean!M2205*Data_Clean!N2205/100)*Assumptions!$B$13*Assumptions!$B$11</f>
        <v>129.276</v>
      </c>
      <c r="I2205" s="14" t="n">
        <f aca="false">Data_Clean!O2205*4*Assumptions!$B$12</f>
        <v>25.22208</v>
      </c>
      <c r="J2205" s="14" t="n">
        <f aca="false">SUM(B2205:I2205)</f>
        <v>232.07183</v>
      </c>
      <c r="K2205" s="16" t="n">
        <f aca="false">IF(Data_Clean!P2205="","",Assumptions!$B$15*0.5^(Data_Clean!P2205/Assumptions!$B$20))</f>
        <v>27.9909897461042</v>
      </c>
      <c r="L2205" s="16" t="n">
        <f aca="false">Assumptions!$B$16*MIN(1,LN(1+Data_Clean!Q2205)/LN(1+Assumptions!$B$21))</f>
        <v>16.1441621526288</v>
      </c>
      <c r="M2205" s="16" t="n">
        <f aca="false">Assumptions!$B$17*(0.6*MIN(1,Data_Clean!R2205/Assumptions!$B$22)+0.4*IF(Data_Clean!S2205="",0,Data_Clean!S2205))</f>
        <v>10.89</v>
      </c>
      <c r="N2205" s="16" t="n">
        <f aca="false">Assumptions!$B$18*MIN(1,(Data_Clean!F2205-1)/Assumptions!$B$23)</f>
        <v>10</v>
      </c>
      <c r="O2205" s="16" t="n">
        <f aca="false">Assumptions!$B$19*(0.4*IF(Data_Clean!E2205="",0,MIN(1,Data_Clean!E2205/12/Assumptions!$B$24))+0.35*IF(Data_Clean!D2205="Y",1,0)+0.25*(1-MIN(Data_Clean!T2205,3)/3))/IF(Data_Clean!E2205="",0.6,1)</f>
        <v>9.2</v>
      </c>
      <c r="P2205" s="16" t="n">
        <f aca="false">SUM(K2205:O2205)/(Assumptions!$D$5-IF(K2205="",Assumptions!$B$15,0))*100</f>
        <v>74.225151898733</v>
      </c>
      <c r="Q2205" s="7" t="str">
        <f aca="false">IF(J2205&gt;=Assumptions!$B$26,"High",IF(J2205&gt;=Assumptions!$B$27,"Mid","Low"))</f>
        <v>Low</v>
      </c>
      <c r="R2205" s="7" t="str">
        <f aca="false">IF(P2205&gt;=Assumptions!$B$28,"High",IF(P2205&gt;=Assumptions!$B$29,"Mid","Low"))</f>
        <v>High</v>
      </c>
      <c r="S2205" s="7" t="str">
        <f aca="false">INDEX(Assumptions!$B$33:$B$41,MATCH(Q2205&amp;"|"&amp;R2205,Assumptions!$A$33:$A$41,0))</f>
        <v>Engaged Builders</v>
      </c>
      <c r="T2205" s="7" t="n">
        <f aca="false">IF(ISNUMBER(Data_Clean!V2205),J2205*Data_Clean!V2205,0)</f>
        <v>9.561359396</v>
      </c>
    </row>
    <row r="2206" customFormat="false" ht="15" hidden="false" customHeight="false" outlineLevel="0" collapsed="false">
      <c r="A2206" s="15" t="str">
        <f aca="false">Data_Clean!A2206</f>
        <v>CX102202</v>
      </c>
      <c r="B2206" s="14" t="n">
        <f aca="false">Data_Clean!G2206*Assumptions!$B$5</f>
        <v>219.7265</v>
      </c>
      <c r="C2206" s="14" t="n">
        <f aca="false">IF(Data_Clean!H2206="",0,Data_Clean!H2206)*Assumptions!$B$6</f>
        <v>876.47436</v>
      </c>
      <c r="D2206" s="14" t="n">
        <f aca="false">Data_Clean!I2206*Assumptions!$B$7</f>
        <v>0</v>
      </c>
      <c r="E2206" s="14" t="n">
        <f aca="false">Data_Clean!J2206*Assumptions!$B$8</f>
        <v>0</v>
      </c>
      <c r="F2206" s="14" t="n">
        <f aca="false">Data_Clean!K2206*Assumptions!$B$9</f>
        <v>0</v>
      </c>
      <c r="G2206" s="14" t="n">
        <f aca="false">Data_Clean!L2206*Assumptions!$B$10</f>
        <v>93.6</v>
      </c>
      <c r="H2206" s="14" t="n">
        <f aca="false">IF(OR(Data_Clean!M2206="",Data_Clean!N2206=""),0,Data_Clean!M2206*Data_Clean!N2206/100)*Assumptions!$B$13*Assumptions!$B$11</f>
        <v>0</v>
      </c>
      <c r="I2206" s="14" t="n">
        <f aca="false">Data_Clean!O2206*4*Assumptions!$B$12</f>
        <v>0</v>
      </c>
      <c r="J2206" s="14" t="n">
        <f aca="false">SUM(B2206:I2206)</f>
        <v>1189.80086</v>
      </c>
      <c r="K2206" s="16" t="n">
        <f aca="false">IF(Data_Clean!P2206="","",Assumptions!$B$15*0.5^(Data_Clean!P2206/Assumptions!$B$20))</f>
        <v>28.6452481173125</v>
      </c>
      <c r="L2206" s="16" t="n">
        <f aca="false">Assumptions!$B$16*MIN(1,LN(1+Data_Clean!Q2206)/LN(1+Assumptions!$B$21))</f>
        <v>15.6854227887284</v>
      </c>
      <c r="M2206" s="16" t="n">
        <f aca="false">Assumptions!$B$17*(0.6*MIN(1,Data_Clean!R2206/Assumptions!$B$22)+0.4*IF(Data_Clean!S2206="",0,Data_Clean!S2206))</f>
        <v>13.278</v>
      </c>
      <c r="N2206" s="16" t="n">
        <f aca="false">Assumptions!$B$18*MIN(1,(Data_Clean!F2206-1)/Assumptions!$B$23)</f>
        <v>10</v>
      </c>
      <c r="O2206" s="16" t="n">
        <f aca="false">Assumptions!$B$19*(0.4*IF(Data_Clean!E2206="",0,MIN(1,Data_Clean!E2206/12/Assumptions!$B$24))+0.35*IF(Data_Clean!D2206="Y",1,0)+0.25*(1-MIN(Data_Clean!T2206,3)/3))/IF(Data_Clean!E2206="",0.6,1)</f>
        <v>15</v>
      </c>
      <c r="P2206" s="16" t="n">
        <f aca="false">SUM(K2206:O2206)/(Assumptions!$D$5-IF(K2206="",Assumptions!$B$15,0))*100</f>
        <v>82.6086709060409</v>
      </c>
      <c r="Q2206" s="7" t="str">
        <f aca="false">IF(J2206&gt;=Assumptions!$B$26,"High",IF(J2206&gt;=Assumptions!$B$27,"Mid","Low"))</f>
        <v>Mid</v>
      </c>
      <c r="R2206" s="7" t="str">
        <f aca="false">IF(P2206&gt;=Assumptions!$B$28,"High",IF(P2206&gt;=Assumptions!$B$29,"Mid","Low"))</f>
        <v>High</v>
      </c>
      <c r="S2206" s="7" t="str">
        <f aca="false">INDEX(Assumptions!$B$33:$B$41,MATCH(Q2206&amp;"|"&amp;R2206,Assumptions!$A$33:$A$41,0))</f>
        <v>Engaged Builders</v>
      </c>
      <c r="T2206" s="7" t="n">
        <f aca="false">IF(ISNUMBER(Data_Clean!V2206),J2206*Data_Clean!V2206,0)</f>
        <v>20.107634534</v>
      </c>
    </row>
    <row r="2207" customFormat="false" ht="15" hidden="false" customHeight="false" outlineLevel="0" collapsed="false">
      <c r="A2207" s="15" t="str">
        <f aca="false">Data_Clean!A2207</f>
        <v>CX102203</v>
      </c>
      <c r="B2207" s="14" t="n">
        <f aca="false">Data_Clean!G2207*Assumptions!$B$5</f>
        <v>205.4595</v>
      </c>
      <c r="C2207" s="14" t="n">
        <f aca="false">IF(Data_Clean!H2207="",0,Data_Clean!H2207)*Assumptions!$B$6</f>
        <v>0</v>
      </c>
      <c r="D2207" s="14" t="n">
        <f aca="false">Data_Clean!I2207*Assumptions!$B$7</f>
        <v>0</v>
      </c>
      <c r="E2207" s="14" t="n">
        <f aca="false">Data_Clean!J2207*Assumptions!$B$8</f>
        <v>0</v>
      </c>
      <c r="F2207" s="14" t="n">
        <f aca="false">Data_Clean!K2207*Assumptions!$B$9</f>
        <v>0</v>
      </c>
      <c r="G2207" s="14" t="n">
        <f aca="false">Data_Clean!L2207*Assumptions!$B$10</f>
        <v>0</v>
      </c>
      <c r="H2207" s="14" t="n">
        <f aca="false">IF(OR(Data_Clean!M2207="",Data_Clean!N2207=""),0,Data_Clean!M2207*Data_Clean!N2207/100)*Assumptions!$B$13*Assumptions!$B$11</f>
        <v>0</v>
      </c>
      <c r="I2207" s="14" t="n">
        <f aca="false">Data_Clean!O2207*4*Assumptions!$B$12</f>
        <v>0</v>
      </c>
      <c r="J2207" s="14" t="n">
        <f aca="false">SUM(B2207:I2207)</f>
        <v>205.4595</v>
      </c>
      <c r="K2207" s="16" t="n">
        <f aca="false">IF(Data_Clean!P2207="","",Assumptions!$B$15*0.5^(Data_Clean!P2207/Assumptions!$B$20))</f>
        <v>24.3675718906871</v>
      </c>
      <c r="L2207" s="16" t="n">
        <f aca="false">Assumptions!$B$16*MIN(1,LN(1+Data_Clean!Q2207)/LN(1+Assumptions!$B$21))</f>
        <v>13.2535138894499</v>
      </c>
      <c r="M2207" s="16" t="n">
        <f aca="false">Assumptions!$B$17*(0.6*MIN(1,Data_Clean!R2207/Assumptions!$B$22)+0.4*IF(Data_Clean!S2207="",0,Data_Clean!S2207))</f>
        <v>9.21</v>
      </c>
      <c r="N2207" s="16" t="n">
        <f aca="false">Assumptions!$B$18*MIN(1,(Data_Clean!F2207-1)/Assumptions!$B$23)</f>
        <v>0</v>
      </c>
      <c r="O2207" s="16" t="n">
        <f aca="false">Assumptions!$B$19*(0.4*IF(Data_Clean!E2207="",0,MIN(1,Data_Clean!E2207/12/Assumptions!$B$24))+0.35*IF(Data_Clean!D2207="Y",1,0)+0.25*(1-MIN(Data_Clean!T2207,3)/3))/IF(Data_Clean!E2207="",0.6,1)</f>
        <v>6.35</v>
      </c>
      <c r="P2207" s="16" t="n">
        <f aca="false">SUM(K2207:O2207)/(Assumptions!$D$5-IF(K2207="",Assumptions!$B$15,0))*100</f>
        <v>53.181085780137</v>
      </c>
      <c r="Q2207" s="7" t="str">
        <f aca="false">IF(J2207&gt;=Assumptions!$B$26,"High",IF(J2207&gt;=Assumptions!$B$27,"Mid","Low"))</f>
        <v>Low</v>
      </c>
      <c r="R2207" s="7" t="str">
        <f aca="false">IF(P2207&gt;=Assumptions!$B$28,"High",IF(P2207&gt;=Assumptions!$B$29,"Mid","Low"))</f>
        <v>Mid</v>
      </c>
      <c r="S2207" s="7" t="str">
        <f aca="false">INDEX(Assumptions!$B$33:$B$41,MATCH(Q2207&amp;"|"&amp;R2207,Assumptions!$A$33:$A$41,0))</f>
        <v>Light Touch</v>
      </c>
      <c r="T2207" s="7" t="n">
        <f aca="false">IF(ISNUMBER(Data_Clean!V2207),J2207*Data_Clean!V2207,0)</f>
        <v>31.4763954</v>
      </c>
    </row>
    <row r="2208" customFormat="false" ht="15" hidden="false" customHeight="false" outlineLevel="0" collapsed="false">
      <c r="A2208" s="15" t="str">
        <f aca="false">Data_Clean!A2208</f>
        <v>CX102204</v>
      </c>
      <c r="B2208" s="14" t="n">
        <f aca="false">Data_Clean!G2208*Assumptions!$B$5</f>
        <v>119.938</v>
      </c>
      <c r="C2208" s="14" t="n">
        <f aca="false">IF(Data_Clean!H2208="",0,Data_Clean!H2208)*Assumptions!$B$6</f>
        <v>114.16908</v>
      </c>
      <c r="D2208" s="14" t="n">
        <f aca="false">Data_Clean!I2208*Assumptions!$B$7</f>
        <v>0</v>
      </c>
      <c r="E2208" s="14" t="n">
        <f aca="false">Data_Clean!J2208*Assumptions!$B$8</f>
        <v>0</v>
      </c>
      <c r="F2208" s="14" t="n">
        <f aca="false">Data_Clean!K2208*Assumptions!$B$9</f>
        <v>0</v>
      </c>
      <c r="G2208" s="14" t="n">
        <f aca="false">Data_Clean!L2208*Assumptions!$B$10</f>
        <v>0</v>
      </c>
      <c r="H2208" s="14" t="n">
        <f aca="false">IF(OR(Data_Clean!M2208="",Data_Clean!N2208=""),0,Data_Clean!M2208*Data_Clean!N2208/100)*Assumptions!$B$13*Assumptions!$B$11</f>
        <v>0</v>
      </c>
      <c r="I2208" s="14" t="n">
        <f aca="false">Data_Clean!O2208*4*Assumptions!$B$12</f>
        <v>0</v>
      </c>
      <c r="J2208" s="14" t="n">
        <f aca="false">SUM(B2208:I2208)</f>
        <v>234.10708</v>
      </c>
      <c r="K2208" s="16" t="n">
        <f aca="false">IF(Data_Clean!P2208="","",Assumptions!$B$15*0.5^(Data_Clean!P2208/Assumptions!$B$20))</f>
        <v>29.3147990530274</v>
      </c>
      <c r="L2208" s="16" t="n">
        <f aca="false">Assumptions!$B$16*MIN(1,LN(1+Data_Clean!Q2208)/LN(1+Assumptions!$B$21))</f>
        <v>8.67194478953664</v>
      </c>
      <c r="M2208" s="16" t="n">
        <f aca="false">Assumptions!$B$17*(0.6*MIN(1,Data_Clean!R2208/Assumptions!$B$22)+0.4*IF(Data_Clean!S2208="",0,Data_Clean!S2208))</f>
        <v>2.682</v>
      </c>
      <c r="N2208" s="16" t="n">
        <f aca="false">Assumptions!$B$18*MIN(1,(Data_Clean!F2208-1)/Assumptions!$B$23)</f>
        <v>5</v>
      </c>
      <c r="O2208" s="16" t="n">
        <f aca="false">Assumptions!$B$19*(0.4*IF(Data_Clean!E2208="",0,MIN(1,Data_Clean!E2208/12/Assumptions!$B$24))+0.35*IF(Data_Clean!D2208="Y",1,0)+0.25*(1-MIN(Data_Clean!T2208,3)/3))/IF(Data_Clean!E2208="",0.6,1)</f>
        <v>9.2</v>
      </c>
      <c r="P2208" s="16" t="n">
        <f aca="false">SUM(K2208:O2208)/(Assumptions!$D$5-IF(K2208="",Assumptions!$B$15,0))*100</f>
        <v>54.868743842564</v>
      </c>
      <c r="Q2208" s="7" t="str">
        <f aca="false">IF(J2208&gt;=Assumptions!$B$26,"High",IF(J2208&gt;=Assumptions!$B$27,"Mid","Low"))</f>
        <v>Low</v>
      </c>
      <c r="R2208" s="7" t="str">
        <f aca="false">IF(P2208&gt;=Assumptions!$B$28,"High",IF(P2208&gt;=Assumptions!$B$29,"Mid","Low"))</f>
        <v>Mid</v>
      </c>
      <c r="S2208" s="7" t="str">
        <f aca="false">INDEX(Assumptions!$B$33:$B$41,MATCH(Q2208&amp;"|"&amp;R2208,Assumptions!$A$33:$A$41,0))</f>
        <v>Light Touch</v>
      </c>
      <c r="T2208" s="7" t="n">
        <f aca="false">IF(ISNUMBER(Data_Clean!V2208),J2208*Data_Clean!V2208,0)</f>
        <v>25.939064464</v>
      </c>
    </row>
    <row r="2209" customFormat="false" ht="15" hidden="false" customHeight="false" outlineLevel="0" collapsed="false">
      <c r="A2209" s="15" t="str">
        <f aca="false">Data_Clean!A2209</f>
        <v>CX102205</v>
      </c>
      <c r="B2209" s="14" t="n">
        <f aca="false">Data_Clean!G2209*Assumptions!$B$5</f>
        <v>57.02475</v>
      </c>
      <c r="C2209" s="14" t="n">
        <f aca="false">IF(Data_Clean!H2209="",0,Data_Clean!H2209)*Assumptions!$B$6</f>
        <v>0</v>
      </c>
      <c r="D2209" s="14" t="n">
        <f aca="false">Data_Clean!I2209*Assumptions!$B$7</f>
        <v>18.4</v>
      </c>
      <c r="E2209" s="14" t="n">
        <f aca="false">Data_Clean!J2209*Assumptions!$B$8</f>
        <v>0</v>
      </c>
      <c r="F2209" s="14" t="n">
        <f aca="false">Data_Clean!K2209*Assumptions!$B$9</f>
        <v>0</v>
      </c>
      <c r="G2209" s="14" t="n">
        <f aca="false">Data_Clean!L2209*Assumptions!$B$10</f>
        <v>0</v>
      </c>
      <c r="H2209" s="14" t="n">
        <f aca="false">IF(OR(Data_Clean!M2209="",Data_Clean!N2209=""),0,Data_Clean!M2209*Data_Clean!N2209/100)*Assumptions!$B$13*Assumptions!$B$11</f>
        <v>55.872</v>
      </c>
      <c r="I2209" s="14" t="n">
        <f aca="false">Data_Clean!O2209*4*Assumptions!$B$12</f>
        <v>12.86064</v>
      </c>
      <c r="J2209" s="14" t="n">
        <f aca="false">SUM(B2209:I2209)</f>
        <v>144.15739</v>
      </c>
      <c r="K2209" s="16" t="n">
        <f aca="false">IF(Data_Clean!P2209="","",Assumptions!$B$15*0.5^(Data_Clean!P2209/Assumptions!$B$20))</f>
        <v>30</v>
      </c>
      <c r="L2209" s="16" t="n">
        <f aca="false">Assumptions!$B$16*MIN(1,LN(1+Data_Clean!Q2209)/LN(1+Assumptions!$B$21))</f>
        <v>16.3969864627818</v>
      </c>
      <c r="M2209" s="16" t="n">
        <f aca="false">Assumptions!$B$17*(0.6*MIN(1,Data_Clean!R2209/Assumptions!$B$22)+0.4*IF(Data_Clean!S2209="",0,Data_Clean!S2209))</f>
        <v>5.184</v>
      </c>
      <c r="N2209" s="16" t="n">
        <f aca="false">Assumptions!$B$18*MIN(1,(Data_Clean!F2209-1)/Assumptions!$B$23)</f>
        <v>10</v>
      </c>
      <c r="O2209" s="16" t="n">
        <f aca="false">Assumptions!$B$19*(0.4*IF(Data_Clean!E2209="",0,MIN(1,Data_Clean!E2209/12/Assumptions!$B$24))+0.35*IF(Data_Clean!D2209="Y",1,0)+0.25*(1-MIN(Data_Clean!T2209,3)/3))/IF(Data_Clean!E2209="",0.6,1)</f>
        <v>12.5</v>
      </c>
      <c r="P2209" s="16" t="n">
        <f aca="false">SUM(K2209:O2209)/(Assumptions!$D$5-IF(K2209="",Assumptions!$B$15,0))*100</f>
        <v>74.0809864627818</v>
      </c>
      <c r="Q2209" s="7" t="str">
        <f aca="false">IF(J2209&gt;=Assumptions!$B$26,"High",IF(J2209&gt;=Assumptions!$B$27,"Mid","Low"))</f>
        <v>Low</v>
      </c>
      <c r="R2209" s="7" t="str">
        <f aca="false">IF(P2209&gt;=Assumptions!$B$28,"High",IF(P2209&gt;=Assumptions!$B$29,"Mid","Low"))</f>
        <v>High</v>
      </c>
      <c r="S2209" s="7" t="str">
        <f aca="false">INDEX(Assumptions!$B$33:$B$41,MATCH(Q2209&amp;"|"&amp;R2209,Assumptions!$A$33:$A$41,0))</f>
        <v>Engaged Builders</v>
      </c>
      <c r="T2209" s="7" t="n">
        <f aca="false">IF(ISNUMBER(Data_Clean!V2209),J2209*Data_Clean!V2209,0)</f>
        <v>10.364916341</v>
      </c>
    </row>
    <row r="2210" customFormat="false" ht="15" hidden="false" customHeight="false" outlineLevel="0" collapsed="false">
      <c r="A2210" s="15" t="str">
        <f aca="false">Data_Clean!A2210</f>
        <v>CX102206</v>
      </c>
      <c r="B2210" s="14" t="n">
        <f aca="false">Data_Clean!G2210*Assumptions!$B$5</f>
        <v>94.329</v>
      </c>
      <c r="C2210" s="14" t="n">
        <f aca="false">IF(Data_Clean!H2210="",0,Data_Clean!H2210)*Assumptions!$B$6</f>
        <v>298.41432</v>
      </c>
      <c r="D2210" s="14" t="n">
        <f aca="false">Data_Clean!I2210*Assumptions!$B$7</f>
        <v>0</v>
      </c>
      <c r="E2210" s="14" t="n">
        <f aca="false">Data_Clean!J2210*Assumptions!$B$8</f>
        <v>0</v>
      </c>
      <c r="F2210" s="14" t="n">
        <f aca="false">Data_Clean!K2210*Assumptions!$B$9</f>
        <v>2388.1</v>
      </c>
      <c r="G2210" s="14" t="n">
        <f aca="false">Data_Clean!L2210*Assumptions!$B$10</f>
        <v>0</v>
      </c>
      <c r="H2210" s="14" t="n">
        <f aca="false">IF(OR(Data_Clean!M2210="",Data_Clean!N2210=""),0,Data_Clean!M2210*Data_Clean!N2210/100)*Assumptions!$B$13*Assumptions!$B$11</f>
        <v>0</v>
      </c>
      <c r="I2210" s="14" t="n">
        <f aca="false">Data_Clean!O2210*4*Assumptions!$B$12</f>
        <v>0</v>
      </c>
      <c r="J2210" s="14" t="n">
        <f aca="false">SUM(B2210:I2210)</f>
        <v>2780.84332</v>
      </c>
      <c r="K2210" s="16" t="n">
        <f aca="false">IF(Data_Clean!P2210="","",Assumptions!$B$15*0.5^(Data_Clean!P2210/Assumptions!$B$20))</f>
        <v>8.0383009690222</v>
      </c>
      <c r="L2210" s="16" t="n">
        <f aca="false">Assumptions!$B$16*MIN(1,LN(1+Data_Clean!Q2210)/LN(1+Assumptions!$B$21))</f>
        <v>5.78129652635776</v>
      </c>
      <c r="M2210" s="16" t="n">
        <f aca="false">Assumptions!$B$17*(0.6*MIN(1,Data_Clean!R2210/Assumptions!$B$22)+0.4*IF(Data_Clean!S2210="",0,Data_Clean!S2210))</f>
        <v>5.394</v>
      </c>
      <c r="N2210" s="16" t="n">
        <f aca="false">Assumptions!$B$18*MIN(1,(Data_Clean!F2210-1)/Assumptions!$B$23)</f>
        <v>10</v>
      </c>
      <c r="O2210" s="16" t="n">
        <f aca="false">Assumptions!$B$19*(0.4*IF(Data_Clean!E2210="",0,MIN(1,Data_Clean!E2210/12/Assumptions!$B$24))+0.35*IF(Data_Clean!D2210="Y",1,0)+0.25*(1-MIN(Data_Clean!T2210,3)/3))/IF(Data_Clean!E2210="",0.6,1)</f>
        <v>7.75</v>
      </c>
      <c r="P2210" s="16" t="n">
        <f aca="false">SUM(K2210:O2210)/(Assumptions!$D$5-IF(K2210="",Assumptions!$B$15,0))*100</f>
        <v>36.96359749538</v>
      </c>
      <c r="Q2210" s="7" t="str">
        <f aca="false">IF(J2210&gt;=Assumptions!$B$26,"High",IF(J2210&gt;=Assumptions!$B$27,"Mid","Low"))</f>
        <v>High</v>
      </c>
      <c r="R2210" s="7" t="str">
        <f aca="false">IF(P2210&gt;=Assumptions!$B$28,"High",IF(P2210&gt;=Assumptions!$B$29,"Mid","Low"))</f>
        <v>Low</v>
      </c>
      <c r="S2210" s="7" t="str">
        <f aca="false">INDEX(Assumptions!$B$33:$B$41,MATCH(Q2210&amp;"|"&amp;R2210,Assumptions!$A$33:$A$41,0))</f>
        <v>Affluent Drifters</v>
      </c>
      <c r="T2210" s="7" t="n">
        <f aca="false">IF(ISNUMBER(Data_Clean!V2210),J2210*Data_Clean!V2210,0)</f>
        <v>448.828111848</v>
      </c>
    </row>
    <row r="2211" customFormat="false" ht="15" hidden="false" customHeight="false" outlineLevel="0" collapsed="false">
      <c r="A2211" s="15" t="str">
        <f aca="false">Data_Clean!A2211</f>
        <v>CX102207</v>
      </c>
      <c r="B2211" s="14" t="n">
        <f aca="false">Data_Clean!G2211*Assumptions!$B$5</f>
        <v>25.826</v>
      </c>
      <c r="C2211" s="14" t="n">
        <f aca="false">IF(Data_Clean!H2211="",0,Data_Clean!H2211)*Assumptions!$B$6</f>
        <v>51.74592</v>
      </c>
      <c r="D2211" s="14" t="n">
        <f aca="false">Data_Clean!I2211*Assumptions!$B$7</f>
        <v>0</v>
      </c>
      <c r="E2211" s="14" t="n">
        <f aca="false">Data_Clean!J2211*Assumptions!$B$8</f>
        <v>0</v>
      </c>
      <c r="F2211" s="14" t="n">
        <f aca="false">Data_Clean!K2211*Assumptions!$B$9</f>
        <v>1183.6</v>
      </c>
      <c r="G2211" s="14" t="n">
        <f aca="false">Data_Clean!L2211*Assumptions!$B$10</f>
        <v>0</v>
      </c>
      <c r="H2211" s="14" t="n">
        <f aca="false">IF(OR(Data_Clean!M2211="",Data_Clean!N2211=""),0,Data_Clean!M2211*Data_Clean!N2211/100)*Assumptions!$B$13*Assumptions!$B$11</f>
        <v>0</v>
      </c>
      <c r="I2211" s="14" t="n">
        <f aca="false">Data_Clean!O2211*4*Assumptions!$B$12</f>
        <v>0</v>
      </c>
      <c r="J2211" s="14" t="n">
        <f aca="false">SUM(B2211:I2211)</f>
        <v>1261.17192</v>
      </c>
      <c r="K2211" s="16" t="n">
        <f aca="false">IF(Data_Clean!P2211="","",Assumptions!$B$15*0.5^(Data_Clean!P2211/Assumptions!$B$20))</f>
        <v>17.6332185942541</v>
      </c>
      <c r="L2211" s="16" t="n">
        <f aca="false">Assumptions!$B$16*MIN(1,LN(1+Data_Clean!Q2211)/LN(1+Assumptions!$B$21))</f>
        <v>11.2934465146257</v>
      </c>
      <c r="M2211" s="16" t="n">
        <f aca="false">Assumptions!$B$17*(0.6*MIN(1,Data_Clean!R2211/Assumptions!$B$22)+0.4*IF(Data_Clean!S2211="",0,Data_Clean!S2211))</f>
        <v>10.71</v>
      </c>
      <c r="N2211" s="16" t="n">
        <f aca="false">Assumptions!$B$18*MIN(1,(Data_Clean!F2211-1)/Assumptions!$B$23)</f>
        <v>10</v>
      </c>
      <c r="O2211" s="16" t="n">
        <f aca="false">Assumptions!$B$19*(0.4*IF(Data_Clean!E2211="",0,MIN(1,Data_Clean!E2211/12/Assumptions!$B$24))+0.35*IF(Data_Clean!D2211="Y",1,0)+0.25*(1-MIN(Data_Clean!T2211,3)/3))/IF(Data_Clean!E2211="",0.6,1)</f>
        <v>4.95</v>
      </c>
      <c r="P2211" s="16" t="n">
        <f aca="false">SUM(K2211:O2211)/(Assumptions!$D$5-IF(K2211="",Assumptions!$B$15,0))*100</f>
        <v>54.5866651088798</v>
      </c>
      <c r="Q2211" s="7" t="str">
        <f aca="false">IF(J2211&gt;=Assumptions!$B$26,"High",IF(J2211&gt;=Assumptions!$B$27,"Mid","Low"))</f>
        <v>Mid</v>
      </c>
      <c r="R2211" s="7" t="str">
        <f aca="false">IF(P2211&gt;=Assumptions!$B$28,"High",IF(P2211&gt;=Assumptions!$B$29,"Mid","Low"))</f>
        <v>Mid</v>
      </c>
      <c r="S2211" s="7" t="str">
        <f aca="false">INDEX(Assumptions!$B$33:$B$41,MATCH(Q2211&amp;"|"&amp;R2211,Assumptions!$A$33:$A$41,0))</f>
        <v>Established Core</v>
      </c>
      <c r="T2211" s="7" t="n">
        <f aca="false">IF(ISNUMBER(Data_Clean!V2211),J2211*Data_Clean!V2211,0)</f>
        <v>188.419084848</v>
      </c>
    </row>
    <row r="2212" customFormat="false" ht="15" hidden="false" customHeight="false" outlineLevel="0" collapsed="false">
      <c r="A2212" s="15" t="str">
        <f aca="false">Data_Clean!A2212</f>
        <v>CX102208</v>
      </c>
      <c r="B2212" s="14" t="n">
        <f aca="false">Data_Clean!G2212*Assumptions!$B$5</f>
        <v>716.577</v>
      </c>
      <c r="C2212" s="14" t="n">
        <f aca="false">IF(Data_Clean!H2212="",0,Data_Clean!H2212)*Assumptions!$B$6</f>
        <v>2788.99776</v>
      </c>
      <c r="D2212" s="14" t="n">
        <f aca="false">Data_Clean!I2212*Assumptions!$B$7</f>
        <v>0</v>
      </c>
      <c r="E2212" s="14" t="n">
        <f aca="false">Data_Clean!J2212*Assumptions!$B$8</f>
        <v>0</v>
      </c>
      <c r="F2212" s="14" t="n">
        <f aca="false">Data_Clean!K2212*Assumptions!$B$9</f>
        <v>3887.4</v>
      </c>
      <c r="G2212" s="14" t="n">
        <f aca="false">Data_Clean!L2212*Assumptions!$B$10</f>
        <v>0</v>
      </c>
      <c r="H2212" s="14" t="n">
        <f aca="false">IF(OR(Data_Clean!M2212="",Data_Clean!N2212=""),0,Data_Clean!M2212*Data_Clean!N2212/100)*Assumptions!$B$13*Assumptions!$B$11</f>
        <v>0</v>
      </c>
      <c r="I2212" s="14" t="n">
        <f aca="false">Data_Clean!O2212*4*Assumptions!$B$12</f>
        <v>0</v>
      </c>
      <c r="J2212" s="14" t="n">
        <f aca="false">SUM(B2212:I2212)</f>
        <v>7392.97476</v>
      </c>
      <c r="K2212" s="16" t="n">
        <f aca="false">IF(Data_Clean!P2212="","",Assumptions!$B$15*0.5^(Data_Clean!P2212/Assumptions!$B$20))</f>
        <v>19.7926186615934</v>
      </c>
      <c r="L2212" s="16" t="n">
        <f aca="false">Assumptions!$B$16*MIN(1,LN(1+Data_Clean!Q2212)/LN(1+Assumptions!$B$21))</f>
        <v>11.5625930527155</v>
      </c>
      <c r="M2212" s="16" t="n">
        <f aca="false">Assumptions!$B$17*(0.6*MIN(1,Data_Clean!R2212/Assumptions!$B$22)+0.4*IF(Data_Clean!S2212="",0,Data_Clean!S2212))</f>
        <v>5.232</v>
      </c>
      <c r="N2212" s="16" t="n">
        <f aca="false">Assumptions!$B$18*MIN(1,(Data_Clean!F2212-1)/Assumptions!$B$23)</f>
        <v>10</v>
      </c>
      <c r="O2212" s="16" t="n">
        <f aca="false">Assumptions!$B$19*(0.4*IF(Data_Clean!E2212="",0,MIN(1,Data_Clean!E2212/12/Assumptions!$B$24))+0.35*IF(Data_Clean!D2212="Y",1,0)+0.25*(1-MIN(Data_Clean!T2212,3)/3))/IF(Data_Clean!E2212="",0.6,1)</f>
        <v>15</v>
      </c>
      <c r="P2212" s="16" t="n">
        <f aca="false">SUM(K2212:O2212)/(Assumptions!$D$5-IF(K2212="",Assumptions!$B$15,0))*100</f>
        <v>61.5872117143089</v>
      </c>
      <c r="Q2212" s="7" t="str">
        <f aca="false">IF(J2212&gt;=Assumptions!$B$26,"High",IF(J2212&gt;=Assumptions!$B$27,"Mid","Low"))</f>
        <v>High</v>
      </c>
      <c r="R2212" s="7" t="str">
        <f aca="false">IF(P2212&gt;=Assumptions!$B$28,"High",IF(P2212&gt;=Assumptions!$B$29,"Mid","Low"))</f>
        <v>Mid</v>
      </c>
      <c r="S2212" s="7" t="str">
        <f aca="false">INDEX(Assumptions!$B$33:$B$41,MATCH(Q2212&amp;"|"&amp;R2212,Assumptions!$A$33:$A$41,0))</f>
        <v>Established Core</v>
      </c>
      <c r="T2212" s="7" t="n">
        <f aca="false">IF(ISNUMBER(Data_Clean!V2212),J2212*Data_Clean!V2212,0)</f>
        <v>259.493414076</v>
      </c>
    </row>
    <row r="2213" customFormat="false" ht="15" hidden="false" customHeight="false" outlineLevel="0" collapsed="false">
      <c r="A2213" s="15" t="str">
        <f aca="false">Data_Clean!A2213</f>
        <v>CX102209</v>
      </c>
      <c r="B2213" s="14" t="n">
        <f aca="false">Data_Clean!G2213*Assumptions!$B$5</f>
        <v>52.92025</v>
      </c>
      <c r="C2213" s="14" t="n">
        <f aca="false">IF(Data_Clean!H2213="",0,Data_Clean!H2213)*Assumptions!$B$6</f>
        <v>0</v>
      </c>
      <c r="D2213" s="14" t="n">
        <f aca="false">Data_Clean!I2213*Assumptions!$B$7</f>
        <v>0</v>
      </c>
      <c r="E2213" s="14" t="n">
        <f aca="false">Data_Clean!J2213*Assumptions!$B$8</f>
        <v>0</v>
      </c>
      <c r="F2213" s="14" t="n">
        <f aca="false">Data_Clean!K2213*Assumptions!$B$9</f>
        <v>0</v>
      </c>
      <c r="G2213" s="14" t="n">
        <f aca="false">Data_Clean!L2213*Assumptions!$B$10</f>
        <v>0</v>
      </c>
      <c r="H2213" s="14" t="n">
        <f aca="false">IF(OR(Data_Clean!M2213="",Data_Clean!N2213=""),0,Data_Clean!M2213*Data_Clean!N2213/100)*Assumptions!$B$13*Assumptions!$B$11</f>
        <v>0</v>
      </c>
      <c r="I2213" s="14" t="n">
        <f aca="false">Data_Clean!O2213*4*Assumptions!$B$12</f>
        <v>0</v>
      </c>
      <c r="J2213" s="14" t="n">
        <f aca="false">SUM(B2213:I2213)</f>
        <v>52.92025</v>
      </c>
      <c r="K2213" s="16" t="n">
        <f aca="false">IF(Data_Clean!P2213="","",Assumptions!$B$15*0.5^(Data_Clean!P2213/Assumptions!$B$20))</f>
        <v>9.02268777061588</v>
      </c>
      <c r="L2213" s="16" t="n">
        <f aca="false">Assumptions!$B$16*MIN(1,LN(1+Data_Clean!Q2213)/LN(1+Assumptions!$B$21))</f>
        <v>10.362865626271</v>
      </c>
      <c r="M2213" s="16" t="n">
        <f aca="false">Assumptions!$B$17*(0.6*MIN(1,Data_Clean!R2213/Assumptions!$B$22)+0.4*IF(Data_Clean!S2213="",0,Data_Clean!S2213))</f>
        <v>7.53</v>
      </c>
      <c r="N2213" s="16" t="n">
        <f aca="false">Assumptions!$B$18*MIN(1,(Data_Clean!F2213-1)/Assumptions!$B$23)</f>
        <v>0</v>
      </c>
      <c r="O2213" s="16" t="n">
        <f aca="false">Assumptions!$B$19*(0.4*IF(Data_Clean!E2213="",0,MIN(1,Data_Clean!E2213/12/Assumptions!$B$24))+0.35*IF(Data_Clean!D2213="Y",1,0)+0.25*(1-MIN(Data_Clean!T2213,3)/3))/IF(Data_Clean!E2213="",0.6,1)</f>
        <v>9.3</v>
      </c>
      <c r="P2213" s="16" t="n">
        <f aca="false">SUM(K2213:O2213)/(Assumptions!$D$5-IF(K2213="",Assumptions!$B$15,0))*100</f>
        <v>36.2155533968869</v>
      </c>
      <c r="Q2213" s="7" t="str">
        <f aca="false">IF(J2213&gt;=Assumptions!$B$26,"High",IF(J2213&gt;=Assumptions!$B$27,"Mid","Low"))</f>
        <v>Low</v>
      </c>
      <c r="R2213" s="7" t="str">
        <f aca="false">IF(P2213&gt;=Assumptions!$B$28,"High",IF(P2213&gt;=Assumptions!$B$29,"Mid","Low"))</f>
        <v>Low</v>
      </c>
      <c r="S2213" s="7" t="str">
        <f aca="false">INDEX(Assumptions!$B$33:$B$41,MATCH(Q2213&amp;"|"&amp;R2213,Assumptions!$A$33:$A$41,0))</f>
        <v>Dormant &amp; Low Value</v>
      </c>
      <c r="T2213" s="7" t="n">
        <f aca="false">IF(ISNUMBER(Data_Clean!V2213),J2213*Data_Clean!V2213,0)</f>
        <v>6.249881525</v>
      </c>
    </row>
    <row r="2214" customFormat="false" ht="15" hidden="false" customHeight="false" outlineLevel="0" collapsed="false">
      <c r="A2214" s="15" t="str">
        <f aca="false">Data_Clean!A2214</f>
        <v>CX102210</v>
      </c>
      <c r="B2214" s="14" t="n">
        <f aca="false">Data_Clean!G2214*Assumptions!$B$5</f>
        <v>54.53875</v>
      </c>
      <c r="C2214" s="14" t="n">
        <f aca="false">IF(Data_Clean!H2214="",0,Data_Clean!H2214)*Assumptions!$B$6</f>
        <v>247.3236</v>
      </c>
      <c r="D2214" s="14" t="n">
        <f aca="false">Data_Clean!I2214*Assumptions!$B$7</f>
        <v>0</v>
      </c>
      <c r="E2214" s="14" t="n">
        <f aca="false">Data_Clean!J2214*Assumptions!$B$8</f>
        <v>0</v>
      </c>
      <c r="F2214" s="14" t="n">
        <f aca="false">Data_Clean!K2214*Assumptions!$B$9</f>
        <v>0</v>
      </c>
      <c r="G2214" s="14" t="n">
        <f aca="false">Data_Clean!L2214*Assumptions!$B$10</f>
        <v>0</v>
      </c>
      <c r="H2214" s="14" t="n">
        <f aca="false">IF(OR(Data_Clean!M2214="",Data_Clean!N2214=""),0,Data_Clean!M2214*Data_Clean!N2214/100)*Assumptions!$B$13*Assumptions!$B$11</f>
        <v>0</v>
      </c>
      <c r="I2214" s="14" t="n">
        <f aca="false">Data_Clean!O2214*4*Assumptions!$B$12</f>
        <v>0</v>
      </c>
      <c r="J2214" s="14" t="n">
        <f aca="false">SUM(B2214:I2214)</f>
        <v>301.86235</v>
      </c>
      <c r="K2214" s="16" t="n">
        <f aca="false">IF(Data_Clean!P2214="","",Assumptions!$B$15*0.5^(Data_Clean!P2214/Assumptions!$B$20))</f>
        <v>30</v>
      </c>
      <c r="L2214" s="16" t="n">
        <f aca="false">Assumptions!$B$16*MIN(1,LN(1+Data_Clean!Q2214)/LN(1+Assumptions!$B$21))</f>
        <v>15.0586973234667</v>
      </c>
      <c r="M2214" s="16" t="n">
        <f aca="false">Assumptions!$B$17*(0.6*MIN(1,Data_Clean!R2214/Assumptions!$B$22)+0.4*IF(Data_Clean!S2214="",0,Data_Clean!S2214))</f>
        <v>3.774</v>
      </c>
      <c r="N2214" s="16" t="n">
        <f aca="false">Assumptions!$B$18*MIN(1,(Data_Clean!F2214-1)/Assumptions!$B$23)</f>
        <v>5</v>
      </c>
      <c r="O2214" s="16" t="n">
        <f aca="false">Assumptions!$B$19*(0.4*IF(Data_Clean!E2214="",0,MIN(1,Data_Clean!E2214/12/Assumptions!$B$24))+0.35*IF(Data_Clean!D2214="Y",1,0)+0.25*(1-MIN(Data_Clean!T2214,3)/3))/IF(Data_Clean!E2214="",0.6,1)</f>
        <v>13.55</v>
      </c>
      <c r="P2214" s="16" t="n">
        <f aca="false">SUM(K2214:O2214)/(Assumptions!$D$5-IF(K2214="",Assumptions!$B$15,0))*100</f>
        <v>67.3826973234667</v>
      </c>
      <c r="Q2214" s="7" t="str">
        <f aca="false">IF(J2214&gt;=Assumptions!$B$26,"High",IF(J2214&gt;=Assumptions!$B$27,"Mid","Low"))</f>
        <v>Low</v>
      </c>
      <c r="R2214" s="7" t="str">
        <f aca="false">IF(P2214&gt;=Assumptions!$B$28,"High",IF(P2214&gt;=Assumptions!$B$29,"Mid","Low"))</f>
        <v>Mid</v>
      </c>
      <c r="S2214" s="7" t="str">
        <f aca="false">INDEX(Assumptions!$B$33:$B$41,MATCH(Q2214&amp;"|"&amp;R2214,Assumptions!$A$33:$A$41,0))</f>
        <v>Light Touch</v>
      </c>
      <c r="T2214" s="7" t="n">
        <f aca="false">IF(ISNUMBER(Data_Clean!V2214),J2214*Data_Clean!V2214,0)</f>
        <v>6.973020285</v>
      </c>
    </row>
    <row r="2215" customFormat="false" ht="15" hidden="false" customHeight="false" outlineLevel="0" collapsed="false">
      <c r="A2215" s="15" t="str">
        <f aca="false">Data_Clean!A2215</f>
        <v>CX102211</v>
      </c>
      <c r="B2215" s="14" t="n">
        <f aca="false">Data_Clean!G2215*Assumptions!$B$5</f>
        <v>92.037</v>
      </c>
      <c r="C2215" s="14" t="n">
        <f aca="false">IF(Data_Clean!H2215="",0,Data_Clean!H2215)*Assumptions!$B$6</f>
        <v>937.94544</v>
      </c>
      <c r="D2215" s="14" t="n">
        <f aca="false">Data_Clean!I2215*Assumptions!$B$7</f>
        <v>866.4</v>
      </c>
      <c r="E2215" s="14" t="n">
        <f aca="false">Data_Clean!J2215*Assumptions!$B$8</f>
        <v>0</v>
      </c>
      <c r="F2215" s="14" t="n">
        <f aca="false">Data_Clean!K2215*Assumptions!$B$9</f>
        <v>0</v>
      </c>
      <c r="G2215" s="14" t="n">
        <f aca="false">Data_Clean!L2215*Assumptions!$B$10</f>
        <v>0</v>
      </c>
      <c r="H2215" s="14" t="n">
        <f aca="false">IF(OR(Data_Clean!M2215="",Data_Clean!N2215=""),0,Data_Clean!M2215*Data_Clean!N2215/100)*Assumptions!$B$13*Assumptions!$B$11</f>
        <v>0</v>
      </c>
      <c r="I2215" s="14" t="n">
        <f aca="false">Data_Clean!O2215*4*Assumptions!$B$12</f>
        <v>0</v>
      </c>
      <c r="J2215" s="14" t="n">
        <f aca="false">SUM(B2215:I2215)</f>
        <v>1896.38244</v>
      </c>
      <c r="K2215" s="16" t="str">
        <f aca="false">IF(Data_Clean!P2215="","",Assumptions!$B$15*0.5^(Data_Clean!P2215/Assumptions!$B$20))</f>
        <v/>
      </c>
      <c r="L2215" s="16" t="n">
        <f aca="false">Assumptions!$B$16*MIN(1,LN(1+Data_Clean!Q2215)/LN(1+Assumptions!$B$21))</f>
        <v>13.0760265116583</v>
      </c>
      <c r="M2215" s="16" t="n">
        <f aca="false">Assumptions!$B$17*(0.6*MIN(1,Data_Clean!R2215/Assumptions!$B$22)+0.4*IF(Data_Clean!S2215="",0,Data_Clean!S2215))</f>
        <v>6.258</v>
      </c>
      <c r="N2215" s="16" t="n">
        <f aca="false">Assumptions!$B$18*MIN(1,(Data_Clean!F2215-1)/Assumptions!$B$23)</f>
        <v>10</v>
      </c>
      <c r="O2215" s="16" t="n">
        <f aca="false">Assumptions!$B$19*(0.4*IF(Data_Clean!E2215="",0,MIN(1,Data_Clean!E2215/12/Assumptions!$B$24))+0.35*IF(Data_Clean!D2215="Y",1,0)+0.25*(1-MIN(Data_Clean!T2215,3)/3))/IF(Data_Clean!E2215="",0.6,1)</f>
        <v>0.45</v>
      </c>
      <c r="P2215" s="16" t="n">
        <f aca="false">SUM(K2215:O2215)/(Assumptions!$D$5-IF(K2215="",Assumptions!$B$15,0))*100</f>
        <v>42.5486093023689</v>
      </c>
      <c r="Q2215" s="7" t="str">
        <f aca="false">IF(J2215&gt;=Assumptions!$B$26,"High",IF(J2215&gt;=Assumptions!$B$27,"Mid","Low"))</f>
        <v>High</v>
      </c>
      <c r="R2215" s="7" t="str">
        <f aca="false">IF(P2215&gt;=Assumptions!$B$28,"High",IF(P2215&gt;=Assumptions!$B$29,"Mid","Low"))</f>
        <v>Low</v>
      </c>
      <c r="S2215" s="7" t="str">
        <f aca="false">INDEX(Assumptions!$B$33:$B$41,MATCH(Q2215&amp;"|"&amp;R2215,Assumptions!$A$33:$A$41,0))</f>
        <v>Affluent Drifters</v>
      </c>
      <c r="T2215" s="7" t="n">
        <f aca="false">IF(ISNUMBER(Data_Clean!V2215),J2215*Data_Clean!V2215,0)</f>
        <v>0</v>
      </c>
    </row>
    <row r="2216" customFormat="false" ht="15" hidden="false" customHeight="false" outlineLevel="0" collapsed="false">
      <c r="A2216" s="15" t="str">
        <f aca="false">Data_Clean!A2216</f>
        <v>CX102212</v>
      </c>
      <c r="B2216" s="14" t="n">
        <f aca="false">Data_Clean!G2216*Assumptions!$B$5</f>
        <v>196.5565</v>
      </c>
      <c r="C2216" s="14" t="n">
        <f aca="false">IF(Data_Clean!H2216="",0,Data_Clean!H2216)*Assumptions!$B$6</f>
        <v>1888.70784</v>
      </c>
      <c r="D2216" s="14" t="n">
        <f aca="false">Data_Clean!I2216*Assumptions!$B$7</f>
        <v>4930.4</v>
      </c>
      <c r="E2216" s="14" t="n">
        <f aca="false">Data_Clean!J2216*Assumptions!$B$8</f>
        <v>2821.766775</v>
      </c>
      <c r="F2216" s="14" t="n">
        <f aca="false">Data_Clean!K2216*Assumptions!$B$9</f>
        <v>0</v>
      </c>
      <c r="G2216" s="14" t="n">
        <f aca="false">Data_Clean!L2216*Assumptions!$B$10</f>
        <v>0</v>
      </c>
      <c r="H2216" s="14" t="n">
        <f aca="false">IF(OR(Data_Clean!M2216="",Data_Clean!N2216=""),0,Data_Clean!M2216*Data_Clean!N2216/100)*Assumptions!$B$13*Assumptions!$B$11</f>
        <v>190.464</v>
      </c>
      <c r="I2216" s="14" t="n">
        <f aca="false">Data_Clean!O2216*4*Assumptions!$B$12</f>
        <v>30.19536</v>
      </c>
      <c r="J2216" s="14" t="n">
        <f aca="false">SUM(B2216:I2216)</f>
        <v>10058.090475</v>
      </c>
      <c r="K2216" s="16" t="n">
        <f aca="false">IF(Data_Clean!P2216="","",Assumptions!$B$15*0.5^(Data_Clean!P2216/Assumptions!$B$20))</f>
        <v>17.6332185942541</v>
      </c>
      <c r="L2216" s="16" t="n">
        <f aca="false">Assumptions!$B$16*MIN(1,LN(1+Data_Clean!Q2216)/LN(1+Assumptions!$B$21))</f>
        <v>15.5872929926646</v>
      </c>
      <c r="M2216" s="16" t="n">
        <f aca="false">Assumptions!$B$17*(0.6*MIN(1,Data_Clean!R2216/Assumptions!$B$22)+0.4*IF(Data_Clean!S2216="",0,Data_Clean!S2216))</f>
        <v>7.95</v>
      </c>
      <c r="N2216" s="16" t="n">
        <f aca="false">Assumptions!$B$18*MIN(1,(Data_Clean!F2216-1)/Assumptions!$B$23)</f>
        <v>20</v>
      </c>
      <c r="O2216" s="16" t="n">
        <f aca="false">Assumptions!$B$19*(0.4*IF(Data_Clean!E2216="",0,MIN(1,Data_Clean!E2216/12/Assumptions!$B$24))+0.35*IF(Data_Clean!D2216="Y",1,0)+0.25*(1-MIN(Data_Clean!T2216,3)/3))/IF(Data_Clean!E2216="",0.6,1)</f>
        <v>9.7</v>
      </c>
      <c r="P2216" s="16" t="n">
        <f aca="false">SUM(K2216:O2216)/(Assumptions!$D$5-IF(K2216="",Assumptions!$B$15,0))*100</f>
        <v>70.8705115869188</v>
      </c>
      <c r="Q2216" s="7" t="str">
        <f aca="false">IF(J2216&gt;=Assumptions!$B$26,"High",IF(J2216&gt;=Assumptions!$B$27,"Mid","Low"))</f>
        <v>High</v>
      </c>
      <c r="R2216" s="7" t="str">
        <f aca="false">IF(P2216&gt;=Assumptions!$B$28,"High",IF(P2216&gt;=Assumptions!$B$29,"Mid","Low"))</f>
        <v>High</v>
      </c>
      <c r="S2216" s="7" t="str">
        <f aca="false">INDEX(Assumptions!$B$33:$B$41,MATCH(Q2216&amp;"|"&amp;R2216,Assumptions!$A$33:$A$41,0))</f>
        <v>Premier Advocates</v>
      </c>
      <c r="T2216" s="7" t="n">
        <f aca="false">IF(ISNUMBER(Data_Clean!V2216),J2216*Data_Clean!V2216,0)</f>
        <v>171.9933471225</v>
      </c>
    </row>
    <row r="2217" customFormat="false" ht="15" hidden="false" customHeight="false" outlineLevel="0" collapsed="false">
      <c r="A2217" s="15" t="str">
        <f aca="false">Data_Clean!A2217</f>
        <v>CX102213</v>
      </c>
      <c r="B2217" s="14" t="n">
        <f aca="false">Data_Clean!G2217*Assumptions!$B$5</f>
        <v>65.205</v>
      </c>
      <c r="C2217" s="14" t="n">
        <f aca="false">IF(Data_Clean!H2217="",0,Data_Clean!H2217)*Assumptions!$B$6</f>
        <v>380.10456</v>
      </c>
      <c r="D2217" s="14" t="n">
        <f aca="false">Data_Clean!I2217*Assumptions!$B$7</f>
        <v>0</v>
      </c>
      <c r="E2217" s="14" t="n">
        <f aca="false">Data_Clean!J2217*Assumptions!$B$8</f>
        <v>0</v>
      </c>
      <c r="F2217" s="14" t="n">
        <f aca="false">Data_Clean!K2217*Assumptions!$B$9</f>
        <v>0</v>
      </c>
      <c r="G2217" s="14" t="n">
        <f aca="false">Data_Clean!L2217*Assumptions!$B$10</f>
        <v>0</v>
      </c>
      <c r="H2217" s="14" t="n">
        <f aca="false">IF(OR(Data_Clean!M2217="",Data_Clean!N2217=""),0,Data_Clean!M2217*Data_Clean!N2217/100)*Assumptions!$B$13*Assumptions!$B$11</f>
        <v>0</v>
      </c>
      <c r="I2217" s="14" t="n">
        <f aca="false">Data_Clean!O2217*4*Assumptions!$B$12</f>
        <v>0</v>
      </c>
      <c r="J2217" s="14" t="n">
        <f aca="false">SUM(B2217:I2217)</f>
        <v>445.30956</v>
      </c>
      <c r="K2217" s="16" t="n">
        <f aca="false">IF(Data_Clean!P2217="","",Assumptions!$B$15*0.5^(Data_Clean!P2217/Assumptions!$B$20))</f>
        <v>0.158244134316585</v>
      </c>
      <c r="L2217" s="16" t="n">
        <f aca="false">Assumptions!$B$16*MIN(1,LN(1+Data_Clean!Q2217)/LN(1+Assumptions!$B$21))</f>
        <v>0</v>
      </c>
      <c r="M2217" s="16" t="n">
        <f aca="false">Assumptions!$B$17*(0.6*MIN(1,Data_Clean!R2217/Assumptions!$B$22)+0.4*IF(Data_Clean!S2217="",0,Data_Clean!S2217))</f>
        <v>0</v>
      </c>
      <c r="N2217" s="16" t="n">
        <f aca="false">Assumptions!$B$18*MIN(1,(Data_Clean!F2217-1)/Assumptions!$B$23)</f>
        <v>10</v>
      </c>
      <c r="O2217" s="16" t="n">
        <f aca="false">Assumptions!$B$19*(0.4*IF(Data_Clean!E2217="",0,MIN(1,Data_Clean!E2217/12/Assumptions!$B$24))+0.35*IF(Data_Clean!D2217="Y",1,0)+0.25*(1-MIN(Data_Clean!T2217,3)/3))/IF(Data_Clean!E2217="",0.6,1)</f>
        <v>10.3</v>
      </c>
      <c r="P2217" s="16" t="n">
        <f aca="false">SUM(K2217:O2217)/(Assumptions!$D$5-IF(K2217="",Assumptions!$B$15,0))*100</f>
        <v>20.4582441343166</v>
      </c>
      <c r="Q2217" s="7" t="str">
        <f aca="false">IF(J2217&gt;=Assumptions!$B$26,"High",IF(J2217&gt;=Assumptions!$B$27,"Mid","Low"))</f>
        <v>Mid</v>
      </c>
      <c r="R2217" s="7" t="str">
        <f aca="false">IF(P2217&gt;=Assumptions!$B$28,"High",IF(P2217&gt;=Assumptions!$B$29,"Mid","Low"))</f>
        <v>Low</v>
      </c>
      <c r="S2217" s="7" t="str">
        <f aca="false">INDEX(Assumptions!$B$33:$B$41,MATCH(Q2217&amp;"|"&amp;R2217,Assumptions!$A$33:$A$41,0))</f>
        <v>Light Touch</v>
      </c>
      <c r="T2217" s="7" t="n">
        <f aca="false">IF(ISNUMBER(Data_Clean!V2217),J2217*Data_Clean!V2217,0)</f>
        <v>77.26120866</v>
      </c>
    </row>
    <row r="2218" customFormat="false" ht="15" hidden="false" customHeight="false" outlineLevel="0" collapsed="false">
      <c r="A2218" s="15" t="str">
        <f aca="false">Data_Clean!A2218</f>
        <v>CX102214</v>
      </c>
      <c r="B2218" s="14" t="n">
        <f aca="false">Data_Clean!G2218*Assumptions!$B$5</f>
        <v>36.19375</v>
      </c>
      <c r="C2218" s="14" t="n">
        <f aca="false">IF(Data_Clean!H2218="",0,Data_Clean!H2218)*Assumptions!$B$6</f>
        <v>0</v>
      </c>
      <c r="D2218" s="14" t="n">
        <f aca="false">Data_Clean!I2218*Assumptions!$B$7</f>
        <v>0</v>
      </c>
      <c r="E2218" s="14" t="n">
        <f aca="false">Data_Clean!J2218*Assumptions!$B$8</f>
        <v>0</v>
      </c>
      <c r="F2218" s="14" t="n">
        <f aca="false">Data_Clean!K2218*Assumptions!$B$9</f>
        <v>0</v>
      </c>
      <c r="G2218" s="14" t="n">
        <f aca="false">Data_Clean!L2218*Assumptions!$B$10</f>
        <v>0</v>
      </c>
      <c r="H2218" s="14" t="n">
        <f aca="false">IF(OR(Data_Clean!M2218="",Data_Clean!N2218=""),0,Data_Clean!M2218*Data_Clean!N2218/100)*Assumptions!$B$13*Assumptions!$B$11</f>
        <v>0</v>
      </c>
      <c r="I2218" s="14" t="n">
        <f aca="false">Data_Clean!O2218*4*Assumptions!$B$12</f>
        <v>0</v>
      </c>
      <c r="J2218" s="14" t="n">
        <f aca="false">SUM(B2218:I2218)</f>
        <v>36.19375</v>
      </c>
      <c r="K2218" s="16" t="n">
        <f aca="false">IF(Data_Clean!P2218="","",Assumptions!$B$15*0.5^(Data_Clean!P2218/Assumptions!$B$20))</f>
        <v>0.00555071984806054</v>
      </c>
      <c r="L2218" s="16" t="n">
        <f aca="false">Assumptions!$B$16*MIN(1,LN(1+Data_Clean!Q2218)/LN(1+Assumptions!$B$21))</f>
        <v>0</v>
      </c>
      <c r="M2218" s="16" t="n">
        <f aca="false">Assumptions!$B$17*(0.6*MIN(1,Data_Clean!R2218/Assumptions!$B$22)+0.4*IF(Data_Clean!S2218="",0,Data_Clean!S2218))</f>
        <v>0</v>
      </c>
      <c r="N2218" s="16" t="n">
        <f aca="false">Assumptions!$B$18*MIN(1,(Data_Clean!F2218-1)/Assumptions!$B$23)</f>
        <v>0</v>
      </c>
      <c r="O2218" s="16" t="n">
        <f aca="false">Assumptions!$B$19*(0.4*IF(Data_Clean!E2218="",0,MIN(1,Data_Clean!E2218/12/Assumptions!$B$24))+0.35*IF(Data_Clean!D2218="Y",1,0)+0.25*(1-MIN(Data_Clean!T2218,3)/3))/IF(Data_Clean!E2218="",0.6,1)</f>
        <v>9.75</v>
      </c>
      <c r="P2218" s="16" t="n">
        <f aca="false">SUM(K2218:O2218)/(Assumptions!$D$5-IF(K2218="",Assumptions!$B$15,0))*100</f>
        <v>9.75555071984806</v>
      </c>
      <c r="Q2218" s="7" t="str">
        <f aca="false">IF(J2218&gt;=Assumptions!$B$26,"High",IF(J2218&gt;=Assumptions!$B$27,"Mid","Low"))</f>
        <v>Low</v>
      </c>
      <c r="R2218" s="7" t="str">
        <f aca="false">IF(P2218&gt;=Assumptions!$B$28,"High",IF(P2218&gt;=Assumptions!$B$29,"Mid","Low"))</f>
        <v>Low</v>
      </c>
      <c r="S2218" s="7" t="str">
        <f aca="false">INDEX(Assumptions!$B$33:$B$41,MATCH(Q2218&amp;"|"&amp;R2218,Assumptions!$A$33:$A$41,0))</f>
        <v>Dormant &amp; Low Value</v>
      </c>
      <c r="T2218" s="7" t="n">
        <f aca="false">IF(ISNUMBER(Data_Clean!V2218),J2218*Data_Clean!V2218,0)</f>
        <v>10.029288125</v>
      </c>
    </row>
    <row r="2219" customFormat="false" ht="15" hidden="false" customHeight="false" outlineLevel="0" collapsed="false">
      <c r="A2219" s="15" t="str">
        <f aca="false">Data_Clean!A2219</f>
        <v>CX102215</v>
      </c>
      <c r="B2219" s="14" t="n">
        <f aca="false">Data_Clean!G2219*Assumptions!$B$5</f>
        <v>257.677</v>
      </c>
      <c r="C2219" s="14" t="n">
        <f aca="false">IF(Data_Clean!H2219="",0,Data_Clean!H2219)*Assumptions!$B$6</f>
        <v>0</v>
      </c>
      <c r="D2219" s="14" t="n">
        <f aca="false">Data_Clean!I2219*Assumptions!$B$7</f>
        <v>0</v>
      </c>
      <c r="E2219" s="14" t="n">
        <f aca="false">Data_Clean!J2219*Assumptions!$B$8</f>
        <v>0</v>
      </c>
      <c r="F2219" s="14" t="n">
        <f aca="false">Data_Clean!K2219*Assumptions!$B$9</f>
        <v>0</v>
      </c>
      <c r="G2219" s="14" t="n">
        <f aca="false">Data_Clean!L2219*Assumptions!$B$10</f>
        <v>0</v>
      </c>
      <c r="H2219" s="14" t="n">
        <f aca="false">IF(OR(Data_Clean!M2219="",Data_Clean!N2219=""),0,Data_Clean!M2219*Data_Clean!N2219/100)*Assumptions!$B$13*Assumptions!$B$11</f>
        <v>303.336</v>
      </c>
      <c r="I2219" s="14" t="n">
        <f aca="false">Data_Clean!O2219*4*Assumptions!$B$12</f>
        <v>0</v>
      </c>
      <c r="J2219" s="14" t="n">
        <f aca="false">SUM(B2219:I2219)</f>
        <v>561.013</v>
      </c>
      <c r="K2219" s="16" t="n">
        <f aca="false">IF(Data_Clean!P2219="","",Assumptions!$B$15*0.5^(Data_Clean!P2219/Assumptions!$B$20))</f>
        <v>0.102017644136265</v>
      </c>
      <c r="L2219" s="16" t="n">
        <f aca="false">Assumptions!$B$16*MIN(1,LN(1+Data_Clean!Q2219)/LN(1+Assumptions!$B$21))</f>
        <v>0</v>
      </c>
      <c r="M2219" s="16" t="n">
        <f aca="false">Assumptions!$B$17*(0.6*MIN(1,Data_Clean!R2219/Assumptions!$B$22)+0.4*IF(Data_Clean!S2219="",0,Data_Clean!S2219))</f>
        <v>0</v>
      </c>
      <c r="N2219" s="16" t="n">
        <f aca="false">Assumptions!$B$18*MIN(1,(Data_Clean!F2219-1)/Assumptions!$B$23)</f>
        <v>5</v>
      </c>
      <c r="O2219" s="16" t="n">
        <f aca="false">Assumptions!$B$19*(0.4*IF(Data_Clean!E2219="",0,MIN(1,Data_Clean!E2219/12/Assumptions!$B$24))+0.35*IF(Data_Clean!D2219="Y",1,0)+0.25*(1-MIN(Data_Clean!T2219,3)/3))/IF(Data_Clean!E2219="",0.6,1)</f>
        <v>7.7</v>
      </c>
      <c r="P2219" s="16" t="n">
        <f aca="false">SUM(K2219:O2219)/(Assumptions!$D$5-IF(K2219="",Assumptions!$B$15,0))*100</f>
        <v>12.8020176441363</v>
      </c>
      <c r="Q2219" s="7" t="str">
        <f aca="false">IF(J2219&gt;=Assumptions!$B$26,"High",IF(J2219&gt;=Assumptions!$B$27,"Mid","Low"))</f>
        <v>Mid</v>
      </c>
      <c r="R2219" s="7" t="str">
        <f aca="false">IF(P2219&gt;=Assumptions!$B$28,"High",IF(P2219&gt;=Assumptions!$B$29,"Mid","Low"))</f>
        <v>Low</v>
      </c>
      <c r="S2219" s="7" t="str">
        <f aca="false">INDEX(Assumptions!$B$33:$B$41,MATCH(Q2219&amp;"|"&amp;R2219,Assumptions!$A$33:$A$41,0))</f>
        <v>Light Touch</v>
      </c>
      <c r="T2219" s="7" t="n">
        <f aca="false">IF(ISNUMBER(Data_Clean!V2219),J2219*Data_Clean!V2219,0)</f>
        <v>213.5776491</v>
      </c>
    </row>
    <row r="2220" customFormat="false" ht="15" hidden="false" customHeight="false" outlineLevel="0" collapsed="false">
      <c r="A2220" s="15" t="str">
        <f aca="false">Data_Clean!A2220</f>
        <v>CX102216</v>
      </c>
      <c r="B2220" s="14" t="n">
        <f aca="false">Data_Clean!G2220*Assumptions!$B$5</f>
        <v>225.86975</v>
      </c>
      <c r="C2220" s="14" t="n">
        <f aca="false">IF(Data_Clean!H2220="",0,Data_Clean!H2220)*Assumptions!$B$6</f>
        <v>443.76672</v>
      </c>
      <c r="D2220" s="14" t="n">
        <f aca="false">Data_Clean!I2220*Assumptions!$B$7</f>
        <v>0</v>
      </c>
      <c r="E2220" s="14" t="n">
        <f aca="false">Data_Clean!J2220*Assumptions!$B$8</f>
        <v>0</v>
      </c>
      <c r="F2220" s="14" t="n">
        <f aca="false">Data_Clean!K2220*Assumptions!$B$9</f>
        <v>0</v>
      </c>
      <c r="G2220" s="14" t="n">
        <f aca="false">Data_Clean!L2220*Assumptions!$B$10</f>
        <v>0</v>
      </c>
      <c r="H2220" s="14" t="n">
        <f aca="false">IF(OR(Data_Clean!M2220="",Data_Clean!N2220=""),0,Data_Clean!M2220*Data_Clean!N2220/100)*Assumptions!$B$13*Assumptions!$B$11</f>
        <v>139.83</v>
      </c>
      <c r="I2220" s="14" t="n">
        <f aca="false">Data_Clean!O2220*4*Assumptions!$B$12</f>
        <v>11.11632</v>
      </c>
      <c r="J2220" s="14" t="n">
        <f aca="false">SUM(B2220:I2220)</f>
        <v>820.58279</v>
      </c>
      <c r="K2220" s="16" t="n">
        <f aca="false">IF(Data_Clean!P2220="","",Assumptions!$B$15*0.5^(Data_Clean!P2220/Assumptions!$B$20))</f>
        <v>21.7090385616057</v>
      </c>
      <c r="L2220" s="16" t="n">
        <f aca="false">Assumptions!$B$16*MIN(1,LN(1+Data_Clean!Q2220)/LN(1+Assumptions!$B$21))</f>
        <v>12.8906482631789</v>
      </c>
      <c r="M2220" s="16" t="n">
        <f aca="false">Assumptions!$B$17*(0.6*MIN(1,Data_Clean!R2220/Assumptions!$B$22)+0.4*IF(Data_Clean!S2220="",0,Data_Clean!S2220))</f>
        <v>10.464</v>
      </c>
      <c r="N2220" s="16" t="n">
        <f aca="false">Assumptions!$B$18*MIN(1,(Data_Clean!F2220-1)/Assumptions!$B$23)</f>
        <v>10</v>
      </c>
      <c r="O2220" s="16" t="n">
        <f aca="false">Assumptions!$B$19*(0.4*IF(Data_Clean!E2220="",0,MIN(1,Data_Clean!E2220/12/Assumptions!$B$24))+0.35*IF(Data_Clean!D2220="Y",1,0)+0.25*(1-MIN(Data_Clean!T2220,3)/3))/IF(Data_Clean!E2220="",0.6,1)</f>
        <v>9.75</v>
      </c>
      <c r="P2220" s="16" t="n">
        <f aca="false">SUM(K2220:O2220)/(Assumptions!$D$5-IF(K2220="",Assumptions!$B$15,0))*100</f>
        <v>64.8136868247846</v>
      </c>
      <c r="Q2220" s="7" t="str">
        <f aca="false">IF(J2220&gt;=Assumptions!$B$26,"High",IF(J2220&gt;=Assumptions!$B$27,"Mid","Low"))</f>
        <v>Mid</v>
      </c>
      <c r="R2220" s="7" t="str">
        <f aca="false">IF(P2220&gt;=Assumptions!$B$28,"High",IF(P2220&gt;=Assumptions!$B$29,"Mid","Low"))</f>
        <v>Mid</v>
      </c>
      <c r="S2220" s="7" t="str">
        <f aca="false">INDEX(Assumptions!$B$33:$B$41,MATCH(Q2220&amp;"|"&amp;R2220,Assumptions!$A$33:$A$41,0))</f>
        <v>Established Core</v>
      </c>
      <c r="T2220" s="7" t="n">
        <f aca="false">IF(ISNUMBER(Data_Clean!V2220),J2220*Data_Clean!V2220,0)</f>
        <v>61.954000645</v>
      </c>
    </row>
    <row r="2221" customFormat="false" ht="15" hidden="false" customHeight="false" outlineLevel="0" collapsed="false">
      <c r="A2221" s="15" t="str">
        <f aca="false">Data_Clean!A2221</f>
        <v>CX102217</v>
      </c>
      <c r="B2221" s="14" t="n">
        <f aca="false">Data_Clean!G2221*Assumptions!$B$5</f>
        <v>3.36</v>
      </c>
      <c r="C2221" s="14" t="n">
        <f aca="false">IF(Data_Clean!H2221="",0,Data_Clean!H2221)*Assumptions!$B$6</f>
        <v>5.55276</v>
      </c>
      <c r="D2221" s="14" t="n">
        <f aca="false">Data_Clean!I2221*Assumptions!$B$7</f>
        <v>0</v>
      </c>
      <c r="E2221" s="14" t="n">
        <f aca="false">Data_Clean!J2221*Assumptions!$B$8</f>
        <v>0</v>
      </c>
      <c r="F2221" s="14" t="n">
        <f aca="false">Data_Clean!K2221*Assumptions!$B$9</f>
        <v>0</v>
      </c>
      <c r="G2221" s="14" t="n">
        <f aca="false">Data_Clean!L2221*Assumptions!$B$10</f>
        <v>632.25</v>
      </c>
      <c r="H2221" s="14" t="n">
        <f aca="false">IF(OR(Data_Clean!M2221="",Data_Clean!N2221=""),0,Data_Clean!M2221*Data_Clean!N2221/100)*Assumptions!$B$13*Assumptions!$B$11</f>
        <v>0</v>
      </c>
      <c r="I2221" s="14" t="n">
        <f aca="false">Data_Clean!O2221*4*Assumptions!$B$12</f>
        <v>0</v>
      </c>
      <c r="J2221" s="14" t="n">
        <f aca="false">SUM(B2221:I2221)</f>
        <v>641.16276</v>
      </c>
      <c r="K2221" s="16" t="n">
        <f aca="false">IF(Data_Clean!P2221="","",Assumptions!$B$15*0.5^(Data_Clean!P2221/Assumptions!$B$20))</f>
        <v>20.7286931995166</v>
      </c>
      <c r="L2221" s="16" t="n">
        <f aca="false">Assumptions!$B$16*MIN(1,LN(1+Data_Clean!Q2221)/LN(1+Assumptions!$B$21))</f>
        <v>11.0057238927514</v>
      </c>
      <c r="M2221" s="16" t="n">
        <f aca="false">Assumptions!$B$17*(0.6*MIN(1,Data_Clean!R2221/Assumptions!$B$22)+0.4*IF(Data_Clean!S2221="",0,Data_Clean!S2221))</f>
        <v>9.888</v>
      </c>
      <c r="N2221" s="16" t="n">
        <f aca="false">Assumptions!$B$18*MIN(1,(Data_Clean!F2221-1)/Assumptions!$B$23)</f>
        <v>10</v>
      </c>
      <c r="O2221" s="16" t="n">
        <f aca="false">Assumptions!$B$19*(0.4*IF(Data_Clean!E2221="",0,MIN(1,Data_Clean!E2221/12/Assumptions!$B$24))+0.35*IF(Data_Clean!D2221="Y",1,0)+0.25*(1-MIN(Data_Clean!T2221,3)/3))/IF(Data_Clean!E2221="",0.6,1)</f>
        <v>6.75</v>
      </c>
      <c r="P2221" s="16" t="n">
        <f aca="false">SUM(K2221:O2221)/(Assumptions!$D$5-IF(K2221="",Assumptions!$B$15,0))*100</f>
        <v>58.372417092268</v>
      </c>
      <c r="Q2221" s="7" t="str">
        <f aca="false">IF(J2221&gt;=Assumptions!$B$26,"High",IF(J2221&gt;=Assumptions!$B$27,"Mid","Low"))</f>
        <v>Mid</v>
      </c>
      <c r="R2221" s="7" t="str">
        <f aca="false">IF(P2221&gt;=Assumptions!$B$28,"High",IF(P2221&gt;=Assumptions!$B$29,"Mid","Low"))</f>
        <v>Mid</v>
      </c>
      <c r="S2221" s="7" t="str">
        <f aca="false">INDEX(Assumptions!$B$33:$B$41,MATCH(Q2221&amp;"|"&amp;R2221,Assumptions!$A$33:$A$41,0))</f>
        <v>Established Core</v>
      </c>
      <c r="T2221" s="7" t="n">
        <f aca="false">IF(ISNUMBER(Data_Clean!V2221),J2221*Data_Clean!V2221,0)</f>
        <v>47.76662562</v>
      </c>
    </row>
    <row r="2222" customFormat="false" ht="15" hidden="false" customHeight="false" outlineLevel="0" collapsed="false">
      <c r="A2222" s="15" t="str">
        <f aca="false">Data_Clean!A2222</f>
        <v>CX102218</v>
      </c>
      <c r="B2222" s="14" t="n">
        <f aca="false">Data_Clean!G2222*Assumptions!$B$5</f>
        <v>104.5695</v>
      </c>
      <c r="C2222" s="14" t="n">
        <f aca="false">IF(Data_Clean!H2222="",0,Data_Clean!H2222)*Assumptions!$B$6</f>
        <v>0</v>
      </c>
      <c r="D2222" s="14" t="n">
        <f aca="false">Data_Clean!I2222*Assumptions!$B$7</f>
        <v>0</v>
      </c>
      <c r="E2222" s="14" t="n">
        <f aca="false">Data_Clean!J2222*Assumptions!$B$8</f>
        <v>0</v>
      </c>
      <c r="F2222" s="14" t="n">
        <f aca="false">Data_Clean!K2222*Assumptions!$B$9</f>
        <v>0</v>
      </c>
      <c r="G2222" s="14" t="n">
        <f aca="false">Data_Clean!L2222*Assumptions!$B$10</f>
        <v>0</v>
      </c>
      <c r="H2222" s="14" t="n">
        <f aca="false">IF(OR(Data_Clean!M2222="",Data_Clean!N2222=""),0,Data_Clean!M2222*Data_Clean!N2222/100)*Assumptions!$B$13*Assumptions!$B$11</f>
        <v>177.87</v>
      </c>
      <c r="I2222" s="14" t="n">
        <f aca="false">Data_Clean!O2222*4*Assumptions!$B$12</f>
        <v>22.8072</v>
      </c>
      <c r="J2222" s="14" t="n">
        <f aca="false">SUM(B2222:I2222)</f>
        <v>305.2467</v>
      </c>
      <c r="K2222" s="16" t="n">
        <f aca="false">IF(Data_Clean!P2222="","",Assumptions!$B$15*0.5^(Data_Clean!P2222/Assumptions!$B$20))</f>
        <v>24.9371368842836</v>
      </c>
      <c r="L2222" s="16" t="n">
        <f aca="false">Assumptions!$B$16*MIN(1,LN(1+Data_Clean!Q2222)/LN(1+Assumptions!$B$21))</f>
        <v>15.1699125520244</v>
      </c>
      <c r="M2222" s="16" t="n">
        <f aca="false">Assumptions!$B$17*(0.6*MIN(1,Data_Clean!R2222/Assumptions!$B$22)+0.4*IF(Data_Clean!S2222="",0,Data_Clean!S2222))</f>
        <v>9.636</v>
      </c>
      <c r="N2222" s="16" t="n">
        <f aca="false">Assumptions!$B$18*MIN(1,(Data_Clean!F2222-1)/Assumptions!$B$23)</f>
        <v>5</v>
      </c>
      <c r="O2222" s="16" t="n">
        <f aca="false">Assumptions!$B$19*(0.4*IF(Data_Clean!E2222="",0,MIN(1,Data_Clean!E2222/12/Assumptions!$B$24))+0.35*IF(Data_Clean!D2222="Y",1,0)+0.25*(1-MIN(Data_Clean!T2222,3)/3))/IF(Data_Clean!E2222="",0.6,1)</f>
        <v>11.85</v>
      </c>
      <c r="P2222" s="16" t="n">
        <f aca="false">SUM(K2222:O2222)/(Assumptions!$D$5-IF(K2222="",Assumptions!$B$15,0))*100</f>
        <v>66.593049436308</v>
      </c>
      <c r="Q2222" s="7" t="str">
        <f aca="false">IF(J2222&gt;=Assumptions!$B$26,"High",IF(J2222&gt;=Assumptions!$B$27,"Mid","Low"))</f>
        <v>Low</v>
      </c>
      <c r="R2222" s="7" t="str">
        <f aca="false">IF(P2222&gt;=Assumptions!$B$28,"High",IF(P2222&gt;=Assumptions!$B$29,"Mid","Low"))</f>
        <v>Mid</v>
      </c>
      <c r="S2222" s="7" t="str">
        <f aca="false">INDEX(Assumptions!$B$33:$B$41,MATCH(Q2222&amp;"|"&amp;R2222,Assumptions!$A$33:$A$41,0))</f>
        <v>Light Touch</v>
      </c>
      <c r="T2222" s="7" t="n">
        <f aca="false">IF(ISNUMBER(Data_Clean!V2222),J2222*Data_Clean!V2222,0)</f>
        <v>7.87536486</v>
      </c>
    </row>
    <row r="2223" customFormat="false" ht="15" hidden="false" customHeight="false" outlineLevel="0" collapsed="false">
      <c r="A2223" s="15" t="str">
        <f aca="false">Data_Clean!A2223</f>
        <v>CX102219</v>
      </c>
      <c r="B2223" s="14" t="n">
        <f aca="false">Data_Clean!G2223*Assumptions!$B$5</f>
        <v>331.4895</v>
      </c>
      <c r="C2223" s="14" t="n">
        <f aca="false">IF(Data_Clean!H2223="",0,Data_Clean!H2223)*Assumptions!$B$6</f>
        <v>811.36416</v>
      </c>
      <c r="D2223" s="14" t="n">
        <f aca="false">Data_Clean!I2223*Assumptions!$B$7</f>
        <v>2376.8</v>
      </c>
      <c r="E2223" s="14" t="n">
        <f aca="false">Data_Clean!J2223*Assumptions!$B$8</f>
        <v>1929.216675</v>
      </c>
      <c r="F2223" s="14" t="n">
        <f aca="false">Data_Clean!K2223*Assumptions!$B$9</f>
        <v>0</v>
      </c>
      <c r="G2223" s="14" t="n">
        <f aca="false">Data_Clean!L2223*Assumptions!$B$10</f>
        <v>1206</v>
      </c>
      <c r="H2223" s="14" t="n">
        <f aca="false">IF(OR(Data_Clean!M2223="",Data_Clean!N2223=""),0,Data_Clean!M2223*Data_Clean!N2223/100)*Assumptions!$B$13*Assumptions!$B$11</f>
        <v>563.934</v>
      </c>
      <c r="I2223" s="14" t="n">
        <f aca="false">Data_Clean!O2223*4*Assumptions!$B$12</f>
        <v>11.39712</v>
      </c>
      <c r="J2223" s="14" t="n">
        <f aca="false">SUM(B2223:I2223)</f>
        <v>7230.201455</v>
      </c>
      <c r="K2223" s="16" t="n">
        <f aca="false">IF(Data_Clean!P2223="","",Assumptions!$B$15*0.5^(Data_Clean!P2223/Assumptions!$B$20))</f>
        <v>5.81679285687651</v>
      </c>
      <c r="L2223" s="16" t="n">
        <f aca="false">Assumptions!$B$16*MIN(1,LN(1+Data_Clean!Q2223)/LN(1+Assumptions!$B$21))</f>
        <v>11.5625930527155</v>
      </c>
      <c r="M2223" s="16" t="n">
        <f aca="false">Assumptions!$B$17*(0.6*MIN(1,Data_Clean!R2223/Assumptions!$B$22)+0.4*IF(Data_Clean!S2223="",0,Data_Clean!S2223))</f>
        <v>9.966</v>
      </c>
      <c r="N2223" s="16" t="n">
        <f aca="false">Assumptions!$B$18*MIN(1,(Data_Clean!F2223-1)/Assumptions!$B$23)</f>
        <v>20</v>
      </c>
      <c r="O2223" s="16" t="n">
        <f aca="false">Assumptions!$B$19*(0.4*IF(Data_Clean!E2223="",0,MIN(1,Data_Clean!E2223/12/Assumptions!$B$24))+0.35*IF(Data_Clean!D2223="Y",1,0)+0.25*(1-MIN(Data_Clean!T2223,3)/3))/IF(Data_Clean!E2223="",0.6,1)</f>
        <v>9.75</v>
      </c>
      <c r="P2223" s="16" t="n">
        <f aca="false">SUM(K2223:O2223)/(Assumptions!$D$5-IF(K2223="",Assumptions!$B$15,0))*100</f>
        <v>57.095385909592</v>
      </c>
      <c r="Q2223" s="7" t="str">
        <f aca="false">IF(J2223&gt;=Assumptions!$B$26,"High",IF(J2223&gt;=Assumptions!$B$27,"Mid","Low"))</f>
        <v>High</v>
      </c>
      <c r="R2223" s="7" t="str">
        <f aca="false">IF(P2223&gt;=Assumptions!$B$28,"High",IF(P2223&gt;=Assumptions!$B$29,"Mid","Low"))</f>
        <v>Mid</v>
      </c>
      <c r="S2223" s="7" t="str">
        <f aca="false">INDEX(Assumptions!$B$33:$B$41,MATCH(Q2223&amp;"|"&amp;R2223,Assumptions!$A$33:$A$41,0))</f>
        <v>Established Core</v>
      </c>
      <c r="T2223" s="7" t="n">
        <f aca="false">IF(ISNUMBER(Data_Clean!V2223),J2223*Data_Clean!V2223,0)</f>
        <v>417.1826239535</v>
      </c>
    </row>
    <row r="2224" customFormat="false" ht="15" hidden="false" customHeight="false" outlineLevel="0" collapsed="false">
      <c r="A2224" s="15" t="str">
        <f aca="false">Data_Clean!A2224</f>
        <v>CX102220</v>
      </c>
      <c r="B2224" s="14" t="n">
        <f aca="false">Data_Clean!G2224*Assumptions!$B$5</f>
        <v>144.7075</v>
      </c>
      <c r="C2224" s="14" t="n">
        <f aca="false">IF(Data_Clean!H2224="",0,Data_Clean!H2224)*Assumptions!$B$6</f>
        <v>556.70472</v>
      </c>
      <c r="D2224" s="14" t="n">
        <f aca="false">Data_Clean!I2224*Assumptions!$B$7</f>
        <v>1608.8</v>
      </c>
      <c r="E2224" s="14" t="n">
        <f aca="false">Data_Clean!J2224*Assumptions!$B$8</f>
        <v>0</v>
      </c>
      <c r="F2224" s="14" t="n">
        <f aca="false">Data_Clean!K2224*Assumptions!$B$9</f>
        <v>1507</v>
      </c>
      <c r="G2224" s="14" t="n">
        <f aca="false">Data_Clean!L2224*Assumptions!$B$10</f>
        <v>0</v>
      </c>
      <c r="H2224" s="14" t="n">
        <f aca="false">IF(OR(Data_Clean!M2224="",Data_Clean!N2224=""),0,Data_Clean!M2224*Data_Clean!N2224/100)*Assumptions!$B$13*Assumptions!$B$11</f>
        <v>162.54</v>
      </c>
      <c r="I2224" s="14" t="n">
        <f aca="false">Data_Clean!O2224*4*Assumptions!$B$12</f>
        <v>26.6496</v>
      </c>
      <c r="J2224" s="14" t="n">
        <f aca="false">SUM(B2224:I2224)</f>
        <v>4006.40182</v>
      </c>
      <c r="K2224" s="16" t="n">
        <f aca="false">IF(Data_Clean!P2224="","",Assumptions!$B$15*0.5^(Data_Clean!P2224/Assumptions!$B$20))</f>
        <v>24.3675718906871</v>
      </c>
      <c r="L2224" s="16" t="n">
        <f aca="false">Assumptions!$B$16*MIN(1,LN(1+Data_Clean!Q2224)/LN(1+Assumptions!$B$21))</f>
        <v>16.3144030926037</v>
      </c>
      <c r="M2224" s="16" t="n">
        <f aca="false">Assumptions!$B$17*(0.6*MIN(1,Data_Clean!R2224/Assumptions!$B$22)+0.4*IF(Data_Clean!S2224="",0,Data_Clean!S2224))</f>
        <v>9.324</v>
      </c>
      <c r="N2224" s="16" t="n">
        <f aca="false">Assumptions!$B$18*MIN(1,(Data_Clean!F2224-1)/Assumptions!$B$23)</f>
        <v>20</v>
      </c>
      <c r="O2224" s="16" t="n">
        <f aca="false">Assumptions!$B$19*(0.4*IF(Data_Clean!E2224="",0,MIN(1,Data_Clean!E2224/12/Assumptions!$B$24))+0.35*IF(Data_Clean!D2224="Y",1,0)+0.25*(1-MIN(Data_Clean!T2224,3)/3))/IF(Data_Clean!E2224="",0.6,1)</f>
        <v>4.9</v>
      </c>
      <c r="P2224" s="16" t="n">
        <f aca="false">SUM(K2224:O2224)/(Assumptions!$D$5-IF(K2224="",Assumptions!$B$15,0))*100</f>
        <v>74.9059749832908</v>
      </c>
      <c r="Q2224" s="7" t="str">
        <f aca="false">IF(J2224&gt;=Assumptions!$B$26,"High",IF(J2224&gt;=Assumptions!$B$27,"Mid","Low"))</f>
        <v>High</v>
      </c>
      <c r="R2224" s="7" t="str">
        <f aca="false">IF(P2224&gt;=Assumptions!$B$28,"High",IF(P2224&gt;=Assumptions!$B$29,"Mid","Low"))</f>
        <v>High</v>
      </c>
      <c r="S2224" s="7" t="str">
        <f aca="false">INDEX(Assumptions!$B$33:$B$41,MATCH(Q2224&amp;"|"&amp;R2224,Assumptions!$A$33:$A$41,0))</f>
        <v>Premier Advocates</v>
      </c>
      <c r="T2224" s="7" t="n">
        <f aca="false">IF(ISNUMBER(Data_Clean!V2224),J2224*Data_Clean!V2224,0)</f>
        <v>131.009339514</v>
      </c>
    </row>
    <row r="2225" customFormat="false" ht="15" hidden="false" customHeight="false" outlineLevel="0" collapsed="false">
      <c r="A2225" s="15" t="str">
        <f aca="false">Data_Clean!A2225</f>
        <v>CX102221</v>
      </c>
      <c r="B2225" s="14" t="n">
        <f aca="false">Data_Clean!G2225*Assumptions!$B$5</f>
        <v>208.104</v>
      </c>
      <c r="C2225" s="14" t="n">
        <f aca="false">IF(Data_Clean!H2225="",0,Data_Clean!H2225)*Assumptions!$B$6</f>
        <v>1095.1956</v>
      </c>
      <c r="D2225" s="14" t="n">
        <f aca="false">Data_Clean!I2225*Assumptions!$B$7</f>
        <v>1316</v>
      </c>
      <c r="E2225" s="14" t="n">
        <f aca="false">Data_Clean!J2225*Assumptions!$B$8</f>
        <v>1182.176625</v>
      </c>
      <c r="F2225" s="14" t="n">
        <f aca="false">Data_Clean!K2225*Assumptions!$B$9</f>
        <v>6897</v>
      </c>
      <c r="G2225" s="14" t="n">
        <f aca="false">Data_Clean!L2225*Assumptions!$B$10</f>
        <v>0</v>
      </c>
      <c r="H2225" s="14" t="n">
        <f aca="false">IF(OR(Data_Clean!M2225="",Data_Clean!N2225=""),0,Data_Clean!M2225*Data_Clean!N2225/100)*Assumptions!$B$13*Assumptions!$B$11</f>
        <v>545.16</v>
      </c>
      <c r="I2225" s="14" t="n">
        <f aca="false">Data_Clean!O2225*4*Assumptions!$B$12</f>
        <v>43.39152</v>
      </c>
      <c r="J2225" s="14" t="n">
        <f aca="false">SUM(B2225:I2225)</f>
        <v>11287.027745</v>
      </c>
      <c r="K2225" s="16" t="n">
        <f aca="false">IF(Data_Clean!P2225="","",Assumptions!$B$15*0.5^(Data_Clean!P2225/Assumptions!$B$20))</f>
        <v>20.7286931995166</v>
      </c>
      <c r="L2225" s="16" t="n">
        <f aca="false">Assumptions!$B$16*MIN(1,LN(1+Data_Clean!Q2225)/LN(1+Assumptions!$B$21))</f>
        <v>12.2792642888455</v>
      </c>
      <c r="M2225" s="16" t="n">
        <f aca="false">Assumptions!$B$17*(0.6*MIN(1,Data_Clean!R2225/Assumptions!$B$22)+0.4*IF(Data_Clean!S2225="",0,Data_Clean!S2225))</f>
        <v>8.25</v>
      </c>
      <c r="N2225" s="16" t="n">
        <f aca="false">Assumptions!$B$18*MIN(1,(Data_Clean!F2225-1)/Assumptions!$B$23)</f>
        <v>20</v>
      </c>
      <c r="O2225" s="16" t="n">
        <f aca="false">Assumptions!$B$19*(0.4*IF(Data_Clean!E2225="",0,MIN(1,Data_Clean!E2225/12/Assumptions!$B$24))+0.35*IF(Data_Clean!D2225="Y",1,0)+0.25*(1-MIN(Data_Clean!T2225,3)/3))/IF(Data_Clean!E2225="",0.6,1)</f>
        <v>9.75</v>
      </c>
      <c r="P2225" s="16" t="n">
        <f aca="false">SUM(K2225:O2225)/(Assumptions!$D$5-IF(K2225="",Assumptions!$B$15,0))*100</f>
        <v>71.0079574883621</v>
      </c>
      <c r="Q2225" s="7" t="str">
        <f aca="false">IF(J2225&gt;=Assumptions!$B$26,"High",IF(J2225&gt;=Assumptions!$B$27,"Mid","Low"))</f>
        <v>High</v>
      </c>
      <c r="R2225" s="7" t="str">
        <f aca="false">IF(P2225&gt;=Assumptions!$B$28,"High",IF(P2225&gt;=Assumptions!$B$29,"Mid","Low"))</f>
        <v>High</v>
      </c>
      <c r="S2225" s="7" t="str">
        <f aca="false">INDEX(Assumptions!$B$33:$B$41,MATCH(Q2225&amp;"|"&amp;R2225,Assumptions!$A$33:$A$41,0))</f>
        <v>Premier Advocates</v>
      </c>
      <c r="T2225" s="7" t="n">
        <f aca="false">IF(ISNUMBER(Data_Clean!V2225),J2225*Data_Clean!V2225,0)</f>
        <v>642.2318786905</v>
      </c>
    </row>
    <row r="2226" customFormat="false" ht="15" hidden="false" customHeight="false" outlineLevel="0" collapsed="false">
      <c r="A2226" s="15" t="str">
        <f aca="false">Data_Clean!A2226</f>
        <v>CX102222</v>
      </c>
      <c r="B2226" s="14" t="n">
        <f aca="false">Data_Clean!G2226*Assumptions!$B$5</f>
        <v>95.3225</v>
      </c>
      <c r="C2226" s="14" t="n">
        <f aca="false">IF(Data_Clean!H2226="",0,Data_Clean!H2226)*Assumptions!$B$6</f>
        <v>0</v>
      </c>
      <c r="D2226" s="14" t="n">
        <f aca="false">Data_Clean!I2226*Assumptions!$B$7</f>
        <v>0</v>
      </c>
      <c r="E2226" s="14" t="n">
        <f aca="false">Data_Clean!J2226*Assumptions!$B$8</f>
        <v>0</v>
      </c>
      <c r="F2226" s="14" t="n">
        <f aca="false">Data_Clean!K2226*Assumptions!$B$9</f>
        <v>0</v>
      </c>
      <c r="G2226" s="14" t="n">
        <f aca="false">Data_Clean!L2226*Assumptions!$B$10</f>
        <v>0</v>
      </c>
      <c r="H2226" s="14" t="n">
        <f aca="false">IF(OR(Data_Clean!M2226="",Data_Clean!N2226=""),0,Data_Clean!M2226*Data_Clean!N2226/100)*Assumptions!$B$13*Assumptions!$B$11</f>
        <v>493.5</v>
      </c>
      <c r="I2226" s="14" t="n">
        <f aca="false">Data_Clean!O2226*4*Assumptions!$B$12</f>
        <v>13.16928</v>
      </c>
      <c r="J2226" s="14" t="n">
        <f aca="false">SUM(B2226:I2226)</f>
        <v>601.99178</v>
      </c>
      <c r="K2226" s="16" t="n">
        <f aca="false">IF(Data_Clean!P2226="","",Assumptions!$B$15*0.5^(Data_Clean!P2226/Assumptions!$B$20))</f>
        <v>17.2304753249555</v>
      </c>
      <c r="L2226" s="16" t="n">
        <f aca="false">Assumptions!$B$16*MIN(1,LN(1+Data_Clean!Q2226)/LN(1+Assumptions!$B$21))</f>
        <v>11.2934465146257</v>
      </c>
      <c r="M2226" s="16" t="n">
        <f aca="false">Assumptions!$B$17*(0.6*MIN(1,Data_Clean!R2226/Assumptions!$B$22)+0.4*IF(Data_Clean!S2226="",0,Data_Clean!S2226))</f>
        <v>7.374</v>
      </c>
      <c r="N2226" s="16" t="n">
        <f aca="false">Assumptions!$B$18*MIN(1,(Data_Clean!F2226-1)/Assumptions!$B$23)</f>
        <v>5</v>
      </c>
      <c r="O2226" s="16" t="n">
        <f aca="false">Assumptions!$B$19*(0.4*IF(Data_Clean!E2226="",0,MIN(1,Data_Clean!E2226/12/Assumptions!$B$24))+0.35*IF(Data_Clean!D2226="Y",1,0)+0.25*(1-MIN(Data_Clean!T2226,3)/3))/IF(Data_Clean!E2226="",0.6,1)</f>
        <v>6.95</v>
      </c>
      <c r="P2226" s="16" t="n">
        <f aca="false">SUM(K2226:O2226)/(Assumptions!$D$5-IF(K2226="",Assumptions!$B$15,0))*100</f>
        <v>47.8479218395812</v>
      </c>
      <c r="Q2226" s="7" t="str">
        <f aca="false">IF(J2226&gt;=Assumptions!$B$26,"High",IF(J2226&gt;=Assumptions!$B$27,"Mid","Low"))</f>
        <v>Mid</v>
      </c>
      <c r="R2226" s="7" t="str">
        <f aca="false">IF(P2226&gt;=Assumptions!$B$28,"High",IF(P2226&gt;=Assumptions!$B$29,"Mid","Low"))</f>
        <v>Low</v>
      </c>
      <c r="S2226" s="7" t="str">
        <f aca="false">INDEX(Assumptions!$B$33:$B$41,MATCH(Q2226&amp;"|"&amp;R2226,Assumptions!$A$33:$A$41,0))</f>
        <v>Light Touch</v>
      </c>
      <c r="T2226" s="7" t="n">
        <f aca="false">IF(ISNUMBER(Data_Clean!V2226),J2226*Data_Clean!V2226,0)</f>
        <v>47.075757196</v>
      </c>
    </row>
    <row r="2227" customFormat="false" ht="15" hidden="false" customHeight="false" outlineLevel="0" collapsed="false">
      <c r="A2227" s="15" t="str">
        <f aca="false">Data_Clean!A2227</f>
        <v>CX102223</v>
      </c>
      <c r="B2227" s="14" t="n">
        <f aca="false">Data_Clean!G2227*Assumptions!$B$5</f>
        <v>115.762</v>
      </c>
      <c r="C2227" s="14" t="n">
        <f aca="false">IF(Data_Clean!H2227="",0,Data_Clean!H2227)*Assumptions!$B$6</f>
        <v>693.8544</v>
      </c>
      <c r="D2227" s="14" t="n">
        <f aca="false">Data_Clean!I2227*Assumptions!$B$7</f>
        <v>0</v>
      </c>
      <c r="E2227" s="14" t="n">
        <f aca="false">Data_Clean!J2227*Assumptions!$B$8</f>
        <v>0</v>
      </c>
      <c r="F2227" s="14" t="n">
        <f aca="false">Data_Clean!K2227*Assumptions!$B$9</f>
        <v>0</v>
      </c>
      <c r="G2227" s="14" t="n">
        <f aca="false">Data_Clean!L2227*Assumptions!$B$10</f>
        <v>0</v>
      </c>
      <c r="H2227" s="14" t="n">
        <f aca="false">IF(OR(Data_Clean!M2227="",Data_Clean!N2227=""),0,Data_Clean!M2227*Data_Clean!N2227/100)*Assumptions!$B$13*Assumptions!$B$11</f>
        <v>533.532</v>
      </c>
      <c r="I2227" s="14" t="n">
        <f aca="false">Data_Clean!O2227*4*Assumptions!$B$12</f>
        <v>15.24912</v>
      </c>
      <c r="J2227" s="14" t="n">
        <f aca="false">SUM(B2227:I2227)</f>
        <v>1358.39752</v>
      </c>
      <c r="K2227" s="16" t="n">
        <f aca="false">IF(Data_Clean!P2227="","",Assumptions!$B$15*0.5^(Data_Clean!P2227/Assumptions!$B$20))</f>
        <v>25.5200148285257</v>
      </c>
      <c r="L2227" s="16" t="n">
        <f aca="false">Assumptions!$B$16*MIN(1,LN(1+Data_Clean!Q2227)/LN(1+Assumptions!$B$21))</f>
        <v>10.6966696442427</v>
      </c>
      <c r="M2227" s="16" t="n">
        <f aca="false">Assumptions!$B$17*(0.6*MIN(1,Data_Clean!R2227/Assumptions!$B$22)+0.4*IF(Data_Clean!S2227="",0,Data_Clean!S2227))</f>
        <v>9.264</v>
      </c>
      <c r="N2227" s="16" t="n">
        <f aca="false">Assumptions!$B$18*MIN(1,(Data_Clean!F2227-1)/Assumptions!$B$23)</f>
        <v>10</v>
      </c>
      <c r="O2227" s="16" t="n">
        <f aca="false">Assumptions!$B$19*(0.4*IF(Data_Clean!E2227="",0,MIN(1,Data_Clean!E2227/12/Assumptions!$B$24))+0.35*IF(Data_Clean!D2227="Y",1,0)+0.25*(1-MIN(Data_Clean!T2227,3)/3))/IF(Data_Clean!E2227="",0.6,1)</f>
        <v>15</v>
      </c>
      <c r="P2227" s="16" t="n">
        <f aca="false">SUM(K2227:O2227)/(Assumptions!$D$5-IF(K2227="",Assumptions!$B$15,0))*100</f>
        <v>70.4806844727684</v>
      </c>
      <c r="Q2227" s="7" t="str">
        <f aca="false">IF(J2227&gt;=Assumptions!$B$26,"High",IF(J2227&gt;=Assumptions!$B$27,"Mid","Low"))</f>
        <v>Mid</v>
      </c>
      <c r="R2227" s="7" t="str">
        <f aca="false">IF(P2227&gt;=Assumptions!$B$28,"High",IF(P2227&gt;=Assumptions!$B$29,"Mid","Low"))</f>
        <v>High</v>
      </c>
      <c r="S2227" s="7" t="str">
        <f aca="false">INDEX(Assumptions!$B$33:$B$41,MATCH(Q2227&amp;"|"&amp;R2227,Assumptions!$A$33:$A$41,0))</f>
        <v>Engaged Builders</v>
      </c>
      <c r="T2227" s="7" t="n">
        <f aca="false">IF(ISNUMBER(Data_Clean!V2227),J2227*Data_Clean!V2227,0)</f>
        <v>66.56147848</v>
      </c>
    </row>
    <row r="2228" customFormat="false" ht="15" hidden="false" customHeight="false" outlineLevel="0" collapsed="false">
      <c r="A2228" s="15" t="str">
        <f aca="false">Data_Clean!A2228</f>
        <v>CX102224</v>
      </c>
      <c r="B2228" s="14" t="n">
        <f aca="false">Data_Clean!G2228*Assumptions!$B$5</f>
        <v>334.75325</v>
      </c>
      <c r="C2228" s="14" t="n">
        <f aca="false">IF(Data_Clean!H2228="",0,Data_Clean!H2228)*Assumptions!$B$6</f>
        <v>0</v>
      </c>
      <c r="D2228" s="14" t="n">
        <f aca="false">Data_Clean!I2228*Assumptions!$B$7</f>
        <v>0</v>
      </c>
      <c r="E2228" s="14" t="n">
        <f aca="false">Data_Clean!J2228*Assumptions!$B$8</f>
        <v>0</v>
      </c>
      <c r="F2228" s="14" t="n">
        <f aca="false">Data_Clean!K2228*Assumptions!$B$9</f>
        <v>0</v>
      </c>
      <c r="G2228" s="14" t="n">
        <f aca="false">Data_Clean!L2228*Assumptions!$B$10</f>
        <v>0</v>
      </c>
      <c r="H2228" s="14" t="n">
        <f aca="false">IF(OR(Data_Clean!M2228="",Data_Clean!N2228=""),0,Data_Clean!M2228*Data_Clean!N2228/100)*Assumptions!$B$13*Assumptions!$B$11</f>
        <v>278.208</v>
      </c>
      <c r="I2228" s="14" t="n">
        <f aca="false">Data_Clean!O2228*4*Assumptions!$B$12</f>
        <v>174.96816</v>
      </c>
      <c r="J2228" s="14" t="n">
        <f aca="false">SUM(B2228:I2228)</f>
        <v>787.92941</v>
      </c>
      <c r="K2228" s="16" t="n">
        <f aca="false">IF(Data_Clean!P2228="","",Assumptions!$B$15*0.5^(Data_Clean!P2228/Assumptions!$B$20))</f>
        <v>28.6452481173125</v>
      </c>
      <c r="L2228" s="16" t="n">
        <f aca="false">Assumptions!$B$16*MIN(1,LN(1+Data_Clean!Q2228)/LN(1+Assumptions!$B$21))</f>
        <v>16.5574033136099</v>
      </c>
      <c r="M2228" s="16" t="n">
        <f aca="false">Assumptions!$B$17*(0.6*MIN(1,Data_Clean!R2228/Assumptions!$B$22)+0.4*IF(Data_Clean!S2228="",0,Data_Clean!S2228))</f>
        <v>2.088</v>
      </c>
      <c r="N2228" s="16" t="n">
        <f aca="false">Assumptions!$B$18*MIN(1,(Data_Clean!F2228-1)/Assumptions!$B$23)</f>
        <v>10</v>
      </c>
      <c r="O2228" s="16" t="n">
        <f aca="false">Assumptions!$B$19*(0.4*IF(Data_Clean!E2228="",0,MIN(1,Data_Clean!E2228/12/Assumptions!$B$24))+0.35*IF(Data_Clean!D2228="Y",1,0)+0.25*(1-MIN(Data_Clean!T2228,3)/3))/IF(Data_Clean!E2228="",0.6,1)</f>
        <v>14.65</v>
      </c>
      <c r="P2228" s="16" t="n">
        <f aca="false">SUM(K2228:O2228)/(Assumptions!$D$5-IF(K2228="",Assumptions!$B$15,0))*100</f>
        <v>71.9406514309224</v>
      </c>
      <c r="Q2228" s="7" t="str">
        <f aca="false">IF(J2228&gt;=Assumptions!$B$26,"High",IF(J2228&gt;=Assumptions!$B$27,"Mid","Low"))</f>
        <v>Mid</v>
      </c>
      <c r="R2228" s="7" t="str">
        <f aca="false">IF(P2228&gt;=Assumptions!$B$28,"High",IF(P2228&gt;=Assumptions!$B$29,"Mid","Low"))</f>
        <v>High</v>
      </c>
      <c r="S2228" s="7" t="str">
        <f aca="false">INDEX(Assumptions!$B$33:$B$41,MATCH(Q2228&amp;"|"&amp;R2228,Assumptions!$A$33:$A$41,0))</f>
        <v>Engaged Builders</v>
      </c>
      <c r="T2228" s="7" t="n">
        <f aca="false">IF(ISNUMBER(Data_Clean!V2228),J2228*Data_Clean!V2228,0)</f>
        <v>13.158421147</v>
      </c>
    </row>
    <row r="2229" customFormat="false" ht="15" hidden="false" customHeight="false" outlineLevel="0" collapsed="false">
      <c r="A2229" s="15" t="str">
        <f aca="false">Data_Clean!A2229</f>
        <v>CX102225</v>
      </c>
      <c r="B2229" s="14" t="n">
        <f aca="false">Data_Clean!G2229*Assumptions!$B$5</f>
        <v>11.68425</v>
      </c>
      <c r="C2229" s="14" t="n">
        <f aca="false">IF(Data_Clean!H2229="",0,Data_Clean!H2229)*Assumptions!$B$6</f>
        <v>91.64016</v>
      </c>
      <c r="D2229" s="14" t="n">
        <f aca="false">Data_Clean!I2229*Assumptions!$B$7</f>
        <v>267.2</v>
      </c>
      <c r="E2229" s="14" t="n">
        <f aca="false">Data_Clean!J2229*Assumptions!$B$8</f>
        <v>0</v>
      </c>
      <c r="F2229" s="14" t="n">
        <f aca="false">Data_Clean!K2229*Assumptions!$B$9</f>
        <v>0</v>
      </c>
      <c r="G2229" s="14" t="n">
        <f aca="false">Data_Clean!L2229*Assumptions!$B$10</f>
        <v>0</v>
      </c>
      <c r="H2229" s="14" t="n">
        <f aca="false">IF(OR(Data_Clean!M2229="",Data_Clean!N2229=""),0,Data_Clean!M2229*Data_Clean!N2229/100)*Assumptions!$B$13*Assumptions!$B$11</f>
        <v>0</v>
      </c>
      <c r="I2229" s="14" t="n">
        <f aca="false">Data_Clean!O2229*4*Assumptions!$B$12</f>
        <v>0</v>
      </c>
      <c r="J2229" s="14" t="n">
        <f aca="false">SUM(B2229:I2229)</f>
        <v>370.52441</v>
      </c>
      <c r="K2229" s="16" t="n">
        <f aca="false">IF(Data_Clean!P2229="","",Assumptions!$B$15*0.5^(Data_Clean!P2229/Assumptions!$B$20))</f>
        <v>27.3516746567465</v>
      </c>
      <c r="L2229" s="16" t="n">
        <f aca="false">Assumptions!$B$16*MIN(1,LN(1+Data_Clean!Q2229)/LN(1+Assumptions!$B$21))</f>
        <v>10</v>
      </c>
      <c r="M2229" s="16" t="n">
        <f aca="false">Assumptions!$B$17*(0.6*MIN(1,Data_Clean!R2229/Assumptions!$B$22)+0.4*IF(Data_Clean!S2229="",0,Data_Clean!S2229))</f>
        <v>1.824</v>
      </c>
      <c r="N2229" s="16" t="n">
        <f aca="false">Assumptions!$B$18*MIN(1,(Data_Clean!F2229-1)/Assumptions!$B$23)</f>
        <v>10</v>
      </c>
      <c r="O2229" s="16" t="n">
        <f aca="false">Assumptions!$B$19*(0.4*IF(Data_Clean!E2229="",0,MIN(1,Data_Clean!E2229/12/Assumptions!$B$24))+0.35*IF(Data_Clean!D2229="Y",1,0)+0.25*(1-MIN(Data_Clean!T2229,3)/3))/IF(Data_Clean!E2229="",0.6,1)</f>
        <v>4.85</v>
      </c>
      <c r="P2229" s="16" t="n">
        <f aca="false">SUM(K2229:O2229)/(Assumptions!$D$5-IF(K2229="",Assumptions!$B$15,0))*100</f>
        <v>54.0256746567465</v>
      </c>
      <c r="Q2229" s="7" t="str">
        <f aca="false">IF(J2229&gt;=Assumptions!$B$26,"High",IF(J2229&gt;=Assumptions!$B$27,"Mid","Low"))</f>
        <v>Low</v>
      </c>
      <c r="R2229" s="7" t="str">
        <f aca="false">IF(P2229&gt;=Assumptions!$B$28,"High",IF(P2229&gt;=Assumptions!$B$29,"Mid","Low"))</f>
        <v>Mid</v>
      </c>
      <c r="S2229" s="7" t="str">
        <f aca="false">INDEX(Assumptions!$B$33:$B$41,MATCH(Q2229&amp;"|"&amp;R2229,Assumptions!$A$33:$A$41,0))</f>
        <v>Light Touch</v>
      </c>
      <c r="T2229" s="7" t="n">
        <f aca="false">IF(ISNUMBER(Data_Clean!V2229),J2229*Data_Clean!V2229,0)</f>
        <v>47.42712448</v>
      </c>
    </row>
    <row r="2230" customFormat="false" ht="15" hidden="false" customHeight="false" outlineLevel="0" collapsed="false">
      <c r="A2230" s="15" t="str">
        <f aca="false">Data_Clean!A2230</f>
        <v>CX102226</v>
      </c>
      <c r="B2230" s="14" t="n">
        <f aca="false">Data_Clean!G2230*Assumptions!$B$5</f>
        <v>86.08325</v>
      </c>
      <c r="C2230" s="14" t="n">
        <f aca="false">IF(Data_Clean!H2230="",0,Data_Clean!H2230)*Assumptions!$B$6</f>
        <v>63.37392</v>
      </c>
      <c r="D2230" s="14" t="n">
        <f aca="false">Data_Clean!I2230*Assumptions!$B$7</f>
        <v>0</v>
      </c>
      <c r="E2230" s="14" t="n">
        <f aca="false">Data_Clean!J2230*Assumptions!$B$8</f>
        <v>0</v>
      </c>
      <c r="F2230" s="14" t="n">
        <f aca="false">Data_Clean!K2230*Assumptions!$B$9</f>
        <v>0</v>
      </c>
      <c r="G2230" s="14" t="n">
        <f aca="false">Data_Clean!L2230*Assumptions!$B$10</f>
        <v>121.5</v>
      </c>
      <c r="H2230" s="14" t="n">
        <f aca="false">IF(OR(Data_Clean!M2230="",Data_Clean!N2230=""),0,Data_Clean!M2230*Data_Clean!N2230/100)*Assumptions!$B$13*Assumptions!$B$11</f>
        <v>120.582</v>
      </c>
      <c r="I2230" s="14" t="n">
        <f aca="false">Data_Clean!O2230*4*Assumptions!$B$12</f>
        <v>8.90016</v>
      </c>
      <c r="J2230" s="14" t="n">
        <f aca="false">SUM(B2230:I2230)</f>
        <v>400.43933</v>
      </c>
      <c r="K2230" s="16" t="n">
        <f aca="false">IF(Data_Clean!P2230="","",Assumptions!$B$15*0.5^(Data_Clean!P2230/Assumptions!$B$20))</f>
        <v>23.811015779523</v>
      </c>
      <c r="L2230" s="16" t="n">
        <f aca="false">Assumptions!$B$16*MIN(1,LN(1+Data_Clean!Q2230)/LN(1+Assumptions!$B$21))</f>
        <v>11.5625930527155</v>
      </c>
      <c r="M2230" s="16" t="n">
        <f aca="false">Assumptions!$B$17*(0.6*MIN(1,Data_Clean!R2230/Assumptions!$B$22)+0.4*IF(Data_Clean!S2230="",0,Data_Clean!S2230))</f>
        <v>3.816</v>
      </c>
      <c r="N2230" s="16" t="n">
        <f aca="false">Assumptions!$B$18*MIN(1,(Data_Clean!F2230-1)/Assumptions!$B$23)</f>
        <v>15</v>
      </c>
      <c r="O2230" s="16" t="n">
        <f aca="false">Assumptions!$B$19*(0.4*IF(Data_Clean!E2230="",0,MIN(1,Data_Clean!E2230/12/Assumptions!$B$24))+0.35*IF(Data_Clean!D2230="Y",1,0)+0.25*(1-MIN(Data_Clean!T2230,3)/3))/IF(Data_Clean!E2230="",0.6,1)</f>
        <v>9.75</v>
      </c>
      <c r="P2230" s="16" t="n">
        <f aca="false">SUM(K2230:O2230)/(Assumptions!$D$5-IF(K2230="",Assumptions!$B$15,0))*100</f>
        <v>63.9396088322385</v>
      </c>
      <c r="Q2230" s="7" t="str">
        <f aca="false">IF(J2230&gt;=Assumptions!$B$26,"High",IF(J2230&gt;=Assumptions!$B$27,"Mid","Low"))</f>
        <v>Mid</v>
      </c>
      <c r="R2230" s="7" t="str">
        <f aca="false">IF(P2230&gt;=Assumptions!$B$28,"High",IF(P2230&gt;=Assumptions!$B$29,"Mid","Low"))</f>
        <v>Mid</v>
      </c>
      <c r="S2230" s="7" t="str">
        <f aca="false">INDEX(Assumptions!$B$33:$B$41,MATCH(Q2230&amp;"|"&amp;R2230,Assumptions!$A$33:$A$41,0))</f>
        <v>Established Core</v>
      </c>
      <c r="T2230" s="7" t="n">
        <f aca="false">IF(ISNUMBER(Data_Clean!V2230),J2230*Data_Clean!V2230,0)</f>
        <v>21.743855619</v>
      </c>
    </row>
    <row r="2231" customFormat="false" ht="15" hidden="false" customHeight="false" outlineLevel="0" collapsed="false">
      <c r="A2231" s="15" t="str">
        <f aca="false">Data_Clean!A2231</f>
        <v>CX102227</v>
      </c>
      <c r="B2231" s="14" t="n">
        <f aca="false">Data_Clean!G2231*Assumptions!$B$5</f>
        <v>532.24275</v>
      </c>
      <c r="C2231" s="14" t="n">
        <f aca="false">IF(Data_Clean!H2231="",0,Data_Clean!H2231)*Assumptions!$B$6</f>
        <v>716.78136</v>
      </c>
      <c r="D2231" s="14" t="n">
        <f aca="false">Data_Clean!I2231*Assumptions!$B$7</f>
        <v>316</v>
      </c>
      <c r="E2231" s="14" t="n">
        <f aca="false">Data_Clean!J2231*Assumptions!$B$8</f>
        <v>0</v>
      </c>
      <c r="F2231" s="14" t="n">
        <f aca="false">Data_Clean!K2231*Assumptions!$B$9</f>
        <v>0</v>
      </c>
      <c r="G2231" s="14" t="n">
        <f aca="false">Data_Clean!L2231*Assumptions!$B$10</f>
        <v>0</v>
      </c>
      <c r="H2231" s="14" t="n">
        <f aca="false">IF(OR(Data_Clean!M2231="",Data_Clean!N2231=""),0,Data_Clean!M2231*Data_Clean!N2231/100)*Assumptions!$B$13*Assumptions!$B$11</f>
        <v>382.356</v>
      </c>
      <c r="I2231" s="14" t="n">
        <f aca="false">Data_Clean!O2231*4*Assumptions!$B$12</f>
        <v>0</v>
      </c>
      <c r="J2231" s="14" t="n">
        <f aca="false">SUM(B2231:I2231)</f>
        <v>1947.38011</v>
      </c>
      <c r="K2231" s="16" t="n">
        <f aca="false">IF(Data_Clean!P2231="","",Assumptions!$B$15*0.5^(Data_Clean!P2231/Assumptions!$B$20))</f>
        <v>0.0773149166468493</v>
      </c>
      <c r="L2231" s="16" t="n">
        <f aca="false">Assumptions!$B$16*MIN(1,LN(1+Data_Clean!Q2231)/LN(1+Assumptions!$B$21))</f>
        <v>0</v>
      </c>
      <c r="M2231" s="16" t="n">
        <f aca="false">Assumptions!$B$17*(0.6*MIN(1,Data_Clean!R2231/Assumptions!$B$22)+0.4*IF(Data_Clean!S2231="",0,Data_Clean!S2231))</f>
        <v>0</v>
      </c>
      <c r="N2231" s="16" t="n">
        <f aca="false">Assumptions!$B$18*MIN(1,(Data_Clean!F2231-1)/Assumptions!$B$23)</f>
        <v>15</v>
      </c>
      <c r="O2231" s="16" t="n">
        <f aca="false">Assumptions!$B$19*(0.4*IF(Data_Clean!E2231="",0,MIN(1,Data_Clean!E2231/12/Assumptions!$B$24))+0.35*IF(Data_Clean!D2231="Y",1,0)+0.25*(1-MIN(Data_Clean!T2231,3)/3))/IF(Data_Clean!E2231="",0.6,1)</f>
        <v>11.05</v>
      </c>
      <c r="P2231" s="16" t="n">
        <f aca="false">SUM(K2231:O2231)/(Assumptions!$D$5-IF(K2231="",Assumptions!$B$15,0))*100</f>
        <v>26.1273149166469</v>
      </c>
      <c r="Q2231" s="7" t="str">
        <f aca="false">IF(J2231&gt;=Assumptions!$B$26,"High",IF(J2231&gt;=Assumptions!$B$27,"Mid","Low"))</f>
        <v>High</v>
      </c>
      <c r="R2231" s="7" t="str">
        <f aca="false">IF(P2231&gt;=Assumptions!$B$28,"High",IF(P2231&gt;=Assumptions!$B$29,"Mid","Low"))</f>
        <v>Low</v>
      </c>
      <c r="S2231" s="7" t="str">
        <f aca="false">INDEX(Assumptions!$B$33:$B$41,MATCH(Q2231&amp;"|"&amp;R2231,Assumptions!$A$33:$A$41,0))</f>
        <v>Affluent Drifters</v>
      </c>
      <c r="T2231" s="7" t="n">
        <f aca="false">IF(ISNUMBER(Data_Clean!V2231),J2231*Data_Clean!V2231,0)</f>
        <v>337.870449085</v>
      </c>
    </row>
    <row r="2232" customFormat="false" ht="15" hidden="false" customHeight="false" outlineLevel="0" collapsed="false">
      <c r="A2232" s="15" t="str">
        <f aca="false">Data_Clean!A2232</f>
        <v>CX102228</v>
      </c>
      <c r="B2232" s="14" t="n">
        <f aca="false">Data_Clean!G2232*Assumptions!$B$5</f>
        <v>27.3805</v>
      </c>
      <c r="C2232" s="14" t="n">
        <f aca="false">IF(Data_Clean!H2232="",0,Data_Clean!H2232)*Assumptions!$B$6</f>
        <v>90.768</v>
      </c>
      <c r="D2232" s="14" t="n">
        <f aca="false">Data_Clean!I2232*Assumptions!$B$7</f>
        <v>0</v>
      </c>
      <c r="E2232" s="14" t="n">
        <f aca="false">Data_Clean!J2232*Assumptions!$B$8</f>
        <v>0</v>
      </c>
      <c r="F2232" s="14" t="n">
        <f aca="false">Data_Clean!K2232*Assumptions!$B$9</f>
        <v>1201.2</v>
      </c>
      <c r="G2232" s="14" t="n">
        <f aca="false">Data_Clean!L2232*Assumptions!$B$10</f>
        <v>0</v>
      </c>
      <c r="H2232" s="14" t="n">
        <f aca="false">IF(OR(Data_Clean!M2232="",Data_Clean!N2232=""),0,Data_Clean!M2232*Data_Clean!N2232/100)*Assumptions!$B$13*Assumptions!$B$11</f>
        <v>152.46</v>
      </c>
      <c r="I2232" s="14" t="n">
        <f aca="false">Data_Clean!O2232*4*Assumptions!$B$12</f>
        <v>7.97616</v>
      </c>
      <c r="J2232" s="14" t="n">
        <f aca="false">SUM(B2232:I2232)</f>
        <v>1479.78466</v>
      </c>
      <c r="K2232" s="16" t="n">
        <f aca="false">IF(Data_Clean!P2232="","",Assumptions!$B$15*0.5^(Data_Clean!P2232/Assumptions!$B$20))</f>
        <v>30</v>
      </c>
      <c r="L2232" s="16" t="n">
        <f aca="false">Assumptions!$B$16*MIN(1,LN(1+Data_Clean!Q2232)/LN(1+Assumptions!$B$21))</f>
        <v>13.4237548294248</v>
      </c>
      <c r="M2232" s="16" t="n">
        <f aca="false">Assumptions!$B$17*(0.6*MIN(1,Data_Clean!R2232/Assumptions!$B$22)+0.4*IF(Data_Clean!S2232="",0,Data_Clean!S2232))</f>
        <v>9.006</v>
      </c>
      <c r="N2232" s="16" t="n">
        <f aca="false">Assumptions!$B$18*MIN(1,(Data_Clean!F2232-1)/Assumptions!$B$23)</f>
        <v>20</v>
      </c>
      <c r="O2232" s="16" t="n">
        <f aca="false">Assumptions!$B$19*(0.4*IF(Data_Clean!E2232="",0,MIN(1,Data_Clean!E2232/12/Assumptions!$B$24))+0.35*IF(Data_Clean!D2232="Y",1,0)+0.25*(1-MIN(Data_Clean!T2232,3)/3))/IF(Data_Clean!E2232="",0.6,1)</f>
        <v>5.3</v>
      </c>
      <c r="P2232" s="16" t="n">
        <f aca="false">SUM(K2232:O2232)/(Assumptions!$D$5-IF(K2232="",Assumptions!$B$15,0))*100</f>
        <v>77.7297548294248</v>
      </c>
      <c r="Q2232" s="7" t="str">
        <f aca="false">IF(J2232&gt;=Assumptions!$B$26,"High",IF(J2232&gt;=Assumptions!$B$27,"Mid","Low"))</f>
        <v>Mid</v>
      </c>
      <c r="R2232" s="7" t="str">
        <f aca="false">IF(P2232&gt;=Assumptions!$B$28,"High",IF(P2232&gt;=Assumptions!$B$29,"Mid","Low"))</f>
        <v>High</v>
      </c>
      <c r="S2232" s="7" t="str">
        <f aca="false">INDEX(Assumptions!$B$33:$B$41,MATCH(Q2232&amp;"|"&amp;R2232,Assumptions!$A$33:$A$41,0))</f>
        <v>Engaged Builders</v>
      </c>
      <c r="T2232" s="7" t="n">
        <f aca="false">IF(ISNUMBER(Data_Clean!V2232),J2232*Data_Clean!V2232,0)</f>
        <v>76.060931524</v>
      </c>
    </row>
    <row r="2233" customFormat="false" ht="15" hidden="false" customHeight="false" outlineLevel="0" collapsed="false">
      <c r="A2233" s="15" t="str">
        <f aca="false">Data_Clean!A2233</f>
        <v>CX102229</v>
      </c>
      <c r="B2233" s="14" t="n">
        <f aca="false">Data_Clean!G2233*Assumptions!$B$5</f>
        <v>121.8495</v>
      </c>
      <c r="C2233" s="14" t="n">
        <f aca="false">IF(Data_Clean!H2233="",0,Data_Clean!H2233)*Assumptions!$B$6</f>
        <v>403.97124</v>
      </c>
      <c r="D2233" s="14" t="n">
        <f aca="false">Data_Clean!I2233*Assumptions!$B$7</f>
        <v>0</v>
      </c>
      <c r="E2233" s="14" t="n">
        <f aca="false">Data_Clean!J2233*Assumptions!$B$8</f>
        <v>0</v>
      </c>
      <c r="F2233" s="14" t="n">
        <f aca="false">Data_Clean!K2233*Assumptions!$B$9</f>
        <v>0</v>
      </c>
      <c r="G2233" s="14" t="n">
        <f aca="false">Data_Clean!L2233*Assumptions!$B$10</f>
        <v>0</v>
      </c>
      <c r="H2233" s="14" t="n">
        <f aca="false">IF(OR(Data_Clean!M2233="",Data_Clean!N2233=""),0,Data_Clean!M2233*Data_Clean!N2233/100)*Assumptions!$B$13*Assumptions!$B$11</f>
        <v>310.362</v>
      </c>
      <c r="I2233" s="14" t="n">
        <f aca="false">Data_Clean!O2233*4*Assumptions!$B$12</f>
        <v>0</v>
      </c>
      <c r="J2233" s="14" t="n">
        <f aca="false">SUM(B2233:I2233)</f>
        <v>836.18274</v>
      </c>
      <c r="K2233" s="16" t="n">
        <f aca="false">IF(Data_Clean!P2233="","",Assumptions!$B$15*0.5^(Data_Clean!P2233/Assumptions!$B$20))</f>
        <v>0.00187385356200581</v>
      </c>
      <c r="L2233" s="16" t="n">
        <f aca="false">Assumptions!$B$16*MIN(1,LN(1+Data_Clean!Q2233)/LN(1+Assumptions!$B$21))</f>
        <v>0</v>
      </c>
      <c r="M2233" s="16" t="n">
        <f aca="false">Assumptions!$B$17*(0.6*MIN(1,Data_Clean!R2233/Assumptions!$B$22)+0.4*IF(Data_Clean!S2233="",0,Data_Clean!S2233))</f>
        <v>0</v>
      </c>
      <c r="N2233" s="16" t="n">
        <f aca="false">Assumptions!$B$18*MIN(1,(Data_Clean!F2233-1)/Assumptions!$B$23)</f>
        <v>10</v>
      </c>
      <c r="O2233" s="16" t="n">
        <f aca="false">Assumptions!$B$19*(0.4*IF(Data_Clean!E2233="",0,MIN(1,Data_Clean!E2233/12/Assumptions!$B$24))+0.35*IF(Data_Clean!D2233="Y",1,0)+0.25*(1-MIN(Data_Clean!T2233,3)/3))/IF(Data_Clean!E2233="",0.6,1)</f>
        <v>4.3</v>
      </c>
      <c r="P2233" s="16" t="n">
        <f aca="false">SUM(K2233:O2233)/(Assumptions!$D$5-IF(K2233="",Assumptions!$B$15,0))*100</f>
        <v>14.301873853562</v>
      </c>
      <c r="Q2233" s="7" t="str">
        <f aca="false">IF(J2233&gt;=Assumptions!$B$26,"High",IF(J2233&gt;=Assumptions!$B$27,"Mid","Low"))</f>
        <v>Mid</v>
      </c>
      <c r="R2233" s="7" t="str">
        <f aca="false">IF(P2233&gt;=Assumptions!$B$28,"High",IF(P2233&gt;=Assumptions!$B$29,"Mid","Low"))</f>
        <v>Low</v>
      </c>
      <c r="S2233" s="7" t="str">
        <f aca="false">INDEX(Assumptions!$B$33:$B$41,MATCH(Q2233&amp;"|"&amp;R2233,Assumptions!$A$33:$A$41,0))</f>
        <v>Light Touch</v>
      </c>
      <c r="T2233" s="7" t="n">
        <f aca="false">IF(ISNUMBER(Data_Clean!V2233),J2233*Data_Clean!V2233,0)</f>
        <v>344.172815784</v>
      </c>
    </row>
    <row r="2234" customFormat="false" ht="15" hidden="false" customHeight="false" outlineLevel="0" collapsed="false">
      <c r="A2234" s="15" t="str">
        <f aca="false">Data_Clean!A2234</f>
        <v>CX102230</v>
      </c>
      <c r="B2234" s="14" t="n">
        <f aca="false">Data_Clean!G2234*Assumptions!$B$5</f>
        <v>126.4055</v>
      </c>
      <c r="C2234" s="14" t="n">
        <f aca="false">IF(Data_Clean!H2234="",0,Data_Clean!H2234)*Assumptions!$B$6</f>
        <v>357.33384</v>
      </c>
      <c r="D2234" s="14" t="n">
        <f aca="false">Data_Clean!I2234*Assumptions!$B$7</f>
        <v>0</v>
      </c>
      <c r="E2234" s="14" t="n">
        <f aca="false">Data_Clean!J2234*Assumptions!$B$8</f>
        <v>0</v>
      </c>
      <c r="F2234" s="14" t="n">
        <f aca="false">Data_Clean!K2234*Assumptions!$B$9</f>
        <v>0</v>
      </c>
      <c r="G2234" s="14" t="n">
        <f aca="false">Data_Clean!L2234*Assumptions!$B$10</f>
        <v>0</v>
      </c>
      <c r="H2234" s="14" t="n">
        <f aca="false">IF(OR(Data_Clean!M2234="",Data_Clean!N2234=""),0,Data_Clean!M2234*Data_Clean!N2234/100)*Assumptions!$B$13*Assumptions!$B$11</f>
        <v>0</v>
      </c>
      <c r="I2234" s="14" t="n">
        <f aca="false">Data_Clean!O2234*4*Assumptions!$B$12</f>
        <v>0</v>
      </c>
      <c r="J2234" s="14" t="n">
        <f aca="false">SUM(B2234:I2234)</f>
        <v>483.73934</v>
      </c>
      <c r="K2234" s="16" t="n">
        <f aca="false">IF(Data_Clean!P2234="","",Assumptions!$B$15*0.5^(Data_Clean!P2234/Assumptions!$B$20))</f>
        <v>16.0766019380444</v>
      </c>
      <c r="L2234" s="16" t="n">
        <f aca="false">Assumptions!$B$16*MIN(1,LN(1+Data_Clean!Q2234)/LN(1+Assumptions!$B$21))</f>
        <v>14.4532413158944</v>
      </c>
      <c r="M2234" s="16" t="n">
        <f aca="false">Assumptions!$B$17*(0.6*MIN(1,Data_Clean!R2234/Assumptions!$B$22)+0.4*IF(Data_Clean!S2234="",0,Data_Clean!S2234))</f>
        <v>8.502</v>
      </c>
      <c r="N2234" s="16" t="n">
        <f aca="false">Assumptions!$B$18*MIN(1,(Data_Clean!F2234-1)/Assumptions!$B$23)</f>
        <v>5</v>
      </c>
      <c r="O2234" s="16" t="n">
        <f aca="false">Assumptions!$B$19*(0.4*IF(Data_Clean!E2234="",0,MIN(1,Data_Clean!E2234/12/Assumptions!$B$24))+0.35*IF(Data_Clean!D2234="Y",1,0)+0.25*(1-MIN(Data_Clean!T2234,3)/3))/IF(Data_Clean!E2234="",0.6,1)</f>
        <v>15</v>
      </c>
      <c r="P2234" s="16" t="n">
        <f aca="false">SUM(K2234:O2234)/(Assumptions!$D$5-IF(K2234="",Assumptions!$B$15,0))*100</f>
        <v>59.0318432539388</v>
      </c>
      <c r="Q2234" s="7" t="str">
        <f aca="false">IF(J2234&gt;=Assumptions!$B$26,"High",IF(J2234&gt;=Assumptions!$B$27,"Mid","Low"))</f>
        <v>Mid</v>
      </c>
      <c r="R2234" s="7" t="str">
        <f aca="false">IF(P2234&gt;=Assumptions!$B$28,"High",IF(P2234&gt;=Assumptions!$B$29,"Mid","Low"))</f>
        <v>Mid</v>
      </c>
      <c r="S2234" s="7" t="str">
        <f aca="false">INDEX(Assumptions!$B$33:$B$41,MATCH(Q2234&amp;"|"&amp;R2234,Assumptions!$A$33:$A$41,0))</f>
        <v>Established Core</v>
      </c>
      <c r="T2234" s="7" t="n">
        <f aca="false">IF(ISNUMBER(Data_Clean!V2234),J2234*Data_Clean!V2234,0)</f>
        <v>17.269494438</v>
      </c>
    </row>
    <row r="2235" customFormat="false" ht="15" hidden="false" customHeight="false" outlineLevel="0" collapsed="false">
      <c r="A2235" s="15" t="str">
        <f aca="false">Data_Clean!A2235</f>
        <v>CX102231</v>
      </c>
      <c r="B2235" s="14" t="n">
        <f aca="false">Data_Clean!G2235*Assumptions!$B$5</f>
        <v>50.299</v>
      </c>
      <c r="C2235" s="14" t="n">
        <f aca="false">IF(Data_Clean!H2235="",0,Data_Clean!H2235)*Assumptions!$B$6</f>
        <v>241.91784</v>
      </c>
      <c r="D2235" s="14" t="n">
        <f aca="false">Data_Clean!I2235*Assumptions!$B$7</f>
        <v>0</v>
      </c>
      <c r="E2235" s="14" t="n">
        <f aca="false">Data_Clean!J2235*Assumptions!$B$8</f>
        <v>0</v>
      </c>
      <c r="F2235" s="14" t="n">
        <f aca="false">Data_Clean!K2235*Assumptions!$B$9</f>
        <v>0</v>
      </c>
      <c r="G2235" s="14" t="n">
        <f aca="false">Data_Clean!L2235*Assumptions!$B$10</f>
        <v>0</v>
      </c>
      <c r="H2235" s="14" t="n">
        <f aca="false">IF(OR(Data_Clean!M2235="",Data_Clean!N2235=""),0,Data_Clean!M2235*Data_Clean!N2235/100)*Assumptions!$B$13*Assumptions!$B$11</f>
        <v>251.37</v>
      </c>
      <c r="I2235" s="14" t="n">
        <f aca="false">Data_Clean!O2235*4*Assumptions!$B$12</f>
        <v>21.65328</v>
      </c>
      <c r="J2235" s="14" t="n">
        <f aca="false">SUM(B2235:I2235)</f>
        <v>565.24012</v>
      </c>
      <c r="K2235" s="16" t="n">
        <f aca="false">IF(Data_Clean!P2235="","",Assumptions!$B$15*0.5^(Data_Clean!P2235/Assumptions!$B$20))</f>
        <v>26.1165168988837</v>
      </c>
      <c r="L2235" s="16" t="n">
        <f aca="false">Assumptions!$B$16*MIN(1,LN(1+Data_Clean!Q2235)/LN(1+Assumptions!$B$21))</f>
        <v>13.7447072997398</v>
      </c>
      <c r="M2235" s="16" t="n">
        <f aca="false">Assumptions!$B$17*(0.6*MIN(1,Data_Clean!R2235/Assumptions!$B$22)+0.4*IF(Data_Clean!S2235="",0,Data_Clean!S2235))</f>
        <v>2.7</v>
      </c>
      <c r="N2235" s="16" t="n">
        <f aca="false">Assumptions!$B$18*MIN(1,(Data_Clean!F2235-1)/Assumptions!$B$23)</f>
        <v>10</v>
      </c>
      <c r="O2235" s="16" t="n">
        <f aca="false">Assumptions!$B$19*(0.4*IF(Data_Clean!E2235="",0,MIN(1,Data_Clean!E2235/12/Assumptions!$B$24))+0.35*IF(Data_Clean!D2235="Y",1,0)+0.25*(1-MIN(Data_Clean!T2235,3)/3))/IF(Data_Clean!E2235="",0.6,1)</f>
        <v>10.85</v>
      </c>
      <c r="P2235" s="16" t="n">
        <f aca="false">SUM(K2235:O2235)/(Assumptions!$D$5-IF(K2235="",Assumptions!$B$15,0))*100</f>
        <v>63.4112241986235</v>
      </c>
      <c r="Q2235" s="7" t="str">
        <f aca="false">IF(J2235&gt;=Assumptions!$B$26,"High",IF(J2235&gt;=Assumptions!$B$27,"Mid","Low"))</f>
        <v>Mid</v>
      </c>
      <c r="R2235" s="7" t="str">
        <f aca="false">IF(P2235&gt;=Assumptions!$B$28,"High",IF(P2235&gt;=Assumptions!$B$29,"Mid","Low"))</f>
        <v>Mid</v>
      </c>
      <c r="S2235" s="7" t="str">
        <f aca="false">INDEX(Assumptions!$B$33:$B$41,MATCH(Q2235&amp;"|"&amp;R2235,Assumptions!$A$33:$A$41,0))</f>
        <v>Established Core</v>
      </c>
      <c r="T2235" s="7" t="n">
        <f aca="false">IF(ISNUMBER(Data_Clean!V2235),J2235*Data_Clean!V2235,0)</f>
        <v>51.323802896</v>
      </c>
    </row>
    <row r="2236" customFormat="false" ht="15" hidden="false" customHeight="false" outlineLevel="0" collapsed="false">
      <c r="A2236" s="15" t="str">
        <f aca="false">Data_Clean!A2236</f>
        <v>CX102232</v>
      </c>
      <c r="B2236" s="14" t="n">
        <f aca="false">Data_Clean!G2236*Assumptions!$B$5</f>
        <v>232.325</v>
      </c>
      <c r="C2236" s="14" t="n">
        <f aca="false">IF(Data_Clean!H2236="",0,Data_Clean!H2236)*Assumptions!$B$6</f>
        <v>162.29064</v>
      </c>
      <c r="D2236" s="14" t="n">
        <f aca="false">Data_Clean!I2236*Assumptions!$B$7</f>
        <v>138.4</v>
      </c>
      <c r="E2236" s="14" t="n">
        <f aca="false">Data_Clean!J2236*Assumptions!$B$8</f>
        <v>0</v>
      </c>
      <c r="F2236" s="14" t="n">
        <f aca="false">Data_Clean!K2236*Assumptions!$B$9</f>
        <v>0</v>
      </c>
      <c r="G2236" s="14" t="n">
        <f aca="false">Data_Clean!L2236*Assumptions!$B$10</f>
        <v>0</v>
      </c>
      <c r="H2236" s="14" t="n">
        <f aca="false">IF(OR(Data_Clean!M2236="",Data_Clean!N2236=""),0,Data_Clean!M2236*Data_Clean!N2236/100)*Assumptions!$B$13*Assumptions!$B$11</f>
        <v>0</v>
      </c>
      <c r="I2236" s="14" t="n">
        <f aca="false">Data_Clean!O2236*4*Assumptions!$B$12</f>
        <v>0</v>
      </c>
      <c r="J2236" s="14" t="n">
        <f aca="false">SUM(B2236:I2236)</f>
        <v>533.01564</v>
      </c>
      <c r="K2236" s="16" t="n">
        <f aca="false">IF(Data_Clean!P2236="","",Assumptions!$B$15*0.5^(Data_Clean!P2236/Assumptions!$B$20))</f>
        <v>8.0383009690222</v>
      </c>
      <c r="L2236" s="16" t="n">
        <f aca="false">Assumptions!$B$16*MIN(1,LN(1+Data_Clean!Q2236)/LN(1+Assumptions!$B$21))</f>
        <v>11.5625930527155</v>
      </c>
      <c r="M2236" s="16" t="n">
        <f aca="false">Assumptions!$B$17*(0.6*MIN(1,Data_Clean!R2236/Assumptions!$B$22)+0.4*IF(Data_Clean!S2236="",0,Data_Clean!S2236))</f>
        <v>6.708</v>
      </c>
      <c r="N2236" s="16" t="n">
        <f aca="false">Assumptions!$B$18*MIN(1,(Data_Clean!F2236-1)/Assumptions!$B$23)</f>
        <v>10</v>
      </c>
      <c r="O2236" s="16" t="n">
        <f aca="false">Assumptions!$B$19*(0.4*IF(Data_Clean!E2236="",0,MIN(1,Data_Clean!E2236/12/Assumptions!$B$24))+0.35*IF(Data_Clean!D2236="Y",1,0)+0.25*(1-MIN(Data_Clean!T2236,3)/3))/IF(Data_Clean!E2236="",0.6,1)</f>
        <v>10.1</v>
      </c>
      <c r="P2236" s="16" t="n">
        <f aca="false">SUM(K2236:O2236)/(Assumptions!$D$5-IF(K2236="",Assumptions!$B$15,0))*100</f>
        <v>46.4088940217377</v>
      </c>
      <c r="Q2236" s="7" t="str">
        <f aca="false">IF(J2236&gt;=Assumptions!$B$26,"High",IF(J2236&gt;=Assumptions!$B$27,"Mid","Low"))</f>
        <v>Mid</v>
      </c>
      <c r="R2236" s="7" t="str">
        <f aca="false">IF(P2236&gt;=Assumptions!$B$28,"High",IF(P2236&gt;=Assumptions!$B$29,"Mid","Low"))</f>
        <v>Low</v>
      </c>
      <c r="S2236" s="7" t="str">
        <f aca="false">INDEX(Assumptions!$B$33:$B$41,MATCH(Q2236&amp;"|"&amp;R2236,Assumptions!$A$33:$A$41,0))</f>
        <v>Light Touch</v>
      </c>
      <c r="T2236" s="7" t="n">
        <f aca="false">IF(ISNUMBER(Data_Clean!V2236),J2236*Data_Clean!V2236,0)</f>
        <v>35.871952572</v>
      </c>
    </row>
    <row r="2237" customFormat="false" ht="15" hidden="false" customHeight="false" outlineLevel="0" collapsed="false">
      <c r="A2237" s="15" t="str">
        <f aca="false">Data_Clean!A2237</f>
        <v>CX102233</v>
      </c>
      <c r="B2237" s="14" t="n">
        <f aca="false">Data_Clean!G2237*Assumptions!$B$5</f>
        <v>76.7675</v>
      </c>
      <c r="C2237" s="14" t="n">
        <f aca="false">IF(Data_Clean!H2237="",0,Data_Clean!H2237)*Assumptions!$B$6</f>
        <v>0</v>
      </c>
      <c r="D2237" s="14" t="n">
        <f aca="false">Data_Clean!I2237*Assumptions!$B$7</f>
        <v>0</v>
      </c>
      <c r="E2237" s="14" t="n">
        <f aca="false">Data_Clean!J2237*Assumptions!$B$8</f>
        <v>0</v>
      </c>
      <c r="F2237" s="14" t="n">
        <f aca="false">Data_Clean!K2237*Assumptions!$B$9</f>
        <v>0</v>
      </c>
      <c r="G2237" s="14" t="n">
        <f aca="false">Data_Clean!L2237*Assumptions!$B$10</f>
        <v>0</v>
      </c>
      <c r="H2237" s="14" t="n">
        <f aca="false">IF(OR(Data_Clean!M2237="",Data_Clean!N2237=""),0,Data_Clean!M2237*Data_Clean!N2237/100)*Assumptions!$B$13*Assumptions!$B$11</f>
        <v>258.336</v>
      </c>
      <c r="I2237" s="14" t="n">
        <f aca="false">Data_Clean!O2237*4*Assumptions!$B$12</f>
        <v>2.96448</v>
      </c>
      <c r="J2237" s="14" t="n">
        <f aca="false">SUM(B2237:I2237)</f>
        <v>338.06798</v>
      </c>
      <c r="K2237" s="16" t="n">
        <f aca="false">IF(Data_Clean!P2237="","",Assumptions!$B$15*0.5^(Data_Clean!P2237/Assumptions!$B$20))</f>
        <v>15.7094118423094</v>
      </c>
      <c r="L2237" s="16" t="n">
        <f aca="false">Assumptions!$B$16*MIN(1,LN(1+Data_Clean!Q2237)/LN(1+Assumptions!$B$21))</f>
        <v>8.67194478953664</v>
      </c>
      <c r="M2237" s="16" t="n">
        <f aca="false">Assumptions!$B$17*(0.6*MIN(1,Data_Clean!R2237/Assumptions!$B$22)+0.4*IF(Data_Clean!S2237="",0,Data_Clean!S2237))</f>
        <v>2.976</v>
      </c>
      <c r="N2237" s="16" t="n">
        <f aca="false">Assumptions!$B$18*MIN(1,(Data_Clean!F2237-1)/Assumptions!$B$23)</f>
        <v>5</v>
      </c>
      <c r="O2237" s="16" t="n">
        <f aca="false">Assumptions!$B$19*(0.4*IF(Data_Clean!E2237="",0,MIN(1,Data_Clean!E2237/12/Assumptions!$B$24))+0.35*IF(Data_Clean!D2237="Y",1,0)+0.25*(1-MIN(Data_Clean!T2237,3)/3))/IF(Data_Clean!E2237="",0.6,1)</f>
        <v>6.95</v>
      </c>
      <c r="P2237" s="16" t="n">
        <f aca="false">SUM(K2237:O2237)/(Assumptions!$D$5-IF(K2237="",Assumptions!$B$15,0))*100</f>
        <v>39.307356631846</v>
      </c>
      <c r="Q2237" s="7" t="str">
        <f aca="false">IF(J2237&gt;=Assumptions!$B$26,"High",IF(J2237&gt;=Assumptions!$B$27,"Mid","Low"))</f>
        <v>Low</v>
      </c>
      <c r="R2237" s="7" t="str">
        <f aca="false">IF(P2237&gt;=Assumptions!$B$28,"High",IF(P2237&gt;=Assumptions!$B$29,"Mid","Low"))</f>
        <v>Low</v>
      </c>
      <c r="S2237" s="7" t="str">
        <f aca="false">INDEX(Assumptions!$B$33:$B$41,MATCH(Q2237&amp;"|"&amp;R2237,Assumptions!$A$33:$A$41,0))</f>
        <v>Dormant &amp; Low Value</v>
      </c>
      <c r="T2237" s="7" t="n">
        <f aca="false">IF(ISNUMBER(Data_Clean!V2237),J2237*Data_Clean!V2237,0)</f>
        <v>57.708204186</v>
      </c>
    </row>
    <row r="2238" customFormat="false" ht="15" hidden="false" customHeight="false" outlineLevel="0" collapsed="false">
      <c r="A2238" s="15" t="str">
        <f aca="false">Data_Clean!A2238</f>
        <v>CX102234</v>
      </c>
      <c r="B2238" s="14" t="n">
        <f aca="false">Data_Clean!G2238*Assumptions!$B$5</f>
        <v>54.42775</v>
      </c>
      <c r="C2238" s="14" t="n">
        <f aca="false">IF(Data_Clean!H2238="",0,Data_Clean!H2238)*Assumptions!$B$6</f>
        <v>0</v>
      </c>
      <c r="D2238" s="14" t="n">
        <f aca="false">Data_Clean!I2238*Assumptions!$B$7</f>
        <v>56.8</v>
      </c>
      <c r="E2238" s="14" t="n">
        <f aca="false">Data_Clean!J2238*Assumptions!$B$8</f>
        <v>0</v>
      </c>
      <c r="F2238" s="14" t="n">
        <f aca="false">Data_Clean!K2238*Assumptions!$B$9</f>
        <v>0</v>
      </c>
      <c r="G2238" s="14" t="n">
        <f aca="false">Data_Clean!L2238*Assumptions!$B$10</f>
        <v>0</v>
      </c>
      <c r="H2238" s="14" t="n">
        <f aca="false">IF(OR(Data_Clean!M2238="",Data_Clean!N2238=""),0,Data_Clean!M2238*Data_Clean!N2238/100)*Assumptions!$B$13*Assumptions!$B$11</f>
        <v>0</v>
      </c>
      <c r="I2238" s="14" t="n">
        <f aca="false">Data_Clean!O2238*4*Assumptions!$B$12</f>
        <v>0</v>
      </c>
      <c r="J2238" s="14" t="n">
        <f aca="false">SUM(B2238:I2238)</f>
        <v>111.22775</v>
      </c>
      <c r="K2238" s="16" t="n">
        <f aca="false">IF(Data_Clean!P2238="","",Assumptions!$B$15*0.5^(Data_Clean!P2238/Assumptions!$B$20))</f>
        <v>27.3516746567465</v>
      </c>
      <c r="L2238" s="16" t="n">
        <f aca="false">Assumptions!$B$16*MIN(1,LN(1+Data_Clean!Q2238)/LN(1+Assumptions!$B$21))</f>
        <v>14.320838960067</v>
      </c>
      <c r="M2238" s="16" t="n">
        <f aca="false">Assumptions!$B$17*(0.6*MIN(1,Data_Clean!R2238/Assumptions!$B$22)+0.4*IF(Data_Clean!S2238="",0,Data_Clean!S2238))</f>
        <v>11.904</v>
      </c>
      <c r="N2238" s="16" t="n">
        <f aca="false">Assumptions!$B$18*MIN(1,(Data_Clean!F2238-1)/Assumptions!$B$23)</f>
        <v>5</v>
      </c>
      <c r="O2238" s="16" t="n">
        <f aca="false">Assumptions!$B$19*(0.4*IF(Data_Clean!E2238="",0,MIN(1,Data_Clean!E2238/12/Assumptions!$B$24))+0.35*IF(Data_Clean!D2238="Y",1,0)+0.25*(1-MIN(Data_Clean!T2238,3)/3))/IF(Data_Clean!E2238="",0.6,1)</f>
        <v>15</v>
      </c>
      <c r="P2238" s="16" t="n">
        <f aca="false">SUM(K2238:O2238)/(Assumptions!$D$5-IF(K2238="",Assumptions!$B$15,0))*100</f>
        <v>73.5765136168135</v>
      </c>
      <c r="Q2238" s="7" t="str">
        <f aca="false">IF(J2238&gt;=Assumptions!$B$26,"High",IF(J2238&gt;=Assumptions!$B$27,"Mid","Low"))</f>
        <v>Low</v>
      </c>
      <c r="R2238" s="7" t="str">
        <f aca="false">IF(P2238&gt;=Assumptions!$B$28,"High",IF(P2238&gt;=Assumptions!$B$29,"Mid","Low"))</f>
        <v>High</v>
      </c>
      <c r="S2238" s="7" t="str">
        <f aca="false">INDEX(Assumptions!$B$33:$B$41,MATCH(Q2238&amp;"|"&amp;R2238,Assumptions!$A$33:$A$41,0))</f>
        <v>Engaged Builders</v>
      </c>
      <c r="T2238" s="7" t="n">
        <f aca="false">IF(ISNUMBER(Data_Clean!V2238),J2238*Data_Clean!V2238,0)</f>
        <v>1.7351529</v>
      </c>
    </row>
    <row r="2239" customFormat="false" ht="15" hidden="false" customHeight="false" outlineLevel="0" collapsed="false">
      <c r="A2239" s="15" t="str">
        <f aca="false">Data_Clean!A2239</f>
        <v>CX102235</v>
      </c>
      <c r="B2239" s="14" t="n">
        <f aca="false">Data_Clean!G2239*Assumptions!$B$5</f>
        <v>160.513</v>
      </c>
      <c r="C2239" s="14" t="n">
        <f aca="false">IF(Data_Clean!H2239="",0,Data_Clean!H2239)*Assumptions!$B$6</f>
        <v>0</v>
      </c>
      <c r="D2239" s="14" t="n">
        <f aca="false">Data_Clean!I2239*Assumptions!$B$7</f>
        <v>294.4</v>
      </c>
      <c r="E2239" s="14" t="n">
        <f aca="false">Data_Clean!J2239*Assumptions!$B$8</f>
        <v>0</v>
      </c>
      <c r="F2239" s="14" t="n">
        <f aca="false">Data_Clean!K2239*Assumptions!$B$9</f>
        <v>1029.6</v>
      </c>
      <c r="G2239" s="14" t="n">
        <f aca="false">Data_Clean!L2239*Assumptions!$B$10</f>
        <v>0</v>
      </c>
      <c r="H2239" s="14" t="n">
        <f aca="false">IF(OR(Data_Clean!M2239="",Data_Clean!N2239=""),0,Data_Clean!M2239*Data_Clean!N2239/100)*Assumptions!$B$13*Assumptions!$B$11</f>
        <v>300.366</v>
      </c>
      <c r="I2239" s="14" t="n">
        <f aca="false">Data_Clean!O2239*4*Assumptions!$B$12</f>
        <v>25.72032</v>
      </c>
      <c r="J2239" s="14" t="n">
        <f aca="false">SUM(B2239:I2239)</f>
        <v>1810.59932</v>
      </c>
      <c r="K2239" s="16" t="n">
        <f aca="false">IF(Data_Clean!P2239="","",Assumptions!$B$15*0.5^(Data_Clean!P2239/Assumptions!$B$20))</f>
        <v>25.5200148285257</v>
      </c>
      <c r="L2239" s="16" t="n">
        <f aca="false">Assumptions!$B$16*MIN(1,LN(1+Data_Clean!Q2239)/LN(1+Assumptions!$B$21))</f>
        <v>15.9666747748371</v>
      </c>
      <c r="M2239" s="16" t="n">
        <f aca="false">Assumptions!$B$17*(0.6*MIN(1,Data_Clean!R2239/Assumptions!$B$22)+0.4*IF(Data_Clean!S2239="",0,Data_Clean!S2239))</f>
        <v>4.59</v>
      </c>
      <c r="N2239" s="16" t="n">
        <f aca="false">Assumptions!$B$18*MIN(1,(Data_Clean!F2239-1)/Assumptions!$B$23)</f>
        <v>15</v>
      </c>
      <c r="O2239" s="16" t="n">
        <f aca="false">Assumptions!$B$19*(0.4*IF(Data_Clean!E2239="",0,MIN(1,Data_Clean!E2239/12/Assumptions!$B$24))+0.35*IF(Data_Clean!D2239="Y",1,0)+0.25*(1-MIN(Data_Clean!T2239,3)/3))/IF(Data_Clean!E2239="",0.6,1)</f>
        <v>13.75</v>
      </c>
      <c r="P2239" s="16" t="n">
        <f aca="false">SUM(K2239:O2239)/(Assumptions!$D$5-IF(K2239="",Assumptions!$B$15,0))*100</f>
        <v>74.8266896033628</v>
      </c>
      <c r="Q2239" s="7" t="str">
        <f aca="false">IF(J2239&gt;=Assumptions!$B$26,"High",IF(J2239&gt;=Assumptions!$B$27,"Mid","Low"))</f>
        <v>High</v>
      </c>
      <c r="R2239" s="7" t="str">
        <f aca="false">IF(P2239&gt;=Assumptions!$B$28,"High",IF(P2239&gt;=Assumptions!$B$29,"Mid","Low"))</f>
        <v>High</v>
      </c>
      <c r="S2239" s="7" t="str">
        <f aca="false">INDEX(Assumptions!$B$33:$B$41,MATCH(Q2239&amp;"|"&amp;R2239,Assumptions!$A$33:$A$41,0))</f>
        <v>Premier Advocates</v>
      </c>
      <c r="T2239" s="7" t="n">
        <f aca="false">IF(ISNUMBER(Data_Clean!V2239),J2239*Data_Clean!V2239,0)</f>
        <v>73.32927246</v>
      </c>
    </row>
    <row r="2240" customFormat="false" ht="15" hidden="false" customHeight="false" outlineLevel="0" collapsed="false">
      <c r="A2240" s="15" t="str">
        <f aca="false">Data_Clean!A2240</f>
        <v>CX102236</v>
      </c>
      <c r="B2240" s="14" t="n">
        <f aca="false">Data_Clean!G2240*Assumptions!$B$5</f>
        <v>113.257</v>
      </c>
      <c r="C2240" s="14" t="n">
        <f aca="false">IF(Data_Clean!H2240="",0,Data_Clean!H2240)*Assumptions!$B$6</f>
        <v>185.43936</v>
      </c>
      <c r="D2240" s="14" t="n">
        <f aca="false">Data_Clean!I2240*Assumptions!$B$7</f>
        <v>0</v>
      </c>
      <c r="E2240" s="14" t="n">
        <f aca="false">Data_Clean!J2240*Assumptions!$B$8</f>
        <v>0</v>
      </c>
      <c r="F2240" s="14" t="n">
        <f aca="false">Data_Clean!K2240*Assumptions!$B$9</f>
        <v>0</v>
      </c>
      <c r="G2240" s="14" t="n">
        <f aca="false">Data_Clean!L2240*Assumptions!$B$10</f>
        <v>0</v>
      </c>
      <c r="H2240" s="14" t="n">
        <f aca="false">IF(OR(Data_Clean!M2240="",Data_Clean!N2240=""),0,Data_Clean!M2240*Data_Clean!N2240/100)*Assumptions!$B$13*Assumptions!$B$11</f>
        <v>298.404</v>
      </c>
      <c r="I2240" s="14" t="n">
        <f aca="false">Data_Clean!O2240*4*Assumptions!$B$12</f>
        <v>19.2192</v>
      </c>
      <c r="J2240" s="14" t="n">
        <f aca="false">SUM(B2240:I2240)</f>
        <v>616.31956</v>
      </c>
      <c r="K2240" s="16" t="n">
        <f aca="false">IF(Data_Clean!P2240="","",Assumptions!$B$15*0.5^(Data_Clean!P2240/Assumptions!$B$20))</f>
        <v>18.4671662001737</v>
      </c>
      <c r="L2240" s="16" t="n">
        <f aca="false">Assumptions!$B$16*MIN(1,LN(1+Data_Clean!Q2240)/LN(1+Assumptions!$B$21))</f>
        <v>12.6966447294858</v>
      </c>
      <c r="M2240" s="16" t="n">
        <f aca="false">Assumptions!$B$17*(0.6*MIN(1,Data_Clean!R2240/Assumptions!$B$22)+0.4*IF(Data_Clean!S2240="",0,Data_Clean!S2240))</f>
        <v>7.344</v>
      </c>
      <c r="N2240" s="16" t="n">
        <f aca="false">Assumptions!$B$18*MIN(1,(Data_Clean!F2240-1)/Assumptions!$B$23)</f>
        <v>10</v>
      </c>
      <c r="O2240" s="16" t="n">
        <f aca="false">Assumptions!$B$19*(0.4*IF(Data_Clean!E2240="",0,MIN(1,Data_Clean!E2240/12/Assumptions!$B$24))+0.35*IF(Data_Clean!D2240="Y",1,0)+0.25*(1-MIN(Data_Clean!T2240,3)/3))/IF(Data_Clean!E2240="",0.6,1)</f>
        <v>6</v>
      </c>
      <c r="P2240" s="16" t="n">
        <f aca="false">SUM(K2240:O2240)/(Assumptions!$D$5-IF(K2240="",Assumptions!$B$15,0))*100</f>
        <v>54.5078109296595</v>
      </c>
      <c r="Q2240" s="7" t="str">
        <f aca="false">IF(J2240&gt;=Assumptions!$B$26,"High",IF(J2240&gt;=Assumptions!$B$27,"Mid","Low"))</f>
        <v>Mid</v>
      </c>
      <c r="R2240" s="7" t="str">
        <f aca="false">IF(P2240&gt;=Assumptions!$B$28,"High",IF(P2240&gt;=Assumptions!$B$29,"Mid","Low"))</f>
        <v>Mid</v>
      </c>
      <c r="S2240" s="7" t="str">
        <f aca="false">INDEX(Assumptions!$B$33:$B$41,MATCH(Q2240&amp;"|"&amp;R2240,Assumptions!$A$33:$A$41,0))</f>
        <v>Established Core</v>
      </c>
      <c r="T2240" s="7" t="n">
        <f aca="false">IF(ISNUMBER(Data_Clean!V2240),J2240*Data_Clean!V2240,0)</f>
        <v>58.673622112</v>
      </c>
    </row>
    <row r="2241" customFormat="false" ht="15" hidden="false" customHeight="false" outlineLevel="0" collapsed="false">
      <c r="A2241" s="15" t="str">
        <f aca="false">Data_Clean!A2241</f>
        <v>CX102237</v>
      </c>
      <c r="B2241" s="14" t="n">
        <f aca="false">Data_Clean!G2241*Assumptions!$B$5</f>
        <v>217.94675</v>
      </c>
      <c r="C2241" s="14" t="n">
        <f aca="false">IF(Data_Clean!H2241="",0,Data_Clean!H2241)*Assumptions!$B$6</f>
        <v>0</v>
      </c>
      <c r="D2241" s="14" t="n">
        <f aca="false">Data_Clean!I2241*Assumptions!$B$7</f>
        <v>0</v>
      </c>
      <c r="E2241" s="14" t="n">
        <f aca="false">Data_Clean!J2241*Assumptions!$B$8</f>
        <v>0</v>
      </c>
      <c r="F2241" s="14" t="n">
        <f aca="false">Data_Clean!K2241*Assumptions!$B$9</f>
        <v>0</v>
      </c>
      <c r="G2241" s="14" t="n">
        <f aca="false">Data_Clean!L2241*Assumptions!$B$10</f>
        <v>0</v>
      </c>
      <c r="H2241" s="14" t="n">
        <f aca="false">IF(OR(Data_Clean!M2241="",Data_Clean!N2241=""),0,Data_Clean!M2241*Data_Clean!N2241/100)*Assumptions!$B$13*Assumptions!$B$11</f>
        <v>233.766</v>
      </c>
      <c r="I2241" s="14" t="n">
        <f aca="false">Data_Clean!O2241*4*Assumptions!$B$12</f>
        <v>24.87696</v>
      </c>
      <c r="J2241" s="14" t="n">
        <f aca="false">SUM(B2241:I2241)</f>
        <v>476.58971</v>
      </c>
      <c r="K2241" s="16" t="n">
        <f aca="false">IF(Data_Clean!P2241="","",Assumptions!$B$15*0.5^(Data_Clean!P2241/Assumptions!$B$20))</f>
        <v>28.6452481173125</v>
      </c>
      <c r="L2241" s="16" t="n">
        <f aca="false">Assumptions!$B$16*MIN(1,LN(1+Data_Clean!Q2241)/LN(1+Assumptions!$B$21))</f>
        <v>14.9444347261843</v>
      </c>
      <c r="M2241" s="16" t="n">
        <f aca="false">Assumptions!$B$17*(0.6*MIN(1,Data_Clean!R2241/Assumptions!$B$22)+0.4*IF(Data_Clean!S2241="",0,Data_Clean!S2241))</f>
        <v>9.672</v>
      </c>
      <c r="N2241" s="16" t="n">
        <f aca="false">Assumptions!$B$18*MIN(1,(Data_Clean!F2241-1)/Assumptions!$B$23)</f>
        <v>5</v>
      </c>
      <c r="O2241" s="16" t="n">
        <f aca="false">Assumptions!$B$19*(0.4*IF(Data_Clean!E2241="",0,MIN(1,Data_Clean!E2241/12/Assumptions!$B$24))+0.35*IF(Data_Clean!D2241="Y",1,0)+0.25*(1-MIN(Data_Clean!T2241,3)/3))/IF(Data_Clean!E2241="",0.6,1)</f>
        <v>15</v>
      </c>
      <c r="P2241" s="16" t="n">
        <f aca="false">SUM(K2241:O2241)/(Assumptions!$D$5-IF(K2241="",Assumptions!$B$15,0))*100</f>
        <v>73.2616828434968</v>
      </c>
      <c r="Q2241" s="7" t="str">
        <f aca="false">IF(J2241&gt;=Assumptions!$B$26,"High",IF(J2241&gt;=Assumptions!$B$27,"Mid","Low"))</f>
        <v>Mid</v>
      </c>
      <c r="R2241" s="7" t="str">
        <f aca="false">IF(P2241&gt;=Assumptions!$B$28,"High",IF(P2241&gt;=Assumptions!$B$29,"Mid","Low"))</f>
        <v>High</v>
      </c>
      <c r="S2241" s="7" t="str">
        <f aca="false">INDEX(Assumptions!$B$33:$B$41,MATCH(Q2241&amp;"|"&amp;R2241,Assumptions!$A$33:$A$41,0))</f>
        <v>Engaged Builders</v>
      </c>
      <c r="T2241" s="7" t="n">
        <f aca="false">IF(ISNUMBER(Data_Clean!V2241),J2241*Data_Clean!V2241,0)</f>
        <v>10.437314649</v>
      </c>
    </row>
    <row r="2242" customFormat="false" ht="15" hidden="false" customHeight="false" outlineLevel="0" collapsed="false">
      <c r="A2242" s="15" t="str">
        <f aca="false">Data_Clean!A2242</f>
        <v>CX102238</v>
      </c>
      <c r="B2242" s="14" t="n">
        <f aca="false">Data_Clean!G2242*Assumptions!$B$5</f>
        <v>464.71625</v>
      </c>
      <c r="C2242" s="14" t="n">
        <f aca="false">IF(Data_Clean!H2242="",0,Data_Clean!H2242)*Assumptions!$B$6</f>
        <v>294.1362</v>
      </c>
      <c r="D2242" s="14" t="n">
        <f aca="false">Data_Clean!I2242*Assumptions!$B$7</f>
        <v>373.6</v>
      </c>
      <c r="E2242" s="14" t="n">
        <f aca="false">Data_Clean!J2242*Assumptions!$B$8</f>
        <v>0</v>
      </c>
      <c r="F2242" s="14" t="n">
        <f aca="false">Data_Clean!K2242*Assumptions!$B$9</f>
        <v>0</v>
      </c>
      <c r="G2242" s="14" t="n">
        <f aca="false">Data_Clean!L2242*Assumptions!$B$10</f>
        <v>0</v>
      </c>
      <c r="H2242" s="14" t="n">
        <f aca="false">IF(OR(Data_Clean!M2242="",Data_Clean!N2242=""),0,Data_Clean!M2242*Data_Clean!N2242/100)*Assumptions!$B$13*Assumptions!$B$11</f>
        <v>0</v>
      </c>
      <c r="I2242" s="14" t="n">
        <f aca="false">Data_Clean!O2242*4*Assumptions!$B$12</f>
        <v>0</v>
      </c>
      <c r="J2242" s="14" t="n">
        <f aca="false">SUM(B2242:I2242)</f>
        <v>1132.45245</v>
      </c>
      <c r="K2242" s="16" t="n">
        <f aca="false">IF(Data_Clean!P2242="","",Assumptions!$B$15*0.5^(Data_Clean!P2242/Assumptions!$B$20))</f>
        <v>29.3147990530274</v>
      </c>
      <c r="L2242" s="16" t="n">
        <f aca="false">Assumptions!$B$16*MIN(1,LN(1+Data_Clean!Q2242)/LN(1+Assumptions!$B$21))</f>
        <v>14.9444347261843</v>
      </c>
      <c r="M2242" s="16" t="n">
        <f aca="false">Assumptions!$B$17*(0.6*MIN(1,Data_Clean!R2242/Assumptions!$B$22)+0.4*IF(Data_Clean!S2242="",0,Data_Clean!S2242))</f>
        <v>11.364</v>
      </c>
      <c r="N2242" s="16" t="n">
        <f aca="false">Assumptions!$B$18*MIN(1,(Data_Clean!F2242-1)/Assumptions!$B$23)</f>
        <v>10</v>
      </c>
      <c r="O2242" s="16" t="n">
        <f aca="false">Assumptions!$B$19*(0.4*IF(Data_Clean!E2242="",0,MIN(1,Data_Clean!E2242/12/Assumptions!$B$24))+0.35*IF(Data_Clean!D2242="Y",1,0)+0.25*(1-MIN(Data_Clean!T2242,3)/3))/IF(Data_Clean!E2242="",0.6,1)</f>
        <v>5.9</v>
      </c>
      <c r="P2242" s="16" t="n">
        <f aca="false">SUM(K2242:O2242)/(Assumptions!$D$5-IF(K2242="",Assumptions!$B$15,0))*100</f>
        <v>71.5232337792117</v>
      </c>
      <c r="Q2242" s="7" t="str">
        <f aca="false">IF(J2242&gt;=Assumptions!$B$26,"High",IF(J2242&gt;=Assumptions!$B$27,"Mid","Low"))</f>
        <v>Mid</v>
      </c>
      <c r="R2242" s="7" t="str">
        <f aca="false">IF(P2242&gt;=Assumptions!$B$28,"High",IF(P2242&gt;=Assumptions!$B$29,"Mid","Low"))</f>
        <v>High</v>
      </c>
      <c r="S2242" s="7" t="str">
        <f aca="false">INDEX(Assumptions!$B$33:$B$41,MATCH(Q2242&amp;"|"&amp;R2242,Assumptions!$A$33:$A$41,0))</f>
        <v>Engaged Builders</v>
      </c>
      <c r="T2242" s="7" t="n">
        <f aca="false">IF(ISNUMBER(Data_Clean!V2242),J2242*Data_Clean!V2242,0)</f>
        <v>102.939927705</v>
      </c>
    </row>
    <row r="2243" customFormat="false" ht="15" hidden="false" customHeight="false" outlineLevel="0" collapsed="false">
      <c r="A2243" s="15" t="str">
        <f aca="false">Data_Clean!A2243</f>
        <v>CX102239</v>
      </c>
      <c r="B2243" s="14" t="n">
        <f aca="false">Data_Clean!G2243*Assumptions!$B$5</f>
        <v>159.65875</v>
      </c>
      <c r="C2243" s="14" t="n">
        <f aca="false">IF(Data_Clean!H2243="",0,Data_Clean!H2243)*Assumptions!$B$6</f>
        <v>128.74776</v>
      </c>
      <c r="D2243" s="14" t="n">
        <f aca="false">Data_Clean!I2243*Assumptions!$B$7</f>
        <v>631.2</v>
      </c>
      <c r="E2243" s="14" t="n">
        <f aca="false">Data_Clean!J2243*Assumptions!$B$8</f>
        <v>0</v>
      </c>
      <c r="F2243" s="14" t="n">
        <f aca="false">Data_Clean!K2243*Assumptions!$B$9</f>
        <v>2640</v>
      </c>
      <c r="G2243" s="14" t="n">
        <f aca="false">Data_Clean!L2243*Assumptions!$B$10</f>
        <v>0</v>
      </c>
      <c r="H2243" s="14" t="n">
        <f aca="false">IF(OR(Data_Clean!M2243="",Data_Clean!N2243=""),0,Data_Clean!M2243*Data_Clean!N2243/100)*Assumptions!$B$13*Assumptions!$B$11</f>
        <v>0</v>
      </c>
      <c r="I2243" s="14" t="n">
        <f aca="false">Data_Clean!O2243*4*Assumptions!$B$12</f>
        <v>0</v>
      </c>
      <c r="J2243" s="14" t="n">
        <f aca="false">SUM(B2243:I2243)</f>
        <v>3559.60651</v>
      </c>
      <c r="K2243" s="16" t="n">
        <f aca="false">IF(Data_Clean!P2243="","",Assumptions!$B$15*0.5^(Data_Clean!P2243/Assumptions!$B$20))</f>
        <v>24.9371368842836</v>
      </c>
      <c r="L2243" s="16" t="n">
        <f aca="false">Assumptions!$B$16*MIN(1,LN(1+Data_Clean!Q2243)/LN(1+Assumptions!$B$21))</f>
        <v>16.3969864627818</v>
      </c>
      <c r="M2243" s="16" t="n">
        <f aca="false">Assumptions!$B$17*(0.6*MIN(1,Data_Clean!R2243/Assumptions!$B$22)+0.4*IF(Data_Clean!S2243="",0,Data_Clean!S2243))</f>
        <v>11.034</v>
      </c>
      <c r="N2243" s="16" t="n">
        <f aca="false">Assumptions!$B$18*MIN(1,(Data_Clean!F2243-1)/Assumptions!$B$23)</f>
        <v>15</v>
      </c>
      <c r="O2243" s="16" t="n">
        <f aca="false">Assumptions!$B$19*(0.4*IF(Data_Clean!E2243="",0,MIN(1,Data_Clean!E2243/12/Assumptions!$B$24))+0.35*IF(Data_Clean!D2243="Y",1,0)+0.25*(1-MIN(Data_Clean!T2243,3)/3))/IF(Data_Clean!E2243="",0.6,1)</f>
        <v>11.75</v>
      </c>
      <c r="P2243" s="16" t="n">
        <f aca="false">SUM(K2243:O2243)/(Assumptions!$D$5-IF(K2243="",Assumptions!$B$15,0))*100</f>
        <v>79.1181233470654</v>
      </c>
      <c r="Q2243" s="7" t="str">
        <f aca="false">IF(J2243&gt;=Assumptions!$B$26,"High",IF(J2243&gt;=Assumptions!$B$27,"Mid","Low"))</f>
        <v>High</v>
      </c>
      <c r="R2243" s="7" t="str">
        <f aca="false">IF(P2243&gt;=Assumptions!$B$28,"High",IF(P2243&gt;=Assumptions!$B$29,"Mid","Low"))</f>
        <v>High</v>
      </c>
      <c r="S2243" s="7" t="str">
        <f aca="false">INDEX(Assumptions!$B$33:$B$41,MATCH(Q2243&amp;"|"&amp;R2243,Assumptions!$A$33:$A$41,0))</f>
        <v>Premier Advocates</v>
      </c>
      <c r="T2243" s="7" t="n">
        <f aca="false">IF(ISNUMBER(Data_Clean!V2243),J2243*Data_Clean!V2243,0)</f>
        <v>80.803067777</v>
      </c>
    </row>
    <row r="2244" customFormat="false" ht="15" hidden="false" customHeight="false" outlineLevel="0" collapsed="false">
      <c r="A2244" s="15" t="str">
        <f aca="false">Data_Clean!A2244</f>
        <v>CX102240</v>
      </c>
      <c r="B2244" s="14" t="n">
        <f aca="false">Data_Clean!G2244*Assumptions!$B$5</f>
        <v>117.4</v>
      </c>
      <c r="C2244" s="14" t="n">
        <f aca="false">IF(Data_Clean!H2244="",0,Data_Clean!H2244)*Assumptions!$B$6</f>
        <v>52.9176</v>
      </c>
      <c r="D2244" s="14" t="n">
        <f aca="false">Data_Clean!I2244*Assumptions!$B$7</f>
        <v>0</v>
      </c>
      <c r="E2244" s="14" t="n">
        <f aca="false">Data_Clean!J2244*Assumptions!$B$8</f>
        <v>0</v>
      </c>
      <c r="F2244" s="14" t="n">
        <f aca="false">Data_Clean!K2244*Assumptions!$B$9</f>
        <v>0</v>
      </c>
      <c r="G2244" s="14" t="n">
        <f aca="false">Data_Clean!L2244*Assumptions!$B$10</f>
        <v>0</v>
      </c>
      <c r="H2244" s="14" t="n">
        <f aca="false">IF(OR(Data_Clean!M2244="",Data_Clean!N2244=""),0,Data_Clean!M2244*Data_Clean!N2244/100)*Assumptions!$B$13*Assumptions!$B$11</f>
        <v>291.6</v>
      </c>
      <c r="I2244" s="14" t="n">
        <f aca="false">Data_Clean!O2244*4*Assumptions!$B$12</f>
        <v>9.05184</v>
      </c>
      <c r="J2244" s="14" t="n">
        <f aca="false">SUM(B2244:I2244)</f>
        <v>470.96944</v>
      </c>
      <c r="K2244" s="16" t="n">
        <f aca="false">IF(Data_Clean!P2244="","",Assumptions!$B$15*0.5^(Data_Clean!P2244/Assumptions!$B$20))</f>
        <v>27.3516746567465</v>
      </c>
      <c r="L2244" s="16" t="n">
        <f aca="false">Assumptions!$B$16*MIN(1,LN(1+Data_Clean!Q2244)/LN(1+Assumptions!$B$21))</f>
        <v>12.2792642888455</v>
      </c>
      <c r="M2244" s="16" t="n">
        <f aca="false">Assumptions!$B$17*(0.6*MIN(1,Data_Clean!R2244/Assumptions!$B$22)+0.4*IF(Data_Clean!S2244="",0,Data_Clean!S2244))</f>
        <v>10.542</v>
      </c>
      <c r="N2244" s="16" t="n">
        <f aca="false">Assumptions!$B$18*MIN(1,(Data_Clean!F2244-1)/Assumptions!$B$23)</f>
        <v>15</v>
      </c>
      <c r="O2244" s="16" t="n">
        <f aca="false">Assumptions!$B$19*(0.4*IF(Data_Clean!E2244="",0,MIN(1,Data_Clean!E2244/12/Assumptions!$B$24))+0.35*IF(Data_Clean!D2244="Y",1,0)+0.25*(1-MIN(Data_Clean!T2244,3)/3))/IF(Data_Clean!E2244="",0.6,1)</f>
        <v>7.85</v>
      </c>
      <c r="P2244" s="16" t="n">
        <f aca="false">SUM(K2244:O2244)/(Assumptions!$D$5-IF(K2244="",Assumptions!$B$15,0))*100</f>
        <v>73.022938945592</v>
      </c>
      <c r="Q2244" s="7" t="str">
        <f aca="false">IF(J2244&gt;=Assumptions!$B$26,"High",IF(J2244&gt;=Assumptions!$B$27,"Mid","Low"))</f>
        <v>Mid</v>
      </c>
      <c r="R2244" s="7" t="str">
        <f aca="false">IF(P2244&gt;=Assumptions!$B$28,"High",IF(P2244&gt;=Assumptions!$B$29,"Mid","Low"))</f>
        <v>High</v>
      </c>
      <c r="S2244" s="7" t="str">
        <f aca="false">INDEX(Assumptions!$B$33:$B$41,MATCH(Q2244&amp;"|"&amp;R2244,Assumptions!$A$33:$A$41,0))</f>
        <v>Engaged Builders</v>
      </c>
      <c r="T2244" s="7" t="n">
        <f aca="false">IF(ISNUMBER(Data_Clean!V2244),J2244*Data_Clean!V2244,0)</f>
        <v>18.8387776</v>
      </c>
    </row>
    <row r="2245" customFormat="false" ht="15" hidden="false" customHeight="false" outlineLevel="0" collapsed="false">
      <c r="A2245" s="15" t="str">
        <f aca="false">Data_Clean!A2245</f>
        <v>CX102241</v>
      </c>
      <c r="B2245" s="14" t="n">
        <f aca="false">Data_Clean!G2245*Assumptions!$B$5</f>
        <v>298.6435</v>
      </c>
      <c r="C2245" s="14" t="n">
        <f aca="false">IF(Data_Clean!H2245="",0,Data_Clean!H2245)*Assumptions!$B$6</f>
        <v>980.06364</v>
      </c>
      <c r="D2245" s="14" t="n">
        <f aca="false">Data_Clean!I2245*Assumptions!$B$7</f>
        <v>1008.8</v>
      </c>
      <c r="E2245" s="14" t="n">
        <f aca="false">Data_Clean!J2245*Assumptions!$B$8</f>
        <v>0</v>
      </c>
      <c r="F2245" s="14" t="n">
        <f aca="false">Data_Clean!K2245*Assumptions!$B$9</f>
        <v>0</v>
      </c>
      <c r="G2245" s="14" t="n">
        <f aca="false">Data_Clean!L2245*Assumptions!$B$10</f>
        <v>0</v>
      </c>
      <c r="H2245" s="14" t="n">
        <f aca="false">IF(OR(Data_Clean!M2245="",Data_Clean!N2245=""),0,Data_Clean!M2245*Data_Clean!N2245/100)*Assumptions!$B$13*Assumptions!$B$11</f>
        <v>203.112</v>
      </c>
      <c r="I2245" s="14" t="n">
        <f aca="false">Data_Clean!O2245*4*Assumptions!$B$12</f>
        <v>43.59792</v>
      </c>
      <c r="J2245" s="14" t="n">
        <f aca="false">SUM(B2245:I2245)</f>
        <v>2534.21706</v>
      </c>
      <c r="K2245" s="16" t="n">
        <f aca="false">IF(Data_Clean!P2245="","",Assumptions!$B$15*0.5^(Data_Clean!P2245/Assumptions!$B$20))</f>
        <v>27.9909897461042</v>
      </c>
      <c r="L2245" s="16" t="n">
        <f aca="false">Assumptions!$B$16*MIN(1,LN(1+Data_Clean!Q2245)/LN(1+Assumptions!$B$21))</f>
        <v>13.8963721559302</v>
      </c>
      <c r="M2245" s="16" t="n">
        <f aca="false">Assumptions!$B$17*(0.6*MIN(1,Data_Clean!R2245/Assumptions!$B$22)+0.4*IF(Data_Clean!S2245="",0,Data_Clean!S2245))</f>
        <v>5.796</v>
      </c>
      <c r="N2245" s="16" t="n">
        <f aca="false">Assumptions!$B$18*MIN(1,(Data_Clean!F2245-1)/Assumptions!$B$23)</f>
        <v>15</v>
      </c>
      <c r="O2245" s="16" t="n">
        <f aca="false">Assumptions!$B$19*(0.4*IF(Data_Clean!E2245="",0,MIN(1,Data_Clean!E2245/12/Assumptions!$B$24))+0.35*IF(Data_Clean!D2245="Y",1,0)+0.25*(1-MIN(Data_Clean!T2245,3)/3))/IF(Data_Clean!E2245="",0.6,1)</f>
        <v>13.1</v>
      </c>
      <c r="P2245" s="16" t="n">
        <f aca="false">SUM(K2245:O2245)/(Assumptions!$D$5-IF(K2245="",Assumptions!$B$15,0))*100</f>
        <v>75.7833619020345</v>
      </c>
      <c r="Q2245" s="7" t="str">
        <f aca="false">IF(J2245&gt;=Assumptions!$B$26,"High",IF(J2245&gt;=Assumptions!$B$27,"Mid","Low"))</f>
        <v>High</v>
      </c>
      <c r="R2245" s="7" t="str">
        <f aca="false">IF(P2245&gt;=Assumptions!$B$28,"High",IF(P2245&gt;=Assumptions!$B$29,"Mid","Low"))</f>
        <v>High</v>
      </c>
      <c r="S2245" s="7" t="str">
        <f aca="false">INDEX(Assumptions!$B$33:$B$41,MATCH(Q2245&amp;"|"&amp;R2245,Assumptions!$A$33:$A$41,0))</f>
        <v>Premier Advocates</v>
      </c>
      <c r="T2245" s="7" t="n">
        <f aca="false">IF(ISNUMBER(Data_Clean!V2245),J2245*Data_Clean!V2245,0)</f>
        <v>105.17000799</v>
      </c>
    </row>
    <row r="2246" customFormat="false" ht="15" hidden="false" customHeight="false" outlineLevel="0" collapsed="false">
      <c r="A2246" s="15" t="str">
        <f aca="false">Data_Clean!A2246</f>
        <v>CX102242</v>
      </c>
      <c r="B2246" s="14" t="n">
        <f aca="false">Data_Clean!G2246*Assumptions!$B$5</f>
        <v>152.99175</v>
      </c>
      <c r="C2246" s="14" t="n">
        <f aca="false">IF(Data_Clean!H2246="",0,Data_Clean!H2246)*Assumptions!$B$6</f>
        <v>393.75684</v>
      </c>
      <c r="D2246" s="14" t="n">
        <f aca="false">Data_Clean!I2246*Assumptions!$B$7</f>
        <v>0</v>
      </c>
      <c r="E2246" s="14" t="n">
        <f aca="false">Data_Clean!J2246*Assumptions!$B$8</f>
        <v>0</v>
      </c>
      <c r="F2246" s="14" t="n">
        <f aca="false">Data_Clean!K2246*Assumptions!$B$9</f>
        <v>0</v>
      </c>
      <c r="G2246" s="14" t="n">
        <f aca="false">Data_Clean!L2246*Assumptions!$B$10</f>
        <v>0</v>
      </c>
      <c r="H2246" s="14" t="n">
        <f aca="false">IF(OR(Data_Clean!M2246="",Data_Clean!N2246=""),0,Data_Clean!M2246*Data_Clean!N2246/100)*Assumptions!$B$13*Assumptions!$B$11</f>
        <v>0</v>
      </c>
      <c r="I2246" s="14" t="n">
        <f aca="false">Data_Clean!O2246*4*Assumptions!$B$12</f>
        <v>0</v>
      </c>
      <c r="J2246" s="14" t="n">
        <f aca="false">SUM(B2246:I2246)</f>
        <v>546.74859</v>
      </c>
      <c r="K2246" s="16" t="n">
        <f aca="false">IF(Data_Clean!P2246="","",Assumptions!$B$15*0.5^(Data_Clean!P2246/Assumptions!$B$20))</f>
        <v>28.6452481173125</v>
      </c>
      <c r="L2246" s="16" t="n">
        <f aca="false">Assumptions!$B$16*MIN(1,LN(1+Data_Clean!Q2246)/LN(1+Assumptions!$B$21))</f>
        <v>13.8963721559302</v>
      </c>
      <c r="M2246" s="16" t="n">
        <f aca="false">Assumptions!$B$17*(0.6*MIN(1,Data_Clean!R2246/Assumptions!$B$22)+0.4*IF(Data_Clean!S2246="",0,Data_Clean!S2246))</f>
        <v>3.768</v>
      </c>
      <c r="N2246" s="16" t="n">
        <f aca="false">Assumptions!$B$18*MIN(1,(Data_Clean!F2246-1)/Assumptions!$B$23)</f>
        <v>5</v>
      </c>
      <c r="O2246" s="16" t="n">
        <f aca="false">Assumptions!$B$19*(0.4*IF(Data_Clean!E2246="",0,MIN(1,Data_Clean!E2246/12/Assumptions!$B$24))+0.35*IF(Data_Clean!D2246="Y",1,0)+0.25*(1-MIN(Data_Clean!T2246,3)/3))/IF(Data_Clean!E2246="",0.6,1)</f>
        <v>9.75</v>
      </c>
      <c r="P2246" s="16" t="n">
        <f aca="false">SUM(K2246:O2246)/(Assumptions!$D$5-IF(K2246="",Assumptions!$B$15,0))*100</f>
        <v>61.0596202732427</v>
      </c>
      <c r="Q2246" s="7" t="str">
        <f aca="false">IF(J2246&gt;=Assumptions!$B$26,"High",IF(J2246&gt;=Assumptions!$B$27,"Mid","Low"))</f>
        <v>Mid</v>
      </c>
      <c r="R2246" s="7" t="str">
        <f aca="false">IF(P2246&gt;=Assumptions!$B$28,"High",IF(P2246&gt;=Assumptions!$B$29,"Mid","Low"))</f>
        <v>Mid</v>
      </c>
      <c r="S2246" s="7" t="str">
        <f aca="false">INDEX(Assumptions!$B$33:$B$41,MATCH(Q2246&amp;"|"&amp;R2246,Assumptions!$A$33:$A$41,0))</f>
        <v>Established Core</v>
      </c>
      <c r="T2246" s="7" t="n">
        <f aca="false">IF(ISNUMBER(Data_Clean!V2246),J2246*Data_Clean!V2246,0)</f>
        <v>35.812032645</v>
      </c>
    </row>
    <row r="2247" customFormat="false" ht="15" hidden="false" customHeight="false" outlineLevel="0" collapsed="false">
      <c r="A2247" s="15" t="str">
        <f aca="false">Data_Clean!A2247</f>
        <v>CX102243</v>
      </c>
      <c r="B2247" s="14" t="n">
        <f aca="false">Data_Clean!G2247*Assumptions!$B$5</f>
        <v>72.4575</v>
      </c>
      <c r="C2247" s="14" t="n">
        <f aca="false">IF(Data_Clean!H2247="",0,Data_Clean!H2247)*Assumptions!$B$6</f>
        <v>136.896</v>
      </c>
      <c r="D2247" s="14" t="n">
        <f aca="false">Data_Clean!I2247*Assumptions!$B$7</f>
        <v>0</v>
      </c>
      <c r="E2247" s="14" t="n">
        <f aca="false">Data_Clean!J2247*Assumptions!$B$8</f>
        <v>0</v>
      </c>
      <c r="F2247" s="14" t="n">
        <f aca="false">Data_Clean!K2247*Assumptions!$B$9</f>
        <v>0</v>
      </c>
      <c r="G2247" s="14" t="n">
        <f aca="false">Data_Clean!L2247*Assumptions!$B$10</f>
        <v>0</v>
      </c>
      <c r="H2247" s="14" t="n">
        <f aca="false">IF(OR(Data_Clean!M2247="",Data_Clean!N2247=""),0,Data_Clean!M2247*Data_Clean!N2247/100)*Assumptions!$B$13*Assumptions!$B$11</f>
        <v>0</v>
      </c>
      <c r="I2247" s="14" t="n">
        <f aca="false">Data_Clean!O2247*4*Assumptions!$B$12</f>
        <v>0</v>
      </c>
      <c r="J2247" s="14" t="n">
        <f aca="false">SUM(B2247:I2247)</f>
        <v>209.3535</v>
      </c>
      <c r="K2247" s="16" t="n">
        <f aca="false">IF(Data_Clean!P2247="","",Assumptions!$B$15*0.5^(Data_Clean!P2247/Assumptions!$B$20))</f>
        <v>12.4685684421418</v>
      </c>
      <c r="L2247" s="16" t="n">
        <f aca="false">Assumptions!$B$16*MIN(1,LN(1+Data_Clean!Q2247)/LN(1+Assumptions!$B$21))</f>
        <v>13.8963721559302</v>
      </c>
      <c r="M2247" s="16" t="n">
        <f aca="false">Assumptions!$B$17*(0.6*MIN(1,Data_Clean!R2247/Assumptions!$B$22)+0.4*IF(Data_Clean!S2247="",0,Data_Clean!S2247))</f>
        <v>4.854</v>
      </c>
      <c r="N2247" s="16" t="n">
        <f aca="false">Assumptions!$B$18*MIN(1,(Data_Clean!F2247-1)/Assumptions!$B$23)</f>
        <v>5</v>
      </c>
      <c r="O2247" s="16" t="n">
        <f aca="false">Assumptions!$B$19*(0.4*IF(Data_Clean!E2247="",0,MIN(1,Data_Clean!E2247/12/Assumptions!$B$24))+0.35*IF(Data_Clean!D2247="Y",1,0)+0.25*(1-MIN(Data_Clean!T2247,3)/3))/IF(Data_Clean!E2247="",0.6,1)</f>
        <v>15</v>
      </c>
      <c r="P2247" s="16" t="n">
        <f aca="false">SUM(K2247:O2247)/(Assumptions!$D$5-IF(K2247="",Assumptions!$B$15,0))*100</f>
        <v>51.2189405980721</v>
      </c>
      <c r="Q2247" s="7" t="str">
        <f aca="false">IF(J2247&gt;=Assumptions!$B$26,"High",IF(J2247&gt;=Assumptions!$B$27,"Mid","Low"))</f>
        <v>Low</v>
      </c>
      <c r="R2247" s="7" t="str">
        <f aca="false">IF(P2247&gt;=Assumptions!$B$28,"High",IF(P2247&gt;=Assumptions!$B$29,"Mid","Low"))</f>
        <v>Mid</v>
      </c>
      <c r="S2247" s="7" t="str">
        <f aca="false">INDEX(Assumptions!$B$33:$B$41,MATCH(Q2247&amp;"|"&amp;R2247,Assumptions!$A$33:$A$41,0))</f>
        <v>Light Touch</v>
      </c>
      <c r="T2247" s="7" t="n">
        <f aca="false">IF(ISNUMBER(Data_Clean!V2247),J2247*Data_Clean!V2247,0)</f>
        <v>5.024484</v>
      </c>
    </row>
    <row r="2248" customFormat="false" ht="15" hidden="false" customHeight="false" outlineLevel="0" collapsed="false">
      <c r="A2248" s="15" t="str">
        <f aca="false">Data_Clean!A2248</f>
        <v>CX102244</v>
      </c>
      <c r="B2248" s="14" t="n">
        <f aca="false">Data_Clean!G2248*Assumptions!$B$5</f>
        <v>301.122</v>
      </c>
      <c r="C2248" s="14" t="n">
        <f aca="false">IF(Data_Clean!H2248="",0,Data_Clean!H2248)*Assumptions!$B$6</f>
        <v>402.99552</v>
      </c>
      <c r="D2248" s="14" t="n">
        <f aca="false">Data_Clean!I2248*Assumptions!$B$7</f>
        <v>0</v>
      </c>
      <c r="E2248" s="14" t="n">
        <f aca="false">Data_Clean!J2248*Assumptions!$B$8</f>
        <v>329.189625</v>
      </c>
      <c r="F2248" s="14" t="n">
        <f aca="false">Data_Clean!K2248*Assumptions!$B$9</f>
        <v>789.8</v>
      </c>
      <c r="G2248" s="14" t="n">
        <f aca="false">Data_Clean!L2248*Assumptions!$B$10</f>
        <v>0</v>
      </c>
      <c r="H2248" s="14" t="n">
        <f aca="false">IF(OR(Data_Clean!M2248="",Data_Clean!N2248=""),0,Data_Clean!M2248*Data_Clean!N2248/100)*Assumptions!$B$13*Assumptions!$B$11</f>
        <v>0</v>
      </c>
      <c r="I2248" s="14" t="n">
        <f aca="false">Data_Clean!O2248*4*Assumptions!$B$12</f>
        <v>0</v>
      </c>
      <c r="J2248" s="14" t="n">
        <f aca="false">SUM(B2248:I2248)</f>
        <v>1823.107145</v>
      </c>
      <c r="K2248" s="16" t="n">
        <f aca="false">IF(Data_Clean!P2248="","",Assumptions!$B$15*0.5^(Data_Clean!P2248/Assumptions!$B$20))</f>
        <v>26.7269615442102</v>
      </c>
      <c r="L2248" s="16" t="n">
        <f aca="false">Assumptions!$B$16*MIN(1,LN(1+Data_Clean!Q2248)/LN(1+Assumptions!$B$21))</f>
        <v>14.5815690999133</v>
      </c>
      <c r="M2248" s="16" t="n">
        <f aca="false">Assumptions!$B$17*(0.6*MIN(1,Data_Clean!R2248/Assumptions!$B$22)+0.4*IF(Data_Clean!S2248="",0,Data_Clean!S2248))</f>
        <v>3.036</v>
      </c>
      <c r="N2248" s="16" t="n">
        <f aca="false">Assumptions!$B$18*MIN(1,(Data_Clean!F2248-1)/Assumptions!$B$23)</f>
        <v>20</v>
      </c>
      <c r="O2248" s="16" t="n">
        <f aca="false">Assumptions!$B$19*(0.4*IF(Data_Clean!E2248="",0,MIN(1,Data_Clean!E2248/12/Assumptions!$B$24))+0.35*IF(Data_Clean!D2248="Y",1,0)+0.25*(1-MIN(Data_Clean!T2248,3)/3))/IF(Data_Clean!E2248="",0.6,1)</f>
        <v>9</v>
      </c>
      <c r="P2248" s="16" t="n">
        <f aca="false">SUM(K2248:O2248)/(Assumptions!$D$5-IF(K2248="",Assumptions!$B$15,0))*100</f>
        <v>73.3445306441234</v>
      </c>
      <c r="Q2248" s="7" t="str">
        <f aca="false">IF(J2248&gt;=Assumptions!$B$26,"High",IF(J2248&gt;=Assumptions!$B$27,"Mid","Low"))</f>
        <v>High</v>
      </c>
      <c r="R2248" s="7" t="str">
        <f aca="false">IF(P2248&gt;=Assumptions!$B$28,"High",IF(P2248&gt;=Assumptions!$B$29,"Mid","Low"))</f>
        <v>High</v>
      </c>
      <c r="S2248" s="7" t="str">
        <f aca="false">INDEX(Assumptions!$B$33:$B$41,MATCH(Q2248&amp;"|"&amp;R2248,Assumptions!$A$33:$A$41,0))</f>
        <v>Premier Advocates</v>
      </c>
      <c r="T2248" s="7" t="n">
        <f aca="false">IF(ISNUMBER(Data_Clean!V2248),J2248*Data_Clean!V2248,0)</f>
        <v>74.747392945</v>
      </c>
    </row>
    <row r="2249" customFormat="false" ht="15" hidden="false" customHeight="false" outlineLevel="0" collapsed="false">
      <c r="A2249" s="15" t="str">
        <f aca="false">Data_Clean!A2249</f>
        <v>CX102245</v>
      </c>
      <c r="B2249" s="14" t="n">
        <f aca="false">Data_Clean!G2249*Assumptions!$B$5</f>
        <v>57.092</v>
      </c>
      <c r="C2249" s="14" t="n">
        <f aca="false">IF(Data_Clean!H2249="",0,Data_Clean!H2249)*Assumptions!$B$6</f>
        <v>0</v>
      </c>
      <c r="D2249" s="14" t="n">
        <f aca="false">Data_Clean!I2249*Assumptions!$B$7</f>
        <v>0</v>
      </c>
      <c r="E2249" s="14" t="n">
        <f aca="false">Data_Clean!J2249*Assumptions!$B$8</f>
        <v>0</v>
      </c>
      <c r="F2249" s="14" t="n">
        <f aca="false">Data_Clean!K2249*Assumptions!$B$9</f>
        <v>0</v>
      </c>
      <c r="G2249" s="14" t="n">
        <f aca="false">Data_Clean!L2249*Assumptions!$B$10</f>
        <v>0</v>
      </c>
      <c r="H2249" s="14" t="n">
        <f aca="false">IF(OR(Data_Clean!M2249="",Data_Clean!N2249=""),0,Data_Clean!M2249*Data_Clean!N2249/100)*Assumptions!$B$13*Assumptions!$B$11</f>
        <v>0</v>
      </c>
      <c r="I2249" s="14" t="n">
        <f aca="false">Data_Clean!O2249*4*Assumptions!$B$12</f>
        <v>0</v>
      </c>
      <c r="J2249" s="14" t="n">
        <f aca="false">SUM(B2249:I2249)</f>
        <v>57.092</v>
      </c>
      <c r="K2249" s="16" t="n">
        <f aca="false">IF(Data_Clean!P2249="","",Assumptions!$B$15*0.5^(Data_Clean!P2249/Assumptions!$B$20))</f>
        <v>14.3226240586562</v>
      </c>
      <c r="L2249" s="16" t="n">
        <f aca="false">Assumptions!$B$16*MIN(1,LN(1+Data_Clean!Q2249)/LN(1+Assumptions!$B$21))</f>
        <v>10.362865626271</v>
      </c>
      <c r="M2249" s="16" t="n">
        <f aca="false">Assumptions!$B$17*(0.6*MIN(1,Data_Clean!R2249/Assumptions!$B$22)+0.4*IF(Data_Clean!S2249="",0,Data_Clean!S2249))</f>
        <v>0.894</v>
      </c>
      <c r="N2249" s="16" t="n">
        <f aca="false">Assumptions!$B$18*MIN(1,(Data_Clean!F2249-1)/Assumptions!$B$23)</f>
        <v>0</v>
      </c>
      <c r="O2249" s="16" t="n">
        <f aca="false">Assumptions!$B$19*(0.4*IF(Data_Clean!E2249="",0,MIN(1,Data_Clean!E2249/12/Assumptions!$B$24))+0.35*IF(Data_Clean!D2249="Y",1,0)+0.25*(1-MIN(Data_Clean!T2249,3)/3))/IF(Data_Clean!E2249="",0.6,1)</f>
        <v>15</v>
      </c>
      <c r="P2249" s="16" t="n">
        <f aca="false">SUM(K2249:O2249)/(Assumptions!$D$5-IF(K2249="",Assumptions!$B$15,0))*100</f>
        <v>40.5794896849273</v>
      </c>
      <c r="Q2249" s="7" t="str">
        <f aca="false">IF(J2249&gt;=Assumptions!$B$26,"High",IF(J2249&gt;=Assumptions!$B$27,"Mid","Low"))</f>
        <v>Low</v>
      </c>
      <c r="R2249" s="7" t="str">
        <f aca="false">IF(P2249&gt;=Assumptions!$B$28,"High",IF(P2249&gt;=Assumptions!$B$29,"Mid","Low"))</f>
        <v>Low</v>
      </c>
      <c r="S2249" s="7" t="str">
        <f aca="false">INDEX(Assumptions!$B$33:$B$41,MATCH(Q2249&amp;"|"&amp;R2249,Assumptions!$A$33:$A$41,0))</f>
        <v>Dormant &amp; Low Value</v>
      </c>
      <c r="T2249" s="7" t="n">
        <f aca="false">IF(ISNUMBER(Data_Clean!V2249),J2249*Data_Clean!V2249,0)</f>
        <v>4.6644164</v>
      </c>
    </row>
    <row r="2250" customFormat="false" ht="15" hidden="false" customHeight="false" outlineLevel="0" collapsed="false">
      <c r="A2250" s="15" t="str">
        <f aca="false">Data_Clean!A2250</f>
        <v>CX102246</v>
      </c>
      <c r="B2250" s="14" t="n">
        <f aca="false">Data_Clean!G2250*Assumptions!$B$5</f>
        <v>138.9775</v>
      </c>
      <c r="C2250" s="14" t="n">
        <f aca="false">IF(Data_Clean!H2250="",0,Data_Clean!H2250)*Assumptions!$B$6</f>
        <v>52.92792</v>
      </c>
      <c r="D2250" s="14" t="n">
        <f aca="false">Data_Clean!I2250*Assumptions!$B$7</f>
        <v>0</v>
      </c>
      <c r="E2250" s="14" t="n">
        <f aca="false">Data_Clean!J2250*Assumptions!$B$8</f>
        <v>0</v>
      </c>
      <c r="F2250" s="14" t="n">
        <f aca="false">Data_Clean!K2250*Assumptions!$B$9</f>
        <v>0</v>
      </c>
      <c r="G2250" s="14" t="n">
        <f aca="false">Data_Clean!L2250*Assumptions!$B$10</f>
        <v>971.55</v>
      </c>
      <c r="H2250" s="14" t="n">
        <f aca="false">IF(OR(Data_Clean!M2250="",Data_Clean!N2250=""),0,Data_Clean!M2250*Data_Clean!N2250/100)*Assumptions!$B$13*Assumptions!$B$11</f>
        <v>0</v>
      </c>
      <c r="I2250" s="14" t="n">
        <f aca="false">Data_Clean!O2250*4*Assumptions!$B$12</f>
        <v>0</v>
      </c>
      <c r="J2250" s="14" t="n">
        <f aca="false">SUM(B2250:I2250)</f>
        <v>1163.45542</v>
      </c>
      <c r="K2250" s="16" t="n">
        <f aca="false">IF(Data_Clean!P2250="","",Assumptions!$B$15*0.5^(Data_Clean!P2250/Assumptions!$B$20))</f>
        <v>15</v>
      </c>
      <c r="L2250" s="16" t="n">
        <f aca="false">Assumptions!$B$16*MIN(1,LN(1+Data_Clean!Q2250)/LN(1+Assumptions!$B$21))</f>
        <v>13.4237548294248</v>
      </c>
      <c r="M2250" s="16" t="n">
        <f aca="false">Assumptions!$B$17*(0.6*MIN(1,Data_Clean!R2250/Assumptions!$B$22)+0.4*IF(Data_Clean!S2250="",0,Data_Clean!S2250))</f>
        <v>2.046</v>
      </c>
      <c r="N2250" s="16" t="n">
        <f aca="false">Assumptions!$B$18*MIN(1,(Data_Clean!F2250-1)/Assumptions!$B$23)</f>
        <v>10</v>
      </c>
      <c r="O2250" s="16" t="n">
        <f aca="false">Assumptions!$B$19*(0.4*IF(Data_Clean!E2250="",0,MIN(1,Data_Clean!E2250/12/Assumptions!$B$24))+0.35*IF(Data_Clean!D2250="Y",1,0)+0.25*(1-MIN(Data_Clean!T2250,3)/3))/IF(Data_Clean!E2250="",0.6,1)</f>
        <v>10.45</v>
      </c>
      <c r="P2250" s="16" t="n">
        <f aca="false">SUM(K2250:O2250)/(Assumptions!$D$5-IF(K2250="",Assumptions!$B$15,0))*100</f>
        <v>50.9197548294248</v>
      </c>
      <c r="Q2250" s="7" t="str">
        <f aca="false">IF(J2250&gt;=Assumptions!$B$26,"High",IF(J2250&gt;=Assumptions!$B$27,"Mid","Low"))</f>
        <v>Mid</v>
      </c>
      <c r="R2250" s="7" t="str">
        <f aca="false">IF(P2250&gt;=Assumptions!$B$28,"High",IF(P2250&gt;=Assumptions!$B$29,"Mid","Low"))</f>
        <v>Mid</v>
      </c>
      <c r="S2250" s="7" t="str">
        <f aca="false">INDEX(Assumptions!$B$33:$B$41,MATCH(Q2250&amp;"|"&amp;R2250,Assumptions!$A$33:$A$41,0))</f>
        <v>Established Core</v>
      </c>
      <c r="T2250" s="7" t="n">
        <f aca="false">IF(ISNUMBER(Data_Clean!V2250),J2250*Data_Clean!V2250,0)</f>
        <v>51.424729564</v>
      </c>
    </row>
    <row r="2251" customFormat="false" ht="15" hidden="false" customHeight="false" outlineLevel="0" collapsed="false">
      <c r="A2251" s="15" t="str">
        <f aca="false">Data_Clean!A2251</f>
        <v>CX102247</v>
      </c>
      <c r="B2251" s="14" t="n">
        <f aca="false">Data_Clean!G2251*Assumptions!$B$5</f>
        <v>201.2765</v>
      </c>
      <c r="C2251" s="14" t="n">
        <f aca="false">IF(Data_Clean!H2251="",0,Data_Clean!H2251)*Assumptions!$B$6</f>
        <v>81.94944</v>
      </c>
      <c r="D2251" s="14" t="n">
        <f aca="false">Data_Clean!I2251*Assumptions!$B$7</f>
        <v>0</v>
      </c>
      <c r="E2251" s="14" t="n">
        <f aca="false">Data_Clean!J2251*Assumptions!$B$8</f>
        <v>0</v>
      </c>
      <c r="F2251" s="14" t="n">
        <f aca="false">Data_Clean!K2251*Assumptions!$B$9</f>
        <v>0</v>
      </c>
      <c r="G2251" s="14" t="n">
        <f aca="false">Data_Clean!L2251*Assumptions!$B$10</f>
        <v>0</v>
      </c>
      <c r="H2251" s="14" t="n">
        <f aca="false">IF(OR(Data_Clean!M2251="",Data_Clean!N2251=""),0,Data_Clean!M2251*Data_Clean!N2251/100)*Assumptions!$B$13*Assumptions!$B$11</f>
        <v>376.2</v>
      </c>
      <c r="I2251" s="14" t="n">
        <f aca="false">Data_Clean!O2251*4*Assumptions!$B$12</f>
        <v>36.6624</v>
      </c>
      <c r="J2251" s="14" t="n">
        <f aca="false">SUM(B2251:I2251)</f>
        <v>696.08834</v>
      </c>
      <c r="K2251" s="16" t="n">
        <f aca="false">IF(Data_Clean!P2251="","",Assumptions!$B$15*0.5^(Data_Clean!P2251/Assumptions!$B$20))</f>
        <v>26.1165168988837</v>
      </c>
      <c r="L2251" s="16" t="n">
        <f aca="false">Assumptions!$B$16*MIN(1,LN(1+Data_Clean!Q2251)/LN(1+Assumptions!$B$21))</f>
        <v>15.0586973234667</v>
      </c>
      <c r="M2251" s="16" t="n">
        <f aca="false">Assumptions!$B$17*(0.6*MIN(1,Data_Clean!R2251/Assumptions!$B$22)+0.4*IF(Data_Clean!S2251="",0,Data_Clean!S2251))</f>
        <v>10.446</v>
      </c>
      <c r="N2251" s="16" t="n">
        <f aca="false">Assumptions!$B$18*MIN(1,(Data_Clean!F2251-1)/Assumptions!$B$23)</f>
        <v>10</v>
      </c>
      <c r="O2251" s="16" t="n">
        <f aca="false">Assumptions!$B$19*(0.4*IF(Data_Clean!E2251="",0,MIN(1,Data_Clean!E2251/12/Assumptions!$B$24))+0.35*IF(Data_Clean!D2251="Y",1,0)+0.25*(1-MIN(Data_Clean!T2251,3)/3))/IF(Data_Clean!E2251="",0.6,1)</f>
        <v>11.6</v>
      </c>
      <c r="P2251" s="16" t="n">
        <f aca="false">SUM(K2251:O2251)/(Assumptions!$D$5-IF(K2251="",Assumptions!$B$15,0))*100</f>
        <v>73.2212142223504</v>
      </c>
      <c r="Q2251" s="7" t="str">
        <f aca="false">IF(J2251&gt;=Assumptions!$B$26,"High",IF(J2251&gt;=Assumptions!$B$27,"Mid","Low"))</f>
        <v>Mid</v>
      </c>
      <c r="R2251" s="7" t="str">
        <f aca="false">IF(P2251&gt;=Assumptions!$B$28,"High",IF(P2251&gt;=Assumptions!$B$29,"Mid","Low"))</f>
        <v>High</v>
      </c>
      <c r="S2251" s="7" t="str">
        <f aca="false">INDEX(Assumptions!$B$33:$B$41,MATCH(Q2251&amp;"|"&amp;R2251,Assumptions!$A$33:$A$41,0))</f>
        <v>Engaged Builders</v>
      </c>
      <c r="T2251" s="7" t="n">
        <f aca="false">IF(ISNUMBER(Data_Clean!V2251),J2251*Data_Clean!V2251,0)</f>
        <v>18.44634101</v>
      </c>
    </row>
    <row r="2252" customFormat="false" ht="15" hidden="false" customHeight="false" outlineLevel="0" collapsed="false">
      <c r="A2252" s="15" t="str">
        <f aca="false">Data_Clean!A2252</f>
        <v>CX102248</v>
      </c>
      <c r="B2252" s="14" t="n">
        <f aca="false">Data_Clean!G2252*Assumptions!$B$5</f>
        <v>246.73925</v>
      </c>
      <c r="C2252" s="14" t="n">
        <f aca="false">IF(Data_Clean!H2252="",0,Data_Clean!H2252)*Assumptions!$B$6</f>
        <v>290.54208</v>
      </c>
      <c r="D2252" s="14" t="n">
        <f aca="false">Data_Clean!I2252*Assumptions!$B$7</f>
        <v>0</v>
      </c>
      <c r="E2252" s="14" t="n">
        <f aca="false">Data_Clean!J2252*Assumptions!$B$8</f>
        <v>0</v>
      </c>
      <c r="F2252" s="14" t="n">
        <f aca="false">Data_Clean!K2252*Assumptions!$B$9</f>
        <v>1802.9</v>
      </c>
      <c r="G2252" s="14" t="n">
        <f aca="false">Data_Clean!L2252*Assumptions!$B$10</f>
        <v>0</v>
      </c>
      <c r="H2252" s="14" t="n">
        <f aca="false">IF(OR(Data_Clean!M2252="",Data_Clean!N2252=""),0,Data_Clean!M2252*Data_Clean!N2252/100)*Assumptions!$B$13*Assumptions!$B$11</f>
        <v>237.336</v>
      </c>
      <c r="I2252" s="14" t="n">
        <f aca="false">Data_Clean!O2252*4*Assumptions!$B$12</f>
        <v>31.86288</v>
      </c>
      <c r="J2252" s="14" t="n">
        <f aca="false">SUM(B2252:I2252)</f>
        <v>2609.38021</v>
      </c>
      <c r="K2252" s="16" t="n">
        <f aca="false">IF(Data_Clean!P2252="","",Assumptions!$B$15*0.5^(Data_Clean!P2252/Assumptions!$B$20))</f>
        <v>18.4671662001737</v>
      </c>
      <c r="L2252" s="16" t="n">
        <f aca="false">Assumptions!$B$16*MIN(1,LN(1+Data_Clean!Q2252)/LN(1+Assumptions!$B$21))</f>
        <v>15.5872929926646</v>
      </c>
      <c r="M2252" s="16" t="n">
        <f aca="false">Assumptions!$B$17*(0.6*MIN(1,Data_Clean!R2252/Assumptions!$B$22)+0.4*IF(Data_Clean!S2252="",0,Data_Clean!S2252))</f>
        <v>12.474</v>
      </c>
      <c r="N2252" s="16" t="n">
        <f aca="false">Assumptions!$B$18*MIN(1,(Data_Clean!F2252-1)/Assumptions!$B$23)</f>
        <v>15</v>
      </c>
      <c r="O2252" s="16" t="n">
        <f aca="false">Assumptions!$B$19*(0.4*IF(Data_Clean!E2252="",0,MIN(1,Data_Clean!E2252/12/Assumptions!$B$24))+0.35*IF(Data_Clean!D2252="Y",1,0)+0.25*(1-MIN(Data_Clean!T2252,3)/3))/IF(Data_Clean!E2252="",0.6,1)</f>
        <v>15</v>
      </c>
      <c r="P2252" s="16" t="n">
        <f aca="false">SUM(K2252:O2252)/(Assumptions!$D$5-IF(K2252="",Assumptions!$B$15,0))*100</f>
        <v>76.5284591928384</v>
      </c>
      <c r="Q2252" s="7" t="str">
        <f aca="false">IF(J2252&gt;=Assumptions!$B$26,"High",IF(J2252&gt;=Assumptions!$B$27,"Mid","Low"))</f>
        <v>High</v>
      </c>
      <c r="R2252" s="7" t="str">
        <f aca="false">IF(P2252&gt;=Assumptions!$B$28,"High",IF(P2252&gt;=Assumptions!$B$29,"Mid","Low"))</f>
        <v>High</v>
      </c>
      <c r="S2252" s="7" t="str">
        <f aca="false">INDEX(Assumptions!$B$33:$B$41,MATCH(Q2252&amp;"|"&amp;R2252,Assumptions!$A$33:$A$41,0))</f>
        <v>Premier Advocates</v>
      </c>
      <c r="T2252" s="7" t="n">
        <f aca="false">IF(ISNUMBER(Data_Clean!V2252),J2252*Data_Clean!V2252,0)</f>
        <v>46.707905759</v>
      </c>
    </row>
    <row r="2253" customFormat="false" ht="15" hidden="false" customHeight="false" outlineLevel="0" collapsed="false">
      <c r="A2253" s="15" t="str">
        <f aca="false">Data_Clean!A2253</f>
        <v>CX102249</v>
      </c>
      <c r="B2253" s="14" t="n">
        <f aca="false">Data_Clean!G2253*Assumptions!$B$5</f>
        <v>642.787</v>
      </c>
      <c r="C2253" s="14" t="n">
        <f aca="false">IF(Data_Clean!H2253="",0,Data_Clean!H2253)*Assumptions!$B$6</f>
        <v>0</v>
      </c>
      <c r="D2253" s="14" t="n">
        <f aca="false">Data_Clean!I2253*Assumptions!$B$7</f>
        <v>1830.4</v>
      </c>
      <c r="E2253" s="14" t="n">
        <f aca="false">Data_Clean!J2253*Assumptions!$B$8</f>
        <v>0</v>
      </c>
      <c r="F2253" s="14" t="n">
        <f aca="false">Data_Clean!K2253*Assumptions!$B$9</f>
        <v>0</v>
      </c>
      <c r="G2253" s="14" t="n">
        <f aca="false">Data_Clean!L2253*Assumptions!$B$10</f>
        <v>0</v>
      </c>
      <c r="H2253" s="14" t="n">
        <f aca="false">IF(OR(Data_Clean!M2253="",Data_Clean!N2253=""),0,Data_Clean!M2253*Data_Clean!N2253/100)*Assumptions!$B$13*Assumptions!$B$11</f>
        <v>0</v>
      </c>
      <c r="I2253" s="14" t="n">
        <f aca="false">Data_Clean!O2253*4*Assumptions!$B$12</f>
        <v>0</v>
      </c>
      <c r="J2253" s="14" t="n">
        <f aca="false">SUM(B2253:I2253)</f>
        <v>2473.187</v>
      </c>
      <c r="K2253" s="16" t="n">
        <f aca="false">IF(Data_Clean!P2253="","",Assumptions!$B$15*0.5^(Data_Clean!P2253/Assumptions!$B$20))</f>
        <v>1.29554332496979</v>
      </c>
      <c r="L2253" s="16" t="n">
        <f aca="false">Assumptions!$B$16*MIN(1,LN(1+Data_Clean!Q2253)/LN(1+Assumptions!$B$21))</f>
        <v>0</v>
      </c>
      <c r="M2253" s="16" t="n">
        <f aca="false">Assumptions!$B$17*(0.6*MIN(1,Data_Clean!R2253/Assumptions!$B$22)+0.4*IF(Data_Clean!S2253="",0,Data_Clean!S2253))</f>
        <v>0</v>
      </c>
      <c r="N2253" s="16" t="n">
        <f aca="false">Assumptions!$B$18*MIN(1,(Data_Clean!F2253-1)/Assumptions!$B$23)</f>
        <v>5</v>
      </c>
      <c r="O2253" s="16" t="n">
        <f aca="false">Assumptions!$B$19*(0.4*IF(Data_Clean!E2253="",0,MIN(1,Data_Clean!E2253/12/Assumptions!$B$24))+0.35*IF(Data_Clean!D2253="Y",1,0)+0.25*(1-MIN(Data_Clean!T2253,3)/3))/IF(Data_Clean!E2253="",0.6,1)</f>
        <v>8.65</v>
      </c>
      <c r="P2253" s="16" t="n">
        <f aca="false">SUM(K2253:O2253)/(Assumptions!$D$5-IF(K2253="",Assumptions!$B$15,0))*100</f>
        <v>14.9455433249698</v>
      </c>
      <c r="Q2253" s="7" t="str">
        <f aca="false">IF(J2253&gt;=Assumptions!$B$26,"High",IF(J2253&gt;=Assumptions!$B$27,"Mid","Low"))</f>
        <v>High</v>
      </c>
      <c r="R2253" s="7" t="str">
        <f aca="false">IF(P2253&gt;=Assumptions!$B$28,"High",IF(P2253&gt;=Assumptions!$B$29,"Mid","Low"))</f>
        <v>Low</v>
      </c>
      <c r="S2253" s="7" t="str">
        <f aca="false">INDEX(Assumptions!$B$33:$B$41,MATCH(Q2253&amp;"|"&amp;R2253,Assumptions!$A$33:$A$41,0))</f>
        <v>Affluent Drifters</v>
      </c>
      <c r="T2253" s="7" t="n">
        <f aca="false">IF(ISNUMBER(Data_Clean!V2253),J2253*Data_Clean!V2253,0)</f>
        <v>1071.1372897</v>
      </c>
    </row>
    <row r="2254" customFormat="false" ht="15" hidden="false" customHeight="false" outlineLevel="0" collapsed="false">
      <c r="A2254" s="15" t="str">
        <f aca="false">Data_Clean!A2254</f>
        <v>CX102250</v>
      </c>
      <c r="B2254" s="14" t="n">
        <f aca="false">Data_Clean!G2254*Assumptions!$B$5</f>
        <v>49.014</v>
      </c>
      <c r="C2254" s="14" t="n">
        <f aca="false">IF(Data_Clean!H2254="",0,Data_Clean!H2254)*Assumptions!$B$6</f>
        <v>192.01188</v>
      </c>
      <c r="D2254" s="14" t="n">
        <f aca="false">Data_Clean!I2254*Assumptions!$B$7</f>
        <v>0</v>
      </c>
      <c r="E2254" s="14" t="n">
        <f aca="false">Data_Clean!J2254*Assumptions!$B$8</f>
        <v>0</v>
      </c>
      <c r="F2254" s="14" t="n">
        <f aca="false">Data_Clean!K2254*Assumptions!$B$9</f>
        <v>1390.4</v>
      </c>
      <c r="G2254" s="14" t="n">
        <f aca="false">Data_Clean!L2254*Assumptions!$B$10</f>
        <v>0</v>
      </c>
      <c r="H2254" s="14" t="n">
        <f aca="false">IF(OR(Data_Clean!M2254="",Data_Clean!N2254=""),0,Data_Clean!M2254*Data_Clean!N2254/100)*Assumptions!$B$13*Assumptions!$B$11</f>
        <v>0</v>
      </c>
      <c r="I2254" s="14" t="n">
        <f aca="false">Data_Clean!O2254*4*Assumptions!$B$12</f>
        <v>0</v>
      </c>
      <c r="J2254" s="14" t="n">
        <f aca="false">SUM(B2254:I2254)</f>
        <v>1631.42588</v>
      </c>
      <c r="K2254" s="16" t="n">
        <f aca="false">IF(Data_Clean!P2254="","",Assumptions!$B$15*0.5^(Data_Clean!P2254/Assumptions!$B$20))</f>
        <v>26.7269615442102</v>
      </c>
      <c r="L2254" s="16" t="n">
        <f aca="false">Assumptions!$B$16*MIN(1,LN(1+Data_Clean!Q2254)/LN(1+Assumptions!$B$21))</f>
        <v>15.383822204249</v>
      </c>
      <c r="M2254" s="16" t="n">
        <f aca="false">Assumptions!$B$17*(0.6*MIN(1,Data_Clean!R2254/Assumptions!$B$22)+0.4*IF(Data_Clean!S2254="",0,Data_Clean!S2254))</f>
        <v>3.918</v>
      </c>
      <c r="N2254" s="16" t="n">
        <f aca="false">Assumptions!$B$18*MIN(1,(Data_Clean!F2254-1)/Assumptions!$B$23)</f>
        <v>10</v>
      </c>
      <c r="O2254" s="16" t="n">
        <f aca="false">Assumptions!$B$19*(0.4*IF(Data_Clean!E2254="",0,MIN(1,Data_Clean!E2254/12/Assumptions!$B$24))+0.35*IF(Data_Clean!D2254="Y",1,0)+0.25*(1-MIN(Data_Clean!T2254,3)/3))/IF(Data_Clean!E2254="",0.6,1)</f>
        <v>8.9</v>
      </c>
      <c r="P2254" s="16" t="n">
        <f aca="false">SUM(K2254:O2254)/(Assumptions!$D$5-IF(K2254="",Assumptions!$B$15,0))*100</f>
        <v>64.9287837484592</v>
      </c>
      <c r="Q2254" s="7" t="str">
        <f aca="false">IF(J2254&gt;=Assumptions!$B$26,"High",IF(J2254&gt;=Assumptions!$B$27,"Mid","Low"))</f>
        <v>High</v>
      </c>
      <c r="R2254" s="7" t="str">
        <f aca="false">IF(P2254&gt;=Assumptions!$B$28,"High",IF(P2254&gt;=Assumptions!$B$29,"Mid","Low"))</f>
        <v>Mid</v>
      </c>
      <c r="S2254" s="7" t="str">
        <f aca="false">INDEX(Assumptions!$B$33:$B$41,MATCH(Q2254&amp;"|"&amp;R2254,Assumptions!$A$33:$A$41,0))</f>
        <v>Established Core</v>
      </c>
      <c r="T2254" s="7" t="n">
        <f aca="false">IF(ISNUMBER(Data_Clean!V2254),J2254*Data_Clean!V2254,0)</f>
        <v>57.91561874</v>
      </c>
    </row>
    <row r="2255" customFormat="false" ht="15" hidden="false" customHeight="false" outlineLevel="0" collapsed="false">
      <c r="A2255" s="15" t="str">
        <f aca="false">Data_Clean!A2255</f>
        <v>CX102251</v>
      </c>
      <c r="B2255" s="14" t="n">
        <f aca="false">Data_Clean!G2255*Assumptions!$B$5</f>
        <v>142.305</v>
      </c>
      <c r="C2255" s="14" t="n">
        <f aca="false">IF(Data_Clean!H2255="",0,Data_Clean!H2255)*Assumptions!$B$6</f>
        <v>0</v>
      </c>
      <c r="D2255" s="14" t="n">
        <f aca="false">Data_Clean!I2255*Assumptions!$B$7</f>
        <v>0</v>
      </c>
      <c r="E2255" s="14" t="n">
        <f aca="false">Data_Clean!J2255*Assumptions!$B$8</f>
        <v>0</v>
      </c>
      <c r="F2255" s="14" t="n">
        <f aca="false">Data_Clean!K2255*Assumptions!$B$9</f>
        <v>0</v>
      </c>
      <c r="G2255" s="14" t="n">
        <f aca="false">Data_Clean!L2255*Assumptions!$B$10</f>
        <v>1234.35</v>
      </c>
      <c r="H2255" s="14" t="n">
        <f aca="false">IF(OR(Data_Clean!M2255="",Data_Clean!N2255=""),0,Data_Clean!M2255*Data_Clean!N2255/100)*Assumptions!$B$13*Assumptions!$B$11</f>
        <v>0</v>
      </c>
      <c r="I2255" s="14" t="n">
        <f aca="false">Data_Clean!O2255*4*Assumptions!$B$12</f>
        <v>0</v>
      </c>
      <c r="J2255" s="14" t="n">
        <f aca="false">SUM(B2255:I2255)</f>
        <v>1376.655</v>
      </c>
      <c r="K2255" s="16" t="n">
        <f aca="false">IF(Data_Clean!P2255="","",Assumptions!$B$15*0.5^(Data_Clean!P2255/Assumptions!$B$20))</f>
        <v>27.9909897461042</v>
      </c>
      <c r="L2255" s="16" t="n">
        <f aca="false">Assumptions!$B$16*MIN(1,LN(1+Data_Clean!Q2255)/LN(1+Assumptions!$B$21))</f>
        <v>9.16313819982653</v>
      </c>
      <c r="M2255" s="16" t="n">
        <f aca="false">Assumptions!$B$17*(0.6*MIN(1,Data_Clean!R2255/Assumptions!$B$22)+0.4*IF(Data_Clean!S2255="",0,Data_Clean!S2255))</f>
        <v>9.036</v>
      </c>
      <c r="N2255" s="16" t="n">
        <f aca="false">Assumptions!$B$18*MIN(1,(Data_Clean!F2255-1)/Assumptions!$B$23)</f>
        <v>5</v>
      </c>
      <c r="O2255" s="16" t="n">
        <f aca="false">Assumptions!$B$19*(0.4*IF(Data_Clean!E2255="",0,MIN(1,Data_Clean!E2255/12/Assumptions!$B$24))+0.35*IF(Data_Clean!D2255="Y",1,0)+0.25*(1-MIN(Data_Clean!T2255,3)/3))/IF(Data_Clean!E2255="",0.6,1)</f>
        <v>5.7</v>
      </c>
      <c r="P2255" s="16" t="n">
        <f aca="false">SUM(K2255:O2255)/(Assumptions!$D$5-IF(K2255="",Assumptions!$B$15,0))*100</f>
        <v>56.8901279459307</v>
      </c>
      <c r="Q2255" s="7" t="str">
        <f aca="false">IF(J2255&gt;=Assumptions!$B$26,"High",IF(J2255&gt;=Assumptions!$B$27,"Mid","Low"))</f>
        <v>Mid</v>
      </c>
      <c r="R2255" s="7" t="str">
        <f aca="false">IF(P2255&gt;=Assumptions!$B$28,"High",IF(P2255&gt;=Assumptions!$B$29,"Mid","Low"))</f>
        <v>Mid</v>
      </c>
      <c r="S2255" s="7" t="str">
        <f aca="false">INDEX(Assumptions!$B$33:$B$41,MATCH(Q2255&amp;"|"&amp;R2255,Assumptions!$A$33:$A$41,0))</f>
        <v>Established Core</v>
      </c>
      <c r="T2255" s="7" t="n">
        <f aca="false">IF(ISNUMBER(Data_Clean!V2255),J2255*Data_Clean!V2255,0)</f>
        <v>171.255882</v>
      </c>
    </row>
    <row r="2256" customFormat="false" ht="15" hidden="false" customHeight="false" outlineLevel="0" collapsed="false">
      <c r="A2256" s="15" t="str">
        <f aca="false">Data_Clean!A2256</f>
        <v>CX102252</v>
      </c>
      <c r="B2256" s="14" t="n">
        <f aca="false">Data_Clean!G2256*Assumptions!$B$5</f>
        <v>107.821</v>
      </c>
      <c r="C2256" s="14" t="n">
        <f aca="false">IF(Data_Clean!H2256="",0,Data_Clean!H2256)*Assumptions!$B$6</f>
        <v>0</v>
      </c>
      <c r="D2256" s="14" t="n">
        <f aca="false">Data_Clean!I2256*Assumptions!$B$7</f>
        <v>0</v>
      </c>
      <c r="E2256" s="14" t="n">
        <f aca="false">Data_Clean!J2256*Assumptions!$B$8</f>
        <v>0</v>
      </c>
      <c r="F2256" s="14" t="n">
        <f aca="false">Data_Clean!K2256*Assumptions!$B$9</f>
        <v>0</v>
      </c>
      <c r="G2256" s="14" t="n">
        <f aca="false">Data_Clean!L2256*Assumptions!$B$10</f>
        <v>0</v>
      </c>
      <c r="H2256" s="14" t="n">
        <f aca="false">IF(OR(Data_Clean!M2256="",Data_Clean!N2256=""),0,Data_Clean!M2256*Data_Clean!N2256/100)*Assumptions!$B$13*Assumptions!$B$11</f>
        <v>181.116</v>
      </c>
      <c r="I2256" s="14" t="n">
        <f aca="false">Data_Clean!O2256*4*Assumptions!$B$12</f>
        <v>10.03392</v>
      </c>
      <c r="J2256" s="14" t="n">
        <f aca="false">SUM(B2256:I2256)</f>
        <v>298.97092</v>
      </c>
      <c r="K2256" s="16" t="n">
        <f aca="false">IF(Data_Clean!P2256="","",Assumptions!$B$15*0.5^(Data_Clean!P2256/Assumptions!$B$20))</f>
        <v>22.2164632842985</v>
      </c>
      <c r="L2256" s="16" t="n">
        <f aca="false">Assumptions!$B$16*MIN(1,LN(1+Data_Clean!Q2256)/LN(1+Assumptions!$B$21))</f>
        <v>14.5815690999133</v>
      </c>
      <c r="M2256" s="16" t="n">
        <f aca="false">Assumptions!$B$17*(0.6*MIN(1,Data_Clean!R2256/Assumptions!$B$22)+0.4*IF(Data_Clean!S2256="",0,Data_Clean!S2256))</f>
        <v>8.472</v>
      </c>
      <c r="N2256" s="16" t="n">
        <f aca="false">Assumptions!$B$18*MIN(1,(Data_Clean!F2256-1)/Assumptions!$B$23)</f>
        <v>5</v>
      </c>
      <c r="O2256" s="16" t="n">
        <f aca="false">Assumptions!$B$19*(0.4*IF(Data_Clean!E2256="",0,MIN(1,Data_Clean!E2256/12/Assumptions!$B$24))+0.35*IF(Data_Clean!D2256="Y",1,0)+0.25*(1-MIN(Data_Clean!T2256,3)/3))/IF(Data_Clean!E2256="",0.6,1)</f>
        <v>9.25</v>
      </c>
      <c r="P2256" s="16" t="n">
        <f aca="false">SUM(K2256:O2256)/(Assumptions!$D$5-IF(K2256="",Assumptions!$B$15,0))*100</f>
        <v>59.5200323842117</v>
      </c>
      <c r="Q2256" s="7" t="str">
        <f aca="false">IF(J2256&gt;=Assumptions!$B$26,"High",IF(J2256&gt;=Assumptions!$B$27,"Mid","Low"))</f>
        <v>Low</v>
      </c>
      <c r="R2256" s="7" t="str">
        <f aca="false">IF(P2256&gt;=Assumptions!$B$28,"High",IF(P2256&gt;=Assumptions!$B$29,"Mid","Low"))</f>
        <v>Mid</v>
      </c>
      <c r="S2256" s="7" t="str">
        <f aca="false">INDEX(Assumptions!$B$33:$B$41,MATCH(Q2256&amp;"|"&amp;R2256,Assumptions!$A$33:$A$41,0))</f>
        <v>Light Touch</v>
      </c>
      <c r="T2256" s="7" t="n">
        <f aca="false">IF(ISNUMBER(Data_Clean!V2256),J2256*Data_Clean!V2256,0)</f>
        <v>16.712474428</v>
      </c>
    </row>
    <row r="2257" customFormat="false" ht="15" hidden="false" customHeight="false" outlineLevel="0" collapsed="false">
      <c r="A2257" s="15" t="str">
        <f aca="false">Data_Clean!A2257</f>
        <v>CX102253</v>
      </c>
      <c r="B2257" s="14" t="n">
        <f aca="false">Data_Clean!G2257*Assumptions!$B$5</f>
        <v>28.36975</v>
      </c>
      <c r="C2257" s="14" t="n">
        <f aca="false">IF(Data_Clean!H2257="",0,Data_Clean!H2257)*Assumptions!$B$6</f>
        <v>447.61116</v>
      </c>
      <c r="D2257" s="14" t="n">
        <f aca="false">Data_Clean!I2257*Assumptions!$B$7</f>
        <v>0</v>
      </c>
      <c r="E2257" s="14" t="n">
        <f aca="false">Data_Clean!J2257*Assumptions!$B$8</f>
        <v>0</v>
      </c>
      <c r="F2257" s="14" t="n">
        <f aca="false">Data_Clean!K2257*Assumptions!$B$9</f>
        <v>0</v>
      </c>
      <c r="G2257" s="14" t="n">
        <f aca="false">Data_Clean!L2257*Assumptions!$B$10</f>
        <v>0</v>
      </c>
      <c r="H2257" s="14" t="n">
        <f aca="false">IF(OR(Data_Clean!M2257="",Data_Clean!N2257=""),0,Data_Clean!M2257*Data_Clean!N2257/100)*Assumptions!$B$13*Assumptions!$B$11</f>
        <v>203.856</v>
      </c>
      <c r="I2257" s="14" t="n">
        <f aca="false">Data_Clean!O2257*4*Assumptions!$B$12</f>
        <v>9.7152</v>
      </c>
      <c r="J2257" s="14" t="n">
        <f aca="false">SUM(B2257:I2257)</f>
        <v>689.55211</v>
      </c>
      <c r="K2257" s="16" t="n">
        <f aca="false">IF(Data_Clean!P2257="","",Assumptions!$B$15*0.5^(Data_Clean!P2257/Assumptions!$B$20))</f>
        <v>23.811015779523</v>
      </c>
      <c r="L2257" s="16" t="n">
        <f aca="false">Assumptions!$B$16*MIN(1,LN(1+Data_Clean!Q2257)/LN(1+Assumptions!$B$21))</f>
        <v>11.2934465146257</v>
      </c>
      <c r="M2257" s="16" t="n">
        <f aca="false">Assumptions!$B$17*(0.6*MIN(1,Data_Clean!R2257/Assumptions!$B$22)+0.4*IF(Data_Clean!S2257="",0,Data_Clean!S2257))</f>
        <v>6.444</v>
      </c>
      <c r="N2257" s="16" t="n">
        <f aca="false">Assumptions!$B$18*MIN(1,(Data_Clean!F2257-1)/Assumptions!$B$23)</f>
        <v>10</v>
      </c>
      <c r="O2257" s="16" t="n">
        <f aca="false">Assumptions!$B$19*(0.4*IF(Data_Clean!E2257="",0,MIN(1,Data_Clean!E2257/12/Assumptions!$B$24))+0.35*IF(Data_Clean!D2257="Y",1,0)+0.25*(1-MIN(Data_Clean!T2257,3)/3))/IF(Data_Clean!E2257="",0.6,1)</f>
        <v>3.95</v>
      </c>
      <c r="P2257" s="16" t="n">
        <f aca="false">SUM(K2257:O2257)/(Assumptions!$D$5-IF(K2257="",Assumptions!$B$15,0))*100</f>
        <v>55.4984622941487</v>
      </c>
      <c r="Q2257" s="7" t="str">
        <f aca="false">IF(J2257&gt;=Assumptions!$B$26,"High",IF(J2257&gt;=Assumptions!$B$27,"Mid","Low"))</f>
        <v>Mid</v>
      </c>
      <c r="R2257" s="7" t="str">
        <f aca="false">IF(P2257&gt;=Assumptions!$B$28,"High",IF(P2257&gt;=Assumptions!$B$29,"Mid","Low"))</f>
        <v>Mid</v>
      </c>
      <c r="S2257" s="7" t="str">
        <f aca="false">INDEX(Assumptions!$B$33:$B$41,MATCH(Q2257&amp;"|"&amp;R2257,Assumptions!$A$33:$A$41,0))</f>
        <v>Established Core</v>
      </c>
      <c r="T2257" s="7" t="n">
        <f aca="false">IF(ISNUMBER(Data_Clean!V2257),J2257*Data_Clean!V2257,0)</f>
        <v>107.225353105</v>
      </c>
    </row>
    <row r="2258" customFormat="false" ht="15" hidden="false" customHeight="false" outlineLevel="0" collapsed="false">
      <c r="A2258" s="15" t="str">
        <f aca="false">Data_Clean!A2258</f>
        <v>CX102254</v>
      </c>
      <c r="B2258" s="14" t="n">
        <f aca="false">Data_Clean!G2258*Assumptions!$B$5</f>
        <v>7.3235</v>
      </c>
      <c r="C2258" s="14" t="n">
        <f aca="false">IF(Data_Clean!H2258="",0,Data_Clean!H2258)*Assumptions!$B$6</f>
        <v>9.49284</v>
      </c>
      <c r="D2258" s="14" t="n">
        <f aca="false">Data_Clean!I2258*Assumptions!$B$7</f>
        <v>0</v>
      </c>
      <c r="E2258" s="14" t="n">
        <f aca="false">Data_Clean!J2258*Assumptions!$B$8</f>
        <v>0</v>
      </c>
      <c r="F2258" s="14" t="n">
        <f aca="false">Data_Clean!K2258*Assumptions!$B$9</f>
        <v>0</v>
      </c>
      <c r="G2258" s="14" t="n">
        <f aca="false">Data_Clean!L2258*Assumptions!$B$10</f>
        <v>208.8</v>
      </c>
      <c r="H2258" s="14" t="n">
        <f aca="false">IF(OR(Data_Clean!M2258="",Data_Clean!N2258=""),0,Data_Clean!M2258*Data_Clean!N2258/100)*Assumptions!$B$13*Assumptions!$B$11</f>
        <v>43.29</v>
      </c>
      <c r="I2258" s="14" t="n">
        <f aca="false">Data_Clean!O2258*4*Assumptions!$B$12</f>
        <v>0</v>
      </c>
      <c r="J2258" s="14" t="n">
        <f aca="false">SUM(B2258:I2258)</f>
        <v>268.90634</v>
      </c>
      <c r="K2258" s="16" t="n">
        <f aca="false">IF(Data_Clean!P2258="","",Assumptions!$B$15*0.5^(Data_Clean!P2258/Assumptions!$B$20))</f>
        <v>0.0149908284960465</v>
      </c>
      <c r="L2258" s="16" t="n">
        <f aca="false">Assumptions!$B$16*MIN(1,LN(1+Data_Clean!Q2258)/LN(1+Assumptions!$B$21))</f>
        <v>0</v>
      </c>
      <c r="M2258" s="16" t="n">
        <f aca="false">Assumptions!$B$17*(0.6*MIN(1,Data_Clean!R2258/Assumptions!$B$22)+0.4*IF(Data_Clean!S2258="",0,Data_Clean!S2258))</f>
        <v>0</v>
      </c>
      <c r="N2258" s="16" t="n">
        <f aca="false">Assumptions!$B$18*MIN(1,(Data_Clean!F2258-1)/Assumptions!$B$23)</f>
        <v>15</v>
      </c>
      <c r="O2258" s="16" t="n">
        <f aca="false">Assumptions!$B$19*(0.4*IF(Data_Clean!E2258="",0,MIN(1,Data_Clean!E2258/12/Assumptions!$B$24))+0.35*IF(Data_Clean!D2258="Y",1,0)+0.25*(1-MIN(Data_Clean!T2258,3)/3))/IF(Data_Clean!E2258="",0.6,1)</f>
        <v>5.5</v>
      </c>
      <c r="P2258" s="16" t="n">
        <f aca="false">SUM(K2258:O2258)/(Assumptions!$D$5-IF(K2258="",Assumptions!$B$15,0))*100</f>
        <v>20.514990828496</v>
      </c>
      <c r="Q2258" s="7" t="str">
        <f aca="false">IF(J2258&gt;=Assumptions!$B$26,"High",IF(J2258&gt;=Assumptions!$B$27,"Mid","Low"))</f>
        <v>Low</v>
      </c>
      <c r="R2258" s="7" t="str">
        <f aca="false">IF(P2258&gt;=Assumptions!$B$28,"High",IF(P2258&gt;=Assumptions!$B$29,"Mid","Low"))</f>
        <v>Low</v>
      </c>
      <c r="S2258" s="7" t="str">
        <f aca="false">INDEX(Assumptions!$B$33:$B$41,MATCH(Q2258&amp;"|"&amp;R2258,Assumptions!$A$33:$A$41,0))</f>
        <v>Dormant &amp; Low Value</v>
      </c>
      <c r="T2258" s="7" t="n">
        <f aca="false">IF(ISNUMBER(Data_Clean!V2258),J2258*Data_Clean!V2258,0)</f>
        <v>75.939150416</v>
      </c>
    </row>
    <row r="2259" customFormat="false" ht="15" hidden="false" customHeight="false" outlineLevel="0" collapsed="false">
      <c r="A2259" s="15" t="str">
        <f aca="false">Data_Clean!A2259</f>
        <v>CX102255</v>
      </c>
      <c r="B2259" s="14" t="n">
        <f aca="false">Data_Clean!G2259*Assumptions!$B$5</f>
        <v>127.13375</v>
      </c>
      <c r="C2259" s="14" t="n">
        <f aca="false">IF(Data_Clean!H2259="",0,Data_Clean!H2259)*Assumptions!$B$6</f>
        <v>0</v>
      </c>
      <c r="D2259" s="14" t="n">
        <f aca="false">Data_Clean!I2259*Assumptions!$B$7</f>
        <v>0</v>
      </c>
      <c r="E2259" s="14" t="n">
        <f aca="false">Data_Clean!J2259*Assumptions!$B$8</f>
        <v>0</v>
      </c>
      <c r="F2259" s="14" t="n">
        <f aca="false">Data_Clean!K2259*Assumptions!$B$9</f>
        <v>0</v>
      </c>
      <c r="G2259" s="14" t="n">
        <f aca="false">Data_Clean!L2259*Assumptions!$B$10</f>
        <v>645.3</v>
      </c>
      <c r="H2259" s="14" t="n">
        <f aca="false">IF(OR(Data_Clean!M2259="",Data_Clean!N2259=""),0,Data_Clean!M2259*Data_Clean!N2259/100)*Assumptions!$B$13*Assumptions!$B$11</f>
        <v>0</v>
      </c>
      <c r="I2259" s="14" t="n">
        <f aca="false">Data_Clean!O2259*4*Assumptions!$B$12</f>
        <v>0</v>
      </c>
      <c r="J2259" s="14" t="n">
        <f aca="false">SUM(B2259:I2259)</f>
        <v>772.43375</v>
      </c>
      <c r="K2259" s="16" t="n">
        <f aca="false">IF(Data_Clean!P2259="","",Assumptions!$B$15*0.5^(Data_Clean!P2259/Assumptions!$B$20))</f>
        <v>9.89630933079671</v>
      </c>
      <c r="L2259" s="16" t="n">
        <f aca="false">Assumptions!$B$16*MIN(1,LN(1+Data_Clean!Q2259)/LN(1+Assumptions!$B$21))</f>
        <v>12.2792642888455</v>
      </c>
      <c r="M2259" s="16" t="n">
        <f aca="false">Assumptions!$B$17*(0.6*MIN(1,Data_Clean!R2259/Assumptions!$B$22)+0.4*IF(Data_Clean!S2259="",0,Data_Clean!S2259))</f>
        <v>5.1</v>
      </c>
      <c r="N2259" s="16" t="n">
        <f aca="false">Assumptions!$B$18*MIN(1,(Data_Clean!F2259-1)/Assumptions!$B$23)</f>
        <v>5</v>
      </c>
      <c r="O2259" s="16" t="n">
        <f aca="false">Assumptions!$B$19*(0.4*IF(Data_Clean!E2259="",0,MIN(1,Data_Clean!E2259/12/Assumptions!$B$24))+0.35*IF(Data_Clean!D2259="Y",1,0)+0.25*(1-MIN(Data_Clean!T2259,3)/3))/IF(Data_Clean!E2259="",0.6,1)</f>
        <v>14.3</v>
      </c>
      <c r="P2259" s="16" t="n">
        <f aca="false">SUM(K2259:O2259)/(Assumptions!$D$5-IF(K2259="",Assumptions!$B$15,0))*100</f>
        <v>46.5755736196422</v>
      </c>
      <c r="Q2259" s="7" t="str">
        <f aca="false">IF(J2259&gt;=Assumptions!$B$26,"High",IF(J2259&gt;=Assumptions!$B$27,"Mid","Low"))</f>
        <v>Mid</v>
      </c>
      <c r="R2259" s="7" t="str">
        <f aca="false">IF(P2259&gt;=Assumptions!$B$28,"High",IF(P2259&gt;=Assumptions!$B$29,"Mid","Low"))</f>
        <v>Low</v>
      </c>
      <c r="S2259" s="7" t="str">
        <f aca="false">INDEX(Assumptions!$B$33:$B$41,MATCH(Q2259&amp;"|"&amp;R2259,Assumptions!$A$33:$A$41,0))</f>
        <v>Light Touch</v>
      </c>
      <c r="T2259" s="7" t="n">
        <f aca="false">IF(ISNUMBER(Data_Clean!V2259),J2259*Data_Clean!V2259,0)</f>
        <v>28.348318625</v>
      </c>
    </row>
    <row r="2260" customFormat="false" ht="15" hidden="false" customHeight="false" outlineLevel="0" collapsed="false">
      <c r="A2260" s="15" t="str">
        <f aca="false">Data_Clean!A2260</f>
        <v>CX102256</v>
      </c>
      <c r="B2260" s="14" t="n">
        <f aca="false">Data_Clean!G2260*Assumptions!$B$5</f>
        <v>112.24575</v>
      </c>
      <c r="C2260" s="14" t="n">
        <f aca="false">IF(Data_Clean!H2260="",0,Data_Clean!H2260)*Assumptions!$B$6</f>
        <v>0</v>
      </c>
      <c r="D2260" s="14" t="n">
        <f aca="false">Data_Clean!I2260*Assumptions!$B$7</f>
        <v>0</v>
      </c>
      <c r="E2260" s="14" t="n">
        <f aca="false">Data_Clean!J2260*Assumptions!$B$8</f>
        <v>0</v>
      </c>
      <c r="F2260" s="14" t="n">
        <f aca="false">Data_Clean!K2260*Assumptions!$B$9</f>
        <v>0</v>
      </c>
      <c r="G2260" s="14" t="n">
        <f aca="false">Data_Clean!L2260*Assumptions!$B$10</f>
        <v>0</v>
      </c>
      <c r="H2260" s="14" t="n">
        <f aca="false">IF(OR(Data_Clean!M2260="",Data_Clean!N2260=""),0,Data_Clean!M2260*Data_Clean!N2260/100)*Assumptions!$B$13*Assumptions!$B$11</f>
        <v>194.616</v>
      </c>
      <c r="I2260" s="14" t="n">
        <f aca="false">Data_Clean!O2260*4*Assumptions!$B$12</f>
        <v>17.58336</v>
      </c>
      <c r="J2260" s="14" t="n">
        <f aca="false">SUM(B2260:I2260)</f>
        <v>324.44511</v>
      </c>
      <c r="K2260" s="16" t="n">
        <f aca="false">IF(Data_Clean!P2260="","",Assumptions!$B$15*0.5^(Data_Clean!P2260/Assumptions!$B$20))</f>
        <v>30</v>
      </c>
      <c r="L2260" s="16" t="n">
        <f aca="false">Assumptions!$B$16*MIN(1,LN(1+Data_Clean!Q2260)/LN(1+Assumptions!$B$21))</f>
        <v>13.7447072997398</v>
      </c>
      <c r="M2260" s="16" t="n">
        <f aca="false">Assumptions!$B$17*(0.6*MIN(1,Data_Clean!R2260/Assumptions!$B$22)+0.4*IF(Data_Clean!S2260="",0,Data_Clean!S2260))</f>
        <v>7.194</v>
      </c>
      <c r="N2260" s="16" t="n">
        <f aca="false">Assumptions!$B$18*MIN(1,(Data_Clean!F2260-1)/Assumptions!$B$23)</f>
        <v>5</v>
      </c>
      <c r="O2260" s="16" t="n">
        <f aca="false">Assumptions!$B$19*(0.4*IF(Data_Clean!E2260="",0,MIN(1,Data_Clean!E2260/12/Assumptions!$B$24))+0.35*IF(Data_Clean!D2260="Y",1,0)+0.25*(1-MIN(Data_Clean!T2260,3)/3))/IF(Data_Clean!E2260="",0.6,1)</f>
        <v>10.75</v>
      </c>
      <c r="P2260" s="16" t="n">
        <f aca="false">SUM(K2260:O2260)/(Assumptions!$D$5-IF(K2260="",Assumptions!$B$15,0))*100</f>
        <v>66.6887072997398</v>
      </c>
      <c r="Q2260" s="7" t="str">
        <f aca="false">IF(J2260&gt;=Assumptions!$B$26,"High",IF(J2260&gt;=Assumptions!$B$27,"Mid","Low"))</f>
        <v>Low</v>
      </c>
      <c r="R2260" s="7" t="str">
        <f aca="false">IF(P2260&gt;=Assumptions!$B$28,"High",IF(P2260&gt;=Assumptions!$B$29,"Mid","Low"))</f>
        <v>Mid</v>
      </c>
      <c r="S2260" s="7" t="str">
        <f aca="false">INDEX(Assumptions!$B$33:$B$41,MATCH(Q2260&amp;"|"&amp;R2260,Assumptions!$A$33:$A$41,0))</f>
        <v>Light Touch</v>
      </c>
      <c r="T2260" s="7" t="n">
        <f aca="false">IF(ISNUMBER(Data_Clean!V2260),J2260*Data_Clean!V2260,0)</f>
        <v>9.279130146</v>
      </c>
    </row>
    <row r="2261" customFormat="false" ht="15" hidden="false" customHeight="false" outlineLevel="0" collapsed="false">
      <c r="A2261" s="15" t="str">
        <f aca="false">Data_Clean!A2261</f>
        <v>CX102257</v>
      </c>
      <c r="B2261" s="14" t="n">
        <f aca="false">Data_Clean!G2261*Assumptions!$B$5</f>
        <v>118.561</v>
      </c>
      <c r="C2261" s="14" t="n">
        <f aca="false">IF(Data_Clean!H2261="",0,Data_Clean!H2261)*Assumptions!$B$6</f>
        <v>602.98404</v>
      </c>
      <c r="D2261" s="14" t="n">
        <f aca="false">Data_Clean!I2261*Assumptions!$B$7</f>
        <v>0</v>
      </c>
      <c r="E2261" s="14" t="n">
        <f aca="false">Data_Clean!J2261*Assumptions!$B$8</f>
        <v>0</v>
      </c>
      <c r="F2261" s="14" t="n">
        <f aca="false">Data_Clean!K2261*Assumptions!$B$9</f>
        <v>0</v>
      </c>
      <c r="G2261" s="14" t="n">
        <f aca="false">Data_Clean!L2261*Assumptions!$B$10</f>
        <v>0</v>
      </c>
      <c r="H2261" s="14" t="n">
        <f aca="false">IF(OR(Data_Clean!M2261="",Data_Clean!N2261=""),0,Data_Clean!M2261*Data_Clean!N2261/100)*Assumptions!$B$13*Assumptions!$B$11</f>
        <v>245.016</v>
      </c>
      <c r="I2261" s="14" t="n">
        <f aca="false">Data_Clean!O2261*4*Assumptions!$B$12</f>
        <v>13.15872</v>
      </c>
      <c r="J2261" s="14" t="n">
        <f aca="false">SUM(B2261:I2261)</f>
        <v>979.71976</v>
      </c>
      <c r="K2261" s="16" t="n">
        <f aca="false">IF(Data_Clean!P2261="","",Assumptions!$B$15*0.5^(Data_Clean!P2261/Assumptions!$B$20))</f>
        <v>8.4184653623203</v>
      </c>
      <c r="L2261" s="16" t="n">
        <f aca="false">Assumptions!$B$16*MIN(1,LN(1+Data_Clean!Q2261)/LN(1+Assumptions!$B$21))</f>
        <v>14.320838960067</v>
      </c>
      <c r="M2261" s="16" t="n">
        <f aca="false">Assumptions!$B$17*(0.6*MIN(1,Data_Clean!R2261/Assumptions!$B$22)+0.4*IF(Data_Clean!S2261="",0,Data_Clean!S2261))</f>
        <v>3.204</v>
      </c>
      <c r="N2261" s="16" t="n">
        <f aca="false">Assumptions!$B$18*MIN(1,(Data_Clean!F2261-1)/Assumptions!$B$23)</f>
        <v>10</v>
      </c>
      <c r="O2261" s="16" t="n">
        <f aca="false">Assumptions!$B$19*(0.4*IF(Data_Clean!E2261="",0,MIN(1,Data_Clean!E2261/12/Assumptions!$B$24))+0.35*IF(Data_Clean!D2261="Y",1,0)+0.25*(1-MIN(Data_Clean!T2261,3)/3))/IF(Data_Clean!E2261="",0.6,1)</f>
        <v>13.95</v>
      </c>
      <c r="P2261" s="16" t="n">
        <f aca="false">SUM(K2261:O2261)/(Assumptions!$D$5-IF(K2261="",Assumptions!$B$15,0))*100</f>
        <v>49.8933043223873</v>
      </c>
      <c r="Q2261" s="7" t="str">
        <f aca="false">IF(J2261&gt;=Assumptions!$B$26,"High",IF(J2261&gt;=Assumptions!$B$27,"Mid","Low"))</f>
        <v>Mid</v>
      </c>
      <c r="R2261" s="7" t="str">
        <f aca="false">IF(P2261&gt;=Assumptions!$B$28,"High",IF(P2261&gt;=Assumptions!$B$29,"Mid","Low"))</f>
        <v>Low</v>
      </c>
      <c r="S2261" s="7" t="str">
        <f aca="false">INDEX(Assumptions!$B$33:$B$41,MATCH(Q2261&amp;"|"&amp;R2261,Assumptions!$A$33:$A$41,0))</f>
        <v>Light Touch</v>
      </c>
      <c r="T2261" s="7" t="n">
        <f aca="false">IF(ISNUMBER(Data_Clean!V2261),J2261*Data_Clean!V2261,0)</f>
        <v>29.587536752</v>
      </c>
    </row>
    <row r="2262" customFormat="false" ht="15" hidden="false" customHeight="false" outlineLevel="0" collapsed="false">
      <c r="A2262" s="15" t="str">
        <f aca="false">Data_Clean!A2262</f>
        <v>CX102258</v>
      </c>
      <c r="B2262" s="14" t="n">
        <f aca="false">Data_Clean!G2262*Assumptions!$B$5</f>
        <v>115.7665</v>
      </c>
      <c r="C2262" s="14" t="n">
        <f aca="false">IF(Data_Clean!H2262="",0,Data_Clean!H2262)*Assumptions!$B$6</f>
        <v>0</v>
      </c>
      <c r="D2262" s="14" t="n">
        <f aca="false">Data_Clean!I2262*Assumptions!$B$7</f>
        <v>300.8</v>
      </c>
      <c r="E2262" s="14" t="n">
        <f aca="false">Data_Clean!J2262*Assumptions!$B$8</f>
        <v>0</v>
      </c>
      <c r="F2262" s="14" t="n">
        <f aca="false">Data_Clean!K2262*Assumptions!$B$9</f>
        <v>0</v>
      </c>
      <c r="G2262" s="14" t="n">
        <f aca="false">Data_Clean!L2262*Assumptions!$B$10</f>
        <v>0</v>
      </c>
      <c r="H2262" s="14" t="n">
        <f aca="false">IF(OR(Data_Clean!M2262="",Data_Clean!N2262=""),0,Data_Clean!M2262*Data_Clean!N2262/100)*Assumptions!$B$13*Assumptions!$B$11</f>
        <v>94.176</v>
      </c>
      <c r="I2262" s="14" t="n">
        <f aca="false">Data_Clean!O2262*4*Assumptions!$B$12</f>
        <v>16.53792</v>
      </c>
      <c r="J2262" s="14" t="n">
        <f aca="false">SUM(B2262:I2262)</f>
        <v>527.28042</v>
      </c>
      <c r="K2262" s="16" t="n">
        <f aca="false">IF(Data_Clean!P2262="","",Assumptions!$B$15*0.5^(Data_Clean!P2262/Assumptions!$B$20))</f>
        <v>27.3516746567465</v>
      </c>
      <c r="L2262" s="16" t="n">
        <f aca="false">Assumptions!$B$16*MIN(1,LN(1+Data_Clean!Q2262)/LN(1+Assumptions!$B$21))</f>
        <v>12.4931739410702</v>
      </c>
      <c r="M2262" s="16" t="n">
        <f aca="false">Assumptions!$B$17*(0.6*MIN(1,Data_Clean!R2262/Assumptions!$B$22)+0.4*IF(Data_Clean!S2262="",0,Data_Clean!S2262))</f>
        <v>7.398</v>
      </c>
      <c r="N2262" s="16" t="n">
        <f aca="false">Assumptions!$B$18*MIN(1,(Data_Clean!F2262-1)/Assumptions!$B$23)</f>
        <v>10</v>
      </c>
      <c r="O2262" s="16" t="n">
        <f aca="false">Assumptions!$B$19*(0.4*IF(Data_Clean!E2262="",0,MIN(1,Data_Clean!E2262/12/Assumptions!$B$24))+0.35*IF(Data_Clean!D2262="Y",1,0)+0.25*(1-MIN(Data_Clean!T2262,3)/3))/IF(Data_Clean!E2262="",0.6,1)</f>
        <v>6</v>
      </c>
      <c r="P2262" s="16" t="n">
        <f aca="false">SUM(K2262:O2262)/(Assumptions!$D$5-IF(K2262="",Assumptions!$B$15,0))*100</f>
        <v>63.2428485978167</v>
      </c>
      <c r="Q2262" s="7" t="str">
        <f aca="false">IF(J2262&gt;=Assumptions!$B$26,"High",IF(J2262&gt;=Assumptions!$B$27,"Mid","Low"))</f>
        <v>Mid</v>
      </c>
      <c r="R2262" s="7" t="str">
        <f aca="false">IF(P2262&gt;=Assumptions!$B$28,"High",IF(P2262&gt;=Assumptions!$B$29,"Mid","Low"))</f>
        <v>Mid</v>
      </c>
      <c r="S2262" s="7" t="str">
        <f aca="false">INDEX(Assumptions!$B$33:$B$41,MATCH(Q2262&amp;"|"&amp;R2262,Assumptions!$A$33:$A$41,0))</f>
        <v>Established Core</v>
      </c>
      <c r="T2262" s="7" t="n">
        <f aca="false">IF(ISNUMBER(Data_Clean!V2262),J2262*Data_Clean!V2262,0)</f>
        <v>51.831665286</v>
      </c>
    </row>
    <row r="2263" customFormat="false" ht="15" hidden="false" customHeight="false" outlineLevel="0" collapsed="false">
      <c r="A2263" s="15" t="str">
        <f aca="false">Data_Clean!A2263</f>
        <v>CX102259</v>
      </c>
      <c r="B2263" s="14" t="n">
        <f aca="false">Data_Clean!G2263*Assumptions!$B$5</f>
        <v>135.49775</v>
      </c>
      <c r="C2263" s="14" t="n">
        <f aca="false">IF(Data_Clean!H2263="",0,Data_Clean!H2263)*Assumptions!$B$6</f>
        <v>0</v>
      </c>
      <c r="D2263" s="14" t="n">
        <f aca="false">Data_Clean!I2263*Assumptions!$B$7</f>
        <v>0</v>
      </c>
      <c r="E2263" s="14" t="n">
        <f aca="false">Data_Clean!J2263*Assumptions!$B$8</f>
        <v>0</v>
      </c>
      <c r="F2263" s="14" t="n">
        <f aca="false">Data_Clean!K2263*Assumptions!$B$9</f>
        <v>0</v>
      </c>
      <c r="G2263" s="14" t="n">
        <f aca="false">Data_Clean!L2263*Assumptions!$B$10</f>
        <v>0</v>
      </c>
      <c r="H2263" s="14" t="n">
        <f aca="false">IF(OR(Data_Clean!M2263="",Data_Clean!N2263=""),0,Data_Clean!M2263*Data_Clean!N2263/100)*Assumptions!$B$13*Assumptions!$B$11</f>
        <v>0</v>
      </c>
      <c r="I2263" s="14" t="n">
        <f aca="false">Data_Clean!O2263*4*Assumptions!$B$12</f>
        <v>0</v>
      </c>
      <c r="J2263" s="14" t="n">
        <f aca="false">SUM(B2263:I2263)</f>
        <v>135.49775</v>
      </c>
      <c r="K2263" s="16" t="n">
        <f aca="false">IF(Data_Clean!P2263="","",Assumptions!$B$15*0.5^(Data_Clean!P2263/Assumptions!$B$20))</f>
        <v>4.51134388530794</v>
      </c>
      <c r="L2263" s="16" t="n">
        <f aca="false">Assumptions!$B$16*MIN(1,LN(1+Data_Clean!Q2263)/LN(1+Assumptions!$B$21))</f>
        <v>10.6966696442427</v>
      </c>
      <c r="M2263" s="16" t="n">
        <f aca="false">Assumptions!$B$17*(0.6*MIN(1,Data_Clean!R2263/Assumptions!$B$22)+0.4*IF(Data_Clean!S2263="",0,Data_Clean!S2263))</f>
        <v>10.05</v>
      </c>
      <c r="N2263" s="16" t="n">
        <f aca="false">Assumptions!$B$18*MIN(1,(Data_Clean!F2263-1)/Assumptions!$B$23)</f>
        <v>0</v>
      </c>
      <c r="O2263" s="16" t="n">
        <f aca="false">Assumptions!$B$19*(0.4*IF(Data_Clean!E2263="",0,MIN(1,Data_Clean!E2263/12/Assumptions!$B$24))+0.35*IF(Data_Clean!D2263="Y",1,0)+0.25*(1-MIN(Data_Clean!T2263,3)/3))/IF(Data_Clean!E2263="",0.6,1)</f>
        <v>5.2</v>
      </c>
      <c r="P2263" s="16" t="n">
        <f aca="false">SUM(K2263:O2263)/(Assumptions!$D$5-IF(K2263="",Assumptions!$B$15,0))*100</f>
        <v>30.4580135295506</v>
      </c>
      <c r="Q2263" s="7" t="str">
        <f aca="false">IF(J2263&gt;=Assumptions!$B$26,"High",IF(J2263&gt;=Assumptions!$B$27,"Mid","Low"))</f>
        <v>Low</v>
      </c>
      <c r="R2263" s="7" t="str">
        <f aca="false">IF(P2263&gt;=Assumptions!$B$28,"High",IF(P2263&gt;=Assumptions!$B$29,"Mid","Low"))</f>
        <v>Low</v>
      </c>
      <c r="S2263" s="7" t="str">
        <f aca="false">INDEX(Assumptions!$B$33:$B$41,MATCH(Q2263&amp;"|"&amp;R2263,Assumptions!$A$33:$A$41,0))</f>
        <v>Dormant &amp; Low Value</v>
      </c>
      <c r="T2263" s="7" t="n">
        <f aca="false">IF(ISNUMBER(Data_Clean!V2263),J2263*Data_Clean!V2263,0)</f>
        <v>18.170248275</v>
      </c>
    </row>
    <row r="2264" customFormat="false" ht="15" hidden="false" customHeight="false" outlineLevel="0" collapsed="false">
      <c r="A2264" s="15" t="str">
        <f aca="false">Data_Clean!A2264</f>
        <v>CX102260</v>
      </c>
      <c r="B2264" s="14" t="n">
        <f aca="false">Data_Clean!G2264*Assumptions!$B$5</f>
        <v>220.68625</v>
      </c>
      <c r="C2264" s="14" t="n">
        <f aca="false">IF(Data_Clean!H2264="",0,Data_Clean!H2264)*Assumptions!$B$6</f>
        <v>112.09224</v>
      </c>
      <c r="D2264" s="14" t="n">
        <f aca="false">Data_Clean!I2264*Assumptions!$B$7</f>
        <v>0</v>
      </c>
      <c r="E2264" s="14" t="n">
        <f aca="false">Data_Clean!J2264*Assumptions!$B$8</f>
        <v>0</v>
      </c>
      <c r="F2264" s="14" t="n">
        <f aca="false">Data_Clean!K2264*Assumptions!$B$9</f>
        <v>0</v>
      </c>
      <c r="G2264" s="14" t="n">
        <f aca="false">Data_Clean!L2264*Assumptions!$B$10</f>
        <v>0</v>
      </c>
      <c r="H2264" s="14" t="n">
        <f aca="false">IF(OR(Data_Clean!M2264="",Data_Clean!N2264=""),0,Data_Clean!M2264*Data_Clean!N2264/100)*Assumptions!$B$13*Assumptions!$B$11</f>
        <v>243.936</v>
      </c>
      <c r="I2264" s="14" t="n">
        <f aca="false">Data_Clean!O2264*4*Assumptions!$B$12</f>
        <v>65.8176</v>
      </c>
      <c r="J2264" s="14" t="n">
        <f aca="false">SUM(B2264:I2264)</f>
        <v>642.53209</v>
      </c>
      <c r="K2264" s="16" t="n">
        <f aca="false">IF(Data_Clean!P2264="","",Assumptions!$B$15*0.5^(Data_Clean!P2264/Assumptions!$B$20))</f>
        <v>27.3516746567465</v>
      </c>
      <c r="L2264" s="16" t="n">
        <f aca="false">Assumptions!$B$16*MIN(1,LN(1+Data_Clean!Q2264)/LN(1+Assumptions!$B$21))</f>
        <v>15.5872929926646</v>
      </c>
      <c r="M2264" s="16" t="n">
        <f aca="false">Assumptions!$B$17*(0.6*MIN(1,Data_Clean!R2264/Assumptions!$B$22)+0.4*IF(Data_Clean!S2264="",0,Data_Clean!S2264))</f>
        <v>4.404</v>
      </c>
      <c r="N2264" s="16" t="n">
        <f aca="false">Assumptions!$B$18*MIN(1,(Data_Clean!F2264-1)/Assumptions!$B$23)</f>
        <v>15</v>
      </c>
      <c r="O2264" s="16" t="n">
        <f aca="false">Assumptions!$B$19*(0.4*IF(Data_Clean!E2264="",0,MIN(1,Data_Clean!E2264/12/Assumptions!$B$24))+0.35*IF(Data_Clean!D2264="Y",1,0)+0.25*(1-MIN(Data_Clean!T2264,3)/3))/IF(Data_Clean!E2264="",0.6,1)</f>
        <v>15</v>
      </c>
      <c r="P2264" s="16" t="n">
        <f aca="false">SUM(K2264:O2264)/(Assumptions!$D$5-IF(K2264="",Assumptions!$B$15,0))*100</f>
        <v>77.3429676494111</v>
      </c>
      <c r="Q2264" s="7" t="str">
        <f aca="false">IF(J2264&gt;=Assumptions!$B$26,"High",IF(J2264&gt;=Assumptions!$B$27,"Mid","Low"))</f>
        <v>Mid</v>
      </c>
      <c r="R2264" s="7" t="str">
        <f aca="false">IF(P2264&gt;=Assumptions!$B$28,"High",IF(P2264&gt;=Assumptions!$B$29,"Mid","Low"))</f>
        <v>High</v>
      </c>
      <c r="S2264" s="7" t="str">
        <f aca="false">INDEX(Assumptions!$B$33:$B$41,MATCH(Q2264&amp;"|"&amp;R2264,Assumptions!$A$33:$A$41,0))</f>
        <v>Engaged Builders</v>
      </c>
      <c r="T2264" s="7" t="n">
        <f aca="false">IF(ISNUMBER(Data_Clean!V2264),J2264*Data_Clean!V2264,0)</f>
        <v>9.959247395</v>
      </c>
    </row>
    <row r="2265" customFormat="false" ht="15" hidden="false" customHeight="false" outlineLevel="0" collapsed="false">
      <c r="A2265" s="15" t="str">
        <f aca="false">Data_Clean!A2265</f>
        <v>CX102261</v>
      </c>
      <c r="B2265" s="14" t="n">
        <f aca="false">Data_Clean!G2265*Assumptions!$B$5</f>
        <v>196.74</v>
      </c>
      <c r="C2265" s="14" t="n">
        <f aca="false">IF(Data_Clean!H2265="",0,Data_Clean!H2265)*Assumptions!$B$6</f>
        <v>56.39832</v>
      </c>
      <c r="D2265" s="14" t="n">
        <f aca="false">Data_Clean!I2265*Assumptions!$B$7</f>
        <v>0</v>
      </c>
      <c r="E2265" s="14" t="n">
        <f aca="false">Data_Clean!J2265*Assumptions!$B$8</f>
        <v>0</v>
      </c>
      <c r="F2265" s="14" t="n">
        <f aca="false">Data_Clean!K2265*Assumptions!$B$9</f>
        <v>0</v>
      </c>
      <c r="G2265" s="14" t="n">
        <f aca="false">Data_Clean!L2265*Assumptions!$B$10</f>
        <v>0</v>
      </c>
      <c r="H2265" s="14" t="n">
        <f aca="false">IF(OR(Data_Clean!M2265="",Data_Clean!N2265=""),0,Data_Clean!M2265*Data_Clean!N2265/100)*Assumptions!$B$13*Assumptions!$B$11</f>
        <v>0</v>
      </c>
      <c r="I2265" s="14" t="n">
        <f aca="false">Data_Clean!O2265*4*Assumptions!$B$12</f>
        <v>0</v>
      </c>
      <c r="J2265" s="14" t="n">
        <f aca="false">SUM(B2265:I2265)</f>
        <v>253.13832</v>
      </c>
      <c r="K2265" s="16" t="n">
        <f aca="false">IF(Data_Clean!P2265="","",Assumptions!$B$15*0.5^(Data_Clean!P2265/Assumptions!$B$20))</f>
        <v>3.75</v>
      </c>
      <c r="L2265" s="16" t="n">
        <f aca="false">Assumptions!$B$16*MIN(1,LN(1+Data_Clean!Q2265)/LN(1+Assumptions!$B$21))</f>
        <v>12.2792642888455</v>
      </c>
      <c r="M2265" s="16" t="n">
        <f aca="false">Assumptions!$B$17*(0.6*MIN(1,Data_Clean!R2265/Assumptions!$B$22)+0.4*IF(Data_Clean!S2265="",0,Data_Clean!S2265))</f>
        <v>11.76</v>
      </c>
      <c r="N2265" s="16" t="n">
        <f aca="false">Assumptions!$B$18*MIN(1,(Data_Clean!F2265-1)/Assumptions!$B$23)</f>
        <v>5</v>
      </c>
      <c r="O2265" s="16" t="n">
        <f aca="false">Assumptions!$B$19*(0.4*IF(Data_Clean!E2265="",0,MIN(1,Data_Clean!E2265/12/Assumptions!$B$24))+0.35*IF(Data_Clean!D2265="Y",1,0)+0.25*(1-MIN(Data_Clean!T2265,3)/3))/IF(Data_Clean!E2265="",0.6,1)</f>
        <v>9.75</v>
      </c>
      <c r="P2265" s="16" t="n">
        <f aca="false">SUM(K2265:O2265)/(Assumptions!$D$5-IF(K2265="",Assumptions!$B$15,0))*100</f>
        <v>42.5392642888455</v>
      </c>
      <c r="Q2265" s="7" t="str">
        <f aca="false">IF(J2265&gt;=Assumptions!$B$26,"High",IF(J2265&gt;=Assumptions!$B$27,"Mid","Low"))</f>
        <v>Low</v>
      </c>
      <c r="R2265" s="7" t="str">
        <f aca="false">IF(P2265&gt;=Assumptions!$B$28,"High",IF(P2265&gt;=Assumptions!$B$29,"Mid","Low"))</f>
        <v>Low</v>
      </c>
      <c r="S2265" s="7" t="str">
        <f aca="false">INDEX(Assumptions!$B$33:$B$41,MATCH(Q2265&amp;"|"&amp;R2265,Assumptions!$A$33:$A$41,0))</f>
        <v>Dormant &amp; Low Value</v>
      </c>
      <c r="T2265" s="7" t="n">
        <f aca="false">IF(ISNUMBER(Data_Clean!V2265),J2265*Data_Clean!V2265,0)</f>
        <v>20.478890088</v>
      </c>
    </row>
    <row r="2266" customFormat="false" ht="15" hidden="false" customHeight="false" outlineLevel="0" collapsed="false">
      <c r="A2266" s="15" t="str">
        <f aca="false">Data_Clean!A2266</f>
        <v>CX102262</v>
      </c>
      <c r="B2266" s="14" t="n">
        <f aca="false">Data_Clean!G2266*Assumptions!$B$5</f>
        <v>59.568</v>
      </c>
      <c r="C2266" s="14" t="n">
        <f aca="false">IF(Data_Clean!H2266="",0,Data_Clean!H2266)*Assumptions!$B$6</f>
        <v>0</v>
      </c>
      <c r="D2266" s="14" t="n">
        <f aca="false">Data_Clean!I2266*Assumptions!$B$7</f>
        <v>0</v>
      </c>
      <c r="E2266" s="14" t="n">
        <f aca="false">Data_Clean!J2266*Assumptions!$B$8</f>
        <v>66.197925</v>
      </c>
      <c r="F2266" s="14" t="n">
        <f aca="false">Data_Clean!K2266*Assumptions!$B$9</f>
        <v>0</v>
      </c>
      <c r="G2266" s="14" t="n">
        <f aca="false">Data_Clean!L2266*Assumptions!$B$10</f>
        <v>0</v>
      </c>
      <c r="H2266" s="14" t="n">
        <f aca="false">IF(OR(Data_Clean!M2266="",Data_Clean!N2266=""),0,Data_Clean!M2266*Data_Clean!N2266/100)*Assumptions!$B$13*Assumptions!$B$11</f>
        <v>0</v>
      </c>
      <c r="I2266" s="14" t="n">
        <f aca="false">Data_Clean!O2266*4*Assumptions!$B$12</f>
        <v>0</v>
      </c>
      <c r="J2266" s="14" t="n">
        <f aca="false">SUM(B2266:I2266)</f>
        <v>125.765925</v>
      </c>
      <c r="K2266" s="16" t="n">
        <f aca="false">IF(Data_Clean!P2266="","",Assumptions!$B$15*0.5^(Data_Clean!P2266/Assumptions!$B$20))</f>
        <v>16.0766019380444</v>
      </c>
      <c r="L2266" s="16" t="n">
        <f aca="false">Assumptions!$B$16*MIN(1,LN(1+Data_Clean!Q2266)/LN(1+Assumptions!$B$21))</f>
        <v>12.2792642888455</v>
      </c>
      <c r="M2266" s="16" t="n">
        <f aca="false">Assumptions!$B$17*(0.6*MIN(1,Data_Clean!R2266/Assumptions!$B$22)+0.4*IF(Data_Clean!S2266="",0,Data_Clean!S2266))</f>
        <v>2.742</v>
      </c>
      <c r="N2266" s="16" t="n">
        <f aca="false">Assumptions!$B$18*MIN(1,(Data_Clean!F2266-1)/Assumptions!$B$23)</f>
        <v>5</v>
      </c>
      <c r="O2266" s="16" t="n">
        <f aca="false">Assumptions!$B$19*(0.4*IF(Data_Clean!E2266="",0,MIN(1,Data_Clean!E2266/12/Assumptions!$B$24))+0.35*IF(Data_Clean!D2266="Y",1,0)+0.25*(1-MIN(Data_Clean!T2266,3)/3))/IF(Data_Clean!E2266="",0.6,1)</f>
        <v>4.95</v>
      </c>
      <c r="P2266" s="16" t="n">
        <f aca="false">SUM(K2266:O2266)/(Assumptions!$D$5-IF(K2266="",Assumptions!$B$15,0))*100</f>
        <v>41.0478662268899</v>
      </c>
      <c r="Q2266" s="7" t="str">
        <f aca="false">IF(J2266&gt;=Assumptions!$B$26,"High",IF(J2266&gt;=Assumptions!$B$27,"Mid","Low"))</f>
        <v>Low</v>
      </c>
      <c r="R2266" s="7" t="str">
        <f aca="false">IF(P2266&gt;=Assumptions!$B$28,"High",IF(P2266&gt;=Assumptions!$B$29,"Mid","Low"))</f>
        <v>Low</v>
      </c>
      <c r="S2266" s="7" t="str">
        <f aca="false">INDEX(Assumptions!$B$33:$B$41,MATCH(Q2266&amp;"|"&amp;R2266,Assumptions!$A$33:$A$41,0))</f>
        <v>Dormant &amp; Low Value</v>
      </c>
      <c r="T2266" s="7" t="n">
        <f aca="false">IF(ISNUMBER(Data_Clean!V2266),J2266*Data_Clean!V2266,0)</f>
        <v>13.809098565</v>
      </c>
    </row>
    <row r="2267" customFormat="false" ht="15" hidden="false" customHeight="false" outlineLevel="0" collapsed="false">
      <c r="A2267" s="15" t="str">
        <f aca="false">Data_Clean!A2267</f>
        <v>CX102263</v>
      </c>
      <c r="B2267" s="14" t="n">
        <f aca="false">Data_Clean!G2267*Assumptions!$B$5</f>
        <v>32.93925</v>
      </c>
      <c r="C2267" s="14" t="n">
        <f aca="false">IF(Data_Clean!H2267="",0,Data_Clean!H2267)*Assumptions!$B$6</f>
        <v>0</v>
      </c>
      <c r="D2267" s="14" t="n">
        <f aca="false">Data_Clean!I2267*Assumptions!$B$7</f>
        <v>0</v>
      </c>
      <c r="E2267" s="14" t="n">
        <f aca="false">Data_Clean!J2267*Assumptions!$B$8</f>
        <v>0</v>
      </c>
      <c r="F2267" s="14" t="n">
        <f aca="false">Data_Clean!K2267*Assumptions!$B$9</f>
        <v>0</v>
      </c>
      <c r="G2267" s="14" t="n">
        <f aca="false">Data_Clean!L2267*Assumptions!$B$10</f>
        <v>0</v>
      </c>
      <c r="H2267" s="14" t="n">
        <f aca="false">IF(OR(Data_Clean!M2267="",Data_Clean!N2267=""),0,Data_Clean!M2267*Data_Clean!N2267/100)*Assumptions!$B$13*Assumptions!$B$11</f>
        <v>169.74</v>
      </c>
      <c r="I2267" s="14" t="n">
        <f aca="false">Data_Clean!O2267*4*Assumptions!$B$12</f>
        <v>7.54032</v>
      </c>
      <c r="J2267" s="14" t="n">
        <f aca="false">SUM(B2267:I2267)</f>
        <v>210.21957</v>
      </c>
      <c r="K2267" s="16" t="n">
        <f aca="false">IF(Data_Clean!P2267="","",Assumptions!$B$15*0.5^(Data_Clean!P2267/Assumptions!$B$20))</f>
        <v>27.9909897461042</v>
      </c>
      <c r="L2267" s="16" t="n">
        <f aca="false">Assumptions!$B$16*MIN(1,LN(1+Data_Clean!Q2267)/LN(1+Assumptions!$B$21))</f>
        <v>14.4532413158944</v>
      </c>
      <c r="M2267" s="16" t="n">
        <f aca="false">Assumptions!$B$17*(0.6*MIN(1,Data_Clean!R2267/Assumptions!$B$22)+0.4*IF(Data_Clean!S2267="",0,Data_Clean!S2267))</f>
        <v>8.814</v>
      </c>
      <c r="N2267" s="16" t="n">
        <f aca="false">Assumptions!$B$18*MIN(1,(Data_Clean!F2267-1)/Assumptions!$B$23)</f>
        <v>5</v>
      </c>
      <c r="O2267" s="16" t="n">
        <f aca="false">Assumptions!$B$19*(0.4*IF(Data_Clean!E2267="",0,MIN(1,Data_Clean!E2267/12/Assumptions!$B$24))+0.35*IF(Data_Clean!D2267="Y",1,0)+0.25*(1-MIN(Data_Clean!T2267,3)/3))/IF(Data_Clean!E2267="",0.6,1)</f>
        <v>15</v>
      </c>
      <c r="P2267" s="16" t="n">
        <f aca="false">SUM(K2267:O2267)/(Assumptions!$D$5-IF(K2267="",Assumptions!$B$15,0))*100</f>
        <v>71.2582310619986</v>
      </c>
      <c r="Q2267" s="7" t="str">
        <f aca="false">IF(J2267&gt;=Assumptions!$B$26,"High",IF(J2267&gt;=Assumptions!$B$27,"Mid","Low"))</f>
        <v>Low</v>
      </c>
      <c r="R2267" s="7" t="str">
        <f aca="false">IF(P2267&gt;=Assumptions!$B$28,"High",IF(P2267&gt;=Assumptions!$B$29,"Mid","Low"))</f>
        <v>High</v>
      </c>
      <c r="S2267" s="7" t="str">
        <f aca="false">INDEX(Assumptions!$B$33:$B$41,MATCH(Q2267&amp;"|"&amp;R2267,Assumptions!$A$33:$A$41,0))</f>
        <v>Engaged Builders</v>
      </c>
      <c r="T2267" s="7" t="n">
        <f aca="false">IF(ISNUMBER(Data_Clean!V2267),J2267*Data_Clean!V2267,0)</f>
        <v>5.423664906</v>
      </c>
    </row>
    <row r="2268" customFormat="false" ht="15" hidden="false" customHeight="false" outlineLevel="0" collapsed="false">
      <c r="A2268" s="15" t="str">
        <f aca="false">Data_Clean!A2268</f>
        <v>CX102264</v>
      </c>
      <c r="B2268" s="14" t="n">
        <f aca="false">Data_Clean!G2268*Assumptions!$B$5</f>
        <v>180.56825</v>
      </c>
      <c r="C2268" s="14" t="n">
        <f aca="false">IF(Data_Clean!H2268="",0,Data_Clean!H2268)*Assumptions!$B$6</f>
        <v>117.39408</v>
      </c>
      <c r="D2268" s="14" t="n">
        <f aca="false">Data_Clean!I2268*Assumptions!$B$7</f>
        <v>539.2</v>
      </c>
      <c r="E2268" s="14" t="n">
        <f aca="false">Data_Clean!J2268*Assumptions!$B$8</f>
        <v>0</v>
      </c>
      <c r="F2268" s="14" t="n">
        <f aca="false">Data_Clean!K2268*Assumptions!$B$9</f>
        <v>0</v>
      </c>
      <c r="G2268" s="14" t="n">
        <f aca="false">Data_Clean!L2268*Assumptions!$B$10</f>
        <v>0</v>
      </c>
      <c r="H2268" s="14" t="n">
        <f aca="false">IF(OR(Data_Clean!M2268="",Data_Clean!N2268=""),0,Data_Clean!M2268*Data_Clean!N2268/100)*Assumptions!$B$13*Assumptions!$B$11</f>
        <v>0</v>
      </c>
      <c r="I2268" s="14" t="n">
        <f aca="false">Data_Clean!O2268*4*Assumptions!$B$12</f>
        <v>0</v>
      </c>
      <c r="J2268" s="14" t="n">
        <f aca="false">SUM(B2268:I2268)</f>
        <v>837.16233</v>
      </c>
      <c r="K2268" s="16" t="n">
        <f aca="false">IF(Data_Clean!P2268="","",Assumptions!$B$15*0.5^(Data_Clean!P2268/Assumptions!$B$20))</f>
        <v>25.5200148285257</v>
      </c>
      <c r="L2268" s="16" t="n">
        <f aca="false">Assumptions!$B$16*MIN(1,LN(1+Data_Clean!Q2268)/LN(1+Assumptions!$B$21))</f>
        <v>14.320838960067</v>
      </c>
      <c r="M2268" s="16" t="n">
        <f aca="false">Assumptions!$B$17*(0.6*MIN(1,Data_Clean!R2268/Assumptions!$B$22)+0.4*IF(Data_Clean!S2268="",0,Data_Clean!S2268))</f>
        <v>2.856</v>
      </c>
      <c r="N2268" s="16" t="n">
        <f aca="false">Assumptions!$B$18*MIN(1,(Data_Clean!F2268-1)/Assumptions!$B$23)</f>
        <v>10</v>
      </c>
      <c r="O2268" s="16" t="n">
        <f aca="false">Assumptions!$B$19*(0.4*IF(Data_Clean!E2268="",0,MIN(1,Data_Clean!E2268/12/Assumptions!$B$24))+0.35*IF(Data_Clean!D2268="Y",1,0)+0.25*(1-MIN(Data_Clean!T2268,3)/3))/IF(Data_Clean!E2268="",0.6,1)</f>
        <v>15</v>
      </c>
      <c r="P2268" s="16" t="n">
        <f aca="false">SUM(K2268:O2268)/(Assumptions!$D$5-IF(K2268="",Assumptions!$B$15,0))*100</f>
        <v>67.6968537885927</v>
      </c>
      <c r="Q2268" s="7" t="str">
        <f aca="false">IF(J2268&gt;=Assumptions!$B$26,"High",IF(J2268&gt;=Assumptions!$B$27,"Mid","Low"))</f>
        <v>Mid</v>
      </c>
      <c r="R2268" s="7" t="str">
        <f aca="false">IF(P2268&gt;=Assumptions!$B$28,"High",IF(P2268&gt;=Assumptions!$B$29,"Mid","Low"))</f>
        <v>Mid</v>
      </c>
      <c r="S2268" s="7" t="str">
        <f aca="false">INDEX(Assumptions!$B$33:$B$41,MATCH(Q2268&amp;"|"&amp;R2268,Assumptions!$A$33:$A$41,0))</f>
        <v>Established Core</v>
      </c>
      <c r="T2268" s="7" t="n">
        <f aca="false">IF(ISNUMBER(Data_Clean!V2268),J2268*Data_Clean!V2268,0)</f>
        <v>19.003584891</v>
      </c>
    </row>
    <row r="2269" customFormat="false" ht="15" hidden="false" customHeight="false" outlineLevel="0" collapsed="false">
      <c r="A2269" s="15" t="str">
        <f aca="false">Data_Clean!A2269</f>
        <v>CX102265</v>
      </c>
      <c r="B2269" s="14" t="n">
        <f aca="false">Data_Clean!G2269*Assumptions!$B$5</f>
        <v>77.01725</v>
      </c>
      <c r="C2269" s="14" t="n">
        <f aca="false">IF(Data_Clean!H2269="",0,Data_Clean!H2269)*Assumptions!$B$6</f>
        <v>301.96872</v>
      </c>
      <c r="D2269" s="14" t="n">
        <f aca="false">Data_Clean!I2269*Assumptions!$B$7</f>
        <v>0</v>
      </c>
      <c r="E2269" s="14" t="n">
        <f aca="false">Data_Clean!J2269*Assumptions!$B$8</f>
        <v>0</v>
      </c>
      <c r="F2269" s="14" t="n">
        <f aca="false">Data_Clean!K2269*Assumptions!$B$9</f>
        <v>0</v>
      </c>
      <c r="G2269" s="14" t="n">
        <f aca="false">Data_Clean!L2269*Assumptions!$B$10</f>
        <v>0</v>
      </c>
      <c r="H2269" s="14" t="n">
        <f aca="false">IF(OR(Data_Clean!M2269="",Data_Clean!N2269=""),0,Data_Clean!M2269*Data_Clean!N2269/100)*Assumptions!$B$13*Assumptions!$B$11</f>
        <v>0</v>
      </c>
      <c r="I2269" s="14" t="n">
        <f aca="false">Data_Clean!O2269*4*Assumptions!$B$12</f>
        <v>0</v>
      </c>
      <c r="J2269" s="14" t="n">
        <f aca="false">SUM(B2269:I2269)</f>
        <v>378.98597</v>
      </c>
      <c r="K2269" s="16" t="n">
        <f aca="false">IF(Data_Clean!P2269="","",Assumptions!$B$15*0.5^(Data_Clean!P2269/Assumptions!$B$20))</f>
        <v>3.11714211053545</v>
      </c>
      <c r="L2269" s="16" t="n">
        <f aca="false">Assumptions!$B$16*MIN(1,LN(1+Data_Clean!Q2269)/LN(1+Assumptions!$B$21))</f>
        <v>0</v>
      </c>
      <c r="M2269" s="16" t="n">
        <f aca="false">Assumptions!$B$17*(0.6*MIN(1,Data_Clean!R2269/Assumptions!$B$22)+0.4*IF(Data_Clean!S2269="",0,Data_Clean!S2269))</f>
        <v>3.15</v>
      </c>
      <c r="N2269" s="16" t="n">
        <f aca="false">Assumptions!$B$18*MIN(1,(Data_Clean!F2269-1)/Assumptions!$B$23)</f>
        <v>5</v>
      </c>
      <c r="O2269" s="16" t="n">
        <f aca="false">Assumptions!$B$19*(0.4*IF(Data_Clean!E2269="",0,MIN(1,Data_Clean!E2269/12/Assumptions!$B$24))+0.35*IF(Data_Clean!D2269="Y",1,0)+0.25*(1-MIN(Data_Clean!T2269,3)/3))/IF(Data_Clean!E2269="",0.6,1)</f>
        <v>8.5</v>
      </c>
      <c r="P2269" s="16" t="n">
        <f aca="false">SUM(K2269:O2269)/(Assumptions!$D$5-IF(K2269="",Assumptions!$B$15,0))*100</f>
        <v>19.7671421105355</v>
      </c>
      <c r="Q2269" s="7" t="str">
        <f aca="false">IF(J2269&gt;=Assumptions!$B$26,"High",IF(J2269&gt;=Assumptions!$B$27,"Mid","Low"))</f>
        <v>Low</v>
      </c>
      <c r="R2269" s="7" t="str">
        <f aca="false">IF(P2269&gt;=Assumptions!$B$28,"High",IF(P2269&gt;=Assumptions!$B$29,"Mid","Low"))</f>
        <v>Low</v>
      </c>
      <c r="S2269" s="7" t="str">
        <f aca="false">INDEX(Assumptions!$B$33:$B$41,MATCH(Q2269&amp;"|"&amp;R2269,Assumptions!$A$33:$A$41,0))</f>
        <v>Dormant &amp; Low Value</v>
      </c>
      <c r="T2269" s="7" t="n">
        <f aca="false">IF(ISNUMBER(Data_Clean!V2269),J2269*Data_Clean!V2269,0)</f>
        <v>131.849218963</v>
      </c>
    </row>
    <row r="2270" customFormat="false" ht="15" hidden="false" customHeight="false" outlineLevel="0" collapsed="false">
      <c r="A2270" s="15" t="str">
        <f aca="false">Data_Clean!A2270</f>
        <v>CX102266</v>
      </c>
      <c r="B2270" s="14" t="n">
        <f aca="false">Data_Clean!G2270*Assumptions!$B$5</f>
        <v>467.44175</v>
      </c>
      <c r="C2270" s="14" t="n">
        <f aca="false">IF(Data_Clean!H2270="",0,Data_Clean!H2270)*Assumptions!$B$6</f>
        <v>853.03968</v>
      </c>
      <c r="D2270" s="14" t="n">
        <f aca="false">Data_Clean!I2270*Assumptions!$B$7</f>
        <v>528</v>
      </c>
      <c r="E2270" s="14" t="n">
        <f aca="false">Data_Clean!J2270*Assumptions!$B$8</f>
        <v>1183.266975</v>
      </c>
      <c r="F2270" s="14" t="n">
        <f aca="false">Data_Clean!K2270*Assumptions!$B$9</f>
        <v>2712.6</v>
      </c>
      <c r="G2270" s="14" t="n">
        <f aca="false">Data_Clean!L2270*Assumptions!$B$10</f>
        <v>0</v>
      </c>
      <c r="H2270" s="14" t="n">
        <f aca="false">IF(OR(Data_Clean!M2270="",Data_Clean!N2270=""),0,Data_Clean!M2270*Data_Clean!N2270/100)*Assumptions!$B$13*Assumptions!$B$11</f>
        <v>0</v>
      </c>
      <c r="I2270" s="14" t="n">
        <f aca="false">Data_Clean!O2270*4*Assumptions!$B$12</f>
        <v>0</v>
      </c>
      <c r="J2270" s="14" t="n">
        <f aca="false">SUM(B2270:I2270)</f>
        <v>5744.348405</v>
      </c>
      <c r="K2270" s="16" t="n">
        <f aca="false">IF(Data_Clean!P2270="","",Assumptions!$B$15*0.5^(Data_Clean!P2270/Assumptions!$B$20))</f>
        <v>24.9371368842836</v>
      </c>
      <c r="L2270" s="16" t="n">
        <f aca="false">Assumptions!$B$16*MIN(1,LN(1+Data_Clean!Q2270)/LN(1+Assumptions!$B$21))</f>
        <v>12.8906482631789</v>
      </c>
      <c r="M2270" s="16" t="n">
        <f aca="false">Assumptions!$B$17*(0.6*MIN(1,Data_Clean!R2270/Assumptions!$B$22)+0.4*IF(Data_Clean!S2270="",0,Data_Clean!S2270))</f>
        <v>7.848</v>
      </c>
      <c r="N2270" s="16" t="n">
        <f aca="false">Assumptions!$B$18*MIN(1,(Data_Clean!F2270-1)/Assumptions!$B$23)</f>
        <v>20</v>
      </c>
      <c r="O2270" s="16" t="n">
        <f aca="false">Assumptions!$B$19*(0.4*IF(Data_Clean!E2270="",0,MIN(1,Data_Clean!E2270/12/Assumptions!$B$24))+0.35*IF(Data_Clean!D2270="Y",1,0)+0.25*(1-MIN(Data_Clean!T2270,3)/3))/IF(Data_Clean!E2270="",0.6,1)</f>
        <v>6.4</v>
      </c>
      <c r="P2270" s="16" t="n">
        <f aca="false">SUM(K2270:O2270)/(Assumptions!$D$5-IF(K2270="",Assumptions!$B$15,0))*100</f>
        <v>72.0757851474625</v>
      </c>
      <c r="Q2270" s="7" t="str">
        <f aca="false">IF(J2270&gt;=Assumptions!$B$26,"High",IF(J2270&gt;=Assumptions!$B$27,"Mid","Low"))</f>
        <v>High</v>
      </c>
      <c r="R2270" s="7" t="str">
        <f aca="false">IF(P2270&gt;=Assumptions!$B$28,"High",IF(P2270&gt;=Assumptions!$B$29,"Mid","Low"))</f>
        <v>High</v>
      </c>
      <c r="S2270" s="7" t="str">
        <f aca="false">INDEX(Assumptions!$B$33:$B$41,MATCH(Q2270&amp;"|"&amp;R2270,Assumptions!$A$33:$A$41,0))</f>
        <v>Premier Advocates</v>
      </c>
      <c r="T2270" s="7" t="n">
        <f aca="false">IF(ISNUMBER(Data_Clean!V2270),J2270*Data_Clean!V2270,0)</f>
        <v>242.9859375315</v>
      </c>
    </row>
    <row r="2271" customFormat="false" ht="15" hidden="false" customHeight="false" outlineLevel="0" collapsed="false">
      <c r="A2271" s="15" t="str">
        <f aca="false">Data_Clean!A2271</f>
        <v>CX102267</v>
      </c>
      <c r="B2271" s="14" t="n">
        <f aca="false">Data_Clean!G2271*Assumptions!$B$5</f>
        <v>416.26375</v>
      </c>
      <c r="C2271" s="14" t="n">
        <f aca="false">IF(Data_Clean!H2271="",0,Data_Clean!H2271)*Assumptions!$B$6</f>
        <v>623.03256</v>
      </c>
      <c r="D2271" s="14" t="n">
        <f aca="false">Data_Clean!I2271*Assumptions!$B$7</f>
        <v>0</v>
      </c>
      <c r="E2271" s="14" t="n">
        <f aca="false">Data_Clean!J2271*Assumptions!$B$8</f>
        <v>1744.90785</v>
      </c>
      <c r="F2271" s="14" t="n">
        <f aca="false">Data_Clean!K2271*Assumptions!$B$9</f>
        <v>0</v>
      </c>
      <c r="G2271" s="14" t="n">
        <f aca="false">Data_Clean!L2271*Assumptions!$B$10</f>
        <v>0</v>
      </c>
      <c r="H2271" s="14" t="n">
        <f aca="false">IF(OR(Data_Clean!M2271="",Data_Clean!N2271=""),0,Data_Clean!M2271*Data_Clean!N2271/100)*Assumptions!$B$13*Assumptions!$B$11</f>
        <v>200.376</v>
      </c>
      <c r="I2271" s="14" t="n">
        <f aca="false">Data_Clean!O2271*4*Assumptions!$B$12</f>
        <v>0</v>
      </c>
      <c r="J2271" s="14" t="n">
        <f aca="false">SUM(B2271:I2271)</f>
        <v>2984.58016</v>
      </c>
      <c r="K2271" s="16" t="n">
        <f aca="false">IF(Data_Clean!P2271="","",Assumptions!$B$15*0.5^(Data_Clean!P2271/Assumptions!$B$20))</f>
        <v>0.00196247582251519</v>
      </c>
      <c r="L2271" s="16" t="n">
        <f aca="false">Assumptions!$B$16*MIN(1,LN(1+Data_Clean!Q2271)/LN(1+Assumptions!$B$21))</f>
        <v>0</v>
      </c>
      <c r="M2271" s="16" t="n">
        <f aca="false">Assumptions!$B$17*(0.6*MIN(1,Data_Clean!R2271/Assumptions!$B$22)+0.4*IF(Data_Clean!S2271="",0,Data_Clean!S2271))</f>
        <v>0</v>
      </c>
      <c r="N2271" s="16" t="n">
        <f aca="false">Assumptions!$B$18*MIN(1,(Data_Clean!F2271-1)/Assumptions!$B$23)</f>
        <v>15</v>
      </c>
      <c r="O2271" s="16" t="n">
        <f aca="false">Assumptions!$B$19*(0.4*IF(Data_Clean!E2271="",0,MIN(1,Data_Clean!E2271/12/Assumptions!$B$24))+0.35*IF(Data_Clean!D2271="Y",1,0)+0.25*(1-MIN(Data_Clean!T2271,3)/3))/IF(Data_Clean!E2271="",0.6,1)</f>
        <v>9.75</v>
      </c>
      <c r="P2271" s="16" t="n">
        <f aca="false">SUM(K2271:O2271)/(Assumptions!$D$5-IF(K2271="",Assumptions!$B$15,0))*100</f>
        <v>24.7519624758225</v>
      </c>
      <c r="Q2271" s="7" t="str">
        <f aca="false">IF(J2271&gt;=Assumptions!$B$26,"High",IF(J2271&gt;=Assumptions!$B$27,"Mid","Low"))</f>
        <v>High</v>
      </c>
      <c r="R2271" s="7" t="str">
        <f aca="false">IF(P2271&gt;=Assumptions!$B$28,"High",IF(P2271&gt;=Assumptions!$B$29,"Mid","Low"))</f>
        <v>Low</v>
      </c>
      <c r="S2271" s="7" t="str">
        <f aca="false">INDEX(Assumptions!$B$33:$B$41,MATCH(Q2271&amp;"|"&amp;R2271,Assumptions!$A$33:$A$41,0))</f>
        <v>Affluent Drifters</v>
      </c>
      <c r="T2271" s="7" t="n">
        <f aca="false">IF(ISNUMBER(Data_Clean!V2271),J2271*Data_Clean!V2271,0)</f>
        <v>724.059146816</v>
      </c>
    </row>
    <row r="2272" customFormat="false" ht="15" hidden="false" customHeight="false" outlineLevel="0" collapsed="false">
      <c r="A2272" s="15" t="str">
        <f aca="false">Data_Clean!A2272</f>
        <v>CX102268</v>
      </c>
      <c r="B2272" s="14" t="n">
        <f aca="false">Data_Clean!G2272*Assumptions!$B$5</f>
        <v>188.8545</v>
      </c>
      <c r="C2272" s="14" t="n">
        <f aca="false">IF(Data_Clean!H2272="",0,Data_Clean!H2272)*Assumptions!$B$6</f>
        <v>217.65876</v>
      </c>
      <c r="D2272" s="14" t="n">
        <f aca="false">Data_Clean!I2272*Assumptions!$B$7</f>
        <v>0</v>
      </c>
      <c r="E2272" s="14" t="n">
        <f aca="false">Data_Clean!J2272*Assumptions!$B$8</f>
        <v>860.112</v>
      </c>
      <c r="F2272" s="14" t="n">
        <f aca="false">Data_Clean!K2272*Assumptions!$B$9</f>
        <v>0</v>
      </c>
      <c r="G2272" s="14" t="n">
        <f aca="false">Data_Clean!L2272*Assumptions!$B$10</f>
        <v>0</v>
      </c>
      <c r="H2272" s="14" t="n">
        <f aca="false">IF(OR(Data_Clean!M2272="",Data_Clean!N2272=""),0,Data_Clean!M2272*Data_Clean!N2272/100)*Assumptions!$B$13*Assumptions!$B$11</f>
        <v>0</v>
      </c>
      <c r="I2272" s="14" t="n">
        <f aca="false">Data_Clean!O2272*4*Assumptions!$B$12</f>
        <v>0</v>
      </c>
      <c r="J2272" s="14" t="n">
        <f aca="false">SUM(B2272:I2272)</f>
        <v>1266.62526</v>
      </c>
      <c r="K2272" s="16" t="n">
        <f aca="false">IF(Data_Clean!P2272="","",Assumptions!$B$15*0.5^(Data_Clean!P2272/Assumptions!$B$20))</f>
        <v>22.735748497656</v>
      </c>
      <c r="L2272" s="16" t="n">
        <f aca="false">Assumptions!$B$16*MIN(1,LN(1+Data_Clean!Q2272)/LN(1+Assumptions!$B$21))</f>
        <v>15.7812965263578</v>
      </c>
      <c r="M2272" s="16" t="n">
        <f aca="false">Assumptions!$B$17*(0.6*MIN(1,Data_Clean!R2272/Assumptions!$B$22)+0.4*IF(Data_Clean!S2272="",0,Data_Clean!S2272))</f>
        <v>10.068</v>
      </c>
      <c r="N2272" s="16" t="n">
        <f aca="false">Assumptions!$B$18*MIN(1,(Data_Clean!F2272-1)/Assumptions!$B$23)</f>
        <v>10</v>
      </c>
      <c r="O2272" s="16" t="n">
        <f aca="false">Assumptions!$B$19*(0.4*IF(Data_Clean!E2272="",0,MIN(1,Data_Clean!E2272/12/Assumptions!$B$24))+0.35*IF(Data_Clean!D2272="Y",1,0)+0.25*(1-MIN(Data_Clean!T2272,3)/3))/IF(Data_Clean!E2272="",0.6,1)</f>
        <v>3.8</v>
      </c>
      <c r="P2272" s="16" t="n">
        <f aca="false">SUM(K2272:O2272)/(Assumptions!$D$5-IF(K2272="",Assumptions!$B$15,0))*100</f>
        <v>62.3850450240137</v>
      </c>
      <c r="Q2272" s="7" t="str">
        <f aca="false">IF(J2272&gt;=Assumptions!$B$26,"High",IF(J2272&gt;=Assumptions!$B$27,"Mid","Low"))</f>
        <v>Mid</v>
      </c>
      <c r="R2272" s="7" t="str">
        <f aca="false">IF(P2272&gt;=Assumptions!$B$28,"High",IF(P2272&gt;=Assumptions!$B$29,"Mid","Low"))</f>
        <v>Mid</v>
      </c>
      <c r="S2272" s="7" t="str">
        <f aca="false">INDEX(Assumptions!$B$33:$B$41,MATCH(Q2272&amp;"|"&amp;R2272,Assumptions!$A$33:$A$41,0))</f>
        <v>Established Core</v>
      </c>
      <c r="T2272" s="7" t="n">
        <f aca="false">IF(ISNUMBER(Data_Clean!V2272),J2272*Data_Clean!V2272,0)</f>
        <v>76.250840652</v>
      </c>
    </row>
    <row r="2273" customFormat="false" ht="15" hidden="false" customHeight="false" outlineLevel="0" collapsed="false">
      <c r="A2273" s="15" t="str">
        <f aca="false">Data_Clean!A2273</f>
        <v>CX102269</v>
      </c>
      <c r="B2273" s="14" t="n">
        <f aca="false">Data_Clean!G2273*Assumptions!$B$5</f>
        <v>78.2425</v>
      </c>
      <c r="C2273" s="14" t="n">
        <f aca="false">IF(Data_Clean!H2273="",0,Data_Clean!H2273)*Assumptions!$B$6</f>
        <v>47.75256</v>
      </c>
      <c r="D2273" s="14" t="n">
        <f aca="false">Data_Clean!I2273*Assumptions!$B$7</f>
        <v>0</v>
      </c>
      <c r="E2273" s="14" t="n">
        <f aca="false">Data_Clean!J2273*Assumptions!$B$8</f>
        <v>0</v>
      </c>
      <c r="F2273" s="14" t="n">
        <f aca="false">Data_Clean!K2273*Assumptions!$B$9</f>
        <v>0</v>
      </c>
      <c r="G2273" s="14" t="n">
        <f aca="false">Data_Clean!L2273*Assumptions!$B$10</f>
        <v>0</v>
      </c>
      <c r="H2273" s="14" t="n">
        <f aca="false">IF(OR(Data_Clean!M2273="",Data_Clean!N2273=""),0,Data_Clean!M2273*Data_Clean!N2273/100)*Assumptions!$B$13*Assumptions!$B$11</f>
        <v>0</v>
      </c>
      <c r="I2273" s="14" t="n">
        <f aca="false">Data_Clean!O2273*4*Assumptions!$B$12</f>
        <v>0</v>
      </c>
      <c r="J2273" s="14" t="n">
        <f aca="false">SUM(B2273:I2273)</f>
        <v>125.99506</v>
      </c>
      <c r="K2273" s="16" t="n">
        <f aca="false">IF(Data_Clean!P2273="","",Assumptions!$B$15*0.5^(Data_Clean!P2273/Assumptions!$B$20))</f>
        <v>20.2552491925229</v>
      </c>
      <c r="L2273" s="16" t="n">
        <f aca="false">Assumptions!$B$16*MIN(1,LN(1+Data_Clean!Q2273)/LN(1+Assumptions!$B$21))</f>
        <v>10.6966696442427</v>
      </c>
      <c r="M2273" s="16" t="n">
        <f aca="false">Assumptions!$B$17*(0.6*MIN(1,Data_Clean!R2273/Assumptions!$B$22)+0.4*IF(Data_Clean!S2273="",0,Data_Clean!S2273))</f>
        <v>6.588</v>
      </c>
      <c r="N2273" s="16" t="n">
        <f aca="false">Assumptions!$B$18*MIN(1,(Data_Clean!F2273-1)/Assumptions!$B$23)</f>
        <v>5</v>
      </c>
      <c r="O2273" s="16" t="n">
        <f aca="false">Assumptions!$B$19*(0.4*IF(Data_Clean!E2273="",0,MIN(1,Data_Clean!E2273/12/Assumptions!$B$24))+0.35*IF(Data_Clean!D2273="Y",1,0)+0.25*(1-MIN(Data_Clean!T2273,3)/3))/IF(Data_Clean!E2273="",0.6,1)</f>
        <v>3.9</v>
      </c>
      <c r="P2273" s="16" t="n">
        <f aca="false">SUM(K2273:O2273)/(Assumptions!$D$5-IF(K2273="",Assumptions!$B$15,0))*100</f>
        <v>46.4399188367655</v>
      </c>
      <c r="Q2273" s="7" t="str">
        <f aca="false">IF(J2273&gt;=Assumptions!$B$26,"High",IF(J2273&gt;=Assumptions!$B$27,"Mid","Low"))</f>
        <v>Low</v>
      </c>
      <c r="R2273" s="7" t="str">
        <f aca="false">IF(P2273&gt;=Assumptions!$B$28,"High",IF(P2273&gt;=Assumptions!$B$29,"Mid","Low"))</f>
        <v>Low</v>
      </c>
      <c r="S2273" s="7" t="str">
        <f aca="false">INDEX(Assumptions!$B$33:$B$41,MATCH(Q2273&amp;"|"&amp;R2273,Assumptions!$A$33:$A$41,0))</f>
        <v>Dormant &amp; Low Value</v>
      </c>
      <c r="T2273" s="7" t="n">
        <f aca="false">IF(ISNUMBER(Data_Clean!V2273),J2273*Data_Clean!V2273,0)</f>
        <v>16.341559282</v>
      </c>
    </row>
    <row r="2274" customFormat="false" ht="15" hidden="false" customHeight="false" outlineLevel="0" collapsed="false">
      <c r="A2274" s="15" t="str">
        <f aca="false">Data_Clean!A2274</f>
        <v>CX102270</v>
      </c>
      <c r="B2274" s="14" t="n">
        <f aca="false">Data_Clean!G2274*Assumptions!$B$5</f>
        <v>74.214</v>
      </c>
      <c r="C2274" s="14" t="n">
        <f aca="false">IF(Data_Clean!H2274="",0,Data_Clean!H2274)*Assumptions!$B$6</f>
        <v>60.38904</v>
      </c>
      <c r="D2274" s="14" t="n">
        <f aca="false">Data_Clean!I2274*Assumptions!$B$7</f>
        <v>0</v>
      </c>
      <c r="E2274" s="14" t="n">
        <f aca="false">Data_Clean!J2274*Assumptions!$B$8</f>
        <v>0</v>
      </c>
      <c r="F2274" s="14" t="n">
        <f aca="false">Data_Clean!K2274*Assumptions!$B$9</f>
        <v>0</v>
      </c>
      <c r="G2274" s="14" t="n">
        <f aca="false">Data_Clean!L2274*Assumptions!$B$10</f>
        <v>0</v>
      </c>
      <c r="H2274" s="14" t="n">
        <f aca="false">IF(OR(Data_Clean!M2274="",Data_Clean!N2274=""),0,Data_Clean!M2274*Data_Clean!N2274/100)*Assumptions!$B$13*Assumptions!$B$11</f>
        <v>0</v>
      </c>
      <c r="I2274" s="14" t="n">
        <f aca="false">Data_Clean!O2274*4*Assumptions!$B$12</f>
        <v>0</v>
      </c>
      <c r="J2274" s="14" t="n">
        <f aca="false">SUM(B2274:I2274)</f>
        <v>134.60304</v>
      </c>
      <c r="K2274" s="16" t="n">
        <f aca="false">IF(Data_Clean!P2274="","",Assumptions!$B$15*0.5^(Data_Clean!P2274/Assumptions!$B$20))</f>
        <v>9.44940787421155</v>
      </c>
      <c r="L2274" s="16" t="n">
        <f aca="false">Assumptions!$B$16*MIN(1,LN(1+Data_Clean!Q2274)/LN(1+Assumptions!$B$21))</f>
        <v>13.2535138894499</v>
      </c>
      <c r="M2274" s="16" t="n">
        <f aca="false">Assumptions!$B$17*(0.6*MIN(1,Data_Clean!R2274/Assumptions!$B$22)+0.4*IF(Data_Clean!S2274="",0,Data_Clean!S2274))</f>
        <v>3.87</v>
      </c>
      <c r="N2274" s="16" t="n">
        <f aca="false">Assumptions!$B$18*MIN(1,(Data_Clean!F2274-1)/Assumptions!$B$23)</f>
        <v>5</v>
      </c>
      <c r="O2274" s="16" t="n">
        <f aca="false">Assumptions!$B$19*(0.4*IF(Data_Clean!E2274="",0,MIN(1,Data_Clean!E2274/12/Assumptions!$B$24))+0.35*IF(Data_Clean!D2274="Y",1,0)+0.25*(1-MIN(Data_Clean!T2274,3)/3))/IF(Data_Clean!E2274="",0.6,1)</f>
        <v>5.15</v>
      </c>
      <c r="P2274" s="16" t="n">
        <f aca="false">SUM(K2274:O2274)/(Assumptions!$D$5-IF(K2274="",Assumptions!$B$15,0))*100</f>
        <v>36.7229217636615</v>
      </c>
      <c r="Q2274" s="7" t="str">
        <f aca="false">IF(J2274&gt;=Assumptions!$B$26,"High",IF(J2274&gt;=Assumptions!$B$27,"Mid","Low"))</f>
        <v>Low</v>
      </c>
      <c r="R2274" s="7" t="str">
        <f aca="false">IF(P2274&gt;=Assumptions!$B$28,"High",IF(P2274&gt;=Assumptions!$B$29,"Mid","Low"))</f>
        <v>Low</v>
      </c>
      <c r="S2274" s="7" t="str">
        <f aca="false">INDEX(Assumptions!$B$33:$B$41,MATCH(Q2274&amp;"|"&amp;R2274,Assumptions!$A$33:$A$41,0))</f>
        <v>Dormant &amp; Low Value</v>
      </c>
      <c r="T2274" s="7" t="n">
        <f aca="false">IF(ISNUMBER(Data_Clean!V2274),J2274*Data_Clean!V2274,0)</f>
        <v>20.513503296</v>
      </c>
    </row>
    <row r="2275" customFormat="false" ht="15" hidden="false" customHeight="false" outlineLevel="0" collapsed="false">
      <c r="A2275" s="15" t="str">
        <f aca="false">Data_Clean!A2275</f>
        <v>CX102271</v>
      </c>
      <c r="B2275" s="14" t="n">
        <f aca="false">Data_Clean!G2275*Assumptions!$B$5</f>
        <v>104.74525</v>
      </c>
      <c r="C2275" s="14" t="n">
        <f aca="false">IF(Data_Clean!H2275="",0,Data_Clean!H2275)*Assumptions!$B$6</f>
        <v>157.21608</v>
      </c>
      <c r="D2275" s="14" t="n">
        <f aca="false">Data_Clean!I2275*Assumptions!$B$7</f>
        <v>0</v>
      </c>
      <c r="E2275" s="14" t="n">
        <f aca="false">Data_Clean!J2275*Assumptions!$B$8</f>
        <v>0</v>
      </c>
      <c r="F2275" s="14" t="n">
        <f aca="false">Data_Clean!K2275*Assumptions!$B$9</f>
        <v>0</v>
      </c>
      <c r="G2275" s="14" t="n">
        <f aca="false">Data_Clean!L2275*Assumptions!$B$10</f>
        <v>0</v>
      </c>
      <c r="H2275" s="14" t="n">
        <f aca="false">IF(OR(Data_Clean!M2275="",Data_Clean!N2275=""),0,Data_Clean!M2275*Data_Clean!N2275/100)*Assumptions!$B$13*Assumptions!$B$11</f>
        <v>0</v>
      </c>
      <c r="I2275" s="14" t="n">
        <f aca="false">Data_Clean!O2275*4*Assumptions!$B$12</f>
        <v>0</v>
      </c>
      <c r="J2275" s="14" t="n">
        <f aca="false">SUM(B2275:I2275)</f>
        <v>261.96133</v>
      </c>
      <c r="K2275" s="16" t="n">
        <f aca="false">IF(Data_Clean!P2275="","",Assumptions!$B$15*0.5^(Data_Clean!P2275/Assumptions!$B$20))</f>
        <v>28.6452481173125</v>
      </c>
      <c r="L2275" s="16" t="n">
        <f aca="false">Assumptions!$B$16*MIN(1,LN(1+Data_Clean!Q2275)/LN(1+Assumptions!$B$21))</f>
        <v>11.0057238927514</v>
      </c>
      <c r="M2275" s="16" t="n">
        <f aca="false">Assumptions!$B$17*(0.6*MIN(1,Data_Clean!R2275/Assumptions!$B$22)+0.4*IF(Data_Clean!S2275="",0,Data_Clean!S2275))</f>
        <v>8.478</v>
      </c>
      <c r="N2275" s="16" t="n">
        <f aca="false">Assumptions!$B$18*MIN(1,(Data_Clean!F2275-1)/Assumptions!$B$23)</f>
        <v>5</v>
      </c>
      <c r="O2275" s="16" t="n">
        <f aca="false">Assumptions!$B$19*(0.4*IF(Data_Clean!E2275="",0,MIN(1,Data_Clean!E2275/12/Assumptions!$B$24))+0.35*IF(Data_Clean!D2275="Y",1,0)+0.25*(1-MIN(Data_Clean!T2275,3)/3))/IF(Data_Clean!E2275="",0.6,1)</f>
        <v>3.5</v>
      </c>
      <c r="P2275" s="16" t="n">
        <f aca="false">SUM(K2275:O2275)/(Assumptions!$D$5-IF(K2275="",Assumptions!$B$15,0))*100</f>
        <v>56.6289720100639</v>
      </c>
      <c r="Q2275" s="7" t="str">
        <f aca="false">IF(J2275&gt;=Assumptions!$B$26,"High",IF(J2275&gt;=Assumptions!$B$27,"Mid","Low"))</f>
        <v>Low</v>
      </c>
      <c r="R2275" s="7" t="str">
        <f aca="false">IF(P2275&gt;=Assumptions!$B$28,"High",IF(P2275&gt;=Assumptions!$B$29,"Mid","Low"))</f>
        <v>Mid</v>
      </c>
      <c r="S2275" s="7" t="str">
        <f aca="false">INDEX(Assumptions!$B$33:$B$41,MATCH(Q2275&amp;"|"&amp;R2275,Assumptions!$A$33:$A$41,0))</f>
        <v>Light Touch</v>
      </c>
      <c r="T2275" s="7" t="n">
        <f aca="false">IF(ISNUMBER(Data_Clean!V2275),J2275*Data_Clean!V2275,0)</f>
        <v>56.295489817</v>
      </c>
    </row>
    <row r="2276" customFormat="false" ht="15" hidden="false" customHeight="false" outlineLevel="0" collapsed="false">
      <c r="A2276" s="15" t="str">
        <f aca="false">Data_Clean!A2276</f>
        <v>CX102272</v>
      </c>
      <c r="B2276" s="14" t="n">
        <f aca="false">Data_Clean!G2276*Assumptions!$B$5</f>
        <v>70.30275</v>
      </c>
      <c r="C2276" s="14" t="n">
        <f aca="false">IF(Data_Clean!H2276="",0,Data_Clean!H2276)*Assumptions!$B$6</f>
        <v>0</v>
      </c>
      <c r="D2276" s="14" t="n">
        <f aca="false">Data_Clean!I2276*Assumptions!$B$7</f>
        <v>0</v>
      </c>
      <c r="E2276" s="14" t="n">
        <f aca="false">Data_Clean!J2276*Assumptions!$B$8</f>
        <v>0</v>
      </c>
      <c r="F2276" s="14" t="n">
        <f aca="false">Data_Clean!K2276*Assumptions!$B$9</f>
        <v>0</v>
      </c>
      <c r="G2276" s="14" t="n">
        <f aca="false">Data_Clean!L2276*Assumptions!$B$10</f>
        <v>0</v>
      </c>
      <c r="H2276" s="14" t="n">
        <f aca="false">IF(OR(Data_Clean!M2276="",Data_Clean!N2276=""),0,Data_Clean!M2276*Data_Clean!N2276/100)*Assumptions!$B$13*Assumptions!$B$11</f>
        <v>95.04</v>
      </c>
      <c r="I2276" s="14" t="n">
        <f aca="false">Data_Clean!O2276*4*Assumptions!$B$12</f>
        <v>0</v>
      </c>
      <c r="J2276" s="14" t="n">
        <f aca="false">SUM(B2276:I2276)</f>
        <v>165.34275</v>
      </c>
      <c r="K2276" s="16" t="n">
        <f aca="false">IF(Data_Clean!P2276="","",Assumptions!$B$15*0.5^(Data_Clean!P2276/Assumptions!$B$20))</f>
        <v>0.00784990329006074</v>
      </c>
      <c r="L2276" s="16" t="n">
        <f aca="false">Assumptions!$B$16*MIN(1,LN(1+Data_Clean!Q2276)/LN(1+Assumptions!$B$21))</f>
        <v>0</v>
      </c>
      <c r="M2276" s="16" t="n">
        <f aca="false">Assumptions!$B$17*(0.6*MIN(1,Data_Clean!R2276/Assumptions!$B$22)+0.4*IF(Data_Clean!S2276="",0,Data_Clean!S2276))</f>
        <v>0</v>
      </c>
      <c r="N2276" s="16" t="n">
        <f aca="false">Assumptions!$B$18*MIN(1,(Data_Clean!F2276-1)/Assumptions!$B$23)</f>
        <v>5</v>
      </c>
      <c r="O2276" s="16" t="n">
        <f aca="false">Assumptions!$B$19*(0.4*IF(Data_Clean!E2276="",0,MIN(1,Data_Clean!E2276/12/Assumptions!$B$24))+0.35*IF(Data_Clean!D2276="Y",1,0)+0.25*(1-MIN(Data_Clean!T2276,3)/3))/IF(Data_Clean!E2276="",0.6,1)</f>
        <v>15</v>
      </c>
      <c r="P2276" s="16" t="n">
        <f aca="false">SUM(K2276:O2276)/(Assumptions!$D$5-IF(K2276="",Assumptions!$B$15,0))*100</f>
        <v>20.0078499032901</v>
      </c>
      <c r="Q2276" s="7" t="str">
        <f aca="false">IF(J2276&gt;=Assumptions!$B$26,"High",IF(J2276&gt;=Assumptions!$B$27,"Mid","Low"))</f>
        <v>Low</v>
      </c>
      <c r="R2276" s="7" t="str">
        <f aca="false">IF(P2276&gt;=Assumptions!$B$28,"High",IF(P2276&gt;=Assumptions!$B$29,"Mid","Low"))</f>
        <v>Low</v>
      </c>
      <c r="S2276" s="7" t="str">
        <f aca="false">INDEX(Assumptions!$B$33:$B$41,MATCH(Q2276&amp;"|"&amp;R2276,Assumptions!$A$33:$A$41,0))</f>
        <v>Dormant &amp; Low Value</v>
      </c>
      <c r="T2276" s="7" t="n">
        <f aca="false">IF(ISNUMBER(Data_Clean!V2276),J2276*Data_Clean!V2276,0)</f>
        <v>21.147337725</v>
      </c>
    </row>
    <row r="2277" customFormat="false" ht="15" hidden="false" customHeight="false" outlineLevel="0" collapsed="false">
      <c r="A2277" s="15" t="str">
        <f aca="false">Data_Clean!A2277</f>
        <v>CX102273</v>
      </c>
      <c r="B2277" s="14" t="n">
        <f aca="false">Data_Clean!G2277*Assumptions!$B$5</f>
        <v>48.71925</v>
      </c>
      <c r="C2277" s="14" t="n">
        <f aca="false">IF(Data_Clean!H2277="",0,Data_Clean!H2277)*Assumptions!$B$6</f>
        <v>0</v>
      </c>
      <c r="D2277" s="14" t="n">
        <f aca="false">Data_Clean!I2277*Assumptions!$B$7</f>
        <v>0</v>
      </c>
      <c r="E2277" s="14" t="n">
        <f aca="false">Data_Clean!J2277*Assumptions!$B$8</f>
        <v>0</v>
      </c>
      <c r="F2277" s="14" t="n">
        <f aca="false">Data_Clean!K2277*Assumptions!$B$9</f>
        <v>4038.1</v>
      </c>
      <c r="G2277" s="14" t="n">
        <f aca="false">Data_Clean!L2277*Assumptions!$B$10</f>
        <v>459</v>
      </c>
      <c r="H2277" s="14" t="n">
        <f aca="false">IF(OR(Data_Clean!M2277="",Data_Clean!N2277=""),0,Data_Clean!M2277*Data_Clean!N2277/100)*Assumptions!$B$13*Assumptions!$B$11</f>
        <v>220.296</v>
      </c>
      <c r="I2277" s="14" t="n">
        <f aca="false">Data_Clean!O2277*4*Assumptions!$B$12</f>
        <v>5.13792</v>
      </c>
      <c r="J2277" s="14" t="n">
        <f aca="false">SUM(B2277:I2277)</f>
        <v>4771.25317</v>
      </c>
      <c r="K2277" s="16" t="n">
        <f aca="false">IF(Data_Clean!P2277="","",Assumptions!$B$15*0.5^(Data_Clean!P2277/Assumptions!$B$20))</f>
        <v>26.1165168988837</v>
      </c>
      <c r="L2277" s="16" t="n">
        <f aca="false">Assumptions!$B$16*MIN(1,LN(1+Data_Clean!Q2277)/LN(1+Assumptions!$B$21))</f>
        <v>11.0057238927514</v>
      </c>
      <c r="M2277" s="16" t="n">
        <f aca="false">Assumptions!$B$17*(0.6*MIN(1,Data_Clean!R2277/Assumptions!$B$22)+0.4*IF(Data_Clean!S2277="",0,Data_Clean!S2277))</f>
        <v>7.248</v>
      </c>
      <c r="N2277" s="16" t="n">
        <f aca="false">Assumptions!$B$18*MIN(1,(Data_Clean!F2277-1)/Assumptions!$B$23)</f>
        <v>15</v>
      </c>
      <c r="O2277" s="16" t="n">
        <f aca="false">Assumptions!$B$19*(0.4*IF(Data_Clean!E2277="",0,MIN(1,Data_Clean!E2277/12/Assumptions!$B$24))+0.35*IF(Data_Clean!D2277="Y",1,0)+0.25*(1-MIN(Data_Clean!T2277,3)/3))/IF(Data_Clean!E2277="",0.6,1)</f>
        <v>4.05</v>
      </c>
      <c r="P2277" s="16" t="n">
        <f aca="false">SUM(K2277:O2277)/(Assumptions!$D$5-IF(K2277="",Assumptions!$B$15,0))*100</f>
        <v>63.4202407916351</v>
      </c>
      <c r="Q2277" s="7" t="str">
        <f aca="false">IF(J2277&gt;=Assumptions!$B$26,"High",IF(J2277&gt;=Assumptions!$B$27,"Mid","Low"))</f>
        <v>High</v>
      </c>
      <c r="R2277" s="7" t="str">
        <f aca="false">IF(P2277&gt;=Assumptions!$B$28,"High",IF(P2277&gt;=Assumptions!$B$29,"Mid","Low"))</f>
        <v>Mid</v>
      </c>
      <c r="S2277" s="7" t="str">
        <f aca="false">INDEX(Assumptions!$B$33:$B$41,MATCH(Q2277&amp;"|"&amp;R2277,Assumptions!$A$33:$A$41,0))</f>
        <v>Established Core</v>
      </c>
      <c r="T2277" s="7" t="n">
        <f aca="false">IF(ISNUMBER(Data_Clean!V2277),J2277*Data_Clean!V2277,0)</f>
        <v>453.26905115</v>
      </c>
    </row>
    <row r="2278" customFormat="false" ht="15" hidden="false" customHeight="false" outlineLevel="0" collapsed="false">
      <c r="A2278" s="15" t="str">
        <f aca="false">Data_Clean!A2278</f>
        <v>CX102274</v>
      </c>
      <c r="B2278" s="14" t="n">
        <f aca="false">Data_Clean!G2278*Assumptions!$B$5</f>
        <v>163.808</v>
      </c>
      <c r="C2278" s="14" t="n">
        <f aca="false">IF(Data_Clean!H2278="",0,Data_Clean!H2278)*Assumptions!$B$6</f>
        <v>381.10344</v>
      </c>
      <c r="D2278" s="14" t="n">
        <f aca="false">Data_Clean!I2278*Assumptions!$B$7</f>
        <v>0</v>
      </c>
      <c r="E2278" s="14" t="n">
        <f aca="false">Data_Clean!J2278*Assumptions!$B$8</f>
        <v>268.589925</v>
      </c>
      <c r="F2278" s="14" t="n">
        <f aca="false">Data_Clean!K2278*Assumptions!$B$9</f>
        <v>0</v>
      </c>
      <c r="G2278" s="14" t="n">
        <f aca="false">Data_Clean!L2278*Assumptions!$B$10</f>
        <v>0</v>
      </c>
      <c r="H2278" s="14" t="n">
        <f aca="false">IF(OR(Data_Clean!M2278="",Data_Clean!N2278=""),0,Data_Clean!M2278*Data_Clean!N2278/100)*Assumptions!$B$13*Assumptions!$B$11</f>
        <v>0</v>
      </c>
      <c r="I2278" s="14" t="n">
        <f aca="false">Data_Clean!O2278*4*Assumptions!$B$12</f>
        <v>0</v>
      </c>
      <c r="J2278" s="14" t="n">
        <f aca="false">SUM(B2278:I2278)</f>
        <v>813.501365</v>
      </c>
      <c r="K2278" s="16" t="n">
        <f aca="false">IF(Data_Clean!P2278="","",Assumptions!$B$15*0.5^(Data_Clean!P2278/Assumptions!$B$20))</f>
        <v>0.0121763363692791</v>
      </c>
      <c r="L2278" s="16" t="n">
        <f aca="false">Assumptions!$B$16*MIN(1,LN(1+Data_Clean!Q2278)/LN(1+Assumptions!$B$21))</f>
        <v>0</v>
      </c>
      <c r="M2278" s="16" t="n">
        <f aca="false">Assumptions!$B$17*(0.6*MIN(1,Data_Clean!R2278/Assumptions!$B$22)+0.4*IF(Data_Clean!S2278="",0,Data_Clean!S2278))</f>
        <v>0</v>
      </c>
      <c r="N2278" s="16" t="n">
        <f aca="false">Assumptions!$B$18*MIN(1,(Data_Clean!F2278-1)/Assumptions!$B$23)</f>
        <v>10</v>
      </c>
      <c r="O2278" s="16" t="n">
        <f aca="false">Assumptions!$B$19*(0.4*IF(Data_Clean!E2278="",0,MIN(1,Data_Clean!E2278/12/Assumptions!$B$24))+0.35*IF(Data_Clean!D2278="Y",1,0)+0.25*(1-MIN(Data_Clean!T2278,3)/3))/IF(Data_Clean!E2278="",0.6,1)</f>
        <v>9.15</v>
      </c>
      <c r="P2278" s="16" t="n">
        <f aca="false">SUM(K2278:O2278)/(Assumptions!$D$5-IF(K2278="",Assumptions!$B$15,0))*100</f>
        <v>19.1621763363693</v>
      </c>
      <c r="Q2278" s="7" t="str">
        <f aca="false">IF(J2278&gt;=Assumptions!$B$26,"High",IF(J2278&gt;=Assumptions!$B$27,"Mid","Low"))</f>
        <v>Mid</v>
      </c>
      <c r="R2278" s="7" t="str">
        <f aca="false">IF(P2278&gt;=Assumptions!$B$28,"High",IF(P2278&gt;=Assumptions!$B$29,"Mid","Low"))</f>
        <v>Low</v>
      </c>
      <c r="S2278" s="7" t="str">
        <f aca="false">INDEX(Assumptions!$B$33:$B$41,MATCH(Q2278&amp;"|"&amp;R2278,Assumptions!$A$33:$A$41,0))</f>
        <v>Light Touch</v>
      </c>
      <c r="T2278" s="7" t="n">
        <f aca="false">IF(ISNUMBER(Data_Clean!V2278),J2278*Data_Clean!V2278,0)</f>
        <v>229.732785476</v>
      </c>
    </row>
    <row r="2279" customFormat="false" ht="15" hidden="false" customHeight="false" outlineLevel="0" collapsed="false">
      <c r="A2279" s="15" t="str">
        <f aca="false">Data_Clean!A2279</f>
        <v>CX102275</v>
      </c>
      <c r="B2279" s="14" t="n">
        <f aca="false">Data_Clean!G2279*Assumptions!$B$5</f>
        <v>1021.42425</v>
      </c>
      <c r="C2279" s="14" t="n">
        <f aca="false">IF(Data_Clean!H2279="",0,Data_Clean!H2279)*Assumptions!$B$6</f>
        <v>0</v>
      </c>
      <c r="D2279" s="14" t="n">
        <f aca="false">Data_Clean!I2279*Assumptions!$B$7</f>
        <v>0</v>
      </c>
      <c r="E2279" s="14" t="n">
        <f aca="false">Data_Clean!J2279*Assumptions!$B$8</f>
        <v>0</v>
      </c>
      <c r="F2279" s="14" t="n">
        <f aca="false">Data_Clean!K2279*Assumptions!$B$9</f>
        <v>0</v>
      </c>
      <c r="G2279" s="14" t="n">
        <f aca="false">Data_Clean!L2279*Assumptions!$B$10</f>
        <v>0</v>
      </c>
      <c r="H2279" s="14" t="n">
        <f aca="false">IF(OR(Data_Clean!M2279="",Data_Clean!N2279=""),0,Data_Clean!M2279*Data_Clean!N2279/100)*Assumptions!$B$13*Assumptions!$B$11</f>
        <v>122.496</v>
      </c>
      <c r="I2279" s="14" t="n">
        <f aca="false">Data_Clean!O2279*4*Assumptions!$B$12</f>
        <v>119.77248</v>
      </c>
      <c r="J2279" s="14" t="n">
        <f aca="false">SUM(B2279:I2279)</f>
        <v>1263.69273</v>
      </c>
      <c r="K2279" s="16" t="n">
        <f aca="false">IF(Data_Clean!P2279="","",Assumptions!$B$15*0.5^(Data_Clean!P2279/Assumptions!$B$20))</f>
        <v>27.9909897461042</v>
      </c>
      <c r="L2279" s="16" t="n">
        <f aca="false">Assumptions!$B$16*MIN(1,LN(1+Data_Clean!Q2279)/LN(1+Assumptions!$B$21))</f>
        <v>15.7812965263578</v>
      </c>
      <c r="M2279" s="16" t="n">
        <f aca="false">Assumptions!$B$17*(0.6*MIN(1,Data_Clean!R2279/Assumptions!$B$22)+0.4*IF(Data_Clean!S2279="",0,Data_Clean!S2279))</f>
        <v>6.396</v>
      </c>
      <c r="N2279" s="16" t="n">
        <f aca="false">Assumptions!$B$18*MIN(1,(Data_Clean!F2279-1)/Assumptions!$B$23)</f>
        <v>10</v>
      </c>
      <c r="O2279" s="16" t="n">
        <f aca="false">Assumptions!$B$19*(0.4*IF(Data_Clean!E2279="",0,MIN(1,Data_Clean!E2279/12/Assumptions!$B$24))+0.35*IF(Data_Clean!D2279="Y",1,0)+0.25*(1-MIN(Data_Clean!T2279,3)/3))/IF(Data_Clean!E2279="",0.6,1)</f>
        <v>9.35</v>
      </c>
      <c r="P2279" s="16" t="n">
        <f aca="false">SUM(K2279:O2279)/(Assumptions!$D$5-IF(K2279="",Assumptions!$B$15,0))*100</f>
        <v>69.518286272462</v>
      </c>
      <c r="Q2279" s="7" t="str">
        <f aca="false">IF(J2279&gt;=Assumptions!$B$26,"High",IF(J2279&gt;=Assumptions!$B$27,"Mid","Low"))</f>
        <v>Mid</v>
      </c>
      <c r="R2279" s="7" t="str">
        <f aca="false">IF(P2279&gt;=Assumptions!$B$28,"High",IF(P2279&gt;=Assumptions!$B$29,"Mid","Low"))</f>
        <v>Mid</v>
      </c>
      <c r="S2279" s="7" t="str">
        <f aca="false">INDEX(Assumptions!$B$33:$B$41,MATCH(Q2279&amp;"|"&amp;R2279,Assumptions!$A$33:$A$41,0))</f>
        <v>Established Core</v>
      </c>
      <c r="T2279" s="7" t="n">
        <f aca="false">IF(ISNUMBER(Data_Clean!V2279),J2279*Data_Clean!V2279,0)</f>
        <v>43.850137731</v>
      </c>
    </row>
    <row r="2280" customFormat="false" ht="15" hidden="false" customHeight="false" outlineLevel="0" collapsed="false">
      <c r="A2280" s="15" t="str">
        <f aca="false">Data_Clean!A2280</f>
        <v>CX102276</v>
      </c>
      <c r="B2280" s="14" t="n">
        <f aca="false">Data_Clean!G2280*Assumptions!$B$5</f>
        <v>55.38925</v>
      </c>
      <c r="C2280" s="14" t="n">
        <f aca="false">IF(Data_Clean!H2280="",0,Data_Clean!H2280)*Assumptions!$B$6</f>
        <v>215.56824</v>
      </c>
      <c r="D2280" s="14" t="n">
        <f aca="false">Data_Clean!I2280*Assumptions!$B$7</f>
        <v>0</v>
      </c>
      <c r="E2280" s="14" t="n">
        <f aca="false">Data_Clean!J2280*Assumptions!$B$8</f>
        <v>0</v>
      </c>
      <c r="F2280" s="14" t="n">
        <f aca="false">Data_Clean!K2280*Assumptions!$B$9</f>
        <v>0</v>
      </c>
      <c r="G2280" s="14" t="n">
        <f aca="false">Data_Clean!L2280*Assumptions!$B$10</f>
        <v>0</v>
      </c>
      <c r="H2280" s="14" t="n">
        <f aca="false">IF(OR(Data_Clean!M2280="",Data_Clean!N2280=""),0,Data_Clean!M2280*Data_Clean!N2280/100)*Assumptions!$B$13*Assumptions!$B$11</f>
        <v>0</v>
      </c>
      <c r="I2280" s="14" t="n">
        <f aca="false">Data_Clean!O2280*4*Assumptions!$B$12</f>
        <v>0</v>
      </c>
      <c r="J2280" s="14" t="n">
        <f aca="false">SUM(B2280:I2280)</f>
        <v>270.95749</v>
      </c>
      <c r="K2280" s="16" t="n">
        <f aca="false">IF(Data_Clean!P2280="","",Assumptions!$B$15*0.5^(Data_Clean!P2280/Assumptions!$B$20))</f>
        <v>27.9909897461042</v>
      </c>
      <c r="L2280" s="16" t="n">
        <f aca="false">Assumptions!$B$16*MIN(1,LN(1+Data_Clean!Q2280)/LN(1+Assumptions!$B$21))</f>
        <v>12.0537864630054</v>
      </c>
      <c r="M2280" s="16" t="n">
        <f aca="false">Assumptions!$B$17*(0.6*MIN(1,Data_Clean!R2280/Assumptions!$B$22)+0.4*IF(Data_Clean!S2280="",0,Data_Clean!S2280))</f>
        <v>5.322</v>
      </c>
      <c r="N2280" s="16" t="n">
        <f aca="false">Assumptions!$B$18*MIN(1,(Data_Clean!F2280-1)/Assumptions!$B$23)</f>
        <v>10</v>
      </c>
      <c r="O2280" s="16" t="n">
        <f aca="false">Assumptions!$B$19*(0.4*IF(Data_Clean!E2280="",0,MIN(1,Data_Clean!E2280/12/Assumptions!$B$24))+0.35*IF(Data_Clean!D2280="Y",1,0)+0.25*(1-MIN(Data_Clean!T2280,3)/3))/IF(Data_Clean!E2280="",0.6,1)</f>
        <v>14.4</v>
      </c>
      <c r="P2280" s="16" t="n">
        <f aca="false">SUM(K2280:O2280)/(Assumptions!$D$5-IF(K2280="",Assumptions!$B$15,0))*100</f>
        <v>69.7667762091096</v>
      </c>
      <c r="Q2280" s="7" t="str">
        <f aca="false">IF(J2280&gt;=Assumptions!$B$26,"High",IF(J2280&gt;=Assumptions!$B$27,"Mid","Low"))</f>
        <v>Low</v>
      </c>
      <c r="R2280" s="7" t="str">
        <f aca="false">IF(P2280&gt;=Assumptions!$B$28,"High",IF(P2280&gt;=Assumptions!$B$29,"Mid","Low"))</f>
        <v>Mid</v>
      </c>
      <c r="S2280" s="7" t="str">
        <f aca="false">INDEX(Assumptions!$B$33:$B$41,MATCH(Q2280&amp;"|"&amp;R2280,Assumptions!$A$33:$A$41,0))</f>
        <v>Light Touch</v>
      </c>
      <c r="T2280" s="7" t="n">
        <f aca="false">IF(ISNUMBER(Data_Clean!V2280),J2280*Data_Clean!V2280,0)</f>
        <v>5.852681784</v>
      </c>
    </row>
    <row r="2281" customFormat="false" ht="15" hidden="false" customHeight="false" outlineLevel="0" collapsed="false">
      <c r="A2281" s="15" t="str">
        <f aca="false">Data_Clean!A2281</f>
        <v>CX102277</v>
      </c>
      <c r="B2281" s="14" t="n">
        <f aca="false">Data_Clean!G2281*Assumptions!$B$5</f>
        <v>166.018</v>
      </c>
      <c r="C2281" s="14" t="n">
        <f aca="false">IF(Data_Clean!H2281="",0,Data_Clean!H2281)*Assumptions!$B$6</f>
        <v>268.9026</v>
      </c>
      <c r="D2281" s="14" t="n">
        <f aca="false">Data_Clean!I2281*Assumptions!$B$7</f>
        <v>0</v>
      </c>
      <c r="E2281" s="14" t="n">
        <f aca="false">Data_Clean!J2281*Assumptions!$B$8</f>
        <v>0</v>
      </c>
      <c r="F2281" s="14" t="n">
        <f aca="false">Data_Clean!K2281*Assumptions!$B$9</f>
        <v>0</v>
      </c>
      <c r="G2281" s="14" t="n">
        <f aca="false">Data_Clean!L2281*Assumptions!$B$10</f>
        <v>1152</v>
      </c>
      <c r="H2281" s="14" t="n">
        <f aca="false">IF(OR(Data_Clean!M2281="",Data_Clean!N2281=""),0,Data_Clean!M2281*Data_Clean!N2281/100)*Assumptions!$B$13*Assumptions!$B$11</f>
        <v>273.18</v>
      </c>
      <c r="I2281" s="14" t="n">
        <f aca="false">Data_Clean!O2281*4*Assumptions!$B$12</f>
        <v>53.61264</v>
      </c>
      <c r="J2281" s="14" t="n">
        <f aca="false">SUM(B2281:I2281)</f>
        <v>1913.71324</v>
      </c>
      <c r="K2281" s="16" t="n">
        <f aca="false">IF(Data_Clean!P2281="","",Assumptions!$B$15*0.5^(Data_Clean!P2281/Assumptions!$B$20))</f>
        <v>28.6452481173125</v>
      </c>
      <c r="L2281" s="16" t="n">
        <f aca="false">Assumptions!$B$16*MIN(1,LN(1+Data_Clean!Q2281)/LN(1+Assumptions!$B$21))</f>
        <v>14.9444347261843</v>
      </c>
      <c r="M2281" s="16" t="n">
        <f aca="false">Assumptions!$B$17*(0.6*MIN(1,Data_Clean!R2281/Assumptions!$B$22)+0.4*IF(Data_Clean!S2281="",0,Data_Clean!S2281))</f>
        <v>10.626</v>
      </c>
      <c r="N2281" s="16" t="n">
        <f aca="false">Assumptions!$B$18*MIN(1,(Data_Clean!F2281-1)/Assumptions!$B$23)</f>
        <v>20</v>
      </c>
      <c r="O2281" s="16" t="n">
        <f aca="false">Assumptions!$B$19*(0.4*IF(Data_Clean!E2281="",0,MIN(1,Data_Clean!E2281/12/Assumptions!$B$24))+0.35*IF(Data_Clean!D2281="Y",1,0)+0.25*(1-MIN(Data_Clean!T2281,3)/3))/IF(Data_Clean!E2281="",0.6,1)</f>
        <v>11.6</v>
      </c>
      <c r="P2281" s="16" t="n">
        <f aca="false">SUM(K2281:O2281)/(Assumptions!$D$5-IF(K2281="",Assumptions!$B$15,0))*100</f>
        <v>85.8156828434968</v>
      </c>
      <c r="Q2281" s="7" t="str">
        <f aca="false">IF(J2281&gt;=Assumptions!$B$26,"High",IF(J2281&gt;=Assumptions!$B$27,"Mid","Low"))</f>
        <v>High</v>
      </c>
      <c r="R2281" s="7" t="str">
        <f aca="false">IF(P2281&gt;=Assumptions!$B$28,"High",IF(P2281&gt;=Assumptions!$B$29,"Mid","Low"))</f>
        <v>High</v>
      </c>
      <c r="S2281" s="7" t="str">
        <f aca="false">INDEX(Assumptions!$B$33:$B$41,MATCH(Q2281&amp;"|"&amp;R2281,Assumptions!$A$33:$A$41,0))</f>
        <v>Premier Advocates</v>
      </c>
      <c r="T2281" s="7" t="n">
        <f aca="false">IF(ISNUMBER(Data_Clean!V2281),J2281*Data_Clean!V2281,0)</f>
        <v>28.897069924</v>
      </c>
    </row>
    <row r="2282" customFormat="false" ht="15" hidden="false" customHeight="false" outlineLevel="0" collapsed="false">
      <c r="A2282" s="15" t="str">
        <f aca="false">Data_Clean!A2282</f>
        <v>CX102278</v>
      </c>
      <c r="B2282" s="14" t="n">
        <f aca="false">Data_Clean!G2282*Assumptions!$B$5</f>
        <v>56.22475</v>
      </c>
      <c r="C2282" s="14" t="n">
        <f aca="false">IF(Data_Clean!H2282="",0,Data_Clean!H2282)*Assumptions!$B$6</f>
        <v>82.14</v>
      </c>
      <c r="D2282" s="14" t="n">
        <f aca="false">Data_Clean!I2282*Assumptions!$B$7</f>
        <v>0</v>
      </c>
      <c r="E2282" s="14" t="n">
        <f aca="false">Data_Clean!J2282*Assumptions!$B$8</f>
        <v>124.89795</v>
      </c>
      <c r="F2282" s="14" t="n">
        <f aca="false">Data_Clean!K2282*Assumptions!$B$9</f>
        <v>0</v>
      </c>
      <c r="G2282" s="14" t="n">
        <f aca="false">Data_Clean!L2282*Assumptions!$B$10</f>
        <v>0</v>
      </c>
      <c r="H2282" s="14" t="n">
        <f aca="false">IF(OR(Data_Clean!M2282="",Data_Clean!N2282=""),0,Data_Clean!M2282*Data_Clean!N2282/100)*Assumptions!$B$13*Assumptions!$B$11</f>
        <v>0</v>
      </c>
      <c r="I2282" s="14" t="n">
        <f aca="false">Data_Clean!O2282*4*Assumptions!$B$12</f>
        <v>0</v>
      </c>
      <c r="J2282" s="14" t="n">
        <f aca="false">SUM(B2282:I2282)</f>
        <v>263.2627</v>
      </c>
      <c r="K2282" s="16" t="n">
        <f aca="false">IF(Data_Clean!P2282="","",Assumptions!$B$15*0.5^(Data_Clean!P2282/Assumptions!$B$20))</f>
        <v>10.1276245962614</v>
      </c>
      <c r="L2282" s="16" t="n">
        <f aca="false">Assumptions!$B$16*MIN(1,LN(1+Data_Clean!Q2282)/LN(1+Assumptions!$B$21))</f>
        <v>11.2934465146257</v>
      </c>
      <c r="M2282" s="16" t="n">
        <f aca="false">Assumptions!$B$17*(0.6*MIN(1,Data_Clean!R2282/Assumptions!$B$22)+0.4*IF(Data_Clean!S2282="",0,Data_Clean!S2282))</f>
        <v>1.308</v>
      </c>
      <c r="N2282" s="16" t="n">
        <f aca="false">Assumptions!$B$18*MIN(1,(Data_Clean!F2282-1)/Assumptions!$B$23)</f>
        <v>10</v>
      </c>
      <c r="O2282" s="16" t="n">
        <f aca="false">Assumptions!$B$19*(0.4*IF(Data_Clean!E2282="",0,MIN(1,Data_Clean!E2282/12/Assumptions!$B$24))+0.35*IF(Data_Clean!D2282="Y",1,0)+0.25*(1-MIN(Data_Clean!T2282,3)/3))/IF(Data_Clean!E2282="",0.6,1)</f>
        <v>9.75</v>
      </c>
      <c r="P2282" s="16" t="n">
        <f aca="false">SUM(K2282:O2282)/(Assumptions!$D$5-IF(K2282="",Assumptions!$B$15,0))*100</f>
        <v>42.4790711108871</v>
      </c>
      <c r="Q2282" s="7" t="str">
        <f aca="false">IF(J2282&gt;=Assumptions!$B$26,"High",IF(J2282&gt;=Assumptions!$B$27,"Mid","Low"))</f>
        <v>Low</v>
      </c>
      <c r="R2282" s="7" t="str">
        <f aca="false">IF(P2282&gt;=Assumptions!$B$28,"High",IF(P2282&gt;=Assumptions!$B$29,"Mid","Low"))</f>
        <v>Low</v>
      </c>
      <c r="S2282" s="7" t="str">
        <f aca="false">INDEX(Assumptions!$B$33:$B$41,MATCH(Q2282&amp;"|"&amp;R2282,Assumptions!$A$33:$A$41,0))</f>
        <v>Dormant &amp; Low Value</v>
      </c>
      <c r="T2282" s="7" t="n">
        <f aca="false">IF(ISNUMBER(Data_Clean!V2282),J2282*Data_Clean!V2282,0)</f>
        <v>14.87434255</v>
      </c>
    </row>
    <row r="2283" customFormat="false" ht="15" hidden="false" customHeight="false" outlineLevel="0" collapsed="false">
      <c r="A2283" s="15" t="str">
        <f aca="false">Data_Clean!A2283</f>
        <v>CX102279</v>
      </c>
      <c r="B2283" s="14" t="n">
        <f aca="false">Data_Clean!G2283*Assumptions!$B$5</f>
        <v>55.48675</v>
      </c>
      <c r="C2283" s="14" t="n">
        <f aca="false">IF(Data_Clean!H2283="",0,Data_Clean!H2283)*Assumptions!$B$6</f>
        <v>1865.89512</v>
      </c>
      <c r="D2283" s="14" t="n">
        <f aca="false">Data_Clean!I2283*Assumptions!$B$7</f>
        <v>1110.4</v>
      </c>
      <c r="E2283" s="14" t="n">
        <f aca="false">Data_Clean!J2283*Assumptions!$B$8</f>
        <v>1076.5371</v>
      </c>
      <c r="F2283" s="14" t="n">
        <f aca="false">Data_Clean!K2283*Assumptions!$B$9</f>
        <v>0</v>
      </c>
      <c r="G2283" s="14" t="n">
        <f aca="false">Data_Clean!L2283*Assumptions!$B$10</f>
        <v>0</v>
      </c>
      <c r="H2283" s="14" t="n">
        <f aca="false">IF(OR(Data_Clean!M2283="",Data_Clean!N2283=""),0,Data_Clean!M2283*Data_Clean!N2283/100)*Assumptions!$B$13*Assumptions!$B$11</f>
        <v>366.36</v>
      </c>
      <c r="I2283" s="14" t="n">
        <f aca="false">Data_Clean!O2283*4*Assumptions!$B$12</f>
        <v>0</v>
      </c>
      <c r="J2283" s="14" t="n">
        <f aca="false">SUM(B2283:I2283)</f>
        <v>4474.67897</v>
      </c>
      <c r="K2283" s="16" t="n">
        <f aca="false">IF(Data_Clean!P2283="","",Assumptions!$B$15*0.5^(Data_Clean!P2283/Assumptions!$B$20))</f>
        <v>1.96367648028868</v>
      </c>
      <c r="L2283" s="16" t="n">
        <f aca="false">Assumptions!$B$16*MIN(1,LN(1+Data_Clean!Q2283)/LN(1+Assumptions!$B$21))</f>
        <v>0</v>
      </c>
      <c r="M2283" s="16" t="n">
        <f aca="false">Assumptions!$B$17*(0.6*MIN(1,Data_Clean!R2283/Assumptions!$B$22)+0.4*IF(Data_Clean!S2283="",0,Data_Clean!S2283))</f>
        <v>0</v>
      </c>
      <c r="N2283" s="16" t="n">
        <f aca="false">Assumptions!$B$18*MIN(1,(Data_Clean!F2283-1)/Assumptions!$B$23)</f>
        <v>20</v>
      </c>
      <c r="O2283" s="16" t="n">
        <f aca="false">Assumptions!$B$19*(0.4*IF(Data_Clean!E2283="",0,MIN(1,Data_Clean!E2283/12/Assumptions!$B$24))+0.35*IF(Data_Clean!D2283="Y",1,0)+0.25*(1-MIN(Data_Clean!T2283,3)/3))/IF(Data_Clean!E2283="",0.6,1)</f>
        <v>8.5</v>
      </c>
      <c r="P2283" s="16" t="n">
        <f aca="false">SUM(K2283:O2283)/(Assumptions!$D$5-IF(K2283="",Assumptions!$B$15,0))*100</f>
        <v>30.4636764802887</v>
      </c>
      <c r="Q2283" s="7" t="str">
        <f aca="false">IF(J2283&gt;=Assumptions!$B$26,"High",IF(J2283&gt;=Assumptions!$B$27,"Mid","Low"))</f>
        <v>High</v>
      </c>
      <c r="R2283" s="7" t="str">
        <f aca="false">IF(P2283&gt;=Assumptions!$B$28,"High",IF(P2283&gt;=Assumptions!$B$29,"Mid","Low"))</f>
        <v>Low</v>
      </c>
      <c r="S2283" s="7" t="str">
        <f aca="false">INDEX(Assumptions!$B$33:$B$41,MATCH(Q2283&amp;"|"&amp;R2283,Assumptions!$A$33:$A$41,0))</f>
        <v>Affluent Drifters</v>
      </c>
      <c r="T2283" s="7" t="n">
        <f aca="false">IF(ISNUMBER(Data_Clean!V2283),J2283*Data_Clean!V2283,0)</f>
        <v>1056.471704817</v>
      </c>
    </row>
    <row r="2284" customFormat="false" ht="15" hidden="false" customHeight="false" outlineLevel="0" collapsed="false">
      <c r="A2284" s="15" t="str">
        <f aca="false">Data_Clean!A2284</f>
        <v>CX102280</v>
      </c>
      <c r="B2284" s="14" t="n">
        <f aca="false">Data_Clean!G2284*Assumptions!$B$5</f>
        <v>172.08675</v>
      </c>
      <c r="C2284" s="14" t="n">
        <f aca="false">IF(Data_Clean!H2284="",0,Data_Clean!H2284)*Assumptions!$B$6</f>
        <v>284.36172</v>
      </c>
      <c r="D2284" s="14" t="n">
        <f aca="false">Data_Clean!I2284*Assumptions!$B$7</f>
        <v>0</v>
      </c>
      <c r="E2284" s="14" t="n">
        <f aca="false">Data_Clean!J2284*Assumptions!$B$8</f>
        <v>0</v>
      </c>
      <c r="F2284" s="14" t="n">
        <f aca="false">Data_Clean!K2284*Assumptions!$B$9</f>
        <v>0</v>
      </c>
      <c r="G2284" s="14" t="n">
        <f aca="false">Data_Clean!L2284*Assumptions!$B$10</f>
        <v>1037.25</v>
      </c>
      <c r="H2284" s="14" t="n">
        <f aca="false">IF(OR(Data_Clean!M2284="",Data_Clean!N2284=""),0,Data_Clean!M2284*Data_Clean!N2284/100)*Assumptions!$B$13*Assumptions!$B$11</f>
        <v>0</v>
      </c>
      <c r="I2284" s="14" t="n">
        <f aca="false">Data_Clean!O2284*4*Assumptions!$B$12</f>
        <v>0</v>
      </c>
      <c r="J2284" s="14" t="n">
        <f aca="false">SUM(B2284:I2284)</f>
        <v>1493.69847</v>
      </c>
      <c r="K2284" s="16" t="n">
        <f aca="false">IF(Data_Clean!P2284="","",Assumptions!$B$15*0.5^(Data_Clean!P2284/Assumptions!$B$20))</f>
        <v>26.7269615442102</v>
      </c>
      <c r="L2284" s="16" t="n">
        <f aca="false">Assumptions!$B$16*MIN(1,LN(1+Data_Clean!Q2284)/LN(1+Assumptions!$B$21))</f>
        <v>14.8269530442849</v>
      </c>
      <c r="M2284" s="16" t="n">
        <f aca="false">Assumptions!$B$17*(0.6*MIN(1,Data_Clean!R2284/Assumptions!$B$22)+0.4*IF(Data_Clean!S2284="",0,Data_Clean!S2284))</f>
        <v>6.066</v>
      </c>
      <c r="N2284" s="16" t="n">
        <f aca="false">Assumptions!$B$18*MIN(1,(Data_Clean!F2284-1)/Assumptions!$B$23)</f>
        <v>15</v>
      </c>
      <c r="O2284" s="16" t="n">
        <f aca="false">Assumptions!$B$19*(0.4*IF(Data_Clean!E2284="",0,MIN(1,Data_Clean!E2284/12/Assumptions!$B$24))+0.35*IF(Data_Clean!D2284="Y",1,0)+0.25*(1-MIN(Data_Clean!T2284,3)/3))/IF(Data_Clean!E2284="",0.6,1)</f>
        <v>8.5</v>
      </c>
      <c r="P2284" s="16" t="n">
        <f aca="false">SUM(K2284:O2284)/(Assumptions!$D$5-IF(K2284="",Assumptions!$B$15,0))*100</f>
        <v>71.1199145884951</v>
      </c>
      <c r="Q2284" s="7" t="str">
        <f aca="false">IF(J2284&gt;=Assumptions!$B$26,"High",IF(J2284&gt;=Assumptions!$B$27,"Mid","Low"))</f>
        <v>Mid</v>
      </c>
      <c r="R2284" s="7" t="str">
        <f aca="false">IF(P2284&gt;=Assumptions!$B$28,"High",IF(P2284&gt;=Assumptions!$B$29,"Mid","Low"))</f>
        <v>High</v>
      </c>
      <c r="S2284" s="7" t="str">
        <f aca="false">INDEX(Assumptions!$B$33:$B$41,MATCH(Q2284&amp;"|"&amp;R2284,Assumptions!$A$33:$A$41,0))</f>
        <v>Engaged Builders</v>
      </c>
      <c r="T2284" s="7" t="n">
        <f aca="false">IF(ISNUMBER(Data_Clean!V2284),J2284*Data_Clean!V2284,0)</f>
        <v>220.768633866</v>
      </c>
    </row>
    <row r="2285" customFormat="false" ht="15" hidden="false" customHeight="false" outlineLevel="0" collapsed="false">
      <c r="A2285" s="15" t="str">
        <f aca="false">Data_Clean!A2285</f>
        <v>CX102281</v>
      </c>
      <c r="B2285" s="14" t="n">
        <f aca="false">Data_Clean!G2285*Assumptions!$B$5</f>
        <v>156.413</v>
      </c>
      <c r="C2285" s="14" t="n">
        <f aca="false">IF(Data_Clean!H2285="",0,Data_Clean!H2285)*Assumptions!$B$6</f>
        <v>218.36892</v>
      </c>
      <c r="D2285" s="14" t="n">
        <f aca="false">Data_Clean!I2285*Assumptions!$B$7</f>
        <v>153.6</v>
      </c>
      <c r="E2285" s="14" t="n">
        <f aca="false">Data_Clean!J2285*Assumptions!$B$8</f>
        <v>0</v>
      </c>
      <c r="F2285" s="14" t="n">
        <f aca="false">Data_Clean!K2285*Assumptions!$B$9</f>
        <v>2759.9</v>
      </c>
      <c r="G2285" s="14" t="n">
        <f aca="false">Data_Clean!L2285*Assumptions!$B$10</f>
        <v>0</v>
      </c>
      <c r="H2285" s="14" t="n">
        <f aca="false">IF(OR(Data_Clean!M2285="",Data_Clean!N2285=""),0,Data_Clean!M2285*Data_Clean!N2285/100)*Assumptions!$B$13*Assumptions!$B$11</f>
        <v>193.8</v>
      </c>
      <c r="I2285" s="14" t="n">
        <f aca="false">Data_Clean!O2285*4*Assumptions!$B$12</f>
        <v>18.9024</v>
      </c>
      <c r="J2285" s="14" t="n">
        <f aca="false">SUM(B2285:I2285)</f>
        <v>3500.98432</v>
      </c>
      <c r="K2285" s="16" t="n">
        <f aca="false">IF(Data_Clean!P2285="","",Assumptions!$B$15*0.5^(Data_Clean!P2285/Assumptions!$B$20))</f>
        <v>25.5200148285257</v>
      </c>
      <c r="L2285" s="16" t="n">
        <f aca="false">Assumptions!$B$16*MIN(1,LN(1+Data_Clean!Q2285)/LN(1+Assumptions!$B$21))</f>
        <v>12.6966447294858</v>
      </c>
      <c r="M2285" s="16" t="n">
        <f aca="false">Assumptions!$B$17*(0.6*MIN(1,Data_Clean!R2285/Assumptions!$B$22)+0.4*IF(Data_Clean!S2285="",0,Data_Clean!S2285))</f>
        <v>2.946</v>
      </c>
      <c r="N2285" s="16" t="n">
        <f aca="false">Assumptions!$B$18*MIN(1,(Data_Clean!F2285-1)/Assumptions!$B$23)</f>
        <v>20</v>
      </c>
      <c r="O2285" s="16" t="n">
        <f aca="false">Assumptions!$B$19*(0.4*IF(Data_Clean!E2285="",0,MIN(1,Data_Clean!E2285/12/Assumptions!$B$24))+0.35*IF(Data_Clean!D2285="Y",1,0)+0.25*(1-MIN(Data_Clean!T2285,3)/3))/IF(Data_Clean!E2285="",0.6,1)</f>
        <v>8.5</v>
      </c>
      <c r="P2285" s="16" t="n">
        <f aca="false">SUM(K2285:O2285)/(Assumptions!$D$5-IF(K2285="",Assumptions!$B$15,0))*100</f>
        <v>69.6626595580114</v>
      </c>
      <c r="Q2285" s="7" t="str">
        <f aca="false">IF(J2285&gt;=Assumptions!$B$26,"High",IF(J2285&gt;=Assumptions!$B$27,"Mid","Low"))</f>
        <v>High</v>
      </c>
      <c r="R2285" s="7" t="str">
        <f aca="false">IF(P2285&gt;=Assumptions!$B$28,"High",IF(P2285&gt;=Assumptions!$B$29,"Mid","Low"))</f>
        <v>Mid</v>
      </c>
      <c r="S2285" s="7" t="str">
        <f aca="false">INDEX(Assumptions!$B$33:$B$41,MATCH(Q2285&amp;"|"&amp;R2285,Assumptions!$A$33:$A$41,0))</f>
        <v>Established Core</v>
      </c>
      <c r="T2285" s="7" t="n">
        <f aca="false">IF(ISNUMBER(Data_Clean!V2285),J2285*Data_Clean!V2285,0)</f>
        <v>285.33022208</v>
      </c>
    </row>
    <row r="2286" customFormat="false" ht="15" hidden="false" customHeight="false" outlineLevel="0" collapsed="false">
      <c r="A2286" s="15" t="str">
        <f aca="false">Data_Clean!A2286</f>
        <v>CX102282</v>
      </c>
      <c r="B2286" s="14" t="n">
        <f aca="false">Data_Clean!G2286*Assumptions!$B$5</f>
        <v>284.39175</v>
      </c>
      <c r="C2286" s="14" t="n">
        <f aca="false">IF(Data_Clean!H2286="",0,Data_Clean!H2286)*Assumptions!$B$6</f>
        <v>625.51536</v>
      </c>
      <c r="D2286" s="14" t="n">
        <f aca="false">Data_Clean!I2286*Assumptions!$B$7</f>
        <v>1092</v>
      </c>
      <c r="E2286" s="14" t="n">
        <f aca="false">Data_Clean!J2286*Assumptions!$B$8</f>
        <v>0</v>
      </c>
      <c r="F2286" s="14" t="n">
        <f aca="false">Data_Clean!K2286*Assumptions!$B$9</f>
        <v>5252.5</v>
      </c>
      <c r="G2286" s="14" t="n">
        <f aca="false">Data_Clean!L2286*Assumptions!$B$10</f>
        <v>0</v>
      </c>
      <c r="H2286" s="14" t="n">
        <f aca="false">IF(OR(Data_Clean!M2286="",Data_Clean!N2286=""),0,Data_Clean!M2286*Data_Clean!N2286/100)*Assumptions!$B$13*Assumptions!$B$11</f>
        <v>362.052</v>
      </c>
      <c r="I2286" s="14" t="n">
        <f aca="false">Data_Clean!O2286*4*Assumptions!$B$12</f>
        <v>48.5808</v>
      </c>
      <c r="J2286" s="14" t="n">
        <f aca="false">SUM(B2286:I2286)</f>
        <v>7665.03991</v>
      </c>
      <c r="K2286" s="16" t="n">
        <f aca="false">IF(Data_Clean!P2286="","",Assumptions!$B$15*0.5^(Data_Clean!P2286/Assumptions!$B$20))</f>
        <v>25.5200148285257</v>
      </c>
      <c r="L2286" s="16" t="n">
        <f aca="false">Assumptions!$B$16*MIN(1,LN(1+Data_Clean!Q2286)/LN(1+Assumptions!$B$21))</f>
        <v>16.9333625893004</v>
      </c>
      <c r="M2286" s="16" t="n">
        <f aca="false">Assumptions!$B$17*(0.6*MIN(1,Data_Clean!R2286/Assumptions!$B$22)+0.4*IF(Data_Clean!S2286="",0,Data_Clean!S2286))</f>
        <v>10.614</v>
      </c>
      <c r="N2286" s="16" t="n">
        <f aca="false">Assumptions!$B$18*MIN(1,(Data_Clean!F2286-1)/Assumptions!$B$23)</f>
        <v>20</v>
      </c>
      <c r="O2286" s="16" t="n">
        <f aca="false">Assumptions!$B$19*(0.4*IF(Data_Clean!E2286="",0,MIN(1,Data_Clean!E2286/12/Assumptions!$B$24))+0.35*IF(Data_Clean!D2286="Y",1,0)+0.25*(1-MIN(Data_Clean!T2286,3)/3))/IF(Data_Clean!E2286="",0.6,1)</f>
        <v>13.75</v>
      </c>
      <c r="P2286" s="16" t="n">
        <f aca="false">SUM(K2286:O2286)/(Assumptions!$D$5-IF(K2286="",Assumptions!$B$15,0))*100</f>
        <v>86.8173774178261</v>
      </c>
      <c r="Q2286" s="7" t="str">
        <f aca="false">IF(J2286&gt;=Assumptions!$B$26,"High",IF(J2286&gt;=Assumptions!$B$27,"Mid","Low"))</f>
        <v>High</v>
      </c>
      <c r="R2286" s="7" t="str">
        <f aca="false">IF(P2286&gt;=Assumptions!$B$28,"High",IF(P2286&gt;=Assumptions!$B$29,"Mid","Low"))</f>
        <v>High</v>
      </c>
      <c r="S2286" s="7" t="str">
        <f aca="false">INDEX(Assumptions!$B$33:$B$41,MATCH(Q2286&amp;"|"&amp;R2286,Assumptions!$A$33:$A$41,0))</f>
        <v>Premier Advocates</v>
      </c>
      <c r="T2286" s="7" t="n">
        <f aca="false">IF(ISNUMBER(Data_Clean!V2286),J2286*Data_Clean!V2286,0)</f>
        <v>214.62111748</v>
      </c>
    </row>
    <row r="2287" customFormat="false" ht="15" hidden="false" customHeight="false" outlineLevel="0" collapsed="false">
      <c r="A2287" s="15" t="str">
        <f aca="false">Data_Clean!A2287</f>
        <v>CX102283</v>
      </c>
      <c r="B2287" s="14" t="n">
        <f aca="false">Data_Clean!G2287*Assumptions!$B$5</f>
        <v>15.15975</v>
      </c>
      <c r="C2287" s="14" t="n">
        <f aca="false">IF(Data_Clean!H2287="",0,Data_Clean!H2287)*Assumptions!$B$6</f>
        <v>0</v>
      </c>
      <c r="D2287" s="14" t="n">
        <f aca="false">Data_Clean!I2287*Assumptions!$B$7</f>
        <v>0</v>
      </c>
      <c r="E2287" s="14" t="n">
        <f aca="false">Data_Clean!J2287*Assumptions!$B$8</f>
        <v>0</v>
      </c>
      <c r="F2287" s="14" t="n">
        <f aca="false">Data_Clean!K2287*Assumptions!$B$9</f>
        <v>0</v>
      </c>
      <c r="G2287" s="14" t="n">
        <f aca="false">Data_Clean!L2287*Assumptions!$B$10</f>
        <v>0</v>
      </c>
      <c r="H2287" s="14" t="n">
        <f aca="false">IF(OR(Data_Clean!M2287="",Data_Clean!N2287=""),0,Data_Clean!M2287*Data_Clean!N2287/100)*Assumptions!$B$13*Assumptions!$B$11</f>
        <v>0</v>
      </c>
      <c r="I2287" s="14" t="n">
        <f aca="false">Data_Clean!O2287*4*Assumptions!$B$12</f>
        <v>0</v>
      </c>
      <c r="J2287" s="14" t="n">
        <f aca="false">SUM(B2287:I2287)</f>
        <v>15.15975</v>
      </c>
      <c r="K2287" s="16" t="n">
        <f aca="false">IF(Data_Clean!P2287="","",Assumptions!$B$15*0.5^(Data_Clean!P2287/Assumptions!$B$20))</f>
        <v>23.811015779523</v>
      </c>
      <c r="L2287" s="16" t="n">
        <f aca="false">Assumptions!$B$16*MIN(1,LN(1+Data_Clean!Q2287)/LN(1+Assumptions!$B$21))</f>
        <v>11.5625930527155</v>
      </c>
      <c r="M2287" s="16" t="n">
        <f aca="false">Assumptions!$B$17*(0.6*MIN(1,Data_Clean!R2287/Assumptions!$B$22)+0.4*IF(Data_Clean!S2287="",0,Data_Clean!S2287))</f>
        <v>6.024</v>
      </c>
      <c r="N2287" s="16" t="n">
        <f aca="false">Assumptions!$B$18*MIN(1,(Data_Clean!F2287-1)/Assumptions!$B$23)</f>
        <v>0</v>
      </c>
      <c r="O2287" s="16" t="n">
        <f aca="false">Assumptions!$B$19*(0.4*IF(Data_Clean!E2287="",0,MIN(1,Data_Clean!E2287/12/Assumptions!$B$24))+0.35*IF(Data_Clean!D2287="Y",1,0)+0.25*(1-MIN(Data_Clean!T2287,3)/3))/IF(Data_Clean!E2287="",0.6,1)</f>
        <v>7.3</v>
      </c>
      <c r="P2287" s="16" t="n">
        <f aca="false">SUM(K2287:O2287)/(Assumptions!$D$5-IF(K2287="",Assumptions!$B$15,0))*100</f>
        <v>48.6976088322385</v>
      </c>
      <c r="Q2287" s="7" t="str">
        <f aca="false">IF(J2287&gt;=Assumptions!$B$26,"High",IF(J2287&gt;=Assumptions!$B$27,"Mid","Low"))</f>
        <v>Low</v>
      </c>
      <c r="R2287" s="7" t="str">
        <f aca="false">IF(P2287&gt;=Assumptions!$B$28,"High",IF(P2287&gt;=Assumptions!$B$29,"Mid","Low"))</f>
        <v>Low</v>
      </c>
      <c r="S2287" s="7" t="str">
        <f aca="false">INDEX(Assumptions!$B$33:$B$41,MATCH(Q2287&amp;"|"&amp;R2287,Assumptions!$A$33:$A$41,0))</f>
        <v>Dormant &amp; Low Value</v>
      </c>
      <c r="T2287" s="7" t="n">
        <f aca="false">IF(ISNUMBER(Data_Clean!V2287),J2287*Data_Clean!V2287,0)</f>
        <v>1.49475135</v>
      </c>
    </row>
    <row r="2288" customFormat="false" ht="15" hidden="false" customHeight="false" outlineLevel="0" collapsed="false">
      <c r="A2288" s="15" t="str">
        <f aca="false">Data_Clean!A2288</f>
        <v>CX102284</v>
      </c>
      <c r="B2288" s="14" t="n">
        <f aca="false">Data_Clean!G2288*Assumptions!$B$5</f>
        <v>189.6435</v>
      </c>
      <c r="C2288" s="14" t="n">
        <f aca="false">IF(Data_Clean!H2288="",0,Data_Clean!H2288)*Assumptions!$B$6</f>
        <v>0</v>
      </c>
      <c r="D2288" s="14" t="n">
        <f aca="false">Data_Clean!I2288*Assumptions!$B$7</f>
        <v>0</v>
      </c>
      <c r="E2288" s="14" t="n">
        <f aca="false">Data_Clean!J2288*Assumptions!$B$8</f>
        <v>0</v>
      </c>
      <c r="F2288" s="14" t="n">
        <f aca="false">Data_Clean!K2288*Assumptions!$B$9</f>
        <v>0</v>
      </c>
      <c r="G2288" s="14" t="n">
        <f aca="false">Data_Clean!L2288*Assumptions!$B$10</f>
        <v>619.65</v>
      </c>
      <c r="H2288" s="14" t="n">
        <f aca="false">IF(OR(Data_Clean!M2288="",Data_Clean!N2288=""),0,Data_Clean!M2288*Data_Clean!N2288/100)*Assumptions!$B$13*Assumptions!$B$11</f>
        <v>252.72</v>
      </c>
      <c r="I2288" s="14" t="n">
        <f aca="false">Data_Clean!O2288*4*Assumptions!$B$12</f>
        <v>29.76576</v>
      </c>
      <c r="J2288" s="14" t="n">
        <f aca="false">SUM(B2288:I2288)</f>
        <v>1091.77926</v>
      </c>
      <c r="K2288" s="16" t="n">
        <f aca="false">IF(Data_Clean!P2288="","",Assumptions!$B$15*0.5^(Data_Clean!P2288/Assumptions!$B$20))</f>
        <v>22.735748497656</v>
      </c>
      <c r="L2288" s="16" t="n">
        <f aca="false">Assumptions!$B$16*MIN(1,LN(1+Data_Clean!Q2288)/LN(1+Assumptions!$B$21))</f>
        <v>13.4237548294248</v>
      </c>
      <c r="M2288" s="16" t="n">
        <f aca="false">Assumptions!$B$17*(0.6*MIN(1,Data_Clean!R2288/Assumptions!$B$22)+0.4*IF(Data_Clean!S2288="",0,Data_Clean!S2288))</f>
        <v>3.354</v>
      </c>
      <c r="N2288" s="16" t="n">
        <f aca="false">Assumptions!$B$18*MIN(1,(Data_Clean!F2288-1)/Assumptions!$B$23)</f>
        <v>15</v>
      </c>
      <c r="O2288" s="16" t="n">
        <f aca="false">Assumptions!$B$19*(0.4*IF(Data_Clean!E2288="",0,MIN(1,Data_Clean!E2288/12/Assumptions!$B$24))+0.35*IF(Data_Clean!D2288="Y",1,0)+0.25*(1-MIN(Data_Clean!T2288,3)/3))/IF(Data_Clean!E2288="",0.6,1)</f>
        <v>13.55</v>
      </c>
      <c r="P2288" s="16" t="n">
        <f aca="false">SUM(K2288:O2288)/(Assumptions!$D$5-IF(K2288="",Assumptions!$B$15,0))*100</f>
        <v>68.0635033270808</v>
      </c>
      <c r="Q2288" s="7" t="str">
        <f aca="false">IF(J2288&gt;=Assumptions!$B$26,"High",IF(J2288&gt;=Assumptions!$B$27,"Mid","Low"))</f>
        <v>Mid</v>
      </c>
      <c r="R2288" s="7" t="str">
        <f aca="false">IF(P2288&gt;=Assumptions!$B$28,"High",IF(P2288&gt;=Assumptions!$B$29,"Mid","Low"))</f>
        <v>Mid</v>
      </c>
      <c r="S2288" s="7" t="str">
        <f aca="false">INDEX(Assumptions!$B$33:$B$41,MATCH(Q2288&amp;"|"&amp;R2288,Assumptions!$A$33:$A$41,0))</f>
        <v>Established Core</v>
      </c>
      <c r="T2288" s="7" t="n">
        <f aca="false">IF(ISNUMBER(Data_Clean!V2288),J2288*Data_Clean!V2288,0)</f>
        <v>21.071339718</v>
      </c>
    </row>
    <row r="2289" customFormat="false" ht="15" hidden="false" customHeight="false" outlineLevel="0" collapsed="false">
      <c r="A2289" s="15" t="str">
        <f aca="false">Data_Clean!A2289</f>
        <v>CX102285</v>
      </c>
      <c r="B2289" s="14" t="n">
        <f aca="false">Data_Clean!G2289*Assumptions!$B$5</f>
        <v>710.495</v>
      </c>
      <c r="C2289" s="14" t="n">
        <f aca="false">IF(Data_Clean!H2289="",0,Data_Clean!H2289)*Assumptions!$B$6</f>
        <v>441.7476</v>
      </c>
      <c r="D2289" s="14" t="n">
        <f aca="false">Data_Clean!I2289*Assumptions!$B$7</f>
        <v>0</v>
      </c>
      <c r="E2289" s="14" t="n">
        <f aca="false">Data_Clean!J2289*Assumptions!$B$8</f>
        <v>6771.813</v>
      </c>
      <c r="F2289" s="14" t="n">
        <f aca="false">Data_Clean!K2289*Assumptions!$B$9</f>
        <v>0</v>
      </c>
      <c r="G2289" s="14" t="n">
        <f aca="false">Data_Clean!L2289*Assumptions!$B$10</f>
        <v>0</v>
      </c>
      <c r="H2289" s="14" t="n">
        <f aca="false">IF(OR(Data_Clean!M2289="",Data_Clean!N2289=""),0,Data_Clean!M2289*Data_Clean!N2289/100)*Assumptions!$B$13*Assumptions!$B$11</f>
        <v>1742.4</v>
      </c>
      <c r="I2289" s="14" t="n">
        <f aca="false">Data_Clean!O2289*4*Assumptions!$B$12</f>
        <v>63.264</v>
      </c>
      <c r="J2289" s="14" t="n">
        <f aca="false">SUM(B2289:I2289)</f>
        <v>9729.7196</v>
      </c>
      <c r="K2289" s="16" t="n">
        <f aca="false">IF(Data_Clean!P2289="","",Assumptions!$B$15*0.5^(Data_Clean!P2289/Assumptions!$B$20))</f>
        <v>22.2164632842985</v>
      </c>
      <c r="L2289" s="16" t="n">
        <f aca="false">Assumptions!$B$16*MIN(1,LN(1+Data_Clean!Q2289)/LN(1+Assumptions!$B$21))</f>
        <v>15.0586973234667</v>
      </c>
      <c r="M2289" s="16" t="n">
        <f aca="false">Assumptions!$B$17*(0.6*MIN(1,Data_Clean!R2289/Assumptions!$B$22)+0.4*IF(Data_Clean!S2289="",0,Data_Clean!S2289))</f>
        <v>13.17</v>
      </c>
      <c r="N2289" s="16" t="n">
        <f aca="false">Assumptions!$B$18*MIN(1,(Data_Clean!F2289-1)/Assumptions!$B$23)</f>
        <v>15</v>
      </c>
      <c r="O2289" s="16" t="n">
        <f aca="false">Assumptions!$B$19*(0.4*IF(Data_Clean!E2289="",0,MIN(1,Data_Clean!E2289/12/Assumptions!$B$24))+0.35*IF(Data_Clean!D2289="Y",1,0)+0.25*(1-MIN(Data_Clean!T2289,3)/3))/IF(Data_Clean!E2289="",0.6,1)</f>
        <v>5.7</v>
      </c>
      <c r="P2289" s="16" t="n">
        <f aca="false">SUM(K2289:O2289)/(Assumptions!$D$5-IF(K2289="",Assumptions!$B$15,0))*100</f>
        <v>71.1451606077652</v>
      </c>
      <c r="Q2289" s="7" t="str">
        <f aca="false">IF(J2289&gt;=Assumptions!$B$26,"High",IF(J2289&gt;=Assumptions!$B$27,"Mid","Low"))</f>
        <v>High</v>
      </c>
      <c r="R2289" s="7" t="str">
        <f aca="false">IF(P2289&gt;=Assumptions!$B$28,"High",IF(P2289&gt;=Assumptions!$B$29,"Mid","Low"))</f>
        <v>High</v>
      </c>
      <c r="S2289" s="7" t="str">
        <f aca="false">INDEX(Assumptions!$B$33:$B$41,MATCH(Q2289&amp;"|"&amp;R2289,Assumptions!$A$33:$A$41,0))</f>
        <v>Premier Advocates</v>
      </c>
      <c r="T2289" s="7" t="n">
        <f aca="false">IF(ISNUMBER(Data_Clean!V2289),J2289*Data_Clean!V2289,0)</f>
        <v>788.1072876</v>
      </c>
    </row>
    <row r="2290" customFormat="false" ht="15" hidden="false" customHeight="false" outlineLevel="0" collapsed="false">
      <c r="A2290" s="15" t="str">
        <f aca="false">Data_Clean!A2290</f>
        <v>CX102286</v>
      </c>
      <c r="B2290" s="14" t="n">
        <f aca="false">Data_Clean!G2290*Assumptions!$B$5</f>
        <v>52.25125</v>
      </c>
      <c r="C2290" s="14" t="n">
        <f aca="false">IF(Data_Clean!H2290="",0,Data_Clean!H2290)*Assumptions!$B$6</f>
        <v>290.38704</v>
      </c>
      <c r="D2290" s="14" t="n">
        <f aca="false">Data_Clean!I2290*Assumptions!$B$7</f>
        <v>0</v>
      </c>
      <c r="E2290" s="14" t="n">
        <f aca="false">Data_Clean!J2290*Assumptions!$B$8</f>
        <v>0</v>
      </c>
      <c r="F2290" s="14" t="n">
        <f aca="false">Data_Clean!K2290*Assumptions!$B$9</f>
        <v>0</v>
      </c>
      <c r="G2290" s="14" t="n">
        <f aca="false">Data_Clean!L2290*Assumptions!$B$10</f>
        <v>0</v>
      </c>
      <c r="H2290" s="14" t="n">
        <f aca="false">IF(OR(Data_Clean!M2290="",Data_Clean!N2290=""),0,Data_Clean!M2290*Data_Clean!N2290/100)*Assumptions!$B$13*Assumptions!$B$11</f>
        <v>113.904</v>
      </c>
      <c r="I2290" s="14" t="n">
        <f aca="false">Data_Clean!O2290*4*Assumptions!$B$12</f>
        <v>15.08496</v>
      </c>
      <c r="J2290" s="14" t="n">
        <f aca="false">SUM(B2290:I2290)</f>
        <v>471.62725</v>
      </c>
      <c r="K2290" s="16" t="n">
        <f aca="false">IF(Data_Clean!P2290="","",Assumptions!$B$15*0.5^(Data_Clean!P2290/Assumptions!$B$20))</f>
        <v>15.7094118423094</v>
      </c>
      <c r="L2290" s="16" t="n">
        <f aca="false">Assumptions!$B$16*MIN(1,LN(1+Data_Clean!Q2290)/LN(1+Assumptions!$B$21))</f>
        <v>10</v>
      </c>
      <c r="M2290" s="16" t="n">
        <f aca="false">Assumptions!$B$17*(0.6*MIN(1,Data_Clean!R2290/Assumptions!$B$22)+0.4*IF(Data_Clean!S2290="",0,Data_Clean!S2290))</f>
        <v>6.87</v>
      </c>
      <c r="N2290" s="16" t="n">
        <f aca="false">Assumptions!$B$18*MIN(1,(Data_Clean!F2290-1)/Assumptions!$B$23)</f>
        <v>10</v>
      </c>
      <c r="O2290" s="16" t="n">
        <f aca="false">Assumptions!$B$19*(0.4*IF(Data_Clean!E2290="",0,MIN(1,Data_Clean!E2290/12/Assumptions!$B$24))+0.35*IF(Data_Clean!D2290="Y",1,0)+0.25*(1-MIN(Data_Clean!T2290,3)/3))/IF(Data_Clean!E2290="",0.6,1)</f>
        <v>9.75</v>
      </c>
      <c r="P2290" s="16" t="n">
        <f aca="false">SUM(K2290:O2290)/(Assumptions!$D$5-IF(K2290="",Assumptions!$B$15,0))*100</f>
        <v>52.3294118423094</v>
      </c>
      <c r="Q2290" s="7" t="str">
        <f aca="false">IF(J2290&gt;=Assumptions!$B$26,"High",IF(J2290&gt;=Assumptions!$B$27,"Mid","Low"))</f>
        <v>Mid</v>
      </c>
      <c r="R2290" s="7" t="str">
        <f aca="false">IF(P2290&gt;=Assumptions!$B$28,"High",IF(P2290&gt;=Assumptions!$B$29,"Mid","Low"))</f>
        <v>Mid</v>
      </c>
      <c r="S2290" s="7" t="str">
        <f aca="false">INDEX(Assumptions!$B$33:$B$41,MATCH(Q2290&amp;"|"&amp;R2290,Assumptions!$A$33:$A$41,0))</f>
        <v>Established Core</v>
      </c>
      <c r="T2290" s="7" t="n">
        <f aca="false">IF(ISNUMBER(Data_Clean!V2290),J2290*Data_Clean!V2290,0)</f>
        <v>52.53927565</v>
      </c>
    </row>
    <row r="2291" customFormat="false" ht="15" hidden="false" customHeight="false" outlineLevel="0" collapsed="false">
      <c r="A2291" s="15" t="str">
        <f aca="false">Data_Clean!A2291</f>
        <v>CX102287</v>
      </c>
      <c r="B2291" s="14" t="n">
        <f aca="false">Data_Clean!G2291*Assumptions!$B$5</f>
        <v>174.7985</v>
      </c>
      <c r="C2291" s="14" t="n">
        <f aca="false">IF(Data_Clean!H2291="",0,Data_Clean!H2291)*Assumptions!$B$6</f>
        <v>322.51392</v>
      </c>
      <c r="D2291" s="14" t="n">
        <f aca="false">Data_Clean!I2291*Assumptions!$B$7</f>
        <v>84</v>
      </c>
      <c r="E2291" s="14" t="n">
        <f aca="false">Data_Clean!J2291*Assumptions!$B$8</f>
        <v>0</v>
      </c>
      <c r="F2291" s="14" t="n">
        <f aca="false">Data_Clean!K2291*Assumptions!$B$9</f>
        <v>0</v>
      </c>
      <c r="G2291" s="14" t="n">
        <f aca="false">Data_Clean!L2291*Assumptions!$B$10</f>
        <v>1198.8</v>
      </c>
      <c r="H2291" s="14" t="n">
        <f aca="false">IF(OR(Data_Clean!M2291="",Data_Clean!N2291=""),0,Data_Clean!M2291*Data_Clean!N2291/100)*Assumptions!$B$13*Assumptions!$B$11</f>
        <v>0</v>
      </c>
      <c r="I2291" s="14" t="n">
        <f aca="false">Data_Clean!O2291*4*Assumptions!$B$12</f>
        <v>0</v>
      </c>
      <c r="J2291" s="14" t="n">
        <f aca="false">SUM(B2291:I2291)</f>
        <v>1780.11242</v>
      </c>
      <c r="K2291" s="16" t="n">
        <f aca="false">IF(Data_Clean!P2291="","",Assumptions!$B$15*0.5^(Data_Clean!P2291/Assumptions!$B$20))</f>
        <v>29.3147990530274</v>
      </c>
      <c r="L2291" s="16" t="n">
        <f aca="false">Assumptions!$B$16*MIN(1,LN(1+Data_Clean!Q2291)/LN(1+Assumptions!$B$21))</f>
        <v>14.8269530442849</v>
      </c>
      <c r="M2291" s="16" t="n">
        <f aca="false">Assumptions!$B$17*(0.6*MIN(1,Data_Clean!R2291/Assumptions!$B$22)+0.4*IF(Data_Clean!S2291="",0,Data_Clean!S2291))</f>
        <v>9.6</v>
      </c>
      <c r="N2291" s="16" t="n">
        <f aca="false">Assumptions!$B$18*MIN(1,(Data_Clean!F2291-1)/Assumptions!$B$23)</f>
        <v>15</v>
      </c>
      <c r="O2291" s="16" t="n">
        <f aca="false">Assumptions!$B$19*(0.4*IF(Data_Clean!E2291="",0,MIN(1,Data_Clean!E2291/12/Assumptions!$B$24))+0.35*IF(Data_Clean!D2291="Y",1,0)+0.25*(1-MIN(Data_Clean!T2291,3)/3))/IF(Data_Clean!E2291="",0.6,1)</f>
        <v>3.9</v>
      </c>
      <c r="P2291" s="16" t="n">
        <f aca="false">SUM(K2291:O2291)/(Assumptions!$D$5-IF(K2291="",Assumptions!$B$15,0))*100</f>
        <v>72.6417520973123</v>
      </c>
      <c r="Q2291" s="7" t="str">
        <f aca="false">IF(J2291&gt;=Assumptions!$B$26,"High",IF(J2291&gt;=Assumptions!$B$27,"Mid","Low"))</f>
        <v>High</v>
      </c>
      <c r="R2291" s="7" t="str">
        <f aca="false">IF(P2291&gt;=Assumptions!$B$28,"High",IF(P2291&gt;=Assumptions!$B$29,"Mid","Low"))</f>
        <v>High</v>
      </c>
      <c r="S2291" s="7" t="str">
        <f aca="false">INDEX(Assumptions!$B$33:$B$41,MATCH(Q2291&amp;"|"&amp;R2291,Assumptions!$A$33:$A$41,0))</f>
        <v>Premier Advocates</v>
      </c>
      <c r="T2291" s="7" t="n">
        <f aca="false">IF(ISNUMBER(Data_Clean!V2291),J2291*Data_Clean!V2291,0)</f>
        <v>142.4089936</v>
      </c>
    </row>
    <row r="2292" customFormat="false" ht="15" hidden="false" customHeight="false" outlineLevel="0" collapsed="false">
      <c r="A2292" s="15" t="str">
        <f aca="false">Data_Clean!A2292</f>
        <v>CX102288</v>
      </c>
      <c r="B2292" s="14" t="n">
        <f aca="false">Data_Clean!G2292*Assumptions!$B$5</f>
        <v>14.333</v>
      </c>
      <c r="C2292" s="14" t="n">
        <f aca="false">IF(Data_Clean!H2292="",0,Data_Clean!H2292)*Assumptions!$B$6</f>
        <v>10.926</v>
      </c>
      <c r="D2292" s="14" t="n">
        <f aca="false">Data_Clean!I2292*Assumptions!$B$7</f>
        <v>0</v>
      </c>
      <c r="E2292" s="14" t="n">
        <f aca="false">Data_Clean!J2292*Assumptions!$B$8</f>
        <v>0</v>
      </c>
      <c r="F2292" s="14" t="n">
        <f aca="false">Data_Clean!K2292*Assumptions!$B$9</f>
        <v>0</v>
      </c>
      <c r="G2292" s="14" t="n">
        <f aca="false">Data_Clean!L2292*Assumptions!$B$10</f>
        <v>0</v>
      </c>
      <c r="H2292" s="14" t="n">
        <f aca="false">IF(OR(Data_Clean!M2292="",Data_Clean!N2292=""),0,Data_Clean!M2292*Data_Clean!N2292/100)*Assumptions!$B$13*Assumptions!$B$11</f>
        <v>34.02</v>
      </c>
      <c r="I2292" s="14" t="n">
        <f aca="false">Data_Clean!O2292*4*Assumptions!$B$12</f>
        <v>1.72992</v>
      </c>
      <c r="J2292" s="14" t="n">
        <f aca="false">SUM(B2292:I2292)</f>
        <v>61.00892</v>
      </c>
      <c r="K2292" s="16" t="n">
        <f aca="false">IF(Data_Clean!P2292="","",Assumptions!$B$15*0.5^(Data_Clean!P2292/Assumptions!$B$20))</f>
        <v>25.5200148285257</v>
      </c>
      <c r="L2292" s="16" t="n">
        <f aca="false">Assumptions!$B$16*MIN(1,LN(1+Data_Clean!Q2292)/LN(1+Assumptions!$B$21))</f>
        <v>12.6966447294858</v>
      </c>
      <c r="M2292" s="16" t="n">
        <f aca="false">Assumptions!$B$17*(0.6*MIN(1,Data_Clean!R2292/Assumptions!$B$22)+0.4*IF(Data_Clean!S2292="",0,Data_Clean!S2292))</f>
        <v>5.154</v>
      </c>
      <c r="N2292" s="16" t="n">
        <f aca="false">Assumptions!$B$18*MIN(1,(Data_Clean!F2292-1)/Assumptions!$B$23)</f>
        <v>10</v>
      </c>
      <c r="O2292" s="16" t="n">
        <f aca="false">Assumptions!$B$19*(0.4*IF(Data_Clean!E2292="",0,MIN(1,Data_Clean!E2292/12/Assumptions!$B$24))+0.35*IF(Data_Clean!D2292="Y",1,0)+0.25*(1-MIN(Data_Clean!T2292,3)/3))/IF(Data_Clean!E2292="",0.6,1)</f>
        <v>3.35</v>
      </c>
      <c r="P2292" s="16" t="n">
        <f aca="false">SUM(K2292:O2292)/(Assumptions!$D$5-IF(K2292="",Assumptions!$B$15,0))*100</f>
        <v>56.7206595580114</v>
      </c>
      <c r="Q2292" s="7" t="str">
        <f aca="false">IF(J2292&gt;=Assumptions!$B$26,"High",IF(J2292&gt;=Assumptions!$B$27,"Mid","Low"))</f>
        <v>Low</v>
      </c>
      <c r="R2292" s="7" t="str">
        <f aca="false">IF(P2292&gt;=Assumptions!$B$28,"High",IF(P2292&gt;=Assumptions!$B$29,"Mid","Low"))</f>
        <v>Mid</v>
      </c>
      <c r="S2292" s="7" t="str">
        <f aca="false">INDEX(Assumptions!$B$33:$B$41,MATCH(Q2292&amp;"|"&amp;R2292,Assumptions!$A$33:$A$41,0))</f>
        <v>Light Touch</v>
      </c>
      <c r="T2292" s="7" t="n">
        <f aca="false">IF(ISNUMBER(Data_Clean!V2292),J2292*Data_Clean!V2292,0)</f>
        <v>7.455290024</v>
      </c>
    </row>
    <row r="2293" customFormat="false" ht="15" hidden="false" customHeight="false" outlineLevel="0" collapsed="false">
      <c r="A2293" s="15" t="str">
        <f aca="false">Data_Clean!A2293</f>
        <v>CX102289</v>
      </c>
      <c r="B2293" s="14" t="n">
        <f aca="false">Data_Clean!G2293*Assumptions!$B$5</f>
        <v>45.2165</v>
      </c>
      <c r="C2293" s="14" t="n">
        <f aca="false">IF(Data_Clean!H2293="",0,Data_Clean!H2293)*Assumptions!$B$6</f>
        <v>0</v>
      </c>
      <c r="D2293" s="14" t="n">
        <f aca="false">Data_Clean!I2293*Assumptions!$B$7</f>
        <v>99.2</v>
      </c>
      <c r="E2293" s="14" t="n">
        <f aca="false">Data_Clean!J2293*Assumptions!$B$8</f>
        <v>977.969775</v>
      </c>
      <c r="F2293" s="14" t="n">
        <f aca="false">Data_Clean!K2293*Assumptions!$B$9</f>
        <v>0</v>
      </c>
      <c r="G2293" s="14" t="n">
        <f aca="false">Data_Clean!L2293*Assumptions!$B$10</f>
        <v>828.9</v>
      </c>
      <c r="H2293" s="14" t="n">
        <f aca="false">IF(OR(Data_Clean!M2293="",Data_Clean!N2293=""),0,Data_Clean!M2293*Data_Clean!N2293/100)*Assumptions!$B$13*Assumptions!$B$11</f>
        <v>80.964</v>
      </c>
      <c r="I2293" s="14" t="n">
        <f aca="false">Data_Clean!O2293*4*Assumptions!$B$12</f>
        <v>4.69152</v>
      </c>
      <c r="J2293" s="14" t="n">
        <f aca="false">SUM(B2293:I2293)</f>
        <v>2036.941795</v>
      </c>
      <c r="K2293" s="16" t="n">
        <f aca="false">IF(Data_Clean!P2293="","",Assumptions!$B$15*0.5^(Data_Clean!P2293/Assumptions!$B$20))</f>
        <v>28.6452481173125</v>
      </c>
      <c r="L2293" s="16" t="n">
        <f aca="false">Assumptions!$B$16*MIN(1,LN(1+Data_Clean!Q2293)/LN(1+Assumptions!$B$21))</f>
        <v>12.0537864630054</v>
      </c>
      <c r="M2293" s="16" t="n">
        <f aca="false">Assumptions!$B$17*(0.6*MIN(1,Data_Clean!R2293/Assumptions!$B$22)+0.4*IF(Data_Clean!S2293="",0,Data_Clean!S2293))</f>
        <v>3.51</v>
      </c>
      <c r="N2293" s="16" t="n">
        <f aca="false">Assumptions!$B$18*MIN(1,(Data_Clean!F2293-1)/Assumptions!$B$23)</f>
        <v>20</v>
      </c>
      <c r="O2293" s="16" t="n">
        <f aca="false">Assumptions!$B$19*(0.4*IF(Data_Clean!E2293="",0,MIN(1,Data_Clean!E2293/12/Assumptions!$B$24))+0.35*IF(Data_Clean!D2293="Y",1,0)+0.25*(1-MIN(Data_Clean!T2293,3)/3))/IF(Data_Clean!E2293="",0.6,1)</f>
        <v>15</v>
      </c>
      <c r="P2293" s="16" t="n">
        <f aca="false">SUM(K2293:O2293)/(Assumptions!$D$5-IF(K2293="",Assumptions!$B$15,0))*100</f>
        <v>79.2090345803179</v>
      </c>
      <c r="Q2293" s="7" t="str">
        <f aca="false">IF(J2293&gt;=Assumptions!$B$26,"High",IF(J2293&gt;=Assumptions!$B$27,"Mid","Low"))</f>
        <v>High</v>
      </c>
      <c r="R2293" s="7" t="str">
        <f aca="false">IF(P2293&gt;=Assumptions!$B$28,"High",IF(P2293&gt;=Assumptions!$B$29,"Mid","Low"))</f>
        <v>High</v>
      </c>
      <c r="S2293" s="7" t="str">
        <f aca="false">INDEX(Assumptions!$B$33:$B$41,MATCH(Q2293&amp;"|"&amp;R2293,Assumptions!$A$33:$A$41,0))</f>
        <v>Premier Advocates</v>
      </c>
      <c r="T2293" s="7" t="n">
        <f aca="false">IF(ISNUMBER(Data_Clean!V2293),J2293*Data_Clean!V2293,0)</f>
        <v>42.775777695</v>
      </c>
    </row>
    <row r="2294" customFormat="false" ht="15" hidden="false" customHeight="false" outlineLevel="0" collapsed="false">
      <c r="A2294" s="15" t="str">
        <f aca="false">Data_Clean!A2294</f>
        <v>CX102290</v>
      </c>
      <c r="B2294" s="14" t="n">
        <f aca="false">Data_Clean!G2294*Assumptions!$B$5</f>
        <v>235.18975</v>
      </c>
      <c r="C2294" s="14" t="n">
        <f aca="false">IF(Data_Clean!H2294="",0,Data_Clean!H2294)*Assumptions!$B$6</f>
        <v>1656.48444</v>
      </c>
      <c r="D2294" s="14" t="n">
        <f aca="false">Data_Clean!I2294*Assumptions!$B$7</f>
        <v>0</v>
      </c>
      <c r="E2294" s="14" t="n">
        <f aca="false">Data_Clean!J2294*Assumptions!$B$8</f>
        <v>0</v>
      </c>
      <c r="F2294" s="14" t="n">
        <f aca="false">Data_Clean!K2294*Assumptions!$B$9</f>
        <v>0</v>
      </c>
      <c r="G2294" s="14" t="n">
        <f aca="false">Data_Clean!L2294*Assumptions!$B$10</f>
        <v>0</v>
      </c>
      <c r="H2294" s="14" t="n">
        <f aca="false">IF(OR(Data_Clean!M2294="",Data_Clean!N2294=""),0,Data_Clean!M2294*Data_Clean!N2294/100)*Assumptions!$B$13*Assumptions!$B$11</f>
        <v>603.75</v>
      </c>
      <c r="I2294" s="14" t="n">
        <f aca="false">Data_Clean!O2294*4*Assumptions!$B$12</f>
        <v>64.05552</v>
      </c>
      <c r="J2294" s="14" t="n">
        <f aca="false">SUM(B2294:I2294)</f>
        <v>2559.47971</v>
      </c>
      <c r="K2294" s="16" t="n">
        <f aca="false">IF(Data_Clean!P2294="","",Assumptions!$B$15*0.5^(Data_Clean!P2294/Assumptions!$B$20))</f>
        <v>13.3634807721051</v>
      </c>
      <c r="L2294" s="16" t="n">
        <f aca="false">Assumptions!$B$16*MIN(1,LN(1+Data_Clean!Q2294)/LN(1+Assumptions!$B$21))</f>
        <v>13.5873179074216</v>
      </c>
      <c r="M2294" s="16" t="n">
        <f aca="false">Assumptions!$B$17*(0.6*MIN(1,Data_Clean!R2294/Assumptions!$B$22)+0.4*IF(Data_Clean!S2294="",0,Data_Clean!S2294))</f>
        <v>4.356</v>
      </c>
      <c r="N2294" s="16" t="n">
        <f aca="false">Assumptions!$B$18*MIN(1,(Data_Clean!F2294-1)/Assumptions!$B$23)</f>
        <v>15</v>
      </c>
      <c r="O2294" s="16" t="n">
        <f aca="false">Assumptions!$B$19*(0.4*IF(Data_Clean!E2294="",0,MIN(1,Data_Clean!E2294/12/Assumptions!$B$24))+0.35*IF(Data_Clean!D2294="Y",1,0)+0.25*(1-MIN(Data_Clean!T2294,3)/3))/IF(Data_Clean!E2294="",0.6,1)</f>
        <v>12.5</v>
      </c>
      <c r="P2294" s="16" t="n">
        <f aca="false">SUM(K2294:O2294)/(Assumptions!$D$5-IF(K2294="",Assumptions!$B$15,0))*100</f>
        <v>58.8067986795267</v>
      </c>
      <c r="Q2294" s="7" t="str">
        <f aca="false">IF(J2294&gt;=Assumptions!$B$26,"High",IF(J2294&gt;=Assumptions!$B$27,"Mid","Low"))</f>
        <v>High</v>
      </c>
      <c r="R2294" s="7" t="str">
        <f aca="false">IF(P2294&gt;=Assumptions!$B$28,"High",IF(P2294&gt;=Assumptions!$B$29,"Mid","Low"))</f>
        <v>Mid</v>
      </c>
      <c r="S2294" s="7" t="str">
        <f aca="false">INDEX(Assumptions!$B$33:$B$41,MATCH(Q2294&amp;"|"&amp;R2294,Assumptions!$A$33:$A$41,0))</f>
        <v>Established Core</v>
      </c>
      <c r="T2294" s="7" t="n">
        <f aca="false">IF(ISNUMBER(Data_Clean!V2294),J2294*Data_Clean!V2294,0)</f>
        <v>275.911912738</v>
      </c>
    </row>
    <row r="2295" customFormat="false" ht="15" hidden="false" customHeight="false" outlineLevel="0" collapsed="false">
      <c r="A2295" s="15" t="str">
        <f aca="false">Data_Clean!A2295</f>
        <v>CX102291</v>
      </c>
      <c r="B2295" s="14" t="n">
        <f aca="false">Data_Clean!G2295*Assumptions!$B$5</f>
        <v>116.48325</v>
      </c>
      <c r="C2295" s="14" t="n">
        <f aca="false">IF(Data_Clean!H2295="",0,Data_Clean!H2295)*Assumptions!$B$6</f>
        <v>659.2068</v>
      </c>
      <c r="D2295" s="14" t="n">
        <f aca="false">Data_Clean!I2295*Assumptions!$B$7</f>
        <v>0</v>
      </c>
      <c r="E2295" s="14" t="n">
        <f aca="false">Data_Clean!J2295*Assumptions!$B$8</f>
        <v>0</v>
      </c>
      <c r="F2295" s="14" t="n">
        <f aca="false">Data_Clean!K2295*Assumptions!$B$9</f>
        <v>0</v>
      </c>
      <c r="G2295" s="14" t="n">
        <f aca="false">Data_Clean!L2295*Assumptions!$B$10</f>
        <v>0</v>
      </c>
      <c r="H2295" s="14" t="n">
        <f aca="false">IF(OR(Data_Clean!M2295="",Data_Clean!N2295=""),0,Data_Clean!M2295*Data_Clean!N2295/100)*Assumptions!$B$13*Assumptions!$B$11</f>
        <v>74.88</v>
      </c>
      <c r="I2295" s="14" t="n">
        <f aca="false">Data_Clean!O2295*4*Assumptions!$B$12</f>
        <v>43.4808</v>
      </c>
      <c r="J2295" s="14" t="n">
        <f aca="false">SUM(B2295:I2295)</f>
        <v>894.05085</v>
      </c>
      <c r="K2295" s="16" t="n">
        <f aca="false">IF(Data_Clean!P2295="","",Assumptions!$B$15*0.5^(Data_Clean!P2295/Assumptions!$B$20))</f>
        <v>19.3405546265937</v>
      </c>
      <c r="L2295" s="16" t="n">
        <f aca="false">Assumptions!$B$16*MIN(1,LN(1+Data_Clean!Q2295)/LN(1+Assumptions!$B$21))</f>
        <v>17.0747430409834</v>
      </c>
      <c r="M2295" s="16" t="n">
        <f aca="false">Assumptions!$B$17*(0.6*MIN(1,Data_Clean!R2295/Assumptions!$B$22)+0.4*IF(Data_Clean!S2295="",0,Data_Clean!S2295))</f>
        <v>4.752</v>
      </c>
      <c r="N2295" s="16" t="n">
        <f aca="false">Assumptions!$B$18*MIN(1,(Data_Clean!F2295-1)/Assumptions!$B$23)</f>
        <v>10</v>
      </c>
      <c r="O2295" s="16" t="n">
        <f aca="false">Assumptions!$B$19*(0.4*IF(Data_Clean!E2295="",0,MIN(1,Data_Clean!E2295/12/Assumptions!$B$24))+0.35*IF(Data_Clean!D2295="Y",1,0)+0.25*(1-MIN(Data_Clean!T2295,3)/3))/IF(Data_Clean!E2295="",0.6,1)</f>
        <v>14.65</v>
      </c>
      <c r="P2295" s="16" t="n">
        <f aca="false">SUM(K2295:O2295)/(Assumptions!$D$5-IF(K2295="",Assumptions!$B$15,0))*100</f>
        <v>65.8172976675771</v>
      </c>
      <c r="Q2295" s="7" t="str">
        <f aca="false">IF(J2295&gt;=Assumptions!$B$26,"High",IF(J2295&gt;=Assumptions!$B$27,"Mid","Low"))</f>
        <v>Mid</v>
      </c>
      <c r="R2295" s="7" t="str">
        <f aca="false">IF(P2295&gt;=Assumptions!$B$28,"High",IF(P2295&gt;=Assumptions!$B$29,"Mid","Low"))</f>
        <v>Mid</v>
      </c>
      <c r="S2295" s="7" t="str">
        <f aca="false">INDEX(Assumptions!$B$33:$B$41,MATCH(Q2295&amp;"|"&amp;R2295,Assumptions!$A$33:$A$41,0))</f>
        <v>Established Core</v>
      </c>
      <c r="T2295" s="7" t="n">
        <f aca="false">IF(ISNUMBER(Data_Clean!V2295),J2295*Data_Clean!V2295,0)</f>
        <v>11.890876305</v>
      </c>
    </row>
    <row r="2296" customFormat="false" ht="15" hidden="false" customHeight="false" outlineLevel="0" collapsed="false">
      <c r="A2296" s="15" t="str">
        <f aca="false">Data_Clean!A2296</f>
        <v>CX102292</v>
      </c>
      <c r="B2296" s="14" t="n">
        <f aca="false">Data_Clean!G2296*Assumptions!$B$5</f>
        <v>96.474</v>
      </c>
      <c r="C2296" s="14" t="n">
        <f aca="false">IF(Data_Clean!H2296="",0,Data_Clean!H2296)*Assumptions!$B$6</f>
        <v>132.62232</v>
      </c>
      <c r="D2296" s="14" t="n">
        <f aca="false">Data_Clean!I2296*Assumptions!$B$7</f>
        <v>0</v>
      </c>
      <c r="E2296" s="14" t="n">
        <f aca="false">Data_Clean!J2296*Assumptions!$B$8</f>
        <v>0</v>
      </c>
      <c r="F2296" s="14" t="n">
        <f aca="false">Data_Clean!K2296*Assumptions!$B$9</f>
        <v>2196.7</v>
      </c>
      <c r="G2296" s="14" t="n">
        <f aca="false">Data_Clean!L2296*Assumptions!$B$10</f>
        <v>0</v>
      </c>
      <c r="H2296" s="14" t="n">
        <f aca="false">IF(OR(Data_Clean!M2296="",Data_Clean!N2296=""),0,Data_Clean!M2296*Data_Clean!N2296/100)*Assumptions!$B$13*Assumptions!$B$11</f>
        <v>318.006</v>
      </c>
      <c r="I2296" s="14" t="n">
        <f aca="false">Data_Clean!O2296*4*Assumptions!$B$12</f>
        <v>12.6912</v>
      </c>
      <c r="J2296" s="14" t="n">
        <f aca="false">SUM(B2296:I2296)</f>
        <v>2756.49352</v>
      </c>
      <c r="K2296" s="16" t="n">
        <f aca="false">IF(Data_Clean!P2296="","",Assumptions!$B$15*0.5^(Data_Clean!P2296/Assumptions!$B$20))</f>
        <v>25.5200148285257</v>
      </c>
      <c r="L2296" s="16" t="n">
        <f aca="false">Assumptions!$B$16*MIN(1,LN(1+Data_Clean!Q2296)/LN(1+Assumptions!$B$21))</f>
        <v>15.383822204249</v>
      </c>
      <c r="M2296" s="16" t="n">
        <f aca="false">Assumptions!$B$17*(0.6*MIN(1,Data_Clean!R2296/Assumptions!$B$22)+0.4*IF(Data_Clean!S2296="",0,Data_Clean!S2296))</f>
        <v>4.686</v>
      </c>
      <c r="N2296" s="16" t="n">
        <f aca="false">Assumptions!$B$18*MIN(1,(Data_Clean!F2296-1)/Assumptions!$B$23)</f>
        <v>20</v>
      </c>
      <c r="O2296" s="16" t="n">
        <f aca="false">Assumptions!$B$19*(0.4*IF(Data_Clean!E2296="",0,MIN(1,Data_Clean!E2296/12/Assumptions!$B$24))+0.35*IF(Data_Clean!D2296="Y",1,0)+0.25*(1-MIN(Data_Clean!T2296,3)/3))/IF(Data_Clean!E2296="",0.6,1)</f>
        <v>9.8</v>
      </c>
      <c r="P2296" s="16" t="n">
        <f aca="false">SUM(K2296:O2296)/(Assumptions!$D$5-IF(K2296="",Assumptions!$B$15,0))*100</f>
        <v>75.3898370327747</v>
      </c>
      <c r="Q2296" s="7" t="str">
        <f aca="false">IF(J2296&gt;=Assumptions!$B$26,"High",IF(J2296&gt;=Assumptions!$B$27,"Mid","Low"))</f>
        <v>High</v>
      </c>
      <c r="R2296" s="7" t="str">
        <f aca="false">IF(P2296&gt;=Assumptions!$B$28,"High",IF(P2296&gt;=Assumptions!$B$29,"Mid","Low"))</f>
        <v>High</v>
      </c>
      <c r="S2296" s="7" t="str">
        <f aca="false">INDEX(Assumptions!$B$33:$B$41,MATCH(Q2296&amp;"|"&amp;R2296,Assumptions!$A$33:$A$41,0))</f>
        <v>Premier Advocates</v>
      </c>
      <c r="T2296" s="7" t="n">
        <f aca="false">IF(ISNUMBER(Data_Clean!V2296),J2296*Data_Clean!V2296,0)</f>
        <v>49.341234008</v>
      </c>
    </row>
    <row r="2297" customFormat="false" ht="15" hidden="false" customHeight="false" outlineLevel="0" collapsed="false">
      <c r="A2297" s="15" t="str">
        <f aca="false">Data_Clean!A2297</f>
        <v>CX102293</v>
      </c>
      <c r="B2297" s="14" t="n">
        <f aca="false">Data_Clean!G2297*Assumptions!$B$5</f>
        <v>68.57925</v>
      </c>
      <c r="C2297" s="14" t="n">
        <f aca="false">IF(Data_Clean!H2297="",0,Data_Clean!H2297)*Assumptions!$B$6</f>
        <v>98.205</v>
      </c>
      <c r="D2297" s="14" t="n">
        <f aca="false">Data_Clean!I2297*Assumptions!$B$7</f>
        <v>0</v>
      </c>
      <c r="E2297" s="14" t="n">
        <f aca="false">Data_Clean!J2297*Assumptions!$B$8</f>
        <v>0</v>
      </c>
      <c r="F2297" s="14" t="n">
        <f aca="false">Data_Clean!K2297*Assumptions!$B$9</f>
        <v>0</v>
      </c>
      <c r="G2297" s="14" t="n">
        <f aca="false">Data_Clean!L2297*Assumptions!$B$10</f>
        <v>0</v>
      </c>
      <c r="H2297" s="14" t="n">
        <f aca="false">IF(OR(Data_Clean!M2297="",Data_Clean!N2297=""),0,Data_Clean!M2297*Data_Clean!N2297/100)*Assumptions!$B$13*Assumptions!$B$11</f>
        <v>102.102</v>
      </c>
      <c r="I2297" s="14" t="n">
        <f aca="false">Data_Clean!O2297*4*Assumptions!$B$12</f>
        <v>5.06352</v>
      </c>
      <c r="J2297" s="14" t="n">
        <f aca="false">SUM(B2297:I2297)</f>
        <v>273.94977</v>
      </c>
      <c r="K2297" s="16" t="n">
        <f aca="false">IF(Data_Clean!P2297="","",Assumptions!$B$15*0.5^(Data_Clean!P2297/Assumptions!$B$20))</f>
        <v>29.3147990530274</v>
      </c>
      <c r="L2297" s="16" t="n">
        <f aca="false">Assumptions!$B$16*MIN(1,LN(1+Data_Clean!Q2297)/LN(1+Assumptions!$B$21))</f>
        <v>12.0537864630054</v>
      </c>
      <c r="M2297" s="16" t="n">
        <f aca="false">Assumptions!$B$17*(0.6*MIN(1,Data_Clean!R2297/Assumptions!$B$22)+0.4*IF(Data_Clean!S2297="",0,Data_Clean!S2297))</f>
        <v>3.564</v>
      </c>
      <c r="N2297" s="16" t="n">
        <f aca="false">Assumptions!$B$18*MIN(1,(Data_Clean!F2297-1)/Assumptions!$B$23)</f>
        <v>10</v>
      </c>
      <c r="O2297" s="16" t="n">
        <f aca="false">Assumptions!$B$19*(0.4*IF(Data_Clean!E2297="",0,MIN(1,Data_Clean!E2297/12/Assumptions!$B$24))+0.35*IF(Data_Clean!D2297="Y",1,0)+0.25*(1-MIN(Data_Clean!T2297,3)/3))/IF(Data_Clean!E2297="",0.6,1)</f>
        <v>15</v>
      </c>
      <c r="P2297" s="16" t="n">
        <f aca="false">SUM(K2297:O2297)/(Assumptions!$D$5-IF(K2297="",Assumptions!$B$15,0))*100</f>
        <v>69.9325855160328</v>
      </c>
      <c r="Q2297" s="7" t="str">
        <f aca="false">IF(J2297&gt;=Assumptions!$B$26,"High",IF(J2297&gt;=Assumptions!$B$27,"Mid","Low"))</f>
        <v>Low</v>
      </c>
      <c r="R2297" s="7" t="str">
        <f aca="false">IF(P2297&gt;=Assumptions!$B$28,"High",IF(P2297&gt;=Assumptions!$B$29,"Mid","Low"))</f>
        <v>Mid</v>
      </c>
      <c r="S2297" s="7" t="str">
        <f aca="false">INDEX(Assumptions!$B$33:$B$41,MATCH(Q2297&amp;"|"&amp;R2297,Assumptions!$A$33:$A$41,0))</f>
        <v>Light Touch</v>
      </c>
      <c r="T2297" s="7" t="n">
        <f aca="false">IF(ISNUMBER(Data_Clean!V2297),J2297*Data_Clean!V2297,0)</f>
        <v>8.547232824</v>
      </c>
    </row>
    <row r="2298" customFormat="false" ht="15" hidden="false" customHeight="false" outlineLevel="0" collapsed="false">
      <c r="A2298" s="15" t="str">
        <f aca="false">Data_Clean!A2298</f>
        <v>CX102294</v>
      </c>
      <c r="B2298" s="14" t="n">
        <f aca="false">Data_Clean!G2298*Assumptions!$B$5</f>
        <v>53.5665</v>
      </c>
      <c r="C2298" s="14" t="n">
        <f aca="false">IF(Data_Clean!H2298="",0,Data_Clean!H2298)*Assumptions!$B$6</f>
        <v>392.27028</v>
      </c>
      <c r="D2298" s="14" t="n">
        <f aca="false">Data_Clean!I2298*Assumptions!$B$7</f>
        <v>0</v>
      </c>
      <c r="E2298" s="14" t="n">
        <f aca="false">Data_Clean!J2298*Assumptions!$B$8</f>
        <v>0</v>
      </c>
      <c r="F2298" s="14" t="n">
        <f aca="false">Data_Clean!K2298*Assumptions!$B$9</f>
        <v>784.3</v>
      </c>
      <c r="G2298" s="14" t="n">
        <f aca="false">Data_Clean!L2298*Assumptions!$B$10</f>
        <v>0</v>
      </c>
      <c r="H2298" s="14" t="n">
        <f aca="false">IF(OR(Data_Clean!M2298="",Data_Clean!N2298=""),0,Data_Clean!M2298*Data_Clean!N2298/100)*Assumptions!$B$13*Assumptions!$B$11</f>
        <v>185.022</v>
      </c>
      <c r="I2298" s="14" t="n">
        <f aca="false">Data_Clean!O2298*4*Assumptions!$B$12</f>
        <v>30.53712</v>
      </c>
      <c r="J2298" s="14" t="n">
        <f aca="false">SUM(B2298:I2298)</f>
        <v>1445.6959</v>
      </c>
      <c r="K2298" s="16" t="n">
        <f aca="false">IF(Data_Clean!P2298="","",Assumptions!$B$15*0.5^(Data_Clean!P2298/Assumptions!$B$20))</f>
        <v>27.9909897461042</v>
      </c>
      <c r="L2298" s="16" t="n">
        <f aca="false">Assumptions!$B$16*MIN(1,LN(1+Data_Clean!Q2298)/LN(1+Assumptions!$B$21))</f>
        <v>17.278213829399</v>
      </c>
      <c r="M2298" s="16" t="n">
        <f aca="false">Assumptions!$B$17*(0.6*MIN(1,Data_Clean!R2298/Assumptions!$B$22)+0.4*IF(Data_Clean!S2298="",0,Data_Clean!S2298))</f>
        <v>10.218</v>
      </c>
      <c r="N2298" s="16" t="n">
        <f aca="false">Assumptions!$B$18*MIN(1,(Data_Clean!F2298-1)/Assumptions!$B$23)</f>
        <v>20</v>
      </c>
      <c r="O2298" s="16" t="n">
        <f aca="false">Assumptions!$B$19*(0.4*IF(Data_Clean!E2298="",0,MIN(1,Data_Clean!E2298/12/Assumptions!$B$24))+0.35*IF(Data_Clean!D2298="Y",1,0)+0.25*(1-MIN(Data_Clean!T2298,3)/3))/IF(Data_Clean!E2298="",0.6,1)</f>
        <v>9.8</v>
      </c>
      <c r="P2298" s="16" t="n">
        <f aca="false">SUM(K2298:O2298)/(Assumptions!$D$5-IF(K2298="",Assumptions!$B$15,0))*100</f>
        <v>85.2872035755032</v>
      </c>
      <c r="Q2298" s="7" t="str">
        <f aca="false">IF(J2298&gt;=Assumptions!$B$26,"High",IF(J2298&gt;=Assumptions!$B$27,"Mid","Low"))</f>
        <v>Mid</v>
      </c>
      <c r="R2298" s="7" t="str">
        <f aca="false">IF(P2298&gt;=Assumptions!$B$28,"High",IF(P2298&gt;=Assumptions!$B$29,"Mid","Low"))</f>
        <v>High</v>
      </c>
      <c r="S2298" s="7" t="str">
        <f aca="false">INDEX(Assumptions!$B$33:$B$41,MATCH(Q2298&amp;"|"&amp;R2298,Assumptions!$A$33:$A$41,0))</f>
        <v>Engaged Builders</v>
      </c>
      <c r="T2298" s="7" t="n">
        <f aca="false">IF(ISNUMBER(Data_Clean!V2298),J2298*Data_Clean!V2298,0)</f>
        <v>23.56484317</v>
      </c>
    </row>
    <row r="2299" customFormat="false" ht="15" hidden="false" customHeight="false" outlineLevel="0" collapsed="false">
      <c r="A2299" s="15" t="str">
        <f aca="false">Data_Clean!A2299</f>
        <v>CX102295</v>
      </c>
      <c r="B2299" s="14" t="n">
        <f aca="false">Data_Clean!G2299*Assumptions!$B$5</f>
        <v>461.65075</v>
      </c>
      <c r="C2299" s="14" t="n">
        <f aca="false">IF(Data_Clean!H2299="",0,Data_Clean!H2299)*Assumptions!$B$6</f>
        <v>244.46604</v>
      </c>
      <c r="D2299" s="14" t="n">
        <f aca="false">Data_Clean!I2299*Assumptions!$B$7</f>
        <v>397.6</v>
      </c>
      <c r="E2299" s="14" t="n">
        <f aca="false">Data_Clean!J2299*Assumptions!$B$8</f>
        <v>0</v>
      </c>
      <c r="F2299" s="14" t="n">
        <f aca="false">Data_Clean!K2299*Assumptions!$B$9</f>
        <v>3540.9</v>
      </c>
      <c r="G2299" s="14" t="n">
        <f aca="false">Data_Clean!L2299*Assumptions!$B$10</f>
        <v>0</v>
      </c>
      <c r="H2299" s="14" t="n">
        <f aca="false">IF(OR(Data_Clean!M2299="",Data_Clean!N2299=""),0,Data_Clean!M2299*Data_Clean!N2299/100)*Assumptions!$B$13*Assumptions!$B$11</f>
        <v>0</v>
      </c>
      <c r="I2299" s="14" t="n">
        <f aca="false">Data_Clean!O2299*4*Assumptions!$B$12</f>
        <v>0</v>
      </c>
      <c r="J2299" s="14" t="n">
        <f aca="false">SUM(B2299:I2299)</f>
        <v>4644.61679</v>
      </c>
      <c r="K2299" s="16" t="n">
        <f aca="false">IF(Data_Clean!P2299="","",Assumptions!$B$15*0.5^(Data_Clean!P2299/Assumptions!$B$20))</f>
        <v>29.3147990530274</v>
      </c>
      <c r="L2299" s="16" t="n">
        <f aca="false">Assumptions!$B$16*MIN(1,LN(1+Data_Clean!Q2299)/LN(1+Assumptions!$B$21))</f>
        <v>12.0537864630054</v>
      </c>
      <c r="M2299" s="16" t="n">
        <f aca="false">Assumptions!$B$17*(0.6*MIN(1,Data_Clean!R2299/Assumptions!$B$22)+0.4*IF(Data_Clean!S2299="",0,Data_Clean!S2299))</f>
        <v>9.792</v>
      </c>
      <c r="N2299" s="16" t="n">
        <f aca="false">Assumptions!$B$18*MIN(1,(Data_Clean!F2299-1)/Assumptions!$B$23)</f>
        <v>15</v>
      </c>
      <c r="O2299" s="16" t="n">
        <f aca="false">Assumptions!$B$19*(0.4*IF(Data_Clean!E2299="",0,MIN(1,Data_Clean!E2299/12/Assumptions!$B$24))+0.35*IF(Data_Clean!D2299="Y",1,0)+0.25*(1-MIN(Data_Clean!T2299,3)/3))/IF(Data_Clean!E2299="",0.6,1)</f>
        <v>3.65</v>
      </c>
      <c r="P2299" s="16" t="n">
        <f aca="false">SUM(K2299:O2299)/(Assumptions!$D$5-IF(K2299="",Assumptions!$B$15,0))*100</f>
        <v>69.8105855160328</v>
      </c>
      <c r="Q2299" s="7" t="str">
        <f aca="false">IF(J2299&gt;=Assumptions!$B$26,"High",IF(J2299&gt;=Assumptions!$B$27,"Mid","Low"))</f>
        <v>High</v>
      </c>
      <c r="R2299" s="7" t="str">
        <f aca="false">IF(P2299&gt;=Assumptions!$B$28,"High",IF(P2299&gt;=Assumptions!$B$29,"Mid","Low"))</f>
        <v>Mid</v>
      </c>
      <c r="S2299" s="7" t="str">
        <f aca="false">INDEX(Assumptions!$B$33:$B$41,MATCH(Q2299&amp;"|"&amp;R2299,Assumptions!$A$33:$A$41,0))</f>
        <v>Established Core</v>
      </c>
      <c r="T2299" s="7" t="n">
        <f aca="false">IF(ISNUMBER(Data_Clean!V2299),J2299*Data_Clean!V2299,0)</f>
        <v>775.65100393</v>
      </c>
    </row>
    <row r="2300" customFormat="false" ht="15" hidden="false" customHeight="false" outlineLevel="0" collapsed="false">
      <c r="A2300" s="15" t="str">
        <f aca="false">Data_Clean!A2300</f>
        <v>CX102296</v>
      </c>
      <c r="B2300" s="14" t="n">
        <f aca="false">Data_Clean!G2300*Assumptions!$B$5</f>
        <v>130.8135</v>
      </c>
      <c r="C2300" s="14" t="n">
        <f aca="false">IF(Data_Clean!H2300="",0,Data_Clean!H2300)*Assumptions!$B$6</f>
        <v>391.4994</v>
      </c>
      <c r="D2300" s="14" t="n">
        <f aca="false">Data_Clean!I2300*Assumptions!$B$7</f>
        <v>0</v>
      </c>
      <c r="E2300" s="14" t="n">
        <f aca="false">Data_Clean!J2300*Assumptions!$B$8</f>
        <v>0</v>
      </c>
      <c r="F2300" s="14" t="n">
        <f aca="false">Data_Clean!K2300*Assumptions!$B$9</f>
        <v>0</v>
      </c>
      <c r="G2300" s="14" t="n">
        <f aca="false">Data_Clean!L2300*Assumptions!$B$10</f>
        <v>0</v>
      </c>
      <c r="H2300" s="14" t="n">
        <f aca="false">IF(OR(Data_Clean!M2300="",Data_Clean!N2300=""),0,Data_Clean!M2300*Data_Clean!N2300/100)*Assumptions!$B$13*Assumptions!$B$11</f>
        <v>0</v>
      </c>
      <c r="I2300" s="14" t="n">
        <f aca="false">Data_Clean!O2300*4*Assumptions!$B$12</f>
        <v>0</v>
      </c>
      <c r="J2300" s="14" t="n">
        <f aca="false">SUM(B2300:I2300)</f>
        <v>522.3129</v>
      </c>
      <c r="K2300" s="16" t="n">
        <f aca="false">IF(Data_Clean!P2300="","",Assumptions!$B$15*0.5^(Data_Clean!P2300/Assumptions!$B$20))</f>
        <v>20.2552491925229</v>
      </c>
      <c r="L2300" s="16" t="n">
        <f aca="false">Assumptions!$B$16*MIN(1,LN(1+Data_Clean!Q2300)/LN(1+Assumptions!$B$21))</f>
        <v>14.1840947778045</v>
      </c>
      <c r="M2300" s="16" t="n">
        <f aca="false">Assumptions!$B$17*(0.6*MIN(1,Data_Clean!R2300/Assumptions!$B$22)+0.4*IF(Data_Clean!S2300="",0,Data_Clean!S2300))</f>
        <v>11.028</v>
      </c>
      <c r="N2300" s="16" t="n">
        <f aca="false">Assumptions!$B$18*MIN(1,(Data_Clean!F2300-1)/Assumptions!$B$23)</f>
        <v>5</v>
      </c>
      <c r="O2300" s="16" t="n">
        <f aca="false">Assumptions!$B$19*(0.4*IF(Data_Clean!E2300="",0,MIN(1,Data_Clean!E2300/12/Assumptions!$B$24))+0.35*IF(Data_Clean!D2300="Y",1,0)+0.25*(1-MIN(Data_Clean!T2300,3)/3))/IF(Data_Clean!E2300="",0.6,1)</f>
        <v>15</v>
      </c>
      <c r="P2300" s="16" t="n">
        <f aca="false">SUM(K2300:O2300)/(Assumptions!$D$5-IF(K2300="",Assumptions!$B$15,0))*100</f>
        <v>65.4673439703274</v>
      </c>
      <c r="Q2300" s="7" t="str">
        <f aca="false">IF(J2300&gt;=Assumptions!$B$26,"High",IF(J2300&gt;=Assumptions!$B$27,"Mid","Low"))</f>
        <v>Mid</v>
      </c>
      <c r="R2300" s="7" t="str">
        <f aca="false">IF(P2300&gt;=Assumptions!$B$28,"High",IF(P2300&gt;=Assumptions!$B$29,"Mid","Low"))</f>
        <v>Mid</v>
      </c>
      <c r="S2300" s="7" t="str">
        <f aca="false">INDEX(Assumptions!$B$33:$B$41,MATCH(Q2300&amp;"|"&amp;R2300,Assumptions!$A$33:$A$41,0))</f>
        <v>Established Core</v>
      </c>
      <c r="T2300" s="7" t="n">
        <f aca="false">IF(ISNUMBER(Data_Clean!V2300),J2300*Data_Clean!V2300,0)</f>
        <v>11.59534638</v>
      </c>
    </row>
    <row r="2301" customFormat="false" ht="15" hidden="false" customHeight="false" outlineLevel="0" collapsed="false">
      <c r="A2301" s="15" t="str">
        <f aca="false">Data_Clean!A2301</f>
        <v>CX102297</v>
      </c>
      <c r="B2301" s="14" t="n">
        <f aca="false">Data_Clean!G2301*Assumptions!$B$5</f>
        <v>206.047</v>
      </c>
      <c r="C2301" s="14" t="n">
        <f aca="false">IF(Data_Clean!H2301="",0,Data_Clean!H2301)*Assumptions!$B$6</f>
        <v>0</v>
      </c>
      <c r="D2301" s="14" t="n">
        <f aca="false">Data_Clean!I2301*Assumptions!$B$7</f>
        <v>0</v>
      </c>
      <c r="E2301" s="14" t="n">
        <f aca="false">Data_Clean!J2301*Assumptions!$B$8</f>
        <v>0</v>
      </c>
      <c r="F2301" s="14" t="n">
        <f aca="false">Data_Clean!K2301*Assumptions!$B$9</f>
        <v>0</v>
      </c>
      <c r="G2301" s="14" t="n">
        <f aca="false">Data_Clean!L2301*Assumptions!$B$10</f>
        <v>0</v>
      </c>
      <c r="H2301" s="14" t="n">
        <f aca="false">IF(OR(Data_Clean!M2301="",Data_Clean!N2301=""),0,Data_Clean!M2301*Data_Clean!N2301/100)*Assumptions!$B$13*Assumptions!$B$11</f>
        <v>132.102</v>
      </c>
      <c r="I2301" s="14" t="n">
        <f aca="false">Data_Clean!O2301*4*Assumptions!$B$12</f>
        <v>0</v>
      </c>
      <c r="J2301" s="14" t="n">
        <f aca="false">SUM(B2301:I2301)</f>
        <v>338.149</v>
      </c>
      <c r="K2301" s="16" t="n">
        <f aca="false">IF(Data_Clean!P2301="","",Assumptions!$B$15*0.5^(Data_Clean!P2301/Assumptions!$B$20))</f>
        <v>0.0227218470971738</v>
      </c>
      <c r="L2301" s="16" t="n">
        <f aca="false">Assumptions!$B$16*MIN(1,LN(1+Data_Clean!Q2301)/LN(1+Assumptions!$B$21))</f>
        <v>0</v>
      </c>
      <c r="M2301" s="16" t="n">
        <f aca="false">Assumptions!$B$17*(0.6*MIN(1,Data_Clean!R2301/Assumptions!$B$22)+0.4*IF(Data_Clean!S2301="",0,Data_Clean!S2301))</f>
        <v>0</v>
      </c>
      <c r="N2301" s="16" t="n">
        <f aca="false">Assumptions!$B$18*MIN(1,(Data_Clean!F2301-1)/Assumptions!$B$23)</f>
        <v>10</v>
      </c>
      <c r="O2301" s="16" t="n">
        <f aca="false">Assumptions!$B$19*(0.4*IF(Data_Clean!E2301="",0,MIN(1,Data_Clean!E2301/12/Assumptions!$B$24))+0.35*IF(Data_Clean!D2301="Y",1,0)+0.25*(1-MIN(Data_Clean!T2301,3)/3))/IF(Data_Clean!E2301="",0.6,1)</f>
        <v>8.5</v>
      </c>
      <c r="P2301" s="16" t="n">
        <f aca="false">SUM(K2301:O2301)/(Assumptions!$D$5-IF(K2301="",Assumptions!$B$15,0))*100</f>
        <v>18.5227218470972</v>
      </c>
      <c r="Q2301" s="7" t="str">
        <f aca="false">IF(J2301&gt;=Assumptions!$B$26,"High",IF(J2301&gt;=Assumptions!$B$27,"Mid","Low"))</f>
        <v>Low</v>
      </c>
      <c r="R2301" s="7" t="str">
        <f aca="false">IF(P2301&gt;=Assumptions!$B$28,"High",IF(P2301&gt;=Assumptions!$B$29,"Mid","Low"))</f>
        <v>Low</v>
      </c>
      <c r="S2301" s="7" t="str">
        <f aca="false">INDEX(Assumptions!$B$33:$B$41,MATCH(Q2301&amp;"|"&amp;R2301,Assumptions!$A$33:$A$41,0))</f>
        <v>Dormant &amp; Low Value</v>
      </c>
      <c r="T2301" s="7" t="n">
        <f aca="false">IF(ISNUMBER(Data_Clean!V2301),J2301*Data_Clean!V2301,0)</f>
        <v>121.1587867</v>
      </c>
    </row>
    <row r="2302" customFormat="false" ht="15" hidden="false" customHeight="false" outlineLevel="0" collapsed="false">
      <c r="A2302" s="15" t="str">
        <f aca="false">Data_Clean!A2302</f>
        <v>CX102298</v>
      </c>
      <c r="B2302" s="14" t="n">
        <f aca="false">Data_Clean!G2302*Assumptions!$B$5</f>
        <v>14.036</v>
      </c>
      <c r="C2302" s="14" t="n">
        <f aca="false">IF(Data_Clean!H2302="",0,Data_Clean!H2302)*Assumptions!$B$6</f>
        <v>0</v>
      </c>
      <c r="D2302" s="14" t="n">
        <f aca="false">Data_Clean!I2302*Assumptions!$B$7</f>
        <v>0</v>
      </c>
      <c r="E2302" s="14" t="n">
        <f aca="false">Data_Clean!J2302*Assumptions!$B$8</f>
        <v>0</v>
      </c>
      <c r="F2302" s="14" t="n">
        <f aca="false">Data_Clean!K2302*Assumptions!$B$9</f>
        <v>0</v>
      </c>
      <c r="G2302" s="14" t="n">
        <f aca="false">Data_Clean!L2302*Assumptions!$B$10</f>
        <v>0</v>
      </c>
      <c r="H2302" s="14" t="n">
        <f aca="false">IF(OR(Data_Clean!M2302="",Data_Clean!N2302=""),0,Data_Clean!M2302*Data_Clean!N2302/100)*Assumptions!$B$13*Assumptions!$B$11</f>
        <v>8.064</v>
      </c>
      <c r="I2302" s="14" t="n">
        <f aca="false">Data_Clean!O2302*4*Assumptions!$B$12</f>
        <v>2.05824</v>
      </c>
      <c r="J2302" s="14" t="n">
        <f aca="false">SUM(B2302:I2302)</f>
        <v>24.15824</v>
      </c>
      <c r="K2302" s="16" t="n">
        <f aca="false">IF(Data_Clean!P2302="","",Assumptions!$B$15*0.5^(Data_Clean!P2302/Assumptions!$B$20))</f>
        <v>22.735748497656</v>
      </c>
      <c r="L2302" s="16" t="n">
        <f aca="false">Assumptions!$B$16*MIN(1,LN(1+Data_Clean!Q2302)/LN(1+Assumptions!$B$21))</f>
        <v>10.362865626271</v>
      </c>
      <c r="M2302" s="16" t="n">
        <f aca="false">Assumptions!$B$17*(0.6*MIN(1,Data_Clean!R2302/Assumptions!$B$22)+0.4*IF(Data_Clean!S2302="",0,Data_Clean!S2302))</f>
        <v>10.398</v>
      </c>
      <c r="N2302" s="16" t="n">
        <f aca="false">Assumptions!$B$18*MIN(1,(Data_Clean!F2302-1)/Assumptions!$B$23)</f>
        <v>5</v>
      </c>
      <c r="O2302" s="16" t="n">
        <f aca="false">Assumptions!$B$19*(0.4*IF(Data_Clean!E2302="",0,MIN(1,Data_Clean!E2302/12/Assumptions!$B$24))+0.35*IF(Data_Clean!D2302="Y",1,0)+0.25*(1-MIN(Data_Clean!T2302,3)/3))/IF(Data_Clean!E2302="",0.6,1)</f>
        <v>2.8</v>
      </c>
      <c r="P2302" s="16" t="n">
        <f aca="false">SUM(K2302:O2302)/(Assumptions!$D$5-IF(K2302="",Assumptions!$B$15,0))*100</f>
        <v>51.296614123927</v>
      </c>
      <c r="Q2302" s="7" t="str">
        <f aca="false">IF(J2302&gt;=Assumptions!$B$26,"High",IF(J2302&gt;=Assumptions!$B$27,"Mid","Low"))</f>
        <v>Low</v>
      </c>
      <c r="R2302" s="7" t="str">
        <f aca="false">IF(P2302&gt;=Assumptions!$B$28,"High",IF(P2302&gt;=Assumptions!$B$29,"Mid","Low"))</f>
        <v>Mid</v>
      </c>
      <c r="S2302" s="7" t="str">
        <f aca="false">INDEX(Assumptions!$B$33:$B$41,MATCH(Q2302&amp;"|"&amp;R2302,Assumptions!$A$33:$A$41,0))</f>
        <v>Light Touch</v>
      </c>
      <c r="T2302" s="7" t="n">
        <f aca="false">IF(ISNUMBER(Data_Clean!V2302),J2302*Data_Clean!V2302,0)</f>
        <v>5.83421496</v>
      </c>
    </row>
    <row r="2303" customFormat="false" ht="15" hidden="false" customHeight="false" outlineLevel="0" collapsed="false">
      <c r="A2303" s="15" t="str">
        <f aca="false">Data_Clean!A2303</f>
        <v>CX102299</v>
      </c>
      <c r="B2303" s="14" t="n">
        <f aca="false">Data_Clean!G2303*Assumptions!$B$5</f>
        <v>26.47125</v>
      </c>
      <c r="C2303" s="14" t="n">
        <f aca="false">IF(Data_Clean!H2303="",0,Data_Clean!H2303)*Assumptions!$B$6</f>
        <v>0</v>
      </c>
      <c r="D2303" s="14" t="n">
        <f aca="false">Data_Clean!I2303*Assumptions!$B$7</f>
        <v>0</v>
      </c>
      <c r="E2303" s="14" t="n">
        <f aca="false">Data_Clean!J2303*Assumptions!$B$8</f>
        <v>0</v>
      </c>
      <c r="F2303" s="14" t="n">
        <f aca="false">Data_Clean!K2303*Assumptions!$B$9</f>
        <v>2239.6</v>
      </c>
      <c r="G2303" s="14" t="n">
        <f aca="false">Data_Clean!L2303*Assumptions!$B$10</f>
        <v>0</v>
      </c>
      <c r="H2303" s="14" t="n">
        <f aca="false">IF(OR(Data_Clean!M2303="",Data_Clean!N2303=""),0,Data_Clean!M2303*Data_Clean!N2303/100)*Assumptions!$B$13*Assumptions!$B$11</f>
        <v>0</v>
      </c>
      <c r="I2303" s="14" t="n">
        <f aca="false">Data_Clean!O2303*4*Assumptions!$B$12</f>
        <v>0</v>
      </c>
      <c r="J2303" s="14" t="n">
        <f aca="false">SUM(B2303:I2303)</f>
        <v>2266.07125</v>
      </c>
      <c r="K2303" s="16" t="n">
        <f aca="false">IF(Data_Clean!P2303="","",Assumptions!$B$15*0.5^(Data_Clean!P2303/Assumptions!$B$20))</f>
        <v>4.11309367385485</v>
      </c>
      <c r="L2303" s="16" t="n">
        <f aca="false">Assumptions!$B$16*MIN(1,LN(1+Data_Clean!Q2303)/LN(1+Assumptions!$B$21))</f>
        <v>10.362865626271</v>
      </c>
      <c r="M2303" s="16" t="n">
        <f aca="false">Assumptions!$B$17*(0.6*MIN(1,Data_Clean!R2303/Assumptions!$B$22)+0.4*IF(Data_Clean!S2303="",0,Data_Clean!S2303))</f>
        <v>7.578</v>
      </c>
      <c r="N2303" s="16" t="n">
        <f aca="false">Assumptions!$B$18*MIN(1,(Data_Clean!F2303-1)/Assumptions!$B$23)</f>
        <v>5</v>
      </c>
      <c r="O2303" s="16" t="n">
        <f aca="false">Assumptions!$B$19*(0.4*IF(Data_Clean!E2303="",0,MIN(1,Data_Clean!E2303/12/Assumptions!$B$24))+0.35*IF(Data_Clean!D2303="Y",1,0)+0.25*(1-MIN(Data_Clean!T2303,3)/3))/IF(Data_Clean!E2303="",0.6,1)</f>
        <v>5.9</v>
      </c>
      <c r="P2303" s="16" t="n">
        <f aca="false">SUM(K2303:O2303)/(Assumptions!$D$5-IF(K2303="",Assumptions!$B$15,0))*100</f>
        <v>32.9539593001259</v>
      </c>
      <c r="Q2303" s="7" t="str">
        <f aca="false">IF(J2303&gt;=Assumptions!$B$26,"High",IF(J2303&gt;=Assumptions!$B$27,"Mid","Low"))</f>
        <v>High</v>
      </c>
      <c r="R2303" s="7" t="str">
        <f aca="false">IF(P2303&gt;=Assumptions!$B$28,"High",IF(P2303&gt;=Assumptions!$B$29,"Mid","Low"))</f>
        <v>Low</v>
      </c>
      <c r="S2303" s="7" t="str">
        <f aca="false">INDEX(Assumptions!$B$33:$B$41,MATCH(Q2303&amp;"|"&amp;R2303,Assumptions!$A$33:$A$41,0))</f>
        <v>Affluent Drifters</v>
      </c>
      <c r="T2303" s="7" t="n">
        <f aca="false">IF(ISNUMBER(Data_Clean!V2303),J2303*Data_Clean!V2303,0)</f>
        <v>580.794061375</v>
      </c>
    </row>
    <row r="2304" customFormat="false" ht="15" hidden="false" customHeight="false" outlineLevel="0" collapsed="false">
      <c r="A2304" s="15" t="str">
        <f aca="false">Data_Clean!A2304</f>
        <v>CX102300</v>
      </c>
      <c r="B2304" s="14" t="n">
        <f aca="false">Data_Clean!G2304*Assumptions!$B$5</f>
        <v>83.0755</v>
      </c>
      <c r="C2304" s="14" t="n">
        <f aca="false">IF(Data_Clean!H2304="",0,Data_Clean!H2304)*Assumptions!$B$6</f>
        <v>0</v>
      </c>
      <c r="D2304" s="14" t="n">
        <f aca="false">Data_Clean!I2304*Assumptions!$B$7</f>
        <v>0</v>
      </c>
      <c r="E2304" s="14" t="n">
        <f aca="false">Data_Clean!J2304*Assumptions!$B$8</f>
        <v>0</v>
      </c>
      <c r="F2304" s="14" t="n">
        <f aca="false">Data_Clean!K2304*Assumptions!$B$9</f>
        <v>1623.6</v>
      </c>
      <c r="G2304" s="14" t="n">
        <f aca="false">Data_Clean!L2304*Assumptions!$B$10</f>
        <v>0</v>
      </c>
      <c r="H2304" s="14" t="n">
        <f aca="false">IF(OR(Data_Clean!M2304="",Data_Clean!N2304=""),0,Data_Clean!M2304*Data_Clean!N2304/100)*Assumptions!$B$13*Assumptions!$B$11</f>
        <v>135.978</v>
      </c>
      <c r="I2304" s="14" t="n">
        <f aca="false">Data_Clean!O2304*4*Assumptions!$B$12</f>
        <v>14.67216</v>
      </c>
      <c r="J2304" s="14" t="n">
        <f aca="false">SUM(B2304:I2304)</f>
        <v>1857.32566</v>
      </c>
      <c r="K2304" s="16" t="n">
        <f aca="false">IF(Data_Clean!P2304="","",Assumptions!$B$15*0.5^(Data_Clean!P2304/Assumptions!$B$20))</f>
        <v>10.3643465997583</v>
      </c>
      <c r="L2304" s="16" t="n">
        <f aca="false">Assumptions!$B$16*MIN(1,LN(1+Data_Clean!Q2304)/LN(1+Assumptions!$B$21))</f>
        <v>11.5625930527155</v>
      </c>
      <c r="M2304" s="16" t="n">
        <f aca="false">Assumptions!$B$17*(0.6*MIN(1,Data_Clean!R2304/Assumptions!$B$22)+0.4*IF(Data_Clean!S2304="",0,Data_Clean!S2304))</f>
        <v>4.95</v>
      </c>
      <c r="N2304" s="16" t="n">
        <f aca="false">Assumptions!$B$18*MIN(1,(Data_Clean!F2304-1)/Assumptions!$B$23)</f>
        <v>10</v>
      </c>
      <c r="O2304" s="16" t="n">
        <f aca="false">Assumptions!$B$19*(0.4*IF(Data_Clean!E2304="",0,MIN(1,Data_Clean!E2304/12/Assumptions!$B$24))+0.35*IF(Data_Clean!D2304="Y",1,0)+0.25*(1-MIN(Data_Clean!T2304,3)/3))/IF(Data_Clean!E2304="",0.6,1)</f>
        <v>6.25</v>
      </c>
      <c r="P2304" s="16" t="n">
        <f aca="false">SUM(K2304:O2304)/(Assumptions!$D$5-IF(K2304="",Assumptions!$B$15,0))*100</f>
        <v>43.1269396524738</v>
      </c>
      <c r="Q2304" s="7" t="str">
        <f aca="false">IF(J2304&gt;=Assumptions!$B$26,"High",IF(J2304&gt;=Assumptions!$B$27,"Mid","Low"))</f>
        <v>High</v>
      </c>
      <c r="R2304" s="7" t="str">
        <f aca="false">IF(P2304&gt;=Assumptions!$B$28,"High",IF(P2304&gt;=Assumptions!$B$29,"Mid","Low"))</f>
        <v>Low</v>
      </c>
      <c r="S2304" s="7" t="str">
        <f aca="false">INDEX(Assumptions!$B$33:$B$41,MATCH(Q2304&amp;"|"&amp;R2304,Assumptions!$A$33:$A$41,0))</f>
        <v>Affluent Drifters</v>
      </c>
      <c r="T2304" s="7" t="n">
        <f aca="false">IF(ISNUMBER(Data_Clean!V2304),J2304*Data_Clean!V2304,0)</f>
        <v>233.651568028</v>
      </c>
    </row>
    <row r="2305" customFormat="false" ht="15" hidden="false" customHeight="false" outlineLevel="0" collapsed="false">
      <c r="A2305" s="15" t="str">
        <f aca="false">Data_Clean!A2305</f>
        <v>CX102301</v>
      </c>
      <c r="B2305" s="14" t="n">
        <f aca="false">Data_Clean!G2305*Assumptions!$B$5</f>
        <v>38.559</v>
      </c>
      <c r="C2305" s="14" t="n">
        <f aca="false">IF(Data_Clean!H2305="",0,Data_Clean!H2305)*Assumptions!$B$6</f>
        <v>30.78672</v>
      </c>
      <c r="D2305" s="14" t="n">
        <f aca="false">Data_Clean!I2305*Assumptions!$B$7</f>
        <v>0</v>
      </c>
      <c r="E2305" s="14" t="n">
        <f aca="false">Data_Clean!J2305*Assumptions!$B$8</f>
        <v>0</v>
      </c>
      <c r="F2305" s="14" t="n">
        <f aca="false">Data_Clean!K2305*Assumptions!$B$9</f>
        <v>676.5</v>
      </c>
      <c r="G2305" s="14" t="n">
        <f aca="false">Data_Clean!L2305*Assumptions!$B$10</f>
        <v>0</v>
      </c>
      <c r="H2305" s="14" t="n">
        <f aca="false">IF(OR(Data_Clean!M2305="",Data_Clean!N2305=""),0,Data_Clean!M2305*Data_Clean!N2305/100)*Assumptions!$B$13*Assumptions!$B$11</f>
        <v>38.544</v>
      </c>
      <c r="I2305" s="14" t="n">
        <f aca="false">Data_Clean!O2305*4*Assumptions!$B$12</f>
        <v>5.1744</v>
      </c>
      <c r="J2305" s="14" t="n">
        <f aca="false">SUM(B2305:I2305)</f>
        <v>789.56412</v>
      </c>
      <c r="K2305" s="16" t="n">
        <f aca="false">IF(Data_Clean!P2305="","",Assumptions!$B$15*0.5^(Data_Clean!P2305/Assumptions!$B$20))</f>
        <v>26.7269615442102</v>
      </c>
      <c r="L2305" s="16" t="n">
        <f aca="false">Assumptions!$B$16*MIN(1,LN(1+Data_Clean!Q2305)/LN(1+Assumptions!$B$21))</f>
        <v>13.4237548294248</v>
      </c>
      <c r="M2305" s="16" t="n">
        <f aca="false">Assumptions!$B$17*(0.6*MIN(1,Data_Clean!R2305/Assumptions!$B$22)+0.4*IF(Data_Clean!S2305="",0,Data_Clean!S2305))</f>
        <v>2.178</v>
      </c>
      <c r="N2305" s="16" t="n">
        <f aca="false">Assumptions!$B$18*MIN(1,(Data_Clean!F2305-1)/Assumptions!$B$23)</f>
        <v>15</v>
      </c>
      <c r="O2305" s="16" t="n">
        <f aca="false">Assumptions!$B$19*(0.4*IF(Data_Clean!E2305="",0,MIN(1,Data_Clean!E2305/12/Assumptions!$B$24))+0.35*IF(Data_Clean!D2305="Y",1,0)+0.25*(1-MIN(Data_Clean!T2305,3)/3))/IF(Data_Clean!E2305="",0.6,1)</f>
        <v>9.75</v>
      </c>
      <c r="P2305" s="16" t="n">
        <f aca="false">SUM(K2305:O2305)/(Assumptions!$D$5-IF(K2305="",Assumptions!$B$15,0))*100</f>
        <v>67.078716373635</v>
      </c>
      <c r="Q2305" s="7" t="str">
        <f aca="false">IF(J2305&gt;=Assumptions!$B$26,"High",IF(J2305&gt;=Assumptions!$B$27,"Mid","Low"))</f>
        <v>Mid</v>
      </c>
      <c r="R2305" s="7" t="str">
        <f aca="false">IF(P2305&gt;=Assumptions!$B$28,"High",IF(P2305&gt;=Assumptions!$B$29,"Mid","Low"))</f>
        <v>Mid</v>
      </c>
      <c r="S2305" s="7" t="str">
        <f aca="false">INDEX(Assumptions!$B$33:$B$41,MATCH(Q2305&amp;"|"&amp;R2305,Assumptions!$A$33:$A$41,0))</f>
        <v>Established Core</v>
      </c>
      <c r="T2305" s="7" t="n">
        <f aca="false">IF(ISNUMBER(Data_Clean!V2305),J2305*Data_Clean!V2305,0)</f>
        <v>46.110544608</v>
      </c>
    </row>
    <row r="2306" customFormat="false" ht="15" hidden="false" customHeight="false" outlineLevel="0" collapsed="false">
      <c r="A2306" s="15" t="str">
        <f aca="false">Data_Clean!A2306</f>
        <v>CX102302</v>
      </c>
      <c r="B2306" s="14" t="n">
        <f aca="false">Data_Clean!G2306*Assumptions!$B$5</f>
        <v>152.26275</v>
      </c>
      <c r="C2306" s="14" t="n">
        <f aca="false">IF(Data_Clean!H2306="",0,Data_Clean!H2306)*Assumptions!$B$6</f>
        <v>265.25472</v>
      </c>
      <c r="D2306" s="14" t="n">
        <f aca="false">Data_Clean!I2306*Assumptions!$B$7</f>
        <v>0</v>
      </c>
      <c r="E2306" s="14" t="n">
        <f aca="false">Data_Clean!J2306*Assumptions!$B$8</f>
        <v>0</v>
      </c>
      <c r="F2306" s="14" t="n">
        <f aca="false">Data_Clean!K2306*Assumptions!$B$9</f>
        <v>2740.1</v>
      </c>
      <c r="G2306" s="14" t="n">
        <f aca="false">Data_Clean!L2306*Assumptions!$B$10</f>
        <v>0</v>
      </c>
      <c r="H2306" s="14" t="n">
        <f aca="false">IF(OR(Data_Clean!M2306="",Data_Clean!N2306=""),0,Data_Clean!M2306*Data_Clean!N2306/100)*Assumptions!$B$13*Assumptions!$B$11</f>
        <v>0</v>
      </c>
      <c r="I2306" s="14" t="n">
        <f aca="false">Data_Clean!O2306*4*Assumptions!$B$12</f>
        <v>0</v>
      </c>
      <c r="J2306" s="14" t="n">
        <f aca="false">SUM(B2306:I2306)</f>
        <v>3157.61747</v>
      </c>
      <c r="K2306" s="16" t="n">
        <f aca="false">IF(Data_Clean!P2306="","",Assumptions!$B$15*0.5^(Data_Clean!P2306/Assumptions!$B$20))</f>
        <v>8.0383009690222</v>
      </c>
      <c r="L2306" s="16" t="n">
        <f aca="false">Assumptions!$B$16*MIN(1,LN(1+Data_Clean!Q2306)/LN(1+Assumptions!$B$21))</f>
        <v>11.0057238927514</v>
      </c>
      <c r="M2306" s="16" t="n">
        <f aca="false">Assumptions!$B$17*(0.6*MIN(1,Data_Clean!R2306/Assumptions!$B$22)+0.4*IF(Data_Clean!S2306="",0,Data_Clean!S2306))</f>
        <v>12.48</v>
      </c>
      <c r="N2306" s="16" t="n">
        <f aca="false">Assumptions!$B$18*MIN(1,(Data_Clean!F2306-1)/Assumptions!$B$23)</f>
        <v>10</v>
      </c>
      <c r="O2306" s="16" t="n">
        <f aca="false">Assumptions!$B$19*(0.4*IF(Data_Clean!E2306="",0,MIN(1,Data_Clean!E2306/12/Assumptions!$B$24))+0.35*IF(Data_Clean!D2306="Y",1,0)+0.25*(1-MIN(Data_Clean!T2306,3)/3))/IF(Data_Clean!E2306="",0.6,1)</f>
        <v>6.7</v>
      </c>
      <c r="P2306" s="16" t="n">
        <f aca="false">SUM(K2306:O2306)/(Assumptions!$D$5-IF(K2306="",Assumptions!$B$15,0))*100</f>
        <v>48.2240248617736</v>
      </c>
      <c r="Q2306" s="7" t="str">
        <f aca="false">IF(J2306&gt;=Assumptions!$B$26,"High",IF(J2306&gt;=Assumptions!$B$27,"Mid","Low"))</f>
        <v>High</v>
      </c>
      <c r="R2306" s="7" t="str">
        <f aca="false">IF(P2306&gt;=Assumptions!$B$28,"High",IF(P2306&gt;=Assumptions!$B$29,"Mid","Low"))</f>
        <v>Low</v>
      </c>
      <c r="S2306" s="7" t="str">
        <f aca="false">INDEX(Assumptions!$B$33:$B$41,MATCH(Q2306&amp;"|"&amp;R2306,Assumptions!$A$33:$A$41,0))</f>
        <v>Affluent Drifters</v>
      </c>
      <c r="T2306" s="7" t="n">
        <f aca="false">IF(ISNUMBER(Data_Clean!V2306),J2306*Data_Clean!V2306,0)</f>
        <v>756.565145812</v>
      </c>
    </row>
    <row r="2307" customFormat="false" ht="15" hidden="false" customHeight="false" outlineLevel="0" collapsed="false">
      <c r="A2307" s="15" t="str">
        <f aca="false">Data_Clean!A2307</f>
        <v>CX102303</v>
      </c>
      <c r="B2307" s="14" t="n">
        <f aca="false">Data_Clean!G2307*Assumptions!$B$5</f>
        <v>62.8975</v>
      </c>
      <c r="C2307" s="14" t="n">
        <f aca="false">IF(Data_Clean!H2307="",0,Data_Clean!H2307)*Assumptions!$B$6</f>
        <v>182.65056</v>
      </c>
      <c r="D2307" s="14" t="n">
        <f aca="false">Data_Clean!I2307*Assumptions!$B$7</f>
        <v>0</v>
      </c>
      <c r="E2307" s="14" t="n">
        <f aca="false">Data_Clean!J2307*Assumptions!$B$8</f>
        <v>0</v>
      </c>
      <c r="F2307" s="14" t="n">
        <f aca="false">Data_Clean!K2307*Assumptions!$B$9</f>
        <v>0</v>
      </c>
      <c r="G2307" s="14" t="n">
        <f aca="false">Data_Clean!L2307*Assumptions!$B$10</f>
        <v>0</v>
      </c>
      <c r="H2307" s="14" t="n">
        <f aca="false">IF(OR(Data_Clean!M2307="",Data_Clean!N2307=""),0,Data_Clean!M2307*Data_Clean!N2307/100)*Assumptions!$B$13*Assumptions!$B$11</f>
        <v>0</v>
      </c>
      <c r="I2307" s="14" t="n">
        <f aca="false">Data_Clean!O2307*4*Assumptions!$B$12</f>
        <v>0</v>
      </c>
      <c r="J2307" s="14" t="n">
        <f aca="false">SUM(B2307:I2307)</f>
        <v>245.54806</v>
      </c>
      <c r="K2307" s="16" t="n">
        <f aca="false">IF(Data_Clean!P2307="","",Assumptions!$B$15*0.5^(Data_Clean!P2307/Assumptions!$B$20))</f>
        <v>21.2132034355964</v>
      </c>
      <c r="L2307" s="16" t="n">
        <f aca="false">Assumptions!$B$16*MIN(1,LN(1+Data_Clean!Q2307)/LN(1+Assumptions!$B$21))</f>
        <v>15.9666747748371</v>
      </c>
      <c r="M2307" s="16" t="n">
        <f aca="false">Assumptions!$B$17*(0.6*MIN(1,Data_Clean!R2307/Assumptions!$B$22)+0.4*IF(Data_Clean!S2307="",0,Data_Clean!S2307))</f>
        <v>3.912</v>
      </c>
      <c r="N2307" s="16" t="n">
        <f aca="false">Assumptions!$B$18*MIN(1,(Data_Clean!F2307-1)/Assumptions!$B$23)</f>
        <v>5</v>
      </c>
      <c r="O2307" s="16" t="n">
        <f aca="false">Assumptions!$B$19*(0.4*IF(Data_Clean!E2307="",0,MIN(1,Data_Clean!E2307/12/Assumptions!$B$24))+0.35*IF(Data_Clean!D2307="Y",1,0)+0.25*(1-MIN(Data_Clean!T2307,3)/3))/IF(Data_Clean!E2307="",0.6,1)</f>
        <v>10.8</v>
      </c>
      <c r="P2307" s="16" t="n">
        <f aca="false">SUM(K2307:O2307)/(Assumptions!$D$5-IF(K2307="",Assumptions!$B$15,0))*100</f>
        <v>56.8918782104336</v>
      </c>
      <c r="Q2307" s="7" t="str">
        <f aca="false">IF(J2307&gt;=Assumptions!$B$26,"High",IF(J2307&gt;=Assumptions!$B$27,"Mid","Low"))</f>
        <v>Low</v>
      </c>
      <c r="R2307" s="7" t="str">
        <f aca="false">IF(P2307&gt;=Assumptions!$B$28,"High",IF(P2307&gt;=Assumptions!$B$29,"Mid","Low"))</f>
        <v>Mid</v>
      </c>
      <c r="S2307" s="7" t="str">
        <f aca="false">INDEX(Assumptions!$B$33:$B$41,MATCH(Q2307&amp;"|"&amp;R2307,Assumptions!$A$33:$A$41,0))</f>
        <v>Light Touch</v>
      </c>
      <c r="T2307" s="7" t="n">
        <f aca="false">IF(ISNUMBER(Data_Clean!V2307),J2307*Data_Clean!V2307,0)</f>
        <v>17.237473812</v>
      </c>
    </row>
    <row r="2308" customFormat="false" ht="15" hidden="false" customHeight="false" outlineLevel="0" collapsed="false">
      <c r="A2308" s="15" t="str">
        <f aca="false">Data_Clean!A2308</f>
        <v>CX102304</v>
      </c>
      <c r="B2308" s="14" t="n">
        <f aca="false">Data_Clean!G2308*Assumptions!$B$5</f>
        <v>55.1785</v>
      </c>
      <c r="C2308" s="14" t="n">
        <f aca="false">IF(Data_Clean!H2308="",0,Data_Clean!H2308)*Assumptions!$B$6</f>
        <v>171.10944</v>
      </c>
      <c r="D2308" s="14" t="n">
        <f aca="false">Data_Clean!I2308*Assumptions!$B$7</f>
        <v>0</v>
      </c>
      <c r="E2308" s="14" t="n">
        <f aca="false">Data_Clean!J2308*Assumptions!$B$8</f>
        <v>0</v>
      </c>
      <c r="F2308" s="14" t="n">
        <f aca="false">Data_Clean!K2308*Assumptions!$B$9</f>
        <v>0</v>
      </c>
      <c r="G2308" s="14" t="n">
        <f aca="false">Data_Clean!L2308*Assumptions!$B$10</f>
        <v>0</v>
      </c>
      <c r="H2308" s="14" t="n">
        <f aca="false">IF(OR(Data_Clean!M2308="",Data_Clean!N2308=""),0,Data_Clean!M2308*Data_Clean!N2308/100)*Assumptions!$B$13*Assumptions!$B$11</f>
        <v>0</v>
      </c>
      <c r="I2308" s="14" t="n">
        <f aca="false">Data_Clean!O2308*4*Assumptions!$B$12</f>
        <v>0</v>
      </c>
      <c r="J2308" s="14" t="n">
        <f aca="false">SUM(B2308:I2308)</f>
        <v>226.28794</v>
      </c>
      <c r="K2308" s="16" t="n">
        <f aca="false">IF(Data_Clean!P2308="","",Assumptions!$B$15*0.5^(Data_Clean!P2308/Assumptions!$B$20))</f>
        <v>26.1165168988837</v>
      </c>
      <c r="L2308" s="16" t="n">
        <f aca="false">Assumptions!$B$16*MIN(1,LN(1+Data_Clean!Q2308)/LN(1+Assumptions!$B$21))</f>
        <v>15.4867983970398</v>
      </c>
      <c r="M2308" s="16" t="n">
        <f aca="false">Assumptions!$B$17*(0.6*MIN(1,Data_Clean!R2308/Assumptions!$B$22)+0.4*IF(Data_Clean!S2308="",0,Data_Clean!S2308))</f>
        <v>9.816</v>
      </c>
      <c r="N2308" s="16" t="n">
        <f aca="false">Assumptions!$B$18*MIN(1,(Data_Clean!F2308-1)/Assumptions!$B$23)</f>
        <v>5</v>
      </c>
      <c r="O2308" s="16" t="n">
        <f aca="false">Assumptions!$B$19*(0.4*IF(Data_Clean!E2308="",0,MIN(1,Data_Clean!E2308/12/Assumptions!$B$24))+0.35*IF(Data_Clean!D2308="Y",1,0)+0.25*(1-MIN(Data_Clean!T2308,3)/3))/IF(Data_Clean!E2308="",0.6,1)</f>
        <v>4.9</v>
      </c>
      <c r="P2308" s="16" t="n">
        <f aca="false">SUM(K2308:O2308)/(Assumptions!$D$5-IF(K2308="",Assumptions!$B$15,0))*100</f>
        <v>61.3193152959235</v>
      </c>
      <c r="Q2308" s="7" t="str">
        <f aca="false">IF(J2308&gt;=Assumptions!$B$26,"High",IF(J2308&gt;=Assumptions!$B$27,"Mid","Low"))</f>
        <v>Low</v>
      </c>
      <c r="R2308" s="7" t="str">
        <f aca="false">IF(P2308&gt;=Assumptions!$B$28,"High",IF(P2308&gt;=Assumptions!$B$29,"Mid","Low"))</f>
        <v>Mid</v>
      </c>
      <c r="S2308" s="7" t="str">
        <f aca="false">INDEX(Assumptions!$B$33:$B$41,MATCH(Q2308&amp;"|"&amp;R2308,Assumptions!$A$33:$A$41,0))</f>
        <v>Light Touch</v>
      </c>
      <c r="T2308" s="7" t="n">
        <f aca="false">IF(ISNUMBER(Data_Clean!V2308),J2308*Data_Clean!V2308,0)</f>
        <v>12.740011022</v>
      </c>
    </row>
    <row r="2309" customFormat="false" ht="15" hidden="false" customHeight="false" outlineLevel="0" collapsed="false">
      <c r="A2309" s="15" t="str">
        <f aca="false">Data_Clean!A2309</f>
        <v>CX102305</v>
      </c>
      <c r="B2309" s="14" t="n">
        <f aca="false">Data_Clean!G2309*Assumptions!$B$5</f>
        <v>72.3155</v>
      </c>
      <c r="C2309" s="14" t="n">
        <f aca="false">IF(Data_Clean!H2309="",0,Data_Clean!H2309)*Assumptions!$B$6</f>
        <v>0</v>
      </c>
      <c r="D2309" s="14" t="n">
        <f aca="false">Data_Clean!I2309*Assumptions!$B$7</f>
        <v>0</v>
      </c>
      <c r="E2309" s="14" t="n">
        <f aca="false">Data_Clean!J2309*Assumptions!$B$8</f>
        <v>0</v>
      </c>
      <c r="F2309" s="14" t="n">
        <f aca="false">Data_Clean!K2309*Assumptions!$B$9</f>
        <v>0</v>
      </c>
      <c r="G2309" s="14" t="n">
        <f aca="false">Data_Clean!L2309*Assumptions!$B$10</f>
        <v>504</v>
      </c>
      <c r="H2309" s="14" t="n">
        <f aca="false">IF(OR(Data_Clean!M2309="",Data_Clean!N2309=""),0,Data_Clean!M2309*Data_Clean!N2309/100)*Assumptions!$B$13*Assumptions!$B$11</f>
        <v>40.548</v>
      </c>
      <c r="I2309" s="14" t="n">
        <f aca="false">Data_Clean!O2309*4*Assumptions!$B$12</f>
        <v>16.46256</v>
      </c>
      <c r="J2309" s="14" t="n">
        <f aca="false">SUM(B2309:I2309)</f>
        <v>633.32606</v>
      </c>
      <c r="K2309" s="16" t="n">
        <f aca="false">IF(Data_Clean!P2309="","",Assumptions!$B$15*0.5^(Data_Clean!P2309/Assumptions!$B$20))</f>
        <v>29.3147990530274</v>
      </c>
      <c r="L2309" s="16" t="n">
        <f aca="false">Assumptions!$B$16*MIN(1,LN(1+Data_Clean!Q2309)/LN(1+Assumptions!$B$21))</f>
        <v>15.7812965263578</v>
      </c>
      <c r="M2309" s="16" t="n">
        <f aca="false">Assumptions!$B$17*(0.6*MIN(1,Data_Clean!R2309/Assumptions!$B$22)+0.4*IF(Data_Clean!S2309="",0,Data_Clean!S2309))</f>
        <v>12.84</v>
      </c>
      <c r="N2309" s="16" t="n">
        <f aca="false">Assumptions!$B$18*MIN(1,(Data_Clean!F2309-1)/Assumptions!$B$23)</f>
        <v>10</v>
      </c>
      <c r="O2309" s="16" t="n">
        <f aca="false">Assumptions!$B$19*(0.4*IF(Data_Clean!E2309="",0,MIN(1,Data_Clean!E2309/12/Assumptions!$B$24))+0.35*IF(Data_Clean!D2309="Y",1,0)+0.25*(1-MIN(Data_Clean!T2309,3)/3))/IF(Data_Clean!E2309="",0.6,1)</f>
        <v>13.15</v>
      </c>
      <c r="P2309" s="16" t="n">
        <f aca="false">SUM(K2309:O2309)/(Assumptions!$D$5-IF(K2309="",Assumptions!$B$15,0))*100</f>
        <v>81.0860955793851</v>
      </c>
      <c r="Q2309" s="7" t="str">
        <f aca="false">IF(J2309&gt;=Assumptions!$B$26,"High",IF(J2309&gt;=Assumptions!$B$27,"Mid","Low"))</f>
        <v>Mid</v>
      </c>
      <c r="R2309" s="7" t="str">
        <f aca="false">IF(P2309&gt;=Assumptions!$B$28,"High",IF(P2309&gt;=Assumptions!$B$29,"Mid","Low"))</f>
        <v>High</v>
      </c>
      <c r="S2309" s="7" t="str">
        <f aca="false">INDEX(Assumptions!$B$33:$B$41,MATCH(Q2309&amp;"|"&amp;R2309,Assumptions!$A$33:$A$41,0))</f>
        <v>Engaged Builders</v>
      </c>
      <c r="T2309" s="7" t="n">
        <f aca="false">IF(ISNUMBER(Data_Clean!V2309),J2309*Data_Clean!V2309,0)</f>
        <v>25.96636846</v>
      </c>
    </row>
    <row r="2310" customFormat="false" ht="15" hidden="false" customHeight="false" outlineLevel="0" collapsed="false">
      <c r="A2310" s="15" t="str">
        <f aca="false">Data_Clean!A2310</f>
        <v>CX102306</v>
      </c>
      <c r="B2310" s="14" t="n">
        <f aca="false">Data_Clean!G2310*Assumptions!$B$5</f>
        <v>50.5465</v>
      </c>
      <c r="C2310" s="14" t="n">
        <f aca="false">IF(Data_Clean!H2310="",0,Data_Clean!H2310)*Assumptions!$B$6</f>
        <v>0</v>
      </c>
      <c r="D2310" s="14" t="n">
        <f aca="false">Data_Clean!I2310*Assumptions!$B$7</f>
        <v>164.8</v>
      </c>
      <c r="E2310" s="14" t="n">
        <f aca="false">Data_Clean!J2310*Assumptions!$B$8</f>
        <v>0</v>
      </c>
      <c r="F2310" s="14" t="n">
        <f aca="false">Data_Clean!K2310*Assumptions!$B$9</f>
        <v>0</v>
      </c>
      <c r="G2310" s="14" t="n">
        <f aca="false">Data_Clean!L2310*Assumptions!$B$10</f>
        <v>0</v>
      </c>
      <c r="H2310" s="14" t="n">
        <f aca="false">IF(OR(Data_Clean!M2310="",Data_Clean!N2310=""),0,Data_Clean!M2310*Data_Clean!N2310/100)*Assumptions!$B$13*Assumptions!$B$11</f>
        <v>0</v>
      </c>
      <c r="I2310" s="14" t="n">
        <f aca="false">Data_Clean!O2310*4*Assumptions!$B$12</f>
        <v>0</v>
      </c>
      <c r="J2310" s="14" t="n">
        <f aca="false">SUM(B2310:I2310)</f>
        <v>215.3465</v>
      </c>
      <c r="K2310" s="16" t="n">
        <f aca="false">IF(Data_Clean!P2310="","",Assumptions!$B$15*0.5^(Data_Clean!P2310/Assumptions!$B$20))</f>
        <v>0.00699346877864075</v>
      </c>
      <c r="L2310" s="16" t="n">
        <f aca="false">Assumptions!$B$16*MIN(1,LN(1+Data_Clean!Q2310)/LN(1+Assumptions!$B$21))</f>
        <v>0</v>
      </c>
      <c r="M2310" s="16" t="n">
        <f aca="false">Assumptions!$B$17*(0.6*MIN(1,Data_Clean!R2310/Assumptions!$B$22)+0.4*IF(Data_Clean!S2310="",0,Data_Clean!S2310))</f>
        <v>0</v>
      </c>
      <c r="N2310" s="16" t="n">
        <f aca="false">Assumptions!$B$18*MIN(1,(Data_Clean!F2310-1)/Assumptions!$B$23)</f>
        <v>5</v>
      </c>
      <c r="O2310" s="16" t="n">
        <f aca="false">Assumptions!$B$19*(0.4*IF(Data_Clean!E2310="",0,MIN(1,Data_Clean!E2310/12/Assumptions!$B$24))+0.35*IF(Data_Clean!D2310="Y",1,0)+0.25*(1-MIN(Data_Clean!T2310,3)/3))/IF(Data_Clean!E2310="",0.6,1)</f>
        <v>5.9</v>
      </c>
      <c r="P2310" s="16" t="n">
        <f aca="false">SUM(K2310:O2310)/(Assumptions!$D$5-IF(K2310="",Assumptions!$B$15,0))*100</f>
        <v>10.9069934687786</v>
      </c>
      <c r="Q2310" s="7" t="str">
        <f aca="false">IF(J2310&gt;=Assumptions!$B$26,"High",IF(J2310&gt;=Assumptions!$B$27,"Mid","Low"))</f>
        <v>Low</v>
      </c>
      <c r="R2310" s="7" t="str">
        <f aca="false">IF(P2310&gt;=Assumptions!$B$28,"High",IF(P2310&gt;=Assumptions!$B$29,"Mid","Low"))</f>
        <v>Low</v>
      </c>
      <c r="S2310" s="7" t="str">
        <f aca="false">INDEX(Assumptions!$B$33:$B$41,MATCH(Q2310&amp;"|"&amp;R2310,Assumptions!$A$33:$A$41,0))</f>
        <v>Dormant &amp; Low Value</v>
      </c>
      <c r="T2310" s="7" t="n">
        <f aca="false">IF(ISNUMBER(Data_Clean!V2310),J2310*Data_Clean!V2310,0)</f>
        <v>107.69478465</v>
      </c>
    </row>
    <row r="2311" customFormat="false" ht="15" hidden="false" customHeight="false" outlineLevel="0" collapsed="false">
      <c r="A2311" s="15" t="str">
        <f aca="false">Data_Clean!A2311</f>
        <v>CX102307</v>
      </c>
      <c r="B2311" s="14" t="n">
        <f aca="false">Data_Clean!G2311*Assumptions!$B$5</f>
        <v>47.1585</v>
      </c>
      <c r="C2311" s="14" t="n">
        <f aca="false">IF(Data_Clean!H2311="",0,Data_Clean!H2311)*Assumptions!$B$6</f>
        <v>59.81688</v>
      </c>
      <c r="D2311" s="14" t="n">
        <f aca="false">Data_Clean!I2311*Assumptions!$B$7</f>
        <v>0</v>
      </c>
      <c r="E2311" s="14" t="n">
        <f aca="false">Data_Clean!J2311*Assumptions!$B$8</f>
        <v>0</v>
      </c>
      <c r="F2311" s="14" t="n">
        <f aca="false">Data_Clean!K2311*Assumptions!$B$9</f>
        <v>0</v>
      </c>
      <c r="G2311" s="14" t="n">
        <f aca="false">Data_Clean!L2311*Assumptions!$B$10</f>
        <v>0</v>
      </c>
      <c r="H2311" s="14" t="n">
        <f aca="false">IF(OR(Data_Clean!M2311="",Data_Clean!N2311=""),0,Data_Clean!M2311*Data_Clean!N2311/100)*Assumptions!$B$13*Assumptions!$B$11</f>
        <v>111.78</v>
      </c>
      <c r="I2311" s="14" t="n">
        <f aca="false">Data_Clean!O2311*4*Assumptions!$B$12</f>
        <v>7.18272</v>
      </c>
      <c r="J2311" s="14" t="n">
        <f aca="false">SUM(B2311:I2311)</f>
        <v>225.9381</v>
      </c>
      <c r="K2311" s="16" t="n">
        <f aca="false">IF(Data_Clean!P2311="","",Assumptions!$B$15*0.5^(Data_Clean!P2311/Assumptions!$B$20))</f>
        <v>29.3147990530274</v>
      </c>
      <c r="L2311" s="16" t="n">
        <f aca="false">Assumptions!$B$16*MIN(1,LN(1+Data_Clean!Q2311)/LN(1+Assumptions!$B$21))</f>
        <v>15.6854227887284</v>
      </c>
      <c r="M2311" s="16" t="n">
        <f aca="false">Assumptions!$B$17*(0.6*MIN(1,Data_Clean!R2311/Assumptions!$B$22)+0.4*IF(Data_Clean!S2311="",0,Data_Clean!S2311))</f>
        <v>4.17</v>
      </c>
      <c r="N2311" s="16" t="n">
        <f aca="false">Assumptions!$B$18*MIN(1,(Data_Clean!F2311-1)/Assumptions!$B$23)</f>
        <v>10</v>
      </c>
      <c r="O2311" s="16" t="n">
        <f aca="false">Assumptions!$B$19*(0.4*IF(Data_Clean!E2311="",0,MIN(1,Data_Clean!E2311/12/Assumptions!$B$24))+0.35*IF(Data_Clean!D2311="Y",1,0)+0.25*(1-MIN(Data_Clean!T2311,3)/3))/IF(Data_Clean!E2311="",0.6,1)</f>
        <v>10.8</v>
      </c>
      <c r="P2311" s="16" t="n">
        <f aca="false">SUM(K2311:O2311)/(Assumptions!$D$5-IF(K2311="",Assumptions!$B$15,0))*100</f>
        <v>69.9702218417558</v>
      </c>
      <c r="Q2311" s="7" t="str">
        <f aca="false">IF(J2311&gt;=Assumptions!$B$26,"High",IF(J2311&gt;=Assumptions!$B$27,"Mid","Low"))</f>
        <v>Low</v>
      </c>
      <c r="R2311" s="7" t="str">
        <f aca="false">IF(P2311&gt;=Assumptions!$B$28,"High",IF(P2311&gt;=Assumptions!$B$29,"Mid","Low"))</f>
        <v>Mid</v>
      </c>
      <c r="S2311" s="7" t="str">
        <f aca="false">INDEX(Assumptions!$B$33:$B$41,MATCH(Q2311&amp;"|"&amp;R2311,Assumptions!$A$33:$A$41,0))</f>
        <v>Light Touch</v>
      </c>
      <c r="T2311" s="7" t="n">
        <f aca="false">IF(ISNUMBER(Data_Clean!V2311),J2311*Data_Clean!V2311,0)</f>
        <v>4.72210629</v>
      </c>
    </row>
    <row r="2312" customFormat="false" ht="15" hidden="false" customHeight="false" outlineLevel="0" collapsed="false">
      <c r="A2312" s="15" t="str">
        <f aca="false">Data_Clean!A2312</f>
        <v>CX102308</v>
      </c>
      <c r="B2312" s="14" t="n">
        <f aca="false">Data_Clean!G2312*Assumptions!$B$5</f>
        <v>97.3805</v>
      </c>
      <c r="C2312" s="14" t="n">
        <f aca="false">IF(Data_Clean!H2312="",0,Data_Clean!H2312)*Assumptions!$B$6</f>
        <v>0</v>
      </c>
      <c r="D2312" s="14" t="n">
        <f aca="false">Data_Clean!I2312*Assumptions!$B$7</f>
        <v>0</v>
      </c>
      <c r="E2312" s="14" t="n">
        <f aca="false">Data_Clean!J2312*Assumptions!$B$8</f>
        <v>3121.836225</v>
      </c>
      <c r="F2312" s="14" t="n">
        <f aca="false">Data_Clean!K2312*Assumptions!$B$9</f>
        <v>0</v>
      </c>
      <c r="G2312" s="14" t="n">
        <f aca="false">Data_Clean!L2312*Assumptions!$B$10</f>
        <v>1204.2</v>
      </c>
      <c r="H2312" s="14" t="n">
        <f aca="false">IF(OR(Data_Clean!M2312="",Data_Clean!N2312=""),0,Data_Clean!M2312*Data_Clean!N2312/100)*Assumptions!$B$13*Assumptions!$B$11</f>
        <v>0</v>
      </c>
      <c r="I2312" s="14" t="n">
        <f aca="false">Data_Clean!O2312*4*Assumptions!$B$12</f>
        <v>0</v>
      </c>
      <c r="J2312" s="14" t="n">
        <f aca="false">SUM(B2312:I2312)</f>
        <v>4423.416725</v>
      </c>
      <c r="K2312" s="16" t="n">
        <f aca="false">IF(Data_Clean!P2312="","",Assumptions!$B$15*0.5^(Data_Clean!P2312/Assumptions!$B$20))</f>
        <v>25.5200148285257</v>
      </c>
      <c r="L2312" s="16" t="n">
        <f aca="false">Assumptions!$B$16*MIN(1,LN(1+Data_Clean!Q2312)/LN(1+Assumptions!$B$21))</f>
        <v>10.362865626271</v>
      </c>
      <c r="M2312" s="16" t="n">
        <f aca="false">Assumptions!$B$17*(0.6*MIN(1,Data_Clean!R2312/Assumptions!$B$22)+0.4*IF(Data_Clean!S2312="",0,Data_Clean!S2312))</f>
        <v>5.958</v>
      </c>
      <c r="N2312" s="16" t="n">
        <f aca="false">Assumptions!$B$18*MIN(1,(Data_Clean!F2312-1)/Assumptions!$B$23)</f>
        <v>10</v>
      </c>
      <c r="O2312" s="16" t="n">
        <f aca="false">Assumptions!$B$19*(0.4*IF(Data_Clean!E2312="",0,MIN(1,Data_Clean!E2312/12/Assumptions!$B$24))+0.35*IF(Data_Clean!D2312="Y",1,0)+0.25*(1-MIN(Data_Clean!T2312,3)/3))/IF(Data_Clean!E2312="",0.6,1)</f>
        <v>9.75</v>
      </c>
      <c r="P2312" s="16" t="n">
        <f aca="false">SUM(K2312:O2312)/(Assumptions!$D$5-IF(K2312="",Assumptions!$B$15,0))*100</f>
        <v>61.5908804547967</v>
      </c>
      <c r="Q2312" s="7" t="str">
        <f aca="false">IF(J2312&gt;=Assumptions!$B$26,"High",IF(J2312&gt;=Assumptions!$B$27,"Mid","Low"))</f>
        <v>High</v>
      </c>
      <c r="R2312" s="7" t="str">
        <f aca="false">IF(P2312&gt;=Assumptions!$B$28,"High",IF(P2312&gt;=Assumptions!$B$29,"Mid","Low"))</f>
        <v>Mid</v>
      </c>
      <c r="S2312" s="7" t="str">
        <f aca="false">INDEX(Assumptions!$B$33:$B$41,MATCH(Q2312&amp;"|"&amp;R2312,Assumptions!$A$33:$A$41,0))</f>
        <v>Established Core</v>
      </c>
      <c r="T2312" s="7" t="n">
        <f aca="false">IF(ISNUMBER(Data_Clean!V2312),J2312*Data_Clean!V2312,0)</f>
        <v>321.5823959075</v>
      </c>
    </row>
    <row r="2313" customFormat="false" ht="15" hidden="false" customHeight="false" outlineLevel="0" collapsed="false">
      <c r="A2313" s="15" t="str">
        <f aca="false">Data_Clean!A2313</f>
        <v>CX102309</v>
      </c>
      <c r="B2313" s="14" t="n">
        <f aca="false">Data_Clean!G2313*Assumptions!$B$5</f>
        <v>42.87575</v>
      </c>
      <c r="C2313" s="14" t="n">
        <f aca="false">IF(Data_Clean!H2313="",0,Data_Clean!H2313)*Assumptions!$B$6</f>
        <v>43.30188</v>
      </c>
      <c r="D2313" s="14" t="n">
        <f aca="false">Data_Clean!I2313*Assumptions!$B$7</f>
        <v>0</v>
      </c>
      <c r="E2313" s="14" t="n">
        <f aca="false">Data_Clean!J2313*Assumptions!$B$8</f>
        <v>0</v>
      </c>
      <c r="F2313" s="14" t="n">
        <f aca="false">Data_Clean!K2313*Assumptions!$B$9</f>
        <v>0</v>
      </c>
      <c r="G2313" s="14" t="n">
        <f aca="false">Data_Clean!L2313*Assumptions!$B$10</f>
        <v>600.75</v>
      </c>
      <c r="H2313" s="14" t="n">
        <f aca="false">IF(OR(Data_Clean!M2313="",Data_Clean!N2313=""),0,Data_Clean!M2313*Data_Clean!N2313/100)*Assumptions!$B$13*Assumptions!$B$11</f>
        <v>0</v>
      </c>
      <c r="I2313" s="14" t="n">
        <f aca="false">Data_Clean!O2313*4*Assumptions!$B$12</f>
        <v>0</v>
      </c>
      <c r="J2313" s="14" t="n">
        <f aca="false">SUM(B2313:I2313)</f>
        <v>686.92763</v>
      </c>
      <c r="K2313" s="16" t="n">
        <f aca="false">IF(Data_Clean!P2313="","",Assumptions!$B$15*0.5^(Data_Clean!P2313/Assumptions!$B$20))</f>
        <v>23.811015779523</v>
      </c>
      <c r="L2313" s="16" t="n">
        <f aca="false">Assumptions!$B$16*MIN(1,LN(1+Data_Clean!Q2313)/LN(1+Assumptions!$B$21))</f>
        <v>10.362865626271</v>
      </c>
      <c r="M2313" s="16" t="n">
        <f aca="false">Assumptions!$B$17*(0.6*MIN(1,Data_Clean!R2313/Assumptions!$B$22)+0.4*IF(Data_Clean!S2313="",0,Data_Clean!S2313))</f>
        <v>12.384</v>
      </c>
      <c r="N2313" s="16" t="n">
        <f aca="false">Assumptions!$B$18*MIN(1,(Data_Clean!F2313-1)/Assumptions!$B$23)</f>
        <v>10</v>
      </c>
      <c r="O2313" s="16" t="n">
        <f aca="false">Assumptions!$B$19*(0.4*IF(Data_Clean!E2313="",0,MIN(1,Data_Clean!E2313/12/Assumptions!$B$24))+0.35*IF(Data_Clean!D2313="Y",1,0)+0.25*(1-MIN(Data_Clean!T2313,3)/3))/IF(Data_Clean!E2313="",0.6,1)</f>
        <v>3.15</v>
      </c>
      <c r="P2313" s="16" t="n">
        <f aca="false">SUM(K2313:O2313)/(Assumptions!$D$5-IF(K2313="",Assumptions!$B$15,0))*100</f>
        <v>59.707881405794</v>
      </c>
      <c r="Q2313" s="7" t="str">
        <f aca="false">IF(J2313&gt;=Assumptions!$B$26,"High",IF(J2313&gt;=Assumptions!$B$27,"Mid","Low"))</f>
        <v>Mid</v>
      </c>
      <c r="R2313" s="7" t="str">
        <f aca="false">IF(P2313&gt;=Assumptions!$B$28,"High",IF(P2313&gt;=Assumptions!$B$29,"Mid","Low"))</f>
        <v>Mid</v>
      </c>
      <c r="S2313" s="7" t="str">
        <f aca="false">INDEX(Assumptions!$B$33:$B$41,MATCH(Q2313&amp;"|"&amp;R2313,Assumptions!$A$33:$A$41,0))</f>
        <v>Established Core</v>
      </c>
      <c r="T2313" s="7" t="n">
        <f aca="false">IF(ISNUMBER(Data_Clean!V2313),J2313*Data_Clean!V2313,0)</f>
        <v>130.447556937</v>
      </c>
    </row>
    <row r="2314" customFormat="false" ht="15" hidden="false" customHeight="false" outlineLevel="0" collapsed="false">
      <c r="A2314" s="15" t="str">
        <f aca="false">Data_Clean!A2314</f>
        <v>CX102310</v>
      </c>
      <c r="B2314" s="14" t="n">
        <f aca="false">Data_Clean!G2314*Assumptions!$B$5</f>
        <v>551.3855</v>
      </c>
      <c r="C2314" s="14" t="n">
        <f aca="false">IF(Data_Clean!H2314="",0,Data_Clean!H2314)*Assumptions!$B$6</f>
        <v>320.65152</v>
      </c>
      <c r="D2314" s="14" t="n">
        <f aca="false">Data_Clean!I2314*Assumptions!$B$7</f>
        <v>0</v>
      </c>
      <c r="E2314" s="14" t="n">
        <f aca="false">Data_Clean!J2314*Assumptions!$B$8</f>
        <v>0</v>
      </c>
      <c r="F2314" s="14" t="n">
        <f aca="false">Data_Clean!K2314*Assumptions!$B$9</f>
        <v>1226.5</v>
      </c>
      <c r="G2314" s="14" t="n">
        <f aca="false">Data_Clean!L2314*Assumptions!$B$10</f>
        <v>0</v>
      </c>
      <c r="H2314" s="14" t="n">
        <f aca="false">IF(OR(Data_Clean!M2314="",Data_Clean!N2314=""),0,Data_Clean!M2314*Data_Clean!N2314/100)*Assumptions!$B$13*Assumptions!$B$11</f>
        <v>232.128</v>
      </c>
      <c r="I2314" s="14" t="n">
        <f aca="false">Data_Clean!O2314*4*Assumptions!$B$12</f>
        <v>13.22592</v>
      </c>
      <c r="J2314" s="14" t="n">
        <f aca="false">SUM(B2314:I2314)</f>
        <v>2343.89094</v>
      </c>
      <c r="K2314" s="16" t="n">
        <f aca="false">IF(Data_Clean!P2314="","",Assumptions!$B$15*0.5^(Data_Clean!P2314/Assumptions!$B$20))</f>
        <v>27.3516746567465</v>
      </c>
      <c r="L2314" s="16" t="n">
        <f aca="false">Assumptions!$B$16*MIN(1,LN(1+Data_Clean!Q2314)/LN(1+Assumptions!$B$21))</f>
        <v>14.7060656260474</v>
      </c>
      <c r="M2314" s="16" t="n">
        <f aca="false">Assumptions!$B$17*(0.6*MIN(1,Data_Clean!R2314/Assumptions!$B$22)+0.4*IF(Data_Clean!S2314="",0,Data_Clean!S2314))</f>
        <v>4.092</v>
      </c>
      <c r="N2314" s="16" t="n">
        <f aca="false">Assumptions!$B$18*MIN(1,(Data_Clean!F2314-1)/Assumptions!$B$23)</f>
        <v>20</v>
      </c>
      <c r="O2314" s="16" t="n">
        <f aca="false">Assumptions!$B$19*(0.4*IF(Data_Clean!E2314="",0,MIN(1,Data_Clean!E2314/12/Assumptions!$B$24))+0.35*IF(Data_Clean!D2314="Y",1,0)+0.25*(1-MIN(Data_Clean!T2314,3)/3))/IF(Data_Clean!E2314="",0.6,1)</f>
        <v>13.75</v>
      </c>
      <c r="P2314" s="16" t="n">
        <f aca="false">SUM(K2314:O2314)/(Assumptions!$D$5-IF(K2314="",Assumptions!$B$15,0))*100</f>
        <v>79.8997402827939</v>
      </c>
      <c r="Q2314" s="7" t="str">
        <f aca="false">IF(J2314&gt;=Assumptions!$B$26,"High",IF(J2314&gt;=Assumptions!$B$27,"Mid","Low"))</f>
        <v>High</v>
      </c>
      <c r="R2314" s="7" t="str">
        <f aca="false">IF(P2314&gt;=Assumptions!$B$28,"High",IF(P2314&gt;=Assumptions!$B$29,"Mid","Low"))</f>
        <v>High</v>
      </c>
      <c r="S2314" s="7" t="str">
        <f aca="false">INDEX(Assumptions!$B$33:$B$41,MATCH(Q2314&amp;"|"&amp;R2314,Assumptions!$A$33:$A$41,0))</f>
        <v>Premier Advocates</v>
      </c>
      <c r="T2314" s="7" t="n">
        <f aca="false">IF(ISNUMBER(Data_Clean!V2314),J2314*Data_Clean!V2314,0)</f>
        <v>55.784604372</v>
      </c>
    </row>
    <row r="2315" customFormat="false" ht="15" hidden="false" customHeight="false" outlineLevel="0" collapsed="false">
      <c r="A2315" s="15" t="str">
        <f aca="false">Data_Clean!A2315</f>
        <v>CX102311</v>
      </c>
      <c r="B2315" s="14" t="n">
        <f aca="false">Data_Clean!G2315*Assumptions!$B$5</f>
        <v>186.9485</v>
      </c>
      <c r="C2315" s="14" t="n">
        <f aca="false">IF(Data_Clean!H2315="",0,Data_Clean!H2315)*Assumptions!$B$6</f>
        <v>318.52452</v>
      </c>
      <c r="D2315" s="14" t="n">
        <f aca="false">Data_Clean!I2315*Assumptions!$B$7</f>
        <v>0</v>
      </c>
      <c r="E2315" s="14" t="n">
        <f aca="false">Data_Clean!J2315*Assumptions!$B$8</f>
        <v>461.06805</v>
      </c>
      <c r="F2315" s="14" t="n">
        <f aca="false">Data_Clean!K2315*Assumptions!$B$9</f>
        <v>0</v>
      </c>
      <c r="G2315" s="14" t="n">
        <f aca="false">Data_Clean!L2315*Assumptions!$B$10</f>
        <v>0</v>
      </c>
      <c r="H2315" s="14" t="n">
        <f aca="false">IF(OR(Data_Clean!M2315="",Data_Clean!N2315=""),0,Data_Clean!M2315*Data_Clean!N2315/100)*Assumptions!$B$13*Assumptions!$B$11</f>
        <v>153.69</v>
      </c>
      <c r="I2315" s="14" t="n">
        <f aca="false">Data_Clean!O2315*4*Assumptions!$B$12</f>
        <v>60.44304</v>
      </c>
      <c r="J2315" s="14" t="n">
        <f aca="false">SUM(B2315:I2315)</f>
        <v>1180.67411</v>
      </c>
      <c r="K2315" s="16" t="n">
        <f aca="false">IF(Data_Clean!P2315="","",Assumptions!$B$15*0.5^(Data_Clean!P2315/Assumptions!$B$20))</f>
        <v>29.3147990530274</v>
      </c>
      <c r="L2315" s="16" t="n">
        <f aca="false">Assumptions!$B$16*MIN(1,LN(1+Data_Clean!Q2315)/LN(1+Assumptions!$B$21))</f>
        <v>16.230151259145</v>
      </c>
      <c r="M2315" s="16" t="n">
        <f aca="false">Assumptions!$B$17*(0.6*MIN(1,Data_Clean!R2315/Assumptions!$B$22)+0.4*IF(Data_Clean!S2315="",0,Data_Clean!S2315))</f>
        <v>5.148</v>
      </c>
      <c r="N2315" s="16" t="n">
        <f aca="false">Assumptions!$B$18*MIN(1,(Data_Clean!F2315-1)/Assumptions!$B$23)</f>
        <v>15</v>
      </c>
      <c r="O2315" s="16" t="n">
        <f aca="false">Assumptions!$B$19*(0.4*IF(Data_Clean!E2315="",0,MIN(1,Data_Clean!E2315/12/Assumptions!$B$24))+0.35*IF(Data_Clean!D2315="Y",1,0)+0.25*(1-MIN(Data_Clean!T2315,3)/3))/IF(Data_Clean!E2315="",0.6,1)</f>
        <v>10.45</v>
      </c>
      <c r="P2315" s="16" t="n">
        <f aca="false">SUM(K2315:O2315)/(Assumptions!$D$5-IF(K2315="",Assumptions!$B$15,0))*100</f>
        <v>76.1429503121724</v>
      </c>
      <c r="Q2315" s="7" t="str">
        <f aca="false">IF(J2315&gt;=Assumptions!$B$26,"High",IF(J2315&gt;=Assumptions!$B$27,"Mid","Low"))</f>
        <v>Mid</v>
      </c>
      <c r="R2315" s="7" t="str">
        <f aca="false">IF(P2315&gt;=Assumptions!$B$28,"High",IF(P2315&gt;=Assumptions!$B$29,"Mid","Low"))</f>
        <v>High</v>
      </c>
      <c r="S2315" s="7" t="str">
        <f aca="false">INDEX(Assumptions!$B$33:$B$41,MATCH(Q2315&amp;"|"&amp;R2315,Assumptions!$A$33:$A$41,0))</f>
        <v>Engaged Builders</v>
      </c>
      <c r="T2315" s="7" t="n">
        <f aca="false">IF(ISNUMBER(Data_Clean!V2315),J2315*Data_Clean!V2315,0)</f>
        <v>40.615189384</v>
      </c>
    </row>
    <row r="2316" customFormat="false" ht="15" hidden="false" customHeight="false" outlineLevel="0" collapsed="false">
      <c r="A2316" s="15" t="str">
        <f aca="false">Data_Clean!A2316</f>
        <v>CX102312</v>
      </c>
      <c r="B2316" s="14" t="n">
        <f aca="false">Data_Clean!G2316*Assumptions!$B$5</f>
        <v>441.26525</v>
      </c>
      <c r="C2316" s="14" t="n">
        <f aca="false">IF(Data_Clean!H2316="",0,Data_Clean!H2316)*Assumptions!$B$6</f>
        <v>0</v>
      </c>
      <c r="D2316" s="14" t="n">
        <f aca="false">Data_Clean!I2316*Assumptions!$B$7</f>
        <v>0</v>
      </c>
      <c r="E2316" s="14" t="n">
        <f aca="false">Data_Clean!J2316*Assumptions!$B$8</f>
        <v>110.226</v>
      </c>
      <c r="F2316" s="14" t="n">
        <f aca="false">Data_Clean!K2316*Assumptions!$B$9</f>
        <v>0</v>
      </c>
      <c r="G2316" s="14" t="n">
        <f aca="false">Data_Clean!L2316*Assumptions!$B$10</f>
        <v>0</v>
      </c>
      <c r="H2316" s="14" t="n">
        <f aca="false">IF(OR(Data_Clean!M2316="",Data_Clean!N2316=""),0,Data_Clean!M2316*Data_Clean!N2316/100)*Assumptions!$B$13*Assumptions!$B$11</f>
        <v>0</v>
      </c>
      <c r="I2316" s="14" t="n">
        <f aca="false">Data_Clean!O2316*4*Assumptions!$B$12</f>
        <v>0</v>
      </c>
      <c r="J2316" s="14" t="n">
        <f aca="false">SUM(B2316:I2316)</f>
        <v>551.49125</v>
      </c>
      <c r="K2316" s="16" t="n">
        <f aca="false">IF(Data_Clean!P2316="","",Assumptions!$B$15*0.5^(Data_Clean!P2316/Assumptions!$B$20))</f>
        <v>27.3516746567465</v>
      </c>
      <c r="L2316" s="16" t="n">
        <f aca="false">Assumptions!$B$16*MIN(1,LN(1+Data_Clean!Q2316)/LN(1+Assumptions!$B$21))</f>
        <v>12.8906482631789</v>
      </c>
      <c r="M2316" s="16" t="n">
        <f aca="false">Assumptions!$B$17*(0.6*MIN(1,Data_Clean!R2316/Assumptions!$B$22)+0.4*IF(Data_Clean!S2316="",0,Data_Clean!S2316))</f>
        <v>4.92</v>
      </c>
      <c r="N2316" s="16" t="n">
        <f aca="false">Assumptions!$B$18*MIN(1,(Data_Clean!F2316-1)/Assumptions!$B$23)</f>
        <v>5</v>
      </c>
      <c r="O2316" s="16" t="n">
        <f aca="false">Assumptions!$B$19*(0.4*IF(Data_Clean!E2316="",0,MIN(1,Data_Clean!E2316/12/Assumptions!$B$24))+0.35*IF(Data_Clean!D2316="Y",1,0)+0.25*(1-MIN(Data_Clean!T2316,3)/3))/IF(Data_Clean!E2316="",0.6,1)</f>
        <v>5.9</v>
      </c>
      <c r="P2316" s="16" t="n">
        <f aca="false">SUM(K2316:O2316)/(Assumptions!$D$5-IF(K2316="",Assumptions!$B$15,0))*100</f>
        <v>56.0623229199254</v>
      </c>
      <c r="Q2316" s="7" t="str">
        <f aca="false">IF(J2316&gt;=Assumptions!$B$26,"High",IF(J2316&gt;=Assumptions!$B$27,"Mid","Low"))</f>
        <v>Mid</v>
      </c>
      <c r="R2316" s="7" t="str">
        <f aca="false">IF(P2316&gt;=Assumptions!$B$28,"High",IF(P2316&gt;=Assumptions!$B$29,"Mid","Low"))</f>
        <v>Mid</v>
      </c>
      <c r="S2316" s="7" t="str">
        <f aca="false">INDEX(Assumptions!$B$33:$B$41,MATCH(Q2316&amp;"|"&amp;R2316,Assumptions!$A$33:$A$41,0))</f>
        <v>Established Core</v>
      </c>
      <c r="T2316" s="7" t="n">
        <f aca="false">IF(ISNUMBER(Data_Clean!V2316),J2316*Data_Clean!V2316,0)</f>
        <v>56.417554875</v>
      </c>
    </row>
    <row r="2317" customFormat="false" ht="15" hidden="false" customHeight="false" outlineLevel="0" collapsed="false">
      <c r="A2317" s="15" t="str">
        <f aca="false">Data_Clean!A2317</f>
        <v>CX102313</v>
      </c>
      <c r="B2317" s="14" t="n">
        <f aca="false">Data_Clean!G2317*Assumptions!$B$5</f>
        <v>40.4265</v>
      </c>
      <c r="C2317" s="14" t="n">
        <f aca="false">IF(Data_Clean!H2317="",0,Data_Clean!H2317)*Assumptions!$B$6</f>
        <v>238.04664</v>
      </c>
      <c r="D2317" s="14" t="n">
        <f aca="false">Data_Clean!I2317*Assumptions!$B$7</f>
        <v>0</v>
      </c>
      <c r="E2317" s="14" t="n">
        <f aca="false">Data_Clean!J2317*Assumptions!$B$8</f>
        <v>0</v>
      </c>
      <c r="F2317" s="14" t="n">
        <f aca="false">Data_Clean!K2317*Assumptions!$B$9</f>
        <v>0</v>
      </c>
      <c r="G2317" s="14" t="n">
        <f aca="false">Data_Clean!L2317*Assumptions!$B$10</f>
        <v>0</v>
      </c>
      <c r="H2317" s="14" t="n">
        <f aca="false">IF(OR(Data_Clean!M2317="",Data_Clean!N2317=""),0,Data_Clean!M2317*Data_Clean!N2317/100)*Assumptions!$B$13*Assumptions!$B$11</f>
        <v>0</v>
      </c>
      <c r="I2317" s="14" t="n">
        <f aca="false">Data_Clean!O2317*4*Assumptions!$B$12</f>
        <v>0</v>
      </c>
      <c r="J2317" s="14" t="n">
        <f aca="false">SUM(B2317:I2317)</f>
        <v>278.47314</v>
      </c>
      <c r="K2317" s="16" t="n">
        <f aca="false">IF(Data_Clean!P2317="","",Assumptions!$B$15*0.5^(Data_Clean!P2317/Assumptions!$B$20))</f>
        <v>24.3675718906871</v>
      </c>
      <c r="L2317" s="16" t="n">
        <f aca="false">Assumptions!$B$16*MIN(1,LN(1+Data_Clean!Q2317)/LN(1+Assumptions!$B$21))</f>
        <v>13.5873179074216</v>
      </c>
      <c r="M2317" s="16" t="n">
        <f aca="false">Assumptions!$B$17*(0.6*MIN(1,Data_Clean!R2317/Assumptions!$B$22)+0.4*IF(Data_Clean!S2317="",0,Data_Clean!S2317))</f>
        <v>6.006</v>
      </c>
      <c r="N2317" s="16" t="n">
        <f aca="false">Assumptions!$B$18*MIN(1,(Data_Clean!F2317-1)/Assumptions!$B$23)</f>
        <v>5</v>
      </c>
      <c r="O2317" s="16" t="n">
        <f aca="false">Assumptions!$B$19*(0.4*IF(Data_Clean!E2317="",0,MIN(1,Data_Clean!E2317/12/Assumptions!$B$24))+0.35*IF(Data_Clean!D2317="Y",1,0)+0.25*(1-MIN(Data_Clean!T2317,3)/3))/IF(Data_Clean!E2317="",0.6,1)</f>
        <v>15</v>
      </c>
      <c r="P2317" s="16" t="n">
        <f aca="false">SUM(K2317:O2317)/(Assumptions!$D$5-IF(K2317="",Assumptions!$B$15,0))*100</f>
        <v>63.9608897981086</v>
      </c>
      <c r="Q2317" s="7" t="str">
        <f aca="false">IF(J2317&gt;=Assumptions!$B$26,"High",IF(J2317&gt;=Assumptions!$B$27,"Mid","Low"))</f>
        <v>Low</v>
      </c>
      <c r="R2317" s="7" t="str">
        <f aca="false">IF(P2317&gt;=Assumptions!$B$28,"High",IF(P2317&gt;=Assumptions!$B$29,"Mid","Low"))</f>
        <v>Mid</v>
      </c>
      <c r="S2317" s="7" t="str">
        <f aca="false">INDEX(Assumptions!$B$33:$B$41,MATCH(Q2317&amp;"|"&amp;R2317,Assumptions!$A$33:$A$41,0))</f>
        <v>Light Touch</v>
      </c>
      <c r="T2317" s="7" t="n">
        <f aca="false">IF(ISNUMBER(Data_Clean!V2317),J2317*Data_Clean!V2317,0)</f>
        <v>8.131415688</v>
      </c>
    </row>
    <row r="2318" customFormat="false" ht="15" hidden="false" customHeight="false" outlineLevel="0" collapsed="false">
      <c r="A2318" s="15" t="str">
        <f aca="false">Data_Clean!A2318</f>
        <v>CX102314</v>
      </c>
      <c r="B2318" s="14" t="n">
        <f aca="false">Data_Clean!G2318*Assumptions!$B$5</f>
        <v>78.73475</v>
      </c>
      <c r="C2318" s="14" t="n">
        <f aca="false">IF(Data_Clean!H2318="",0,Data_Clean!H2318)*Assumptions!$B$6</f>
        <v>0</v>
      </c>
      <c r="D2318" s="14" t="n">
        <f aca="false">Data_Clean!I2318*Assumptions!$B$7</f>
        <v>0</v>
      </c>
      <c r="E2318" s="14" t="n">
        <f aca="false">Data_Clean!J2318*Assumptions!$B$8</f>
        <v>0</v>
      </c>
      <c r="F2318" s="14" t="n">
        <f aca="false">Data_Clean!K2318*Assumptions!$B$9</f>
        <v>0</v>
      </c>
      <c r="G2318" s="14" t="n">
        <f aca="false">Data_Clean!L2318*Assumptions!$B$10</f>
        <v>0</v>
      </c>
      <c r="H2318" s="14" t="n">
        <f aca="false">IF(OR(Data_Clean!M2318="",Data_Clean!N2318=""),0,Data_Clean!M2318*Data_Clean!N2318/100)*Assumptions!$B$13*Assumptions!$B$11</f>
        <v>0</v>
      </c>
      <c r="I2318" s="14" t="n">
        <f aca="false">Data_Clean!O2318*4*Assumptions!$B$12</f>
        <v>0</v>
      </c>
      <c r="J2318" s="14" t="n">
        <f aca="false">SUM(B2318:I2318)</f>
        <v>78.73475</v>
      </c>
      <c r="K2318" s="16" t="n">
        <f aca="false">IF(Data_Clean!P2318="","",Assumptions!$B$15*0.5^(Data_Clean!P2318/Assumptions!$B$20))</f>
        <v>13.9954948730521</v>
      </c>
      <c r="L2318" s="16" t="n">
        <f aca="false">Assumptions!$B$16*MIN(1,LN(1+Data_Clean!Q2318)/LN(1+Assumptions!$B$21))</f>
        <v>13.0760265116583</v>
      </c>
      <c r="M2318" s="16" t="n">
        <f aca="false">Assumptions!$B$17*(0.6*MIN(1,Data_Clean!R2318/Assumptions!$B$22)+0.4*IF(Data_Clean!S2318="",0,Data_Clean!S2318))</f>
        <v>1.194</v>
      </c>
      <c r="N2318" s="16" t="n">
        <f aca="false">Assumptions!$B$18*MIN(1,(Data_Clean!F2318-1)/Assumptions!$B$23)</f>
        <v>5</v>
      </c>
      <c r="O2318" s="16" t="n">
        <f aca="false">Assumptions!$B$19*(0.4*IF(Data_Clean!E2318="",0,MIN(1,Data_Clean!E2318/12/Assumptions!$B$24))+0.35*IF(Data_Clean!D2318="Y",1,0)+0.25*(1-MIN(Data_Clean!T2318,3)/3))/IF(Data_Clean!E2318="",0.6,1)</f>
        <v>13.75</v>
      </c>
      <c r="P2318" s="16" t="n">
        <f aca="false">SUM(K2318:O2318)/(Assumptions!$D$5-IF(K2318="",Assumptions!$B$15,0))*100</f>
        <v>47.0155213847104</v>
      </c>
      <c r="Q2318" s="7" t="str">
        <f aca="false">IF(J2318&gt;=Assumptions!$B$26,"High",IF(J2318&gt;=Assumptions!$B$27,"Mid","Low"))</f>
        <v>Low</v>
      </c>
      <c r="R2318" s="7" t="str">
        <f aca="false">IF(P2318&gt;=Assumptions!$B$28,"High",IF(P2318&gt;=Assumptions!$B$29,"Mid","Low"))</f>
        <v>Low</v>
      </c>
      <c r="S2318" s="7" t="str">
        <f aca="false">INDEX(Assumptions!$B$33:$B$41,MATCH(Q2318&amp;"|"&amp;R2318,Assumptions!$A$33:$A$41,0))</f>
        <v>Dormant &amp; Low Value</v>
      </c>
      <c r="T2318" s="7" t="n">
        <f aca="false">IF(ISNUMBER(Data_Clean!V2318),J2318*Data_Clean!V2318,0)</f>
        <v>5.2909752</v>
      </c>
    </row>
    <row r="2319" customFormat="false" ht="15" hidden="false" customHeight="false" outlineLevel="0" collapsed="false">
      <c r="A2319" s="15" t="str">
        <f aca="false">Data_Clean!A2319</f>
        <v>CX102315</v>
      </c>
      <c r="B2319" s="14" t="n">
        <f aca="false">Data_Clean!G2319*Assumptions!$B$5</f>
        <v>462.7945</v>
      </c>
      <c r="C2319" s="14" t="n">
        <f aca="false">IF(Data_Clean!H2319="",0,Data_Clean!H2319)*Assumptions!$B$6</f>
        <v>0</v>
      </c>
      <c r="D2319" s="14" t="n">
        <f aca="false">Data_Clean!I2319*Assumptions!$B$7</f>
        <v>0</v>
      </c>
      <c r="E2319" s="14" t="n">
        <f aca="false">Data_Clean!J2319*Assumptions!$B$8</f>
        <v>0</v>
      </c>
      <c r="F2319" s="14" t="n">
        <f aca="false">Data_Clean!K2319*Assumptions!$B$9</f>
        <v>0</v>
      </c>
      <c r="G2319" s="14" t="n">
        <f aca="false">Data_Clean!L2319*Assumptions!$B$10</f>
        <v>515.25</v>
      </c>
      <c r="H2319" s="14" t="n">
        <f aca="false">IF(OR(Data_Clean!M2319="",Data_Clean!N2319=""),0,Data_Clean!M2319*Data_Clean!N2319/100)*Assumptions!$B$13*Assumptions!$B$11</f>
        <v>302.91</v>
      </c>
      <c r="I2319" s="14" t="n">
        <f aca="false">Data_Clean!O2319*4*Assumptions!$B$12</f>
        <v>293.89728</v>
      </c>
      <c r="J2319" s="14" t="n">
        <f aca="false">SUM(B2319:I2319)</f>
        <v>1574.85178</v>
      </c>
      <c r="K2319" s="16" t="n">
        <f aca="false">IF(Data_Clean!P2319="","",Assumptions!$B$15*0.5^(Data_Clean!P2319/Assumptions!$B$20))</f>
        <v>29.3147990530274</v>
      </c>
      <c r="L2319" s="16" t="n">
        <f aca="false">Assumptions!$B$16*MIN(1,LN(1+Data_Clean!Q2319)/LN(1+Assumptions!$B$21))</f>
        <v>20</v>
      </c>
      <c r="M2319" s="16" t="n">
        <f aca="false">Assumptions!$B$17*(0.6*MIN(1,Data_Clean!R2319/Assumptions!$B$22)+0.4*IF(Data_Clean!S2319="",0,Data_Clean!S2319))</f>
        <v>5.424</v>
      </c>
      <c r="N2319" s="16" t="n">
        <f aca="false">Assumptions!$B$18*MIN(1,(Data_Clean!F2319-1)/Assumptions!$B$23)</f>
        <v>10</v>
      </c>
      <c r="O2319" s="16" t="n">
        <f aca="false">Assumptions!$B$19*(0.4*IF(Data_Clean!E2319="",0,MIN(1,Data_Clean!E2319/12/Assumptions!$B$24))+0.35*IF(Data_Clean!D2319="Y",1,0)+0.25*(1-MIN(Data_Clean!T2319,3)/3))/IF(Data_Clean!E2319="",0.6,1)</f>
        <v>8.55</v>
      </c>
      <c r="P2319" s="16" t="n">
        <f aca="false">SUM(K2319:O2319)/(Assumptions!$D$5-IF(K2319="",Assumptions!$B$15,0))*100</f>
        <v>73.2887990530274</v>
      </c>
      <c r="Q2319" s="7" t="str">
        <f aca="false">IF(J2319&gt;=Assumptions!$B$26,"High",IF(J2319&gt;=Assumptions!$B$27,"Mid","Low"))</f>
        <v>High</v>
      </c>
      <c r="R2319" s="7" t="str">
        <f aca="false">IF(P2319&gt;=Assumptions!$B$28,"High",IF(P2319&gt;=Assumptions!$B$29,"Mid","Low"))</f>
        <v>High</v>
      </c>
      <c r="S2319" s="7" t="str">
        <f aca="false">INDEX(Assumptions!$B$33:$B$41,MATCH(Q2319&amp;"|"&amp;R2319,Assumptions!$A$33:$A$41,0))</f>
        <v>Premier Advocates</v>
      </c>
      <c r="T2319" s="7" t="n">
        <f aca="false">IF(ISNUMBER(Data_Clean!V2319),J2319*Data_Clean!V2319,0)</f>
        <v>130.555212562</v>
      </c>
    </row>
    <row r="2320" customFormat="false" ht="15" hidden="false" customHeight="false" outlineLevel="0" collapsed="false">
      <c r="A2320" s="15" t="str">
        <f aca="false">Data_Clean!A2320</f>
        <v>CX102316</v>
      </c>
      <c r="B2320" s="14" t="n">
        <f aca="false">Data_Clean!G2320*Assumptions!$B$5</f>
        <v>655.06525</v>
      </c>
      <c r="C2320" s="14" t="n">
        <f aca="false">IF(Data_Clean!H2320="",0,Data_Clean!H2320)*Assumptions!$B$6</f>
        <v>0</v>
      </c>
      <c r="D2320" s="14" t="n">
        <f aca="false">Data_Clean!I2320*Assumptions!$B$7</f>
        <v>332.8</v>
      </c>
      <c r="E2320" s="14" t="n">
        <f aca="false">Data_Clean!J2320*Assumptions!$B$8</f>
        <v>0</v>
      </c>
      <c r="F2320" s="14" t="n">
        <f aca="false">Data_Clean!K2320*Assumptions!$B$9</f>
        <v>0</v>
      </c>
      <c r="G2320" s="14" t="n">
        <f aca="false">Data_Clean!L2320*Assumptions!$B$10</f>
        <v>0</v>
      </c>
      <c r="H2320" s="14" t="n">
        <f aca="false">IF(OR(Data_Clean!M2320="",Data_Clean!N2320=""),0,Data_Clean!M2320*Data_Clean!N2320/100)*Assumptions!$B$13*Assumptions!$B$11</f>
        <v>212.67</v>
      </c>
      <c r="I2320" s="14" t="n">
        <f aca="false">Data_Clean!O2320*4*Assumptions!$B$12</f>
        <v>0</v>
      </c>
      <c r="J2320" s="14" t="n">
        <f aca="false">SUM(B2320:I2320)</f>
        <v>1200.53525</v>
      </c>
      <c r="K2320" s="16" t="n">
        <f aca="false">IF(Data_Clean!P2320="","",Assumptions!$B$15*0.5^(Data_Clean!P2320/Assumptions!$B$20))</f>
        <v>0.173566119408582</v>
      </c>
      <c r="L2320" s="16" t="n">
        <f aca="false">Assumptions!$B$16*MIN(1,LN(1+Data_Clean!Q2320)/LN(1+Assumptions!$B$21))</f>
        <v>0</v>
      </c>
      <c r="M2320" s="16" t="n">
        <f aca="false">Assumptions!$B$17*(0.6*MIN(1,Data_Clean!R2320/Assumptions!$B$22)+0.4*IF(Data_Clean!S2320="",0,Data_Clean!S2320))</f>
        <v>0</v>
      </c>
      <c r="N2320" s="16" t="n">
        <f aca="false">Assumptions!$B$18*MIN(1,(Data_Clean!F2320-1)/Assumptions!$B$23)</f>
        <v>15</v>
      </c>
      <c r="O2320" s="16" t="n">
        <f aca="false">Assumptions!$B$19*(0.4*IF(Data_Clean!E2320="",0,MIN(1,Data_Clean!E2320/12/Assumptions!$B$24))+0.35*IF(Data_Clean!D2320="Y",1,0)+0.25*(1-MIN(Data_Clean!T2320,3)/3))/IF(Data_Clean!E2320="",0.6,1)</f>
        <v>7.1</v>
      </c>
      <c r="P2320" s="16" t="n">
        <f aca="false">SUM(K2320:O2320)/(Assumptions!$D$5-IF(K2320="",Assumptions!$B$15,0))*100</f>
        <v>22.2735661194086</v>
      </c>
      <c r="Q2320" s="7" t="str">
        <f aca="false">IF(J2320&gt;=Assumptions!$B$26,"High",IF(J2320&gt;=Assumptions!$B$27,"Mid","Low"))</f>
        <v>Mid</v>
      </c>
      <c r="R2320" s="7" t="str">
        <f aca="false">IF(P2320&gt;=Assumptions!$B$28,"High",IF(P2320&gt;=Assumptions!$B$29,"Mid","Low"))</f>
        <v>Low</v>
      </c>
      <c r="S2320" s="7" t="str">
        <f aca="false">INDEX(Assumptions!$B$33:$B$41,MATCH(Q2320&amp;"|"&amp;R2320,Assumptions!$A$33:$A$41,0))</f>
        <v>Light Touch</v>
      </c>
      <c r="T2320" s="7" t="n">
        <f aca="false">IF(ISNUMBER(Data_Clean!V2320),J2320*Data_Clean!V2320,0)</f>
        <v>276.6033216</v>
      </c>
    </row>
    <row r="2321" customFormat="false" ht="15" hidden="false" customHeight="false" outlineLevel="0" collapsed="false">
      <c r="A2321" s="15" t="str">
        <f aca="false">Data_Clean!A2321</f>
        <v>CX102317</v>
      </c>
      <c r="B2321" s="14" t="n">
        <f aca="false">Data_Clean!G2321*Assumptions!$B$5</f>
        <v>65.819</v>
      </c>
      <c r="C2321" s="14" t="n">
        <f aca="false">IF(Data_Clean!H2321="",0,Data_Clean!H2321)*Assumptions!$B$6</f>
        <v>52.22328</v>
      </c>
      <c r="D2321" s="14" t="n">
        <f aca="false">Data_Clean!I2321*Assumptions!$B$7</f>
        <v>0</v>
      </c>
      <c r="E2321" s="14" t="n">
        <f aca="false">Data_Clean!J2321*Assumptions!$B$8</f>
        <v>0</v>
      </c>
      <c r="F2321" s="14" t="n">
        <f aca="false">Data_Clean!K2321*Assumptions!$B$9</f>
        <v>0</v>
      </c>
      <c r="G2321" s="14" t="n">
        <f aca="false">Data_Clean!L2321*Assumptions!$B$10</f>
        <v>0</v>
      </c>
      <c r="H2321" s="14" t="n">
        <f aca="false">IF(OR(Data_Clean!M2321="",Data_Clean!N2321=""),0,Data_Clean!M2321*Data_Clean!N2321/100)*Assumptions!$B$13*Assumptions!$B$11</f>
        <v>0</v>
      </c>
      <c r="I2321" s="14" t="n">
        <f aca="false">Data_Clean!O2321*4*Assumptions!$B$12</f>
        <v>0</v>
      </c>
      <c r="J2321" s="14" t="n">
        <f aca="false">SUM(B2321:I2321)</f>
        <v>118.04228</v>
      </c>
      <c r="K2321" s="16" t="n">
        <f aca="false">IF(Data_Clean!P2321="","",Assumptions!$B$15*0.5^(Data_Clean!P2321/Assumptions!$B$20))</f>
        <v>29.3147990530274</v>
      </c>
      <c r="L2321" s="16" t="n">
        <f aca="false">Assumptions!$B$16*MIN(1,LN(1+Data_Clean!Q2321)/LN(1+Assumptions!$B$21))</f>
        <v>18.0605608152032</v>
      </c>
      <c r="M2321" s="16" t="n">
        <f aca="false">Assumptions!$B$17*(0.6*MIN(1,Data_Clean!R2321/Assumptions!$B$22)+0.4*IF(Data_Clean!S2321="",0,Data_Clean!S2321))</f>
        <v>13.92</v>
      </c>
      <c r="N2321" s="16" t="n">
        <f aca="false">Assumptions!$B$18*MIN(1,(Data_Clean!F2321-1)/Assumptions!$B$23)</f>
        <v>5</v>
      </c>
      <c r="O2321" s="16" t="n">
        <f aca="false">Assumptions!$B$19*(0.4*IF(Data_Clean!E2321="",0,MIN(1,Data_Clean!E2321/12/Assumptions!$B$24))+0.35*IF(Data_Clean!D2321="Y",1,0)+0.25*(1-MIN(Data_Clean!T2321,3)/3))/IF(Data_Clean!E2321="",0.6,1)</f>
        <v>13.75</v>
      </c>
      <c r="P2321" s="16" t="n">
        <f aca="false">SUM(K2321:O2321)/(Assumptions!$D$5-IF(K2321="",Assumptions!$B$15,0))*100</f>
        <v>80.0453598682306</v>
      </c>
      <c r="Q2321" s="7" t="str">
        <f aca="false">IF(J2321&gt;=Assumptions!$B$26,"High",IF(J2321&gt;=Assumptions!$B$27,"Mid","Low"))</f>
        <v>Low</v>
      </c>
      <c r="R2321" s="7" t="str">
        <f aca="false">IF(P2321&gt;=Assumptions!$B$28,"High",IF(P2321&gt;=Assumptions!$B$29,"Mid","Low"))</f>
        <v>High</v>
      </c>
      <c r="S2321" s="7" t="str">
        <f aca="false">INDEX(Assumptions!$B$33:$B$41,MATCH(Q2321&amp;"|"&amp;R2321,Assumptions!$A$33:$A$41,0))</f>
        <v>Engaged Builders</v>
      </c>
      <c r="T2321" s="7" t="n">
        <f aca="false">IF(ISNUMBER(Data_Clean!V2321),J2321*Data_Clean!V2321,0)</f>
        <v>3.42322612</v>
      </c>
    </row>
    <row r="2322" customFormat="false" ht="15" hidden="false" customHeight="false" outlineLevel="0" collapsed="false">
      <c r="A2322" s="15" t="str">
        <f aca="false">Data_Clean!A2322</f>
        <v>CX102318</v>
      </c>
      <c r="B2322" s="14" t="n">
        <f aca="false">Data_Clean!G2322*Assumptions!$B$5</f>
        <v>330.05025</v>
      </c>
      <c r="C2322" s="14" t="n">
        <f aca="false">IF(Data_Clean!H2322="",0,Data_Clean!H2322)*Assumptions!$B$6</f>
        <v>0</v>
      </c>
      <c r="D2322" s="14" t="n">
        <f aca="false">Data_Clean!I2322*Assumptions!$B$7</f>
        <v>0</v>
      </c>
      <c r="E2322" s="14" t="n">
        <f aca="false">Data_Clean!J2322*Assumptions!$B$8</f>
        <v>0</v>
      </c>
      <c r="F2322" s="14" t="n">
        <f aca="false">Data_Clean!K2322*Assumptions!$B$9</f>
        <v>0</v>
      </c>
      <c r="G2322" s="14" t="n">
        <f aca="false">Data_Clean!L2322*Assumptions!$B$10</f>
        <v>0</v>
      </c>
      <c r="H2322" s="14" t="n">
        <f aca="false">IF(OR(Data_Clean!M2322="",Data_Clean!N2322=""),0,Data_Clean!M2322*Data_Clean!N2322/100)*Assumptions!$B$13*Assumptions!$B$11</f>
        <v>0</v>
      </c>
      <c r="I2322" s="14" t="n">
        <f aca="false">Data_Clean!O2322*4*Assumptions!$B$12</f>
        <v>0</v>
      </c>
      <c r="J2322" s="14" t="n">
        <f aca="false">SUM(B2322:I2322)</f>
        <v>330.05025</v>
      </c>
      <c r="K2322" s="16" t="n">
        <f aca="false">IF(Data_Clean!P2322="","",Assumptions!$B$15*0.5^(Data_Clean!P2322/Assumptions!$B$20))</f>
        <v>21.2132034355964</v>
      </c>
      <c r="L2322" s="16" t="n">
        <f aca="false">Assumptions!$B$16*MIN(1,LN(1+Data_Clean!Q2322)/LN(1+Assumptions!$B$21))</f>
        <v>12.2792642888455</v>
      </c>
      <c r="M2322" s="16" t="n">
        <f aca="false">Assumptions!$B$17*(0.6*MIN(1,Data_Clean!R2322/Assumptions!$B$22)+0.4*IF(Data_Clean!S2322="",0,Data_Clean!S2322))</f>
        <v>0.864</v>
      </c>
      <c r="N2322" s="16" t="n">
        <f aca="false">Assumptions!$B$18*MIN(1,(Data_Clean!F2322-1)/Assumptions!$B$23)</f>
        <v>0</v>
      </c>
      <c r="O2322" s="16" t="n">
        <f aca="false">Assumptions!$B$19*(0.4*IF(Data_Clean!E2322="",0,MIN(1,Data_Clean!E2322/12/Assumptions!$B$24))+0.35*IF(Data_Clean!D2322="Y",1,0)+0.25*(1-MIN(Data_Clean!T2322,3)/3))/IF(Data_Clean!E2322="",0.6,1)</f>
        <v>9.75</v>
      </c>
      <c r="P2322" s="16" t="n">
        <f aca="false">SUM(K2322:O2322)/(Assumptions!$D$5-IF(K2322="",Assumptions!$B$15,0))*100</f>
        <v>44.1064677244419</v>
      </c>
      <c r="Q2322" s="7" t="str">
        <f aca="false">IF(J2322&gt;=Assumptions!$B$26,"High",IF(J2322&gt;=Assumptions!$B$27,"Mid","Low"))</f>
        <v>Low</v>
      </c>
      <c r="R2322" s="7" t="str">
        <f aca="false">IF(P2322&gt;=Assumptions!$B$28,"High",IF(P2322&gt;=Assumptions!$B$29,"Mid","Low"))</f>
        <v>Low</v>
      </c>
      <c r="S2322" s="7" t="str">
        <f aca="false">INDEX(Assumptions!$B$33:$B$41,MATCH(Q2322&amp;"|"&amp;R2322,Assumptions!$A$33:$A$41,0))</f>
        <v>Dormant &amp; Low Value</v>
      </c>
      <c r="T2322" s="7" t="n">
        <f aca="false">IF(ISNUMBER(Data_Clean!V2322),J2322*Data_Clean!V2322,0)</f>
        <v>32.906009925</v>
      </c>
    </row>
    <row r="2323" customFormat="false" ht="15" hidden="false" customHeight="false" outlineLevel="0" collapsed="false">
      <c r="A2323" s="15" t="str">
        <f aca="false">Data_Clean!A2323</f>
        <v>CX102319</v>
      </c>
      <c r="B2323" s="14" t="n">
        <f aca="false">Data_Clean!G2323*Assumptions!$B$5</f>
        <v>836.6855</v>
      </c>
      <c r="C2323" s="14" t="n">
        <f aca="false">IF(Data_Clean!H2323="",0,Data_Clean!H2323)*Assumptions!$B$6</f>
        <v>1563.46812</v>
      </c>
      <c r="D2323" s="14" t="n">
        <f aca="false">Data_Clean!I2323*Assumptions!$B$7</f>
        <v>2240.8</v>
      </c>
      <c r="E2323" s="14" t="n">
        <f aca="false">Data_Clean!J2323*Assumptions!$B$8</f>
        <v>654.848325</v>
      </c>
      <c r="F2323" s="14" t="n">
        <f aca="false">Data_Clean!K2323*Assumptions!$B$9</f>
        <v>0</v>
      </c>
      <c r="G2323" s="14" t="n">
        <f aca="false">Data_Clean!L2323*Assumptions!$B$10</f>
        <v>0</v>
      </c>
      <c r="H2323" s="14" t="n">
        <f aca="false">IF(OR(Data_Clean!M2323="",Data_Clean!N2323=""),0,Data_Clean!M2323*Data_Clean!N2323/100)*Assumptions!$B$13*Assumptions!$B$11</f>
        <v>538.056</v>
      </c>
      <c r="I2323" s="14" t="n">
        <f aca="false">Data_Clean!O2323*4*Assumptions!$B$12</f>
        <v>100.68144</v>
      </c>
      <c r="J2323" s="14" t="n">
        <f aca="false">SUM(B2323:I2323)</f>
        <v>5934.539385</v>
      </c>
      <c r="K2323" s="16" t="n">
        <f aca="false">IF(Data_Clean!P2323="","",Assumptions!$B$15*0.5^(Data_Clean!P2323/Assumptions!$B$20))</f>
        <v>29.3147990530274</v>
      </c>
      <c r="L2323" s="16" t="n">
        <f aca="false">Assumptions!$B$16*MIN(1,LN(1+Data_Clean!Q2323)/LN(1+Assumptions!$B$21))</f>
        <v>15.6854227887284</v>
      </c>
      <c r="M2323" s="16" t="n">
        <f aca="false">Assumptions!$B$17*(0.6*MIN(1,Data_Clean!R2323/Assumptions!$B$22)+0.4*IF(Data_Clean!S2323="",0,Data_Clean!S2323))</f>
        <v>10.032</v>
      </c>
      <c r="N2323" s="16" t="n">
        <f aca="false">Assumptions!$B$18*MIN(1,(Data_Clean!F2323-1)/Assumptions!$B$23)</f>
        <v>20</v>
      </c>
      <c r="O2323" s="16" t="n">
        <f aca="false">Assumptions!$B$19*(0.4*IF(Data_Clean!E2323="",0,MIN(1,Data_Clean!E2323/12/Assumptions!$B$24))+0.35*IF(Data_Clean!D2323="Y",1,0)+0.25*(1-MIN(Data_Clean!T2323,3)/3))/IF(Data_Clean!E2323="",0.6,1)</f>
        <v>9.75</v>
      </c>
      <c r="P2323" s="16" t="n">
        <f aca="false">SUM(K2323:O2323)/(Assumptions!$D$5-IF(K2323="",Assumptions!$B$15,0))*100</f>
        <v>84.7822218417558</v>
      </c>
      <c r="Q2323" s="7" t="str">
        <f aca="false">IF(J2323&gt;=Assumptions!$B$26,"High",IF(J2323&gt;=Assumptions!$B$27,"Mid","Low"))</f>
        <v>High</v>
      </c>
      <c r="R2323" s="7" t="str">
        <f aca="false">IF(P2323&gt;=Assumptions!$B$28,"High",IF(P2323&gt;=Assumptions!$B$29,"Mid","Low"))</f>
        <v>High</v>
      </c>
      <c r="S2323" s="7" t="str">
        <f aca="false">INDEX(Assumptions!$B$33:$B$41,MATCH(Q2323&amp;"|"&amp;R2323,Assumptions!$A$33:$A$41,0))</f>
        <v>Premier Advocates</v>
      </c>
      <c r="T2323" s="7" t="n">
        <f aca="false">IF(ISNUMBER(Data_Clean!V2323),J2323*Data_Clean!V2323,0)</f>
        <v>194.0594378895</v>
      </c>
    </row>
    <row r="2324" customFormat="false" ht="15" hidden="false" customHeight="false" outlineLevel="0" collapsed="false">
      <c r="A2324" s="15" t="str">
        <f aca="false">Data_Clean!A2324</f>
        <v>CX102320</v>
      </c>
      <c r="B2324" s="14" t="n">
        <f aca="false">Data_Clean!G2324*Assumptions!$B$5</f>
        <v>56.46625</v>
      </c>
      <c r="C2324" s="14" t="n">
        <f aca="false">IF(Data_Clean!H2324="",0,Data_Clean!H2324)*Assumptions!$B$6</f>
        <v>130.84548</v>
      </c>
      <c r="D2324" s="14" t="n">
        <f aca="false">Data_Clean!I2324*Assumptions!$B$7</f>
        <v>0</v>
      </c>
      <c r="E2324" s="14" t="n">
        <f aca="false">Data_Clean!J2324*Assumptions!$B$8</f>
        <v>0</v>
      </c>
      <c r="F2324" s="14" t="n">
        <f aca="false">Data_Clean!K2324*Assumptions!$B$9</f>
        <v>0</v>
      </c>
      <c r="G2324" s="14" t="n">
        <f aca="false">Data_Clean!L2324*Assumptions!$B$10</f>
        <v>0</v>
      </c>
      <c r="H2324" s="14" t="n">
        <f aca="false">IF(OR(Data_Clean!M2324="",Data_Clean!N2324=""),0,Data_Clean!M2324*Data_Clean!N2324/100)*Assumptions!$B$13*Assumptions!$B$11</f>
        <v>0</v>
      </c>
      <c r="I2324" s="14" t="n">
        <f aca="false">Data_Clean!O2324*4*Assumptions!$B$12</f>
        <v>0</v>
      </c>
      <c r="J2324" s="14" t="n">
        <f aca="false">SUM(B2324:I2324)</f>
        <v>187.31173</v>
      </c>
      <c r="K2324" s="16" t="n">
        <f aca="false">IF(Data_Clean!P2324="","",Assumptions!$B$15*0.5^(Data_Clean!P2324/Assumptions!$B$20))</f>
        <v>15.3506083799516</v>
      </c>
      <c r="L2324" s="16" t="n">
        <f aca="false">Assumptions!$B$16*MIN(1,LN(1+Data_Clean!Q2324)/LN(1+Assumptions!$B$21))</f>
        <v>10.6966696442427</v>
      </c>
      <c r="M2324" s="16" t="n">
        <f aca="false">Assumptions!$B$17*(0.6*MIN(1,Data_Clean!R2324/Assumptions!$B$22)+0.4*IF(Data_Clean!S2324="",0,Data_Clean!S2324))</f>
        <v>8.412</v>
      </c>
      <c r="N2324" s="16" t="n">
        <f aca="false">Assumptions!$B$18*MIN(1,(Data_Clean!F2324-1)/Assumptions!$B$23)</f>
        <v>5</v>
      </c>
      <c r="O2324" s="16" t="n">
        <f aca="false">Assumptions!$B$19*(0.4*IF(Data_Clean!E2324="",0,MIN(1,Data_Clean!E2324/12/Assumptions!$B$24))+0.35*IF(Data_Clean!D2324="Y",1,0)+0.25*(1-MIN(Data_Clean!T2324,3)/3))/IF(Data_Clean!E2324="",0.6,1)</f>
        <v>2.55</v>
      </c>
      <c r="P2324" s="16" t="n">
        <f aca="false">SUM(K2324:O2324)/(Assumptions!$D$5-IF(K2324="",Assumptions!$B$15,0))*100</f>
        <v>42.0092780241943</v>
      </c>
      <c r="Q2324" s="7" t="str">
        <f aca="false">IF(J2324&gt;=Assumptions!$B$26,"High",IF(J2324&gt;=Assumptions!$B$27,"Mid","Low"))</f>
        <v>Low</v>
      </c>
      <c r="R2324" s="7" t="str">
        <f aca="false">IF(P2324&gt;=Assumptions!$B$28,"High",IF(P2324&gt;=Assumptions!$B$29,"Mid","Low"))</f>
        <v>Low</v>
      </c>
      <c r="S2324" s="7" t="str">
        <f aca="false">INDEX(Assumptions!$B$33:$B$41,MATCH(Q2324&amp;"|"&amp;R2324,Assumptions!$A$33:$A$41,0))</f>
        <v>Dormant &amp; Low Value</v>
      </c>
      <c r="T2324" s="7" t="n">
        <f aca="false">IF(ISNUMBER(Data_Clean!V2324),J2324*Data_Clean!V2324,0)</f>
        <v>43.400127841</v>
      </c>
    </row>
    <row r="2325" customFormat="false" ht="15" hidden="false" customHeight="false" outlineLevel="0" collapsed="false">
      <c r="A2325" s="15" t="str">
        <f aca="false">Data_Clean!A2325</f>
        <v>CX102321</v>
      </c>
      <c r="B2325" s="14" t="n">
        <f aca="false">Data_Clean!G2325*Assumptions!$B$5</f>
        <v>132.55625</v>
      </c>
      <c r="C2325" s="14" t="n">
        <f aca="false">IF(Data_Clean!H2325="",0,Data_Clean!H2325)*Assumptions!$B$6</f>
        <v>0</v>
      </c>
      <c r="D2325" s="14" t="n">
        <f aca="false">Data_Clean!I2325*Assumptions!$B$7</f>
        <v>289.6</v>
      </c>
      <c r="E2325" s="14" t="n">
        <f aca="false">Data_Clean!J2325*Assumptions!$B$8</f>
        <v>0</v>
      </c>
      <c r="F2325" s="14" t="n">
        <f aca="false">Data_Clean!K2325*Assumptions!$B$9</f>
        <v>0</v>
      </c>
      <c r="G2325" s="14" t="n">
        <f aca="false">Data_Clean!L2325*Assumptions!$B$10</f>
        <v>0</v>
      </c>
      <c r="H2325" s="14" t="n">
        <f aca="false">IF(OR(Data_Clean!M2325="",Data_Clean!N2325=""),0,Data_Clean!M2325*Data_Clean!N2325/100)*Assumptions!$B$13*Assumptions!$B$11</f>
        <v>226.296</v>
      </c>
      <c r="I2325" s="14" t="n">
        <f aca="false">Data_Clean!O2325*4*Assumptions!$B$12</f>
        <v>22.80048</v>
      </c>
      <c r="J2325" s="14" t="n">
        <f aca="false">SUM(B2325:I2325)</f>
        <v>671.25273</v>
      </c>
      <c r="K2325" s="16" t="n">
        <f aca="false">IF(Data_Clean!P2325="","",Assumptions!$B$15*0.5^(Data_Clean!P2325/Assumptions!$B$20))</f>
        <v>27.3516746567465</v>
      </c>
      <c r="L2325" s="16" t="n">
        <f aca="false">Assumptions!$B$16*MIN(1,LN(1+Data_Clean!Q2325)/LN(1+Assumptions!$B$21))</f>
        <v>13.5873179074216</v>
      </c>
      <c r="M2325" s="16" t="n">
        <f aca="false">Assumptions!$B$17*(0.6*MIN(1,Data_Clean!R2325/Assumptions!$B$22)+0.4*IF(Data_Clean!S2325="",0,Data_Clean!S2325))</f>
        <v>11.898</v>
      </c>
      <c r="N2325" s="16" t="n">
        <f aca="false">Assumptions!$B$18*MIN(1,(Data_Clean!F2325-1)/Assumptions!$B$23)</f>
        <v>10</v>
      </c>
      <c r="O2325" s="16" t="n">
        <f aca="false">Assumptions!$B$19*(0.4*IF(Data_Clean!E2325="",0,MIN(1,Data_Clean!E2325/12/Assumptions!$B$24))+0.35*IF(Data_Clean!D2325="Y",1,0)+0.25*(1-MIN(Data_Clean!T2325,3)/3))/IF(Data_Clean!E2325="",0.6,1)</f>
        <v>9.75</v>
      </c>
      <c r="P2325" s="16" t="n">
        <f aca="false">SUM(K2325:O2325)/(Assumptions!$D$5-IF(K2325="",Assumptions!$B$15,0))*100</f>
        <v>72.5869925641681</v>
      </c>
      <c r="Q2325" s="7" t="str">
        <f aca="false">IF(J2325&gt;=Assumptions!$B$26,"High",IF(J2325&gt;=Assumptions!$B$27,"Mid","Low"))</f>
        <v>Mid</v>
      </c>
      <c r="R2325" s="7" t="str">
        <f aca="false">IF(P2325&gt;=Assumptions!$B$28,"High",IF(P2325&gt;=Assumptions!$B$29,"Mid","Low"))</f>
        <v>High</v>
      </c>
      <c r="S2325" s="7" t="str">
        <f aca="false">INDEX(Assumptions!$B$33:$B$41,MATCH(Q2325&amp;"|"&amp;R2325,Assumptions!$A$33:$A$41,0))</f>
        <v>Engaged Builders</v>
      </c>
      <c r="T2325" s="7" t="n">
        <f aca="false">IF(ISNUMBER(Data_Clean!V2325),J2325*Data_Clean!V2325,0)</f>
        <v>31.54887831</v>
      </c>
    </row>
    <row r="2326" customFormat="false" ht="15" hidden="false" customHeight="false" outlineLevel="0" collapsed="false">
      <c r="A2326" s="15" t="str">
        <f aca="false">Data_Clean!A2326</f>
        <v>CX102322</v>
      </c>
      <c r="B2326" s="14" t="n">
        <f aca="false">Data_Clean!G2326*Assumptions!$B$5</f>
        <v>68.24</v>
      </c>
      <c r="C2326" s="14" t="n">
        <f aca="false">IF(Data_Clean!H2326="",0,Data_Clean!H2326)*Assumptions!$B$6</f>
        <v>526.74852</v>
      </c>
      <c r="D2326" s="14" t="n">
        <f aca="false">Data_Clean!I2326*Assumptions!$B$7</f>
        <v>0</v>
      </c>
      <c r="E2326" s="14" t="n">
        <f aca="false">Data_Clean!J2326*Assumptions!$B$8</f>
        <v>0</v>
      </c>
      <c r="F2326" s="14" t="n">
        <f aca="false">Data_Clean!K2326*Assumptions!$B$9</f>
        <v>2036.1</v>
      </c>
      <c r="G2326" s="14" t="n">
        <f aca="false">Data_Clean!L2326*Assumptions!$B$10</f>
        <v>0</v>
      </c>
      <c r="H2326" s="14" t="n">
        <f aca="false">IF(OR(Data_Clean!M2326="",Data_Clean!N2326=""),0,Data_Clean!M2326*Data_Clean!N2326/100)*Assumptions!$B$13*Assumptions!$B$11</f>
        <v>704.406</v>
      </c>
      <c r="I2326" s="14" t="n">
        <f aca="false">Data_Clean!O2326*4*Assumptions!$B$12</f>
        <v>0</v>
      </c>
      <c r="J2326" s="14" t="n">
        <f aca="false">SUM(B2326:I2326)</f>
        <v>3335.49452</v>
      </c>
      <c r="K2326" s="16" t="n">
        <f aca="false">IF(Data_Clean!P2326="","",Assumptions!$B$15*0.5^(Data_Clean!P2326/Assumptions!$B$20))</f>
        <v>0.173566119408582</v>
      </c>
      <c r="L2326" s="16" t="n">
        <f aca="false">Assumptions!$B$16*MIN(1,LN(1+Data_Clean!Q2326)/LN(1+Assumptions!$B$21))</f>
        <v>0</v>
      </c>
      <c r="M2326" s="16" t="n">
        <f aca="false">Assumptions!$B$17*(0.6*MIN(1,Data_Clean!R2326/Assumptions!$B$22)+0.4*IF(Data_Clean!S2326="",0,Data_Clean!S2326))</f>
        <v>0</v>
      </c>
      <c r="N2326" s="16" t="n">
        <f aca="false">Assumptions!$B$18*MIN(1,(Data_Clean!F2326-1)/Assumptions!$B$23)</f>
        <v>15</v>
      </c>
      <c r="O2326" s="16" t="n">
        <f aca="false">Assumptions!$B$19*(0.4*IF(Data_Clean!E2326="",0,MIN(1,Data_Clean!E2326/12/Assumptions!$B$24))+0.35*IF(Data_Clean!D2326="Y",1,0)+0.25*(1-MIN(Data_Clean!T2326,3)/3))/IF(Data_Clean!E2326="",0.6,1)</f>
        <v>6.2</v>
      </c>
      <c r="P2326" s="16" t="n">
        <f aca="false">SUM(K2326:O2326)/(Assumptions!$D$5-IF(K2326="",Assumptions!$B$15,0))*100</f>
        <v>21.3735661194086</v>
      </c>
      <c r="Q2326" s="7" t="str">
        <f aca="false">IF(J2326&gt;=Assumptions!$B$26,"High",IF(J2326&gt;=Assumptions!$B$27,"Mid","Low"))</f>
        <v>High</v>
      </c>
      <c r="R2326" s="7" t="str">
        <f aca="false">IF(P2326&gt;=Assumptions!$B$28,"High",IF(P2326&gt;=Assumptions!$B$29,"Mid","Low"))</f>
        <v>Low</v>
      </c>
      <c r="S2326" s="7" t="str">
        <f aca="false">INDEX(Assumptions!$B$33:$B$41,MATCH(Q2326&amp;"|"&amp;R2326,Assumptions!$A$33:$A$41,0))</f>
        <v>Affluent Drifters</v>
      </c>
      <c r="T2326" s="7" t="n">
        <f aca="false">IF(ISNUMBER(Data_Clean!V2326),J2326*Data_Clean!V2326,0)</f>
        <v>814.527761784</v>
      </c>
    </row>
    <row r="2327" customFormat="false" ht="15" hidden="false" customHeight="false" outlineLevel="0" collapsed="false">
      <c r="A2327" s="15" t="str">
        <f aca="false">Data_Clean!A2327</f>
        <v>CX102323</v>
      </c>
      <c r="B2327" s="14" t="n">
        <f aca="false">Data_Clean!G2327*Assumptions!$B$5</f>
        <v>75.48575</v>
      </c>
      <c r="C2327" s="14" t="n">
        <f aca="false">IF(Data_Clean!H2327="",0,Data_Clean!H2327)*Assumptions!$B$6</f>
        <v>0</v>
      </c>
      <c r="D2327" s="14" t="n">
        <f aca="false">Data_Clean!I2327*Assumptions!$B$7</f>
        <v>0</v>
      </c>
      <c r="E2327" s="14" t="n">
        <f aca="false">Data_Clean!J2327*Assumptions!$B$8</f>
        <v>0</v>
      </c>
      <c r="F2327" s="14" t="n">
        <f aca="false">Data_Clean!K2327*Assumptions!$B$9</f>
        <v>0</v>
      </c>
      <c r="G2327" s="14" t="n">
        <f aca="false">Data_Clean!L2327*Assumptions!$B$10</f>
        <v>0</v>
      </c>
      <c r="H2327" s="14" t="n">
        <f aca="false">IF(OR(Data_Clean!M2327="",Data_Clean!N2327=""),0,Data_Clean!M2327*Data_Clean!N2327/100)*Assumptions!$B$13*Assumptions!$B$11</f>
        <v>0</v>
      </c>
      <c r="I2327" s="14" t="n">
        <f aca="false">Data_Clean!O2327*4*Assumptions!$B$12</f>
        <v>0</v>
      </c>
      <c r="J2327" s="14" t="n">
        <f aca="false">SUM(B2327:I2327)</f>
        <v>75.48575</v>
      </c>
      <c r="K2327" s="16" t="n">
        <f aca="false">IF(Data_Clean!P2327="","",Assumptions!$B$15*0.5^(Data_Clean!P2327/Assumptions!$B$20))</f>
        <v>22.735748497656</v>
      </c>
      <c r="L2327" s="16" t="n">
        <f aca="false">Assumptions!$B$16*MIN(1,LN(1+Data_Clean!Q2327)/LN(1+Assumptions!$B$21))</f>
        <v>16.7870204191091</v>
      </c>
      <c r="M2327" s="16" t="n">
        <f aca="false">Assumptions!$B$17*(0.6*MIN(1,Data_Clean!R2327/Assumptions!$B$22)+0.4*IF(Data_Clean!S2327="",0,Data_Clean!S2327))</f>
        <v>4.332</v>
      </c>
      <c r="N2327" s="16" t="n">
        <f aca="false">Assumptions!$B$18*MIN(1,(Data_Clean!F2327-1)/Assumptions!$B$23)</f>
        <v>5</v>
      </c>
      <c r="O2327" s="16" t="n">
        <f aca="false">Assumptions!$B$19*(0.4*IF(Data_Clean!E2327="",0,MIN(1,Data_Clean!E2327/12/Assumptions!$B$24))+0.35*IF(Data_Clean!D2327="Y",1,0)+0.25*(1-MIN(Data_Clean!T2327,3)/3))/IF(Data_Clean!E2327="",0.6,1)</f>
        <v>15</v>
      </c>
      <c r="P2327" s="16" t="n">
        <f aca="false">SUM(K2327:O2327)/(Assumptions!$D$5-IF(K2327="",Assumptions!$B$15,0))*100</f>
        <v>63.8547689167651</v>
      </c>
      <c r="Q2327" s="7" t="str">
        <f aca="false">IF(J2327&gt;=Assumptions!$B$26,"High",IF(J2327&gt;=Assumptions!$B$27,"Mid","Low"))</f>
        <v>Low</v>
      </c>
      <c r="R2327" s="7" t="str">
        <f aca="false">IF(P2327&gt;=Assumptions!$B$28,"High",IF(P2327&gt;=Assumptions!$B$29,"Mid","Low"))</f>
        <v>Mid</v>
      </c>
      <c r="S2327" s="7" t="str">
        <f aca="false">INDEX(Assumptions!$B$33:$B$41,MATCH(Q2327&amp;"|"&amp;R2327,Assumptions!$A$33:$A$41,0))</f>
        <v>Light Touch</v>
      </c>
      <c r="T2327" s="7" t="n">
        <f aca="false">IF(ISNUMBER(Data_Clean!V2327),J2327*Data_Clean!V2327,0)</f>
        <v>2.27966965</v>
      </c>
    </row>
    <row r="2328" customFormat="false" ht="15" hidden="false" customHeight="false" outlineLevel="0" collapsed="false">
      <c r="A2328" s="15" t="str">
        <f aca="false">Data_Clean!A2328</f>
        <v>CX102324</v>
      </c>
      <c r="B2328" s="14" t="n">
        <f aca="false">Data_Clean!G2328*Assumptions!$B$5</f>
        <v>248.46175</v>
      </c>
      <c r="C2328" s="14" t="n">
        <f aca="false">IF(Data_Clean!H2328="",0,Data_Clean!H2328)*Assumptions!$B$6</f>
        <v>0</v>
      </c>
      <c r="D2328" s="14" t="n">
        <f aca="false">Data_Clean!I2328*Assumptions!$B$7</f>
        <v>0</v>
      </c>
      <c r="E2328" s="14" t="n">
        <f aca="false">Data_Clean!J2328*Assumptions!$B$8</f>
        <v>0</v>
      </c>
      <c r="F2328" s="14" t="n">
        <f aca="false">Data_Clean!K2328*Assumptions!$B$9</f>
        <v>3080</v>
      </c>
      <c r="G2328" s="14" t="n">
        <f aca="false">Data_Clean!L2328*Assumptions!$B$10</f>
        <v>0</v>
      </c>
      <c r="H2328" s="14" t="n">
        <f aca="false">IF(OR(Data_Clean!M2328="",Data_Clean!N2328=""),0,Data_Clean!M2328*Data_Clean!N2328/100)*Assumptions!$B$13*Assumptions!$B$11</f>
        <v>279.972</v>
      </c>
      <c r="I2328" s="14" t="n">
        <f aca="false">Data_Clean!O2328*4*Assumptions!$B$12</f>
        <v>6.7656</v>
      </c>
      <c r="J2328" s="14" t="n">
        <f aca="false">SUM(B2328:I2328)</f>
        <v>3615.19935</v>
      </c>
      <c r="K2328" s="16" t="n">
        <f aca="false">IF(Data_Clean!P2328="","",Assumptions!$B$15*0.5^(Data_Clean!P2328/Assumptions!$B$20))</f>
        <v>14.3226240586562</v>
      </c>
      <c r="L2328" s="16" t="n">
        <f aca="false">Assumptions!$B$16*MIN(1,LN(1+Data_Clean!Q2328)/LN(1+Assumptions!$B$21))</f>
        <v>10.6966696442427</v>
      </c>
      <c r="M2328" s="16" t="n">
        <f aca="false">Assumptions!$B$17*(0.6*MIN(1,Data_Clean!R2328/Assumptions!$B$22)+0.4*IF(Data_Clean!S2328="",0,Data_Clean!S2328))</f>
        <v>3.516</v>
      </c>
      <c r="N2328" s="16" t="n">
        <f aca="false">Assumptions!$B$18*MIN(1,(Data_Clean!F2328-1)/Assumptions!$B$23)</f>
        <v>10</v>
      </c>
      <c r="O2328" s="16" t="n">
        <f aca="false">Assumptions!$B$19*(0.4*IF(Data_Clean!E2328="",0,MIN(1,Data_Clean!E2328/12/Assumptions!$B$24))+0.35*IF(Data_Clean!D2328="Y",1,0)+0.25*(1-MIN(Data_Clean!T2328,3)/3))/IF(Data_Clean!E2328="",0.6,1)</f>
        <v>8.5</v>
      </c>
      <c r="P2328" s="16" t="n">
        <f aca="false">SUM(K2328:O2328)/(Assumptions!$D$5-IF(K2328="",Assumptions!$B$15,0))*100</f>
        <v>47.0352937028989</v>
      </c>
      <c r="Q2328" s="7" t="str">
        <f aca="false">IF(J2328&gt;=Assumptions!$B$26,"High",IF(J2328&gt;=Assumptions!$B$27,"Mid","Low"))</f>
        <v>High</v>
      </c>
      <c r="R2328" s="7" t="str">
        <f aca="false">IF(P2328&gt;=Assumptions!$B$28,"High",IF(P2328&gt;=Assumptions!$B$29,"Mid","Low"))</f>
        <v>Low</v>
      </c>
      <c r="S2328" s="7" t="str">
        <f aca="false">INDEX(Assumptions!$B$33:$B$41,MATCH(Q2328&amp;"|"&amp;R2328,Assumptions!$A$33:$A$41,0))</f>
        <v>Affluent Drifters</v>
      </c>
      <c r="T2328" s="7" t="n">
        <f aca="false">IF(ISNUMBER(Data_Clean!V2328),J2328*Data_Clean!V2328,0)</f>
        <v>629.76772677</v>
      </c>
    </row>
    <row r="2329" customFormat="false" ht="15" hidden="false" customHeight="false" outlineLevel="0" collapsed="false">
      <c r="A2329" s="15" t="str">
        <f aca="false">Data_Clean!A2329</f>
        <v>CX102325</v>
      </c>
      <c r="B2329" s="14" t="n">
        <f aca="false">Data_Clean!G2329*Assumptions!$B$5</f>
        <v>72.9085</v>
      </c>
      <c r="C2329" s="14" t="n">
        <f aca="false">IF(Data_Clean!H2329="",0,Data_Clean!H2329)*Assumptions!$B$6</f>
        <v>22.58928</v>
      </c>
      <c r="D2329" s="14" t="n">
        <f aca="false">Data_Clean!I2329*Assumptions!$B$7</f>
        <v>0</v>
      </c>
      <c r="E2329" s="14" t="n">
        <f aca="false">Data_Clean!J2329*Assumptions!$B$8</f>
        <v>0</v>
      </c>
      <c r="F2329" s="14" t="n">
        <f aca="false">Data_Clean!K2329*Assumptions!$B$9</f>
        <v>0</v>
      </c>
      <c r="G2329" s="14" t="n">
        <f aca="false">Data_Clean!L2329*Assumptions!$B$10</f>
        <v>0</v>
      </c>
      <c r="H2329" s="14" t="n">
        <f aca="false">IF(OR(Data_Clean!M2329="",Data_Clean!N2329=""),0,Data_Clean!M2329*Data_Clean!N2329/100)*Assumptions!$B$13*Assumptions!$B$11</f>
        <v>43.92</v>
      </c>
      <c r="I2329" s="14" t="n">
        <f aca="false">Data_Clean!O2329*4*Assumptions!$B$12</f>
        <v>23.34</v>
      </c>
      <c r="J2329" s="14" t="n">
        <f aca="false">SUM(B2329:I2329)</f>
        <v>162.75778</v>
      </c>
      <c r="K2329" s="16" t="n">
        <f aca="false">IF(Data_Clean!P2329="","",Assumptions!$B$15*0.5^(Data_Clean!P2329/Assumptions!$B$20))</f>
        <v>27.9909897461042</v>
      </c>
      <c r="L2329" s="16" t="n">
        <f aca="false">Assumptions!$B$16*MIN(1,LN(1+Data_Clean!Q2329)/LN(1+Assumptions!$B$21))</f>
        <v>15.4867983970398</v>
      </c>
      <c r="M2329" s="16" t="n">
        <f aca="false">Assumptions!$B$17*(0.6*MIN(1,Data_Clean!R2329/Assumptions!$B$22)+0.4*IF(Data_Clean!S2329="",0,Data_Clean!S2329))</f>
        <v>6.204</v>
      </c>
      <c r="N2329" s="16" t="n">
        <f aca="false">Assumptions!$B$18*MIN(1,(Data_Clean!F2329-1)/Assumptions!$B$23)</f>
        <v>10</v>
      </c>
      <c r="O2329" s="16" t="n">
        <f aca="false">Assumptions!$B$19*(0.4*IF(Data_Clean!E2329="",0,MIN(1,Data_Clean!E2329/12/Assumptions!$B$24))+0.35*IF(Data_Clean!D2329="Y",1,0)+0.25*(1-MIN(Data_Clean!T2329,3)/3))/IF(Data_Clean!E2329="",0.6,1)</f>
        <v>15</v>
      </c>
      <c r="P2329" s="16" t="n">
        <f aca="false">SUM(K2329:O2329)/(Assumptions!$D$5-IF(K2329="",Assumptions!$B$15,0))*100</f>
        <v>74.681788143144</v>
      </c>
      <c r="Q2329" s="7" t="str">
        <f aca="false">IF(J2329&gt;=Assumptions!$B$26,"High",IF(J2329&gt;=Assumptions!$B$27,"Mid","Low"))</f>
        <v>Low</v>
      </c>
      <c r="R2329" s="7" t="str">
        <f aca="false">IF(P2329&gt;=Assumptions!$B$28,"High",IF(P2329&gt;=Assumptions!$B$29,"Mid","Low"))</f>
        <v>High</v>
      </c>
      <c r="S2329" s="7" t="str">
        <f aca="false">INDEX(Assumptions!$B$33:$B$41,MATCH(Q2329&amp;"|"&amp;R2329,Assumptions!$A$33:$A$41,0))</f>
        <v>Engaged Builders</v>
      </c>
      <c r="T2329" s="7" t="n">
        <f aca="false">IF(ISNUMBER(Data_Clean!V2329),J2329*Data_Clean!V2329,0)</f>
        <v>2.050748028</v>
      </c>
    </row>
    <row r="2330" customFormat="false" ht="15" hidden="false" customHeight="false" outlineLevel="0" collapsed="false">
      <c r="A2330" s="15" t="str">
        <f aca="false">Data_Clean!A2330</f>
        <v>CX102326</v>
      </c>
      <c r="B2330" s="14" t="n">
        <f aca="false">Data_Clean!G2330*Assumptions!$B$5</f>
        <v>161.33075</v>
      </c>
      <c r="C2330" s="14" t="n">
        <f aca="false">IF(Data_Clean!H2330="",0,Data_Clean!H2330)*Assumptions!$B$6</f>
        <v>159.45516</v>
      </c>
      <c r="D2330" s="14" t="n">
        <f aca="false">Data_Clean!I2330*Assumptions!$B$7</f>
        <v>0</v>
      </c>
      <c r="E2330" s="14" t="n">
        <f aca="false">Data_Clean!J2330*Assumptions!$B$8</f>
        <v>0</v>
      </c>
      <c r="F2330" s="14" t="n">
        <f aca="false">Data_Clean!K2330*Assumptions!$B$9</f>
        <v>0</v>
      </c>
      <c r="G2330" s="14" t="n">
        <f aca="false">Data_Clean!L2330*Assumptions!$B$10</f>
        <v>0</v>
      </c>
      <c r="H2330" s="14" t="n">
        <f aca="false">IF(OR(Data_Clean!M2330="",Data_Clean!N2330=""),0,Data_Clean!M2330*Data_Clean!N2330/100)*Assumptions!$B$13*Assumptions!$B$11</f>
        <v>110.664</v>
      </c>
      <c r="I2330" s="14" t="n">
        <f aca="false">Data_Clean!O2330*4*Assumptions!$B$12</f>
        <v>15.4296</v>
      </c>
      <c r="J2330" s="14" t="n">
        <f aca="false">SUM(B2330:I2330)</f>
        <v>446.87951</v>
      </c>
      <c r="K2330" s="16" t="n">
        <f aca="false">IF(Data_Clean!P2330="","",Assumptions!$B$15*0.5^(Data_Clean!P2330/Assumptions!$B$20))</f>
        <v>27.3516746567465</v>
      </c>
      <c r="L2330" s="16" t="n">
        <f aca="false">Assumptions!$B$16*MIN(1,LN(1+Data_Clean!Q2330)/LN(1+Assumptions!$B$21))</f>
        <v>14.1840947778045</v>
      </c>
      <c r="M2330" s="16" t="n">
        <f aca="false">Assumptions!$B$17*(0.6*MIN(1,Data_Clean!R2330/Assumptions!$B$22)+0.4*IF(Data_Clean!S2330="",0,Data_Clean!S2330))</f>
        <v>8.034</v>
      </c>
      <c r="N2330" s="16" t="n">
        <f aca="false">Assumptions!$B$18*MIN(1,(Data_Clean!F2330-1)/Assumptions!$B$23)</f>
        <v>10</v>
      </c>
      <c r="O2330" s="16" t="n">
        <f aca="false">Assumptions!$B$19*(0.4*IF(Data_Clean!E2330="",0,MIN(1,Data_Clean!E2330/12/Assumptions!$B$24))+0.35*IF(Data_Clean!D2330="Y",1,0)+0.25*(1-MIN(Data_Clean!T2330,3)/3))/IF(Data_Clean!E2330="",0.6,1)</f>
        <v>9.75</v>
      </c>
      <c r="P2330" s="16" t="n">
        <f aca="false">SUM(K2330:O2330)/(Assumptions!$D$5-IF(K2330="",Assumptions!$B$15,0))*100</f>
        <v>69.319769434551</v>
      </c>
      <c r="Q2330" s="7" t="str">
        <f aca="false">IF(J2330&gt;=Assumptions!$B$26,"High",IF(J2330&gt;=Assumptions!$B$27,"Mid","Low"))</f>
        <v>Mid</v>
      </c>
      <c r="R2330" s="7" t="str">
        <f aca="false">IF(P2330&gt;=Assumptions!$B$28,"High",IF(P2330&gt;=Assumptions!$B$29,"Mid","Low"))</f>
        <v>Mid</v>
      </c>
      <c r="S2330" s="7" t="str">
        <f aca="false">INDEX(Assumptions!$B$33:$B$41,MATCH(Q2330&amp;"|"&amp;R2330,Assumptions!$A$33:$A$41,0))</f>
        <v>Established Core</v>
      </c>
      <c r="T2330" s="7" t="n">
        <f aca="false">IF(ISNUMBER(Data_Clean!V2330),J2330*Data_Clean!V2330,0)</f>
        <v>21.852408039</v>
      </c>
    </row>
    <row r="2331" customFormat="false" ht="15" hidden="false" customHeight="false" outlineLevel="0" collapsed="false">
      <c r="A2331" s="15" t="str">
        <f aca="false">Data_Clean!A2331</f>
        <v>CX102327</v>
      </c>
      <c r="B2331" s="14" t="n">
        <f aca="false">Data_Clean!G2331*Assumptions!$B$5</f>
        <v>46.427</v>
      </c>
      <c r="C2331" s="14" t="n">
        <f aca="false">IF(Data_Clean!H2331="",0,Data_Clean!H2331)*Assumptions!$B$6</f>
        <v>0</v>
      </c>
      <c r="D2331" s="14" t="n">
        <f aca="false">Data_Clean!I2331*Assumptions!$B$7</f>
        <v>0</v>
      </c>
      <c r="E2331" s="14" t="n">
        <f aca="false">Data_Clean!J2331*Assumptions!$B$8</f>
        <v>0</v>
      </c>
      <c r="F2331" s="14" t="n">
        <f aca="false">Data_Clean!K2331*Assumptions!$B$9</f>
        <v>0</v>
      </c>
      <c r="G2331" s="14" t="n">
        <f aca="false">Data_Clean!L2331*Assumptions!$B$10</f>
        <v>0</v>
      </c>
      <c r="H2331" s="14" t="n">
        <f aca="false">IF(OR(Data_Clean!M2331="",Data_Clean!N2331=""),0,Data_Clean!M2331*Data_Clean!N2331/100)*Assumptions!$B$13*Assumptions!$B$11</f>
        <v>0</v>
      </c>
      <c r="I2331" s="14" t="n">
        <f aca="false">Data_Clean!O2331*4*Assumptions!$B$12</f>
        <v>0</v>
      </c>
      <c r="J2331" s="14" t="n">
        <f aca="false">SUM(B2331:I2331)</f>
        <v>46.427</v>
      </c>
      <c r="K2331" s="16" t="n">
        <f aca="false">IF(Data_Clean!P2331="","",Assumptions!$B$15*0.5^(Data_Clean!P2331/Assumptions!$B$20))</f>
        <v>23.267171427506</v>
      </c>
      <c r="L2331" s="16" t="n">
        <f aca="false">Assumptions!$B$16*MIN(1,LN(1+Data_Clean!Q2331)/LN(1+Assumptions!$B$21))</f>
        <v>11.2934465146257</v>
      </c>
      <c r="M2331" s="16" t="n">
        <f aca="false">Assumptions!$B$17*(0.6*MIN(1,Data_Clean!R2331/Assumptions!$B$22)+0.4*IF(Data_Clean!S2331="",0,Data_Clean!S2331))</f>
        <v>6.468</v>
      </c>
      <c r="N2331" s="16" t="n">
        <f aca="false">Assumptions!$B$18*MIN(1,(Data_Clean!F2331-1)/Assumptions!$B$23)</f>
        <v>0</v>
      </c>
      <c r="O2331" s="16" t="n">
        <f aca="false">Assumptions!$B$19*(0.4*IF(Data_Clean!E2331="",0,MIN(1,Data_Clean!E2331/12/Assumptions!$B$24))+0.35*IF(Data_Clean!D2331="Y",1,0)+0.25*(1-MIN(Data_Clean!T2331,3)/3))/IF(Data_Clean!E2331="",0.6,1)</f>
        <v>15</v>
      </c>
      <c r="P2331" s="16" t="n">
        <f aca="false">SUM(K2331:O2331)/(Assumptions!$D$5-IF(K2331="",Assumptions!$B$15,0))*100</f>
        <v>56.0286179421317</v>
      </c>
      <c r="Q2331" s="7" t="str">
        <f aca="false">IF(J2331&gt;=Assumptions!$B$26,"High",IF(J2331&gt;=Assumptions!$B$27,"Mid","Low"))</f>
        <v>Low</v>
      </c>
      <c r="R2331" s="7" t="str">
        <f aca="false">IF(P2331&gt;=Assumptions!$B$28,"High",IF(P2331&gt;=Assumptions!$B$29,"Mid","Low"))</f>
        <v>Mid</v>
      </c>
      <c r="S2331" s="7" t="str">
        <f aca="false">INDEX(Assumptions!$B$33:$B$41,MATCH(Q2331&amp;"|"&amp;R2331,Assumptions!$A$33:$A$41,0))</f>
        <v>Light Touch</v>
      </c>
      <c r="T2331" s="7" t="n">
        <f aca="false">IF(ISNUMBER(Data_Clean!V2331),J2331*Data_Clean!V2331,0)</f>
        <v>1.7549406</v>
      </c>
    </row>
    <row r="2332" customFormat="false" ht="15" hidden="false" customHeight="false" outlineLevel="0" collapsed="false">
      <c r="A2332" s="15" t="str">
        <f aca="false">Data_Clean!A2332</f>
        <v>CX102328</v>
      </c>
      <c r="B2332" s="14" t="n">
        <f aca="false">Data_Clean!G2332*Assumptions!$B$5</f>
        <v>147.28175</v>
      </c>
      <c r="C2332" s="14" t="n">
        <f aca="false">IF(Data_Clean!H2332="",0,Data_Clean!H2332)*Assumptions!$B$6</f>
        <v>729.2088</v>
      </c>
      <c r="D2332" s="14" t="n">
        <f aca="false">Data_Clean!I2332*Assumptions!$B$7</f>
        <v>0</v>
      </c>
      <c r="E2332" s="14" t="n">
        <f aca="false">Data_Clean!J2332*Assumptions!$B$8</f>
        <v>571.608975</v>
      </c>
      <c r="F2332" s="14" t="n">
        <f aca="false">Data_Clean!K2332*Assumptions!$B$9</f>
        <v>0</v>
      </c>
      <c r="G2332" s="14" t="n">
        <f aca="false">Data_Clean!L2332*Assumptions!$B$10</f>
        <v>0</v>
      </c>
      <c r="H2332" s="14" t="n">
        <f aca="false">IF(OR(Data_Clean!M2332="",Data_Clean!N2332=""),0,Data_Clean!M2332*Data_Clean!N2332/100)*Assumptions!$B$13*Assumptions!$B$11</f>
        <v>278.4</v>
      </c>
      <c r="I2332" s="14" t="n">
        <f aca="false">Data_Clean!O2332*4*Assumptions!$B$12</f>
        <v>12.22704</v>
      </c>
      <c r="J2332" s="14" t="n">
        <f aca="false">SUM(B2332:I2332)</f>
        <v>1738.726565</v>
      </c>
      <c r="K2332" s="16" t="n">
        <f aca="false">IF(Data_Clean!P2332="","",Assumptions!$B$15*0.5^(Data_Clean!P2332/Assumptions!$B$20))</f>
        <v>28.6452481173125</v>
      </c>
      <c r="L2332" s="16" t="n">
        <f aca="false">Assumptions!$B$16*MIN(1,LN(1+Data_Clean!Q2332)/LN(1+Assumptions!$B$21))</f>
        <v>13.8963721559302</v>
      </c>
      <c r="M2332" s="16" t="n">
        <f aca="false">Assumptions!$B$17*(0.6*MIN(1,Data_Clean!R2332/Assumptions!$B$22)+0.4*IF(Data_Clean!S2332="",0,Data_Clean!S2332))</f>
        <v>10.38</v>
      </c>
      <c r="N2332" s="16" t="n">
        <f aca="false">Assumptions!$B$18*MIN(1,(Data_Clean!F2332-1)/Assumptions!$B$23)</f>
        <v>15</v>
      </c>
      <c r="O2332" s="16" t="n">
        <f aca="false">Assumptions!$B$19*(0.4*IF(Data_Clean!E2332="",0,MIN(1,Data_Clean!E2332/12/Assumptions!$B$24))+0.35*IF(Data_Clean!D2332="Y",1,0)+0.25*(1-MIN(Data_Clean!T2332,3)/3))/IF(Data_Clean!E2332="",0.6,1)</f>
        <v>15</v>
      </c>
      <c r="P2332" s="16" t="n">
        <f aca="false">SUM(K2332:O2332)/(Assumptions!$D$5-IF(K2332="",Assumptions!$B$15,0))*100</f>
        <v>82.9216202732427</v>
      </c>
      <c r="Q2332" s="7" t="str">
        <f aca="false">IF(J2332&gt;=Assumptions!$B$26,"High",IF(J2332&gt;=Assumptions!$B$27,"Mid","Low"))</f>
        <v>High</v>
      </c>
      <c r="R2332" s="7" t="str">
        <f aca="false">IF(P2332&gt;=Assumptions!$B$28,"High",IF(P2332&gt;=Assumptions!$B$29,"Mid","Low"))</f>
        <v>High</v>
      </c>
      <c r="S2332" s="7" t="str">
        <f aca="false">INDEX(Assumptions!$B$33:$B$41,MATCH(Q2332&amp;"|"&amp;R2332,Assumptions!$A$33:$A$41,0))</f>
        <v>Premier Advocates</v>
      </c>
      <c r="T2332" s="7" t="n">
        <f aca="false">IF(ISNUMBER(Data_Clean!V2332),J2332*Data_Clean!V2332,0)</f>
        <v>30.253842231</v>
      </c>
    </row>
    <row r="2333" customFormat="false" ht="15" hidden="false" customHeight="false" outlineLevel="0" collapsed="false">
      <c r="A2333" s="15" t="str">
        <f aca="false">Data_Clean!A2333</f>
        <v>CX102329</v>
      </c>
      <c r="B2333" s="14" t="n">
        <f aca="false">Data_Clean!G2333*Assumptions!$B$5</f>
        <v>696.0535</v>
      </c>
      <c r="C2333" s="14" t="n">
        <f aca="false">IF(Data_Clean!H2333="",0,Data_Clean!H2333)*Assumptions!$B$6</f>
        <v>204.89736</v>
      </c>
      <c r="D2333" s="14" t="n">
        <f aca="false">Data_Clean!I2333*Assumptions!$B$7</f>
        <v>0</v>
      </c>
      <c r="E2333" s="14" t="n">
        <f aca="false">Data_Clean!J2333*Assumptions!$B$8</f>
        <v>0</v>
      </c>
      <c r="F2333" s="14" t="n">
        <f aca="false">Data_Clean!K2333*Assumptions!$B$9</f>
        <v>2909.5</v>
      </c>
      <c r="G2333" s="14" t="n">
        <f aca="false">Data_Clean!L2333*Assumptions!$B$10</f>
        <v>139.5</v>
      </c>
      <c r="H2333" s="14" t="n">
        <f aca="false">IF(OR(Data_Clean!M2333="",Data_Clean!N2333=""),0,Data_Clean!M2333*Data_Clean!N2333/100)*Assumptions!$B$13*Assumptions!$B$11</f>
        <v>292.032</v>
      </c>
      <c r="I2333" s="14" t="n">
        <f aca="false">Data_Clean!O2333*4*Assumptions!$B$12</f>
        <v>44.48496</v>
      </c>
      <c r="J2333" s="14" t="n">
        <f aca="false">SUM(B2333:I2333)</f>
        <v>4286.46782</v>
      </c>
      <c r="K2333" s="16" t="n">
        <f aca="false">IF(Data_Clean!P2333="","",Assumptions!$B$15*0.5^(Data_Clean!P2333/Assumptions!$B$20))</f>
        <v>16.8369307246406</v>
      </c>
      <c r="L2333" s="16" t="n">
        <f aca="false">Assumptions!$B$16*MIN(1,LN(1+Data_Clean!Q2333)/LN(1+Assumptions!$B$21))</f>
        <v>14.1840947778045</v>
      </c>
      <c r="M2333" s="16" t="n">
        <f aca="false">Assumptions!$B$17*(0.6*MIN(1,Data_Clean!R2333/Assumptions!$B$22)+0.4*IF(Data_Clean!S2333="",0,Data_Clean!S2333))</f>
        <v>3.9</v>
      </c>
      <c r="N2333" s="16" t="n">
        <f aca="false">Assumptions!$B$18*MIN(1,(Data_Clean!F2333-1)/Assumptions!$B$23)</f>
        <v>20</v>
      </c>
      <c r="O2333" s="16" t="n">
        <f aca="false">Assumptions!$B$19*(0.4*IF(Data_Clean!E2333="",0,MIN(1,Data_Clean!E2333/12/Assumptions!$B$24))+0.35*IF(Data_Clean!D2333="Y",1,0)+0.25*(1-MIN(Data_Clean!T2333,3)/3))/IF(Data_Clean!E2333="",0.6,1)</f>
        <v>9.75</v>
      </c>
      <c r="P2333" s="16" t="n">
        <f aca="false">SUM(K2333:O2333)/(Assumptions!$D$5-IF(K2333="",Assumptions!$B$15,0))*100</f>
        <v>64.6710255024451</v>
      </c>
      <c r="Q2333" s="7" t="str">
        <f aca="false">IF(J2333&gt;=Assumptions!$B$26,"High",IF(J2333&gt;=Assumptions!$B$27,"Mid","Low"))</f>
        <v>High</v>
      </c>
      <c r="R2333" s="7" t="str">
        <f aca="false">IF(P2333&gt;=Assumptions!$B$28,"High",IF(P2333&gt;=Assumptions!$B$29,"Mid","Low"))</f>
        <v>Mid</v>
      </c>
      <c r="S2333" s="7" t="str">
        <f aca="false">INDEX(Assumptions!$B$33:$B$41,MATCH(Q2333&amp;"|"&amp;R2333,Assumptions!$A$33:$A$41,0))</f>
        <v>Established Core</v>
      </c>
      <c r="T2333" s="7" t="n">
        <f aca="false">IF(ISNUMBER(Data_Clean!V2333),J2333*Data_Clean!V2333,0)</f>
        <v>133.737795984</v>
      </c>
    </row>
    <row r="2334" customFormat="false" ht="15" hidden="false" customHeight="false" outlineLevel="0" collapsed="false">
      <c r="A2334" s="15" t="str">
        <f aca="false">Data_Clean!A2334</f>
        <v>CX102330</v>
      </c>
      <c r="B2334" s="14" t="n">
        <f aca="false">Data_Clean!G2334*Assumptions!$B$5</f>
        <v>223.9515</v>
      </c>
      <c r="C2334" s="14" t="n">
        <f aca="false">IF(Data_Clean!H2334="",0,Data_Clean!H2334)*Assumptions!$B$6</f>
        <v>1073.91768</v>
      </c>
      <c r="D2334" s="14" t="n">
        <f aca="false">Data_Clean!I2334*Assumptions!$B$7</f>
        <v>1216</v>
      </c>
      <c r="E2334" s="14" t="n">
        <f aca="false">Data_Clean!J2334*Assumptions!$B$8</f>
        <v>0</v>
      </c>
      <c r="F2334" s="14" t="n">
        <f aca="false">Data_Clean!K2334*Assumptions!$B$9</f>
        <v>0</v>
      </c>
      <c r="G2334" s="14" t="n">
        <f aca="false">Data_Clean!L2334*Assumptions!$B$10</f>
        <v>0</v>
      </c>
      <c r="H2334" s="14" t="n">
        <f aca="false">IF(OR(Data_Clean!M2334="",Data_Clean!N2334=""),0,Data_Clean!M2334*Data_Clean!N2334/100)*Assumptions!$B$13*Assumptions!$B$11</f>
        <v>0</v>
      </c>
      <c r="I2334" s="14" t="n">
        <f aca="false">Data_Clean!O2334*4*Assumptions!$B$12</f>
        <v>0</v>
      </c>
      <c r="J2334" s="14" t="n">
        <f aca="false">SUM(B2334:I2334)</f>
        <v>2513.86918</v>
      </c>
      <c r="K2334" s="16" t="n">
        <f aca="false">IF(Data_Clean!P2334="","",Assumptions!$B$15*0.5^(Data_Clean!P2334/Assumptions!$B$20))</f>
        <v>24.3675718906871</v>
      </c>
      <c r="L2334" s="16" t="n">
        <f aca="false">Assumptions!$B$16*MIN(1,LN(1+Data_Clean!Q2334)/LN(1+Assumptions!$B$21))</f>
        <v>16.3144030926037</v>
      </c>
      <c r="M2334" s="16" t="n">
        <f aca="false">Assumptions!$B$17*(0.6*MIN(1,Data_Clean!R2334/Assumptions!$B$22)+0.4*IF(Data_Clean!S2334="",0,Data_Clean!S2334))</f>
        <v>5.13</v>
      </c>
      <c r="N2334" s="16" t="n">
        <f aca="false">Assumptions!$B$18*MIN(1,(Data_Clean!F2334-1)/Assumptions!$B$23)</f>
        <v>15</v>
      </c>
      <c r="O2334" s="16" t="n">
        <f aca="false">Assumptions!$B$19*(0.4*IF(Data_Clean!E2334="",0,MIN(1,Data_Clean!E2334/12/Assumptions!$B$24))+0.35*IF(Data_Clean!D2334="Y",1,0)+0.25*(1-MIN(Data_Clean!T2334,3)/3))/IF(Data_Clean!E2334="",0.6,1)</f>
        <v>15</v>
      </c>
      <c r="P2334" s="16" t="n">
        <f aca="false">SUM(K2334:O2334)/(Assumptions!$D$5-IF(K2334="",Assumptions!$B$15,0))*100</f>
        <v>75.8119749832907</v>
      </c>
      <c r="Q2334" s="7" t="str">
        <f aca="false">IF(J2334&gt;=Assumptions!$B$26,"High",IF(J2334&gt;=Assumptions!$B$27,"Mid","Low"))</f>
        <v>High</v>
      </c>
      <c r="R2334" s="7" t="str">
        <f aca="false">IF(P2334&gt;=Assumptions!$B$28,"High",IF(P2334&gt;=Assumptions!$B$29,"Mid","Low"))</f>
        <v>High</v>
      </c>
      <c r="S2334" s="7" t="str">
        <f aca="false">INDEX(Assumptions!$B$33:$B$41,MATCH(Q2334&amp;"|"&amp;R2334,Assumptions!$A$33:$A$41,0))</f>
        <v>Premier Advocates</v>
      </c>
      <c r="T2334" s="7" t="n">
        <f aca="false">IF(ISNUMBER(Data_Clean!V2334),J2334*Data_Clean!V2334,0)</f>
        <v>37.959424618</v>
      </c>
    </row>
    <row r="2335" customFormat="false" ht="15" hidden="false" customHeight="false" outlineLevel="0" collapsed="false">
      <c r="A2335" s="15" t="str">
        <f aca="false">Data_Clean!A2335</f>
        <v>CX102331</v>
      </c>
      <c r="B2335" s="14" t="n">
        <f aca="false">Data_Clean!G2335*Assumptions!$B$5</f>
        <v>49.70325</v>
      </c>
      <c r="C2335" s="14" t="n">
        <f aca="false">IF(Data_Clean!H2335="",0,Data_Clean!H2335)*Assumptions!$B$6</f>
        <v>0</v>
      </c>
      <c r="D2335" s="14" t="n">
        <f aca="false">Data_Clean!I2335*Assumptions!$B$7</f>
        <v>0</v>
      </c>
      <c r="E2335" s="14" t="n">
        <f aca="false">Data_Clean!J2335*Assumptions!$B$8</f>
        <v>0</v>
      </c>
      <c r="F2335" s="14" t="n">
        <f aca="false">Data_Clean!K2335*Assumptions!$B$9</f>
        <v>0</v>
      </c>
      <c r="G2335" s="14" t="n">
        <f aca="false">Data_Clean!L2335*Assumptions!$B$10</f>
        <v>0</v>
      </c>
      <c r="H2335" s="14" t="n">
        <f aca="false">IF(OR(Data_Clean!M2335="",Data_Clean!N2335=""),0,Data_Clean!M2335*Data_Clean!N2335/100)*Assumptions!$B$13*Assumptions!$B$11</f>
        <v>25.74</v>
      </c>
      <c r="I2335" s="14" t="n">
        <f aca="false">Data_Clean!O2335*4*Assumptions!$B$12</f>
        <v>0</v>
      </c>
      <c r="J2335" s="14" t="n">
        <f aca="false">SUM(B2335:I2335)</f>
        <v>75.44325</v>
      </c>
      <c r="K2335" s="16" t="n">
        <f aca="false">IF(Data_Clean!P2335="","",Assumptions!$B$15*0.5^(Data_Clean!P2335/Assumptions!$B$20))</f>
        <v>0.0352448741039683</v>
      </c>
      <c r="L2335" s="16" t="n">
        <f aca="false">Assumptions!$B$16*MIN(1,LN(1+Data_Clean!Q2335)/LN(1+Assumptions!$B$21))</f>
        <v>0</v>
      </c>
      <c r="M2335" s="16" t="n">
        <f aca="false">Assumptions!$B$17*(0.6*MIN(1,Data_Clean!R2335/Assumptions!$B$22)+0.4*IF(Data_Clean!S2335="",0,Data_Clean!S2335))</f>
        <v>0</v>
      </c>
      <c r="N2335" s="16" t="n">
        <f aca="false">Assumptions!$B$18*MIN(1,(Data_Clean!F2335-1)/Assumptions!$B$23)</f>
        <v>5</v>
      </c>
      <c r="O2335" s="16" t="n">
        <f aca="false">Assumptions!$B$19*(0.4*IF(Data_Clean!E2335="",0,MIN(1,Data_Clean!E2335/12/Assumptions!$B$24))+0.35*IF(Data_Clean!D2335="Y",1,0)+0.25*(1-MIN(Data_Clean!T2335,3)/3))/IF(Data_Clean!E2335="",0.6,1)</f>
        <v>3.8</v>
      </c>
      <c r="P2335" s="16" t="n">
        <f aca="false">SUM(K2335:O2335)/(Assumptions!$D$5-IF(K2335="",Assumptions!$B$15,0))*100</f>
        <v>8.83524487410397</v>
      </c>
      <c r="Q2335" s="7" t="str">
        <f aca="false">IF(J2335&gt;=Assumptions!$B$26,"High",IF(J2335&gt;=Assumptions!$B$27,"Mid","Low"))</f>
        <v>Low</v>
      </c>
      <c r="R2335" s="7" t="str">
        <f aca="false">IF(P2335&gt;=Assumptions!$B$28,"High",IF(P2335&gt;=Assumptions!$B$29,"Mid","Low"))</f>
        <v>Low</v>
      </c>
      <c r="S2335" s="7" t="str">
        <f aca="false">INDEX(Assumptions!$B$33:$B$41,MATCH(Q2335&amp;"|"&amp;R2335,Assumptions!$A$33:$A$41,0))</f>
        <v>Dormant &amp; Low Value</v>
      </c>
      <c r="T2335" s="7" t="n">
        <f aca="false">IF(ISNUMBER(Data_Clean!V2335),J2335*Data_Clean!V2335,0)</f>
        <v>31.55036715</v>
      </c>
    </row>
    <row r="2336" customFormat="false" ht="15" hidden="false" customHeight="false" outlineLevel="0" collapsed="false">
      <c r="A2336" s="15" t="str">
        <f aca="false">Data_Clean!A2336</f>
        <v>CX102332</v>
      </c>
      <c r="B2336" s="14" t="n">
        <f aca="false">Data_Clean!G2336*Assumptions!$B$5</f>
        <v>147.699</v>
      </c>
      <c r="C2336" s="14" t="n">
        <f aca="false">IF(Data_Clean!H2336="",0,Data_Clean!H2336)*Assumptions!$B$6</f>
        <v>160.38264</v>
      </c>
      <c r="D2336" s="14" t="n">
        <f aca="false">Data_Clean!I2336*Assumptions!$B$7</f>
        <v>0</v>
      </c>
      <c r="E2336" s="14" t="n">
        <f aca="false">Data_Clean!J2336*Assumptions!$B$8</f>
        <v>0</v>
      </c>
      <c r="F2336" s="14" t="n">
        <f aca="false">Data_Clean!K2336*Assumptions!$B$9</f>
        <v>2799.5</v>
      </c>
      <c r="G2336" s="14" t="n">
        <f aca="false">Data_Clean!L2336*Assumptions!$B$10</f>
        <v>0</v>
      </c>
      <c r="H2336" s="14" t="n">
        <f aca="false">IF(OR(Data_Clean!M2336="",Data_Clean!N2336=""),0,Data_Clean!M2336*Data_Clean!N2336/100)*Assumptions!$B$13*Assumptions!$B$11</f>
        <v>61.632</v>
      </c>
      <c r="I2336" s="14" t="n">
        <f aca="false">Data_Clean!O2336*4*Assumptions!$B$12</f>
        <v>22.33872</v>
      </c>
      <c r="J2336" s="14" t="n">
        <f aca="false">SUM(B2336:I2336)</f>
        <v>3191.55236</v>
      </c>
      <c r="K2336" s="16" t="n">
        <f aca="false">IF(Data_Clean!P2336="","",Assumptions!$B$15*0.5^(Data_Clean!P2336/Assumptions!$B$20))</f>
        <v>25.5200148285257</v>
      </c>
      <c r="L2336" s="16" t="n">
        <f aca="false">Assumptions!$B$16*MIN(1,LN(1+Data_Clean!Q2336)/LN(1+Assumptions!$B$21))</f>
        <v>13.5873179074216</v>
      </c>
      <c r="M2336" s="16" t="n">
        <f aca="false">Assumptions!$B$17*(0.6*MIN(1,Data_Clean!R2336/Assumptions!$B$22)+0.4*IF(Data_Clean!S2336="",0,Data_Clean!S2336))</f>
        <v>9.672</v>
      </c>
      <c r="N2336" s="16" t="n">
        <f aca="false">Assumptions!$B$18*MIN(1,(Data_Clean!F2336-1)/Assumptions!$B$23)</f>
        <v>15</v>
      </c>
      <c r="O2336" s="16" t="n">
        <f aca="false">Assumptions!$B$19*(0.4*IF(Data_Clean!E2336="",0,MIN(1,Data_Clean!E2336/12/Assumptions!$B$24))+0.35*IF(Data_Clean!D2336="Y",1,0)+0.25*(1-MIN(Data_Clean!T2336,3)/3))/IF(Data_Clean!E2336="",0.6,1)</f>
        <v>9.75</v>
      </c>
      <c r="P2336" s="16" t="n">
        <f aca="false">SUM(K2336:O2336)/(Assumptions!$D$5-IF(K2336="",Assumptions!$B$15,0))*100</f>
        <v>73.5293327359472</v>
      </c>
      <c r="Q2336" s="7" t="str">
        <f aca="false">IF(J2336&gt;=Assumptions!$B$26,"High",IF(J2336&gt;=Assumptions!$B$27,"Mid","Low"))</f>
        <v>High</v>
      </c>
      <c r="R2336" s="7" t="str">
        <f aca="false">IF(P2336&gt;=Assumptions!$B$28,"High",IF(P2336&gt;=Assumptions!$B$29,"Mid","Low"))</f>
        <v>High</v>
      </c>
      <c r="S2336" s="7" t="str">
        <f aca="false">INDEX(Assumptions!$B$33:$B$41,MATCH(Q2336&amp;"|"&amp;R2336,Assumptions!$A$33:$A$41,0))</f>
        <v>Premier Advocates</v>
      </c>
      <c r="T2336" s="7" t="n">
        <f aca="false">IF(ISNUMBER(Data_Clean!V2336),J2336*Data_Clean!V2336,0)</f>
        <v>166.279877956</v>
      </c>
    </row>
    <row r="2337" customFormat="false" ht="15" hidden="false" customHeight="false" outlineLevel="0" collapsed="false">
      <c r="A2337" s="15" t="str">
        <f aca="false">Data_Clean!A2337</f>
        <v>CX102333</v>
      </c>
      <c r="B2337" s="14" t="n">
        <f aca="false">Data_Clean!G2337*Assumptions!$B$5</f>
        <v>15.46575</v>
      </c>
      <c r="C2337" s="14" t="n">
        <f aca="false">IF(Data_Clean!H2337="",0,Data_Clean!H2337)*Assumptions!$B$6</f>
        <v>228.16932</v>
      </c>
      <c r="D2337" s="14" t="n">
        <f aca="false">Data_Clean!I2337*Assumptions!$B$7</f>
        <v>0</v>
      </c>
      <c r="E2337" s="14" t="n">
        <f aca="false">Data_Clean!J2337*Assumptions!$B$8</f>
        <v>0</v>
      </c>
      <c r="F2337" s="14" t="n">
        <f aca="false">Data_Clean!K2337*Assumptions!$B$9</f>
        <v>0</v>
      </c>
      <c r="G2337" s="14" t="n">
        <f aca="false">Data_Clean!L2337*Assumptions!$B$10</f>
        <v>0</v>
      </c>
      <c r="H2337" s="14" t="n">
        <f aca="false">IF(OR(Data_Clean!M2337="",Data_Clean!N2337=""),0,Data_Clean!M2337*Data_Clean!N2337/100)*Assumptions!$B$13*Assumptions!$B$11</f>
        <v>71.592</v>
      </c>
      <c r="I2337" s="14" t="n">
        <f aca="false">Data_Clean!O2337*4*Assumptions!$B$12</f>
        <v>4.04496</v>
      </c>
      <c r="J2337" s="14" t="n">
        <f aca="false">SUM(B2337:I2337)</f>
        <v>319.27203</v>
      </c>
      <c r="K2337" s="16" t="n">
        <f aca="false">IF(Data_Clean!P2337="","",Assumptions!$B$15*0.5^(Data_Clean!P2337/Assumptions!$B$20))</f>
        <v>21.2132034355964</v>
      </c>
      <c r="L2337" s="16" t="n">
        <f aca="false">Assumptions!$B$16*MIN(1,LN(1+Data_Clean!Q2337)/LN(1+Assumptions!$B$21))</f>
        <v>12.2792642888455</v>
      </c>
      <c r="M2337" s="16" t="n">
        <f aca="false">Assumptions!$B$17*(0.6*MIN(1,Data_Clean!R2337/Assumptions!$B$22)+0.4*IF(Data_Clean!S2337="",0,Data_Clean!S2337))</f>
        <v>5.31</v>
      </c>
      <c r="N2337" s="16" t="n">
        <f aca="false">Assumptions!$B$18*MIN(1,(Data_Clean!F2337-1)/Assumptions!$B$23)</f>
        <v>10</v>
      </c>
      <c r="O2337" s="16" t="n">
        <f aca="false">Assumptions!$B$19*(0.4*IF(Data_Clean!E2337="",0,MIN(1,Data_Clean!E2337/12/Assumptions!$B$24))+0.35*IF(Data_Clean!D2337="Y",1,0)+0.25*(1-MIN(Data_Clean!T2337,3)/3))/IF(Data_Clean!E2337="",0.6,1)</f>
        <v>4.7</v>
      </c>
      <c r="P2337" s="16" t="n">
        <f aca="false">SUM(K2337:O2337)/(Assumptions!$D$5-IF(K2337="",Assumptions!$B$15,0))*100</f>
        <v>53.5024677244419</v>
      </c>
      <c r="Q2337" s="7" t="str">
        <f aca="false">IF(J2337&gt;=Assumptions!$B$26,"High",IF(J2337&gt;=Assumptions!$B$27,"Mid","Low"))</f>
        <v>Low</v>
      </c>
      <c r="R2337" s="7" t="str">
        <f aca="false">IF(P2337&gt;=Assumptions!$B$28,"High",IF(P2337&gt;=Assumptions!$B$29,"Mid","Low"))</f>
        <v>Mid</v>
      </c>
      <c r="S2337" s="7" t="str">
        <f aca="false">INDEX(Assumptions!$B$33:$B$41,MATCH(Q2337&amp;"|"&amp;R2337,Assumptions!$A$33:$A$41,0))</f>
        <v>Light Touch</v>
      </c>
      <c r="T2337" s="7" t="n">
        <f aca="false">IF(ISNUMBER(Data_Clean!V2337),J2337*Data_Clean!V2337,0)</f>
        <v>32.342256639</v>
      </c>
    </row>
    <row r="2338" customFormat="false" ht="15" hidden="false" customHeight="false" outlineLevel="0" collapsed="false">
      <c r="A2338" s="15" t="str">
        <f aca="false">Data_Clean!A2338</f>
        <v>CX102334</v>
      </c>
      <c r="B2338" s="14" t="n">
        <f aca="false">Data_Clean!G2338*Assumptions!$B$5</f>
        <v>29.70725</v>
      </c>
      <c r="C2338" s="14" t="n">
        <f aca="false">IF(Data_Clean!H2338="",0,Data_Clean!H2338)*Assumptions!$B$6</f>
        <v>0</v>
      </c>
      <c r="D2338" s="14" t="n">
        <f aca="false">Data_Clean!I2338*Assumptions!$B$7</f>
        <v>0</v>
      </c>
      <c r="E2338" s="14" t="n">
        <f aca="false">Data_Clean!J2338*Assumptions!$B$8</f>
        <v>0</v>
      </c>
      <c r="F2338" s="14" t="n">
        <f aca="false">Data_Clean!K2338*Assumptions!$B$9</f>
        <v>0</v>
      </c>
      <c r="G2338" s="14" t="n">
        <f aca="false">Data_Clean!L2338*Assumptions!$B$10</f>
        <v>594.9</v>
      </c>
      <c r="H2338" s="14" t="n">
        <f aca="false">IF(OR(Data_Clean!M2338="",Data_Clean!N2338=""),0,Data_Clean!M2338*Data_Clean!N2338/100)*Assumptions!$B$13*Assumptions!$B$11</f>
        <v>0</v>
      </c>
      <c r="I2338" s="14" t="n">
        <f aca="false">Data_Clean!O2338*4*Assumptions!$B$12</f>
        <v>0</v>
      </c>
      <c r="J2338" s="14" t="n">
        <f aca="false">SUM(B2338:I2338)</f>
        <v>624.60725</v>
      </c>
      <c r="K2338" s="16" t="n">
        <f aca="false">IF(Data_Clean!P2338="","",Assumptions!$B$15*0.5^(Data_Clean!P2338/Assumptions!$B$20))</f>
        <v>27.9909897461042</v>
      </c>
      <c r="L2338" s="16" t="n">
        <f aca="false">Assumptions!$B$16*MIN(1,LN(1+Data_Clean!Q2338)/LN(1+Assumptions!$B$21))</f>
        <v>12.0537864630054</v>
      </c>
      <c r="M2338" s="16" t="n">
        <f aca="false">Assumptions!$B$17*(0.6*MIN(1,Data_Clean!R2338/Assumptions!$B$22)+0.4*IF(Data_Clean!S2338="",0,Data_Clean!S2338))</f>
        <v>8.4</v>
      </c>
      <c r="N2338" s="16" t="n">
        <f aca="false">Assumptions!$B$18*MIN(1,(Data_Clean!F2338-1)/Assumptions!$B$23)</f>
        <v>5</v>
      </c>
      <c r="O2338" s="16" t="n">
        <f aca="false">Assumptions!$B$19*(0.4*IF(Data_Clean!E2338="",0,MIN(1,Data_Clean!E2338/12/Assumptions!$B$24))+0.35*IF(Data_Clean!D2338="Y",1,0)+0.25*(1-MIN(Data_Clean!T2338,3)/3))/IF(Data_Clean!E2338="",0.6,1)</f>
        <v>9.75</v>
      </c>
      <c r="P2338" s="16" t="n">
        <f aca="false">SUM(K2338:O2338)/(Assumptions!$D$5-IF(K2338="",Assumptions!$B$15,0))*100</f>
        <v>63.1947762091096</v>
      </c>
      <c r="Q2338" s="7" t="str">
        <f aca="false">IF(J2338&gt;=Assumptions!$B$26,"High",IF(J2338&gt;=Assumptions!$B$27,"Mid","Low"))</f>
        <v>Mid</v>
      </c>
      <c r="R2338" s="7" t="str">
        <f aca="false">IF(P2338&gt;=Assumptions!$B$28,"High",IF(P2338&gt;=Assumptions!$B$29,"Mid","Low"))</f>
        <v>Mid</v>
      </c>
      <c r="S2338" s="7" t="str">
        <f aca="false">INDEX(Assumptions!$B$33:$B$41,MATCH(Q2338&amp;"|"&amp;R2338,Assumptions!$A$33:$A$41,0))</f>
        <v>Established Core</v>
      </c>
      <c r="T2338" s="7" t="n">
        <f aca="false">IF(ISNUMBER(Data_Clean!V2338),J2338*Data_Clean!V2338,0)</f>
        <v>41.59884285</v>
      </c>
    </row>
    <row r="2339" customFormat="false" ht="15" hidden="false" customHeight="false" outlineLevel="0" collapsed="false">
      <c r="A2339" s="15" t="str">
        <f aca="false">Data_Clean!A2339</f>
        <v>CX102335</v>
      </c>
      <c r="B2339" s="14" t="n">
        <f aca="false">Data_Clean!G2339*Assumptions!$B$5</f>
        <v>120.9485</v>
      </c>
      <c r="C2339" s="14" t="n">
        <f aca="false">IF(Data_Clean!H2339="",0,Data_Clean!H2339)*Assumptions!$B$6</f>
        <v>121.62</v>
      </c>
      <c r="D2339" s="14" t="n">
        <f aca="false">Data_Clean!I2339*Assumptions!$B$7</f>
        <v>0</v>
      </c>
      <c r="E2339" s="14" t="n">
        <f aca="false">Data_Clean!J2339*Assumptions!$B$8</f>
        <v>0</v>
      </c>
      <c r="F2339" s="14" t="n">
        <f aca="false">Data_Clean!K2339*Assumptions!$B$9</f>
        <v>0</v>
      </c>
      <c r="G2339" s="14" t="n">
        <f aca="false">Data_Clean!L2339*Assumptions!$B$10</f>
        <v>0</v>
      </c>
      <c r="H2339" s="14" t="n">
        <f aca="false">IF(OR(Data_Clean!M2339="",Data_Clean!N2339=""),0,Data_Clean!M2339*Data_Clean!N2339/100)*Assumptions!$B$13*Assumptions!$B$11</f>
        <v>216.972</v>
      </c>
      <c r="I2339" s="14" t="n">
        <f aca="false">Data_Clean!O2339*4*Assumptions!$B$12</f>
        <v>13.6848</v>
      </c>
      <c r="J2339" s="14" t="n">
        <f aca="false">SUM(B2339:I2339)</f>
        <v>473.2253</v>
      </c>
      <c r="K2339" s="16" t="n">
        <f aca="false">IF(Data_Clean!P2339="","",Assumptions!$B$15*0.5^(Data_Clean!P2339/Assumptions!$B$20))</f>
        <v>23.811015779523</v>
      </c>
      <c r="L2339" s="16" t="n">
        <f aca="false">Assumptions!$B$16*MIN(1,LN(1+Data_Clean!Q2339)/LN(1+Assumptions!$B$21))</f>
        <v>15.5872929926646</v>
      </c>
      <c r="M2339" s="16" t="n">
        <f aca="false">Assumptions!$B$17*(0.6*MIN(1,Data_Clean!R2339/Assumptions!$B$22)+0.4*IF(Data_Clean!S2339="",0,Data_Clean!S2339))</f>
        <v>0.69</v>
      </c>
      <c r="N2339" s="16" t="n">
        <f aca="false">Assumptions!$B$18*MIN(1,(Data_Clean!F2339-1)/Assumptions!$B$23)</f>
        <v>15</v>
      </c>
      <c r="O2339" s="16" t="n">
        <f aca="false">Assumptions!$B$19*(0.4*IF(Data_Clean!E2339="",0,MIN(1,Data_Clean!E2339/12/Assumptions!$B$24))+0.35*IF(Data_Clean!D2339="Y",1,0)+0.25*(1-MIN(Data_Clean!T2339,3)/3))/IF(Data_Clean!E2339="",0.6,1)</f>
        <v>9.75</v>
      </c>
      <c r="P2339" s="16" t="n">
        <f aca="false">SUM(K2339:O2339)/(Assumptions!$D$5-IF(K2339="",Assumptions!$B$15,0))*100</f>
        <v>64.8383087721876</v>
      </c>
      <c r="Q2339" s="7" t="str">
        <f aca="false">IF(J2339&gt;=Assumptions!$B$26,"High",IF(J2339&gt;=Assumptions!$B$27,"Mid","Low"))</f>
        <v>Mid</v>
      </c>
      <c r="R2339" s="7" t="str">
        <f aca="false">IF(P2339&gt;=Assumptions!$B$28,"High",IF(P2339&gt;=Assumptions!$B$29,"Mid","Low"))</f>
        <v>Mid</v>
      </c>
      <c r="S2339" s="7" t="str">
        <f aca="false">INDEX(Assumptions!$B$33:$B$41,MATCH(Q2339&amp;"|"&amp;R2339,Assumptions!$A$33:$A$41,0))</f>
        <v>Established Core</v>
      </c>
      <c r="T2339" s="7" t="n">
        <f aca="false">IF(ISNUMBER(Data_Clean!V2339),J2339*Data_Clean!V2339,0)</f>
        <v>15.33249972</v>
      </c>
    </row>
    <row r="2340" customFormat="false" ht="15" hidden="false" customHeight="false" outlineLevel="0" collapsed="false">
      <c r="A2340" s="15" t="str">
        <f aca="false">Data_Clean!A2340</f>
        <v>CX102336</v>
      </c>
      <c r="B2340" s="14" t="n">
        <f aca="false">Data_Clean!G2340*Assumptions!$B$5</f>
        <v>31.2945</v>
      </c>
      <c r="C2340" s="14" t="n">
        <f aca="false">IF(Data_Clean!H2340="",0,Data_Clean!H2340)*Assumptions!$B$6</f>
        <v>31.90356</v>
      </c>
      <c r="D2340" s="14" t="n">
        <f aca="false">Data_Clean!I2340*Assumptions!$B$7</f>
        <v>0</v>
      </c>
      <c r="E2340" s="14" t="n">
        <f aca="false">Data_Clean!J2340*Assumptions!$B$8</f>
        <v>0</v>
      </c>
      <c r="F2340" s="14" t="n">
        <f aca="false">Data_Clean!K2340*Assumptions!$B$9</f>
        <v>0</v>
      </c>
      <c r="G2340" s="14" t="n">
        <f aca="false">Data_Clean!L2340*Assumptions!$B$10</f>
        <v>0</v>
      </c>
      <c r="H2340" s="14" t="n">
        <f aca="false">IF(OR(Data_Clean!M2340="",Data_Clean!N2340=""),0,Data_Clean!M2340*Data_Clean!N2340/100)*Assumptions!$B$13*Assumptions!$B$11</f>
        <v>0</v>
      </c>
      <c r="I2340" s="14" t="n">
        <f aca="false">Data_Clean!O2340*4*Assumptions!$B$12</f>
        <v>0</v>
      </c>
      <c r="J2340" s="14" t="n">
        <f aca="false">SUM(B2340:I2340)</f>
        <v>63.19806</v>
      </c>
      <c r="K2340" s="16" t="n">
        <f aca="false">IF(Data_Clean!P2340="","",Assumptions!$B$15*0.5^(Data_Clean!P2340/Assumptions!$B$20))</f>
        <v>29.3147990530274</v>
      </c>
      <c r="L2340" s="16" t="n">
        <f aca="false">Assumptions!$B$16*MIN(1,LN(1+Data_Clean!Q2340)/LN(1+Assumptions!$B$21))</f>
        <v>16.0563626167747</v>
      </c>
      <c r="M2340" s="16" t="n">
        <f aca="false">Assumptions!$B$17*(0.6*MIN(1,Data_Clean!R2340/Assumptions!$B$22)+0.4*IF(Data_Clean!S2340="",0,Data_Clean!S2340))</f>
        <v>4.428</v>
      </c>
      <c r="N2340" s="16" t="n">
        <f aca="false">Assumptions!$B$18*MIN(1,(Data_Clean!F2340-1)/Assumptions!$B$23)</f>
        <v>5</v>
      </c>
      <c r="O2340" s="16" t="n">
        <f aca="false">Assumptions!$B$19*(0.4*IF(Data_Clean!E2340="",0,MIN(1,Data_Clean!E2340/12/Assumptions!$B$24))+0.35*IF(Data_Clean!D2340="Y",1,0)+0.25*(1-MIN(Data_Clean!T2340,3)/3))/IF(Data_Clean!E2340="",0.6,1)</f>
        <v>15</v>
      </c>
      <c r="P2340" s="16" t="n">
        <f aca="false">SUM(K2340:O2340)/(Assumptions!$D$5-IF(K2340="",Assumptions!$B$15,0))*100</f>
        <v>69.7991616698021</v>
      </c>
      <c r="Q2340" s="7" t="str">
        <f aca="false">IF(J2340&gt;=Assumptions!$B$26,"High",IF(J2340&gt;=Assumptions!$B$27,"Mid","Low"))</f>
        <v>Low</v>
      </c>
      <c r="R2340" s="7" t="str">
        <f aca="false">IF(P2340&gt;=Assumptions!$B$28,"High",IF(P2340&gt;=Assumptions!$B$29,"Mid","Low"))</f>
        <v>Mid</v>
      </c>
      <c r="S2340" s="7" t="str">
        <f aca="false">INDEX(Assumptions!$B$33:$B$41,MATCH(Q2340&amp;"|"&amp;R2340,Assumptions!$A$33:$A$41,0))</f>
        <v>Light Touch</v>
      </c>
      <c r="T2340" s="7" t="n">
        <f aca="false">IF(ISNUMBER(Data_Clean!V2340),J2340*Data_Clean!V2340,0)</f>
        <v>1.238681976</v>
      </c>
    </row>
    <row r="2341" customFormat="false" ht="15" hidden="false" customHeight="false" outlineLevel="0" collapsed="false">
      <c r="A2341" s="15" t="str">
        <f aca="false">Data_Clean!A2341</f>
        <v>CX102337</v>
      </c>
      <c r="B2341" s="14" t="n">
        <f aca="false">Data_Clean!G2341*Assumptions!$B$5</f>
        <v>280.1885</v>
      </c>
      <c r="C2341" s="14" t="n">
        <f aca="false">IF(Data_Clean!H2341="",0,Data_Clean!H2341)*Assumptions!$B$6</f>
        <v>284.13456</v>
      </c>
      <c r="D2341" s="14" t="n">
        <f aca="false">Data_Clean!I2341*Assumptions!$B$7</f>
        <v>0</v>
      </c>
      <c r="E2341" s="14" t="n">
        <f aca="false">Data_Clean!J2341*Assumptions!$B$8</f>
        <v>0</v>
      </c>
      <c r="F2341" s="14" t="n">
        <f aca="false">Data_Clean!K2341*Assumptions!$B$9</f>
        <v>0</v>
      </c>
      <c r="G2341" s="14" t="n">
        <f aca="false">Data_Clean!L2341*Assumptions!$B$10</f>
        <v>1258.2</v>
      </c>
      <c r="H2341" s="14" t="n">
        <f aca="false">IF(OR(Data_Clean!M2341="",Data_Clean!N2341=""),0,Data_Clean!M2341*Data_Clean!N2341/100)*Assumptions!$B$13*Assumptions!$B$11</f>
        <v>194.94</v>
      </c>
      <c r="I2341" s="14" t="n">
        <f aca="false">Data_Clean!O2341*4*Assumptions!$B$12</f>
        <v>18.33936</v>
      </c>
      <c r="J2341" s="14" t="n">
        <f aca="false">SUM(B2341:I2341)</f>
        <v>2035.80242</v>
      </c>
      <c r="K2341" s="16" t="n">
        <f aca="false">IF(Data_Clean!P2341="","",Assumptions!$B$15*0.5^(Data_Clean!P2341/Assumptions!$B$20))</f>
        <v>27.9909897461042</v>
      </c>
      <c r="L2341" s="16" t="n">
        <f aca="false">Assumptions!$B$16*MIN(1,LN(1+Data_Clean!Q2341)/LN(1+Assumptions!$B$21))</f>
        <v>13.4237548294248</v>
      </c>
      <c r="M2341" s="16" t="n">
        <f aca="false">Assumptions!$B$17*(0.6*MIN(1,Data_Clean!R2341/Assumptions!$B$22)+0.4*IF(Data_Clean!S2341="",0,Data_Clean!S2341))</f>
        <v>5.976</v>
      </c>
      <c r="N2341" s="16" t="n">
        <f aca="false">Assumptions!$B$18*MIN(1,(Data_Clean!F2341-1)/Assumptions!$B$23)</f>
        <v>15</v>
      </c>
      <c r="O2341" s="16" t="n">
        <f aca="false">Assumptions!$B$19*(0.4*IF(Data_Clean!E2341="",0,MIN(1,Data_Clean!E2341/12/Assumptions!$B$24))+0.35*IF(Data_Clean!D2341="Y",1,0)+0.25*(1-MIN(Data_Clean!T2341,3)/3))/IF(Data_Clean!E2341="",0.6,1)</f>
        <v>8.4</v>
      </c>
      <c r="P2341" s="16" t="n">
        <f aca="false">SUM(K2341:O2341)/(Assumptions!$D$5-IF(K2341="",Assumptions!$B$15,0))*100</f>
        <v>70.790744575529</v>
      </c>
      <c r="Q2341" s="7" t="str">
        <f aca="false">IF(J2341&gt;=Assumptions!$B$26,"High",IF(J2341&gt;=Assumptions!$B$27,"Mid","Low"))</f>
        <v>High</v>
      </c>
      <c r="R2341" s="7" t="str">
        <f aca="false">IF(P2341&gt;=Assumptions!$B$28,"High",IF(P2341&gt;=Assumptions!$B$29,"Mid","Low"))</f>
        <v>High</v>
      </c>
      <c r="S2341" s="7" t="str">
        <f aca="false">INDEX(Assumptions!$B$33:$B$41,MATCH(Q2341&amp;"|"&amp;R2341,Assumptions!$A$33:$A$41,0))</f>
        <v>Premier Advocates</v>
      </c>
      <c r="T2341" s="7" t="n">
        <f aca="false">IF(ISNUMBER(Data_Clean!V2341),J2341*Data_Clean!V2341,0)</f>
        <v>113.801355278</v>
      </c>
    </row>
    <row r="2342" customFormat="false" ht="15" hidden="false" customHeight="false" outlineLevel="0" collapsed="false">
      <c r="A2342" s="15" t="str">
        <f aca="false">Data_Clean!A2342</f>
        <v>CX102338</v>
      </c>
      <c r="B2342" s="14" t="n">
        <f aca="false">Data_Clean!G2342*Assumptions!$B$5</f>
        <v>275.07875</v>
      </c>
      <c r="C2342" s="14" t="n">
        <f aca="false">IF(Data_Clean!H2342="",0,Data_Clean!H2342)*Assumptions!$B$6</f>
        <v>198.86772</v>
      </c>
      <c r="D2342" s="14" t="n">
        <f aca="false">Data_Clean!I2342*Assumptions!$B$7</f>
        <v>0</v>
      </c>
      <c r="E2342" s="14" t="n">
        <f aca="false">Data_Clean!J2342*Assumptions!$B$8</f>
        <v>0</v>
      </c>
      <c r="F2342" s="14" t="n">
        <f aca="false">Data_Clean!K2342*Assumptions!$B$9</f>
        <v>0</v>
      </c>
      <c r="G2342" s="14" t="n">
        <f aca="false">Data_Clean!L2342*Assumptions!$B$10</f>
        <v>0</v>
      </c>
      <c r="H2342" s="14" t="n">
        <f aca="false">IF(OR(Data_Clean!M2342="",Data_Clean!N2342=""),0,Data_Clean!M2342*Data_Clean!N2342/100)*Assumptions!$B$13*Assumptions!$B$11</f>
        <v>0</v>
      </c>
      <c r="I2342" s="14" t="n">
        <f aca="false">Data_Clean!O2342*4*Assumptions!$B$12</f>
        <v>0</v>
      </c>
      <c r="J2342" s="14" t="n">
        <f aca="false">SUM(B2342:I2342)</f>
        <v>473.94647</v>
      </c>
      <c r="K2342" s="16" t="n">
        <f aca="false">IF(Data_Clean!P2342="","",Assumptions!$B$15*0.5^(Data_Clean!P2342/Assumptions!$B$20))</f>
        <v>24.3675718906871</v>
      </c>
      <c r="L2342" s="16" t="n">
        <f aca="false">Assumptions!$B$16*MIN(1,LN(1+Data_Clean!Q2342)/LN(1+Assumptions!$B$21))</f>
        <v>17.4085470589551</v>
      </c>
      <c r="M2342" s="16" t="n">
        <f aca="false">Assumptions!$B$17*(0.6*MIN(1,Data_Clean!R2342/Assumptions!$B$22)+0.4*IF(Data_Clean!S2342="",0,Data_Clean!S2342))</f>
        <v>9.324</v>
      </c>
      <c r="N2342" s="16" t="n">
        <f aca="false">Assumptions!$B$18*MIN(1,(Data_Clean!F2342-1)/Assumptions!$B$23)</f>
        <v>5</v>
      </c>
      <c r="O2342" s="16" t="n">
        <f aca="false">Assumptions!$B$19*(0.4*IF(Data_Clean!E2342="",0,MIN(1,Data_Clean!E2342/12/Assumptions!$B$24))+0.35*IF(Data_Clean!D2342="Y",1,0)+0.25*(1-MIN(Data_Clean!T2342,3)/3))/IF(Data_Clean!E2342="",0.6,1)</f>
        <v>15</v>
      </c>
      <c r="P2342" s="16" t="n">
        <f aca="false">SUM(K2342:O2342)/(Assumptions!$D$5-IF(K2342="",Assumptions!$B$15,0))*100</f>
        <v>71.1001189496422</v>
      </c>
      <c r="Q2342" s="7" t="str">
        <f aca="false">IF(J2342&gt;=Assumptions!$B$26,"High",IF(J2342&gt;=Assumptions!$B$27,"Mid","Low"))</f>
        <v>Mid</v>
      </c>
      <c r="R2342" s="7" t="str">
        <f aca="false">IF(P2342&gt;=Assumptions!$B$28,"High",IF(P2342&gt;=Assumptions!$B$29,"Mid","Low"))</f>
        <v>High</v>
      </c>
      <c r="S2342" s="7" t="str">
        <f aca="false">INDEX(Assumptions!$B$33:$B$41,MATCH(Q2342&amp;"|"&amp;R2342,Assumptions!$A$33:$A$41,0))</f>
        <v>Engaged Builders</v>
      </c>
      <c r="T2342" s="7" t="n">
        <f aca="false">IF(ISNUMBER(Data_Clean!V2342),J2342*Data_Clean!V2342,0)</f>
        <v>8.720615048</v>
      </c>
    </row>
    <row r="2343" customFormat="false" ht="15" hidden="false" customHeight="false" outlineLevel="0" collapsed="false">
      <c r="A2343" s="15" t="str">
        <f aca="false">Data_Clean!A2343</f>
        <v>CX102339</v>
      </c>
      <c r="B2343" s="14" t="n">
        <f aca="false">Data_Clean!G2343*Assumptions!$B$5</f>
        <v>230.72425</v>
      </c>
      <c r="C2343" s="14" t="n">
        <f aca="false">IF(Data_Clean!H2343="",0,Data_Clean!H2343)*Assumptions!$B$6</f>
        <v>496.73328</v>
      </c>
      <c r="D2343" s="14" t="n">
        <f aca="false">Data_Clean!I2343*Assumptions!$B$7</f>
        <v>1590.4</v>
      </c>
      <c r="E2343" s="14" t="n">
        <f aca="false">Data_Clean!J2343*Assumptions!$B$8</f>
        <v>0</v>
      </c>
      <c r="F2343" s="14" t="n">
        <f aca="false">Data_Clean!K2343*Assumptions!$B$9</f>
        <v>0</v>
      </c>
      <c r="G2343" s="14" t="n">
        <f aca="false">Data_Clean!L2343*Assumptions!$B$10</f>
        <v>0</v>
      </c>
      <c r="H2343" s="14" t="n">
        <f aca="false">IF(OR(Data_Clean!M2343="",Data_Clean!N2343=""),0,Data_Clean!M2343*Data_Clean!N2343/100)*Assumptions!$B$13*Assumptions!$B$11</f>
        <v>100.548</v>
      </c>
      <c r="I2343" s="14" t="n">
        <f aca="false">Data_Clean!O2343*4*Assumptions!$B$12</f>
        <v>15.08112</v>
      </c>
      <c r="J2343" s="14" t="n">
        <f aca="false">SUM(B2343:I2343)</f>
        <v>2433.48665</v>
      </c>
      <c r="K2343" s="16" t="n">
        <f aca="false">IF(Data_Clean!P2343="","",Assumptions!$B$15*0.5^(Data_Clean!P2343/Assumptions!$B$20))</f>
        <v>22.2164632842985</v>
      </c>
      <c r="L2343" s="16" t="n">
        <f aca="false">Assumptions!$B$16*MIN(1,LN(1+Data_Clean!Q2343)/LN(1+Assumptions!$B$21))</f>
        <v>12.4931739410702</v>
      </c>
      <c r="M2343" s="16" t="n">
        <f aca="false">Assumptions!$B$17*(0.6*MIN(1,Data_Clean!R2343/Assumptions!$B$22)+0.4*IF(Data_Clean!S2343="",0,Data_Clean!S2343))</f>
        <v>7.776</v>
      </c>
      <c r="N2343" s="16" t="n">
        <f aca="false">Assumptions!$B$18*MIN(1,(Data_Clean!F2343-1)/Assumptions!$B$23)</f>
        <v>15</v>
      </c>
      <c r="O2343" s="16" t="n">
        <f aca="false">Assumptions!$B$19*(0.4*IF(Data_Clean!E2343="",0,MIN(1,Data_Clean!E2343/12/Assumptions!$B$24))+0.35*IF(Data_Clean!D2343="Y",1,0)+0.25*(1-MIN(Data_Clean!T2343,3)/3))/IF(Data_Clean!E2343="",0.6,1)</f>
        <v>15</v>
      </c>
      <c r="P2343" s="16" t="n">
        <f aca="false">SUM(K2343:O2343)/(Assumptions!$D$5-IF(K2343="",Assumptions!$B$15,0))*100</f>
        <v>72.4856372253686</v>
      </c>
      <c r="Q2343" s="7" t="str">
        <f aca="false">IF(J2343&gt;=Assumptions!$B$26,"High",IF(J2343&gt;=Assumptions!$B$27,"Mid","Low"))</f>
        <v>High</v>
      </c>
      <c r="R2343" s="7" t="str">
        <f aca="false">IF(P2343&gt;=Assumptions!$B$28,"High",IF(P2343&gt;=Assumptions!$B$29,"Mid","Low"))</f>
        <v>High</v>
      </c>
      <c r="S2343" s="7" t="str">
        <f aca="false">INDEX(Assumptions!$B$33:$B$41,MATCH(Q2343&amp;"|"&amp;R2343,Assumptions!$A$33:$A$41,0))</f>
        <v>Premier Advocates</v>
      </c>
      <c r="T2343" s="7" t="n">
        <f aca="false">IF(ISNUMBER(Data_Clean!V2343),J2343*Data_Clean!V2343,0)</f>
        <v>70.08441552</v>
      </c>
    </row>
    <row r="2344" customFormat="false" ht="15" hidden="false" customHeight="false" outlineLevel="0" collapsed="false">
      <c r="A2344" s="15" t="str">
        <f aca="false">Data_Clean!A2344</f>
        <v>CX102340</v>
      </c>
      <c r="B2344" s="14" t="n">
        <f aca="false">Data_Clean!G2344*Assumptions!$B$5</f>
        <v>51.76275</v>
      </c>
      <c r="C2344" s="14" t="n">
        <f aca="false">IF(Data_Clean!H2344="",0,Data_Clean!H2344)*Assumptions!$B$6</f>
        <v>198.94116</v>
      </c>
      <c r="D2344" s="14" t="n">
        <f aca="false">Data_Clean!I2344*Assumptions!$B$7</f>
        <v>0</v>
      </c>
      <c r="E2344" s="14" t="n">
        <f aca="false">Data_Clean!J2344*Assumptions!$B$8</f>
        <v>1264.95345</v>
      </c>
      <c r="F2344" s="14" t="n">
        <f aca="false">Data_Clean!K2344*Assumptions!$B$9</f>
        <v>0</v>
      </c>
      <c r="G2344" s="14" t="n">
        <f aca="false">Data_Clean!L2344*Assumptions!$B$10</f>
        <v>0</v>
      </c>
      <c r="H2344" s="14" t="n">
        <f aca="false">IF(OR(Data_Clean!M2344="",Data_Clean!N2344=""),0,Data_Clean!M2344*Data_Clean!N2344/100)*Assumptions!$B$13*Assumptions!$B$11</f>
        <v>0</v>
      </c>
      <c r="I2344" s="14" t="n">
        <f aca="false">Data_Clean!O2344*4*Assumptions!$B$12</f>
        <v>0</v>
      </c>
      <c r="J2344" s="14" t="n">
        <f aca="false">SUM(B2344:I2344)</f>
        <v>1515.65736</v>
      </c>
      <c r="K2344" s="16" t="n">
        <f aca="false">IF(Data_Clean!P2344="","",Assumptions!$B$15*0.5^(Data_Clean!P2344/Assumptions!$B$20))</f>
        <v>20.2552491925229</v>
      </c>
      <c r="L2344" s="16" t="n">
        <f aca="false">Assumptions!$B$16*MIN(1,LN(1+Data_Clean!Q2344)/LN(1+Assumptions!$B$21))</f>
        <v>11.2934465146257</v>
      </c>
      <c r="M2344" s="16" t="n">
        <f aca="false">Assumptions!$B$17*(0.6*MIN(1,Data_Clean!R2344/Assumptions!$B$22)+0.4*IF(Data_Clean!S2344="",0,Data_Clean!S2344))</f>
        <v>1.716</v>
      </c>
      <c r="N2344" s="16" t="n">
        <f aca="false">Assumptions!$B$18*MIN(1,(Data_Clean!F2344-1)/Assumptions!$B$23)</f>
        <v>10</v>
      </c>
      <c r="O2344" s="16" t="n">
        <f aca="false">Assumptions!$B$19*(0.4*IF(Data_Clean!E2344="",0,MIN(1,Data_Clean!E2344/12/Assumptions!$B$24))+0.35*IF(Data_Clean!D2344="Y",1,0)+0.25*(1-MIN(Data_Clean!T2344,3)/3))/IF(Data_Clean!E2344="",0.6,1)</f>
        <v>9.1</v>
      </c>
      <c r="P2344" s="16" t="n">
        <f aca="false">SUM(K2344:O2344)/(Assumptions!$D$5-IF(K2344="",Assumptions!$B$15,0))*100</f>
        <v>52.3646957071485</v>
      </c>
      <c r="Q2344" s="7" t="str">
        <f aca="false">IF(J2344&gt;=Assumptions!$B$26,"High",IF(J2344&gt;=Assumptions!$B$27,"Mid","Low"))</f>
        <v>High</v>
      </c>
      <c r="R2344" s="7" t="str">
        <f aca="false">IF(P2344&gt;=Assumptions!$B$28,"High",IF(P2344&gt;=Assumptions!$B$29,"Mid","Low"))</f>
        <v>Mid</v>
      </c>
      <c r="S2344" s="7" t="str">
        <f aca="false">INDEX(Assumptions!$B$33:$B$41,MATCH(Q2344&amp;"|"&amp;R2344,Assumptions!$A$33:$A$41,0))</f>
        <v>Established Core</v>
      </c>
      <c r="T2344" s="7" t="n">
        <f aca="false">IF(ISNUMBER(Data_Clean!V2344),J2344*Data_Clean!V2344,0)</f>
        <v>97.608333984</v>
      </c>
    </row>
    <row r="2345" customFormat="false" ht="15" hidden="false" customHeight="false" outlineLevel="0" collapsed="false">
      <c r="A2345" s="15" t="str">
        <f aca="false">Data_Clean!A2345</f>
        <v>CX102341</v>
      </c>
      <c r="B2345" s="14" t="n">
        <f aca="false">Data_Clean!G2345*Assumptions!$B$5</f>
        <v>470.29675</v>
      </c>
      <c r="C2345" s="14" t="n">
        <f aca="false">IF(Data_Clean!H2345="",0,Data_Clean!H2345)*Assumptions!$B$6</f>
        <v>3104.08776</v>
      </c>
      <c r="D2345" s="14" t="n">
        <f aca="false">Data_Clean!I2345*Assumptions!$B$7</f>
        <v>7340.8</v>
      </c>
      <c r="E2345" s="14" t="n">
        <f aca="false">Data_Clean!J2345*Assumptions!$B$8</f>
        <v>0</v>
      </c>
      <c r="F2345" s="14" t="n">
        <f aca="false">Data_Clean!K2345*Assumptions!$B$9</f>
        <v>4043.6</v>
      </c>
      <c r="G2345" s="14" t="n">
        <f aca="false">Data_Clean!L2345*Assumptions!$B$10</f>
        <v>0</v>
      </c>
      <c r="H2345" s="14" t="n">
        <f aca="false">IF(OR(Data_Clean!M2345="",Data_Clean!N2345=""),0,Data_Clean!M2345*Data_Clean!N2345/100)*Assumptions!$B$13*Assumptions!$B$11</f>
        <v>366.024</v>
      </c>
      <c r="I2345" s="14" t="n">
        <f aca="false">Data_Clean!O2345*4*Assumptions!$B$12</f>
        <v>70.27248</v>
      </c>
      <c r="J2345" s="14" t="n">
        <f aca="false">SUM(B2345:I2345)</f>
        <v>15395.08099</v>
      </c>
      <c r="K2345" s="16" t="n">
        <f aca="false">IF(Data_Clean!P2345="","",Assumptions!$B$15*0.5^(Data_Clean!P2345/Assumptions!$B$20))</f>
        <v>22.735748497656</v>
      </c>
      <c r="L2345" s="16" t="n">
        <f aca="false">Assumptions!$B$16*MIN(1,LN(1+Data_Clean!Q2345)/LN(1+Assumptions!$B$21))</f>
        <v>15.7812965263578</v>
      </c>
      <c r="M2345" s="16" t="n">
        <f aca="false">Assumptions!$B$17*(0.6*MIN(1,Data_Clean!R2345/Assumptions!$B$22)+0.4*IF(Data_Clean!S2345="",0,Data_Clean!S2345))</f>
        <v>11.916</v>
      </c>
      <c r="N2345" s="16" t="n">
        <f aca="false">Assumptions!$B$18*MIN(1,(Data_Clean!F2345-1)/Assumptions!$B$23)</f>
        <v>20</v>
      </c>
      <c r="O2345" s="16" t="n">
        <f aca="false">Assumptions!$B$19*(0.4*IF(Data_Clean!E2345="",0,MIN(1,Data_Clean!E2345/12/Assumptions!$B$24))+0.35*IF(Data_Clean!D2345="Y",1,0)+0.25*(1-MIN(Data_Clean!T2345,3)/3))/IF(Data_Clean!E2345="",0.6,1)</f>
        <v>13.4</v>
      </c>
      <c r="P2345" s="16" t="n">
        <f aca="false">SUM(K2345:O2345)/(Assumptions!$D$5-IF(K2345="",Assumptions!$B$15,0))*100</f>
        <v>83.8330450240137</v>
      </c>
      <c r="Q2345" s="7" t="str">
        <f aca="false">IF(J2345&gt;=Assumptions!$B$26,"High",IF(J2345&gt;=Assumptions!$B$27,"Mid","Low"))</f>
        <v>High</v>
      </c>
      <c r="R2345" s="7" t="str">
        <f aca="false">IF(P2345&gt;=Assumptions!$B$28,"High",IF(P2345&gt;=Assumptions!$B$29,"Mid","Low"))</f>
        <v>High</v>
      </c>
      <c r="S2345" s="7" t="str">
        <f aca="false">INDEX(Assumptions!$B$33:$B$41,MATCH(Q2345&amp;"|"&amp;R2345,Assumptions!$A$33:$A$41,0))</f>
        <v>Premier Advocates</v>
      </c>
      <c r="T2345" s="7" t="n">
        <f aca="false">IF(ISNUMBER(Data_Clean!V2345),J2345*Data_Clean!V2345,0)</f>
        <v>207.833593365</v>
      </c>
    </row>
    <row r="2346" customFormat="false" ht="15" hidden="false" customHeight="false" outlineLevel="0" collapsed="false">
      <c r="A2346" s="15" t="str">
        <f aca="false">Data_Clean!A2346</f>
        <v>CX102342</v>
      </c>
      <c r="B2346" s="14" t="n">
        <f aca="false">Data_Clean!G2346*Assumptions!$B$5</f>
        <v>94.15525</v>
      </c>
      <c r="C2346" s="14" t="n">
        <f aca="false">IF(Data_Clean!H2346="",0,Data_Clean!H2346)*Assumptions!$B$6</f>
        <v>793.49532</v>
      </c>
      <c r="D2346" s="14" t="n">
        <f aca="false">Data_Clean!I2346*Assumptions!$B$7</f>
        <v>0</v>
      </c>
      <c r="E2346" s="14" t="n">
        <f aca="false">Data_Clean!J2346*Assumptions!$B$8</f>
        <v>0</v>
      </c>
      <c r="F2346" s="14" t="n">
        <f aca="false">Data_Clean!K2346*Assumptions!$B$9</f>
        <v>3195.5</v>
      </c>
      <c r="G2346" s="14" t="n">
        <f aca="false">Data_Clean!L2346*Assumptions!$B$10</f>
        <v>0</v>
      </c>
      <c r="H2346" s="14" t="n">
        <f aca="false">IF(OR(Data_Clean!M2346="",Data_Clean!N2346=""),0,Data_Clean!M2346*Data_Clean!N2346/100)*Assumptions!$B$13*Assumptions!$B$11</f>
        <v>0</v>
      </c>
      <c r="I2346" s="14" t="n">
        <f aca="false">Data_Clean!O2346*4*Assumptions!$B$12</f>
        <v>0</v>
      </c>
      <c r="J2346" s="14" t="n">
        <f aca="false">SUM(B2346:I2346)</f>
        <v>4083.15057</v>
      </c>
      <c r="K2346" s="16" t="n">
        <f aca="false">IF(Data_Clean!P2346="","",Assumptions!$B$15*0.5^(Data_Clean!P2346/Assumptions!$B$20))</f>
        <v>28.6452481173125</v>
      </c>
      <c r="L2346" s="16" t="n">
        <f aca="false">Assumptions!$B$16*MIN(1,LN(1+Data_Clean!Q2346)/LN(1+Assumptions!$B$21))</f>
        <v>14.4532413158944</v>
      </c>
      <c r="M2346" s="16" t="n">
        <f aca="false">Assumptions!$B$17*(0.6*MIN(1,Data_Clean!R2346/Assumptions!$B$22)+0.4*IF(Data_Clean!S2346="",0,Data_Clean!S2346))</f>
        <v>2.064</v>
      </c>
      <c r="N2346" s="16" t="n">
        <f aca="false">Assumptions!$B$18*MIN(1,(Data_Clean!F2346-1)/Assumptions!$B$23)</f>
        <v>10</v>
      </c>
      <c r="O2346" s="16" t="n">
        <f aca="false">Assumptions!$B$19*(0.4*IF(Data_Clean!E2346="",0,MIN(1,Data_Clean!E2346/12/Assumptions!$B$24))+0.35*IF(Data_Clean!D2346="Y",1,0)+0.25*(1-MIN(Data_Clean!T2346,3)/3))/IF(Data_Clean!E2346="",0.6,1)</f>
        <v>9.75</v>
      </c>
      <c r="P2346" s="16" t="n">
        <f aca="false">SUM(K2346:O2346)/(Assumptions!$D$5-IF(K2346="",Assumptions!$B$15,0))*100</f>
        <v>64.9124894332069</v>
      </c>
      <c r="Q2346" s="7" t="str">
        <f aca="false">IF(J2346&gt;=Assumptions!$B$26,"High",IF(J2346&gt;=Assumptions!$B$27,"Mid","Low"))</f>
        <v>High</v>
      </c>
      <c r="R2346" s="7" t="str">
        <f aca="false">IF(P2346&gt;=Assumptions!$B$28,"High",IF(P2346&gt;=Assumptions!$B$29,"Mid","Low"))</f>
        <v>Mid</v>
      </c>
      <c r="S2346" s="7" t="str">
        <f aca="false">INDEX(Assumptions!$B$33:$B$41,MATCH(Q2346&amp;"|"&amp;R2346,Assumptions!$A$33:$A$41,0))</f>
        <v>Established Core</v>
      </c>
      <c r="T2346" s="7" t="n">
        <f aca="false">IF(ISNUMBER(Data_Clean!V2346),J2346*Data_Clean!V2346,0)</f>
        <v>290.312005527</v>
      </c>
    </row>
    <row r="2347" customFormat="false" ht="15" hidden="false" customHeight="false" outlineLevel="0" collapsed="false">
      <c r="A2347" s="15" t="str">
        <f aca="false">Data_Clean!A2347</f>
        <v>CX102343</v>
      </c>
      <c r="B2347" s="14" t="n">
        <f aca="false">Data_Clean!G2347*Assumptions!$B$5</f>
        <v>113.73475</v>
      </c>
      <c r="C2347" s="14" t="n">
        <f aca="false">IF(Data_Clean!H2347="",0,Data_Clean!H2347)*Assumptions!$B$6</f>
        <v>431.37864</v>
      </c>
      <c r="D2347" s="14" t="n">
        <f aca="false">Data_Clean!I2347*Assumptions!$B$7</f>
        <v>272.8</v>
      </c>
      <c r="E2347" s="14" t="n">
        <f aca="false">Data_Clean!J2347*Assumptions!$B$8</f>
        <v>0</v>
      </c>
      <c r="F2347" s="14" t="n">
        <f aca="false">Data_Clean!K2347*Assumptions!$B$9</f>
        <v>0</v>
      </c>
      <c r="G2347" s="14" t="n">
        <f aca="false">Data_Clean!L2347*Assumptions!$B$10</f>
        <v>0</v>
      </c>
      <c r="H2347" s="14" t="n">
        <f aca="false">IF(OR(Data_Clean!M2347="",Data_Clean!N2347=""),0,Data_Clean!M2347*Data_Clean!N2347/100)*Assumptions!$B$13*Assumptions!$B$11</f>
        <v>255.816</v>
      </c>
      <c r="I2347" s="14" t="n">
        <f aca="false">Data_Clean!O2347*4*Assumptions!$B$12</f>
        <v>29.14992</v>
      </c>
      <c r="J2347" s="14" t="n">
        <f aca="false">SUM(B2347:I2347)</f>
        <v>1102.87931</v>
      </c>
      <c r="K2347" s="16" t="n">
        <f aca="false">IF(Data_Clean!P2347="","",Assumptions!$B$15*0.5^(Data_Clean!P2347/Assumptions!$B$20))</f>
        <v>27.9909897461042</v>
      </c>
      <c r="L2347" s="16" t="n">
        <f aca="false">Assumptions!$B$16*MIN(1,LN(1+Data_Clean!Q2347)/LN(1+Assumptions!$B$21))</f>
        <v>14.4532413158944</v>
      </c>
      <c r="M2347" s="16" t="n">
        <f aca="false">Assumptions!$B$17*(0.6*MIN(1,Data_Clean!R2347/Assumptions!$B$22)+0.4*IF(Data_Clean!S2347="",0,Data_Clean!S2347))</f>
        <v>2.004</v>
      </c>
      <c r="N2347" s="16" t="n">
        <f aca="false">Assumptions!$B$18*MIN(1,(Data_Clean!F2347-1)/Assumptions!$B$23)</f>
        <v>15</v>
      </c>
      <c r="O2347" s="16" t="n">
        <f aca="false">Assumptions!$B$19*(0.4*IF(Data_Clean!E2347="",0,MIN(1,Data_Clean!E2347/12/Assumptions!$B$24))+0.35*IF(Data_Clean!D2347="Y",1,0)+0.25*(1-MIN(Data_Clean!T2347,3)/3))/IF(Data_Clean!E2347="",0.6,1)</f>
        <v>9.75</v>
      </c>
      <c r="P2347" s="16" t="n">
        <f aca="false">SUM(K2347:O2347)/(Assumptions!$D$5-IF(K2347="",Assumptions!$B$15,0))*100</f>
        <v>69.1982310619986</v>
      </c>
      <c r="Q2347" s="7" t="str">
        <f aca="false">IF(J2347&gt;=Assumptions!$B$26,"High",IF(J2347&gt;=Assumptions!$B$27,"Mid","Low"))</f>
        <v>Mid</v>
      </c>
      <c r="R2347" s="7" t="str">
        <f aca="false">IF(P2347&gt;=Assumptions!$B$28,"High",IF(P2347&gt;=Assumptions!$B$29,"Mid","Low"))</f>
        <v>Mid</v>
      </c>
      <c r="S2347" s="7" t="str">
        <f aca="false">INDEX(Assumptions!$B$33:$B$41,MATCH(Q2347&amp;"|"&amp;R2347,Assumptions!$A$33:$A$41,0))</f>
        <v>Established Core</v>
      </c>
      <c r="T2347" s="7" t="n">
        <f aca="false">IF(ISNUMBER(Data_Clean!V2347),J2347*Data_Clean!V2347,0)</f>
        <v>72.79003446</v>
      </c>
    </row>
    <row r="2348" customFormat="false" ht="15" hidden="false" customHeight="false" outlineLevel="0" collapsed="false">
      <c r="A2348" s="15" t="str">
        <f aca="false">Data_Clean!A2348</f>
        <v>CX102344</v>
      </c>
      <c r="B2348" s="14" t="n">
        <f aca="false">Data_Clean!G2348*Assumptions!$B$5</f>
        <v>199.234</v>
      </c>
      <c r="C2348" s="14" t="n">
        <f aca="false">IF(Data_Clean!H2348="",0,Data_Clean!H2348)*Assumptions!$B$6</f>
        <v>0</v>
      </c>
      <c r="D2348" s="14" t="n">
        <f aca="false">Data_Clean!I2348*Assumptions!$B$7</f>
        <v>0</v>
      </c>
      <c r="E2348" s="14" t="n">
        <f aca="false">Data_Clean!J2348*Assumptions!$B$8</f>
        <v>0</v>
      </c>
      <c r="F2348" s="14" t="n">
        <f aca="false">Data_Clean!K2348*Assumptions!$B$9</f>
        <v>0</v>
      </c>
      <c r="G2348" s="14" t="n">
        <f aca="false">Data_Clean!L2348*Assumptions!$B$10</f>
        <v>0</v>
      </c>
      <c r="H2348" s="14" t="n">
        <f aca="false">IF(OR(Data_Clean!M2348="",Data_Clean!N2348=""),0,Data_Clean!M2348*Data_Clean!N2348/100)*Assumptions!$B$13*Assumptions!$B$11</f>
        <v>0</v>
      </c>
      <c r="I2348" s="14" t="n">
        <f aca="false">Data_Clean!O2348*4*Assumptions!$B$12</f>
        <v>0</v>
      </c>
      <c r="J2348" s="14" t="n">
        <f aca="false">SUM(B2348:I2348)</f>
        <v>199.234</v>
      </c>
      <c r="K2348" s="16" t="n">
        <f aca="false">IF(Data_Clean!P2348="","",Assumptions!$B$15*0.5^(Data_Clean!P2348/Assumptions!$B$20))</f>
        <v>28.6452481173125</v>
      </c>
      <c r="L2348" s="16" t="n">
        <f aca="false">Assumptions!$B$16*MIN(1,LN(1+Data_Clean!Q2348)/LN(1+Assumptions!$B$21))</f>
        <v>16.7118774147124</v>
      </c>
      <c r="M2348" s="16" t="n">
        <f aca="false">Assumptions!$B$17*(0.6*MIN(1,Data_Clean!R2348/Assumptions!$B$22)+0.4*IF(Data_Clean!S2348="",0,Data_Clean!S2348))</f>
        <v>3.378</v>
      </c>
      <c r="N2348" s="16" t="n">
        <f aca="false">Assumptions!$B$18*MIN(1,(Data_Clean!F2348-1)/Assumptions!$B$23)</f>
        <v>0</v>
      </c>
      <c r="O2348" s="16" t="n">
        <f aca="false">Assumptions!$B$19*(0.4*IF(Data_Clean!E2348="",0,MIN(1,Data_Clean!E2348/12/Assumptions!$B$24))+0.35*IF(Data_Clean!D2348="Y",1,0)+0.25*(1-MIN(Data_Clean!T2348,3)/3))/IF(Data_Clean!E2348="",0.6,1)</f>
        <v>13.75</v>
      </c>
      <c r="P2348" s="16" t="n">
        <f aca="false">SUM(K2348:O2348)/(Assumptions!$D$5-IF(K2348="",Assumptions!$B$15,0))*100</f>
        <v>62.4851255320249</v>
      </c>
      <c r="Q2348" s="7" t="str">
        <f aca="false">IF(J2348&gt;=Assumptions!$B$26,"High",IF(J2348&gt;=Assumptions!$B$27,"Mid","Low"))</f>
        <v>Low</v>
      </c>
      <c r="R2348" s="7" t="str">
        <f aca="false">IF(P2348&gt;=Assumptions!$B$28,"High",IF(P2348&gt;=Assumptions!$B$29,"Mid","Low"))</f>
        <v>Mid</v>
      </c>
      <c r="S2348" s="7" t="str">
        <f aca="false">INDEX(Assumptions!$B$33:$B$41,MATCH(Q2348&amp;"|"&amp;R2348,Assumptions!$A$33:$A$41,0))</f>
        <v>Light Touch</v>
      </c>
      <c r="T2348" s="7" t="n">
        <f aca="false">IF(ISNUMBER(Data_Clean!V2348),J2348*Data_Clean!V2348,0)</f>
        <v>10.858253</v>
      </c>
    </row>
    <row r="2349" customFormat="false" ht="15" hidden="false" customHeight="false" outlineLevel="0" collapsed="false">
      <c r="A2349" s="15" t="str">
        <f aca="false">Data_Clean!A2349</f>
        <v>CX102345</v>
      </c>
      <c r="B2349" s="14" t="n">
        <f aca="false">Data_Clean!G2349*Assumptions!$B$5</f>
        <v>36.31275</v>
      </c>
      <c r="C2349" s="14" t="n">
        <f aca="false">IF(Data_Clean!H2349="",0,Data_Clean!H2349)*Assumptions!$B$6</f>
        <v>0</v>
      </c>
      <c r="D2349" s="14" t="n">
        <f aca="false">Data_Clean!I2349*Assumptions!$B$7</f>
        <v>926.4</v>
      </c>
      <c r="E2349" s="14" t="n">
        <f aca="false">Data_Clean!J2349*Assumptions!$B$8</f>
        <v>0</v>
      </c>
      <c r="F2349" s="14" t="n">
        <f aca="false">Data_Clean!K2349*Assumptions!$B$9</f>
        <v>2324.3</v>
      </c>
      <c r="G2349" s="14" t="n">
        <f aca="false">Data_Clean!L2349*Assumptions!$B$10</f>
        <v>0</v>
      </c>
      <c r="H2349" s="14" t="n">
        <f aca="false">IF(OR(Data_Clean!M2349="",Data_Clean!N2349=""),0,Data_Clean!M2349*Data_Clean!N2349/100)*Assumptions!$B$13*Assumptions!$B$11</f>
        <v>0</v>
      </c>
      <c r="I2349" s="14" t="n">
        <f aca="false">Data_Clean!O2349*4*Assumptions!$B$12</f>
        <v>0</v>
      </c>
      <c r="J2349" s="14" t="n">
        <f aca="false">SUM(B2349:I2349)</f>
        <v>3287.01275</v>
      </c>
      <c r="K2349" s="16" t="n">
        <f aca="false">IF(Data_Clean!P2349="","",Assumptions!$B$15*0.5^(Data_Clean!P2349/Assumptions!$B$20))</f>
        <v>0.295293996069111</v>
      </c>
      <c r="L2349" s="16" t="n">
        <f aca="false">Assumptions!$B$16*MIN(1,LN(1+Data_Clean!Q2349)/LN(1+Assumptions!$B$21))</f>
        <v>0</v>
      </c>
      <c r="M2349" s="16" t="n">
        <f aca="false">Assumptions!$B$17*(0.6*MIN(1,Data_Clean!R2349/Assumptions!$B$22)+0.4*IF(Data_Clean!S2349="",0,Data_Clean!S2349))</f>
        <v>0</v>
      </c>
      <c r="N2349" s="16" t="n">
        <f aca="false">Assumptions!$B$18*MIN(1,(Data_Clean!F2349-1)/Assumptions!$B$23)</f>
        <v>15</v>
      </c>
      <c r="O2349" s="16" t="n">
        <f aca="false">Assumptions!$B$19*(0.4*IF(Data_Clean!E2349="",0,MIN(1,Data_Clean!E2349/12/Assumptions!$B$24))+0.35*IF(Data_Clean!D2349="Y",1,0)+0.25*(1-MIN(Data_Clean!T2349,3)/3))/IF(Data_Clean!E2349="",0.6,1)</f>
        <v>15</v>
      </c>
      <c r="P2349" s="16" t="n">
        <f aca="false">SUM(K2349:O2349)/(Assumptions!$D$5-IF(K2349="",Assumptions!$B$15,0))*100</f>
        <v>30.2952939960691</v>
      </c>
      <c r="Q2349" s="7" t="str">
        <f aca="false">IF(J2349&gt;=Assumptions!$B$26,"High",IF(J2349&gt;=Assumptions!$B$27,"Mid","Low"))</f>
        <v>High</v>
      </c>
      <c r="R2349" s="7" t="str">
        <f aca="false">IF(P2349&gt;=Assumptions!$B$28,"High",IF(P2349&gt;=Assumptions!$B$29,"Mid","Low"))</f>
        <v>Low</v>
      </c>
      <c r="S2349" s="7" t="str">
        <f aca="false">INDEX(Assumptions!$B$33:$B$41,MATCH(Q2349&amp;"|"&amp;R2349,Assumptions!$A$33:$A$41,0))</f>
        <v>Affluent Drifters</v>
      </c>
      <c r="T2349" s="7" t="n">
        <f aca="false">IF(ISNUMBER(Data_Clean!V2349),J2349*Data_Clean!V2349,0)</f>
        <v>437.8300983</v>
      </c>
    </row>
    <row r="2350" customFormat="false" ht="15" hidden="false" customHeight="false" outlineLevel="0" collapsed="false">
      <c r="A2350" s="15" t="str">
        <f aca="false">Data_Clean!A2350</f>
        <v>CX102346</v>
      </c>
      <c r="B2350" s="14" t="n">
        <f aca="false">Data_Clean!G2350*Assumptions!$B$5</f>
        <v>37.14975</v>
      </c>
      <c r="C2350" s="14" t="n">
        <f aca="false">IF(Data_Clean!H2350="",0,Data_Clean!H2350)*Assumptions!$B$6</f>
        <v>226.71132</v>
      </c>
      <c r="D2350" s="14" t="n">
        <f aca="false">Data_Clean!I2350*Assumptions!$B$7</f>
        <v>0</v>
      </c>
      <c r="E2350" s="14" t="n">
        <f aca="false">Data_Clean!J2350*Assumptions!$B$8</f>
        <v>0</v>
      </c>
      <c r="F2350" s="14" t="n">
        <f aca="false">Data_Clean!K2350*Assumptions!$B$9</f>
        <v>0</v>
      </c>
      <c r="G2350" s="14" t="n">
        <f aca="false">Data_Clean!L2350*Assumptions!$B$10</f>
        <v>0</v>
      </c>
      <c r="H2350" s="14" t="n">
        <f aca="false">IF(OR(Data_Clean!M2350="",Data_Clean!N2350=""),0,Data_Clean!M2350*Data_Clean!N2350/100)*Assumptions!$B$13*Assumptions!$B$11</f>
        <v>238.14</v>
      </c>
      <c r="I2350" s="14" t="n">
        <f aca="false">Data_Clean!O2350*4*Assumptions!$B$12</f>
        <v>17.31936</v>
      </c>
      <c r="J2350" s="14" t="n">
        <f aca="false">SUM(B2350:I2350)</f>
        <v>519.32043</v>
      </c>
      <c r="K2350" s="16" t="n">
        <f aca="false">IF(Data_Clean!P2350="","",Assumptions!$B$15*0.5^(Data_Clean!P2350/Assumptions!$B$20))</f>
        <v>22.2164632842985</v>
      </c>
      <c r="L2350" s="16" t="n">
        <f aca="false">Assumptions!$B$16*MIN(1,LN(1+Data_Clean!Q2350)/LN(1+Assumptions!$B$21))</f>
        <v>10.6966696442427</v>
      </c>
      <c r="M2350" s="16" t="n">
        <f aca="false">Assumptions!$B$17*(0.6*MIN(1,Data_Clean!R2350/Assumptions!$B$22)+0.4*IF(Data_Clean!S2350="",0,Data_Clean!S2350))</f>
        <v>6.69</v>
      </c>
      <c r="N2350" s="16" t="n">
        <f aca="false">Assumptions!$B$18*MIN(1,(Data_Clean!F2350-1)/Assumptions!$B$23)</f>
        <v>10</v>
      </c>
      <c r="O2350" s="16" t="n">
        <f aca="false">Assumptions!$B$19*(0.4*IF(Data_Clean!E2350="",0,MIN(1,Data_Clean!E2350/12/Assumptions!$B$24))+0.35*IF(Data_Clean!D2350="Y",1,0)+0.25*(1-MIN(Data_Clean!T2350,3)/3))/IF(Data_Clean!E2350="",0.6,1)</f>
        <v>8.5</v>
      </c>
      <c r="P2350" s="16" t="n">
        <f aca="false">SUM(K2350:O2350)/(Assumptions!$D$5-IF(K2350="",Assumptions!$B$15,0))*100</f>
        <v>58.1031329285411</v>
      </c>
      <c r="Q2350" s="7" t="str">
        <f aca="false">IF(J2350&gt;=Assumptions!$B$26,"High",IF(J2350&gt;=Assumptions!$B$27,"Mid","Low"))</f>
        <v>Mid</v>
      </c>
      <c r="R2350" s="7" t="str">
        <f aca="false">IF(P2350&gt;=Assumptions!$B$28,"High",IF(P2350&gt;=Assumptions!$B$29,"Mid","Low"))</f>
        <v>Mid</v>
      </c>
      <c r="S2350" s="7" t="str">
        <f aca="false">INDEX(Assumptions!$B$33:$B$41,MATCH(Q2350&amp;"|"&amp;R2350,Assumptions!$A$33:$A$41,0))</f>
        <v>Established Core</v>
      </c>
      <c r="T2350" s="7" t="n">
        <f aca="false">IF(ISNUMBER(Data_Clean!V2350),J2350*Data_Clean!V2350,0)</f>
        <v>78.41738493</v>
      </c>
    </row>
    <row r="2351" customFormat="false" ht="15" hidden="false" customHeight="false" outlineLevel="0" collapsed="false">
      <c r="A2351" s="15" t="str">
        <f aca="false">Data_Clean!A2351</f>
        <v>CX102347</v>
      </c>
      <c r="B2351" s="14" t="n">
        <f aca="false">Data_Clean!G2351*Assumptions!$B$5</f>
        <v>56.03875</v>
      </c>
      <c r="C2351" s="14" t="n">
        <f aca="false">IF(Data_Clean!H2351="",0,Data_Clean!H2351)*Assumptions!$B$6</f>
        <v>0</v>
      </c>
      <c r="D2351" s="14" t="n">
        <f aca="false">Data_Clean!I2351*Assumptions!$B$7</f>
        <v>0</v>
      </c>
      <c r="E2351" s="14" t="n">
        <f aca="false">Data_Clean!J2351*Assumptions!$B$8</f>
        <v>0</v>
      </c>
      <c r="F2351" s="14" t="n">
        <f aca="false">Data_Clean!K2351*Assumptions!$B$9</f>
        <v>0</v>
      </c>
      <c r="G2351" s="14" t="n">
        <f aca="false">Data_Clean!L2351*Assumptions!$B$10</f>
        <v>0</v>
      </c>
      <c r="H2351" s="14" t="n">
        <f aca="false">IF(OR(Data_Clean!M2351="",Data_Clean!N2351=""),0,Data_Clean!M2351*Data_Clean!N2351/100)*Assumptions!$B$13*Assumptions!$B$11</f>
        <v>0</v>
      </c>
      <c r="I2351" s="14" t="n">
        <f aca="false">Data_Clean!O2351*4*Assumptions!$B$12</f>
        <v>0</v>
      </c>
      <c r="J2351" s="14" t="n">
        <f aca="false">SUM(B2351:I2351)</f>
        <v>56.03875</v>
      </c>
      <c r="K2351" s="16" t="n">
        <f aca="false">IF(Data_Clean!P2351="","",Assumptions!$B$15*0.5^(Data_Clean!P2351/Assumptions!$B$20))</f>
        <v>27.9909897461042</v>
      </c>
      <c r="L2351" s="16" t="n">
        <f aca="false">Assumptions!$B$16*MIN(1,LN(1+Data_Clean!Q2351)/LN(1+Assumptions!$B$21))</f>
        <v>15.5872929926646</v>
      </c>
      <c r="M2351" s="16" t="n">
        <f aca="false">Assumptions!$B$17*(0.6*MIN(1,Data_Clean!R2351/Assumptions!$B$22)+0.4*IF(Data_Clean!S2351="",0,Data_Clean!S2351))</f>
        <v>4.026</v>
      </c>
      <c r="N2351" s="16" t="n">
        <f aca="false">Assumptions!$B$18*MIN(1,(Data_Clean!F2351-1)/Assumptions!$B$23)</f>
        <v>0</v>
      </c>
      <c r="O2351" s="16" t="n">
        <f aca="false">Assumptions!$B$19*(0.4*IF(Data_Clean!E2351="",0,MIN(1,Data_Clean!E2351/12/Assumptions!$B$24))+0.35*IF(Data_Clean!D2351="Y",1,0)+0.25*(1-MIN(Data_Clean!T2351,3)/3))/IF(Data_Clean!E2351="",0.6,1)</f>
        <v>14.95</v>
      </c>
      <c r="P2351" s="16" t="n">
        <f aca="false">SUM(K2351:O2351)/(Assumptions!$D$5-IF(K2351="",Assumptions!$B$15,0))*100</f>
        <v>62.5542827387689</v>
      </c>
      <c r="Q2351" s="7" t="str">
        <f aca="false">IF(J2351&gt;=Assumptions!$B$26,"High",IF(J2351&gt;=Assumptions!$B$27,"Mid","Low"))</f>
        <v>Low</v>
      </c>
      <c r="R2351" s="7" t="str">
        <f aca="false">IF(P2351&gt;=Assumptions!$B$28,"High",IF(P2351&gt;=Assumptions!$B$29,"Mid","Low"))</f>
        <v>Mid</v>
      </c>
      <c r="S2351" s="7" t="str">
        <f aca="false">INDEX(Assumptions!$B$33:$B$41,MATCH(Q2351&amp;"|"&amp;R2351,Assumptions!$A$33:$A$41,0))</f>
        <v>Light Touch</v>
      </c>
      <c r="T2351" s="7" t="n">
        <f aca="false">IF(ISNUMBER(Data_Clean!V2351),J2351*Data_Clean!V2351,0)</f>
        <v>2.067829875</v>
      </c>
    </row>
    <row r="2352" customFormat="false" ht="15" hidden="false" customHeight="false" outlineLevel="0" collapsed="false">
      <c r="A2352" s="15" t="str">
        <f aca="false">Data_Clean!A2352</f>
        <v>CX102348</v>
      </c>
      <c r="B2352" s="14" t="n">
        <f aca="false">Data_Clean!G2352*Assumptions!$B$5</f>
        <v>103.6825</v>
      </c>
      <c r="C2352" s="14" t="n">
        <f aca="false">IF(Data_Clean!H2352="",0,Data_Clean!H2352)*Assumptions!$B$6</f>
        <v>342.84636</v>
      </c>
      <c r="D2352" s="14" t="n">
        <f aca="false">Data_Clean!I2352*Assumptions!$B$7</f>
        <v>0</v>
      </c>
      <c r="E2352" s="14" t="n">
        <f aca="false">Data_Clean!J2352*Assumptions!$B$8</f>
        <v>0</v>
      </c>
      <c r="F2352" s="14" t="n">
        <f aca="false">Data_Clean!K2352*Assumptions!$B$9</f>
        <v>1738</v>
      </c>
      <c r="G2352" s="14" t="n">
        <f aca="false">Data_Clean!L2352*Assumptions!$B$10</f>
        <v>0</v>
      </c>
      <c r="H2352" s="14" t="n">
        <f aca="false">IF(OR(Data_Clean!M2352="",Data_Clean!N2352=""),0,Data_Clean!M2352*Data_Clean!N2352/100)*Assumptions!$B$13*Assumptions!$B$11</f>
        <v>44.55</v>
      </c>
      <c r="I2352" s="14" t="n">
        <f aca="false">Data_Clean!O2352*4*Assumptions!$B$12</f>
        <v>0</v>
      </c>
      <c r="J2352" s="14" t="n">
        <f aca="false">SUM(B2352:I2352)</f>
        <v>2229.07886</v>
      </c>
      <c r="K2352" s="16" t="n">
        <f aca="false">IF(Data_Clean!P2352="","",Assumptions!$B$15*0.5^(Data_Clean!P2352/Assumptions!$B$20))</f>
        <v>0.00555071984806054</v>
      </c>
      <c r="L2352" s="16" t="n">
        <f aca="false">Assumptions!$B$16*MIN(1,LN(1+Data_Clean!Q2352)/LN(1+Assumptions!$B$21))</f>
        <v>0</v>
      </c>
      <c r="M2352" s="16" t="n">
        <f aca="false">Assumptions!$B$17*(0.6*MIN(1,Data_Clean!R2352/Assumptions!$B$22)+0.4*IF(Data_Clean!S2352="",0,Data_Clean!S2352))</f>
        <v>0</v>
      </c>
      <c r="N2352" s="16" t="n">
        <f aca="false">Assumptions!$B$18*MIN(1,(Data_Clean!F2352-1)/Assumptions!$B$23)</f>
        <v>15</v>
      </c>
      <c r="O2352" s="16" t="n">
        <f aca="false">Assumptions!$B$19*(0.4*IF(Data_Clean!E2352="",0,MIN(1,Data_Clean!E2352/12/Assumptions!$B$24))+0.35*IF(Data_Clean!D2352="Y",1,0)+0.25*(1-MIN(Data_Clean!T2352,3)/3))/IF(Data_Clean!E2352="",0.6,1)</f>
        <v>12.1</v>
      </c>
      <c r="P2352" s="16" t="n">
        <f aca="false">SUM(K2352:O2352)/(Assumptions!$D$5-IF(K2352="",Assumptions!$B$15,0))*100</f>
        <v>27.1055507198481</v>
      </c>
      <c r="Q2352" s="7" t="str">
        <f aca="false">IF(J2352&gt;=Assumptions!$B$26,"High",IF(J2352&gt;=Assumptions!$B$27,"Mid","Low"))</f>
        <v>High</v>
      </c>
      <c r="R2352" s="7" t="str">
        <f aca="false">IF(P2352&gt;=Assumptions!$B$28,"High",IF(P2352&gt;=Assumptions!$B$29,"Mid","Low"))</f>
        <v>Low</v>
      </c>
      <c r="S2352" s="7" t="str">
        <f aca="false">INDEX(Assumptions!$B$33:$B$41,MATCH(Q2352&amp;"|"&amp;R2352,Assumptions!$A$33:$A$41,0))</f>
        <v>Affluent Drifters</v>
      </c>
      <c r="T2352" s="7" t="n">
        <f aca="false">IF(ISNUMBER(Data_Clean!V2352),J2352*Data_Clean!V2352,0)</f>
        <v>212.208307472</v>
      </c>
    </row>
    <row r="2353" customFormat="false" ht="15" hidden="false" customHeight="false" outlineLevel="0" collapsed="false">
      <c r="A2353" s="15" t="str">
        <f aca="false">Data_Clean!A2353</f>
        <v>CX102349</v>
      </c>
      <c r="B2353" s="14" t="n">
        <f aca="false">Data_Clean!G2353*Assumptions!$B$5</f>
        <v>292.82475</v>
      </c>
      <c r="C2353" s="14" t="n">
        <f aca="false">IF(Data_Clean!H2353="",0,Data_Clean!H2353)*Assumptions!$B$6</f>
        <v>237.08328</v>
      </c>
      <c r="D2353" s="14" t="n">
        <f aca="false">Data_Clean!I2353*Assumptions!$B$7</f>
        <v>0</v>
      </c>
      <c r="E2353" s="14" t="n">
        <f aca="false">Data_Clean!J2353*Assumptions!$B$8</f>
        <v>0</v>
      </c>
      <c r="F2353" s="14" t="n">
        <f aca="false">Data_Clean!K2353*Assumptions!$B$9</f>
        <v>2800.6</v>
      </c>
      <c r="G2353" s="14" t="n">
        <f aca="false">Data_Clean!L2353*Assumptions!$B$10</f>
        <v>0</v>
      </c>
      <c r="H2353" s="14" t="n">
        <f aca="false">IF(OR(Data_Clean!M2353="",Data_Clean!N2353=""),0,Data_Clean!M2353*Data_Clean!N2353/100)*Assumptions!$B$13*Assumptions!$B$11</f>
        <v>0</v>
      </c>
      <c r="I2353" s="14" t="n">
        <f aca="false">Data_Clean!O2353*4*Assumptions!$B$12</f>
        <v>0</v>
      </c>
      <c r="J2353" s="14" t="n">
        <f aca="false">SUM(B2353:I2353)</f>
        <v>3330.50803</v>
      </c>
      <c r="K2353" s="16" t="n">
        <f aca="false">IF(Data_Clean!P2353="","",Assumptions!$B$15*0.5^(Data_Clean!P2353/Assumptions!$B$20))</f>
        <v>23.811015779523</v>
      </c>
      <c r="L2353" s="16" t="n">
        <f aca="false">Assumptions!$B$16*MIN(1,LN(1+Data_Clean!Q2353)/LN(1+Assumptions!$B$21))</f>
        <v>13.5873179074216</v>
      </c>
      <c r="M2353" s="16" t="n">
        <f aca="false">Assumptions!$B$17*(0.6*MIN(1,Data_Clean!R2353/Assumptions!$B$22)+0.4*IF(Data_Clean!S2353="",0,Data_Clean!S2353))</f>
        <v>10.044</v>
      </c>
      <c r="N2353" s="16" t="n">
        <f aca="false">Assumptions!$B$18*MIN(1,(Data_Clean!F2353-1)/Assumptions!$B$23)</f>
        <v>10</v>
      </c>
      <c r="O2353" s="16" t="n">
        <f aca="false">Assumptions!$B$19*(0.4*IF(Data_Clean!E2353="",0,MIN(1,Data_Clean!E2353/12/Assumptions!$B$24))+0.35*IF(Data_Clean!D2353="Y",1,0)+0.25*(1-MIN(Data_Clean!T2353,3)/3))/IF(Data_Clean!E2353="",0.6,1)</f>
        <v>5</v>
      </c>
      <c r="P2353" s="16" t="n">
        <f aca="false">SUM(K2353:O2353)/(Assumptions!$D$5-IF(K2353="",Assumptions!$B$15,0))*100</f>
        <v>62.4423336869446</v>
      </c>
      <c r="Q2353" s="7" t="str">
        <f aca="false">IF(J2353&gt;=Assumptions!$B$26,"High",IF(J2353&gt;=Assumptions!$B$27,"Mid","Low"))</f>
        <v>High</v>
      </c>
      <c r="R2353" s="7" t="str">
        <f aca="false">IF(P2353&gt;=Assumptions!$B$28,"High",IF(P2353&gt;=Assumptions!$B$29,"Mid","Low"))</f>
        <v>Mid</v>
      </c>
      <c r="S2353" s="7" t="str">
        <f aca="false">INDEX(Assumptions!$B$33:$B$41,MATCH(Q2353&amp;"|"&amp;R2353,Assumptions!$A$33:$A$41,0))</f>
        <v>Established Core</v>
      </c>
      <c r="T2353" s="7" t="n">
        <f aca="false">IF(ISNUMBER(Data_Clean!V2353),J2353*Data_Clean!V2353,0)</f>
        <v>257.115219916</v>
      </c>
    </row>
    <row r="2354" customFormat="false" ht="15" hidden="false" customHeight="false" outlineLevel="0" collapsed="false">
      <c r="A2354" s="15" t="str">
        <f aca="false">Data_Clean!A2354</f>
        <v>CX102350</v>
      </c>
      <c r="B2354" s="14" t="n">
        <f aca="false">Data_Clean!G2354*Assumptions!$B$5</f>
        <v>110.65975</v>
      </c>
      <c r="C2354" s="14" t="n">
        <f aca="false">IF(Data_Clean!H2354="",0,Data_Clean!H2354)*Assumptions!$B$6</f>
        <v>513.56544</v>
      </c>
      <c r="D2354" s="14" t="n">
        <f aca="false">Data_Clean!I2354*Assumptions!$B$7</f>
        <v>0</v>
      </c>
      <c r="E2354" s="14" t="n">
        <f aca="false">Data_Clean!J2354*Assumptions!$B$8</f>
        <v>0</v>
      </c>
      <c r="F2354" s="14" t="n">
        <f aca="false">Data_Clean!K2354*Assumptions!$B$9</f>
        <v>0</v>
      </c>
      <c r="G2354" s="14" t="n">
        <f aca="false">Data_Clean!L2354*Assumptions!$B$10</f>
        <v>0</v>
      </c>
      <c r="H2354" s="14" t="n">
        <f aca="false">IF(OR(Data_Clean!M2354="",Data_Clean!N2354=""),0,Data_Clean!M2354*Data_Clean!N2354/100)*Assumptions!$B$13*Assumptions!$B$11</f>
        <v>25.116</v>
      </c>
      <c r="I2354" s="14" t="n">
        <f aca="false">Data_Clean!O2354*4*Assumptions!$B$12</f>
        <v>6.3984</v>
      </c>
      <c r="J2354" s="14" t="n">
        <f aca="false">SUM(B2354:I2354)</f>
        <v>655.73959</v>
      </c>
      <c r="K2354" s="16" t="n">
        <f aca="false">IF(Data_Clean!P2354="","",Assumptions!$B$15*0.5^(Data_Clean!P2354/Assumptions!$B$20))</f>
        <v>24.9371368842836</v>
      </c>
      <c r="L2354" s="16" t="n">
        <f aca="false">Assumptions!$B$16*MIN(1,LN(1+Data_Clean!Q2354)/LN(1+Assumptions!$B$21))</f>
        <v>11.2934465146257</v>
      </c>
      <c r="M2354" s="16" t="n">
        <f aca="false">Assumptions!$B$17*(0.6*MIN(1,Data_Clean!R2354/Assumptions!$B$22)+0.4*IF(Data_Clean!S2354="",0,Data_Clean!S2354))</f>
        <v>6.882</v>
      </c>
      <c r="N2354" s="16" t="n">
        <f aca="false">Assumptions!$B$18*MIN(1,(Data_Clean!F2354-1)/Assumptions!$B$23)</f>
        <v>10</v>
      </c>
      <c r="O2354" s="16" t="n">
        <f aca="false">Assumptions!$B$19*(0.4*IF(Data_Clean!E2354="",0,MIN(1,Data_Clean!E2354/12/Assumptions!$B$24))+0.35*IF(Data_Clean!D2354="Y",1,0)+0.25*(1-MIN(Data_Clean!T2354,3)/3))/IF(Data_Clean!E2354="",0.6,1)</f>
        <v>9.75</v>
      </c>
      <c r="P2354" s="16" t="n">
        <f aca="false">SUM(K2354:O2354)/(Assumptions!$D$5-IF(K2354="",Assumptions!$B$15,0))*100</f>
        <v>62.8625833989093</v>
      </c>
      <c r="Q2354" s="7" t="str">
        <f aca="false">IF(J2354&gt;=Assumptions!$B$26,"High",IF(J2354&gt;=Assumptions!$B$27,"Mid","Low"))</f>
        <v>Mid</v>
      </c>
      <c r="R2354" s="7" t="str">
        <f aca="false">IF(P2354&gt;=Assumptions!$B$28,"High",IF(P2354&gt;=Assumptions!$B$29,"Mid","Low"))</f>
        <v>Mid</v>
      </c>
      <c r="S2354" s="7" t="str">
        <f aca="false">INDEX(Assumptions!$B$33:$B$41,MATCH(Q2354&amp;"|"&amp;R2354,Assumptions!$A$33:$A$41,0))</f>
        <v>Established Core</v>
      </c>
      <c r="T2354" s="7" t="n">
        <f aca="false">IF(ISNUMBER(Data_Clean!V2354),J2354*Data_Clean!V2354,0)</f>
        <v>41.901759801</v>
      </c>
    </row>
    <row r="2355" customFormat="false" ht="15" hidden="false" customHeight="false" outlineLevel="0" collapsed="false">
      <c r="A2355" s="15" t="str">
        <f aca="false">Data_Clean!A2355</f>
        <v>CX102351</v>
      </c>
      <c r="B2355" s="14" t="n">
        <f aca="false">Data_Clean!G2355*Assumptions!$B$5</f>
        <v>325.845</v>
      </c>
      <c r="C2355" s="14" t="n">
        <f aca="false">IF(Data_Clean!H2355="",0,Data_Clean!H2355)*Assumptions!$B$6</f>
        <v>1293.71436</v>
      </c>
      <c r="D2355" s="14" t="n">
        <f aca="false">Data_Clean!I2355*Assumptions!$B$7</f>
        <v>9092.8</v>
      </c>
      <c r="E2355" s="14" t="n">
        <f aca="false">Data_Clean!J2355*Assumptions!$B$8</f>
        <v>1756.043475</v>
      </c>
      <c r="F2355" s="14" t="n">
        <f aca="false">Data_Clean!K2355*Assumptions!$B$9</f>
        <v>4059</v>
      </c>
      <c r="G2355" s="14" t="n">
        <f aca="false">Data_Clean!L2355*Assumptions!$B$10</f>
        <v>0</v>
      </c>
      <c r="H2355" s="14" t="n">
        <f aca="false">IF(OR(Data_Clean!M2355="",Data_Clean!N2355=""),0,Data_Clean!M2355*Data_Clean!N2355/100)*Assumptions!$B$13*Assumptions!$B$11</f>
        <v>645.522</v>
      </c>
      <c r="I2355" s="14" t="n">
        <f aca="false">Data_Clean!O2355*4*Assumptions!$B$12</f>
        <v>73.12896</v>
      </c>
      <c r="J2355" s="14" t="n">
        <f aca="false">SUM(B2355:I2355)</f>
        <v>17246.053795</v>
      </c>
      <c r="K2355" s="16" t="n">
        <f aca="false">IF(Data_Clean!P2355="","",Assumptions!$B$15*0.5^(Data_Clean!P2355/Assumptions!$B$20))</f>
        <v>27.9909897461042</v>
      </c>
      <c r="L2355" s="16" t="n">
        <f aca="false">Assumptions!$B$16*MIN(1,LN(1+Data_Clean!Q2355)/LN(1+Assumptions!$B$21))</f>
        <v>15.0586973234667</v>
      </c>
      <c r="M2355" s="16" t="n">
        <f aca="false">Assumptions!$B$17*(0.6*MIN(1,Data_Clean!R2355/Assumptions!$B$22)+0.4*IF(Data_Clean!S2355="",0,Data_Clean!S2355))</f>
        <v>10.278</v>
      </c>
      <c r="N2355" s="16" t="n">
        <f aca="false">Assumptions!$B$18*MIN(1,(Data_Clean!F2355-1)/Assumptions!$B$23)</f>
        <v>20</v>
      </c>
      <c r="O2355" s="16" t="n">
        <f aca="false">Assumptions!$B$19*(0.4*IF(Data_Clean!E2355="",0,MIN(1,Data_Clean!E2355/12/Assumptions!$B$24))+0.35*IF(Data_Clean!D2355="Y",1,0)+0.25*(1-MIN(Data_Clean!T2355,3)/3))/IF(Data_Clean!E2355="",0.6,1)</f>
        <v>9.3</v>
      </c>
      <c r="P2355" s="16" t="n">
        <f aca="false">SUM(K2355:O2355)/(Assumptions!$D$5-IF(K2355="",Assumptions!$B$15,0))*100</f>
        <v>82.6276870695709</v>
      </c>
      <c r="Q2355" s="7" t="str">
        <f aca="false">IF(J2355&gt;=Assumptions!$B$26,"High",IF(J2355&gt;=Assumptions!$B$27,"Mid","Low"))</f>
        <v>High</v>
      </c>
      <c r="R2355" s="7" t="str">
        <f aca="false">IF(P2355&gt;=Assumptions!$B$28,"High",IF(P2355&gt;=Assumptions!$B$29,"Mid","Low"))</f>
        <v>High</v>
      </c>
      <c r="S2355" s="7" t="str">
        <f aca="false">INDEX(Assumptions!$B$33:$B$41,MATCH(Q2355&amp;"|"&amp;R2355,Assumptions!$A$33:$A$41,0))</f>
        <v>Premier Advocates</v>
      </c>
      <c r="T2355" s="7" t="n">
        <f aca="false">IF(ISNUMBER(Data_Clean!V2355),J2355*Data_Clean!V2355,0)</f>
        <v>729.5080755285</v>
      </c>
    </row>
    <row r="2356" customFormat="false" ht="15" hidden="false" customHeight="false" outlineLevel="0" collapsed="false">
      <c r="A2356" s="15" t="str">
        <f aca="false">Data_Clean!A2356</f>
        <v>CX102352</v>
      </c>
      <c r="B2356" s="14" t="n">
        <f aca="false">Data_Clean!G2356*Assumptions!$B$5</f>
        <v>59.656</v>
      </c>
      <c r="C2356" s="14" t="n">
        <f aca="false">IF(Data_Clean!H2356="",0,Data_Clean!H2356)*Assumptions!$B$6</f>
        <v>0</v>
      </c>
      <c r="D2356" s="14" t="n">
        <f aca="false">Data_Clean!I2356*Assumptions!$B$7</f>
        <v>0</v>
      </c>
      <c r="E2356" s="14" t="n">
        <f aca="false">Data_Clean!J2356*Assumptions!$B$8</f>
        <v>0</v>
      </c>
      <c r="F2356" s="14" t="n">
        <f aca="false">Data_Clean!K2356*Assumptions!$B$9</f>
        <v>1045</v>
      </c>
      <c r="G2356" s="14" t="n">
        <f aca="false">Data_Clean!L2356*Assumptions!$B$10</f>
        <v>0</v>
      </c>
      <c r="H2356" s="14" t="n">
        <f aca="false">IF(OR(Data_Clean!M2356="",Data_Clean!N2356=""),0,Data_Clean!M2356*Data_Clean!N2356/100)*Assumptions!$B$13*Assumptions!$B$11</f>
        <v>0</v>
      </c>
      <c r="I2356" s="14" t="n">
        <f aca="false">Data_Clean!O2356*4*Assumptions!$B$12</f>
        <v>0</v>
      </c>
      <c r="J2356" s="14" t="n">
        <f aca="false">SUM(B2356:I2356)</f>
        <v>1104.656</v>
      </c>
      <c r="K2356" s="16" t="n">
        <f aca="false">IF(Data_Clean!P2356="","",Assumptions!$B$15*0.5^(Data_Clean!P2356/Assumptions!$B$20))</f>
        <v>0.275519040535221</v>
      </c>
      <c r="L2356" s="16" t="n">
        <f aca="false">Assumptions!$B$16*MIN(1,LN(1+Data_Clean!Q2356)/LN(1+Assumptions!$B$21))</f>
        <v>0</v>
      </c>
      <c r="M2356" s="16" t="n">
        <f aca="false">Assumptions!$B$17*(0.6*MIN(1,Data_Clean!R2356/Assumptions!$B$22)+0.4*IF(Data_Clean!S2356="",0,Data_Clean!S2356))</f>
        <v>0</v>
      </c>
      <c r="N2356" s="16" t="n">
        <f aca="false">Assumptions!$B$18*MIN(1,(Data_Clean!F2356-1)/Assumptions!$B$23)</f>
        <v>5</v>
      </c>
      <c r="O2356" s="16" t="n">
        <f aca="false">Assumptions!$B$19*(0.4*IF(Data_Clean!E2356="",0,MIN(1,Data_Clean!E2356/12/Assumptions!$B$24))+0.35*IF(Data_Clean!D2356="Y",1,0)+0.25*(1-MIN(Data_Clean!T2356,3)/3))/IF(Data_Clean!E2356="",0.6,1)</f>
        <v>15</v>
      </c>
      <c r="P2356" s="16" t="n">
        <f aca="false">SUM(K2356:O2356)/(Assumptions!$D$5-IF(K2356="",Assumptions!$B$15,0))*100</f>
        <v>20.2755190405352</v>
      </c>
      <c r="Q2356" s="7" t="str">
        <f aca="false">IF(J2356&gt;=Assumptions!$B$26,"High",IF(J2356&gt;=Assumptions!$B$27,"Mid","Low"))</f>
        <v>Mid</v>
      </c>
      <c r="R2356" s="7" t="str">
        <f aca="false">IF(P2356&gt;=Assumptions!$B$28,"High",IF(P2356&gt;=Assumptions!$B$29,"Mid","Low"))</f>
        <v>Low</v>
      </c>
      <c r="S2356" s="7" t="str">
        <f aca="false">INDEX(Assumptions!$B$33:$B$41,MATCH(Q2356&amp;"|"&amp;R2356,Assumptions!$A$33:$A$41,0))</f>
        <v>Light Touch</v>
      </c>
      <c r="T2356" s="7" t="n">
        <f aca="false">IF(ISNUMBER(Data_Clean!V2356),J2356*Data_Clean!V2356,0)</f>
        <v>201.2683232</v>
      </c>
    </row>
    <row r="2357" customFormat="false" ht="15" hidden="false" customHeight="false" outlineLevel="0" collapsed="false">
      <c r="A2357" s="15" t="str">
        <f aca="false">Data_Clean!A2357</f>
        <v>CX102353</v>
      </c>
      <c r="B2357" s="14" t="n">
        <f aca="false">Data_Clean!G2357*Assumptions!$B$5</f>
        <v>93.69625</v>
      </c>
      <c r="C2357" s="14" t="n">
        <f aca="false">IF(Data_Clean!H2357="",0,Data_Clean!H2357)*Assumptions!$B$6</f>
        <v>0</v>
      </c>
      <c r="D2357" s="14" t="n">
        <f aca="false">Data_Clean!I2357*Assumptions!$B$7</f>
        <v>0</v>
      </c>
      <c r="E2357" s="14" t="n">
        <f aca="false">Data_Clean!J2357*Assumptions!$B$8</f>
        <v>0</v>
      </c>
      <c r="F2357" s="14" t="n">
        <f aca="false">Data_Clean!K2357*Assumptions!$B$9</f>
        <v>0</v>
      </c>
      <c r="G2357" s="14" t="n">
        <f aca="false">Data_Clean!L2357*Assumptions!$B$10</f>
        <v>0</v>
      </c>
      <c r="H2357" s="14" t="n">
        <f aca="false">IF(OR(Data_Clean!M2357="",Data_Clean!N2357=""),0,Data_Clean!M2357*Data_Clean!N2357/100)*Assumptions!$B$13*Assumptions!$B$11</f>
        <v>0</v>
      </c>
      <c r="I2357" s="14" t="n">
        <f aca="false">Data_Clean!O2357*4*Assumptions!$B$12</f>
        <v>0</v>
      </c>
      <c r="J2357" s="14" t="n">
        <f aca="false">SUM(B2357:I2357)</f>
        <v>93.69625</v>
      </c>
      <c r="K2357" s="16" t="n">
        <f aca="false">IF(Data_Clean!P2357="","",Assumptions!$B$15*0.5^(Data_Clean!P2357/Assumptions!$B$20))</f>
        <v>19.3405546265937</v>
      </c>
      <c r="L2357" s="16" t="n">
        <f aca="false">Assumptions!$B$16*MIN(1,LN(1+Data_Clean!Q2357)/LN(1+Assumptions!$B$21))</f>
        <v>14.320838960067</v>
      </c>
      <c r="M2357" s="16" t="n">
        <f aca="false">Assumptions!$B$17*(0.6*MIN(1,Data_Clean!R2357/Assumptions!$B$22)+0.4*IF(Data_Clean!S2357="",0,Data_Clean!S2357))</f>
        <v>4.074</v>
      </c>
      <c r="N2357" s="16" t="n">
        <f aca="false">Assumptions!$B$18*MIN(1,(Data_Clean!F2357-1)/Assumptions!$B$23)</f>
        <v>0</v>
      </c>
      <c r="O2357" s="16" t="n">
        <f aca="false">Assumptions!$B$19*(0.4*IF(Data_Clean!E2357="",0,MIN(1,Data_Clean!E2357/12/Assumptions!$B$24))+0.35*IF(Data_Clean!D2357="Y",1,0)+0.25*(1-MIN(Data_Clean!T2357,3)/3))/IF(Data_Clean!E2357="",0.6,1)</f>
        <v>6.85</v>
      </c>
      <c r="P2357" s="16" t="n">
        <f aca="false">SUM(K2357:O2357)/(Assumptions!$D$5-IF(K2357="",Assumptions!$B$15,0))*100</f>
        <v>44.5853935866607</v>
      </c>
      <c r="Q2357" s="7" t="str">
        <f aca="false">IF(J2357&gt;=Assumptions!$B$26,"High",IF(J2357&gt;=Assumptions!$B$27,"Mid","Low"))</f>
        <v>Low</v>
      </c>
      <c r="R2357" s="7" t="str">
        <f aca="false">IF(P2357&gt;=Assumptions!$B$28,"High",IF(P2357&gt;=Assumptions!$B$29,"Mid","Low"))</f>
        <v>Low</v>
      </c>
      <c r="S2357" s="7" t="str">
        <f aca="false">INDEX(Assumptions!$B$33:$B$41,MATCH(Q2357&amp;"|"&amp;R2357,Assumptions!$A$33:$A$41,0))</f>
        <v>Dormant &amp; Low Value</v>
      </c>
      <c r="T2357" s="7" t="n">
        <f aca="false">IF(ISNUMBER(Data_Clean!V2357),J2357*Data_Clean!V2357,0)</f>
        <v>17.155783375</v>
      </c>
    </row>
    <row r="2358" customFormat="false" ht="15" hidden="false" customHeight="false" outlineLevel="0" collapsed="false">
      <c r="A2358" s="15" t="str">
        <f aca="false">Data_Clean!A2358</f>
        <v>CX102354</v>
      </c>
      <c r="B2358" s="14" t="n">
        <f aca="false">Data_Clean!G2358*Assumptions!$B$5</f>
        <v>24.2695</v>
      </c>
      <c r="C2358" s="14" t="n">
        <f aca="false">IF(Data_Clean!H2358="",0,Data_Clean!H2358)*Assumptions!$B$6</f>
        <v>12.9504</v>
      </c>
      <c r="D2358" s="14" t="n">
        <f aca="false">Data_Clean!I2358*Assumptions!$B$7</f>
        <v>0</v>
      </c>
      <c r="E2358" s="14" t="n">
        <f aca="false">Data_Clean!J2358*Assumptions!$B$8</f>
        <v>0</v>
      </c>
      <c r="F2358" s="14" t="n">
        <f aca="false">Data_Clean!K2358*Assumptions!$B$9</f>
        <v>0</v>
      </c>
      <c r="G2358" s="14" t="n">
        <f aca="false">Data_Clean!L2358*Assumptions!$B$10</f>
        <v>0</v>
      </c>
      <c r="H2358" s="14" t="n">
        <f aca="false">IF(OR(Data_Clean!M2358="",Data_Clean!N2358=""),0,Data_Clean!M2358*Data_Clean!N2358/100)*Assumptions!$B$13*Assumptions!$B$11</f>
        <v>0</v>
      </c>
      <c r="I2358" s="14" t="n">
        <f aca="false">Data_Clean!O2358*4*Assumptions!$B$12</f>
        <v>0</v>
      </c>
      <c r="J2358" s="14" t="n">
        <f aca="false">SUM(B2358:I2358)</f>
        <v>37.2199</v>
      </c>
      <c r="K2358" s="16" t="n">
        <f aca="false">IF(Data_Clean!P2358="","",Assumptions!$B$15*0.5^(Data_Clean!P2358/Assumptions!$B$20))</f>
        <v>18.0453755412318</v>
      </c>
      <c r="L2358" s="16" t="n">
        <f aca="false">Assumptions!$B$16*MIN(1,LN(1+Data_Clean!Q2358)/LN(1+Assumptions!$B$21))</f>
        <v>16.230151259145</v>
      </c>
      <c r="M2358" s="16" t="n">
        <f aca="false">Assumptions!$B$17*(0.6*MIN(1,Data_Clean!R2358/Assumptions!$B$22)+0.4*IF(Data_Clean!S2358="",0,Data_Clean!S2358))</f>
        <v>13.392</v>
      </c>
      <c r="N2358" s="16" t="n">
        <f aca="false">Assumptions!$B$18*MIN(1,(Data_Clean!F2358-1)/Assumptions!$B$23)</f>
        <v>5</v>
      </c>
      <c r="O2358" s="16" t="n">
        <f aca="false">Assumptions!$B$19*(0.4*IF(Data_Clean!E2358="",0,MIN(1,Data_Clean!E2358/12/Assumptions!$B$24))+0.35*IF(Data_Clean!D2358="Y",1,0)+0.25*(1-MIN(Data_Clean!T2358,3)/3))/IF(Data_Clean!E2358="",0.6,1)</f>
        <v>12.05</v>
      </c>
      <c r="P2358" s="16" t="n">
        <f aca="false">SUM(K2358:O2358)/(Assumptions!$D$5-IF(K2358="",Assumptions!$B$15,0))*100</f>
        <v>64.7175268003767</v>
      </c>
      <c r="Q2358" s="7" t="str">
        <f aca="false">IF(J2358&gt;=Assumptions!$B$26,"High",IF(J2358&gt;=Assumptions!$B$27,"Mid","Low"))</f>
        <v>Low</v>
      </c>
      <c r="R2358" s="7" t="str">
        <f aca="false">IF(P2358&gt;=Assumptions!$B$28,"High",IF(P2358&gt;=Assumptions!$B$29,"Mid","Low"))</f>
        <v>Mid</v>
      </c>
      <c r="S2358" s="7" t="str">
        <f aca="false">INDEX(Assumptions!$B$33:$B$41,MATCH(Q2358&amp;"|"&amp;R2358,Assumptions!$A$33:$A$41,0))</f>
        <v>Light Touch</v>
      </c>
      <c r="T2358" s="7" t="n">
        <f aca="false">IF(ISNUMBER(Data_Clean!V2358),J2358*Data_Clean!V2358,0)</f>
        <v>0.83372576</v>
      </c>
    </row>
    <row r="2359" customFormat="false" ht="15" hidden="false" customHeight="false" outlineLevel="0" collapsed="false">
      <c r="A2359" s="15" t="str">
        <f aca="false">Data_Clean!A2359</f>
        <v>CX102355</v>
      </c>
      <c r="B2359" s="14" t="n">
        <f aca="false">Data_Clean!G2359*Assumptions!$B$5</f>
        <v>113.0845</v>
      </c>
      <c r="C2359" s="14" t="n">
        <f aca="false">IF(Data_Clean!H2359="",0,Data_Clean!H2359)*Assumptions!$B$6</f>
        <v>0</v>
      </c>
      <c r="D2359" s="14" t="n">
        <f aca="false">Data_Clean!I2359*Assumptions!$B$7</f>
        <v>0</v>
      </c>
      <c r="E2359" s="14" t="n">
        <f aca="false">Data_Clean!J2359*Assumptions!$B$8</f>
        <v>0</v>
      </c>
      <c r="F2359" s="14" t="n">
        <f aca="false">Data_Clean!K2359*Assumptions!$B$9</f>
        <v>0</v>
      </c>
      <c r="G2359" s="14" t="n">
        <f aca="false">Data_Clean!L2359*Assumptions!$B$10</f>
        <v>0</v>
      </c>
      <c r="H2359" s="14" t="n">
        <f aca="false">IF(OR(Data_Clean!M2359="",Data_Clean!N2359=""),0,Data_Clean!M2359*Data_Clean!N2359/100)*Assumptions!$B$13*Assumptions!$B$11</f>
        <v>0</v>
      </c>
      <c r="I2359" s="14" t="n">
        <f aca="false">Data_Clean!O2359*4*Assumptions!$B$12</f>
        <v>0</v>
      </c>
      <c r="J2359" s="14" t="n">
        <f aca="false">SUM(B2359:I2359)</f>
        <v>113.0845</v>
      </c>
      <c r="K2359" s="16" t="n">
        <f aca="false">IF(Data_Clean!P2359="","",Assumptions!$B$15*0.5^(Data_Clean!P2359/Assumptions!$B$20))</f>
        <v>23.267171427506</v>
      </c>
      <c r="L2359" s="16" t="n">
        <f aca="false">Assumptions!$B$16*MIN(1,LN(1+Data_Clean!Q2359)/LN(1+Assumptions!$B$21))</f>
        <v>13.8963721559302</v>
      </c>
      <c r="M2359" s="16" t="n">
        <f aca="false">Assumptions!$B$17*(0.6*MIN(1,Data_Clean!R2359/Assumptions!$B$22)+0.4*IF(Data_Clean!S2359="",0,Data_Clean!S2359))</f>
        <v>12.93</v>
      </c>
      <c r="N2359" s="16" t="n">
        <f aca="false">Assumptions!$B$18*MIN(1,(Data_Clean!F2359-1)/Assumptions!$B$23)</f>
        <v>0</v>
      </c>
      <c r="O2359" s="16" t="n">
        <f aca="false">Assumptions!$B$19*(0.4*IF(Data_Clean!E2359="",0,MIN(1,Data_Clean!E2359/12/Assumptions!$B$24))+0.35*IF(Data_Clean!D2359="Y",1,0)+0.25*(1-MIN(Data_Clean!T2359,3)/3))/IF(Data_Clean!E2359="",0.6,1)</f>
        <v>8.45</v>
      </c>
      <c r="P2359" s="16" t="n">
        <f aca="false">SUM(K2359:O2359)/(Assumptions!$D$5-IF(K2359="",Assumptions!$B$15,0))*100</f>
        <v>58.5435435834363</v>
      </c>
      <c r="Q2359" s="7" t="str">
        <f aca="false">IF(J2359&gt;=Assumptions!$B$26,"High",IF(J2359&gt;=Assumptions!$B$27,"Mid","Low"))</f>
        <v>Low</v>
      </c>
      <c r="R2359" s="7" t="str">
        <f aca="false">IF(P2359&gt;=Assumptions!$B$28,"High",IF(P2359&gt;=Assumptions!$B$29,"Mid","Low"))</f>
        <v>Mid</v>
      </c>
      <c r="S2359" s="7" t="str">
        <f aca="false">INDEX(Assumptions!$B$33:$B$41,MATCH(Q2359&amp;"|"&amp;R2359,Assumptions!$A$33:$A$41,0))</f>
        <v>Light Touch</v>
      </c>
      <c r="T2359" s="7" t="n">
        <f aca="false">IF(ISNUMBER(Data_Clean!V2359),J2359*Data_Clean!V2359,0)</f>
        <v>9.64610785</v>
      </c>
    </row>
    <row r="2360" customFormat="false" ht="15" hidden="false" customHeight="false" outlineLevel="0" collapsed="false">
      <c r="A2360" s="15" t="str">
        <f aca="false">Data_Clean!A2360</f>
        <v>CX102356</v>
      </c>
      <c r="B2360" s="14" t="n">
        <f aca="false">Data_Clean!G2360*Assumptions!$B$5</f>
        <v>275.13375</v>
      </c>
      <c r="C2360" s="14" t="n">
        <f aca="false">IF(Data_Clean!H2360="",0,Data_Clean!H2360)*Assumptions!$B$6</f>
        <v>1346.61864</v>
      </c>
      <c r="D2360" s="14" t="n">
        <f aca="false">Data_Clean!I2360*Assumptions!$B$7</f>
        <v>4608</v>
      </c>
      <c r="E2360" s="14" t="n">
        <f aca="false">Data_Clean!J2360*Assumptions!$B$8</f>
        <v>2804.8764</v>
      </c>
      <c r="F2360" s="14" t="n">
        <f aca="false">Data_Clean!K2360*Assumptions!$B$9</f>
        <v>0</v>
      </c>
      <c r="G2360" s="14" t="n">
        <f aca="false">Data_Clean!L2360*Assumptions!$B$10</f>
        <v>0</v>
      </c>
      <c r="H2360" s="14" t="n">
        <f aca="false">IF(OR(Data_Clean!M2360="",Data_Clean!N2360=""),0,Data_Clean!M2360*Data_Clean!N2360/100)*Assumptions!$B$13*Assumptions!$B$11</f>
        <v>825.6</v>
      </c>
      <c r="I2360" s="14" t="n">
        <f aca="false">Data_Clean!O2360*4*Assumptions!$B$12</f>
        <v>133.85376</v>
      </c>
      <c r="J2360" s="14" t="n">
        <f aca="false">SUM(B2360:I2360)</f>
        <v>9994.08255</v>
      </c>
      <c r="K2360" s="16" t="n">
        <f aca="false">IF(Data_Clean!P2360="","",Assumptions!$B$15*0.5^(Data_Clean!P2360/Assumptions!$B$20))</f>
        <v>22.2164632842985</v>
      </c>
      <c r="L2360" s="16" t="n">
        <f aca="false">Assumptions!$B$16*MIN(1,LN(1+Data_Clean!Q2360)/LN(1+Assumptions!$B$21))</f>
        <v>15.0586973234667</v>
      </c>
      <c r="M2360" s="16" t="n">
        <f aca="false">Assumptions!$B$17*(0.6*MIN(1,Data_Clean!R2360/Assumptions!$B$22)+0.4*IF(Data_Clean!S2360="",0,Data_Clean!S2360))</f>
        <v>5.706</v>
      </c>
      <c r="N2360" s="16" t="n">
        <f aca="false">Assumptions!$B$18*MIN(1,(Data_Clean!F2360-1)/Assumptions!$B$23)</f>
        <v>20</v>
      </c>
      <c r="O2360" s="16" t="n">
        <f aca="false">Assumptions!$B$19*(0.4*IF(Data_Clean!E2360="",0,MIN(1,Data_Clean!E2360/12/Assumptions!$B$24))+0.35*IF(Data_Clean!D2360="Y",1,0)+0.25*(1-MIN(Data_Clean!T2360,3)/3))/IF(Data_Clean!E2360="",0.6,1)</f>
        <v>12.7</v>
      </c>
      <c r="P2360" s="16" t="n">
        <f aca="false">SUM(K2360:O2360)/(Assumptions!$D$5-IF(K2360="",Assumptions!$B$15,0))*100</f>
        <v>75.6811606077652</v>
      </c>
      <c r="Q2360" s="7" t="str">
        <f aca="false">IF(J2360&gt;=Assumptions!$B$26,"High",IF(J2360&gt;=Assumptions!$B$27,"Mid","Low"))</f>
        <v>High</v>
      </c>
      <c r="R2360" s="7" t="str">
        <f aca="false">IF(P2360&gt;=Assumptions!$B$28,"High",IF(P2360&gt;=Assumptions!$B$29,"Mid","Low"))</f>
        <v>High</v>
      </c>
      <c r="S2360" s="7" t="str">
        <f aca="false">INDEX(Assumptions!$B$33:$B$41,MATCH(Q2360&amp;"|"&amp;R2360,Assumptions!$A$33:$A$41,0))</f>
        <v>Premier Advocates</v>
      </c>
      <c r="T2360" s="7" t="n">
        <f aca="false">IF(ISNUMBER(Data_Clean!V2360),J2360*Data_Clean!V2360,0)</f>
        <v>207.87691704</v>
      </c>
    </row>
    <row r="2361" customFormat="false" ht="15" hidden="false" customHeight="false" outlineLevel="0" collapsed="false">
      <c r="A2361" s="15" t="str">
        <f aca="false">Data_Clean!A2361</f>
        <v>CX102357</v>
      </c>
      <c r="B2361" s="14" t="n">
        <f aca="false">Data_Clean!G2361*Assumptions!$B$5</f>
        <v>370.4855</v>
      </c>
      <c r="C2361" s="14" t="n">
        <f aca="false">IF(Data_Clean!H2361="",0,Data_Clean!H2361)*Assumptions!$B$6</f>
        <v>354.21192</v>
      </c>
      <c r="D2361" s="14" t="n">
        <f aca="false">Data_Clean!I2361*Assumptions!$B$7</f>
        <v>0</v>
      </c>
      <c r="E2361" s="14" t="n">
        <f aca="false">Data_Clean!J2361*Assumptions!$B$8</f>
        <v>0</v>
      </c>
      <c r="F2361" s="14" t="n">
        <f aca="false">Data_Clean!K2361*Assumptions!$B$9</f>
        <v>0</v>
      </c>
      <c r="G2361" s="14" t="n">
        <f aca="false">Data_Clean!L2361*Assumptions!$B$10</f>
        <v>1150.2</v>
      </c>
      <c r="H2361" s="14" t="n">
        <f aca="false">IF(OR(Data_Clean!M2361="",Data_Clean!N2361=""),0,Data_Clean!M2361*Data_Clean!N2361/100)*Assumptions!$B$13*Assumptions!$B$11</f>
        <v>185.64</v>
      </c>
      <c r="I2361" s="14" t="n">
        <f aca="false">Data_Clean!O2361*4*Assumptions!$B$12</f>
        <v>51.69168</v>
      </c>
      <c r="J2361" s="14" t="n">
        <f aca="false">SUM(B2361:I2361)</f>
        <v>2112.2291</v>
      </c>
      <c r="K2361" s="16" t="n">
        <f aca="false">IF(Data_Clean!P2361="","",Assumptions!$B$15*0.5^(Data_Clean!P2361/Assumptions!$B$20))</f>
        <v>26.1165168988837</v>
      </c>
      <c r="L2361" s="16" t="n">
        <f aca="false">Assumptions!$B$16*MIN(1,LN(1+Data_Clean!Q2361)/LN(1+Assumptions!$B$21))</f>
        <v>16.1441621526288</v>
      </c>
      <c r="M2361" s="16" t="n">
        <f aca="false">Assumptions!$B$17*(0.6*MIN(1,Data_Clean!R2361/Assumptions!$B$22)+0.4*IF(Data_Clean!S2361="",0,Data_Clean!S2361))</f>
        <v>12.204</v>
      </c>
      <c r="N2361" s="16" t="n">
        <f aca="false">Assumptions!$B$18*MIN(1,(Data_Clean!F2361-1)/Assumptions!$B$23)</f>
        <v>15</v>
      </c>
      <c r="O2361" s="16" t="n">
        <f aca="false">Assumptions!$B$19*(0.4*IF(Data_Clean!E2361="",0,MIN(1,Data_Clean!E2361/12/Assumptions!$B$24))+0.35*IF(Data_Clean!D2361="Y",1,0)+0.25*(1-MIN(Data_Clean!T2361,3)/3))/IF(Data_Clean!E2361="",0.6,1)</f>
        <v>3.85</v>
      </c>
      <c r="P2361" s="16" t="n">
        <f aca="false">SUM(K2361:O2361)/(Assumptions!$D$5-IF(K2361="",Assumptions!$B$15,0))*100</f>
        <v>73.3146790515125</v>
      </c>
      <c r="Q2361" s="7" t="str">
        <f aca="false">IF(J2361&gt;=Assumptions!$B$26,"High",IF(J2361&gt;=Assumptions!$B$27,"Mid","Low"))</f>
        <v>High</v>
      </c>
      <c r="R2361" s="7" t="str">
        <f aca="false">IF(P2361&gt;=Assumptions!$B$28,"High",IF(P2361&gt;=Assumptions!$B$29,"Mid","Low"))</f>
        <v>High</v>
      </c>
      <c r="S2361" s="7" t="str">
        <f aca="false">INDEX(Assumptions!$B$33:$B$41,MATCH(Q2361&amp;"|"&amp;R2361,Assumptions!$A$33:$A$41,0))</f>
        <v>Premier Advocates</v>
      </c>
      <c r="T2361" s="7" t="n">
        <f aca="false">IF(ISNUMBER(Data_Clean!V2361),J2361*Data_Clean!V2361,0)</f>
        <v>107.7236841</v>
      </c>
    </row>
    <row r="2362" customFormat="false" ht="15" hidden="false" customHeight="false" outlineLevel="0" collapsed="false">
      <c r="A2362" s="15" t="str">
        <f aca="false">Data_Clean!A2362</f>
        <v>CX102358</v>
      </c>
      <c r="B2362" s="14" t="n">
        <f aca="false">Data_Clean!G2362*Assumptions!$B$5</f>
        <v>20.813</v>
      </c>
      <c r="C2362" s="14" t="n">
        <f aca="false">IF(Data_Clean!H2362="",0,Data_Clean!H2362)*Assumptions!$B$6</f>
        <v>0</v>
      </c>
      <c r="D2362" s="14" t="n">
        <f aca="false">Data_Clean!I2362*Assumptions!$B$7</f>
        <v>0</v>
      </c>
      <c r="E2362" s="14" t="n">
        <f aca="false">Data_Clean!J2362*Assumptions!$B$8</f>
        <v>0</v>
      </c>
      <c r="F2362" s="14" t="n">
        <f aca="false">Data_Clean!K2362*Assumptions!$B$9</f>
        <v>0</v>
      </c>
      <c r="G2362" s="14" t="n">
        <f aca="false">Data_Clean!L2362*Assumptions!$B$10</f>
        <v>0</v>
      </c>
      <c r="H2362" s="14" t="n">
        <f aca="false">IF(OR(Data_Clean!M2362="",Data_Clean!N2362=""),0,Data_Clean!M2362*Data_Clean!N2362/100)*Assumptions!$B$13*Assumptions!$B$11</f>
        <v>0</v>
      </c>
      <c r="I2362" s="14" t="n">
        <f aca="false">Data_Clean!O2362*4*Assumptions!$B$12</f>
        <v>0</v>
      </c>
      <c r="J2362" s="14" t="n">
        <f aca="false">SUM(B2362:I2362)</f>
        <v>20.813</v>
      </c>
      <c r="K2362" s="16" t="n">
        <f aca="false">IF(Data_Clean!P2362="","",Assumptions!$B$15*0.5^(Data_Clean!P2362/Assumptions!$B$20))</f>
        <v>0.059963313984186</v>
      </c>
      <c r="L2362" s="16" t="n">
        <f aca="false">Assumptions!$B$16*MIN(1,LN(1+Data_Clean!Q2362)/LN(1+Assumptions!$B$21))</f>
        <v>0</v>
      </c>
      <c r="M2362" s="16" t="n">
        <f aca="false">Assumptions!$B$17*(0.6*MIN(1,Data_Clean!R2362/Assumptions!$B$22)+0.4*IF(Data_Clean!S2362="",0,Data_Clean!S2362))</f>
        <v>0</v>
      </c>
      <c r="N2362" s="16" t="n">
        <f aca="false">Assumptions!$B$18*MIN(1,(Data_Clean!F2362-1)/Assumptions!$B$23)</f>
        <v>0</v>
      </c>
      <c r="O2362" s="16" t="n">
        <f aca="false">Assumptions!$B$19*(0.4*IF(Data_Clean!E2362="",0,MIN(1,Data_Clean!E2362/12/Assumptions!$B$24))+0.35*IF(Data_Clean!D2362="Y",1,0)+0.25*(1-MIN(Data_Clean!T2362,3)/3))/IF(Data_Clean!E2362="",0.6,1)</f>
        <v>6.5</v>
      </c>
      <c r="P2362" s="16" t="n">
        <f aca="false">SUM(K2362:O2362)/(Assumptions!$D$5-IF(K2362="",Assumptions!$B$15,0))*100</f>
        <v>6.55996331398419</v>
      </c>
      <c r="Q2362" s="7" t="str">
        <f aca="false">IF(J2362&gt;=Assumptions!$B$26,"High",IF(J2362&gt;=Assumptions!$B$27,"Mid","Low"))</f>
        <v>Low</v>
      </c>
      <c r="R2362" s="7" t="str">
        <f aca="false">IF(P2362&gt;=Assumptions!$B$28,"High",IF(P2362&gt;=Assumptions!$B$29,"Mid","Low"))</f>
        <v>Low</v>
      </c>
      <c r="S2362" s="7" t="str">
        <f aca="false">INDEX(Assumptions!$B$33:$B$41,MATCH(Q2362&amp;"|"&amp;R2362,Assumptions!$A$33:$A$41,0))</f>
        <v>Dormant &amp; Low Value</v>
      </c>
      <c r="T2362" s="7" t="n">
        <f aca="false">IF(ISNUMBER(Data_Clean!V2362),J2362*Data_Clean!V2362,0)</f>
        <v>7.3740459</v>
      </c>
    </row>
    <row r="2363" customFormat="false" ht="15" hidden="false" customHeight="false" outlineLevel="0" collapsed="false">
      <c r="A2363" s="15" t="str">
        <f aca="false">Data_Clean!A2363</f>
        <v>CX102359</v>
      </c>
      <c r="B2363" s="14" t="n">
        <f aca="false">Data_Clean!G2363*Assumptions!$B$5</f>
        <v>34.61475</v>
      </c>
      <c r="C2363" s="14" t="n">
        <f aca="false">IF(Data_Clean!H2363="",0,Data_Clean!H2363)*Assumptions!$B$6</f>
        <v>155.95692</v>
      </c>
      <c r="D2363" s="14" t="n">
        <f aca="false">Data_Clean!I2363*Assumptions!$B$7</f>
        <v>0</v>
      </c>
      <c r="E2363" s="14" t="n">
        <f aca="false">Data_Clean!J2363*Assumptions!$B$8</f>
        <v>40.45005</v>
      </c>
      <c r="F2363" s="14" t="n">
        <f aca="false">Data_Clean!K2363*Assumptions!$B$9</f>
        <v>0</v>
      </c>
      <c r="G2363" s="14" t="n">
        <f aca="false">Data_Clean!L2363*Assumptions!$B$10</f>
        <v>0</v>
      </c>
      <c r="H2363" s="14" t="n">
        <f aca="false">IF(OR(Data_Clean!M2363="",Data_Clean!N2363=""),0,Data_Clean!M2363*Data_Clean!N2363/100)*Assumptions!$B$13*Assumptions!$B$11</f>
        <v>0</v>
      </c>
      <c r="I2363" s="14" t="n">
        <f aca="false">Data_Clean!O2363*4*Assumptions!$B$12</f>
        <v>0</v>
      </c>
      <c r="J2363" s="14" t="n">
        <f aca="false">SUM(B2363:I2363)</f>
        <v>231.02172</v>
      </c>
      <c r="K2363" s="16" t="n">
        <f aca="false">IF(Data_Clean!P2363="","",Assumptions!$B$15*0.5^(Data_Clean!P2363/Assumptions!$B$20))</f>
        <v>28.6452481173125</v>
      </c>
      <c r="L2363" s="16" t="n">
        <f aca="false">Assumptions!$B$16*MIN(1,LN(1+Data_Clean!Q2363)/LN(1+Assumptions!$B$21))</f>
        <v>11.2934465146257</v>
      </c>
      <c r="M2363" s="16" t="n">
        <f aca="false">Assumptions!$B$17*(0.6*MIN(1,Data_Clean!R2363/Assumptions!$B$22)+0.4*IF(Data_Clean!S2363="",0,Data_Clean!S2363))</f>
        <v>7.176</v>
      </c>
      <c r="N2363" s="16" t="n">
        <f aca="false">Assumptions!$B$18*MIN(1,(Data_Clean!F2363-1)/Assumptions!$B$23)</f>
        <v>15</v>
      </c>
      <c r="O2363" s="16" t="n">
        <f aca="false">Assumptions!$B$19*(0.4*IF(Data_Clean!E2363="",0,MIN(1,Data_Clean!E2363/12/Assumptions!$B$24))+0.35*IF(Data_Clean!D2363="Y",1,0)+0.25*(1-MIN(Data_Clean!T2363,3)/3))/IF(Data_Clean!E2363="",0.6,1)</f>
        <v>8.5</v>
      </c>
      <c r="P2363" s="16" t="n">
        <f aca="false">SUM(K2363:O2363)/(Assumptions!$D$5-IF(K2363="",Assumptions!$B$15,0))*100</f>
        <v>70.6146946319382</v>
      </c>
      <c r="Q2363" s="7" t="str">
        <f aca="false">IF(J2363&gt;=Assumptions!$B$26,"High",IF(J2363&gt;=Assumptions!$B$27,"Mid","Low"))</f>
        <v>Low</v>
      </c>
      <c r="R2363" s="7" t="str">
        <f aca="false">IF(P2363&gt;=Assumptions!$B$28,"High",IF(P2363&gt;=Assumptions!$B$29,"Mid","Low"))</f>
        <v>High</v>
      </c>
      <c r="S2363" s="7" t="str">
        <f aca="false">INDEX(Assumptions!$B$33:$B$41,MATCH(Q2363&amp;"|"&amp;R2363,Assumptions!$A$33:$A$41,0))</f>
        <v>Engaged Builders</v>
      </c>
      <c r="T2363" s="7" t="n">
        <f aca="false">IF(ISNUMBER(Data_Clean!V2363),J2363*Data_Clean!V2363,0)</f>
        <v>19.0592919</v>
      </c>
    </row>
    <row r="2364" customFormat="false" ht="15" hidden="false" customHeight="false" outlineLevel="0" collapsed="false">
      <c r="A2364" s="15" t="str">
        <f aca="false">Data_Clean!A2364</f>
        <v>CX102360</v>
      </c>
      <c r="B2364" s="14" t="n">
        <f aca="false">Data_Clean!G2364*Assumptions!$B$5</f>
        <v>18.33875</v>
      </c>
      <c r="C2364" s="14" t="n">
        <f aca="false">IF(Data_Clean!H2364="",0,Data_Clean!H2364)*Assumptions!$B$6</f>
        <v>0</v>
      </c>
      <c r="D2364" s="14" t="n">
        <f aca="false">Data_Clean!I2364*Assumptions!$B$7</f>
        <v>0</v>
      </c>
      <c r="E2364" s="14" t="n">
        <f aca="false">Data_Clean!J2364*Assumptions!$B$8</f>
        <v>0</v>
      </c>
      <c r="F2364" s="14" t="n">
        <f aca="false">Data_Clean!K2364*Assumptions!$B$9</f>
        <v>0</v>
      </c>
      <c r="G2364" s="14" t="n">
        <f aca="false">Data_Clean!L2364*Assumptions!$B$10</f>
        <v>0</v>
      </c>
      <c r="H2364" s="14" t="n">
        <f aca="false">IF(OR(Data_Clean!M2364="",Data_Clean!N2364=""),0,Data_Clean!M2364*Data_Clean!N2364/100)*Assumptions!$B$13*Assumptions!$B$11</f>
        <v>39.312</v>
      </c>
      <c r="I2364" s="14" t="n">
        <f aca="false">Data_Clean!O2364*4*Assumptions!$B$12</f>
        <v>0</v>
      </c>
      <c r="J2364" s="14" t="n">
        <f aca="false">SUM(B2364:I2364)</f>
        <v>57.65075</v>
      </c>
      <c r="K2364" s="16" t="n">
        <f aca="false">IF(Data_Clean!P2364="","",Assumptions!$B$15*0.5^(Data_Clean!P2364/Assumptions!$B$20))</f>
        <v>0.0149908284960465</v>
      </c>
      <c r="L2364" s="16" t="n">
        <f aca="false">Assumptions!$B$16*MIN(1,LN(1+Data_Clean!Q2364)/LN(1+Assumptions!$B$21))</f>
        <v>0</v>
      </c>
      <c r="M2364" s="16" t="n">
        <f aca="false">Assumptions!$B$17*(0.6*MIN(1,Data_Clean!R2364/Assumptions!$B$22)+0.4*IF(Data_Clean!S2364="",0,Data_Clean!S2364))</f>
        <v>0</v>
      </c>
      <c r="N2364" s="16" t="n">
        <f aca="false">Assumptions!$B$18*MIN(1,(Data_Clean!F2364-1)/Assumptions!$B$23)</f>
        <v>5</v>
      </c>
      <c r="O2364" s="16" t="n">
        <f aca="false">Assumptions!$B$19*(0.4*IF(Data_Clean!E2364="",0,MIN(1,Data_Clean!E2364/12/Assumptions!$B$24))+0.35*IF(Data_Clean!D2364="Y",1,0)+0.25*(1-MIN(Data_Clean!T2364,3)/3))/IF(Data_Clean!E2364="",0.6,1)</f>
        <v>8.5</v>
      </c>
      <c r="P2364" s="16" t="n">
        <f aca="false">SUM(K2364:O2364)/(Assumptions!$D$5-IF(K2364="",Assumptions!$B$15,0))*100</f>
        <v>13.514990828496</v>
      </c>
      <c r="Q2364" s="7" t="str">
        <f aca="false">IF(J2364&gt;=Assumptions!$B$26,"High",IF(J2364&gt;=Assumptions!$B$27,"Mid","Low"))</f>
        <v>Low</v>
      </c>
      <c r="R2364" s="7" t="str">
        <f aca="false">IF(P2364&gt;=Assumptions!$B$28,"High",IF(P2364&gt;=Assumptions!$B$29,"Mid","Low"))</f>
        <v>Low</v>
      </c>
      <c r="S2364" s="7" t="str">
        <f aca="false">INDEX(Assumptions!$B$33:$B$41,MATCH(Q2364&amp;"|"&amp;R2364,Assumptions!$A$33:$A$41,0))</f>
        <v>Dormant &amp; Low Value</v>
      </c>
      <c r="T2364" s="7" t="n">
        <f aca="false">IF(ISNUMBER(Data_Clean!V2364),J2364*Data_Clean!V2364,0)</f>
        <v>29.522949075</v>
      </c>
    </row>
    <row r="2365" customFormat="false" ht="15" hidden="false" customHeight="false" outlineLevel="0" collapsed="false">
      <c r="A2365" s="15" t="str">
        <f aca="false">Data_Clean!A2365</f>
        <v>CX102361</v>
      </c>
      <c r="B2365" s="14" t="n">
        <f aca="false">Data_Clean!G2365*Assumptions!$B$5</f>
        <v>702.229</v>
      </c>
      <c r="C2365" s="14" t="n">
        <f aca="false">IF(Data_Clean!H2365="",0,Data_Clean!H2365)*Assumptions!$B$6</f>
        <v>1529.8404</v>
      </c>
      <c r="D2365" s="14" t="n">
        <f aca="false">Data_Clean!I2365*Assumptions!$B$7</f>
        <v>210.4</v>
      </c>
      <c r="E2365" s="14" t="n">
        <f aca="false">Data_Clean!J2365*Assumptions!$B$8</f>
        <v>0</v>
      </c>
      <c r="F2365" s="14" t="n">
        <f aca="false">Data_Clean!K2365*Assumptions!$B$9</f>
        <v>2223.1</v>
      </c>
      <c r="G2365" s="14" t="n">
        <f aca="false">Data_Clean!L2365*Assumptions!$B$10</f>
        <v>0</v>
      </c>
      <c r="H2365" s="14" t="n">
        <f aca="false">IF(OR(Data_Clean!M2365="",Data_Clean!N2365=""),0,Data_Clean!M2365*Data_Clean!N2365/100)*Assumptions!$B$13*Assumptions!$B$11</f>
        <v>0</v>
      </c>
      <c r="I2365" s="14" t="n">
        <f aca="false">Data_Clean!O2365*4*Assumptions!$B$12</f>
        <v>0</v>
      </c>
      <c r="J2365" s="14" t="n">
        <f aca="false">SUM(B2365:I2365)</f>
        <v>4665.5694</v>
      </c>
      <c r="K2365" s="16" t="n">
        <f aca="false">IF(Data_Clean!P2365="","",Assumptions!$B$15*0.5^(Data_Clean!P2365/Assumptions!$B$20))</f>
        <v>26.1165168988837</v>
      </c>
      <c r="L2365" s="16" t="n">
        <f aca="false">Assumptions!$B$16*MIN(1,LN(1+Data_Clean!Q2365)/LN(1+Assumptions!$B$21))</f>
        <v>20</v>
      </c>
      <c r="M2365" s="16" t="n">
        <f aca="false">Assumptions!$B$17*(0.6*MIN(1,Data_Clean!R2365/Assumptions!$B$22)+0.4*IF(Data_Clean!S2365="",0,Data_Clean!S2365))</f>
        <v>1.764</v>
      </c>
      <c r="N2365" s="16" t="n">
        <f aca="false">Assumptions!$B$18*MIN(1,(Data_Clean!F2365-1)/Assumptions!$B$23)</f>
        <v>20</v>
      </c>
      <c r="O2365" s="16" t="n">
        <f aca="false">Assumptions!$B$19*(0.4*IF(Data_Clean!E2365="",0,MIN(1,Data_Clean!E2365/12/Assumptions!$B$24))+0.35*IF(Data_Clean!D2365="Y",1,0)+0.25*(1-MIN(Data_Clean!T2365,3)/3))/IF(Data_Clean!E2365="",0.6,1)</f>
        <v>9.4</v>
      </c>
      <c r="P2365" s="16" t="n">
        <f aca="false">SUM(K2365:O2365)/(Assumptions!$D$5-IF(K2365="",Assumptions!$B$15,0))*100</f>
        <v>77.2805168988837</v>
      </c>
      <c r="Q2365" s="7" t="str">
        <f aca="false">IF(J2365&gt;=Assumptions!$B$26,"High",IF(J2365&gt;=Assumptions!$B$27,"Mid","Low"))</f>
        <v>High</v>
      </c>
      <c r="R2365" s="7" t="str">
        <f aca="false">IF(P2365&gt;=Assumptions!$B$28,"High",IF(P2365&gt;=Assumptions!$B$29,"Mid","Low"))</f>
        <v>High</v>
      </c>
      <c r="S2365" s="7" t="str">
        <f aca="false">INDEX(Assumptions!$B$33:$B$41,MATCH(Q2365&amp;"|"&amp;R2365,Assumptions!$A$33:$A$41,0))</f>
        <v>Premier Advocates</v>
      </c>
      <c r="T2365" s="7" t="n">
        <f aca="false">IF(ISNUMBER(Data_Clean!V2365),J2365*Data_Clean!V2365,0)</f>
        <v>41.52356766</v>
      </c>
    </row>
    <row r="2366" customFormat="false" ht="15" hidden="false" customHeight="false" outlineLevel="0" collapsed="false">
      <c r="A2366" s="15" t="str">
        <f aca="false">Data_Clean!A2366</f>
        <v>CX102362</v>
      </c>
      <c r="B2366" s="14" t="n">
        <f aca="false">Data_Clean!G2366*Assumptions!$B$5</f>
        <v>309.31375</v>
      </c>
      <c r="C2366" s="14" t="n">
        <f aca="false">IF(Data_Clean!H2366="",0,Data_Clean!H2366)*Assumptions!$B$6</f>
        <v>513.78828</v>
      </c>
      <c r="D2366" s="14" t="n">
        <f aca="false">Data_Clean!I2366*Assumptions!$B$7</f>
        <v>0</v>
      </c>
      <c r="E2366" s="14" t="n">
        <f aca="false">Data_Clean!J2366*Assumptions!$B$8</f>
        <v>0</v>
      </c>
      <c r="F2366" s="14" t="n">
        <f aca="false">Data_Clean!K2366*Assumptions!$B$9</f>
        <v>0</v>
      </c>
      <c r="G2366" s="14" t="n">
        <f aca="false">Data_Clean!L2366*Assumptions!$B$10</f>
        <v>0</v>
      </c>
      <c r="H2366" s="14" t="n">
        <f aca="false">IF(OR(Data_Clean!M2366="",Data_Clean!N2366=""),0,Data_Clean!M2366*Data_Clean!N2366/100)*Assumptions!$B$13*Assumptions!$B$11</f>
        <v>0</v>
      </c>
      <c r="I2366" s="14" t="n">
        <f aca="false">Data_Clean!O2366*4*Assumptions!$B$12</f>
        <v>0</v>
      </c>
      <c r="J2366" s="14" t="n">
        <f aca="false">SUM(B2366:I2366)</f>
        <v>823.10203</v>
      </c>
      <c r="K2366" s="16" t="n">
        <f aca="false">IF(Data_Clean!P2366="","",Assumptions!$B$15*0.5^(Data_Clean!P2366/Assumptions!$B$20))</f>
        <v>26.7269615442102</v>
      </c>
      <c r="L2366" s="16" t="n">
        <f aca="false">Assumptions!$B$16*MIN(1,LN(1+Data_Clean!Q2366)/LN(1+Assumptions!$B$21))</f>
        <v>18.3262763996531</v>
      </c>
      <c r="M2366" s="16" t="n">
        <f aca="false">Assumptions!$B$17*(0.6*MIN(1,Data_Clean!R2366/Assumptions!$B$22)+0.4*IF(Data_Clean!S2366="",0,Data_Clean!S2366))</f>
        <v>12.96</v>
      </c>
      <c r="N2366" s="16" t="n">
        <f aca="false">Assumptions!$B$18*MIN(1,(Data_Clean!F2366-1)/Assumptions!$B$23)</f>
        <v>10</v>
      </c>
      <c r="O2366" s="16" t="n">
        <f aca="false">Assumptions!$B$19*(0.4*IF(Data_Clean!E2366="",0,MIN(1,Data_Clean!E2366/12/Assumptions!$B$24))+0.35*IF(Data_Clean!D2366="Y",1,0)+0.25*(1-MIN(Data_Clean!T2366,3)/3))/IF(Data_Clean!E2366="",0.6,1)</f>
        <v>10.5</v>
      </c>
      <c r="P2366" s="16" t="n">
        <f aca="false">SUM(K2366:O2366)/(Assumptions!$D$5-IF(K2366="",Assumptions!$B$15,0))*100</f>
        <v>78.5132379438632</v>
      </c>
      <c r="Q2366" s="7" t="str">
        <f aca="false">IF(J2366&gt;=Assumptions!$B$26,"High",IF(J2366&gt;=Assumptions!$B$27,"Mid","Low"))</f>
        <v>Mid</v>
      </c>
      <c r="R2366" s="7" t="str">
        <f aca="false">IF(P2366&gt;=Assumptions!$B$28,"High",IF(P2366&gt;=Assumptions!$B$29,"Mid","Low"))</f>
        <v>High</v>
      </c>
      <c r="S2366" s="7" t="str">
        <f aca="false">INDEX(Assumptions!$B$33:$B$41,MATCH(Q2366&amp;"|"&amp;R2366,Assumptions!$A$33:$A$41,0))</f>
        <v>Engaged Builders</v>
      </c>
      <c r="T2366" s="7" t="n">
        <f aca="false">IF(ISNUMBER(Data_Clean!V2366),J2366*Data_Clean!V2366,0)</f>
        <v>14.81583654</v>
      </c>
    </row>
    <row r="2367" customFormat="false" ht="15" hidden="false" customHeight="false" outlineLevel="0" collapsed="false">
      <c r="A2367" s="15" t="str">
        <f aca="false">Data_Clean!A2367</f>
        <v>CX102363</v>
      </c>
      <c r="B2367" s="14" t="n">
        <f aca="false">Data_Clean!G2367*Assumptions!$B$5</f>
        <v>26.772</v>
      </c>
      <c r="C2367" s="14" t="n">
        <f aca="false">IF(Data_Clean!H2367="",0,Data_Clean!H2367)*Assumptions!$B$6</f>
        <v>0</v>
      </c>
      <c r="D2367" s="14" t="n">
        <f aca="false">Data_Clean!I2367*Assumptions!$B$7</f>
        <v>0</v>
      </c>
      <c r="E2367" s="14" t="n">
        <f aca="false">Data_Clean!J2367*Assumptions!$B$8</f>
        <v>0</v>
      </c>
      <c r="F2367" s="14" t="n">
        <f aca="false">Data_Clean!K2367*Assumptions!$B$9</f>
        <v>0</v>
      </c>
      <c r="G2367" s="14" t="n">
        <f aca="false">Data_Clean!L2367*Assumptions!$B$10</f>
        <v>0</v>
      </c>
      <c r="H2367" s="14" t="n">
        <f aca="false">IF(OR(Data_Clean!M2367="",Data_Clean!N2367=""),0,Data_Clean!M2367*Data_Clean!N2367/100)*Assumptions!$B$13*Assumptions!$B$11</f>
        <v>0</v>
      </c>
      <c r="I2367" s="14" t="n">
        <f aca="false">Data_Clean!O2367*4*Assumptions!$B$12</f>
        <v>0</v>
      </c>
      <c r="J2367" s="14" t="n">
        <f aca="false">SUM(B2367:I2367)</f>
        <v>26.772</v>
      </c>
      <c r="K2367" s="16" t="n">
        <f aca="false">IF(Data_Clean!P2367="","",Assumptions!$B$15*0.5^(Data_Clean!P2367/Assumptions!$B$20))</f>
        <v>27.9909897461042</v>
      </c>
      <c r="L2367" s="16" t="n">
        <f aca="false">Assumptions!$B$16*MIN(1,LN(1+Data_Clean!Q2367)/LN(1+Assumptions!$B$21))</f>
        <v>15.383822204249</v>
      </c>
      <c r="M2367" s="16" t="n">
        <f aca="false">Assumptions!$B$17*(0.6*MIN(1,Data_Clean!R2367/Assumptions!$B$22)+0.4*IF(Data_Clean!S2367="",0,Data_Clean!S2367))</f>
        <v>11.04</v>
      </c>
      <c r="N2367" s="16" t="n">
        <f aca="false">Assumptions!$B$18*MIN(1,(Data_Clean!F2367-1)/Assumptions!$B$23)</f>
        <v>0</v>
      </c>
      <c r="O2367" s="16" t="n">
        <f aca="false">Assumptions!$B$19*(0.4*IF(Data_Clean!E2367="",0,MIN(1,Data_Clean!E2367/12/Assumptions!$B$24))+0.35*IF(Data_Clean!D2367="Y",1,0)+0.25*(1-MIN(Data_Clean!T2367,3)/3))/IF(Data_Clean!E2367="",0.6,1)</f>
        <v>9.3</v>
      </c>
      <c r="P2367" s="16" t="n">
        <f aca="false">SUM(K2367:O2367)/(Assumptions!$D$5-IF(K2367="",Assumptions!$B$15,0))*100</f>
        <v>63.7148119503533</v>
      </c>
      <c r="Q2367" s="7" t="str">
        <f aca="false">IF(J2367&gt;=Assumptions!$B$26,"High",IF(J2367&gt;=Assumptions!$B$27,"Mid","Low"))</f>
        <v>Low</v>
      </c>
      <c r="R2367" s="7" t="str">
        <f aca="false">IF(P2367&gt;=Assumptions!$B$28,"High",IF(P2367&gt;=Assumptions!$B$29,"Mid","Low"))</f>
        <v>Mid</v>
      </c>
      <c r="S2367" s="7" t="str">
        <f aca="false">INDEX(Assumptions!$B$33:$B$41,MATCH(Q2367&amp;"|"&amp;R2367,Assumptions!$A$33:$A$41,0))</f>
        <v>Light Touch</v>
      </c>
      <c r="T2367" s="7" t="n">
        <f aca="false">IF(ISNUMBER(Data_Clean!V2367),J2367*Data_Clean!V2367,0)</f>
        <v>1.2556068</v>
      </c>
    </row>
    <row r="2368" customFormat="false" ht="15" hidden="false" customHeight="false" outlineLevel="0" collapsed="false">
      <c r="A2368" s="15" t="str">
        <f aca="false">Data_Clean!A2368</f>
        <v>CX102364</v>
      </c>
      <c r="B2368" s="14" t="n">
        <f aca="false">Data_Clean!G2368*Assumptions!$B$5</f>
        <v>19.549</v>
      </c>
      <c r="C2368" s="14" t="n">
        <f aca="false">IF(Data_Clean!H2368="",0,Data_Clean!H2368)*Assumptions!$B$6</f>
        <v>78.84</v>
      </c>
      <c r="D2368" s="14" t="n">
        <f aca="false">Data_Clean!I2368*Assumptions!$B$7</f>
        <v>0</v>
      </c>
      <c r="E2368" s="14" t="n">
        <f aca="false">Data_Clean!J2368*Assumptions!$B$8</f>
        <v>0</v>
      </c>
      <c r="F2368" s="14" t="n">
        <f aca="false">Data_Clean!K2368*Assumptions!$B$9</f>
        <v>0</v>
      </c>
      <c r="G2368" s="14" t="n">
        <f aca="false">Data_Clean!L2368*Assumptions!$B$10</f>
        <v>0</v>
      </c>
      <c r="H2368" s="14" t="n">
        <f aca="false">IF(OR(Data_Clean!M2368="",Data_Clean!N2368=""),0,Data_Clean!M2368*Data_Clean!N2368/100)*Assumptions!$B$13*Assumptions!$B$11</f>
        <v>0</v>
      </c>
      <c r="I2368" s="14" t="n">
        <f aca="false">Data_Clean!O2368*4*Assumptions!$B$12</f>
        <v>0</v>
      </c>
      <c r="J2368" s="14" t="n">
        <f aca="false">SUM(B2368:I2368)</f>
        <v>98.389</v>
      </c>
      <c r="K2368" s="16" t="n">
        <f aca="false">IF(Data_Clean!P2368="","",Assumptions!$B$15*0.5^(Data_Clean!P2368/Assumptions!$B$20))</f>
        <v>24.9371368842836</v>
      </c>
      <c r="L2368" s="16" t="n">
        <f aca="false">Assumptions!$B$16*MIN(1,LN(1+Data_Clean!Q2368)/LN(1+Assumptions!$B$21))</f>
        <v>12.0537864630054</v>
      </c>
      <c r="M2368" s="16" t="n">
        <f aca="false">Assumptions!$B$17*(0.6*MIN(1,Data_Clean!R2368/Assumptions!$B$22)+0.4*IF(Data_Clean!S2368="",0,Data_Clean!S2368))</f>
        <v>5.118</v>
      </c>
      <c r="N2368" s="16" t="n">
        <f aca="false">Assumptions!$B$18*MIN(1,(Data_Clean!F2368-1)/Assumptions!$B$23)</f>
        <v>5</v>
      </c>
      <c r="O2368" s="16" t="n">
        <f aca="false">Assumptions!$B$19*(0.4*IF(Data_Clean!E2368="",0,MIN(1,Data_Clean!E2368/12/Assumptions!$B$24))+0.35*IF(Data_Clean!D2368="Y",1,0)+0.25*(1-MIN(Data_Clean!T2368,3)/3))/IF(Data_Clean!E2368="",0.6,1)</f>
        <v>2.75</v>
      </c>
      <c r="P2368" s="16" t="n">
        <f aca="false">SUM(K2368:O2368)/(Assumptions!$D$5-IF(K2368="",Assumptions!$B$15,0))*100</f>
        <v>49.858923347289</v>
      </c>
      <c r="Q2368" s="7" t="str">
        <f aca="false">IF(J2368&gt;=Assumptions!$B$26,"High",IF(J2368&gt;=Assumptions!$B$27,"Mid","Low"))</f>
        <v>Low</v>
      </c>
      <c r="R2368" s="7" t="str">
        <f aca="false">IF(P2368&gt;=Assumptions!$B$28,"High",IF(P2368&gt;=Assumptions!$B$29,"Mid","Low"))</f>
        <v>Low</v>
      </c>
      <c r="S2368" s="7" t="str">
        <f aca="false">INDEX(Assumptions!$B$33:$B$41,MATCH(Q2368&amp;"|"&amp;R2368,Assumptions!$A$33:$A$41,0))</f>
        <v>Dormant &amp; Low Value</v>
      </c>
      <c r="T2368" s="7" t="n">
        <f aca="false">IF(ISNUMBER(Data_Clean!V2368),J2368*Data_Clean!V2368,0)</f>
        <v>23.3870653</v>
      </c>
    </row>
    <row r="2369" customFormat="false" ht="15" hidden="false" customHeight="false" outlineLevel="0" collapsed="false">
      <c r="A2369" s="15" t="str">
        <f aca="false">Data_Clean!A2369</f>
        <v>CX102365</v>
      </c>
      <c r="B2369" s="14" t="n">
        <f aca="false">Data_Clean!G2369*Assumptions!$B$5</f>
        <v>153.35625</v>
      </c>
      <c r="C2369" s="14" t="n">
        <f aca="false">IF(Data_Clean!H2369="",0,Data_Clean!H2369)*Assumptions!$B$6</f>
        <v>15.21276</v>
      </c>
      <c r="D2369" s="14" t="n">
        <f aca="false">Data_Clean!I2369*Assumptions!$B$7</f>
        <v>0</v>
      </c>
      <c r="E2369" s="14" t="n">
        <f aca="false">Data_Clean!J2369*Assumptions!$B$8</f>
        <v>0</v>
      </c>
      <c r="F2369" s="14" t="n">
        <f aca="false">Data_Clean!K2369*Assumptions!$B$9</f>
        <v>1095.6</v>
      </c>
      <c r="G2369" s="14" t="n">
        <f aca="false">Data_Clean!L2369*Assumptions!$B$10</f>
        <v>1088.1</v>
      </c>
      <c r="H2369" s="14" t="n">
        <f aca="false">IF(OR(Data_Clean!M2369="",Data_Clean!N2369=""),0,Data_Clean!M2369*Data_Clean!N2369/100)*Assumptions!$B$13*Assumptions!$B$11</f>
        <v>0</v>
      </c>
      <c r="I2369" s="14" t="n">
        <f aca="false">Data_Clean!O2369*4*Assumptions!$B$12</f>
        <v>0</v>
      </c>
      <c r="J2369" s="14" t="n">
        <f aca="false">SUM(B2369:I2369)</f>
        <v>2352.26901</v>
      </c>
      <c r="K2369" s="16" t="n">
        <f aca="false">IF(Data_Clean!P2369="","",Assumptions!$B$15*0.5^(Data_Clean!P2369/Assumptions!$B$20))</f>
        <v>27.9909897461042</v>
      </c>
      <c r="L2369" s="16" t="n">
        <f aca="false">Assumptions!$B$16*MIN(1,LN(1+Data_Clean!Q2369)/LN(1+Assumptions!$B$21))</f>
        <v>12.6966447294858</v>
      </c>
      <c r="M2369" s="16" t="n">
        <f aca="false">Assumptions!$B$17*(0.6*MIN(1,Data_Clean!R2369/Assumptions!$B$22)+0.4*IF(Data_Clean!S2369="",0,Data_Clean!S2369))</f>
        <v>12.282</v>
      </c>
      <c r="N2369" s="16" t="n">
        <f aca="false">Assumptions!$B$18*MIN(1,(Data_Clean!F2369-1)/Assumptions!$B$23)</f>
        <v>20</v>
      </c>
      <c r="O2369" s="16" t="n">
        <f aca="false">Assumptions!$B$19*(0.4*IF(Data_Clean!E2369="",0,MIN(1,Data_Clean!E2369/12/Assumptions!$B$24))+0.35*IF(Data_Clean!D2369="Y",1,0)+0.25*(1-MIN(Data_Clean!T2369,3)/3))/IF(Data_Clean!E2369="",0.6,1)</f>
        <v>9.25</v>
      </c>
      <c r="P2369" s="16" t="n">
        <f aca="false">SUM(K2369:O2369)/(Assumptions!$D$5-IF(K2369="",Assumptions!$B$15,0))*100</f>
        <v>82.21963447559</v>
      </c>
      <c r="Q2369" s="7" t="str">
        <f aca="false">IF(J2369&gt;=Assumptions!$B$26,"High",IF(J2369&gt;=Assumptions!$B$27,"Mid","Low"))</f>
        <v>High</v>
      </c>
      <c r="R2369" s="7" t="str">
        <f aca="false">IF(P2369&gt;=Assumptions!$B$28,"High",IF(P2369&gt;=Assumptions!$B$29,"Mid","Low"))</f>
        <v>High</v>
      </c>
      <c r="S2369" s="7" t="str">
        <f aca="false">INDEX(Assumptions!$B$33:$B$41,MATCH(Q2369&amp;"|"&amp;R2369,Assumptions!$A$33:$A$41,0))</f>
        <v>Premier Advocates</v>
      </c>
      <c r="T2369" s="7" t="n">
        <f aca="false">IF(ISNUMBER(Data_Clean!V2369),J2369*Data_Clean!V2369,0)</f>
        <v>99.265752222</v>
      </c>
    </row>
    <row r="2370" customFormat="false" ht="15" hidden="false" customHeight="false" outlineLevel="0" collapsed="false">
      <c r="A2370" s="15" t="str">
        <f aca="false">Data_Clean!A2370</f>
        <v>CX102366</v>
      </c>
      <c r="B2370" s="14" t="n">
        <f aca="false">Data_Clean!G2370*Assumptions!$B$5</f>
        <v>174.76775</v>
      </c>
      <c r="C2370" s="14" t="n">
        <f aca="false">IF(Data_Clean!H2370="",0,Data_Clean!H2370)*Assumptions!$B$6</f>
        <v>0</v>
      </c>
      <c r="D2370" s="14" t="n">
        <f aca="false">Data_Clean!I2370*Assumptions!$B$7</f>
        <v>0</v>
      </c>
      <c r="E2370" s="14" t="n">
        <f aca="false">Data_Clean!J2370*Assumptions!$B$8</f>
        <v>0</v>
      </c>
      <c r="F2370" s="14" t="n">
        <f aca="false">Data_Clean!K2370*Assumptions!$B$9</f>
        <v>4086.5</v>
      </c>
      <c r="G2370" s="14" t="n">
        <f aca="false">Data_Clean!L2370*Assumptions!$B$10</f>
        <v>0</v>
      </c>
      <c r="H2370" s="14" t="n">
        <f aca="false">IF(OR(Data_Clean!M2370="",Data_Clean!N2370=""),0,Data_Clean!M2370*Data_Clean!N2370/100)*Assumptions!$B$13*Assumptions!$B$11</f>
        <v>801.216</v>
      </c>
      <c r="I2370" s="14" t="n">
        <f aca="false">Data_Clean!O2370*4*Assumptions!$B$12</f>
        <v>140.61408</v>
      </c>
      <c r="J2370" s="14" t="n">
        <f aca="false">SUM(B2370:I2370)</f>
        <v>5203.09783</v>
      </c>
      <c r="K2370" s="16" t="n">
        <f aca="false">IF(Data_Clean!P2370="","",Assumptions!$B$15*0.5^(Data_Clean!P2370/Assumptions!$B$20))</f>
        <v>28.6452481173125</v>
      </c>
      <c r="L2370" s="16" t="n">
        <f aca="false">Assumptions!$B$16*MIN(1,LN(1+Data_Clean!Q2370)/LN(1+Assumptions!$B$21))</f>
        <v>17.7176013074638</v>
      </c>
      <c r="M2370" s="16" t="n">
        <f aca="false">Assumptions!$B$17*(0.6*MIN(1,Data_Clean!R2370/Assumptions!$B$22)+0.4*IF(Data_Clean!S2370="",0,Data_Clean!S2370))</f>
        <v>10.236</v>
      </c>
      <c r="N2370" s="16" t="n">
        <f aca="false">Assumptions!$B$18*MIN(1,(Data_Clean!F2370-1)/Assumptions!$B$23)</f>
        <v>15</v>
      </c>
      <c r="O2370" s="16" t="n">
        <f aca="false">Assumptions!$B$19*(0.4*IF(Data_Clean!E2370="",0,MIN(1,Data_Clean!E2370/12/Assumptions!$B$24))+0.35*IF(Data_Clean!D2370="Y",1,0)+0.25*(1-MIN(Data_Clean!T2370,3)/3))/IF(Data_Clean!E2370="",0.6,1)</f>
        <v>13.75</v>
      </c>
      <c r="P2370" s="16" t="n">
        <f aca="false">SUM(K2370:O2370)/(Assumptions!$D$5-IF(K2370="",Assumptions!$B$15,0))*100</f>
        <v>85.3488494247763</v>
      </c>
      <c r="Q2370" s="7" t="str">
        <f aca="false">IF(J2370&gt;=Assumptions!$B$26,"High",IF(J2370&gt;=Assumptions!$B$27,"Mid","Low"))</f>
        <v>High</v>
      </c>
      <c r="R2370" s="7" t="str">
        <f aca="false">IF(P2370&gt;=Assumptions!$B$28,"High",IF(P2370&gt;=Assumptions!$B$29,"Mid","Low"))</f>
        <v>High</v>
      </c>
      <c r="S2370" s="7" t="str">
        <f aca="false">INDEX(Assumptions!$B$33:$B$41,MATCH(Q2370&amp;"|"&amp;R2370,Assumptions!$A$33:$A$41,0))</f>
        <v>Premier Advocates</v>
      </c>
      <c r="T2370" s="7" t="n">
        <f aca="false">IF(ISNUMBER(Data_Clean!V2370),J2370*Data_Clean!V2370,0)</f>
        <v>150.369527287</v>
      </c>
    </row>
    <row r="2371" customFormat="false" ht="15" hidden="false" customHeight="false" outlineLevel="0" collapsed="false">
      <c r="A2371" s="15" t="str">
        <f aca="false">Data_Clean!A2371</f>
        <v>CX102367</v>
      </c>
      <c r="B2371" s="14" t="n">
        <f aca="false">Data_Clean!G2371*Assumptions!$B$5</f>
        <v>380.84425</v>
      </c>
      <c r="C2371" s="14" t="n">
        <f aca="false">IF(Data_Clean!H2371="",0,Data_Clean!H2371)*Assumptions!$B$6</f>
        <v>0</v>
      </c>
      <c r="D2371" s="14" t="n">
        <f aca="false">Data_Clean!I2371*Assumptions!$B$7</f>
        <v>0</v>
      </c>
      <c r="E2371" s="14" t="n">
        <f aca="false">Data_Clean!J2371*Assumptions!$B$8</f>
        <v>0</v>
      </c>
      <c r="F2371" s="14" t="n">
        <f aca="false">Data_Clean!K2371*Assumptions!$B$9</f>
        <v>2447.5</v>
      </c>
      <c r="G2371" s="14" t="n">
        <f aca="false">Data_Clean!L2371*Assumptions!$B$10</f>
        <v>998.1</v>
      </c>
      <c r="H2371" s="14" t="n">
        <f aca="false">IF(OR(Data_Clean!M2371="",Data_Clean!N2371=""),0,Data_Clean!M2371*Data_Clean!N2371/100)*Assumptions!$B$13*Assumptions!$B$11</f>
        <v>268.2</v>
      </c>
      <c r="I2371" s="14" t="n">
        <f aca="false">Data_Clean!O2371*4*Assumptions!$B$12</f>
        <v>16.29456</v>
      </c>
      <c r="J2371" s="14" t="n">
        <f aca="false">SUM(B2371:I2371)</f>
        <v>4110.93881</v>
      </c>
      <c r="K2371" s="16" t="n">
        <f aca="false">IF(Data_Clean!P2371="","",Assumptions!$B$15*0.5^(Data_Clean!P2371/Assumptions!$B$20))</f>
        <v>9.23358310008687</v>
      </c>
      <c r="L2371" s="16" t="n">
        <f aca="false">Assumptions!$B$16*MIN(1,LN(1+Data_Clean!Q2371)/LN(1+Assumptions!$B$21))</f>
        <v>15.0586973234667</v>
      </c>
      <c r="M2371" s="16" t="n">
        <f aca="false">Assumptions!$B$17*(0.6*MIN(1,Data_Clean!R2371/Assumptions!$B$22)+0.4*IF(Data_Clean!S2371="",0,Data_Clean!S2371))</f>
        <v>7.914</v>
      </c>
      <c r="N2371" s="16" t="n">
        <f aca="false">Assumptions!$B$18*MIN(1,(Data_Clean!F2371-1)/Assumptions!$B$23)</f>
        <v>15</v>
      </c>
      <c r="O2371" s="16" t="n">
        <f aca="false">Assumptions!$B$19*(0.4*IF(Data_Clean!E2371="",0,MIN(1,Data_Clean!E2371/12/Assumptions!$B$24))+0.35*IF(Data_Clean!D2371="Y",1,0)+0.25*(1-MIN(Data_Clean!T2371,3)/3))/IF(Data_Clean!E2371="",0.6,1)</f>
        <v>13.75</v>
      </c>
      <c r="P2371" s="16" t="n">
        <f aca="false">SUM(K2371:O2371)/(Assumptions!$D$5-IF(K2371="",Assumptions!$B$15,0))*100</f>
        <v>60.9562804235536</v>
      </c>
      <c r="Q2371" s="7" t="str">
        <f aca="false">IF(J2371&gt;=Assumptions!$B$26,"High",IF(J2371&gt;=Assumptions!$B$27,"Mid","Low"))</f>
        <v>High</v>
      </c>
      <c r="R2371" s="7" t="str">
        <f aca="false">IF(P2371&gt;=Assumptions!$B$28,"High",IF(P2371&gt;=Assumptions!$B$29,"Mid","Low"))</f>
        <v>Mid</v>
      </c>
      <c r="S2371" s="7" t="str">
        <f aca="false">INDEX(Assumptions!$B$33:$B$41,MATCH(Q2371&amp;"|"&amp;R2371,Assumptions!$A$33:$A$41,0))</f>
        <v>Established Core</v>
      </c>
      <c r="T2371" s="7" t="n">
        <f aca="false">IF(ISNUMBER(Data_Clean!V2371),J2371*Data_Clean!V2371,0)</f>
        <v>172.65943002</v>
      </c>
    </row>
    <row r="2372" customFormat="false" ht="15" hidden="false" customHeight="false" outlineLevel="0" collapsed="false">
      <c r="A2372" s="15" t="str">
        <f aca="false">Data_Clean!A2372</f>
        <v>CX102368</v>
      </c>
      <c r="B2372" s="14" t="n">
        <f aca="false">Data_Clean!G2372*Assumptions!$B$5</f>
        <v>21.8385</v>
      </c>
      <c r="C2372" s="14" t="n">
        <f aca="false">IF(Data_Clean!H2372="",0,Data_Clean!H2372)*Assumptions!$B$6</f>
        <v>0</v>
      </c>
      <c r="D2372" s="14" t="n">
        <f aca="false">Data_Clean!I2372*Assumptions!$B$7</f>
        <v>0</v>
      </c>
      <c r="E2372" s="14" t="n">
        <f aca="false">Data_Clean!J2372*Assumptions!$B$8</f>
        <v>0</v>
      </c>
      <c r="F2372" s="14" t="n">
        <f aca="false">Data_Clean!K2372*Assumptions!$B$9</f>
        <v>0</v>
      </c>
      <c r="G2372" s="14" t="n">
        <f aca="false">Data_Clean!L2372*Assumptions!$B$10</f>
        <v>0</v>
      </c>
      <c r="H2372" s="14" t="n">
        <f aca="false">IF(OR(Data_Clean!M2372="",Data_Clean!N2372=""),0,Data_Clean!M2372*Data_Clean!N2372/100)*Assumptions!$B$13*Assumptions!$B$11</f>
        <v>0</v>
      </c>
      <c r="I2372" s="14" t="n">
        <f aca="false">Data_Clean!O2372*4*Assumptions!$B$12</f>
        <v>0</v>
      </c>
      <c r="J2372" s="14" t="n">
        <f aca="false">SUM(B2372:I2372)</f>
        <v>21.8385</v>
      </c>
      <c r="K2372" s="16" t="n">
        <f aca="false">IF(Data_Clean!P2372="","",Assumptions!$B$15*0.5^(Data_Clean!P2372/Assumptions!$B$20))</f>
        <v>29.3147990530274</v>
      </c>
      <c r="L2372" s="16" t="n">
        <f aca="false">Assumptions!$B$16*MIN(1,LN(1+Data_Clean!Q2372)/LN(1+Assumptions!$B$21))</f>
        <v>9.16313819982653</v>
      </c>
      <c r="M2372" s="16" t="n">
        <f aca="false">Assumptions!$B$17*(0.6*MIN(1,Data_Clean!R2372/Assumptions!$B$22)+0.4*IF(Data_Clean!S2372="",0,Data_Clean!S2372))</f>
        <v>2.118</v>
      </c>
      <c r="N2372" s="16" t="n">
        <f aca="false">Assumptions!$B$18*MIN(1,(Data_Clean!F2372-1)/Assumptions!$B$23)</f>
        <v>0</v>
      </c>
      <c r="O2372" s="16" t="n">
        <f aca="false">Assumptions!$B$19*(0.4*IF(Data_Clean!E2372="",0,MIN(1,Data_Clean!E2372/12/Assumptions!$B$24))+0.35*IF(Data_Clean!D2372="Y",1,0)+0.25*(1-MIN(Data_Clean!T2372,3)/3))/IF(Data_Clean!E2372="",0.6,1)</f>
        <v>9.75</v>
      </c>
      <c r="P2372" s="16" t="n">
        <f aca="false">SUM(K2372:O2372)/(Assumptions!$D$5-IF(K2372="",Assumptions!$B$15,0))*100</f>
        <v>50.3459372528539</v>
      </c>
      <c r="Q2372" s="7" t="str">
        <f aca="false">IF(J2372&gt;=Assumptions!$B$26,"High",IF(J2372&gt;=Assumptions!$B$27,"Mid","Low"))</f>
        <v>Low</v>
      </c>
      <c r="R2372" s="7" t="str">
        <f aca="false">IF(P2372&gt;=Assumptions!$B$28,"High",IF(P2372&gt;=Assumptions!$B$29,"Mid","Low"))</f>
        <v>Mid</v>
      </c>
      <c r="S2372" s="7" t="str">
        <f aca="false">INDEX(Assumptions!$B$33:$B$41,MATCH(Q2372&amp;"|"&amp;R2372,Assumptions!$A$33:$A$41,0))</f>
        <v>Light Touch</v>
      </c>
      <c r="T2372" s="7" t="n">
        <f aca="false">IF(ISNUMBER(Data_Clean!V2372),J2372*Data_Clean!V2372,0)</f>
        <v>2.2406301</v>
      </c>
    </row>
    <row r="2373" customFormat="false" ht="15" hidden="false" customHeight="false" outlineLevel="0" collapsed="false">
      <c r="A2373" s="15" t="str">
        <f aca="false">Data_Clean!A2373</f>
        <v>CX102369</v>
      </c>
      <c r="B2373" s="14" t="n">
        <f aca="false">Data_Clean!G2373*Assumptions!$B$5</f>
        <v>145.134</v>
      </c>
      <c r="C2373" s="14" t="n">
        <f aca="false">IF(Data_Clean!H2373="",0,Data_Clean!H2373)*Assumptions!$B$6</f>
        <v>480.98772</v>
      </c>
      <c r="D2373" s="14" t="n">
        <f aca="false">Data_Clean!I2373*Assumptions!$B$7</f>
        <v>661.6</v>
      </c>
      <c r="E2373" s="14" t="n">
        <f aca="false">Data_Clean!J2373*Assumptions!$B$8</f>
        <v>894.067275</v>
      </c>
      <c r="F2373" s="14" t="n">
        <f aca="false">Data_Clean!K2373*Assumptions!$B$9</f>
        <v>0</v>
      </c>
      <c r="G2373" s="14" t="n">
        <f aca="false">Data_Clean!L2373*Assumptions!$B$10</f>
        <v>0</v>
      </c>
      <c r="H2373" s="14" t="n">
        <f aca="false">IF(OR(Data_Clean!M2373="",Data_Clean!N2373=""),0,Data_Clean!M2373*Data_Clean!N2373/100)*Assumptions!$B$13*Assumptions!$B$11</f>
        <v>0</v>
      </c>
      <c r="I2373" s="14" t="n">
        <f aca="false">Data_Clean!O2373*4*Assumptions!$B$12</f>
        <v>0</v>
      </c>
      <c r="J2373" s="14" t="n">
        <f aca="false">SUM(B2373:I2373)</f>
        <v>2181.788995</v>
      </c>
      <c r="K2373" s="16" t="n">
        <f aca="false">IF(Data_Clean!P2373="","",Assumptions!$B$15*0.5^(Data_Clean!P2373/Assumptions!$B$20))</f>
        <v>27.3516746567465</v>
      </c>
      <c r="L2373" s="16" t="n">
        <f aca="false">Assumptions!$B$16*MIN(1,LN(1+Data_Clean!Q2373)/LN(1+Assumptions!$B$21))</f>
        <v>15.0586973234667</v>
      </c>
      <c r="M2373" s="16" t="n">
        <f aca="false">Assumptions!$B$17*(0.6*MIN(1,Data_Clean!R2373/Assumptions!$B$22)+0.4*IF(Data_Clean!S2373="",0,Data_Clean!S2373))</f>
        <v>4.224</v>
      </c>
      <c r="N2373" s="16" t="n">
        <f aca="false">Assumptions!$B$18*MIN(1,(Data_Clean!F2373-1)/Assumptions!$B$23)</f>
        <v>15</v>
      </c>
      <c r="O2373" s="16" t="n">
        <f aca="false">Assumptions!$B$19*(0.4*IF(Data_Clean!E2373="",0,MIN(1,Data_Clean!E2373/12/Assumptions!$B$24))+0.35*IF(Data_Clean!D2373="Y",1,0)+0.25*(1-MIN(Data_Clean!T2373,3)/3))/IF(Data_Clean!E2373="",0.6,1)</f>
        <v>15</v>
      </c>
      <c r="P2373" s="16" t="n">
        <f aca="false">SUM(K2373:O2373)/(Assumptions!$D$5-IF(K2373="",Assumptions!$B$15,0))*100</f>
        <v>76.6343719802132</v>
      </c>
      <c r="Q2373" s="7" t="str">
        <f aca="false">IF(J2373&gt;=Assumptions!$B$26,"High",IF(J2373&gt;=Assumptions!$B$27,"Mid","Low"))</f>
        <v>High</v>
      </c>
      <c r="R2373" s="7" t="str">
        <f aca="false">IF(P2373&gt;=Assumptions!$B$28,"High",IF(P2373&gt;=Assumptions!$B$29,"Mid","Low"))</f>
        <v>High</v>
      </c>
      <c r="S2373" s="7" t="str">
        <f aca="false">INDEX(Assumptions!$B$33:$B$41,MATCH(Q2373&amp;"|"&amp;R2373,Assumptions!$A$33:$A$41,0))</f>
        <v>Premier Advocates</v>
      </c>
      <c r="T2373" s="7" t="n">
        <f aca="false">IF(ISNUMBER(Data_Clean!V2373),J2373*Data_Clean!V2373,0)</f>
        <v>29.0177936335</v>
      </c>
    </row>
    <row r="2374" customFormat="false" ht="15" hidden="false" customHeight="false" outlineLevel="0" collapsed="false">
      <c r="A2374" s="15" t="str">
        <f aca="false">Data_Clean!A2374</f>
        <v>CX102370</v>
      </c>
      <c r="B2374" s="14" t="n">
        <f aca="false">Data_Clean!G2374*Assumptions!$B$5</f>
        <v>87.428</v>
      </c>
      <c r="C2374" s="14" t="n">
        <f aca="false">IF(Data_Clean!H2374="",0,Data_Clean!H2374)*Assumptions!$B$6</f>
        <v>74.5608</v>
      </c>
      <c r="D2374" s="14" t="n">
        <f aca="false">Data_Clean!I2374*Assumptions!$B$7</f>
        <v>0</v>
      </c>
      <c r="E2374" s="14" t="n">
        <f aca="false">Data_Clean!J2374*Assumptions!$B$8</f>
        <v>0</v>
      </c>
      <c r="F2374" s="14" t="n">
        <f aca="false">Data_Clean!K2374*Assumptions!$B$9</f>
        <v>0</v>
      </c>
      <c r="G2374" s="14" t="n">
        <f aca="false">Data_Clean!L2374*Assumptions!$B$10</f>
        <v>0</v>
      </c>
      <c r="H2374" s="14" t="n">
        <f aca="false">IF(OR(Data_Clean!M2374="",Data_Clean!N2374=""),0,Data_Clean!M2374*Data_Clean!N2374/100)*Assumptions!$B$13*Assumptions!$B$11</f>
        <v>336.654</v>
      </c>
      <c r="I2374" s="14" t="n">
        <f aca="false">Data_Clean!O2374*4*Assumptions!$B$12</f>
        <v>0</v>
      </c>
      <c r="J2374" s="14" t="n">
        <f aca="false">SUM(B2374:I2374)</f>
        <v>498.6428</v>
      </c>
      <c r="K2374" s="16" t="n">
        <f aca="false">IF(Data_Clean!P2374="","",Assumptions!$B$15*0.5^(Data_Clean!P2374/Assumptions!$B$20))</f>
        <v>0.177623035137937</v>
      </c>
      <c r="L2374" s="16" t="n">
        <f aca="false">Assumptions!$B$16*MIN(1,LN(1+Data_Clean!Q2374)/LN(1+Assumptions!$B$21))</f>
        <v>0</v>
      </c>
      <c r="M2374" s="16" t="n">
        <f aca="false">Assumptions!$B$17*(0.6*MIN(1,Data_Clean!R2374/Assumptions!$B$22)+0.4*IF(Data_Clean!S2374="",0,Data_Clean!S2374))</f>
        <v>0</v>
      </c>
      <c r="N2374" s="16" t="n">
        <f aca="false">Assumptions!$B$18*MIN(1,(Data_Clean!F2374-1)/Assumptions!$B$23)</f>
        <v>10</v>
      </c>
      <c r="O2374" s="16" t="n">
        <f aca="false">Assumptions!$B$19*(0.4*IF(Data_Clean!E2374="",0,MIN(1,Data_Clean!E2374/12/Assumptions!$B$24))+0.35*IF(Data_Clean!D2374="Y",1,0)+0.25*(1-MIN(Data_Clean!T2374,3)/3))/IF(Data_Clean!E2374="",0.6,1)</f>
        <v>13.15</v>
      </c>
      <c r="P2374" s="16" t="n">
        <f aca="false">SUM(K2374:O2374)/(Assumptions!$D$5-IF(K2374="",Assumptions!$B$15,0))*100</f>
        <v>23.3276230351379</v>
      </c>
      <c r="Q2374" s="7" t="str">
        <f aca="false">IF(J2374&gt;=Assumptions!$B$26,"High",IF(J2374&gt;=Assumptions!$B$27,"Mid","Low"))</f>
        <v>Mid</v>
      </c>
      <c r="R2374" s="7" t="str">
        <f aca="false">IF(P2374&gt;=Assumptions!$B$28,"High",IF(P2374&gt;=Assumptions!$B$29,"Mid","Low"))</f>
        <v>Low</v>
      </c>
      <c r="S2374" s="7" t="str">
        <f aca="false">INDEX(Assumptions!$B$33:$B$41,MATCH(Q2374&amp;"|"&amp;R2374,Assumptions!$A$33:$A$41,0))</f>
        <v>Light Touch</v>
      </c>
      <c r="T2374" s="7" t="n">
        <f aca="false">IF(ISNUMBER(Data_Clean!V2374),J2374*Data_Clean!V2374,0)</f>
        <v>87.71126852</v>
      </c>
    </row>
    <row r="2375" customFormat="false" ht="15" hidden="false" customHeight="false" outlineLevel="0" collapsed="false">
      <c r="A2375" s="15" t="str">
        <f aca="false">Data_Clean!A2375</f>
        <v>CX102371</v>
      </c>
      <c r="B2375" s="14" t="n">
        <f aca="false">Data_Clean!G2375*Assumptions!$B$5</f>
        <v>658.2865</v>
      </c>
      <c r="C2375" s="14" t="n">
        <f aca="false">IF(Data_Clean!H2375="",0,Data_Clean!H2375)*Assumptions!$B$6</f>
        <v>190.3326</v>
      </c>
      <c r="D2375" s="14" t="n">
        <f aca="false">Data_Clean!I2375*Assumptions!$B$7</f>
        <v>0</v>
      </c>
      <c r="E2375" s="14" t="n">
        <f aca="false">Data_Clean!J2375*Assumptions!$B$8</f>
        <v>725.289</v>
      </c>
      <c r="F2375" s="14" t="n">
        <f aca="false">Data_Clean!K2375*Assumptions!$B$9</f>
        <v>4496.8</v>
      </c>
      <c r="G2375" s="14" t="n">
        <f aca="false">Data_Clean!L2375*Assumptions!$B$10</f>
        <v>0</v>
      </c>
      <c r="H2375" s="14" t="n">
        <f aca="false">IF(OR(Data_Clean!M2375="",Data_Clean!N2375=""),0,Data_Clean!M2375*Data_Clean!N2375/100)*Assumptions!$B$13*Assumptions!$B$11</f>
        <v>92.664</v>
      </c>
      <c r="I2375" s="14" t="n">
        <f aca="false">Data_Clean!O2375*4*Assumptions!$B$12</f>
        <v>110.44128</v>
      </c>
      <c r="J2375" s="14" t="n">
        <f aca="false">SUM(B2375:I2375)</f>
        <v>6273.81338</v>
      </c>
      <c r="K2375" s="16" t="n">
        <f aca="false">IF(Data_Clean!P2375="","",Assumptions!$B$15*0.5^(Data_Clean!P2375/Assumptions!$B$20))</f>
        <v>22.2164632842985</v>
      </c>
      <c r="L2375" s="16" t="n">
        <f aca="false">Assumptions!$B$16*MIN(1,LN(1+Data_Clean!Q2375)/LN(1+Assumptions!$B$21))</f>
        <v>18.0605608152032</v>
      </c>
      <c r="M2375" s="16" t="n">
        <f aca="false">Assumptions!$B$17*(0.6*MIN(1,Data_Clean!R2375/Assumptions!$B$22)+0.4*IF(Data_Clean!S2375="",0,Data_Clean!S2375))</f>
        <v>8.76</v>
      </c>
      <c r="N2375" s="16" t="n">
        <f aca="false">Assumptions!$B$18*MIN(1,(Data_Clean!F2375-1)/Assumptions!$B$23)</f>
        <v>20</v>
      </c>
      <c r="O2375" s="16" t="n">
        <f aca="false">Assumptions!$B$19*(0.4*IF(Data_Clean!E2375="",0,MIN(1,Data_Clean!E2375/12/Assumptions!$B$24))+0.35*IF(Data_Clean!D2375="Y",1,0)+0.25*(1-MIN(Data_Clean!T2375,3)/3))/IF(Data_Clean!E2375="",0.6,1)</f>
        <v>11.8</v>
      </c>
      <c r="P2375" s="16" t="n">
        <f aca="false">SUM(K2375:O2375)/(Assumptions!$D$5-IF(K2375="",Assumptions!$B$15,0))*100</f>
        <v>80.8370240995017</v>
      </c>
      <c r="Q2375" s="7" t="str">
        <f aca="false">IF(J2375&gt;=Assumptions!$B$26,"High",IF(J2375&gt;=Assumptions!$B$27,"Mid","Low"))</f>
        <v>High</v>
      </c>
      <c r="R2375" s="7" t="str">
        <f aca="false">IF(P2375&gt;=Assumptions!$B$28,"High",IF(P2375&gt;=Assumptions!$B$29,"Mid","Low"))</f>
        <v>High</v>
      </c>
      <c r="S2375" s="7" t="str">
        <f aca="false">INDEX(Assumptions!$B$33:$B$41,MATCH(Q2375&amp;"|"&amp;R2375,Assumptions!$A$33:$A$41,0))</f>
        <v>Premier Advocates</v>
      </c>
      <c r="T2375" s="7" t="n">
        <f aca="false">IF(ISNUMBER(Data_Clean!V2375),J2375*Data_Clean!V2375,0)</f>
        <v>86.578624644</v>
      </c>
    </row>
    <row r="2376" customFormat="false" ht="15" hidden="false" customHeight="false" outlineLevel="0" collapsed="false">
      <c r="A2376" s="15" t="str">
        <f aca="false">Data_Clean!A2376</f>
        <v>CX102372</v>
      </c>
      <c r="B2376" s="14" t="n">
        <f aca="false">Data_Clean!G2376*Assumptions!$B$5</f>
        <v>214.976</v>
      </c>
      <c r="C2376" s="14" t="n">
        <f aca="false">IF(Data_Clean!H2376="",0,Data_Clean!H2376)*Assumptions!$B$6</f>
        <v>397.13292</v>
      </c>
      <c r="D2376" s="14" t="n">
        <f aca="false">Data_Clean!I2376*Assumptions!$B$7</f>
        <v>0</v>
      </c>
      <c r="E2376" s="14" t="n">
        <f aca="false">Data_Clean!J2376*Assumptions!$B$8</f>
        <v>0</v>
      </c>
      <c r="F2376" s="14" t="n">
        <f aca="false">Data_Clean!K2376*Assumptions!$B$9</f>
        <v>6660.5</v>
      </c>
      <c r="G2376" s="14" t="n">
        <f aca="false">Data_Clean!L2376*Assumptions!$B$10</f>
        <v>0</v>
      </c>
      <c r="H2376" s="14" t="n">
        <f aca="false">IF(OR(Data_Clean!M2376="",Data_Clean!N2376=""),0,Data_Clean!M2376*Data_Clean!N2376/100)*Assumptions!$B$13*Assumptions!$B$11</f>
        <v>439.68</v>
      </c>
      <c r="I2376" s="14" t="n">
        <f aca="false">Data_Clean!O2376*4*Assumptions!$B$12</f>
        <v>28.764</v>
      </c>
      <c r="J2376" s="14" t="n">
        <f aca="false">SUM(B2376:I2376)</f>
        <v>7741.05292</v>
      </c>
      <c r="K2376" s="16" t="n">
        <f aca="false">IF(Data_Clean!P2376="","",Assumptions!$B$15*0.5^(Data_Clean!P2376/Assumptions!$B$20))</f>
        <v>25.5200148285257</v>
      </c>
      <c r="L2376" s="16" t="n">
        <f aca="false">Assumptions!$B$16*MIN(1,LN(1+Data_Clean!Q2376)/LN(1+Assumptions!$B$21))</f>
        <v>10.6966696442427</v>
      </c>
      <c r="M2376" s="16" t="n">
        <f aca="false">Assumptions!$B$17*(0.6*MIN(1,Data_Clean!R2376/Assumptions!$B$22)+0.4*IF(Data_Clean!S2376="",0,Data_Clean!S2376))</f>
        <v>5.826</v>
      </c>
      <c r="N2376" s="16" t="n">
        <f aca="false">Assumptions!$B$18*MIN(1,(Data_Clean!F2376-1)/Assumptions!$B$23)</f>
        <v>15</v>
      </c>
      <c r="O2376" s="16" t="n">
        <f aca="false">Assumptions!$B$19*(0.4*IF(Data_Clean!E2376="",0,MIN(1,Data_Clean!E2376/12/Assumptions!$B$24))+0.35*IF(Data_Clean!D2376="Y",1,0)+0.25*(1-MIN(Data_Clean!T2376,3)/3))/IF(Data_Clean!E2376="",0.6,1)</f>
        <v>6.35</v>
      </c>
      <c r="P2376" s="16" t="n">
        <f aca="false">SUM(K2376:O2376)/(Assumptions!$D$5-IF(K2376="",Assumptions!$B$15,0))*100</f>
        <v>63.3926844727684</v>
      </c>
      <c r="Q2376" s="7" t="str">
        <f aca="false">IF(J2376&gt;=Assumptions!$B$26,"High",IF(J2376&gt;=Assumptions!$B$27,"Mid","Low"))</f>
        <v>High</v>
      </c>
      <c r="R2376" s="7" t="str">
        <f aca="false">IF(P2376&gt;=Assumptions!$B$28,"High",IF(P2376&gt;=Assumptions!$B$29,"Mid","Low"))</f>
        <v>Mid</v>
      </c>
      <c r="S2376" s="7" t="str">
        <f aca="false">INDEX(Assumptions!$B$33:$B$41,MATCH(Q2376&amp;"|"&amp;R2376,Assumptions!$A$33:$A$41,0))</f>
        <v>Established Core</v>
      </c>
      <c r="T2376" s="7" t="n">
        <f aca="false">IF(ISNUMBER(Data_Clean!V2376),J2376*Data_Clean!V2376,0)</f>
        <v>967.631615</v>
      </c>
    </row>
    <row r="2377" customFormat="false" ht="15" hidden="false" customHeight="false" outlineLevel="0" collapsed="false">
      <c r="A2377" s="15" t="str">
        <f aca="false">Data_Clean!A2377</f>
        <v>CX102373</v>
      </c>
      <c r="B2377" s="14" t="n">
        <f aca="false">Data_Clean!G2377*Assumptions!$B$5</f>
        <v>71.717</v>
      </c>
      <c r="C2377" s="14" t="n">
        <f aca="false">IF(Data_Clean!H2377="",0,Data_Clean!H2377)*Assumptions!$B$6</f>
        <v>82.1214</v>
      </c>
      <c r="D2377" s="14" t="n">
        <f aca="false">Data_Clean!I2377*Assumptions!$B$7</f>
        <v>0</v>
      </c>
      <c r="E2377" s="14" t="n">
        <f aca="false">Data_Clean!J2377*Assumptions!$B$8</f>
        <v>0</v>
      </c>
      <c r="F2377" s="14" t="n">
        <f aca="false">Data_Clean!K2377*Assumptions!$B$9</f>
        <v>0</v>
      </c>
      <c r="G2377" s="14" t="n">
        <f aca="false">Data_Clean!L2377*Assumptions!$B$10</f>
        <v>0</v>
      </c>
      <c r="H2377" s="14" t="n">
        <f aca="false">IF(OR(Data_Clean!M2377="",Data_Clean!N2377=""),0,Data_Clean!M2377*Data_Clean!N2377/100)*Assumptions!$B$13*Assumptions!$B$11</f>
        <v>101.76</v>
      </c>
      <c r="I2377" s="14" t="n">
        <f aca="false">Data_Clean!O2377*4*Assumptions!$B$12</f>
        <v>26.90064</v>
      </c>
      <c r="J2377" s="14" t="n">
        <f aca="false">SUM(B2377:I2377)</f>
        <v>282.49904</v>
      </c>
      <c r="K2377" s="16" t="n">
        <f aca="false">IF(Data_Clean!P2377="","",Assumptions!$B$15*0.5^(Data_Clean!P2377/Assumptions!$B$20))</f>
        <v>23.267171427506</v>
      </c>
      <c r="L2377" s="16" t="n">
        <f aca="false">Assumptions!$B$16*MIN(1,LN(1+Data_Clean!Q2377)/LN(1+Assumptions!$B$21))</f>
        <v>15.7812965263578</v>
      </c>
      <c r="M2377" s="16" t="n">
        <f aca="false">Assumptions!$B$17*(0.6*MIN(1,Data_Clean!R2377/Assumptions!$B$22)+0.4*IF(Data_Clean!S2377="",0,Data_Clean!S2377))</f>
        <v>14.424</v>
      </c>
      <c r="N2377" s="16" t="n">
        <f aca="false">Assumptions!$B$18*MIN(1,(Data_Clean!F2377-1)/Assumptions!$B$23)</f>
        <v>15</v>
      </c>
      <c r="O2377" s="16" t="n">
        <f aca="false">Assumptions!$B$19*(0.4*IF(Data_Clean!E2377="",0,MIN(1,Data_Clean!E2377/12/Assumptions!$B$24))+0.35*IF(Data_Clean!D2377="Y",1,0)+0.25*(1-MIN(Data_Clean!T2377,3)/3))/IF(Data_Clean!E2377="",0.6,1)</f>
        <v>9.05</v>
      </c>
      <c r="P2377" s="16" t="n">
        <f aca="false">SUM(K2377:O2377)/(Assumptions!$D$5-IF(K2377="",Assumptions!$B$15,0))*100</f>
        <v>77.5224679538638</v>
      </c>
      <c r="Q2377" s="7" t="str">
        <f aca="false">IF(J2377&gt;=Assumptions!$B$26,"High",IF(J2377&gt;=Assumptions!$B$27,"Mid","Low"))</f>
        <v>Low</v>
      </c>
      <c r="R2377" s="7" t="str">
        <f aca="false">IF(P2377&gt;=Assumptions!$B$28,"High",IF(P2377&gt;=Assumptions!$B$29,"Mid","Low"))</f>
        <v>High</v>
      </c>
      <c r="S2377" s="7" t="str">
        <f aca="false">INDEX(Assumptions!$B$33:$B$41,MATCH(Q2377&amp;"|"&amp;R2377,Assumptions!$A$33:$A$41,0))</f>
        <v>Engaged Builders</v>
      </c>
      <c r="T2377" s="7" t="n">
        <f aca="false">IF(ISNUMBER(Data_Clean!V2377),J2377*Data_Clean!V2377,0)</f>
        <v>4.463484832</v>
      </c>
    </row>
    <row r="2378" customFormat="false" ht="15" hidden="false" customHeight="false" outlineLevel="0" collapsed="false">
      <c r="A2378" s="15" t="str">
        <f aca="false">Data_Clean!A2378</f>
        <v>CX102374</v>
      </c>
      <c r="B2378" s="14" t="n">
        <f aca="false">Data_Clean!G2378*Assumptions!$B$5</f>
        <v>107.6625</v>
      </c>
      <c r="C2378" s="14" t="n">
        <f aca="false">IF(Data_Clean!H2378="",0,Data_Clean!H2378)*Assumptions!$B$6</f>
        <v>221.48916</v>
      </c>
      <c r="D2378" s="14" t="n">
        <f aca="false">Data_Clean!I2378*Assumptions!$B$7</f>
        <v>310.4</v>
      </c>
      <c r="E2378" s="14" t="n">
        <f aca="false">Data_Clean!J2378*Assumptions!$B$8</f>
        <v>0</v>
      </c>
      <c r="F2378" s="14" t="n">
        <f aca="false">Data_Clean!K2378*Assumptions!$B$9</f>
        <v>0</v>
      </c>
      <c r="G2378" s="14" t="n">
        <f aca="false">Data_Clean!L2378*Assumptions!$B$10</f>
        <v>0</v>
      </c>
      <c r="H2378" s="14" t="n">
        <f aca="false">IF(OR(Data_Clean!M2378="",Data_Clean!N2378=""),0,Data_Clean!M2378*Data_Clean!N2378/100)*Assumptions!$B$13*Assumptions!$B$11</f>
        <v>76.56</v>
      </c>
      <c r="I2378" s="14" t="n">
        <f aca="false">Data_Clean!O2378*4*Assumptions!$B$12</f>
        <v>10.76448</v>
      </c>
      <c r="J2378" s="14" t="n">
        <f aca="false">SUM(B2378:I2378)</f>
        <v>726.87614</v>
      </c>
      <c r="K2378" s="16" t="n">
        <f aca="false">IF(Data_Clean!P2378="","",Assumptions!$B$15*0.5^(Data_Clean!P2378/Assumptions!$B$20))</f>
        <v>23.811015779523</v>
      </c>
      <c r="L2378" s="16" t="n">
        <f aca="false">Assumptions!$B$16*MIN(1,LN(1+Data_Clean!Q2378)/LN(1+Assumptions!$B$21))</f>
        <v>12.4931739410702</v>
      </c>
      <c r="M2378" s="16" t="n">
        <f aca="false">Assumptions!$B$17*(0.6*MIN(1,Data_Clean!R2378/Assumptions!$B$22)+0.4*IF(Data_Clean!S2378="",0,Data_Clean!S2378))</f>
        <v>7.308</v>
      </c>
      <c r="N2378" s="16" t="n">
        <f aca="false">Assumptions!$B$18*MIN(1,(Data_Clean!F2378-1)/Assumptions!$B$23)</f>
        <v>15</v>
      </c>
      <c r="O2378" s="16" t="n">
        <f aca="false">Assumptions!$B$19*(0.4*IF(Data_Clean!E2378="",0,MIN(1,Data_Clean!E2378/12/Assumptions!$B$24))+0.35*IF(Data_Clean!D2378="Y",1,0)+0.25*(1-MIN(Data_Clean!T2378,3)/3))/IF(Data_Clean!E2378="",0.6,1)</f>
        <v>9.75</v>
      </c>
      <c r="P2378" s="16" t="n">
        <f aca="false">SUM(K2378:O2378)/(Assumptions!$D$5-IF(K2378="",Assumptions!$B$15,0))*100</f>
        <v>68.3621897205931</v>
      </c>
      <c r="Q2378" s="7" t="str">
        <f aca="false">IF(J2378&gt;=Assumptions!$B$26,"High",IF(J2378&gt;=Assumptions!$B$27,"Mid","Low"))</f>
        <v>Mid</v>
      </c>
      <c r="R2378" s="7" t="str">
        <f aca="false">IF(P2378&gt;=Assumptions!$B$28,"High",IF(P2378&gt;=Assumptions!$B$29,"Mid","Low"))</f>
        <v>Mid</v>
      </c>
      <c r="S2378" s="7" t="str">
        <f aca="false">INDEX(Assumptions!$B$33:$B$41,MATCH(Q2378&amp;"|"&amp;R2378,Assumptions!$A$33:$A$41,0))</f>
        <v>Established Core</v>
      </c>
      <c r="T2378" s="7" t="n">
        <f aca="false">IF(ISNUMBER(Data_Clean!V2378),J2378*Data_Clean!V2378,0)</f>
        <v>31.037611178</v>
      </c>
    </row>
    <row r="2379" customFormat="false" ht="15" hidden="false" customHeight="false" outlineLevel="0" collapsed="false">
      <c r="A2379" s="15" t="str">
        <f aca="false">Data_Clean!A2379</f>
        <v>CX102375</v>
      </c>
      <c r="B2379" s="14" t="n">
        <f aca="false">Data_Clean!G2379*Assumptions!$B$5</f>
        <v>10.22825</v>
      </c>
      <c r="C2379" s="14" t="n">
        <f aca="false">IF(Data_Clean!H2379="",0,Data_Clean!H2379)*Assumptions!$B$6</f>
        <v>0</v>
      </c>
      <c r="D2379" s="14" t="n">
        <f aca="false">Data_Clean!I2379*Assumptions!$B$7</f>
        <v>0</v>
      </c>
      <c r="E2379" s="14" t="n">
        <f aca="false">Data_Clean!J2379*Assumptions!$B$8</f>
        <v>0</v>
      </c>
      <c r="F2379" s="14" t="n">
        <f aca="false">Data_Clean!K2379*Assumptions!$B$9</f>
        <v>253</v>
      </c>
      <c r="G2379" s="14" t="n">
        <f aca="false">Data_Clean!L2379*Assumptions!$B$10</f>
        <v>0</v>
      </c>
      <c r="H2379" s="14" t="n">
        <f aca="false">IF(OR(Data_Clean!M2379="",Data_Clean!N2379=""),0,Data_Clean!M2379*Data_Clean!N2379/100)*Assumptions!$B$13*Assumptions!$B$11</f>
        <v>0</v>
      </c>
      <c r="I2379" s="14" t="n">
        <f aca="false">Data_Clean!O2379*4*Assumptions!$B$12</f>
        <v>0</v>
      </c>
      <c r="J2379" s="14" t="n">
        <f aca="false">SUM(B2379:I2379)</f>
        <v>263.22825</v>
      </c>
      <c r="K2379" s="16" t="n">
        <f aca="false">IF(Data_Clean!P2379="","",Assumptions!$B$15*0.5^(Data_Clean!P2379/Assumptions!$B$20))</f>
        <v>23.811015779523</v>
      </c>
      <c r="L2379" s="16" t="n">
        <f aca="false">Assumptions!$B$16*MIN(1,LN(1+Data_Clean!Q2379)/LN(1+Assumptions!$B$21))</f>
        <v>13.5873179074216</v>
      </c>
      <c r="M2379" s="16" t="n">
        <f aca="false">Assumptions!$B$17*(0.6*MIN(1,Data_Clean!R2379/Assumptions!$B$22)+0.4*IF(Data_Clean!S2379="",0,Data_Clean!S2379))</f>
        <v>12.864</v>
      </c>
      <c r="N2379" s="16" t="n">
        <f aca="false">Assumptions!$B$18*MIN(1,(Data_Clean!F2379-1)/Assumptions!$B$23)</f>
        <v>5</v>
      </c>
      <c r="O2379" s="16" t="n">
        <f aca="false">Assumptions!$B$19*(0.4*IF(Data_Clean!E2379="",0,MIN(1,Data_Clean!E2379/12/Assumptions!$B$24))+0.35*IF(Data_Clean!D2379="Y",1,0)+0.25*(1-MIN(Data_Clean!T2379,3)/3))/IF(Data_Clean!E2379="",0.6,1)</f>
        <v>9.95</v>
      </c>
      <c r="P2379" s="16" t="n">
        <f aca="false">SUM(K2379:O2379)/(Assumptions!$D$5-IF(K2379="",Assumptions!$B$15,0))*100</f>
        <v>65.2123336869446</v>
      </c>
      <c r="Q2379" s="7" t="str">
        <f aca="false">IF(J2379&gt;=Assumptions!$B$26,"High",IF(J2379&gt;=Assumptions!$B$27,"Mid","Low"))</f>
        <v>Low</v>
      </c>
      <c r="R2379" s="7" t="str">
        <f aca="false">IF(P2379&gt;=Assumptions!$B$28,"High",IF(P2379&gt;=Assumptions!$B$29,"Mid","Low"))</f>
        <v>Mid</v>
      </c>
      <c r="S2379" s="7" t="str">
        <f aca="false">INDEX(Assumptions!$B$33:$B$41,MATCH(Q2379&amp;"|"&amp;R2379,Assumptions!$A$33:$A$41,0))</f>
        <v>Light Touch</v>
      </c>
      <c r="T2379" s="7" t="n">
        <f aca="false">IF(ISNUMBER(Data_Clean!V2379),J2379*Data_Clean!V2379,0)</f>
        <v>19.926378525</v>
      </c>
    </row>
    <row r="2380" customFormat="false" ht="15" hidden="false" customHeight="false" outlineLevel="0" collapsed="false">
      <c r="A2380" s="15" t="str">
        <f aca="false">Data_Clean!A2380</f>
        <v>CX102376</v>
      </c>
      <c r="B2380" s="14" t="n">
        <f aca="false">Data_Clean!G2380*Assumptions!$B$5</f>
        <v>450.763</v>
      </c>
      <c r="C2380" s="14" t="n">
        <f aca="false">IF(Data_Clean!H2380="",0,Data_Clean!H2380)*Assumptions!$B$6</f>
        <v>344.8506</v>
      </c>
      <c r="D2380" s="14" t="n">
        <f aca="false">Data_Clean!I2380*Assumptions!$B$7</f>
        <v>0</v>
      </c>
      <c r="E2380" s="14" t="n">
        <f aca="false">Data_Clean!J2380*Assumptions!$B$8</f>
        <v>0</v>
      </c>
      <c r="F2380" s="14" t="n">
        <f aca="false">Data_Clean!K2380*Assumptions!$B$9</f>
        <v>2281.4</v>
      </c>
      <c r="G2380" s="14" t="n">
        <f aca="false">Data_Clean!L2380*Assumptions!$B$10</f>
        <v>492.3</v>
      </c>
      <c r="H2380" s="14" t="n">
        <f aca="false">IF(OR(Data_Clean!M2380="",Data_Clean!N2380=""),0,Data_Clean!M2380*Data_Clean!N2380/100)*Assumptions!$B$13*Assumptions!$B$11</f>
        <v>0</v>
      </c>
      <c r="I2380" s="14" t="n">
        <f aca="false">Data_Clean!O2380*4*Assumptions!$B$12</f>
        <v>0</v>
      </c>
      <c r="J2380" s="14" t="n">
        <f aca="false">SUM(B2380:I2380)</f>
        <v>3569.3136</v>
      </c>
      <c r="K2380" s="16" t="n">
        <f aca="false">IF(Data_Clean!P2380="","",Assumptions!$B$15*0.5^(Data_Clean!P2380/Assumptions!$B$20))</f>
        <v>29.3147990530274</v>
      </c>
      <c r="L2380" s="16" t="n">
        <f aca="false">Assumptions!$B$16*MIN(1,LN(1+Data_Clean!Q2380)/LN(1+Assumptions!$B$21))</f>
        <v>11.8154173628685</v>
      </c>
      <c r="M2380" s="16" t="n">
        <f aca="false">Assumptions!$B$17*(0.6*MIN(1,Data_Clean!R2380/Assumptions!$B$22)+0.4*IF(Data_Clean!S2380="",0,Data_Clean!S2380))</f>
        <v>10.368</v>
      </c>
      <c r="N2380" s="16" t="n">
        <f aca="false">Assumptions!$B$18*MIN(1,(Data_Clean!F2380-1)/Assumptions!$B$23)</f>
        <v>15</v>
      </c>
      <c r="O2380" s="16" t="n">
        <f aca="false">Assumptions!$B$19*(0.4*IF(Data_Clean!E2380="",0,MIN(1,Data_Clean!E2380/12/Assumptions!$B$24))+0.35*IF(Data_Clean!D2380="Y",1,0)+0.25*(1-MIN(Data_Clean!T2380,3)/3))/IF(Data_Clean!E2380="",0.6,1)</f>
        <v>9.75</v>
      </c>
      <c r="P2380" s="16" t="n">
        <f aca="false">SUM(K2380:O2380)/(Assumptions!$D$5-IF(K2380="",Assumptions!$B$15,0))*100</f>
        <v>76.2482164158959</v>
      </c>
      <c r="Q2380" s="7" t="str">
        <f aca="false">IF(J2380&gt;=Assumptions!$B$26,"High",IF(J2380&gt;=Assumptions!$B$27,"Mid","Low"))</f>
        <v>High</v>
      </c>
      <c r="R2380" s="7" t="str">
        <f aca="false">IF(P2380&gt;=Assumptions!$B$28,"High",IF(P2380&gt;=Assumptions!$B$29,"Mid","Low"))</f>
        <v>High</v>
      </c>
      <c r="S2380" s="7" t="str">
        <f aca="false">INDEX(Assumptions!$B$33:$B$41,MATCH(Q2380&amp;"|"&amp;R2380,Assumptions!$A$33:$A$41,0))</f>
        <v>Premier Advocates</v>
      </c>
      <c r="T2380" s="7" t="n">
        <f aca="false">IF(ISNUMBER(Data_Clean!V2380),J2380*Data_Clean!V2380,0)</f>
        <v>178.46568</v>
      </c>
    </row>
    <row r="2381" customFormat="false" ht="15" hidden="false" customHeight="false" outlineLevel="0" collapsed="false">
      <c r="A2381" s="15" t="str">
        <f aca="false">Data_Clean!A2381</f>
        <v>CX102377</v>
      </c>
      <c r="B2381" s="14" t="n">
        <f aca="false">Data_Clean!G2381*Assumptions!$B$5</f>
        <v>111.49325</v>
      </c>
      <c r="C2381" s="14" t="n">
        <f aca="false">IF(Data_Clean!H2381="",0,Data_Clean!H2381)*Assumptions!$B$6</f>
        <v>0</v>
      </c>
      <c r="D2381" s="14" t="n">
        <f aca="false">Data_Clean!I2381*Assumptions!$B$7</f>
        <v>0</v>
      </c>
      <c r="E2381" s="14" t="n">
        <f aca="false">Data_Clean!J2381*Assumptions!$B$8</f>
        <v>0</v>
      </c>
      <c r="F2381" s="14" t="n">
        <f aca="false">Data_Clean!K2381*Assumptions!$B$9</f>
        <v>0</v>
      </c>
      <c r="G2381" s="14" t="n">
        <f aca="false">Data_Clean!L2381*Assumptions!$B$10</f>
        <v>0</v>
      </c>
      <c r="H2381" s="14" t="n">
        <f aca="false">IF(OR(Data_Clean!M2381="",Data_Clean!N2381=""),0,Data_Clean!M2381*Data_Clean!N2381/100)*Assumptions!$B$13*Assumptions!$B$11</f>
        <v>0</v>
      </c>
      <c r="I2381" s="14" t="n">
        <f aca="false">Data_Clean!O2381*4*Assumptions!$B$12</f>
        <v>0</v>
      </c>
      <c r="J2381" s="14" t="n">
        <f aca="false">SUM(B2381:I2381)</f>
        <v>111.49325</v>
      </c>
      <c r="K2381" s="16" t="n">
        <f aca="false">IF(Data_Clean!P2381="","",Assumptions!$B$15*0.5^(Data_Clean!P2381/Assumptions!$B$20))</f>
        <v>29.3147990530274</v>
      </c>
      <c r="L2381" s="16" t="n">
        <f aca="false">Assumptions!$B$16*MIN(1,LN(1+Data_Clean!Q2381)/LN(1+Assumptions!$B$21))</f>
        <v>13.2535138894499</v>
      </c>
      <c r="M2381" s="16" t="n">
        <f aca="false">Assumptions!$B$17*(0.6*MIN(1,Data_Clean!R2381/Assumptions!$B$22)+0.4*IF(Data_Clean!S2381="",0,Data_Clean!S2381))</f>
        <v>6.552</v>
      </c>
      <c r="N2381" s="16" t="n">
        <f aca="false">Assumptions!$B$18*MIN(1,(Data_Clean!F2381-1)/Assumptions!$B$23)</f>
        <v>0</v>
      </c>
      <c r="O2381" s="16" t="n">
        <f aca="false">Assumptions!$B$19*(0.4*IF(Data_Clean!E2381="",0,MIN(1,Data_Clean!E2381/12/Assumptions!$B$24))+0.35*IF(Data_Clean!D2381="Y",1,0)+0.25*(1-MIN(Data_Clean!T2381,3)/3))/IF(Data_Clean!E2381="",0.6,1)</f>
        <v>4.4</v>
      </c>
      <c r="P2381" s="16" t="n">
        <f aca="false">SUM(K2381:O2381)/(Assumptions!$D$5-IF(K2381="",Assumptions!$B$15,0))*100</f>
        <v>53.5203129424773</v>
      </c>
      <c r="Q2381" s="7" t="str">
        <f aca="false">IF(J2381&gt;=Assumptions!$B$26,"High",IF(J2381&gt;=Assumptions!$B$27,"Mid","Low"))</f>
        <v>Low</v>
      </c>
      <c r="R2381" s="7" t="str">
        <f aca="false">IF(P2381&gt;=Assumptions!$B$28,"High",IF(P2381&gt;=Assumptions!$B$29,"Mid","Low"))</f>
        <v>Mid</v>
      </c>
      <c r="S2381" s="7" t="str">
        <f aca="false">INDEX(Assumptions!$B$33:$B$41,MATCH(Q2381&amp;"|"&amp;R2381,Assumptions!$A$33:$A$41,0))</f>
        <v>Light Touch</v>
      </c>
      <c r="T2381" s="7" t="n">
        <f aca="false">IF(ISNUMBER(Data_Clean!V2381),J2381*Data_Clean!V2381,0)</f>
        <v>31.2627073</v>
      </c>
    </row>
    <row r="2382" customFormat="false" ht="15" hidden="false" customHeight="false" outlineLevel="0" collapsed="false">
      <c r="A2382" s="15" t="str">
        <f aca="false">Data_Clean!A2382</f>
        <v>CX102378</v>
      </c>
      <c r="B2382" s="14" t="n">
        <f aca="false">Data_Clean!G2382*Assumptions!$B$5</f>
        <v>5.3</v>
      </c>
      <c r="C2382" s="14" t="n">
        <f aca="false">IF(Data_Clean!H2382="",0,Data_Clean!H2382)*Assumptions!$B$6</f>
        <v>1.13136</v>
      </c>
      <c r="D2382" s="14" t="n">
        <f aca="false">Data_Clean!I2382*Assumptions!$B$7</f>
        <v>0.8</v>
      </c>
      <c r="E2382" s="14" t="n">
        <f aca="false">Data_Clean!J2382*Assumptions!$B$8</f>
        <v>0</v>
      </c>
      <c r="F2382" s="14" t="n">
        <f aca="false">Data_Clean!K2382*Assumptions!$B$9</f>
        <v>0</v>
      </c>
      <c r="G2382" s="14" t="n">
        <f aca="false">Data_Clean!L2382*Assumptions!$B$10</f>
        <v>194.85</v>
      </c>
      <c r="H2382" s="14" t="n">
        <f aca="false">IF(OR(Data_Clean!M2382="",Data_Clean!N2382=""),0,Data_Clean!M2382*Data_Clean!N2382/100)*Assumptions!$B$13*Assumptions!$B$11</f>
        <v>0</v>
      </c>
      <c r="I2382" s="14" t="n">
        <f aca="false">Data_Clean!O2382*4*Assumptions!$B$12</f>
        <v>0</v>
      </c>
      <c r="J2382" s="14" t="n">
        <f aca="false">SUM(B2382:I2382)</f>
        <v>202.08136</v>
      </c>
      <c r="K2382" s="16" t="n">
        <f aca="false">IF(Data_Clean!P2382="","",Assumptions!$B$15*0.5^(Data_Clean!P2382/Assumptions!$B$20))</f>
        <v>23.267171427506</v>
      </c>
      <c r="L2382" s="16" t="n">
        <f aca="false">Assumptions!$B$16*MIN(1,LN(1+Data_Clean!Q2382)/LN(1+Assumptions!$B$21))</f>
        <v>10.6966696442427</v>
      </c>
      <c r="M2382" s="16" t="n">
        <f aca="false">Assumptions!$B$17*(0.6*MIN(1,Data_Clean!R2382/Assumptions!$B$22)+0.4*IF(Data_Clean!S2382="",0,Data_Clean!S2382))</f>
        <v>2.196</v>
      </c>
      <c r="N2382" s="16" t="n">
        <f aca="false">Assumptions!$B$18*MIN(1,(Data_Clean!F2382-1)/Assumptions!$B$23)</f>
        <v>15</v>
      </c>
      <c r="O2382" s="16" t="n">
        <f aca="false">Assumptions!$B$19*(0.4*IF(Data_Clean!E2382="",0,MIN(1,Data_Clean!E2382/12/Assumptions!$B$24))+0.35*IF(Data_Clean!D2382="Y",1,0)+0.25*(1-MIN(Data_Clean!T2382,3)/3))/IF(Data_Clean!E2382="",0.6,1)</f>
        <v>5.5</v>
      </c>
      <c r="P2382" s="16" t="n">
        <f aca="false">SUM(K2382:O2382)/(Assumptions!$D$5-IF(K2382="",Assumptions!$B$15,0))*100</f>
        <v>56.6598410717487</v>
      </c>
      <c r="Q2382" s="7" t="str">
        <f aca="false">IF(J2382&gt;=Assumptions!$B$26,"High",IF(J2382&gt;=Assumptions!$B$27,"Mid","Low"))</f>
        <v>Low</v>
      </c>
      <c r="R2382" s="7" t="str">
        <f aca="false">IF(P2382&gt;=Assumptions!$B$28,"High",IF(P2382&gt;=Assumptions!$B$29,"Mid","Low"))</f>
        <v>Mid</v>
      </c>
      <c r="S2382" s="7" t="str">
        <f aca="false">INDEX(Assumptions!$B$33:$B$41,MATCH(Q2382&amp;"|"&amp;R2382,Assumptions!$A$33:$A$41,0))</f>
        <v>Light Touch</v>
      </c>
      <c r="T2382" s="7" t="n">
        <f aca="false">IF(ISNUMBER(Data_Clean!V2382),J2382*Data_Clean!V2382,0)</f>
        <v>15.6613054</v>
      </c>
    </row>
    <row r="2383" customFormat="false" ht="15" hidden="false" customHeight="false" outlineLevel="0" collapsed="false">
      <c r="A2383" s="15" t="str">
        <f aca="false">Data_Clean!A2383</f>
        <v>CX102379</v>
      </c>
      <c r="B2383" s="14" t="n">
        <f aca="false">Data_Clean!G2383*Assumptions!$B$5</f>
        <v>354.55975</v>
      </c>
      <c r="C2383" s="14" t="n">
        <f aca="false">IF(Data_Clean!H2383="",0,Data_Clean!H2383)*Assumptions!$B$6</f>
        <v>993.95016</v>
      </c>
      <c r="D2383" s="14" t="n">
        <f aca="false">Data_Clean!I2383*Assumptions!$B$7</f>
        <v>0</v>
      </c>
      <c r="E2383" s="14" t="n">
        <f aca="false">Data_Clean!J2383*Assumptions!$B$8</f>
        <v>4363.53135</v>
      </c>
      <c r="F2383" s="14" t="n">
        <f aca="false">Data_Clean!K2383*Assumptions!$B$9</f>
        <v>6551.6</v>
      </c>
      <c r="G2383" s="14" t="n">
        <f aca="false">Data_Clean!L2383*Assumptions!$B$10</f>
        <v>0</v>
      </c>
      <c r="H2383" s="14" t="n">
        <f aca="false">IF(OR(Data_Clean!M2383="",Data_Clean!N2383=""),0,Data_Clean!M2383*Data_Clean!N2383/100)*Assumptions!$B$13*Assumptions!$B$11</f>
        <v>0</v>
      </c>
      <c r="I2383" s="14" t="n">
        <f aca="false">Data_Clean!O2383*4*Assumptions!$B$12</f>
        <v>0</v>
      </c>
      <c r="J2383" s="14" t="n">
        <f aca="false">SUM(B2383:I2383)</f>
        <v>12263.64126</v>
      </c>
      <c r="K2383" s="16" t="n">
        <f aca="false">IF(Data_Clean!P2383="","",Assumptions!$B$15*0.5^(Data_Clean!P2383/Assumptions!$B$20))</f>
        <v>0.00623047237024553</v>
      </c>
      <c r="L2383" s="16" t="n">
        <f aca="false">Assumptions!$B$16*MIN(1,LN(1+Data_Clean!Q2383)/LN(1+Assumptions!$B$21))</f>
        <v>0</v>
      </c>
      <c r="M2383" s="16" t="n">
        <f aca="false">Assumptions!$B$17*(0.6*MIN(1,Data_Clean!R2383/Assumptions!$B$22)+0.4*IF(Data_Clean!S2383="",0,Data_Clean!S2383))</f>
        <v>0</v>
      </c>
      <c r="N2383" s="16" t="n">
        <f aca="false">Assumptions!$B$18*MIN(1,(Data_Clean!F2383-1)/Assumptions!$B$23)</f>
        <v>15</v>
      </c>
      <c r="O2383" s="16" t="n">
        <f aca="false">Assumptions!$B$19*(0.4*IF(Data_Clean!E2383="",0,MIN(1,Data_Clean!E2383/12/Assumptions!$B$24))+0.35*IF(Data_Clean!D2383="Y",1,0)+0.25*(1-MIN(Data_Clean!T2383,3)/3))/IF(Data_Clean!E2383="",0.6,1)</f>
        <v>5.55</v>
      </c>
      <c r="P2383" s="16" t="n">
        <f aca="false">SUM(K2383:O2383)/(Assumptions!$D$5-IF(K2383="",Assumptions!$B$15,0))*100</f>
        <v>20.5562304723702</v>
      </c>
      <c r="Q2383" s="7" t="str">
        <f aca="false">IF(J2383&gt;=Assumptions!$B$26,"High",IF(J2383&gt;=Assumptions!$B$27,"Mid","Low"))</f>
        <v>High</v>
      </c>
      <c r="R2383" s="7" t="str">
        <f aca="false">IF(P2383&gt;=Assumptions!$B$28,"High",IF(P2383&gt;=Assumptions!$B$29,"Mid","Low"))</f>
        <v>Low</v>
      </c>
      <c r="S2383" s="7" t="str">
        <f aca="false">INDEX(Assumptions!$B$33:$B$41,MATCH(Q2383&amp;"|"&amp;R2383,Assumptions!$A$33:$A$41,0))</f>
        <v>Affluent Drifters</v>
      </c>
      <c r="T2383" s="7" t="n">
        <f aca="false">IF(ISNUMBER(Data_Clean!V2383),J2383*Data_Clean!V2383,0)</f>
        <v>3522.117769872</v>
      </c>
    </row>
    <row r="2384" customFormat="false" ht="15" hidden="false" customHeight="false" outlineLevel="0" collapsed="false">
      <c r="A2384" s="15" t="str">
        <f aca="false">Data_Clean!A2384</f>
        <v>CX102380</v>
      </c>
      <c r="B2384" s="14" t="n">
        <f aca="false">Data_Clean!G2384*Assumptions!$B$5</f>
        <v>145.019</v>
      </c>
      <c r="C2384" s="14" t="n">
        <f aca="false">IF(Data_Clean!H2384="",0,Data_Clean!H2384)*Assumptions!$B$6</f>
        <v>131.5968</v>
      </c>
      <c r="D2384" s="14" t="n">
        <f aca="false">Data_Clean!I2384*Assumptions!$B$7</f>
        <v>156</v>
      </c>
      <c r="E2384" s="14" t="n">
        <f aca="false">Data_Clean!J2384*Assumptions!$B$8</f>
        <v>339.591675</v>
      </c>
      <c r="F2384" s="14" t="n">
        <f aca="false">Data_Clean!K2384*Assumptions!$B$9</f>
        <v>1799.6</v>
      </c>
      <c r="G2384" s="14" t="n">
        <f aca="false">Data_Clean!L2384*Assumptions!$B$10</f>
        <v>0</v>
      </c>
      <c r="H2384" s="14" t="n">
        <f aca="false">IF(OR(Data_Clean!M2384="",Data_Clean!N2384=""),0,Data_Clean!M2384*Data_Clean!N2384/100)*Assumptions!$B$13*Assumptions!$B$11</f>
        <v>0</v>
      </c>
      <c r="I2384" s="14" t="n">
        <f aca="false">Data_Clean!O2384*4*Assumptions!$B$12</f>
        <v>0</v>
      </c>
      <c r="J2384" s="14" t="n">
        <f aca="false">SUM(B2384:I2384)</f>
        <v>2571.807475</v>
      </c>
      <c r="K2384" s="16" t="n">
        <f aca="false">IF(Data_Clean!P2384="","",Assumptions!$B$15*0.5^(Data_Clean!P2384/Assumptions!$B$20))</f>
        <v>27.9909897461042</v>
      </c>
      <c r="L2384" s="16" t="n">
        <f aca="false">Assumptions!$B$16*MIN(1,LN(1+Data_Clean!Q2384)/LN(1+Assumptions!$B$21))</f>
        <v>15.6854227887284</v>
      </c>
      <c r="M2384" s="16" t="n">
        <f aca="false">Assumptions!$B$17*(0.6*MIN(1,Data_Clean!R2384/Assumptions!$B$22)+0.4*IF(Data_Clean!S2384="",0,Data_Clean!S2384))</f>
        <v>5.754</v>
      </c>
      <c r="N2384" s="16" t="n">
        <f aca="false">Assumptions!$B$18*MIN(1,(Data_Clean!F2384-1)/Assumptions!$B$23)</f>
        <v>20</v>
      </c>
      <c r="O2384" s="16" t="n">
        <f aca="false">Assumptions!$B$19*(0.4*IF(Data_Clean!E2384="",0,MIN(1,Data_Clean!E2384/12/Assumptions!$B$24))+0.35*IF(Data_Clean!D2384="Y",1,0)+0.25*(1-MIN(Data_Clean!T2384,3)/3))/IF(Data_Clean!E2384="",0.6,1)</f>
        <v>13.75</v>
      </c>
      <c r="P2384" s="16" t="n">
        <f aca="false">SUM(K2384:O2384)/(Assumptions!$D$5-IF(K2384="",Assumptions!$B$15,0))*100</f>
        <v>83.1804125348326</v>
      </c>
      <c r="Q2384" s="7" t="str">
        <f aca="false">IF(J2384&gt;=Assumptions!$B$26,"High",IF(J2384&gt;=Assumptions!$B$27,"Mid","Low"))</f>
        <v>High</v>
      </c>
      <c r="R2384" s="7" t="str">
        <f aca="false">IF(P2384&gt;=Assumptions!$B$28,"High",IF(P2384&gt;=Assumptions!$B$29,"Mid","Low"))</f>
        <v>High</v>
      </c>
      <c r="S2384" s="7" t="str">
        <f aca="false">INDEX(Assumptions!$B$33:$B$41,MATCH(Q2384&amp;"|"&amp;R2384,Assumptions!$A$33:$A$41,0))</f>
        <v>Premier Advocates</v>
      </c>
      <c r="T2384" s="7" t="n">
        <f aca="false">IF(ISNUMBER(Data_Clean!V2384),J2384*Data_Clean!V2384,0)</f>
        <v>55.036679965</v>
      </c>
    </row>
    <row r="2385" customFormat="false" ht="15" hidden="false" customHeight="false" outlineLevel="0" collapsed="false">
      <c r="A2385" s="15" t="str">
        <f aca="false">Data_Clean!A2385</f>
        <v>CX102381</v>
      </c>
      <c r="B2385" s="14" t="n">
        <f aca="false">Data_Clean!G2385*Assumptions!$B$5</f>
        <v>57.86625</v>
      </c>
      <c r="C2385" s="14" t="n">
        <f aca="false">IF(Data_Clean!H2385="",0,Data_Clean!H2385)*Assumptions!$B$6</f>
        <v>158.98344</v>
      </c>
      <c r="D2385" s="14" t="n">
        <f aca="false">Data_Clean!I2385*Assumptions!$B$7</f>
        <v>0</v>
      </c>
      <c r="E2385" s="14" t="n">
        <f aca="false">Data_Clean!J2385*Assumptions!$B$8</f>
        <v>0</v>
      </c>
      <c r="F2385" s="14" t="n">
        <f aca="false">Data_Clean!K2385*Assumptions!$B$9</f>
        <v>0</v>
      </c>
      <c r="G2385" s="14" t="n">
        <f aca="false">Data_Clean!L2385*Assumptions!$B$10</f>
        <v>0</v>
      </c>
      <c r="H2385" s="14" t="n">
        <f aca="false">IF(OR(Data_Clean!M2385="",Data_Clean!N2385=""),0,Data_Clean!M2385*Data_Clean!N2385/100)*Assumptions!$B$13*Assumptions!$B$11</f>
        <v>0</v>
      </c>
      <c r="I2385" s="14" t="n">
        <f aca="false">Data_Clean!O2385*4*Assumptions!$B$12</f>
        <v>0</v>
      </c>
      <c r="J2385" s="14" t="n">
        <f aca="false">SUM(B2385:I2385)</f>
        <v>216.84969</v>
      </c>
      <c r="K2385" s="16" t="n">
        <f aca="false">IF(Data_Clean!P2385="","",Assumptions!$B$15*0.5^(Data_Clean!P2385/Assumptions!$B$20))</f>
        <v>19.3405546265937</v>
      </c>
      <c r="L2385" s="16" t="n">
        <f aca="false">Assumptions!$B$16*MIN(1,LN(1+Data_Clean!Q2385)/LN(1+Assumptions!$B$21))</f>
        <v>12.6966447294858</v>
      </c>
      <c r="M2385" s="16" t="n">
        <f aca="false">Assumptions!$B$17*(0.6*MIN(1,Data_Clean!R2385/Assumptions!$B$22)+0.4*IF(Data_Clean!S2385="",0,Data_Clean!S2385))</f>
        <v>7.878</v>
      </c>
      <c r="N2385" s="16" t="n">
        <f aca="false">Assumptions!$B$18*MIN(1,(Data_Clean!F2385-1)/Assumptions!$B$23)</f>
        <v>5</v>
      </c>
      <c r="O2385" s="16" t="n">
        <f aca="false">Assumptions!$B$19*(0.4*IF(Data_Clean!E2385="",0,MIN(1,Data_Clean!E2385/12/Assumptions!$B$24))+0.35*IF(Data_Clean!D2385="Y",1,0)+0.25*(1-MIN(Data_Clean!T2385,3)/3))/IF(Data_Clean!E2385="",0.6,1)</f>
        <v>15</v>
      </c>
      <c r="P2385" s="16" t="n">
        <f aca="false">SUM(K2385:O2385)/(Assumptions!$D$5-IF(K2385="",Assumptions!$B$15,0))*100</f>
        <v>59.9151993560794</v>
      </c>
      <c r="Q2385" s="7" t="str">
        <f aca="false">IF(J2385&gt;=Assumptions!$B$26,"High",IF(J2385&gt;=Assumptions!$B$27,"Mid","Low"))</f>
        <v>Low</v>
      </c>
      <c r="R2385" s="7" t="str">
        <f aca="false">IF(P2385&gt;=Assumptions!$B$28,"High",IF(P2385&gt;=Assumptions!$B$29,"Mid","Low"))</f>
        <v>Mid</v>
      </c>
      <c r="S2385" s="7" t="str">
        <f aca="false">INDEX(Assumptions!$B$33:$B$41,MATCH(Q2385&amp;"|"&amp;R2385,Assumptions!$A$33:$A$41,0))</f>
        <v>Light Touch</v>
      </c>
      <c r="T2385" s="7" t="n">
        <f aca="false">IF(ISNUMBER(Data_Clean!V2385),J2385*Data_Clean!V2385,0)</f>
        <v>7.307834553</v>
      </c>
    </row>
    <row r="2386" customFormat="false" ht="15" hidden="false" customHeight="false" outlineLevel="0" collapsed="false">
      <c r="A2386" s="15" t="str">
        <f aca="false">Data_Clean!A2386</f>
        <v>CX102382</v>
      </c>
      <c r="B2386" s="14" t="n">
        <f aca="false">Data_Clean!G2386*Assumptions!$B$5</f>
        <v>220.12575</v>
      </c>
      <c r="C2386" s="14" t="n">
        <f aca="false">IF(Data_Clean!H2386="",0,Data_Clean!H2386)*Assumptions!$B$6</f>
        <v>0</v>
      </c>
      <c r="D2386" s="14" t="n">
        <f aca="false">Data_Clean!I2386*Assumptions!$B$7</f>
        <v>688.8</v>
      </c>
      <c r="E2386" s="14" t="n">
        <f aca="false">Data_Clean!J2386*Assumptions!$B$8</f>
        <v>0</v>
      </c>
      <c r="F2386" s="14" t="n">
        <f aca="false">Data_Clean!K2386*Assumptions!$B$9</f>
        <v>0</v>
      </c>
      <c r="G2386" s="14" t="n">
        <f aca="false">Data_Clean!L2386*Assumptions!$B$10</f>
        <v>0</v>
      </c>
      <c r="H2386" s="14" t="n">
        <f aca="false">IF(OR(Data_Clean!M2386="",Data_Clean!N2386=""),0,Data_Clean!M2386*Data_Clean!N2386/100)*Assumptions!$B$13*Assumptions!$B$11</f>
        <v>0</v>
      </c>
      <c r="I2386" s="14" t="n">
        <f aca="false">Data_Clean!O2386*4*Assumptions!$B$12</f>
        <v>0</v>
      </c>
      <c r="J2386" s="14" t="n">
        <f aca="false">SUM(B2386:I2386)</f>
        <v>908.92575</v>
      </c>
      <c r="K2386" s="16" t="n">
        <f aca="false">IF(Data_Clean!P2386="","",Assumptions!$B$15*0.5^(Data_Clean!P2386/Assumptions!$B$20))</f>
        <v>29.3147990530274</v>
      </c>
      <c r="L2386" s="16" t="n">
        <f aca="false">Assumptions!$B$16*MIN(1,LN(1+Data_Clean!Q2386)/LN(1+Assumptions!$B$21))</f>
        <v>16.3144030926037</v>
      </c>
      <c r="M2386" s="16" t="n">
        <f aca="false">Assumptions!$B$17*(0.6*MIN(1,Data_Clean!R2386/Assumptions!$B$22)+0.4*IF(Data_Clean!S2386="",0,Data_Clean!S2386))</f>
        <v>5.784</v>
      </c>
      <c r="N2386" s="16" t="n">
        <f aca="false">Assumptions!$B$18*MIN(1,(Data_Clean!F2386-1)/Assumptions!$B$23)</f>
        <v>5</v>
      </c>
      <c r="O2386" s="16" t="n">
        <f aca="false">Assumptions!$B$19*(0.4*IF(Data_Clean!E2386="",0,MIN(1,Data_Clean!E2386/12/Assumptions!$B$24))+0.35*IF(Data_Clean!D2386="Y",1,0)+0.25*(1-MIN(Data_Clean!T2386,3)/3))/IF(Data_Clean!E2386="",0.6,1)</f>
        <v>14.95</v>
      </c>
      <c r="P2386" s="16" t="n">
        <f aca="false">SUM(K2386:O2386)/(Assumptions!$D$5-IF(K2386="",Assumptions!$B$15,0))*100</f>
        <v>71.3632021456311</v>
      </c>
      <c r="Q2386" s="7" t="str">
        <f aca="false">IF(J2386&gt;=Assumptions!$B$26,"High",IF(J2386&gt;=Assumptions!$B$27,"Mid","Low"))</f>
        <v>Mid</v>
      </c>
      <c r="R2386" s="7" t="str">
        <f aca="false">IF(P2386&gt;=Assumptions!$B$28,"High",IF(P2386&gt;=Assumptions!$B$29,"Mid","Low"))</f>
        <v>High</v>
      </c>
      <c r="S2386" s="7" t="str">
        <f aca="false">INDEX(Assumptions!$B$33:$B$41,MATCH(Q2386&amp;"|"&amp;R2386,Assumptions!$A$33:$A$41,0))</f>
        <v>Engaged Builders</v>
      </c>
      <c r="T2386" s="7" t="n">
        <f aca="false">IF(ISNUMBER(Data_Clean!V2386),J2386*Data_Clean!V2386,0)</f>
        <v>23.6320695</v>
      </c>
    </row>
    <row r="2387" customFormat="false" ht="15" hidden="false" customHeight="false" outlineLevel="0" collapsed="false">
      <c r="A2387" s="15" t="str">
        <f aca="false">Data_Clean!A2387</f>
        <v>CX102383</v>
      </c>
      <c r="B2387" s="14" t="n">
        <f aca="false">Data_Clean!G2387*Assumptions!$B$5</f>
        <v>50.95875</v>
      </c>
      <c r="C2387" s="14" t="n">
        <f aca="false">IF(Data_Clean!H2387="",0,Data_Clean!H2387)*Assumptions!$B$6</f>
        <v>105.88644</v>
      </c>
      <c r="D2387" s="14" t="n">
        <f aca="false">Data_Clean!I2387*Assumptions!$B$7</f>
        <v>0</v>
      </c>
      <c r="E2387" s="14" t="n">
        <f aca="false">Data_Clean!J2387*Assumptions!$B$8</f>
        <v>0</v>
      </c>
      <c r="F2387" s="14" t="n">
        <f aca="false">Data_Clean!K2387*Assumptions!$B$9</f>
        <v>0</v>
      </c>
      <c r="G2387" s="14" t="n">
        <f aca="false">Data_Clean!L2387*Assumptions!$B$10</f>
        <v>0</v>
      </c>
      <c r="H2387" s="14" t="n">
        <f aca="false">IF(OR(Data_Clean!M2387="",Data_Clean!N2387=""),0,Data_Clean!M2387*Data_Clean!N2387/100)*Assumptions!$B$13*Assumptions!$B$11</f>
        <v>0</v>
      </c>
      <c r="I2387" s="14" t="n">
        <f aca="false">Data_Clean!O2387*4*Assumptions!$B$12</f>
        <v>0</v>
      </c>
      <c r="J2387" s="14" t="n">
        <f aca="false">SUM(B2387:I2387)</f>
        <v>156.84519</v>
      </c>
      <c r="K2387" s="16" t="n">
        <f aca="false">IF(Data_Clean!P2387="","",Assumptions!$B$15*0.5^(Data_Clean!P2387/Assumptions!$B$20))</f>
        <v>18.4671662001737</v>
      </c>
      <c r="L2387" s="16" t="n">
        <f aca="false">Assumptions!$B$16*MIN(1,LN(1+Data_Clean!Q2387)/LN(1+Assumptions!$B$21))</f>
        <v>13.5873179074216</v>
      </c>
      <c r="M2387" s="16" t="n">
        <f aca="false">Assumptions!$B$17*(0.6*MIN(1,Data_Clean!R2387/Assumptions!$B$22)+0.4*IF(Data_Clean!S2387="",0,Data_Clean!S2387))</f>
        <v>7.59</v>
      </c>
      <c r="N2387" s="16" t="n">
        <f aca="false">Assumptions!$B$18*MIN(1,(Data_Clean!F2387-1)/Assumptions!$B$23)</f>
        <v>5</v>
      </c>
      <c r="O2387" s="16" t="n">
        <f aca="false">Assumptions!$B$19*(0.4*IF(Data_Clean!E2387="",0,MIN(1,Data_Clean!E2387/12/Assumptions!$B$24))+0.35*IF(Data_Clean!D2387="Y",1,0)+0.25*(1-MIN(Data_Clean!T2387,3)/3))/IF(Data_Clean!E2387="",0.6,1)</f>
        <v>6.7</v>
      </c>
      <c r="P2387" s="16" t="n">
        <f aca="false">SUM(K2387:O2387)/(Assumptions!$D$5-IF(K2387="",Assumptions!$B$15,0))*100</f>
        <v>51.3444841075953</v>
      </c>
      <c r="Q2387" s="7" t="str">
        <f aca="false">IF(J2387&gt;=Assumptions!$B$26,"High",IF(J2387&gt;=Assumptions!$B$27,"Mid","Low"))</f>
        <v>Low</v>
      </c>
      <c r="R2387" s="7" t="str">
        <f aca="false">IF(P2387&gt;=Assumptions!$B$28,"High",IF(P2387&gt;=Assumptions!$B$29,"Mid","Low"))</f>
        <v>Mid</v>
      </c>
      <c r="S2387" s="7" t="str">
        <f aca="false">INDEX(Assumptions!$B$33:$B$41,MATCH(Q2387&amp;"|"&amp;R2387,Assumptions!$A$33:$A$41,0))</f>
        <v>Light Touch</v>
      </c>
      <c r="T2387" s="7" t="n">
        <f aca="false">IF(ISNUMBER(Data_Clean!V2387),J2387*Data_Clean!V2387,0)</f>
        <v>11.904549921</v>
      </c>
    </row>
    <row r="2388" customFormat="false" ht="15" hidden="false" customHeight="false" outlineLevel="0" collapsed="false">
      <c r="A2388" s="15" t="str">
        <f aca="false">Data_Clean!A2388</f>
        <v>CX102384</v>
      </c>
      <c r="B2388" s="14" t="n">
        <f aca="false">Data_Clean!G2388*Assumptions!$B$5</f>
        <v>35.601</v>
      </c>
      <c r="C2388" s="14" t="n">
        <f aca="false">IF(Data_Clean!H2388="",0,Data_Clean!H2388)*Assumptions!$B$6</f>
        <v>0</v>
      </c>
      <c r="D2388" s="14" t="n">
        <f aca="false">Data_Clean!I2388*Assumptions!$B$7</f>
        <v>0</v>
      </c>
      <c r="E2388" s="14" t="n">
        <f aca="false">Data_Clean!J2388*Assumptions!$B$8</f>
        <v>0</v>
      </c>
      <c r="F2388" s="14" t="n">
        <f aca="false">Data_Clean!K2388*Assumptions!$B$9</f>
        <v>0</v>
      </c>
      <c r="G2388" s="14" t="n">
        <f aca="false">Data_Clean!L2388*Assumptions!$B$10</f>
        <v>0</v>
      </c>
      <c r="H2388" s="14" t="n">
        <f aca="false">IF(OR(Data_Clean!M2388="",Data_Clean!N2388=""),0,Data_Clean!M2388*Data_Clean!N2388/100)*Assumptions!$B$13*Assumptions!$B$11</f>
        <v>0</v>
      </c>
      <c r="I2388" s="14" t="n">
        <f aca="false">Data_Clean!O2388*4*Assumptions!$B$12</f>
        <v>0</v>
      </c>
      <c r="J2388" s="14" t="n">
        <f aca="false">SUM(B2388:I2388)</f>
        <v>35.601</v>
      </c>
      <c r="K2388" s="16" t="n">
        <f aca="false">IF(Data_Clean!P2388="","",Assumptions!$B$15*0.5^(Data_Clean!P2388/Assumptions!$B$20))</f>
        <v>28.6452481173125</v>
      </c>
      <c r="L2388" s="16" t="n">
        <f aca="false">Assumptions!$B$16*MIN(1,LN(1+Data_Clean!Q2388)/LN(1+Assumptions!$B$21))</f>
        <v>14.4532413158944</v>
      </c>
      <c r="M2388" s="16" t="n">
        <f aca="false">Assumptions!$B$17*(0.6*MIN(1,Data_Clean!R2388/Assumptions!$B$22)+0.4*IF(Data_Clean!S2388="",0,Data_Clean!S2388))</f>
        <v>12.264</v>
      </c>
      <c r="N2388" s="16" t="n">
        <f aca="false">Assumptions!$B$18*MIN(1,(Data_Clean!F2388-1)/Assumptions!$B$23)</f>
        <v>0</v>
      </c>
      <c r="O2388" s="16" t="n">
        <f aca="false">Assumptions!$B$19*(0.4*IF(Data_Clean!E2388="",0,MIN(1,Data_Clean!E2388/12/Assumptions!$B$24))+0.35*IF(Data_Clean!D2388="Y",1,0)+0.25*(1-MIN(Data_Clean!T2388,3)/3))/IF(Data_Clean!E2388="",0.6,1)</f>
        <v>9.75</v>
      </c>
      <c r="P2388" s="16" t="n">
        <f aca="false">SUM(K2388:O2388)/(Assumptions!$D$5-IF(K2388="",Assumptions!$B$15,0))*100</f>
        <v>65.1124894332069</v>
      </c>
      <c r="Q2388" s="7" t="str">
        <f aca="false">IF(J2388&gt;=Assumptions!$B$26,"High",IF(J2388&gt;=Assumptions!$B$27,"Mid","Low"))</f>
        <v>Low</v>
      </c>
      <c r="R2388" s="7" t="str">
        <f aca="false">IF(P2388&gt;=Assumptions!$B$28,"High",IF(P2388&gt;=Assumptions!$B$29,"Mid","Low"))</f>
        <v>Mid</v>
      </c>
      <c r="S2388" s="7" t="str">
        <f aca="false">INDEX(Assumptions!$B$33:$B$41,MATCH(Q2388&amp;"|"&amp;R2388,Assumptions!$A$33:$A$41,0))</f>
        <v>Light Touch</v>
      </c>
      <c r="T2388" s="7" t="n">
        <f aca="false">IF(ISNUMBER(Data_Clean!V2388),J2388*Data_Clean!V2388,0)</f>
        <v>2.5169907</v>
      </c>
    </row>
    <row r="2389" customFormat="false" ht="15" hidden="false" customHeight="false" outlineLevel="0" collapsed="false">
      <c r="A2389" s="15" t="str">
        <f aca="false">Data_Clean!A2389</f>
        <v>CX102385</v>
      </c>
      <c r="B2389" s="14" t="n">
        <f aca="false">Data_Clean!G2389*Assumptions!$B$5</f>
        <v>51.07925</v>
      </c>
      <c r="C2389" s="14" t="n">
        <f aca="false">IF(Data_Clean!H2389="",0,Data_Clean!H2389)*Assumptions!$B$6</f>
        <v>128.81724</v>
      </c>
      <c r="D2389" s="14" t="n">
        <f aca="false">Data_Clean!I2389*Assumptions!$B$7</f>
        <v>0</v>
      </c>
      <c r="E2389" s="14" t="n">
        <f aca="false">Data_Clean!J2389*Assumptions!$B$8</f>
        <v>0</v>
      </c>
      <c r="F2389" s="14" t="n">
        <f aca="false">Data_Clean!K2389*Assumptions!$B$9</f>
        <v>0</v>
      </c>
      <c r="G2389" s="14" t="n">
        <f aca="false">Data_Clean!L2389*Assumptions!$B$10</f>
        <v>0</v>
      </c>
      <c r="H2389" s="14" t="n">
        <f aca="false">IF(OR(Data_Clean!M2389="",Data_Clean!N2389=""),0,Data_Clean!M2389*Data_Clean!N2389/100)*Assumptions!$B$13*Assumptions!$B$11</f>
        <v>53.196</v>
      </c>
      <c r="I2389" s="14" t="n">
        <f aca="false">Data_Clean!O2389*4*Assumptions!$B$12</f>
        <v>4.04256</v>
      </c>
      <c r="J2389" s="14" t="n">
        <f aca="false">SUM(B2389:I2389)</f>
        <v>237.13505</v>
      </c>
      <c r="K2389" s="16" t="n">
        <f aca="false">IF(Data_Clean!P2389="","",Assumptions!$B$15*0.5^(Data_Clean!P2389/Assumptions!$B$20))</f>
        <v>29.3147990530274</v>
      </c>
      <c r="L2389" s="16" t="n">
        <f aca="false">Assumptions!$B$16*MIN(1,LN(1+Data_Clean!Q2389)/LN(1+Assumptions!$B$21))</f>
        <v>10.362865626271</v>
      </c>
      <c r="M2389" s="16" t="n">
        <f aca="false">Assumptions!$B$17*(0.6*MIN(1,Data_Clean!R2389/Assumptions!$B$22)+0.4*IF(Data_Clean!S2389="",0,Data_Clean!S2389))</f>
        <v>8.646</v>
      </c>
      <c r="N2389" s="16" t="n">
        <f aca="false">Assumptions!$B$18*MIN(1,(Data_Clean!F2389-1)/Assumptions!$B$23)</f>
        <v>10</v>
      </c>
      <c r="O2389" s="16" t="n">
        <f aca="false">Assumptions!$B$19*(0.4*IF(Data_Clean!E2389="",0,MIN(1,Data_Clean!E2389/12/Assumptions!$B$24))+0.35*IF(Data_Clean!D2389="Y",1,0)+0.25*(1-MIN(Data_Clean!T2389,3)/3))/IF(Data_Clean!E2389="",0.6,1)</f>
        <v>4.75</v>
      </c>
      <c r="P2389" s="16" t="n">
        <f aca="false">SUM(K2389:O2389)/(Assumptions!$D$5-IF(K2389="",Assumptions!$B$15,0))*100</f>
        <v>63.0736646792984</v>
      </c>
      <c r="Q2389" s="7" t="str">
        <f aca="false">IF(J2389&gt;=Assumptions!$B$26,"High",IF(J2389&gt;=Assumptions!$B$27,"Mid","Low"))</f>
        <v>Low</v>
      </c>
      <c r="R2389" s="7" t="str">
        <f aca="false">IF(P2389&gt;=Assumptions!$B$28,"High",IF(P2389&gt;=Assumptions!$B$29,"Mid","Low"))</f>
        <v>Mid</v>
      </c>
      <c r="S2389" s="7" t="str">
        <f aca="false">INDEX(Assumptions!$B$33:$B$41,MATCH(Q2389&amp;"|"&amp;R2389,Assumptions!$A$33:$A$41,0))</f>
        <v>Light Touch</v>
      </c>
      <c r="T2389" s="7" t="n">
        <f aca="false">IF(ISNUMBER(Data_Clean!V2389),J2389*Data_Clean!V2389,0)</f>
        <v>20.749316875</v>
      </c>
    </row>
    <row r="2390" customFormat="false" ht="15" hidden="false" customHeight="false" outlineLevel="0" collapsed="false">
      <c r="A2390" s="15" t="str">
        <f aca="false">Data_Clean!A2390</f>
        <v>CX102386</v>
      </c>
      <c r="B2390" s="14" t="n">
        <f aca="false">Data_Clean!G2390*Assumptions!$B$5</f>
        <v>349.8655</v>
      </c>
      <c r="C2390" s="14" t="n">
        <f aca="false">IF(Data_Clean!H2390="",0,Data_Clean!H2390)*Assumptions!$B$6</f>
        <v>444.11148</v>
      </c>
      <c r="D2390" s="14" t="n">
        <f aca="false">Data_Clean!I2390*Assumptions!$B$7</f>
        <v>0</v>
      </c>
      <c r="E2390" s="14" t="n">
        <f aca="false">Data_Clean!J2390*Assumptions!$B$8</f>
        <v>0</v>
      </c>
      <c r="F2390" s="14" t="n">
        <f aca="false">Data_Clean!K2390*Assumptions!$B$9</f>
        <v>2673</v>
      </c>
      <c r="G2390" s="14" t="n">
        <f aca="false">Data_Clean!L2390*Assumptions!$B$10</f>
        <v>0</v>
      </c>
      <c r="H2390" s="14" t="n">
        <f aca="false">IF(OR(Data_Clean!M2390="",Data_Clean!N2390=""),0,Data_Clean!M2390*Data_Clean!N2390/100)*Assumptions!$B$13*Assumptions!$B$11</f>
        <v>0</v>
      </c>
      <c r="I2390" s="14" t="n">
        <f aca="false">Data_Clean!O2390*4*Assumptions!$B$12</f>
        <v>0</v>
      </c>
      <c r="J2390" s="14" t="n">
        <f aca="false">SUM(B2390:I2390)</f>
        <v>3466.97698</v>
      </c>
      <c r="K2390" s="16" t="n">
        <f aca="false">IF(Data_Clean!P2390="","",Assumptions!$B$15*0.5^(Data_Clean!P2390/Assumptions!$B$20))</f>
        <v>0.0688797601338052</v>
      </c>
      <c r="L2390" s="16" t="n">
        <f aca="false">Assumptions!$B$16*MIN(1,LN(1+Data_Clean!Q2390)/LN(1+Assumptions!$B$21))</f>
        <v>0</v>
      </c>
      <c r="M2390" s="16" t="n">
        <f aca="false">Assumptions!$B$17*(0.6*MIN(1,Data_Clean!R2390/Assumptions!$B$22)+0.4*IF(Data_Clean!S2390="",0,Data_Clean!S2390))</f>
        <v>0</v>
      </c>
      <c r="N2390" s="16" t="n">
        <f aca="false">Assumptions!$B$18*MIN(1,(Data_Clean!F2390-1)/Assumptions!$B$23)</f>
        <v>10</v>
      </c>
      <c r="O2390" s="16" t="n">
        <f aca="false">Assumptions!$B$19*(0.4*IF(Data_Clean!E2390="",0,MIN(1,Data_Clean!E2390/12/Assumptions!$B$24))+0.35*IF(Data_Clean!D2390="Y",1,0)+0.25*(1-MIN(Data_Clean!T2390,3)/3))/IF(Data_Clean!E2390="",0.6,1)</f>
        <v>8</v>
      </c>
      <c r="P2390" s="16" t="n">
        <f aca="false">SUM(K2390:O2390)/(Assumptions!$D$5-IF(K2390="",Assumptions!$B$15,0))*100</f>
        <v>18.0688797601338</v>
      </c>
      <c r="Q2390" s="7" t="str">
        <f aca="false">IF(J2390&gt;=Assumptions!$B$26,"High",IF(J2390&gt;=Assumptions!$B$27,"Mid","Low"))</f>
        <v>High</v>
      </c>
      <c r="R2390" s="7" t="str">
        <f aca="false">IF(P2390&gt;=Assumptions!$B$28,"High",IF(P2390&gt;=Assumptions!$B$29,"Mid","Low"))</f>
        <v>Low</v>
      </c>
      <c r="S2390" s="7" t="str">
        <f aca="false">INDEX(Assumptions!$B$33:$B$41,MATCH(Q2390&amp;"|"&amp;R2390,Assumptions!$A$33:$A$41,0))</f>
        <v>Affluent Drifters</v>
      </c>
      <c r="T2390" s="7" t="n">
        <f aca="false">IF(ISNUMBER(Data_Clean!V2390),J2390*Data_Clean!V2390,0)</f>
        <v>1173.57170773</v>
      </c>
    </row>
    <row r="2391" customFormat="false" ht="15" hidden="false" customHeight="false" outlineLevel="0" collapsed="false">
      <c r="A2391" s="15" t="str">
        <f aca="false">Data_Clean!A2391</f>
        <v>CX102387</v>
      </c>
      <c r="B2391" s="14" t="n">
        <f aca="false">Data_Clean!G2391*Assumptions!$B$5</f>
        <v>45.2425</v>
      </c>
      <c r="C2391" s="14" t="n">
        <f aca="false">IF(Data_Clean!H2391="",0,Data_Clean!H2391)*Assumptions!$B$6</f>
        <v>0</v>
      </c>
      <c r="D2391" s="14" t="n">
        <f aca="false">Data_Clean!I2391*Assumptions!$B$7</f>
        <v>0</v>
      </c>
      <c r="E2391" s="14" t="n">
        <f aca="false">Data_Clean!J2391*Assumptions!$B$8</f>
        <v>0</v>
      </c>
      <c r="F2391" s="14" t="n">
        <f aca="false">Data_Clean!K2391*Assumptions!$B$9</f>
        <v>0</v>
      </c>
      <c r="G2391" s="14" t="n">
        <f aca="false">Data_Clean!L2391*Assumptions!$B$10</f>
        <v>397.35</v>
      </c>
      <c r="H2391" s="14" t="n">
        <f aca="false">IF(OR(Data_Clean!M2391="",Data_Clean!N2391=""),0,Data_Clean!M2391*Data_Clean!N2391/100)*Assumptions!$B$13*Assumptions!$B$11</f>
        <v>45.384</v>
      </c>
      <c r="I2391" s="14" t="n">
        <f aca="false">Data_Clean!O2391*4*Assumptions!$B$12</f>
        <v>13.51296</v>
      </c>
      <c r="J2391" s="14" t="n">
        <f aca="false">SUM(B2391:I2391)</f>
        <v>501.48946</v>
      </c>
      <c r="K2391" s="16" t="n">
        <f aca="false">IF(Data_Clean!P2391="","",Assumptions!$B$15*0.5^(Data_Clean!P2391/Assumptions!$B$20))</f>
        <v>21.7090385616057</v>
      </c>
      <c r="L2391" s="16" t="n">
        <f aca="false">Assumptions!$B$16*MIN(1,LN(1+Data_Clean!Q2391)/LN(1+Assumptions!$B$21))</f>
        <v>10</v>
      </c>
      <c r="M2391" s="16" t="n">
        <f aca="false">Assumptions!$B$17*(0.6*MIN(1,Data_Clean!R2391/Assumptions!$B$22)+0.4*IF(Data_Clean!S2391="",0,Data_Clean!S2391))</f>
        <v>8.508</v>
      </c>
      <c r="N2391" s="16" t="n">
        <f aca="false">Assumptions!$B$18*MIN(1,(Data_Clean!F2391-1)/Assumptions!$B$23)</f>
        <v>10</v>
      </c>
      <c r="O2391" s="16" t="n">
        <f aca="false">Assumptions!$B$19*(0.4*IF(Data_Clean!E2391="",0,MIN(1,Data_Clean!E2391/12/Assumptions!$B$24))+0.35*IF(Data_Clean!D2391="Y",1,0)+0.25*(1-MIN(Data_Clean!T2391,3)/3))/IF(Data_Clean!E2391="",0.6,1)</f>
        <v>9.4</v>
      </c>
      <c r="P2391" s="16" t="n">
        <f aca="false">SUM(K2391:O2391)/(Assumptions!$D$5-IF(K2391="",Assumptions!$B$15,0))*100</f>
        <v>59.6170385616057</v>
      </c>
      <c r="Q2391" s="7" t="str">
        <f aca="false">IF(J2391&gt;=Assumptions!$B$26,"High",IF(J2391&gt;=Assumptions!$B$27,"Mid","Low"))</f>
        <v>Mid</v>
      </c>
      <c r="R2391" s="7" t="str">
        <f aca="false">IF(P2391&gt;=Assumptions!$B$28,"High",IF(P2391&gt;=Assumptions!$B$29,"Mid","Low"))</f>
        <v>Mid</v>
      </c>
      <c r="S2391" s="7" t="str">
        <f aca="false">INDEX(Assumptions!$B$33:$B$41,MATCH(Q2391&amp;"|"&amp;R2391,Assumptions!$A$33:$A$41,0))</f>
        <v>Established Core</v>
      </c>
      <c r="T2391" s="7" t="n">
        <f aca="false">IF(ISNUMBER(Data_Clean!V2391),J2391*Data_Clean!V2391,0)</f>
        <v>30.941899682</v>
      </c>
    </row>
    <row r="2392" customFormat="false" ht="15" hidden="false" customHeight="false" outlineLevel="0" collapsed="false">
      <c r="A2392" s="15" t="str">
        <f aca="false">Data_Clean!A2392</f>
        <v>CX102388</v>
      </c>
      <c r="B2392" s="14" t="n">
        <f aca="false">Data_Clean!G2392*Assumptions!$B$5</f>
        <v>151.16975</v>
      </c>
      <c r="C2392" s="14" t="n">
        <f aca="false">IF(Data_Clean!H2392="",0,Data_Clean!H2392)*Assumptions!$B$6</f>
        <v>147.11112</v>
      </c>
      <c r="D2392" s="14" t="n">
        <f aca="false">Data_Clean!I2392*Assumptions!$B$7</f>
        <v>0</v>
      </c>
      <c r="E2392" s="14" t="n">
        <f aca="false">Data_Clean!J2392*Assumptions!$B$8</f>
        <v>0</v>
      </c>
      <c r="F2392" s="14" t="n">
        <f aca="false">Data_Clean!K2392*Assumptions!$B$9</f>
        <v>0</v>
      </c>
      <c r="G2392" s="14" t="n">
        <f aca="false">Data_Clean!L2392*Assumptions!$B$10</f>
        <v>0</v>
      </c>
      <c r="H2392" s="14" t="n">
        <f aca="false">IF(OR(Data_Clean!M2392="",Data_Clean!N2392=""),0,Data_Clean!M2392*Data_Clean!N2392/100)*Assumptions!$B$13*Assumptions!$B$11</f>
        <v>112.86</v>
      </c>
      <c r="I2392" s="14" t="n">
        <f aca="false">Data_Clean!O2392*4*Assumptions!$B$12</f>
        <v>27.92256</v>
      </c>
      <c r="J2392" s="14" t="n">
        <f aca="false">SUM(B2392:I2392)</f>
        <v>439.06343</v>
      </c>
      <c r="K2392" s="16" t="n">
        <f aca="false">IF(Data_Clean!P2392="","",Assumptions!$B$15*0.5^(Data_Clean!P2392/Assumptions!$B$20))</f>
        <v>18.4671662001737</v>
      </c>
      <c r="L2392" s="16" t="n">
        <f aca="false">Assumptions!$B$16*MIN(1,LN(1+Data_Clean!Q2392)/LN(1+Assumptions!$B$21))</f>
        <v>11.2934465146257</v>
      </c>
      <c r="M2392" s="16" t="n">
        <f aca="false">Assumptions!$B$17*(0.6*MIN(1,Data_Clean!R2392/Assumptions!$B$22)+0.4*IF(Data_Clean!S2392="",0,Data_Clean!S2392))</f>
        <v>5.004</v>
      </c>
      <c r="N2392" s="16" t="n">
        <f aca="false">Assumptions!$B$18*MIN(1,(Data_Clean!F2392-1)/Assumptions!$B$23)</f>
        <v>10</v>
      </c>
      <c r="O2392" s="16" t="n">
        <f aca="false">Assumptions!$B$19*(0.4*IF(Data_Clean!E2392="",0,MIN(1,Data_Clean!E2392/12/Assumptions!$B$24))+0.35*IF(Data_Clean!D2392="Y",1,0)+0.25*(1-MIN(Data_Clean!T2392,3)/3))/IF(Data_Clean!E2392="",0.6,1)</f>
        <v>5.85</v>
      </c>
      <c r="P2392" s="16" t="n">
        <f aca="false">SUM(K2392:O2392)/(Assumptions!$D$5-IF(K2392="",Assumptions!$B$15,0))*100</f>
        <v>50.6146127147994</v>
      </c>
      <c r="Q2392" s="7" t="str">
        <f aca="false">IF(J2392&gt;=Assumptions!$B$26,"High",IF(J2392&gt;=Assumptions!$B$27,"Mid","Low"))</f>
        <v>Mid</v>
      </c>
      <c r="R2392" s="7" t="str">
        <f aca="false">IF(P2392&gt;=Assumptions!$B$28,"High",IF(P2392&gt;=Assumptions!$B$29,"Mid","Low"))</f>
        <v>Mid</v>
      </c>
      <c r="S2392" s="7" t="str">
        <f aca="false">INDEX(Assumptions!$B$33:$B$41,MATCH(Q2392&amp;"|"&amp;R2392,Assumptions!$A$33:$A$41,0))</f>
        <v>Established Core</v>
      </c>
      <c r="T2392" s="7" t="n">
        <f aca="false">IF(ISNUMBER(Data_Clean!V2392),J2392*Data_Clean!V2392,0)</f>
        <v>60.810285055</v>
      </c>
    </row>
    <row r="2393" customFormat="false" ht="15" hidden="false" customHeight="false" outlineLevel="0" collapsed="false">
      <c r="A2393" s="15" t="str">
        <f aca="false">Data_Clean!A2393</f>
        <v>CX102389</v>
      </c>
      <c r="B2393" s="14" t="n">
        <f aca="false">Data_Clean!G2393*Assumptions!$B$5</f>
        <v>189.01525</v>
      </c>
      <c r="C2393" s="14" t="n">
        <f aca="false">IF(Data_Clean!H2393="",0,Data_Clean!H2393)*Assumptions!$B$6</f>
        <v>211.43676</v>
      </c>
      <c r="D2393" s="14" t="n">
        <f aca="false">Data_Clean!I2393*Assumptions!$B$7</f>
        <v>0</v>
      </c>
      <c r="E2393" s="14" t="n">
        <f aca="false">Data_Clean!J2393*Assumptions!$B$8</f>
        <v>0</v>
      </c>
      <c r="F2393" s="14" t="n">
        <f aca="false">Data_Clean!K2393*Assumptions!$B$9</f>
        <v>0</v>
      </c>
      <c r="G2393" s="14" t="n">
        <f aca="false">Data_Clean!L2393*Assumptions!$B$10</f>
        <v>292.5</v>
      </c>
      <c r="H2393" s="14" t="n">
        <f aca="false">IF(OR(Data_Clean!M2393="",Data_Clean!N2393=""),0,Data_Clean!M2393*Data_Clean!N2393/100)*Assumptions!$B$13*Assumptions!$B$11</f>
        <v>0</v>
      </c>
      <c r="I2393" s="14" t="n">
        <f aca="false">Data_Clean!O2393*4*Assumptions!$B$12</f>
        <v>0</v>
      </c>
      <c r="J2393" s="14" t="n">
        <f aca="false">SUM(B2393:I2393)</f>
        <v>692.95201</v>
      </c>
      <c r="K2393" s="16" t="n">
        <f aca="false">IF(Data_Clean!P2393="","",Assumptions!$B$15*0.5^(Data_Clean!P2393/Assumptions!$B$20))</f>
        <v>29.3147990530274</v>
      </c>
      <c r="L2393" s="16" t="n">
        <f aca="false">Assumptions!$B$16*MIN(1,LN(1+Data_Clean!Q2393)/LN(1+Assumptions!$B$21))</f>
        <v>15.4867983970398</v>
      </c>
      <c r="M2393" s="16" t="n">
        <f aca="false">Assumptions!$B$17*(0.6*MIN(1,Data_Clean!R2393/Assumptions!$B$22)+0.4*IF(Data_Clean!S2393="",0,Data_Clean!S2393))</f>
        <v>12.288</v>
      </c>
      <c r="N2393" s="16" t="n">
        <f aca="false">Assumptions!$B$18*MIN(1,(Data_Clean!F2393-1)/Assumptions!$B$23)</f>
        <v>10</v>
      </c>
      <c r="O2393" s="16" t="n">
        <f aca="false">Assumptions!$B$19*(0.4*IF(Data_Clean!E2393="",0,MIN(1,Data_Clean!E2393/12/Assumptions!$B$24))+0.35*IF(Data_Clean!D2393="Y",1,0)+0.25*(1-MIN(Data_Clean!T2393,3)/3))/IF(Data_Clean!E2393="",0.6,1)</f>
        <v>4.3</v>
      </c>
      <c r="P2393" s="16" t="n">
        <f aca="false">SUM(K2393:O2393)/(Assumptions!$D$5-IF(K2393="",Assumptions!$B$15,0))*100</f>
        <v>71.3895974500672</v>
      </c>
      <c r="Q2393" s="7" t="str">
        <f aca="false">IF(J2393&gt;=Assumptions!$B$26,"High",IF(J2393&gt;=Assumptions!$B$27,"Mid","Low"))</f>
        <v>Mid</v>
      </c>
      <c r="R2393" s="7" t="str">
        <f aca="false">IF(P2393&gt;=Assumptions!$B$28,"High",IF(P2393&gt;=Assumptions!$B$29,"Mid","Low"))</f>
        <v>High</v>
      </c>
      <c r="S2393" s="7" t="str">
        <f aca="false">INDEX(Assumptions!$B$33:$B$41,MATCH(Q2393&amp;"|"&amp;R2393,Assumptions!$A$33:$A$41,0))</f>
        <v>Engaged Builders</v>
      </c>
      <c r="T2393" s="7" t="n">
        <f aca="false">IF(ISNUMBER(Data_Clean!V2393),J2393*Data_Clean!V2393,0)</f>
        <v>34.855486103</v>
      </c>
    </row>
    <row r="2394" customFormat="false" ht="15" hidden="false" customHeight="false" outlineLevel="0" collapsed="false">
      <c r="A2394" s="15" t="str">
        <f aca="false">Data_Clean!A2394</f>
        <v>CX102390</v>
      </c>
      <c r="B2394" s="14" t="n">
        <f aca="false">Data_Clean!G2394*Assumptions!$B$5</f>
        <v>47.9565</v>
      </c>
      <c r="C2394" s="14" t="n">
        <f aca="false">IF(Data_Clean!H2394="",0,Data_Clean!H2394)*Assumptions!$B$6</f>
        <v>0</v>
      </c>
      <c r="D2394" s="14" t="n">
        <f aca="false">Data_Clean!I2394*Assumptions!$B$7</f>
        <v>571.2</v>
      </c>
      <c r="E2394" s="14" t="n">
        <f aca="false">Data_Clean!J2394*Assumptions!$B$8</f>
        <v>0</v>
      </c>
      <c r="F2394" s="14" t="n">
        <f aca="false">Data_Clean!K2394*Assumptions!$B$9</f>
        <v>4347.2</v>
      </c>
      <c r="G2394" s="14" t="n">
        <f aca="false">Data_Clean!L2394*Assumptions!$B$10</f>
        <v>1172.25</v>
      </c>
      <c r="H2394" s="14" t="n">
        <f aca="false">IF(OR(Data_Clean!M2394="",Data_Clean!N2394=""),0,Data_Clean!M2394*Data_Clean!N2394/100)*Assumptions!$B$13*Assumptions!$B$11</f>
        <v>0</v>
      </c>
      <c r="I2394" s="14" t="n">
        <f aca="false">Data_Clean!O2394*4*Assumptions!$B$12</f>
        <v>0</v>
      </c>
      <c r="J2394" s="14" t="n">
        <f aca="false">SUM(B2394:I2394)</f>
        <v>6138.6065</v>
      </c>
      <c r="K2394" s="16" t="n">
        <f aca="false">IF(Data_Clean!P2394="","",Assumptions!$B$15*0.5^(Data_Clean!P2394/Assumptions!$B$20))</f>
        <v>17.6332185942541</v>
      </c>
      <c r="L2394" s="16" t="n">
        <f aca="false">Assumptions!$B$16*MIN(1,LN(1+Data_Clean!Q2394)/LN(1+Assumptions!$B$21))</f>
        <v>13.7447072997398</v>
      </c>
      <c r="M2394" s="16" t="n">
        <f aca="false">Assumptions!$B$17*(0.6*MIN(1,Data_Clean!R2394/Assumptions!$B$22)+0.4*IF(Data_Clean!S2394="",0,Data_Clean!S2394))</f>
        <v>2.946</v>
      </c>
      <c r="N2394" s="16" t="n">
        <f aca="false">Assumptions!$B$18*MIN(1,(Data_Clean!F2394-1)/Assumptions!$B$23)</f>
        <v>20</v>
      </c>
      <c r="O2394" s="16" t="n">
        <f aca="false">Assumptions!$B$19*(0.4*IF(Data_Clean!E2394="",0,MIN(1,Data_Clean!E2394/12/Assumptions!$B$24))+0.35*IF(Data_Clean!D2394="Y",1,0)+0.25*(1-MIN(Data_Clean!T2394,3)/3))/IF(Data_Clean!E2394="",0.6,1)</f>
        <v>13.3</v>
      </c>
      <c r="P2394" s="16" t="n">
        <f aca="false">SUM(K2394:O2394)/(Assumptions!$D$5-IF(K2394="",Assumptions!$B$15,0))*100</f>
        <v>67.6239258939939</v>
      </c>
      <c r="Q2394" s="7" t="str">
        <f aca="false">IF(J2394&gt;=Assumptions!$B$26,"High",IF(J2394&gt;=Assumptions!$B$27,"Mid","Low"))</f>
        <v>High</v>
      </c>
      <c r="R2394" s="7" t="str">
        <f aca="false">IF(P2394&gt;=Assumptions!$B$28,"High",IF(P2394&gt;=Assumptions!$B$29,"Mid","Low"))</f>
        <v>Mid</v>
      </c>
      <c r="S2394" s="7" t="str">
        <f aca="false">INDEX(Assumptions!$B$33:$B$41,MATCH(Q2394&amp;"|"&amp;R2394,Assumptions!$A$33:$A$41,0))</f>
        <v>Established Core</v>
      </c>
      <c r="T2394" s="7" t="n">
        <f aca="false">IF(ISNUMBER(Data_Clean!V2394),J2394*Data_Clean!V2394,0)</f>
        <v>152.2374412</v>
      </c>
    </row>
    <row r="2395" customFormat="false" ht="15" hidden="false" customHeight="false" outlineLevel="0" collapsed="false">
      <c r="A2395" s="15" t="str">
        <f aca="false">Data_Clean!A2395</f>
        <v>CX102391</v>
      </c>
      <c r="B2395" s="14" t="n">
        <f aca="false">Data_Clean!G2395*Assumptions!$B$5</f>
        <v>75.975</v>
      </c>
      <c r="C2395" s="14" t="n">
        <f aca="false">IF(Data_Clean!H2395="",0,Data_Clean!H2395)*Assumptions!$B$6</f>
        <v>158.08104</v>
      </c>
      <c r="D2395" s="14" t="n">
        <f aca="false">Data_Clean!I2395*Assumptions!$B$7</f>
        <v>0</v>
      </c>
      <c r="E2395" s="14" t="n">
        <f aca="false">Data_Clean!J2395*Assumptions!$B$8</f>
        <v>0</v>
      </c>
      <c r="F2395" s="14" t="n">
        <f aca="false">Data_Clean!K2395*Assumptions!$B$9</f>
        <v>0</v>
      </c>
      <c r="G2395" s="14" t="n">
        <f aca="false">Data_Clean!L2395*Assumptions!$B$10</f>
        <v>435.15</v>
      </c>
      <c r="H2395" s="14" t="n">
        <f aca="false">IF(OR(Data_Clean!M2395="",Data_Clean!N2395=""),0,Data_Clean!M2395*Data_Clean!N2395/100)*Assumptions!$B$13*Assumptions!$B$11</f>
        <v>0</v>
      </c>
      <c r="I2395" s="14" t="n">
        <f aca="false">Data_Clean!O2395*4*Assumptions!$B$12</f>
        <v>0</v>
      </c>
      <c r="J2395" s="14" t="n">
        <f aca="false">SUM(B2395:I2395)</f>
        <v>669.20604</v>
      </c>
      <c r="K2395" s="16" t="n">
        <f aca="false">IF(Data_Clean!P2395="","",Assumptions!$B$15*0.5^(Data_Clean!P2395/Assumptions!$B$20))</f>
        <v>26.7269615442102</v>
      </c>
      <c r="L2395" s="16" t="n">
        <f aca="false">Assumptions!$B$16*MIN(1,LN(1+Data_Clean!Q2395)/LN(1+Assumptions!$B$21))</f>
        <v>11.5625930527155</v>
      </c>
      <c r="M2395" s="16" t="n">
        <f aca="false">Assumptions!$B$17*(0.6*MIN(1,Data_Clean!R2395/Assumptions!$B$22)+0.4*IF(Data_Clean!S2395="",0,Data_Clean!S2395))</f>
        <v>8.028</v>
      </c>
      <c r="N2395" s="16" t="n">
        <f aca="false">Assumptions!$B$18*MIN(1,(Data_Clean!F2395-1)/Assumptions!$B$23)</f>
        <v>10</v>
      </c>
      <c r="O2395" s="16" t="n">
        <f aca="false">Assumptions!$B$19*(0.4*IF(Data_Clean!E2395="",0,MIN(1,Data_Clean!E2395/12/Assumptions!$B$24))+0.35*IF(Data_Clean!D2395="Y",1,0)+0.25*(1-MIN(Data_Clean!T2395,3)/3))/IF(Data_Clean!E2395="",0.6,1)</f>
        <v>6.05</v>
      </c>
      <c r="P2395" s="16" t="n">
        <f aca="false">SUM(K2395:O2395)/(Assumptions!$D$5-IF(K2395="",Assumptions!$B$15,0))*100</f>
        <v>62.3675545969257</v>
      </c>
      <c r="Q2395" s="7" t="str">
        <f aca="false">IF(J2395&gt;=Assumptions!$B$26,"High",IF(J2395&gt;=Assumptions!$B$27,"Mid","Low"))</f>
        <v>Mid</v>
      </c>
      <c r="R2395" s="7" t="str">
        <f aca="false">IF(P2395&gt;=Assumptions!$B$28,"High",IF(P2395&gt;=Assumptions!$B$29,"Mid","Low"))</f>
        <v>Mid</v>
      </c>
      <c r="S2395" s="7" t="str">
        <f aca="false">INDEX(Assumptions!$B$33:$B$41,MATCH(Q2395&amp;"|"&amp;R2395,Assumptions!$A$33:$A$41,0))</f>
        <v>Established Core</v>
      </c>
      <c r="T2395" s="7" t="n">
        <f aca="false">IF(ISNUMBER(Data_Clean!V2395),J2395*Data_Clean!V2395,0)</f>
        <v>50.591976624</v>
      </c>
    </row>
    <row r="2396" customFormat="false" ht="15" hidden="false" customHeight="false" outlineLevel="0" collapsed="false">
      <c r="A2396" s="15" t="str">
        <f aca="false">Data_Clean!A2396</f>
        <v>CX102392</v>
      </c>
      <c r="B2396" s="14" t="n">
        <f aca="false">Data_Clean!G2396*Assumptions!$B$5</f>
        <v>164.9545</v>
      </c>
      <c r="C2396" s="14" t="n">
        <f aca="false">IF(Data_Clean!H2396="",0,Data_Clean!H2396)*Assumptions!$B$6</f>
        <v>0</v>
      </c>
      <c r="D2396" s="14" t="n">
        <f aca="false">Data_Clean!I2396*Assumptions!$B$7</f>
        <v>296</v>
      </c>
      <c r="E2396" s="14" t="n">
        <f aca="false">Data_Clean!J2396*Assumptions!$B$8</f>
        <v>0</v>
      </c>
      <c r="F2396" s="14" t="n">
        <f aca="false">Data_Clean!K2396*Assumptions!$B$9</f>
        <v>0</v>
      </c>
      <c r="G2396" s="14" t="n">
        <f aca="false">Data_Clean!L2396*Assumptions!$B$10</f>
        <v>0</v>
      </c>
      <c r="H2396" s="14" t="n">
        <f aca="false">IF(OR(Data_Clean!M2396="",Data_Clean!N2396=""),0,Data_Clean!M2396*Data_Clean!N2396/100)*Assumptions!$B$13*Assumptions!$B$11</f>
        <v>92.82</v>
      </c>
      <c r="I2396" s="14" t="n">
        <f aca="false">Data_Clean!O2396*4*Assumptions!$B$12</f>
        <v>14.208</v>
      </c>
      <c r="J2396" s="14" t="n">
        <f aca="false">SUM(B2396:I2396)</f>
        <v>567.9825</v>
      </c>
      <c r="K2396" s="16" t="n">
        <f aca="false">IF(Data_Clean!P2396="","",Assumptions!$B$15*0.5^(Data_Clean!P2396/Assumptions!$B$20))</f>
        <v>29.3147990530274</v>
      </c>
      <c r="L2396" s="16" t="n">
        <f aca="false">Assumptions!$B$16*MIN(1,LN(1+Data_Clean!Q2396)/LN(1+Assumptions!$B$21))</f>
        <v>17.7176013074638</v>
      </c>
      <c r="M2396" s="16" t="n">
        <f aca="false">Assumptions!$B$17*(0.6*MIN(1,Data_Clean!R2396/Assumptions!$B$22)+0.4*IF(Data_Clean!S2396="",0,Data_Clean!S2396))</f>
        <v>2.958</v>
      </c>
      <c r="N2396" s="16" t="n">
        <f aca="false">Assumptions!$B$18*MIN(1,(Data_Clean!F2396-1)/Assumptions!$B$23)</f>
        <v>15</v>
      </c>
      <c r="O2396" s="16" t="n">
        <f aca="false">Assumptions!$B$19*(0.4*IF(Data_Clean!E2396="",0,MIN(1,Data_Clean!E2396/12/Assumptions!$B$24))+0.35*IF(Data_Clean!D2396="Y",1,0)+0.25*(1-MIN(Data_Clean!T2396,3)/3))/IF(Data_Clean!E2396="",0.6,1)</f>
        <v>15</v>
      </c>
      <c r="P2396" s="16" t="n">
        <f aca="false">SUM(K2396:O2396)/(Assumptions!$D$5-IF(K2396="",Assumptions!$B$15,0))*100</f>
        <v>79.9904003604911</v>
      </c>
      <c r="Q2396" s="7" t="str">
        <f aca="false">IF(J2396&gt;=Assumptions!$B$26,"High",IF(J2396&gt;=Assumptions!$B$27,"Mid","Low"))</f>
        <v>Mid</v>
      </c>
      <c r="R2396" s="7" t="str">
        <f aca="false">IF(P2396&gt;=Assumptions!$B$28,"High",IF(P2396&gt;=Assumptions!$B$29,"Mid","Low"))</f>
        <v>High</v>
      </c>
      <c r="S2396" s="7" t="str">
        <f aca="false">INDEX(Assumptions!$B$33:$B$41,MATCH(Q2396&amp;"|"&amp;R2396,Assumptions!$A$33:$A$41,0))</f>
        <v>Engaged Builders</v>
      </c>
      <c r="T2396" s="7" t="n">
        <f aca="false">IF(ISNUMBER(Data_Clean!V2396),J2396*Data_Clean!V2396,0)</f>
        <v>7.55416725</v>
      </c>
    </row>
    <row r="2397" customFormat="false" ht="15" hidden="false" customHeight="false" outlineLevel="0" collapsed="false">
      <c r="A2397" s="15" t="str">
        <f aca="false">Data_Clean!A2397</f>
        <v>CX102393</v>
      </c>
      <c r="B2397" s="14" t="n">
        <f aca="false">Data_Clean!G2397*Assumptions!$B$5</f>
        <v>1138.85975</v>
      </c>
      <c r="C2397" s="14" t="n">
        <f aca="false">IF(Data_Clean!H2397="",0,Data_Clean!H2397)*Assumptions!$B$6</f>
        <v>5881.4706</v>
      </c>
      <c r="D2397" s="14" t="n">
        <f aca="false">Data_Clean!I2397*Assumptions!$B$7</f>
        <v>0</v>
      </c>
      <c r="E2397" s="14" t="n">
        <f aca="false">Data_Clean!J2397*Assumptions!$B$8</f>
        <v>6184.696875</v>
      </c>
      <c r="F2397" s="14" t="n">
        <f aca="false">Data_Clean!K2397*Assumptions!$B$9</f>
        <v>0</v>
      </c>
      <c r="G2397" s="14" t="n">
        <f aca="false">Data_Clean!L2397*Assumptions!$B$10</f>
        <v>0</v>
      </c>
      <c r="H2397" s="14" t="n">
        <f aca="false">IF(OR(Data_Clean!M2397="",Data_Clean!N2397=""),0,Data_Clean!M2397*Data_Clean!N2397/100)*Assumptions!$B$13*Assumptions!$B$11</f>
        <v>364.236</v>
      </c>
      <c r="I2397" s="14" t="n">
        <f aca="false">Data_Clean!O2397*4*Assumptions!$B$12</f>
        <v>127.66176</v>
      </c>
      <c r="J2397" s="14" t="n">
        <f aca="false">SUM(B2397:I2397)</f>
        <v>13696.924985</v>
      </c>
      <c r="K2397" s="16" t="n">
        <f aca="false">IF(Data_Clean!P2397="","",Assumptions!$B$15*0.5^(Data_Clean!P2397/Assumptions!$B$20))</f>
        <v>25.5200148285257</v>
      </c>
      <c r="L2397" s="16" t="n">
        <f aca="false">Assumptions!$B$16*MIN(1,LN(1+Data_Clean!Q2397)/LN(1+Assumptions!$B$21))</f>
        <v>19.0348104158077</v>
      </c>
      <c r="M2397" s="16" t="n">
        <f aca="false">Assumptions!$B$17*(0.6*MIN(1,Data_Clean!R2397/Assumptions!$B$22)+0.4*IF(Data_Clean!S2397="",0,Data_Clean!S2397))</f>
        <v>8.856</v>
      </c>
      <c r="N2397" s="16" t="n">
        <f aca="false">Assumptions!$B$18*MIN(1,(Data_Clean!F2397-1)/Assumptions!$B$23)</f>
        <v>15</v>
      </c>
      <c r="O2397" s="16" t="n">
        <f aca="false">Assumptions!$B$19*(0.4*IF(Data_Clean!E2397="",0,MIN(1,Data_Clean!E2397/12/Assumptions!$B$24))+0.35*IF(Data_Clean!D2397="Y",1,0)+0.25*(1-MIN(Data_Clean!T2397,3)/3))/IF(Data_Clean!E2397="",0.6,1)</f>
        <v>13.75</v>
      </c>
      <c r="P2397" s="16" t="n">
        <f aca="false">SUM(K2397:O2397)/(Assumptions!$D$5-IF(K2397="",Assumptions!$B$15,0))*100</f>
        <v>82.1608252443333</v>
      </c>
      <c r="Q2397" s="7" t="str">
        <f aca="false">IF(J2397&gt;=Assumptions!$B$26,"High",IF(J2397&gt;=Assumptions!$B$27,"Mid","Low"))</f>
        <v>High</v>
      </c>
      <c r="R2397" s="7" t="str">
        <f aca="false">IF(P2397&gt;=Assumptions!$B$28,"High",IF(P2397&gt;=Assumptions!$B$29,"Mid","Low"))</f>
        <v>High</v>
      </c>
      <c r="S2397" s="7" t="str">
        <f aca="false">INDEX(Assumptions!$B$33:$B$41,MATCH(Q2397&amp;"|"&amp;R2397,Assumptions!$A$33:$A$41,0))</f>
        <v>Premier Advocates</v>
      </c>
      <c r="T2397" s="7" t="n">
        <f aca="false">IF(ISNUMBER(Data_Clean!V2397),J2397*Data_Clean!V2397,0)</f>
        <v>297.2232721745</v>
      </c>
    </row>
    <row r="2398" customFormat="false" ht="15" hidden="false" customHeight="false" outlineLevel="0" collapsed="false">
      <c r="A2398" s="15" t="str">
        <f aca="false">Data_Clean!A2398</f>
        <v>CX102394</v>
      </c>
      <c r="B2398" s="14" t="n">
        <f aca="false">Data_Clean!G2398*Assumptions!$B$5</f>
        <v>20.18225</v>
      </c>
      <c r="C2398" s="14" t="n">
        <f aca="false">IF(Data_Clean!H2398="",0,Data_Clean!H2398)*Assumptions!$B$6</f>
        <v>0</v>
      </c>
      <c r="D2398" s="14" t="n">
        <f aca="false">Data_Clean!I2398*Assumptions!$B$7</f>
        <v>0</v>
      </c>
      <c r="E2398" s="14" t="n">
        <f aca="false">Data_Clean!J2398*Assumptions!$B$8</f>
        <v>0</v>
      </c>
      <c r="F2398" s="14" t="n">
        <f aca="false">Data_Clean!K2398*Assumptions!$B$9</f>
        <v>0</v>
      </c>
      <c r="G2398" s="14" t="n">
        <f aca="false">Data_Clean!L2398*Assumptions!$B$10</f>
        <v>0</v>
      </c>
      <c r="H2398" s="14" t="n">
        <f aca="false">IF(OR(Data_Clean!M2398="",Data_Clean!N2398=""),0,Data_Clean!M2398*Data_Clean!N2398/100)*Assumptions!$B$13*Assumptions!$B$11</f>
        <v>0</v>
      </c>
      <c r="I2398" s="14" t="n">
        <f aca="false">Data_Clean!O2398*4*Assumptions!$B$12</f>
        <v>0</v>
      </c>
      <c r="J2398" s="14" t="n">
        <f aca="false">SUM(B2398:I2398)</f>
        <v>20.18225</v>
      </c>
      <c r="K2398" s="16" t="n">
        <f aca="false">IF(Data_Clean!P2398="","",Assumptions!$B$15*0.5^(Data_Clean!P2398/Assumptions!$B$20))</f>
        <v>23.811015779523</v>
      </c>
      <c r="L2398" s="16" t="n">
        <f aca="false">Assumptions!$B$16*MIN(1,LN(1+Data_Clean!Q2398)/LN(1+Assumptions!$B$21))</f>
        <v>13.2535138894499</v>
      </c>
      <c r="M2398" s="16" t="n">
        <f aca="false">Assumptions!$B$17*(0.6*MIN(1,Data_Clean!R2398/Assumptions!$B$22)+0.4*IF(Data_Clean!S2398="",0,Data_Clean!S2398))</f>
        <v>4.89</v>
      </c>
      <c r="N2398" s="16" t="n">
        <f aca="false">Assumptions!$B$18*MIN(1,(Data_Clean!F2398-1)/Assumptions!$B$23)</f>
        <v>5</v>
      </c>
      <c r="O2398" s="16" t="n">
        <f aca="false">Assumptions!$B$19*(0.4*IF(Data_Clean!E2398="",0,MIN(1,Data_Clean!E2398/12/Assumptions!$B$24))+0.35*IF(Data_Clean!D2398="Y",1,0)+0.25*(1-MIN(Data_Clean!T2398,3)/3))/IF(Data_Clean!E2398="",0.6,1)</f>
        <v>9.45</v>
      </c>
      <c r="P2398" s="16" t="n">
        <f aca="false">SUM(K2398:O2398)/(Assumptions!$D$5-IF(K2398="",Assumptions!$B$15,0))*100</f>
        <v>56.4045296689729</v>
      </c>
      <c r="Q2398" s="7" t="str">
        <f aca="false">IF(J2398&gt;=Assumptions!$B$26,"High",IF(J2398&gt;=Assumptions!$B$27,"Mid","Low"))</f>
        <v>Low</v>
      </c>
      <c r="R2398" s="7" t="str">
        <f aca="false">IF(P2398&gt;=Assumptions!$B$28,"High",IF(P2398&gt;=Assumptions!$B$29,"Mid","Low"))</f>
        <v>Mid</v>
      </c>
      <c r="S2398" s="7" t="str">
        <f aca="false">INDEX(Assumptions!$B$33:$B$41,MATCH(Q2398&amp;"|"&amp;R2398,Assumptions!$A$33:$A$41,0))</f>
        <v>Light Touch</v>
      </c>
      <c r="T2398" s="7" t="n">
        <f aca="false">IF(ISNUMBER(Data_Clean!V2398),J2398*Data_Clean!V2398,0)</f>
        <v>1.168552275</v>
      </c>
    </row>
    <row r="2399" customFormat="false" ht="15" hidden="false" customHeight="false" outlineLevel="0" collapsed="false">
      <c r="A2399" s="15" t="str">
        <f aca="false">Data_Clean!A2399</f>
        <v>CX102395</v>
      </c>
      <c r="B2399" s="14" t="n">
        <f aca="false">Data_Clean!G2399*Assumptions!$B$5</f>
        <v>232.00075</v>
      </c>
      <c r="C2399" s="14" t="n">
        <f aca="false">IF(Data_Clean!H2399="",0,Data_Clean!H2399)*Assumptions!$B$6</f>
        <v>1316.7324</v>
      </c>
      <c r="D2399" s="14" t="n">
        <f aca="false">Data_Clean!I2399*Assumptions!$B$7</f>
        <v>497.6</v>
      </c>
      <c r="E2399" s="14" t="n">
        <f aca="false">Data_Clean!J2399*Assumptions!$B$8</f>
        <v>0</v>
      </c>
      <c r="F2399" s="14" t="n">
        <f aca="false">Data_Clean!K2399*Assumptions!$B$9</f>
        <v>2371.6</v>
      </c>
      <c r="G2399" s="14" t="n">
        <f aca="false">Data_Clean!L2399*Assumptions!$B$10</f>
        <v>0</v>
      </c>
      <c r="H2399" s="14" t="n">
        <f aca="false">IF(OR(Data_Clean!M2399="",Data_Clean!N2399=""),0,Data_Clean!M2399*Data_Clean!N2399/100)*Assumptions!$B$13*Assumptions!$B$11</f>
        <v>0</v>
      </c>
      <c r="I2399" s="14" t="n">
        <f aca="false">Data_Clean!O2399*4*Assumptions!$B$12</f>
        <v>0</v>
      </c>
      <c r="J2399" s="14" t="n">
        <f aca="false">SUM(B2399:I2399)</f>
        <v>4417.93315</v>
      </c>
      <c r="K2399" s="16" t="n">
        <f aca="false">IF(Data_Clean!P2399="","",Assumptions!$B$15*0.5^(Data_Clean!P2399/Assumptions!$B$20))</f>
        <v>27.3516746567465</v>
      </c>
      <c r="L2399" s="16" t="n">
        <f aca="false">Assumptions!$B$16*MIN(1,LN(1+Data_Clean!Q2399)/LN(1+Assumptions!$B$21))</f>
        <v>15.0586973234667</v>
      </c>
      <c r="M2399" s="16" t="n">
        <f aca="false">Assumptions!$B$17*(0.6*MIN(1,Data_Clean!R2399/Assumptions!$B$22)+0.4*IF(Data_Clean!S2399="",0,Data_Clean!S2399))</f>
        <v>8.616</v>
      </c>
      <c r="N2399" s="16" t="n">
        <f aca="false">Assumptions!$B$18*MIN(1,(Data_Clean!F2399-1)/Assumptions!$B$23)</f>
        <v>15</v>
      </c>
      <c r="O2399" s="16" t="n">
        <f aca="false">Assumptions!$B$19*(0.4*IF(Data_Clean!E2399="",0,MIN(1,Data_Clean!E2399/12/Assumptions!$B$24))+0.35*IF(Data_Clean!D2399="Y",1,0)+0.25*(1-MIN(Data_Clean!T2399,3)/3))/IF(Data_Clean!E2399="",0.6,1)</f>
        <v>10.55</v>
      </c>
      <c r="P2399" s="16" t="n">
        <f aca="false">SUM(K2399:O2399)/(Assumptions!$D$5-IF(K2399="",Assumptions!$B$15,0))*100</f>
        <v>76.5763719802132</v>
      </c>
      <c r="Q2399" s="7" t="str">
        <f aca="false">IF(J2399&gt;=Assumptions!$B$26,"High",IF(J2399&gt;=Assumptions!$B$27,"Mid","Low"))</f>
        <v>High</v>
      </c>
      <c r="R2399" s="7" t="str">
        <f aca="false">IF(P2399&gt;=Assumptions!$B$28,"High",IF(P2399&gt;=Assumptions!$B$29,"Mid","Low"))</f>
        <v>High</v>
      </c>
      <c r="S2399" s="7" t="str">
        <f aca="false">INDEX(Assumptions!$B$33:$B$41,MATCH(Q2399&amp;"|"&amp;R2399,Assumptions!$A$33:$A$41,0))</f>
        <v>Premier Advocates</v>
      </c>
      <c r="T2399" s="7" t="n">
        <f aca="false">IF(ISNUMBER(Data_Clean!V2399),J2399*Data_Clean!V2399,0)</f>
        <v>70.245137085</v>
      </c>
    </row>
    <row r="2400" customFormat="false" ht="15" hidden="false" customHeight="false" outlineLevel="0" collapsed="false">
      <c r="A2400" s="15" t="str">
        <f aca="false">Data_Clean!A2400</f>
        <v>CX102396</v>
      </c>
      <c r="B2400" s="14" t="n">
        <f aca="false">Data_Clean!G2400*Assumptions!$B$5</f>
        <v>312.10675</v>
      </c>
      <c r="C2400" s="14" t="n">
        <f aca="false">IF(Data_Clean!H2400="",0,Data_Clean!H2400)*Assumptions!$B$6</f>
        <v>0</v>
      </c>
      <c r="D2400" s="14" t="n">
        <f aca="false">Data_Clean!I2400*Assumptions!$B$7</f>
        <v>0</v>
      </c>
      <c r="E2400" s="14" t="n">
        <f aca="false">Data_Clean!J2400*Assumptions!$B$8</f>
        <v>0</v>
      </c>
      <c r="F2400" s="14" t="n">
        <f aca="false">Data_Clean!K2400*Assumptions!$B$9</f>
        <v>0</v>
      </c>
      <c r="G2400" s="14" t="n">
        <f aca="false">Data_Clean!L2400*Assumptions!$B$10</f>
        <v>0</v>
      </c>
      <c r="H2400" s="14" t="n">
        <f aca="false">IF(OR(Data_Clean!M2400="",Data_Clean!N2400=""),0,Data_Clean!M2400*Data_Clean!N2400/100)*Assumptions!$B$13*Assumptions!$B$11</f>
        <v>0</v>
      </c>
      <c r="I2400" s="14" t="n">
        <f aca="false">Data_Clean!O2400*4*Assumptions!$B$12</f>
        <v>0</v>
      </c>
      <c r="J2400" s="14" t="n">
        <f aca="false">SUM(B2400:I2400)</f>
        <v>312.10675</v>
      </c>
      <c r="K2400" s="16" t="n">
        <f aca="false">IF(Data_Clean!P2400="","",Assumptions!$B$15*0.5^(Data_Clean!P2400/Assumptions!$B$20))</f>
        <v>15.3506083799516</v>
      </c>
      <c r="L2400" s="16" t="n">
        <f aca="false">Assumptions!$B$16*MIN(1,LN(1+Data_Clean!Q2400)/LN(1+Assumptions!$B$21))</f>
        <v>12.8906482631789</v>
      </c>
      <c r="M2400" s="16" t="n">
        <f aca="false">Assumptions!$B$17*(0.6*MIN(1,Data_Clean!R2400/Assumptions!$B$22)+0.4*IF(Data_Clean!S2400="",0,Data_Clean!S2400))</f>
        <v>5.358</v>
      </c>
      <c r="N2400" s="16" t="n">
        <f aca="false">Assumptions!$B$18*MIN(1,(Data_Clean!F2400-1)/Assumptions!$B$23)</f>
        <v>0</v>
      </c>
      <c r="O2400" s="16" t="n">
        <f aca="false">Assumptions!$B$19*(0.4*IF(Data_Clean!E2400="",0,MIN(1,Data_Clean!E2400/12/Assumptions!$B$24))+0.35*IF(Data_Clean!D2400="Y",1,0)+0.25*(1-MIN(Data_Clean!T2400,3)/3))/IF(Data_Clean!E2400="",0.6,1)</f>
        <v>8.5</v>
      </c>
      <c r="P2400" s="16" t="n">
        <f aca="false">SUM(K2400:O2400)/(Assumptions!$D$5-IF(K2400="",Assumptions!$B$15,0))*100</f>
        <v>42.0992566431305</v>
      </c>
      <c r="Q2400" s="7" t="str">
        <f aca="false">IF(J2400&gt;=Assumptions!$B$26,"High",IF(J2400&gt;=Assumptions!$B$27,"Mid","Low"))</f>
        <v>Low</v>
      </c>
      <c r="R2400" s="7" t="str">
        <f aca="false">IF(P2400&gt;=Assumptions!$B$28,"High",IF(P2400&gt;=Assumptions!$B$29,"Mid","Low"))</f>
        <v>Low</v>
      </c>
      <c r="S2400" s="7" t="str">
        <f aca="false">INDEX(Assumptions!$B$33:$B$41,MATCH(Q2400&amp;"|"&amp;R2400,Assumptions!$A$33:$A$41,0))</f>
        <v>Dormant &amp; Low Value</v>
      </c>
      <c r="T2400" s="7" t="n">
        <f aca="false">IF(ISNUMBER(Data_Clean!V2400),J2400*Data_Clean!V2400,0)</f>
        <v>58.145487525</v>
      </c>
    </row>
    <row r="2401" customFormat="false" ht="15" hidden="false" customHeight="false" outlineLevel="0" collapsed="false">
      <c r="A2401" s="15" t="str">
        <f aca="false">Data_Clean!A2401</f>
        <v>CX102397</v>
      </c>
      <c r="B2401" s="14" t="n">
        <f aca="false">Data_Clean!G2401*Assumptions!$B$5</f>
        <v>32.36325</v>
      </c>
      <c r="C2401" s="14" t="n">
        <f aca="false">IF(Data_Clean!H2401="",0,Data_Clean!H2401)*Assumptions!$B$6</f>
        <v>106.26984</v>
      </c>
      <c r="D2401" s="14" t="n">
        <f aca="false">Data_Clean!I2401*Assumptions!$B$7</f>
        <v>0</v>
      </c>
      <c r="E2401" s="14" t="n">
        <f aca="false">Data_Clean!J2401*Assumptions!$B$8</f>
        <v>0</v>
      </c>
      <c r="F2401" s="14" t="n">
        <f aca="false">Data_Clean!K2401*Assumptions!$B$9</f>
        <v>0</v>
      </c>
      <c r="G2401" s="14" t="n">
        <f aca="false">Data_Clean!L2401*Assumptions!$B$10</f>
        <v>0</v>
      </c>
      <c r="H2401" s="14" t="n">
        <f aca="false">IF(OR(Data_Clean!M2401="",Data_Clean!N2401=""),0,Data_Clean!M2401*Data_Clean!N2401/100)*Assumptions!$B$13*Assumptions!$B$11</f>
        <v>128.412</v>
      </c>
      <c r="I2401" s="14" t="n">
        <f aca="false">Data_Clean!O2401*4*Assumptions!$B$12</f>
        <v>9.96816</v>
      </c>
      <c r="J2401" s="14" t="n">
        <f aca="false">SUM(B2401:I2401)</f>
        <v>277.01325</v>
      </c>
      <c r="K2401" s="16" t="n">
        <f aca="false">IF(Data_Clean!P2401="","",Assumptions!$B$15*0.5^(Data_Clean!P2401/Assumptions!$B$20))</f>
        <v>26.1165168988837</v>
      </c>
      <c r="L2401" s="16" t="n">
        <f aca="false">Assumptions!$B$16*MIN(1,LN(1+Data_Clean!Q2401)/LN(1+Assumptions!$B$21))</f>
        <v>11.5625930527155</v>
      </c>
      <c r="M2401" s="16" t="n">
        <f aca="false">Assumptions!$B$17*(0.6*MIN(1,Data_Clean!R2401/Assumptions!$B$22)+0.4*IF(Data_Clean!S2401="",0,Data_Clean!S2401))</f>
        <v>2.712</v>
      </c>
      <c r="N2401" s="16" t="n">
        <f aca="false">Assumptions!$B$18*MIN(1,(Data_Clean!F2401-1)/Assumptions!$B$23)</f>
        <v>10</v>
      </c>
      <c r="O2401" s="16" t="n">
        <f aca="false">Assumptions!$B$19*(0.4*IF(Data_Clean!E2401="",0,MIN(1,Data_Clean!E2401/12/Assumptions!$B$24))+0.35*IF(Data_Clean!D2401="Y",1,0)+0.25*(1-MIN(Data_Clean!T2401,3)/3))/IF(Data_Clean!E2401="",0.6,1)</f>
        <v>15</v>
      </c>
      <c r="P2401" s="16" t="n">
        <f aca="false">SUM(K2401:O2401)/(Assumptions!$D$5-IF(K2401="",Assumptions!$B$15,0))*100</f>
        <v>65.3911099515993</v>
      </c>
      <c r="Q2401" s="7" t="str">
        <f aca="false">IF(J2401&gt;=Assumptions!$B$26,"High",IF(J2401&gt;=Assumptions!$B$27,"Mid","Low"))</f>
        <v>Low</v>
      </c>
      <c r="R2401" s="7" t="str">
        <f aca="false">IF(P2401&gt;=Assumptions!$B$28,"High",IF(P2401&gt;=Assumptions!$B$29,"Mid","Low"))</f>
        <v>Mid</v>
      </c>
      <c r="S2401" s="7" t="str">
        <f aca="false">INDEX(Assumptions!$B$33:$B$41,MATCH(Q2401&amp;"|"&amp;R2401,Assumptions!$A$33:$A$41,0))</f>
        <v>Light Touch</v>
      </c>
      <c r="T2401" s="7" t="n">
        <f aca="false">IF(ISNUMBER(Data_Clean!V2401),J2401*Data_Clean!V2401,0)</f>
        <v>10.80351675</v>
      </c>
    </row>
    <row r="2402" customFormat="false" ht="15" hidden="false" customHeight="false" outlineLevel="0" collapsed="false">
      <c r="A2402" s="15" t="str">
        <f aca="false">Data_Clean!A2402</f>
        <v>CX102398</v>
      </c>
      <c r="B2402" s="14" t="n">
        <f aca="false">Data_Clean!G2402*Assumptions!$B$5</f>
        <v>296.94</v>
      </c>
      <c r="C2402" s="14" t="n">
        <f aca="false">IF(Data_Clean!H2402="",0,Data_Clean!H2402)*Assumptions!$B$6</f>
        <v>253.37976</v>
      </c>
      <c r="D2402" s="14" t="n">
        <f aca="false">Data_Clean!I2402*Assumptions!$B$7</f>
        <v>551.2</v>
      </c>
      <c r="E2402" s="14" t="n">
        <f aca="false">Data_Clean!J2402*Assumptions!$B$8</f>
        <v>0</v>
      </c>
      <c r="F2402" s="14" t="n">
        <f aca="false">Data_Clean!K2402*Assumptions!$B$9</f>
        <v>0</v>
      </c>
      <c r="G2402" s="14" t="n">
        <f aca="false">Data_Clean!L2402*Assumptions!$B$10</f>
        <v>0</v>
      </c>
      <c r="H2402" s="14" t="n">
        <f aca="false">IF(OR(Data_Clean!M2402="",Data_Clean!N2402=""),0,Data_Clean!M2402*Data_Clean!N2402/100)*Assumptions!$B$13*Assumptions!$B$11</f>
        <v>0</v>
      </c>
      <c r="I2402" s="14" t="n">
        <f aca="false">Data_Clean!O2402*4*Assumptions!$B$12</f>
        <v>0</v>
      </c>
      <c r="J2402" s="14" t="n">
        <f aca="false">SUM(B2402:I2402)</f>
        <v>1101.51976</v>
      </c>
      <c r="K2402" s="16" t="n">
        <f aca="false">IF(Data_Clean!P2402="","",Assumptions!$B$15*0.5^(Data_Clean!P2402/Assumptions!$B$20))</f>
        <v>28.6452481173125</v>
      </c>
      <c r="L2402" s="16" t="n">
        <f aca="false">Assumptions!$B$16*MIN(1,LN(1+Data_Clean!Q2402)/LN(1+Assumptions!$B$21))</f>
        <v>15.2782387441559</v>
      </c>
      <c r="M2402" s="16" t="n">
        <f aca="false">Assumptions!$B$17*(0.6*MIN(1,Data_Clean!R2402/Assumptions!$B$22)+0.4*IF(Data_Clean!S2402="",0,Data_Clean!S2402))</f>
        <v>10.56</v>
      </c>
      <c r="N2402" s="16" t="n">
        <f aca="false">Assumptions!$B$18*MIN(1,(Data_Clean!F2402-1)/Assumptions!$B$23)</f>
        <v>10</v>
      </c>
      <c r="O2402" s="16" t="n">
        <f aca="false">Assumptions!$B$19*(0.4*IF(Data_Clean!E2402="",0,MIN(1,Data_Clean!E2402/12/Assumptions!$B$24))+0.35*IF(Data_Clean!D2402="Y",1,0)+0.25*(1-MIN(Data_Clean!T2402,3)/3))/IF(Data_Clean!E2402="",0.6,1)</f>
        <v>9.75</v>
      </c>
      <c r="P2402" s="16" t="n">
        <f aca="false">SUM(K2402:O2402)/(Assumptions!$D$5-IF(K2402="",Assumptions!$B$15,0))*100</f>
        <v>74.2334868614684</v>
      </c>
      <c r="Q2402" s="7" t="str">
        <f aca="false">IF(J2402&gt;=Assumptions!$B$26,"High",IF(J2402&gt;=Assumptions!$B$27,"Mid","Low"))</f>
        <v>Mid</v>
      </c>
      <c r="R2402" s="7" t="str">
        <f aca="false">IF(P2402&gt;=Assumptions!$B$28,"High",IF(P2402&gt;=Assumptions!$B$29,"Mid","Low"))</f>
        <v>High</v>
      </c>
      <c r="S2402" s="7" t="str">
        <f aca="false">INDEX(Assumptions!$B$33:$B$41,MATCH(Q2402&amp;"|"&amp;R2402,Assumptions!$A$33:$A$41,0))</f>
        <v>Engaged Builders</v>
      </c>
      <c r="T2402" s="7" t="n">
        <f aca="false">IF(ISNUMBER(Data_Clean!V2402),J2402*Data_Clean!V2402,0)</f>
        <v>41.967902856</v>
      </c>
    </row>
    <row r="2403" customFormat="false" ht="15" hidden="false" customHeight="false" outlineLevel="0" collapsed="false">
      <c r="A2403" s="15" t="str">
        <f aca="false">Data_Clean!A2403</f>
        <v>CX102399</v>
      </c>
      <c r="B2403" s="14" t="n">
        <f aca="false">Data_Clean!G2403*Assumptions!$B$5</f>
        <v>46.35825</v>
      </c>
      <c r="C2403" s="14" t="n">
        <f aca="false">IF(Data_Clean!H2403="",0,Data_Clean!H2403)*Assumptions!$B$6</f>
        <v>53.06724</v>
      </c>
      <c r="D2403" s="14" t="n">
        <f aca="false">Data_Clean!I2403*Assumptions!$B$7</f>
        <v>0</v>
      </c>
      <c r="E2403" s="14" t="n">
        <f aca="false">Data_Clean!J2403*Assumptions!$B$8</f>
        <v>0</v>
      </c>
      <c r="F2403" s="14" t="n">
        <f aca="false">Data_Clean!K2403*Assumptions!$B$9</f>
        <v>0</v>
      </c>
      <c r="G2403" s="14" t="n">
        <f aca="false">Data_Clean!L2403*Assumptions!$B$10</f>
        <v>0</v>
      </c>
      <c r="H2403" s="14" t="n">
        <f aca="false">IF(OR(Data_Clean!M2403="",Data_Clean!N2403=""),0,Data_Clean!M2403*Data_Clean!N2403/100)*Assumptions!$B$13*Assumptions!$B$11</f>
        <v>34.86</v>
      </c>
      <c r="I2403" s="14" t="n">
        <f aca="false">Data_Clean!O2403*4*Assumptions!$B$12</f>
        <v>3.9624</v>
      </c>
      <c r="J2403" s="14" t="n">
        <f aca="false">SUM(B2403:I2403)</f>
        <v>138.24789</v>
      </c>
      <c r="K2403" s="16" t="n">
        <f aca="false">IF(Data_Clean!P2403="","",Assumptions!$B$15*0.5^(Data_Clean!P2403/Assumptions!$B$20))</f>
        <v>30</v>
      </c>
      <c r="L2403" s="16" t="n">
        <f aca="false">Assumptions!$B$16*MIN(1,LN(1+Data_Clean!Q2403)/LN(1+Assumptions!$B$21))</f>
        <v>10.362865626271</v>
      </c>
      <c r="M2403" s="16" t="n">
        <f aca="false">Assumptions!$B$17*(0.6*MIN(1,Data_Clean!R2403/Assumptions!$B$22)+0.4*IF(Data_Clean!S2403="",0,Data_Clean!S2403))</f>
        <v>13.89</v>
      </c>
      <c r="N2403" s="16" t="n">
        <f aca="false">Assumptions!$B$18*MIN(1,(Data_Clean!F2403-1)/Assumptions!$B$23)</f>
        <v>15</v>
      </c>
      <c r="O2403" s="16" t="n">
        <f aca="false">Assumptions!$B$19*(0.4*IF(Data_Clean!E2403="",0,MIN(1,Data_Clean!E2403/12/Assumptions!$B$24))+0.35*IF(Data_Clean!D2403="Y",1,0)+0.25*(1-MIN(Data_Clean!T2403,3)/3))/IF(Data_Clean!E2403="",0.6,1)</f>
        <v>9.6</v>
      </c>
      <c r="P2403" s="16" t="n">
        <f aca="false">SUM(K2403:O2403)/(Assumptions!$D$5-IF(K2403="",Assumptions!$B$15,0))*100</f>
        <v>78.852865626271</v>
      </c>
      <c r="Q2403" s="7" t="str">
        <f aca="false">IF(J2403&gt;=Assumptions!$B$26,"High",IF(J2403&gt;=Assumptions!$B$27,"Mid","Low"))</f>
        <v>Low</v>
      </c>
      <c r="R2403" s="7" t="str">
        <f aca="false">IF(P2403&gt;=Assumptions!$B$28,"High",IF(P2403&gt;=Assumptions!$B$29,"Mid","Low"))</f>
        <v>High</v>
      </c>
      <c r="S2403" s="7" t="str">
        <f aca="false">INDEX(Assumptions!$B$33:$B$41,MATCH(Q2403&amp;"|"&amp;R2403,Assumptions!$A$33:$A$41,0))</f>
        <v>Engaged Builders</v>
      </c>
      <c r="T2403" s="7" t="n">
        <f aca="false">IF(ISNUMBER(Data_Clean!V2403),J2403*Data_Clean!V2403,0)</f>
        <v>4.479231636</v>
      </c>
    </row>
    <row r="2404" customFormat="false" ht="15" hidden="false" customHeight="false" outlineLevel="0" collapsed="false">
      <c r="A2404" s="15" t="str">
        <f aca="false">Data_Clean!A2404</f>
        <v>CX102400</v>
      </c>
      <c r="B2404" s="14" t="n">
        <f aca="false">Data_Clean!G2404*Assumptions!$B$5</f>
        <v>247.96775</v>
      </c>
      <c r="C2404" s="14" t="n">
        <f aca="false">IF(Data_Clean!H2404="",0,Data_Clean!H2404)*Assumptions!$B$6</f>
        <v>285.61092</v>
      </c>
      <c r="D2404" s="14" t="n">
        <f aca="false">Data_Clean!I2404*Assumptions!$B$7</f>
        <v>0</v>
      </c>
      <c r="E2404" s="14" t="n">
        <f aca="false">Data_Clean!J2404*Assumptions!$B$8</f>
        <v>1042.46415</v>
      </c>
      <c r="F2404" s="14" t="n">
        <f aca="false">Data_Clean!K2404*Assumptions!$B$9</f>
        <v>5337.2</v>
      </c>
      <c r="G2404" s="14" t="n">
        <f aca="false">Data_Clean!L2404*Assumptions!$B$10</f>
        <v>0</v>
      </c>
      <c r="H2404" s="14" t="n">
        <f aca="false">IF(OR(Data_Clean!M2404="",Data_Clean!N2404=""),0,Data_Clean!M2404*Data_Clean!N2404/100)*Assumptions!$B$13*Assumptions!$B$11</f>
        <v>693.264</v>
      </c>
      <c r="I2404" s="14" t="n">
        <f aca="false">Data_Clean!O2404*4*Assumptions!$B$12</f>
        <v>23.81664</v>
      </c>
      <c r="J2404" s="14" t="n">
        <f aca="false">SUM(B2404:I2404)</f>
        <v>7630.32346</v>
      </c>
      <c r="K2404" s="16" t="n">
        <f aca="false">IF(Data_Clean!P2404="","",Assumptions!$B$15*0.5^(Data_Clean!P2404/Assumptions!$B$20))</f>
        <v>20.2552491925229</v>
      </c>
      <c r="L2404" s="16" t="n">
        <f aca="false">Assumptions!$B$16*MIN(1,LN(1+Data_Clean!Q2404)/LN(1+Assumptions!$B$21))</f>
        <v>14.5815690999133</v>
      </c>
      <c r="M2404" s="16" t="n">
        <f aca="false">Assumptions!$B$17*(0.6*MIN(1,Data_Clean!R2404/Assumptions!$B$22)+0.4*IF(Data_Clean!S2404="",0,Data_Clean!S2404))</f>
        <v>1.398</v>
      </c>
      <c r="N2404" s="16" t="n">
        <f aca="false">Assumptions!$B$18*MIN(1,(Data_Clean!F2404-1)/Assumptions!$B$23)</f>
        <v>20</v>
      </c>
      <c r="O2404" s="16" t="n">
        <f aca="false">Assumptions!$B$19*(0.4*IF(Data_Clean!E2404="",0,MIN(1,Data_Clean!E2404/12/Assumptions!$B$24))+0.35*IF(Data_Clean!D2404="Y",1,0)+0.25*(1-MIN(Data_Clean!T2404,3)/3))/IF(Data_Clean!E2404="",0.6,1)</f>
        <v>12.3</v>
      </c>
      <c r="P2404" s="16" t="n">
        <f aca="false">SUM(K2404:O2404)/(Assumptions!$D$5-IF(K2404="",Assumptions!$B$15,0))*100</f>
        <v>68.5348182924361</v>
      </c>
      <c r="Q2404" s="7" t="str">
        <f aca="false">IF(J2404&gt;=Assumptions!$B$26,"High",IF(J2404&gt;=Assumptions!$B$27,"Mid","Low"))</f>
        <v>High</v>
      </c>
      <c r="R2404" s="7" t="str">
        <f aca="false">IF(P2404&gt;=Assumptions!$B$28,"High",IF(P2404&gt;=Assumptions!$B$29,"Mid","Low"))</f>
        <v>Mid</v>
      </c>
      <c r="S2404" s="7" t="str">
        <f aca="false">INDEX(Assumptions!$B$33:$B$41,MATCH(Q2404&amp;"|"&amp;R2404,Assumptions!$A$33:$A$41,0))</f>
        <v>Established Core</v>
      </c>
      <c r="T2404" s="7" t="n">
        <f aca="false">IF(ISNUMBER(Data_Clean!V2404),J2404*Data_Clean!V2404,0)</f>
        <v>143.450081048</v>
      </c>
    </row>
    <row r="2405" customFormat="false" ht="15" hidden="false" customHeight="false" outlineLevel="0" collapsed="false">
      <c r="A2405" s="15" t="str">
        <f aca="false">Data_Clean!A2405</f>
        <v>CX102401</v>
      </c>
      <c r="B2405" s="14" t="n">
        <f aca="false">Data_Clean!G2405*Assumptions!$B$5</f>
        <v>71.3185</v>
      </c>
      <c r="C2405" s="14" t="n">
        <f aca="false">IF(Data_Clean!H2405="",0,Data_Clean!H2405)*Assumptions!$B$6</f>
        <v>174.84948</v>
      </c>
      <c r="D2405" s="14" t="n">
        <f aca="false">Data_Clean!I2405*Assumptions!$B$7</f>
        <v>0</v>
      </c>
      <c r="E2405" s="14" t="n">
        <f aca="false">Data_Clean!J2405*Assumptions!$B$8</f>
        <v>0</v>
      </c>
      <c r="F2405" s="14" t="n">
        <f aca="false">Data_Clean!K2405*Assumptions!$B$9</f>
        <v>0</v>
      </c>
      <c r="G2405" s="14" t="n">
        <f aca="false">Data_Clean!L2405*Assumptions!$B$10</f>
        <v>0</v>
      </c>
      <c r="H2405" s="14" t="n">
        <f aca="false">IF(OR(Data_Clean!M2405="",Data_Clean!N2405=""),0,Data_Clean!M2405*Data_Clean!N2405/100)*Assumptions!$B$13*Assumptions!$B$11</f>
        <v>0</v>
      </c>
      <c r="I2405" s="14" t="n">
        <f aca="false">Data_Clean!O2405*4*Assumptions!$B$12</f>
        <v>0</v>
      </c>
      <c r="J2405" s="14" t="n">
        <f aca="false">SUM(B2405:I2405)</f>
        <v>246.16798</v>
      </c>
      <c r="K2405" s="16" t="n">
        <f aca="false">IF(Data_Clean!P2405="","",Assumptions!$B$15*0.5^(Data_Clean!P2405/Assumptions!$B$20))</f>
        <v>21.7090385616057</v>
      </c>
      <c r="L2405" s="16" t="n">
        <f aca="false">Assumptions!$B$16*MIN(1,LN(1+Data_Clean!Q2405)/LN(1+Assumptions!$B$21))</f>
        <v>9.16313819982653</v>
      </c>
      <c r="M2405" s="16" t="n">
        <f aca="false">Assumptions!$B$17*(0.6*MIN(1,Data_Clean!R2405/Assumptions!$B$22)+0.4*IF(Data_Clean!S2405="",0,Data_Clean!S2405))</f>
        <v>7.194</v>
      </c>
      <c r="N2405" s="16" t="n">
        <f aca="false">Assumptions!$B$18*MIN(1,(Data_Clean!F2405-1)/Assumptions!$B$23)</f>
        <v>5</v>
      </c>
      <c r="O2405" s="16" t="n">
        <f aca="false">Assumptions!$B$19*(0.4*IF(Data_Clean!E2405="",0,MIN(1,Data_Clean!E2405/12/Assumptions!$B$24))+0.35*IF(Data_Clean!D2405="Y",1,0)+0.25*(1-MIN(Data_Clean!T2405,3)/3))/IF(Data_Clean!E2405="",0.6,1)</f>
        <v>4.45</v>
      </c>
      <c r="P2405" s="16" t="n">
        <f aca="false">SUM(K2405:O2405)/(Assumptions!$D$5-IF(K2405="",Assumptions!$B$15,0))*100</f>
        <v>47.5161767614322</v>
      </c>
      <c r="Q2405" s="7" t="str">
        <f aca="false">IF(J2405&gt;=Assumptions!$B$26,"High",IF(J2405&gt;=Assumptions!$B$27,"Mid","Low"))</f>
        <v>Low</v>
      </c>
      <c r="R2405" s="7" t="str">
        <f aca="false">IF(P2405&gt;=Assumptions!$B$28,"High",IF(P2405&gt;=Assumptions!$B$29,"Mid","Low"))</f>
        <v>Low</v>
      </c>
      <c r="S2405" s="7" t="str">
        <f aca="false">INDEX(Assumptions!$B$33:$B$41,MATCH(Q2405&amp;"|"&amp;R2405,Assumptions!$A$33:$A$41,0))</f>
        <v>Dormant &amp; Low Value</v>
      </c>
      <c r="T2405" s="7" t="n">
        <f aca="false">IF(ISNUMBER(Data_Clean!V2405),J2405*Data_Clean!V2405,0)</f>
        <v>33.331144492</v>
      </c>
    </row>
    <row r="2406" customFormat="false" ht="15" hidden="false" customHeight="false" outlineLevel="0" collapsed="false">
      <c r="A2406" s="15" t="str">
        <f aca="false">Data_Clean!A2406</f>
        <v>CX102402</v>
      </c>
      <c r="B2406" s="14" t="n">
        <f aca="false">Data_Clean!G2406*Assumptions!$B$5</f>
        <v>65.1465</v>
      </c>
      <c r="C2406" s="14" t="n">
        <f aca="false">IF(Data_Clean!H2406="",0,Data_Clean!H2406)*Assumptions!$B$6</f>
        <v>313.85232</v>
      </c>
      <c r="D2406" s="14" t="n">
        <f aca="false">Data_Clean!I2406*Assumptions!$B$7</f>
        <v>0</v>
      </c>
      <c r="E2406" s="14" t="n">
        <f aca="false">Data_Clean!J2406*Assumptions!$B$8</f>
        <v>0</v>
      </c>
      <c r="F2406" s="14" t="n">
        <f aca="false">Data_Clean!K2406*Assumptions!$B$9</f>
        <v>0</v>
      </c>
      <c r="G2406" s="14" t="n">
        <f aca="false">Data_Clean!L2406*Assumptions!$B$10</f>
        <v>0</v>
      </c>
      <c r="H2406" s="14" t="n">
        <f aca="false">IF(OR(Data_Clean!M2406="",Data_Clean!N2406=""),0,Data_Clean!M2406*Data_Clean!N2406/100)*Assumptions!$B$13*Assumptions!$B$11</f>
        <v>0</v>
      </c>
      <c r="I2406" s="14" t="n">
        <f aca="false">Data_Clean!O2406*4*Assumptions!$B$12</f>
        <v>0</v>
      </c>
      <c r="J2406" s="14" t="n">
        <f aca="false">SUM(B2406:I2406)</f>
        <v>378.99882</v>
      </c>
      <c r="K2406" s="16" t="n">
        <f aca="false">IF(Data_Clean!P2406="","",Assumptions!$B$15*0.5^(Data_Clean!P2406/Assumptions!$B$20))</f>
        <v>9.23358310008687</v>
      </c>
      <c r="L2406" s="16" t="n">
        <f aca="false">Assumptions!$B$16*MIN(1,LN(1+Data_Clean!Q2406)/LN(1+Assumptions!$B$21))</f>
        <v>12.6966447294858</v>
      </c>
      <c r="M2406" s="16" t="n">
        <f aca="false">Assumptions!$B$17*(0.6*MIN(1,Data_Clean!R2406/Assumptions!$B$22)+0.4*IF(Data_Clean!S2406="",0,Data_Clean!S2406))</f>
        <v>13.398</v>
      </c>
      <c r="N2406" s="16" t="n">
        <f aca="false">Assumptions!$B$18*MIN(1,(Data_Clean!F2406-1)/Assumptions!$B$23)</f>
        <v>5</v>
      </c>
      <c r="O2406" s="16" t="n">
        <f aca="false">Assumptions!$B$19*(0.4*IF(Data_Clean!E2406="",0,MIN(1,Data_Clean!E2406/12/Assumptions!$B$24))+0.35*IF(Data_Clean!D2406="Y",1,0)+0.25*(1-MIN(Data_Clean!T2406,3)/3))/IF(Data_Clean!E2406="",0.6,1)</f>
        <v>4.05</v>
      </c>
      <c r="P2406" s="16" t="n">
        <f aca="false">SUM(K2406:O2406)/(Assumptions!$D$5-IF(K2406="",Assumptions!$B$15,0))*100</f>
        <v>44.3782278295726</v>
      </c>
      <c r="Q2406" s="7" t="str">
        <f aca="false">IF(J2406&gt;=Assumptions!$B$26,"High",IF(J2406&gt;=Assumptions!$B$27,"Mid","Low"))</f>
        <v>Low</v>
      </c>
      <c r="R2406" s="7" t="str">
        <f aca="false">IF(P2406&gt;=Assumptions!$B$28,"High",IF(P2406&gt;=Assumptions!$B$29,"Mid","Low"))</f>
        <v>Low</v>
      </c>
      <c r="S2406" s="7" t="str">
        <f aca="false">INDEX(Assumptions!$B$33:$B$41,MATCH(Q2406&amp;"|"&amp;R2406,Assumptions!$A$33:$A$41,0))</f>
        <v>Dormant &amp; Low Value</v>
      </c>
      <c r="T2406" s="7" t="n">
        <f aca="false">IF(ISNUMBER(Data_Clean!V2406),J2406*Data_Clean!V2406,0)</f>
        <v>90.050119632</v>
      </c>
    </row>
    <row r="2407" customFormat="false" ht="15" hidden="false" customHeight="false" outlineLevel="0" collapsed="false">
      <c r="A2407" s="15" t="str">
        <f aca="false">Data_Clean!A2407</f>
        <v>CX102403</v>
      </c>
      <c r="B2407" s="14" t="n">
        <f aca="false">Data_Clean!G2407*Assumptions!$B$5</f>
        <v>25.03925</v>
      </c>
      <c r="C2407" s="14" t="n">
        <f aca="false">IF(Data_Clean!H2407="",0,Data_Clean!H2407)*Assumptions!$B$6</f>
        <v>0</v>
      </c>
      <c r="D2407" s="14" t="n">
        <f aca="false">Data_Clean!I2407*Assumptions!$B$7</f>
        <v>0</v>
      </c>
      <c r="E2407" s="14" t="n">
        <f aca="false">Data_Clean!J2407*Assumptions!$B$8</f>
        <v>0</v>
      </c>
      <c r="F2407" s="14" t="n">
        <f aca="false">Data_Clean!K2407*Assumptions!$B$9</f>
        <v>0</v>
      </c>
      <c r="G2407" s="14" t="n">
        <f aca="false">Data_Clean!L2407*Assumptions!$B$10</f>
        <v>0</v>
      </c>
      <c r="H2407" s="14" t="n">
        <f aca="false">IF(OR(Data_Clean!M2407="",Data_Clean!N2407=""),0,Data_Clean!M2407*Data_Clean!N2407/100)*Assumptions!$B$13*Assumptions!$B$11</f>
        <v>35.964</v>
      </c>
      <c r="I2407" s="14" t="n">
        <f aca="false">Data_Clean!O2407*4*Assumptions!$B$12</f>
        <v>20.4672</v>
      </c>
      <c r="J2407" s="14" t="n">
        <f aca="false">SUM(B2407:I2407)</f>
        <v>81.47045</v>
      </c>
      <c r="K2407" s="16" t="n">
        <f aca="false">IF(Data_Clean!P2407="","",Assumptions!$B$15*0.5^(Data_Clean!P2407/Assumptions!$B$20))</f>
        <v>27.9909897461042</v>
      </c>
      <c r="L2407" s="16" t="n">
        <f aca="false">Assumptions!$B$16*MIN(1,LN(1+Data_Clean!Q2407)/LN(1+Assumptions!$B$21))</f>
        <v>16.3969864627818</v>
      </c>
      <c r="M2407" s="16" t="n">
        <f aca="false">Assumptions!$B$17*(0.6*MIN(1,Data_Clean!R2407/Assumptions!$B$22)+0.4*IF(Data_Clean!S2407="",0,Data_Clean!S2407))</f>
        <v>12.3</v>
      </c>
      <c r="N2407" s="16" t="n">
        <f aca="false">Assumptions!$B$18*MIN(1,(Data_Clean!F2407-1)/Assumptions!$B$23)</f>
        <v>5</v>
      </c>
      <c r="O2407" s="16" t="n">
        <f aca="false">Assumptions!$B$19*(0.4*IF(Data_Clean!E2407="",0,MIN(1,Data_Clean!E2407/12/Assumptions!$B$24))+0.35*IF(Data_Clean!D2407="Y",1,0)+0.25*(1-MIN(Data_Clean!T2407,3)/3))/IF(Data_Clean!E2407="",0.6,1)</f>
        <v>9.15</v>
      </c>
      <c r="P2407" s="16" t="n">
        <f aca="false">SUM(K2407:O2407)/(Assumptions!$D$5-IF(K2407="",Assumptions!$B$15,0))*100</f>
        <v>70.837976208886</v>
      </c>
      <c r="Q2407" s="7" t="str">
        <f aca="false">IF(J2407&gt;=Assumptions!$B$26,"High",IF(J2407&gt;=Assumptions!$B$27,"Mid","Low"))</f>
        <v>Low</v>
      </c>
      <c r="R2407" s="7" t="str">
        <f aca="false">IF(P2407&gt;=Assumptions!$B$28,"High",IF(P2407&gt;=Assumptions!$B$29,"Mid","Low"))</f>
        <v>High</v>
      </c>
      <c r="S2407" s="7" t="str">
        <f aca="false">INDEX(Assumptions!$B$33:$B$41,MATCH(Q2407&amp;"|"&amp;R2407,Assumptions!$A$33:$A$41,0))</f>
        <v>Engaged Builders</v>
      </c>
      <c r="T2407" s="7" t="n">
        <f aca="false">IF(ISNUMBER(Data_Clean!V2407),J2407*Data_Clean!V2407,0)</f>
        <v>1.80864399</v>
      </c>
    </row>
    <row r="2408" customFormat="false" ht="15" hidden="false" customHeight="false" outlineLevel="0" collapsed="false">
      <c r="A2408" s="15" t="str">
        <f aca="false">Data_Clean!A2408</f>
        <v>CX102404</v>
      </c>
      <c r="B2408" s="14" t="n">
        <f aca="false">Data_Clean!G2408*Assumptions!$B$5</f>
        <v>126.25575</v>
      </c>
      <c r="C2408" s="14" t="n">
        <f aca="false">IF(Data_Clean!H2408="",0,Data_Clean!H2408)*Assumptions!$B$6</f>
        <v>800.16684</v>
      </c>
      <c r="D2408" s="14" t="n">
        <f aca="false">Data_Clean!I2408*Assumptions!$B$7</f>
        <v>0</v>
      </c>
      <c r="E2408" s="14" t="n">
        <f aca="false">Data_Clean!J2408*Assumptions!$B$8</f>
        <v>0</v>
      </c>
      <c r="F2408" s="14" t="n">
        <f aca="false">Data_Clean!K2408*Assumptions!$B$9</f>
        <v>0</v>
      </c>
      <c r="G2408" s="14" t="n">
        <f aca="false">Data_Clean!L2408*Assumptions!$B$10</f>
        <v>0</v>
      </c>
      <c r="H2408" s="14" t="n">
        <f aca="false">IF(OR(Data_Clean!M2408="",Data_Clean!N2408=""),0,Data_Clean!M2408*Data_Clean!N2408/100)*Assumptions!$B$13*Assumptions!$B$11</f>
        <v>0</v>
      </c>
      <c r="I2408" s="14" t="n">
        <f aca="false">Data_Clean!O2408*4*Assumptions!$B$12</f>
        <v>0</v>
      </c>
      <c r="J2408" s="14" t="n">
        <f aca="false">SUM(B2408:I2408)</f>
        <v>926.42259</v>
      </c>
      <c r="K2408" s="16" t="n">
        <f aca="false">IF(Data_Clean!P2408="","",Assumptions!$B$15*0.5^(Data_Clean!P2408/Assumptions!$B$20))</f>
        <v>22.2164632842985</v>
      </c>
      <c r="L2408" s="16" t="n">
        <f aca="false">Assumptions!$B$16*MIN(1,LN(1+Data_Clean!Q2408)/LN(1+Assumptions!$B$21))</f>
        <v>18.4779412558435</v>
      </c>
      <c r="M2408" s="16" t="n">
        <f aca="false">Assumptions!$B$17*(0.6*MIN(1,Data_Clean!R2408/Assumptions!$B$22)+0.4*IF(Data_Clean!S2408="",0,Data_Clean!S2408))</f>
        <v>10.71</v>
      </c>
      <c r="N2408" s="16" t="n">
        <f aca="false">Assumptions!$B$18*MIN(1,(Data_Clean!F2408-1)/Assumptions!$B$23)</f>
        <v>5</v>
      </c>
      <c r="O2408" s="16" t="n">
        <f aca="false">Assumptions!$B$19*(0.4*IF(Data_Clean!E2408="",0,MIN(1,Data_Clean!E2408/12/Assumptions!$B$24))+0.35*IF(Data_Clean!D2408="Y",1,0)+0.25*(1-MIN(Data_Clean!T2408,3)/3))/IF(Data_Clean!E2408="",0.6,1)</f>
        <v>7.5</v>
      </c>
      <c r="P2408" s="16" t="n">
        <f aca="false">SUM(K2408:O2408)/(Assumptions!$D$5-IF(K2408="",Assumptions!$B$15,0))*100</f>
        <v>63.904404540142</v>
      </c>
      <c r="Q2408" s="7" t="str">
        <f aca="false">IF(J2408&gt;=Assumptions!$B$26,"High",IF(J2408&gt;=Assumptions!$B$27,"Mid","Low"))</f>
        <v>Mid</v>
      </c>
      <c r="R2408" s="7" t="str">
        <f aca="false">IF(P2408&gt;=Assumptions!$B$28,"High",IF(P2408&gt;=Assumptions!$B$29,"Mid","Low"))</f>
        <v>Mid</v>
      </c>
      <c r="S2408" s="7" t="str">
        <f aca="false">INDEX(Assumptions!$B$33:$B$41,MATCH(Q2408&amp;"|"&amp;R2408,Assumptions!$A$33:$A$41,0))</f>
        <v>Established Core</v>
      </c>
      <c r="T2408" s="7" t="n">
        <f aca="false">IF(ISNUMBER(Data_Clean!V2408),J2408*Data_Clean!V2408,0)</f>
        <v>92.642259</v>
      </c>
    </row>
    <row r="2409" customFormat="false" ht="15" hidden="false" customHeight="false" outlineLevel="0" collapsed="false">
      <c r="A2409" s="15" t="str">
        <f aca="false">Data_Clean!A2409</f>
        <v>CX102405</v>
      </c>
      <c r="B2409" s="14" t="n">
        <f aca="false">Data_Clean!G2409*Assumptions!$B$5</f>
        <v>123.51575</v>
      </c>
      <c r="C2409" s="14" t="n">
        <f aca="false">IF(Data_Clean!H2409="",0,Data_Clean!H2409)*Assumptions!$B$6</f>
        <v>72.23916</v>
      </c>
      <c r="D2409" s="14" t="n">
        <f aca="false">Data_Clean!I2409*Assumptions!$B$7</f>
        <v>0</v>
      </c>
      <c r="E2409" s="14" t="n">
        <f aca="false">Data_Clean!J2409*Assumptions!$B$8</f>
        <v>0</v>
      </c>
      <c r="F2409" s="14" t="n">
        <f aca="false">Data_Clean!K2409*Assumptions!$B$9</f>
        <v>443.3</v>
      </c>
      <c r="G2409" s="14" t="n">
        <f aca="false">Data_Clean!L2409*Assumptions!$B$10</f>
        <v>0</v>
      </c>
      <c r="H2409" s="14" t="n">
        <f aca="false">IF(OR(Data_Clean!M2409="",Data_Clean!N2409=""),0,Data_Clean!M2409*Data_Clean!N2409/100)*Assumptions!$B$13*Assumptions!$B$11</f>
        <v>36.432</v>
      </c>
      <c r="I2409" s="14" t="n">
        <f aca="false">Data_Clean!O2409*4*Assumptions!$B$12</f>
        <v>28.67232</v>
      </c>
      <c r="J2409" s="14" t="n">
        <f aca="false">SUM(B2409:I2409)</f>
        <v>704.15923</v>
      </c>
      <c r="K2409" s="16" t="n">
        <f aca="false">IF(Data_Clean!P2409="","",Assumptions!$B$15*0.5^(Data_Clean!P2409/Assumptions!$B$20))</f>
        <v>18.8988157484231</v>
      </c>
      <c r="L2409" s="16" t="n">
        <f aca="false">Assumptions!$B$16*MIN(1,LN(1+Data_Clean!Q2409)/LN(1+Assumptions!$B$21))</f>
        <v>15.8750156145389</v>
      </c>
      <c r="M2409" s="16" t="n">
        <f aca="false">Assumptions!$B$17*(0.6*MIN(1,Data_Clean!R2409/Assumptions!$B$22)+0.4*IF(Data_Clean!S2409="",0,Data_Clean!S2409))</f>
        <v>1.914</v>
      </c>
      <c r="N2409" s="16" t="n">
        <f aca="false">Assumptions!$B$18*MIN(1,(Data_Clean!F2409-1)/Assumptions!$B$23)</f>
        <v>15</v>
      </c>
      <c r="O2409" s="16" t="n">
        <f aca="false">Assumptions!$B$19*(0.4*IF(Data_Clean!E2409="",0,MIN(1,Data_Clean!E2409/12/Assumptions!$B$24))+0.35*IF(Data_Clean!D2409="Y",1,0)+0.25*(1-MIN(Data_Clean!T2409,3)/3))/IF(Data_Clean!E2409="",0.6,1)</f>
        <v>15</v>
      </c>
      <c r="P2409" s="16" t="n">
        <f aca="false">SUM(K2409:O2409)/(Assumptions!$D$5-IF(K2409="",Assumptions!$B$15,0))*100</f>
        <v>66.687831362962</v>
      </c>
      <c r="Q2409" s="7" t="str">
        <f aca="false">IF(J2409&gt;=Assumptions!$B$26,"High",IF(J2409&gt;=Assumptions!$B$27,"Mid","Low"))</f>
        <v>Mid</v>
      </c>
      <c r="R2409" s="7" t="str">
        <f aca="false">IF(P2409&gt;=Assumptions!$B$28,"High",IF(P2409&gt;=Assumptions!$B$29,"Mid","Low"))</f>
        <v>Mid</v>
      </c>
      <c r="S2409" s="7" t="str">
        <f aca="false">INDEX(Assumptions!$B$33:$B$41,MATCH(Q2409&amp;"|"&amp;R2409,Assumptions!$A$33:$A$41,0))</f>
        <v>Established Core</v>
      </c>
      <c r="T2409" s="7" t="n">
        <f aca="false">IF(ISNUMBER(Data_Clean!V2409),J2409*Data_Clean!V2409,0)</f>
        <v>11.689043218</v>
      </c>
    </row>
    <row r="2410" customFormat="false" ht="15" hidden="false" customHeight="false" outlineLevel="0" collapsed="false">
      <c r="A2410" s="15" t="str">
        <f aca="false">Data_Clean!A2410</f>
        <v>CX102406</v>
      </c>
      <c r="B2410" s="14" t="n">
        <f aca="false">Data_Clean!G2410*Assumptions!$B$5</f>
        <v>93.8765</v>
      </c>
      <c r="C2410" s="14" t="n">
        <f aca="false">IF(Data_Clean!H2410="",0,Data_Clean!H2410)*Assumptions!$B$6</f>
        <v>61.8894</v>
      </c>
      <c r="D2410" s="14" t="n">
        <f aca="false">Data_Clean!I2410*Assumptions!$B$7</f>
        <v>0</v>
      </c>
      <c r="E2410" s="14" t="n">
        <f aca="false">Data_Clean!J2410*Assumptions!$B$8</f>
        <v>0</v>
      </c>
      <c r="F2410" s="14" t="n">
        <f aca="false">Data_Clean!K2410*Assumptions!$B$9</f>
        <v>0</v>
      </c>
      <c r="G2410" s="14" t="n">
        <f aca="false">Data_Clean!L2410*Assumptions!$B$10</f>
        <v>655.2</v>
      </c>
      <c r="H2410" s="14" t="n">
        <f aca="false">IF(OR(Data_Clean!M2410="",Data_Clean!N2410=""),0,Data_Clean!M2410*Data_Clean!N2410/100)*Assumptions!$B$13*Assumptions!$B$11</f>
        <v>0</v>
      </c>
      <c r="I2410" s="14" t="n">
        <f aca="false">Data_Clean!O2410*4*Assumptions!$B$12</f>
        <v>0</v>
      </c>
      <c r="J2410" s="14" t="n">
        <f aca="false">SUM(B2410:I2410)</f>
        <v>810.9659</v>
      </c>
      <c r="K2410" s="16" t="n">
        <f aca="false">IF(Data_Clean!P2410="","",Assumptions!$B$15*0.5^(Data_Clean!P2410/Assumptions!$B$20))</f>
        <v>10.1276245962614</v>
      </c>
      <c r="L2410" s="16" t="n">
        <f aca="false">Assumptions!$B$16*MIN(1,LN(1+Data_Clean!Q2410)/LN(1+Assumptions!$B$21))</f>
        <v>14.1840947778045</v>
      </c>
      <c r="M2410" s="16" t="n">
        <f aca="false">Assumptions!$B$17*(0.6*MIN(1,Data_Clean!R2410/Assumptions!$B$22)+0.4*IF(Data_Clean!S2410="",0,Data_Clean!S2410))</f>
        <v>1.08</v>
      </c>
      <c r="N2410" s="16" t="n">
        <f aca="false">Assumptions!$B$18*MIN(1,(Data_Clean!F2410-1)/Assumptions!$B$23)</f>
        <v>10</v>
      </c>
      <c r="O2410" s="16" t="n">
        <f aca="false">Assumptions!$B$19*(0.4*IF(Data_Clean!E2410="",0,MIN(1,Data_Clean!E2410/12/Assumptions!$B$24))+0.35*IF(Data_Clean!D2410="Y",1,0)+0.25*(1-MIN(Data_Clean!T2410,3)/3))/IF(Data_Clean!E2410="",0.6,1)</f>
        <v>10.85</v>
      </c>
      <c r="P2410" s="16" t="n">
        <f aca="false">SUM(K2410:O2410)/(Assumptions!$D$5-IF(K2410="",Assumptions!$B$15,0))*100</f>
        <v>46.241719374066</v>
      </c>
      <c r="Q2410" s="7" t="str">
        <f aca="false">IF(J2410&gt;=Assumptions!$B$26,"High",IF(J2410&gt;=Assumptions!$B$27,"Mid","Low"))</f>
        <v>Mid</v>
      </c>
      <c r="R2410" s="7" t="str">
        <f aca="false">IF(P2410&gt;=Assumptions!$B$28,"High",IF(P2410&gt;=Assumptions!$B$29,"Mid","Low"))</f>
        <v>Low</v>
      </c>
      <c r="S2410" s="7" t="str">
        <f aca="false">INDEX(Assumptions!$B$33:$B$41,MATCH(Q2410&amp;"|"&amp;R2410,Assumptions!$A$33:$A$41,0))</f>
        <v>Light Touch</v>
      </c>
      <c r="T2410" s="7" t="n">
        <f aca="false">IF(ISNUMBER(Data_Clean!V2410),J2410*Data_Clean!V2410,0)</f>
        <v>36.65565868</v>
      </c>
    </row>
    <row r="2411" customFormat="false" ht="15" hidden="false" customHeight="false" outlineLevel="0" collapsed="false">
      <c r="A2411" s="15" t="str">
        <f aca="false">Data_Clean!A2411</f>
        <v>CX102407</v>
      </c>
      <c r="B2411" s="14" t="n">
        <f aca="false">Data_Clean!G2411*Assumptions!$B$5</f>
        <v>4.57625</v>
      </c>
      <c r="C2411" s="14" t="n">
        <f aca="false">IF(Data_Clean!H2411="",0,Data_Clean!H2411)*Assumptions!$B$6</f>
        <v>105.71652</v>
      </c>
      <c r="D2411" s="14" t="n">
        <f aca="false">Data_Clean!I2411*Assumptions!$B$7</f>
        <v>0</v>
      </c>
      <c r="E2411" s="14" t="n">
        <f aca="false">Data_Clean!J2411*Assumptions!$B$8</f>
        <v>0</v>
      </c>
      <c r="F2411" s="14" t="n">
        <f aca="false">Data_Clean!K2411*Assumptions!$B$9</f>
        <v>0</v>
      </c>
      <c r="G2411" s="14" t="n">
        <f aca="false">Data_Clean!L2411*Assumptions!$B$10</f>
        <v>0</v>
      </c>
      <c r="H2411" s="14" t="n">
        <f aca="false">IF(OR(Data_Clean!M2411="",Data_Clean!N2411=""),0,Data_Clean!M2411*Data_Clean!N2411/100)*Assumptions!$B$13*Assumptions!$B$11</f>
        <v>0</v>
      </c>
      <c r="I2411" s="14" t="n">
        <f aca="false">Data_Clean!O2411*4*Assumptions!$B$12</f>
        <v>0</v>
      </c>
      <c r="J2411" s="14" t="n">
        <f aca="false">SUM(B2411:I2411)</f>
        <v>110.29277</v>
      </c>
      <c r="K2411" s="16" t="n">
        <f aca="false">IF(Data_Clean!P2411="","",Assumptions!$B$15*0.5^(Data_Clean!P2411/Assumptions!$B$20))</f>
        <v>20.2552491925229</v>
      </c>
      <c r="L2411" s="16" t="n">
        <f aca="false">Assumptions!$B$16*MIN(1,LN(1+Data_Clean!Q2411)/LN(1+Assumptions!$B$21))</f>
        <v>11.2934465146257</v>
      </c>
      <c r="M2411" s="16" t="n">
        <f aca="false">Assumptions!$B$17*(0.6*MIN(1,Data_Clean!R2411/Assumptions!$B$22)+0.4*IF(Data_Clean!S2411="",0,Data_Clean!S2411))</f>
        <v>7.902</v>
      </c>
      <c r="N2411" s="16" t="n">
        <f aca="false">Assumptions!$B$18*MIN(1,(Data_Clean!F2411-1)/Assumptions!$B$23)</f>
        <v>5</v>
      </c>
      <c r="O2411" s="16" t="n">
        <f aca="false">Assumptions!$B$19*(0.4*IF(Data_Clean!E2411="",0,MIN(1,Data_Clean!E2411/12/Assumptions!$B$24))+0.35*IF(Data_Clean!D2411="Y",1,0)+0.25*(1-MIN(Data_Clean!T2411,3)/3))/IF(Data_Clean!E2411="",0.6,1)</f>
        <v>4.85</v>
      </c>
      <c r="P2411" s="16" t="n">
        <f aca="false">SUM(K2411:O2411)/(Assumptions!$D$5-IF(K2411="",Assumptions!$B$15,0))*100</f>
        <v>49.3006957071485</v>
      </c>
      <c r="Q2411" s="7" t="str">
        <f aca="false">IF(J2411&gt;=Assumptions!$B$26,"High",IF(J2411&gt;=Assumptions!$B$27,"Mid","Low"))</f>
        <v>Low</v>
      </c>
      <c r="R2411" s="7" t="str">
        <f aca="false">IF(P2411&gt;=Assumptions!$B$28,"High",IF(P2411&gt;=Assumptions!$B$29,"Mid","Low"))</f>
        <v>Low</v>
      </c>
      <c r="S2411" s="7" t="str">
        <f aca="false">INDEX(Assumptions!$B$33:$B$41,MATCH(Q2411&amp;"|"&amp;R2411,Assumptions!$A$33:$A$41,0))</f>
        <v>Dormant &amp; Low Value</v>
      </c>
      <c r="T2411" s="7" t="n">
        <f aca="false">IF(ISNUMBER(Data_Clean!V2411),J2411*Data_Clean!V2411,0)</f>
        <v>18.176248496</v>
      </c>
    </row>
    <row r="2412" customFormat="false" ht="15" hidden="false" customHeight="false" outlineLevel="0" collapsed="false">
      <c r="A2412" s="15" t="str">
        <f aca="false">Data_Clean!A2412</f>
        <v>CX102408</v>
      </c>
      <c r="B2412" s="14" t="n">
        <f aca="false">Data_Clean!G2412*Assumptions!$B$5</f>
        <v>132.874</v>
      </c>
      <c r="C2412" s="14" t="n">
        <f aca="false">IF(Data_Clean!H2412="",0,Data_Clean!H2412)*Assumptions!$B$6</f>
        <v>0</v>
      </c>
      <c r="D2412" s="14" t="n">
        <f aca="false">Data_Clean!I2412*Assumptions!$B$7</f>
        <v>0</v>
      </c>
      <c r="E2412" s="14" t="n">
        <f aca="false">Data_Clean!J2412*Assumptions!$B$8</f>
        <v>0</v>
      </c>
      <c r="F2412" s="14" t="n">
        <f aca="false">Data_Clean!K2412*Assumptions!$B$9</f>
        <v>0</v>
      </c>
      <c r="G2412" s="14" t="n">
        <f aca="false">Data_Clean!L2412*Assumptions!$B$10</f>
        <v>0</v>
      </c>
      <c r="H2412" s="14" t="n">
        <f aca="false">IF(OR(Data_Clean!M2412="",Data_Clean!N2412=""),0,Data_Clean!M2412*Data_Clean!N2412/100)*Assumptions!$B$13*Assumptions!$B$11</f>
        <v>91.584</v>
      </c>
      <c r="I2412" s="14" t="n">
        <f aca="false">Data_Clean!O2412*4*Assumptions!$B$12</f>
        <v>36.75888</v>
      </c>
      <c r="J2412" s="14" t="n">
        <f aca="false">SUM(B2412:I2412)</f>
        <v>261.21688</v>
      </c>
      <c r="K2412" s="16" t="n">
        <f aca="false">IF(Data_Clean!P2412="","",Assumptions!$B$15*0.5^(Data_Clean!P2412/Assumptions!$B$20))</f>
        <v>29.3147990530274</v>
      </c>
      <c r="L2412" s="16" t="n">
        <f aca="false">Assumptions!$B$16*MIN(1,LN(1+Data_Clean!Q2412)/LN(1+Assumptions!$B$21))</f>
        <v>15.1699125520244</v>
      </c>
      <c r="M2412" s="16" t="n">
        <f aca="false">Assumptions!$B$17*(0.6*MIN(1,Data_Clean!R2412/Assumptions!$B$22)+0.4*IF(Data_Clean!S2412="",0,Data_Clean!S2412))</f>
        <v>9.486</v>
      </c>
      <c r="N2412" s="16" t="n">
        <f aca="false">Assumptions!$B$18*MIN(1,(Data_Clean!F2412-1)/Assumptions!$B$23)</f>
        <v>5</v>
      </c>
      <c r="O2412" s="16" t="n">
        <f aca="false">Assumptions!$B$19*(0.4*IF(Data_Clean!E2412="",0,MIN(1,Data_Clean!E2412/12/Assumptions!$B$24))+0.35*IF(Data_Clean!D2412="Y",1,0)+0.25*(1-MIN(Data_Clean!T2412,3)/3))/IF(Data_Clean!E2412="",0.6,1)</f>
        <v>13.8</v>
      </c>
      <c r="P2412" s="16" t="n">
        <f aca="false">SUM(K2412:O2412)/(Assumptions!$D$5-IF(K2412="",Assumptions!$B$15,0))*100</f>
        <v>72.7707116050517</v>
      </c>
      <c r="Q2412" s="7" t="str">
        <f aca="false">IF(J2412&gt;=Assumptions!$B$26,"High",IF(J2412&gt;=Assumptions!$B$27,"Mid","Low"))</f>
        <v>Low</v>
      </c>
      <c r="R2412" s="7" t="str">
        <f aca="false">IF(P2412&gt;=Assumptions!$B$28,"High",IF(P2412&gt;=Assumptions!$B$29,"Mid","Low"))</f>
        <v>High</v>
      </c>
      <c r="S2412" s="7" t="str">
        <f aca="false">INDEX(Assumptions!$B$33:$B$41,MATCH(Q2412&amp;"|"&amp;R2412,Assumptions!$A$33:$A$41,0))</f>
        <v>Engaged Builders</v>
      </c>
      <c r="T2412" s="7" t="n">
        <f aca="false">IF(ISNUMBER(Data_Clean!V2412),J2412*Data_Clean!V2412,0)</f>
        <v>3.78764476</v>
      </c>
    </row>
    <row r="2413" customFormat="false" ht="15" hidden="false" customHeight="false" outlineLevel="0" collapsed="false">
      <c r="A2413" s="15" t="str">
        <f aca="false">Data_Clean!A2413</f>
        <v>CX102409</v>
      </c>
      <c r="B2413" s="14" t="n">
        <f aca="false">Data_Clean!G2413*Assumptions!$B$5</f>
        <v>216.2955</v>
      </c>
      <c r="C2413" s="14" t="n">
        <f aca="false">IF(Data_Clean!H2413="",0,Data_Clean!H2413)*Assumptions!$B$6</f>
        <v>0</v>
      </c>
      <c r="D2413" s="14" t="n">
        <f aca="false">Data_Clean!I2413*Assumptions!$B$7</f>
        <v>0</v>
      </c>
      <c r="E2413" s="14" t="n">
        <f aca="false">Data_Clean!J2413*Assumptions!$B$8</f>
        <v>0</v>
      </c>
      <c r="F2413" s="14" t="n">
        <f aca="false">Data_Clean!K2413*Assumptions!$B$9</f>
        <v>0</v>
      </c>
      <c r="G2413" s="14" t="n">
        <f aca="false">Data_Clean!L2413*Assumptions!$B$10</f>
        <v>0</v>
      </c>
      <c r="H2413" s="14" t="n">
        <f aca="false">IF(OR(Data_Clean!M2413="",Data_Clean!N2413=""),0,Data_Clean!M2413*Data_Clean!N2413/100)*Assumptions!$B$13*Assumptions!$B$11</f>
        <v>0</v>
      </c>
      <c r="I2413" s="14" t="n">
        <f aca="false">Data_Clean!O2413*4*Assumptions!$B$12</f>
        <v>0</v>
      </c>
      <c r="J2413" s="14" t="n">
        <f aca="false">SUM(B2413:I2413)</f>
        <v>216.2955</v>
      </c>
      <c r="K2413" s="16" t="n">
        <f aca="false">IF(Data_Clean!P2413="","",Assumptions!$B$15*0.5^(Data_Clean!P2413/Assumptions!$B$20))</f>
        <v>28.6452481173125</v>
      </c>
      <c r="L2413" s="16" t="n">
        <f aca="false">Assumptions!$B$16*MIN(1,LN(1+Data_Clean!Q2413)/LN(1+Assumptions!$B$21))</f>
        <v>10.6966696442427</v>
      </c>
      <c r="M2413" s="16" t="n">
        <f aca="false">Assumptions!$B$17*(0.6*MIN(1,Data_Clean!R2413/Assumptions!$B$22)+0.4*IF(Data_Clean!S2413="",0,Data_Clean!S2413))</f>
        <v>9.06</v>
      </c>
      <c r="N2413" s="16" t="n">
        <f aca="false">Assumptions!$B$18*MIN(1,(Data_Clean!F2413-1)/Assumptions!$B$23)</f>
        <v>0</v>
      </c>
      <c r="O2413" s="16" t="n">
        <f aca="false">Assumptions!$B$19*(0.4*IF(Data_Clean!E2413="",0,MIN(1,Data_Clean!E2413/12/Assumptions!$B$24))+0.35*IF(Data_Clean!D2413="Y",1,0)+0.25*(1-MIN(Data_Clean!T2413,3)/3))/IF(Data_Clean!E2413="",0.6,1)</f>
        <v>8.5</v>
      </c>
      <c r="P2413" s="16" t="n">
        <f aca="false">SUM(K2413:O2413)/(Assumptions!$D$5-IF(K2413="",Assumptions!$B$15,0))*100</f>
        <v>56.9019177615552</v>
      </c>
      <c r="Q2413" s="7" t="str">
        <f aca="false">IF(J2413&gt;=Assumptions!$B$26,"High",IF(J2413&gt;=Assumptions!$B$27,"Mid","Low"))</f>
        <v>Low</v>
      </c>
      <c r="R2413" s="7" t="str">
        <f aca="false">IF(P2413&gt;=Assumptions!$B$28,"High",IF(P2413&gt;=Assumptions!$B$29,"Mid","Low"))</f>
        <v>Mid</v>
      </c>
      <c r="S2413" s="7" t="str">
        <f aca="false">INDEX(Assumptions!$B$33:$B$41,MATCH(Q2413&amp;"|"&amp;R2413,Assumptions!$A$33:$A$41,0))</f>
        <v>Light Touch</v>
      </c>
      <c r="T2413" s="7" t="n">
        <f aca="false">IF(ISNUMBER(Data_Clean!V2413),J2413*Data_Clean!V2413,0)</f>
        <v>35.0831301</v>
      </c>
    </row>
    <row r="2414" customFormat="false" ht="15" hidden="false" customHeight="false" outlineLevel="0" collapsed="false">
      <c r="A2414" s="15" t="str">
        <f aca="false">Data_Clean!A2414</f>
        <v>CX102410</v>
      </c>
      <c r="B2414" s="14" t="n">
        <f aca="false">Data_Clean!G2414*Assumptions!$B$5</f>
        <v>230.728</v>
      </c>
      <c r="C2414" s="14" t="n">
        <f aca="false">IF(Data_Clean!H2414="",0,Data_Clean!H2414)*Assumptions!$B$6</f>
        <v>492.1284</v>
      </c>
      <c r="D2414" s="14" t="n">
        <f aca="false">Data_Clean!I2414*Assumptions!$B$7</f>
        <v>0</v>
      </c>
      <c r="E2414" s="14" t="n">
        <f aca="false">Data_Clean!J2414*Assumptions!$B$8</f>
        <v>4794.849975</v>
      </c>
      <c r="F2414" s="14" t="n">
        <f aca="false">Data_Clean!K2414*Assumptions!$B$9</f>
        <v>0</v>
      </c>
      <c r="G2414" s="14" t="n">
        <f aca="false">Data_Clean!L2414*Assumptions!$B$10</f>
        <v>0</v>
      </c>
      <c r="H2414" s="14" t="n">
        <f aca="false">IF(OR(Data_Clean!M2414="",Data_Clean!N2414=""),0,Data_Clean!M2414*Data_Clean!N2414/100)*Assumptions!$B$13*Assumptions!$B$11</f>
        <v>712.8</v>
      </c>
      <c r="I2414" s="14" t="n">
        <f aca="false">Data_Clean!O2414*4*Assumptions!$B$12</f>
        <v>0</v>
      </c>
      <c r="J2414" s="14" t="n">
        <f aca="false">SUM(B2414:I2414)</f>
        <v>6230.506375</v>
      </c>
      <c r="K2414" s="16" t="n">
        <f aca="false">IF(Data_Clean!P2414="","",Assumptions!$B$15*0.5^(Data_Clean!P2414/Assumptions!$B$20))</f>
        <v>0.0118982284622495</v>
      </c>
      <c r="L2414" s="16" t="n">
        <f aca="false">Assumptions!$B$16*MIN(1,LN(1+Data_Clean!Q2414)/LN(1+Assumptions!$B$21))</f>
        <v>0</v>
      </c>
      <c r="M2414" s="16" t="n">
        <f aca="false">Assumptions!$B$17*(0.6*MIN(1,Data_Clean!R2414/Assumptions!$B$22)+0.4*IF(Data_Clean!S2414="",0,Data_Clean!S2414))</f>
        <v>0</v>
      </c>
      <c r="N2414" s="16" t="n">
        <f aca="false">Assumptions!$B$18*MIN(1,(Data_Clean!F2414-1)/Assumptions!$B$23)</f>
        <v>15</v>
      </c>
      <c r="O2414" s="16" t="n">
        <f aca="false">Assumptions!$B$19*(0.4*IF(Data_Clean!E2414="",0,MIN(1,Data_Clean!E2414/12/Assumptions!$B$24))+0.35*IF(Data_Clean!D2414="Y",1,0)+0.25*(1-MIN(Data_Clean!T2414,3)/3))/IF(Data_Clean!E2414="",0.6,1)</f>
        <v>9.75</v>
      </c>
      <c r="P2414" s="16" t="n">
        <f aca="false">SUM(K2414:O2414)/(Assumptions!$D$5-IF(K2414="",Assumptions!$B$15,0))*100</f>
        <v>24.7618982284623</v>
      </c>
      <c r="Q2414" s="7" t="str">
        <f aca="false">IF(J2414&gt;=Assumptions!$B$26,"High",IF(J2414&gt;=Assumptions!$B$27,"Mid","Low"))</f>
        <v>High</v>
      </c>
      <c r="R2414" s="7" t="str">
        <f aca="false">IF(P2414&gt;=Assumptions!$B$28,"High",IF(P2414&gt;=Assumptions!$B$29,"Mid","Low"))</f>
        <v>Low</v>
      </c>
      <c r="S2414" s="7" t="str">
        <f aca="false">INDEX(Assumptions!$B$33:$B$41,MATCH(Q2414&amp;"|"&amp;R2414,Assumptions!$A$33:$A$41,0))</f>
        <v>Affluent Drifters</v>
      </c>
      <c r="T2414" s="7" t="n">
        <f aca="false">IF(ISNUMBER(Data_Clean!V2414),J2414*Data_Clean!V2414,0)</f>
        <v>1642.36148045</v>
      </c>
    </row>
    <row r="2415" customFormat="false" ht="15" hidden="false" customHeight="false" outlineLevel="0" collapsed="false">
      <c r="A2415" s="15" t="str">
        <f aca="false">Data_Clean!A2415</f>
        <v>CX102411</v>
      </c>
      <c r="B2415" s="14" t="n">
        <f aca="false">Data_Clean!G2415*Assumptions!$B$5</f>
        <v>96.50725</v>
      </c>
      <c r="C2415" s="14" t="n">
        <f aca="false">IF(Data_Clean!H2415="",0,Data_Clean!H2415)*Assumptions!$B$6</f>
        <v>815.46936</v>
      </c>
      <c r="D2415" s="14" t="n">
        <f aca="false">Data_Clean!I2415*Assumptions!$B$7</f>
        <v>0</v>
      </c>
      <c r="E2415" s="14" t="n">
        <f aca="false">Data_Clean!J2415*Assumptions!$B$8</f>
        <v>0</v>
      </c>
      <c r="F2415" s="14" t="n">
        <f aca="false">Data_Clean!K2415*Assumptions!$B$9</f>
        <v>0</v>
      </c>
      <c r="G2415" s="14" t="n">
        <f aca="false">Data_Clean!L2415*Assumptions!$B$10</f>
        <v>0</v>
      </c>
      <c r="H2415" s="14" t="n">
        <f aca="false">IF(OR(Data_Clean!M2415="",Data_Clean!N2415=""),0,Data_Clean!M2415*Data_Clean!N2415/100)*Assumptions!$B$13*Assumptions!$B$11</f>
        <v>84</v>
      </c>
      <c r="I2415" s="14" t="n">
        <f aca="false">Data_Clean!O2415*4*Assumptions!$B$12</f>
        <v>8.66112</v>
      </c>
      <c r="J2415" s="14" t="n">
        <f aca="false">SUM(B2415:I2415)</f>
        <v>1004.63773</v>
      </c>
      <c r="K2415" s="16" t="n">
        <f aca="false">IF(Data_Clean!P2415="","",Assumptions!$B$15*0.5^(Data_Clean!P2415/Assumptions!$B$20))</f>
        <v>23.811015779523</v>
      </c>
      <c r="L2415" s="16" t="n">
        <f aca="false">Assumptions!$B$16*MIN(1,LN(1+Data_Clean!Q2415)/LN(1+Assumptions!$B$21))</f>
        <v>11.2934465146257</v>
      </c>
      <c r="M2415" s="16" t="n">
        <f aca="false">Assumptions!$B$17*(0.6*MIN(1,Data_Clean!R2415/Assumptions!$B$22)+0.4*IF(Data_Clean!S2415="",0,Data_Clean!S2415))</f>
        <v>3.918</v>
      </c>
      <c r="N2415" s="16" t="n">
        <f aca="false">Assumptions!$B$18*MIN(1,(Data_Clean!F2415-1)/Assumptions!$B$23)</f>
        <v>15</v>
      </c>
      <c r="O2415" s="16" t="n">
        <f aca="false">Assumptions!$B$19*(0.4*IF(Data_Clean!E2415="",0,MIN(1,Data_Clean!E2415/12/Assumptions!$B$24))+0.35*IF(Data_Clean!D2415="Y",1,0)+0.25*(1-MIN(Data_Clean!T2415,3)/3))/IF(Data_Clean!E2415="",0.6,1)</f>
        <v>9.4</v>
      </c>
      <c r="P2415" s="16" t="n">
        <f aca="false">SUM(K2415:O2415)/(Assumptions!$D$5-IF(K2415="",Assumptions!$B$15,0))*100</f>
        <v>63.4224622941487</v>
      </c>
      <c r="Q2415" s="7" t="str">
        <f aca="false">IF(J2415&gt;=Assumptions!$B$26,"High",IF(J2415&gt;=Assumptions!$B$27,"Mid","Low"))</f>
        <v>Mid</v>
      </c>
      <c r="R2415" s="7" t="str">
        <f aca="false">IF(P2415&gt;=Assumptions!$B$28,"High",IF(P2415&gt;=Assumptions!$B$29,"Mid","Low"))</f>
        <v>Mid</v>
      </c>
      <c r="S2415" s="7" t="str">
        <f aca="false">INDEX(Assumptions!$B$33:$B$41,MATCH(Q2415&amp;"|"&amp;R2415,Assumptions!$A$33:$A$41,0))</f>
        <v>Established Core</v>
      </c>
      <c r="T2415" s="7" t="n">
        <f aca="false">IF(ISNUMBER(Data_Clean!V2415),J2415*Data_Clean!V2415,0)</f>
        <v>58.068060794</v>
      </c>
    </row>
    <row r="2416" customFormat="false" ht="15" hidden="false" customHeight="false" outlineLevel="0" collapsed="false">
      <c r="A2416" s="15" t="str">
        <f aca="false">Data_Clean!A2416</f>
        <v>CX102412</v>
      </c>
      <c r="B2416" s="14" t="n">
        <f aca="false">Data_Clean!G2416*Assumptions!$B$5</f>
        <v>70.693</v>
      </c>
      <c r="C2416" s="14" t="n">
        <f aca="false">IF(Data_Clean!H2416="",0,Data_Clean!H2416)*Assumptions!$B$6</f>
        <v>21.58128</v>
      </c>
      <c r="D2416" s="14" t="n">
        <f aca="false">Data_Clean!I2416*Assumptions!$B$7</f>
        <v>0</v>
      </c>
      <c r="E2416" s="14" t="n">
        <f aca="false">Data_Clean!J2416*Assumptions!$B$8</f>
        <v>52.113</v>
      </c>
      <c r="F2416" s="14" t="n">
        <f aca="false">Data_Clean!K2416*Assumptions!$B$9</f>
        <v>0</v>
      </c>
      <c r="G2416" s="14" t="n">
        <f aca="false">Data_Clean!L2416*Assumptions!$B$10</f>
        <v>0</v>
      </c>
      <c r="H2416" s="14" t="n">
        <f aca="false">IF(OR(Data_Clean!M2416="",Data_Clean!N2416=""),0,Data_Clean!M2416*Data_Clean!N2416/100)*Assumptions!$B$13*Assumptions!$B$11</f>
        <v>0</v>
      </c>
      <c r="I2416" s="14" t="n">
        <f aca="false">Data_Clean!O2416*4*Assumptions!$B$12</f>
        <v>0</v>
      </c>
      <c r="J2416" s="14" t="n">
        <f aca="false">SUM(B2416:I2416)</f>
        <v>144.38728</v>
      </c>
      <c r="K2416" s="16" t="n">
        <f aca="false">IF(Data_Clean!P2416="","",Assumptions!$B$15*0.5^(Data_Clean!P2416/Assumptions!$B$20))</f>
        <v>30</v>
      </c>
      <c r="L2416" s="16" t="n">
        <f aca="false">Assumptions!$B$16*MIN(1,LN(1+Data_Clean!Q2416)/LN(1+Assumptions!$B$21))</f>
        <v>14.320838960067</v>
      </c>
      <c r="M2416" s="16" t="n">
        <f aca="false">Assumptions!$B$17*(0.6*MIN(1,Data_Clean!R2416/Assumptions!$B$22)+0.4*IF(Data_Clean!S2416="",0,Data_Clean!S2416))</f>
        <v>13.656</v>
      </c>
      <c r="N2416" s="16" t="n">
        <f aca="false">Assumptions!$B$18*MIN(1,(Data_Clean!F2416-1)/Assumptions!$B$23)</f>
        <v>10</v>
      </c>
      <c r="O2416" s="16" t="n">
        <f aca="false">Assumptions!$B$19*(0.4*IF(Data_Clean!E2416="",0,MIN(1,Data_Clean!E2416/12/Assumptions!$B$24))+0.35*IF(Data_Clean!D2416="Y",1,0)+0.25*(1-MIN(Data_Clean!T2416,3)/3))/IF(Data_Clean!E2416="",0.6,1)</f>
        <v>4.75</v>
      </c>
      <c r="P2416" s="16" t="n">
        <f aca="false">SUM(K2416:O2416)/(Assumptions!$D$5-IF(K2416="",Assumptions!$B$15,0))*100</f>
        <v>72.726838960067</v>
      </c>
      <c r="Q2416" s="7" t="str">
        <f aca="false">IF(J2416&gt;=Assumptions!$B$26,"High",IF(J2416&gt;=Assumptions!$B$27,"Mid","Low"))</f>
        <v>Low</v>
      </c>
      <c r="R2416" s="7" t="str">
        <f aca="false">IF(P2416&gt;=Assumptions!$B$28,"High",IF(P2416&gt;=Assumptions!$B$29,"Mid","Low"))</f>
        <v>High</v>
      </c>
      <c r="S2416" s="7" t="str">
        <f aca="false">INDEX(Assumptions!$B$33:$B$41,MATCH(Q2416&amp;"|"&amp;R2416,Assumptions!$A$33:$A$41,0))</f>
        <v>Engaged Builders</v>
      </c>
      <c r="T2416" s="7" t="n">
        <f aca="false">IF(ISNUMBER(Data_Clean!V2416),J2416*Data_Clean!V2416,0)</f>
        <v>9.255224648</v>
      </c>
    </row>
    <row r="2417" customFormat="false" ht="15" hidden="false" customHeight="false" outlineLevel="0" collapsed="false">
      <c r="A2417" s="15" t="str">
        <f aca="false">Data_Clean!A2417</f>
        <v>CX102413</v>
      </c>
      <c r="B2417" s="14" t="n">
        <f aca="false">Data_Clean!G2417*Assumptions!$B$5</f>
        <v>218.96575</v>
      </c>
      <c r="C2417" s="14" t="n">
        <f aca="false">IF(Data_Clean!H2417="",0,Data_Clean!H2417)*Assumptions!$B$6</f>
        <v>509.82972</v>
      </c>
      <c r="D2417" s="14" t="n">
        <f aca="false">Data_Clean!I2417*Assumptions!$B$7</f>
        <v>0</v>
      </c>
      <c r="E2417" s="14" t="n">
        <f aca="false">Data_Clean!J2417*Assumptions!$B$8</f>
        <v>0</v>
      </c>
      <c r="F2417" s="14" t="n">
        <f aca="false">Data_Clean!K2417*Assumptions!$B$9</f>
        <v>3617.9</v>
      </c>
      <c r="G2417" s="14" t="n">
        <f aca="false">Data_Clean!L2417*Assumptions!$B$10</f>
        <v>505.35</v>
      </c>
      <c r="H2417" s="14" t="n">
        <f aca="false">IF(OR(Data_Clean!M2417="",Data_Clean!N2417=""),0,Data_Clean!M2417*Data_Clean!N2417/100)*Assumptions!$B$13*Assumptions!$B$11</f>
        <v>886.788</v>
      </c>
      <c r="I2417" s="14" t="n">
        <f aca="false">Data_Clean!O2417*4*Assumptions!$B$12</f>
        <v>71.13504</v>
      </c>
      <c r="J2417" s="14" t="n">
        <f aca="false">SUM(B2417:I2417)</f>
        <v>5809.96851</v>
      </c>
      <c r="K2417" s="16" t="n">
        <f aca="false">IF(Data_Clean!P2417="","",Assumptions!$B$15*0.5^(Data_Clean!P2417/Assumptions!$B$20))</f>
        <v>28.6452481173125</v>
      </c>
      <c r="L2417" s="16" t="n">
        <f aca="false">Assumptions!$B$16*MIN(1,LN(1+Data_Clean!Q2417)/LN(1+Assumptions!$B$21))</f>
        <v>18.5760710519073</v>
      </c>
      <c r="M2417" s="16" t="n">
        <f aca="false">Assumptions!$B$17*(0.6*MIN(1,Data_Clean!R2417/Assumptions!$B$22)+0.4*IF(Data_Clean!S2417="",0,Data_Clean!S2417))</f>
        <v>12.348</v>
      </c>
      <c r="N2417" s="16" t="n">
        <f aca="false">Assumptions!$B$18*MIN(1,(Data_Clean!F2417-1)/Assumptions!$B$23)</f>
        <v>20</v>
      </c>
      <c r="O2417" s="16" t="n">
        <f aca="false">Assumptions!$B$19*(0.4*IF(Data_Clean!E2417="",0,MIN(1,Data_Clean!E2417/12/Assumptions!$B$24))+0.35*IF(Data_Clean!D2417="Y",1,0)+0.25*(1-MIN(Data_Clean!T2417,3)/3))/IF(Data_Clean!E2417="",0.6,1)</f>
        <v>13.35</v>
      </c>
      <c r="P2417" s="16" t="n">
        <f aca="false">SUM(K2417:O2417)/(Assumptions!$D$5-IF(K2417="",Assumptions!$B$15,0))*100</f>
        <v>92.9193191692198</v>
      </c>
      <c r="Q2417" s="7" t="str">
        <f aca="false">IF(J2417&gt;=Assumptions!$B$26,"High",IF(J2417&gt;=Assumptions!$B$27,"Mid","Low"))</f>
        <v>High</v>
      </c>
      <c r="R2417" s="7" t="str">
        <f aca="false">IF(P2417&gt;=Assumptions!$B$28,"High",IF(P2417&gt;=Assumptions!$B$29,"Mid","Low"))</f>
        <v>High</v>
      </c>
      <c r="S2417" s="7" t="str">
        <f aca="false">INDEX(Assumptions!$B$33:$B$41,MATCH(Q2417&amp;"|"&amp;R2417,Assumptions!$A$33:$A$41,0))</f>
        <v>Premier Advocates</v>
      </c>
      <c r="T2417" s="7" t="n">
        <f aca="false">IF(ISNUMBER(Data_Clean!V2417),J2417*Data_Clean!V2417,0)</f>
        <v>109.227407988</v>
      </c>
    </row>
    <row r="2418" customFormat="false" ht="15" hidden="false" customHeight="false" outlineLevel="0" collapsed="false">
      <c r="A2418" s="15" t="str">
        <f aca="false">Data_Clean!A2418</f>
        <v>CX102414</v>
      </c>
      <c r="B2418" s="14" t="n">
        <f aca="false">Data_Clean!G2418*Assumptions!$B$5</f>
        <v>27.08275</v>
      </c>
      <c r="C2418" s="14" t="n">
        <f aca="false">IF(Data_Clean!H2418="",0,Data_Clean!H2418)*Assumptions!$B$6</f>
        <v>0</v>
      </c>
      <c r="D2418" s="14" t="n">
        <f aca="false">Data_Clean!I2418*Assumptions!$B$7</f>
        <v>0</v>
      </c>
      <c r="E2418" s="14" t="n">
        <f aca="false">Data_Clean!J2418*Assumptions!$B$8</f>
        <v>0</v>
      </c>
      <c r="F2418" s="14" t="n">
        <f aca="false">Data_Clean!K2418*Assumptions!$B$9</f>
        <v>0</v>
      </c>
      <c r="G2418" s="14" t="n">
        <f aca="false">Data_Clean!L2418*Assumptions!$B$10</f>
        <v>0</v>
      </c>
      <c r="H2418" s="14" t="n">
        <f aca="false">IF(OR(Data_Clean!M2418="",Data_Clean!N2418=""),0,Data_Clean!M2418*Data_Clean!N2418/100)*Assumptions!$B$13*Assumptions!$B$11</f>
        <v>0</v>
      </c>
      <c r="I2418" s="14" t="n">
        <f aca="false">Data_Clean!O2418*4*Assumptions!$B$12</f>
        <v>0</v>
      </c>
      <c r="J2418" s="14" t="n">
        <f aca="false">SUM(B2418:I2418)</f>
        <v>27.08275</v>
      </c>
      <c r="K2418" s="16" t="n">
        <f aca="false">IF(Data_Clean!P2418="","",Assumptions!$B$15*0.5^(Data_Clean!P2418/Assumptions!$B$20))</f>
        <v>22.2164632842985</v>
      </c>
      <c r="L2418" s="16" t="n">
        <f aca="false">Assumptions!$B$16*MIN(1,LN(1+Data_Clean!Q2418)/LN(1+Assumptions!$B$21))</f>
        <v>11.2934465146257</v>
      </c>
      <c r="M2418" s="16" t="n">
        <f aca="false">Assumptions!$B$17*(0.6*MIN(1,Data_Clean!R2418/Assumptions!$B$22)+0.4*IF(Data_Clean!S2418="",0,Data_Clean!S2418))</f>
        <v>9.51</v>
      </c>
      <c r="N2418" s="16" t="n">
        <f aca="false">Assumptions!$B$18*MIN(1,(Data_Clean!F2418-1)/Assumptions!$B$23)</f>
        <v>0</v>
      </c>
      <c r="O2418" s="16" t="n">
        <f aca="false">Assumptions!$B$19*(0.4*IF(Data_Clean!E2418="",0,MIN(1,Data_Clean!E2418/12/Assumptions!$B$24))+0.35*IF(Data_Clean!D2418="Y",1,0)+0.25*(1-MIN(Data_Clean!T2418,3)/3))/IF(Data_Clean!E2418="",0.6,1)</f>
        <v>9.2</v>
      </c>
      <c r="P2418" s="16" t="n">
        <f aca="false">SUM(K2418:O2418)/(Assumptions!$D$5-IF(K2418="",Assumptions!$B$15,0))*100</f>
        <v>52.2199097989241</v>
      </c>
      <c r="Q2418" s="7" t="str">
        <f aca="false">IF(J2418&gt;=Assumptions!$B$26,"High",IF(J2418&gt;=Assumptions!$B$27,"Mid","Low"))</f>
        <v>Low</v>
      </c>
      <c r="R2418" s="7" t="str">
        <f aca="false">IF(P2418&gt;=Assumptions!$B$28,"High",IF(P2418&gt;=Assumptions!$B$29,"Mid","Low"))</f>
        <v>Mid</v>
      </c>
      <c r="S2418" s="7" t="str">
        <f aca="false">INDEX(Assumptions!$B$33:$B$41,MATCH(Q2418&amp;"|"&amp;R2418,Assumptions!$A$33:$A$41,0))</f>
        <v>Light Touch</v>
      </c>
      <c r="T2418" s="7" t="n">
        <f aca="false">IF(ISNUMBER(Data_Clean!V2418),J2418*Data_Clean!V2418,0)</f>
        <v>1.909333875</v>
      </c>
    </row>
    <row r="2419" customFormat="false" ht="15" hidden="false" customHeight="false" outlineLevel="0" collapsed="false">
      <c r="A2419" s="15" t="str">
        <f aca="false">Data_Clean!A2419</f>
        <v>CX102415</v>
      </c>
      <c r="B2419" s="14" t="n">
        <f aca="false">Data_Clean!G2419*Assumptions!$B$5</f>
        <v>57.16325</v>
      </c>
      <c r="C2419" s="14" t="n">
        <f aca="false">IF(Data_Clean!H2419="",0,Data_Clean!H2419)*Assumptions!$B$6</f>
        <v>1212.2274</v>
      </c>
      <c r="D2419" s="14" t="n">
        <f aca="false">Data_Clean!I2419*Assumptions!$B$7</f>
        <v>849.6</v>
      </c>
      <c r="E2419" s="14" t="n">
        <f aca="false">Data_Clean!J2419*Assumptions!$B$8</f>
        <v>0</v>
      </c>
      <c r="F2419" s="14" t="n">
        <f aca="false">Data_Clean!K2419*Assumptions!$B$9</f>
        <v>0</v>
      </c>
      <c r="G2419" s="14" t="n">
        <f aca="false">Data_Clean!L2419*Assumptions!$B$10</f>
        <v>0</v>
      </c>
      <c r="H2419" s="14" t="n">
        <f aca="false">IF(OR(Data_Clean!M2419="",Data_Clean!N2419=""),0,Data_Clean!M2419*Data_Clean!N2419/100)*Assumptions!$B$13*Assumptions!$B$11</f>
        <v>146.856</v>
      </c>
      <c r="I2419" s="14" t="n">
        <f aca="false">Data_Clean!O2419*4*Assumptions!$B$12</f>
        <v>10.3656</v>
      </c>
      <c r="J2419" s="14" t="n">
        <f aca="false">SUM(B2419:I2419)</f>
        <v>2276.21225</v>
      </c>
      <c r="K2419" s="16" t="n">
        <f aca="false">IF(Data_Clean!P2419="","",Assumptions!$B$15*0.5^(Data_Clean!P2419/Assumptions!$B$20))</f>
        <v>12.4685684421418</v>
      </c>
      <c r="L2419" s="16" t="n">
        <f aca="false">Assumptions!$B$16*MIN(1,LN(1+Data_Clean!Q2419)/LN(1+Assumptions!$B$21))</f>
        <v>10</v>
      </c>
      <c r="M2419" s="16" t="n">
        <f aca="false">Assumptions!$B$17*(0.6*MIN(1,Data_Clean!R2419/Assumptions!$B$22)+0.4*IF(Data_Clean!S2419="",0,Data_Clean!S2419))</f>
        <v>6.618</v>
      </c>
      <c r="N2419" s="16" t="n">
        <f aca="false">Assumptions!$B$18*MIN(1,(Data_Clean!F2419-1)/Assumptions!$B$23)</f>
        <v>15</v>
      </c>
      <c r="O2419" s="16" t="n">
        <f aca="false">Assumptions!$B$19*(0.4*IF(Data_Clean!E2419="",0,MIN(1,Data_Clean!E2419/12/Assumptions!$B$24))+0.35*IF(Data_Clean!D2419="Y",1,0)+0.25*(1-MIN(Data_Clean!T2419,3)/3))/IF(Data_Clean!E2419="",0.6,1)</f>
        <v>6.55</v>
      </c>
      <c r="P2419" s="16" t="n">
        <f aca="false">SUM(K2419:O2419)/(Assumptions!$D$5-IF(K2419="",Assumptions!$B$15,0))*100</f>
        <v>50.6365684421418</v>
      </c>
      <c r="Q2419" s="7" t="str">
        <f aca="false">IF(J2419&gt;=Assumptions!$B$26,"High",IF(J2419&gt;=Assumptions!$B$27,"Mid","Low"))</f>
        <v>High</v>
      </c>
      <c r="R2419" s="7" t="str">
        <f aca="false">IF(P2419&gt;=Assumptions!$B$28,"High",IF(P2419&gt;=Assumptions!$B$29,"Mid","Low"))</f>
        <v>Mid</v>
      </c>
      <c r="S2419" s="7" t="str">
        <f aca="false">INDEX(Assumptions!$B$33:$B$41,MATCH(Q2419&amp;"|"&amp;R2419,Assumptions!$A$33:$A$41,0))</f>
        <v>Established Core</v>
      </c>
      <c r="T2419" s="7" t="n">
        <f aca="false">IF(ISNUMBER(Data_Clean!V2419),J2419*Data_Clean!V2419,0)</f>
        <v>299.09428965</v>
      </c>
    </row>
    <row r="2420" customFormat="false" ht="15" hidden="false" customHeight="false" outlineLevel="0" collapsed="false">
      <c r="A2420" s="15" t="str">
        <f aca="false">Data_Clean!A2420</f>
        <v>CX102416</v>
      </c>
      <c r="B2420" s="14" t="n">
        <f aca="false">Data_Clean!G2420*Assumptions!$B$5</f>
        <v>996.652</v>
      </c>
      <c r="C2420" s="14" t="n">
        <f aca="false">IF(Data_Clean!H2420="",0,Data_Clean!H2420)*Assumptions!$B$6</f>
        <v>0</v>
      </c>
      <c r="D2420" s="14" t="n">
        <f aca="false">Data_Clean!I2420*Assumptions!$B$7</f>
        <v>0</v>
      </c>
      <c r="E2420" s="14" t="n">
        <f aca="false">Data_Clean!J2420*Assumptions!$B$8</f>
        <v>0</v>
      </c>
      <c r="F2420" s="14" t="n">
        <f aca="false">Data_Clean!K2420*Assumptions!$B$9</f>
        <v>1837</v>
      </c>
      <c r="G2420" s="14" t="n">
        <f aca="false">Data_Clean!L2420*Assumptions!$B$10</f>
        <v>0</v>
      </c>
      <c r="H2420" s="14" t="n">
        <f aca="false">IF(OR(Data_Clean!M2420="",Data_Clean!N2420=""),0,Data_Clean!M2420*Data_Clean!N2420/100)*Assumptions!$B$13*Assumptions!$B$11</f>
        <v>0</v>
      </c>
      <c r="I2420" s="14" t="n">
        <f aca="false">Data_Clean!O2420*4*Assumptions!$B$12</f>
        <v>0</v>
      </c>
      <c r="J2420" s="14" t="n">
        <f aca="false">SUM(B2420:I2420)</f>
        <v>2833.652</v>
      </c>
      <c r="K2420" s="16" t="n">
        <f aca="false">IF(Data_Clean!P2420="","",Assumptions!$B$15*0.5^(Data_Clean!P2420/Assumptions!$B$20))</f>
        <v>27.3516746567465</v>
      </c>
      <c r="L2420" s="16" t="n">
        <f aca="false">Assumptions!$B$16*MIN(1,LN(1+Data_Clean!Q2420)/LN(1+Assumptions!$B$21))</f>
        <v>15.8750156145389</v>
      </c>
      <c r="M2420" s="16" t="n">
        <f aca="false">Assumptions!$B$17*(0.6*MIN(1,Data_Clean!R2420/Assumptions!$B$22)+0.4*IF(Data_Clean!S2420="",0,Data_Clean!S2420))</f>
        <v>3.366</v>
      </c>
      <c r="N2420" s="16" t="n">
        <f aca="false">Assumptions!$B$18*MIN(1,(Data_Clean!F2420-1)/Assumptions!$B$23)</f>
        <v>5</v>
      </c>
      <c r="O2420" s="16" t="n">
        <f aca="false">Assumptions!$B$19*(0.4*IF(Data_Clean!E2420="",0,MIN(1,Data_Clean!E2420/12/Assumptions!$B$24))+0.35*IF(Data_Clean!D2420="Y",1,0)+0.25*(1-MIN(Data_Clean!T2420,3)/3))/IF(Data_Clean!E2420="",0.6,1)</f>
        <v>7.6</v>
      </c>
      <c r="P2420" s="16" t="n">
        <f aca="false">SUM(K2420:O2420)/(Assumptions!$D$5-IF(K2420="",Assumptions!$B$15,0))*100</f>
        <v>59.1926902712854</v>
      </c>
      <c r="Q2420" s="7" t="str">
        <f aca="false">IF(J2420&gt;=Assumptions!$B$26,"High",IF(J2420&gt;=Assumptions!$B$27,"Mid","Low"))</f>
        <v>High</v>
      </c>
      <c r="R2420" s="7" t="str">
        <f aca="false">IF(P2420&gt;=Assumptions!$B$28,"High",IF(P2420&gt;=Assumptions!$B$29,"Mid","Low"))</f>
        <v>Mid</v>
      </c>
      <c r="S2420" s="7" t="str">
        <f aca="false">INDEX(Assumptions!$B$33:$B$41,MATCH(Q2420&amp;"|"&amp;R2420,Assumptions!$A$33:$A$41,0))</f>
        <v>Established Core</v>
      </c>
      <c r="T2420" s="7" t="n">
        <f aca="false">IF(ISNUMBER(Data_Clean!V2420),J2420*Data_Clean!V2420,0)</f>
        <v>196.938814</v>
      </c>
    </row>
    <row r="2421" customFormat="false" ht="15" hidden="false" customHeight="false" outlineLevel="0" collapsed="false">
      <c r="A2421" s="15" t="str">
        <f aca="false">Data_Clean!A2421</f>
        <v>CX102417</v>
      </c>
      <c r="B2421" s="14" t="n">
        <f aca="false">Data_Clean!G2421*Assumptions!$B$5</f>
        <v>103.5395</v>
      </c>
      <c r="C2421" s="14" t="n">
        <f aca="false">IF(Data_Clean!H2421="",0,Data_Clean!H2421)*Assumptions!$B$6</f>
        <v>81.0648</v>
      </c>
      <c r="D2421" s="14" t="n">
        <f aca="false">Data_Clean!I2421*Assumptions!$B$7</f>
        <v>0</v>
      </c>
      <c r="E2421" s="14" t="n">
        <f aca="false">Data_Clean!J2421*Assumptions!$B$8</f>
        <v>0</v>
      </c>
      <c r="F2421" s="14" t="n">
        <f aca="false">Data_Clean!K2421*Assumptions!$B$9</f>
        <v>0</v>
      </c>
      <c r="G2421" s="14" t="n">
        <f aca="false">Data_Clean!L2421*Assumptions!$B$10</f>
        <v>0</v>
      </c>
      <c r="H2421" s="14" t="n">
        <f aca="false">IF(OR(Data_Clean!M2421="",Data_Clean!N2421=""),0,Data_Clean!M2421*Data_Clean!N2421/100)*Assumptions!$B$13*Assumptions!$B$11</f>
        <v>0</v>
      </c>
      <c r="I2421" s="14" t="n">
        <f aca="false">Data_Clean!O2421*4*Assumptions!$B$12</f>
        <v>0</v>
      </c>
      <c r="J2421" s="14" t="n">
        <f aca="false">SUM(B2421:I2421)</f>
        <v>184.6043</v>
      </c>
      <c r="K2421" s="16" t="n">
        <f aca="false">IF(Data_Clean!P2421="","",Assumptions!$B$15*0.5^(Data_Clean!P2421/Assumptions!$B$20))</f>
        <v>27.9909897461042</v>
      </c>
      <c r="L2421" s="16" t="n">
        <f aca="false">Assumptions!$B$16*MIN(1,LN(1+Data_Clean!Q2421)/LN(1+Assumptions!$B$21))</f>
        <v>14.4532413158944</v>
      </c>
      <c r="M2421" s="16" t="n">
        <f aca="false">Assumptions!$B$17*(0.6*MIN(1,Data_Clean!R2421/Assumptions!$B$22)+0.4*IF(Data_Clean!S2421="",0,Data_Clean!S2421))</f>
        <v>4.014</v>
      </c>
      <c r="N2421" s="16" t="n">
        <f aca="false">Assumptions!$B$18*MIN(1,(Data_Clean!F2421-1)/Assumptions!$B$23)</f>
        <v>5</v>
      </c>
      <c r="O2421" s="16" t="n">
        <f aca="false">Assumptions!$B$19*(0.4*IF(Data_Clean!E2421="",0,MIN(1,Data_Clean!E2421/12/Assumptions!$B$24))+0.35*IF(Data_Clean!D2421="Y",1,0)+0.25*(1-MIN(Data_Clean!T2421,3)/3))/IF(Data_Clean!E2421="",0.6,1)</f>
        <v>9.75</v>
      </c>
      <c r="P2421" s="16" t="n">
        <f aca="false">SUM(K2421:O2421)/(Assumptions!$D$5-IF(K2421="",Assumptions!$B$15,0))*100</f>
        <v>61.2082310619986</v>
      </c>
      <c r="Q2421" s="7" t="str">
        <f aca="false">IF(J2421&gt;=Assumptions!$B$26,"High",IF(J2421&gt;=Assumptions!$B$27,"Mid","Low"))</f>
        <v>Low</v>
      </c>
      <c r="R2421" s="7" t="str">
        <f aca="false">IF(P2421&gt;=Assumptions!$B$28,"High",IF(P2421&gt;=Assumptions!$B$29,"Mid","Low"))</f>
        <v>Mid</v>
      </c>
      <c r="S2421" s="7" t="str">
        <f aca="false">INDEX(Assumptions!$B$33:$B$41,MATCH(Q2421&amp;"|"&amp;R2421,Assumptions!$A$33:$A$41,0))</f>
        <v>Light Touch</v>
      </c>
      <c r="T2421" s="7" t="n">
        <f aca="false">IF(ISNUMBER(Data_Clean!V2421),J2421*Data_Clean!V2421,0)</f>
        <v>12.01773993</v>
      </c>
    </row>
    <row r="2422" customFormat="false" ht="15" hidden="false" customHeight="false" outlineLevel="0" collapsed="false">
      <c r="A2422" s="15" t="str">
        <f aca="false">Data_Clean!A2422</f>
        <v>CX102418</v>
      </c>
      <c r="B2422" s="14" t="n">
        <f aca="false">Data_Clean!G2422*Assumptions!$B$5</f>
        <v>288.6</v>
      </c>
      <c r="C2422" s="14" t="n">
        <f aca="false">IF(Data_Clean!H2422="",0,Data_Clean!H2422)*Assumptions!$B$6</f>
        <v>0</v>
      </c>
      <c r="D2422" s="14" t="n">
        <f aca="false">Data_Clean!I2422*Assumptions!$B$7</f>
        <v>0</v>
      </c>
      <c r="E2422" s="14" t="n">
        <f aca="false">Data_Clean!J2422*Assumptions!$B$8</f>
        <v>955.225275</v>
      </c>
      <c r="F2422" s="14" t="n">
        <f aca="false">Data_Clean!K2422*Assumptions!$B$9</f>
        <v>2855.6</v>
      </c>
      <c r="G2422" s="14" t="n">
        <f aca="false">Data_Clean!L2422*Assumptions!$B$10</f>
        <v>0</v>
      </c>
      <c r="H2422" s="14" t="n">
        <f aca="false">IF(OR(Data_Clean!M2422="",Data_Clean!N2422=""),0,Data_Clean!M2422*Data_Clean!N2422/100)*Assumptions!$B$13*Assumptions!$B$11</f>
        <v>192.15</v>
      </c>
      <c r="I2422" s="14" t="n">
        <f aca="false">Data_Clean!O2422*4*Assumptions!$B$12</f>
        <v>9.05184</v>
      </c>
      <c r="J2422" s="14" t="n">
        <f aca="false">SUM(B2422:I2422)</f>
        <v>4300.627115</v>
      </c>
      <c r="K2422" s="16" t="n">
        <f aca="false">IF(Data_Clean!P2422="","",Assumptions!$B$15*0.5^(Data_Clean!P2422/Assumptions!$B$20))</f>
        <v>9.02268777061588</v>
      </c>
      <c r="L2422" s="16" t="n">
        <f aca="false">Assumptions!$B$16*MIN(1,LN(1+Data_Clean!Q2422)/LN(1+Assumptions!$B$21))</f>
        <v>12.8906482631789</v>
      </c>
      <c r="M2422" s="16" t="n">
        <f aca="false">Assumptions!$B$17*(0.6*MIN(1,Data_Clean!R2422/Assumptions!$B$22)+0.4*IF(Data_Clean!S2422="",0,Data_Clean!S2422))</f>
        <v>8.004</v>
      </c>
      <c r="N2422" s="16" t="n">
        <f aca="false">Assumptions!$B$18*MIN(1,(Data_Clean!F2422-1)/Assumptions!$B$23)</f>
        <v>20</v>
      </c>
      <c r="O2422" s="16" t="n">
        <f aca="false">Assumptions!$B$19*(0.4*IF(Data_Clean!E2422="",0,MIN(1,Data_Clean!E2422/12/Assumptions!$B$24))+0.35*IF(Data_Clean!D2422="Y",1,0)+0.25*(1-MIN(Data_Clean!T2422,3)/3))/IF(Data_Clean!E2422="",0.6,1)</f>
        <v>7.15</v>
      </c>
      <c r="P2422" s="16" t="n">
        <f aca="false">SUM(K2422:O2422)/(Assumptions!$D$5-IF(K2422="",Assumptions!$B$15,0))*100</f>
        <v>57.0673360337948</v>
      </c>
      <c r="Q2422" s="7" t="str">
        <f aca="false">IF(J2422&gt;=Assumptions!$B$26,"High",IF(J2422&gt;=Assumptions!$B$27,"Mid","Low"))</f>
        <v>High</v>
      </c>
      <c r="R2422" s="7" t="str">
        <f aca="false">IF(P2422&gt;=Assumptions!$B$28,"High",IF(P2422&gt;=Assumptions!$B$29,"Mid","Low"))</f>
        <v>Mid</v>
      </c>
      <c r="S2422" s="7" t="str">
        <f aca="false">INDEX(Assumptions!$B$33:$B$41,MATCH(Q2422&amp;"|"&amp;R2422,Assumptions!$A$33:$A$41,0))</f>
        <v>Established Core</v>
      </c>
      <c r="T2422" s="7" t="n">
        <f aca="false">IF(ISNUMBER(Data_Clean!V2422),J2422*Data_Clean!V2422,0)</f>
        <v>319.966657356</v>
      </c>
    </row>
    <row r="2423" customFormat="false" ht="15" hidden="false" customHeight="false" outlineLevel="0" collapsed="false">
      <c r="A2423" s="15" t="str">
        <f aca="false">Data_Clean!A2423</f>
        <v>CX102419</v>
      </c>
      <c r="B2423" s="14" t="n">
        <f aca="false">Data_Clean!G2423*Assumptions!$B$5</f>
        <v>10.9915</v>
      </c>
      <c r="C2423" s="14" t="n">
        <f aca="false">IF(Data_Clean!H2423="",0,Data_Clean!H2423)*Assumptions!$B$6</f>
        <v>0</v>
      </c>
      <c r="D2423" s="14" t="n">
        <f aca="false">Data_Clean!I2423*Assumptions!$B$7</f>
        <v>0</v>
      </c>
      <c r="E2423" s="14" t="n">
        <f aca="false">Data_Clean!J2423*Assumptions!$B$8</f>
        <v>0</v>
      </c>
      <c r="F2423" s="14" t="n">
        <f aca="false">Data_Clean!K2423*Assumptions!$B$9</f>
        <v>0</v>
      </c>
      <c r="G2423" s="14" t="n">
        <f aca="false">Data_Clean!L2423*Assumptions!$B$10</f>
        <v>0</v>
      </c>
      <c r="H2423" s="14" t="n">
        <f aca="false">IF(OR(Data_Clean!M2423="",Data_Clean!N2423=""),0,Data_Clean!M2423*Data_Clean!N2423/100)*Assumptions!$B$13*Assumptions!$B$11</f>
        <v>0</v>
      </c>
      <c r="I2423" s="14" t="n">
        <f aca="false">Data_Clean!O2423*4*Assumptions!$B$12</f>
        <v>0</v>
      </c>
      <c r="J2423" s="14" t="n">
        <f aca="false">SUM(B2423:I2423)</f>
        <v>10.9915</v>
      </c>
      <c r="K2423" s="16" t="n">
        <f aca="false">IF(Data_Clean!P2423="","",Assumptions!$B$15*0.5^(Data_Clean!P2423/Assumptions!$B$20))</f>
        <v>6.09189297267177</v>
      </c>
      <c r="L2423" s="16" t="n">
        <f aca="false">Assumptions!$B$16*MIN(1,LN(1+Data_Clean!Q2423)/LN(1+Assumptions!$B$21))</f>
        <v>11.0057238927514</v>
      </c>
      <c r="M2423" s="16" t="n">
        <f aca="false">Assumptions!$B$17*(0.6*MIN(1,Data_Clean!R2423/Assumptions!$B$22)+0.4*IF(Data_Clean!S2423="",0,Data_Clean!S2423))</f>
        <v>3.264</v>
      </c>
      <c r="N2423" s="16" t="n">
        <f aca="false">Assumptions!$B$18*MIN(1,(Data_Clean!F2423-1)/Assumptions!$B$23)</f>
        <v>0</v>
      </c>
      <c r="O2423" s="16" t="n">
        <f aca="false">Assumptions!$B$19*(0.4*IF(Data_Clean!E2423="",0,MIN(1,Data_Clean!E2423/12/Assumptions!$B$24))+0.35*IF(Data_Clean!D2423="Y",1,0)+0.25*(1-MIN(Data_Clean!T2423,3)/3))/IF(Data_Clean!E2423="",0.6,1)</f>
        <v>4.1</v>
      </c>
      <c r="P2423" s="16" t="n">
        <f aca="false">SUM(K2423:O2423)/(Assumptions!$D$5-IF(K2423="",Assumptions!$B$15,0))*100</f>
        <v>24.4616168654231</v>
      </c>
      <c r="Q2423" s="7" t="str">
        <f aca="false">IF(J2423&gt;=Assumptions!$B$26,"High",IF(J2423&gt;=Assumptions!$B$27,"Mid","Low"))</f>
        <v>Low</v>
      </c>
      <c r="R2423" s="7" t="str">
        <f aca="false">IF(P2423&gt;=Assumptions!$B$28,"High",IF(P2423&gt;=Assumptions!$B$29,"Mid","Low"))</f>
        <v>Low</v>
      </c>
      <c r="S2423" s="7" t="str">
        <f aca="false">INDEX(Assumptions!$B$33:$B$41,MATCH(Q2423&amp;"|"&amp;R2423,Assumptions!$A$33:$A$41,0))</f>
        <v>Dormant &amp; Low Value</v>
      </c>
      <c r="T2423" s="7" t="n">
        <f aca="false">IF(ISNUMBER(Data_Clean!V2423),J2423*Data_Clean!V2423,0)</f>
        <v>1.3145834</v>
      </c>
    </row>
    <row r="2424" customFormat="false" ht="15" hidden="false" customHeight="false" outlineLevel="0" collapsed="false">
      <c r="A2424" s="15" t="str">
        <f aca="false">Data_Clean!A2424</f>
        <v>CX102420</v>
      </c>
      <c r="B2424" s="14" t="n">
        <f aca="false">Data_Clean!G2424*Assumptions!$B$5</f>
        <v>284.92275</v>
      </c>
      <c r="C2424" s="14" t="n">
        <f aca="false">IF(Data_Clean!H2424="",0,Data_Clean!H2424)*Assumptions!$B$6</f>
        <v>1895.5896</v>
      </c>
      <c r="D2424" s="14" t="n">
        <f aca="false">Data_Clean!I2424*Assumptions!$B$7</f>
        <v>5604.8</v>
      </c>
      <c r="E2424" s="14" t="n">
        <f aca="false">Data_Clean!J2424*Assumptions!$B$8</f>
        <v>0</v>
      </c>
      <c r="F2424" s="14" t="n">
        <f aca="false">Data_Clean!K2424*Assumptions!$B$9</f>
        <v>4406.6</v>
      </c>
      <c r="G2424" s="14" t="n">
        <f aca="false">Data_Clean!L2424*Assumptions!$B$10</f>
        <v>0</v>
      </c>
      <c r="H2424" s="14" t="n">
        <f aca="false">IF(OR(Data_Clean!M2424="",Data_Clean!N2424=""),0,Data_Clean!M2424*Data_Clean!N2424/100)*Assumptions!$B$13*Assumptions!$B$11</f>
        <v>266.64</v>
      </c>
      <c r="I2424" s="14" t="n">
        <f aca="false">Data_Clean!O2424*4*Assumptions!$B$12</f>
        <v>53.94816</v>
      </c>
      <c r="J2424" s="14" t="n">
        <f aca="false">SUM(B2424:I2424)</f>
        <v>12512.50051</v>
      </c>
      <c r="K2424" s="16" t="n">
        <f aca="false">IF(Data_Clean!P2424="","",Assumptions!$B$15*0.5^(Data_Clean!P2424/Assumptions!$B$20))</f>
        <v>22.735748497656</v>
      </c>
      <c r="L2424" s="16" t="n">
        <f aca="false">Assumptions!$B$16*MIN(1,LN(1+Data_Clean!Q2424)/LN(1+Assumptions!$B$21))</f>
        <v>14.320838960067</v>
      </c>
      <c r="M2424" s="16" t="n">
        <f aca="false">Assumptions!$B$17*(0.6*MIN(1,Data_Clean!R2424/Assumptions!$B$22)+0.4*IF(Data_Clean!S2424="",0,Data_Clean!S2424))</f>
        <v>9.78</v>
      </c>
      <c r="N2424" s="16" t="n">
        <f aca="false">Assumptions!$B$18*MIN(1,(Data_Clean!F2424-1)/Assumptions!$B$23)</f>
        <v>20</v>
      </c>
      <c r="O2424" s="16" t="n">
        <f aca="false">Assumptions!$B$19*(0.4*IF(Data_Clean!E2424="",0,MIN(1,Data_Clean!E2424/12/Assumptions!$B$24))+0.35*IF(Data_Clean!D2424="Y",1,0)+0.25*(1-MIN(Data_Clean!T2424,3)/3))/IF(Data_Clean!E2424="",0.6,1)</f>
        <v>11.35</v>
      </c>
      <c r="P2424" s="16" t="n">
        <f aca="false">SUM(K2424:O2424)/(Assumptions!$D$5-IF(K2424="",Assumptions!$B$15,0))*100</f>
        <v>78.186587457723</v>
      </c>
      <c r="Q2424" s="7" t="str">
        <f aca="false">IF(J2424&gt;=Assumptions!$B$26,"High",IF(J2424&gt;=Assumptions!$B$27,"Mid","Low"))</f>
        <v>High</v>
      </c>
      <c r="R2424" s="7" t="str">
        <f aca="false">IF(P2424&gt;=Assumptions!$B$28,"High",IF(P2424&gt;=Assumptions!$B$29,"Mid","Low"))</f>
        <v>High</v>
      </c>
      <c r="S2424" s="7" t="str">
        <f aca="false">INDEX(Assumptions!$B$33:$B$41,MATCH(Q2424&amp;"|"&amp;R2424,Assumptions!$A$33:$A$41,0))</f>
        <v>Premier Advocates</v>
      </c>
      <c r="T2424" s="7" t="n">
        <f aca="false">IF(ISNUMBER(Data_Clean!V2424),J2424*Data_Clean!V2424,0)</f>
        <v>262.76251071</v>
      </c>
    </row>
    <row r="2425" customFormat="false" ht="15" hidden="false" customHeight="false" outlineLevel="0" collapsed="false">
      <c r="A2425" s="15" t="str">
        <f aca="false">Data_Clean!A2425</f>
        <v>CX102421</v>
      </c>
      <c r="B2425" s="14" t="n">
        <f aca="false">Data_Clean!G2425*Assumptions!$B$5</f>
        <v>167.53075</v>
      </c>
      <c r="C2425" s="14" t="n">
        <f aca="false">IF(Data_Clean!H2425="",0,Data_Clean!H2425)*Assumptions!$B$6</f>
        <v>183.74544</v>
      </c>
      <c r="D2425" s="14" t="n">
        <f aca="false">Data_Clean!I2425*Assumptions!$B$7</f>
        <v>0</v>
      </c>
      <c r="E2425" s="14" t="n">
        <f aca="false">Data_Clean!J2425*Assumptions!$B$8</f>
        <v>0</v>
      </c>
      <c r="F2425" s="14" t="n">
        <f aca="false">Data_Clean!K2425*Assumptions!$B$9</f>
        <v>4505.6</v>
      </c>
      <c r="G2425" s="14" t="n">
        <f aca="false">Data_Clean!L2425*Assumptions!$B$10</f>
        <v>0</v>
      </c>
      <c r="H2425" s="14" t="n">
        <f aca="false">IF(OR(Data_Clean!M2425="",Data_Clean!N2425=""),0,Data_Clean!M2425*Data_Clean!N2425/100)*Assumptions!$B$13*Assumptions!$B$11</f>
        <v>689.76</v>
      </c>
      <c r="I2425" s="14" t="n">
        <f aca="false">Data_Clean!O2425*4*Assumptions!$B$12</f>
        <v>90.47808</v>
      </c>
      <c r="J2425" s="14" t="n">
        <f aca="false">SUM(B2425:I2425)</f>
        <v>5637.11427</v>
      </c>
      <c r="K2425" s="16" t="n">
        <f aca="false">IF(Data_Clean!P2425="","",Assumptions!$B$15*0.5^(Data_Clean!P2425/Assumptions!$B$20))</f>
        <v>26.1165168988837</v>
      </c>
      <c r="L2425" s="16" t="n">
        <f aca="false">Assumptions!$B$16*MIN(1,LN(1+Data_Clean!Q2425)/LN(1+Assumptions!$B$21))</f>
        <v>15.5872929926646</v>
      </c>
      <c r="M2425" s="16" t="n">
        <f aca="false">Assumptions!$B$17*(0.6*MIN(1,Data_Clean!R2425/Assumptions!$B$22)+0.4*IF(Data_Clean!S2425="",0,Data_Clean!S2425))</f>
        <v>12.042</v>
      </c>
      <c r="N2425" s="16" t="n">
        <f aca="false">Assumptions!$B$18*MIN(1,(Data_Clean!F2425-1)/Assumptions!$B$23)</f>
        <v>15</v>
      </c>
      <c r="O2425" s="16" t="n">
        <f aca="false">Assumptions!$B$19*(0.4*IF(Data_Clean!E2425="",0,MIN(1,Data_Clean!E2425/12/Assumptions!$B$24))+0.35*IF(Data_Clean!D2425="Y",1,0)+0.25*(1-MIN(Data_Clean!T2425,3)/3))/IF(Data_Clean!E2425="",0.6,1)</f>
        <v>14.05</v>
      </c>
      <c r="P2425" s="16" t="n">
        <f aca="false">SUM(K2425:O2425)/(Assumptions!$D$5-IF(K2425="",Assumptions!$B$15,0))*100</f>
        <v>82.7958098915483</v>
      </c>
      <c r="Q2425" s="7" t="str">
        <f aca="false">IF(J2425&gt;=Assumptions!$B$26,"High",IF(J2425&gt;=Assumptions!$B$27,"Mid","Low"))</f>
        <v>High</v>
      </c>
      <c r="R2425" s="7" t="str">
        <f aca="false">IF(P2425&gt;=Assumptions!$B$28,"High",IF(P2425&gt;=Assumptions!$B$29,"Mid","Low"))</f>
        <v>High</v>
      </c>
      <c r="S2425" s="7" t="str">
        <f aca="false">INDEX(Assumptions!$B$33:$B$41,MATCH(Q2425&amp;"|"&amp;R2425,Assumptions!$A$33:$A$41,0))</f>
        <v>Premier Advocates</v>
      </c>
      <c r="T2425" s="7" t="n">
        <f aca="false">IF(ISNUMBER(Data_Clean!V2425),J2425*Data_Clean!V2425,0)</f>
        <v>129.089916783</v>
      </c>
    </row>
    <row r="2426" customFormat="false" ht="15" hidden="false" customHeight="false" outlineLevel="0" collapsed="false">
      <c r="A2426" s="15" t="str">
        <f aca="false">Data_Clean!A2426</f>
        <v>CX102422</v>
      </c>
      <c r="B2426" s="14" t="n">
        <f aca="false">Data_Clean!G2426*Assumptions!$B$5</f>
        <v>108.488</v>
      </c>
      <c r="C2426" s="14" t="n">
        <f aca="false">IF(Data_Clean!H2426="",0,Data_Clean!H2426)*Assumptions!$B$6</f>
        <v>0</v>
      </c>
      <c r="D2426" s="14" t="n">
        <f aca="false">Data_Clean!I2426*Assumptions!$B$7</f>
        <v>0</v>
      </c>
      <c r="E2426" s="14" t="n">
        <f aca="false">Data_Clean!J2426*Assumptions!$B$8</f>
        <v>0</v>
      </c>
      <c r="F2426" s="14" t="n">
        <f aca="false">Data_Clean!K2426*Assumptions!$B$9</f>
        <v>0</v>
      </c>
      <c r="G2426" s="14" t="n">
        <f aca="false">Data_Clean!L2426*Assumptions!$B$10</f>
        <v>169.65</v>
      </c>
      <c r="H2426" s="14" t="n">
        <f aca="false">IF(OR(Data_Clean!M2426="",Data_Clean!N2426=""),0,Data_Clean!M2426*Data_Clean!N2426/100)*Assumptions!$B$13*Assumptions!$B$11</f>
        <v>410.268</v>
      </c>
      <c r="I2426" s="14" t="n">
        <f aca="false">Data_Clean!O2426*4*Assumptions!$B$12</f>
        <v>31.33632</v>
      </c>
      <c r="J2426" s="14" t="n">
        <f aca="false">SUM(B2426:I2426)</f>
        <v>719.74232</v>
      </c>
      <c r="K2426" s="16" t="n">
        <f aca="false">IF(Data_Clean!P2426="","",Assumptions!$B$15*0.5^(Data_Clean!P2426/Assumptions!$B$20))</f>
        <v>27.3516746567465</v>
      </c>
      <c r="L2426" s="16" t="n">
        <f aca="false">Assumptions!$B$16*MIN(1,LN(1+Data_Clean!Q2426)/LN(1+Assumptions!$B$21))</f>
        <v>12.8906482631789</v>
      </c>
      <c r="M2426" s="16" t="n">
        <f aca="false">Assumptions!$B$17*(0.6*MIN(1,Data_Clean!R2426/Assumptions!$B$22)+0.4*IF(Data_Clean!S2426="",0,Data_Clean!S2426))</f>
        <v>10.896</v>
      </c>
      <c r="N2426" s="16" t="n">
        <f aca="false">Assumptions!$B$18*MIN(1,(Data_Clean!F2426-1)/Assumptions!$B$23)</f>
        <v>10</v>
      </c>
      <c r="O2426" s="16" t="n">
        <f aca="false">Assumptions!$B$19*(0.4*IF(Data_Clean!E2426="",0,MIN(1,Data_Clean!E2426/12/Assumptions!$B$24))+0.35*IF(Data_Clean!D2426="Y",1,0)+0.25*(1-MIN(Data_Clean!T2426,3)/3))/IF(Data_Clean!E2426="",0.6,1)</f>
        <v>13.75</v>
      </c>
      <c r="P2426" s="16" t="n">
        <f aca="false">SUM(K2426:O2426)/(Assumptions!$D$5-IF(K2426="",Assumptions!$B$15,0))*100</f>
        <v>74.8883229199254</v>
      </c>
      <c r="Q2426" s="7" t="str">
        <f aca="false">IF(J2426&gt;=Assumptions!$B$26,"High",IF(J2426&gt;=Assumptions!$B$27,"Mid","Low"))</f>
        <v>Mid</v>
      </c>
      <c r="R2426" s="7" t="str">
        <f aca="false">IF(P2426&gt;=Assumptions!$B$28,"High",IF(P2426&gt;=Assumptions!$B$29,"Mid","Low"))</f>
        <v>High</v>
      </c>
      <c r="S2426" s="7" t="str">
        <f aca="false">INDEX(Assumptions!$B$33:$B$41,MATCH(Q2426&amp;"|"&amp;R2426,Assumptions!$A$33:$A$41,0))</f>
        <v>Engaged Builders</v>
      </c>
      <c r="T2426" s="7" t="n">
        <f aca="false">IF(ISNUMBER(Data_Clean!V2426),J2426*Data_Clean!V2426,0)</f>
        <v>32.172481704</v>
      </c>
    </row>
    <row r="2427" customFormat="false" ht="15" hidden="false" customHeight="false" outlineLevel="0" collapsed="false">
      <c r="A2427" s="15" t="str">
        <f aca="false">Data_Clean!A2427</f>
        <v>CX102423</v>
      </c>
      <c r="B2427" s="14" t="n">
        <f aca="false">Data_Clean!G2427*Assumptions!$B$5</f>
        <v>136.1465</v>
      </c>
      <c r="C2427" s="14" t="n">
        <f aca="false">IF(Data_Clean!H2427="",0,Data_Clean!H2427)*Assumptions!$B$6</f>
        <v>0</v>
      </c>
      <c r="D2427" s="14" t="n">
        <f aca="false">Data_Clean!I2427*Assumptions!$B$7</f>
        <v>2224.8</v>
      </c>
      <c r="E2427" s="14" t="n">
        <f aca="false">Data_Clean!J2427*Assumptions!$B$8</f>
        <v>0</v>
      </c>
      <c r="F2427" s="14" t="n">
        <f aca="false">Data_Clean!K2427*Assumptions!$B$9</f>
        <v>2678.5</v>
      </c>
      <c r="G2427" s="14" t="n">
        <f aca="false">Data_Clean!L2427*Assumptions!$B$10</f>
        <v>0</v>
      </c>
      <c r="H2427" s="14" t="n">
        <f aca="false">IF(OR(Data_Clean!M2427="",Data_Clean!N2427=""),0,Data_Clean!M2427*Data_Clean!N2427/100)*Assumptions!$B$13*Assumptions!$B$11</f>
        <v>145.152</v>
      </c>
      <c r="I2427" s="14" t="n">
        <f aca="false">Data_Clean!O2427*4*Assumptions!$B$12</f>
        <v>144.36864</v>
      </c>
      <c r="J2427" s="14" t="n">
        <f aca="false">SUM(B2427:I2427)</f>
        <v>5328.96714</v>
      </c>
      <c r="K2427" s="16" t="n">
        <f aca="false">IF(Data_Clean!P2427="","",Assumptions!$B$15*0.5^(Data_Clean!P2427/Assumptions!$B$20))</f>
        <v>22.735748497656</v>
      </c>
      <c r="L2427" s="16" t="n">
        <f aca="false">Assumptions!$B$16*MIN(1,LN(1+Data_Clean!Q2427)/LN(1+Assumptions!$B$21))</f>
        <v>18.0605608152032</v>
      </c>
      <c r="M2427" s="16" t="n">
        <f aca="false">Assumptions!$B$17*(0.6*MIN(1,Data_Clean!R2427/Assumptions!$B$22)+0.4*IF(Data_Clean!S2427="",0,Data_Clean!S2427))</f>
        <v>10.974</v>
      </c>
      <c r="N2427" s="16" t="n">
        <f aca="false">Assumptions!$B$18*MIN(1,(Data_Clean!F2427-1)/Assumptions!$B$23)</f>
        <v>20</v>
      </c>
      <c r="O2427" s="16" t="n">
        <f aca="false">Assumptions!$B$19*(0.4*IF(Data_Clean!E2427="",0,MIN(1,Data_Clean!E2427/12/Assumptions!$B$24))+0.35*IF(Data_Clean!D2427="Y",1,0)+0.25*(1-MIN(Data_Clean!T2427,3)/3))/IF(Data_Clean!E2427="",0.6,1)</f>
        <v>12.05</v>
      </c>
      <c r="P2427" s="16" t="n">
        <f aca="false">SUM(K2427:O2427)/(Assumptions!$D$5-IF(K2427="",Assumptions!$B$15,0))*100</f>
        <v>83.8203093128592</v>
      </c>
      <c r="Q2427" s="7" t="str">
        <f aca="false">IF(J2427&gt;=Assumptions!$B$26,"High",IF(J2427&gt;=Assumptions!$B$27,"Mid","Low"))</f>
        <v>High</v>
      </c>
      <c r="R2427" s="7" t="str">
        <f aca="false">IF(P2427&gt;=Assumptions!$B$28,"High",IF(P2427&gt;=Assumptions!$B$29,"Mid","Low"))</f>
        <v>High</v>
      </c>
      <c r="S2427" s="7" t="str">
        <f aca="false">INDEX(Assumptions!$B$33:$B$41,MATCH(Q2427&amp;"|"&amp;R2427,Assumptions!$A$33:$A$41,0))</f>
        <v>Premier Advocates</v>
      </c>
      <c r="T2427" s="7" t="n">
        <f aca="false">IF(ISNUMBER(Data_Clean!V2427),J2427*Data_Clean!V2427,0)</f>
        <v>65.013399108</v>
      </c>
    </row>
    <row r="2428" customFormat="false" ht="15" hidden="false" customHeight="false" outlineLevel="0" collapsed="false">
      <c r="A2428" s="15" t="str">
        <f aca="false">Data_Clean!A2428</f>
        <v>CX102424</v>
      </c>
      <c r="B2428" s="14" t="n">
        <f aca="false">Data_Clean!G2428*Assumptions!$B$5</f>
        <v>35.25625</v>
      </c>
      <c r="C2428" s="14" t="n">
        <f aca="false">IF(Data_Clean!H2428="",0,Data_Clean!H2428)*Assumptions!$B$6</f>
        <v>0</v>
      </c>
      <c r="D2428" s="14" t="n">
        <f aca="false">Data_Clean!I2428*Assumptions!$B$7</f>
        <v>0</v>
      </c>
      <c r="E2428" s="14" t="n">
        <f aca="false">Data_Clean!J2428*Assumptions!$B$8</f>
        <v>0</v>
      </c>
      <c r="F2428" s="14" t="n">
        <f aca="false">Data_Clean!K2428*Assumptions!$B$9</f>
        <v>0</v>
      </c>
      <c r="G2428" s="14" t="n">
        <f aca="false">Data_Clean!L2428*Assumptions!$B$10</f>
        <v>0</v>
      </c>
      <c r="H2428" s="14" t="n">
        <f aca="false">IF(OR(Data_Clean!M2428="",Data_Clean!N2428=""),0,Data_Clean!M2428*Data_Clean!N2428/100)*Assumptions!$B$13*Assumptions!$B$11</f>
        <v>0</v>
      </c>
      <c r="I2428" s="14" t="n">
        <f aca="false">Data_Clean!O2428*4*Assumptions!$B$12</f>
        <v>0</v>
      </c>
      <c r="J2428" s="14" t="n">
        <f aca="false">SUM(B2428:I2428)</f>
        <v>35.25625</v>
      </c>
      <c r="K2428" s="16" t="n">
        <f aca="false">IF(Data_Clean!P2428="","",Assumptions!$B$15*0.5^(Data_Clean!P2428/Assumptions!$B$20))</f>
        <v>21.7090385616057</v>
      </c>
      <c r="L2428" s="16" t="n">
        <f aca="false">Assumptions!$B$16*MIN(1,LN(1+Data_Clean!Q2428)/LN(1+Assumptions!$B$21))</f>
        <v>14.320838960067</v>
      </c>
      <c r="M2428" s="16" t="n">
        <f aca="false">Assumptions!$B$17*(0.6*MIN(1,Data_Clean!R2428/Assumptions!$B$22)+0.4*IF(Data_Clean!S2428="",0,Data_Clean!S2428))</f>
        <v>11.85</v>
      </c>
      <c r="N2428" s="16" t="n">
        <f aca="false">Assumptions!$B$18*MIN(1,(Data_Clean!F2428-1)/Assumptions!$B$23)</f>
        <v>0</v>
      </c>
      <c r="O2428" s="16" t="n">
        <f aca="false">Assumptions!$B$19*(0.4*IF(Data_Clean!E2428="",0,MIN(1,Data_Clean!E2428/12/Assumptions!$B$24))+0.35*IF(Data_Clean!D2428="Y",1,0)+0.25*(1-MIN(Data_Clean!T2428,3)/3))/IF(Data_Clean!E2428="",0.6,1)</f>
        <v>4.55</v>
      </c>
      <c r="P2428" s="16" t="n">
        <f aca="false">SUM(K2428:O2428)/(Assumptions!$D$5-IF(K2428="",Assumptions!$B$15,0))*100</f>
        <v>52.4298775216727</v>
      </c>
      <c r="Q2428" s="7" t="str">
        <f aca="false">IF(J2428&gt;=Assumptions!$B$26,"High",IF(J2428&gt;=Assumptions!$B$27,"Mid","Low"))</f>
        <v>Low</v>
      </c>
      <c r="R2428" s="7" t="str">
        <f aca="false">IF(P2428&gt;=Assumptions!$B$28,"High",IF(P2428&gt;=Assumptions!$B$29,"Mid","Low"))</f>
        <v>Mid</v>
      </c>
      <c r="S2428" s="7" t="str">
        <f aca="false">INDEX(Assumptions!$B$33:$B$41,MATCH(Q2428&amp;"|"&amp;R2428,Assumptions!$A$33:$A$41,0))</f>
        <v>Light Touch</v>
      </c>
      <c r="T2428" s="7" t="n">
        <f aca="false">IF(ISNUMBER(Data_Clean!V2428),J2428*Data_Clean!V2428,0)</f>
        <v>3.839405625</v>
      </c>
    </row>
    <row r="2429" customFormat="false" ht="15" hidden="false" customHeight="false" outlineLevel="0" collapsed="false">
      <c r="A2429" s="15" t="str">
        <f aca="false">Data_Clean!A2429</f>
        <v>CX102425</v>
      </c>
      <c r="B2429" s="14" t="n">
        <f aca="false">Data_Clean!G2429*Assumptions!$B$5</f>
        <v>256.3965</v>
      </c>
      <c r="C2429" s="14" t="n">
        <f aca="false">IF(Data_Clean!H2429="",0,Data_Clean!H2429)*Assumptions!$B$6</f>
        <v>353.42832</v>
      </c>
      <c r="D2429" s="14" t="n">
        <f aca="false">Data_Clean!I2429*Assumptions!$B$7</f>
        <v>0</v>
      </c>
      <c r="E2429" s="14" t="n">
        <f aca="false">Data_Clean!J2429*Assumptions!$B$8</f>
        <v>0</v>
      </c>
      <c r="F2429" s="14" t="n">
        <f aca="false">Data_Clean!K2429*Assumptions!$B$9</f>
        <v>3108.6</v>
      </c>
      <c r="G2429" s="14" t="n">
        <f aca="false">Data_Clean!L2429*Assumptions!$B$10</f>
        <v>0</v>
      </c>
      <c r="H2429" s="14" t="n">
        <f aca="false">IF(OR(Data_Clean!M2429="",Data_Clean!N2429=""),0,Data_Clean!M2429*Data_Clean!N2429/100)*Assumptions!$B$13*Assumptions!$B$11</f>
        <v>0</v>
      </c>
      <c r="I2429" s="14" t="n">
        <f aca="false">Data_Clean!O2429*4*Assumptions!$B$12</f>
        <v>0</v>
      </c>
      <c r="J2429" s="14" t="n">
        <f aca="false">SUM(B2429:I2429)</f>
        <v>3718.42482</v>
      </c>
      <c r="K2429" s="16" t="n">
        <f aca="false">IF(Data_Clean!P2429="","",Assumptions!$B$15*0.5^(Data_Clean!P2429/Assumptions!$B$20))</f>
        <v>21.7090385616057</v>
      </c>
      <c r="L2429" s="16" t="n">
        <f aca="false">Assumptions!$B$16*MIN(1,LN(1+Data_Clean!Q2429)/LN(1+Assumptions!$B$21))</f>
        <v>16.230151259145</v>
      </c>
      <c r="M2429" s="16" t="n">
        <f aca="false">Assumptions!$B$17*(0.6*MIN(1,Data_Clean!R2429/Assumptions!$B$22)+0.4*IF(Data_Clean!S2429="",0,Data_Clean!S2429))</f>
        <v>10.416</v>
      </c>
      <c r="N2429" s="16" t="n">
        <f aca="false">Assumptions!$B$18*MIN(1,(Data_Clean!F2429-1)/Assumptions!$B$23)</f>
        <v>15</v>
      </c>
      <c r="O2429" s="16" t="n">
        <f aca="false">Assumptions!$B$19*(0.4*IF(Data_Clean!E2429="",0,MIN(1,Data_Clean!E2429/12/Assumptions!$B$24))+0.35*IF(Data_Clean!D2429="Y",1,0)+0.25*(1-MIN(Data_Clean!T2429,3)/3))/IF(Data_Clean!E2429="",0.6,1)</f>
        <v>6.15</v>
      </c>
      <c r="P2429" s="16" t="n">
        <f aca="false">SUM(K2429:O2429)/(Assumptions!$D$5-IF(K2429="",Assumptions!$B$15,0))*100</f>
        <v>69.5051898207507</v>
      </c>
      <c r="Q2429" s="7" t="str">
        <f aca="false">IF(J2429&gt;=Assumptions!$B$26,"High",IF(J2429&gt;=Assumptions!$B$27,"Mid","Low"))</f>
        <v>High</v>
      </c>
      <c r="R2429" s="7" t="str">
        <f aca="false">IF(P2429&gt;=Assumptions!$B$28,"High",IF(P2429&gt;=Assumptions!$B$29,"Mid","Low"))</f>
        <v>Mid</v>
      </c>
      <c r="S2429" s="7" t="str">
        <f aca="false">INDEX(Assumptions!$B$33:$B$41,MATCH(Q2429&amp;"|"&amp;R2429,Assumptions!$A$33:$A$41,0))</f>
        <v>Established Core</v>
      </c>
      <c r="T2429" s="7" t="n">
        <f aca="false">IF(ISNUMBER(Data_Clean!V2429),J2429*Data_Clean!V2429,0)</f>
        <v>135.72250593</v>
      </c>
    </row>
    <row r="2430" customFormat="false" ht="15" hidden="false" customHeight="false" outlineLevel="0" collapsed="false">
      <c r="A2430" s="15" t="str">
        <f aca="false">Data_Clean!A2430</f>
        <v>CX102426</v>
      </c>
      <c r="B2430" s="14" t="n">
        <f aca="false">Data_Clean!G2430*Assumptions!$B$5</f>
        <v>285.4085</v>
      </c>
      <c r="C2430" s="14" t="n">
        <f aca="false">IF(Data_Clean!H2430="",0,Data_Clean!H2430)*Assumptions!$B$6</f>
        <v>167.64768</v>
      </c>
      <c r="D2430" s="14" t="n">
        <f aca="false">Data_Clean!I2430*Assumptions!$B$7</f>
        <v>0</v>
      </c>
      <c r="E2430" s="14" t="n">
        <f aca="false">Data_Clean!J2430*Assumptions!$B$8</f>
        <v>0</v>
      </c>
      <c r="F2430" s="14" t="n">
        <f aca="false">Data_Clean!K2430*Assumptions!$B$9</f>
        <v>0</v>
      </c>
      <c r="G2430" s="14" t="n">
        <f aca="false">Data_Clean!L2430*Assumptions!$B$10</f>
        <v>0</v>
      </c>
      <c r="H2430" s="14" t="n">
        <f aca="false">IF(OR(Data_Clean!M2430="",Data_Clean!N2430=""),0,Data_Clean!M2430*Data_Clean!N2430/100)*Assumptions!$B$13*Assumptions!$B$11</f>
        <v>0</v>
      </c>
      <c r="I2430" s="14" t="n">
        <f aca="false">Data_Clean!O2430*4*Assumptions!$B$12</f>
        <v>0</v>
      </c>
      <c r="J2430" s="14" t="n">
        <f aca="false">SUM(B2430:I2430)</f>
        <v>453.05618</v>
      </c>
      <c r="K2430" s="16" t="n">
        <f aca="false">IF(Data_Clean!P2430="","",Assumptions!$B$15*0.5^(Data_Clean!P2430/Assumptions!$B$20))</f>
        <v>26.1165168988837</v>
      </c>
      <c r="L2430" s="16" t="n">
        <f aca="false">Assumptions!$B$16*MIN(1,LN(1+Data_Clean!Q2430)/LN(1+Assumptions!$B$21))</f>
        <v>19.7879039263707</v>
      </c>
      <c r="M2430" s="16" t="n">
        <f aca="false">Assumptions!$B$17*(0.6*MIN(1,Data_Clean!R2430/Assumptions!$B$22)+0.4*IF(Data_Clean!S2430="",0,Data_Clean!S2430))</f>
        <v>2.682</v>
      </c>
      <c r="N2430" s="16" t="n">
        <f aca="false">Assumptions!$B$18*MIN(1,(Data_Clean!F2430-1)/Assumptions!$B$23)</f>
        <v>5</v>
      </c>
      <c r="O2430" s="16" t="n">
        <f aca="false">Assumptions!$B$19*(0.4*IF(Data_Clean!E2430="",0,MIN(1,Data_Clean!E2430/12/Assumptions!$B$24))+0.35*IF(Data_Clean!D2430="Y",1,0)+0.25*(1-MIN(Data_Clean!T2430,3)/3))/IF(Data_Clean!E2430="",0.6,1)</f>
        <v>7.9</v>
      </c>
      <c r="P2430" s="16" t="n">
        <f aca="false">SUM(K2430:O2430)/(Assumptions!$D$5-IF(K2430="",Assumptions!$B$15,0))*100</f>
        <v>61.4864208252544</v>
      </c>
      <c r="Q2430" s="7" t="str">
        <f aca="false">IF(J2430&gt;=Assumptions!$B$26,"High",IF(J2430&gt;=Assumptions!$B$27,"Mid","Low"))</f>
        <v>Mid</v>
      </c>
      <c r="R2430" s="7" t="str">
        <f aca="false">IF(P2430&gt;=Assumptions!$B$28,"High",IF(P2430&gt;=Assumptions!$B$29,"Mid","Low"))</f>
        <v>Mid</v>
      </c>
      <c r="S2430" s="7" t="str">
        <f aca="false">INDEX(Assumptions!$B$33:$B$41,MATCH(Q2430&amp;"|"&amp;R2430,Assumptions!$A$33:$A$41,0))</f>
        <v>Established Core</v>
      </c>
      <c r="T2430" s="7" t="n">
        <f aca="false">IF(ISNUMBER(Data_Clean!V2430),J2430*Data_Clean!V2430,0)</f>
        <v>22.154447202</v>
      </c>
    </row>
    <row r="2431" customFormat="false" ht="15" hidden="false" customHeight="false" outlineLevel="0" collapsed="false">
      <c r="A2431" s="15" t="str">
        <f aca="false">Data_Clean!A2431</f>
        <v>CX102427</v>
      </c>
      <c r="B2431" s="14" t="n">
        <f aca="false">Data_Clean!G2431*Assumptions!$B$5</f>
        <v>36.90425</v>
      </c>
      <c r="C2431" s="14" t="n">
        <f aca="false">IF(Data_Clean!H2431="",0,Data_Clean!H2431)*Assumptions!$B$6</f>
        <v>423.57048</v>
      </c>
      <c r="D2431" s="14" t="n">
        <f aca="false">Data_Clean!I2431*Assumptions!$B$7</f>
        <v>0</v>
      </c>
      <c r="E2431" s="14" t="n">
        <f aca="false">Data_Clean!J2431*Assumptions!$B$8</f>
        <v>0</v>
      </c>
      <c r="F2431" s="14" t="n">
        <f aca="false">Data_Clean!K2431*Assumptions!$B$9</f>
        <v>1501.5</v>
      </c>
      <c r="G2431" s="14" t="n">
        <f aca="false">Data_Clean!L2431*Assumptions!$B$10</f>
        <v>0</v>
      </c>
      <c r="H2431" s="14" t="n">
        <f aca="false">IF(OR(Data_Clean!M2431="",Data_Clean!N2431=""),0,Data_Clean!M2431*Data_Clean!N2431/100)*Assumptions!$B$13*Assumptions!$B$11</f>
        <v>55.44</v>
      </c>
      <c r="I2431" s="14" t="n">
        <f aca="false">Data_Clean!O2431*4*Assumptions!$B$12</f>
        <v>7.50336</v>
      </c>
      <c r="J2431" s="14" t="n">
        <f aca="false">SUM(B2431:I2431)</f>
        <v>2024.91809</v>
      </c>
      <c r="K2431" s="16" t="n">
        <f aca="false">IF(Data_Clean!P2431="","",Assumptions!$B$15*0.5^(Data_Clean!P2431/Assumptions!$B$20))</f>
        <v>4.0191504845111</v>
      </c>
      <c r="L2431" s="16" t="n">
        <f aca="false">Assumptions!$B$16*MIN(1,LN(1+Data_Clean!Q2431)/LN(1+Assumptions!$B$21))</f>
        <v>12.0537864630054</v>
      </c>
      <c r="M2431" s="16" t="n">
        <f aca="false">Assumptions!$B$17*(0.6*MIN(1,Data_Clean!R2431/Assumptions!$B$22)+0.4*IF(Data_Clean!S2431="",0,Data_Clean!S2431))</f>
        <v>4.602</v>
      </c>
      <c r="N2431" s="16" t="n">
        <f aca="false">Assumptions!$B$18*MIN(1,(Data_Clean!F2431-1)/Assumptions!$B$23)</f>
        <v>20</v>
      </c>
      <c r="O2431" s="16" t="n">
        <f aca="false">Assumptions!$B$19*(0.4*IF(Data_Clean!E2431="",0,MIN(1,Data_Clean!E2431/12/Assumptions!$B$24))+0.35*IF(Data_Clean!D2431="Y",1,0)+0.25*(1-MIN(Data_Clean!T2431,3)/3))/IF(Data_Clean!E2431="",0.6,1)</f>
        <v>7.55</v>
      </c>
      <c r="P2431" s="16" t="n">
        <f aca="false">SUM(K2431:O2431)/(Assumptions!$D$5-IF(K2431="",Assumptions!$B$15,0))*100</f>
        <v>48.2249369475165</v>
      </c>
      <c r="Q2431" s="7" t="str">
        <f aca="false">IF(J2431&gt;=Assumptions!$B$26,"High",IF(J2431&gt;=Assumptions!$B$27,"Mid","Low"))</f>
        <v>High</v>
      </c>
      <c r="R2431" s="7" t="str">
        <f aca="false">IF(P2431&gt;=Assumptions!$B$28,"High",IF(P2431&gt;=Assumptions!$B$29,"Mid","Low"))</f>
        <v>Low</v>
      </c>
      <c r="S2431" s="7" t="str">
        <f aca="false">INDEX(Assumptions!$B$33:$B$41,MATCH(Q2431&amp;"|"&amp;R2431,Assumptions!$A$33:$A$41,0))</f>
        <v>Affluent Drifters</v>
      </c>
      <c r="T2431" s="7" t="n">
        <f aca="false">IF(ISNUMBER(Data_Clean!V2431),J2431*Data_Clean!V2431,0)</f>
        <v>108.738101433</v>
      </c>
    </row>
    <row r="2432" customFormat="false" ht="15" hidden="false" customHeight="false" outlineLevel="0" collapsed="false">
      <c r="A2432" s="15" t="str">
        <f aca="false">Data_Clean!A2432</f>
        <v>CX102428</v>
      </c>
      <c r="B2432" s="14" t="n">
        <f aca="false">Data_Clean!G2432*Assumptions!$B$5</f>
        <v>12.66325</v>
      </c>
      <c r="C2432" s="14" t="n">
        <f aca="false">IF(Data_Clean!H2432="",0,Data_Clean!H2432)*Assumptions!$B$6</f>
        <v>0</v>
      </c>
      <c r="D2432" s="14" t="n">
        <f aca="false">Data_Clean!I2432*Assumptions!$B$7</f>
        <v>0</v>
      </c>
      <c r="E2432" s="14" t="n">
        <f aca="false">Data_Clean!J2432*Assumptions!$B$8</f>
        <v>0</v>
      </c>
      <c r="F2432" s="14" t="n">
        <f aca="false">Data_Clean!K2432*Assumptions!$B$9</f>
        <v>0</v>
      </c>
      <c r="G2432" s="14" t="n">
        <f aca="false">Data_Clean!L2432*Assumptions!$B$10</f>
        <v>0</v>
      </c>
      <c r="H2432" s="14" t="n">
        <f aca="false">IF(OR(Data_Clean!M2432="",Data_Clean!N2432=""),0,Data_Clean!M2432*Data_Clean!N2432/100)*Assumptions!$B$13*Assumptions!$B$11</f>
        <v>0</v>
      </c>
      <c r="I2432" s="14" t="n">
        <f aca="false">Data_Clean!O2432*4*Assumptions!$B$12</f>
        <v>0</v>
      </c>
      <c r="J2432" s="14" t="n">
        <f aca="false">SUM(B2432:I2432)</f>
        <v>12.66325</v>
      </c>
      <c r="K2432" s="16" t="n">
        <f aca="false">IF(Data_Clean!P2432="","",Assumptions!$B$15*0.5^(Data_Clean!P2432/Assumptions!$B$20))</f>
        <v>19.7926186615934</v>
      </c>
      <c r="L2432" s="16" t="n">
        <f aca="false">Assumptions!$B$16*MIN(1,LN(1+Data_Clean!Q2432)/LN(1+Assumptions!$B$21))</f>
        <v>11.5625930527155</v>
      </c>
      <c r="M2432" s="16" t="n">
        <f aca="false">Assumptions!$B$17*(0.6*MIN(1,Data_Clean!R2432/Assumptions!$B$22)+0.4*IF(Data_Clean!S2432="",0,Data_Clean!S2432))</f>
        <v>3.042</v>
      </c>
      <c r="N2432" s="16" t="n">
        <f aca="false">Assumptions!$B$18*MIN(1,(Data_Clean!F2432-1)/Assumptions!$B$23)</f>
        <v>0</v>
      </c>
      <c r="O2432" s="16" t="n">
        <f aca="false">Assumptions!$B$19*(0.4*IF(Data_Clean!E2432="",0,MIN(1,Data_Clean!E2432/12/Assumptions!$B$24))+0.35*IF(Data_Clean!D2432="Y",1,0)+0.25*(1-MIN(Data_Clean!T2432,3)/3))/IF(Data_Clean!E2432="",0.6,1)</f>
        <v>7.85</v>
      </c>
      <c r="P2432" s="16" t="n">
        <f aca="false">SUM(K2432:O2432)/(Assumptions!$D$5-IF(K2432="",Assumptions!$B$15,0))*100</f>
        <v>42.2472117143089</v>
      </c>
      <c r="Q2432" s="7" t="str">
        <f aca="false">IF(J2432&gt;=Assumptions!$B$26,"High",IF(J2432&gt;=Assumptions!$B$27,"Mid","Low"))</f>
        <v>Low</v>
      </c>
      <c r="R2432" s="7" t="str">
        <f aca="false">IF(P2432&gt;=Assumptions!$B$28,"High",IF(P2432&gt;=Assumptions!$B$29,"Mid","Low"))</f>
        <v>Low</v>
      </c>
      <c r="S2432" s="7" t="str">
        <f aca="false">INDEX(Assumptions!$B$33:$B$41,MATCH(Q2432&amp;"|"&amp;R2432,Assumptions!$A$33:$A$41,0))</f>
        <v>Dormant &amp; Low Value</v>
      </c>
      <c r="T2432" s="7" t="n">
        <f aca="false">IF(ISNUMBER(Data_Clean!V2432),J2432*Data_Clean!V2432,0)</f>
        <v>3.0797024</v>
      </c>
    </row>
    <row r="2433" customFormat="false" ht="15" hidden="false" customHeight="false" outlineLevel="0" collapsed="false">
      <c r="A2433" s="15" t="str">
        <f aca="false">Data_Clean!A2433</f>
        <v>CX102429</v>
      </c>
      <c r="B2433" s="14" t="n">
        <f aca="false">Data_Clean!G2433*Assumptions!$B$5</f>
        <v>38.954</v>
      </c>
      <c r="C2433" s="14" t="n">
        <f aca="false">IF(Data_Clean!H2433="",0,Data_Clean!H2433)*Assumptions!$B$6</f>
        <v>193.27404</v>
      </c>
      <c r="D2433" s="14" t="n">
        <f aca="false">Data_Clean!I2433*Assumptions!$B$7</f>
        <v>0</v>
      </c>
      <c r="E2433" s="14" t="n">
        <f aca="false">Data_Clean!J2433*Assumptions!$B$8</f>
        <v>0</v>
      </c>
      <c r="F2433" s="14" t="n">
        <f aca="false">Data_Clean!K2433*Assumptions!$B$9</f>
        <v>0</v>
      </c>
      <c r="G2433" s="14" t="n">
        <f aca="false">Data_Clean!L2433*Assumptions!$B$10</f>
        <v>1176.75</v>
      </c>
      <c r="H2433" s="14" t="n">
        <f aca="false">IF(OR(Data_Clean!M2433="",Data_Clean!N2433=""),0,Data_Clean!M2433*Data_Clean!N2433/100)*Assumptions!$B$13*Assumptions!$B$11</f>
        <v>0</v>
      </c>
      <c r="I2433" s="14" t="n">
        <f aca="false">Data_Clean!O2433*4*Assumptions!$B$12</f>
        <v>0</v>
      </c>
      <c r="J2433" s="14" t="n">
        <f aca="false">SUM(B2433:I2433)</f>
        <v>1408.97804</v>
      </c>
      <c r="K2433" s="16" t="n">
        <f aca="false">IF(Data_Clean!P2433="","",Assumptions!$B$15*0.5^(Data_Clean!P2433/Assumptions!$B$20))</f>
        <v>11.367874248828</v>
      </c>
      <c r="L2433" s="16" t="n">
        <f aca="false">Assumptions!$B$16*MIN(1,LN(1+Data_Clean!Q2433)/LN(1+Assumptions!$B$21))</f>
        <v>7.47221736309214</v>
      </c>
      <c r="M2433" s="16" t="n">
        <f aca="false">Assumptions!$B$17*(0.6*MIN(1,Data_Clean!R2433/Assumptions!$B$22)+0.4*IF(Data_Clean!S2433="",0,Data_Clean!S2433))</f>
        <v>9.126</v>
      </c>
      <c r="N2433" s="16" t="n">
        <f aca="false">Assumptions!$B$18*MIN(1,(Data_Clean!F2433-1)/Assumptions!$B$23)</f>
        <v>10</v>
      </c>
      <c r="O2433" s="16" t="n">
        <f aca="false">Assumptions!$B$19*(0.4*IF(Data_Clean!E2433="",0,MIN(1,Data_Clean!E2433/12/Assumptions!$B$24))+0.35*IF(Data_Clean!D2433="Y",1,0)+0.25*(1-MIN(Data_Clean!T2433,3)/3))/IF(Data_Clean!E2433="",0.6,1)</f>
        <v>3.9</v>
      </c>
      <c r="P2433" s="16" t="n">
        <f aca="false">SUM(K2433:O2433)/(Assumptions!$D$5-IF(K2433="",Assumptions!$B$15,0))*100</f>
        <v>41.8660916119201</v>
      </c>
      <c r="Q2433" s="7" t="str">
        <f aca="false">IF(J2433&gt;=Assumptions!$B$26,"High",IF(J2433&gt;=Assumptions!$B$27,"Mid","Low"))</f>
        <v>Mid</v>
      </c>
      <c r="R2433" s="7" t="str">
        <f aca="false">IF(P2433&gt;=Assumptions!$B$28,"High",IF(P2433&gt;=Assumptions!$B$29,"Mid","Low"))</f>
        <v>Low</v>
      </c>
      <c r="S2433" s="7" t="str">
        <f aca="false">INDEX(Assumptions!$B$33:$B$41,MATCH(Q2433&amp;"|"&amp;R2433,Assumptions!$A$33:$A$41,0))</f>
        <v>Light Touch</v>
      </c>
      <c r="T2433" s="7" t="n">
        <f aca="false">IF(ISNUMBER(Data_Clean!V2433),J2433*Data_Clean!V2433,0)</f>
        <v>219.941472044</v>
      </c>
    </row>
    <row r="2434" customFormat="false" ht="15" hidden="false" customHeight="false" outlineLevel="0" collapsed="false">
      <c r="A2434" s="15" t="str">
        <f aca="false">Data_Clean!A2434</f>
        <v>CX102430</v>
      </c>
      <c r="B2434" s="14" t="n">
        <f aca="false">Data_Clean!G2434*Assumptions!$B$5</f>
        <v>168.43125</v>
      </c>
      <c r="C2434" s="14" t="n">
        <f aca="false">IF(Data_Clean!H2434="",0,Data_Clean!H2434)*Assumptions!$B$6</f>
        <v>41.89272</v>
      </c>
      <c r="D2434" s="14" t="n">
        <f aca="false">Data_Clean!I2434*Assumptions!$B$7</f>
        <v>0</v>
      </c>
      <c r="E2434" s="14" t="n">
        <f aca="false">Data_Clean!J2434*Assumptions!$B$8</f>
        <v>0</v>
      </c>
      <c r="F2434" s="14" t="n">
        <f aca="false">Data_Clean!K2434*Assumptions!$B$9</f>
        <v>0</v>
      </c>
      <c r="G2434" s="14" t="n">
        <f aca="false">Data_Clean!L2434*Assumptions!$B$10</f>
        <v>220.95</v>
      </c>
      <c r="H2434" s="14" t="n">
        <f aca="false">IF(OR(Data_Clean!M2434="",Data_Clean!N2434=""),0,Data_Clean!M2434*Data_Clean!N2434/100)*Assumptions!$B$13*Assumptions!$B$11</f>
        <v>0</v>
      </c>
      <c r="I2434" s="14" t="n">
        <f aca="false">Data_Clean!O2434*4*Assumptions!$B$12</f>
        <v>0</v>
      </c>
      <c r="J2434" s="14" t="n">
        <f aca="false">SUM(B2434:I2434)</f>
        <v>431.27397</v>
      </c>
      <c r="K2434" s="16" t="n">
        <f aca="false">IF(Data_Clean!P2434="","",Assumptions!$B$15*0.5^(Data_Clean!P2434/Assumptions!$B$20))</f>
        <v>25.5200148285257</v>
      </c>
      <c r="L2434" s="16" t="n">
        <f aca="false">Assumptions!$B$16*MIN(1,LN(1+Data_Clean!Q2434)/LN(1+Assumptions!$B$21))</f>
        <v>13.8963721559302</v>
      </c>
      <c r="M2434" s="16" t="n">
        <f aca="false">Assumptions!$B$17*(0.6*MIN(1,Data_Clean!R2434/Assumptions!$B$22)+0.4*IF(Data_Clean!S2434="",0,Data_Clean!S2434))</f>
        <v>11.7</v>
      </c>
      <c r="N2434" s="16" t="n">
        <f aca="false">Assumptions!$B$18*MIN(1,(Data_Clean!F2434-1)/Assumptions!$B$23)</f>
        <v>10</v>
      </c>
      <c r="O2434" s="16" t="n">
        <f aca="false">Assumptions!$B$19*(0.4*IF(Data_Clean!E2434="",0,MIN(1,Data_Clean!E2434/12/Assumptions!$B$24))+0.35*IF(Data_Clean!D2434="Y",1,0)+0.25*(1-MIN(Data_Clean!T2434,3)/3))/IF(Data_Clean!E2434="",0.6,1)</f>
        <v>3.95</v>
      </c>
      <c r="P2434" s="16" t="n">
        <f aca="false">SUM(K2434:O2434)/(Assumptions!$D$5-IF(K2434="",Assumptions!$B$15,0))*100</f>
        <v>65.0663869844559</v>
      </c>
      <c r="Q2434" s="7" t="str">
        <f aca="false">IF(J2434&gt;=Assumptions!$B$26,"High",IF(J2434&gt;=Assumptions!$B$27,"Mid","Low"))</f>
        <v>Mid</v>
      </c>
      <c r="R2434" s="7" t="str">
        <f aca="false">IF(P2434&gt;=Assumptions!$B$28,"High",IF(P2434&gt;=Assumptions!$B$29,"Mid","Low"))</f>
        <v>Mid</v>
      </c>
      <c r="S2434" s="7" t="str">
        <f aca="false">INDEX(Assumptions!$B$33:$B$41,MATCH(Q2434&amp;"|"&amp;R2434,Assumptions!$A$33:$A$41,0))</f>
        <v>Established Core</v>
      </c>
      <c r="T2434" s="7" t="n">
        <f aca="false">IF(ISNUMBER(Data_Clean!V2434),J2434*Data_Clean!V2434,0)</f>
        <v>53.305462692</v>
      </c>
    </row>
    <row r="2435" customFormat="false" ht="15" hidden="false" customHeight="false" outlineLevel="0" collapsed="false">
      <c r="A2435" s="15" t="str">
        <f aca="false">Data_Clean!A2435</f>
        <v>CX102431</v>
      </c>
      <c r="B2435" s="14" t="n">
        <f aca="false">Data_Clean!G2435*Assumptions!$B$5</f>
        <v>54.91525</v>
      </c>
      <c r="C2435" s="14" t="n">
        <f aca="false">IF(Data_Clean!H2435="",0,Data_Clean!H2435)*Assumptions!$B$6</f>
        <v>427.12164</v>
      </c>
      <c r="D2435" s="14" t="n">
        <f aca="false">Data_Clean!I2435*Assumptions!$B$7</f>
        <v>0</v>
      </c>
      <c r="E2435" s="14" t="n">
        <f aca="false">Data_Clean!J2435*Assumptions!$B$8</f>
        <v>0</v>
      </c>
      <c r="F2435" s="14" t="n">
        <f aca="false">Data_Clean!K2435*Assumptions!$B$9</f>
        <v>1833.7</v>
      </c>
      <c r="G2435" s="14" t="n">
        <f aca="false">Data_Clean!L2435*Assumptions!$B$10</f>
        <v>0</v>
      </c>
      <c r="H2435" s="14" t="n">
        <f aca="false">IF(OR(Data_Clean!M2435="",Data_Clean!N2435=""),0,Data_Clean!M2435*Data_Clean!N2435/100)*Assumptions!$B$13*Assumptions!$B$11</f>
        <v>110.754</v>
      </c>
      <c r="I2435" s="14" t="n">
        <f aca="false">Data_Clean!O2435*4*Assumptions!$B$12</f>
        <v>8.09472</v>
      </c>
      <c r="J2435" s="14" t="n">
        <f aca="false">SUM(B2435:I2435)</f>
        <v>2434.58561</v>
      </c>
      <c r="K2435" s="16" t="n">
        <f aca="false">IF(Data_Clean!P2435="","",Assumptions!$B$15*0.5^(Data_Clean!P2435/Assumptions!$B$20))</f>
        <v>15.3506083799516</v>
      </c>
      <c r="L2435" s="16" t="n">
        <f aca="false">Assumptions!$B$16*MIN(1,LN(1+Data_Clean!Q2435)/LN(1+Assumptions!$B$21))</f>
        <v>11.2934465146257</v>
      </c>
      <c r="M2435" s="16" t="n">
        <f aca="false">Assumptions!$B$17*(0.6*MIN(1,Data_Clean!R2435/Assumptions!$B$22)+0.4*IF(Data_Clean!S2435="",0,Data_Clean!S2435))</f>
        <v>4.032</v>
      </c>
      <c r="N2435" s="16" t="n">
        <f aca="false">Assumptions!$B$18*MIN(1,(Data_Clean!F2435-1)/Assumptions!$B$23)</f>
        <v>15</v>
      </c>
      <c r="O2435" s="16" t="n">
        <f aca="false">Assumptions!$B$19*(0.4*IF(Data_Clean!E2435="",0,MIN(1,Data_Clean!E2435/12/Assumptions!$B$24))+0.35*IF(Data_Clean!D2435="Y",1,0)+0.25*(1-MIN(Data_Clean!T2435,3)/3))/IF(Data_Clean!E2435="",0.6,1)</f>
        <v>13.75</v>
      </c>
      <c r="P2435" s="16" t="n">
        <f aca="false">SUM(K2435:O2435)/(Assumptions!$D$5-IF(K2435="",Assumptions!$B$15,0))*100</f>
        <v>59.4260548945773</v>
      </c>
      <c r="Q2435" s="7" t="str">
        <f aca="false">IF(J2435&gt;=Assumptions!$B$26,"High",IF(J2435&gt;=Assumptions!$B$27,"Mid","Low"))</f>
        <v>High</v>
      </c>
      <c r="R2435" s="7" t="str">
        <f aca="false">IF(P2435&gt;=Assumptions!$B$28,"High",IF(P2435&gt;=Assumptions!$B$29,"Mid","Low"))</f>
        <v>Mid</v>
      </c>
      <c r="S2435" s="7" t="str">
        <f aca="false">INDEX(Assumptions!$B$33:$B$41,MATCH(Q2435&amp;"|"&amp;R2435,Assumptions!$A$33:$A$41,0))</f>
        <v>Established Core</v>
      </c>
      <c r="T2435" s="7" t="n">
        <f aca="false">IF(ISNUMBER(Data_Clean!V2435),J2435*Data_Clean!V2435,0)</f>
        <v>114.42552367</v>
      </c>
    </row>
    <row r="2436" customFormat="false" ht="15" hidden="false" customHeight="false" outlineLevel="0" collapsed="false">
      <c r="A2436" s="15" t="str">
        <f aca="false">Data_Clean!A2436</f>
        <v>CX102432</v>
      </c>
      <c r="B2436" s="14" t="n">
        <f aca="false">Data_Clean!G2436*Assumptions!$B$5</f>
        <v>61.1</v>
      </c>
      <c r="C2436" s="14" t="n">
        <f aca="false">IF(Data_Clean!H2436="",0,Data_Clean!H2436)*Assumptions!$B$6</f>
        <v>37.99488</v>
      </c>
      <c r="D2436" s="14" t="n">
        <f aca="false">Data_Clean!I2436*Assumptions!$B$7</f>
        <v>0</v>
      </c>
      <c r="E2436" s="14" t="n">
        <f aca="false">Data_Clean!J2436*Assumptions!$B$8</f>
        <v>0</v>
      </c>
      <c r="F2436" s="14" t="n">
        <f aca="false">Data_Clean!K2436*Assumptions!$B$9</f>
        <v>1046.1</v>
      </c>
      <c r="G2436" s="14" t="n">
        <f aca="false">Data_Clean!L2436*Assumptions!$B$10</f>
        <v>0</v>
      </c>
      <c r="H2436" s="14" t="n">
        <f aca="false">IF(OR(Data_Clean!M2436="",Data_Clean!N2436=""),0,Data_Clean!M2436*Data_Clean!N2436/100)*Assumptions!$B$13*Assumptions!$B$11</f>
        <v>0</v>
      </c>
      <c r="I2436" s="14" t="n">
        <f aca="false">Data_Clean!O2436*4*Assumptions!$B$12</f>
        <v>0</v>
      </c>
      <c r="J2436" s="14" t="n">
        <f aca="false">SUM(B2436:I2436)</f>
        <v>1145.19488</v>
      </c>
      <c r="K2436" s="16" t="n">
        <f aca="false">IF(Data_Clean!P2436="","",Assumptions!$B$15*0.5^(Data_Clean!P2436/Assumptions!$B$20))</f>
        <v>22.735748497656</v>
      </c>
      <c r="L2436" s="16" t="n">
        <f aca="false">Assumptions!$B$16*MIN(1,LN(1+Data_Clean!Q2436)/LN(1+Assumptions!$B$21))</f>
        <v>11.0057238927514</v>
      </c>
      <c r="M2436" s="16" t="n">
        <f aca="false">Assumptions!$B$17*(0.6*MIN(1,Data_Clean!R2436/Assumptions!$B$22)+0.4*IF(Data_Clean!S2436="",0,Data_Clean!S2436))</f>
        <v>6.804</v>
      </c>
      <c r="N2436" s="16" t="n">
        <f aca="false">Assumptions!$B$18*MIN(1,(Data_Clean!F2436-1)/Assumptions!$B$23)</f>
        <v>15</v>
      </c>
      <c r="O2436" s="16" t="n">
        <f aca="false">Assumptions!$B$19*(0.4*IF(Data_Clean!E2436="",0,MIN(1,Data_Clean!E2436/12/Assumptions!$B$24))+0.35*IF(Data_Clean!D2436="Y",1,0)+0.25*(1-MIN(Data_Clean!T2436,3)/3))/IF(Data_Clean!E2436="",0.6,1)</f>
        <v>4.25</v>
      </c>
      <c r="P2436" s="16" t="n">
        <f aca="false">SUM(K2436:O2436)/(Assumptions!$D$5-IF(K2436="",Assumptions!$B$15,0))*100</f>
        <v>59.7954723904073</v>
      </c>
      <c r="Q2436" s="7" t="str">
        <f aca="false">IF(J2436&gt;=Assumptions!$B$26,"High",IF(J2436&gt;=Assumptions!$B$27,"Mid","Low"))</f>
        <v>Mid</v>
      </c>
      <c r="R2436" s="7" t="str">
        <f aca="false">IF(P2436&gt;=Assumptions!$B$28,"High",IF(P2436&gt;=Assumptions!$B$29,"Mid","Low"))</f>
        <v>Mid</v>
      </c>
      <c r="S2436" s="7" t="str">
        <f aca="false">INDEX(Assumptions!$B$33:$B$41,MATCH(Q2436&amp;"|"&amp;R2436,Assumptions!$A$33:$A$41,0))</f>
        <v>Established Core</v>
      </c>
      <c r="T2436" s="7" t="n">
        <f aca="false">IF(ISNUMBER(Data_Clean!V2436),J2436*Data_Clean!V2436,0)</f>
        <v>116.580838784</v>
      </c>
    </row>
    <row r="2437" customFormat="false" ht="15" hidden="false" customHeight="false" outlineLevel="0" collapsed="false">
      <c r="A2437" s="15" t="str">
        <f aca="false">Data_Clean!A2437</f>
        <v>CX102433</v>
      </c>
      <c r="B2437" s="14" t="n">
        <f aca="false">Data_Clean!G2437*Assumptions!$B$5</f>
        <v>97.73</v>
      </c>
      <c r="C2437" s="14" t="n">
        <f aca="false">IF(Data_Clean!H2437="",0,Data_Clean!H2437)*Assumptions!$B$6</f>
        <v>304.15404</v>
      </c>
      <c r="D2437" s="14" t="n">
        <f aca="false">Data_Clean!I2437*Assumptions!$B$7</f>
        <v>0</v>
      </c>
      <c r="E2437" s="14" t="n">
        <f aca="false">Data_Clean!J2437*Assumptions!$B$8</f>
        <v>0</v>
      </c>
      <c r="F2437" s="14" t="n">
        <f aca="false">Data_Clean!K2437*Assumptions!$B$9</f>
        <v>3911.6</v>
      </c>
      <c r="G2437" s="14" t="n">
        <f aca="false">Data_Clean!L2437*Assumptions!$B$10</f>
        <v>0</v>
      </c>
      <c r="H2437" s="14" t="n">
        <f aca="false">IF(OR(Data_Clean!M2437="",Data_Clean!N2437=""),0,Data_Clean!M2437*Data_Clean!N2437/100)*Assumptions!$B$13*Assumptions!$B$11</f>
        <v>0</v>
      </c>
      <c r="I2437" s="14" t="n">
        <f aca="false">Data_Clean!O2437*4*Assumptions!$B$12</f>
        <v>0</v>
      </c>
      <c r="J2437" s="14" t="n">
        <f aca="false">SUM(B2437:I2437)</f>
        <v>4313.48404</v>
      </c>
      <c r="K2437" s="16" t="n">
        <f aca="false">IF(Data_Clean!P2437="","",Assumptions!$B$15*0.5^(Data_Clean!P2437/Assumptions!$B$20))</f>
        <v>24.9371368842836</v>
      </c>
      <c r="L2437" s="16" t="n">
        <f aca="false">Assumptions!$B$16*MIN(1,LN(1+Data_Clean!Q2437)/LN(1+Assumptions!$B$21))</f>
        <v>14.320838960067</v>
      </c>
      <c r="M2437" s="16" t="n">
        <f aca="false">Assumptions!$B$17*(0.6*MIN(1,Data_Clean!R2437/Assumptions!$B$22)+0.4*IF(Data_Clean!S2437="",0,Data_Clean!S2437))</f>
        <v>6.846</v>
      </c>
      <c r="N2437" s="16" t="n">
        <f aca="false">Assumptions!$B$18*MIN(1,(Data_Clean!F2437-1)/Assumptions!$B$23)</f>
        <v>10</v>
      </c>
      <c r="O2437" s="16" t="n">
        <f aca="false">Assumptions!$B$19*(0.4*IF(Data_Clean!E2437="",0,MIN(1,Data_Clean!E2437/12/Assumptions!$B$24))+0.35*IF(Data_Clean!D2437="Y",1,0)+0.25*(1-MIN(Data_Clean!T2437,3)/3))/IF(Data_Clean!E2437="",0.6,1)</f>
        <v>9.75</v>
      </c>
      <c r="P2437" s="16" t="n">
        <f aca="false">SUM(K2437:O2437)/(Assumptions!$D$5-IF(K2437="",Assumptions!$B$15,0))*100</f>
        <v>65.8539758443507</v>
      </c>
      <c r="Q2437" s="7" t="str">
        <f aca="false">IF(J2437&gt;=Assumptions!$B$26,"High",IF(J2437&gt;=Assumptions!$B$27,"Mid","Low"))</f>
        <v>High</v>
      </c>
      <c r="R2437" s="7" t="str">
        <f aca="false">IF(P2437&gt;=Assumptions!$B$28,"High",IF(P2437&gt;=Assumptions!$B$29,"Mid","Low"))</f>
        <v>Mid</v>
      </c>
      <c r="S2437" s="7" t="str">
        <f aca="false">INDEX(Assumptions!$B$33:$B$41,MATCH(Q2437&amp;"|"&amp;R2437,Assumptions!$A$33:$A$41,0))</f>
        <v>Established Core</v>
      </c>
      <c r="T2437" s="7" t="n">
        <f aca="false">IF(ISNUMBER(Data_Clean!V2437),J2437*Data_Clean!V2437,0)</f>
        <v>251.044771128</v>
      </c>
    </row>
    <row r="2438" customFormat="false" ht="15" hidden="false" customHeight="false" outlineLevel="0" collapsed="false">
      <c r="A2438" s="15" t="str">
        <f aca="false">Data_Clean!A2438</f>
        <v>CX102434</v>
      </c>
      <c r="B2438" s="14" t="n">
        <f aca="false">Data_Clean!G2438*Assumptions!$B$5</f>
        <v>398.26975</v>
      </c>
      <c r="C2438" s="14" t="n">
        <f aca="false">IF(Data_Clean!H2438="",0,Data_Clean!H2438)*Assumptions!$B$6</f>
        <v>2182.43112</v>
      </c>
      <c r="D2438" s="14" t="n">
        <f aca="false">Data_Clean!I2438*Assumptions!$B$7</f>
        <v>0</v>
      </c>
      <c r="E2438" s="14" t="n">
        <f aca="false">Data_Clean!J2438*Assumptions!$B$8</f>
        <v>0</v>
      </c>
      <c r="F2438" s="14" t="n">
        <f aca="false">Data_Clean!K2438*Assumptions!$B$9</f>
        <v>6889.3</v>
      </c>
      <c r="G2438" s="14" t="n">
        <f aca="false">Data_Clean!L2438*Assumptions!$B$10</f>
        <v>0</v>
      </c>
      <c r="H2438" s="14" t="n">
        <f aca="false">IF(OR(Data_Clean!M2438="",Data_Clean!N2438=""),0,Data_Clean!M2438*Data_Clean!N2438/100)*Assumptions!$B$13*Assumptions!$B$11</f>
        <v>399.492</v>
      </c>
      <c r="I2438" s="14" t="n">
        <f aca="false">Data_Clean!O2438*4*Assumptions!$B$12</f>
        <v>83.11968</v>
      </c>
      <c r="J2438" s="14" t="n">
        <f aca="false">SUM(B2438:I2438)</f>
        <v>9952.61255</v>
      </c>
      <c r="K2438" s="16" t="n">
        <f aca="false">IF(Data_Clean!P2438="","",Assumptions!$B$15*0.5^(Data_Clean!P2438/Assumptions!$B$20))</f>
        <v>18.0453755412318</v>
      </c>
      <c r="L2438" s="16" t="n">
        <f aca="false">Assumptions!$B$16*MIN(1,LN(1+Data_Clean!Q2438)/LN(1+Assumptions!$B$21))</f>
        <v>14.9444347261843</v>
      </c>
      <c r="M2438" s="16" t="n">
        <f aca="false">Assumptions!$B$17*(0.6*MIN(1,Data_Clean!R2438/Assumptions!$B$22)+0.4*IF(Data_Clean!S2438="",0,Data_Clean!S2438))</f>
        <v>8.256</v>
      </c>
      <c r="N2438" s="16" t="n">
        <f aca="false">Assumptions!$B$18*MIN(1,(Data_Clean!F2438-1)/Assumptions!$B$23)</f>
        <v>20</v>
      </c>
      <c r="O2438" s="16" t="n">
        <f aca="false">Assumptions!$B$19*(0.4*IF(Data_Clean!E2438="",0,MIN(1,Data_Clean!E2438/12/Assumptions!$B$24))+0.35*IF(Data_Clean!D2438="Y",1,0)+0.25*(1-MIN(Data_Clean!T2438,3)/3))/IF(Data_Clean!E2438="",0.6,1)</f>
        <v>11.7</v>
      </c>
      <c r="P2438" s="16" t="n">
        <f aca="false">SUM(K2438:O2438)/(Assumptions!$D$5-IF(K2438="",Assumptions!$B$15,0))*100</f>
        <v>72.945810267416</v>
      </c>
      <c r="Q2438" s="7" t="str">
        <f aca="false">IF(J2438&gt;=Assumptions!$B$26,"High",IF(J2438&gt;=Assumptions!$B$27,"Mid","Low"))</f>
        <v>High</v>
      </c>
      <c r="R2438" s="7" t="str">
        <f aca="false">IF(P2438&gt;=Assumptions!$B$28,"High",IF(P2438&gt;=Assumptions!$B$29,"Mid","Low"))</f>
        <v>High</v>
      </c>
      <c r="S2438" s="7" t="str">
        <f aca="false">INDEX(Assumptions!$B$33:$B$41,MATCH(Q2438&amp;"|"&amp;R2438,Assumptions!$A$33:$A$41,0))</f>
        <v>Premier Advocates</v>
      </c>
      <c r="T2438" s="7" t="n">
        <f aca="false">IF(ISNUMBER(Data_Clean!V2438),J2438*Data_Clean!V2438,0)</f>
        <v>167.20389084</v>
      </c>
    </row>
    <row r="2439" customFormat="false" ht="15" hidden="false" customHeight="false" outlineLevel="0" collapsed="false">
      <c r="A2439" s="15" t="str">
        <f aca="false">Data_Clean!A2439</f>
        <v>CX102435</v>
      </c>
      <c r="B2439" s="14" t="n">
        <f aca="false">Data_Clean!G2439*Assumptions!$B$5</f>
        <v>283.13125</v>
      </c>
      <c r="C2439" s="14" t="n">
        <f aca="false">IF(Data_Clean!H2439="",0,Data_Clean!H2439)*Assumptions!$B$6</f>
        <v>2929.05516</v>
      </c>
      <c r="D2439" s="14" t="n">
        <f aca="false">Data_Clean!I2439*Assumptions!$B$7</f>
        <v>0</v>
      </c>
      <c r="E2439" s="14" t="n">
        <f aca="false">Data_Clean!J2439*Assumptions!$B$8</f>
        <v>0</v>
      </c>
      <c r="F2439" s="14" t="n">
        <f aca="false">Data_Clean!K2439*Assumptions!$B$9</f>
        <v>7085.1</v>
      </c>
      <c r="G2439" s="14" t="n">
        <f aca="false">Data_Clean!L2439*Assumptions!$B$10</f>
        <v>0</v>
      </c>
      <c r="H2439" s="14" t="n">
        <f aca="false">IF(OR(Data_Clean!M2439="",Data_Clean!N2439=""),0,Data_Clean!M2439*Data_Clean!N2439/100)*Assumptions!$B$13*Assumptions!$B$11</f>
        <v>556.392</v>
      </c>
      <c r="I2439" s="14" t="n">
        <f aca="false">Data_Clean!O2439*4*Assumptions!$B$12</f>
        <v>0</v>
      </c>
      <c r="J2439" s="14" t="n">
        <f aca="false">SUM(B2439:I2439)</f>
        <v>10853.67841</v>
      </c>
      <c r="K2439" s="16" t="n">
        <f aca="false">IF(Data_Clean!P2439="","",Assumptions!$B$15*0.5^(Data_Clean!P2439/Assumptions!$B$20))</f>
        <v>0.0352448741039683</v>
      </c>
      <c r="L2439" s="16" t="n">
        <f aca="false">Assumptions!$B$16*MIN(1,LN(1+Data_Clean!Q2439)/LN(1+Assumptions!$B$21))</f>
        <v>0</v>
      </c>
      <c r="M2439" s="16" t="n">
        <f aca="false">Assumptions!$B$17*(0.6*MIN(1,Data_Clean!R2439/Assumptions!$B$22)+0.4*IF(Data_Clean!S2439="",0,Data_Clean!S2439))</f>
        <v>0</v>
      </c>
      <c r="N2439" s="16" t="n">
        <f aca="false">Assumptions!$B$18*MIN(1,(Data_Clean!F2439-1)/Assumptions!$B$23)</f>
        <v>15</v>
      </c>
      <c r="O2439" s="16" t="n">
        <f aca="false">Assumptions!$B$19*(0.4*IF(Data_Clean!E2439="",0,MIN(1,Data_Clean!E2439/12/Assumptions!$B$24))+0.35*IF(Data_Clean!D2439="Y",1,0)+0.25*(1-MIN(Data_Clean!T2439,3)/3))/IF(Data_Clean!E2439="",0.6,1)</f>
        <v>8.45</v>
      </c>
      <c r="P2439" s="16" t="n">
        <f aca="false">SUM(K2439:O2439)/(Assumptions!$D$5-IF(K2439="",Assumptions!$B$15,0))*100</f>
        <v>23.485244874104</v>
      </c>
      <c r="Q2439" s="7" t="str">
        <f aca="false">IF(J2439&gt;=Assumptions!$B$26,"High",IF(J2439&gt;=Assumptions!$B$27,"Mid","Low"))</f>
        <v>High</v>
      </c>
      <c r="R2439" s="7" t="str">
        <f aca="false">IF(P2439&gt;=Assumptions!$B$28,"High",IF(P2439&gt;=Assumptions!$B$29,"Mid","Low"))</f>
        <v>Low</v>
      </c>
      <c r="S2439" s="7" t="str">
        <f aca="false">INDEX(Assumptions!$B$33:$B$41,MATCH(Q2439&amp;"|"&amp;R2439,Assumptions!$A$33:$A$41,0))</f>
        <v>Affluent Drifters</v>
      </c>
      <c r="T2439" s="7" t="n">
        <f aca="false">IF(ISNUMBER(Data_Clean!V2439),J2439*Data_Clean!V2439,0)</f>
        <v>2922.895595813</v>
      </c>
    </row>
    <row r="2440" customFormat="false" ht="15" hidden="false" customHeight="false" outlineLevel="0" collapsed="false">
      <c r="A2440" s="15" t="str">
        <f aca="false">Data_Clean!A2440</f>
        <v>CX102436</v>
      </c>
      <c r="B2440" s="14" t="n">
        <f aca="false">Data_Clean!G2440*Assumptions!$B$5</f>
        <v>26.7595</v>
      </c>
      <c r="C2440" s="14" t="n">
        <f aca="false">IF(Data_Clean!H2440="",0,Data_Clean!H2440)*Assumptions!$B$6</f>
        <v>17.57472</v>
      </c>
      <c r="D2440" s="14" t="n">
        <f aca="false">Data_Clean!I2440*Assumptions!$B$7</f>
        <v>0</v>
      </c>
      <c r="E2440" s="14" t="n">
        <f aca="false">Data_Clean!J2440*Assumptions!$B$8</f>
        <v>0</v>
      </c>
      <c r="F2440" s="14" t="n">
        <f aca="false">Data_Clean!K2440*Assumptions!$B$9</f>
        <v>0</v>
      </c>
      <c r="G2440" s="14" t="n">
        <f aca="false">Data_Clean!L2440*Assumptions!$B$10</f>
        <v>0</v>
      </c>
      <c r="H2440" s="14" t="n">
        <f aca="false">IF(OR(Data_Clean!M2440="",Data_Clean!N2440=""),0,Data_Clean!M2440*Data_Clean!N2440/100)*Assumptions!$B$13*Assumptions!$B$11</f>
        <v>0</v>
      </c>
      <c r="I2440" s="14" t="n">
        <f aca="false">Data_Clean!O2440*4*Assumptions!$B$12</f>
        <v>0</v>
      </c>
      <c r="J2440" s="14" t="n">
        <f aca="false">SUM(B2440:I2440)</f>
        <v>44.33422</v>
      </c>
      <c r="K2440" s="16" t="n">
        <f aca="false">IF(Data_Clean!P2440="","",Assumptions!$B$15*0.5^(Data_Clean!P2440/Assumptions!$B$20))</f>
        <v>25.5200148285257</v>
      </c>
      <c r="L2440" s="16" t="n">
        <f aca="false">Assumptions!$B$16*MIN(1,LN(1+Data_Clean!Q2440)/LN(1+Assumptions!$B$21))</f>
        <v>14.7060656260474</v>
      </c>
      <c r="M2440" s="16" t="n">
        <f aca="false">Assumptions!$B$17*(0.6*MIN(1,Data_Clean!R2440/Assumptions!$B$22)+0.4*IF(Data_Clean!S2440="",0,Data_Clean!S2440))</f>
        <v>12.03</v>
      </c>
      <c r="N2440" s="16" t="n">
        <f aca="false">Assumptions!$B$18*MIN(1,(Data_Clean!F2440-1)/Assumptions!$B$23)</f>
        <v>5</v>
      </c>
      <c r="O2440" s="16" t="n">
        <f aca="false">Assumptions!$B$19*(0.4*IF(Data_Clean!E2440="",0,MIN(1,Data_Clean!E2440/12/Assumptions!$B$24))+0.35*IF(Data_Clean!D2440="Y",1,0)+0.25*(1-MIN(Data_Clean!T2440,3)/3))/IF(Data_Clean!E2440="",0.6,1)</f>
        <v>6.75</v>
      </c>
      <c r="P2440" s="16" t="n">
        <f aca="false">SUM(K2440:O2440)/(Assumptions!$D$5-IF(K2440="",Assumptions!$B$15,0))*100</f>
        <v>64.0060804545731</v>
      </c>
      <c r="Q2440" s="7" t="str">
        <f aca="false">IF(J2440&gt;=Assumptions!$B$26,"High",IF(J2440&gt;=Assumptions!$B$27,"Mid","Low"))</f>
        <v>Low</v>
      </c>
      <c r="R2440" s="7" t="str">
        <f aca="false">IF(P2440&gt;=Assumptions!$B$28,"High",IF(P2440&gt;=Assumptions!$B$29,"Mid","Low"))</f>
        <v>Mid</v>
      </c>
      <c r="S2440" s="7" t="str">
        <f aca="false">INDEX(Assumptions!$B$33:$B$41,MATCH(Q2440&amp;"|"&amp;R2440,Assumptions!$A$33:$A$41,0))</f>
        <v>Light Touch</v>
      </c>
      <c r="T2440" s="7" t="n">
        <f aca="false">IF(ISNUMBER(Data_Clean!V2440),J2440*Data_Clean!V2440,0)</f>
        <v>1.990606478</v>
      </c>
    </row>
    <row r="2441" customFormat="false" ht="15" hidden="false" customHeight="false" outlineLevel="0" collapsed="false">
      <c r="A2441" s="15" t="str">
        <f aca="false">Data_Clean!A2441</f>
        <v>CX102437</v>
      </c>
      <c r="B2441" s="14" t="n">
        <f aca="false">Data_Clean!G2441*Assumptions!$B$5</f>
        <v>623.8845</v>
      </c>
      <c r="C2441" s="14" t="n">
        <f aca="false">IF(Data_Clean!H2441="",0,Data_Clean!H2441)*Assumptions!$B$6</f>
        <v>0</v>
      </c>
      <c r="D2441" s="14" t="n">
        <f aca="false">Data_Clean!I2441*Assumptions!$B$7</f>
        <v>0</v>
      </c>
      <c r="E2441" s="14" t="n">
        <f aca="false">Data_Clean!J2441*Assumptions!$B$8</f>
        <v>2966.8665</v>
      </c>
      <c r="F2441" s="14" t="n">
        <f aca="false">Data_Clean!K2441*Assumptions!$B$9</f>
        <v>0</v>
      </c>
      <c r="G2441" s="14" t="n">
        <f aca="false">Data_Clean!L2441*Assumptions!$B$10</f>
        <v>0</v>
      </c>
      <c r="H2441" s="14" t="n">
        <f aca="false">IF(OR(Data_Clean!M2441="",Data_Clean!N2441=""),0,Data_Clean!M2441*Data_Clean!N2441/100)*Assumptions!$B$13*Assumptions!$B$11</f>
        <v>248.472</v>
      </c>
      <c r="I2441" s="14" t="n">
        <f aca="false">Data_Clean!O2441*4*Assumptions!$B$12</f>
        <v>19.96128</v>
      </c>
      <c r="J2441" s="14" t="n">
        <f aca="false">SUM(B2441:I2441)</f>
        <v>3859.18428</v>
      </c>
      <c r="K2441" s="16" t="n">
        <f aca="false">IF(Data_Clean!P2441="","",Assumptions!$B$15*0.5^(Data_Clean!P2441/Assumptions!$B$20))</f>
        <v>29.3147990530274</v>
      </c>
      <c r="L2441" s="16" t="n">
        <f aca="false">Assumptions!$B$16*MIN(1,LN(1+Data_Clean!Q2441)/LN(1+Assumptions!$B$21))</f>
        <v>14.4532413158944</v>
      </c>
      <c r="M2441" s="16" t="n">
        <f aca="false">Assumptions!$B$17*(0.6*MIN(1,Data_Clean!R2441/Assumptions!$B$22)+0.4*IF(Data_Clean!S2441="",0,Data_Clean!S2441))</f>
        <v>11.76</v>
      </c>
      <c r="N2441" s="16" t="n">
        <f aca="false">Assumptions!$B$18*MIN(1,(Data_Clean!F2441-1)/Assumptions!$B$23)</f>
        <v>10</v>
      </c>
      <c r="O2441" s="16" t="n">
        <f aca="false">Assumptions!$B$19*(0.4*IF(Data_Clean!E2441="",0,MIN(1,Data_Clean!E2441/12/Assumptions!$B$24))+0.35*IF(Data_Clean!D2441="Y",1,0)+0.25*(1-MIN(Data_Clean!T2441,3)/3))/IF(Data_Clean!E2441="",0.6,1)</f>
        <v>9.2</v>
      </c>
      <c r="P2441" s="16" t="n">
        <f aca="false">SUM(K2441:O2441)/(Assumptions!$D$5-IF(K2441="",Assumptions!$B$15,0))*100</f>
        <v>74.7280403689218</v>
      </c>
      <c r="Q2441" s="7" t="str">
        <f aca="false">IF(J2441&gt;=Assumptions!$B$26,"High",IF(J2441&gt;=Assumptions!$B$27,"Mid","Low"))</f>
        <v>High</v>
      </c>
      <c r="R2441" s="7" t="str">
        <f aca="false">IF(P2441&gt;=Assumptions!$B$28,"High",IF(P2441&gt;=Assumptions!$B$29,"Mid","Low"))</f>
        <v>High</v>
      </c>
      <c r="S2441" s="7" t="str">
        <f aca="false">INDEX(Assumptions!$B$33:$B$41,MATCH(Q2441&amp;"|"&amp;R2441,Assumptions!$A$33:$A$41,0))</f>
        <v>Premier Advocates</v>
      </c>
      <c r="T2441" s="7" t="n">
        <f aca="false">IF(ISNUMBER(Data_Clean!V2441),J2441*Data_Clean!V2441,0)</f>
        <v>136.615123512</v>
      </c>
    </row>
    <row r="2442" customFormat="false" ht="15" hidden="false" customHeight="false" outlineLevel="0" collapsed="false">
      <c r="A2442" s="15" t="str">
        <f aca="false">Data_Clean!A2442</f>
        <v>CX102438</v>
      </c>
      <c r="B2442" s="14" t="n">
        <f aca="false">Data_Clean!G2442*Assumptions!$B$5</f>
        <v>202.579</v>
      </c>
      <c r="C2442" s="14" t="n">
        <f aca="false">IF(Data_Clean!H2442="",0,Data_Clean!H2442)*Assumptions!$B$6</f>
        <v>63.8568</v>
      </c>
      <c r="D2442" s="14" t="n">
        <f aca="false">Data_Clean!I2442*Assumptions!$B$7</f>
        <v>0</v>
      </c>
      <c r="E2442" s="14" t="n">
        <f aca="false">Data_Clean!J2442*Assumptions!$B$8</f>
        <v>0</v>
      </c>
      <c r="F2442" s="14" t="n">
        <f aca="false">Data_Clean!K2442*Assumptions!$B$9</f>
        <v>0</v>
      </c>
      <c r="G2442" s="14" t="n">
        <f aca="false">Data_Clean!L2442*Assumptions!$B$10</f>
        <v>0</v>
      </c>
      <c r="H2442" s="14" t="n">
        <f aca="false">IF(OR(Data_Clean!M2442="",Data_Clean!N2442=""),0,Data_Clean!M2442*Data_Clean!N2442/100)*Assumptions!$B$13*Assumptions!$B$11</f>
        <v>458.7</v>
      </c>
      <c r="I2442" s="14" t="n">
        <f aca="false">Data_Clean!O2442*4*Assumptions!$B$12</f>
        <v>44.10624</v>
      </c>
      <c r="J2442" s="14" t="n">
        <f aca="false">SUM(B2442:I2442)</f>
        <v>769.24204</v>
      </c>
      <c r="K2442" s="16" t="n">
        <f aca="false">IF(Data_Clean!P2442="","",Assumptions!$B$15*0.5^(Data_Clean!P2442/Assumptions!$B$20))</f>
        <v>23.811015779523</v>
      </c>
      <c r="L2442" s="16" t="n">
        <f aca="false">Assumptions!$B$16*MIN(1,LN(1+Data_Clean!Q2442)/LN(1+Assumptions!$B$21))</f>
        <v>16.0563626167747</v>
      </c>
      <c r="M2442" s="16" t="n">
        <f aca="false">Assumptions!$B$17*(0.6*MIN(1,Data_Clean!R2442/Assumptions!$B$22)+0.4*IF(Data_Clean!S2442="",0,Data_Clean!S2442))</f>
        <v>13.404</v>
      </c>
      <c r="N2442" s="16" t="n">
        <f aca="false">Assumptions!$B$18*MIN(1,(Data_Clean!F2442-1)/Assumptions!$B$23)</f>
        <v>10</v>
      </c>
      <c r="O2442" s="16" t="n">
        <f aca="false">Assumptions!$B$19*(0.4*IF(Data_Clean!E2442="",0,MIN(1,Data_Clean!E2442/12/Assumptions!$B$24))+0.35*IF(Data_Clean!D2442="Y",1,0)+0.25*(1-MIN(Data_Clean!T2442,3)/3))/IF(Data_Clean!E2442="",0.6,1)</f>
        <v>13.75</v>
      </c>
      <c r="P2442" s="16" t="n">
        <f aca="false">SUM(K2442:O2442)/(Assumptions!$D$5-IF(K2442="",Assumptions!$B$15,0))*100</f>
        <v>77.0213783962977</v>
      </c>
      <c r="Q2442" s="7" t="str">
        <f aca="false">IF(J2442&gt;=Assumptions!$B$26,"High",IF(J2442&gt;=Assumptions!$B$27,"Mid","Low"))</f>
        <v>Mid</v>
      </c>
      <c r="R2442" s="7" t="str">
        <f aca="false">IF(P2442&gt;=Assumptions!$B$28,"High",IF(P2442&gt;=Assumptions!$B$29,"Mid","Low"))</f>
        <v>High</v>
      </c>
      <c r="S2442" s="7" t="str">
        <f aca="false">INDEX(Assumptions!$B$33:$B$41,MATCH(Q2442&amp;"|"&amp;R2442,Assumptions!$A$33:$A$41,0))</f>
        <v>Engaged Builders</v>
      </c>
      <c r="T2442" s="7" t="n">
        <f aca="false">IF(ISNUMBER(Data_Clean!V2442),J2442*Data_Clean!V2442,0)</f>
        <v>27.30809242</v>
      </c>
    </row>
    <row r="2443" customFormat="false" ht="15" hidden="false" customHeight="false" outlineLevel="0" collapsed="false">
      <c r="A2443" s="15" t="str">
        <f aca="false">Data_Clean!A2443</f>
        <v>CX102439</v>
      </c>
      <c r="B2443" s="14" t="n">
        <f aca="false">Data_Clean!G2443*Assumptions!$B$5</f>
        <v>187.97325</v>
      </c>
      <c r="C2443" s="14" t="n">
        <f aca="false">IF(Data_Clean!H2443="",0,Data_Clean!H2443)*Assumptions!$B$6</f>
        <v>366.17364</v>
      </c>
      <c r="D2443" s="14" t="n">
        <f aca="false">Data_Clean!I2443*Assumptions!$B$7</f>
        <v>96</v>
      </c>
      <c r="E2443" s="14" t="n">
        <f aca="false">Data_Clean!J2443*Assumptions!$B$8</f>
        <v>0</v>
      </c>
      <c r="F2443" s="14" t="n">
        <f aca="false">Data_Clean!K2443*Assumptions!$B$9</f>
        <v>0</v>
      </c>
      <c r="G2443" s="14" t="n">
        <f aca="false">Data_Clean!L2443*Assumptions!$B$10</f>
        <v>0</v>
      </c>
      <c r="H2443" s="14" t="n">
        <f aca="false">IF(OR(Data_Clean!M2443="",Data_Clean!N2443=""),0,Data_Clean!M2443*Data_Clean!N2443/100)*Assumptions!$B$13*Assumptions!$B$11</f>
        <v>0</v>
      </c>
      <c r="I2443" s="14" t="n">
        <f aca="false">Data_Clean!O2443*4*Assumptions!$B$12</f>
        <v>0</v>
      </c>
      <c r="J2443" s="14" t="n">
        <f aca="false">SUM(B2443:I2443)</f>
        <v>650.14689</v>
      </c>
      <c r="K2443" s="16" t="n">
        <f aca="false">IF(Data_Clean!P2443="","",Assumptions!$B$15*0.5^(Data_Clean!P2443/Assumptions!$B$20))</f>
        <v>24.3675718906871</v>
      </c>
      <c r="L2443" s="16" t="n">
        <f aca="false">Assumptions!$B$16*MIN(1,LN(1+Data_Clean!Q2443)/LN(1+Assumptions!$B$21))</f>
        <v>11.8154173628685</v>
      </c>
      <c r="M2443" s="16" t="n">
        <f aca="false">Assumptions!$B$17*(0.6*MIN(1,Data_Clean!R2443/Assumptions!$B$22)+0.4*IF(Data_Clean!S2443="",0,Data_Clean!S2443))</f>
        <v>3.612</v>
      </c>
      <c r="N2443" s="16" t="n">
        <f aca="false">Assumptions!$B$18*MIN(1,(Data_Clean!F2443-1)/Assumptions!$B$23)</f>
        <v>10</v>
      </c>
      <c r="O2443" s="16" t="n">
        <f aca="false">Assumptions!$B$19*(0.4*IF(Data_Clean!E2443="",0,MIN(1,Data_Clean!E2443/12/Assumptions!$B$24))+0.35*IF(Data_Clean!D2443="Y",1,0)+0.25*(1-MIN(Data_Clean!T2443,3)/3))/IF(Data_Clean!E2443="",0.6,1)</f>
        <v>7.4</v>
      </c>
      <c r="P2443" s="16" t="n">
        <f aca="false">SUM(K2443:O2443)/(Assumptions!$D$5-IF(K2443="",Assumptions!$B$15,0))*100</f>
        <v>57.1949892535556</v>
      </c>
      <c r="Q2443" s="7" t="str">
        <f aca="false">IF(J2443&gt;=Assumptions!$B$26,"High",IF(J2443&gt;=Assumptions!$B$27,"Mid","Low"))</f>
        <v>Mid</v>
      </c>
      <c r="R2443" s="7" t="str">
        <f aca="false">IF(P2443&gt;=Assumptions!$B$28,"High",IF(P2443&gt;=Assumptions!$B$29,"Mid","Low"))</f>
        <v>Mid</v>
      </c>
      <c r="S2443" s="7" t="str">
        <f aca="false">INDEX(Assumptions!$B$33:$B$41,MATCH(Q2443&amp;"|"&amp;R2443,Assumptions!$A$33:$A$41,0))</f>
        <v>Established Core</v>
      </c>
      <c r="T2443" s="7" t="n">
        <f aca="false">IF(ISNUMBER(Data_Clean!V2443),J2443*Data_Clean!V2443,0)</f>
        <v>39.723974979</v>
      </c>
    </row>
    <row r="2444" customFormat="false" ht="15" hidden="false" customHeight="false" outlineLevel="0" collapsed="false">
      <c r="A2444" s="15" t="str">
        <f aca="false">Data_Clean!A2444</f>
        <v>CX102440</v>
      </c>
      <c r="B2444" s="14" t="n">
        <f aca="false">Data_Clean!G2444*Assumptions!$B$5</f>
        <v>131.78</v>
      </c>
      <c r="C2444" s="14" t="n">
        <f aca="false">IF(Data_Clean!H2444="",0,Data_Clean!H2444)*Assumptions!$B$6</f>
        <v>75.82548</v>
      </c>
      <c r="D2444" s="14" t="n">
        <f aca="false">Data_Clean!I2444*Assumptions!$B$7</f>
        <v>0</v>
      </c>
      <c r="E2444" s="14" t="n">
        <f aca="false">Data_Clean!J2444*Assumptions!$B$8</f>
        <v>0</v>
      </c>
      <c r="F2444" s="14" t="n">
        <f aca="false">Data_Clean!K2444*Assumptions!$B$9</f>
        <v>0</v>
      </c>
      <c r="G2444" s="14" t="n">
        <f aca="false">Data_Clean!L2444*Assumptions!$B$10</f>
        <v>0</v>
      </c>
      <c r="H2444" s="14" t="n">
        <f aca="false">IF(OR(Data_Clean!M2444="",Data_Clean!N2444=""),0,Data_Clean!M2444*Data_Clean!N2444/100)*Assumptions!$B$13*Assumptions!$B$11</f>
        <v>0</v>
      </c>
      <c r="I2444" s="14" t="n">
        <f aca="false">Data_Clean!O2444*4*Assumptions!$B$12</f>
        <v>0</v>
      </c>
      <c r="J2444" s="14" t="n">
        <f aca="false">SUM(B2444:I2444)</f>
        <v>207.60548</v>
      </c>
      <c r="K2444" s="16" t="n">
        <f aca="false">IF(Data_Clean!P2444="","",Assumptions!$B$15*0.5^(Data_Clean!P2444/Assumptions!$B$20))</f>
        <v>20.2552491925229</v>
      </c>
      <c r="L2444" s="16" t="n">
        <f aca="false">Assumptions!$B$16*MIN(1,LN(1+Data_Clean!Q2444)/LN(1+Assumptions!$B$21))</f>
        <v>12.2792642888455</v>
      </c>
      <c r="M2444" s="16" t="n">
        <f aca="false">Assumptions!$B$17*(0.6*MIN(1,Data_Clean!R2444/Assumptions!$B$22)+0.4*IF(Data_Clean!S2444="",0,Data_Clean!S2444))</f>
        <v>9.06</v>
      </c>
      <c r="N2444" s="16" t="n">
        <f aca="false">Assumptions!$B$18*MIN(1,(Data_Clean!F2444-1)/Assumptions!$B$23)</f>
        <v>5</v>
      </c>
      <c r="O2444" s="16" t="n">
        <f aca="false">Assumptions!$B$19*(0.4*IF(Data_Clean!E2444="",0,MIN(1,Data_Clean!E2444/12/Assumptions!$B$24))+0.35*IF(Data_Clean!D2444="Y",1,0)+0.25*(1-MIN(Data_Clean!T2444,3)/3))/IF(Data_Clean!E2444="",0.6,1)</f>
        <v>10.25</v>
      </c>
      <c r="P2444" s="16" t="n">
        <f aca="false">SUM(K2444:O2444)/(Assumptions!$D$5-IF(K2444="",Assumptions!$B$15,0))*100</f>
        <v>56.8445134813683</v>
      </c>
      <c r="Q2444" s="7" t="str">
        <f aca="false">IF(J2444&gt;=Assumptions!$B$26,"High",IF(J2444&gt;=Assumptions!$B$27,"Mid","Low"))</f>
        <v>Low</v>
      </c>
      <c r="R2444" s="7" t="str">
        <f aca="false">IF(P2444&gt;=Assumptions!$B$28,"High",IF(P2444&gt;=Assumptions!$B$29,"Mid","Low"))</f>
        <v>Mid</v>
      </c>
      <c r="S2444" s="7" t="str">
        <f aca="false">INDEX(Assumptions!$B$33:$B$41,MATCH(Q2444&amp;"|"&amp;R2444,Assumptions!$A$33:$A$41,0))</f>
        <v>Light Touch</v>
      </c>
      <c r="T2444" s="7" t="n">
        <f aca="false">IF(ISNUMBER(Data_Clean!V2444),J2444*Data_Clean!V2444,0)</f>
        <v>11.169174824</v>
      </c>
    </row>
    <row r="2445" customFormat="false" ht="15" hidden="false" customHeight="false" outlineLevel="0" collapsed="false">
      <c r="A2445" s="15" t="str">
        <f aca="false">Data_Clean!A2445</f>
        <v>CX102441</v>
      </c>
      <c r="B2445" s="14" t="n">
        <f aca="false">Data_Clean!G2445*Assumptions!$B$5</f>
        <v>83.9945</v>
      </c>
      <c r="C2445" s="14" t="n">
        <f aca="false">IF(Data_Clean!H2445="",0,Data_Clean!H2445)*Assumptions!$B$6</f>
        <v>0</v>
      </c>
      <c r="D2445" s="14" t="n">
        <f aca="false">Data_Clean!I2445*Assumptions!$B$7</f>
        <v>0</v>
      </c>
      <c r="E2445" s="14" t="n">
        <f aca="false">Data_Clean!J2445*Assumptions!$B$8</f>
        <v>0</v>
      </c>
      <c r="F2445" s="14" t="n">
        <f aca="false">Data_Clean!K2445*Assumptions!$B$9</f>
        <v>0</v>
      </c>
      <c r="G2445" s="14" t="n">
        <f aca="false">Data_Clean!L2445*Assumptions!$B$10</f>
        <v>286.65</v>
      </c>
      <c r="H2445" s="14" t="n">
        <f aca="false">IF(OR(Data_Clean!M2445="",Data_Clean!N2445=""),0,Data_Clean!M2445*Data_Clean!N2445/100)*Assumptions!$B$13*Assumptions!$B$11</f>
        <v>134.292</v>
      </c>
      <c r="I2445" s="14" t="n">
        <f aca="false">Data_Clean!O2445*4*Assumptions!$B$12</f>
        <v>25.35936</v>
      </c>
      <c r="J2445" s="14" t="n">
        <f aca="false">SUM(B2445:I2445)</f>
        <v>530.29586</v>
      </c>
      <c r="K2445" s="16" t="n">
        <f aca="false">IF(Data_Clean!P2445="","",Assumptions!$B$15*0.5^(Data_Clean!P2445/Assumptions!$B$20))</f>
        <v>24.9371368842836</v>
      </c>
      <c r="L2445" s="16" t="n">
        <f aca="false">Assumptions!$B$16*MIN(1,LN(1+Data_Clean!Q2445)/LN(1+Assumptions!$B$21))</f>
        <v>14.8269530442849</v>
      </c>
      <c r="M2445" s="16" t="n">
        <f aca="false">Assumptions!$B$17*(0.6*MIN(1,Data_Clean!R2445/Assumptions!$B$22)+0.4*IF(Data_Clean!S2445="",0,Data_Clean!S2445))</f>
        <v>7.794</v>
      </c>
      <c r="N2445" s="16" t="n">
        <f aca="false">Assumptions!$B$18*MIN(1,(Data_Clean!F2445-1)/Assumptions!$B$23)</f>
        <v>10</v>
      </c>
      <c r="O2445" s="16" t="n">
        <f aca="false">Assumptions!$B$19*(0.4*IF(Data_Clean!E2445="",0,MIN(1,Data_Clean!E2445/12/Assumptions!$B$24))+0.35*IF(Data_Clean!D2445="Y",1,0)+0.25*(1-MIN(Data_Clean!T2445,3)/3))/IF(Data_Clean!E2445="",0.6,1)</f>
        <v>12.85</v>
      </c>
      <c r="P2445" s="16" t="n">
        <f aca="false">SUM(K2445:O2445)/(Assumptions!$D$5-IF(K2445="",Assumptions!$B$15,0))*100</f>
        <v>70.4080899285685</v>
      </c>
      <c r="Q2445" s="7" t="str">
        <f aca="false">IF(J2445&gt;=Assumptions!$B$26,"High",IF(J2445&gt;=Assumptions!$B$27,"Mid","Low"))</f>
        <v>Mid</v>
      </c>
      <c r="R2445" s="7" t="str">
        <f aca="false">IF(P2445&gt;=Assumptions!$B$28,"High",IF(P2445&gt;=Assumptions!$B$29,"Mid","Low"))</f>
        <v>High</v>
      </c>
      <c r="S2445" s="7" t="str">
        <f aca="false">INDEX(Assumptions!$B$33:$B$41,MATCH(Q2445&amp;"|"&amp;R2445,Assumptions!$A$33:$A$41,0))</f>
        <v>Engaged Builders</v>
      </c>
      <c r="T2445" s="7" t="n">
        <f aca="false">IF(ISNUMBER(Data_Clean!V2445),J2445*Data_Clean!V2445,0)</f>
        <v>17.49976338</v>
      </c>
    </row>
    <row r="2446" customFormat="false" ht="15" hidden="false" customHeight="false" outlineLevel="0" collapsed="false">
      <c r="A2446" s="15" t="str">
        <f aca="false">Data_Clean!A2446</f>
        <v>CX102442</v>
      </c>
      <c r="B2446" s="14" t="n">
        <f aca="false">Data_Clean!G2446*Assumptions!$B$5</f>
        <v>374.9895</v>
      </c>
      <c r="C2446" s="14" t="n">
        <f aca="false">IF(Data_Clean!H2446="",0,Data_Clean!H2446)*Assumptions!$B$6</f>
        <v>0</v>
      </c>
      <c r="D2446" s="14" t="n">
        <f aca="false">Data_Clean!I2446*Assumptions!$B$7</f>
        <v>0</v>
      </c>
      <c r="E2446" s="14" t="n">
        <f aca="false">Data_Clean!J2446*Assumptions!$B$8</f>
        <v>0</v>
      </c>
      <c r="F2446" s="14" t="n">
        <f aca="false">Data_Clean!K2446*Assumptions!$B$9</f>
        <v>1664.3</v>
      </c>
      <c r="G2446" s="14" t="n">
        <f aca="false">Data_Clean!L2446*Assumptions!$B$10</f>
        <v>0</v>
      </c>
      <c r="H2446" s="14" t="n">
        <f aca="false">IF(OR(Data_Clean!M2446="",Data_Clean!N2446=""),0,Data_Clean!M2446*Data_Clean!N2446/100)*Assumptions!$B$13*Assumptions!$B$11</f>
        <v>0</v>
      </c>
      <c r="I2446" s="14" t="n">
        <f aca="false">Data_Clean!O2446*4*Assumptions!$B$12</f>
        <v>0</v>
      </c>
      <c r="J2446" s="14" t="n">
        <f aca="false">SUM(B2446:I2446)</f>
        <v>2039.2895</v>
      </c>
      <c r="K2446" s="16" t="n">
        <f aca="false">IF(Data_Clean!P2446="","",Assumptions!$B$15*0.5^(Data_Clean!P2446/Assumptions!$B$20))</f>
        <v>26.1165168988837</v>
      </c>
      <c r="L2446" s="16" t="n">
        <f aca="false">Assumptions!$B$16*MIN(1,LN(1+Data_Clean!Q2446)/LN(1+Assumptions!$B$21))</f>
        <v>16.3969864627818</v>
      </c>
      <c r="M2446" s="16" t="n">
        <f aca="false">Assumptions!$B$17*(0.6*MIN(1,Data_Clean!R2446/Assumptions!$B$22)+0.4*IF(Data_Clean!S2446="",0,Data_Clean!S2446))</f>
        <v>10.302</v>
      </c>
      <c r="N2446" s="16" t="n">
        <f aca="false">Assumptions!$B$18*MIN(1,(Data_Clean!F2446-1)/Assumptions!$B$23)</f>
        <v>10</v>
      </c>
      <c r="O2446" s="16" t="n">
        <f aca="false">Assumptions!$B$19*(0.4*IF(Data_Clean!E2446="",0,MIN(1,Data_Clean!E2446/12/Assumptions!$B$24))+0.35*IF(Data_Clean!D2446="Y",1,0)+0.25*(1-MIN(Data_Clean!T2446,3)/3))/IF(Data_Clean!E2446="",0.6,1)</f>
        <v>15</v>
      </c>
      <c r="P2446" s="16" t="n">
        <f aca="false">SUM(K2446:O2446)/(Assumptions!$D$5-IF(K2446="",Assumptions!$B$15,0))*100</f>
        <v>77.8155033616655</v>
      </c>
      <c r="Q2446" s="7" t="str">
        <f aca="false">IF(J2446&gt;=Assumptions!$B$26,"High",IF(J2446&gt;=Assumptions!$B$27,"Mid","Low"))</f>
        <v>High</v>
      </c>
      <c r="R2446" s="7" t="str">
        <f aca="false">IF(P2446&gt;=Assumptions!$B$28,"High",IF(P2446&gt;=Assumptions!$B$29,"Mid","Low"))</f>
        <v>High</v>
      </c>
      <c r="S2446" s="7" t="str">
        <f aca="false">INDEX(Assumptions!$B$33:$B$41,MATCH(Q2446&amp;"|"&amp;R2446,Assumptions!$A$33:$A$41,0))</f>
        <v>Premier Advocates</v>
      </c>
      <c r="T2446" s="7" t="n">
        <f aca="false">IF(ISNUMBER(Data_Clean!V2446),J2446*Data_Clean!V2446,0)</f>
        <v>26.1029056</v>
      </c>
    </row>
    <row r="2447" customFormat="false" ht="15" hidden="false" customHeight="false" outlineLevel="0" collapsed="false">
      <c r="A2447" s="15" t="str">
        <f aca="false">Data_Clean!A2447</f>
        <v>CX102443</v>
      </c>
      <c r="B2447" s="14" t="n">
        <f aca="false">Data_Clean!G2447*Assumptions!$B$5</f>
        <v>45.3805</v>
      </c>
      <c r="C2447" s="14" t="n">
        <f aca="false">IF(Data_Clean!H2447="",0,Data_Clean!H2447)*Assumptions!$B$6</f>
        <v>0</v>
      </c>
      <c r="D2447" s="14" t="n">
        <f aca="false">Data_Clean!I2447*Assumptions!$B$7</f>
        <v>0</v>
      </c>
      <c r="E2447" s="14" t="n">
        <f aca="false">Data_Clean!J2447*Assumptions!$B$8</f>
        <v>0</v>
      </c>
      <c r="F2447" s="14" t="n">
        <f aca="false">Data_Clean!K2447*Assumptions!$B$9</f>
        <v>0</v>
      </c>
      <c r="G2447" s="14" t="n">
        <f aca="false">Data_Clean!L2447*Assumptions!$B$10</f>
        <v>0</v>
      </c>
      <c r="H2447" s="14" t="n">
        <f aca="false">IF(OR(Data_Clean!M2447="",Data_Clean!N2447=""),0,Data_Clean!M2447*Data_Clean!N2447/100)*Assumptions!$B$13*Assumptions!$B$11</f>
        <v>233.208</v>
      </c>
      <c r="I2447" s="14" t="n">
        <f aca="false">Data_Clean!O2447*4*Assumptions!$B$12</f>
        <v>1.79856</v>
      </c>
      <c r="J2447" s="14" t="n">
        <f aca="false">SUM(B2447:I2447)</f>
        <v>280.38706</v>
      </c>
      <c r="K2447" s="16" t="n">
        <f aca="false">IF(Data_Clean!P2447="","",Assumptions!$B$15*0.5^(Data_Clean!P2447/Assumptions!$B$20))</f>
        <v>4.61679155004344</v>
      </c>
      <c r="L2447" s="16" t="n">
        <f aca="false">Assumptions!$B$16*MIN(1,LN(1+Data_Clean!Q2447)/LN(1+Assumptions!$B$21))</f>
        <v>8.67194478953664</v>
      </c>
      <c r="M2447" s="16" t="n">
        <f aca="false">Assumptions!$B$17*(0.6*MIN(1,Data_Clean!R2447/Assumptions!$B$22)+0.4*IF(Data_Clean!S2447="",0,Data_Clean!S2447))</f>
        <v>7.308</v>
      </c>
      <c r="N2447" s="16" t="n">
        <f aca="false">Assumptions!$B$18*MIN(1,(Data_Clean!F2447-1)/Assumptions!$B$23)</f>
        <v>10</v>
      </c>
      <c r="O2447" s="16" t="n">
        <f aca="false">Assumptions!$B$19*(0.4*IF(Data_Clean!E2447="",0,MIN(1,Data_Clean!E2447/12/Assumptions!$B$24))+0.35*IF(Data_Clean!D2447="Y",1,0)+0.25*(1-MIN(Data_Clean!T2447,3)/3))/IF(Data_Clean!E2447="",0.6,1)</f>
        <v>5</v>
      </c>
      <c r="P2447" s="16" t="n">
        <f aca="false">SUM(K2447:O2447)/(Assumptions!$D$5-IF(K2447="",Assumptions!$B$15,0))*100</f>
        <v>35.5967363395801</v>
      </c>
      <c r="Q2447" s="7" t="str">
        <f aca="false">IF(J2447&gt;=Assumptions!$B$26,"High",IF(J2447&gt;=Assumptions!$B$27,"Mid","Low"))</f>
        <v>Low</v>
      </c>
      <c r="R2447" s="7" t="str">
        <f aca="false">IF(P2447&gt;=Assumptions!$B$28,"High",IF(P2447&gt;=Assumptions!$B$29,"Mid","Low"))</f>
        <v>Low</v>
      </c>
      <c r="S2447" s="7" t="str">
        <f aca="false">INDEX(Assumptions!$B$33:$B$41,MATCH(Q2447&amp;"|"&amp;R2447,Assumptions!$A$33:$A$41,0))</f>
        <v>Dormant &amp; Low Value</v>
      </c>
      <c r="T2447" s="7" t="n">
        <f aca="false">IF(ISNUMBER(Data_Clean!V2447),J2447*Data_Clean!V2447,0)</f>
        <v>39.506536754</v>
      </c>
    </row>
    <row r="2448" customFormat="false" ht="15" hidden="false" customHeight="false" outlineLevel="0" collapsed="false">
      <c r="A2448" s="15" t="str">
        <f aca="false">Data_Clean!A2448</f>
        <v>CX102444</v>
      </c>
      <c r="B2448" s="14" t="n">
        <f aca="false">Data_Clean!G2448*Assumptions!$B$5</f>
        <v>407.43825</v>
      </c>
      <c r="C2448" s="14" t="n">
        <f aca="false">IF(Data_Clean!H2448="",0,Data_Clean!H2448)*Assumptions!$B$6</f>
        <v>0</v>
      </c>
      <c r="D2448" s="14" t="n">
        <f aca="false">Data_Clean!I2448*Assumptions!$B$7</f>
        <v>0</v>
      </c>
      <c r="E2448" s="14" t="n">
        <f aca="false">Data_Clean!J2448*Assumptions!$B$8</f>
        <v>0</v>
      </c>
      <c r="F2448" s="14" t="n">
        <f aca="false">Data_Clean!K2448*Assumptions!$B$9</f>
        <v>0</v>
      </c>
      <c r="G2448" s="14" t="n">
        <f aca="false">Data_Clean!L2448*Assumptions!$B$10</f>
        <v>0</v>
      </c>
      <c r="H2448" s="14" t="n">
        <f aca="false">IF(OR(Data_Clean!M2448="",Data_Clean!N2448=""),0,Data_Clean!M2448*Data_Clean!N2448/100)*Assumptions!$B$13*Assumptions!$B$11</f>
        <v>0</v>
      </c>
      <c r="I2448" s="14" t="n">
        <f aca="false">Data_Clean!O2448*4*Assumptions!$B$12</f>
        <v>0</v>
      </c>
      <c r="J2448" s="14" t="n">
        <f aca="false">SUM(B2448:I2448)</f>
        <v>407.43825</v>
      </c>
      <c r="K2448" s="16" t="n">
        <f aca="false">IF(Data_Clean!P2448="","",Assumptions!$B$15*0.5^(Data_Clean!P2448/Assumptions!$B$20))</f>
        <v>19.3405546265937</v>
      </c>
      <c r="L2448" s="16" t="n">
        <f aca="false">Assumptions!$B$16*MIN(1,LN(1+Data_Clean!Q2448)/LN(1+Assumptions!$B$21))</f>
        <v>10.6966696442427</v>
      </c>
      <c r="M2448" s="16" t="n">
        <f aca="false">Assumptions!$B$17*(0.6*MIN(1,Data_Clean!R2448/Assumptions!$B$22)+0.4*IF(Data_Clean!S2448="",0,Data_Clean!S2448))</f>
        <v>10.896</v>
      </c>
      <c r="N2448" s="16" t="n">
        <f aca="false">Assumptions!$B$18*MIN(1,(Data_Clean!F2448-1)/Assumptions!$B$23)</f>
        <v>0</v>
      </c>
      <c r="O2448" s="16" t="n">
        <f aca="false">Assumptions!$B$19*(0.4*IF(Data_Clean!E2448="",0,MIN(1,Data_Clean!E2448/12/Assumptions!$B$24))+0.35*IF(Data_Clean!D2448="Y",1,0)+0.25*(1-MIN(Data_Clean!T2448,3)/3))/IF(Data_Clean!E2448="",0.6,1)</f>
        <v>4.8</v>
      </c>
      <c r="P2448" s="16" t="n">
        <f aca="false">SUM(K2448:O2448)/(Assumptions!$D$5-IF(K2448="",Assumptions!$B$15,0))*100</f>
        <v>45.7332242708364</v>
      </c>
      <c r="Q2448" s="7" t="str">
        <f aca="false">IF(J2448&gt;=Assumptions!$B$26,"High",IF(J2448&gt;=Assumptions!$B$27,"Mid","Low"))</f>
        <v>Mid</v>
      </c>
      <c r="R2448" s="7" t="str">
        <f aca="false">IF(P2448&gt;=Assumptions!$B$28,"High",IF(P2448&gt;=Assumptions!$B$29,"Mid","Low"))</f>
        <v>Low</v>
      </c>
      <c r="S2448" s="7" t="str">
        <f aca="false">INDEX(Assumptions!$B$33:$B$41,MATCH(Q2448&amp;"|"&amp;R2448,Assumptions!$A$33:$A$41,0))</f>
        <v>Light Touch</v>
      </c>
      <c r="T2448" s="7" t="n">
        <f aca="false">IF(ISNUMBER(Data_Clean!V2448),J2448*Data_Clean!V2448,0)</f>
        <v>52.72250955</v>
      </c>
    </row>
    <row r="2449" customFormat="false" ht="15" hidden="false" customHeight="false" outlineLevel="0" collapsed="false">
      <c r="A2449" s="15" t="str">
        <f aca="false">Data_Clean!A2449</f>
        <v>CX102445</v>
      </c>
      <c r="B2449" s="14" t="n">
        <f aca="false">Data_Clean!G2449*Assumptions!$B$5</f>
        <v>147.79275</v>
      </c>
      <c r="C2449" s="14" t="n">
        <f aca="false">IF(Data_Clean!H2449="",0,Data_Clean!H2449)*Assumptions!$B$6</f>
        <v>888.94752</v>
      </c>
      <c r="D2449" s="14" t="n">
        <f aca="false">Data_Clean!I2449*Assumptions!$B$7</f>
        <v>0</v>
      </c>
      <c r="E2449" s="14" t="n">
        <f aca="false">Data_Clean!J2449*Assumptions!$B$8</f>
        <v>0</v>
      </c>
      <c r="F2449" s="14" t="n">
        <f aca="false">Data_Clean!K2449*Assumptions!$B$9</f>
        <v>0</v>
      </c>
      <c r="G2449" s="14" t="n">
        <f aca="false">Data_Clean!L2449*Assumptions!$B$10</f>
        <v>0</v>
      </c>
      <c r="H2449" s="14" t="n">
        <f aca="false">IF(OR(Data_Clean!M2449="",Data_Clean!N2449=""),0,Data_Clean!M2449*Data_Clean!N2449/100)*Assumptions!$B$13*Assumptions!$B$11</f>
        <v>1046.4</v>
      </c>
      <c r="I2449" s="14" t="n">
        <f aca="false">Data_Clean!O2449*4*Assumptions!$B$12</f>
        <v>64.19616</v>
      </c>
      <c r="J2449" s="14" t="n">
        <f aca="false">SUM(B2449:I2449)</f>
        <v>2147.33643</v>
      </c>
      <c r="K2449" s="16" t="n">
        <f aca="false">IF(Data_Clean!P2449="","",Assumptions!$B$15*0.5^(Data_Clean!P2449/Assumptions!$B$20))</f>
        <v>21.2132034355964</v>
      </c>
      <c r="L2449" s="16" t="n">
        <f aca="false">Assumptions!$B$16*MIN(1,LN(1+Data_Clean!Q2449)/LN(1+Assumptions!$B$21))</f>
        <v>18.1150756295725</v>
      </c>
      <c r="M2449" s="16" t="n">
        <f aca="false">Assumptions!$B$17*(0.6*MIN(1,Data_Clean!R2449/Assumptions!$B$22)+0.4*IF(Data_Clean!S2449="",0,Data_Clean!S2449))</f>
        <v>9.354</v>
      </c>
      <c r="N2449" s="16" t="n">
        <f aca="false">Assumptions!$B$18*MIN(1,(Data_Clean!F2449-1)/Assumptions!$B$23)</f>
        <v>10</v>
      </c>
      <c r="O2449" s="16" t="n">
        <f aca="false">Assumptions!$B$19*(0.4*IF(Data_Clean!E2449="",0,MIN(1,Data_Clean!E2449/12/Assumptions!$B$24))+0.35*IF(Data_Clean!D2449="Y",1,0)+0.25*(1-MIN(Data_Clean!T2449,3)/3))/IF(Data_Clean!E2449="",0.6,1)</f>
        <v>9.4</v>
      </c>
      <c r="P2449" s="16" t="n">
        <f aca="false">SUM(K2449:O2449)/(Assumptions!$D$5-IF(K2449="",Assumptions!$B$15,0))*100</f>
        <v>68.0822790651689</v>
      </c>
      <c r="Q2449" s="7" t="str">
        <f aca="false">IF(J2449&gt;=Assumptions!$B$26,"High",IF(J2449&gt;=Assumptions!$B$27,"Mid","Low"))</f>
        <v>High</v>
      </c>
      <c r="R2449" s="7" t="str">
        <f aca="false">IF(P2449&gt;=Assumptions!$B$28,"High",IF(P2449&gt;=Assumptions!$B$29,"Mid","Low"))</f>
        <v>Mid</v>
      </c>
      <c r="S2449" s="7" t="str">
        <f aca="false">INDEX(Assumptions!$B$33:$B$41,MATCH(Q2449&amp;"|"&amp;R2449,Assumptions!$A$33:$A$41,0))</f>
        <v>Established Core</v>
      </c>
      <c r="T2449" s="7" t="n">
        <f aca="false">IF(ISNUMBER(Data_Clean!V2449),J2449*Data_Clean!V2449,0)</f>
        <v>93.194401062</v>
      </c>
    </row>
    <row r="2450" customFormat="false" ht="15" hidden="false" customHeight="false" outlineLevel="0" collapsed="false">
      <c r="A2450" s="15" t="str">
        <f aca="false">Data_Clean!A2450</f>
        <v>CX102446</v>
      </c>
      <c r="B2450" s="14" t="n">
        <f aca="false">Data_Clean!G2450*Assumptions!$B$5</f>
        <v>18.32275</v>
      </c>
      <c r="C2450" s="14" t="n">
        <f aca="false">IF(Data_Clean!H2450="",0,Data_Clean!H2450)*Assumptions!$B$6</f>
        <v>0</v>
      </c>
      <c r="D2450" s="14" t="n">
        <f aca="false">Data_Clean!I2450*Assumptions!$B$7</f>
        <v>123.2</v>
      </c>
      <c r="E2450" s="14" t="n">
        <f aca="false">Data_Clean!J2450*Assumptions!$B$8</f>
        <v>0</v>
      </c>
      <c r="F2450" s="14" t="n">
        <f aca="false">Data_Clean!K2450*Assumptions!$B$9</f>
        <v>0</v>
      </c>
      <c r="G2450" s="14" t="n">
        <f aca="false">Data_Clean!L2450*Assumptions!$B$10</f>
        <v>0</v>
      </c>
      <c r="H2450" s="14" t="n">
        <f aca="false">IF(OR(Data_Clean!M2450="",Data_Clean!N2450=""),0,Data_Clean!M2450*Data_Clean!N2450/100)*Assumptions!$B$13*Assumptions!$B$11</f>
        <v>0</v>
      </c>
      <c r="I2450" s="14" t="n">
        <f aca="false">Data_Clean!O2450*4*Assumptions!$B$12</f>
        <v>0</v>
      </c>
      <c r="J2450" s="14" t="n">
        <f aca="false">SUM(B2450:I2450)</f>
        <v>141.52275</v>
      </c>
      <c r="K2450" s="16" t="n">
        <f aca="false">IF(Data_Clean!P2450="","",Assumptions!$B$15*0.5^(Data_Clean!P2450/Assumptions!$B$20))</f>
        <v>17.2304753249555</v>
      </c>
      <c r="L2450" s="16" t="n">
        <f aca="false">Assumptions!$B$16*MIN(1,LN(1+Data_Clean!Q2450)/LN(1+Assumptions!$B$21))</f>
        <v>14.320838960067</v>
      </c>
      <c r="M2450" s="16" t="n">
        <f aca="false">Assumptions!$B$17*(0.6*MIN(1,Data_Clean!R2450/Assumptions!$B$22)+0.4*IF(Data_Clean!S2450="",0,Data_Clean!S2450))</f>
        <v>9.414</v>
      </c>
      <c r="N2450" s="16" t="n">
        <f aca="false">Assumptions!$B$18*MIN(1,(Data_Clean!F2450-1)/Assumptions!$B$23)</f>
        <v>5</v>
      </c>
      <c r="O2450" s="16" t="n">
        <f aca="false">Assumptions!$B$19*(0.4*IF(Data_Clean!E2450="",0,MIN(1,Data_Clean!E2450/12/Assumptions!$B$24))+0.35*IF(Data_Clean!D2450="Y",1,0)+0.25*(1-MIN(Data_Clean!T2450,3)/3))/IF(Data_Clean!E2450="",0.6,1)</f>
        <v>15</v>
      </c>
      <c r="P2450" s="16" t="n">
        <f aca="false">SUM(K2450:O2450)/(Assumptions!$D$5-IF(K2450="",Assumptions!$B$15,0))*100</f>
        <v>60.9653142850226</v>
      </c>
      <c r="Q2450" s="7" t="str">
        <f aca="false">IF(J2450&gt;=Assumptions!$B$26,"High",IF(J2450&gt;=Assumptions!$B$27,"Mid","Low"))</f>
        <v>Low</v>
      </c>
      <c r="R2450" s="7" t="str">
        <f aca="false">IF(P2450&gt;=Assumptions!$B$28,"High",IF(P2450&gt;=Assumptions!$B$29,"Mid","Low"))</f>
        <v>Mid</v>
      </c>
      <c r="S2450" s="7" t="str">
        <f aca="false">INDEX(Assumptions!$B$33:$B$41,MATCH(Q2450&amp;"|"&amp;R2450,Assumptions!$A$33:$A$41,0))</f>
        <v>Light Touch</v>
      </c>
      <c r="T2450" s="7" t="n">
        <f aca="false">IF(ISNUMBER(Data_Clean!V2450),J2450*Data_Clean!V2450,0)</f>
        <v>3.467307375</v>
      </c>
    </row>
    <row r="2451" customFormat="false" ht="15" hidden="false" customHeight="false" outlineLevel="0" collapsed="false">
      <c r="A2451" s="15" t="str">
        <f aca="false">Data_Clean!A2451</f>
        <v>CX102447</v>
      </c>
      <c r="B2451" s="14" t="n">
        <f aca="false">Data_Clean!G2451*Assumptions!$B$5</f>
        <v>43.63275</v>
      </c>
      <c r="C2451" s="14" t="n">
        <f aca="false">IF(Data_Clean!H2451="",0,Data_Clean!H2451)*Assumptions!$B$6</f>
        <v>15.71976</v>
      </c>
      <c r="D2451" s="14" t="n">
        <f aca="false">Data_Clean!I2451*Assumptions!$B$7</f>
        <v>0</v>
      </c>
      <c r="E2451" s="14" t="n">
        <f aca="false">Data_Clean!J2451*Assumptions!$B$8</f>
        <v>0</v>
      </c>
      <c r="F2451" s="14" t="n">
        <f aca="false">Data_Clean!K2451*Assumptions!$B$9</f>
        <v>528</v>
      </c>
      <c r="G2451" s="14" t="n">
        <f aca="false">Data_Clean!L2451*Assumptions!$B$10</f>
        <v>0</v>
      </c>
      <c r="H2451" s="14" t="n">
        <f aca="false">IF(OR(Data_Clean!M2451="",Data_Clean!N2451=""),0,Data_Clean!M2451*Data_Clean!N2451/100)*Assumptions!$B$13*Assumptions!$B$11</f>
        <v>0</v>
      </c>
      <c r="I2451" s="14" t="n">
        <f aca="false">Data_Clean!O2451*4*Assumptions!$B$12</f>
        <v>0</v>
      </c>
      <c r="J2451" s="14" t="n">
        <f aca="false">SUM(B2451:I2451)</f>
        <v>587.35251</v>
      </c>
      <c r="K2451" s="16" t="n">
        <f aca="false">IF(Data_Clean!P2451="","",Assumptions!$B$15*0.5^(Data_Clean!P2451/Assumptions!$B$20))</f>
        <v>15.3506083799516</v>
      </c>
      <c r="L2451" s="16" t="n">
        <f aca="false">Assumptions!$B$16*MIN(1,LN(1+Data_Clean!Q2451)/LN(1+Assumptions!$B$21))</f>
        <v>12.6966447294858</v>
      </c>
      <c r="M2451" s="16" t="n">
        <f aca="false">Assumptions!$B$17*(0.6*MIN(1,Data_Clean!R2451/Assumptions!$B$22)+0.4*IF(Data_Clean!S2451="",0,Data_Clean!S2451))</f>
        <v>11.322</v>
      </c>
      <c r="N2451" s="16" t="n">
        <f aca="false">Assumptions!$B$18*MIN(1,(Data_Clean!F2451-1)/Assumptions!$B$23)</f>
        <v>10</v>
      </c>
      <c r="O2451" s="16" t="n">
        <f aca="false">Assumptions!$B$19*(0.4*IF(Data_Clean!E2451="",0,MIN(1,Data_Clean!E2451/12/Assumptions!$B$24))+0.35*IF(Data_Clean!D2451="Y",1,0)+0.25*(1-MIN(Data_Clean!T2451,3)/3))/IF(Data_Clean!E2451="",0.6,1)</f>
        <v>10.35</v>
      </c>
      <c r="P2451" s="16" t="n">
        <f aca="false">SUM(K2451:O2451)/(Assumptions!$D$5-IF(K2451="",Assumptions!$B$15,0))*100</f>
        <v>59.7192531094374</v>
      </c>
      <c r="Q2451" s="7" t="str">
        <f aca="false">IF(J2451&gt;=Assumptions!$B$26,"High",IF(J2451&gt;=Assumptions!$B$27,"Mid","Low"))</f>
        <v>Mid</v>
      </c>
      <c r="R2451" s="7" t="str">
        <f aca="false">IF(P2451&gt;=Assumptions!$B$28,"High",IF(P2451&gt;=Assumptions!$B$29,"Mid","Low"))</f>
        <v>Mid</v>
      </c>
      <c r="S2451" s="7" t="str">
        <f aca="false">INDEX(Assumptions!$B$33:$B$41,MATCH(Q2451&amp;"|"&amp;R2451,Assumptions!$A$33:$A$41,0))</f>
        <v>Established Core</v>
      </c>
      <c r="T2451" s="7" t="n">
        <f aca="false">IF(ISNUMBER(Data_Clean!V2451),J2451*Data_Clean!V2451,0)</f>
        <v>29.602566504</v>
      </c>
    </row>
    <row r="2452" customFormat="false" ht="15" hidden="false" customHeight="false" outlineLevel="0" collapsed="false">
      <c r="A2452" s="15" t="str">
        <f aca="false">Data_Clean!A2452</f>
        <v>CX102448</v>
      </c>
      <c r="B2452" s="14" t="n">
        <f aca="false">Data_Clean!G2452*Assumptions!$B$5</f>
        <v>430.54675</v>
      </c>
      <c r="C2452" s="14" t="n">
        <f aca="false">IF(Data_Clean!H2452="",0,Data_Clean!H2452)*Assumptions!$B$6</f>
        <v>0</v>
      </c>
      <c r="D2452" s="14" t="n">
        <f aca="false">Data_Clean!I2452*Assumptions!$B$7</f>
        <v>0</v>
      </c>
      <c r="E2452" s="14" t="n">
        <f aca="false">Data_Clean!J2452*Assumptions!$B$8</f>
        <v>2486.2215</v>
      </c>
      <c r="F2452" s="14" t="n">
        <f aca="false">Data_Clean!K2452*Assumptions!$B$9</f>
        <v>6910.2</v>
      </c>
      <c r="G2452" s="14" t="n">
        <f aca="false">Data_Clean!L2452*Assumptions!$B$10</f>
        <v>0</v>
      </c>
      <c r="H2452" s="14" t="n">
        <f aca="false">IF(OR(Data_Clean!M2452="",Data_Clean!N2452=""),0,Data_Clean!M2452*Data_Clean!N2452/100)*Assumptions!$B$13*Assumptions!$B$11</f>
        <v>799.2</v>
      </c>
      <c r="I2452" s="14" t="n">
        <f aca="false">Data_Clean!O2452*4*Assumptions!$B$12</f>
        <v>147.30528</v>
      </c>
      <c r="J2452" s="14" t="n">
        <f aca="false">SUM(B2452:I2452)</f>
        <v>10773.47353</v>
      </c>
      <c r="K2452" s="16" t="n">
        <f aca="false">IF(Data_Clean!P2452="","",Assumptions!$B$15*0.5^(Data_Clean!P2452/Assumptions!$B$20))</f>
        <v>27.3516746567465</v>
      </c>
      <c r="L2452" s="16" t="n">
        <f aca="false">Assumptions!$B$16*MIN(1,LN(1+Data_Clean!Q2452)/LN(1+Assumptions!$B$21))</f>
        <v>14.5815690999133</v>
      </c>
      <c r="M2452" s="16" t="n">
        <f aca="false">Assumptions!$B$17*(0.6*MIN(1,Data_Clean!R2452/Assumptions!$B$22)+0.4*IF(Data_Clean!S2452="",0,Data_Clean!S2452))</f>
        <v>5.85</v>
      </c>
      <c r="N2452" s="16" t="n">
        <f aca="false">Assumptions!$B$18*MIN(1,(Data_Clean!F2452-1)/Assumptions!$B$23)</f>
        <v>15</v>
      </c>
      <c r="O2452" s="16" t="n">
        <f aca="false">Assumptions!$B$19*(0.4*IF(Data_Clean!E2452="",0,MIN(1,Data_Clean!E2452/12/Assumptions!$B$24))+0.35*IF(Data_Clean!D2452="Y",1,0)+0.25*(1-MIN(Data_Clean!T2452,3)/3))/IF(Data_Clean!E2452="",0.6,1)</f>
        <v>11.25</v>
      </c>
      <c r="P2452" s="16" t="n">
        <f aca="false">SUM(K2452:O2452)/(Assumptions!$D$5-IF(K2452="",Assumptions!$B$15,0))*100</f>
        <v>74.0332437566598</v>
      </c>
      <c r="Q2452" s="7" t="str">
        <f aca="false">IF(J2452&gt;=Assumptions!$B$26,"High",IF(J2452&gt;=Assumptions!$B$27,"Mid","Low"))</f>
        <v>High</v>
      </c>
      <c r="R2452" s="7" t="str">
        <f aca="false">IF(P2452&gt;=Assumptions!$B$28,"High",IF(P2452&gt;=Assumptions!$B$29,"Mid","Low"))</f>
        <v>High</v>
      </c>
      <c r="S2452" s="7" t="str">
        <f aca="false">INDEX(Assumptions!$B$33:$B$41,MATCH(Q2452&amp;"|"&amp;R2452,Assumptions!$A$33:$A$41,0))</f>
        <v>Premier Advocates</v>
      </c>
      <c r="T2452" s="7" t="n">
        <f aca="false">IF(ISNUMBER(Data_Clean!V2452),J2452*Data_Clean!V2452,0)</f>
        <v>1175.385962123</v>
      </c>
    </row>
    <row r="2453" customFormat="false" ht="15" hidden="false" customHeight="false" outlineLevel="0" collapsed="false">
      <c r="A2453" s="15" t="str">
        <f aca="false">Data_Clean!A2453</f>
        <v>CX102449</v>
      </c>
      <c r="B2453" s="14" t="n">
        <f aca="false">Data_Clean!G2453*Assumptions!$B$5</f>
        <v>56.3245</v>
      </c>
      <c r="C2453" s="14" t="n">
        <f aca="false">IF(Data_Clean!H2453="",0,Data_Clean!H2453)*Assumptions!$B$6</f>
        <v>0</v>
      </c>
      <c r="D2453" s="14" t="n">
        <f aca="false">Data_Clean!I2453*Assumptions!$B$7</f>
        <v>0</v>
      </c>
      <c r="E2453" s="14" t="n">
        <f aca="false">Data_Clean!J2453*Assumptions!$B$8</f>
        <v>0</v>
      </c>
      <c r="F2453" s="14" t="n">
        <f aca="false">Data_Clean!K2453*Assumptions!$B$9</f>
        <v>0</v>
      </c>
      <c r="G2453" s="14" t="n">
        <f aca="false">Data_Clean!L2453*Assumptions!$B$10</f>
        <v>0</v>
      </c>
      <c r="H2453" s="14" t="n">
        <f aca="false">IF(OR(Data_Clean!M2453="",Data_Clean!N2453=""),0,Data_Clean!M2453*Data_Clean!N2453/100)*Assumptions!$B$13*Assumptions!$B$11</f>
        <v>0</v>
      </c>
      <c r="I2453" s="14" t="n">
        <f aca="false">Data_Clean!O2453*4*Assumptions!$B$12</f>
        <v>0</v>
      </c>
      <c r="J2453" s="14" t="n">
        <f aca="false">SUM(B2453:I2453)</f>
        <v>56.3245</v>
      </c>
      <c r="K2453" s="16" t="n">
        <f aca="false">IF(Data_Clean!P2453="","",Assumptions!$B$15*0.5^(Data_Clean!P2453/Assumptions!$B$20))</f>
        <v>25.5200148285257</v>
      </c>
      <c r="L2453" s="16" t="n">
        <f aca="false">Assumptions!$B$16*MIN(1,LN(1+Data_Clean!Q2453)/LN(1+Assumptions!$B$21))</f>
        <v>11.2934465146257</v>
      </c>
      <c r="M2453" s="16" t="n">
        <f aca="false">Assumptions!$B$17*(0.6*MIN(1,Data_Clean!R2453/Assumptions!$B$22)+0.4*IF(Data_Clean!S2453="",0,Data_Clean!S2453))</f>
        <v>5.316</v>
      </c>
      <c r="N2453" s="16" t="n">
        <f aca="false">Assumptions!$B$18*MIN(1,(Data_Clean!F2453-1)/Assumptions!$B$23)</f>
        <v>0</v>
      </c>
      <c r="O2453" s="16" t="n">
        <f aca="false">Assumptions!$B$19*(0.4*IF(Data_Clean!E2453="",0,MIN(1,Data_Clean!E2453/12/Assumptions!$B$24))+0.35*IF(Data_Clean!D2453="Y",1,0)+0.25*(1-MIN(Data_Clean!T2453,3)/3))/IF(Data_Clean!E2453="",0.6,1)</f>
        <v>6.85</v>
      </c>
      <c r="P2453" s="16" t="n">
        <f aca="false">SUM(K2453:O2453)/(Assumptions!$D$5-IF(K2453="",Assumptions!$B$15,0))*100</f>
        <v>48.9794613431513</v>
      </c>
      <c r="Q2453" s="7" t="str">
        <f aca="false">IF(J2453&gt;=Assumptions!$B$26,"High",IF(J2453&gt;=Assumptions!$B$27,"Mid","Low"))</f>
        <v>Low</v>
      </c>
      <c r="R2453" s="7" t="str">
        <f aca="false">IF(P2453&gt;=Assumptions!$B$28,"High",IF(P2453&gt;=Assumptions!$B$29,"Mid","Low"))</f>
        <v>Low</v>
      </c>
      <c r="S2453" s="7" t="str">
        <f aca="false">INDEX(Assumptions!$B$33:$B$41,MATCH(Q2453&amp;"|"&amp;R2453,Assumptions!$A$33:$A$41,0))</f>
        <v>Dormant &amp; Low Value</v>
      </c>
      <c r="T2453" s="7" t="n">
        <f aca="false">IF(ISNUMBER(Data_Clean!V2453),J2453*Data_Clean!V2453,0)</f>
        <v>7.00113535</v>
      </c>
    </row>
    <row r="2454" customFormat="false" ht="15" hidden="false" customHeight="false" outlineLevel="0" collapsed="false">
      <c r="A2454" s="15" t="str">
        <f aca="false">Data_Clean!A2454</f>
        <v>CX102450</v>
      </c>
      <c r="B2454" s="14" t="n">
        <f aca="false">Data_Clean!G2454*Assumptions!$B$5</f>
        <v>55.48225</v>
      </c>
      <c r="C2454" s="14" t="n">
        <f aca="false">IF(Data_Clean!H2454="",0,Data_Clean!H2454)*Assumptions!$B$6</f>
        <v>0</v>
      </c>
      <c r="D2454" s="14" t="n">
        <f aca="false">Data_Clean!I2454*Assumptions!$B$7</f>
        <v>0</v>
      </c>
      <c r="E2454" s="14" t="n">
        <f aca="false">Data_Clean!J2454*Assumptions!$B$8</f>
        <v>0</v>
      </c>
      <c r="F2454" s="14" t="n">
        <f aca="false">Data_Clean!K2454*Assumptions!$B$9</f>
        <v>790.9</v>
      </c>
      <c r="G2454" s="14" t="n">
        <f aca="false">Data_Clean!L2454*Assumptions!$B$10</f>
        <v>0</v>
      </c>
      <c r="H2454" s="14" t="n">
        <f aca="false">IF(OR(Data_Clean!M2454="",Data_Clean!N2454=""),0,Data_Clean!M2454*Data_Clean!N2454/100)*Assumptions!$B$13*Assumptions!$B$11</f>
        <v>0</v>
      </c>
      <c r="I2454" s="14" t="n">
        <f aca="false">Data_Clean!O2454*4*Assumptions!$B$12</f>
        <v>0</v>
      </c>
      <c r="J2454" s="14" t="n">
        <f aca="false">SUM(B2454:I2454)</f>
        <v>846.38225</v>
      </c>
      <c r="K2454" s="16" t="n">
        <f aca="false">IF(Data_Clean!P2454="","",Assumptions!$B$15*0.5^(Data_Clean!P2454/Assumptions!$B$20))</f>
        <v>0.00374770712401163</v>
      </c>
      <c r="L2454" s="16" t="n">
        <f aca="false">Assumptions!$B$16*MIN(1,LN(1+Data_Clean!Q2454)/LN(1+Assumptions!$B$21))</f>
        <v>0</v>
      </c>
      <c r="M2454" s="16" t="n">
        <f aca="false">Assumptions!$B$17*(0.6*MIN(1,Data_Clean!R2454/Assumptions!$B$22)+0.4*IF(Data_Clean!S2454="",0,Data_Clean!S2454))</f>
        <v>0</v>
      </c>
      <c r="N2454" s="16" t="n">
        <f aca="false">Assumptions!$B$18*MIN(1,(Data_Clean!F2454-1)/Assumptions!$B$23)</f>
        <v>5</v>
      </c>
      <c r="O2454" s="16" t="n">
        <f aca="false">Assumptions!$B$19*(0.4*IF(Data_Clean!E2454="",0,MIN(1,Data_Clean!E2454/12/Assumptions!$B$24))+0.35*IF(Data_Clean!D2454="Y",1,0)+0.25*(1-MIN(Data_Clean!T2454,3)/3))/IF(Data_Clean!E2454="",0.6,1)</f>
        <v>3.95</v>
      </c>
      <c r="P2454" s="16" t="n">
        <f aca="false">SUM(K2454:O2454)/(Assumptions!$D$5-IF(K2454="",Assumptions!$B$15,0))*100</f>
        <v>8.95374770712401</v>
      </c>
      <c r="Q2454" s="7" t="str">
        <f aca="false">IF(J2454&gt;=Assumptions!$B$26,"High",IF(J2454&gt;=Assumptions!$B$27,"Mid","Low"))</f>
        <v>Mid</v>
      </c>
      <c r="R2454" s="7" t="str">
        <f aca="false">IF(P2454&gt;=Assumptions!$B$28,"High",IF(P2454&gt;=Assumptions!$B$29,"Mid","Low"))</f>
        <v>Low</v>
      </c>
      <c r="S2454" s="7" t="str">
        <f aca="false">INDEX(Assumptions!$B$33:$B$41,MATCH(Q2454&amp;"|"&amp;R2454,Assumptions!$A$33:$A$41,0))</f>
        <v>Light Touch</v>
      </c>
      <c r="T2454" s="7" t="n">
        <f aca="false">IF(ISNUMBER(Data_Clean!V2454),J2454*Data_Clean!V2454,0)</f>
        <v>391.451790625</v>
      </c>
    </row>
    <row r="2455" customFormat="false" ht="15" hidden="false" customHeight="false" outlineLevel="0" collapsed="false">
      <c r="A2455" s="15" t="str">
        <f aca="false">Data_Clean!A2455</f>
        <v>CX102451</v>
      </c>
      <c r="B2455" s="14" t="n">
        <f aca="false">Data_Clean!G2455*Assumptions!$B$5</f>
        <v>36.67125</v>
      </c>
      <c r="C2455" s="14" t="n">
        <f aca="false">IF(Data_Clean!H2455="",0,Data_Clean!H2455)*Assumptions!$B$6</f>
        <v>85.65012</v>
      </c>
      <c r="D2455" s="14" t="n">
        <f aca="false">Data_Clean!I2455*Assumptions!$B$7</f>
        <v>0</v>
      </c>
      <c r="E2455" s="14" t="n">
        <f aca="false">Data_Clean!J2455*Assumptions!$B$8</f>
        <v>0</v>
      </c>
      <c r="F2455" s="14" t="n">
        <f aca="false">Data_Clean!K2455*Assumptions!$B$9</f>
        <v>0</v>
      </c>
      <c r="G2455" s="14" t="n">
        <f aca="false">Data_Clean!L2455*Assumptions!$B$10</f>
        <v>0</v>
      </c>
      <c r="H2455" s="14" t="n">
        <f aca="false">IF(OR(Data_Clean!M2455="",Data_Clean!N2455=""),0,Data_Clean!M2455*Data_Clean!N2455/100)*Assumptions!$B$13*Assumptions!$B$11</f>
        <v>0</v>
      </c>
      <c r="I2455" s="14" t="n">
        <f aca="false">Data_Clean!O2455*4*Assumptions!$B$12</f>
        <v>0</v>
      </c>
      <c r="J2455" s="14" t="n">
        <f aca="false">SUM(B2455:I2455)</f>
        <v>122.32137</v>
      </c>
      <c r="K2455" s="16" t="n">
        <f aca="false">IF(Data_Clean!P2455="","",Assumptions!$B$15*0.5^(Data_Clean!P2455/Assumptions!$B$20))</f>
        <v>0.0227218470971738</v>
      </c>
      <c r="L2455" s="16" t="n">
        <f aca="false">Assumptions!$B$16*MIN(1,LN(1+Data_Clean!Q2455)/LN(1+Assumptions!$B$21))</f>
        <v>0</v>
      </c>
      <c r="M2455" s="16" t="n">
        <f aca="false">Assumptions!$B$17*(0.6*MIN(1,Data_Clean!R2455/Assumptions!$B$22)+0.4*IF(Data_Clean!S2455="",0,Data_Clean!S2455))</f>
        <v>0</v>
      </c>
      <c r="N2455" s="16" t="n">
        <f aca="false">Assumptions!$B$18*MIN(1,(Data_Clean!F2455-1)/Assumptions!$B$23)</f>
        <v>10</v>
      </c>
      <c r="O2455" s="16" t="n">
        <f aca="false">Assumptions!$B$19*(0.4*IF(Data_Clean!E2455="",0,MIN(1,Data_Clean!E2455/12/Assumptions!$B$24))+0.35*IF(Data_Clean!D2455="Y",1,0)+0.25*(1-MIN(Data_Clean!T2455,3)/3))/IF(Data_Clean!E2455="",0.6,1)</f>
        <v>4.7</v>
      </c>
      <c r="P2455" s="16" t="n">
        <f aca="false">SUM(K2455:O2455)/(Assumptions!$D$5-IF(K2455="",Assumptions!$B$15,0))*100</f>
        <v>14.7227218470972</v>
      </c>
      <c r="Q2455" s="7" t="str">
        <f aca="false">IF(J2455&gt;=Assumptions!$B$26,"High",IF(J2455&gt;=Assumptions!$B$27,"Mid","Low"))</f>
        <v>Low</v>
      </c>
      <c r="R2455" s="7" t="str">
        <f aca="false">IF(P2455&gt;=Assumptions!$B$28,"High",IF(P2455&gt;=Assumptions!$B$29,"Mid","Low"))</f>
        <v>Low</v>
      </c>
      <c r="S2455" s="7" t="str">
        <f aca="false">INDEX(Assumptions!$B$33:$B$41,MATCH(Q2455&amp;"|"&amp;R2455,Assumptions!$A$33:$A$41,0))</f>
        <v>Dormant &amp; Low Value</v>
      </c>
      <c r="T2455" s="7" t="n">
        <f aca="false">IF(ISNUMBER(Data_Clean!V2455),J2455*Data_Clean!V2455,0)</f>
        <v>52.47586773</v>
      </c>
    </row>
    <row r="2456" customFormat="false" ht="15" hidden="false" customHeight="false" outlineLevel="0" collapsed="false">
      <c r="A2456" s="15" t="str">
        <f aca="false">Data_Clean!A2456</f>
        <v>CX102452</v>
      </c>
      <c r="B2456" s="14" t="n">
        <f aca="false">Data_Clean!G2456*Assumptions!$B$5</f>
        <v>45.314</v>
      </c>
      <c r="C2456" s="14" t="n">
        <f aca="false">IF(Data_Clean!H2456="",0,Data_Clean!H2456)*Assumptions!$B$6</f>
        <v>0</v>
      </c>
      <c r="D2456" s="14" t="n">
        <f aca="false">Data_Clean!I2456*Assumptions!$B$7</f>
        <v>0</v>
      </c>
      <c r="E2456" s="14" t="n">
        <f aca="false">Data_Clean!J2456*Assumptions!$B$8</f>
        <v>0</v>
      </c>
      <c r="F2456" s="14" t="n">
        <f aca="false">Data_Clean!K2456*Assumptions!$B$9</f>
        <v>0</v>
      </c>
      <c r="G2456" s="14" t="n">
        <f aca="false">Data_Clean!L2456*Assumptions!$B$10</f>
        <v>0</v>
      </c>
      <c r="H2456" s="14" t="n">
        <f aca="false">IF(OR(Data_Clean!M2456="",Data_Clean!N2456=""),0,Data_Clean!M2456*Data_Clean!N2456/100)*Assumptions!$B$13*Assumptions!$B$11</f>
        <v>144.6</v>
      </c>
      <c r="I2456" s="14" t="n">
        <f aca="false">Data_Clean!O2456*4*Assumptions!$B$12</f>
        <v>15.2376</v>
      </c>
      <c r="J2456" s="14" t="n">
        <f aca="false">SUM(B2456:I2456)</f>
        <v>205.1516</v>
      </c>
      <c r="K2456" s="16" t="n">
        <f aca="false">IF(Data_Clean!P2456="","",Assumptions!$B$15*0.5^(Data_Clean!P2456/Assumptions!$B$20))</f>
        <v>25.5200148285257</v>
      </c>
      <c r="L2456" s="16" t="n">
        <f aca="false">Assumptions!$B$16*MIN(1,LN(1+Data_Clean!Q2456)/LN(1+Assumptions!$B$21))</f>
        <v>12.6966447294858</v>
      </c>
      <c r="M2456" s="16" t="n">
        <f aca="false">Assumptions!$B$17*(0.6*MIN(1,Data_Clean!R2456/Assumptions!$B$22)+0.4*IF(Data_Clean!S2456="",0,Data_Clean!S2456))</f>
        <v>5.598</v>
      </c>
      <c r="N2456" s="16" t="n">
        <f aca="false">Assumptions!$B$18*MIN(1,(Data_Clean!F2456-1)/Assumptions!$B$23)</f>
        <v>5</v>
      </c>
      <c r="O2456" s="16" t="n">
        <f aca="false">Assumptions!$B$19*(0.4*IF(Data_Clean!E2456="",0,MIN(1,Data_Clean!E2456/12/Assumptions!$B$24))+0.35*IF(Data_Clean!D2456="Y",1,0)+0.25*(1-MIN(Data_Clean!T2456,3)/3))/IF(Data_Clean!E2456="",0.6,1)</f>
        <v>9.35</v>
      </c>
      <c r="P2456" s="16" t="n">
        <f aca="false">SUM(K2456:O2456)/(Assumptions!$D$5-IF(K2456="",Assumptions!$B$15,0))*100</f>
        <v>58.1646595580114</v>
      </c>
      <c r="Q2456" s="7" t="str">
        <f aca="false">IF(J2456&gt;=Assumptions!$B$26,"High",IF(J2456&gt;=Assumptions!$B$27,"Mid","Low"))</f>
        <v>Low</v>
      </c>
      <c r="R2456" s="7" t="str">
        <f aca="false">IF(P2456&gt;=Assumptions!$B$28,"High",IF(P2456&gt;=Assumptions!$B$29,"Mid","Low"))</f>
        <v>Mid</v>
      </c>
      <c r="S2456" s="7" t="str">
        <f aca="false">INDEX(Assumptions!$B$33:$B$41,MATCH(Q2456&amp;"|"&amp;R2456,Assumptions!$A$33:$A$41,0))</f>
        <v>Light Touch</v>
      </c>
      <c r="T2456" s="7" t="n">
        <f aca="false">IF(ISNUMBER(Data_Clean!V2456),J2456*Data_Clean!V2456,0)</f>
        <v>17.58149212</v>
      </c>
    </row>
    <row r="2457" customFormat="false" ht="15" hidden="false" customHeight="false" outlineLevel="0" collapsed="false">
      <c r="A2457" s="15" t="str">
        <f aca="false">Data_Clean!A2457</f>
        <v>CX102453</v>
      </c>
      <c r="B2457" s="14" t="n">
        <f aca="false">Data_Clean!G2457*Assumptions!$B$5</f>
        <v>381.21775</v>
      </c>
      <c r="C2457" s="14" t="n">
        <f aca="false">IF(Data_Clean!H2457="",0,Data_Clean!H2457)*Assumptions!$B$6</f>
        <v>0</v>
      </c>
      <c r="D2457" s="14" t="n">
        <f aca="false">Data_Clean!I2457*Assumptions!$B$7</f>
        <v>0</v>
      </c>
      <c r="E2457" s="14" t="n">
        <f aca="false">Data_Clean!J2457*Assumptions!$B$8</f>
        <v>0</v>
      </c>
      <c r="F2457" s="14" t="n">
        <f aca="false">Data_Clean!K2457*Assumptions!$B$9</f>
        <v>0</v>
      </c>
      <c r="G2457" s="14" t="n">
        <f aca="false">Data_Clean!L2457*Assumptions!$B$10</f>
        <v>1210.5</v>
      </c>
      <c r="H2457" s="14" t="n">
        <f aca="false">IF(OR(Data_Clean!M2457="",Data_Clean!N2457=""),0,Data_Clean!M2457*Data_Clean!N2457/100)*Assumptions!$B$13*Assumptions!$B$11</f>
        <v>293.58</v>
      </c>
      <c r="I2457" s="14" t="n">
        <f aca="false">Data_Clean!O2457*4*Assumptions!$B$12</f>
        <v>21.38064</v>
      </c>
      <c r="J2457" s="14" t="n">
        <f aca="false">SUM(B2457:I2457)</f>
        <v>1906.67839</v>
      </c>
      <c r="K2457" s="16" t="n">
        <f aca="false">IF(Data_Clean!P2457="","",Assumptions!$B$15*0.5^(Data_Clean!P2457/Assumptions!$B$20))</f>
        <v>21.7090385616057</v>
      </c>
      <c r="L2457" s="16" t="n">
        <f aca="false">Assumptions!$B$16*MIN(1,LN(1+Data_Clean!Q2457)/LN(1+Assumptions!$B$21))</f>
        <v>14.0427143261215</v>
      </c>
      <c r="M2457" s="16" t="n">
        <f aca="false">Assumptions!$B$17*(0.6*MIN(1,Data_Clean!R2457/Assumptions!$B$22)+0.4*IF(Data_Clean!S2457="",0,Data_Clean!S2457))</f>
        <v>2.856</v>
      </c>
      <c r="N2457" s="16" t="n">
        <f aca="false">Assumptions!$B$18*MIN(1,(Data_Clean!F2457-1)/Assumptions!$B$23)</f>
        <v>10</v>
      </c>
      <c r="O2457" s="16" t="n">
        <f aca="false">Assumptions!$B$19*(0.4*IF(Data_Clean!E2457="",0,MIN(1,Data_Clean!E2457/12/Assumptions!$B$24))+0.35*IF(Data_Clean!D2457="Y",1,0)+0.25*(1-MIN(Data_Clean!T2457,3)/3))/IF(Data_Clean!E2457="",0.6,1)</f>
        <v>15</v>
      </c>
      <c r="P2457" s="16" t="n">
        <f aca="false">SUM(K2457:O2457)/(Assumptions!$D$5-IF(K2457="",Assumptions!$B$15,0))*100</f>
        <v>63.6077528877272</v>
      </c>
      <c r="Q2457" s="7" t="str">
        <f aca="false">IF(J2457&gt;=Assumptions!$B$26,"High",IF(J2457&gt;=Assumptions!$B$27,"Mid","Low"))</f>
        <v>High</v>
      </c>
      <c r="R2457" s="7" t="str">
        <f aca="false">IF(P2457&gt;=Assumptions!$B$28,"High",IF(P2457&gt;=Assumptions!$B$29,"Mid","Low"))</f>
        <v>Mid</v>
      </c>
      <c r="S2457" s="7" t="str">
        <f aca="false">INDEX(Assumptions!$B$33:$B$41,MATCH(Q2457&amp;"|"&amp;R2457,Assumptions!$A$33:$A$41,0))</f>
        <v>Established Core</v>
      </c>
      <c r="T2457" s="7" t="n">
        <f aca="false">IF(ISNUMBER(Data_Clean!V2457),J2457*Data_Clean!V2457,0)</f>
        <v>37.942899961</v>
      </c>
    </row>
    <row r="2458" customFormat="false" ht="15" hidden="false" customHeight="false" outlineLevel="0" collapsed="false">
      <c r="A2458" s="15" t="str">
        <f aca="false">Data_Clean!A2458</f>
        <v>CX102454</v>
      </c>
      <c r="B2458" s="14" t="n">
        <f aca="false">Data_Clean!G2458*Assumptions!$B$5</f>
        <v>63.91575</v>
      </c>
      <c r="C2458" s="14" t="n">
        <f aca="false">IF(Data_Clean!H2458="",0,Data_Clean!H2458)*Assumptions!$B$6</f>
        <v>496.60212</v>
      </c>
      <c r="D2458" s="14" t="n">
        <f aca="false">Data_Clean!I2458*Assumptions!$B$7</f>
        <v>155.2</v>
      </c>
      <c r="E2458" s="14" t="n">
        <f aca="false">Data_Clean!J2458*Assumptions!$B$8</f>
        <v>606.9714</v>
      </c>
      <c r="F2458" s="14" t="n">
        <f aca="false">Data_Clean!K2458*Assumptions!$B$9</f>
        <v>0</v>
      </c>
      <c r="G2458" s="14" t="n">
        <f aca="false">Data_Clean!L2458*Assumptions!$B$10</f>
        <v>0</v>
      </c>
      <c r="H2458" s="14" t="n">
        <f aca="false">IF(OR(Data_Clean!M2458="",Data_Clean!N2458=""),0,Data_Clean!M2458*Data_Clean!N2458/100)*Assumptions!$B$13*Assumptions!$B$11</f>
        <v>146.454</v>
      </c>
      <c r="I2458" s="14" t="n">
        <f aca="false">Data_Clean!O2458*4*Assumptions!$B$12</f>
        <v>11.25216</v>
      </c>
      <c r="J2458" s="14" t="n">
        <f aca="false">SUM(B2458:I2458)</f>
        <v>1480.39543</v>
      </c>
      <c r="K2458" s="16" t="n">
        <f aca="false">IF(Data_Clean!P2458="","",Assumptions!$B$15*0.5^(Data_Clean!P2458/Assumptions!$B$20))</f>
        <v>27.9909897461042</v>
      </c>
      <c r="L2458" s="16" t="n">
        <f aca="false">Assumptions!$B$16*MIN(1,LN(1+Data_Clean!Q2458)/LN(1+Assumptions!$B$21))</f>
        <v>12.8906482631789</v>
      </c>
      <c r="M2458" s="16" t="n">
        <f aca="false">Assumptions!$B$17*(0.6*MIN(1,Data_Clean!R2458/Assumptions!$B$22)+0.4*IF(Data_Clean!S2458="",0,Data_Clean!S2458))</f>
        <v>4.2</v>
      </c>
      <c r="N2458" s="16" t="n">
        <f aca="false">Assumptions!$B$18*MIN(1,(Data_Clean!F2458-1)/Assumptions!$B$23)</f>
        <v>20</v>
      </c>
      <c r="O2458" s="16" t="n">
        <f aca="false">Assumptions!$B$19*(0.4*IF(Data_Clean!E2458="",0,MIN(1,Data_Clean!E2458/12/Assumptions!$B$24))+0.35*IF(Data_Clean!D2458="Y",1,0)+0.25*(1-MIN(Data_Clean!T2458,3)/3))/IF(Data_Clean!E2458="",0.6,1)</f>
        <v>15</v>
      </c>
      <c r="P2458" s="16" t="n">
        <f aca="false">SUM(K2458:O2458)/(Assumptions!$D$5-IF(K2458="",Assumptions!$B$15,0))*100</f>
        <v>80.0816380092831</v>
      </c>
      <c r="Q2458" s="7" t="str">
        <f aca="false">IF(J2458&gt;=Assumptions!$B$26,"High",IF(J2458&gt;=Assumptions!$B$27,"Mid","Low"))</f>
        <v>Mid</v>
      </c>
      <c r="R2458" s="7" t="str">
        <f aca="false">IF(P2458&gt;=Assumptions!$B$28,"High",IF(P2458&gt;=Assumptions!$B$29,"Mid","Low"))</f>
        <v>High</v>
      </c>
      <c r="S2458" s="7" t="str">
        <f aca="false">INDEX(Assumptions!$B$33:$B$41,MATCH(Q2458&amp;"|"&amp;R2458,Assumptions!$A$33:$A$41,0))</f>
        <v>Engaged Builders</v>
      </c>
      <c r="T2458" s="7" t="n">
        <f aca="false">IF(ISNUMBER(Data_Clean!V2458),J2458*Data_Clean!V2458,0)</f>
        <v>20.133377848</v>
      </c>
    </row>
    <row r="2459" customFormat="false" ht="15" hidden="false" customHeight="false" outlineLevel="0" collapsed="false">
      <c r="A2459" s="15" t="str">
        <f aca="false">Data_Clean!A2459</f>
        <v>CX102455</v>
      </c>
      <c r="B2459" s="14" t="n">
        <f aca="false">Data_Clean!G2459*Assumptions!$B$5</f>
        <v>19.293</v>
      </c>
      <c r="C2459" s="14" t="n">
        <f aca="false">IF(Data_Clean!H2459="",0,Data_Clean!H2459)*Assumptions!$B$6</f>
        <v>0</v>
      </c>
      <c r="D2459" s="14" t="n">
        <f aca="false">Data_Clean!I2459*Assumptions!$B$7</f>
        <v>0</v>
      </c>
      <c r="E2459" s="14" t="n">
        <f aca="false">Data_Clean!J2459*Assumptions!$B$8</f>
        <v>25.63605</v>
      </c>
      <c r="F2459" s="14" t="n">
        <f aca="false">Data_Clean!K2459*Assumptions!$B$9</f>
        <v>276.1</v>
      </c>
      <c r="G2459" s="14" t="n">
        <f aca="false">Data_Clean!L2459*Assumptions!$B$10</f>
        <v>769.05</v>
      </c>
      <c r="H2459" s="14" t="n">
        <f aca="false">IF(OR(Data_Clean!M2459="",Data_Clean!N2459=""),0,Data_Clean!M2459*Data_Clean!N2459/100)*Assumptions!$B$13*Assumptions!$B$11</f>
        <v>0</v>
      </c>
      <c r="I2459" s="14" t="n">
        <f aca="false">Data_Clean!O2459*4*Assumptions!$B$12</f>
        <v>0</v>
      </c>
      <c r="J2459" s="14" t="n">
        <f aca="false">SUM(B2459:I2459)</f>
        <v>1090.07905</v>
      </c>
      <c r="K2459" s="16" t="n">
        <f aca="false">IF(Data_Clean!P2459="","",Assumptions!$B$15*0.5^(Data_Clean!P2459/Assumptions!$B$20))</f>
        <v>22.2164632842985</v>
      </c>
      <c r="L2459" s="16" t="n">
        <f aca="false">Assumptions!$B$16*MIN(1,LN(1+Data_Clean!Q2459)/LN(1+Assumptions!$B$21))</f>
        <v>10.6966696442427</v>
      </c>
      <c r="M2459" s="16" t="n">
        <f aca="false">Assumptions!$B$17*(0.6*MIN(1,Data_Clean!R2459/Assumptions!$B$22)+0.4*IF(Data_Clean!S2459="",0,Data_Clean!S2459))</f>
        <v>9.642</v>
      </c>
      <c r="N2459" s="16" t="n">
        <f aca="false">Assumptions!$B$18*MIN(1,(Data_Clean!F2459-1)/Assumptions!$B$23)</f>
        <v>20</v>
      </c>
      <c r="O2459" s="16" t="n">
        <f aca="false">Assumptions!$B$19*(0.4*IF(Data_Clean!E2459="",0,MIN(1,Data_Clean!E2459/12/Assumptions!$B$24))+0.35*IF(Data_Clean!D2459="Y",1,0)+0.25*(1-MIN(Data_Clean!T2459,3)/3))/IF(Data_Clean!E2459="",0.6,1)</f>
        <v>4.3</v>
      </c>
      <c r="P2459" s="16" t="n">
        <f aca="false">SUM(K2459:O2459)/(Assumptions!$D$5-IF(K2459="",Assumptions!$B$15,0))*100</f>
        <v>66.8551329285412</v>
      </c>
      <c r="Q2459" s="7" t="str">
        <f aca="false">IF(J2459&gt;=Assumptions!$B$26,"High",IF(J2459&gt;=Assumptions!$B$27,"Mid","Low"))</f>
        <v>Mid</v>
      </c>
      <c r="R2459" s="7" t="str">
        <f aca="false">IF(P2459&gt;=Assumptions!$B$28,"High",IF(P2459&gt;=Assumptions!$B$29,"Mid","Low"))</f>
        <v>Mid</v>
      </c>
      <c r="S2459" s="7" t="str">
        <f aca="false">INDEX(Assumptions!$B$33:$B$41,MATCH(Q2459&amp;"|"&amp;R2459,Assumptions!$A$33:$A$41,0))</f>
        <v>Established Core</v>
      </c>
      <c r="T2459" s="7" t="n">
        <f aca="false">IF(ISNUMBER(Data_Clean!V2459),J2459*Data_Clean!V2459,0)</f>
        <v>292.1411854</v>
      </c>
    </row>
    <row r="2460" customFormat="false" ht="15" hidden="false" customHeight="false" outlineLevel="0" collapsed="false">
      <c r="A2460" s="15" t="str">
        <f aca="false">Data_Clean!A2460</f>
        <v>CX102456</v>
      </c>
      <c r="B2460" s="14" t="n">
        <f aca="false">Data_Clean!G2460*Assumptions!$B$5</f>
        <v>283.27475</v>
      </c>
      <c r="C2460" s="14" t="n">
        <f aca="false">IF(Data_Clean!H2460="",0,Data_Clean!H2460)*Assumptions!$B$6</f>
        <v>317.35224</v>
      </c>
      <c r="D2460" s="14" t="n">
        <f aca="false">Data_Clean!I2460*Assumptions!$B$7</f>
        <v>323.2</v>
      </c>
      <c r="E2460" s="14" t="n">
        <f aca="false">Data_Clean!J2460*Assumptions!$B$8</f>
        <v>0</v>
      </c>
      <c r="F2460" s="14" t="n">
        <f aca="false">Data_Clean!K2460*Assumptions!$B$9</f>
        <v>0</v>
      </c>
      <c r="G2460" s="14" t="n">
        <f aca="false">Data_Clean!L2460*Assumptions!$B$10</f>
        <v>0</v>
      </c>
      <c r="H2460" s="14" t="n">
        <f aca="false">IF(OR(Data_Clean!M2460="",Data_Clean!N2460=""),0,Data_Clean!M2460*Data_Clean!N2460/100)*Assumptions!$B$13*Assumptions!$B$11</f>
        <v>446.31</v>
      </c>
      <c r="I2460" s="14" t="n">
        <f aca="false">Data_Clean!O2460*4*Assumptions!$B$12</f>
        <v>55.87008</v>
      </c>
      <c r="J2460" s="14" t="n">
        <f aca="false">SUM(B2460:I2460)</f>
        <v>1426.00707</v>
      </c>
      <c r="K2460" s="16" t="n">
        <f aca="false">IF(Data_Clean!P2460="","",Assumptions!$B$15*0.5^(Data_Clean!P2460/Assumptions!$B$20))</f>
        <v>28.6452481173125</v>
      </c>
      <c r="L2460" s="16" t="n">
        <f aca="false">Assumptions!$B$16*MIN(1,LN(1+Data_Clean!Q2460)/LN(1+Assumptions!$B$21))</f>
        <v>17.4085470589551</v>
      </c>
      <c r="M2460" s="16" t="n">
        <f aca="false">Assumptions!$B$17*(0.6*MIN(1,Data_Clean!R2460/Assumptions!$B$22)+0.4*IF(Data_Clean!S2460="",0,Data_Clean!S2460))</f>
        <v>0.732</v>
      </c>
      <c r="N2460" s="16" t="n">
        <f aca="false">Assumptions!$B$18*MIN(1,(Data_Clean!F2460-1)/Assumptions!$B$23)</f>
        <v>15</v>
      </c>
      <c r="O2460" s="16" t="n">
        <f aca="false">Assumptions!$B$19*(0.4*IF(Data_Clean!E2460="",0,MIN(1,Data_Clean!E2460/12/Assumptions!$B$24))+0.35*IF(Data_Clean!D2460="Y",1,0)+0.25*(1-MIN(Data_Clean!T2460,3)/3))/IF(Data_Clean!E2460="",0.6,1)</f>
        <v>15</v>
      </c>
      <c r="P2460" s="16" t="n">
        <f aca="false">SUM(K2460:O2460)/(Assumptions!$D$5-IF(K2460="",Assumptions!$B$15,0))*100</f>
        <v>76.7857951762676</v>
      </c>
      <c r="Q2460" s="7" t="str">
        <f aca="false">IF(J2460&gt;=Assumptions!$B$26,"High",IF(J2460&gt;=Assumptions!$B$27,"Mid","Low"))</f>
        <v>Mid</v>
      </c>
      <c r="R2460" s="7" t="str">
        <f aca="false">IF(P2460&gt;=Assumptions!$B$28,"High",IF(P2460&gt;=Assumptions!$B$29,"Mid","Low"))</f>
        <v>High</v>
      </c>
      <c r="S2460" s="7" t="str">
        <f aca="false">INDEX(Assumptions!$B$33:$B$41,MATCH(Q2460&amp;"|"&amp;R2460,Assumptions!$A$33:$A$41,0))</f>
        <v>Engaged Builders</v>
      </c>
      <c r="T2460" s="7" t="n">
        <f aca="false">IF(ISNUMBER(Data_Clean!V2460),J2460*Data_Clean!V2460,0)</f>
        <v>28.377540693</v>
      </c>
    </row>
    <row r="2461" customFormat="false" ht="15" hidden="false" customHeight="false" outlineLevel="0" collapsed="false">
      <c r="A2461" s="15" t="str">
        <f aca="false">Data_Clean!A2461</f>
        <v>CX102457</v>
      </c>
      <c r="B2461" s="14" t="n">
        <f aca="false">Data_Clean!G2461*Assumptions!$B$5</f>
        <v>150.013</v>
      </c>
      <c r="C2461" s="14" t="n">
        <f aca="false">IF(Data_Clean!H2461="",0,Data_Clean!H2461)*Assumptions!$B$6</f>
        <v>0</v>
      </c>
      <c r="D2461" s="14" t="n">
        <f aca="false">Data_Clean!I2461*Assumptions!$B$7</f>
        <v>0</v>
      </c>
      <c r="E2461" s="14" t="n">
        <f aca="false">Data_Clean!J2461*Assumptions!$B$8</f>
        <v>473.254725</v>
      </c>
      <c r="F2461" s="14" t="n">
        <f aca="false">Data_Clean!K2461*Assumptions!$B$9</f>
        <v>1200.1</v>
      </c>
      <c r="G2461" s="14" t="n">
        <f aca="false">Data_Clean!L2461*Assumptions!$B$10</f>
        <v>0</v>
      </c>
      <c r="H2461" s="14" t="n">
        <f aca="false">IF(OR(Data_Clean!M2461="",Data_Clean!N2461=""),0,Data_Clean!M2461*Data_Clean!N2461/100)*Assumptions!$B$13*Assumptions!$B$11</f>
        <v>0</v>
      </c>
      <c r="I2461" s="14" t="n">
        <f aca="false">Data_Clean!O2461*4*Assumptions!$B$12</f>
        <v>0</v>
      </c>
      <c r="J2461" s="14" t="n">
        <f aca="false">SUM(B2461:I2461)</f>
        <v>1823.367725</v>
      </c>
      <c r="K2461" s="16" t="n">
        <f aca="false">IF(Data_Clean!P2461="","",Assumptions!$B$15*0.5^(Data_Clean!P2461/Assumptions!$B$20))</f>
        <v>27.3516746567465</v>
      </c>
      <c r="L2461" s="16" t="n">
        <f aca="false">Assumptions!$B$16*MIN(1,LN(1+Data_Clean!Q2461)/LN(1+Assumptions!$B$21))</f>
        <v>15.5872929926646</v>
      </c>
      <c r="M2461" s="16" t="n">
        <f aca="false">Assumptions!$B$17*(0.6*MIN(1,Data_Clean!R2461/Assumptions!$B$22)+0.4*IF(Data_Clean!S2461="",0,Data_Clean!S2461))</f>
        <v>8.502</v>
      </c>
      <c r="N2461" s="16" t="n">
        <f aca="false">Assumptions!$B$18*MIN(1,(Data_Clean!F2461-1)/Assumptions!$B$23)</f>
        <v>15</v>
      </c>
      <c r="O2461" s="16" t="n">
        <f aca="false">Assumptions!$B$19*(0.4*IF(Data_Clean!E2461="",0,MIN(1,Data_Clean!E2461/12/Assumptions!$B$24))+0.35*IF(Data_Clean!D2461="Y",1,0)+0.25*(1-MIN(Data_Clean!T2461,3)/3))/IF(Data_Clean!E2461="",0.6,1)</f>
        <v>13.3</v>
      </c>
      <c r="P2461" s="16" t="n">
        <f aca="false">SUM(K2461:O2461)/(Assumptions!$D$5-IF(K2461="",Assumptions!$B$15,0))*100</f>
        <v>79.7409676494111</v>
      </c>
      <c r="Q2461" s="7" t="str">
        <f aca="false">IF(J2461&gt;=Assumptions!$B$26,"High",IF(J2461&gt;=Assumptions!$B$27,"Mid","Low"))</f>
        <v>High</v>
      </c>
      <c r="R2461" s="7" t="str">
        <f aca="false">IF(P2461&gt;=Assumptions!$B$28,"High",IF(P2461&gt;=Assumptions!$B$29,"Mid","Low"))</f>
        <v>High</v>
      </c>
      <c r="S2461" s="7" t="str">
        <f aca="false">INDEX(Assumptions!$B$33:$B$41,MATCH(Q2461&amp;"|"&amp;R2461,Assumptions!$A$33:$A$41,0))</f>
        <v>Premier Advocates</v>
      </c>
      <c r="T2461" s="7" t="n">
        <f aca="false">IF(ISNUMBER(Data_Clean!V2461),J2461*Data_Clean!V2461,0)</f>
        <v>29.90323069</v>
      </c>
    </row>
    <row r="2462" customFormat="false" ht="15" hidden="false" customHeight="false" outlineLevel="0" collapsed="false">
      <c r="A2462" s="15" t="str">
        <f aca="false">Data_Clean!A2462</f>
        <v>CX102458</v>
      </c>
      <c r="B2462" s="14" t="n">
        <f aca="false">Data_Clean!G2462*Assumptions!$B$5</f>
        <v>304.5015</v>
      </c>
      <c r="C2462" s="14" t="n">
        <f aca="false">IF(Data_Clean!H2462="",0,Data_Clean!H2462)*Assumptions!$B$6</f>
        <v>246.74028</v>
      </c>
      <c r="D2462" s="14" t="n">
        <f aca="false">Data_Clean!I2462*Assumptions!$B$7</f>
        <v>0</v>
      </c>
      <c r="E2462" s="14" t="n">
        <f aca="false">Data_Clean!J2462*Assumptions!$B$8</f>
        <v>0</v>
      </c>
      <c r="F2462" s="14" t="n">
        <f aca="false">Data_Clean!K2462*Assumptions!$B$9</f>
        <v>0</v>
      </c>
      <c r="G2462" s="14" t="n">
        <f aca="false">Data_Clean!L2462*Assumptions!$B$10</f>
        <v>0</v>
      </c>
      <c r="H2462" s="14" t="n">
        <f aca="false">IF(OR(Data_Clean!M2462="",Data_Clean!N2462=""),0,Data_Clean!M2462*Data_Clean!N2462/100)*Assumptions!$B$13*Assumptions!$B$11</f>
        <v>0</v>
      </c>
      <c r="I2462" s="14" t="n">
        <f aca="false">Data_Clean!O2462*4*Assumptions!$B$12</f>
        <v>0</v>
      </c>
      <c r="J2462" s="14" t="n">
        <f aca="false">SUM(B2462:I2462)</f>
        <v>551.24178</v>
      </c>
      <c r="K2462" s="16" t="n">
        <f aca="false">IF(Data_Clean!P2462="","",Assumptions!$B$15*0.5^(Data_Clean!P2462/Assumptions!$B$20))</f>
        <v>26.1165168988837</v>
      </c>
      <c r="L2462" s="16" t="n">
        <f aca="false">Assumptions!$B$16*MIN(1,LN(1+Data_Clean!Q2462)/LN(1+Assumptions!$B$21))</f>
        <v>16.230151259145</v>
      </c>
      <c r="M2462" s="16" t="n">
        <f aca="false">Assumptions!$B$17*(0.6*MIN(1,Data_Clean!R2462/Assumptions!$B$22)+0.4*IF(Data_Clean!S2462="",0,Data_Clean!S2462))</f>
        <v>10.332</v>
      </c>
      <c r="N2462" s="16" t="n">
        <f aca="false">Assumptions!$B$18*MIN(1,(Data_Clean!F2462-1)/Assumptions!$B$23)</f>
        <v>10</v>
      </c>
      <c r="O2462" s="16" t="n">
        <f aca="false">Assumptions!$B$19*(0.4*IF(Data_Clean!E2462="",0,MIN(1,Data_Clean!E2462/12/Assumptions!$B$24))+0.35*IF(Data_Clean!D2462="Y",1,0)+0.25*(1-MIN(Data_Clean!T2462,3)/3))/IF(Data_Clean!E2462="",0.6,1)</f>
        <v>13.2</v>
      </c>
      <c r="P2462" s="16" t="n">
        <f aca="false">SUM(K2462:O2462)/(Assumptions!$D$5-IF(K2462="",Assumptions!$B$15,0))*100</f>
        <v>75.8786681580287</v>
      </c>
      <c r="Q2462" s="7" t="str">
        <f aca="false">IF(J2462&gt;=Assumptions!$B$26,"High",IF(J2462&gt;=Assumptions!$B$27,"Mid","Low"))</f>
        <v>Mid</v>
      </c>
      <c r="R2462" s="7" t="str">
        <f aca="false">IF(P2462&gt;=Assumptions!$B$28,"High",IF(P2462&gt;=Assumptions!$B$29,"Mid","Low"))</f>
        <v>High</v>
      </c>
      <c r="S2462" s="7" t="str">
        <f aca="false">INDEX(Assumptions!$B$33:$B$41,MATCH(Q2462&amp;"|"&amp;R2462,Assumptions!$A$33:$A$41,0))</f>
        <v>Engaged Builders</v>
      </c>
      <c r="T2462" s="7" t="n">
        <f aca="false">IF(ISNUMBER(Data_Clean!V2462),J2462*Data_Clean!V2462,0)</f>
        <v>9.92235204</v>
      </c>
    </row>
    <row r="2463" customFormat="false" ht="15" hidden="false" customHeight="false" outlineLevel="0" collapsed="false">
      <c r="A2463" s="15" t="str">
        <f aca="false">Data_Clean!A2463</f>
        <v>CX102459</v>
      </c>
      <c r="B2463" s="14" t="n">
        <f aca="false">Data_Clean!G2463*Assumptions!$B$5</f>
        <v>51.2275</v>
      </c>
      <c r="C2463" s="14" t="n">
        <f aca="false">IF(Data_Clean!H2463="",0,Data_Clean!H2463)*Assumptions!$B$6</f>
        <v>187.02912</v>
      </c>
      <c r="D2463" s="14" t="n">
        <f aca="false">Data_Clean!I2463*Assumptions!$B$7</f>
        <v>0</v>
      </c>
      <c r="E2463" s="14" t="n">
        <f aca="false">Data_Clean!J2463*Assumptions!$B$8</f>
        <v>0</v>
      </c>
      <c r="F2463" s="14" t="n">
        <f aca="false">Data_Clean!K2463*Assumptions!$B$9</f>
        <v>0</v>
      </c>
      <c r="G2463" s="14" t="n">
        <f aca="false">Data_Clean!L2463*Assumptions!$B$10</f>
        <v>0</v>
      </c>
      <c r="H2463" s="14" t="n">
        <f aca="false">IF(OR(Data_Clean!M2463="",Data_Clean!N2463=""),0,Data_Clean!M2463*Data_Clean!N2463/100)*Assumptions!$B$13*Assumptions!$B$11</f>
        <v>159.06</v>
      </c>
      <c r="I2463" s="14" t="n">
        <f aca="false">Data_Clean!O2463*4*Assumptions!$B$12</f>
        <v>16.50528</v>
      </c>
      <c r="J2463" s="14" t="n">
        <f aca="false">SUM(B2463:I2463)</f>
        <v>413.8219</v>
      </c>
      <c r="K2463" s="16" t="n">
        <f aca="false">IF(Data_Clean!P2463="","",Assumptions!$B$15*0.5^(Data_Clean!P2463/Assumptions!$B$20))</f>
        <v>20.7286931995166</v>
      </c>
      <c r="L2463" s="16" t="n">
        <f aca="false">Assumptions!$B$16*MIN(1,LN(1+Data_Clean!Q2463)/LN(1+Assumptions!$B$21))</f>
        <v>14.5815690999133</v>
      </c>
      <c r="M2463" s="16" t="n">
        <f aca="false">Assumptions!$B$17*(0.6*MIN(1,Data_Clean!R2463/Assumptions!$B$22)+0.4*IF(Data_Clean!S2463="",0,Data_Clean!S2463))</f>
        <v>8.514</v>
      </c>
      <c r="N2463" s="16" t="n">
        <f aca="false">Assumptions!$B$18*MIN(1,(Data_Clean!F2463-1)/Assumptions!$B$23)</f>
        <v>10</v>
      </c>
      <c r="O2463" s="16" t="n">
        <f aca="false">Assumptions!$B$19*(0.4*IF(Data_Clean!E2463="",0,MIN(1,Data_Clean!E2463/12/Assumptions!$B$24))+0.35*IF(Data_Clean!D2463="Y",1,0)+0.25*(1-MIN(Data_Clean!T2463,3)/3))/IF(Data_Clean!E2463="",0.6,1)</f>
        <v>11</v>
      </c>
      <c r="P2463" s="16" t="n">
        <f aca="false">SUM(K2463:O2463)/(Assumptions!$D$5-IF(K2463="",Assumptions!$B$15,0))*100</f>
        <v>64.8242622994299</v>
      </c>
      <c r="Q2463" s="7" t="str">
        <f aca="false">IF(J2463&gt;=Assumptions!$B$26,"High",IF(J2463&gt;=Assumptions!$B$27,"Mid","Low"))</f>
        <v>Mid</v>
      </c>
      <c r="R2463" s="7" t="str">
        <f aca="false">IF(P2463&gt;=Assumptions!$B$28,"High",IF(P2463&gt;=Assumptions!$B$29,"Mid","Low"))</f>
        <v>Mid</v>
      </c>
      <c r="S2463" s="7" t="str">
        <f aca="false">INDEX(Assumptions!$B$33:$B$41,MATCH(Q2463&amp;"|"&amp;R2463,Assumptions!$A$33:$A$41,0))</f>
        <v>Established Core</v>
      </c>
      <c r="T2463" s="7" t="n">
        <f aca="false">IF(ISNUMBER(Data_Clean!V2463),J2463*Data_Clean!V2463,0)</f>
        <v>13.07677204</v>
      </c>
    </row>
    <row r="2464" customFormat="false" ht="15" hidden="false" customHeight="false" outlineLevel="0" collapsed="false">
      <c r="A2464" s="15" t="str">
        <f aca="false">Data_Clean!A2464</f>
        <v>CX102460</v>
      </c>
      <c r="B2464" s="14" t="n">
        <f aca="false">Data_Clean!G2464*Assumptions!$B$5</f>
        <v>381.1255</v>
      </c>
      <c r="C2464" s="14" t="n">
        <f aca="false">IF(Data_Clean!H2464="",0,Data_Clean!H2464)*Assumptions!$B$6</f>
        <v>490.64904</v>
      </c>
      <c r="D2464" s="14" t="n">
        <f aca="false">Data_Clean!I2464*Assumptions!$B$7</f>
        <v>0</v>
      </c>
      <c r="E2464" s="14" t="n">
        <f aca="false">Data_Clean!J2464*Assumptions!$B$8</f>
        <v>0</v>
      </c>
      <c r="F2464" s="14" t="n">
        <f aca="false">Data_Clean!K2464*Assumptions!$B$9</f>
        <v>1740.2</v>
      </c>
      <c r="G2464" s="14" t="n">
        <f aca="false">Data_Clean!L2464*Assumptions!$B$10</f>
        <v>0</v>
      </c>
      <c r="H2464" s="14" t="n">
        <f aca="false">IF(OR(Data_Clean!M2464="",Data_Clean!N2464=""),0,Data_Clean!M2464*Data_Clean!N2464/100)*Assumptions!$B$13*Assumptions!$B$11</f>
        <v>65.208</v>
      </c>
      <c r="I2464" s="14" t="n">
        <f aca="false">Data_Clean!O2464*4*Assumptions!$B$12</f>
        <v>59.93664</v>
      </c>
      <c r="J2464" s="14" t="n">
        <f aca="false">SUM(B2464:I2464)</f>
        <v>2737.11918</v>
      </c>
      <c r="K2464" s="16" t="n">
        <f aca="false">IF(Data_Clean!P2464="","",Assumptions!$B$15*0.5^(Data_Clean!P2464/Assumptions!$B$20))</f>
        <v>29.3147990530274</v>
      </c>
      <c r="L2464" s="16" t="n">
        <f aca="false">Assumptions!$B$16*MIN(1,LN(1+Data_Clean!Q2464)/LN(1+Assumptions!$B$21))</f>
        <v>15.2782387441559</v>
      </c>
      <c r="M2464" s="16" t="n">
        <f aca="false">Assumptions!$B$17*(0.6*MIN(1,Data_Clean!R2464/Assumptions!$B$22)+0.4*IF(Data_Clean!S2464="",0,Data_Clean!S2464))</f>
        <v>5.154</v>
      </c>
      <c r="N2464" s="16" t="n">
        <f aca="false">Assumptions!$B$18*MIN(1,(Data_Clean!F2464-1)/Assumptions!$B$23)</f>
        <v>15</v>
      </c>
      <c r="O2464" s="16" t="n">
        <f aca="false">Assumptions!$B$19*(0.4*IF(Data_Clean!E2464="",0,MIN(1,Data_Clean!E2464/12/Assumptions!$B$24))+0.35*IF(Data_Clean!D2464="Y",1,0)+0.25*(1-MIN(Data_Clean!T2464,3)/3))/IF(Data_Clean!E2464="",0.6,1)</f>
        <v>15</v>
      </c>
      <c r="P2464" s="16" t="n">
        <f aca="false">SUM(K2464:O2464)/(Assumptions!$D$5-IF(K2464="",Assumptions!$B$15,0))*100</f>
        <v>79.7470377971833</v>
      </c>
      <c r="Q2464" s="7" t="str">
        <f aca="false">IF(J2464&gt;=Assumptions!$B$26,"High",IF(J2464&gt;=Assumptions!$B$27,"Mid","Low"))</f>
        <v>High</v>
      </c>
      <c r="R2464" s="7" t="str">
        <f aca="false">IF(P2464&gt;=Assumptions!$B$28,"High",IF(P2464&gt;=Assumptions!$B$29,"Mid","Low"))</f>
        <v>High</v>
      </c>
      <c r="S2464" s="7" t="str">
        <f aca="false">INDEX(Assumptions!$B$33:$B$41,MATCH(Q2464&amp;"|"&amp;R2464,Assumptions!$A$33:$A$41,0))</f>
        <v>Premier Advocates</v>
      </c>
      <c r="T2464" s="7" t="n">
        <f aca="false">IF(ISNUMBER(Data_Clean!V2464),J2464*Data_Clean!V2464,0)</f>
        <v>43.246483044</v>
      </c>
    </row>
    <row r="2465" customFormat="false" ht="15" hidden="false" customHeight="false" outlineLevel="0" collapsed="false">
      <c r="A2465" s="15" t="str">
        <f aca="false">Data_Clean!A2465</f>
        <v>CX102461</v>
      </c>
      <c r="B2465" s="14" t="n">
        <f aca="false">Data_Clean!G2465*Assumptions!$B$5</f>
        <v>313.604</v>
      </c>
      <c r="C2465" s="14" t="n">
        <f aca="false">IF(Data_Clean!H2465="",0,Data_Clean!H2465)*Assumptions!$B$6</f>
        <v>761.90424</v>
      </c>
      <c r="D2465" s="14" t="n">
        <f aca="false">Data_Clean!I2465*Assumptions!$B$7</f>
        <v>0</v>
      </c>
      <c r="E2465" s="14" t="n">
        <f aca="false">Data_Clean!J2465*Assumptions!$B$8</f>
        <v>0</v>
      </c>
      <c r="F2465" s="14" t="n">
        <f aca="false">Data_Clean!K2465*Assumptions!$B$9</f>
        <v>2076.8</v>
      </c>
      <c r="G2465" s="14" t="n">
        <f aca="false">Data_Clean!L2465*Assumptions!$B$10</f>
        <v>0</v>
      </c>
      <c r="H2465" s="14" t="n">
        <f aca="false">IF(OR(Data_Clean!M2465="",Data_Clean!N2465=""),0,Data_Clean!M2465*Data_Clean!N2465/100)*Assumptions!$B$13*Assumptions!$B$11</f>
        <v>272.742</v>
      </c>
      <c r="I2465" s="14" t="n">
        <f aca="false">Data_Clean!O2465*4*Assumptions!$B$12</f>
        <v>44.76288</v>
      </c>
      <c r="J2465" s="14" t="n">
        <f aca="false">SUM(B2465:I2465)</f>
        <v>3469.81312</v>
      </c>
      <c r="K2465" s="16" t="n">
        <f aca="false">IF(Data_Clean!P2465="","",Assumptions!$B$15*0.5^(Data_Clean!P2465/Assumptions!$B$20))</f>
        <v>4.40830464856353</v>
      </c>
      <c r="L2465" s="16" t="n">
        <f aca="false">Assumptions!$B$16*MIN(1,LN(1+Data_Clean!Q2465)/LN(1+Assumptions!$B$21))</f>
        <v>14.0427143261215</v>
      </c>
      <c r="M2465" s="16" t="n">
        <f aca="false">Assumptions!$B$17*(0.6*MIN(1,Data_Clean!R2465/Assumptions!$B$22)+0.4*IF(Data_Clean!S2465="",0,Data_Clean!S2465))</f>
        <v>9.72</v>
      </c>
      <c r="N2465" s="16" t="n">
        <f aca="false">Assumptions!$B$18*MIN(1,(Data_Clean!F2465-1)/Assumptions!$B$23)</f>
        <v>15</v>
      </c>
      <c r="O2465" s="16" t="n">
        <f aca="false">Assumptions!$B$19*(0.4*IF(Data_Clean!E2465="",0,MIN(1,Data_Clean!E2465/12/Assumptions!$B$24))+0.35*IF(Data_Clean!D2465="Y",1,0)+0.25*(1-MIN(Data_Clean!T2465,3)/3))/IF(Data_Clean!E2465="",0.6,1)</f>
        <v>10.1</v>
      </c>
      <c r="P2465" s="16" t="n">
        <f aca="false">SUM(K2465:O2465)/(Assumptions!$D$5-IF(K2465="",Assumptions!$B$15,0))*100</f>
        <v>53.2710189746851</v>
      </c>
      <c r="Q2465" s="7" t="str">
        <f aca="false">IF(J2465&gt;=Assumptions!$B$26,"High",IF(J2465&gt;=Assumptions!$B$27,"Mid","Low"))</f>
        <v>High</v>
      </c>
      <c r="R2465" s="7" t="str">
        <f aca="false">IF(P2465&gt;=Assumptions!$B$28,"High",IF(P2465&gt;=Assumptions!$B$29,"Mid","Low"))</f>
        <v>Mid</v>
      </c>
      <c r="S2465" s="7" t="str">
        <f aca="false">INDEX(Assumptions!$B$33:$B$41,MATCH(Q2465&amp;"|"&amp;R2465,Assumptions!$A$33:$A$41,0))</f>
        <v>Established Core</v>
      </c>
      <c r="T2465" s="7" t="n">
        <f aca="false">IF(ISNUMBER(Data_Clean!V2465),J2465*Data_Clean!V2465,0)</f>
        <v>96.460804736</v>
      </c>
    </row>
    <row r="2466" customFormat="false" ht="15" hidden="false" customHeight="false" outlineLevel="0" collapsed="false">
      <c r="A2466" s="15" t="str">
        <f aca="false">Data_Clean!A2466</f>
        <v>CX102462</v>
      </c>
      <c r="B2466" s="14" t="n">
        <f aca="false">Data_Clean!G2466*Assumptions!$B$5</f>
        <v>108.29975</v>
      </c>
      <c r="C2466" s="14" t="n">
        <f aca="false">IF(Data_Clean!H2466="",0,Data_Clean!H2466)*Assumptions!$B$6</f>
        <v>227.88192</v>
      </c>
      <c r="D2466" s="14" t="n">
        <f aca="false">Data_Clean!I2466*Assumptions!$B$7</f>
        <v>0</v>
      </c>
      <c r="E2466" s="14" t="n">
        <f aca="false">Data_Clean!J2466*Assumptions!$B$8</f>
        <v>0</v>
      </c>
      <c r="F2466" s="14" t="n">
        <f aca="false">Data_Clean!K2466*Assumptions!$B$9</f>
        <v>0</v>
      </c>
      <c r="G2466" s="14" t="n">
        <f aca="false">Data_Clean!L2466*Assumptions!$B$10</f>
        <v>0</v>
      </c>
      <c r="H2466" s="14" t="n">
        <f aca="false">IF(OR(Data_Clean!M2466="",Data_Clean!N2466=""),0,Data_Clean!M2466*Data_Clean!N2466/100)*Assumptions!$B$13*Assumptions!$B$11</f>
        <v>0</v>
      </c>
      <c r="I2466" s="14" t="n">
        <f aca="false">Data_Clean!O2466*4*Assumptions!$B$12</f>
        <v>0</v>
      </c>
      <c r="J2466" s="14" t="n">
        <f aca="false">SUM(B2466:I2466)</f>
        <v>336.18167</v>
      </c>
      <c r="K2466" s="16" t="n">
        <f aca="false">IF(Data_Clean!P2466="","",Assumptions!$B$15*0.5^(Data_Clean!P2466/Assumptions!$B$20))</f>
        <v>19.7926186615934</v>
      </c>
      <c r="L2466" s="16" t="n">
        <f aca="false">Assumptions!$B$16*MIN(1,LN(1+Data_Clean!Q2466)/LN(1+Assumptions!$B$21))</f>
        <v>12.0537864630054</v>
      </c>
      <c r="M2466" s="16" t="n">
        <f aca="false">Assumptions!$B$17*(0.6*MIN(1,Data_Clean!R2466/Assumptions!$B$22)+0.4*IF(Data_Clean!S2466="",0,Data_Clean!S2466))</f>
        <v>5.064</v>
      </c>
      <c r="N2466" s="16" t="n">
        <f aca="false">Assumptions!$B$18*MIN(1,(Data_Clean!F2466-1)/Assumptions!$B$23)</f>
        <v>5</v>
      </c>
      <c r="O2466" s="16" t="n">
        <f aca="false">Assumptions!$B$19*(0.4*IF(Data_Clean!E2466="",0,MIN(1,Data_Clean!E2466/12/Assumptions!$B$24))+0.35*IF(Data_Clean!D2466="Y",1,0)+0.25*(1-MIN(Data_Clean!T2466,3)/3))/IF(Data_Clean!E2466="",0.6,1)</f>
        <v>9.45</v>
      </c>
      <c r="P2466" s="16" t="n">
        <f aca="false">SUM(K2466:O2466)/(Assumptions!$D$5-IF(K2466="",Assumptions!$B$15,0))*100</f>
        <v>51.3604051245988</v>
      </c>
      <c r="Q2466" s="7" t="str">
        <f aca="false">IF(J2466&gt;=Assumptions!$B$26,"High",IF(J2466&gt;=Assumptions!$B$27,"Mid","Low"))</f>
        <v>Low</v>
      </c>
      <c r="R2466" s="7" t="str">
        <f aca="false">IF(P2466&gt;=Assumptions!$B$28,"High",IF(P2466&gt;=Assumptions!$B$29,"Mid","Low"))</f>
        <v>Mid</v>
      </c>
      <c r="S2466" s="7" t="str">
        <f aca="false">INDEX(Assumptions!$B$33:$B$41,MATCH(Q2466&amp;"|"&amp;R2466,Assumptions!$A$33:$A$41,0))</f>
        <v>Light Touch</v>
      </c>
      <c r="T2466" s="7" t="n">
        <f aca="false">IF(ISNUMBER(Data_Clean!V2466),J2466*Data_Clean!V2466,0)</f>
        <v>17.212501504</v>
      </c>
    </row>
    <row r="2467" customFormat="false" ht="15" hidden="false" customHeight="false" outlineLevel="0" collapsed="false">
      <c r="A2467" s="15" t="str">
        <f aca="false">Data_Clean!A2467</f>
        <v>CX102463</v>
      </c>
      <c r="B2467" s="14" t="n">
        <f aca="false">Data_Clean!G2467*Assumptions!$B$5</f>
        <v>26.1965</v>
      </c>
      <c r="C2467" s="14" t="n">
        <f aca="false">IF(Data_Clean!H2467="",0,Data_Clean!H2467)*Assumptions!$B$6</f>
        <v>35.92644</v>
      </c>
      <c r="D2467" s="14" t="n">
        <f aca="false">Data_Clean!I2467*Assumptions!$B$7</f>
        <v>0</v>
      </c>
      <c r="E2467" s="14" t="n">
        <f aca="false">Data_Clean!J2467*Assumptions!$B$8</f>
        <v>0</v>
      </c>
      <c r="F2467" s="14" t="n">
        <f aca="false">Data_Clean!K2467*Assumptions!$B$9</f>
        <v>0</v>
      </c>
      <c r="G2467" s="14" t="n">
        <f aca="false">Data_Clean!L2467*Assumptions!$B$10</f>
        <v>0</v>
      </c>
      <c r="H2467" s="14" t="n">
        <f aca="false">IF(OR(Data_Clean!M2467="",Data_Clean!N2467=""),0,Data_Clean!M2467*Data_Clean!N2467/100)*Assumptions!$B$13*Assumptions!$B$11</f>
        <v>0</v>
      </c>
      <c r="I2467" s="14" t="n">
        <f aca="false">Data_Clean!O2467*4*Assumptions!$B$12</f>
        <v>0</v>
      </c>
      <c r="J2467" s="14" t="n">
        <f aca="false">SUM(B2467:I2467)</f>
        <v>62.12294</v>
      </c>
      <c r="K2467" s="16" t="n">
        <f aca="false">IF(Data_Clean!P2467="","",Assumptions!$B$15*0.5^(Data_Clean!P2467/Assumptions!$B$20))</f>
        <v>29.3147990530274</v>
      </c>
      <c r="L2467" s="16" t="n">
        <f aca="false">Assumptions!$B$16*MIN(1,LN(1+Data_Clean!Q2467)/LN(1+Assumptions!$B$21))</f>
        <v>12.4931739410702</v>
      </c>
      <c r="M2467" s="16" t="n">
        <f aca="false">Assumptions!$B$17*(0.6*MIN(1,Data_Clean!R2467/Assumptions!$B$22)+0.4*IF(Data_Clean!S2467="",0,Data_Clean!S2467))</f>
        <v>3.234</v>
      </c>
      <c r="N2467" s="16" t="n">
        <f aca="false">Assumptions!$B$18*MIN(1,(Data_Clean!F2467-1)/Assumptions!$B$23)</f>
        <v>5</v>
      </c>
      <c r="O2467" s="16" t="n">
        <f aca="false">Assumptions!$B$19*(0.4*IF(Data_Clean!E2467="",0,MIN(1,Data_Clean!E2467/12/Assumptions!$B$24))+0.35*IF(Data_Clean!D2467="Y",1,0)+0.25*(1-MIN(Data_Clean!T2467,3)/3))/IF(Data_Clean!E2467="",0.6,1)</f>
        <v>10.6</v>
      </c>
      <c r="P2467" s="16" t="n">
        <f aca="false">SUM(K2467:O2467)/(Assumptions!$D$5-IF(K2467="",Assumptions!$B$15,0))*100</f>
        <v>60.6419729940975</v>
      </c>
      <c r="Q2467" s="7" t="str">
        <f aca="false">IF(J2467&gt;=Assumptions!$B$26,"High",IF(J2467&gt;=Assumptions!$B$27,"Mid","Low"))</f>
        <v>Low</v>
      </c>
      <c r="R2467" s="7" t="str">
        <f aca="false">IF(P2467&gt;=Assumptions!$B$28,"High",IF(P2467&gt;=Assumptions!$B$29,"Mid","Low"))</f>
        <v>Mid</v>
      </c>
      <c r="S2467" s="7" t="str">
        <f aca="false">INDEX(Assumptions!$B$33:$B$41,MATCH(Q2467&amp;"|"&amp;R2467,Assumptions!$A$33:$A$41,0))</f>
        <v>Light Touch</v>
      </c>
      <c r="T2467" s="7" t="n">
        <f aca="false">IF(ISNUMBER(Data_Clean!V2467),J2467*Data_Clean!V2467,0)</f>
        <v>2.839018358</v>
      </c>
    </row>
    <row r="2468" customFormat="false" ht="15" hidden="false" customHeight="false" outlineLevel="0" collapsed="false">
      <c r="A2468" s="15" t="str">
        <f aca="false">Data_Clean!A2468</f>
        <v>CX102464</v>
      </c>
      <c r="B2468" s="14" t="n">
        <f aca="false">Data_Clean!G2468*Assumptions!$B$5</f>
        <v>95.01575</v>
      </c>
      <c r="C2468" s="14" t="n">
        <f aca="false">IF(Data_Clean!H2468="",0,Data_Clean!H2468)*Assumptions!$B$6</f>
        <v>28.01868</v>
      </c>
      <c r="D2468" s="14" t="n">
        <f aca="false">Data_Clean!I2468*Assumptions!$B$7</f>
        <v>0</v>
      </c>
      <c r="E2468" s="14" t="n">
        <f aca="false">Data_Clean!J2468*Assumptions!$B$8</f>
        <v>0</v>
      </c>
      <c r="F2468" s="14" t="n">
        <f aca="false">Data_Clean!K2468*Assumptions!$B$9</f>
        <v>0</v>
      </c>
      <c r="G2468" s="14" t="n">
        <f aca="false">Data_Clean!L2468*Assumptions!$B$10</f>
        <v>0</v>
      </c>
      <c r="H2468" s="14" t="n">
        <f aca="false">IF(OR(Data_Clean!M2468="",Data_Clean!N2468=""),0,Data_Clean!M2468*Data_Clean!N2468/100)*Assumptions!$B$13*Assumptions!$B$11</f>
        <v>0</v>
      </c>
      <c r="I2468" s="14" t="n">
        <f aca="false">Data_Clean!O2468*4*Assumptions!$B$12</f>
        <v>0</v>
      </c>
      <c r="J2468" s="14" t="n">
        <f aca="false">SUM(B2468:I2468)</f>
        <v>123.03443</v>
      </c>
      <c r="K2468" s="16" t="n">
        <f aca="false">IF(Data_Clean!P2468="","",Assumptions!$B$15*0.5^(Data_Clean!P2468/Assumptions!$B$20))</f>
        <v>22.2164632842985</v>
      </c>
      <c r="L2468" s="16" t="n">
        <f aca="false">Assumptions!$B$16*MIN(1,LN(1+Data_Clean!Q2468)/LN(1+Assumptions!$B$21))</f>
        <v>13.5873179074216</v>
      </c>
      <c r="M2468" s="16" t="n">
        <f aca="false">Assumptions!$B$17*(0.6*MIN(1,Data_Clean!R2468/Assumptions!$B$22)+0.4*IF(Data_Clean!S2468="",0,Data_Clean!S2468))</f>
        <v>9.732</v>
      </c>
      <c r="N2468" s="16" t="n">
        <f aca="false">Assumptions!$B$18*MIN(1,(Data_Clean!F2468-1)/Assumptions!$B$23)</f>
        <v>5</v>
      </c>
      <c r="O2468" s="16" t="n">
        <f aca="false">Assumptions!$B$19*(0.4*IF(Data_Clean!E2468="",0,MIN(1,Data_Clean!E2468/12/Assumptions!$B$24))+0.35*IF(Data_Clean!D2468="Y",1,0)+0.25*(1-MIN(Data_Clean!T2468,3)/3))/IF(Data_Clean!E2468="",0.6,1)</f>
        <v>9.9</v>
      </c>
      <c r="P2468" s="16" t="n">
        <f aca="false">SUM(K2468:O2468)/(Assumptions!$D$5-IF(K2468="",Assumptions!$B$15,0))*100</f>
        <v>60.43578119172</v>
      </c>
      <c r="Q2468" s="7" t="str">
        <f aca="false">IF(J2468&gt;=Assumptions!$B$26,"High",IF(J2468&gt;=Assumptions!$B$27,"Mid","Low"))</f>
        <v>Low</v>
      </c>
      <c r="R2468" s="7" t="str">
        <f aca="false">IF(P2468&gt;=Assumptions!$B$28,"High",IF(P2468&gt;=Assumptions!$B$29,"Mid","Low"))</f>
        <v>Mid</v>
      </c>
      <c r="S2468" s="7" t="str">
        <f aca="false">INDEX(Assumptions!$B$33:$B$41,MATCH(Q2468&amp;"|"&amp;R2468,Assumptions!$A$33:$A$41,0))</f>
        <v>Light Touch</v>
      </c>
      <c r="T2468" s="7" t="n">
        <f aca="false">IF(ISNUMBER(Data_Clean!V2468),J2468*Data_Clean!V2468,0)</f>
        <v>8.403251569</v>
      </c>
    </row>
    <row r="2469" customFormat="false" ht="15" hidden="false" customHeight="false" outlineLevel="0" collapsed="false">
      <c r="A2469" s="15" t="str">
        <f aca="false">Data_Clean!A2469</f>
        <v>CX102465</v>
      </c>
      <c r="B2469" s="14" t="n">
        <f aca="false">Data_Clean!G2469*Assumptions!$B$5</f>
        <v>701.73625</v>
      </c>
      <c r="C2469" s="14" t="n">
        <f aca="false">IF(Data_Clean!H2469="",0,Data_Clean!H2469)*Assumptions!$B$6</f>
        <v>1016.81808</v>
      </c>
      <c r="D2469" s="14" t="n">
        <f aca="false">Data_Clean!I2469*Assumptions!$B$7</f>
        <v>1432.8</v>
      </c>
      <c r="E2469" s="14" t="n">
        <f aca="false">Data_Clean!J2469*Assumptions!$B$8</f>
        <v>0</v>
      </c>
      <c r="F2469" s="14" t="n">
        <f aca="false">Data_Clean!K2469*Assumptions!$B$9</f>
        <v>0</v>
      </c>
      <c r="G2469" s="14" t="n">
        <f aca="false">Data_Clean!L2469*Assumptions!$B$10</f>
        <v>0</v>
      </c>
      <c r="H2469" s="14" t="n">
        <f aca="false">IF(OR(Data_Clean!M2469="",Data_Clean!N2469=""),0,Data_Clean!M2469*Data_Clean!N2469/100)*Assumptions!$B$13*Assumptions!$B$11</f>
        <v>0</v>
      </c>
      <c r="I2469" s="14" t="n">
        <f aca="false">Data_Clean!O2469*4*Assumptions!$B$12</f>
        <v>0</v>
      </c>
      <c r="J2469" s="14" t="n">
        <f aca="false">SUM(B2469:I2469)</f>
        <v>3151.35433</v>
      </c>
      <c r="K2469" s="16" t="n">
        <f aca="false">IF(Data_Clean!P2469="","",Assumptions!$B$15*0.5^(Data_Clean!P2469/Assumptions!$B$20))</f>
        <v>26.1165168988837</v>
      </c>
      <c r="L2469" s="16" t="n">
        <f aca="false">Assumptions!$B$16*MIN(1,LN(1+Data_Clean!Q2469)/LN(1+Assumptions!$B$21))</f>
        <v>15.7812965263578</v>
      </c>
      <c r="M2469" s="16" t="n">
        <f aca="false">Assumptions!$B$17*(0.6*MIN(1,Data_Clean!R2469/Assumptions!$B$22)+0.4*IF(Data_Clean!S2469="",0,Data_Clean!S2469))</f>
        <v>8.814</v>
      </c>
      <c r="N2469" s="16" t="n">
        <f aca="false">Assumptions!$B$18*MIN(1,(Data_Clean!F2469-1)/Assumptions!$B$23)</f>
        <v>10</v>
      </c>
      <c r="O2469" s="16" t="n">
        <f aca="false">Assumptions!$B$19*(0.4*IF(Data_Clean!E2469="",0,MIN(1,Data_Clean!E2469/12/Assumptions!$B$24))+0.35*IF(Data_Clean!D2469="Y",1,0)+0.25*(1-MIN(Data_Clean!T2469,3)/3))/IF(Data_Clean!E2469="",0.6,1)</f>
        <v>9.25</v>
      </c>
      <c r="P2469" s="16" t="n">
        <f aca="false">SUM(K2469:O2469)/(Assumptions!$D$5-IF(K2469="",Assumptions!$B$15,0))*100</f>
        <v>69.9618134252415</v>
      </c>
      <c r="Q2469" s="7" t="str">
        <f aca="false">IF(J2469&gt;=Assumptions!$B$26,"High",IF(J2469&gt;=Assumptions!$B$27,"Mid","Low"))</f>
        <v>High</v>
      </c>
      <c r="R2469" s="7" t="str">
        <f aca="false">IF(P2469&gt;=Assumptions!$B$28,"High",IF(P2469&gt;=Assumptions!$B$29,"Mid","Low"))</f>
        <v>Mid</v>
      </c>
      <c r="S2469" s="7" t="str">
        <f aca="false">INDEX(Assumptions!$B$33:$B$41,MATCH(Q2469&amp;"|"&amp;R2469,Assumptions!$A$33:$A$41,0))</f>
        <v>Established Core</v>
      </c>
      <c r="T2469" s="7" t="n">
        <f aca="false">IF(ISNUMBER(Data_Clean!V2469),J2469*Data_Clean!V2469,0)</f>
        <v>128.260121231</v>
      </c>
    </row>
    <row r="2470" customFormat="false" ht="15" hidden="false" customHeight="false" outlineLevel="0" collapsed="false">
      <c r="A2470" s="15" t="str">
        <f aca="false">Data_Clean!A2470</f>
        <v>CX102466</v>
      </c>
      <c r="B2470" s="14" t="n">
        <f aca="false">Data_Clean!G2470*Assumptions!$B$5</f>
        <v>222.24575</v>
      </c>
      <c r="C2470" s="14" t="n">
        <f aca="false">IF(Data_Clean!H2470="",0,Data_Clean!H2470)*Assumptions!$B$6</f>
        <v>348.0978</v>
      </c>
      <c r="D2470" s="14" t="n">
        <f aca="false">Data_Clean!I2470*Assumptions!$B$7</f>
        <v>0</v>
      </c>
      <c r="E2470" s="14" t="n">
        <f aca="false">Data_Clean!J2470*Assumptions!$B$8</f>
        <v>0</v>
      </c>
      <c r="F2470" s="14" t="n">
        <f aca="false">Data_Clean!K2470*Assumptions!$B$9</f>
        <v>0</v>
      </c>
      <c r="G2470" s="14" t="n">
        <f aca="false">Data_Clean!L2470*Assumptions!$B$10</f>
        <v>1108.8</v>
      </c>
      <c r="H2470" s="14" t="n">
        <f aca="false">IF(OR(Data_Clean!M2470="",Data_Clean!N2470=""),0,Data_Clean!M2470*Data_Clean!N2470/100)*Assumptions!$B$13*Assumptions!$B$11</f>
        <v>196.452</v>
      </c>
      <c r="I2470" s="14" t="n">
        <f aca="false">Data_Clean!O2470*4*Assumptions!$B$12</f>
        <v>40.14384</v>
      </c>
      <c r="J2470" s="14" t="n">
        <f aca="false">SUM(B2470:I2470)</f>
        <v>1915.73939</v>
      </c>
      <c r="K2470" s="16" t="n">
        <f aca="false">IF(Data_Clean!P2470="","",Assumptions!$B$15*0.5^(Data_Clean!P2470/Assumptions!$B$20))</f>
        <v>24.9371368842836</v>
      </c>
      <c r="L2470" s="16" t="n">
        <f aca="false">Assumptions!$B$16*MIN(1,LN(1+Data_Clean!Q2470)/LN(1+Assumptions!$B$21))</f>
        <v>14.7060656260474</v>
      </c>
      <c r="M2470" s="16" t="n">
        <f aca="false">Assumptions!$B$17*(0.6*MIN(1,Data_Clean!R2470/Assumptions!$B$22)+0.4*IF(Data_Clean!S2470="",0,Data_Clean!S2470))</f>
        <v>5.574</v>
      </c>
      <c r="N2470" s="16" t="n">
        <f aca="false">Assumptions!$B$18*MIN(1,(Data_Clean!F2470-1)/Assumptions!$B$23)</f>
        <v>15</v>
      </c>
      <c r="O2470" s="16" t="n">
        <f aca="false">Assumptions!$B$19*(0.4*IF(Data_Clean!E2470="",0,MIN(1,Data_Clean!E2470/12/Assumptions!$B$24))+0.35*IF(Data_Clean!D2470="Y",1,0)+0.25*(1-MIN(Data_Clean!T2470,3)/3))/IF(Data_Clean!E2470="",0.6,1)</f>
        <v>12</v>
      </c>
      <c r="P2470" s="16" t="n">
        <f aca="false">SUM(K2470:O2470)/(Assumptions!$D$5-IF(K2470="",Assumptions!$B$15,0))*100</f>
        <v>72.217202510331</v>
      </c>
      <c r="Q2470" s="7" t="str">
        <f aca="false">IF(J2470&gt;=Assumptions!$B$26,"High",IF(J2470&gt;=Assumptions!$B$27,"Mid","Low"))</f>
        <v>High</v>
      </c>
      <c r="R2470" s="7" t="str">
        <f aca="false">IF(P2470&gt;=Assumptions!$B$28,"High",IF(P2470&gt;=Assumptions!$B$29,"Mid","Low"))</f>
        <v>High</v>
      </c>
      <c r="S2470" s="7" t="str">
        <f aca="false">INDEX(Assumptions!$B$33:$B$41,MATCH(Q2470&amp;"|"&amp;R2470,Assumptions!$A$33:$A$41,0))</f>
        <v>Premier Advocates</v>
      </c>
      <c r="T2470" s="7" t="n">
        <f aca="false">IF(ISNUMBER(Data_Clean!V2470),J2470*Data_Clean!V2470,0)</f>
        <v>43.487284153</v>
      </c>
    </row>
    <row r="2471" customFormat="false" ht="15" hidden="false" customHeight="false" outlineLevel="0" collapsed="false">
      <c r="A2471" s="15" t="str">
        <f aca="false">Data_Clean!A2471</f>
        <v>CX102467</v>
      </c>
      <c r="B2471" s="14" t="n">
        <f aca="false">Data_Clean!G2471*Assumptions!$B$5</f>
        <v>152.13325</v>
      </c>
      <c r="C2471" s="14" t="n">
        <f aca="false">IF(Data_Clean!H2471="",0,Data_Clean!H2471)*Assumptions!$B$6</f>
        <v>318.50904</v>
      </c>
      <c r="D2471" s="14" t="n">
        <f aca="false">Data_Clean!I2471*Assumptions!$B$7</f>
        <v>0</v>
      </c>
      <c r="E2471" s="14" t="n">
        <f aca="false">Data_Clean!J2471*Assumptions!$B$8</f>
        <v>0</v>
      </c>
      <c r="F2471" s="14" t="n">
        <f aca="false">Data_Clean!K2471*Assumptions!$B$9</f>
        <v>0</v>
      </c>
      <c r="G2471" s="14" t="n">
        <f aca="false">Data_Clean!L2471*Assumptions!$B$10</f>
        <v>0</v>
      </c>
      <c r="H2471" s="14" t="n">
        <f aca="false">IF(OR(Data_Clean!M2471="",Data_Clean!N2471=""),0,Data_Clean!M2471*Data_Clean!N2471/100)*Assumptions!$B$13*Assumptions!$B$11</f>
        <v>362.07</v>
      </c>
      <c r="I2471" s="14" t="n">
        <f aca="false">Data_Clean!O2471*4*Assumptions!$B$12</f>
        <v>4.36512</v>
      </c>
      <c r="J2471" s="14" t="n">
        <f aca="false">SUM(B2471:I2471)</f>
        <v>837.07741</v>
      </c>
      <c r="K2471" s="16" t="n">
        <f aca="false">IF(Data_Clean!P2471="","",Assumptions!$B$15*0.5^(Data_Clean!P2471/Assumptions!$B$20))</f>
        <v>28.6452481173125</v>
      </c>
      <c r="L2471" s="16" t="n">
        <f aca="false">Assumptions!$B$16*MIN(1,LN(1+Data_Clean!Q2471)/LN(1+Assumptions!$B$21))</f>
        <v>13.5873179074216</v>
      </c>
      <c r="M2471" s="16" t="n">
        <f aca="false">Assumptions!$B$17*(0.6*MIN(1,Data_Clean!R2471/Assumptions!$B$22)+0.4*IF(Data_Clean!S2471="",0,Data_Clean!S2471))</f>
        <v>4.14</v>
      </c>
      <c r="N2471" s="16" t="n">
        <f aca="false">Assumptions!$B$18*MIN(1,(Data_Clean!F2471-1)/Assumptions!$B$23)</f>
        <v>10</v>
      </c>
      <c r="O2471" s="16" t="n">
        <f aca="false">Assumptions!$B$19*(0.4*IF(Data_Clean!E2471="",0,MIN(1,Data_Clean!E2471/12/Assumptions!$B$24))+0.35*IF(Data_Clean!D2471="Y",1,0)+0.25*(1-MIN(Data_Clean!T2471,3)/3))/IF(Data_Clean!E2471="",0.6,1)</f>
        <v>15</v>
      </c>
      <c r="P2471" s="16" t="n">
        <f aca="false">SUM(K2471:O2471)/(Assumptions!$D$5-IF(K2471="",Assumptions!$B$15,0))*100</f>
        <v>71.3725660247341</v>
      </c>
      <c r="Q2471" s="7" t="str">
        <f aca="false">IF(J2471&gt;=Assumptions!$B$26,"High",IF(J2471&gt;=Assumptions!$B$27,"Mid","Low"))</f>
        <v>Mid</v>
      </c>
      <c r="R2471" s="7" t="str">
        <f aca="false">IF(P2471&gt;=Assumptions!$B$28,"High",IF(P2471&gt;=Assumptions!$B$29,"Mid","Low"))</f>
        <v>High</v>
      </c>
      <c r="S2471" s="7" t="str">
        <f aca="false">INDEX(Assumptions!$B$33:$B$41,MATCH(Q2471&amp;"|"&amp;R2471,Assumptions!$A$33:$A$41,0))</f>
        <v>Engaged Builders</v>
      </c>
      <c r="T2471" s="7" t="n">
        <f aca="false">IF(ISNUMBER(Data_Clean!V2471),J2471*Data_Clean!V2471,0)</f>
        <v>31.139279652</v>
      </c>
    </row>
    <row r="2472" customFormat="false" ht="15" hidden="false" customHeight="false" outlineLevel="0" collapsed="false">
      <c r="A2472" s="15" t="str">
        <f aca="false">Data_Clean!A2472</f>
        <v>CX102468</v>
      </c>
      <c r="B2472" s="14" t="n">
        <f aca="false">Data_Clean!G2472*Assumptions!$B$5</f>
        <v>107.3125</v>
      </c>
      <c r="C2472" s="14" t="n">
        <f aca="false">IF(Data_Clean!H2472="",0,Data_Clean!H2472)*Assumptions!$B$6</f>
        <v>388.41156</v>
      </c>
      <c r="D2472" s="14" t="n">
        <f aca="false">Data_Clean!I2472*Assumptions!$B$7</f>
        <v>304</v>
      </c>
      <c r="E2472" s="14" t="n">
        <f aca="false">Data_Clean!J2472*Assumptions!$B$8</f>
        <v>0</v>
      </c>
      <c r="F2472" s="14" t="n">
        <f aca="false">Data_Clean!K2472*Assumptions!$B$9</f>
        <v>0</v>
      </c>
      <c r="G2472" s="14" t="n">
        <f aca="false">Data_Clean!L2472*Assumptions!$B$10</f>
        <v>215.55</v>
      </c>
      <c r="H2472" s="14" t="n">
        <f aca="false">IF(OR(Data_Clean!M2472="",Data_Clean!N2472=""),0,Data_Clean!M2472*Data_Clean!N2472/100)*Assumptions!$B$13*Assumptions!$B$11</f>
        <v>103.986</v>
      </c>
      <c r="I2472" s="14" t="n">
        <f aca="false">Data_Clean!O2472*4*Assumptions!$B$12</f>
        <v>5.36544</v>
      </c>
      <c r="J2472" s="14" t="n">
        <f aca="false">SUM(B2472:I2472)</f>
        <v>1124.6255</v>
      </c>
      <c r="K2472" s="16" t="n">
        <f aca="false">IF(Data_Clean!P2472="","",Assumptions!$B$15*0.5^(Data_Clean!P2472/Assumptions!$B$20))</f>
        <v>18.8988157484231</v>
      </c>
      <c r="L2472" s="16" t="n">
        <f aca="false">Assumptions!$B$16*MIN(1,LN(1+Data_Clean!Q2472)/LN(1+Assumptions!$B$21))</f>
        <v>12.2792642888455</v>
      </c>
      <c r="M2472" s="16" t="n">
        <f aca="false">Assumptions!$B$17*(0.6*MIN(1,Data_Clean!R2472/Assumptions!$B$22)+0.4*IF(Data_Clean!S2472="",0,Data_Clean!S2472))</f>
        <v>7.65</v>
      </c>
      <c r="N2472" s="16" t="n">
        <f aca="false">Assumptions!$B$18*MIN(1,(Data_Clean!F2472-1)/Assumptions!$B$23)</f>
        <v>20</v>
      </c>
      <c r="O2472" s="16" t="n">
        <f aca="false">Assumptions!$B$19*(0.4*IF(Data_Clean!E2472="",0,MIN(1,Data_Clean!E2472/12/Assumptions!$B$24))+0.35*IF(Data_Clean!D2472="Y",1,0)+0.25*(1-MIN(Data_Clean!T2472,3)/3))/IF(Data_Clean!E2472="",0.6,1)</f>
        <v>15</v>
      </c>
      <c r="P2472" s="16" t="n">
        <f aca="false">SUM(K2472:O2472)/(Assumptions!$D$5-IF(K2472="",Assumptions!$B$15,0))*100</f>
        <v>73.8280800372686</v>
      </c>
      <c r="Q2472" s="7" t="str">
        <f aca="false">IF(J2472&gt;=Assumptions!$B$26,"High",IF(J2472&gt;=Assumptions!$B$27,"Mid","Low"))</f>
        <v>Mid</v>
      </c>
      <c r="R2472" s="7" t="str">
        <f aca="false">IF(P2472&gt;=Assumptions!$B$28,"High",IF(P2472&gt;=Assumptions!$B$29,"Mid","Low"))</f>
        <v>High</v>
      </c>
      <c r="S2472" s="7" t="str">
        <f aca="false">INDEX(Assumptions!$B$33:$B$41,MATCH(Q2472&amp;"|"&amp;R2472,Assumptions!$A$33:$A$41,0))</f>
        <v>Engaged Builders</v>
      </c>
      <c r="T2472" s="7" t="n">
        <f aca="false">IF(ISNUMBER(Data_Clean!V2472),J2472*Data_Clean!V2472,0)</f>
        <v>17.7690829</v>
      </c>
    </row>
    <row r="2473" customFormat="false" ht="15" hidden="false" customHeight="false" outlineLevel="0" collapsed="false">
      <c r="A2473" s="15" t="str">
        <f aca="false">Data_Clean!A2473</f>
        <v>CX102469</v>
      </c>
      <c r="B2473" s="14" t="n">
        <f aca="false">Data_Clean!G2473*Assumptions!$B$5</f>
        <v>79.47725</v>
      </c>
      <c r="C2473" s="14" t="n">
        <f aca="false">IF(Data_Clean!H2473="",0,Data_Clean!H2473)*Assumptions!$B$6</f>
        <v>460.10652</v>
      </c>
      <c r="D2473" s="14" t="n">
        <f aca="false">Data_Clean!I2473*Assumptions!$B$7</f>
        <v>0</v>
      </c>
      <c r="E2473" s="14" t="n">
        <f aca="false">Data_Clean!J2473*Assumptions!$B$8</f>
        <v>0</v>
      </c>
      <c r="F2473" s="14" t="n">
        <f aca="false">Data_Clean!K2473*Assumptions!$B$9</f>
        <v>0</v>
      </c>
      <c r="G2473" s="14" t="n">
        <f aca="false">Data_Clean!L2473*Assumptions!$B$10</f>
        <v>441</v>
      </c>
      <c r="H2473" s="14" t="n">
        <f aca="false">IF(OR(Data_Clean!M2473="",Data_Clean!N2473=""),0,Data_Clean!M2473*Data_Clean!N2473/100)*Assumptions!$B$13*Assumptions!$B$11</f>
        <v>684.684</v>
      </c>
      <c r="I2473" s="14" t="n">
        <f aca="false">Data_Clean!O2473*4*Assumptions!$B$12</f>
        <v>0</v>
      </c>
      <c r="J2473" s="14" t="n">
        <f aca="false">SUM(B2473:I2473)</f>
        <v>1665.26777</v>
      </c>
      <c r="K2473" s="16" t="n">
        <f aca="false">IF(Data_Clean!P2473="","",Assumptions!$B$15*0.5^(Data_Clean!P2473/Assumptions!$B$20))</f>
        <v>0.00230698434428993</v>
      </c>
      <c r="L2473" s="16" t="n">
        <f aca="false">Assumptions!$B$16*MIN(1,LN(1+Data_Clean!Q2473)/LN(1+Assumptions!$B$21))</f>
        <v>0</v>
      </c>
      <c r="M2473" s="16" t="n">
        <f aca="false">Assumptions!$B$17*(0.6*MIN(1,Data_Clean!R2473/Assumptions!$B$22)+0.4*IF(Data_Clean!S2473="",0,Data_Clean!S2473))</f>
        <v>0</v>
      </c>
      <c r="N2473" s="16" t="n">
        <f aca="false">Assumptions!$B$18*MIN(1,(Data_Clean!F2473-1)/Assumptions!$B$23)</f>
        <v>15</v>
      </c>
      <c r="O2473" s="16" t="n">
        <f aca="false">Assumptions!$B$19*(0.4*IF(Data_Clean!E2473="",0,MIN(1,Data_Clean!E2473/12/Assumptions!$B$24))+0.35*IF(Data_Clean!D2473="Y",1,0)+0.25*(1-MIN(Data_Clean!T2473,3)/3))/IF(Data_Clean!E2473="",0.6,1)</f>
        <v>9.75</v>
      </c>
      <c r="P2473" s="16" t="n">
        <f aca="false">SUM(K2473:O2473)/(Assumptions!$D$5-IF(K2473="",Assumptions!$B$15,0))*100</f>
        <v>24.7523069843443</v>
      </c>
      <c r="Q2473" s="7" t="str">
        <f aca="false">IF(J2473&gt;=Assumptions!$B$26,"High",IF(J2473&gt;=Assumptions!$B$27,"Mid","Low"))</f>
        <v>High</v>
      </c>
      <c r="R2473" s="7" t="str">
        <f aca="false">IF(P2473&gt;=Assumptions!$B$28,"High",IF(P2473&gt;=Assumptions!$B$29,"Mid","Low"))</f>
        <v>Low</v>
      </c>
      <c r="S2473" s="7" t="str">
        <f aca="false">INDEX(Assumptions!$B$33:$B$41,MATCH(Q2473&amp;"|"&amp;R2473,Assumptions!$A$33:$A$41,0))</f>
        <v>Affluent Drifters</v>
      </c>
      <c r="T2473" s="7" t="n">
        <f aca="false">IF(ISNUMBER(Data_Clean!V2473),J2473*Data_Clean!V2473,0)</f>
        <v>401.662586124</v>
      </c>
    </row>
    <row r="2474" customFormat="false" ht="15" hidden="false" customHeight="false" outlineLevel="0" collapsed="false">
      <c r="A2474" s="15" t="str">
        <f aca="false">Data_Clean!A2474</f>
        <v>CX102470</v>
      </c>
      <c r="B2474" s="14" t="n">
        <f aca="false">Data_Clean!G2474*Assumptions!$B$5</f>
        <v>211.13225</v>
      </c>
      <c r="C2474" s="14" t="n">
        <f aca="false">IF(Data_Clean!H2474="",0,Data_Clean!H2474)*Assumptions!$B$6</f>
        <v>0</v>
      </c>
      <c r="D2474" s="14" t="n">
        <f aca="false">Data_Clean!I2474*Assumptions!$B$7</f>
        <v>0</v>
      </c>
      <c r="E2474" s="14" t="n">
        <f aca="false">Data_Clean!J2474*Assumptions!$B$8</f>
        <v>0</v>
      </c>
      <c r="F2474" s="14" t="n">
        <f aca="false">Data_Clean!K2474*Assumptions!$B$9</f>
        <v>0</v>
      </c>
      <c r="G2474" s="14" t="n">
        <f aca="false">Data_Clean!L2474*Assumptions!$B$10</f>
        <v>0</v>
      </c>
      <c r="H2474" s="14" t="n">
        <f aca="false">IF(OR(Data_Clean!M2474="",Data_Clean!N2474=""),0,Data_Clean!M2474*Data_Clean!N2474/100)*Assumptions!$B$13*Assumptions!$B$11</f>
        <v>0</v>
      </c>
      <c r="I2474" s="14" t="n">
        <f aca="false">Data_Clean!O2474*4*Assumptions!$B$12</f>
        <v>0</v>
      </c>
      <c r="J2474" s="14" t="n">
        <f aca="false">SUM(B2474:I2474)</f>
        <v>211.13225</v>
      </c>
      <c r="K2474" s="16" t="n">
        <f aca="false">IF(Data_Clean!P2474="","",Assumptions!$B$15*0.5^(Data_Clean!P2474/Assumptions!$B$20))</f>
        <v>9.44940787421155</v>
      </c>
      <c r="L2474" s="16" t="n">
        <f aca="false">Assumptions!$B$16*MIN(1,LN(1+Data_Clean!Q2474)/LN(1+Assumptions!$B$21))</f>
        <v>12.4931739410702</v>
      </c>
      <c r="M2474" s="16" t="n">
        <f aca="false">Assumptions!$B$17*(0.6*MIN(1,Data_Clean!R2474/Assumptions!$B$22)+0.4*IF(Data_Clean!S2474="",0,Data_Clean!S2474))</f>
        <v>1.926</v>
      </c>
      <c r="N2474" s="16" t="n">
        <f aca="false">Assumptions!$B$18*MIN(1,(Data_Clean!F2474-1)/Assumptions!$B$23)</f>
        <v>5</v>
      </c>
      <c r="O2474" s="16" t="n">
        <f aca="false">Assumptions!$B$19*(0.4*IF(Data_Clean!E2474="",0,MIN(1,Data_Clean!E2474/12/Assumptions!$B$24))+0.35*IF(Data_Clean!D2474="Y",1,0)+0.25*(1-MIN(Data_Clean!T2474,3)/3))/IF(Data_Clean!E2474="",0.6,1)</f>
        <v>9.75</v>
      </c>
      <c r="P2474" s="16" t="n">
        <f aca="false">SUM(K2474:O2474)/(Assumptions!$D$5-IF(K2474="",Assumptions!$B$15,0))*100</f>
        <v>38.6185818152817</v>
      </c>
      <c r="Q2474" s="7" t="str">
        <f aca="false">IF(J2474&gt;=Assumptions!$B$26,"High",IF(J2474&gt;=Assumptions!$B$27,"Mid","Low"))</f>
        <v>Low</v>
      </c>
      <c r="R2474" s="7" t="str">
        <f aca="false">IF(P2474&gt;=Assumptions!$B$28,"High",IF(P2474&gt;=Assumptions!$B$29,"Mid","Low"))</f>
        <v>Low</v>
      </c>
      <c r="S2474" s="7" t="str">
        <f aca="false">INDEX(Assumptions!$B$33:$B$41,MATCH(Q2474&amp;"|"&amp;R2474,Assumptions!$A$33:$A$41,0))</f>
        <v>Dormant &amp; Low Value</v>
      </c>
      <c r="T2474" s="7" t="n">
        <f aca="false">IF(ISNUMBER(Data_Clean!V2474),J2474*Data_Clean!V2474,0)</f>
        <v>18.579638</v>
      </c>
    </row>
    <row r="2475" customFormat="false" ht="15" hidden="false" customHeight="false" outlineLevel="0" collapsed="false">
      <c r="A2475" s="15" t="str">
        <f aca="false">Data_Clean!A2475</f>
        <v>CX102471</v>
      </c>
      <c r="B2475" s="14" t="n">
        <f aca="false">Data_Clean!G2475*Assumptions!$B$5</f>
        <v>29.72075</v>
      </c>
      <c r="C2475" s="14" t="n">
        <f aca="false">IF(Data_Clean!H2475="",0,Data_Clean!H2475)*Assumptions!$B$6</f>
        <v>12.86496</v>
      </c>
      <c r="D2475" s="14" t="n">
        <f aca="false">Data_Clean!I2475*Assumptions!$B$7</f>
        <v>0</v>
      </c>
      <c r="E2475" s="14" t="n">
        <f aca="false">Data_Clean!J2475*Assumptions!$B$8</f>
        <v>0</v>
      </c>
      <c r="F2475" s="14" t="n">
        <f aca="false">Data_Clean!K2475*Assumptions!$B$9</f>
        <v>0</v>
      </c>
      <c r="G2475" s="14" t="n">
        <f aca="false">Data_Clean!L2475*Assumptions!$B$10</f>
        <v>99.45</v>
      </c>
      <c r="H2475" s="14" t="n">
        <f aca="false">IF(OR(Data_Clean!M2475="",Data_Clean!N2475=""),0,Data_Clean!M2475*Data_Clean!N2475/100)*Assumptions!$B$13*Assumptions!$B$11</f>
        <v>0</v>
      </c>
      <c r="I2475" s="14" t="n">
        <f aca="false">Data_Clean!O2475*4*Assumptions!$B$12</f>
        <v>0</v>
      </c>
      <c r="J2475" s="14" t="n">
        <f aca="false">SUM(B2475:I2475)</f>
        <v>142.03571</v>
      </c>
      <c r="K2475" s="16" t="n">
        <f aca="false">IF(Data_Clean!P2475="","",Assumptions!$B$15*0.5^(Data_Clean!P2475/Assumptions!$B$20))</f>
        <v>29.3147990530274</v>
      </c>
      <c r="L2475" s="16" t="n">
        <f aca="false">Assumptions!$B$16*MIN(1,LN(1+Data_Clean!Q2475)/LN(1+Assumptions!$B$21))</f>
        <v>15.4867983970398</v>
      </c>
      <c r="M2475" s="16" t="n">
        <f aca="false">Assumptions!$B$17*(0.6*MIN(1,Data_Clean!R2475/Assumptions!$B$22)+0.4*IF(Data_Clean!S2475="",0,Data_Clean!S2475))</f>
        <v>3.06</v>
      </c>
      <c r="N2475" s="16" t="n">
        <f aca="false">Assumptions!$B$18*MIN(1,(Data_Clean!F2475-1)/Assumptions!$B$23)</f>
        <v>10</v>
      </c>
      <c r="O2475" s="16" t="n">
        <f aca="false">Assumptions!$B$19*(0.4*IF(Data_Clean!E2475="",0,MIN(1,Data_Clean!E2475/12/Assumptions!$B$24))+0.35*IF(Data_Clean!D2475="Y",1,0)+0.25*(1-MIN(Data_Clean!T2475,3)/3))/IF(Data_Clean!E2475="",0.6,1)</f>
        <v>13.4</v>
      </c>
      <c r="P2475" s="16" t="n">
        <f aca="false">SUM(K2475:O2475)/(Assumptions!$D$5-IF(K2475="",Assumptions!$B$15,0))*100</f>
        <v>71.2615974500672</v>
      </c>
      <c r="Q2475" s="7" t="str">
        <f aca="false">IF(J2475&gt;=Assumptions!$B$26,"High",IF(J2475&gt;=Assumptions!$B$27,"Mid","Low"))</f>
        <v>Low</v>
      </c>
      <c r="R2475" s="7" t="str">
        <f aca="false">IF(P2475&gt;=Assumptions!$B$28,"High",IF(P2475&gt;=Assumptions!$B$29,"Mid","Low"))</f>
        <v>High</v>
      </c>
      <c r="S2475" s="7" t="str">
        <f aca="false">INDEX(Assumptions!$B$33:$B$41,MATCH(Q2475&amp;"|"&amp;R2475,Assumptions!$A$33:$A$41,0))</f>
        <v>Engaged Builders</v>
      </c>
      <c r="T2475" s="7" t="n">
        <f aca="false">IF(ISNUMBER(Data_Clean!V2475),J2475*Data_Clean!V2475,0)</f>
        <v>3.067971336</v>
      </c>
    </row>
    <row r="2476" customFormat="false" ht="15" hidden="false" customHeight="false" outlineLevel="0" collapsed="false">
      <c r="A2476" s="15" t="str">
        <f aca="false">Data_Clean!A2476</f>
        <v>CX102472</v>
      </c>
      <c r="B2476" s="14" t="n">
        <f aca="false">Data_Clean!G2476*Assumptions!$B$5</f>
        <v>113.20275</v>
      </c>
      <c r="C2476" s="14" t="n">
        <f aca="false">IF(Data_Clean!H2476="",0,Data_Clean!H2476)*Assumptions!$B$6</f>
        <v>81.0504</v>
      </c>
      <c r="D2476" s="14" t="n">
        <f aca="false">Data_Clean!I2476*Assumptions!$B$7</f>
        <v>245.6</v>
      </c>
      <c r="E2476" s="14" t="n">
        <f aca="false">Data_Clean!J2476*Assumptions!$B$8</f>
        <v>0</v>
      </c>
      <c r="F2476" s="14" t="n">
        <f aca="false">Data_Clean!K2476*Assumptions!$B$9</f>
        <v>0</v>
      </c>
      <c r="G2476" s="14" t="n">
        <f aca="false">Data_Clean!L2476*Assumptions!$B$10</f>
        <v>659.25</v>
      </c>
      <c r="H2476" s="14" t="n">
        <f aca="false">IF(OR(Data_Clean!M2476="",Data_Clean!N2476=""),0,Data_Clean!M2476*Data_Clean!N2476/100)*Assumptions!$B$13*Assumptions!$B$11</f>
        <v>171.216</v>
      </c>
      <c r="I2476" s="14" t="n">
        <f aca="false">Data_Clean!O2476*4*Assumptions!$B$12</f>
        <v>36.33888</v>
      </c>
      <c r="J2476" s="14" t="n">
        <f aca="false">SUM(B2476:I2476)</f>
        <v>1306.65803</v>
      </c>
      <c r="K2476" s="16" t="n">
        <f aca="false">IF(Data_Clean!P2476="","",Assumptions!$B$15*0.5^(Data_Clean!P2476/Assumptions!$B$20))</f>
        <v>24.9371368842836</v>
      </c>
      <c r="L2476" s="16" t="n">
        <f aca="false">Assumptions!$B$16*MIN(1,LN(1+Data_Clean!Q2476)/LN(1+Assumptions!$B$21))</f>
        <v>16.4779661706004</v>
      </c>
      <c r="M2476" s="16" t="n">
        <f aca="false">Assumptions!$B$17*(0.6*MIN(1,Data_Clean!R2476/Assumptions!$B$22)+0.4*IF(Data_Clean!S2476="",0,Data_Clean!S2476))</f>
        <v>8.25</v>
      </c>
      <c r="N2476" s="16" t="n">
        <f aca="false">Assumptions!$B$18*MIN(1,(Data_Clean!F2476-1)/Assumptions!$B$23)</f>
        <v>20</v>
      </c>
      <c r="O2476" s="16" t="n">
        <f aca="false">Assumptions!$B$19*(0.4*IF(Data_Clean!E2476="",0,MIN(1,Data_Clean!E2476/12/Assumptions!$B$24))+0.35*IF(Data_Clean!D2476="Y",1,0)+0.25*(1-MIN(Data_Clean!T2476,3)/3))/IF(Data_Clean!E2476="",0.6,1)</f>
        <v>14.6</v>
      </c>
      <c r="P2476" s="16" t="n">
        <f aca="false">SUM(K2476:O2476)/(Assumptions!$D$5-IF(K2476="",Assumptions!$B$15,0))*100</f>
        <v>84.2651030548841</v>
      </c>
      <c r="Q2476" s="7" t="str">
        <f aca="false">IF(J2476&gt;=Assumptions!$B$26,"High",IF(J2476&gt;=Assumptions!$B$27,"Mid","Low"))</f>
        <v>Mid</v>
      </c>
      <c r="R2476" s="7" t="str">
        <f aca="false">IF(P2476&gt;=Assumptions!$B$28,"High",IF(P2476&gt;=Assumptions!$B$29,"Mid","Low"))</f>
        <v>High</v>
      </c>
      <c r="S2476" s="7" t="str">
        <f aca="false">INDEX(Assumptions!$B$33:$B$41,MATCH(Q2476&amp;"|"&amp;R2476,Assumptions!$A$33:$A$41,0))</f>
        <v>Engaged Builders</v>
      </c>
      <c r="T2476" s="7" t="n">
        <f aca="false">IF(ISNUMBER(Data_Clean!V2476),J2476*Data_Clean!V2476,0)</f>
        <v>11.629256467</v>
      </c>
    </row>
    <row r="2477" customFormat="false" ht="15" hidden="false" customHeight="false" outlineLevel="0" collapsed="false">
      <c r="A2477" s="15" t="str">
        <f aca="false">Data_Clean!A2477</f>
        <v>CX102473</v>
      </c>
      <c r="B2477" s="14" t="n">
        <f aca="false">Data_Clean!G2477*Assumptions!$B$5</f>
        <v>233.3175</v>
      </c>
      <c r="C2477" s="14" t="n">
        <f aca="false">IF(Data_Clean!H2477="",0,Data_Clean!H2477)*Assumptions!$B$6</f>
        <v>717.6894</v>
      </c>
      <c r="D2477" s="14" t="n">
        <f aca="false">Data_Clean!I2477*Assumptions!$B$7</f>
        <v>0</v>
      </c>
      <c r="E2477" s="14" t="n">
        <f aca="false">Data_Clean!J2477*Assumptions!$B$8</f>
        <v>1246.0908</v>
      </c>
      <c r="F2477" s="14" t="n">
        <f aca="false">Data_Clean!K2477*Assumptions!$B$9</f>
        <v>0</v>
      </c>
      <c r="G2477" s="14" t="n">
        <f aca="false">Data_Clean!L2477*Assumptions!$B$10</f>
        <v>0</v>
      </c>
      <c r="H2477" s="14" t="n">
        <f aca="false">IF(OR(Data_Clean!M2477="",Data_Clean!N2477=""),0,Data_Clean!M2477*Data_Clean!N2477/100)*Assumptions!$B$13*Assumptions!$B$11</f>
        <v>0</v>
      </c>
      <c r="I2477" s="14" t="n">
        <f aca="false">Data_Clean!O2477*4*Assumptions!$B$12</f>
        <v>0</v>
      </c>
      <c r="J2477" s="14" t="n">
        <f aca="false">SUM(B2477:I2477)</f>
        <v>2197.0977</v>
      </c>
      <c r="K2477" s="16" t="n">
        <f aca="false">IF(Data_Clean!P2477="","",Assumptions!$B$15*0.5^(Data_Clean!P2477/Assumptions!$B$20))</f>
        <v>9.89630933079671</v>
      </c>
      <c r="L2477" s="16" t="n">
        <f aca="false">Assumptions!$B$16*MIN(1,LN(1+Data_Clean!Q2477)/LN(1+Assumptions!$B$21))</f>
        <v>10.362865626271</v>
      </c>
      <c r="M2477" s="16" t="n">
        <f aca="false">Assumptions!$B$17*(0.6*MIN(1,Data_Clean!R2477/Assumptions!$B$22)+0.4*IF(Data_Clean!S2477="",0,Data_Clean!S2477))</f>
        <v>8.55</v>
      </c>
      <c r="N2477" s="16" t="n">
        <f aca="false">Assumptions!$B$18*MIN(1,(Data_Clean!F2477-1)/Assumptions!$B$23)</f>
        <v>10</v>
      </c>
      <c r="O2477" s="16" t="n">
        <f aca="false">Assumptions!$B$19*(0.4*IF(Data_Clean!E2477="",0,MIN(1,Data_Clean!E2477/12/Assumptions!$B$24))+0.35*IF(Data_Clean!D2477="Y",1,0)+0.25*(1-MIN(Data_Clean!T2477,3)/3))/IF(Data_Clean!E2477="",0.6,1)</f>
        <v>8.9</v>
      </c>
      <c r="P2477" s="16" t="n">
        <f aca="false">SUM(K2477:O2477)/(Assumptions!$D$5-IF(K2477="",Assumptions!$B$15,0))*100</f>
        <v>47.7091749570677</v>
      </c>
      <c r="Q2477" s="7" t="str">
        <f aca="false">IF(J2477&gt;=Assumptions!$B$26,"High",IF(J2477&gt;=Assumptions!$B$27,"Mid","Low"))</f>
        <v>High</v>
      </c>
      <c r="R2477" s="7" t="str">
        <f aca="false">IF(P2477&gt;=Assumptions!$B$28,"High",IF(P2477&gt;=Assumptions!$B$29,"Mid","Low"))</f>
        <v>Low</v>
      </c>
      <c r="S2477" s="7" t="str">
        <f aca="false">INDEX(Assumptions!$B$33:$B$41,MATCH(Q2477&amp;"|"&amp;R2477,Assumptions!$A$33:$A$41,0))</f>
        <v>Affluent Drifters</v>
      </c>
      <c r="T2477" s="7" t="n">
        <f aca="false">IF(ISNUMBER(Data_Clean!V2477),J2477*Data_Clean!V2477,0)</f>
        <v>260.35607745</v>
      </c>
    </row>
    <row r="2478" customFormat="false" ht="15" hidden="false" customHeight="false" outlineLevel="0" collapsed="false">
      <c r="A2478" s="15" t="str">
        <f aca="false">Data_Clean!A2478</f>
        <v>CX102474</v>
      </c>
      <c r="B2478" s="14" t="n">
        <f aca="false">Data_Clean!G2478*Assumptions!$B$5</f>
        <v>53.5955</v>
      </c>
      <c r="C2478" s="14" t="n">
        <f aca="false">IF(Data_Clean!H2478="",0,Data_Clean!H2478)*Assumptions!$B$6</f>
        <v>121.01556</v>
      </c>
      <c r="D2478" s="14" t="n">
        <f aca="false">Data_Clean!I2478*Assumptions!$B$7</f>
        <v>0</v>
      </c>
      <c r="E2478" s="14" t="n">
        <f aca="false">Data_Clean!J2478*Assumptions!$B$8</f>
        <v>0</v>
      </c>
      <c r="F2478" s="14" t="n">
        <f aca="false">Data_Clean!K2478*Assumptions!$B$9</f>
        <v>0</v>
      </c>
      <c r="G2478" s="14" t="n">
        <f aca="false">Data_Clean!L2478*Assumptions!$B$10</f>
        <v>313.2</v>
      </c>
      <c r="H2478" s="14" t="n">
        <f aca="false">IF(OR(Data_Clean!M2478="",Data_Clean!N2478=""),0,Data_Clean!M2478*Data_Clean!N2478/100)*Assumptions!$B$13*Assumptions!$B$11</f>
        <v>317.088</v>
      </c>
      <c r="I2478" s="14" t="n">
        <f aca="false">Data_Clean!O2478*4*Assumptions!$B$12</f>
        <v>61.67472</v>
      </c>
      <c r="J2478" s="14" t="n">
        <f aca="false">SUM(B2478:I2478)</f>
        <v>866.57378</v>
      </c>
      <c r="K2478" s="16" t="n">
        <f aca="false">IF(Data_Clean!P2478="","",Assumptions!$B$15*0.5^(Data_Clean!P2478/Assumptions!$B$20))</f>
        <v>22.2164632842985</v>
      </c>
      <c r="L2478" s="16" t="n">
        <f aca="false">Assumptions!$B$16*MIN(1,LN(1+Data_Clean!Q2478)/LN(1+Assumptions!$B$21))</f>
        <v>16.0563626167747</v>
      </c>
      <c r="M2478" s="16" t="n">
        <f aca="false">Assumptions!$B$17*(0.6*MIN(1,Data_Clean!R2478/Assumptions!$B$22)+0.4*IF(Data_Clean!S2478="",0,Data_Clean!S2478))</f>
        <v>13.2</v>
      </c>
      <c r="N2478" s="16" t="n">
        <f aca="false">Assumptions!$B$18*MIN(1,(Data_Clean!F2478-1)/Assumptions!$B$23)</f>
        <v>20</v>
      </c>
      <c r="O2478" s="16" t="n">
        <f aca="false">Assumptions!$B$19*(0.4*IF(Data_Clean!E2478="",0,MIN(1,Data_Clean!E2478/12/Assumptions!$B$24))+0.35*IF(Data_Clean!D2478="Y",1,0)+0.25*(1-MIN(Data_Clean!T2478,3)/3))/IF(Data_Clean!E2478="",0.6,1)</f>
        <v>9.35</v>
      </c>
      <c r="P2478" s="16" t="n">
        <f aca="false">SUM(K2478:O2478)/(Assumptions!$D$5-IF(K2478="",Assumptions!$B$15,0))*100</f>
        <v>80.8228259010732</v>
      </c>
      <c r="Q2478" s="7" t="str">
        <f aca="false">IF(J2478&gt;=Assumptions!$B$26,"High",IF(J2478&gt;=Assumptions!$B$27,"Mid","Low"))</f>
        <v>Mid</v>
      </c>
      <c r="R2478" s="7" t="str">
        <f aca="false">IF(P2478&gt;=Assumptions!$B$28,"High",IF(P2478&gt;=Assumptions!$B$29,"Mid","Low"))</f>
        <v>High</v>
      </c>
      <c r="S2478" s="7" t="str">
        <f aca="false">INDEX(Assumptions!$B$33:$B$41,MATCH(Q2478&amp;"|"&amp;R2478,Assumptions!$A$33:$A$41,0))</f>
        <v>Engaged Builders</v>
      </c>
      <c r="T2478" s="7" t="n">
        <f aca="false">IF(ISNUMBER(Data_Clean!V2478),J2478*Data_Clean!V2478,0)</f>
        <v>12.651977188</v>
      </c>
    </row>
    <row r="2479" customFormat="false" ht="15" hidden="false" customHeight="false" outlineLevel="0" collapsed="false">
      <c r="A2479" s="15" t="str">
        <f aca="false">Data_Clean!A2479</f>
        <v>CX102475</v>
      </c>
      <c r="B2479" s="14" t="n">
        <f aca="false">Data_Clean!G2479*Assumptions!$B$5</f>
        <v>442.04325</v>
      </c>
      <c r="C2479" s="14" t="n">
        <f aca="false">IF(Data_Clean!H2479="",0,Data_Clean!H2479)*Assumptions!$B$6</f>
        <v>0</v>
      </c>
      <c r="D2479" s="14" t="n">
        <f aca="false">Data_Clean!I2479*Assumptions!$B$7</f>
        <v>0</v>
      </c>
      <c r="E2479" s="14" t="n">
        <f aca="false">Data_Clean!J2479*Assumptions!$B$8</f>
        <v>0</v>
      </c>
      <c r="F2479" s="14" t="n">
        <f aca="false">Data_Clean!K2479*Assumptions!$B$9</f>
        <v>0</v>
      </c>
      <c r="G2479" s="14" t="n">
        <f aca="false">Data_Clean!L2479*Assumptions!$B$10</f>
        <v>0</v>
      </c>
      <c r="H2479" s="14" t="n">
        <f aca="false">IF(OR(Data_Clean!M2479="",Data_Clean!N2479=""),0,Data_Clean!M2479*Data_Clean!N2479/100)*Assumptions!$B$13*Assumptions!$B$11</f>
        <v>0</v>
      </c>
      <c r="I2479" s="14" t="n">
        <f aca="false">Data_Clean!O2479*4*Assumptions!$B$12</f>
        <v>0</v>
      </c>
      <c r="J2479" s="14" t="n">
        <f aca="false">SUM(B2479:I2479)</f>
        <v>442.04325</v>
      </c>
      <c r="K2479" s="16" t="n">
        <f aca="false">IF(Data_Clean!P2479="","",Assumptions!$B$15*0.5^(Data_Clean!P2479/Assumptions!$B$20))</f>
        <v>6.68174038605255</v>
      </c>
      <c r="L2479" s="16" t="n">
        <f aca="false">Assumptions!$B$16*MIN(1,LN(1+Data_Clean!Q2479)/LN(1+Assumptions!$B$21))</f>
        <v>12.4931739410702</v>
      </c>
      <c r="M2479" s="16" t="n">
        <f aca="false">Assumptions!$B$17*(0.6*MIN(1,Data_Clean!R2479/Assumptions!$B$22)+0.4*IF(Data_Clean!S2479="",0,Data_Clean!S2479))</f>
        <v>6.534</v>
      </c>
      <c r="N2479" s="16" t="n">
        <f aca="false">Assumptions!$B$18*MIN(1,(Data_Clean!F2479-1)/Assumptions!$B$23)</f>
        <v>0</v>
      </c>
      <c r="O2479" s="16" t="n">
        <f aca="false">Assumptions!$B$19*(0.4*IF(Data_Clean!E2479="",0,MIN(1,Data_Clean!E2479/12/Assumptions!$B$24))+0.35*IF(Data_Clean!D2479="Y",1,0)+0.25*(1-MIN(Data_Clean!T2479,3)/3))/IF(Data_Clean!E2479="",0.6,1)</f>
        <v>9.75</v>
      </c>
      <c r="P2479" s="16" t="n">
        <f aca="false">SUM(K2479:O2479)/(Assumptions!$D$5-IF(K2479="",Assumptions!$B$15,0))*100</f>
        <v>35.4589143271227</v>
      </c>
      <c r="Q2479" s="7" t="str">
        <f aca="false">IF(J2479&gt;=Assumptions!$B$26,"High",IF(J2479&gt;=Assumptions!$B$27,"Mid","Low"))</f>
        <v>Mid</v>
      </c>
      <c r="R2479" s="7" t="str">
        <f aca="false">IF(P2479&gt;=Assumptions!$B$28,"High",IF(P2479&gt;=Assumptions!$B$29,"Mid","Low"))</f>
        <v>Low</v>
      </c>
      <c r="S2479" s="7" t="str">
        <f aca="false">INDEX(Assumptions!$B$33:$B$41,MATCH(Q2479&amp;"|"&amp;R2479,Assumptions!$A$33:$A$41,0))</f>
        <v>Light Touch</v>
      </c>
      <c r="T2479" s="7" t="n">
        <f aca="false">IF(ISNUMBER(Data_Clean!V2479),J2479*Data_Clean!V2479,0)</f>
        <v>39.51866655</v>
      </c>
    </row>
    <row r="2480" customFormat="false" ht="15" hidden="false" customHeight="false" outlineLevel="0" collapsed="false">
      <c r="A2480" s="15" t="str">
        <f aca="false">Data_Clean!A2480</f>
        <v>CX102476</v>
      </c>
      <c r="B2480" s="14" t="n">
        <f aca="false">Data_Clean!G2480*Assumptions!$B$5</f>
        <v>232.003</v>
      </c>
      <c r="C2480" s="14" t="n">
        <f aca="false">IF(Data_Clean!H2480="",0,Data_Clean!H2480)*Assumptions!$B$6</f>
        <v>0</v>
      </c>
      <c r="D2480" s="14" t="n">
        <f aca="false">Data_Clean!I2480*Assumptions!$B$7</f>
        <v>783.2</v>
      </c>
      <c r="E2480" s="14" t="n">
        <f aca="false">Data_Clean!J2480*Assumptions!$B$8</f>
        <v>0</v>
      </c>
      <c r="F2480" s="14" t="n">
        <f aca="false">Data_Clean!K2480*Assumptions!$B$9</f>
        <v>0</v>
      </c>
      <c r="G2480" s="14" t="n">
        <f aca="false">Data_Clean!L2480*Assumptions!$B$10</f>
        <v>0</v>
      </c>
      <c r="H2480" s="14" t="n">
        <f aca="false">IF(OR(Data_Clean!M2480="",Data_Clean!N2480=""),0,Data_Clean!M2480*Data_Clean!N2480/100)*Assumptions!$B$13*Assumptions!$B$11</f>
        <v>85.932</v>
      </c>
      <c r="I2480" s="14" t="n">
        <f aca="false">Data_Clean!O2480*4*Assumptions!$B$12</f>
        <v>20.14896</v>
      </c>
      <c r="J2480" s="14" t="n">
        <f aca="false">SUM(B2480:I2480)</f>
        <v>1121.28396</v>
      </c>
      <c r="K2480" s="16" t="n">
        <f aca="false">IF(Data_Clean!P2480="","",Assumptions!$B$15*0.5^(Data_Clean!P2480/Assumptions!$B$20))</f>
        <v>27.3516746567465</v>
      </c>
      <c r="L2480" s="16" t="n">
        <f aca="false">Assumptions!$B$16*MIN(1,LN(1+Data_Clean!Q2480)/LN(1+Assumptions!$B$21))</f>
        <v>16.0563626167747</v>
      </c>
      <c r="M2480" s="16" t="n">
        <f aca="false">Assumptions!$B$17*(0.6*MIN(1,Data_Clean!R2480/Assumptions!$B$22)+0.4*IF(Data_Clean!S2480="",0,Data_Clean!S2480))</f>
        <v>1.464</v>
      </c>
      <c r="N2480" s="16" t="n">
        <f aca="false">Assumptions!$B$18*MIN(1,(Data_Clean!F2480-1)/Assumptions!$B$23)</f>
        <v>10</v>
      </c>
      <c r="O2480" s="16" t="n">
        <f aca="false">Assumptions!$B$19*(0.4*IF(Data_Clean!E2480="",0,MIN(1,Data_Clean!E2480/12/Assumptions!$B$24))+0.35*IF(Data_Clean!D2480="Y",1,0)+0.25*(1-MIN(Data_Clean!T2480,3)/3))/IF(Data_Clean!E2480="",0.6,1)</f>
        <v>13.75</v>
      </c>
      <c r="P2480" s="16" t="n">
        <f aca="false">SUM(K2480:O2480)/(Assumptions!$D$5-IF(K2480="",Assumptions!$B$15,0))*100</f>
        <v>68.6220372735212</v>
      </c>
      <c r="Q2480" s="7" t="str">
        <f aca="false">IF(J2480&gt;=Assumptions!$B$26,"High",IF(J2480&gt;=Assumptions!$B$27,"Mid","Low"))</f>
        <v>Mid</v>
      </c>
      <c r="R2480" s="7" t="str">
        <f aca="false">IF(P2480&gt;=Assumptions!$B$28,"High",IF(P2480&gt;=Assumptions!$B$29,"Mid","Low"))</f>
        <v>Mid</v>
      </c>
      <c r="S2480" s="7" t="str">
        <f aca="false">INDEX(Assumptions!$B$33:$B$41,MATCH(Q2480&amp;"|"&amp;R2480,Assumptions!$A$33:$A$41,0))</f>
        <v>Established Core</v>
      </c>
      <c r="T2480" s="7" t="n">
        <f aca="false">IF(ISNUMBER(Data_Clean!V2480),J2480*Data_Clean!V2480,0)</f>
        <v>50.682034992</v>
      </c>
    </row>
    <row r="2481" customFormat="false" ht="15" hidden="false" customHeight="false" outlineLevel="0" collapsed="false">
      <c r="A2481" s="15" t="str">
        <f aca="false">Data_Clean!A2481</f>
        <v>CX102477</v>
      </c>
      <c r="B2481" s="14" t="n">
        <f aca="false">Data_Clean!G2481*Assumptions!$B$5</f>
        <v>189.01175</v>
      </c>
      <c r="C2481" s="14" t="n">
        <f aca="false">IF(Data_Clean!H2481="",0,Data_Clean!H2481)*Assumptions!$B$6</f>
        <v>0</v>
      </c>
      <c r="D2481" s="14" t="n">
        <f aca="false">Data_Clean!I2481*Assumptions!$B$7</f>
        <v>0</v>
      </c>
      <c r="E2481" s="14" t="n">
        <f aca="false">Data_Clean!J2481*Assumptions!$B$8</f>
        <v>0</v>
      </c>
      <c r="F2481" s="14" t="n">
        <f aca="false">Data_Clean!K2481*Assumptions!$B$9</f>
        <v>0</v>
      </c>
      <c r="G2481" s="14" t="n">
        <f aca="false">Data_Clean!L2481*Assumptions!$B$10</f>
        <v>0</v>
      </c>
      <c r="H2481" s="14" t="n">
        <f aca="false">IF(OR(Data_Clean!M2481="",Data_Clean!N2481=""),0,Data_Clean!M2481*Data_Clean!N2481/100)*Assumptions!$B$13*Assumptions!$B$11</f>
        <v>222.75</v>
      </c>
      <c r="I2481" s="14" t="n">
        <f aca="false">Data_Clean!O2481*4*Assumptions!$B$12</f>
        <v>17.34624</v>
      </c>
      <c r="J2481" s="14" t="n">
        <f aca="false">SUM(B2481:I2481)</f>
        <v>429.10799</v>
      </c>
      <c r="K2481" s="16" t="n">
        <f aca="false">IF(Data_Clean!P2481="","",Assumptions!$B$15*0.5^(Data_Clean!P2481/Assumptions!$B$20))</f>
        <v>25.5200148285257</v>
      </c>
      <c r="L2481" s="16" t="n">
        <f aca="false">Assumptions!$B$16*MIN(1,LN(1+Data_Clean!Q2481)/LN(1+Assumptions!$B$21))</f>
        <v>12.8906482631789</v>
      </c>
      <c r="M2481" s="16" t="n">
        <f aca="false">Assumptions!$B$17*(0.6*MIN(1,Data_Clean!R2481/Assumptions!$B$22)+0.4*IF(Data_Clean!S2481="",0,Data_Clean!S2481))</f>
        <v>11.028</v>
      </c>
      <c r="N2481" s="16" t="n">
        <f aca="false">Assumptions!$B$18*MIN(1,(Data_Clean!F2481-1)/Assumptions!$B$23)</f>
        <v>5</v>
      </c>
      <c r="O2481" s="16" t="n">
        <f aca="false">Assumptions!$B$19*(0.4*IF(Data_Clean!E2481="",0,MIN(1,Data_Clean!E2481/12/Assumptions!$B$24))+0.35*IF(Data_Clean!D2481="Y",1,0)+0.25*(1-MIN(Data_Clean!T2481,3)/3))/IF(Data_Clean!E2481="",0.6,1)</f>
        <v>4.05</v>
      </c>
      <c r="P2481" s="16" t="n">
        <f aca="false">SUM(K2481:O2481)/(Assumptions!$D$5-IF(K2481="",Assumptions!$B$15,0))*100</f>
        <v>58.4886630917046</v>
      </c>
      <c r="Q2481" s="7" t="str">
        <f aca="false">IF(J2481&gt;=Assumptions!$B$26,"High",IF(J2481&gt;=Assumptions!$B$27,"Mid","Low"))</f>
        <v>Mid</v>
      </c>
      <c r="R2481" s="7" t="str">
        <f aca="false">IF(P2481&gt;=Assumptions!$B$28,"High",IF(P2481&gt;=Assumptions!$B$29,"Mid","Low"))</f>
        <v>Mid</v>
      </c>
      <c r="S2481" s="7" t="str">
        <f aca="false">INDEX(Assumptions!$B$33:$B$41,MATCH(Q2481&amp;"|"&amp;R2481,Assumptions!$A$33:$A$41,0))</f>
        <v>Established Core</v>
      </c>
      <c r="T2481" s="7" t="n">
        <f aca="false">IF(ISNUMBER(Data_Clean!V2481),J2481*Data_Clean!V2481,0)</f>
        <v>58.78779463</v>
      </c>
    </row>
    <row r="2482" customFormat="false" ht="15" hidden="false" customHeight="false" outlineLevel="0" collapsed="false">
      <c r="A2482" s="15" t="str">
        <f aca="false">Data_Clean!A2482</f>
        <v>CX102478</v>
      </c>
      <c r="B2482" s="14" t="n">
        <f aca="false">Data_Clean!G2482*Assumptions!$B$5</f>
        <v>51.311</v>
      </c>
      <c r="C2482" s="14" t="n">
        <f aca="false">IF(Data_Clean!H2482="",0,Data_Clean!H2482)*Assumptions!$B$6</f>
        <v>147.1842</v>
      </c>
      <c r="D2482" s="14" t="n">
        <f aca="false">Data_Clean!I2482*Assumptions!$B$7</f>
        <v>0</v>
      </c>
      <c r="E2482" s="14" t="n">
        <f aca="false">Data_Clean!J2482*Assumptions!$B$8</f>
        <v>0</v>
      </c>
      <c r="F2482" s="14" t="n">
        <f aca="false">Data_Clean!K2482*Assumptions!$B$9</f>
        <v>0</v>
      </c>
      <c r="G2482" s="14" t="n">
        <f aca="false">Data_Clean!L2482*Assumptions!$B$10</f>
        <v>0</v>
      </c>
      <c r="H2482" s="14" t="n">
        <f aca="false">IF(OR(Data_Clean!M2482="",Data_Clean!N2482=""),0,Data_Clean!M2482*Data_Clean!N2482/100)*Assumptions!$B$13*Assumptions!$B$11</f>
        <v>0</v>
      </c>
      <c r="I2482" s="14" t="n">
        <f aca="false">Data_Clean!O2482*4*Assumptions!$B$12</f>
        <v>0</v>
      </c>
      <c r="J2482" s="14" t="n">
        <f aca="false">SUM(B2482:I2482)</f>
        <v>198.4952</v>
      </c>
      <c r="K2482" s="16" t="n">
        <f aca="false">IF(Data_Clean!P2482="","",Assumptions!$B$15*0.5^(Data_Clean!P2482/Assumptions!$B$20))</f>
        <v>24.3675718906871</v>
      </c>
      <c r="L2482" s="16" t="n">
        <f aca="false">Assumptions!$B$16*MIN(1,LN(1+Data_Clean!Q2482)/LN(1+Assumptions!$B$21))</f>
        <v>11.0057238927514</v>
      </c>
      <c r="M2482" s="16" t="n">
        <f aca="false">Assumptions!$B$17*(0.6*MIN(1,Data_Clean!R2482/Assumptions!$B$22)+0.4*IF(Data_Clean!S2482="",0,Data_Clean!S2482))</f>
        <v>6.846</v>
      </c>
      <c r="N2482" s="16" t="n">
        <f aca="false">Assumptions!$B$18*MIN(1,(Data_Clean!F2482-1)/Assumptions!$B$23)</f>
        <v>5</v>
      </c>
      <c r="O2482" s="16" t="n">
        <f aca="false">Assumptions!$B$19*(0.4*IF(Data_Clean!E2482="",0,MIN(1,Data_Clean!E2482/12/Assumptions!$B$24))+0.35*IF(Data_Clean!D2482="Y",1,0)+0.25*(1-MIN(Data_Clean!T2482,3)/3))/IF(Data_Clean!E2482="",0.6,1)</f>
        <v>9.45</v>
      </c>
      <c r="P2482" s="16" t="n">
        <f aca="false">SUM(K2482:O2482)/(Assumptions!$D$5-IF(K2482="",Assumptions!$B$15,0))*100</f>
        <v>56.6692957834384</v>
      </c>
      <c r="Q2482" s="7" t="str">
        <f aca="false">IF(J2482&gt;=Assumptions!$B$26,"High",IF(J2482&gt;=Assumptions!$B$27,"Mid","Low"))</f>
        <v>Low</v>
      </c>
      <c r="R2482" s="7" t="str">
        <f aca="false">IF(P2482&gt;=Assumptions!$B$28,"High",IF(P2482&gt;=Assumptions!$B$29,"Mid","Low"))</f>
        <v>Mid</v>
      </c>
      <c r="S2482" s="7" t="str">
        <f aca="false">INDEX(Assumptions!$B$33:$B$41,MATCH(Q2482&amp;"|"&amp;R2482,Assumptions!$A$33:$A$41,0))</f>
        <v>Light Touch</v>
      </c>
      <c r="T2482" s="7" t="n">
        <f aca="false">IF(ISNUMBER(Data_Clean!V2482),J2482*Data_Clean!V2482,0)</f>
        <v>16.23690736</v>
      </c>
    </row>
    <row r="2483" customFormat="false" ht="15" hidden="false" customHeight="false" outlineLevel="0" collapsed="false">
      <c r="A2483" s="15" t="str">
        <f aca="false">Data_Clean!A2483</f>
        <v>CX102479</v>
      </c>
      <c r="B2483" s="14" t="n">
        <f aca="false">Data_Clean!G2483*Assumptions!$B$5</f>
        <v>95.95325</v>
      </c>
      <c r="C2483" s="14" t="n">
        <f aca="false">IF(Data_Clean!H2483="",0,Data_Clean!H2483)*Assumptions!$B$6</f>
        <v>0</v>
      </c>
      <c r="D2483" s="14" t="n">
        <f aca="false">Data_Clean!I2483*Assumptions!$B$7</f>
        <v>0</v>
      </c>
      <c r="E2483" s="14" t="n">
        <f aca="false">Data_Clean!J2483*Assumptions!$B$8</f>
        <v>0</v>
      </c>
      <c r="F2483" s="14" t="n">
        <f aca="false">Data_Clean!K2483*Assumptions!$B$9</f>
        <v>1818.3</v>
      </c>
      <c r="G2483" s="14" t="n">
        <f aca="false">Data_Clean!L2483*Assumptions!$B$10</f>
        <v>0</v>
      </c>
      <c r="H2483" s="14" t="n">
        <f aca="false">IF(OR(Data_Clean!M2483="",Data_Clean!N2483=""),0,Data_Clean!M2483*Data_Clean!N2483/100)*Assumptions!$B$13*Assumptions!$B$11</f>
        <v>309.456</v>
      </c>
      <c r="I2483" s="14" t="n">
        <f aca="false">Data_Clean!O2483*4*Assumptions!$B$12</f>
        <v>10.21536</v>
      </c>
      <c r="J2483" s="14" t="n">
        <f aca="false">SUM(B2483:I2483)</f>
        <v>2233.92461</v>
      </c>
      <c r="K2483" s="16" t="n">
        <f aca="false">IF(Data_Clean!P2483="","",Assumptions!$B$15*0.5^(Data_Clean!P2483/Assumptions!$B$20))</f>
        <v>27.9909897461042</v>
      </c>
      <c r="L2483" s="16" t="n">
        <f aca="false">Assumptions!$B$16*MIN(1,LN(1+Data_Clean!Q2483)/LN(1+Assumptions!$B$21))</f>
        <v>9.60252567789128</v>
      </c>
      <c r="M2483" s="16" t="n">
        <f aca="false">Assumptions!$B$17*(0.6*MIN(1,Data_Clean!R2483/Assumptions!$B$22)+0.4*IF(Data_Clean!S2483="",0,Data_Clean!S2483))</f>
        <v>3.642</v>
      </c>
      <c r="N2483" s="16" t="n">
        <f aca="false">Assumptions!$B$18*MIN(1,(Data_Clean!F2483-1)/Assumptions!$B$23)</f>
        <v>10</v>
      </c>
      <c r="O2483" s="16" t="n">
        <f aca="false">Assumptions!$B$19*(0.4*IF(Data_Clean!E2483="",0,MIN(1,Data_Clean!E2483/12/Assumptions!$B$24))+0.35*IF(Data_Clean!D2483="Y",1,0)+0.25*(1-MIN(Data_Clean!T2483,3)/3))/IF(Data_Clean!E2483="",0.6,1)</f>
        <v>8.75</v>
      </c>
      <c r="P2483" s="16" t="n">
        <f aca="false">SUM(K2483:O2483)/(Assumptions!$D$5-IF(K2483="",Assumptions!$B$15,0))*100</f>
        <v>59.9855154239955</v>
      </c>
      <c r="Q2483" s="7" t="str">
        <f aca="false">IF(J2483&gt;=Assumptions!$B$26,"High",IF(J2483&gt;=Assumptions!$B$27,"Mid","Low"))</f>
        <v>High</v>
      </c>
      <c r="R2483" s="7" t="str">
        <f aca="false">IF(P2483&gt;=Assumptions!$B$28,"High",IF(P2483&gt;=Assumptions!$B$29,"Mid","Low"))</f>
        <v>Mid</v>
      </c>
      <c r="S2483" s="7" t="str">
        <f aca="false">INDEX(Assumptions!$B$33:$B$41,MATCH(Q2483&amp;"|"&amp;R2483,Assumptions!$A$33:$A$41,0))</f>
        <v>Established Core</v>
      </c>
      <c r="T2483" s="7" t="n">
        <f aca="false">IF(ISNUMBER(Data_Clean!V2483),J2483*Data_Clean!V2483,0)</f>
        <v>326.823170443</v>
      </c>
    </row>
    <row r="2484" customFormat="false" ht="15" hidden="false" customHeight="false" outlineLevel="0" collapsed="false">
      <c r="A2484" s="15" t="str">
        <f aca="false">Data_Clean!A2484</f>
        <v>CX102480</v>
      </c>
      <c r="B2484" s="14" t="n">
        <f aca="false">Data_Clean!G2484*Assumptions!$B$5</f>
        <v>213.43025</v>
      </c>
      <c r="C2484" s="14" t="n">
        <f aca="false">IF(Data_Clean!H2484="",0,Data_Clean!H2484)*Assumptions!$B$6</f>
        <v>0</v>
      </c>
      <c r="D2484" s="14" t="n">
        <f aca="false">Data_Clean!I2484*Assumptions!$B$7</f>
        <v>921.6</v>
      </c>
      <c r="E2484" s="14" t="n">
        <f aca="false">Data_Clean!J2484*Assumptions!$B$8</f>
        <v>0</v>
      </c>
      <c r="F2484" s="14" t="n">
        <f aca="false">Data_Clean!K2484*Assumptions!$B$9</f>
        <v>0</v>
      </c>
      <c r="G2484" s="14" t="n">
        <f aca="false">Data_Clean!L2484*Assumptions!$B$10</f>
        <v>0</v>
      </c>
      <c r="H2484" s="14" t="n">
        <f aca="false">IF(OR(Data_Clean!M2484="",Data_Clean!N2484=""),0,Data_Clean!M2484*Data_Clean!N2484/100)*Assumptions!$B$13*Assumptions!$B$11</f>
        <v>478.962</v>
      </c>
      <c r="I2484" s="14" t="n">
        <f aca="false">Data_Clean!O2484*4*Assumptions!$B$12</f>
        <v>19.48656</v>
      </c>
      <c r="J2484" s="14" t="n">
        <f aca="false">SUM(B2484:I2484)</f>
        <v>1633.47881</v>
      </c>
      <c r="K2484" s="16" t="n">
        <f aca="false">IF(Data_Clean!P2484="","",Assumptions!$B$15*0.5^(Data_Clean!P2484/Assumptions!$B$20))</f>
        <v>26.1165168988837</v>
      </c>
      <c r="L2484" s="16" t="n">
        <f aca="false">Assumptions!$B$16*MIN(1,LN(1+Data_Clean!Q2484)/LN(1+Assumptions!$B$21))</f>
        <v>13.7447072997398</v>
      </c>
      <c r="M2484" s="16" t="n">
        <f aca="false">Assumptions!$B$17*(0.6*MIN(1,Data_Clean!R2484/Assumptions!$B$22)+0.4*IF(Data_Clean!S2484="",0,Data_Clean!S2484))</f>
        <v>5.25</v>
      </c>
      <c r="N2484" s="16" t="n">
        <f aca="false">Assumptions!$B$18*MIN(1,(Data_Clean!F2484-1)/Assumptions!$B$23)</f>
        <v>10</v>
      </c>
      <c r="O2484" s="16" t="n">
        <f aca="false">Assumptions!$B$19*(0.4*IF(Data_Clean!E2484="",0,MIN(1,Data_Clean!E2484/12/Assumptions!$B$24))+0.35*IF(Data_Clean!D2484="Y",1,0)+0.25*(1-MIN(Data_Clean!T2484,3)/3))/IF(Data_Clean!E2484="",0.6,1)</f>
        <v>6.25</v>
      </c>
      <c r="P2484" s="16" t="n">
        <f aca="false">SUM(K2484:O2484)/(Assumptions!$D$5-IF(K2484="",Assumptions!$B$15,0))*100</f>
        <v>61.3612241986235</v>
      </c>
      <c r="Q2484" s="7" t="str">
        <f aca="false">IF(J2484&gt;=Assumptions!$B$26,"High",IF(J2484&gt;=Assumptions!$B$27,"Mid","Low"))</f>
        <v>High</v>
      </c>
      <c r="R2484" s="7" t="str">
        <f aca="false">IF(P2484&gt;=Assumptions!$B$28,"High",IF(P2484&gt;=Assumptions!$B$29,"Mid","Low"))</f>
        <v>Mid</v>
      </c>
      <c r="S2484" s="7" t="str">
        <f aca="false">INDEX(Assumptions!$B$33:$B$41,MATCH(Q2484&amp;"|"&amp;R2484,Assumptions!$A$33:$A$41,0))</f>
        <v>Established Core</v>
      </c>
      <c r="T2484" s="7" t="n">
        <f aca="false">IF(ISNUMBER(Data_Clean!V2484),J2484*Data_Clean!V2484,0)</f>
        <v>197.65093601</v>
      </c>
    </row>
    <row r="2485" customFormat="false" ht="15" hidden="false" customHeight="false" outlineLevel="0" collapsed="false">
      <c r="A2485" s="15" t="str">
        <f aca="false">Data_Clean!A2485</f>
        <v>CX102481</v>
      </c>
      <c r="B2485" s="14" t="n">
        <f aca="false">Data_Clean!G2485*Assumptions!$B$5</f>
        <v>285.01425</v>
      </c>
      <c r="C2485" s="14" t="n">
        <f aca="false">IF(Data_Clean!H2485="",0,Data_Clean!H2485)*Assumptions!$B$6</f>
        <v>5930.26128</v>
      </c>
      <c r="D2485" s="14" t="n">
        <f aca="false">Data_Clean!I2485*Assumptions!$B$7</f>
        <v>2407.2</v>
      </c>
      <c r="E2485" s="14" t="n">
        <f aca="false">Data_Clean!J2485*Assumptions!$B$8</f>
        <v>6100.864875</v>
      </c>
      <c r="F2485" s="14" t="n">
        <f aca="false">Data_Clean!K2485*Assumptions!$B$9</f>
        <v>7657.1</v>
      </c>
      <c r="G2485" s="14" t="n">
        <f aca="false">Data_Clean!L2485*Assumptions!$B$10</f>
        <v>0</v>
      </c>
      <c r="H2485" s="14" t="n">
        <f aca="false">IF(OR(Data_Clean!M2485="",Data_Clean!N2485=""),0,Data_Clean!M2485*Data_Clean!N2485/100)*Assumptions!$B$13*Assumptions!$B$11</f>
        <v>856.8</v>
      </c>
      <c r="I2485" s="14" t="n">
        <f aca="false">Data_Clean!O2485*4*Assumptions!$B$12</f>
        <v>0</v>
      </c>
      <c r="J2485" s="14" t="n">
        <f aca="false">SUM(B2485:I2485)</f>
        <v>23237.240405</v>
      </c>
      <c r="K2485" s="16" t="n">
        <f aca="false">IF(Data_Clean!P2485="","",Assumptions!$B$15*0.5^(Data_Clean!P2485/Assumptions!$B$20))</f>
        <v>0.181774776777391</v>
      </c>
      <c r="L2485" s="16" t="n">
        <f aca="false">Assumptions!$B$16*MIN(1,LN(1+Data_Clean!Q2485)/LN(1+Assumptions!$B$21))</f>
        <v>0</v>
      </c>
      <c r="M2485" s="16" t="n">
        <f aca="false">Assumptions!$B$17*(0.6*MIN(1,Data_Clean!R2485/Assumptions!$B$22)+0.4*IF(Data_Clean!S2485="",0,Data_Clean!S2485))</f>
        <v>0</v>
      </c>
      <c r="N2485" s="16" t="n">
        <f aca="false">Assumptions!$B$18*MIN(1,(Data_Clean!F2485-1)/Assumptions!$B$23)</f>
        <v>20</v>
      </c>
      <c r="O2485" s="16" t="n">
        <f aca="false">Assumptions!$B$19*(0.4*IF(Data_Clean!E2485="",0,MIN(1,Data_Clean!E2485/12/Assumptions!$B$24))+0.35*IF(Data_Clean!D2485="Y",1,0)+0.25*(1-MIN(Data_Clean!T2485,3)/3))/IF(Data_Clean!E2485="",0.6,1)</f>
        <v>11.6</v>
      </c>
      <c r="P2485" s="16" t="n">
        <f aca="false">SUM(K2485:O2485)/(Assumptions!$D$5-IF(K2485="",Assumptions!$B$15,0))*100</f>
        <v>31.7817747767774</v>
      </c>
      <c r="Q2485" s="7" t="str">
        <f aca="false">IF(J2485&gt;=Assumptions!$B$26,"High",IF(J2485&gt;=Assumptions!$B$27,"Mid","Low"))</f>
        <v>High</v>
      </c>
      <c r="R2485" s="7" t="str">
        <f aca="false">IF(P2485&gt;=Assumptions!$B$28,"High",IF(P2485&gt;=Assumptions!$B$29,"Mid","Low"))</f>
        <v>Low</v>
      </c>
      <c r="S2485" s="7" t="str">
        <f aca="false">INDEX(Assumptions!$B$33:$B$41,MATCH(Q2485&amp;"|"&amp;R2485,Assumptions!$A$33:$A$41,0))</f>
        <v>Affluent Drifters</v>
      </c>
      <c r="T2485" s="7" t="n">
        <f aca="false">IF(ISNUMBER(Data_Clean!V2485),J2485*Data_Clean!V2485,0)</f>
        <v>2920.9211189085</v>
      </c>
    </row>
    <row r="2486" customFormat="false" ht="15" hidden="false" customHeight="false" outlineLevel="0" collapsed="false">
      <c r="A2486" s="15" t="str">
        <f aca="false">Data_Clean!A2486</f>
        <v>CX102482</v>
      </c>
      <c r="B2486" s="14" t="n">
        <f aca="false">Data_Clean!G2486*Assumptions!$B$5</f>
        <v>34.191</v>
      </c>
      <c r="C2486" s="14" t="n">
        <f aca="false">IF(Data_Clean!H2486="",0,Data_Clean!H2486)*Assumptions!$B$6</f>
        <v>0</v>
      </c>
      <c r="D2486" s="14" t="n">
        <f aca="false">Data_Clean!I2486*Assumptions!$B$7</f>
        <v>91.2</v>
      </c>
      <c r="E2486" s="14" t="n">
        <f aca="false">Data_Clean!J2486*Assumptions!$B$8</f>
        <v>0</v>
      </c>
      <c r="F2486" s="14" t="n">
        <f aca="false">Data_Clean!K2486*Assumptions!$B$9</f>
        <v>0</v>
      </c>
      <c r="G2486" s="14" t="n">
        <f aca="false">Data_Clean!L2486*Assumptions!$B$10</f>
        <v>0</v>
      </c>
      <c r="H2486" s="14" t="n">
        <f aca="false">IF(OR(Data_Clean!M2486="",Data_Clean!N2486=""),0,Data_Clean!M2486*Data_Clean!N2486/100)*Assumptions!$B$13*Assumptions!$B$11</f>
        <v>76.896</v>
      </c>
      <c r="I2486" s="14" t="n">
        <f aca="false">Data_Clean!O2486*4*Assumptions!$B$12</f>
        <v>3.37776</v>
      </c>
      <c r="J2486" s="14" t="n">
        <f aca="false">SUM(B2486:I2486)</f>
        <v>205.66476</v>
      </c>
      <c r="K2486" s="16" t="n">
        <f aca="false">IF(Data_Clean!P2486="","",Assumptions!$B$15*0.5^(Data_Clean!P2486/Assumptions!$B$20))</f>
        <v>28.6452481173125</v>
      </c>
      <c r="L2486" s="16" t="n">
        <f aca="false">Assumptions!$B$16*MIN(1,LN(1+Data_Clean!Q2486)/LN(1+Assumptions!$B$21))</f>
        <v>13.2535138894499</v>
      </c>
      <c r="M2486" s="16" t="n">
        <f aca="false">Assumptions!$B$17*(0.6*MIN(1,Data_Clean!R2486/Assumptions!$B$22)+0.4*IF(Data_Clean!S2486="",0,Data_Clean!S2486))</f>
        <v>2.634</v>
      </c>
      <c r="N2486" s="16" t="n">
        <f aca="false">Assumptions!$B$18*MIN(1,(Data_Clean!F2486-1)/Assumptions!$B$23)</f>
        <v>10</v>
      </c>
      <c r="O2486" s="16" t="n">
        <f aca="false">Assumptions!$B$19*(0.4*IF(Data_Clean!E2486="",0,MIN(1,Data_Clean!E2486/12/Assumptions!$B$24))+0.35*IF(Data_Clean!D2486="Y",1,0)+0.25*(1-MIN(Data_Clean!T2486,3)/3))/IF(Data_Clean!E2486="",0.6,1)</f>
        <v>15</v>
      </c>
      <c r="P2486" s="16" t="n">
        <f aca="false">SUM(K2486:O2486)/(Assumptions!$D$5-IF(K2486="",Assumptions!$B$15,0))*100</f>
        <v>69.5327620067624</v>
      </c>
      <c r="Q2486" s="7" t="str">
        <f aca="false">IF(J2486&gt;=Assumptions!$B$26,"High",IF(J2486&gt;=Assumptions!$B$27,"Mid","Low"))</f>
        <v>Low</v>
      </c>
      <c r="R2486" s="7" t="str">
        <f aca="false">IF(P2486&gt;=Assumptions!$B$28,"High",IF(P2486&gt;=Assumptions!$B$29,"Mid","Low"))</f>
        <v>Mid</v>
      </c>
      <c r="S2486" s="7" t="str">
        <f aca="false">INDEX(Assumptions!$B$33:$B$41,MATCH(Q2486&amp;"|"&amp;R2486,Assumptions!$A$33:$A$41,0))</f>
        <v>Light Touch</v>
      </c>
      <c r="T2486" s="7" t="n">
        <f aca="false">IF(ISNUMBER(Data_Clean!V2486),J2486*Data_Clean!V2486,0)</f>
        <v>6.499006416</v>
      </c>
    </row>
    <row r="2487" customFormat="false" ht="15" hidden="false" customHeight="false" outlineLevel="0" collapsed="false">
      <c r="A2487" s="15" t="str">
        <f aca="false">Data_Clean!A2487</f>
        <v>CX102483</v>
      </c>
      <c r="B2487" s="14" t="n">
        <f aca="false">Data_Clean!G2487*Assumptions!$B$5</f>
        <v>51.49</v>
      </c>
      <c r="C2487" s="14" t="n">
        <f aca="false">IF(Data_Clean!H2487="",0,Data_Clean!H2487)*Assumptions!$B$6</f>
        <v>0</v>
      </c>
      <c r="D2487" s="14" t="n">
        <f aca="false">Data_Clean!I2487*Assumptions!$B$7</f>
        <v>0</v>
      </c>
      <c r="E2487" s="14" t="n">
        <f aca="false">Data_Clean!J2487*Assumptions!$B$8</f>
        <v>0</v>
      </c>
      <c r="F2487" s="14" t="n">
        <f aca="false">Data_Clean!K2487*Assumptions!$B$9</f>
        <v>0</v>
      </c>
      <c r="G2487" s="14" t="n">
        <f aca="false">Data_Clean!L2487*Assumptions!$B$10</f>
        <v>0</v>
      </c>
      <c r="H2487" s="14" t="n">
        <f aca="false">IF(OR(Data_Clean!M2487="",Data_Clean!N2487=""),0,Data_Clean!M2487*Data_Clean!N2487/100)*Assumptions!$B$13*Assumptions!$B$11</f>
        <v>0</v>
      </c>
      <c r="I2487" s="14" t="n">
        <f aca="false">Data_Clean!O2487*4*Assumptions!$B$12</f>
        <v>0</v>
      </c>
      <c r="J2487" s="14" t="n">
        <f aca="false">SUM(B2487:I2487)</f>
        <v>51.49</v>
      </c>
      <c r="K2487" s="16" t="n">
        <f aca="false">IF(Data_Clean!P2487="","",Assumptions!$B$15*0.5^(Data_Clean!P2487/Assumptions!$B$20))</f>
        <v>18.8988157484231</v>
      </c>
      <c r="L2487" s="16" t="n">
        <f aca="false">Assumptions!$B$16*MIN(1,LN(1+Data_Clean!Q2487)/LN(1+Assumptions!$B$21))</f>
        <v>14.0427143261215</v>
      </c>
      <c r="M2487" s="16" t="n">
        <f aca="false">Assumptions!$B$17*(0.6*MIN(1,Data_Clean!R2487/Assumptions!$B$22)+0.4*IF(Data_Clean!S2487="",0,Data_Clean!S2487))</f>
        <v>14.1</v>
      </c>
      <c r="N2487" s="16" t="n">
        <f aca="false">Assumptions!$B$18*MIN(1,(Data_Clean!F2487-1)/Assumptions!$B$23)</f>
        <v>5</v>
      </c>
      <c r="O2487" s="16" t="n">
        <f aca="false">Assumptions!$B$19*(0.4*IF(Data_Clean!E2487="",0,MIN(1,Data_Clean!E2487/12/Assumptions!$B$24))+0.35*IF(Data_Clean!D2487="Y",1,0)+0.25*(1-MIN(Data_Clean!T2487,3)/3))/IF(Data_Clean!E2487="",0.6,1)</f>
        <v>14.4</v>
      </c>
      <c r="P2487" s="16" t="n">
        <f aca="false">SUM(K2487:O2487)/(Assumptions!$D$5-IF(K2487="",Assumptions!$B$15,0))*100</f>
        <v>66.4415300745446</v>
      </c>
      <c r="Q2487" s="7" t="str">
        <f aca="false">IF(J2487&gt;=Assumptions!$B$26,"High",IF(J2487&gt;=Assumptions!$B$27,"Mid","Low"))</f>
        <v>Low</v>
      </c>
      <c r="R2487" s="7" t="str">
        <f aca="false">IF(P2487&gt;=Assumptions!$B$28,"High",IF(P2487&gt;=Assumptions!$B$29,"Mid","Low"))</f>
        <v>Mid</v>
      </c>
      <c r="S2487" s="7" t="str">
        <f aca="false">INDEX(Assumptions!$B$33:$B$41,MATCH(Q2487&amp;"|"&amp;R2487,Assumptions!$A$33:$A$41,0))</f>
        <v>Light Touch</v>
      </c>
      <c r="T2487" s="7" t="n">
        <f aca="false">IF(ISNUMBER(Data_Clean!V2487),J2487*Data_Clean!V2487,0)</f>
        <v>0.942267</v>
      </c>
    </row>
    <row r="2488" customFormat="false" ht="15" hidden="false" customHeight="false" outlineLevel="0" collapsed="false">
      <c r="A2488" s="15" t="str">
        <f aca="false">Data_Clean!A2488</f>
        <v>CX102484</v>
      </c>
      <c r="B2488" s="14" t="n">
        <f aca="false">Data_Clean!G2488*Assumptions!$B$5</f>
        <v>78.66425</v>
      </c>
      <c r="C2488" s="14" t="n">
        <f aca="false">IF(Data_Clean!H2488="",0,Data_Clean!H2488)*Assumptions!$B$6</f>
        <v>219.32232</v>
      </c>
      <c r="D2488" s="14" t="n">
        <f aca="false">Data_Clean!I2488*Assumptions!$B$7</f>
        <v>0</v>
      </c>
      <c r="E2488" s="14" t="n">
        <f aca="false">Data_Clean!J2488*Assumptions!$B$8</f>
        <v>0</v>
      </c>
      <c r="F2488" s="14" t="n">
        <f aca="false">Data_Clean!K2488*Assumptions!$B$9</f>
        <v>0</v>
      </c>
      <c r="G2488" s="14" t="n">
        <f aca="false">Data_Clean!L2488*Assumptions!$B$10</f>
        <v>0</v>
      </c>
      <c r="H2488" s="14" t="n">
        <f aca="false">IF(OR(Data_Clean!M2488="",Data_Clean!N2488=""),0,Data_Clean!M2488*Data_Clean!N2488/100)*Assumptions!$B$13*Assumptions!$B$11</f>
        <v>165.072</v>
      </c>
      <c r="I2488" s="14" t="n">
        <f aca="false">Data_Clean!O2488*4*Assumptions!$B$12</f>
        <v>13.224</v>
      </c>
      <c r="J2488" s="14" t="n">
        <f aca="false">SUM(B2488:I2488)</f>
        <v>476.28257</v>
      </c>
      <c r="K2488" s="16" t="n">
        <f aca="false">IF(Data_Clean!P2488="","",Assumptions!$B$15*0.5^(Data_Clean!P2488/Assumptions!$B$20))</f>
        <v>24.9371368842836</v>
      </c>
      <c r="L2488" s="16" t="n">
        <f aca="false">Assumptions!$B$16*MIN(1,LN(1+Data_Clean!Q2488)/LN(1+Assumptions!$B$21))</f>
        <v>11.2934465146257</v>
      </c>
      <c r="M2488" s="16" t="n">
        <f aca="false">Assumptions!$B$17*(0.6*MIN(1,Data_Clean!R2488/Assumptions!$B$22)+0.4*IF(Data_Clean!S2488="",0,Data_Clean!S2488))</f>
        <v>8.64</v>
      </c>
      <c r="N2488" s="16" t="n">
        <f aca="false">Assumptions!$B$18*MIN(1,(Data_Clean!F2488-1)/Assumptions!$B$23)</f>
        <v>15</v>
      </c>
      <c r="O2488" s="16" t="n">
        <f aca="false">Assumptions!$B$19*(0.4*IF(Data_Clean!E2488="",0,MIN(1,Data_Clean!E2488/12/Assumptions!$B$24))+0.35*IF(Data_Clean!D2488="Y",1,0)+0.25*(1-MIN(Data_Clean!T2488,3)/3))/IF(Data_Clean!E2488="",0.6,1)</f>
        <v>5.3</v>
      </c>
      <c r="P2488" s="16" t="n">
        <f aca="false">SUM(K2488:O2488)/(Assumptions!$D$5-IF(K2488="",Assumptions!$B$15,0))*100</f>
        <v>65.1705833989093</v>
      </c>
      <c r="Q2488" s="7" t="str">
        <f aca="false">IF(J2488&gt;=Assumptions!$B$26,"High",IF(J2488&gt;=Assumptions!$B$27,"Mid","Low"))</f>
        <v>Mid</v>
      </c>
      <c r="R2488" s="7" t="str">
        <f aca="false">IF(P2488&gt;=Assumptions!$B$28,"High",IF(P2488&gt;=Assumptions!$B$29,"Mid","Low"))</f>
        <v>Mid</v>
      </c>
      <c r="S2488" s="7" t="str">
        <f aca="false">INDEX(Assumptions!$B$33:$B$41,MATCH(Q2488&amp;"|"&amp;R2488,Assumptions!$A$33:$A$41,0))</f>
        <v>Established Core</v>
      </c>
      <c r="T2488" s="7" t="n">
        <f aca="false">IF(ISNUMBER(Data_Clean!V2488),J2488*Data_Clean!V2488,0)</f>
        <v>27.386247775</v>
      </c>
    </row>
    <row r="2489" customFormat="false" ht="15" hidden="false" customHeight="false" outlineLevel="0" collapsed="false">
      <c r="A2489" s="15" t="str">
        <f aca="false">Data_Clean!A2489</f>
        <v>CX102485</v>
      </c>
      <c r="B2489" s="14" t="n">
        <f aca="false">Data_Clean!G2489*Assumptions!$B$5</f>
        <v>163.46975</v>
      </c>
      <c r="C2489" s="14" t="n">
        <f aca="false">IF(Data_Clean!H2489="",0,Data_Clean!H2489)*Assumptions!$B$6</f>
        <v>112.57608</v>
      </c>
      <c r="D2489" s="14" t="n">
        <f aca="false">Data_Clean!I2489*Assumptions!$B$7</f>
        <v>0</v>
      </c>
      <c r="E2489" s="14" t="n">
        <f aca="false">Data_Clean!J2489*Assumptions!$B$8</f>
        <v>0</v>
      </c>
      <c r="F2489" s="14" t="n">
        <f aca="false">Data_Clean!K2489*Assumptions!$B$9</f>
        <v>3372.6</v>
      </c>
      <c r="G2489" s="14" t="n">
        <f aca="false">Data_Clean!L2489*Assumptions!$B$10</f>
        <v>0</v>
      </c>
      <c r="H2489" s="14" t="n">
        <f aca="false">IF(OR(Data_Clean!M2489="",Data_Clean!N2489=""),0,Data_Clean!M2489*Data_Clean!N2489/100)*Assumptions!$B$13*Assumptions!$B$11</f>
        <v>0</v>
      </c>
      <c r="I2489" s="14" t="n">
        <f aca="false">Data_Clean!O2489*4*Assumptions!$B$12</f>
        <v>0</v>
      </c>
      <c r="J2489" s="14" t="n">
        <f aca="false">SUM(B2489:I2489)</f>
        <v>3648.64583</v>
      </c>
      <c r="K2489" s="16" t="n">
        <f aca="false">IF(Data_Clean!P2489="","",Assumptions!$B$15*0.5^(Data_Clean!P2489/Assumptions!$B$20))</f>
        <v>24.9371368842836</v>
      </c>
      <c r="L2489" s="16" t="n">
        <f aca="false">Assumptions!$B$16*MIN(1,LN(1+Data_Clean!Q2489)/LN(1+Assumptions!$B$21))</f>
        <v>14.4532413158944</v>
      </c>
      <c r="M2489" s="16" t="n">
        <f aca="false">Assumptions!$B$17*(0.6*MIN(1,Data_Clean!R2489/Assumptions!$B$22)+0.4*IF(Data_Clean!S2489="",0,Data_Clean!S2489))</f>
        <v>6.426</v>
      </c>
      <c r="N2489" s="16" t="n">
        <f aca="false">Assumptions!$B$18*MIN(1,(Data_Clean!F2489-1)/Assumptions!$B$23)</f>
        <v>15</v>
      </c>
      <c r="O2489" s="16" t="n">
        <f aca="false">Assumptions!$B$19*(0.4*IF(Data_Clean!E2489="",0,MIN(1,Data_Clean!E2489/12/Assumptions!$B$24))+0.35*IF(Data_Clean!D2489="Y",1,0)+0.25*(1-MIN(Data_Clean!T2489,3)/3))/IF(Data_Clean!E2489="",0.6,1)</f>
        <v>15</v>
      </c>
      <c r="P2489" s="16" t="n">
        <f aca="false">SUM(K2489:O2489)/(Assumptions!$D$5-IF(K2489="",Assumptions!$B$15,0))*100</f>
        <v>75.816378200178</v>
      </c>
      <c r="Q2489" s="7" t="str">
        <f aca="false">IF(J2489&gt;=Assumptions!$B$26,"High",IF(J2489&gt;=Assumptions!$B$27,"Mid","Low"))</f>
        <v>High</v>
      </c>
      <c r="R2489" s="7" t="str">
        <f aca="false">IF(P2489&gt;=Assumptions!$B$28,"High",IF(P2489&gt;=Assumptions!$B$29,"Mid","Low"))</f>
        <v>High</v>
      </c>
      <c r="S2489" s="7" t="str">
        <f aca="false">INDEX(Assumptions!$B$33:$B$41,MATCH(Q2489&amp;"|"&amp;R2489,Assumptions!$A$33:$A$41,0))</f>
        <v>Premier Advocates</v>
      </c>
      <c r="T2489" s="7" t="n">
        <f aca="false">IF(ISNUMBER(Data_Clean!V2489),J2489*Data_Clean!V2489,0)</f>
        <v>83.553989507</v>
      </c>
    </row>
    <row r="2490" customFormat="false" ht="15" hidden="false" customHeight="false" outlineLevel="0" collapsed="false">
      <c r="A2490" s="15" t="str">
        <f aca="false">Data_Clean!A2490</f>
        <v>CX102486</v>
      </c>
      <c r="B2490" s="14" t="n">
        <f aca="false">Data_Clean!G2490*Assumptions!$B$5</f>
        <v>30.2775</v>
      </c>
      <c r="C2490" s="14" t="n">
        <f aca="false">IF(Data_Clean!H2490="",0,Data_Clean!H2490)*Assumptions!$B$6</f>
        <v>22.65576</v>
      </c>
      <c r="D2490" s="14" t="n">
        <f aca="false">Data_Clean!I2490*Assumptions!$B$7</f>
        <v>0</v>
      </c>
      <c r="E2490" s="14" t="n">
        <f aca="false">Data_Clean!J2490*Assumptions!$B$8</f>
        <v>0</v>
      </c>
      <c r="F2490" s="14" t="n">
        <f aca="false">Data_Clean!K2490*Assumptions!$B$9</f>
        <v>0</v>
      </c>
      <c r="G2490" s="14" t="n">
        <f aca="false">Data_Clean!L2490*Assumptions!$B$10</f>
        <v>0</v>
      </c>
      <c r="H2490" s="14" t="n">
        <f aca="false">IF(OR(Data_Clean!M2490="",Data_Clean!N2490=""),0,Data_Clean!M2490*Data_Clean!N2490/100)*Assumptions!$B$13*Assumptions!$B$11</f>
        <v>0</v>
      </c>
      <c r="I2490" s="14" t="n">
        <f aca="false">Data_Clean!O2490*4*Assumptions!$B$12</f>
        <v>0</v>
      </c>
      <c r="J2490" s="14" t="n">
        <f aca="false">SUM(B2490:I2490)</f>
        <v>52.93326</v>
      </c>
      <c r="K2490" s="16" t="n">
        <f aca="false">IF(Data_Clean!P2490="","",Assumptions!$B$15*0.5^(Data_Clean!P2490/Assumptions!$B$20))</f>
        <v>25.5200148285257</v>
      </c>
      <c r="L2490" s="16" t="n">
        <f aca="false">Assumptions!$B$16*MIN(1,LN(1+Data_Clean!Q2490)/LN(1+Assumptions!$B$21))</f>
        <v>13.2535138894499</v>
      </c>
      <c r="M2490" s="16" t="n">
        <f aca="false">Assumptions!$B$17*(0.6*MIN(1,Data_Clean!R2490/Assumptions!$B$22)+0.4*IF(Data_Clean!S2490="",0,Data_Clean!S2490))</f>
        <v>8.778</v>
      </c>
      <c r="N2490" s="16" t="n">
        <f aca="false">Assumptions!$B$18*MIN(1,(Data_Clean!F2490-1)/Assumptions!$B$23)</f>
        <v>5</v>
      </c>
      <c r="O2490" s="16" t="n">
        <f aca="false">Assumptions!$B$19*(0.4*IF(Data_Clean!E2490="",0,MIN(1,Data_Clean!E2490/12/Assumptions!$B$24))+0.35*IF(Data_Clean!D2490="Y",1,0)+0.25*(1-MIN(Data_Clean!T2490,3)/3))/IF(Data_Clean!E2490="",0.6,1)</f>
        <v>7.55</v>
      </c>
      <c r="P2490" s="16" t="n">
        <f aca="false">SUM(K2490:O2490)/(Assumptions!$D$5-IF(K2490="",Assumptions!$B$15,0))*100</f>
        <v>60.1015287179756</v>
      </c>
      <c r="Q2490" s="7" t="str">
        <f aca="false">IF(J2490&gt;=Assumptions!$B$26,"High",IF(J2490&gt;=Assumptions!$B$27,"Mid","Low"))</f>
        <v>Low</v>
      </c>
      <c r="R2490" s="7" t="str">
        <f aca="false">IF(P2490&gt;=Assumptions!$B$28,"High",IF(P2490&gt;=Assumptions!$B$29,"Mid","Low"))</f>
        <v>Mid</v>
      </c>
      <c r="S2490" s="7" t="str">
        <f aca="false">INDEX(Assumptions!$B$33:$B$41,MATCH(Q2490&amp;"|"&amp;R2490,Assumptions!$A$33:$A$41,0))</f>
        <v>Light Touch</v>
      </c>
      <c r="T2490" s="7" t="n">
        <f aca="false">IF(ISNUMBER(Data_Clean!V2490),J2490*Data_Clean!V2490,0)</f>
        <v>2.561969784</v>
      </c>
    </row>
    <row r="2491" customFormat="false" ht="15" hidden="false" customHeight="false" outlineLevel="0" collapsed="false">
      <c r="A2491" s="15" t="str">
        <f aca="false">Data_Clean!A2491</f>
        <v>CX102487</v>
      </c>
      <c r="B2491" s="14" t="n">
        <f aca="false">Data_Clean!G2491*Assumptions!$B$5</f>
        <v>185.35675</v>
      </c>
      <c r="C2491" s="14" t="n">
        <f aca="false">IF(Data_Clean!H2491="",0,Data_Clean!H2491)*Assumptions!$B$6</f>
        <v>492.47148</v>
      </c>
      <c r="D2491" s="14" t="n">
        <f aca="false">Data_Clean!I2491*Assumptions!$B$7</f>
        <v>0</v>
      </c>
      <c r="E2491" s="14" t="n">
        <f aca="false">Data_Clean!J2491*Assumptions!$B$8</f>
        <v>0</v>
      </c>
      <c r="F2491" s="14" t="n">
        <f aca="false">Data_Clean!K2491*Assumptions!$B$9</f>
        <v>0</v>
      </c>
      <c r="G2491" s="14" t="n">
        <f aca="false">Data_Clean!L2491*Assumptions!$B$10</f>
        <v>75.15</v>
      </c>
      <c r="H2491" s="14" t="n">
        <f aca="false">IF(OR(Data_Clean!M2491="",Data_Clean!N2491=""),0,Data_Clean!M2491*Data_Clean!N2491/100)*Assumptions!$B$13*Assumptions!$B$11</f>
        <v>172.608</v>
      </c>
      <c r="I2491" s="14" t="n">
        <f aca="false">Data_Clean!O2491*4*Assumptions!$B$12</f>
        <v>83.40192</v>
      </c>
      <c r="J2491" s="14" t="n">
        <f aca="false">SUM(B2491:I2491)</f>
        <v>1008.98815</v>
      </c>
      <c r="K2491" s="16" t="n">
        <f aca="false">IF(Data_Clean!P2491="","",Assumptions!$B$15*0.5^(Data_Clean!P2491/Assumptions!$B$20))</f>
        <v>24.3675718906871</v>
      </c>
      <c r="L2491" s="16" t="n">
        <f aca="false">Assumptions!$B$16*MIN(1,LN(1+Data_Clean!Q2491)/LN(1+Assumptions!$B$21))</f>
        <v>17.9493455866456</v>
      </c>
      <c r="M2491" s="16" t="n">
        <f aca="false">Assumptions!$B$17*(0.6*MIN(1,Data_Clean!R2491/Assumptions!$B$22)+0.4*IF(Data_Clean!S2491="",0,Data_Clean!S2491))</f>
        <v>10.704</v>
      </c>
      <c r="N2491" s="16" t="n">
        <f aca="false">Assumptions!$B$18*MIN(1,(Data_Clean!F2491-1)/Assumptions!$B$23)</f>
        <v>15</v>
      </c>
      <c r="O2491" s="16" t="n">
        <f aca="false">Assumptions!$B$19*(0.4*IF(Data_Clean!E2491="",0,MIN(1,Data_Clean!E2491/12/Assumptions!$B$24))+0.35*IF(Data_Clean!D2491="Y",1,0)+0.25*(1-MIN(Data_Clean!T2491,3)/3))/IF(Data_Clean!E2491="",0.6,1)</f>
        <v>15</v>
      </c>
      <c r="P2491" s="16" t="n">
        <f aca="false">SUM(K2491:O2491)/(Assumptions!$D$5-IF(K2491="",Assumptions!$B$15,0))*100</f>
        <v>83.0209174773326</v>
      </c>
      <c r="Q2491" s="7" t="str">
        <f aca="false">IF(J2491&gt;=Assumptions!$B$26,"High",IF(J2491&gt;=Assumptions!$B$27,"Mid","Low"))</f>
        <v>Mid</v>
      </c>
      <c r="R2491" s="7" t="str">
        <f aca="false">IF(P2491&gt;=Assumptions!$B$28,"High",IF(P2491&gt;=Assumptions!$B$29,"Mid","Low"))</f>
        <v>High</v>
      </c>
      <c r="S2491" s="7" t="str">
        <f aca="false">INDEX(Assumptions!$B$33:$B$41,MATCH(Q2491&amp;"|"&amp;R2491,Assumptions!$A$33:$A$41,0))</f>
        <v>Engaged Builders</v>
      </c>
      <c r="T2491" s="7" t="n">
        <f aca="false">IF(ISNUMBER(Data_Clean!V2491),J2491*Data_Clean!V2491,0)</f>
        <v>12.1078578</v>
      </c>
    </row>
    <row r="2492" customFormat="false" ht="15" hidden="false" customHeight="false" outlineLevel="0" collapsed="false">
      <c r="A2492" s="15" t="str">
        <f aca="false">Data_Clean!A2492</f>
        <v>CX102488</v>
      </c>
      <c r="B2492" s="14" t="n">
        <f aca="false">Data_Clean!G2492*Assumptions!$B$5</f>
        <v>27.21075</v>
      </c>
      <c r="C2492" s="14" t="n">
        <f aca="false">IF(Data_Clean!H2492="",0,Data_Clean!H2492)*Assumptions!$B$6</f>
        <v>0</v>
      </c>
      <c r="D2492" s="14" t="n">
        <f aca="false">Data_Clean!I2492*Assumptions!$B$7</f>
        <v>0</v>
      </c>
      <c r="E2492" s="14" t="n">
        <f aca="false">Data_Clean!J2492*Assumptions!$B$8</f>
        <v>0</v>
      </c>
      <c r="F2492" s="14" t="n">
        <f aca="false">Data_Clean!K2492*Assumptions!$B$9</f>
        <v>0</v>
      </c>
      <c r="G2492" s="14" t="n">
        <f aca="false">Data_Clean!L2492*Assumptions!$B$10</f>
        <v>0</v>
      </c>
      <c r="H2492" s="14" t="n">
        <f aca="false">IF(OR(Data_Clean!M2492="",Data_Clean!N2492=""),0,Data_Clean!M2492*Data_Clean!N2492/100)*Assumptions!$B$13*Assumptions!$B$11</f>
        <v>0</v>
      </c>
      <c r="I2492" s="14" t="n">
        <f aca="false">Data_Clean!O2492*4*Assumptions!$B$12</f>
        <v>0</v>
      </c>
      <c r="J2492" s="14" t="n">
        <f aca="false">SUM(B2492:I2492)</f>
        <v>27.21075</v>
      </c>
      <c r="K2492" s="16" t="n">
        <f aca="false">IF(Data_Clean!P2492="","",Assumptions!$B$15*0.5^(Data_Clean!P2492/Assumptions!$B$20))</f>
        <v>0.00542394123151818</v>
      </c>
      <c r="L2492" s="16" t="n">
        <f aca="false">Assumptions!$B$16*MIN(1,LN(1+Data_Clean!Q2492)/LN(1+Assumptions!$B$21))</f>
        <v>0</v>
      </c>
      <c r="M2492" s="16" t="n">
        <f aca="false">Assumptions!$B$17*(0.6*MIN(1,Data_Clean!R2492/Assumptions!$B$22)+0.4*IF(Data_Clean!S2492="",0,Data_Clean!S2492))</f>
        <v>0</v>
      </c>
      <c r="N2492" s="16" t="n">
        <f aca="false">Assumptions!$B$18*MIN(1,(Data_Clean!F2492-1)/Assumptions!$B$23)</f>
        <v>0</v>
      </c>
      <c r="O2492" s="16" t="n">
        <f aca="false">Assumptions!$B$19*(0.4*IF(Data_Clean!E2492="",0,MIN(1,Data_Clean!E2492/12/Assumptions!$B$24))+0.35*IF(Data_Clean!D2492="Y",1,0)+0.25*(1-MIN(Data_Clean!T2492,3)/3))/IF(Data_Clean!E2492="",0.6,1)</f>
        <v>7.2</v>
      </c>
      <c r="P2492" s="16" t="n">
        <f aca="false">SUM(K2492:O2492)/(Assumptions!$D$5-IF(K2492="",Assumptions!$B$15,0))*100</f>
        <v>7.20542394123152</v>
      </c>
      <c r="Q2492" s="7" t="str">
        <f aca="false">IF(J2492&gt;=Assumptions!$B$26,"High",IF(J2492&gt;=Assumptions!$B$27,"Mid","Low"))</f>
        <v>Low</v>
      </c>
      <c r="R2492" s="7" t="str">
        <f aca="false">IF(P2492&gt;=Assumptions!$B$28,"High",IF(P2492&gt;=Assumptions!$B$29,"Mid","Low"))</f>
        <v>Low</v>
      </c>
      <c r="S2492" s="7" t="str">
        <f aca="false">INDEX(Assumptions!$B$33:$B$41,MATCH(Q2492&amp;"|"&amp;R2492,Assumptions!$A$33:$A$41,0))</f>
        <v>Dormant &amp; Low Value</v>
      </c>
      <c r="T2492" s="7" t="n">
        <f aca="false">IF(ISNUMBER(Data_Clean!V2492),J2492*Data_Clean!V2492,0)</f>
        <v>9.009479325</v>
      </c>
    </row>
    <row r="2493" customFormat="false" ht="15" hidden="false" customHeight="false" outlineLevel="0" collapsed="false">
      <c r="A2493" s="15" t="str">
        <f aca="false">Data_Clean!A2493</f>
        <v>CX102489</v>
      </c>
      <c r="B2493" s="14" t="n">
        <f aca="false">Data_Clean!G2493*Assumptions!$B$5</f>
        <v>61.7845</v>
      </c>
      <c r="C2493" s="14" t="n">
        <f aca="false">IF(Data_Clean!H2493="",0,Data_Clean!H2493)*Assumptions!$B$6</f>
        <v>212.72832</v>
      </c>
      <c r="D2493" s="14" t="n">
        <f aca="false">Data_Clean!I2493*Assumptions!$B$7</f>
        <v>0</v>
      </c>
      <c r="E2493" s="14" t="n">
        <f aca="false">Data_Clean!J2493*Assumptions!$B$8</f>
        <v>0</v>
      </c>
      <c r="F2493" s="14" t="n">
        <f aca="false">Data_Clean!K2493*Assumptions!$B$9</f>
        <v>0</v>
      </c>
      <c r="G2493" s="14" t="n">
        <f aca="false">Data_Clean!L2493*Assumptions!$B$10</f>
        <v>0</v>
      </c>
      <c r="H2493" s="14" t="n">
        <f aca="false">IF(OR(Data_Clean!M2493="",Data_Clean!N2493=""),0,Data_Clean!M2493*Data_Clean!N2493/100)*Assumptions!$B$13*Assumptions!$B$11</f>
        <v>208.74</v>
      </c>
      <c r="I2493" s="14" t="n">
        <f aca="false">Data_Clean!O2493*4*Assumptions!$B$12</f>
        <v>22.06464</v>
      </c>
      <c r="J2493" s="14" t="n">
        <f aca="false">SUM(B2493:I2493)</f>
        <v>505.31746</v>
      </c>
      <c r="K2493" s="16" t="n">
        <f aca="false">IF(Data_Clean!P2493="","",Assumptions!$B$15*0.5^(Data_Clean!P2493/Assumptions!$B$20))</f>
        <v>27.3516746567465</v>
      </c>
      <c r="L2493" s="16" t="n">
        <f aca="false">Assumptions!$B$16*MIN(1,LN(1+Data_Clean!Q2493)/LN(1+Assumptions!$B$21))</f>
        <v>11.8154173628685</v>
      </c>
      <c r="M2493" s="16" t="n">
        <f aca="false">Assumptions!$B$17*(0.6*MIN(1,Data_Clean!R2493/Assumptions!$B$22)+0.4*IF(Data_Clean!S2493="",0,Data_Clean!S2493))</f>
        <v>8.88</v>
      </c>
      <c r="N2493" s="16" t="n">
        <f aca="false">Assumptions!$B$18*MIN(1,(Data_Clean!F2493-1)/Assumptions!$B$23)</f>
        <v>10</v>
      </c>
      <c r="O2493" s="16" t="n">
        <f aca="false">Assumptions!$B$19*(0.4*IF(Data_Clean!E2493="",0,MIN(1,Data_Clean!E2493/12/Assumptions!$B$24))+0.35*IF(Data_Clean!D2493="Y",1,0)+0.25*(1-MIN(Data_Clean!T2493,3)/3))/IF(Data_Clean!E2493="",0.6,1)</f>
        <v>11.5</v>
      </c>
      <c r="P2493" s="16" t="n">
        <f aca="false">SUM(K2493:O2493)/(Assumptions!$D$5-IF(K2493="",Assumptions!$B$15,0))*100</f>
        <v>69.547092019615</v>
      </c>
      <c r="Q2493" s="7" t="str">
        <f aca="false">IF(J2493&gt;=Assumptions!$B$26,"High",IF(J2493&gt;=Assumptions!$B$27,"Mid","Low"))</f>
        <v>Mid</v>
      </c>
      <c r="R2493" s="7" t="str">
        <f aca="false">IF(P2493&gt;=Assumptions!$B$28,"High",IF(P2493&gt;=Assumptions!$B$29,"Mid","Low"))</f>
        <v>Mid</v>
      </c>
      <c r="S2493" s="7" t="str">
        <f aca="false">INDEX(Assumptions!$B$33:$B$41,MATCH(Q2493&amp;"|"&amp;R2493,Assumptions!$A$33:$A$41,0))</f>
        <v>Established Core</v>
      </c>
      <c r="T2493" s="7" t="n">
        <f aca="false">IF(ISNUMBER(Data_Clean!V2493),J2493*Data_Clean!V2493,0)</f>
        <v>28.095650776</v>
      </c>
    </row>
    <row r="2494" customFormat="false" ht="15" hidden="false" customHeight="false" outlineLevel="0" collapsed="false">
      <c r="A2494" s="15" t="str">
        <f aca="false">Data_Clean!A2494</f>
        <v>CX102490</v>
      </c>
      <c r="B2494" s="14" t="n">
        <f aca="false">Data_Clean!G2494*Assumptions!$B$5</f>
        <v>568.371</v>
      </c>
      <c r="C2494" s="14" t="n">
        <f aca="false">IF(Data_Clean!H2494="",0,Data_Clean!H2494)*Assumptions!$B$6</f>
        <v>0</v>
      </c>
      <c r="D2494" s="14" t="n">
        <f aca="false">Data_Clean!I2494*Assumptions!$B$7</f>
        <v>315.2</v>
      </c>
      <c r="E2494" s="14" t="n">
        <f aca="false">Data_Clean!J2494*Assumptions!$B$8</f>
        <v>0</v>
      </c>
      <c r="F2494" s="14" t="n">
        <f aca="false">Data_Clean!K2494*Assumptions!$B$9</f>
        <v>0</v>
      </c>
      <c r="G2494" s="14" t="n">
        <f aca="false">Data_Clean!L2494*Assumptions!$B$10</f>
        <v>0</v>
      </c>
      <c r="H2494" s="14" t="n">
        <f aca="false">IF(OR(Data_Clean!M2494="",Data_Clean!N2494=""),0,Data_Clean!M2494*Data_Clean!N2494/100)*Assumptions!$B$13*Assumptions!$B$11</f>
        <v>138</v>
      </c>
      <c r="I2494" s="14" t="n">
        <f aca="false">Data_Clean!O2494*4*Assumptions!$B$12</f>
        <v>43.77264</v>
      </c>
      <c r="J2494" s="14" t="n">
        <f aca="false">SUM(B2494:I2494)</f>
        <v>1065.34364</v>
      </c>
      <c r="K2494" s="16" t="n">
        <f aca="false">IF(Data_Clean!P2494="","",Assumptions!$B$15*0.5^(Data_Clean!P2494/Assumptions!$B$20))</f>
        <v>28.6452481173125</v>
      </c>
      <c r="L2494" s="16" t="n">
        <f aca="false">Assumptions!$B$16*MIN(1,LN(1+Data_Clean!Q2494)/LN(1+Assumptions!$B$21))</f>
        <v>16.1441621526288</v>
      </c>
      <c r="M2494" s="16" t="n">
        <f aca="false">Assumptions!$B$17*(0.6*MIN(1,Data_Clean!R2494/Assumptions!$B$22)+0.4*IF(Data_Clean!S2494="",0,Data_Clean!S2494))</f>
        <v>9.294</v>
      </c>
      <c r="N2494" s="16" t="n">
        <f aca="false">Assumptions!$B$18*MIN(1,(Data_Clean!F2494-1)/Assumptions!$B$23)</f>
        <v>10</v>
      </c>
      <c r="O2494" s="16" t="n">
        <f aca="false">Assumptions!$B$19*(0.4*IF(Data_Clean!E2494="",0,MIN(1,Data_Clean!E2494/12/Assumptions!$B$24))+0.35*IF(Data_Clean!D2494="Y",1,0)+0.25*(1-MIN(Data_Clean!T2494,3)/3))/IF(Data_Clean!E2494="",0.6,1)</f>
        <v>10.7</v>
      </c>
      <c r="P2494" s="16" t="n">
        <f aca="false">SUM(K2494:O2494)/(Assumptions!$D$5-IF(K2494="",Assumptions!$B$15,0))*100</f>
        <v>74.7834102699413</v>
      </c>
      <c r="Q2494" s="7" t="str">
        <f aca="false">IF(J2494&gt;=Assumptions!$B$26,"High",IF(J2494&gt;=Assumptions!$B$27,"Mid","Low"))</f>
        <v>Mid</v>
      </c>
      <c r="R2494" s="7" t="str">
        <f aca="false">IF(P2494&gt;=Assumptions!$B$28,"High",IF(P2494&gt;=Assumptions!$B$29,"Mid","Low"))</f>
        <v>High</v>
      </c>
      <c r="S2494" s="7" t="str">
        <f aca="false">INDEX(Assumptions!$B$33:$B$41,MATCH(Q2494&amp;"|"&amp;R2494,Assumptions!$A$33:$A$41,0))</f>
        <v>Engaged Builders</v>
      </c>
      <c r="T2494" s="7" t="n">
        <f aca="false">IF(ISNUMBER(Data_Clean!V2494),J2494*Data_Clean!V2494,0)</f>
        <v>31.214568652</v>
      </c>
    </row>
    <row r="2495" customFormat="false" ht="15" hidden="false" customHeight="false" outlineLevel="0" collapsed="false">
      <c r="A2495" s="15" t="str">
        <f aca="false">Data_Clean!A2495</f>
        <v>CX102491</v>
      </c>
      <c r="B2495" s="14" t="n">
        <f aca="false">Data_Clean!G2495*Assumptions!$B$5</f>
        <v>80.41425</v>
      </c>
      <c r="C2495" s="14" t="n">
        <f aca="false">IF(Data_Clean!H2495="",0,Data_Clean!H2495)*Assumptions!$B$6</f>
        <v>0</v>
      </c>
      <c r="D2495" s="14" t="n">
        <f aca="false">Data_Clean!I2495*Assumptions!$B$7</f>
        <v>0</v>
      </c>
      <c r="E2495" s="14" t="n">
        <f aca="false">Data_Clean!J2495*Assumptions!$B$8</f>
        <v>0</v>
      </c>
      <c r="F2495" s="14" t="n">
        <f aca="false">Data_Clean!K2495*Assumptions!$B$9</f>
        <v>1904.1</v>
      </c>
      <c r="G2495" s="14" t="n">
        <f aca="false">Data_Clean!L2495*Assumptions!$B$10</f>
        <v>0</v>
      </c>
      <c r="H2495" s="14" t="n">
        <f aca="false">IF(OR(Data_Clean!M2495="",Data_Clean!N2495=""),0,Data_Clean!M2495*Data_Clean!N2495/100)*Assumptions!$B$13*Assumptions!$B$11</f>
        <v>0</v>
      </c>
      <c r="I2495" s="14" t="n">
        <f aca="false">Data_Clean!O2495*4*Assumptions!$B$12</f>
        <v>0</v>
      </c>
      <c r="J2495" s="14" t="n">
        <f aca="false">SUM(B2495:I2495)</f>
        <v>1984.51425</v>
      </c>
      <c r="K2495" s="16" t="n">
        <f aca="false">IF(Data_Clean!P2495="","",Assumptions!$B$15*0.5^(Data_Clean!P2495/Assumptions!$B$20))</f>
        <v>0.46875</v>
      </c>
      <c r="L2495" s="16" t="n">
        <f aca="false">Assumptions!$B$16*MIN(1,LN(1+Data_Clean!Q2495)/LN(1+Assumptions!$B$21))</f>
        <v>0</v>
      </c>
      <c r="M2495" s="16" t="n">
        <f aca="false">Assumptions!$B$17*(0.6*MIN(1,Data_Clean!R2495/Assumptions!$B$22)+0.4*IF(Data_Clean!S2495="",0,Data_Clean!S2495))</f>
        <v>0</v>
      </c>
      <c r="N2495" s="16" t="n">
        <f aca="false">Assumptions!$B$18*MIN(1,(Data_Clean!F2495-1)/Assumptions!$B$23)</f>
        <v>10</v>
      </c>
      <c r="O2495" s="16" t="n">
        <f aca="false">Assumptions!$B$19*(0.4*IF(Data_Clean!E2495="",0,MIN(1,Data_Clean!E2495/12/Assumptions!$B$24))+0.35*IF(Data_Clean!D2495="Y",1,0)+0.25*(1-MIN(Data_Clean!T2495,3)/3))/IF(Data_Clean!E2495="",0.6,1)</f>
        <v>7.65</v>
      </c>
      <c r="P2495" s="16" t="n">
        <f aca="false">SUM(K2495:O2495)/(Assumptions!$D$5-IF(K2495="",Assumptions!$B$15,0))*100</f>
        <v>18.11875</v>
      </c>
      <c r="Q2495" s="7" t="str">
        <f aca="false">IF(J2495&gt;=Assumptions!$B$26,"High",IF(J2495&gt;=Assumptions!$B$27,"Mid","Low"))</f>
        <v>High</v>
      </c>
      <c r="R2495" s="7" t="str">
        <f aca="false">IF(P2495&gt;=Assumptions!$B$28,"High",IF(P2495&gt;=Assumptions!$B$29,"Mid","Low"))</f>
        <v>Low</v>
      </c>
      <c r="S2495" s="7" t="str">
        <f aca="false">INDEX(Assumptions!$B$33:$B$41,MATCH(Q2495&amp;"|"&amp;R2495,Assumptions!$A$33:$A$41,0))</f>
        <v>Affluent Drifters</v>
      </c>
      <c r="T2495" s="7" t="n">
        <f aca="false">IF(ISNUMBER(Data_Clean!V2495),J2495*Data_Clean!V2495,0)</f>
        <v>565.785012675</v>
      </c>
    </row>
    <row r="2496" customFormat="false" ht="15" hidden="false" customHeight="false" outlineLevel="0" collapsed="false">
      <c r="A2496" s="15" t="str">
        <f aca="false">Data_Clean!A2496</f>
        <v>CX102492</v>
      </c>
      <c r="B2496" s="14" t="n">
        <f aca="false">Data_Clean!G2496*Assumptions!$B$5</f>
        <v>474.46175</v>
      </c>
      <c r="C2496" s="14" t="n">
        <f aca="false">IF(Data_Clean!H2496="",0,Data_Clean!H2496)*Assumptions!$B$6</f>
        <v>297.01956</v>
      </c>
      <c r="D2496" s="14" t="n">
        <f aca="false">Data_Clean!I2496*Assumptions!$B$7</f>
        <v>0</v>
      </c>
      <c r="E2496" s="14" t="n">
        <f aca="false">Data_Clean!J2496*Assumptions!$B$8</f>
        <v>0</v>
      </c>
      <c r="F2496" s="14" t="n">
        <f aca="false">Data_Clean!K2496*Assumptions!$B$9</f>
        <v>0</v>
      </c>
      <c r="G2496" s="14" t="n">
        <f aca="false">Data_Clean!L2496*Assumptions!$B$10</f>
        <v>0</v>
      </c>
      <c r="H2496" s="14" t="n">
        <f aca="false">IF(OR(Data_Clean!M2496="",Data_Clean!N2496=""),0,Data_Clean!M2496*Data_Clean!N2496/100)*Assumptions!$B$13*Assumptions!$B$11</f>
        <v>0</v>
      </c>
      <c r="I2496" s="14" t="n">
        <f aca="false">Data_Clean!O2496*4*Assumptions!$B$12</f>
        <v>0</v>
      </c>
      <c r="J2496" s="14" t="n">
        <f aca="false">SUM(B2496:I2496)</f>
        <v>771.48131</v>
      </c>
      <c r="K2496" s="16" t="n">
        <f aca="false">IF(Data_Clean!P2496="","",Assumptions!$B$15*0.5^(Data_Clean!P2496/Assumptions!$B$20))</f>
        <v>26.7269615442102</v>
      </c>
      <c r="L2496" s="16" t="n">
        <f aca="false">Assumptions!$B$16*MIN(1,LN(1+Data_Clean!Q2496)/LN(1+Assumptions!$B$21))</f>
        <v>19.0348104158077</v>
      </c>
      <c r="M2496" s="16" t="n">
        <f aca="false">Assumptions!$B$17*(0.6*MIN(1,Data_Clean!R2496/Assumptions!$B$22)+0.4*IF(Data_Clean!S2496="",0,Data_Clean!S2496))</f>
        <v>5.262</v>
      </c>
      <c r="N2496" s="16" t="n">
        <f aca="false">Assumptions!$B$18*MIN(1,(Data_Clean!F2496-1)/Assumptions!$B$23)</f>
        <v>5</v>
      </c>
      <c r="O2496" s="16" t="n">
        <f aca="false">Assumptions!$B$19*(0.4*IF(Data_Clean!E2496="",0,MIN(1,Data_Clean!E2496/12/Assumptions!$B$24))+0.35*IF(Data_Clean!D2496="Y",1,0)+0.25*(1-MIN(Data_Clean!T2496,3)/3))/IF(Data_Clean!E2496="",0.6,1)</f>
        <v>15</v>
      </c>
      <c r="P2496" s="16" t="n">
        <f aca="false">SUM(K2496:O2496)/(Assumptions!$D$5-IF(K2496="",Assumptions!$B$15,0))*100</f>
        <v>71.0237719600178</v>
      </c>
      <c r="Q2496" s="7" t="str">
        <f aca="false">IF(J2496&gt;=Assumptions!$B$26,"High",IF(J2496&gt;=Assumptions!$B$27,"Mid","Low"))</f>
        <v>Mid</v>
      </c>
      <c r="R2496" s="7" t="str">
        <f aca="false">IF(P2496&gt;=Assumptions!$B$28,"High",IF(P2496&gt;=Assumptions!$B$29,"Mid","Low"))</f>
        <v>High</v>
      </c>
      <c r="S2496" s="7" t="str">
        <f aca="false">INDEX(Assumptions!$B$33:$B$41,MATCH(Q2496&amp;"|"&amp;R2496,Assumptions!$A$33:$A$41,0))</f>
        <v>Engaged Builders</v>
      </c>
      <c r="T2496" s="7" t="n">
        <f aca="false">IF(ISNUMBER(Data_Clean!V2496),J2496*Data_Clean!V2496,0)</f>
        <v>15.892514986</v>
      </c>
    </row>
    <row r="2497" customFormat="false" ht="15" hidden="false" customHeight="false" outlineLevel="0" collapsed="false">
      <c r="A2497" s="15" t="str">
        <f aca="false">Data_Clean!A2497</f>
        <v>CX102493</v>
      </c>
      <c r="B2497" s="14" t="n">
        <f aca="false">Data_Clean!G2497*Assumptions!$B$5</f>
        <v>10.9945</v>
      </c>
      <c r="C2497" s="14" t="n">
        <f aca="false">IF(Data_Clean!H2497="",0,Data_Clean!H2497)*Assumptions!$B$6</f>
        <v>29.9676</v>
      </c>
      <c r="D2497" s="14" t="n">
        <f aca="false">Data_Clean!I2497*Assumptions!$B$7</f>
        <v>92</v>
      </c>
      <c r="E2497" s="14" t="n">
        <f aca="false">Data_Clean!J2497*Assumptions!$B$8</f>
        <v>0</v>
      </c>
      <c r="F2497" s="14" t="n">
        <f aca="false">Data_Clean!K2497*Assumptions!$B$9</f>
        <v>311.3</v>
      </c>
      <c r="G2497" s="14" t="n">
        <f aca="false">Data_Clean!L2497*Assumptions!$B$10</f>
        <v>0</v>
      </c>
      <c r="H2497" s="14" t="n">
        <f aca="false">IF(OR(Data_Clean!M2497="",Data_Clean!N2497=""),0,Data_Clean!M2497*Data_Clean!N2497/100)*Assumptions!$B$13*Assumptions!$B$11</f>
        <v>0</v>
      </c>
      <c r="I2497" s="14" t="n">
        <f aca="false">Data_Clean!O2497*4*Assumptions!$B$12</f>
        <v>0</v>
      </c>
      <c r="J2497" s="14" t="n">
        <f aca="false">SUM(B2497:I2497)</f>
        <v>444.2621</v>
      </c>
      <c r="K2497" s="16" t="n">
        <f aca="false">IF(Data_Clean!P2497="","",Assumptions!$B$15*0.5^(Data_Clean!P2497/Assumptions!$B$20))</f>
        <v>15.7094118423094</v>
      </c>
      <c r="L2497" s="16" t="n">
        <f aca="false">Assumptions!$B$16*MIN(1,LN(1+Data_Clean!Q2497)/LN(1+Assumptions!$B$21))</f>
        <v>11.5625930527155</v>
      </c>
      <c r="M2497" s="16" t="n">
        <f aca="false">Assumptions!$B$17*(0.6*MIN(1,Data_Clean!R2497/Assumptions!$B$22)+0.4*IF(Data_Clean!S2497="",0,Data_Clean!S2497))</f>
        <v>10.362</v>
      </c>
      <c r="N2497" s="16" t="n">
        <f aca="false">Assumptions!$B$18*MIN(1,(Data_Clean!F2497-1)/Assumptions!$B$23)</f>
        <v>15</v>
      </c>
      <c r="O2497" s="16" t="n">
        <f aca="false">Assumptions!$B$19*(0.4*IF(Data_Clean!E2497="",0,MIN(1,Data_Clean!E2497/12/Assumptions!$B$24))+0.35*IF(Data_Clean!D2497="Y",1,0)+0.25*(1-MIN(Data_Clean!T2497,3)/3))/IF(Data_Clean!E2497="",0.6,1)</f>
        <v>5.35</v>
      </c>
      <c r="P2497" s="16" t="n">
        <f aca="false">SUM(K2497:O2497)/(Assumptions!$D$5-IF(K2497="",Assumptions!$B$15,0))*100</f>
        <v>57.9840048950249</v>
      </c>
      <c r="Q2497" s="7" t="str">
        <f aca="false">IF(J2497&gt;=Assumptions!$B$26,"High",IF(J2497&gt;=Assumptions!$B$27,"Mid","Low"))</f>
        <v>Mid</v>
      </c>
      <c r="R2497" s="7" t="str">
        <f aca="false">IF(P2497&gt;=Assumptions!$B$28,"High",IF(P2497&gt;=Assumptions!$B$29,"Mid","Low"))</f>
        <v>Mid</v>
      </c>
      <c r="S2497" s="7" t="str">
        <f aca="false">INDEX(Assumptions!$B$33:$B$41,MATCH(Q2497&amp;"|"&amp;R2497,Assumptions!$A$33:$A$41,0))</f>
        <v>Established Core</v>
      </c>
      <c r="T2497" s="7" t="n">
        <f aca="false">IF(ISNUMBER(Data_Clean!V2497),J2497*Data_Clean!V2497,0)</f>
        <v>28.03293851</v>
      </c>
    </row>
    <row r="2498" customFormat="false" ht="15" hidden="false" customHeight="false" outlineLevel="0" collapsed="false">
      <c r="A2498" s="15" t="str">
        <f aca="false">Data_Clean!A2498</f>
        <v>CX102494</v>
      </c>
      <c r="B2498" s="14" t="n">
        <f aca="false">Data_Clean!G2498*Assumptions!$B$5</f>
        <v>184.4285</v>
      </c>
      <c r="C2498" s="14" t="n">
        <f aca="false">IF(Data_Clean!H2498="",0,Data_Clean!H2498)*Assumptions!$B$6</f>
        <v>208.4526</v>
      </c>
      <c r="D2498" s="14" t="n">
        <f aca="false">Data_Clean!I2498*Assumptions!$B$7</f>
        <v>0</v>
      </c>
      <c r="E2498" s="14" t="n">
        <f aca="false">Data_Clean!J2498*Assumptions!$B$8</f>
        <v>0</v>
      </c>
      <c r="F2498" s="14" t="n">
        <f aca="false">Data_Clean!K2498*Assumptions!$B$9</f>
        <v>0</v>
      </c>
      <c r="G2498" s="14" t="n">
        <f aca="false">Data_Clean!L2498*Assumptions!$B$10</f>
        <v>0</v>
      </c>
      <c r="H2498" s="14" t="n">
        <f aca="false">IF(OR(Data_Clean!M2498="",Data_Clean!N2498=""),0,Data_Clean!M2498*Data_Clean!N2498/100)*Assumptions!$B$13*Assumptions!$B$11</f>
        <v>224.016</v>
      </c>
      <c r="I2498" s="14" t="n">
        <f aca="false">Data_Clean!O2498*4*Assumptions!$B$12</f>
        <v>26.55552</v>
      </c>
      <c r="J2498" s="14" t="n">
        <f aca="false">SUM(B2498:I2498)</f>
        <v>643.45262</v>
      </c>
      <c r="K2498" s="16" t="n">
        <f aca="false">IF(Data_Clean!P2498="","",Assumptions!$B$15*0.5^(Data_Clean!P2498/Assumptions!$B$20))</f>
        <v>26.7269615442102</v>
      </c>
      <c r="L2498" s="16" t="n">
        <f aca="false">Assumptions!$B$16*MIN(1,LN(1+Data_Clean!Q2498)/LN(1+Assumptions!$B$21))</f>
        <v>12.6966447294858</v>
      </c>
      <c r="M2498" s="16" t="n">
        <f aca="false">Assumptions!$B$17*(0.6*MIN(1,Data_Clean!R2498/Assumptions!$B$22)+0.4*IF(Data_Clean!S2498="",0,Data_Clean!S2498))</f>
        <v>10.164</v>
      </c>
      <c r="N2498" s="16" t="n">
        <f aca="false">Assumptions!$B$18*MIN(1,(Data_Clean!F2498-1)/Assumptions!$B$23)</f>
        <v>10</v>
      </c>
      <c r="O2498" s="16" t="n">
        <f aca="false">Assumptions!$B$19*(0.4*IF(Data_Clean!E2498="",0,MIN(1,Data_Clean!E2498/12/Assumptions!$B$24))+0.35*IF(Data_Clean!D2498="Y",1,0)+0.25*(1-MIN(Data_Clean!T2498,3)/3))/IF(Data_Clean!E2498="",0.6,1)</f>
        <v>4.7</v>
      </c>
      <c r="P2498" s="16" t="n">
        <f aca="false">SUM(K2498:O2498)/(Assumptions!$D$5-IF(K2498="",Assumptions!$B$15,0))*100</f>
        <v>64.2876062736959</v>
      </c>
      <c r="Q2498" s="7" t="str">
        <f aca="false">IF(J2498&gt;=Assumptions!$B$26,"High",IF(J2498&gt;=Assumptions!$B$27,"Mid","Low"))</f>
        <v>Mid</v>
      </c>
      <c r="R2498" s="7" t="str">
        <f aca="false">IF(P2498&gt;=Assumptions!$B$28,"High",IF(P2498&gt;=Assumptions!$B$29,"Mid","Low"))</f>
        <v>Mid</v>
      </c>
      <c r="S2498" s="7" t="str">
        <f aca="false">INDEX(Assumptions!$B$33:$B$41,MATCH(Q2498&amp;"|"&amp;R2498,Assumptions!$A$33:$A$41,0))</f>
        <v>Established Core</v>
      </c>
      <c r="T2498" s="7" t="n">
        <f aca="false">IF(ISNUMBER(Data_Clean!V2498),J2498*Data_Clean!V2498,0)</f>
        <v>66.59734617</v>
      </c>
    </row>
    <row r="2499" customFormat="false" ht="15" hidden="false" customHeight="false" outlineLevel="0" collapsed="false">
      <c r="A2499" s="15" t="str">
        <f aca="false">Data_Clean!A2499</f>
        <v>CX102495</v>
      </c>
      <c r="B2499" s="14" t="n">
        <f aca="false">Data_Clean!G2499*Assumptions!$B$5</f>
        <v>107.6875</v>
      </c>
      <c r="C2499" s="14" t="n">
        <f aca="false">IF(Data_Clean!H2499="",0,Data_Clean!H2499)*Assumptions!$B$6</f>
        <v>0</v>
      </c>
      <c r="D2499" s="14" t="n">
        <f aca="false">Data_Clean!I2499*Assumptions!$B$7</f>
        <v>0</v>
      </c>
      <c r="E2499" s="14" t="n">
        <f aca="false">Data_Clean!J2499*Assumptions!$B$8</f>
        <v>0</v>
      </c>
      <c r="F2499" s="14" t="n">
        <f aca="false">Data_Clean!K2499*Assumptions!$B$9</f>
        <v>0</v>
      </c>
      <c r="G2499" s="14" t="n">
        <f aca="false">Data_Clean!L2499*Assumptions!$B$10</f>
        <v>809.55</v>
      </c>
      <c r="H2499" s="14" t="n">
        <f aca="false">IF(OR(Data_Clean!M2499="",Data_Clean!N2499=""),0,Data_Clean!M2499*Data_Clean!N2499/100)*Assumptions!$B$13*Assumptions!$B$11</f>
        <v>0</v>
      </c>
      <c r="I2499" s="14" t="n">
        <f aca="false">Data_Clean!O2499*4*Assumptions!$B$12</f>
        <v>0</v>
      </c>
      <c r="J2499" s="14" t="n">
        <f aca="false">SUM(B2499:I2499)</f>
        <v>917.2375</v>
      </c>
      <c r="K2499" s="16" t="n">
        <f aca="false">IF(Data_Clean!P2499="","",Assumptions!$B$15*0.5^(Data_Clean!P2499/Assumptions!$B$20))</f>
        <v>11.633585713753</v>
      </c>
      <c r="L2499" s="16" t="n">
        <f aca="false">Assumptions!$B$16*MIN(1,LN(1+Data_Clean!Q2499)/LN(1+Assumptions!$B$21))</f>
        <v>12.8906482631789</v>
      </c>
      <c r="M2499" s="16" t="n">
        <f aca="false">Assumptions!$B$17*(0.6*MIN(1,Data_Clean!R2499/Assumptions!$B$22)+0.4*IF(Data_Clean!S2499="",0,Data_Clean!S2499))</f>
        <v>1.158</v>
      </c>
      <c r="N2499" s="16" t="n">
        <f aca="false">Assumptions!$B$18*MIN(1,(Data_Clean!F2499-1)/Assumptions!$B$23)</f>
        <v>5</v>
      </c>
      <c r="O2499" s="16" t="n">
        <f aca="false">Assumptions!$B$19*(0.4*IF(Data_Clean!E2499="",0,MIN(1,Data_Clean!E2499/12/Assumptions!$B$24))+0.35*IF(Data_Clean!D2499="Y",1,0)+0.25*(1-MIN(Data_Clean!T2499,3)/3))/IF(Data_Clean!E2499="",0.6,1)</f>
        <v>9.75</v>
      </c>
      <c r="P2499" s="16" t="n">
        <f aca="false">SUM(K2499:O2499)/(Assumptions!$D$5-IF(K2499="",Assumptions!$B$15,0))*100</f>
        <v>40.4322339769319</v>
      </c>
      <c r="Q2499" s="7" t="str">
        <f aca="false">IF(J2499&gt;=Assumptions!$B$26,"High",IF(J2499&gt;=Assumptions!$B$27,"Mid","Low"))</f>
        <v>Mid</v>
      </c>
      <c r="R2499" s="7" t="str">
        <f aca="false">IF(P2499&gt;=Assumptions!$B$28,"High",IF(P2499&gt;=Assumptions!$B$29,"Mid","Low"))</f>
        <v>Low</v>
      </c>
      <c r="S2499" s="7" t="str">
        <f aca="false">INDEX(Assumptions!$B$33:$B$41,MATCH(Q2499&amp;"|"&amp;R2499,Assumptions!$A$33:$A$41,0))</f>
        <v>Light Touch</v>
      </c>
      <c r="T2499" s="7" t="n">
        <f aca="false">IF(ISNUMBER(Data_Clean!V2499),J2499*Data_Clean!V2499,0)</f>
        <v>67.141785</v>
      </c>
    </row>
    <row r="2500" customFormat="false" ht="15" hidden="false" customHeight="false" outlineLevel="0" collapsed="false">
      <c r="A2500" s="15" t="str">
        <f aca="false">Data_Clean!A2500</f>
        <v>CX102496</v>
      </c>
      <c r="B2500" s="14" t="n">
        <f aca="false">Data_Clean!G2500*Assumptions!$B$5</f>
        <v>182.178</v>
      </c>
      <c r="C2500" s="14" t="n">
        <f aca="false">IF(Data_Clean!H2500="",0,Data_Clean!H2500)*Assumptions!$B$6</f>
        <v>218.9442</v>
      </c>
      <c r="D2500" s="14" t="n">
        <f aca="false">Data_Clean!I2500*Assumptions!$B$7</f>
        <v>0</v>
      </c>
      <c r="E2500" s="14" t="n">
        <f aca="false">Data_Clean!J2500*Assumptions!$B$8</f>
        <v>304.178025</v>
      </c>
      <c r="F2500" s="14" t="n">
        <f aca="false">Data_Clean!K2500*Assumptions!$B$9</f>
        <v>0</v>
      </c>
      <c r="G2500" s="14" t="n">
        <f aca="false">Data_Clean!L2500*Assumptions!$B$10</f>
        <v>0</v>
      </c>
      <c r="H2500" s="14" t="n">
        <f aca="false">IF(OR(Data_Clean!M2500="",Data_Clean!N2500=""),0,Data_Clean!M2500*Data_Clean!N2500/100)*Assumptions!$B$13*Assumptions!$B$11</f>
        <v>0</v>
      </c>
      <c r="I2500" s="14" t="n">
        <f aca="false">Data_Clean!O2500*4*Assumptions!$B$12</f>
        <v>0</v>
      </c>
      <c r="J2500" s="14" t="n">
        <f aca="false">SUM(B2500:I2500)</f>
        <v>705.300225</v>
      </c>
      <c r="K2500" s="16" t="n">
        <f aca="false">IF(Data_Clean!P2500="","",Assumptions!$B$15*0.5^(Data_Clean!P2500/Assumptions!$B$20))</f>
        <v>25.5200148285257</v>
      </c>
      <c r="L2500" s="16" t="n">
        <f aca="false">Assumptions!$B$16*MIN(1,LN(1+Data_Clean!Q2500)/LN(1+Assumptions!$B$21))</f>
        <v>13.5873179074216</v>
      </c>
      <c r="M2500" s="16" t="n">
        <f aca="false">Assumptions!$B$17*(0.6*MIN(1,Data_Clean!R2500/Assumptions!$B$22)+0.4*IF(Data_Clean!S2500="",0,Data_Clean!S2500))</f>
        <v>8.436</v>
      </c>
      <c r="N2500" s="16" t="n">
        <f aca="false">Assumptions!$B$18*MIN(1,(Data_Clean!F2500-1)/Assumptions!$B$23)</f>
        <v>10</v>
      </c>
      <c r="O2500" s="16" t="n">
        <f aca="false">Assumptions!$B$19*(0.4*IF(Data_Clean!E2500="",0,MIN(1,Data_Clean!E2500/12/Assumptions!$B$24))+0.35*IF(Data_Clean!D2500="Y",1,0)+0.25*(1-MIN(Data_Clean!T2500,3)/3))/IF(Data_Clean!E2500="",0.6,1)</f>
        <v>15</v>
      </c>
      <c r="P2500" s="16" t="n">
        <f aca="false">SUM(K2500:O2500)/(Assumptions!$D$5-IF(K2500="",Assumptions!$B$15,0))*100</f>
        <v>72.5433327359473</v>
      </c>
      <c r="Q2500" s="7" t="str">
        <f aca="false">IF(J2500&gt;=Assumptions!$B$26,"High",IF(J2500&gt;=Assumptions!$B$27,"Mid","Low"))</f>
        <v>Mid</v>
      </c>
      <c r="R2500" s="7" t="str">
        <f aca="false">IF(P2500&gt;=Assumptions!$B$28,"High",IF(P2500&gt;=Assumptions!$B$29,"Mid","Low"))</f>
        <v>High</v>
      </c>
      <c r="S2500" s="7" t="str">
        <f aca="false">INDEX(Assumptions!$B$33:$B$41,MATCH(Q2500&amp;"|"&amp;R2500,Assumptions!$A$33:$A$41,0))</f>
        <v>Engaged Builders</v>
      </c>
      <c r="T2500" s="7" t="n">
        <f aca="false">IF(ISNUMBER(Data_Clean!V2500),J2500*Data_Clean!V2500,0)</f>
        <v>11.4963936675</v>
      </c>
    </row>
    <row r="2501" customFormat="false" ht="15" hidden="false" customHeight="false" outlineLevel="0" collapsed="false">
      <c r="A2501" s="15" t="str">
        <f aca="false">Data_Clean!A2501</f>
        <v>CX102497</v>
      </c>
      <c r="B2501" s="14" t="n">
        <f aca="false">Data_Clean!G2501*Assumptions!$B$5</f>
        <v>179.65575</v>
      </c>
      <c r="C2501" s="14" t="n">
        <f aca="false">IF(Data_Clean!H2501="",0,Data_Clean!H2501)*Assumptions!$B$6</f>
        <v>3092.56548</v>
      </c>
      <c r="D2501" s="14" t="n">
        <f aca="false">Data_Clean!I2501*Assumptions!$B$7</f>
        <v>0</v>
      </c>
      <c r="E2501" s="14" t="n">
        <f aca="false">Data_Clean!J2501*Assumptions!$B$8</f>
        <v>0</v>
      </c>
      <c r="F2501" s="14" t="n">
        <f aca="false">Data_Clean!K2501*Assumptions!$B$9</f>
        <v>6008.2</v>
      </c>
      <c r="G2501" s="14" t="n">
        <f aca="false">Data_Clean!L2501*Assumptions!$B$10</f>
        <v>0</v>
      </c>
      <c r="H2501" s="14" t="n">
        <f aca="false">IF(OR(Data_Clean!M2501="",Data_Clean!N2501=""),0,Data_Clean!M2501*Data_Clean!N2501/100)*Assumptions!$B$13*Assumptions!$B$11</f>
        <v>0</v>
      </c>
      <c r="I2501" s="14" t="n">
        <f aca="false">Data_Clean!O2501*4*Assumptions!$B$12</f>
        <v>0</v>
      </c>
      <c r="J2501" s="14" t="n">
        <f aca="false">SUM(B2501:I2501)</f>
        <v>9280.42123</v>
      </c>
      <c r="K2501" s="16" t="n">
        <f aca="false">IF(Data_Clean!P2501="","",Assumptions!$B$15*0.5^(Data_Clean!P2501/Assumptions!$B$20))</f>
        <v>1.15419788751086</v>
      </c>
      <c r="L2501" s="16" t="n">
        <f aca="false">Assumptions!$B$16*MIN(1,LN(1+Data_Clean!Q2501)/LN(1+Assumptions!$B$21))</f>
        <v>0</v>
      </c>
      <c r="M2501" s="16" t="n">
        <f aca="false">Assumptions!$B$17*(0.6*MIN(1,Data_Clean!R2501/Assumptions!$B$22)+0.4*IF(Data_Clean!S2501="",0,Data_Clean!S2501))</f>
        <v>1.8</v>
      </c>
      <c r="N2501" s="16" t="n">
        <f aca="false">Assumptions!$B$18*MIN(1,(Data_Clean!F2501-1)/Assumptions!$B$23)</f>
        <v>10</v>
      </c>
      <c r="O2501" s="16" t="n">
        <f aca="false">Assumptions!$B$19*(0.4*IF(Data_Clean!E2501="",0,MIN(1,Data_Clean!E2501/12/Assumptions!$B$24))+0.35*IF(Data_Clean!D2501="Y",1,0)+0.25*(1-MIN(Data_Clean!T2501,3)/3))/IF(Data_Clean!E2501="",0.6,1)</f>
        <v>9.8</v>
      </c>
      <c r="P2501" s="16" t="n">
        <f aca="false">SUM(K2501:O2501)/(Assumptions!$D$5-IF(K2501="",Assumptions!$B$15,0))*100</f>
        <v>22.7541978875109</v>
      </c>
      <c r="Q2501" s="7" t="str">
        <f aca="false">IF(J2501&gt;=Assumptions!$B$26,"High",IF(J2501&gt;=Assumptions!$B$27,"Mid","Low"))</f>
        <v>High</v>
      </c>
      <c r="R2501" s="7" t="str">
        <f aca="false">IF(P2501&gt;=Assumptions!$B$28,"High",IF(P2501&gt;=Assumptions!$B$29,"Mid","Low"))</f>
        <v>Low</v>
      </c>
      <c r="S2501" s="7" t="str">
        <f aca="false">INDEX(Assumptions!$B$33:$B$41,MATCH(Q2501&amp;"|"&amp;R2501,Assumptions!$A$33:$A$41,0))</f>
        <v>Affluent Drifters</v>
      </c>
      <c r="T2501" s="7" t="n">
        <f aca="false">IF(ISNUMBER(Data_Clean!V2501),J2501*Data_Clean!V2501,0)</f>
        <v>1331.740446505</v>
      </c>
    </row>
    <row r="2502" customFormat="false" ht="15" hidden="false" customHeight="false" outlineLevel="0" collapsed="false">
      <c r="A2502" s="15" t="str">
        <f aca="false">Data_Clean!A2502</f>
        <v>CX102498</v>
      </c>
      <c r="B2502" s="14" t="n">
        <f aca="false">Data_Clean!G2502*Assumptions!$B$5</f>
        <v>73.35375</v>
      </c>
      <c r="C2502" s="14" t="n">
        <f aca="false">IF(Data_Clean!H2502="",0,Data_Clean!H2502)*Assumptions!$B$6</f>
        <v>239.06028</v>
      </c>
      <c r="D2502" s="14" t="n">
        <f aca="false">Data_Clean!I2502*Assumptions!$B$7</f>
        <v>314.4</v>
      </c>
      <c r="E2502" s="14" t="n">
        <f aca="false">Data_Clean!J2502*Assumptions!$B$8</f>
        <v>0</v>
      </c>
      <c r="F2502" s="14" t="n">
        <f aca="false">Data_Clean!K2502*Assumptions!$B$9</f>
        <v>0</v>
      </c>
      <c r="G2502" s="14" t="n">
        <f aca="false">Data_Clean!L2502*Assumptions!$B$10</f>
        <v>0</v>
      </c>
      <c r="H2502" s="14" t="n">
        <f aca="false">IF(OR(Data_Clean!M2502="",Data_Clean!N2502=""),0,Data_Clean!M2502*Data_Clean!N2502/100)*Assumptions!$B$13*Assumptions!$B$11</f>
        <v>0</v>
      </c>
      <c r="I2502" s="14" t="n">
        <f aca="false">Data_Clean!O2502*4*Assumptions!$B$12</f>
        <v>0</v>
      </c>
      <c r="J2502" s="14" t="n">
        <f aca="false">SUM(B2502:I2502)</f>
        <v>626.81403</v>
      </c>
      <c r="K2502" s="16" t="n">
        <f aca="false">IF(Data_Clean!P2502="","",Assumptions!$B$15*0.5^(Data_Clean!P2502/Assumptions!$B$20))</f>
        <v>26.1165168988837</v>
      </c>
      <c r="L2502" s="16" t="n">
        <f aca="false">Assumptions!$B$16*MIN(1,LN(1+Data_Clean!Q2502)/LN(1+Assumptions!$B$21))</f>
        <v>13.5873179074216</v>
      </c>
      <c r="M2502" s="16" t="n">
        <f aca="false">Assumptions!$B$17*(0.6*MIN(1,Data_Clean!R2502/Assumptions!$B$22)+0.4*IF(Data_Clean!S2502="",0,Data_Clean!S2502))</f>
        <v>4.812</v>
      </c>
      <c r="N2502" s="16" t="n">
        <f aca="false">Assumptions!$B$18*MIN(1,(Data_Clean!F2502-1)/Assumptions!$B$23)</f>
        <v>10</v>
      </c>
      <c r="O2502" s="16" t="n">
        <f aca="false">Assumptions!$B$19*(0.4*IF(Data_Clean!E2502="",0,MIN(1,Data_Clean!E2502/12/Assumptions!$B$24))+0.35*IF(Data_Clean!D2502="Y",1,0)+0.25*(1-MIN(Data_Clean!T2502,3)/3))/IF(Data_Clean!E2502="",0.6,1)</f>
        <v>6.1</v>
      </c>
      <c r="P2502" s="16" t="n">
        <f aca="false">SUM(K2502:O2502)/(Assumptions!$D$5-IF(K2502="",Assumptions!$B$15,0))*100</f>
        <v>60.6158348063053</v>
      </c>
      <c r="Q2502" s="7" t="str">
        <f aca="false">IF(J2502&gt;=Assumptions!$B$26,"High",IF(J2502&gt;=Assumptions!$B$27,"Mid","Low"))</f>
        <v>Mid</v>
      </c>
      <c r="R2502" s="7" t="str">
        <f aca="false">IF(P2502&gt;=Assumptions!$B$28,"High",IF(P2502&gt;=Assumptions!$B$29,"Mid","Low"))</f>
        <v>Mid</v>
      </c>
      <c r="S2502" s="7" t="str">
        <f aca="false">INDEX(Assumptions!$B$33:$B$41,MATCH(Q2502&amp;"|"&amp;R2502,Assumptions!$A$33:$A$41,0))</f>
        <v>Established Core</v>
      </c>
      <c r="T2502" s="7" t="n">
        <f aca="false">IF(ISNUMBER(Data_Clean!V2502),J2502*Data_Clean!V2502,0)</f>
        <v>44.315751921</v>
      </c>
    </row>
    <row r="2503" customFormat="false" ht="15" hidden="false" customHeight="false" outlineLevel="0" collapsed="false">
      <c r="A2503" s="15" t="str">
        <f aca="false">Data_Clean!A2503</f>
        <v>CX102499</v>
      </c>
      <c r="B2503" s="14" t="n">
        <f aca="false">Data_Clean!G2503*Assumptions!$B$5</f>
        <v>326.22475</v>
      </c>
      <c r="C2503" s="14" t="n">
        <f aca="false">IF(Data_Clean!H2503="",0,Data_Clean!H2503)*Assumptions!$B$6</f>
        <v>111.48612</v>
      </c>
      <c r="D2503" s="14" t="n">
        <f aca="false">Data_Clean!I2503*Assumptions!$B$7</f>
        <v>0</v>
      </c>
      <c r="E2503" s="14" t="n">
        <f aca="false">Data_Clean!J2503*Assumptions!$B$8</f>
        <v>0</v>
      </c>
      <c r="F2503" s="14" t="n">
        <f aca="false">Data_Clean!K2503*Assumptions!$B$9</f>
        <v>0</v>
      </c>
      <c r="G2503" s="14" t="n">
        <f aca="false">Data_Clean!L2503*Assumptions!$B$10</f>
        <v>547.65</v>
      </c>
      <c r="H2503" s="14" t="n">
        <f aca="false">IF(OR(Data_Clean!M2503="",Data_Clean!N2503=""),0,Data_Clean!M2503*Data_Clean!N2503/100)*Assumptions!$B$13*Assumptions!$B$11</f>
        <v>702.24</v>
      </c>
      <c r="I2503" s="14" t="n">
        <f aca="false">Data_Clean!O2503*4*Assumptions!$B$12</f>
        <v>50.92032</v>
      </c>
      <c r="J2503" s="14" t="n">
        <f aca="false">SUM(B2503:I2503)</f>
        <v>1738.52119</v>
      </c>
      <c r="K2503" s="16" t="n">
        <f aca="false">IF(Data_Clean!P2503="","",Assumptions!$B$15*0.5^(Data_Clean!P2503/Assumptions!$B$20))</f>
        <v>19.7926186615934</v>
      </c>
      <c r="L2503" s="16" t="n">
        <f aca="false">Assumptions!$B$16*MIN(1,LN(1+Data_Clean!Q2503)/LN(1+Assumptions!$B$21))</f>
        <v>14.7060656260474</v>
      </c>
      <c r="M2503" s="16" t="n">
        <f aca="false">Assumptions!$B$17*(0.6*MIN(1,Data_Clean!R2503/Assumptions!$B$22)+0.4*IF(Data_Clean!S2503="",0,Data_Clean!S2503))</f>
        <v>1.872</v>
      </c>
      <c r="N2503" s="16" t="n">
        <f aca="false">Assumptions!$B$18*MIN(1,(Data_Clean!F2503-1)/Assumptions!$B$23)</f>
        <v>15</v>
      </c>
      <c r="O2503" s="16" t="n">
        <f aca="false">Assumptions!$B$19*(0.4*IF(Data_Clean!E2503="",0,MIN(1,Data_Clean!E2503/12/Assumptions!$B$24))+0.35*IF(Data_Clean!D2503="Y",1,0)+0.25*(1-MIN(Data_Clean!T2503,3)/3))/IF(Data_Clean!E2503="",0.6,1)</f>
        <v>15</v>
      </c>
      <c r="P2503" s="16" t="n">
        <f aca="false">SUM(K2503:O2503)/(Assumptions!$D$5-IF(K2503="",Assumptions!$B$15,0))*100</f>
        <v>66.3706842876408</v>
      </c>
      <c r="Q2503" s="7" t="str">
        <f aca="false">IF(J2503&gt;=Assumptions!$B$26,"High",IF(J2503&gt;=Assumptions!$B$27,"Mid","Low"))</f>
        <v>High</v>
      </c>
      <c r="R2503" s="7" t="str">
        <f aca="false">IF(P2503&gt;=Assumptions!$B$28,"High",IF(P2503&gt;=Assumptions!$B$29,"Mid","Low"))</f>
        <v>Mid</v>
      </c>
      <c r="S2503" s="7" t="str">
        <f aca="false">INDEX(Assumptions!$B$33:$B$41,MATCH(Q2503&amp;"|"&amp;R2503,Assumptions!$A$33:$A$41,0))</f>
        <v>Established Core</v>
      </c>
      <c r="T2503" s="7" t="n">
        <f aca="false">IF(ISNUMBER(Data_Clean!V2503),J2503*Data_Clean!V2503,0)</f>
        <v>42.246064917</v>
      </c>
    </row>
    <row r="2504" customFormat="false" ht="15" hidden="false" customHeight="false" outlineLevel="0" collapsed="false">
      <c r="A2504" s="15" t="str">
        <f aca="false">Data_Clean!A2504</f>
        <v>CX102500</v>
      </c>
      <c r="B2504" s="14" t="n">
        <f aca="false">Data_Clean!G2504*Assumptions!$B$5</f>
        <v>23.869</v>
      </c>
      <c r="C2504" s="14" t="n">
        <f aca="false">IF(Data_Clean!H2504="",0,Data_Clean!H2504)*Assumptions!$B$6</f>
        <v>0</v>
      </c>
      <c r="D2504" s="14" t="n">
        <f aca="false">Data_Clean!I2504*Assumptions!$B$7</f>
        <v>0</v>
      </c>
      <c r="E2504" s="14" t="n">
        <f aca="false">Data_Clean!J2504*Assumptions!$B$8</f>
        <v>0</v>
      </c>
      <c r="F2504" s="14" t="n">
        <f aca="false">Data_Clean!K2504*Assumptions!$B$9</f>
        <v>698.5</v>
      </c>
      <c r="G2504" s="14" t="n">
        <f aca="false">Data_Clean!L2504*Assumptions!$B$10</f>
        <v>0</v>
      </c>
      <c r="H2504" s="14" t="n">
        <f aca="false">IF(OR(Data_Clean!M2504="",Data_Clean!N2504=""),0,Data_Clean!M2504*Data_Clean!N2504/100)*Assumptions!$B$13*Assumptions!$B$11</f>
        <v>0</v>
      </c>
      <c r="I2504" s="14" t="n">
        <f aca="false">Data_Clean!O2504*4*Assumptions!$B$12</f>
        <v>0</v>
      </c>
      <c r="J2504" s="14" t="n">
        <f aca="false">SUM(B2504:I2504)</f>
        <v>722.369</v>
      </c>
      <c r="K2504" s="16" t="n">
        <f aca="false">IF(Data_Clean!P2504="","",Assumptions!$B$15*0.5^(Data_Clean!P2504/Assumptions!$B$20))</f>
        <v>0.111895500458252</v>
      </c>
      <c r="L2504" s="16" t="n">
        <f aca="false">Assumptions!$B$16*MIN(1,LN(1+Data_Clean!Q2504)/LN(1+Assumptions!$B$21))</f>
        <v>0</v>
      </c>
      <c r="M2504" s="16" t="n">
        <f aca="false">Assumptions!$B$17*(0.6*MIN(1,Data_Clean!R2504/Assumptions!$B$22)+0.4*IF(Data_Clean!S2504="",0,Data_Clean!S2504))</f>
        <v>0</v>
      </c>
      <c r="N2504" s="16" t="n">
        <f aca="false">Assumptions!$B$18*MIN(1,(Data_Clean!F2504-1)/Assumptions!$B$23)</f>
        <v>5</v>
      </c>
      <c r="O2504" s="16" t="n">
        <f aca="false">Assumptions!$B$19*(0.4*IF(Data_Clean!E2504="",0,MIN(1,Data_Clean!E2504/12/Assumptions!$B$24))+0.35*IF(Data_Clean!D2504="Y",1,0)+0.25*(1-MIN(Data_Clean!T2504,3)/3))/IF(Data_Clean!E2504="",0.6,1)</f>
        <v>8.1</v>
      </c>
      <c r="P2504" s="16" t="n">
        <f aca="false">SUM(K2504:O2504)/(Assumptions!$D$5-IF(K2504="",Assumptions!$B$15,0))*100</f>
        <v>13.2118955004583</v>
      </c>
      <c r="Q2504" s="7" t="str">
        <f aca="false">IF(J2504&gt;=Assumptions!$B$26,"High",IF(J2504&gt;=Assumptions!$B$27,"Mid","Low"))</f>
        <v>Mid</v>
      </c>
      <c r="R2504" s="7" t="str">
        <f aca="false">IF(P2504&gt;=Assumptions!$B$28,"High",IF(P2504&gt;=Assumptions!$B$29,"Mid","Low"))</f>
        <v>Low</v>
      </c>
      <c r="S2504" s="7" t="str">
        <f aca="false">INDEX(Assumptions!$B$33:$B$41,MATCH(Q2504&amp;"|"&amp;R2504,Assumptions!$A$33:$A$41,0))</f>
        <v>Light Touch</v>
      </c>
      <c r="T2504" s="7" t="n">
        <f aca="false">IF(ISNUMBER(Data_Clean!V2504),J2504*Data_Clean!V2504,0)</f>
        <v>188.1048876</v>
      </c>
    </row>
    <row r="2505" customFormat="false" ht="15" hidden="false" customHeight="false" outlineLevel="0" collapsed="false">
      <c r="A2505" s="15" t="str">
        <f aca="false">Data_Clean!A2505</f>
        <v>CX102501</v>
      </c>
      <c r="B2505" s="14" t="n">
        <f aca="false">Data_Clean!G2505*Assumptions!$B$5</f>
        <v>112.2955</v>
      </c>
      <c r="C2505" s="14" t="n">
        <f aca="false">IF(Data_Clean!H2505="",0,Data_Clean!H2505)*Assumptions!$B$6</f>
        <v>600.1578</v>
      </c>
      <c r="D2505" s="14" t="n">
        <f aca="false">Data_Clean!I2505*Assumptions!$B$7</f>
        <v>0</v>
      </c>
      <c r="E2505" s="14" t="n">
        <f aca="false">Data_Clean!J2505*Assumptions!$B$8</f>
        <v>1902.42645</v>
      </c>
      <c r="F2505" s="14" t="n">
        <f aca="false">Data_Clean!K2505*Assumptions!$B$9</f>
        <v>3676.2</v>
      </c>
      <c r="G2505" s="14" t="n">
        <f aca="false">Data_Clean!L2505*Assumptions!$B$10</f>
        <v>0</v>
      </c>
      <c r="H2505" s="14" t="n">
        <f aca="false">IF(OR(Data_Clean!M2505="",Data_Clean!N2505=""),0,Data_Clean!M2505*Data_Clean!N2505/100)*Assumptions!$B$13*Assumptions!$B$11</f>
        <v>229.77</v>
      </c>
      <c r="I2505" s="14" t="n">
        <f aca="false">Data_Clean!O2505*4*Assumptions!$B$12</f>
        <v>19.25952</v>
      </c>
      <c r="J2505" s="14" t="n">
        <f aca="false">SUM(B2505:I2505)</f>
        <v>6540.10927</v>
      </c>
      <c r="K2505" s="16" t="n">
        <f aca="false">IF(Data_Clean!P2505="","",Assumptions!$B$15*0.5^(Data_Clean!P2505/Assumptions!$B$20))</f>
        <v>24.9371368842836</v>
      </c>
      <c r="L2505" s="16" t="n">
        <f aca="false">Assumptions!$B$16*MIN(1,LN(1+Data_Clean!Q2505)/LN(1+Assumptions!$B$21))</f>
        <v>13.2535138894499</v>
      </c>
      <c r="M2505" s="16" t="n">
        <f aca="false">Assumptions!$B$17*(0.6*MIN(1,Data_Clean!R2505/Assumptions!$B$22)+0.4*IF(Data_Clean!S2505="",0,Data_Clean!S2505))</f>
        <v>8.394</v>
      </c>
      <c r="N2505" s="16" t="n">
        <f aca="false">Assumptions!$B$18*MIN(1,(Data_Clean!F2505-1)/Assumptions!$B$23)</f>
        <v>20</v>
      </c>
      <c r="O2505" s="16" t="n">
        <f aca="false">Assumptions!$B$19*(0.4*IF(Data_Clean!E2505="",0,MIN(1,Data_Clean!E2505/12/Assumptions!$B$24))+0.35*IF(Data_Clean!D2505="Y",1,0)+0.25*(1-MIN(Data_Clean!T2505,3)/3))/IF(Data_Clean!E2505="",0.6,1)</f>
        <v>5.6</v>
      </c>
      <c r="P2505" s="16" t="n">
        <f aca="false">SUM(K2505:O2505)/(Assumptions!$D$5-IF(K2505="",Assumptions!$B$15,0))*100</f>
        <v>72.1846507737335</v>
      </c>
      <c r="Q2505" s="7" t="str">
        <f aca="false">IF(J2505&gt;=Assumptions!$B$26,"High",IF(J2505&gt;=Assumptions!$B$27,"Mid","Low"))</f>
        <v>High</v>
      </c>
      <c r="R2505" s="7" t="str">
        <f aca="false">IF(P2505&gt;=Assumptions!$B$28,"High",IF(P2505&gt;=Assumptions!$B$29,"Mid","Low"))</f>
        <v>High</v>
      </c>
      <c r="S2505" s="7" t="str">
        <f aca="false">INDEX(Assumptions!$B$33:$B$41,MATCH(Q2505&amp;"|"&amp;R2505,Assumptions!$A$33:$A$41,0))</f>
        <v>Premier Advocates</v>
      </c>
      <c r="T2505" s="7" t="n">
        <f aca="false">IF(ISNUMBER(Data_Clean!V2505),J2505*Data_Clean!V2505,0)</f>
        <v>307.38513569</v>
      </c>
    </row>
    <row r="2506" customFormat="false" ht="15" hidden="false" customHeight="false" outlineLevel="0" collapsed="false">
      <c r="A2506" s="15" t="str">
        <f aca="false">Data_Clean!A2506</f>
        <v>CX102502</v>
      </c>
      <c r="B2506" s="14" t="n">
        <f aca="false">Data_Clean!G2506*Assumptions!$B$5</f>
        <v>232.2755</v>
      </c>
      <c r="C2506" s="14" t="n">
        <f aca="false">IF(Data_Clean!H2506="",0,Data_Clean!H2506)*Assumptions!$B$6</f>
        <v>120.4122</v>
      </c>
      <c r="D2506" s="14" t="n">
        <f aca="false">Data_Clean!I2506*Assumptions!$B$7</f>
        <v>228.8</v>
      </c>
      <c r="E2506" s="14" t="n">
        <f aca="false">Data_Clean!J2506*Assumptions!$B$8</f>
        <v>0</v>
      </c>
      <c r="F2506" s="14" t="n">
        <f aca="false">Data_Clean!K2506*Assumptions!$B$9</f>
        <v>1573</v>
      </c>
      <c r="G2506" s="14" t="n">
        <f aca="false">Data_Clean!L2506*Assumptions!$B$10</f>
        <v>0</v>
      </c>
      <c r="H2506" s="14" t="n">
        <f aca="false">IF(OR(Data_Clean!M2506="",Data_Clean!N2506=""),0,Data_Clean!M2506*Data_Clean!N2506/100)*Assumptions!$B$13*Assumptions!$B$11</f>
        <v>0</v>
      </c>
      <c r="I2506" s="14" t="n">
        <f aca="false">Data_Clean!O2506*4*Assumptions!$B$12</f>
        <v>0</v>
      </c>
      <c r="J2506" s="14" t="n">
        <f aca="false">SUM(B2506:I2506)</f>
        <v>2154.4877</v>
      </c>
      <c r="K2506" s="16" t="n">
        <f aca="false">IF(Data_Clean!P2506="","",Assumptions!$B$15*0.5^(Data_Clean!P2506/Assumptions!$B$20))</f>
        <v>28.6452481173125</v>
      </c>
      <c r="L2506" s="16" t="n">
        <f aca="false">Assumptions!$B$16*MIN(1,LN(1+Data_Clean!Q2506)/LN(1+Assumptions!$B$21))</f>
        <v>14.0427143261215</v>
      </c>
      <c r="M2506" s="16" t="n">
        <f aca="false">Assumptions!$B$17*(0.6*MIN(1,Data_Clean!R2506/Assumptions!$B$22)+0.4*IF(Data_Clean!S2506="",0,Data_Clean!S2506))</f>
        <v>13.662</v>
      </c>
      <c r="N2506" s="16" t="n">
        <f aca="false">Assumptions!$B$18*MIN(1,(Data_Clean!F2506-1)/Assumptions!$B$23)</f>
        <v>20</v>
      </c>
      <c r="O2506" s="16" t="n">
        <f aca="false">Assumptions!$B$19*(0.4*IF(Data_Clean!E2506="",0,MIN(1,Data_Clean!E2506/12/Assumptions!$B$24))+0.35*IF(Data_Clean!D2506="Y",1,0)+0.25*(1-MIN(Data_Clean!T2506,3)/3))/IF(Data_Clean!E2506="",0.6,1)</f>
        <v>3.8</v>
      </c>
      <c r="P2506" s="16" t="n">
        <f aca="false">SUM(K2506:O2506)/(Assumptions!$D$5-IF(K2506="",Assumptions!$B$15,0))*100</f>
        <v>80.149962443434</v>
      </c>
      <c r="Q2506" s="7" t="str">
        <f aca="false">IF(J2506&gt;=Assumptions!$B$26,"High",IF(J2506&gt;=Assumptions!$B$27,"Mid","Low"))</f>
        <v>High</v>
      </c>
      <c r="R2506" s="7" t="str">
        <f aca="false">IF(P2506&gt;=Assumptions!$B$28,"High",IF(P2506&gt;=Assumptions!$B$29,"Mid","Low"))</f>
        <v>High</v>
      </c>
      <c r="S2506" s="7" t="str">
        <f aca="false">INDEX(Assumptions!$B$33:$B$41,MATCH(Q2506&amp;"|"&amp;R2506,Assumptions!$A$33:$A$41,0))</f>
        <v>Premier Advocates</v>
      </c>
      <c r="T2506" s="7" t="n">
        <f aca="false">IF(ISNUMBER(Data_Clean!V2506),J2506*Data_Clean!V2506,0)</f>
        <v>77.13065966</v>
      </c>
    </row>
    <row r="2507" customFormat="false" ht="15" hidden="false" customHeight="false" outlineLevel="0" collapsed="false">
      <c r="A2507" s="15" t="str">
        <f aca="false">Data_Clean!A2507</f>
        <v>CX102503</v>
      </c>
      <c r="B2507" s="14" t="n">
        <f aca="false">Data_Clean!G2507*Assumptions!$B$5</f>
        <v>176.331</v>
      </c>
      <c r="C2507" s="14" t="n">
        <f aca="false">IF(Data_Clean!H2507="",0,Data_Clean!H2507)*Assumptions!$B$6</f>
        <v>0</v>
      </c>
      <c r="D2507" s="14" t="n">
        <f aca="false">Data_Clean!I2507*Assumptions!$B$7</f>
        <v>0</v>
      </c>
      <c r="E2507" s="14" t="n">
        <f aca="false">Data_Clean!J2507*Assumptions!$B$8</f>
        <v>0</v>
      </c>
      <c r="F2507" s="14" t="n">
        <f aca="false">Data_Clean!K2507*Assumptions!$B$9</f>
        <v>0</v>
      </c>
      <c r="G2507" s="14" t="n">
        <f aca="false">Data_Clean!L2507*Assumptions!$B$10</f>
        <v>0</v>
      </c>
      <c r="H2507" s="14" t="n">
        <f aca="false">IF(OR(Data_Clean!M2507="",Data_Clean!N2507=""),0,Data_Clean!M2507*Data_Clean!N2507/100)*Assumptions!$B$13*Assumptions!$B$11</f>
        <v>0</v>
      </c>
      <c r="I2507" s="14" t="n">
        <f aca="false">Data_Clean!O2507*4*Assumptions!$B$12</f>
        <v>0</v>
      </c>
      <c r="J2507" s="14" t="n">
        <f aca="false">SUM(B2507:I2507)</f>
        <v>176.331</v>
      </c>
      <c r="K2507" s="16" t="n">
        <f aca="false">IF(Data_Clean!P2507="","",Assumptions!$B$15*0.5^(Data_Clean!P2507/Assumptions!$B$20))</f>
        <v>12.7600074142628</v>
      </c>
      <c r="L2507" s="16" t="n">
        <f aca="false">Assumptions!$B$16*MIN(1,LN(1+Data_Clean!Q2507)/LN(1+Assumptions!$B$21))</f>
        <v>13.2535138894499</v>
      </c>
      <c r="M2507" s="16" t="n">
        <f aca="false">Assumptions!$B$17*(0.6*MIN(1,Data_Clean!R2507/Assumptions!$B$22)+0.4*IF(Data_Clean!S2507="",0,Data_Clean!S2507))</f>
        <v>9.126</v>
      </c>
      <c r="N2507" s="16" t="n">
        <f aca="false">Assumptions!$B$18*MIN(1,(Data_Clean!F2507-1)/Assumptions!$B$23)</f>
        <v>0</v>
      </c>
      <c r="O2507" s="16" t="n">
        <f aca="false">Assumptions!$B$19*(0.4*IF(Data_Clean!E2507="",0,MIN(1,Data_Clean!E2507/12/Assumptions!$B$24))+0.35*IF(Data_Clean!D2507="Y",1,0)+0.25*(1-MIN(Data_Clean!T2507,3)/3))/IF(Data_Clean!E2507="",0.6,1)</f>
        <v>3.9</v>
      </c>
      <c r="P2507" s="16" t="n">
        <f aca="false">SUM(K2507:O2507)/(Assumptions!$D$5-IF(K2507="",Assumptions!$B$15,0))*100</f>
        <v>39.0395213037127</v>
      </c>
      <c r="Q2507" s="7" t="str">
        <f aca="false">IF(J2507&gt;=Assumptions!$B$26,"High",IF(J2507&gt;=Assumptions!$B$27,"Mid","Low"))</f>
        <v>Low</v>
      </c>
      <c r="R2507" s="7" t="str">
        <f aca="false">IF(P2507&gt;=Assumptions!$B$28,"High",IF(P2507&gt;=Assumptions!$B$29,"Mid","Low"))</f>
        <v>Low</v>
      </c>
      <c r="S2507" s="7" t="str">
        <f aca="false">INDEX(Assumptions!$B$33:$B$41,MATCH(Q2507&amp;"|"&amp;R2507,Assumptions!$A$33:$A$41,0))</f>
        <v>Dormant &amp; Low Value</v>
      </c>
      <c r="T2507" s="7" t="n">
        <f aca="false">IF(ISNUMBER(Data_Clean!V2507),J2507*Data_Clean!V2507,0)</f>
        <v>23.7341526</v>
      </c>
    </row>
    <row r="2508" customFormat="false" ht="15" hidden="false" customHeight="false" outlineLevel="0" collapsed="false">
      <c r="A2508" s="15" t="str">
        <f aca="false">Data_Clean!A2508</f>
        <v>CX102504</v>
      </c>
      <c r="B2508" s="14" t="n">
        <f aca="false">Data_Clean!G2508*Assumptions!$B$5</f>
        <v>164.1425</v>
      </c>
      <c r="C2508" s="14" t="n">
        <f aca="false">IF(Data_Clean!H2508="",0,Data_Clean!H2508)*Assumptions!$B$6</f>
        <v>0</v>
      </c>
      <c r="D2508" s="14" t="n">
        <f aca="false">Data_Clean!I2508*Assumptions!$B$7</f>
        <v>0</v>
      </c>
      <c r="E2508" s="14" t="n">
        <f aca="false">Data_Clean!J2508*Assumptions!$B$8</f>
        <v>0</v>
      </c>
      <c r="F2508" s="14" t="n">
        <f aca="false">Data_Clean!K2508*Assumptions!$B$9</f>
        <v>3349.5</v>
      </c>
      <c r="G2508" s="14" t="n">
        <f aca="false">Data_Clean!L2508*Assumptions!$B$10</f>
        <v>0</v>
      </c>
      <c r="H2508" s="14" t="n">
        <f aca="false">IF(OR(Data_Clean!M2508="",Data_Clean!N2508=""),0,Data_Clean!M2508*Data_Clean!N2508/100)*Assumptions!$B$13*Assumptions!$B$11</f>
        <v>133.056</v>
      </c>
      <c r="I2508" s="14" t="n">
        <f aca="false">Data_Clean!O2508*4*Assumptions!$B$12</f>
        <v>23.63328</v>
      </c>
      <c r="J2508" s="14" t="n">
        <f aca="false">SUM(B2508:I2508)</f>
        <v>3670.33178</v>
      </c>
      <c r="K2508" s="16" t="n">
        <f aca="false">IF(Data_Clean!P2508="","",Assumptions!$B$15*0.5^(Data_Clean!P2508/Assumptions!$B$20))</f>
        <v>26.1165168988837</v>
      </c>
      <c r="L2508" s="16" t="n">
        <f aca="false">Assumptions!$B$16*MIN(1,LN(1+Data_Clean!Q2508)/LN(1+Assumptions!$B$21))</f>
        <v>14.1840947778045</v>
      </c>
      <c r="M2508" s="16" t="n">
        <f aca="false">Assumptions!$B$17*(0.6*MIN(1,Data_Clean!R2508/Assumptions!$B$22)+0.4*IF(Data_Clean!S2508="",0,Data_Clean!S2508))</f>
        <v>9.594</v>
      </c>
      <c r="N2508" s="16" t="n">
        <f aca="false">Assumptions!$B$18*MIN(1,(Data_Clean!F2508-1)/Assumptions!$B$23)</f>
        <v>10</v>
      </c>
      <c r="O2508" s="16" t="n">
        <f aca="false">Assumptions!$B$19*(0.4*IF(Data_Clean!E2508="",0,MIN(1,Data_Clean!E2508/12/Assumptions!$B$24))+0.35*IF(Data_Clean!D2508="Y",1,0)+0.25*(1-MIN(Data_Clean!T2508,3)/3))/IF(Data_Clean!E2508="",0.6,1)</f>
        <v>5.55</v>
      </c>
      <c r="P2508" s="16" t="n">
        <f aca="false">SUM(K2508:O2508)/(Assumptions!$D$5-IF(K2508="",Assumptions!$B$15,0))*100</f>
        <v>65.4446116766883</v>
      </c>
      <c r="Q2508" s="7" t="str">
        <f aca="false">IF(J2508&gt;=Assumptions!$B$26,"High",IF(J2508&gt;=Assumptions!$B$27,"Mid","Low"))</f>
        <v>High</v>
      </c>
      <c r="R2508" s="7" t="str">
        <f aca="false">IF(P2508&gt;=Assumptions!$B$28,"High",IF(P2508&gt;=Assumptions!$B$29,"Mid","Low"))</f>
        <v>Mid</v>
      </c>
      <c r="S2508" s="7" t="str">
        <f aca="false">INDEX(Assumptions!$B$33:$B$41,MATCH(Q2508&amp;"|"&amp;R2508,Assumptions!$A$33:$A$41,0))</f>
        <v>Established Core</v>
      </c>
      <c r="T2508" s="7" t="n">
        <f aca="false">IF(ISNUMBER(Data_Clean!V2508),J2508*Data_Clean!V2508,0)</f>
        <v>373.639775204</v>
      </c>
    </row>
    <row r="2509" customFormat="false" ht="15" hidden="false" customHeight="false" outlineLevel="0" collapsed="false">
      <c r="A2509" s="15" t="str">
        <f aca="false">Data_Clean!A2509</f>
        <v>CX102505</v>
      </c>
      <c r="B2509" s="14" t="n">
        <f aca="false">Data_Clean!G2509*Assumptions!$B$5</f>
        <v>42.359</v>
      </c>
      <c r="C2509" s="14" t="n">
        <f aca="false">IF(Data_Clean!H2509="",0,Data_Clean!H2509)*Assumptions!$B$6</f>
        <v>29.493</v>
      </c>
      <c r="D2509" s="14" t="n">
        <f aca="false">Data_Clean!I2509*Assumptions!$B$7</f>
        <v>0</v>
      </c>
      <c r="E2509" s="14" t="n">
        <f aca="false">Data_Clean!J2509*Assumptions!$B$8</f>
        <v>0</v>
      </c>
      <c r="F2509" s="14" t="n">
        <f aca="false">Data_Clean!K2509*Assumptions!$B$9</f>
        <v>0</v>
      </c>
      <c r="G2509" s="14" t="n">
        <f aca="false">Data_Clean!L2509*Assumptions!$B$10</f>
        <v>0</v>
      </c>
      <c r="H2509" s="14" t="n">
        <f aca="false">IF(OR(Data_Clean!M2509="",Data_Clean!N2509=""),0,Data_Clean!M2509*Data_Clean!N2509/100)*Assumptions!$B$13*Assumptions!$B$11</f>
        <v>52.752</v>
      </c>
      <c r="I2509" s="14" t="n">
        <f aca="false">Data_Clean!O2509*4*Assumptions!$B$12</f>
        <v>4.8048</v>
      </c>
      <c r="J2509" s="14" t="n">
        <f aca="false">SUM(B2509:I2509)</f>
        <v>129.4088</v>
      </c>
      <c r="K2509" s="16" t="n">
        <f aca="false">IF(Data_Clean!P2509="","",Assumptions!$B$15*0.5^(Data_Clean!P2509/Assumptions!$B$20))</f>
        <v>24.9371368842836</v>
      </c>
      <c r="L2509" s="16" t="n">
        <f aca="false">Assumptions!$B$16*MIN(1,LN(1+Data_Clean!Q2509)/LN(1+Assumptions!$B$21))</f>
        <v>10.362865626271</v>
      </c>
      <c r="M2509" s="16" t="n">
        <f aca="false">Assumptions!$B$17*(0.6*MIN(1,Data_Clean!R2509/Assumptions!$B$22)+0.4*IF(Data_Clean!S2509="",0,Data_Clean!S2509))</f>
        <v>12.738</v>
      </c>
      <c r="N2509" s="16" t="n">
        <f aca="false">Assumptions!$B$18*MIN(1,(Data_Clean!F2509-1)/Assumptions!$B$23)</f>
        <v>10</v>
      </c>
      <c r="O2509" s="16" t="n">
        <f aca="false">Assumptions!$B$19*(0.4*IF(Data_Clean!E2509="",0,MIN(1,Data_Clean!E2509/12/Assumptions!$B$24))+0.35*IF(Data_Clean!D2509="Y",1,0)+0.25*(1-MIN(Data_Clean!T2509,3)/3))/IF(Data_Clean!E2509="",0.6,1)</f>
        <v>4.8</v>
      </c>
      <c r="P2509" s="16" t="n">
        <f aca="false">SUM(K2509:O2509)/(Assumptions!$D$5-IF(K2509="",Assumptions!$B$15,0))*100</f>
        <v>62.8380025105546</v>
      </c>
      <c r="Q2509" s="7" t="str">
        <f aca="false">IF(J2509&gt;=Assumptions!$B$26,"High",IF(J2509&gt;=Assumptions!$B$27,"Mid","Low"))</f>
        <v>Low</v>
      </c>
      <c r="R2509" s="7" t="str">
        <f aca="false">IF(P2509&gt;=Assumptions!$B$28,"High",IF(P2509&gt;=Assumptions!$B$29,"Mid","Low"))</f>
        <v>Mid</v>
      </c>
      <c r="S2509" s="7" t="str">
        <f aca="false">INDEX(Assumptions!$B$33:$B$41,MATCH(Q2509&amp;"|"&amp;R2509,Assumptions!$A$33:$A$41,0))</f>
        <v>Light Touch</v>
      </c>
      <c r="T2509" s="7" t="n">
        <f aca="false">IF(ISNUMBER(Data_Clean!V2509),J2509*Data_Clean!V2509,0)</f>
        <v>15.10200696</v>
      </c>
    </row>
    <row r="2510" customFormat="false" ht="15" hidden="false" customHeight="false" outlineLevel="0" collapsed="false">
      <c r="A2510" s="15" t="str">
        <f aca="false">Data_Clean!A2510</f>
        <v>CX102506</v>
      </c>
      <c r="B2510" s="14" t="n">
        <f aca="false">Data_Clean!G2510*Assumptions!$B$5</f>
        <v>58.46025</v>
      </c>
      <c r="C2510" s="14" t="n">
        <f aca="false">IF(Data_Clean!H2510="",0,Data_Clean!H2510)*Assumptions!$B$6</f>
        <v>0</v>
      </c>
      <c r="D2510" s="14" t="n">
        <f aca="false">Data_Clean!I2510*Assumptions!$B$7</f>
        <v>0</v>
      </c>
      <c r="E2510" s="14" t="n">
        <f aca="false">Data_Clean!J2510*Assumptions!$B$8</f>
        <v>0</v>
      </c>
      <c r="F2510" s="14" t="n">
        <f aca="false">Data_Clean!K2510*Assumptions!$B$9</f>
        <v>1734.7</v>
      </c>
      <c r="G2510" s="14" t="n">
        <f aca="false">Data_Clean!L2510*Assumptions!$B$10</f>
        <v>883.35</v>
      </c>
      <c r="H2510" s="14" t="n">
        <f aca="false">IF(OR(Data_Clean!M2510="",Data_Clean!N2510=""),0,Data_Clean!M2510*Data_Clean!N2510/100)*Assumptions!$B$13*Assumptions!$B$11</f>
        <v>0</v>
      </c>
      <c r="I2510" s="14" t="n">
        <f aca="false">Data_Clean!O2510*4*Assumptions!$B$12</f>
        <v>0</v>
      </c>
      <c r="J2510" s="14" t="n">
        <f aca="false">SUM(B2510:I2510)</f>
        <v>2676.51025</v>
      </c>
      <c r="K2510" s="16" t="n">
        <f aca="false">IF(Data_Clean!P2510="","",Assumptions!$B$15*0.5^(Data_Clean!P2510/Assumptions!$B$20))</f>
        <v>29.3147990530274</v>
      </c>
      <c r="L2510" s="16" t="n">
        <f aca="false">Assumptions!$B$16*MIN(1,LN(1+Data_Clean!Q2510)/LN(1+Assumptions!$B$21))</f>
        <v>15.6854227887284</v>
      </c>
      <c r="M2510" s="16" t="n">
        <f aca="false">Assumptions!$B$17*(0.6*MIN(1,Data_Clean!R2510/Assumptions!$B$22)+0.4*IF(Data_Clean!S2510="",0,Data_Clean!S2510))</f>
        <v>11.688</v>
      </c>
      <c r="N2510" s="16" t="n">
        <f aca="false">Assumptions!$B$18*MIN(1,(Data_Clean!F2510-1)/Assumptions!$B$23)</f>
        <v>15</v>
      </c>
      <c r="O2510" s="16" t="n">
        <f aca="false">Assumptions!$B$19*(0.4*IF(Data_Clean!E2510="",0,MIN(1,Data_Clean!E2510/12/Assumptions!$B$24))+0.35*IF(Data_Clean!D2510="Y",1,0)+0.25*(1-MIN(Data_Clean!T2510,3)/3))/IF(Data_Clean!E2510="",0.6,1)</f>
        <v>12.15</v>
      </c>
      <c r="P2510" s="16" t="n">
        <f aca="false">SUM(K2510:O2510)/(Assumptions!$D$5-IF(K2510="",Assumptions!$B$15,0))*100</f>
        <v>83.8382218417558</v>
      </c>
      <c r="Q2510" s="7" t="str">
        <f aca="false">IF(J2510&gt;=Assumptions!$B$26,"High",IF(J2510&gt;=Assumptions!$B$27,"Mid","Low"))</f>
        <v>High</v>
      </c>
      <c r="R2510" s="7" t="str">
        <f aca="false">IF(P2510&gt;=Assumptions!$B$28,"High",IF(P2510&gt;=Assumptions!$B$29,"Mid","Low"))</f>
        <v>High</v>
      </c>
      <c r="S2510" s="7" t="str">
        <f aca="false">INDEX(Assumptions!$B$33:$B$41,MATCH(Q2510&amp;"|"&amp;R2510,Assumptions!$A$33:$A$41,0))</f>
        <v>Premier Advocates</v>
      </c>
      <c r="T2510" s="7" t="n">
        <f aca="false">IF(ISNUMBER(Data_Clean!V2510),J2510*Data_Clean!V2510,0)</f>
        <v>47.1065804</v>
      </c>
    </row>
    <row r="2511" customFormat="false" ht="15" hidden="false" customHeight="false" outlineLevel="0" collapsed="false">
      <c r="A2511" s="15" t="str">
        <f aca="false">Data_Clean!A2511</f>
        <v>CX102507</v>
      </c>
      <c r="B2511" s="14" t="n">
        <f aca="false">Data_Clean!G2511*Assumptions!$B$5</f>
        <v>35.59525</v>
      </c>
      <c r="C2511" s="14" t="n">
        <f aca="false">IF(Data_Clean!H2511="",0,Data_Clean!H2511)*Assumptions!$B$6</f>
        <v>0</v>
      </c>
      <c r="D2511" s="14" t="n">
        <f aca="false">Data_Clean!I2511*Assumptions!$B$7</f>
        <v>0</v>
      </c>
      <c r="E2511" s="14" t="n">
        <f aca="false">Data_Clean!J2511*Assumptions!$B$8</f>
        <v>0</v>
      </c>
      <c r="F2511" s="14" t="n">
        <f aca="false">Data_Clean!K2511*Assumptions!$B$9</f>
        <v>0</v>
      </c>
      <c r="G2511" s="14" t="n">
        <f aca="false">Data_Clean!L2511*Assumptions!$B$10</f>
        <v>0</v>
      </c>
      <c r="H2511" s="14" t="n">
        <f aca="false">IF(OR(Data_Clean!M2511="",Data_Clean!N2511=""),0,Data_Clean!M2511*Data_Clean!N2511/100)*Assumptions!$B$13*Assumptions!$B$11</f>
        <v>0</v>
      </c>
      <c r="I2511" s="14" t="n">
        <f aca="false">Data_Clean!O2511*4*Assumptions!$B$12</f>
        <v>0</v>
      </c>
      <c r="J2511" s="14" t="n">
        <f aca="false">SUM(B2511:I2511)</f>
        <v>35.59525</v>
      </c>
      <c r="K2511" s="16" t="n">
        <f aca="false">IF(Data_Clean!P2511="","",Assumptions!$B$15*0.5^(Data_Clean!P2511/Assumptions!$B$20))</f>
        <v>5.55411582107462</v>
      </c>
      <c r="L2511" s="16" t="n">
        <f aca="false">Assumptions!$B$16*MIN(1,LN(1+Data_Clean!Q2511)/LN(1+Assumptions!$B$21))</f>
        <v>10.6966696442427</v>
      </c>
      <c r="M2511" s="16" t="n">
        <f aca="false">Assumptions!$B$17*(0.6*MIN(1,Data_Clean!R2511/Assumptions!$B$22)+0.4*IF(Data_Clean!S2511="",0,Data_Clean!S2511))</f>
        <v>2.136</v>
      </c>
      <c r="N2511" s="16" t="n">
        <f aca="false">Assumptions!$B$18*MIN(1,(Data_Clean!F2511-1)/Assumptions!$B$23)</f>
        <v>0</v>
      </c>
      <c r="O2511" s="16" t="n">
        <f aca="false">Assumptions!$B$19*(0.4*IF(Data_Clean!E2511="",0,MIN(1,Data_Clean!E2511/12/Assumptions!$B$24))+0.35*IF(Data_Clean!D2511="Y",1,0)+0.25*(1-MIN(Data_Clean!T2511,3)/3))/IF(Data_Clean!E2511="",0.6,1)</f>
        <v>15</v>
      </c>
      <c r="P2511" s="16" t="n">
        <f aca="false">SUM(K2511:O2511)/(Assumptions!$D$5-IF(K2511="",Assumptions!$B$15,0))*100</f>
        <v>33.3867854653173</v>
      </c>
      <c r="Q2511" s="7" t="str">
        <f aca="false">IF(J2511&gt;=Assumptions!$B$26,"High",IF(J2511&gt;=Assumptions!$B$27,"Mid","Low"))</f>
        <v>Low</v>
      </c>
      <c r="R2511" s="7" t="str">
        <f aca="false">IF(P2511&gt;=Assumptions!$B$28,"High",IF(P2511&gt;=Assumptions!$B$29,"Mid","Low"))</f>
        <v>Low</v>
      </c>
      <c r="S2511" s="7" t="str">
        <f aca="false">INDEX(Assumptions!$B$33:$B$41,MATCH(Q2511&amp;"|"&amp;R2511,Assumptions!$A$33:$A$41,0))</f>
        <v>Dormant &amp; Low Value</v>
      </c>
      <c r="T2511" s="7" t="n">
        <f aca="false">IF(ISNUMBER(Data_Clean!V2511),J2511*Data_Clean!V2511,0)</f>
        <v>1.982655425</v>
      </c>
    </row>
    <row r="2512" customFormat="false" ht="15" hidden="false" customHeight="false" outlineLevel="0" collapsed="false">
      <c r="A2512" s="15" t="str">
        <f aca="false">Data_Clean!A2512</f>
        <v>CX102508</v>
      </c>
      <c r="B2512" s="14" t="n">
        <f aca="false">Data_Clean!G2512*Assumptions!$B$5</f>
        <v>6.349</v>
      </c>
      <c r="C2512" s="14" t="n">
        <f aca="false">IF(Data_Clean!H2512="",0,Data_Clean!H2512)*Assumptions!$B$6</f>
        <v>0</v>
      </c>
      <c r="D2512" s="14" t="n">
        <f aca="false">Data_Clean!I2512*Assumptions!$B$7</f>
        <v>0</v>
      </c>
      <c r="E2512" s="14" t="n">
        <f aca="false">Data_Clean!J2512*Assumptions!$B$8</f>
        <v>0</v>
      </c>
      <c r="F2512" s="14" t="n">
        <f aca="false">Data_Clean!K2512*Assumptions!$B$9</f>
        <v>0</v>
      </c>
      <c r="G2512" s="14" t="n">
        <f aca="false">Data_Clean!L2512*Assumptions!$B$10</f>
        <v>0</v>
      </c>
      <c r="H2512" s="14" t="n">
        <f aca="false">IF(OR(Data_Clean!M2512="",Data_Clean!N2512=""),0,Data_Clean!M2512*Data_Clean!N2512/100)*Assumptions!$B$13*Assumptions!$B$11</f>
        <v>0</v>
      </c>
      <c r="I2512" s="14" t="n">
        <f aca="false">Data_Clean!O2512*4*Assumptions!$B$12</f>
        <v>0</v>
      </c>
      <c r="J2512" s="14" t="n">
        <f aca="false">SUM(B2512:I2512)</f>
        <v>6.349</v>
      </c>
      <c r="K2512" s="16" t="n">
        <f aca="false">IF(Data_Clean!P2512="","",Assumptions!$B$15*0.5^(Data_Clean!P2512/Assumptions!$B$20))</f>
        <v>26.7269615442102</v>
      </c>
      <c r="L2512" s="16" t="n">
        <f aca="false">Assumptions!$B$16*MIN(1,LN(1+Data_Clean!Q2512)/LN(1+Assumptions!$B$21))</f>
        <v>10.362865626271</v>
      </c>
      <c r="M2512" s="16" t="n">
        <f aca="false">Assumptions!$B$17*(0.6*MIN(1,Data_Clean!R2512/Assumptions!$B$22)+0.4*IF(Data_Clean!S2512="",0,Data_Clean!S2512))</f>
        <v>4.968</v>
      </c>
      <c r="N2512" s="16" t="n">
        <f aca="false">Assumptions!$B$18*MIN(1,(Data_Clean!F2512-1)/Assumptions!$B$23)</f>
        <v>5</v>
      </c>
      <c r="O2512" s="16" t="n">
        <f aca="false">Assumptions!$B$19*(0.4*IF(Data_Clean!E2512="",0,MIN(1,Data_Clean!E2512/12/Assumptions!$B$24))+0.35*IF(Data_Clean!D2512="Y",1,0)+0.25*(1-MIN(Data_Clean!T2512,3)/3))/IF(Data_Clean!E2512="",0.6,1)</f>
        <v>9.2</v>
      </c>
      <c r="P2512" s="16" t="n">
        <f aca="false">SUM(K2512:O2512)/(Assumptions!$D$5-IF(K2512="",Assumptions!$B$15,0))*100</f>
        <v>56.2578271704812</v>
      </c>
      <c r="Q2512" s="7" t="str">
        <f aca="false">IF(J2512&gt;=Assumptions!$B$26,"High",IF(J2512&gt;=Assumptions!$B$27,"Mid","Low"))</f>
        <v>Low</v>
      </c>
      <c r="R2512" s="7" t="str">
        <f aca="false">IF(P2512&gt;=Assumptions!$B$28,"High",IF(P2512&gt;=Assumptions!$B$29,"Mid","Low"))</f>
        <v>Mid</v>
      </c>
      <c r="S2512" s="7" t="str">
        <f aca="false">INDEX(Assumptions!$B$33:$B$41,MATCH(Q2512&amp;"|"&amp;R2512,Assumptions!$A$33:$A$41,0))</f>
        <v>Light Touch</v>
      </c>
      <c r="T2512" s="7" t="n">
        <f aca="false">IF(ISNUMBER(Data_Clean!V2512),J2512*Data_Clean!V2512,0)</f>
        <v>0.2082472</v>
      </c>
    </row>
    <row r="2513" customFormat="false" ht="15" hidden="false" customHeight="false" outlineLevel="0" collapsed="false">
      <c r="A2513" s="15" t="str">
        <f aca="false">Data_Clean!A2513</f>
        <v>CX102509</v>
      </c>
      <c r="B2513" s="14" t="n">
        <f aca="false">Data_Clean!G2513*Assumptions!$B$5</f>
        <v>148.49175</v>
      </c>
      <c r="C2513" s="14" t="n">
        <f aca="false">IF(Data_Clean!H2513="",0,Data_Clean!H2513)*Assumptions!$B$6</f>
        <v>646.84428</v>
      </c>
      <c r="D2513" s="14" t="n">
        <f aca="false">Data_Clean!I2513*Assumptions!$B$7</f>
        <v>0</v>
      </c>
      <c r="E2513" s="14" t="n">
        <f aca="false">Data_Clean!J2513*Assumptions!$B$8</f>
        <v>0</v>
      </c>
      <c r="F2513" s="14" t="n">
        <f aca="false">Data_Clean!K2513*Assumptions!$B$9</f>
        <v>0</v>
      </c>
      <c r="G2513" s="14" t="n">
        <f aca="false">Data_Clean!L2513*Assumptions!$B$10</f>
        <v>0</v>
      </c>
      <c r="H2513" s="14" t="n">
        <f aca="false">IF(OR(Data_Clean!M2513="",Data_Clean!N2513=""),0,Data_Clean!M2513*Data_Clean!N2513/100)*Assumptions!$B$13*Assumptions!$B$11</f>
        <v>739.17</v>
      </c>
      <c r="I2513" s="14" t="n">
        <f aca="false">Data_Clean!O2513*4*Assumptions!$B$12</f>
        <v>0</v>
      </c>
      <c r="J2513" s="14" t="n">
        <f aca="false">SUM(B2513:I2513)</f>
        <v>1534.50603</v>
      </c>
      <c r="K2513" s="16" t="n">
        <f aca="false">IF(Data_Clean!P2513="","",Assumptions!$B$15*0.5^(Data_Clean!P2513/Assumptions!$B$20))</f>
        <v>0.00241609114521404</v>
      </c>
      <c r="L2513" s="16" t="n">
        <f aca="false">Assumptions!$B$16*MIN(1,LN(1+Data_Clean!Q2513)/LN(1+Assumptions!$B$21))</f>
        <v>0</v>
      </c>
      <c r="M2513" s="16" t="n">
        <f aca="false">Assumptions!$B$17*(0.6*MIN(1,Data_Clean!R2513/Assumptions!$B$22)+0.4*IF(Data_Clean!S2513="",0,Data_Clean!S2513))</f>
        <v>0</v>
      </c>
      <c r="N2513" s="16" t="n">
        <f aca="false">Assumptions!$B$18*MIN(1,(Data_Clean!F2513-1)/Assumptions!$B$23)</f>
        <v>10</v>
      </c>
      <c r="O2513" s="16" t="n">
        <f aca="false">Assumptions!$B$19*(0.4*IF(Data_Clean!E2513="",0,MIN(1,Data_Clean!E2513/12/Assumptions!$B$24))+0.35*IF(Data_Clean!D2513="Y",1,0)+0.25*(1-MIN(Data_Clean!T2513,3)/3))/IF(Data_Clean!E2513="",0.6,1)</f>
        <v>15</v>
      </c>
      <c r="P2513" s="16" t="n">
        <f aca="false">SUM(K2513:O2513)/(Assumptions!$D$5-IF(K2513="",Assumptions!$B$15,0))*100</f>
        <v>25.0024160911452</v>
      </c>
      <c r="Q2513" s="7" t="str">
        <f aca="false">IF(J2513&gt;=Assumptions!$B$26,"High",IF(J2513&gt;=Assumptions!$B$27,"Mid","Low"))</f>
        <v>High</v>
      </c>
      <c r="R2513" s="7" t="str">
        <f aca="false">IF(P2513&gt;=Assumptions!$B$28,"High",IF(P2513&gt;=Assumptions!$B$29,"Mid","Low"))</f>
        <v>Low</v>
      </c>
      <c r="S2513" s="7" t="str">
        <f aca="false">INDEX(Assumptions!$B$33:$B$41,MATCH(Q2513&amp;"|"&amp;R2513,Assumptions!$A$33:$A$41,0))</f>
        <v>Affluent Drifters</v>
      </c>
      <c r="T2513" s="7" t="n">
        <f aca="false">IF(ISNUMBER(Data_Clean!V2513),J2513*Data_Clean!V2513,0)</f>
        <v>297.540719217</v>
      </c>
    </row>
    <row r="2514" customFormat="false" ht="15" hidden="false" customHeight="false" outlineLevel="0" collapsed="false">
      <c r="A2514" s="15" t="str">
        <f aca="false">Data_Clean!A2514</f>
        <v>CX102510</v>
      </c>
      <c r="B2514" s="14" t="n">
        <f aca="false">Data_Clean!G2514*Assumptions!$B$5</f>
        <v>367.4555</v>
      </c>
      <c r="C2514" s="14" t="n">
        <f aca="false">IF(Data_Clean!H2514="",0,Data_Clean!H2514)*Assumptions!$B$6</f>
        <v>0</v>
      </c>
      <c r="D2514" s="14" t="n">
        <f aca="false">Data_Clean!I2514*Assumptions!$B$7</f>
        <v>0</v>
      </c>
      <c r="E2514" s="14" t="n">
        <f aca="false">Data_Clean!J2514*Assumptions!$B$8</f>
        <v>0</v>
      </c>
      <c r="F2514" s="14" t="n">
        <f aca="false">Data_Clean!K2514*Assumptions!$B$9</f>
        <v>0</v>
      </c>
      <c r="G2514" s="14" t="n">
        <f aca="false">Data_Clean!L2514*Assumptions!$B$10</f>
        <v>0</v>
      </c>
      <c r="H2514" s="14" t="n">
        <f aca="false">IF(OR(Data_Clean!M2514="",Data_Clean!N2514=""),0,Data_Clean!M2514*Data_Clean!N2514/100)*Assumptions!$B$13*Assumptions!$B$11</f>
        <v>335.616</v>
      </c>
      <c r="I2514" s="14" t="n">
        <f aca="false">Data_Clean!O2514*4*Assumptions!$B$12</f>
        <v>54.3984</v>
      </c>
      <c r="J2514" s="14" t="n">
        <f aca="false">SUM(B2514:I2514)</f>
        <v>757.4699</v>
      </c>
      <c r="K2514" s="16" t="n">
        <f aca="false">IF(Data_Clean!P2514="","",Assumptions!$B$15*0.5^(Data_Clean!P2514/Assumptions!$B$20))</f>
        <v>30</v>
      </c>
      <c r="L2514" s="16" t="n">
        <f aca="false">Assumptions!$B$16*MIN(1,LN(1+Data_Clean!Q2514)/LN(1+Assumptions!$B$21))</f>
        <v>15.383822204249</v>
      </c>
      <c r="M2514" s="16" t="n">
        <f aca="false">Assumptions!$B$17*(0.6*MIN(1,Data_Clean!R2514/Assumptions!$B$22)+0.4*IF(Data_Clean!S2514="",0,Data_Clean!S2514))</f>
        <v>13.446</v>
      </c>
      <c r="N2514" s="16" t="n">
        <f aca="false">Assumptions!$B$18*MIN(1,(Data_Clean!F2514-1)/Assumptions!$B$23)</f>
        <v>5</v>
      </c>
      <c r="O2514" s="16" t="n">
        <f aca="false">Assumptions!$B$19*(0.4*IF(Data_Clean!E2514="",0,MIN(1,Data_Clean!E2514/12/Assumptions!$B$24))+0.35*IF(Data_Clean!D2514="Y",1,0)+0.25*(1-MIN(Data_Clean!T2514,3)/3))/IF(Data_Clean!E2514="",0.6,1)</f>
        <v>9.75</v>
      </c>
      <c r="P2514" s="16" t="n">
        <f aca="false">SUM(K2514:O2514)/(Assumptions!$D$5-IF(K2514="",Assumptions!$B$15,0))*100</f>
        <v>73.579822204249</v>
      </c>
      <c r="Q2514" s="7" t="str">
        <f aca="false">IF(J2514&gt;=Assumptions!$B$26,"High",IF(J2514&gt;=Assumptions!$B$27,"Mid","Low"))</f>
        <v>Mid</v>
      </c>
      <c r="R2514" s="7" t="str">
        <f aca="false">IF(P2514&gt;=Assumptions!$B$28,"High",IF(P2514&gt;=Assumptions!$B$29,"Mid","Low"))</f>
        <v>High</v>
      </c>
      <c r="S2514" s="7" t="str">
        <f aca="false">INDEX(Assumptions!$B$33:$B$41,MATCH(Q2514&amp;"|"&amp;R2514,Assumptions!$A$33:$A$41,0))</f>
        <v>Engaged Builders</v>
      </c>
      <c r="T2514" s="7" t="n">
        <f aca="false">IF(ISNUMBER(Data_Clean!V2514),J2514*Data_Clean!V2514,0)</f>
        <v>62.56701374</v>
      </c>
    </row>
    <row r="2515" customFormat="false" ht="15" hidden="false" customHeight="false" outlineLevel="0" collapsed="false">
      <c r="A2515" s="15" t="str">
        <f aca="false">Data_Clean!A2515</f>
        <v>CX102511</v>
      </c>
      <c r="B2515" s="14" t="n">
        <f aca="false">Data_Clean!G2515*Assumptions!$B$5</f>
        <v>174.01225</v>
      </c>
      <c r="C2515" s="14" t="n">
        <f aca="false">IF(Data_Clean!H2515="",0,Data_Clean!H2515)*Assumptions!$B$6</f>
        <v>262.0074</v>
      </c>
      <c r="D2515" s="14" t="n">
        <f aca="false">Data_Clean!I2515*Assumptions!$B$7</f>
        <v>0</v>
      </c>
      <c r="E2515" s="14" t="n">
        <f aca="false">Data_Clean!J2515*Assumptions!$B$8</f>
        <v>1049.56485</v>
      </c>
      <c r="F2515" s="14" t="n">
        <f aca="false">Data_Clean!K2515*Assumptions!$B$9</f>
        <v>0</v>
      </c>
      <c r="G2515" s="14" t="n">
        <f aca="false">Data_Clean!L2515*Assumptions!$B$10</f>
        <v>0</v>
      </c>
      <c r="H2515" s="14" t="n">
        <f aca="false">IF(OR(Data_Clean!M2515="",Data_Clean!N2515=""),0,Data_Clean!M2515*Data_Clean!N2515/100)*Assumptions!$B$13*Assumptions!$B$11</f>
        <v>378.144</v>
      </c>
      <c r="I2515" s="14" t="n">
        <f aca="false">Data_Clean!O2515*4*Assumptions!$B$12</f>
        <v>133.22352</v>
      </c>
      <c r="J2515" s="14" t="n">
        <f aca="false">SUM(B2515:I2515)</f>
        <v>1996.95202</v>
      </c>
      <c r="K2515" s="16" t="n">
        <f aca="false">IF(Data_Clean!P2515="","",Assumptions!$B$15*0.5^(Data_Clean!P2515/Assumptions!$B$20))</f>
        <v>27.9909897461042</v>
      </c>
      <c r="L2515" s="16" t="n">
        <f aca="false">Assumptions!$B$16*MIN(1,LN(1+Data_Clean!Q2515)/LN(1+Assumptions!$B$21))</f>
        <v>17.278213829399</v>
      </c>
      <c r="M2515" s="16" t="n">
        <f aca="false">Assumptions!$B$17*(0.6*MIN(1,Data_Clean!R2515/Assumptions!$B$22)+0.4*IF(Data_Clean!S2515="",0,Data_Clean!S2515))</f>
        <v>1.512</v>
      </c>
      <c r="N2515" s="16" t="n">
        <f aca="false">Assumptions!$B$18*MIN(1,(Data_Clean!F2515-1)/Assumptions!$B$23)</f>
        <v>15</v>
      </c>
      <c r="O2515" s="16" t="n">
        <f aca="false">Assumptions!$B$19*(0.4*IF(Data_Clean!E2515="",0,MIN(1,Data_Clean!E2515/12/Assumptions!$B$24))+0.35*IF(Data_Clean!D2515="Y",1,0)+0.25*(1-MIN(Data_Clean!T2515,3)/3))/IF(Data_Clean!E2515="",0.6,1)</f>
        <v>15</v>
      </c>
      <c r="P2515" s="16" t="n">
        <f aca="false">SUM(K2515:O2515)/(Assumptions!$D$5-IF(K2515="",Assumptions!$B$15,0))*100</f>
        <v>76.7812035755032</v>
      </c>
      <c r="Q2515" s="7" t="str">
        <f aca="false">IF(J2515&gt;=Assumptions!$B$26,"High",IF(J2515&gt;=Assumptions!$B$27,"Mid","Low"))</f>
        <v>High</v>
      </c>
      <c r="R2515" s="7" t="str">
        <f aca="false">IF(P2515&gt;=Assumptions!$B$28,"High",IF(P2515&gt;=Assumptions!$B$29,"Mid","Low"))</f>
        <v>High</v>
      </c>
      <c r="S2515" s="7" t="str">
        <f aca="false">INDEX(Assumptions!$B$33:$B$41,MATCH(Q2515&amp;"|"&amp;R2515,Assumptions!$A$33:$A$41,0))</f>
        <v>Premier Advocates</v>
      </c>
      <c r="T2515" s="7" t="n">
        <f aca="false">IF(ISNUMBER(Data_Clean!V2515),J2515*Data_Clean!V2515,0)</f>
        <v>29.9542803</v>
      </c>
    </row>
    <row r="2516" customFormat="false" ht="15" hidden="false" customHeight="false" outlineLevel="0" collapsed="false">
      <c r="A2516" s="15" t="str">
        <f aca="false">Data_Clean!A2516</f>
        <v>CX102512</v>
      </c>
      <c r="B2516" s="14" t="n">
        <f aca="false">Data_Clean!G2516*Assumptions!$B$5</f>
        <v>236.68075</v>
      </c>
      <c r="C2516" s="14" t="n">
        <f aca="false">IF(Data_Clean!H2516="",0,Data_Clean!H2516)*Assumptions!$B$6</f>
        <v>250.0566</v>
      </c>
      <c r="D2516" s="14" t="n">
        <f aca="false">Data_Clean!I2516*Assumptions!$B$7</f>
        <v>569.6</v>
      </c>
      <c r="E2516" s="14" t="n">
        <f aca="false">Data_Clean!J2516*Assumptions!$B$8</f>
        <v>0</v>
      </c>
      <c r="F2516" s="14" t="n">
        <f aca="false">Data_Clean!K2516*Assumptions!$B$9</f>
        <v>0</v>
      </c>
      <c r="G2516" s="14" t="n">
        <f aca="false">Data_Clean!L2516*Assumptions!$B$10</f>
        <v>0</v>
      </c>
      <c r="H2516" s="14" t="n">
        <f aca="false">IF(OR(Data_Clean!M2516="",Data_Clean!N2516=""),0,Data_Clean!M2516*Data_Clean!N2516/100)*Assumptions!$B$13*Assumptions!$B$11</f>
        <v>180.048</v>
      </c>
      <c r="I2516" s="14" t="n">
        <f aca="false">Data_Clean!O2516*4*Assumptions!$B$12</f>
        <v>0</v>
      </c>
      <c r="J2516" s="14" t="n">
        <f aca="false">SUM(B2516:I2516)</f>
        <v>1236.38535</v>
      </c>
      <c r="K2516" s="16" t="n">
        <f aca="false">IF(Data_Clean!P2516="","",Assumptions!$B$15*0.5^(Data_Clean!P2516/Assumptions!$B$20))</f>
        <v>0.408070576545058</v>
      </c>
      <c r="L2516" s="16" t="n">
        <f aca="false">Assumptions!$B$16*MIN(1,LN(1+Data_Clean!Q2516)/LN(1+Assumptions!$B$21))</f>
        <v>0</v>
      </c>
      <c r="M2516" s="16" t="n">
        <f aca="false">Assumptions!$B$17*(0.6*MIN(1,Data_Clean!R2516/Assumptions!$B$22)+0.4*IF(Data_Clean!S2516="",0,Data_Clean!S2516))</f>
        <v>0</v>
      </c>
      <c r="N2516" s="16" t="n">
        <f aca="false">Assumptions!$B$18*MIN(1,(Data_Clean!F2516-1)/Assumptions!$B$23)</f>
        <v>15</v>
      </c>
      <c r="O2516" s="16" t="n">
        <f aca="false">Assumptions!$B$19*(0.4*IF(Data_Clean!E2516="",0,MIN(1,Data_Clean!E2516/12/Assumptions!$B$24))+0.35*IF(Data_Clean!D2516="Y",1,0)+0.25*(1-MIN(Data_Clean!T2516,3)/3))/IF(Data_Clean!E2516="",0.6,1)</f>
        <v>9.05</v>
      </c>
      <c r="P2516" s="16" t="n">
        <f aca="false">SUM(K2516:O2516)/(Assumptions!$D$5-IF(K2516="",Assumptions!$B$15,0))*100</f>
        <v>24.4580705765451</v>
      </c>
      <c r="Q2516" s="7" t="str">
        <f aca="false">IF(J2516&gt;=Assumptions!$B$26,"High",IF(J2516&gt;=Assumptions!$B$27,"Mid","Low"))</f>
        <v>Mid</v>
      </c>
      <c r="R2516" s="7" t="str">
        <f aca="false">IF(P2516&gt;=Assumptions!$B$28,"High",IF(P2516&gt;=Assumptions!$B$29,"Mid","Low"))</f>
        <v>Low</v>
      </c>
      <c r="S2516" s="7" t="str">
        <f aca="false">INDEX(Assumptions!$B$33:$B$41,MATCH(Q2516&amp;"|"&amp;R2516,Assumptions!$A$33:$A$41,0))</f>
        <v>Light Touch</v>
      </c>
      <c r="T2516" s="7" t="n">
        <f aca="false">IF(ISNUMBER(Data_Clean!V2516),J2516*Data_Clean!V2516,0)</f>
        <v>176.184912375</v>
      </c>
    </row>
    <row r="2517" customFormat="false" ht="15" hidden="false" customHeight="false" outlineLevel="0" collapsed="false">
      <c r="A2517" s="15" t="str">
        <f aca="false">Data_Clean!A2517</f>
        <v>CX102513</v>
      </c>
      <c r="B2517" s="14" t="n">
        <f aca="false">Data_Clean!G2517*Assumptions!$B$5</f>
        <v>66.47025</v>
      </c>
      <c r="C2517" s="14" t="n">
        <f aca="false">IF(Data_Clean!H2517="",0,Data_Clean!H2517)*Assumptions!$B$6</f>
        <v>0</v>
      </c>
      <c r="D2517" s="14" t="n">
        <f aca="false">Data_Clean!I2517*Assumptions!$B$7</f>
        <v>0</v>
      </c>
      <c r="E2517" s="14" t="n">
        <f aca="false">Data_Clean!J2517*Assumptions!$B$8</f>
        <v>0</v>
      </c>
      <c r="F2517" s="14" t="n">
        <f aca="false">Data_Clean!K2517*Assumptions!$B$9</f>
        <v>0</v>
      </c>
      <c r="G2517" s="14" t="n">
        <f aca="false">Data_Clean!L2517*Assumptions!$B$10</f>
        <v>0</v>
      </c>
      <c r="H2517" s="14" t="n">
        <f aca="false">IF(OR(Data_Clean!M2517="",Data_Clean!N2517=""),0,Data_Clean!M2517*Data_Clean!N2517/100)*Assumptions!$B$13*Assumptions!$B$11</f>
        <v>0</v>
      </c>
      <c r="I2517" s="14" t="n">
        <f aca="false">Data_Clean!O2517*4*Assumptions!$B$12</f>
        <v>0</v>
      </c>
      <c r="J2517" s="14" t="n">
        <f aca="false">SUM(B2517:I2517)</f>
        <v>66.47025</v>
      </c>
      <c r="K2517" s="16" t="n">
        <f aca="false">IF(Data_Clean!P2517="","",Assumptions!$B$15*0.5^(Data_Clean!P2517/Assumptions!$B$20))</f>
        <v>28.6452481173125</v>
      </c>
      <c r="L2517" s="16" t="n">
        <f aca="false">Assumptions!$B$16*MIN(1,LN(1+Data_Clean!Q2517)/LN(1+Assumptions!$B$21))</f>
        <v>11.0057238927514</v>
      </c>
      <c r="M2517" s="16" t="n">
        <f aca="false">Assumptions!$B$17*(0.6*MIN(1,Data_Clean!R2517/Assumptions!$B$22)+0.4*IF(Data_Clean!S2517="",0,Data_Clean!S2517))</f>
        <v>9.426</v>
      </c>
      <c r="N2517" s="16" t="n">
        <f aca="false">Assumptions!$B$18*MIN(1,(Data_Clean!F2517-1)/Assumptions!$B$23)</f>
        <v>5</v>
      </c>
      <c r="O2517" s="16" t="n">
        <f aca="false">Assumptions!$B$19*(0.4*IF(Data_Clean!E2517="",0,MIN(1,Data_Clean!E2517/12/Assumptions!$B$24))+0.35*IF(Data_Clean!D2517="Y",1,0)+0.25*(1-MIN(Data_Clean!T2517,3)/3))/IF(Data_Clean!E2517="",0.6,1)</f>
        <v>8.7</v>
      </c>
      <c r="P2517" s="16" t="n">
        <f aca="false">SUM(K2517:O2517)/(Assumptions!$D$5-IF(K2517="",Assumptions!$B$15,0))*100</f>
        <v>62.7769720100639</v>
      </c>
      <c r="Q2517" s="7" t="str">
        <f aca="false">IF(J2517&gt;=Assumptions!$B$26,"High",IF(J2517&gt;=Assumptions!$B$27,"Mid","Low"))</f>
        <v>Low</v>
      </c>
      <c r="R2517" s="7" t="str">
        <f aca="false">IF(P2517&gt;=Assumptions!$B$28,"High",IF(P2517&gt;=Assumptions!$B$29,"Mid","Low"))</f>
        <v>Mid</v>
      </c>
      <c r="S2517" s="7" t="str">
        <f aca="false">INDEX(Assumptions!$B$33:$B$41,MATCH(Q2517&amp;"|"&amp;R2517,Assumptions!$A$33:$A$41,0))</f>
        <v>Light Touch</v>
      </c>
      <c r="T2517" s="7" t="n">
        <f aca="false">IF(ISNUMBER(Data_Clean!V2517),J2517*Data_Clean!V2517,0)</f>
        <v>4.82574015</v>
      </c>
    </row>
    <row r="2518" customFormat="false" ht="15" hidden="false" customHeight="false" outlineLevel="0" collapsed="false">
      <c r="A2518" s="15" t="str">
        <f aca="false">Data_Clean!A2518</f>
        <v>CX102514</v>
      </c>
      <c r="B2518" s="14" t="n">
        <f aca="false">Data_Clean!G2518*Assumptions!$B$5</f>
        <v>2.64325</v>
      </c>
      <c r="C2518" s="14" t="n">
        <f aca="false">IF(Data_Clean!H2518="",0,Data_Clean!H2518)*Assumptions!$B$6</f>
        <v>0</v>
      </c>
      <c r="D2518" s="14" t="n">
        <f aca="false">Data_Clean!I2518*Assumptions!$B$7</f>
        <v>0</v>
      </c>
      <c r="E2518" s="14" t="n">
        <f aca="false">Data_Clean!J2518*Assumptions!$B$8</f>
        <v>0</v>
      </c>
      <c r="F2518" s="14" t="n">
        <f aca="false">Data_Clean!K2518*Assumptions!$B$9</f>
        <v>0</v>
      </c>
      <c r="G2518" s="14" t="n">
        <f aca="false">Data_Clean!L2518*Assumptions!$B$10</f>
        <v>886.95</v>
      </c>
      <c r="H2518" s="14" t="n">
        <f aca="false">IF(OR(Data_Clean!M2518="",Data_Clean!N2518=""),0,Data_Clean!M2518*Data_Clean!N2518/100)*Assumptions!$B$13*Assumptions!$B$11</f>
        <v>0</v>
      </c>
      <c r="I2518" s="14" t="n">
        <f aca="false">Data_Clean!O2518*4*Assumptions!$B$12</f>
        <v>0</v>
      </c>
      <c r="J2518" s="14" t="n">
        <f aca="false">SUM(B2518:I2518)</f>
        <v>889.59325</v>
      </c>
      <c r="K2518" s="16" t="n">
        <f aca="false">IF(Data_Clean!P2518="","",Assumptions!$B$15*0.5^(Data_Clean!P2518/Assumptions!$B$20))</f>
        <v>24.9371368842836</v>
      </c>
      <c r="L2518" s="16" t="n">
        <f aca="false">Assumptions!$B$16*MIN(1,LN(1+Data_Clean!Q2518)/LN(1+Assumptions!$B$21))</f>
        <v>11.2934465146257</v>
      </c>
      <c r="M2518" s="16" t="n">
        <f aca="false">Assumptions!$B$17*(0.6*MIN(1,Data_Clean!R2518/Assumptions!$B$22)+0.4*IF(Data_Clean!S2518="",0,Data_Clean!S2518))</f>
        <v>11.364</v>
      </c>
      <c r="N2518" s="16" t="n">
        <f aca="false">Assumptions!$B$18*MIN(1,(Data_Clean!F2518-1)/Assumptions!$B$23)</f>
        <v>5</v>
      </c>
      <c r="O2518" s="16" t="n">
        <f aca="false">Assumptions!$B$19*(0.4*IF(Data_Clean!E2518="",0,MIN(1,Data_Clean!E2518/12/Assumptions!$B$24))+0.35*IF(Data_Clean!D2518="Y",1,0)+0.25*(1-MIN(Data_Clean!T2518,3)/3))/IF(Data_Clean!E2518="",0.6,1)</f>
        <v>4.75</v>
      </c>
      <c r="P2518" s="16" t="n">
        <f aca="false">SUM(K2518:O2518)/(Assumptions!$D$5-IF(K2518="",Assumptions!$B$15,0))*100</f>
        <v>57.3445833989093</v>
      </c>
      <c r="Q2518" s="7" t="str">
        <f aca="false">IF(J2518&gt;=Assumptions!$B$26,"High",IF(J2518&gt;=Assumptions!$B$27,"Mid","Low"))</f>
        <v>Mid</v>
      </c>
      <c r="R2518" s="7" t="str">
        <f aca="false">IF(P2518&gt;=Assumptions!$B$28,"High",IF(P2518&gt;=Assumptions!$B$29,"Mid","Low"))</f>
        <v>Mid</v>
      </c>
      <c r="S2518" s="7" t="str">
        <f aca="false">INDEX(Assumptions!$B$33:$B$41,MATCH(Q2518&amp;"|"&amp;R2518,Assumptions!$A$33:$A$41,0))</f>
        <v>Established Core</v>
      </c>
      <c r="T2518" s="7" t="n">
        <f aca="false">IF(ISNUMBER(Data_Clean!V2518),J2518*Data_Clean!V2518,0)</f>
        <v>173.6486024</v>
      </c>
    </row>
    <row r="2519" customFormat="false" ht="15" hidden="false" customHeight="false" outlineLevel="0" collapsed="false">
      <c r="A2519" s="15" t="str">
        <f aca="false">Data_Clean!A2519</f>
        <v>CX102515</v>
      </c>
      <c r="B2519" s="14" t="n">
        <f aca="false">Data_Clean!G2519*Assumptions!$B$5</f>
        <v>11.91925</v>
      </c>
      <c r="C2519" s="14" t="n">
        <f aca="false">IF(Data_Clean!H2519="",0,Data_Clean!H2519)*Assumptions!$B$6</f>
        <v>28.05024</v>
      </c>
      <c r="D2519" s="14" t="n">
        <f aca="false">Data_Clean!I2519*Assumptions!$B$7</f>
        <v>0</v>
      </c>
      <c r="E2519" s="14" t="n">
        <f aca="false">Data_Clean!J2519*Assumptions!$B$8</f>
        <v>0</v>
      </c>
      <c r="F2519" s="14" t="n">
        <f aca="false">Data_Clean!K2519*Assumptions!$B$9</f>
        <v>0</v>
      </c>
      <c r="G2519" s="14" t="n">
        <f aca="false">Data_Clean!L2519*Assumptions!$B$10</f>
        <v>0</v>
      </c>
      <c r="H2519" s="14" t="n">
        <f aca="false">IF(OR(Data_Clean!M2519="",Data_Clean!N2519=""),0,Data_Clean!M2519*Data_Clean!N2519/100)*Assumptions!$B$13*Assumptions!$B$11</f>
        <v>0</v>
      </c>
      <c r="I2519" s="14" t="n">
        <f aca="false">Data_Clean!O2519*4*Assumptions!$B$12</f>
        <v>0</v>
      </c>
      <c r="J2519" s="14" t="n">
        <f aca="false">SUM(B2519:I2519)</f>
        <v>39.96949</v>
      </c>
      <c r="K2519" s="16" t="str">
        <f aca="false">IF(Data_Clean!P2519="","",Assumptions!$B$15*0.5^(Data_Clean!P2519/Assumptions!$B$20))</f>
        <v/>
      </c>
      <c r="L2519" s="16" t="n">
        <f aca="false">Assumptions!$B$16*MIN(1,LN(1+Data_Clean!Q2519)/LN(1+Assumptions!$B$21))</f>
        <v>9.16313819982653</v>
      </c>
      <c r="M2519" s="16" t="n">
        <f aca="false">Assumptions!$B$17*(0.6*MIN(1,Data_Clean!R2519/Assumptions!$B$22)+0.4*IF(Data_Clean!S2519="",0,Data_Clean!S2519))</f>
        <v>3.714</v>
      </c>
      <c r="N2519" s="16" t="n">
        <f aca="false">Assumptions!$B$18*MIN(1,(Data_Clean!F2519-1)/Assumptions!$B$23)</f>
        <v>5</v>
      </c>
      <c r="O2519" s="16" t="n">
        <f aca="false">Assumptions!$B$19*(0.4*IF(Data_Clean!E2519="",0,MIN(1,Data_Clean!E2519/12/Assumptions!$B$24))+0.35*IF(Data_Clean!D2519="Y",1,0)+0.25*(1-MIN(Data_Clean!T2519,3)/3))/IF(Data_Clean!E2519="",0.6,1)</f>
        <v>9.75</v>
      </c>
      <c r="P2519" s="16" t="n">
        <f aca="false">SUM(K2519:O2519)/(Assumptions!$D$5-IF(K2519="",Assumptions!$B$15,0))*100</f>
        <v>39.4673402854665</v>
      </c>
      <c r="Q2519" s="7" t="str">
        <f aca="false">IF(J2519&gt;=Assumptions!$B$26,"High",IF(J2519&gt;=Assumptions!$B$27,"Mid","Low"))</f>
        <v>Low</v>
      </c>
      <c r="R2519" s="7" t="str">
        <f aca="false">IF(P2519&gt;=Assumptions!$B$28,"High",IF(P2519&gt;=Assumptions!$B$29,"Mid","Low"))</f>
        <v>Low</v>
      </c>
      <c r="S2519" s="7" t="str">
        <f aca="false">INDEX(Assumptions!$B$33:$B$41,MATCH(Q2519&amp;"|"&amp;R2519,Assumptions!$A$33:$A$41,0))</f>
        <v>Dormant &amp; Low Value</v>
      </c>
      <c r="T2519" s="7" t="n">
        <f aca="false">IF(ISNUMBER(Data_Clean!V2519),J2519*Data_Clean!V2519,0)</f>
        <v>0</v>
      </c>
    </row>
    <row r="2520" customFormat="false" ht="15" hidden="false" customHeight="false" outlineLevel="0" collapsed="false">
      <c r="A2520" s="15" t="str">
        <f aca="false">Data_Clean!A2520</f>
        <v>CX102516</v>
      </c>
      <c r="B2520" s="14" t="n">
        <f aca="false">Data_Clean!G2520*Assumptions!$B$5</f>
        <v>74.02575</v>
      </c>
      <c r="C2520" s="14" t="n">
        <f aca="false">IF(Data_Clean!H2520="",0,Data_Clean!H2520)*Assumptions!$B$6</f>
        <v>1628.84376</v>
      </c>
      <c r="D2520" s="14" t="n">
        <f aca="false">Data_Clean!I2520*Assumptions!$B$7</f>
        <v>0</v>
      </c>
      <c r="E2520" s="14" t="n">
        <f aca="false">Data_Clean!J2520*Assumptions!$B$8</f>
        <v>0</v>
      </c>
      <c r="F2520" s="14" t="n">
        <f aca="false">Data_Clean!K2520*Assumptions!$B$9</f>
        <v>0</v>
      </c>
      <c r="G2520" s="14" t="n">
        <f aca="false">Data_Clean!L2520*Assumptions!$B$10</f>
        <v>0</v>
      </c>
      <c r="H2520" s="14" t="n">
        <f aca="false">IF(OR(Data_Clean!M2520="",Data_Clean!N2520=""),0,Data_Clean!M2520*Data_Clean!N2520/100)*Assumptions!$B$13*Assumptions!$B$11</f>
        <v>435.33</v>
      </c>
      <c r="I2520" s="14" t="n">
        <f aca="false">Data_Clean!O2520*4*Assumptions!$B$12</f>
        <v>13.31904</v>
      </c>
      <c r="J2520" s="14" t="n">
        <f aca="false">SUM(B2520:I2520)</f>
        <v>2151.51855</v>
      </c>
      <c r="K2520" s="16" t="n">
        <f aca="false">IF(Data_Clean!P2520="","",Assumptions!$B$15*0.5^(Data_Clean!P2520/Assumptions!$B$20))</f>
        <v>26.1165168988837</v>
      </c>
      <c r="L2520" s="16" t="n">
        <f aca="false">Assumptions!$B$16*MIN(1,LN(1+Data_Clean!Q2520)/LN(1+Assumptions!$B$21))</f>
        <v>10.6966696442427</v>
      </c>
      <c r="M2520" s="16" t="n">
        <f aca="false">Assumptions!$B$17*(0.6*MIN(1,Data_Clean!R2520/Assumptions!$B$22)+0.4*IF(Data_Clean!S2520="",0,Data_Clean!S2520))</f>
        <v>3.138</v>
      </c>
      <c r="N2520" s="16" t="n">
        <f aca="false">Assumptions!$B$18*MIN(1,(Data_Clean!F2520-1)/Assumptions!$B$23)</f>
        <v>15</v>
      </c>
      <c r="O2520" s="16" t="n">
        <f aca="false">Assumptions!$B$19*(0.4*IF(Data_Clean!E2520="",0,MIN(1,Data_Clean!E2520/12/Assumptions!$B$24))+0.35*IF(Data_Clean!D2520="Y",1,0)+0.25*(1-MIN(Data_Clean!T2520,3)/3))/IF(Data_Clean!E2520="",0.6,1)</f>
        <v>15</v>
      </c>
      <c r="P2520" s="16" t="n">
        <f aca="false">SUM(K2520:O2520)/(Assumptions!$D$5-IF(K2520="",Assumptions!$B$15,0))*100</f>
        <v>69.9511865431264</v>
      </c>
      <c r="Q2520" s="7" t="str">
        <f aca="false">IF(J2520&gt;=Assumptions!$B$26,"High",IF(J2520&gt;=Assumptions!$B$27,"Mid","Low"))</f>
        <v>High</v>
      </c>
      <c r="R2520" s="7" t="str">
        <f aca="false">IF(P2520&gt;=Assumptions!$B$28,"High",IF(P2520&gt;=Assumptions!$B$29,"Mid","Low"))</f>
        <v>Mid</v>
      </c>
      <c r="S2520" s="7" t="str">
        <f aca="false">INDEX(Assumptions!$B$33:$B$41,MATCH(Q2520&amp;"|"&amp;R2520,Assumptions!$A$33:$A$41,0))</f>
        <v>Established Core</v>
      </c>
      <c r="T2520" s="7" t="n">
        <f aca="false">IF(ISNUMBER(Data_Clean!V2520),J2520*Data_Clean!V2520,0)</f>
        <v>42.16976358</v>
      </c>
    </row>
    <row r="2521" customFormat="false" ht="15" hidden="false" customHeight="false" outlineLevel="0" collapsed="false">
      <c r="A2521" s="15" t="str">
        <f aca="false">Data_Clean!A2521</f>
        <v>CX102517</v>
      </c>
      <c r="B2521" s="14" t="n">
        <f aca="false">Data_Clean!G2521*Assumptions!$B$5</f>
        <v>22.34675</v>
      </c>
      <c r="C2521" s="14" t="n">
        <f aca="false">IF(Data_Clean!H2521="",0,Data_Clean!H2521)*Assumptions!$B$6</f>
        <v>0</v>
      </c>
      <c r="D2521" s="14" t="n">
        <f aca="false">Data_Clean!I2521*Assumptions!$B$7</f>
        <v>0</v>
      </c>
      <c r="E2521" s="14" t="n">
        <f aca="false">Data_Clean!J2521*Assumptions!$B$8</f>
        <v>0</v>
      </c>
      <c r="F2521" s="14" t="n">
        <f aca="false">Data_Clean!K2521*Assumptions!$B$9</f>
        <v>0</v>
      </c>
      <c r="G2521" s="14" t="n">
        <f aca="false">Data_Clean!L2521*Assumptions!$B$10</f>
        <v>0</v>
      </c>
      <c r="H2521" s="14" t="n">
        <f aca="false">IF(OR(Data_Clean!M2521="",Data_Clean!N2521=""),0,Data_Clean!M2521*Data_Clean!N2521/100)*Assumptions!$B$13*Assumptions!$B$11</f>
        <v>0</v>
      </c>
      <c r="I2521" s="14" t="n">
        <f aca="false">Data_Clean!O2521*4*Assumptions!$B$12</f>
        <v>0</v>
      </c>
      <c r="J2521" s="14" t="n">
        <f aca="false">SUM(B2521:I2521)</f>
        <v>22.34675</v>
      </c>
      <c r="K2521" s="16" t="n">
        <f aca="false">IF(Data_Clean!P2521="","",Assumptions!$B$15*0.5^(Data_Clean!P2521/Assumptions!$B$20))</f>
        <v>27.9909897461042</v>
      </c>
      <c r="L2521" s="16" t="n">
        <f aca="false">Assumptions!$B$16*MIN(1,LN(1+Data_Clean!Q2521)/LN(1+Assumptions!$B$21))</f>
        <v>10</v>
      </c>
      <c r="M2521" s="16" t="n">
        <f aca="false">Assumptions!$B$17*(0.6*MIN(1,Data_Clean!R2521/Assumptions!$B$22)+0.4*IF(Data_Clean!S2521="",0,Data_Clean!S2521))</f>
        <v>5.352</v>
      </c>
      <c r="N2521" s="16" t="n">
        <f aca="false">Assumptions!$B$18*MIN(1,(Data_Clean!F2521-1)/Assumptions!$B$23)</f>
        <v>0</v>
      </c>
      <c r="O2521" s="16" t="n">
        <f aca="false">Assumptions!$B$19*(0.4*IF(Data_Clean!E2521="",0,MIN(1,Data_Clean!E2521/12/Assumptions!$B$24))+0.35*IF(Data_Clean!D2521="Y",1,0)+0.25*(1-MIN(Data_Clean!T2521,3)/3))/IF(Data_Clean!E2521="",0.6,1)</f>
        <v>13.75</v>
      </c>
      <c r="P2521" s="16" t="n">
        <f aca="false">SUM(K2521:O2521)/(Assumptions!$D$5-IF(K2521="",Assumptions!$B$15,0))*100</f>
        <v>57.0929897461042</v>
      </c>
      <c r="Q2521" s="7" t="str">
        <f aca="false">IF(J2521&gt;=Assumptions!$B$26,"High",IF(J2521&gt;=Assumptions!$B$27,"Mid","Low"))</f>
        <v>Low</v>
      </c>
      <c r="R2521" s="7" t="str">
        <f aca="false">IF(P2521&gt;=Assumptions!$B$28,"High",IF(P2521&gt;=Assumptions!$B$29,"Mid","Low"))</f>
        <v>Mid</v>
      </c>
      <c r="S2521" s="7" t="str">
        <f aca="false">INDEX(Assumptions!$B$33:$B$41,MATCH(Q2521&amp;"|"&amp;R2521,Assumptions!$A$33:$A$41,0))</f>
        <v>Light Touch</v>
      </c>
      <c r="T2521" s="7" t="n">
        <f aca="false">IF(ISNUMBER(Data_Clean!V2521),J2521*Data_Clean!V2521,0)</f>
        <v>2.120706575</v>
      </c>
    </row>
    <row r="2522" customFormat="false" ht="15" hidden="false" customHeight="false" outlineLevel="0" collapsed="false">
      <c r="A2522" s="15" t="str">
        <f aca="false">Data_Clean!A2522</f>
        <v>CX102518</v>
      </c>
      <c r="B2522" s="14" t="n">
        <f aca="false">Data_Clean!G2522*Assumptions!$B$5</f>
        <v>213.13375</v>
      </c>
      <c r="C2522" s="14" t="n">
        <f aca="false">IF(Data_Clean!H2522="",0,Data_Clean!H2522)*Assumptions!$B$6</f>
        <v>0</v>
      </c>
      <c r="D2522" s="14" t="n">
        <f aca="false">Data_Clean!I2522*Assumptions!$B$7</f>
        <v>504.8</v>
      </c>
      <c r="E2522" s="14" t="n">
        <f aca="false">Data_Clean!J2522*Assumptions!$B$8</f>
        <v>989.2539</v>
      </c>
      <c r="F2522" s="14" t="n">
        <f aca="false">Data_Clean!K2522*Assumptions!$B$9</f>
        <v>0</v>
      </c>
      <c r="G2522" s="14" t="n">
        <f aca="false">Data_Clean!L2522*Assumptions!$B$10</f>
        <v>0</v>
      </c>
      <c r="H2522" s="14" t="n">
        <f aca="false">IF(OR(Data_Clean!M2522="",Data_Clean!N2522=""),0,Data_Clean!M2522*Data_Clean!N2522/100)*Assumptions!$B$13*Assumptions!$B$11</f>
        <v>0</v>
      </c>
      <c r="I2522" s="14" t="n">
        <f aca="false">Data_Clean!O2522*4*Assumptions!$B$12</f>
        <v>0</v>
      </c>
      <c r="J2522" s="14" t="n">
        <f aca="false">SUM(B2522:I2522)</f>
        <v>1707.18765</v>
      </c>
      <c r="K2522" s="16" t="n">
        <f aca="false">IF(Data_Clean!P2522="","",Assumptions!$B$15*0.5^(Data_Clean!P2522/Assumptions!$B$20))</f>
        <v>24.3675718906871</v>
      </c>
      <c r="L2522" s="16" t="n">
        <f aca="false">Assumptions!$B$16*MIN(1,LN(1+Data_Clean!Q2522)/LN(1+Assumptions!$B$21))</f>
        <v>11.5625930527155</v>
      </c>
      <c r="M2522" s="16" t="n">
        <f aca="false">Assumptions!$B$17*(0.6*MIN(1,Data_Clean!R2522/Assumptions!$B$22)+0.4*IF(Data_Clean!S2522="",0,Data_Clean!S2522))</f>
        <v>3.312</v>
      </c>
      <c r="N2522" s="16" t="n">
        <f aca="false">Assumptions!$B$18*MIN(1,(Data_Clean!F2522-1)/Assumptions!$B$23)</f>
        <v>10</v>
      </c>
      <c r="O2522" s="16" t="n">
        <f aca="false">Assumptions!$B$19*(0.4*IF(Data_Clean!E2522="",0,MIN(1,Data_Clean!E2522/12/Assumptions!$B$24))+0.35*IF(Data_Clean!D2522="Y",1,0)+0.25*(1-MIN(Data_Clean!T2522,3)/3))/IF(Data_Clean!E2522="",0.6,1)</f>
        <v>13.45</v>
      </c>
      <c r="P2522" s="16" t="n">
        <f aca="false">SUM(K2522:O2522)/(Assumptions!$D$5-IF(K2522="",Assumptions!$B$15,0))*100</f>
        <v>62.6921649434026</v>
      </c>
      <c r="Q2522" s="7" t="str">
        <f aca="false">IF(J2522&gt;=Assumptions!$B$26,"High",IF(J2522&gt;=Assumptions!$B$27,"Mid","Low"))</f>
        <v>High</v>
      </c>
      <c r="R2522" s="7" t="str">
        <f aca="false">IF(P2522&gt;=Assumptions!$B$28,"High",IF(P2522&gt;=Assumptions!$B$29,"Mid","Low"))</f>
        <v>Mid</v>
      </c>
      <c r="S2522" s="7" t="str">
        <f aca="false">INDEX(Assumptions!$B$33:$B$41,MATCH(Q2522&amp;"|"&amp;R2522,Assumptions!$A$33:$A$41,0))</f>
        <v>Established Core</v>
      </c>
      <c r="T2522" s="7" t="n">
        <f aca="false">IF(ISNUMBER(Data_Clean!V2522),J2522*Data_Clean!V2522,0)</f>
        <v>71.872600065</v>
      </c>
    </row>
    <row r="2523" customFormat="false" ht="15" hidden="false" customHeight="false" outlineLevel="0" collapsed="false">
      <c r="A2523" s="15" t="str">
        <f aca="false">Data_Clean!A2523</f>
        <v>CX102519</v>
      </c>
      <c r="B2523" s="14" t="n">
        <f aca="false">Data_Clean!G2523*Assumptions!$B$5</f>
        <v>114.2035</v>
      </c>
      <c r="C2523" s="14" t="n">
        <f aca="false">IF(Data_Clean!H2523="",0,Data_Clean!H2523)*Assumptions!$B$6</f>
        <v>0</v>
      </c>
      <c r="D2523" s="14" t="n">
        <f aca="false">Data_Clean!I2523*Assumptions!$B$7</f>
        <v>0</v>
      </c>
      <c r="E2523" s="14" t="n">
        <f aca="false">Data_Clean!J2523*Assumptions!$B$8</f>
        <v>0</v>
      </c>
      <c r="F2523" s="14" t="n">
        <f aca="false">Data_Clean!K2523*Assumptions!$B$9</f>
        <v>0</v>
      </c>
      <c r="G2523" s="14" t="n">
        <f aca="false">Data_Clean!L2523*Assumptions!$B$10</f>
        <v>459.45</v>
      </c>
      <c r="H2523" s="14" t="n">
        <f aca="false">IF(OR(Data_Clean!M2523="",Data_Clean!N2523=""),0,Data_Clean!M2523*Data_Clean!N2523/100)*Assumptions!$B$13*Assumptions!$B$11</f>
        <v>0</v>
      </c>
      <c r="I2523" s="14" t="n">
        <f aca="false">Data_Clean!O2523*4*Assumptions!$B$12</f>
        <v>0</v>
      </c>
      <c r="J2523" s="14" t="n">
        <f aca="false">SUM(B2523:I2523)</f>
        <v>573.6535</v>
      </c>
      <c r="K2523" s="16" t="n">
        <f aca="false">IF(Data_Clean!P2523="","",Assumptions!$B$15*0.5^(Data_Clean!P2523/Assumptions!$B$20))</f>
        <v>26.7269615442102</v>
      </c>
      <c r="L2523" s="16" t="n">
        <f aca="false">Assumptions!$B$16*MIN(1,LN(1+Data_Clean!Q2523)/LN(1+Assumptions!$B$21))</f>
        <v>8.11507562957249</v>
      </c>
      <c r="M2523" s="16" t="n">
        <f aca="false">Assumptions!$B$17*(0.6*MIN(1,Data_Clean!R2523/Assumptions!$B$22)+0.4*IF(Data_Clean!S2523="",0,Data_Clean!S2523))</f>
        <v>6.606</v>
      </c>
      <c r="N2523" s="16" t="n">
        <f aca="false">Assumptions!$B$18*MIN(1,(Data_Clean!F2523-1)/Assumptions!$B$23)</f>
        <v>5</v>
      </c>
      <c r="O2523" s="16" t="n">
        <f aca="false">Assumptions!$B$19*(0.4*IF(Data_Clean!E2523="",0,MIN(1,Data_Clean!E2523/12/Assumptions!$B$24))+0.35*IF(Data_Clean!D2523="Y",1,0)+0.25*(1-MIN(Data_Clean!T2523,3)/3))/IF(Data_Clean!E2523="",0.6,1)</f>
        <v>6.15</v>
      </c>
      <c r="P2523" s="16" t="n">
        <f aca="false">SUM(K2523:O2523)/(Assumptions!$D$5-IF(K2523="",Assumptions!$B$15,0))*100</f>
        <v>52.5980371737827</v>
      </c>
      <c r="Q2523" s="7" t="str">
        <f aca="false">IF(J2523&gt;=Assumptions!$B$26,"High",IF(J2523&gt;=Assumptions!$B$27,"Mid","Low"))</f>
        <v>Mid</v>
      </c>
      <c r="R2523" s="7" t="str">
        <f aca="false">IF(P2523&gt;=Assumptions!$B$28,"High",IF(P2523&gt;=Assumptions!$B$29,"Mid","Low"))</f>
        <v>Mid</v>
      </c>
      <c r="S2523" s="7" t="str">
        <f aca="false">INDEX(Assumptions!$B$33:$B$41,MATCH(Q2523&amp;"|"&amp;R2523,Assumptions!$A$33:$A$41,0))</f>
        <v>Established Core</v>
      </c>
      <c r="T2523" s="7" t="n">
        <f aca="false">IF(ISNUMBER(Data_Clean!V2523),J2523*Data_Clean!V2523,0)</f>
        <v>73.6571094</v>
      </c>
    </row>
    <row r="2524" customFormat="false" ht="15" hidden="false" customHeight="false" outlineLevel="0" collapsed="false">
      <c r="A2524" s="15" t="str">
        <f aca="false">Data_Clean!A2524</f>
        <v>CX102520</v>
      </c>
      <c r="B2524" s="14" t="n">
        <f aca="false">Data_Clean!G2524*Assumptions!$B$5</f>
        <v>110.70375</v>
      </c>
      <c r="C2524" s="14" t="n">
        <f aca="false">IF(Data_Clean!H2524="",0,Data_Clean!H2524)*Assumptions!$B$6</f>
        <v>266.4948</v>
      </c>
      <c r="D2524" s="14" t="n">
        <f aca="false">Data_Clean!I2524*Assumptions!$B$7</f>
        <v>0</v>
      </c>
      <c r="E2524" s="14" t="n">
        <f aca="false">Data_Clean!J2524*Assumptions!$B$8</f>
        <v>0</v>
      </c>
      <c r="F2524" s="14" t="n">
        <f aca="false">Data_Clean!K2524*Assumptions!$B$9</f>
        <v>0</v>
      </c>
      <c r="G2524" s="14" t="n">
        <f aca="false">Data_Clean!L2524*Assumptions!$B$10</f>
        <v>0</v>
      </c>
      <c r="H2524" s="14" t="n">
        <f aca="false">IF(OR(Data_Clean!M2524="",Data_Clean!N2524=""),0,Data_Clean!M2524*Data_Clean!N2524/100)*Assumptions!$B$13*Assumptions!$B$11</f>
        <v>0</v>
      </c>
      <c r="I2524" s="14" t="n">
        <f aca="false">Data_Clean!O2524*4*Assumptions!$B$12</f>
        <v>0</v>
      </c>
      <c r="J2524" s="14" t="n">
        <f aca="false">SUM(B2524:I2524)</f>
        <v>377.19855</v>
      </c>
      <c r="K2524" s="16" t="n">
        <f aca="false">IF(Data_Clean!P2524="","",Assumptions!$B$15*0.5^(Data_Clean!P2524/Assumptions!$B$20))</f>
        <v>17.6332185942541</v>
      </c>
      <c r="L2524" s="16" t="n">
        <f aca="false">Assumptions!$B$16*MIN(1,LN(1+Data_Clean!Q2524)/LN(1+Assumptions!$B$21))</f>
        <v>10.6966696442427</v>
      </c>
      <c r="M2524" s="16" t="n">
        <f aca="false">Assumptions!$B$17*(0.6*MIN(1,Data_Clean!R2524/Assumptions!$B$22)+0.4*IF(Data_Clean!S2524="",0,Data_Clean!S2524))</f>
        <v>7.878</v>
      </c>
      <c r="N2524" s="16" t="n">
        <f aca="false">Assumptions!$B$18*MIN(1,(Data_Clean!F2524-1)/Assumptions!$B$23)</f>
        <v>5</v>
      </c>
      <c r="O2524" s="16" t="n">
        <f aca="false">Assumptions!$B$19*(0.4*IF(Data_Clean!E2524="",0,MIN(1,Data_Clean!E2524/12/Assumptions!$B$24))+0.35*IF(Data_Clean!D2524="Y",1,0)+0.25*(1-MIN(Data_Clean!T2524,3)/3))/IF(Data_Clean!E2524="",0.6,1)</f>
        <v>9.05</v>
      </c>
      <c r="P2524" s="16" t="n">
        <f aca="false">SUM(K2524:O2524)/(Assumptions!$D$5-IF(K2524="",Assumptions!$B$15,0))*100</f>
        <v>50.2578882384968</v>
      </c>
      <c r="Q2524" s="7" t="str">
        <f aca="false">IF(J2524&gt;=Assumptions!$B$26,"High",IF(J2524&gt;=Assumptions!$B$27,"Mid","Low"))</f>
        <v>Low</v>
      </c>
      <c r="R2524" s="7" t="str">
        <f aca="false">IF(P2524&gt;=Assumptions!$B$28,"High",IF(P2524&gt;=Assumptions!$B$29,"Mid","Low"))</f>
        <v>Mid</v>
      </c>
      <c r="S2524" s="7" t="str">
        <f aca="false">INDEX(Assumptions!$B$33:$B$41,MATCH(Q2524&amp;"|"&amp;R2524,Assumptions!$A$33:$A$41,0))</f>
        <v>Light Touch</v>
      </c>
      <c r="T2524" s="7" t="n">
        <f aca="false">IF(ISNUMBER(Data_Clean!V2524),J2524*Data_Clean!V2524,0)</f>
        <v>52.392878595</v>
      </c>
    </row>
    <row r="2525" customFormat="false" ht="15" hidden="false" customHeight="false" outlineLevel="0" collapsed="false">
      <c r="A2525" s="15" t="str">
        <f aca="false">Data_Clean!A2525</f>
        <v>CX102521</v>
      </c>
      <c r="B2525" s="14" t="n">
        <f aca="false">Data_Clean!G2525*Assumptions!$B$5</f>
        <v>350.2645</v>
      </c>
      <c r="C2525" s="14" t="n">
        <f aca="false">IF(Data_Clean!H2525="",0,Data_Clean!H2525)*Assumptions!$B$6</f>
        <v>659.61852</v>
      </c>
      <c r="D2525" s="14" t="n">
        <f aca="false">Data_Clean!I2525*Assumptions!$B$7</f>
        <v>0</v>
      </c>
      <c r="E2525" s="14" t="n">
        <f aca="false">Data_Clean!J2525*Assumptions!$B$8</f>
        <v>0</v>
      </c>
      <c r="F2525" s="14" t="n">
        <f aca="false">Data_Clean!K2525*Assumptions!$B$9</f>
        <v>0</v>
      </c>
      <c r="G2525" s="14" t="n">
        <f aca="false">Data_Clean!L2525*Assumptions!$B$10</f>
        <v>0</v>
      </c>
      <c r="H2525" s="14" t="n">
        <f aca="false">IF(OR(Data_Clean!M2525="",Data_Clean!N2525=""),0,Data_Clean!M2525*Data_Clean!N2525/100)*Assumptions!$B$13*Assumptions!$B$11</f>
        <v>61.476</v>
      </c>
      <c r="I2525" s="14" t="n">
        <f aca="false">Data_Clean!O2525*4*Assumptions!$B$12</f>
        <v>15.10608</v>
      </c>
      <c r="J2525" s="14" t="n">
        <f aca="false">SUM(B2525:I2525)</f>
        <v>1086.4651</v>
      </c>
      <c r="K2525" s="16" t="n">
        <f aca="false">IF(Data_Clean!P2525="","",Assumptions!$B$15*0.5^(Data_Clean!P2525/Assumptions!$B$20))</f>
        <v>19.7926186615934</v>
      </c>
      <c r="L2525" s="16" t="n">
        <f aca="false">Assumptions!$B$16*MIN(1,LN(1+Data_Clean!Q2525)/LN(1+Assumptions!$B$21))</f>
        <v>11.0057238927514</v>
      </c>
      <c r="M2525" s="16" t="n">
        <f aca="false">Assumptions!$B$17*(0.6*MIN(1,Data_Clean!R2525/Assumptions!$B$22)+0.4*IF(Data_Clean!S2525="",0,Data_Clean!S2525))</f>
        <v>8.85</v>
      </c>
      <c r="N2525" s="16" t="n">
        <f aca="false">Assumptions!$B$18*MIN(1,(Data_Clean!F2525-1)/Assumptions!$B$23)</f>
        <v>10</v>
      </c>
      <c r="O2525" s="16" t="n">
        <f aca="false">Assumptions!$B$19*(0.4*IF(Data_Clean!E2525="",0,MIN(1,Data_Clean!E2525/12/Assumptions!$B$24))+0.35*IF(Data_Clean!D2525="Y",1,0)+0.25*(1-MIN(Data_Clean!T2525,3)/3))/IF(Data_Clean!E2525="",0.6,1)</f>
        <v>2.6</v>
      </c>
      <c r="P2525" s="16" t="n">
        <f aca="false">SUM(K2525:O2525)/(Assumptions!$D$5-IF(K2525="",Assumptions!$B$15,0))*100</f>
        <v>52.2483425543448</v>
      </c>
      <c r="Q2525" s="7" t="str">
        <f aca="false">IF(J2525&gt;=Assumptions!$B$26,"High",IF(J2525&gt;=Assumptions!$B$27,"Mid","Low"))</f>
        <v>Mid</v>
      </c>
      <c r="R2525" s="7" t="str">
        <f aca="false">IF(P2525&gt;=Assumptions!$B$28,"High",IF(P2525&gt;=Assumptions!$B$29,"Mid","Low"))</f>
        <v>Mid</v>
      </c>
      <c r="S2525" s="7" t="str">
        <f aca="false">INDEX(Assumptions!$B$33:$B$41,MATCH(Q2525&amp;"|"&amp;R2525,Assumptions!$A$33:$A$41,0))</f>
        <v>Established Core</v>
      </c>
      <c r="T2525" s="7" t="n">
        <f aca="false">IF(ISNUMBER(Data_Clean!V2525),J2525*Data_Clean!V2525,0)</f>
        <v>172.31336486</v>
      </c>
    </row>
    <row r="2526" customFormat="false" ht="15" hidden="false" customHeight="false" outlineLevel="0" collapsed="false">
      <c r="A2526" s="15" t="str">
        <f aca="false">Data_Clean!A2526</f>
        <v>CX102522</v>
      </c>
      <c r="B2526" s="14" t="n">
        <f aca="false">Data_Clean!G2526*Assumptions!$B$5</f>
        <v>93.141</v>
      </c>
      <c r="C2526" s="14" t="n">
        <f aca="false">IF(Data_Clean!H2526="",0,Data_Clean!H2526)*Assumptions!$B$6</f>
        <v>349.383</v>
      </c>
      <c r="D2526" s="14" t="n">
        <f aca="false">Data_Clean!I2526*Assumptions!$B$7</f>
        <v>0</v>
      </c>
      <c r="E2526" s="14" t="n">
        <f aca="false">Data_Clean!J2526*Assumptions!$B$8</f>
        <v>0</v>
      </c>
      <c r="F2526" s="14" t="n">
        <f aca="false">Data_Clean!K2526*Assumptions!$B$9</f>
        <v>0</v>
      </c>
      <c r="G2526" s="14" t="n">
        <f aca="false">Data_Clean!L2526*Assumptions!$B$10</f>
        <v>0</v>
      </c>
      <c r="H2526" s="14" t="n">
        <f aca="false">IF(OR(Data_Clean!M2526="",Data_Clean!N2526=""),0,Data_Clean!M2526*Data_Clean!N2526/100)*Assumptions!$B$13*Assumptions!$B$11</f>
        <v>308.946</v>
      </c>
      <c r="I2526" s="14" t="n">
        <f aca="false">Data_Clean!O2526*4*Assumptions!$B$12</f>
        <v>32.088</v>
      </c>
      <c r="J2526" s="14" t="n">
        <f aca="false">SUM(B2526:I2526)</f>
        <v>783.558</v>
      </c>
      <c r="K2526" s="16" t="n">
        <f aca="false">IF(Data_Clean!P2526="","",Assumptions!$B$15*0.5^(Data_Clean!P2526/Assumptions!$B$20))</f>
        <v>17.2304753249555</v>
      </c>
      <c r="L2526" s="16" t="n">
        <f aca="false">Assumptions!$B$16*MIN(1,LN(1+Data_Clean!Q2526)/LN(1+Assumptions!$B$21))</f>
        <v>15.1699125520244</v>
      </c>
      <c r="M2526" s="16" t="n">
        <f aca="false">Assumptions!$B$17*(0.6*MIN(1,Data_Clean!R2526/Assumptions!$B$22)+0.4*IF(Data_Clean!S2526="",0,Data_Clean!S2526))</f>
        <v>11.64</v>
      </c>
      <c r="N2526" s="16" t="n">
        <f aca="false">Assumptions!$B$18*MIN(1,(Data_Clean!F2526-1)/Assumptions!$B$23)</f>
        <v>10</v>
      </c>
      <c r="O2526" s="16" t="n">
        <f aca="false">Assumptions!$B$19*(0.4*IF(Data_Clean!E2526="",0,MIN(1,Data_Clean!E2526/12/Assumptions!$B$24))+0.35*IF(Data_Clean!D2526="Y",1,0)+0.25*(1-MIN(Data_Clean!T2526,3)/3))/IF(Data_Clean!E2526="",0.6,1)</f>
        <v>9.7</v>
      </c>
      <c r="P2526" s="16" t="n">
        <f aca="false">SUM(K2526:O2526)/(Assumptions!$D$5-IF(K2526="",Assumptions!$B$15,0))*100</f>
        <v>63.7403878769799</v>
      </c>
      <c r="Q2526" s="7" t="str">
        <f aca="false">IF(J2526&gt;=Assumptions!$B$26,"High",IF(J2526&gt;=Assumptions!$B$27,"Mid","Low"))</f>
        <v>Mid</v>
      </c>
      <c r="R2526" s="7" t="str">
        <f aca="false">IF(P2526&gt;=Assumptions!$B$28,"High",IF(P2526&gt;=Assumptions!$B$29,"Mid","Low"))</f>
        <v>Mid</v>
      </c>
      <c r="S2526" s="7" t="str">
        <f aca="false">INDEX(Assumptions!$B$33:$B$41,MATCH(Q2526&amp;"|"&amp;R2526,Assumptions!$A$33:$A$41,0))</f>
        <v>Established Core</v>
      </c>
      <c r="T2526" s="7" t="n">
        <f aca="false">IF(ISNUMBER(Data_Clean!V2526),J2526*Data_Clean!V2526,0)</f>
        <v>28.0513764</v>
      </c>
    </row>
    <row r="2527" customFormat="false" ht="15" hidden="false" customHeight="false" outlineLevel="0" collapsed="false">
      <c r="A2527" s="15" t="str">
        <f aca="false">Data_Clean!A2527</f>
        <v>CX102523</v>
      </c>
      <c r="B2527" s="14" t="n">
        <f aca="false">Data_Clean!G2527*Assumptions!$B$5</f>
        <v>36.465</v>
      </c>
      <c r="C2527" s="14" t="n">
        <f aca="false">IF(Data_Clean!H2527="",0,Data_Clean!H2527)*Assumptions!$B$6</f>
        <v>0</v>
      </c>
      <c r="D2527" s="14" t="n">
        <f aca="false">Data_Clean!I2527*Assumptions!$B$7</f>
        <v>39.2</v>
      </c>
      <c r="E2527" s="14" t="n">
        <f aca="false">Data_Clean!J2527*Assumptions!$B$8</f>
        <v>0</v>
      </c>
      <c r="F2527" s="14" t="n">
        <f aca="false">Data_Clean!K2527*Assumptions!$B$9</f>
        <v>414.7</v>
      </c>
      <c r="G2527" s="14" t="n">
        <f aca="false">Data_Clean!L2527*Assumptions!$B$10</f>
        <v>0</v>
      </c>
      <c r="H2527" s="14" t="n">
        <f aca="false">IF(OR(Data_Clean!M2527="",Data_Clean!N2527=""),0,Data_Clean!M2527*Data_Clean!N2527/100)*Assumptions!$B$13*Assumptions!$B$11</f>
        <v>0</v>
      </c>
      <c r="I2527" s="14" t="n">
        <f aca="false">Data_Clean!O2527*4*Assumptions!$B$12</f>
        <v>0</v>
      </c>
      <c r="J2527" s="14" t="n">
        <f aca="false">SUM(B2527:I2527)</f>
        <v>490.365</v>
      </c>
      <c r="K2527" s="16" t="n">
        <f aca="false">IF(Data_Clean!P2527="","",Assumptions!$B$15*0.5^(Data_Clean!P2527/Assumptions!$B$20))</f>
        <v>0.102017644136265</v>
      </c>
      <c r="L2527" s="16" t="n">
        <f aca="false">Assumptions!$B$16*MIN(1,LN(1+Data_Clean!Q2527)/LN(1+Assumptions!$B$21))</f>
        <v>0</v>
      </c>
      <c r="M2527" s="16" t="n">
        <f aca="false">Assumptions!$B$17*(0.6*MIN(1,Data_Clean!R2527/Assumptions!$B$22)+0.4*IF(Data_Clean!S2527="",0,Data_Clean!S2527))</f>
        <v>0</v>
      </c>
      <c r="N2527" s="16" t="n">
        <f aca="false">Assumptions!$B$18*MIN(1,(Data_Clean!F2527-1)/Assumptions!$B$23)</f>
        <v>10</v>
      </c>
      <c r="O2527" s="16" t="n">
        <f aca="false">Assumptions!$B$19*(0.4*IF(Data_Clean!E2527="",0,MIN(1,Data_Clean!E2527/12/Assumptions!$B$24))+0.35*IF(Data_Clean!D2527="Y",1,0)+0.25*(1-MIN(Data_Clean!T2527,3)/3))/IF(Data_Clean!E2527="",0.6,1)</f>
        <v>4.15</v>
      </c>
      <c r="P2527" s="16" t="n">
        <f aca="false">SUM(K2527:O2527)/(Assumptions!$D$5-IF(K2527="",Assumptions!$B$15,0))*100</f>
        <v>14.2520176441363</v>
      </c>
      <c r="Q2527" s="7" t="str">
        <f aca="false">IF(J2527&gt;=Assumptions!$B$26,"High",IF(J2527&gt;=Assumptions!$B$27,"Mid","Low"))</f>
        <v>Mid</v>
      </c>
      <c r="R2527" s="7" t="str">
        <f aca="false">IF(P2527&gt;=Assumptions!$B$28,"High",IF(P2527&gt;=Assumptions!$B$29,"Mid","Low"))</f>
        <v>Low</v>
      </c>
      <c r="S2527" s="7" t="str">
        <f aca="false">INDEX(Assumptions!$B$33:$B$41,MATCH(Q2527&amp;"|"&amp;R2527,Assumptions!$A$33:$A$41,0))</f>
        <v>Light Touch</v>
      </c>
      <c r="T2527" s="7" t="n">
        <f aca="false">IF(ISNUMBER(Data_Clean!V2527),J2527*Data_Clean!V2527,0)</f>
        <v>179.6206995</v>
      </c>
    </row>
    <row r="2528" customFormat="false" ht="15" hidden="false" customHeight="false" outlineLevel="0" collapsed="false">
      <c r="A2528" s="15" t="str">
        <f aca="false">Data_Clean!A2528</f>
        <v>CX102524</v>
      </c>
      <c r="B2528" s="14" t="n">
        <f aca="false">Data_Clean!G2528*Assumptions!$B$5</f>
        <v>437.1325</v>
      </c>
      <c r="C2528" s="14" t="n">
        <f aca="false">IF(Data_Clean!H2528="",0,Data_Clean!H2528)*Assumptions!$B$6</f>
        <v>329.8416</v>
      </c>
      <c r="D2528" s="14" t="n">
        <f aca="false">Data_Clean!I2528*Assumptions!$B$7</f>
        <v>0</v>
      </c>
      <c r="E2528" s="14" t="n">
        <f aca="false">Data_Clean!J2528*Assumptions!$B$8</f>
        <v>0</v>
      </c>
      <c r="F2528" s="14" t="n">
        <f aca="false">Data_Clean!K2528*Assumptions!$B$9</f>
        <v>0</v>
      </c>
      <c r="G2528" s="14" t="n">
        <f aca="false">Data_Clean!L2528*Assumptions!$B$10</f>
        <v>0</v>
      </c>
      <c r="H2528" s="14" t="n">
        <f aca="false">IF(OR(Data_Clean!M2528="",Data_Clean!N2528=""),0,Data_Clean!M2528*Data_Clean!N2528/100)*Assumptions!$B$13*Assumptions!$B$11</f>
        <v>235.29</v>
      </c>
      <c r="I2528" s="14" t="n">
        <f aca="false">Data_Clean!O2528*4*Assumptions!$B$12</f>
        <v>74.43504</v>
      </c>
      <c r="J2528" s="14" t="n">
        <f aca="false">SUM(B2528:I2528)</f>
        <v>1076.69914</v>
      </c>
      <c r="K2528" s="16" t="n">
        <f aca="false">IF(Data_Clean!P2528="","",Assumptions!$B$15*0.5^(Data_Clean!P2528/Assumptions!$B$20))</f>
        <v>20.2552491925229</v>
      </c>
      <c r="L2528" s="16" t="n">
        <f aca="false">Assumptions!$B$16*MIN(1,LN(1+Data_Clean!Q2528)/LN(1+Assumptions!$B$21))</f>
        <v>12.6966447294858</v>
      </c>
      <c r="M2528" s="16" t="n">
        <f aca="false">Assumptions!$B$17*(0.6*MIN(1,Data_Clean!R2528/Assumptions!$B$22)+0.4*IF(Data_Clean!S2528="",0,Data_Clean!S2528))</f>
        <v>13.662</v>
      </c>
      <c r="N2528" s="16" t="n">
        <f aca="false">Assumptions!$B$18*MIN(1,(Data_Clean!F2528-1)/Assumptions!$B$23)</f>
        <v>15</v>
      </c>
      <c r="O2528" s="16" t="n">
        <f aca="false">Assumptions!$B$19*(0.4*IF(Data_Clean!E2528="",0,MIN(1,Data_Clean!E2528/12/Assumptions!$B$24))+0.35*IF(Data_Clean!D2528="Y",1,0)+0.25*(1-MIN(Data_Clean!T2528,3)/3))/IF(Data_Clean!E2528="",0.6,1)</f>
        <v>9.75</v>
      </c>
      <c r="P2528" s="16" t="n">
        <f aca="false">SUM(K2528:O2528)/(Assumptions!$D$5-IF(K2528="",Assumptions!$B$15,0))*100</f>
        <v>71.3638939220086</v>
      </c>
      <c r="Q2528" s="7" t="str">
        <f aca="false">IF(J2528&gt;=Assumptions!$B$26,"High",IF(J2528&gt;=Assumptions!$B$27,"Mid","Low"))</f>
        <v>Mid</v>
      </c>
      <c r="R2528" s="7" t="str">
        <f aca="false">IF(P2528&gt;=Assumptions!$B$28,"High",IF(P2528&gt;=Assumptions!$B$29,"Mid","Low"))</f>
        <v>High</v>
      </c>
      <c r="S2528" s="7" t="str">
        <f aca="false">INDEX(Assumptions!$B$33:$B$41,MATCH(Q2528&amp;"|"&amp;R2528,Assumptions!$A$33:$A$41,0))</f>
        <v>Engaged Builders</v>
      </c>
      <c r="T2528" s="7" t="n">
        <f aca="false">IF(ISNUMBER(Data_Clean!V2528),J2528*Data_Clean!V2528,0)</f>
        <v>44.036994826</v>
      </c>
    </row>
    <row r="2529" customFormat="false" ht="15" hidden="false" customHeight="false" outlineLevel="0" collapsed="false">
      <c r="A2529" s="15" t="str">
        <f aca="false">Data_Clean!A2529</f>
        <v>CX102525</v>
      </c>
      <c r="B2529" s="14" t="n">
        <f aca="false">Data_Clean!G2529*Assumptions!$B$5</f>
        <v>80.84425</v>
      </c>
      <c r="C2529" s="14" t="n">
        <f aca="false">IF(Data_Clean!H2529="",0,Data_Clean!H2529)*Assumptions!$B$6</f>
        <v>102.36084</v>
      </c>
      <c r="D2529" s="14" t="n">
        <f aca="false">Data_Clean!I2529*Assumptions!$B$7</f>
        <v>0</v>
      </c>
      <c r="E2529" s="14" t="n">
        <f aca="false">Data_Clean!J2529*Assumptions!$B$8</f>
        <v>0</v>
      </c>
      <c r="F2529" s="14" t="n">
        <f aca="false">Data_Clean!K2529*Assumptions!$B$9</f>
        <v>0</v>
      </c>
      <c r="G2529" s="14" t="n">
        <f aca="false">Data_Clean!L2529*Assumptions!$B$10</f>
        <v>0</v>
      </c>
      <c r="H2529" s="14" t="n">
        <f aca="false">IF(OR(Data_Clean!M2529="",Data_Clean!N2529=""),0,Data_Clean!M2529*Data_Clean!N2529/100)*Assumptions!$B$13*Assumptions!$B$11</f>
        <v>31.5</v>
      </c>
      <c r="I2529" s="14" t="n">
        <f aca="false">Data_Clean!O2529*4*Assumptions!$B$12</f>
        <v>32.556</v>
      </c>
      <c r="J2529" s="14" t="n">
        <f aca="false">SUM(B2529:I2529)</f>
        <v>247.26109</v>
      </c>
      <c r="K2529" s="16" t="n">
        <f aca="false">IF(Data_Clean!P2529="","",Assumptions!$B$15*0.5^(Data_Clean!P2529/Assumptions!$B$20))</f>
        <v>22.2164632842985</v>
      </c>
      <c r="L2529" s="16" t="n">
        <f aca="false">Assumptions!$B$16*MIN(1,LN(1+Data_Clean!Q2529)/LN(1+Assumptions!$B$21))</f>
        <v>15.2782387441559</v>
      </c>
      <c r="M2529" s="16" t="n">
        <f aca="false">Assumptions!$B$17*(0.6*MIN(1,Data_Clean!R2529/Assumptions!$B$22)+0.4*IF(Data_Clean!S2529="",0,Data_Clean!S2529))</f>
        <v>3.096</v>
      </c>
      <c r="N2529" s="16" t="n">
        <f aca="false">Assumptions!$B$18*MIN(1,(Data_Clean!F2529-1)/Assumptions!$B$23)</f>
        <v>10</v>
      </c>
      <c r="O2529" s="16" t="n">
        <f aca="false">Assumptions!$B$19*(0.4*IF(Data_Clean!E2529="",0,MIN(1,Data_Clean!E2529/12/Assumptions!$B$24))+0.35*IF(Data_Clean!D2529="Y",1,0)+0.25*(1-MIN(Data_Clean!T2529,3)/3))/IF(Data_Clean!E2529="",0.6,1)</f>
        <v>15</v>
      </c>
      <c r="P2529" s="16" t="n">
        <f aca="false">SUM(K2529:O2529)/(Assumptions!$D$5-IF(K2529="",Assumptions!$B$15,0))*100</f>
        <v>65.5907020284544</v>
      </c>
      <c r="Q2529" s="7" t="str">
        <f aca="false">IF(J2529&gt;=Assumptions!$B$26,"High",IF(J2529&gt;=Assumptions!$B$27,"Mid","Low"))</f>
        <v>Low</v>
      </c>
      <c r="R2529" s="7" t="str">
        <f aca="false">IF(P2529&gt;=Assumptions!$B$28,"High",IF(P2529&gt;=Assumptions!$B$29,"Mid","Low"))</f>
        <v>Mid</v>
      </c>
      <c r="S2529" s="7" t="str">
        <f aca="false">INDEX(Assumptions!$B$33:$B$41,MATCH(Q2529&amp;"|"&amp;R2529,Assumptions!$A$33:$A$41,0))</f>
        <v>Light Touch</v>
      </c>
      <c r="T2529" s="7" t="n">
        <f aca="false">IF(ISNUMBER(Data_Clean!V2529),J2529*Data_Clean!V2529,0)</f>
        <v>5.464470089</v>
      </c>
    </row>
    <row r="2530" customFormat="false" ht="15" hidden="false" customHeight="false" outlineLevel="0" collapsed="false">
      <c r="A2530" s="15" t="str">
        <f aca="false">Data_Clean!A2530</f>
        <v>CX102526</v>
      </c>
      <c r="B2530" s="14" t="n">
        <f aca="false">Data_Clean!G2530*Assumptions!$B$5</f>
        <v>16.8645</v>
      </c>
      <c r="C2530" s="14" t="n">
        <f aca="false">IF(Data_Clean!H2530="",0,Data_Clean!H2530)*Assumptions!$B$6</f>
        <v>0</v>
      </c>
      <c r="D2530" s="14" t="n">
        <f aca="false">Data_Clean!I2530*Assumptions!$B$7</f>
        <v>0</v>
      </c>
      <c r="E2530" s="14" t="n">
        <f aca="false">Data_Clean!J2530*Assumptions!$B$8</f>
        <v>0</v>
      </c>
      <c r="F2530" s="14" t="n">
        <f aca="false">Data_Clean!K2530*Assumptions!$B$9</f>
        <v>0</v>
      </c>
      <c r="G2530" s="14" t="n">
        <f aca="false">Data_Clean!L2530*Assumptions!$B$10</f>
        <v>0</v>
      </c>
      <c r="H2530" s="14" t="n">
        <f aca="false">IF(OR(Data_Clean!M2530="",Data_Clean!N2530=""),0,Data_Clean!M2530*Data_Clean!N2530/100)*Assumptions!$B$13*Assumptions!$B$11</f>
        <v>0</v>
      </c>
      <c r="I2530" s="14" t="n">
        <f aca="false">Data_Clean!O2530*4*Assumptions!$B$12</f>
        <v>0</v>
      </c>
      <c r="J2530" s="14" t="n">
        <f aca="false">SUM(B2530:I2530)</f>
        <v>16.8645</v>
      </c>
      <c r="K2530" s="16" t="n">
        <f aca="false">IF(Data_Clean!P2530="","",Assumptions!$B$15*0.5^(Data_Clean!P2530/Assumptions!$B$20))</f>
        <v>29.3147990530274</v>
      </c>
      <c r="L2530" s="16" t="n">
        <f aca="false">Assumptions!$B$16*MIN(1,LN(1+Data_Clean!Q2530)/LN(1+Assumptions!$B$21))</f>
        <v>14.0427143261215</v>
      </c>
      <c r="M2530" s="16" t="n">
        <f aca="false">Assumptions!$B$17*(0.6*MIN(1,Data_Clean!R2530/Assumptions!$B$22)+0.4*IF(Data_Clean!S2530="",0,Data_Clean!S2530))</f>
        <v>7.59</v>
      </c>
      <c r="N2530" s="16" t="n">
        <f aca="false">Assumptions!$B$18*MIN(1,(Data_Clean!F2530-1)/Assumptions!$B$23)</f>
        <v>0</v>
      </c>
      <c r="O2530" s="16" t="n">
        <f aca="false">Assumptions!$B$19*(0.4*IF(Data_Clean!E2530="",0,MIN(1,Data_Clean!E2530/12/Assumptions!$B$24))+0.35*IF(Data_Clean!D2530="Y",1,0)+0.25*(1-MIN(Data_Clean!T2530,3)/3))/IF(Data_Clean!E2530="",0.6,1)</f>
        <v>5.35</v>
      </c>
      <c r="P2530" s="16" t="n">
        <f aca="false">SUM(K2530:O2530)/(Assumptions!$D$5-IF(K2530="",Assumptions!$B$15,0))*100</f>
        <v>56.2975133791489</v>
      </c>
      <c r="Q2530" s="7" t="str">
        <f aca="false">IF(J2530&gt;=Assumptions!$B$26,"High",IF(J2530&gt;=Assumptions!$B$27,"Mid","Low"))</f>
        <v>Low</v>
      </c>
      <c r="R2530" s="7" t="str">
        <f aca="false">IF(P2530&gt;=Assumptions!$B$28,"High",IF(P2530&gt;=Assumptions!$B$29,"Mid","Low"))</f>
        <v>Mid</v>
      </c>
      <c r="S2530" s="7" t="str">
        <f aca="false">INDEX(Assumptions!$B$33:$B$41,MATCH(Q2530&amp;"|"&amp;R2530,Assumptions!$A$33:$A$41,0))</f>
        <v>Light Touch</v>
      </c>
      <c r="T2530" s="7" t="n">
        <f aca="false">IF(ISNUMBER(Data_Clean!V2530),J2530*Data_Clean!V2530,0)</f>
        <v>2.20756305</v>
      </c>
    </row>
    <row r="2531" customFormat="false" ht="15" hidden="false" customHeight="false" outlineLevel="0" collapsed="false">
      <c r="A2531" s="15" t="str">
        <f aca="false">Data_Clean!A2531</f>
        <v>CX102527</v>
      </c>
      <c r="B2531" s="14" t="n">
        <f aca="false">Data_Clean!G2531*Assumptions!$B$5</f>
        <v>73.8985</v>
      </c>
      <c r="C2531" s="14" t="n">
        <f aca="false">IF(Data_Clean!H2531="",0,Data_Clean!H2531)*Assumptions!$B$6</f>
        <v>1178.20164</v>
      </c>
      <c r="D2531" s="14" t="n">
        <f aca="false">Data_Clean!I2531*Assumptions!$B$7</f>
        <v>0</v>
      </c>
      <c r="E2531" s="14" t="n">
        <f aca="false">Data_Clean!J2531*Assumptions!$B$8</f>
        <v>0</v>
      </c>
      <c r="F2531" s="14" t="n">
        <f aca="false">Data_Clean!K2531*Assumptions!$B$9</f>
        <v>0</v>
      </c>
      <c r="G2531" s="14" t="n">
        <f aca="false">Data_Clean!L2531*Assumptions!$B$10</f>
        <v>0</v>
      </c>
      <c r="H2531" s="14" t="n">
        <f aca="false">IF(OR(Data_Clean!M2531="",Data_Clean!N2531=""),0,Data_Clean!M2531*Data_Clean!N2531/100)*Assumptions!$B$13*Assumptions!$B$11</f>
        <v>0</v>
      </c>
      <c r="I2531" s="14" t="n">
        <f aca="false">Data_Clean!O2531*4*Assumptions!$B$12</f>
        <v>0</v>
      </c>
      <c r="J2531" s="14" t="n">
        <f aca="false">SUM(B2531:I2531)</f>
        <v>1252.10014</v>
      </c>
      <c r="K2531" s="16" t="n">
        <f aca="false">IF(Data_Clean!P2531="","",Assumptions!$B$15*0.5^(Data_Clean!P2531/Assumptions!$B$20))</f>
        <v>23.267171427506</v>
      </c>
      <c r="L2531" s="16" t="n">
        <f aca="false">Assumptions!$B$16*MIN(1,LN(1+Data_Clean!Q2531)/LN(1+Assumptions!$B$21))</f>
        <v>15.2782387441559</v>
      </c>
      <c r="M2531" s="16" t="n">
        <f aca="false">Assumptions!$B$17*(0.6*MIN(1,Data_Clean!R2531/Assumptions!$B$22)+0.4*IF(Data_Clean!S2531="",0,Data_Clean!S2531))</f>
        <v>12.846</v>
      </c>
      <c r="N2531" s="16" t="n">
        <f aca="false">Assumptions!$B$18*MIN(1,(Data_Clean!F2531-1)/Assumptions!$B$23)</f>
        <v>5</v>
      </c>
      <c r="O2531" s="16" t="n">
        <f aca="false">Assumptions!$B$19*(0.4*IF(Data_Clean!E2531="",0,MIN(1,Data_Clean!E2531/12/Assumptions!$B$24))+0.35*IF(Data_Clean!D2531="Y",1,0)+0.25*(1-MIN(Data_Clean!T2531,3)/3))/IF(Data_Clean!E2531="",0.6,1)</f>
        <v>9.55</v>
      </c>
      <c r="P2531" s="16" t="n">
        <f aca="false">SUM(K2531:O2531)/(Assumptions!$D$5-IF(K2531="",Assumptions!$B$15,0))*100</f>
        <v>65.941410171662</v>
      </c>
      <c r="Q2531" s="7" t="str">
        <f aca="false">IF(J2531&gt;=Assumptions!$B$26,"High",IF(J2531&gt;=Assumptions!$B$27,"Mid","Low"))</f>
        <v>Mid</v>
      </c>
      <c r="R2531" s="7" t="str">
        <f aca="false">IF(P2531&gt;=Assumptions!$B$28,"High",IF(P2531&gt;=Assumptions!$B$29,"Mid","Low"))</f>
        <v>Mid</v>
      </c>
      <c r="S2531" s="7" t="str">
        <f aca="false">INDEX(Assumptions!$B$33:$B$41,MATCH(Q2531&amp;"|"&amp;R2531,Assumptions!$A$33:$A$41,0))</f>
        <v>Established Core</v>
      </c>
      <c r="T2531" s="7" t="n">
        <f aca="false">IF(ISNUMBER(Data_Clean!V2531),J2531*Data_Clean!V2531,0)</f>
        <v>81.511719114</v>
      </c>
    </row>
    <row r="2532" customFormat="false" ht="15" hidden="false" customHeight="false" outlineLevel="0" collapsed="false">
      <c r="A2532" s="15" t="str">
        <f aca="false">Data_Clean!A2532</f>
        <v>CX102528</v>
      </c>
      <c r="B2532" s="14" t="n">
        <f aca="false">Data_Clean!G2532*Assumptions!$B$5</f>
        <v>39.2545</v>
      </c>
      <c r="C2532" s="14" t="n">
        <f aca="false">IF(Data_Clean!H2532="",0,Data_Clean!H2532)*Assumptions!$B$6</f>
        <v>252.29304</v>
      </c>
      <c r="D2532" s="14" t="n">
        <f aca="false">Data_Clean!I2532*Assumptions!$B$7</f>
        <v>0</v>
      </c>
      <c r="E2532" s="14" t="n">
        <f aca="false">Data_Clean!J2532*Assumptions!$B$8</f>
        <v>0</v>
      </c>
      <c r="F2532" s="14" t="n">
        <f aca="false">Data_Clean!K2532*Assumptions!$B$9</f>
        <v>4117.3</v>
      </c>
      <c r="G2532" s="14" t="n">
        <f aca="false">Data_Clean!L2532*Assumptions!$B$10</f>
        <v>1097.55</v>
      </c>
      <c r="H2532" s="14" t="n">
        <f aca="false">IF(OR(Data_Clean!M2532="",Data_Clean!N2532=""),0,Data_Clean!M2532*Data_Clean!N2532/100)*Assumptions!$B$13*Assumptions!$B$11</f>
        <v>0</v>
      </c>
      <c r="I2532" s="14" t="n">
        <f aca="false">Data_Clean!O2532*4*Assumptions!$B$12</f>
        <v>0</v>
      </c>
      <c r="J2532" s="14" t="n">
        <f aca="false">SUM(B2532:I2532)</f>
        <v>5506.39754</v>
      </c>
      <c r="K2532" s="16" t="n">
        <f aca="false">IF(Data_Clean!P2532="","",Assumptions!$B$15*0.5^(Data_Clean!P2532/Assumptions!$B$20))</f>
        <v>30</v>
      </c>
      <c r="L2532" s="16" t="n">
        <f aca="false">Assumptions!$B$16*MIN(1,LN(1+Data_Clean!Q2532)/LN(1+Assumptions!$B$21))</f>
        <v>17.6575956115715</v>
      </c>
      <c r="M2532" s="16" t="n">
        <f aca="false">Assumptions!$B$17*(0.6*MIN(1,Data_Clean!R2532/Assumptions!$B$22)+0.4*IF(Data_Clean!S2532="",0,Data_Clean!S2532))</f>
        <v>12.9</v>
      </c>
      <c r="N2532" s="16" t="n">
        <f aca="false">Assumptions!$B$18*MIN(1,(Data_Clean!F2532-1)/Assumptions!$B$23)</f>
        <v>15</v>
      </c>
      <c r="O2532" s="16" t="n">
        <f aca="false">Assumptions!$B$19*(0.4*IF(Data_Clean!E2532="",0,MIN(1,Data_Clean!E2532/12/Assumptions!$B$24))+0.35*IF(Data_Clean!D2532="Y",1,0)+0.25*(1-MIN(Data_Clean!T2532,3)/3))/IF(Data_Clean!E2532="",0.6,1)</f>
        <v>9.15</v>
      </c>
      <c r="P2532" s="16" t="n">
        <f aca="false">SUM(K2532:O2532)/(Assumptions!$D$5-IF(K2532="",Assumptions!$B$15,0))*100</f>
        <v>84.7075956115715</v>
      </c>
      <c r="Q2532" s="7" t="str">
        <f aca="false">IF(J2532&gt;=Assumptions!$B$26,"High",IF(J2532&gt;=Assumptions!$B$27,"Mid","Low"))</f>
        <v>High</v>
      </c>
      <c r="R2532" s="7" t="str">
        <f aca="false">IF(P2532&gt;=Assumptions!$B$28,"High",IF(P2532&gt;=Assumptions!$B$29,"Mid","Low"))</f>
        <v>High</v>
      </c>
      <c r="S2532" s="7" t="str">
        <f aca="false">INDEX(Assumptions!$B$33:$B$41,MATCH(Q2532&amp;"|"&amp;R2532,Assumptions!$A$33:$A$41,0))</f>
        <v>Premier Advocates</v>
      </c>
      <c r="T2532" s="7" t="n">
        <f aca="false">IF(ISNUMBER(Data_Clean!V2532),J2532*Data_Clean!V2532,0)</f>
        <v>96.912596704</v>
      </c>
    </row>
    <row r="2533" customFormat="false" ht="15" hidden="false" customHeight="false" outlineLevel="0" collapsed="false">
      <c r="A2533" s="15" t="str">
        <f aca="false">Data_Clean!A2533</f>
        <v>CX102529</v>
      </c>
      <c r="B2533" s="14" t="n">
        <f aca="false">Data_Clean!G2533*Assumptions!$B$5</f>
        <v>155.28175</v>
      </c>
      <c r="C2533" s="14" t="n">
        <f aca="false">IF(Data_Clean!H2533="",0,Data_Clean!H2533)*Assumptions!$B$6</f>
        <v>1353.25032</v>
      </c>
      <c r="D2533" s="14" t="n">
        <f aca="false">Data_Clean!I2533*Assumptions!$B$7</f>
        <v>1096.8</v>
      </c>
      <c r="E2533" s="14" t="n">
        <f aca="false">Data_Clean!J2533*Assumptions!$B$8</f>
        <v>0</v>
      </c>
      <c r="F2533" s="14" t="n">
        <f aca="false">Data_Clean!K2533*Assumptions!$B$9</f>
        <v>2047.1</v>
      </c>
      <c r="G2533" s="14" t="n">
        <f aca="false">Data_Clean!L2533*Assumptions!$B$10</f>
        <v>0</v>
      </c>
      <c r="H2533" s="14" t="n">
        <f aca="false">IF(OR(Data_Clean!M2533="",Data_Clean!N2533=""),0,Data_Clean!M2533*Data_Clean!N2533/100)*Assumptions!$B$13*Assumptions!$B$11</f>
        <v>318.936</v>
      </c>
      <c r="I2533" s="14" t="n">
        <f aca="false">Data_Clean!O2533*4*Assumptions!$B$12</f>
        <v>120.0336</v>
      </c>
      <c r="J2533" s="14" t="n">
        <f aca="false">SUM(B2533:I2533)</f>
        <v>5091.40167</v>
      </c>
      <c r="K2533" s="16" t="n">
        <f aca="false">IF(Data_Clean!P2533="","",Assumptions!$B$15*0.5^(Data_Clean!P2533/Assumptions!$B$20))</f>
        <v>28.6452481173125</v>
      </c>
      <c r="L2533" s="16" t="n">
        <f aca="false">Assumptions!$B$16*MIN(1,LN(1+Data_Clean!Q2533)/LN(1+Assumptions!$B$21))</f>
        <v>16.8608333887587</v>
      </c>
      <c r="M2533" s="16" t="n">
        <f aca="false">Assumptions!$B$17*(0.6*MIN(1,Data_Clean!R2533/Assumptions!$B$22)+0.4*IF(Data_Clean!S2533="",0,Data_Clean!S2533))</f>
        <v>7.05</v>
      </c>
      <c r="N2533" s="16" t="n">
        <f aca="false">Assumptions!$B$18*MIN(1,(Data_Clean!F2533-1)/Assumptions!$B$23)</f>
        <v>20</v>
      </c>
      <c r="O2533" s="16" t="n">
        <f aca="false">Assumptions!$B$19*(0.4*IF(Data_Clean!E2533="",0,MIN(1,Data_Clean!E2533/12/Assumptions!$B$24))+0.35*IF(Data_Clean!D2533="Y",1,0)+0.25*(1-MIN(Data_Clean!T2533,3)/3))/IF(Data_Clean!E2533="",0.6,1)</f>
        <v>15</v>
      </c>
      <c r="P2533" s="16" t="n">
        <f aca="false">SUM(K2533:O2533)/(Assumptions!$D$5-IF(K2533="",Assumptions!$B$15,0))*100</f>
        <v>87.5560815060712</v>
      </c>
      <c r="Q2533" s="7" t="str">
        <f aca="false">IF(J2533&gt;=Assumptions!$B$26,"High",IF(J2533&gt;=Assumptions!$B$27,"Mid","Low"))</f>
        <v>High</v>
      </c>
      <c r="R2533" s="7" t="str">
        <f aca="false">IF(P2533&gt;=Assumptions!$B$28,"High",IF(P2533&gt;=Assumptions!$B$29,"Mid","Low"))</f>
        <v>High</v>
      </c>
      <c r="S2533" s="7" t="str">
        <f aca="false">INDEX(Assumptions!$B$33:$B$41,MATCH(Q2533&amp;"|"&amp;R2533,Assumptions!$A$33:$A$41,0))</f>
        <v>Premier Advocates</v>
      </c>
      <c r="T2533" s="7" t="n">
        <f aca="false">IF(ISNUMBER(Data_Clean!V2533),J2533*Data_Clean!V2533,0)</f>
        <v>49.895736366</v>
      </c>
    </row>
    <row r="2534" customFormat="false" ht="15" hidden="false" customHeight="false" outlineLevel="0" collapsed="false">
      <c r="A2534" s="15" t="str">
        <f aca="false">Data_Clean!A2534</f>
        <v>CX102530</v>
      </c>
      <c r="B2534" s="14" t="n">
        <f aca="false">Data_Clean!G2534*Assumptions!$B$5</f>
        <v>132.339</v>
      </c>
      <c r="C2534" s="14" t="n">
        <f aca="false">IF(Data_Clean!H2534="",0,Data_Clean!H2534)*Assumptions!$B$6</f>
        <v>2264.00436</v>
      </c>
      <c r="D2534" s="14" t="n">
        <f aca="false">Data_Clean!I2534*Assumptions!$B$7</f>
        <v>0</v>
      </c>
      <c r="E2534" s="14" t="n">
        <f aca="false">Data_Clean!J2534*Assumptions!$B$8</f>
        <v>0</v>
      </c>
      <c r="F2534" s="14" t="n">
        <f aca="false">Data_Clean!K2534*Assumptions!$B$9</f>
        <v>0</v>
      </c>
      <c r="G2534" s="14" t="n">
        <f aca="false">Data_Clean!L2534*Assumptions!$B$10</f>
        <v>378.9</v>
      </c>
      <c r="H2534" s="14" t="n">
        <f aca="false">IF(OR(Data_Clean!M2534="",Data_Clean!N2534=""),0,Data_Clean!M2534*Data_Clean!N2534/100)*Assumptions!$B$13*Assumptions!$B$11</f>
        <v>0</v>
      </c>
      <c r="I2534" s="14" t="n">
        <f aca="false">Data_Clean!O2534*4*Assumptions!$B$12</f>
        <v>0</v>
      </c>
      <c r="J2534" s="14" t="n">
        <f aca="false">SUM(B2534:I2534)</f>
        <v>2775.24336</v>
      </c>
      <c r="K2534" s="16" t="n">
        <f aca="false">IF(Data_Clean!P2534="","",Assumptions!$B$15*0.5^(Data_Clean!P2534/Assumptions!$B$20))</f>
        <v>22.2164632842985</v>
      </c>
      <c r="L2534" s="16" t="n">
        <f aca="false">Assumptions!$B$16*MIN(1,LN(1+Data_Clean!Q2534)/LN(1+Assumptions!$B$21))</f>
        <v>15.7812965263578</v>
      </c>
      <c r="M2534" s="16" t="n">
        <f aca="false">Assumptions!$B$17*(0.6*MIN(1,Data_Clean!R2534/Assumptions!$B$22)+0.4*IF(Data_Clean!S2534="",0,Data_Clean!S2534))</f>
        <v>7.74</v>
      </c>
      <c r="N2534" s="16" t="n">
        <f aca="false">Assumptions!$B$18*MIN(1,(Data_Clean!F2534-1)/Assumptions!$B$23)</f>
        <v>10</v>
      </c>
      <c r="O2534" s="16" t="n">
        <f aca="false">Assumptions!$B$19*(0.4*IF(Data_Clean!E2534="",0,MIN(1,Data_Clean!E2534/12/Assumptions!$B$24))+0.35*IF(Data_Clean!D2534="Y",1,0)+0.25*(1-MIN(Data_Clean!T2534,3)/3))/IF(Data_Clean!E2534="",0.6,1)</f>
        <v>13.65</v>
      </c>
      <c r="P2534" s="16" t="n">
        <f aca="false">SUM(K2534:O2534)/(Assumptions!$D$5-IF(K2534="",Assumptions!$B$15,0))*100</f>
        <v>69.3877598106562</v>
      </c>
      <c r="Q2534" s="7" t="str">
        <f aca="false">IF(J2534&gt;=Assumptions!$B$26,"High",IF(J2534&gt;=Assumptions!$B$27,"Mid","Low"))</f>
        <v>High</v>
      </c>
      <c r="R2534" s="7" t="str">
        <f aca="false">IF(P2534&gt;=Assumptions!$B$28,"High",IF(P2534&gt;=Assumptions!$B$29,"Mid","Low"))</f>
        <v>Mid</v>
      </c>
      <c r="S2534" s="7" t="str">
        <f aca="false">INDEX(Assumptions!$B$33:$B$41,MATCH(Q2534&amp;"|"&amp;R2534,Assumptions!$A$33:$A$41,0))</f>
        <v>Established Core</v>
      </c>
      <c r="T2534" s="7" t="n">
        <f aca="false">IF(ISNUMBER(Data_Clean!V2534),J2534*Data_Clean!V2534,0)</f>
        <v>80.48205744</v>
      </c>
    </row>
    <row r="2535" customFormat="false" ht="15" hidden="false" customHeight="false" outlineLevel="0" collapsed="false">
      <c r="A2535" s="15" t="str">
        <f aca="false">Data_Clean!A2535</f>
        <v>CX102531</v>
      </c>
      <c r="B2535" s="14" t="n">
        <f aca="false">Data_Clean!G2535*Assumptions!$B$5</f>
        <v>302.003</v>
      </c>
      <c r="C2535" s="14" t="n">
        <f aca="false">IF(Data_Clean!H2535="",0,Data_Clean!H2535)*Assumptions!$B$6</f>
        <v>204.26292</v>
      </c>
      <c r="D2535" s="14" t="n">
        <f aca="false">Data_Clean!I2535*Assumptions!$B$7</f>
        <v>0</v>
      </c>
      <c r="E2535" s="14" t="n">
        <f aca="false">Data_Clean!J2535*Assumptions!$B$8</f>
        <v>0</v>
      </c>
      <c r="F2535" s="14" t="n">
        <f aca="false">Data_Clean!K2535*Assumptions!$B$9</f>
        <v>2300.1</v>
      </c>
      <c r="G2535" s="14" t="n">
        <f aca="false">Data_Clean!L2535*Assumptions!$B$10</f>
        <v>0</v>
      </c>
      <c r="H2535" s="14" t="n">
        <f aca="false">IF(OR(Data_Clean!M2535="",Data_Clean!N2535=""),0,Data_Clean!M2535*Data_Clean!N2535/100)*Assumptions!$B$13*Assumptions!$B$11</f>
        <v>123.816</v>
      </c>
      <c r="I2535" s="14" t="n">
        <f aca="false">Data_Clean!O2535*4*Assumptions!$B$12</f>
        <v>35.14752</v>
      </c>
      <c r="J2535" s="14" t="n">
        <f aca="false">SUM(B2535:I2535)</f>
        <v>2965.32944</v>
      </c>
      <c r="K2535" s="16" t="n">
        <f aca="false">IF(Data_Clean!P2535="","",Assumptions!$B$15*0.5^(Data_Clean!P2535/Assumptions!$B$20))</f>
        <v>22.2164632842985</v>
      </c>
      <c r="L2535" s="16" t="n">
        <f aca="false">Assumptions!$B$16*MIN(1,LN(1+Data_Clean!Q2535)/LN(1+Assumptions!$B$21))</f>
        <v>16.8608333887587</v>
      </c>
      <c r="M2535" s="16" t="n">
        <f aca="false">Assumptions!$B$17*(0.6*MIN(1,Data_Clean!R2535/Assumptions!$B$22)+0.4*IF(Data_Clean!S2535="",0,Data_Clean!S2535))</f>
        <v>7.488</v>
      </c>
      <c r="N2535" s="16" t="n">
        <f aca="false">Assumptions!$B$18*MIN(1,(Data_Clean!F2535-1)/Assumptions!$B$23)</f>
        <v>20</v>
      </c>
      <c r="O2535" s="16" t="n">
        <f aca="false">Assumptions!$B$19*(0.4*IF(Data_Clean!E2535="",0,MIN(1,Data_Clean!E2535/12/Assumptions!$B$24))+0.35*IF(Data_Clean!D2535="Y",1,0)+0.25*(1-MIN(Data_Clean!T2535,3)/3))/IF(Data_Clean!E2535="",0.6,1)</f>
        <v>15</v>
      </c>
      <c r="P2535" s="16" t="n">
        <f aca="false">SUM(K2535:O2535)/(Assumptions!$D$5-IF(K2535="",Assumptions!$B$15,0))*100</f>
        <v>81.5652966730572</v>
      </c>
      <c r="Q2535" s="7" t="str">
        <f aca="false">IF(J2535&gt;=Assumptions!$B$26,"High",IF(J2535&gt;=Assumptions!$B$27,"Mid","Low"))</f>
        <v>High</v>
      </c>
      <c r="R2535" s="7" t="str">
        <f aca="false">IF(P2535&gt;=Assumptions!$B$28,"High",IF(P2535&gt;=Assumptions!$B$29,"Mid","Low"))</f>
        <v>High</v>
      </c>
      <c r="S2535" s="7" t="str">
        <f aca="false">INDEX(Assumptions!$B$33:$B$41,MATCH(Q2535&amp;"|"&amp;R2535,Assumptions!$A$33:$A$41,0))</f>
        <v>Premier Advocates</v>
      </c>
      <c r="T2535" s="7" t="n">
        <f aca="false">IF(ISNUMBER(Data_Clean!V2535),J2535*Data_Clean!V2535,0)</f>
        <v>36.473552112</v>
      </c>
    </row>
    <row r="2536" customFormat="false" ht="15" hidden="false" customHeight="false" outlineLevel="0" collapsed="false">
      <c r="A2536" s="15" t="str">
        <f aca="false">Data_Clean!A2536</f>
        <v>CX102532</v>
      </c>
      <c r="B2536" s="14" t="n">
        <f aca="false">Data_Clean!G2536*Assumptions!$B$5</f>
        <v>24.81525</v>
      </c>
      <c r="C2536" s="14" t="n">
        <f aca="false">IF(Data_Clean!H2536="",0,Data_Clean!H2536)*Assumptions!$B$6</f>
        <v>70.33488</v>
      </c>
      <c r="D2536" s="14" t="n">
        <f aca="false">Data_Clean!I2536*Assumptions!$B$7</f>
        <v>0</v>
      </c>
      <c r="E2536" s="14" t="n">
        <f aca="false">Data_Clean!J2536*Assumptions!$B$8</f>
        <v>0</v>
      </c>
      <c r="F2536" s="14" t="n">
        <f aca="false">Data_Clean!K2536*Assumptions!$B$9</f>
        <v>0</v>
      </c>
      <c r="G2536" s="14" t="n">
        <f aca="false">Data_Clean!L2536*Assumptions!$B$10</f>
        <v>0</v>
      </c>
      <c r="H2536" s="14" t="n">
        <f aca="false">IF(OR(Data_Clean!M2536="",Data_Clean!N2536=""),0,Data_Clean!M2536*Data_Clean!N2536/100)*Assumptions!$B$13*Assumptions!$B$11</f>
        <v>0</v>
      </c>
      <c r="I2536" s="14" t="n">
        <f aca="false">Data_Clean!O2536*4*Assumptions!$B$12</f>
        <v>0</v>
      </c>
      <c r="J2536" s="14" t="n">
        <f aca="false">SUM(B2536:I2536)</f>
        <v>95.15013</v>
      </c>
      <c r="K2536" s="16" t="n">
        <f aca="false">IF(Data_Clean!P2536="","",Assumptions!$B$15*0.5^(Data_Clean!P2536/Assumptions!$B$20))</f>
        <v>20.7286931995166</v>
      </c>
      <c r="L2536" s="16" t="n">
        <f aca="false">Assumptions!$B$16*MIN(1,LN(1+Data_Clean!Q2536)/LN(1+Assumptions!$B$21))</f>
        <v>13.5873179074216</v>
      </c>
      <c r="M2536" s="16" t="n">
        <f aca="false">Assumptions!$B$17*(0.6*MIN(1,Data_Clean!R2536/Assumptions!$B$22)+0.4*IF(Data_Clean!S2536="",0,Data_Clean!S2536))</f>
        <v>9.168</v>
      </c>
      <c r="N2536" s="16" t="n">
        <f aca="false">Assumptions!$B$18*MIN(1,(Data_Clean!F2536-1)/Assumptions!$B$23)</f>
        <v>10</v>
      </c>
      <c r="O2536" s="16" t="n">
        <f aca="false">Assumptions!$B$19*(0.4*IF(Data_Clean!E2536="",0,MIN(1,Data_Clean!E2536/12/Assumptions!$B$24))+0.35*IF(Data_Clean!D2536="Y",1,0)+0.25*(1-MIN(Data_Clean!T2536,3)/3))/IF(Data_Clean!E2536="",0.6,1)</f>
        <v>9.15</v>
      </c>
      <c r="P2536" s="16" t="n">
        <f aca="false">SUM(K2536:O2536)/(Assumptions!$D$5-IF(K2536="",Assumptions!$B$15,0))*100</f>
        <v>62.6340111069382</v>
      </c>
      <c r="Q2536" s="7" t="str">
        <f aca="false">IF(J2536&gt;=Assumptions!$B$26,"High",IF(J2536&gt;=Assumptions!$B$27,"Mid","Low"))</f>
        <v>Low</v>
      </c>
      <c r="R2536" s="7" t="str">
        <f aca="false">IF(P2536&gt;=Assumptions!$B$28,"High",IF(P2536&gt;=Assumptions!$B$29,"Mid","Low"))</f>
        <v>Mid</v>
      </c>
      <c r="S2536" s="7" t="str">
        <f aca="false">INDEX(Assumptions!$B$33:$B$41,MATCH(Q2536&amp;"|"&amp;R2536,Assumptions!$A$33:$A$41,0))</f>
        <v>Light Touch</v>
      </c>
      <c r="T2536" s="7" t="n">
        <f aca="false">IF(ISNUMBER(Data_Clean!V2536),J2536*Data_Clean!V2536,0)</f>
        <v>4.881201669</v>
      </c>
    </row>
    <row r="2537" customFormat="false" ht="15" hidden="false" customHeight="false" outlineLevel="0" collapsed="false">
      <c r="A2537" s="15" t="str">
        <f aca="false">Data_Clean!A2537</f>
        <v>CX102533</v>
      </c>
      <c r="B2537" s="14" t="n">
        <f aca="false">Data_Clean!G2537*Assumptions!$B$5</f>
        <v>7.43025</v>
      </c>
      <c r="C2537" s="14" t="n">
        <f aca="false">IF(Data_Clean!H2537="",0,Data_Clean!H2537)*Assumptions!$B$6</f>
        <v>35.36508</v>
      </c>
      <c r="D2537" s="14" t="n">
        <f aca="false">Data_Clean!I2537*Assumptions!$B$7</f>
        <v>0</v>
      </c>
      <c r="E2537" s="14" t="n">
        <f aca="false">Data_Clean!J2537*Assumptions!$B$8</f>
        <v>0</v>
      </c>
      <c r="F2537" s="14" t="n">
        <f aca="false">Data_Clean!K2537*Assumptions!$B$9</f>
        <v>0</v>
      </c>
      <c r="G2537" s="14" t="n">
        <f aca="false">Data_Clean!L2537*Assumptions!$B$10</f>
        <v>0</v>
      </c>
      <c r="H2537" s="14" t="n">
        <f aca="false">IF(OR(Data_Clean!M2537="",Data_Clean!N2537=""),0,Data_Clean!M2537*Data_Clean!N2537/100)*Assumptions!$B$13*Assumptions!$B$11</f>
        <v>46.2</v>
      </c>
      <c r="I2537" s="14" t="n">
        <f aca="false">Data_Clean!O2537*4*Assumptions!$B$12</f>
        <v>1.91376</v>
      </c>
      <c r="J2537" s="14" t="n">
        <f aca="false">SUM(B2537:I2537)</f>
        <v>90.90909</v>
      </c>
      <c r="K2537" s="16" t="n">
        <f aca="false">IF(Data_Clean!P2537="","",Assumptions!$B$15*0.5^(Data_Clean!P2537/Assumptions!$B$20))</f>
        <v>24.3675718906871</v>
      </c>
      <c r="L2537" s="16" t="n">
        <f aca="false">Assumptions!$B$16*MIN(1,LN(1+Data_Clean!Q2537)/LN(1+Assumptions!$B$21))</f>
        <v>8.11507562957249</v>
      </c>
      <c r="M2537" s="16" t="n">
        <f aca="false">Assumptions!$B$17*(0.6*MIN(1,Data_Clean!R2537/Assumptions!$B$22)+0.4*IF(Data_Clean!S2537="",0,Data_Clean!S2537))</f>
        <v>2.796</v>
      </c>
      <c r="N2537" s="16" t="n">
        <f aca="false">Assumptions!$B$18*MIN(1,(Data_Clean!F2537-1)/Assumptions!$B$23)</f>
        <v>10</v>
      </c>
      <c r="O2537" s="16" t="n">
        <f aca="false">Assumptions!$B$19*(0.4*IF(Data_Clean!E2537="",0,MIN(1,Data_Clean!E2537/12/Assumptions!$B$24))+0.35*IF(Data_Clean!D2537="Y",1,0)+0.25*(1-MIN(Data_Clean!T2537,3)/3))/IF(Data_Clean!E2537="",0.6,1)</f>
        <v>9.75</v>
      </c>
      <c r="P2537" s="16" t="n">
        <f aca="false">SUM(K2537:O2537)/(Assumptions!$D$5-IF(K2537="",Assumptions!$B$15,0))*100</f>
        <v>55.0286475202596</v>
      </c>
      <c r="Q2537" s="7" t="str">
        <f aca="false">IF(J2537&gt;=Assumptions!$B$26,"High",IF(J2537&gt;=Assumptions!$B$27,"Mid","Low"))</f>
        <v>Low</v>
      </c>
      <c r="R2537" s="7" t="str">
        <f aca="false">IF(P2537&gt;=Assumptions!$B$28,"High",IF(P2537&gt;=Assumptions!$B$29,"Mid","Low"))</f>
        <v>Mid</v>
      </c>
      <c r="S2537" s="7" t="str">
        <f aca="false">INDEX(Assumptions!$B$33:$B$41,MATCH(Q2537&amp;"|"&amp;R2537,Assumptions!$A$33:$A$41,0))</f>
        <v>Light Touch</v>
      </c>
      <c r="T2537" s="7" t="n">
        <f aca="false">IF(ISNUMBER(Data_Clean!V2537),J2537*Data_Clean!V2537,0)</f>
        <v>7.845454467</v>
      </c>
    </row>
    <row r="2538" customFormat="false" ht="15" hidden="false" customHeight="false" outlineLevel="0" collapsed="false">
      <c r="A2538" s="15" t="str">
        <f aca="false">Data_Clean!A2538</f>
        <v>CX102534</v>
      </c>
      <c r="B2538" s="14" t="n">
        <f aca="false">Data_Clean!G2538*Assumptions!$B$5</f>
        <v>116.224</v>
      </c>
      <c r="C2538" s="14" t="n">
        <f aca="false">IF(Data_Clean!H2538="",0,Data_Clean!H2538)*Assumptions!$B$6</f>
        <v>209.57424</v>
      </c>
      <c r="D2538" s="14" t="n">
        <f aca="false">Data_Clean!I2538*Assumptions!$B$7</f>
        <v>0</v>
      </c>
      <c r="E2538" s="14" t="n">
        <f aca="false">Data_Clean!J2538*Assumptions!$B$8</f>
        <v>0</v>
      </c>
      <c r="F2538" s="14" t="n">
        <f aca="false">Data_Clean!K2538*Assumptions!$B$9</f>
        <v>0</v>
      </c>
      <c r="G2538" s="14" t="n">
        <f aca="false">Data_Clean!L2538*Assumptions!$B$10</f>
        <v>0</v>
      </c>
      <c r="H2538" s="14" t="n">
        <f aca="false">IF(OR(Data_Clean!M2538="",Data_Clean!N2538=""),0,Data_Clean!M2538*Data_Clean!N2538/100)*Assumptions!$B$13*Assumptions!$B$11</f>
        <v>0</v>
      </c>
      <c r="I2538" s="14" t="n">
        <f aca="false">Data_Clean!O2538*4*Assumptions!$B$12</f>
        <v>0</v>
      </c>
      <c r="J2538" s="14" t="n">
        <f aca="false">SUM(B2538:I2538)</f>
        <v>325.79824</v>
      </c>
      <c r="K2538" s="16" t="n">
        <f aca="false">IF(Data_Clean!P2538="","",Assumptions!$B$15*0.5^(Data_Clean!P2538/Assumptions!$B$20))</f>
        <v>23.811015779523</v>
      </c>
      <c r="L2538" s="16" t="n">
        <f aca="false">Assumptions!$B$16*MIN(1,LN(1+Data_Clean!Q2538)/LN(1+Assumptions!$B$21))</f>
        <v>15.383822204249</v>
      </c>
      <c r="M2538" s="16" t="n">
        <f aca="false">Assumptions!$B$17*(0.6*MIN(1,Data_Clean!R2538/Assumptions!$B$22)+0.4*IF(Data_Clean!S2538="",0,Data_Clean!S2538))</f>
        <v>3.54</v>
      </c>
      <c r="N2538" s="16" t="n">
        <f aca="false">Assumptions!$B$18*MIN(1,(Data_Clean!F2538-1)/Assumptions!$B$23)</f>
        <v>5</v>
      </c>
      <c r="O2538" s="16" t="n">
        <f aca="false">Assumptions!$B$19*(0.4*IF(Data_Clean!E2538="",0,MIN(1,Data_Clean!E2538/12/Assumptions!$B$24))+0.35*IF(Data_Clean!D2538="Y",1,0)+0.25*(1-MIN(Data_Clean!T2538,3)/3))/IF(Data_Clean!E2538="",0.6,1)</f>
        <v>3.45</v>
      </c>
      <c r="P2538" s="16" t="n">
        <f aca="false">SUM(K2538:O2538)/(Assumptions!$D$5-IF(K2538="",Assumptions!$B$15,0))*100</f>
        <v>51.184837983772</v>
      </c>
      <c r="Q2538" s="7" t="str">
        <f aca="false">IF(J2538&gt;=Assumptions!$B$26,"High",IF(J2538&gt;=Assumptions!$B$27,"Mid","Low"))</f>
        <v>Low</v>
      </c>
      <c r="R2538" s="7" t="str">
        <f aca="false">IF(P2538&gt;=Assumptions!$B$28,"High",IF(P2538&gt;=Assumptions!$B$29,"Mid","Low"))</f>
        <v>Mid</v>
      </c>
      <c r="S2538" s="7" t="str">
        <f aca="false">INDEX(Assumptions!$B$33:$B$41,MATCH(Q2538&amp;"|"&amp;R2538,Assumptions!$A$33:$A$41,0))</f>
        <v>Light Touch</v>
      </c>
      <c r="T2538" s="7" t="n">
        <f aca="false">IF(ISNUMBER(Data_Clean!V2538),J2538*Data_Clean!V2538,0)</f>
        <v>47.533963216</v>
      </c>
    </row>
    <row r="2539" customFormat="false" ht="15" hidden="false" customHeight="false" outlineLevel="0" collapsed="false">
      <c r="A2539" s="15" t="str">
        <f aca="false">Data_Clean!A2539</f>
        <v>CX102535</v>
      </c>
      <c r="B2539" s="14" t="n">
        <f aca="false">Data_Clean!G2539*Assumptions!$B$5</f>
        <v>74.331</v>
      </c>
      <c r="C2539" s="14" t="n">
        <f aca="false">IF(Data_Clean!H2539="",0,Data_Clean!H2539)*Assumptions!$B$6</f>
        <v>206.39424</v>
      </c>
      <c r="D2539" s="14" t="n">
        <f aca="false">Data_Clean!I2539*Assumptions!$B$7</f>
        <v>0</v>
      </c>
      <c r="E2539" s="14" t="n">
        <f aca="false">Data_Clean!J2539*Assumptions!$B$8</f>
        <v>73.616475</v>
      </c>
      <c r="F2539" s="14" t="n">
        <f aca="false">Data_Clean!K2539*Assumptions!$B$9</f>
        <v>1971.2</v>
      </c>
      <c r="G2539" s="14" t="n">
        <f aca="false">Data_Clean!L2539*Assumptions!$B$10</f>
        <v>0</v>
      </c>
      <c r="H2539" s="14" t="n">
        <f aca="false">IF(OR(Data_Clean!M2539="",Data_Clean!N2539=""),0,Data_Clean!M2539*Data_Clean!N2539/100)*Assumptions!$B$13*Assumptions!$B$11</f>
        <v>28.89</v>
      </c>
      <c r="I2539" s="14" t="n">
        <f aca="false">Data_Clean!O2539*4*Assumptions!$B$12</f>
        <v>1.7376</v>
      </c>
      <c r="J2539" s="14" t="n">
        <f aca="false">SUM(B2539:I2539)</f>
        <v>2356.169315</v>
      </c>
      <c r="K2539" s="16" t="n">
        <f aca="false">IF(Data_Clean!P2539="","",Assumptions!$B$15*0.5^(Data_Clean!P2539/Assumptions!$B$20))</f>
        <v>22.735748497656</v>
      </c>
      <c r="L2539" s="16" t="n">
        <f aca="false">Assumptions!$B$16*MIN(1,LN(1+Data_Clean!Q2539)/LN(1+Assumptions!$B$21))</f>
        <v>10</v>
      </c>
      <c r="M2539" s="16" t="n">
        <f aca="false">Assumptions!$B$17*(0.6*MIN(1,Data_Clean!R2539/Assumptions!$B$22)+0.4*IF(Data_Clean!S2539="",0,Data_Clean!S2539))</f>
        <v>8.142</v>
      </c>
      <c r="N2539" s="16" t="n">
        <f aca="false">Assumptions!$B$18*MIN(1,(Data_Clean!F2539-1)/Assumptions!$B$23)</f>
        <v>20</v>
      </c>
      <c r="O2539" s="16" t="n">
        <f aca="false">Assumptions!$B$19*(0.4*IF(Data_Clean!E2539="",0,MIN(1,Data_Clean!E2539/12/Assumptions!$B$24))+0.35*IF(Data_Clean!D2539="Y",1,0)+0.25*(1-MIN(Data_Clean!T2539,3)/3))/IF(Data_Clean!E2539="",0.6,1)</f>
        <v>5.5</v>
      </c>
      <c r="P2539" s="16" t="n">
        <f aca="false">SUM(K2539:O2539)/(Assumptions!$D$5-IF(K2539="",Assumptions!$B$15,0))*100</f>
        <v>66.377748497656</v>
      </c>
      <c r="Q2539" s="7" t="str">
        <f aca="false">IF(J2539&gt;=Assumptions!$B$26,"High",IF(J2539&gt;=Assumptions!$B$27,"Mid","Low"))</f>
        <v>High</v>
      </c>
      <c r="R2539" s="7" t="str">
        <f aca="false">IF(P2539&gt;=Assumptions!$B$28,"High",IF(P2539&gt;=Assumptions!$B$29,"Mid","Low"))</f>
        <v>Mid</v>
      </c>
      <c r="S2539" s="7" t="str">
        <f aca="false">INDEX(Assumptions!$B$33:$B$41,MATCH(Q2539&amp;"|"&amp;R2539,Assumptions!$A$33:$A$41,0))</f>
        <v>Established Core</v>
      </c>
      <c r="T2539" s="7" t="n">
        <f aca="false">IF(ISNUMBER(Data_Clean!V2539),J2539*Data_Clean!V2539,0)</f>
        <v>189.2003959945</v>
      </c>
    </row>
    <row r="2540" customFormat="false" ht="15" hidden="false" customHeight="false" outlineLevel="0" collapsed="false">
      <c r="A2540" s="15" t="str">
        <f aca="false">Data_Clean!A2540</f>
        <v>CX102536</v>
      </c>
      <c r="B2540" s="14" t="n">
        <f aca="false">Data_Clean!G2540*Assumptions!$B$5</f>
        <v>81.2215</v>
      </c>
      <c r="C2540" s="14" t="n">
        <f aca="false">IF(Data_Clean!H2540="",0,Data_Clean!H2540)*Assumptions!$B$6</f>
        <v>381.59712</v>
      </c>
      <c r="D2540" s="14" t="n">
        <f aca="false">Data_Clean!I2540*Assumptions!$B$7</f>
        <v>0</v>
      </c>
      <c r="E2540" s="14" t="n">
        <f aca="false">Data_Clean!J2540*Assumptions!$B$8</f>
        <v>0</v>
      </c>
      <c r="F2540" s="14" t="n">
        <f aca="false">Data_Clean!K2540*Assumptions!$B$9</f>
        <v>0</v>
      </c>
      <c r="G2540" s="14" t="n">
        <f aca="false">Data_Clean!L2540*Assumptions!$B$10</f>
        <v>0</v>
      </c>
      <c r="H2540" s="14" t="n">
        <f aca="false">IF(OR(Data_Clean!M2540="",Data_Clean!N2540=""),0,Data_Clean!M2540*Data_Clean!N2540/100)*Assumptions!$B$13*Assumptions!$B$11</f>
        <v>0</v>
      </c>
      <c r="I2540" s="14" t="n">
        <f aca="false">Data_Clean!O2540*4*Assumptions!$B$12</f>
        <v>0</v>
      </c>
      <c r="J2540" s="14" t="n">
        <f aca="false">SUM(B2540:I2540)</f>
        <v>462.81862</v>
      </c>
      <c r="K2540" s="16" t="n">
        <f aca="false">IF(Data_Clean!P2540="","",Assumptions!$B$15*0.5^(Data_Clean!P2540/Assumptions!$B$20))</f>
        <v>2.36235196855289</v>
      </c>
      <c r="L2540" s="16" t="n">
        <f aca="false">Assumptions!$B$16*MIN(1,LN(1+Data_Clean!Q2540)/LN(1+Assumptions!$B$21))</f>
        <v>0</v>
      </c>
      <c r="M2540" s="16" t="n">
        <f aca="false">Assumptions!$B$17*(0.6*MIN(1,Data_Clean!R2540/Assumptions!$B$22)+0.4*IF(Data_Clean!S2540="",0,Data_Clean!S2540))</f>
        <v>0</v>
      </c>
      <c r="N2540" s="16" t="n">
        <f aca="false">Assumptions!$B$18*MIN(1,(Data_Clean!F2540-1)/Assumptions!$B$23)</f>
        <v>5</v>
      </c>
      <c r="O2540" s="16" t="n">
        <f aca="false">Assumptions!$B$19*(0.4*IF(Data_Clean!E2540="",0,MIN(1,Data_Clean!E2540/12/Assumptions!$B$24))+0.35*IF(Data_Clean!D2540="Y",1,0)+0.25*(1-MIN(Data_Clean!T2540,3)/3))/IF(Data_Clean!E2540="",0.6,1)</f>
        <v>9.55</v>
      </c>
      <c r="P2540" s="16" t="n">
        <f aca="false">SUM(K2540:O2540)/(Assumptions!$D$5-IF(K2540="",Assumptions!$B$15,0))*100</f>
        <v>16.9123519685529</v>
      </c>
      <c r="Q2540" s="7" t="str">
        <f aca="false">IF(J2540&gt;=Assumptions!$B$26,"High",IF(J2540&gt;=Assumptions!$B$27,"Mid","Low"))</f>
        <v>Mid</v>
      </c>
      <c r="R2540" s="7" t="str">
        <f aca="false">IF(P2540&gt;=Assumptions!$B$28,"High",IF(P2540&gt;=Assumptions!$B$29,"Mid","Low"))</f>
        <v>Low</v>
      </c>
      <c r="S2540" s="7" t="str">
        <f aca="false">INDEX(Assumptions!$B$33:$B$41,MATCH(Q2540&amp;"|"&amp;R2540,Assumptions!$A$33:$A$41,0))</f>
        <v>Light Touch</v>
      </c>
      <c r="T2540" s="7" t="n">
        <f aca="false">IF(ISNUMBER(Data_Clean!V2540),J2540*Data_Clean!V2540,0)</f>
        <v>98.765493508</v>
      </c>
    </row>
    <row r="2541" customFormat="false" ht="15" hidden="false" customHeight="false" outlineLevel="0" collapsed="false">
      <c r="A2541" s="15" t="str">
        <f aca="false">Data_Clean!A2541</f>
        <v>CX102537</v>
      </c>
      <c r="B2541" s="14" t="n">
        <f aca="false">Data_Clean!G2541*Assumptions!$B$5</f>
        <v>309.27525</v>
      </c>
      <c r="C2541" s="14" t="n">
        <f aca="false">IF(Data_Clean!H2541="",0,Data_Clean!H2541)*Assumptions!$B$6</f>
        <v>177.61524</v>
      </c>
      <c r="D2541" s="14" t="n">
        <f aca="false">Data_Clean!I2541*Assumptions!$B$7</f>
        <v>0</v>
      </c>
      <c r="E2541" s="14" t="n">
        <f aca="false">Data_Clean!J2541*Assumptions!$B$8</f>
        <v>0</v>
      </c>
      <c r="F2541" s="14" t="n">
        <f aca="false">Data_Clean!K2541*Assumptions!$B$9</f>
        <v>0</v>
      </c>
      <c r="G2541" s="14" t="n">
        <f aca="false">Data_Clean!L2541*Assumptions!$B$10</f>
        <v>0</v>
      </c>
      <c r="H2541" s="14" t="n">
        <f aca="false">IF(OR(Data_Clean!M2541="",Data_Clean!N2541=""),0,Data_Clean!M2541*Data_Clean!N2541/100)*Assumptions!$B$13*Assumptions!$B$11</f>
        <v>195.804</v>
      </c>
      <c r="I2541" s="14" t="n">
        <f aca="false">Data_Clean!O2541*4*Assumptions!$B$12</f>
        <v>23.83296</v>
      </c>
      <c r="J2541" s="14" t="n">
        <f aca="false">SUM(B2541:I2541)</f>
        <v>706.52745</v>
      </c>
      <c r="K2541" s="16" t="n">
        <f aca="false">IF(Data_Clean!P2541="","",Assumptions!$B$15*0.5^(Data_Clean!P2541/Assumptions!$B$20))</f>
        <v>26.1165168988837</v>
      </c>
      <c r="L2541" s="16" t="n">
        <f aca="false">Assumptions!$B$16*MIN(1,LN(1+Data_Clean!Q2541)/LN(1+Assumptions!$B$21))</f>
        <v>14.4532413158944</v>
      </c>
      <c r="M2541" s="16" t="n">
        <f aca="false">Assumptions!$B$17*(0.6*MIN(1,Data_Clean!R2541/Assumptions!$B$22)+0.4*IF(Data_Clean!S2541="",0,Data_Clean!S2541))</f>
        <v>11.49</v>
      </c>
      <c r="N2541" s="16" t="n">
        <f aca="false">Assumptions!$B$18*MIN(1,(Data_Clean!F2541-1)/Assumptions!$B$23)</f>
        <v>10</v>
      </c>
      <c r="O2541" s="16" t="n">
        <f aca="false">Assumptions!$B$19*(0.4*IF(Data_Clean!E2541="",0,MIN(1,Data_Clean!E2541/12/Assumptions!$B$24))+0.35*IF(Data_Clean!D2541="Y",1,0)+0.25*(1-MIN(Data_Clean!T2541,3)/3))/IF(Data_Clean!E2541="",0.6,1)</f>
        <v>8.85</v>
      </c>
      <c r="P2541" s="16" t="n">
        <f aca="false">SUM(K2541:O2541)/(Assumptions!$D$5-IF(K2541="",Assumptions!$B$15,0))*100</f>
        <v>70.9097582147781</v>
      </c>
      <c r="Q2541" s="7" t="str">
        <f aca="false">IF(J2541&gt;=Assumptions!$B$26,"High",IF(J2541&gt;=Assumptions!$B$27,"Mid","Low"))</f>
        <v>Mid</v>
      </c>
      <c r="R2541" s="7" t="str">
        <f aca="false">IF(P2541&gt;=Assumptions!$B$28,"High",IF(P2541&gt;=Assumptions!$B$29,"Mid","Low"))</f>
        <v>High</v>
      </c>
      <c r="S2541" s="7" t="str">
        <f aca="false">INDEX(Assumptions!$B$33:$B$41,MATCH(Q2541&amp;"|"&amp;R2541,Assumptions!$A$33:$A$41,0))</f>
        <v>Engaged Builders</v>
      </c>
      <c r="T2541" s="7" t="n">
        <f aca="false">IF(ISNUMBER(Data_Clean!V2541),J2541*Data_Clean!V2541,0)</f>
        <v>40.625328375</v>
      </c>
    </row>
    <row r="2542" customFormat="false" ht="15" hidden="false" customHeight="false" outlineLevel="0" collapsed="false">
      <c r="A2542" s="15" t="str">
        <f aca="false">Data_Clean!A2542</f>
        <v>CX102538</v>
      </c>
      <c r="B2542" s="14" t="n">
        <f aca="false">Data_Clean!G2542*Assumptions!$B$5</f>
        <v>288.57775</v>
      </c>
      <c r="C2542" s="14" t="n">
        <f aca="false">IF(Data_Clean!H2542="",0,Data_Clean!H2542)*Assumptions!$B$6</f>
        <v>467.26944</v>
      </c>
      <c r="D2542" s="14" t="n">
        <f aca="false">Data_Clean!I2542*Assumptions!$B$7</f>
        <v>0</v>
      </c>
      <c r="E2542" s="14" t="n">
        <f aca="false">Data_Clean!J2542*Assumptions!$B$8</f>
        <v>0</v>
      </c>
      <c r="F2542" s="14" t="n">
        <f aca="false">Data_Clean!K2542*Assumptions!$B$9</f>
        <v>2426.6</v>
      </c>
      <c r="G2542" s="14" t="n">
        <f aca="false">Data_Clean!L2542*Assumptions!$B$10</f>
        <v>0</v>
      </c>
      <c r="H2542" s="14" t="n">
        <f aca="false">IF(OR(Data_Clean!M2542="",Data_Clean!N2542=""),0,Data_Clean!M2542*Data_Clean!N2542/100)*Assumptions!$B$13*Assumptions!$B$11</f>
        <v>276.552</v>
      </c>
      <c r="I2542" s="14" t="n">
        <f aca="false">Data_Clean!O2542*4*Assumptions!$B$12</f>
        <v>29.6832</v>
      </c>
      <c r="J2542" s="14" t="n">
        <f aca="false">SUM(B2542:I2542)</f>
        <v>3488.68239</v>
      </c>
      <c r="K2542" s="16" t="n">
        <f aca="false">IF(Data_Clean!P2542="","",Assumptions!$B$15*0.5^(Data_Clean!P2542/Assumptions!$B$20))</f>
        <v>27.9909897461042</v>
      </c>
      <c r="L2542" s="16" t="n">
        <f aca="false">Assumptions!$B$16*MIN(1,LN(1+Data_Clean!Q2542)/LN(1+Assumptions!$B$21))</f>
        <v>10.362865626271</v>
      </c>
      <c r="M2542" s="16" t="n">
        <f aca="false">Assumptions!$B$17*(0.6*MIN(1,Data_Clean!R2542/Assumptions!$B$22)+0.4*IF(Data_Clean!S2542="",0,Data_Clean!S2542))</f>
        <v>7.692</v>
      </c>
      <c r="N2542" s="16" t="n">
        <f aca="false">Assumptions!$B$18*MIN(1,(Data_Clean!F2542-1)/Assumptions!$B$23)</f>
        <v>15</v>
      </c>
      <c r="O2542" s="16" t="n">
        <f aca="false">Assumptions!$B$19*(0.4*IF(Data_Clean!E2542="",0,MIN(1,Data_Clean!E2542/12/Assumptions!$B$24))+0.35*IF(Data_Clean!D2542="Y",1,0)+0.25*(1-MIN(Data_Clean!T2542,3)/3))/IF(Data_Clean!E2542="",0.6,1)</f>
        <v>9.75</v>
      </c>
      <c r="P2542" s="16" t="n">
        <f aca="false">SUM(K2542:O2542)/(Assumptions!$D$5-IF(K2542="",Assumptions!$B$15,0))*100</f>
        <v>70.7958553723752</v>
      </c>
      <c r="Q2542" s="7" t="str">
        <f aca="false">IF(J2542&gt;=Assumptions!$B$26,"High",IF(J2542&gt;=Assumptions!$B$27,"Mid","Low"))</f>
        <v>High</v>
      </c>
      <c r="R2542" s="7" t="str">
        <f aca="false">IF(P2542&gt;=Assumptions!$B$28,"High",IF(P2542&gt;=Assumptions!$B$29,"Mid","Low"))</f>
        <v>High</v>
      </c>
      <c r="S2542" s="7" t="str">
        <f aca="false">INDEX(Assumptions!$B$33:$B$41,MATCH(Q2542&amp;"|"&amp;R2542,Assumptions!$A$33:$A$41,0))</f>
        <v>Premier Advocates</v>
      </c>
      <c r="T2542" s="7" t="n">
        <f aca="false">IF(ISNUMBER(Data_Clean!V2542),J2542*Data_Clean!V2542,0)</f>
        <v>156.641839311</v>
      </c>
    </row>
    <row r="2543" customFormat="false" ht="15" hidden="false" customHeight="false" outlineLevel="0" collapsed="false">
      <c r="A2543" s="15" t="str">
        <f aca="false">Data_Clean!A2543</f>
        <v>CX102539</v>
      </c>
      <c r="B2543" s="14" t="n">
        <f aca="false">Data_Clean!G2543*Assumptions!$B$5</f>
        <v>70.29425</v>
      </c>
      <c r="C2543" s="14" t="n">
        <f aca="false">IF(Data_Clean!H2543="",0,Data_Clean!H2543)*Assumptions!$B$6</f>
        <v>671.95704</v>
      </c>
      <c r="D2543" s="14" t="n">
        <f aca="false">Data_Clean!I2543*Assumptions!$B$7</f>
        <v>0</v>
      </c>
      <c r="E2543" s="14" t="n">
        <f aca="false">Data_Clean!J2543*Assumptions!$B$8</f>
        <v>0</v>
      </c>
      <c r="F2543" s="14" t="n">
        <f aca="false">Data_Clean!K2543*Assumptions!$B$9</f>
        <v>1511.4</v>
      </c>
      <c r="G2543" s="14" t="n">
        <f aca="false">Data_Clean!L2543*Assumptions!$B$10</f>
        <v>0</v>
      </c>
      <c r="H2543" s="14" t="n">
        <f aca="false">IF(OR(Data_Clean!M2543="",Data_Clean!N2543=""),0,Data_Clean!M2543*Data_Clean!N2543/100)*Assumptions!$B$13*Assumptions!$B$11</f>
        <v>0</v>
      </c>
      <c r="I2543" s="14" t="n">
        <f aca="false">Data_Clean!O2543*4*Assumptions!$B$12</f>
        <v>0</v>
      </c>
      <c r="J2543" s="14" t="n">
        <f aca="false">SUM(B2543:I2543)</f>
        <v>2253.65129</v>
      </c>
      <c r="K2543" s="16" t="n">
        <f aca="false">IF(Data_Clean!P2543="","",Assumptions!$B$15*0.5^(Data_Clean!P2543/Assumptions!$B$20))</f>
        <v>0.00191765281278191</v>
      </c>
      <c r="L2543" s="16" t="n">
        <f aca="false">Assumptions!$B$16*MIN(1,LN(1+Data_Clean!Q2543)/LN(1+Assumptions!$B$21))</f>
        <v>0</v>
      </c>
      <c r="M2543" s="16" t="n">
        <f aca="false">Assumptions!$B$17*(0.6*MIN(1,Data_Clean!R2543/Assumptions!$B$22)+0.4*IF(Data_Clean!S2543="",0,Data_Clean!S2543))</f>
        <v>0</v>
      </c>
      <c r="N2543" s="16" t="n">
        <f aca="false">Assumptions!$B$18*MIN(1,(Data_Clean!F2543-1)/Assumptions!$B$23)</f>
        <v>10</v>
      </c>
      <c r="O2543" s="16" t="n">
        <f aca="false">Assumptions!$B$19*(0.4*IF(Data_Clean!E2543="",0,MIN(1,Data_Clean!E2543/12/Assumptions!$B$24))+0.35*IF(Data_Clean!D2543="Y",1,0)+0.25*(1-MIN(Data_Clean!T2543,3)/3))/IF(Data_Clean!E2543="",0.6,1)</f>
        <v>9.65</v>
      </c>
      <c r="P2543" s="16" t="n">
        <f aca="false">SUM(K2543:O2543)/(Assumptions!$D$5-IF(K2543="",Assumptions!$B$15,0))*100</f>
        <v>19.6519176528128</v>
      </c>
      <c r="Q2543" s="7" t="str">
        <f aca="false">IF(J2543&gt;=Assumptions!$B$26,"High",IF(J2543&gt;=Assumptions!$B$27,"Mid","Low"))</f>
        <v>High</v>
      </c>
      <c r="R2543" s="7" t="str">
        <f aca="false">IF(P2543&gt;=Assumptions!$B$28,"High",IF(P2543&gt;=Assumptions!$B$29,"Mid","Low"))</f>
        <v>Low</v>
      </c>
      <c r="S2543" s="7" t="str">
        <f aca="false">INDEX(Assumptions!$B$33:$B$41,MATCH(Q2543&amp;"|"&amp;R2543,Assumptions!$A$33:$A$41,0))</f>
        <v>Affluent Drifters</v>
      </c>
      <c r="T2543" s="7" t="n">
        <f aca="false">IF(ISNUMBER(Data_Clean!V2543),J2543*Data_Clean!V2543,0)</f>
        <v>740.549813894</v>
      </c>
    </row>
    <row r="2544" customFormat="false" ht="15" hidden="false" customHeight="false" outlineLevel="0" collapsed="false">
      <c r="A2544" s="15" t="str">
        <f aca="false">Data_Clean!A2544</f>
        <v>CX102540</v>
      </c>
      <c r="B2544" s="14" t="n">
        <f aca="false">Data_Clean!G2544*Assumptions!$B$5</f>
        <v>24.4895</v>
      </c>
      <c r="C2544" s="14" t="n">
        <f aca="false">IF(Data_Clean!H2544="",0,Data_Clean!H2544)*Assumptions!$B$6</f>
        <v>41.26932</v>
      </c>
      <c r="D2544" s="14" t="n">
        <f aca="false">Data_Clean!I2544*Assumptions!$B$7</f>
        <v>94.4</v>
      </c>
      <c r="E2544" s="14" t="n">
        <f aca="false">Data_Clean!J2544*Assumptions!$B$8</f>
        <v>0</v>
      </c>
      <c r="F2544" s="14" t="n">
        <f aca="false">Data_Clean!K2544*Assumptions!$B$9</f>
        <v>0</v>
      </c>
      <c r="G2544" s="14" t="n">
        <f aca="false">Data_Clean!L2544*Assumptions!$B$10</f>
        <v>0</v>
      </c>
      <c r="H2544" s="14" t="n">
        <f aca="false">IF(OR(Data_Clean!M2544="",Data_Clean!N2544=""),0,Data_Clean!M2544*Data_Clean!N2544/100)*Assumptions!$B$13*Assumptions!$B$11</f>
        <v>0</v>
      </c>
      <c r="I2544" s="14" t="n">
        <f aca="false">Data_Clean!O2544*4*Assumptions!$B$12</f>
        <v>0</v>
      </c>
      <c r="J2544" s="14" t="n">
        <f aca="false">SUM(B2544:I2544)</f>
        <v>160.15882</v>
      </c>
      <c r="K2544" s="16" t="n">
        <f aca="false">IF(Data_Clean!P2544="","",Assumptions!$B$15*0.5^(Data_Clean!P2544/Assumptions!$B$20))</f>
        <v>14.3226240586562</v>
      </c>
      <c r="L2544" s="16" t="n">
        <f aca="false">Assumptions!$B$16*MIN(1,LN(1+Data_Clean!Q2544)/LN(1+Assumptions!$B$21))</f>
        <v>11.2934465146257</v>
      </c>
      <c r="M2544" s="16" t="n">
        <f aca="false">Assumptions!$B$17*(0.6*MIN(1,Data_Clean!R2544/Assumptions!$B$22)+0.4*IF(Data_Clean!S2544="",0,Data_Clean!S2544))</f>
        <v>3.726</v>
      </c>
      <c r="N2544" s="16" t="n">
        <f aca="false">Assumptions!$B$18*MIN(1,(Data_Clean!F2544-1)/Assumptions!$B$23)</f>
        <v>10</v>
      </c>
      <c r="O2544" s="16" t="n">
        <f aca="false">Assumptions!$B$19*(0.4*IF(Data_Clean!E2544="",0,MIN(1,Data_Clean!E2544/12/Assumptions!$B$24))+0.35*IF(Data_Clean!D2544="Y",1,0)+0.25*(1-MIN(Data_Clean!T2544,3)/3))/IF(Data_Clean!E2544="",0.6,1)</f>
        <v>5.7</v>
      </c>
      <c r="P2544" s="16" t="n">
        <f aca="false">SUM(K2544:O2544)/(Assumptions!$D$5-IF(K2544="",Assumptions!$B$15,0))*100</f>
        <v>45.0420705732819</v>
      </c>
      <c r="Q2544" s="7" t="str">
        <f aca="false">IF(J2544&gt;=Assumptions!$B$26,"High",IF(J2544&gt;=Assumptions!$B$27,"Mid","Low"))</f>
        <v>Low</v>
      </c>
      <c r="R2544" s="7" t="str">
        <f aca="false">IF(P2544&gt;=Assumptions!$B$28,"High",IF(P2544&gt;=Assumptions!$B$29,"Mid","Low"))</f>
        <v>Low</v>
      </c>
      <c r="S2544" s="7" t="str">
        <f aca="false">INDEX(Assumptions!$B$33:$B$41,MATCH(Q2544&amp;"|"&amp;R2544,Assumptions!$A$33:$A$41,0))</f>
        <v>Dormant &amp; Low Value</v>
      </c>
      <c r="T2544" s="7" t="n">
        <f aca="false">IF(ISNUMBER(Data_Clean!V2544),J2544*Data_Clean!V2544,0)</f>
        <v>21.46128188</v>
      </c>
    </row>
    <row r="2545" customFormat="false" ht="15" hidden="false" customHeight="false" outlineLevel="0" collapsed="false">
      <c r="A2545" s="15" t="str">
        <f aca="false">Data_Clean!A2545</f>
        <v>CX102541</v>
      </c>
      <c r="B2545" s="14" t="n">
        <f aca="false">Data_Clean!G2545*Assumptions!$B$5</f>
        <v>274.5165</v>
      </c>
      <c r="C2545" s="14" t="n">
        <f aca="false">IF(Data_Clean!H2545="",0,Data_Clean!H2545)*Assumptions!$B$6</f>
        <v>358.88088</v>
      </c>
      <c r="D2545" s="14" t="n">
        <f aca="false">Data_Clean!I2545*Assumptions!$B$7</f>
        <v>0</v>
      </c>
      <c r="E2545" s="14" t="n">
        <f aca="false">Data_Clean!J2545*Assumptions!$B$8</f>
        <v>664.323525</v>
      </c>
      <c r="F2545" s="14" t="n">
        <f aca="false">Data_Clean!K2545*Assumptions!$B$9</f>
        <v>0</v>
      </c>
      <c r="G2545" s="14" t="n">
        <f aca="false">Data_Clean!L2545*Assumptions!$B$10</f>
        <v>0</v>
      </c>
      <c r="H2545" s="14" t="n">
        <f aca="false">IF(OR(Data_Clean!M2545="",Data_Clean!N2545=""),0,Data_Clean!M2545*Data_Clean!N2545/100)*Assumptions!$B$13*Assumptions!$B$11</f>
        <v>0</v>
      </c>
      <c r="I2545" s="14" t="n">
        <f aca="false">Data_Clean!O2545*4*Assumptions!$B$12</f>
        <v>0</v>
      </c>
      <c r="J2545" s="14" t="n">
        <f aca="false">SUM(B2545:I2545)</f>
        <v>1297.720905</v>
      </c>
      <c r="K2545" s="16" t="n">
        <f aca="false">IF(Data_Clean!P2545="","",Assumptions!$B$15*0.5^(Data_Clean!P2545/Assumptions!$B$20))</f>
        <v>22.2164632842985</v>
      </c>
      <c r="L2545" s="16" t="n">
        <f aca="false">Assumptions!$B$16*MIN(1,LN(1+Data_Clean!Q2545)/LN(1+Assumptions!$B$21))</f>
        <v>10</v>
      </c>
      <c r="M2545" s="16" t="n">
        <f aca="false">Assumptions!$B$17*(0.6*MIN(1,Data_Clean!R2545/Assumptions!$B$22)+0.4*IF(Data_Clean!S2545="",0,Data_Clean!S2545))</f>
        <v>6</v>
      </c>
      <c r="N2545" s="16" t="n">
        <f aca="false">Assumptions!$B$18*MIN(1,(Data_Clean!F2545-1)/Assumptions!$B$23)</f>
        <v>10</v>
      </c>
      <c r="O2545" s="16" t="n">
        <f aca="false">Assumptions!$B$19*(0.4*IF(Data_Clean!E2545="",0,MIN(1,Data_Clean!E2545/12/Assumptions!$B$24))+0.35*IF(Data_Clean!D2545="Y",1,0)+0.25*(1-MIN(Data_Clean!T2545,3)/3))/IF(Data_Clean!E2545="",0.6,1)</f>
        <v>9.75</v>
      </c>
      <c r="P2545" s="16" t="n">
        <f aca="false">SUM(K2545:O2545)/(Assumptions!$D$5-IF(K2545="",Assumptions!$B$15,0))*100</f>
        <v>57.9664632842985</v>
      </c>
      <c r="Q2545" s="7" t="str">
        <f aca="false">IF(J2545&gt;=Assumptions!$B$26,"High",IF(J2545&gt;=Assumptions!$B$27,"Mid","Low"))</f>
        <v>Mid</v>
      </c>
      <c r="R2545" s="7" t="str">
        <f aca="false">IF(P2545&gt;=Assumptions!$B$28,"High",IF(P2545&gt;=Assumptions!$B$29,"Mid","Low"))</f>
        <v>Mid</v>
      </c>
      <c r="S2545" s="7" t="str">
        <f aca="false">INDEX(Assumptions!$B$33:$B$41,MATCH(Q2545&amp;"|"&amp;R2545,Assumptions!$A$33:$A$41,0))</f>
        <v>Established Core</v>
      </c>
      <c r="T2545" s="7" t="n">
        <f aca="false">IF(ISNUMBER(Data_Clean!V2545),J2545*Data_Clean!V2545,0)</f>
        <v>92.7870447075</v>
      </c>
    </row>
    <row r="2546" customFormat="false" ht="15" hidden="false" customHeight="false" outlineLevel="0" collapsed="false">
      <c r="A2546" s="15" t="str">
        <f aca="false">Data_Clean!A2546</f>
        <v>CX102542</v>
      </c>
      <c r="B2546" s="14" t="n">
        <f aca="false">Data_Clean!G2546*Assumptions!$B$5</f>
        <v>9.84975</v>
      </c>
      <c r="C2546" s="14" t="n">
        <f aca="false">IF(Data_Clean!H2546="",0,Data_Clean!H2546)*Assumptions!$B$6</f>
        <v>18.58548</v>
      </c>
      <c r="D2546" s="14" t="n">
        <f aca="false">Data_Clean!I2546*Assumptions!$B$7</f>
        <v>0</v>
      </c>
      <c r="E2546" s="14" t="n">
        <f aca="false">Data_Clean!J2546*Assumptions!$B$8</f>
        <v>0</v>
      </c>
      <c r="F2546" s="14" t="n">
        <f aca="false">Data_Clean!K2546*Assumptions!$B$9</f>
        <v>0</v>
      </c>
      <c r="G2546" s="14" t="n">
        <f aca="false">Data_Clean!L2546*Assumptions!$B$10</f>
        <v>459.45</v>
      </c>
      <c r="H2546" s="14" t="n">
        <f aca="false">IF(OR(Data_Clean!M2546="",Data_Clean!N2546=""),0,Data_Clean!M2546*Data_Clean!N2546/100)*Assumptions!$B$13*Assumptions!$B$11</f>
        <v>0</v>
      </c>
      <c r="I2546" s="14" t="n">
        <f aca="false">Data_Clean!O2546*4*Assumptions!$B$12</f>
        <v>0</v>
      </c>
      <c r="J2546" s="14" t="n">
        <f aca="false">SUM(B2546:I2546)</f>
        <v>487.88523</v>
      </c>
      <c r="K2546" s="16" t="n">
        <f aca="false">IF(Data_Clean!P2546="","",Assumptions!$B$15*0.5^(Data_Clean!P2546/Assumptions!$B$20))</f>
        <v>22.2164632842985</v>
      </c>
      <c r="L2546" s="16" t="n">
        <f aca="false">Assumptions!$B$16*MIN(1,LN(1+Data_Clean!Q2546)/LN(1+Assumptions!$B$21))</f>
        <v>10.6966696442427</v>
      </c>
      <c r="M2546" s="16" t="n">
        <f aca="false">Assumptions!$B$17*(0.6*MIN(1,Data_Clean!R2546/Assumptions!$B$22)+0.4*IF(Data_Clean!S2546="",0,Data_Clean!S2546))</f>
        <v>8.838</v>
      </c>
      <c r="N2546" s="16" t="n">
        <f aca="false">Assumptions!$B$18*MIN(1,(Data_Clean!F2546-1)/Assumptions!$B$23)</f>
        <v>10</v>
      </c>
      <c r="O2546" s="16" t="n">
        <f aca="false">Assumptions!$B$19*(0.4*IF(Data_Clean!E2546="",0,MIN(1,Data_Clean!E2546/12/Assumptions!$B$24))+0.35*IF(Data_Clean!D2546="Y",1,0)+0.25*(1-MIN(Data_Clean!T2546,3)/3))/IF(Data_Clean!E2546="",0.6,1)</f>
        <v>7.45</v>
      </c>
      <c r="P2546" s="16" t="n">
        <f aca="false">SUM(K2546:O2546)/(Assumptions!$D$5-IF(K2546="",Assumptions!$B$15,0))*100</f>
        <v>59.2011329285412</v>
      </c>
      <c r="Q2546" s="7" t="str">
        <f aca="false">IF(J2546&gt;=Assumptions!$B$26,"High",IF(J2546&gt;=Assumptions!$B$27,"Mid","Low"))</f>
        <v>Mid</v>
      </c>
      <c r="R2546" s="7" t="str">
        <f aca="false">IF(P2546&gt;=Assumptions!$B$28,"High",IF(P2546&gt;=Assumptions!$B$29,"Mid","Low"))</f>
        <v>Mid</v>
      </c>
      <c r="S2546" s="7" t="str">
        <f aca="false">INDEX(Assumptions!$B$33:$B$41,MATCH(Q2546&amp;"|"&amp;R2546,Assumptions!$A$33:$A$41,0))</f>
        <v>Established Core</v>
      </c>
      <c r="T2546" s="7" t="n">
        <f aca="false">IF(ISNUMBER(Data_Clean!V2546),J2546*Data_Clean!V2546,0)</f>
        <v>33.029830071</v>
      </c>
    </row>
    <row r="2547" customFormat="false" ht="15" hidden="false" customHeight="false" outlineLevel="0" collapsed="false">
      <c r="A2547" s="15" t="str">
        <f aca="false">Data_Clean!A2547</f>
        <v>CX102543</v>
      </c>
      <c r="B2547" s="14" t="n">
        <f aca="false">Data_Clean!G2547*Assumptions!$B$5</f>
        <v>160.99975</v>
      </c>
      <c r="C2547" s="14" t="n">
        <f aca="false">IF(Data_Clean!H2547="",0,Data_Clean!H2547)*Assumptions!$B$6</f>
        <v>107.50344</v>
      </c>
      <c r="D2547" s="14" t="n">
        <f aca="false">Data_Clean!I2547*Assumptions!$B$7</f>
        <v>199.2</v>
      </c>
      <c r="E2547" s="14" t="n">
        <f aca="false">Data_Clean!J2547*Assumptions!$B$8</f>
        <v>0</v>
      </c>
      <c r="F2547" s="14" t="n">
        <f aca="false">Data_Clean!K2547*Assumptions!$B$9</f>
        <v>2380.4</v>
      </c>
      <c r="G2547" s="14" t="n">
        <f aca="false">Data_Clean!L2547*Assumptions!$B$10</f>
        <v>0</v>
      </c>
      <c r="H2547" s="14" t="n">
        <f aca="false">IF(OR(Data_Clean!M2547="",Data_Clean!N2547=""),0,Data_Clean!M2547*Data_Clean!N2547/100)*Assumptions!$B$13*Assumptions!$B$11</f>
        <v>0</v>
      </c>
      <c r="I2547" s="14" t="n">
        <f aca="false">Data_Clean!O2547*4*Assumptions!$B$12</f>
        <v>0</v>
      </c>
      <c r="J2547" s="14" t="n">
        <f aca="false">SUM(B2547:I2547)</f>
        <v>2848.10319</v>
      </c>
      <c r="K2547" s="16" t="n">
        <f aca="false">IF(Data_Clean!P2547="","",Assumptions!$B$15*0.5^(Data_Clean!P2547/Assumptions!$B$20))</f>
        <v>26.7269615442102</v>
      </c>
      <c r="L2547" s="16" t="n">
        <f aca="false">Assumptions!$B$16*MIN(1,LN(1+Data_Clean!Q2547)/LN(1+Assumptions!$B$21))</f>
        <v>12.6966447294858</v>
      </c>
      <c r="M2547" s="16" t="n">
        <f aca="false">Assumptions!$B$17*(0.6*MIN(1,Data_Clean!R2547/Assumptions!$B$22)+0.4*IF(Data_Clean!S2547="",0,Data_Clean!S2547))</f>
        <v>4.188</v>
      </c>
      <c r="N2547" s="16" t="n">
        <f aca="false">Assumptions!$B$18*MIN(1,(Data_Clean!F2547-1)/Assumptions!$B$23)</f>
        <v>15</v>
      </c>
      <c r="O2547" s="16" t="n">
        <f aca="false">Assumptions!$B$19*(0.4*IF(Data_Clean!E2547="",0,MIN(1,Data_Clean!E2547/12/Assumptions!$B$24))+0.35*IF(Data_Clean!D2547="Y",1,0)+0.25*(1-MIN(Data_Clean!T2547,3)/3))/IF(Data_Clean!E2547="",0.6,1)</f>
        <v>13.15</v>
      </c>
      <c r="P2547" s="16" t="n">
        <f aca="false">SUM(K2547:O2547)/(Assumptions!$D$5-IF(K2547="",Assumptions!$B$15,0))*100</f>
        <v>71.7616062736959</v>
      </c>
      <c r="Q2547" s="7" t="str">
        <f aca="false">IF(J2547&gt;=Assumptions!$B$26,"High",IF(J2547&gt;=Assumptions!$B$27,"Mid","Low"))</f>
        <v>High</v>
      </c>
      <c r="R2547" s="7" t="str">
        <f aca="false">IF(P2547&gt;=Assumptions!$B$28,"High",IF(P2547&gt;=Assumptions!$B$29,"Mid","Low"))</f>
        <v>High</v>
      </c>
      <c r="S2547" s="7" t="str">
        <f aca="false">INDEX(Assumptions!$B$33:$B$41,MATCH(Q2547&amp;"|"&amp;R2547,Assumptions!$A$33:$A$41,0))</f>
        <v>Premier Advocates</v>
      </c>
      <c r="T2547" s="7" t="n">
        <f aca="false">IF(ISNUMBER(Data_Clean!V2547),J2547*Data_Clean!V2547,0)</f>
        <v>60.949408266</v>
      </c>
    </row>
    <row r="2548" customFormat="false" ht="15" hidden="false" customHeight="false" outlineLevel="0" collapsed="false">
      <c r="A2548" s="15" t="str">
        <f aca="false">Data_Clean!A2548</f>
        <v>CX102544</v>
      </c>
      <c r="B2548" s="14" t="n">
        <f aca="false">Data_Clean!G2548*Assumptions!$B$5</f>
        <v>33.56375</v>
      </c>
      <c r="C2548" s="14" t="n">
        <f aca="false">IF(Data_Clean!H2548="",0,Data_Clean!H2548)*Assumptions!$B$6</f>
        <v>123.48348</v>
      </c>
      <c r="D2548" s="14" t="n">
        <f aca="false">Data_Clean!I2548*Assumptions!$B$7</f>
        <v>0</v>
      </c>
      <c r="E2548" s="14" t="n">
        <f aca="false">Data_Clean!J2548*Assumptions!$B$8</f>
        <v>0</v>
      </c>
      <c r="F2548" s="14" t="n">
        <f aca="false">Data_Clean!K2548*Assumptions!$B$9</f>
        <v>0</v>
      </c>
      <c r="G2548" s="14" t="n">
        <f aca="false">Data_Clean!L2548*Assumptions!$B$10</f>
        <v>0</v>
      </c>
      <c r="H2548" s="14" t="n">
        <f aca="false">IF(OR(Data_Clean!M2548="",Data_Clean!N2548=""),0,Data_Clean!M2548*Data_Clean!N2548/100)*Assumptions!$B$13*Assumptions!$B$11</f>
        <v>0</v>
      </c>
      <c r="I2548" s="14" t="n">
        <f aca="false">Data_Clean!O2548*4*Assumptions!$B$12</f>
        <v>0</v>
      </c>
      <c r="J2548" s="14" t="n">
        <f aca="false">SUM(B2548:I2548)</f>
        <v>157.04723</v>
      </c>
      <c r="K2548" s="16" t="n">
        <f aca="false">IF(Data_Clean!P2548="","",Assumptions!$B$15*0.5^(Data_Clean!P2548/Assumptions!$B$20))</f>
        <v>27.9909897461042</v>
      </c>
      <c r="L2548" s="16" t="n">
        <f aca="false">Assumptions!$B$16*MIN(1,LN(1+Data_Clean!Q2548)/LN(1+Assumptions!$B$21))</f>
        <v>18.3774466602187</v>
      </c>
      <c r="M2548" s="16" t="n">
        <f aca="false">Assumptions!$B$17*(0.6*MIN(1,Data_Clean!R2548/Assumptions!$B$22)+0.4*IF(Data_Clean!S2548="",0,Data_Clean!S2548))</f>
        <v>12.06</v>
      </c>
      <c r="N2548" s="16" t="n">
        <f aca="false">Assumptions!$B$18*MIN(1,(Data_Clean!F2548-1)/Assumptions!$B$23)</f>
        <v>5</v>
      </c>
      <c r="O2548" s="16" t="n">
        <f aca="false">Assumptions!$B$19*(0.4*IF(Data_Clean!E2548="",0,MIN(1,Data_Clean!E2548/12/Assumptions!$B$24))+0.35*IF(Data_Clean!D2548="Y",1,0)+0.25*(1-MIN(Data_Clean!T2548,3)/3))/IF(Data_Clean!E2548="",0.6,1)</f>
        <v>13.3</v>
      </c>
      <c r="P2548" s="16" t="n">
        <f aca="false">SUM(K2548:O2548)/(Assumptions!$D$5-IF(K2548="",Assumptions!$B$15,0))*100</f>
        <v>76.7284364063229</v>
      </c>
      <c r="Q2548" s="7" t="str">
        <f aca="false">IF(J2548&gt;=Assumptions!$B$26,"High",IF(J2548&gt;=Assumptions!$B$27,"Mid","Low"))</f>
        <v>Low</v>
      </c>
      <c r="R2548" s="7" t="str">
        <f aca="false">IF(P2548&gt;=Assumptions!$B$28,"High",IF(P2548&gt;=Assumptions!$B$29,"Mid","Low"))</f>
        <v>High</v>
      </c>
      <c r="S2548" s="7" t="str">
        <f aca="false">INDEX(Assumptions!$B$33:$B$41,MATCH(Q2548&amp;"|"&amp;R2548,Assumptions!$A$33:$A$41,0))</f>
        <v>Engaged Builders</v>
      </c>
      <c r="T2548" s="7" t="n">
        <f aca="false">IF(ISNUMBER(Data_Clean!V2548),J2548*Data_Clean!V2548,0)</f>
        <v>2.528460403</v>
      </c>
    </row>
    <row r="2549" customFormat="false" ht="15" hidden="false" customHeight="false" outlineLevel="0" collapsed="false">
      <c r="A2549" s="15" t="str">
        <f aca="false">Data_Clean!A2549</f>
        <v>CX102545</v>
      </c>
      <c r="B2549" s="14" t="n">
        <f aca="false">Data_Clean!G2549*Assumptions!$B$5</f>
        <v>118.8225</v>
      </c>
      <c r="C2549" s="14" t="n">
        <f aca="false">IF(Data_Clean!H2549="",0,Data_Clean!H2549)*Assumptions!$B$6</f>
        <v>64.27368</v>
      </c>
      <c r="D2549" s="14" t="n">
        <f aca="false">Data_Clean!I2549*Assumptions!$B$7</f>
        <v>0</v>
      </c>
      <c r="E2549" s="14" t="n">
        <f aca="false">Data_Clean!J2549*Assumptions!$B$8</f>
        <v>0</v>
      </c>
      <c r="F2549" s="14" t="n">
        <f aca="false">Data_Clean!K2549*Assumptions!$B$9</f>
        <v>1764.4</v>
      </c>
      <c r="G2549" s="14" t="n">
        <f aca="false">Data_Clean!L2549*Assumptions!$B$10</f>
        <v>307.35</v>
      </c>
      <c r="H2549" s="14" t="n">
        <f aca="false">IF(OR(Data_Clean!M2549="",Data_Clean!N2549=""),0,Data_Clean!M2549*Data_Clean!N2549/100)*Assumptions!$B$13*Assumptions!$B$11</f>
        <v>68.112</v>
      </c>
      <c r="I2549" s="14" t="n">
        <f aca="false">Data_Clean!O2549*4*Assumptions!$B$12</f>
        <v>0</v>
      </c>
      <c r="J2549" s="14" t="n">
        <f aca="false">SUM(B2549:I2549)</f>
        <v>2322.95818</v>
      </c>
      <c r="K2549" s="16" t="n">
        <f aca="false">IF(Data_Clean!P2549="","",Assumptions!$B$15*0.5^(Data_Clean!P2549/Assumptions!$B$20))</f>
        <v>0.0184558747543194</v>
      </c>
      <c r="L2549" s="16" t="n">
        <f aca="false">Assumptions!$B$16*MIN(1,LN(1+Data_Clean!Q2549)/LN(1+Assumptions!$B$21))</f>
        <v>0</v>
      </c>
      <c r="M2549" s="16" t="n">
        <f aca="false">Assumptions!$B$17*(0.6*MIN(1,Data_Clean!R2549/Assumptions!$B$22)+0.4*IF(Data_Clean!S2549="",0,Data_Clean!S2549))</f>
        <v>0</v>
      </c>
      <c r="N2549" s="16" t="n">
        <f aca="false">Assumptions!$B$18*MIN(1,(Data_Clean!F2549-1)/Assumptions!$B$23)</f>
        <v>20</v>
      </c>
      <c r="O2549" s="16" t="n">
        <f aca="false">Assumptions!$B$19*(0.4*IF(Data_Clean!E2549="",0,MIN(1,Data_Clean!E2549/12/Assumptions!$B$24))+0.35*IF(Data_Clean!D2549="Y",1,0)+0.25*(1-MIN(Data_Clean!T2549,3)/3))/IF(Data_Clean!E2549="",0.6,1)</f>
        <v>9.75</v>
      </c>
      <c r="P2549" s="16" t="n">
        <f aca="false">SUM(K2549:O2549)/(Assumptions!$D$5-IF(K2549="",Assumptions!$B$15,0))*100</f>
        <v>29.7684558747543</v>
      </c>
      <c r="Q2549" s="7" t="str">
        <f aca="false">IF(J2549&gt;=Assumptions!$B$26,"High",IF(J2549&gt;=Assumptions!$B$27,"Mid","Low"))</f>
        <v>High</v>
      </c>
      <c r="R2549" s="7" t="str">
        <f aca="false">IF(P2549&gt;=Assumptions!$B$28,"High",IF(P2549&gt;=Assumptions!$B$29,"Mid","Low"))</f>
        <v>Low</v>
      </c>
      <c r="S2549" s="7" t="str">
        <f aca="false">INDEX(Assumptions!$B$33:$B$41,MATCH(Q2549&amp;"|"&amp;R2549,Assumptions!$A$33:$A$41,0))</f>
        <v>Affluent Drifters</v>
      </c>
      <c r="T2549" s="7" t="n">
        <f aca="false">IF(ISNUMBER(Data_Clean!V2549),J2549*Data_Clean!V2549,0)</f>
        <v>370.744125528</v>
      </c>
    </row>
    <row r="2550" customFormat="false" ht="15" hidden="false" customHeight="false" outlineLevel="0" collapsed="false">
      <c r="A2550" s="15" t="str">
        <f aca="false">Data_Clean!A2550</f>
        <v>CX102546</v>
      </c>
      <c r="B2550" s="14" t="n">
        <f aca="false">Data_Clean!G2550*Assumptions!$B$5</f>
        <v>185.4845</v>
      </c>
      <c r="C2550" s="14" t="n">
        <f aca="false">IF(Data_Clean!H2550="",0,Data_Clean!H2550)*Assumptions!$B$6</f>
        <v>0</v>
      </c>
      <c r="D2550" s="14" t="n">
        <f aca="false">Data_Clean!I2550*Assumptions!$B$7</f>
        <v>1987.2</v>
      </c>
      <c r="E2550" s="14" t="n">
        <f aca="false">Data_Clean!J2550*Assumptions!$B$8</f>
        <v>369.238875</v>
      </c>
      <c r="F2550" s="14" t="n">
        <f aca="false">Data_Clean!K2550*Assumptions!$B$9</f>
        <v>0</v>
      </c>
      <c r="G2550" s="14" t="n">
        <f aca="false">Data_Clean!L2550*Assumptions!$B$10</f>
        <v>0</v>
      </c>
      <c r="H2550" s="14" t="n">
        <f aca="false">IF(OR(Data_Clean!M2550="",Data_Clean!N2550=""),0,Data_Clean!M2550*Data_Clean!N2550/100)*Assumptions!$B$13*Assumptions!$B$11</f>
        <v>0</v>
      </c>
      <c r="I2550" s="14" t="n">
        <f aca="false">Data_Clean!O2550*4*Assumptions!$B$12</f>
        <v>55.04736</v>
      </c>
      <c r="J2550" s="14" t="n">
        <f aca="false">SUM(B2550:I2550)</f>
        <v>2596.970735</v>
      </c>
      <c r="K2550" s="16" t="n">
        <f aca="false">IF(Data_Clean!P2550="","",Assumptions!$B$15*0.5^(Data_Clean!P2550/Assumptions!$B$20))</f>
        <v>28.6452481173125</v>
      </c>
      <c r="L2550" s="16" t="n">
        <f aca="false">Assumptions!$B$16*MIN(1,LN(1+Data_Clean!Q2550)/LN(1+Assumptions!$B$21))</f>
        <v>15.5872929926646</v>
      </c>
      <c r="M2550" s="16" t="n">
        <f aca="false">Assumptions!$B$17*(0.6*MIN(1,Data_Clean!R2550/Assumptions!$B$22)+0.4*IF(Data_Clean!S2550="",0,Data_Clean!S2550))</f>
        <v>7.752</v>
      </c>
      <c r="N2550" s="16" t="n">
        <f aca="false">Assumptions!$B$18*MIN(1,(Data_Clean!F2550-1)/Assumptions!$B$23)</f>
        <v>15</v>
      </c>
      <c r="O2550" s="16" t="n">
        <f aca="false">Assumptions!$B$19*(0.4*IF(Data_Clean!E2550="",0,MIN(1,Data_Clean!E2550/12/Assumptions!$B$24))+0.35*IF(Data_Clean!D2550="Y",1,0)+0.25*(1-MIN(Data_Clean!T2550,3)/3))/IF(Data_Clean!E2550="",0.6,1)</f>
        <v>10.45</v>
      </c>
      <c r="P2550" s="16" t="n">
        <f aca="false">SUM(K2550:O2550)/(Assumptions!$D$5-IF(K2550="",Assumptions!$B$15,0))*100</f>
        <v>77.4345411099771</v>
      </c>
      <c r="Q2550" s="7" t="str">
        <f aca="false">IF(J2550&gt;=Assumptions!$B$26,"High",IF(J2550&gt;=Assumptions!$B$27,"Mid","Low"))</f>
        <v>High</v>
      </c>
      <c r="R2550" s="7" t="str">
        <f aca="false">IF(P2550&gt;=Assumptions!$B$28,"High",IF(P2550&gt;=Assumptions!$B$29,"Mid","Low"))</f>
        <v>High</v>
      </c>
      <c r="S2550" s="7" t="str">
        <f aca="false">INDEX(Assumptions!$B$33:$B$41,MATCH(Q2550&amp;"|"&amp;R2550,Assumptions!$A$33:$A$41,0))</f>
        <v>Premier Advocates</v>
      </c>
      <c r="T2550" s="7" t="n">
        <f aca="false">IF(ISNUMBER(Data_Clean!V2550),J2550*Data_Clean!V2550,0)</f>
        <v>75.312151315</v>
      </c>
    </row>
    <row r="2551" customFormat="false" ht="15" hidden="false" customHeight="false" outlineLevel="0" collapsed="false">
      <c r="A2551" s="15" t="str">
        <f aca="false">Data_Clean!A2551</f>
        <v>CX102547</v>
      </c>
      <c r="B2551" s="14" t="n">
        <f aca="false">Data_Clean!G2551*Assumptions!$B$5</f>
        <v>179.9345</v>
      </c>
      <c r="C2551" s="14" t="n">
        <f aca="false">IF(Data_Clean!H2551="",0,Data_Clean!H2551)*Assumptions!$B$6</f>
        <v>0</v>
      </c>
      <c r="D2551" s="14" t="n">
        <f aca="false">Data_Clean!I2551*Assumptions!$B$7</f>
        <v>0</v>
      </c>
      <c r="E2551" s="14" t="n">
        <f aca="false">Data_Clean!J2551*Assumptions!$B$8</f>
        <v>0</v>
      </c>
      <c r="F2551" s="14" t="n">
        <f aca="false">Data_Clean!K2551*Assumptions!$B$9</f>
        <v>3830.2</v>
      </c>
      <c r="G2551" s="14" t="n">
        <f aca="false">Data_Clean!L2551*Assumptions!$B$10</f>
        <v>0</v>
      </c>
      <c r="H2551" s="14" t="n">
        <f aca="false">IF(OR(Data_Clean!M2551="",Data_Clean!N2551=""),0,Data_Clean!M2551*Data_Clean!N2551/100)*Assumptions!$B$13*Assumptions!$B$11</f>
        <v>0</v>
      </c>
      <c r="I2551" s="14" t="n">
        <f aca="false">Data_Clean!O2551*4*Assumptions!$B$12</f>
        <v>0</v>
      </c>
      <c r="J2551" s="14" t="n">
        <f aca="false">SUM(B2551:I2551)</f>
        <v>4010.1345</v>
      </c>
      <c r="K2551" s="16" t="n">
        <f aca="false">IF(Data_Clean!P2551="","",Assumptions!$B$15*0.5^(Data_Clean!P2551/Assumptions!$B$20))</f>
        <v>24.3675718906871</v>
      </c>
      <c r="L2551" s="16" t="n">
        <f aca="false">Assumptions!$B$16*MIN(1,LN(1+Data_Clean!Q2551)/LN(1+Assumptions!$B$21))</f>
        <v>14.7060656260474</v>
      </c>
      <c r="M2551" s="16" t="n">
        <f aca="false">Assumptions!$B$17*(0.6*MIN(1,Data_Clean!R2551/Assumptions!$B$22)+0.4*IF(Data_Clean!S2551="",0,Data_Clean!S2551))</f>
        <v>6.594</v>
      </c>
      <c r="N2551" s="16" t="n">
        <f aca="false">Assumptions!$B$18*MIN(1,(Data_Clean!F2551-1)/Assumptions!$B$23)</f>
        <v>10</v>
      </c>
      <c r="O2551" s="16" t="n">
        <f aca="false">Assumptions!$B$19*(0.4*IF(Data_Clean!E2551="",0,MIN(1,Data_Clean!E2551/12/Assumptions!$B$24))+0.35*IF(Data_Clean!D2551="Y",1,0)+0.25*(1-MIN(Data_Clean!T2551,3)/3))/IF(Data_Clean!E2551="",0.6,1)</f>
        <v>15</v>
      </c>
      <c r="P2551" s="16" t="n">
        <f aca="false">SUM(K2551:O2551)/(Assumptions!$D$5-IF(K2551="",Assumptions!$B$15,0))*100</f>
        <v>70.6676375167344</v>
      </c>
      <c r="Q2551" s="7" t="str">
        <f aca="false">IF(J2551&gt;=Assumptions!$B$26,"High",IF(J2551&gt;=Assumptions!$B$27,"Mid","Low"))</f>
        <v>High</v>
      </c>
      <c r="R2551" s="7" t="str">
        <f aca="false">IF(P2551&gt;=Assumptions!$B$28,"High",IF(P2551&gt;=Assumptions!$B$29,"Mid","Low"))</f>
        <v>High</v>
      </c>
      <c r="S2551" s="7" t="str">
        <f aca="false">INDEX(Assumptions!$B$33:$B$41,MATCH(Q2551&amp;"|"&amp;R2551,Assumptions!$A$33:$A$41,0))</f>
        <v>Premier Advocates</v>
      </c>
      <c r="T2551" s="7" t="n">
        <f aca="false">IF(ISNUMBER(Data_Clean!V2551),J2551*Data_Clean!V2551,0)</f>
        <v>80.60370345</v>
      </c>
    </row>
    <row r="2552" customFormat="false" ht="15" hidden="false" customHeight="false" outlineLevel="0" collapsed="false">
      <c r="A2552" s="15" t="str">
        <f aca="false">Data_Clean!A2552</f>
        <v>CX102548</v>
      </c>
      <c r="B2552" s="14" t="n">
        <f aca="false">Data_Clean!G2552*Assumptions!$B$5</f>
        <v>9.14075</v>
      </c>
      <c r="C2552" s="14" t="n">
        <f aca="false">IF(Data_Clean!H2552="",0,Data_Clean!H2552)*Assumptions!$B$6</f>
        <v>51.72936</v>
      </c>
      <c r="D2552" s="14" t="n">
        <f aca="false">Data_Clean!I2552*Assumptions!$B$7</f>
        <v>0</v>
      </c>
      <c r="E2552" s="14" t="n">
        <f aca="false">Data_Clean!J2552*Assumptions!$B$8</f>
        <v>0</v>
      </c>
      <c r="F2552" s="14" t="n">
        <f aca="false">Data_Clean!K2552*Assumptions!$B$9</f>
        <v>0</v>
      </c>
      <c r="G2552" s="14" t="n">
        <f aca="false">Data_Clean!L2552*Assumptions!$B$10</f>
        <v>0</v>
      </c>
      <c r="H2552" s="14" t="n">
        <f aca="false">IF(OR(Data_Clean!M2552="",Data_Clean!N2552=""),0,Data_Clean!M2552*Data_Clean!N2552/100)*Assumptions!$B$13*Assumptions!$B$11</f>
        <v>0</v>
      </c>
      <c r="I2552" s="14" t="n">
        <f aca="false">Data_Clean!O2552*4*Assumptions!$B$12</f>
        <v>0</v>
      </c>
      <c r="J2552" s="14" t="n">
        <f aca="false">SUM(B2552:I2552)</f>
        <v>60.87011</v>
      </c>
      <c r="K2552" s="16" t="n">
        <f aca="false">IF(Data_Clean!P2552="","",Assumptions!$B$15*0.5^(Data_Clean!P2552/Assumptions!$B$20))</f>
        <v>27.9909897461042</v>
      </c>
      <c r="L2552" s="16" t="n">
        <f aca="false">Assumptions!$B$16*MIN(1,LN(1+Data_Clean!Q2552)/LN(1+Assumptions!$B$21))</f>
        <v>12.6966447294858</v>
      </c>
      <c r="M2552" s="16" t="n">
        <f aca="false">Assumptions!$B$17*(0.6*MIN(1,Data_Clean!R2552/Assumptions!$B$22)+0.4*IF(Data_Clean!S2552="",0,Data_Clean!S2552))</f>
        <v>3.798</v>
      </c>
      <c r="N2552" s="16" t="n">
        <f aca="false">Assumptions!$B$18*MIN(1,(Data_Clean!F2552-1)/Assumptions!$B$23)</f>
        <v>5</v>
      </c>
      <c r="O2552" s="16" t="n">
        <f aca="false">Assumptions!$B$19*(0.4*IF(Data_Clean!E2552="",0,MIN(1,Data_Clean!E2552/12/Assumptions!$B$24))+0.35*IF(Data_Clean!D2552="Y",1,0)+0.25*(1-MIN(Data_Clean!T2552,3)/3))/IF(Data_Clean!E2552="",0.6,1)</f>
        <v>4.65</v>
      </c>
      <c r="P2552" s="16" t="n">
        <f aca="false">SUM(K2552:O2552)/(Assumptions!$D$5-IF(K2552="",Assumptions!$B$15,0))*100</f>
        <v>54.13563447559</v>
      </c>
      <c r="Q2552" s="7" t="str">
        <f aca="false">IF(J2552&gt;=Assumptions!$B$26,"High",IF(J2552&gt;=Assumptions!$B$27,"Mid","Low"))</f>
        <v>Low</v>
      </c>
      <c r="R2552" s="7" t="str">
        <f aca="false">IF(P2552&gt;=Assumptions!$B$28,"High",IF(P2552&gt;=Assumptions!$B$29,"Mid","Low"))</f>
        <v>Mid</v>
      </c>
      <c r="S2552" s="7" t="str">
        <f aca="false">INDEX(Assumptions!$B$33:$B$41,MATCH(Q2552&amp;"|"&amp;R2552,Assumptions!$A$33:$A$41,0))</f>
        <v>Light Touch</v>
      </c>
      <c r="T2552" s="7" t="n">
        <f aca="false">IF(ISNUMBER(Data_Clean!V2552),J2552*Data_Clean!V2552,0)</f>
        <v>8.558337466</v>
      </c>
    </row>
    <row r="2553" customFormat="false" ht="15" hidden="false" customHeight="false" outlineLevel="0" collapsed="false">
      <c r="A2553" s="15" t="str">
        <f aca="false">Data_Clean!A2553</f>
        <v>CX102549</v>
      </c>
      <c r="B2553" s="14" t="n">
        <f aca="false">Data_Clean!G2553*Assumptions!$B$5</f>
        <v>99.53625</v>
      </c>
      <c r="C2553" s="14" t="n">
        <f aca="false">IF(Data_Clean!H2553="",0,Data_Clean!H2553)*Assumptions!$B$6</f>
        <v>912.75036</v>
      </c>
      <c r="D2553" s="14" t="n">
        <f aca="false">Data_Clean!I2553*Assumptions!$B$7</f>
        <v>1251.2</v>
      </c>
      <c r="E2553" s="14" t="n">
        <f aca="false">Data_Clean!J2553*Assumptions!$B$8</f>
        <v>0</v>
      </c>
      <c r="F2553" s="14" t="n">
        <f aca="false">Data_Clean!K2553*Assumptions!$B$9</f>
        <v>3523.3</v>
      </c>
      <c r="G2553" s="14" t="n">
        <f aca="false">Data_Clean!L2553*Assumptions!$B$10</f>
        <v>0</v>
      </c>
      <c r="H2553" s="14" t="n">
        <f aca="false">IF(OR(Data_Clean!M2553="",Data_Clean!N2553=""),0,Data_Clean!M2553*Data_Clean!N2553/100)*Assumptions!$B$13*Assumptions!$B$11</f>
        <v>465.75</v>
      </c>
      <c r="I2553" s="14" t="n">
        <f aca="false">Data_Clean!O2553*4*Assumptions!$B$12</f>
        <v>15.24096</v>
      </c>
      <c r="J2553" s="14" t="n">
        <f aca="false">SUM(B2553:I2553)</f>
        <v>6267.77757</v>
      </c>
      <c r="K2553" s="16" t="n">
        <f aca="false">IF(Data_Clean!P2553="","",Assumptions!$B$15*0.5^(Data_Clean!P2553/Assumptions!$B$20))</f>
        <v>9.23358310008687</v>
      </c>
      <c r="L2553" s="16" t="n">
        <f aca="false">Assumptions!$B$16*MIN(1,LN(1+Data_Clean!Q2553)/LN(1+Assumptions!$B$21))</f>
        <v>11.5625930527155</v>
      </c>
      <c r="M2553" s="16" t="n">
        <f aca="false">Assumptions!$B$17*(0.6*MIN(1,Data_Clean!R2553/Assumptions!$B$22)+0.4*IF(Data_Clean!S2553="",0,Data_Clean!S2553))</f>
        <v>7.692</v>
      </c>
      <c r="N2553" s="16" t="n">
        <f aca="false">Assumptions!$B$18*MIN(1,(Data_Clean!F2553-1)/Assumptions!$B$23)</f>
        <v>20</v>
      </c>
      <c r="O2553" s="16" t="n">
        <f aca="false">Assumptions!$B$19*(0.4*IF(Data_Clean!E2553="",0,MIN(1,Data_Clean!E2553/12/Assumptions!$B$24))+0.35*IF(Data_Clean!D2553="Y",1,0)+0.25*(1-MIN(Data_Clean!T2553,3)/3))/IF(Data_Clean!E2553="",0.6,1)</f>
        <v>13.75</v>
      </c>
      <c r="P2553" s="16" t="n">
        <f aca="false">SUM(K2553:O2553)/(Assumptions!$D$5-IF(K2553="",Assumptions!$B$15,0))*100</f>
        <v>62.2381761528024</v>
      </c>
      <c r="Q2553" s="7" t="str">
        <f aca="false">IF(J2553&gt;=Assumptions!$B$26,"High",IF(J2553&gt;=Assumptions!$B$27,"Mid","Low"))</f>
        <v>High</v>
      </c>
      <c r="R2553" s="7" t="str">
        <f aca="false">IF(P2553&gt;=Assumptions!$B$28,"High",IF(P2553&gt;=Assumptions!$B$29,"Mid","Low"))</f>
        <v>Mid</v>
      </c>
      <c r="S2553" s="7" t="str">
        <f aca="false">INDEX(Assumptions!$B$33:$B$41,MATCH(Q2553&amp;"|"&amp;R2553,Assumptions!$A$33:$A$41,0))</f>
        <v>Established Core</v>
      </c>
      <c r="T2553" s="7" t="n">
        <f aca="false">IF(ISNUMBER(Data_Clean!V2553),J2553*Data_Clean!V2553,0)</f>
        <v>270.141213267</v>
      </c>
    </row>
    <row r="2554" customFormat="false" ht="15" hidden="false" customHeight="false" outlineLevel="0" collapsed="false">
      <c r="A2554" s="15" t="str">
        <f aca="false">Data_Clean!A2554</f>
        <v>CX102550</v>
      </c>
      <c r="B2554" s="14" t="n">
        <f aca="false">Data_Clean!G2554*Assumptions!$B$5</f>
        <v>96.88625</v>
      </c>
      <c r="C2554" s="14" t="n">
        <f aca="false">IF(Data_Clean!H2554="",0,Data_Clean!H2554)*Assumptions!$B$6</f>
        <v>261.76944</v>
      </c>
      <c r="D2554" s="14" t="n">
        <f aca="false">Data_Clean!I2554*Assumptions!$B$7</f>
        <v>0</v>
      </c>
      <c r="E2554" s="14" t="n">
        <f aca="false">Data_Clean!J2554*Assumptions!$B$8</f>
        <v>0</v>
      </c>
      <c r="F2554" s="14" t="n">
        <f aca="false">Data_Clean!K2554*Assumptions!$B$9</f>
        <v>0</v>
      </c>
      <c r="G2554" s="14" t="n">
        <f aca="false">Data_Clean!L2554*Assumptions!$B$10</f>
        <v>0</v>
      </c>
      <c r="H2554" s="14" t="n">
        <f aca="false">IF(OR(Data_Clean!M2554="",Data_Clean!N2554=""),0,Data_Clean!M2554*Data_Clean!N2554/100)*Assumptions!$B$13*Assumptions!$B$11</f>
        <v>0</v>
      </c>
      <c r="I2554" s="14" t="n">
        <f aca="false">Data_Clean!O2554*4*Assumptions!$B$12</f>
        <v>0</v>
      </c>
      <c r="J2554" s="14" t="n">
        <f aca="false">SUM(B2554:I2554)</f>
        <v>358.65569</v>
      </c>
      <c r="K2554" s="16" t="n">
        <f aca="false">IF(Data_Clean!P2554="","",Assumptions!$B$15*0.5^(Data_Clean!P2554/Assumptions!$B$20))</f>
        <v>25.5200148285257</v>
      </c>
      <c r="L2554" s="16" t="n">
        <f aca="false">Assumptions!$B$16*MIN(1,LN(1+Data_Clean!Q2554)/LN(1+Assumptions!$B$21))</f>
        <v>11.8154173628685</v>
      </c>
      <c r="M2554" s="16" t="n">
        <f aca="false">Assumptions!$B$17*(0.6*MIN(1,Data_Clean!R2554/Assumptions!$B$22)+0.4*IF(Data_Clean!S2554="",0,Data_Clean!S2554))</f>
        <v>3.792</v>
      </c>
      <c r="N2554" s="16" t="n">
        <f aca="false">Assumptions!$B$18*MIN(1,(Data_Clean!F2554-1)/Assumptions!$B$23)</f>
        <v>5</v>
      </c>
      <c r="O2554" s="16" t="n">
        <f aca="false">Assumptions!$B$19*(0.4*IF(Data_Clean!E2554="",0,MIN(1,Data_Clean!E2554/12/Assumptions!$B$24))+0.35*IF(Data_Clean!D2554="Y",1,0)+0.25*(1-MIN(Data_Clean!T2554,3)/3))/IF(Data_Clean!E2554="",0.6,1)</f>
        <v>9.75</v>
      </c>
      <c r="P2554" s="16" t="n">
        <f aca="false">SUM(K2554:O2554)/(Assumptions!$D$5-IF(K2554="",Assumptions!$B$15,0))*100</f>
        <v>55.8774321913942</v>
      </c>
      <c r="Q2554" s="7" t="str">
        <f aca="false">IF(J2554&gt;=Assumptions!$B$26,"High",IF(J2554&gt;=Assumptions!$B$27,"Mid","Low"))</f>
        <v>Low</v>
      </c>
      <c r="R2554" s="7" t="str">
        <f aca="false">IF(P2554&gt;=Assumptions!$B$28,"High",IF(P2554&gt;=Assumptions!$B$29,"Mid","Low"))</f>
        <v>Mid</v>
      </c>
      <c r="S2554" s="7" t="str">
        <f aca="false">INDEX(Assumptions!$B$33:$B$41,MATCH(Q2554&amp;"|"&amp;R2554,Assumptions!$A$33:$A$41,0))</f>
        <v>Light Touch</v>
      </c>
      <c r="T2554" s="7" t="n">
        <f aca="false">IF(ISNUMBER(Data_Clean!V2554),J2554*Data_Clean!V2554,0)</f>
        <v>24.38858692</v>
      </c>
    </row>
    <row r="2555" customFormat="false" ht="15" hidden="false" customHeight="false" outlineLevel="0" collapsed="false">
      <c r="A2555" s="15" t="str">
        <f aca="false">Data_Clean!A2555</f>
        <v>CX102551</v>
      </c>
      <c r="B2555" s="14" t="n">
        <f aca="false">Data_Clean!G2555*Assumptions!$B$5</f>
        <v>557.3235</v>
      </c>
      <c r="C2555" s="14" t="n">
        <f aca="false">IF(Data_Clean!H2555="",0,Data_Clean!H2555)*Assumptions!$B$6</f>
        <v>1735.65756</v>
      </c>
      <c r="D2555" s="14" t="n">
        <f aca="false">Data_Clean!I2555*Assumptions!$B$7</f>
        <v>830.4</v>
      </c>
      <c r="E2555" s="14" t="n">
        <f aca="false">Data_Clean!J2555*Assumptions!$B$8</f>
        <v>0</v>
      </c>
      <c r="F2555" s="14" t="n">
        <f aca="false">Data_Clean!K2555*Assumptions!$B$9</f>
        <v>0</v>
      </c>
      <c r="G2555" s="14" t="n">
        <f aca="false">Data_Clean!L2555*Assumptions!$B$10</f>
        <v>0</v>
      </c>
      <c r="H2555" s="14" t="n">
        <f aca="false">IF(OR(Data_Clean!M2555="",Data_Clean!N2555=""),0,Data_Clean!M2555*Data_Clean!N2555/100)*Assumptions!$B$13*Assumptions!$B$11</f>
        <v>888.294</v>
      </c>
      <c r="I2555" s="14" t="n">
        <f aca="false">Data_Clean!O2555*4*Assumptions!$B$12</f>
        <v>21.2016</v>
      </c>
      <c r="J2555" s="14" t="n">
        <f aca="false">SUM(B2555:I2555)</f>
        <v>4032.87666</v>
      </c>
      <c r="K2555" s="16" t="n">
        <f aca="false">IF(Data_Clean!P2555="","",Assumptions!$B$15*0.5^(Data_Clean!P2555/Assumptions!$B$20))</f>
        <v>13.3634807721051</v>
      </c>
      <c r="L2555" s="16" t="n">
        <f aca="false">Assumptions!$B$16*MIN(1,LN(1+Data_Clean!Q2555)/LN(1+Assumptions!$B$21))</f>
        <v>14.0427143261215</v>
      </c>
      <c r="M2555" s="16" t="n">
        <f aca="false">Assumptions!$B$17*(0.6*MIN(1,Data_Clean!R2555/Assumptions!$B$22)+0.4*IF(Data_Clean!S2555="",0,Data_Clean!S2555))</f>
        <v>3.96</v>
      </c>
      <c r="N2555" s="16" t="n">
        <f aca="false">Assumptions!$B$18*MIN(1,(Data_Clean!F2555-1)/Assumptions!$B$23)</f>
        <v>20</v>
      </c>
      <c r="O2555" s="16" t="n">
        <f aca="false">Assumptions!$B$19*(0.4*IF(Data_Clean!E2555="",0,MIN(1,Data_Clean!E2555/12/Assumptions!$B$24))+0.35*IF(Data_Clean!D2555="Y",1,0)+0.25*(1-MIN(Data_Clean!T2555,3)/3))/IF(Data_Clean!E2555="",0.6,1)</f>
        <v>15</v>
      </c>
      <c r="P2555" s="16" t="n">
        <f aca="false">SUM(K2555:O2555)/(Assumptions!$D$5-IF(K2555="",Assumptions!$B$15,0))*100</f>
        <v>66.3661950982266</v>
      </c>
      <c r="Q2555" s="7" t="str">
        <f aca="false">IF(J2555&gt;=Assumptions!$B$26,"High",IF(J2555&gt;=Assumptions!$B$27,"Mid","Low"))</f>
        <v>High</v>
      </c>
      <c r="R2555" s="7" t="str">
        <f aca="false">IF(P2555&gt;=Assumptions!$B$28,"High",IF(P2555&gt;=Assumptions!$B$29,"Mid","Low"))</f>
        <v>Mid</v>
      </c>
      <c r="S2555" s="7" t="str">
        <f aca="false">INDEX(Assumptions!$B$33:$B$41,MATCH(Q2555&amp;"|"&amp;R2555,Assumptions!$A$33:$A$41,0))</f>
        <v>Established Core</v>
      </c>
      <c r="T2555" s="7" t="n">
        <f aca="false">IF(ISNUMBER(Data_Clean!V2555),J2555*Data_Clean!V2555,0)</f>
        <v>94.77260151</v>
      </c>
    </row>
    <row r="2556" customFormat="false" ht="15" hidden="false" customHeight="false" outlineLevel="0" collapsed="false">
      <c r="A2556" s="15" t="str">
        <f aca="false">Data_Clean!A2556</f>
        <v>CX102552</v>
      </c>
      <c r="B2556" s="14" t="n">
        <f aca="false">Data_Clean!G2556*Assumptions!$B$5</f>
        <v>149.3395</v>
      </c>
      <c r="C2556" s="14" t="n">
        <f aca="false">IF(Data_Clean!H2556="",0,Data_Clean!H2556)*Assumptions!$B$6</f>
        <v>1094.76552</v>
      </c>
      <c r="D2556" s="14" t="n">
        <f aca="false">Data_Clean!I2556*Assumptions!$B$7</f>
        <v>0</v>
      </c>
      <c r="E2556" s="14" t="n">
        <f aca="false">Data_Clean!J2556*Assumptions!$B$8</f>
        <v>2814.18735</v>
      </c>
      <c r="F2556" s="14" t="n">
        <f aca="false">Data_Clean!K2556*Assumptions!$B$9</f>
        <v>0</v>
      </c>
      <c r="G2556" s="14" t="n">
        <f aca="false">Data_Clean!L2556*Assumptions!$B$10</f>
        <v>0</v>
      </c>
      <c r="H2556" s="14" t="n">
        <f aca="false">IF(OR(Data_Clean!M2556="",Data_Clean!N2556=""),0,Data_Clean!M2556*Data_Clean!N2556/100)*Assumptions!$B$13*Assumptions!$B$11</f>
        <v>0</v>
      </c>
      <c r="I2556" s="14" t="n">
        <f aca="false">Data_Clean!O2556*4*Assumptions!$B$12</f>
        <v>0</v>
      </c>
      <c r="J2556" s="14" t="n">
        <f aca="false">SUM(B2556:I2556)</f>
        <v>4058.29237</v>
      </c>
      <c r="K2556" s="16" t="n">
        <f aca="false">IF(Data_Clean!P2556="","",Assumptions!$B$15*0.5^(Data_Clean!P2556/Assumptions!$B$20))</f>
        <v>22.2164632842985</v>
      </c>
      <c r="L2556" s="16" t="n">
        <f aca="false">Assumptions!$B$16*MIN(1,LN(1+Data_Clean!Q2556)/LN(1+Assumptions!$B$21))</f>
        <v>17.5967138892263</v>
      </c>
      <c r="M2556" s="16" t="n">
        <f aca="false">Assumptions!$B$17*(0.6*MIN(1,Data_Clean!R2556/Assumptions!$B$22)+0.4*IF(Data_Clean!S2556="",0,Data_Clean!S2556))</f>
        <v>13.53</v>
      </c>
      <c r="N2556" s="16" t="n">
        <f aca="false">Assumptions!$B$18*MIN(1,(Data_Clean!F2556-1)/Assumptions!$B$23)</f>
        <v>10</v>
      </c>
      <c r="O2556" s="16" t="n">
        <f aca="false">Assumptions!$B$19*(0.4*IF(Data_Clean!E2556="",0,MIN(1,Data_Clean!E2556/12/Assumptions!$B$24))+0.35*IF(Data_Clean!D2556="Y",1,0)+0.25*(1-MIN(Data_Clean!T2556,3)/3))/IF(Data_Clean!E2556="",0.6,1)</f>
        <v>10.6</v>
      </c>
      <c r="P2556" s="16" t="n">
        <f aca="false">SUM(K2556:O2556)/(Assumptions!$D$5-IF(K2556="",Assumptions!$B$15,0))*100</f>
        <v>73.9431771735247</v>
      </c>
      <c r="Q2556" s="7" t="str">
        <f aca="false">IF(J2556&gt;=Assumptions!$B$26,"High",IF(J2556&gt;=Assumptions!$B$27,"Mid","Low"))</f>
        <v>High</v>
      </c>
      <c r="R2556" s="7" t="str">
        <f aca="false">IF(P2556&gt;=Assumptions!$B$28,"High",IF(P2556&gt;=Assumptions!$B$29,"Mid","Low"))</f>
        <v>High</v>
      </c>
      <c r="S2556" s="7" t="str">
        <f aca="false">INDEX(Assumptions!$B$33:$B$41,MATCH(Q2556&amp;"|"&amp;R2556,Assumptions!$A$33:$A$41,0))</f>
        <v>Premier Advocates</v>
      </c>
      <c r="T2556" s="7" t="n">
        <f aca="false">IF(ISNUMBER(Data_Clean!V2556),J2556*Data_Clean!V2556,0)</f>
        <v>89.28243214</v>
      </c>
    </row>
    <row r="2557" customFormat="false" ht="15" hidden="false" customHeight="false" outlineLevel="0" collapsed="false">
      <c r="A2557" s="15" t="str">
        <f aca="false">Data_Clean!A2557</f>
        <v>CX102553</v>
      </c>
      <c r="B2557" s="14" t="n">
        <f aca="false">Data_Clean!G2557*Assumptions!$B$5</f>
        <v>17.504</v>
      </c>
      <c r="C2557" s="14" t="n">
        <f aca="false">IF(Data_Clean!H2557="",0,Data_Clean!H2557)*Assumptions!$B$6</f>
        <v>88.70388</v>
      </c>
      <c r="D2557" s="14" t="n">
        <f aca="false">Data_Clean!I2557*Assumptions!$B$7</f>
        <v>0</v>
      </c>
      <c r="E2557" s="14" t="n">
        <f aca="false">Data_Clean!J2557*Assumptions!$B$8</f>
        <v>0</v>
      </c>
      <c r="F2557" s="14" t="n">
        <f aca="false">Data_Clean!K2557*Assumptions!$B$9</f>
        <v>0</v>
      </c>
      <c r="G2557" s="14" t="n">
        <f aca="false">Data_Clean!L2557*Assumptions!$B$10</f>
        <v>0</v>
      </c>
      <c r="H2557" s="14" t="n">
        <f aca="false">IF(OR(Data_Clean!M2557="",Data_Clean!N2557=""),0,Data_Clean!M2557*Data_Clean!N2557/100)*Assumptions!$B$13*Assumptions!$B$11</f>
        <v>0</v>
      </c>
      <c r="I2557" s="14" t="n">
        <f aca="false">Data_Clean!O2557*4*Assumptions!$B$12</f>
        <v>0</v>
      </c>
      <c r="J2557" s="14" t="n">
        <f aca="false">SUM(B2557:I2557)</f>
        <v>106.20788</v>
      </c>
      <c r="K2557" s="16" t="n">
        <f aca="false">IF(Data_Clean!P2557="","",Assumptions!$B$15*0.5^(Data_Clean!P2557/Assumptions!$B$20))</f>
        <v>11.633585713753</v>
      </c>
      <c r="L2557" s="16" t="n">
        <f aca="false">Assumptions!$B$16*MIN(1,LN(1+Data_Clean!Q2557)/LN(1+Assumptions!$B$21))</f>
        <v>12.8906482631789</v>
      </c>
      <c r="M2557" s="16" t="n">
        <f aca="false">Assumptions!$B$17*(0.6*MIN(1,Data_Clean!R2557/Assumptions!$B$22)+0.4*IF(Data_Clean!S2557="",0,Data_Clean!S2557))</f>
        <v>2.094</v>
      </c>
      <c r="N2557" s="16" t="n">
        <f aca="false">Assumptions!$B$18*MIN(1,(Data_Clean!F2557-1)/Assumptions!$B$23)</f>
        <v>5</v>
      </c>
      <c r="O2557" s="16" t="n">
        <f aca="false">Assumptions!$B$19*(0.4*IF(Data_Clean!E2557="",0,MIN(1,Data_Clean!E2557/12/Assumptions!$B$24))+0.35*IF(Data_Clean!D2557="Y",1,0)+0.25*(1-MIN(Data_Clean!T2557,3)/3))/IF(Data_Clean!E2557="",0.6,1)</f>
        <v>15</v>
      </c>
      <c r="P2557" s="16" t="n">
        <f aca="false">SUM(K2557:O2557)/(Assumptions!$D$5-IF(K2557="",Assumptions!$B$15,0))*100</f>
        <v>46.6182339769319</v>
      </c>
      <c r="Q2557" s="7" t="str">
        <f aca="false">IF(J2557&gt;=Assumptions!$B$26,"High",IF(J2557&gt;=Assumptions!$B$27,"Mid","Low"))</f>
        <v>Low</v>
      </c>
      <c r="R2557" s="7" t="str">
        <f aca="false">IF(P2557&gt;=Assumptions!$B$28,"High",IF(P2557&gt;=Assumptions!$B$29,"Mid","Low"))</f>
        <v>Low</v>
      </c>
      <c r="S2557" s="7" t="str">
        <f aca="false">INDEX(Assumptions!$B$33:$B$41,MATCH(Q2557&amp;"|"&amp;R2557,Assumptions!$A$33:$A$41,0))</f>
        <v>Dormant &amp; Low Value</v>
      </c>
      <c r="T2557" s="7" t="n">
        <f aca="false">IF(ISNUMBER(Data_Clean!V2557),J2557*Data_Clean!V2557,0)</f>
        <v>2.793267244</v>
      </c>
    </row>
    <row r="2558" customFormat="false" ht="15" hidden="false" customHeight="false" outlineLevel="0" collapsed="false">
      <c r="A2558" s="15" t="str">
        <f aca="false">Data_Clean!A2558</f>
        <v>CX102554</v>
      </c>
      <c r="B2558" s="14" t="n">
        <f aca="false">Data_Clean!G2558*Assumptions!$B$5</f>
        <v>106.99</v>
      </c>
      <c r="C2558" s="14" t="n">
        <f aca="false">IF(Data_Clean!H2558="",0,Data_Clean!H2558)*Assumptions!$B$6</f>
        <v>0</v>
      </c>
      <c r="D2558" s="14" t="n">
        <f aca="false">Data_Clean!I2558*Assumptions!$B$7</f>
        <v>0</v>
      </c>
      <c r="E2558" s="14" t="n">
        <f aca="false">Data_Clean!J2558*Assumptions!$B$8</f>
        <v>0</v>
      </c>
      <c r="F2558" s="14" t="n">
        <f aca="false">Data_Clean!K2558*Assumptions!$B$9</f>
        <v>0</v>
      </c>
      <c r="G2558" s="14" t="n">
        <f aca="false">Data_Clean!L2558*Assumptions!$B$10</f>
        <v>0</v>
      </c>
      <c r="H2558" s="14" t="n">
        <f aca="false">IF(OR(Data_Clean!M2558="",Data_Clean!N2558=""),0,Data_Clean!M2558*Data_Clean!N2558/100)*Assumptions!$B$13*Assumptions!$B$11</f>
        <v>206.016</v>
      </c>
      <c r="I2558" s="14" t="n">
        <f aca="false">Data_Clean!O2558*4*Assumptions!$B$12</f>
        <v>8.12208</v>
      </c>
      <c r="J2558" s="14" t="n">
        <f aca="false">SUM(B2558:I2558)</f>
        <v>321.12808</v>
      </c>
      <c r="K2558" s="16" t="n">
        <f aca="false">IF(Data_Clean!P2558="","",Assumptions!$B$15*0.5^(Data_Clean!P2558/Assumptions!$B$20))</f>
        <v>26.7269615442102</v>
      </c>
      <c r="L2558" s="16" t="n">
        <f aca="false">Assumptions!$B$16*MIN(1,LN(1+Data_Clean!Q2558)/LN(1+Assumptions!$B$21))</f>
        <v>12.0537864630054</v>
      </c>
      <c r="M2558" s="16" t="n">
        <f aca="false">Assumptions!$B$17*(0.6*MIN(1,Data_Clean!R2558/Assumptions!$B$22)+0.4*IF(Data_Clean!S2558="",0,Data_Clean!S2558))</f>
        <v>3.426</v>
      </c>
      <c r="N2558" s="16" t="n">
        <f aca="false">Assumptions!$B$18*MIN(1,(Data_Clean!F2558-1)/Assumptions!$B$23)</f>
        <v>5</v>
      </c>
      <c r="O2558" s="16" t="n">
        <f aca="false">Assumptions!$B$19*(0.4*IF(Data_Clean!E2558="",0,MIN(1,Data_Clean!E2558/12/Assumptions!$B$24))+0.35*IF(Data_Clean!D2558="Y",1,0)+0.25*(1-MIN(Data_Clean!T2558,3)/3))/IF(Data_Clean!E2558="",0.6,1)</f>
        <v>2.55</v>
      </c>
      <c r="P2558" s="16" t="n">
        <f aca="false">SUM(K2558:O2558)/(Assumptions!$D$5-IF(K2558="",Assumptions!$B$15,0))*100</f>
        <v>49.7567480072156</v>
      </c>
      <c r="Q2558" s="7" t="str">
        <f aca="false">IF(J2558&gt;=Assumptions!$B$26,"High",IF(J2558&gt;=Assumptions!$B$27,"Mid","Low"))</f>
        <v>Low</v>
      </c>
      <c r="R2558" s="7" t="str">
        <f aca="false">IF(P2558&gt;=Assumptions!$B$28,"High",IF(P2558&gt;=Assumptions!$B$29,"Mid","Low"))</f>
        <v>Low</v>
      </c>
      <c r="S2558" s="7" t="str">
        <f aca="false">INDEX(Assumptions!$B$33:$B$41,MATCH(Q2558&amp;"|"&amp;R2558,Assumptions!$A$33:$A$41,0))</f>
        <v>Dormant &amp; Low Value</v>
      </c>
      <c r="T2558" s="7" t="n">
        <f aca="false">IF(ISNUMBER(Data_Clean!V2558),J2558*Data_Clean!V2558,0)</f>
        <v>88.374447616</v>
      </c>
    </row>
    <row r="2559" customFormat="false" ht="15" hidden="false" customHeight="false" outlineLevel="0" collapsed="false">
      <c r="A2559" s="15" t="str">
        <f aca="false">Data_Clean!A2559</f>
        <v>CX102555</v>
      </c>
      <c r="B2559" s="14" t="n">
        <f aca="false">Data_Clean!G2559*Assumptions!$B$5</f>
        <v>367.14775</v>
      </c>
      <c r="C2559" s="14" t="n">
        <f aca="false">IF(Data_Clean!H2559="",0,Data_Clean!H2559)*Assumptions!$B$6</f>
        <v>555.71964</v>
      </c>
      <c r="D2559" s="14" t="n">
        <f aca="false">Data_Clean!I2559*Assumptions!$B$7</f>
        <v>0</v>
      </c>
      <c r="E2559" s="14" t="n">
        <f aca="false">Data_Clean!J2559*Assumptions!$B$8</f>
        <v>0</v>
      </c>
      <c r="F2559" s="14" t="n">
        <f aca="false">Data_Clean!K2559*Assumptions!$B$9</f>
        <v>0</v>
      </c>
      <c r="G2559" s="14" t="n">
        <f aca="false">Data_Clean!L2559*Assumptions!$B$10</f>
        <v>0</v>
      </c>
      <c r="H2559" s="14" t="n">
        <f aca="false">IF(OR(Data_Clean!M2559="",Data_Clean!N2559=""),0,Data_Clean!M2559*Data_Clean!N2559/100)*Assumptions!$B$13*Assumptions!$B$11</f>
        <v>190.512</v>
      </c>
      <c r="I2559" s="14" t="n">
        <f aca="false">Data_Clean!O2559*4*Assumptions!$B$12</f>
        <v>14.92272</v>
      </c>
      <c r="J2559" s="14" t="n">
        <f aca="false">SUM(B2559:I2559)</f>
        <v>1128.30211</v>
      </c>
      <c r="K2559" s="16" t="n">
        <f aca="false">IF(Data_Clean!P2559="","",Assumptions!$B$15*0.5^(Data_Clean!P2559/Assumptions!$B$20))</f>
        <v>26.7269615442102</v>
      </c>
      <c r="L2559" s="16" t="n">
        <f aca="false">Assumptions!$B$16*MIN(1,LN(1+Data_Clean!Q2559)/LN(1+Assumptions!$B$21))</f>
        <v>12.8906482631789</v>
      </c>
      <c r="M2559" s="16" t="n">
        <f aca="false">Assumptions!$B$17*(0.6*MIN(1,Data_Clean!R2559/Assumptions!$B$22)+0.4*IF(Data_Clean!S2559="",0,Data_Clean!S2559))</f>
        <v>11.148</v>
      </c>
      <c r="N2559" s="16" t="n">
        <f aca="false">Assumptions!$B$18*MIN(1,(Data_Clean!F2559-1)/Assumptions!$B$23)</f>
        <v>10</v>
      </c>
      <c r="O2559" s="16" t="n">
        <f aca="false">Assumptions!$B$19*(0.4*IF(Data_Clean!E2559="",0,MIN(1,Data_Clean!E2559/12/Assumptions!$B$24))+0.35*IF(Data_Clean!D2559="Y",1,0)+0.25*(1-MIN(Data_Clean!T2559,3)/3))/IF(Data_Clean!E2559="",0.6,1)</f>
        <v>5.8</v>
      </c>
      <c r="P2559" s="16" t="n">
        <f aca="false">SUM(K2559:O2559)/(Assumptions!$D$5-IF(K2559="",Assumptions!$B$15,0))*100</f>
        <v>66.5656098073891</v>
      </c>
      <c r="Q2559" s="7" t="str">
        <f aca="false">IF(J2559&gt;=Assumptions!$B$26,"High",IF(J2559&gt;=Assumptions!$B$27,"Mid","Low"))</f>
        <v>Mid</v>
      </c>
      <c r="R2559" s="7" t="str">
        <f aca="false">IF(P2559&gt;=Assumptions!$B$28,"High",IF(P2559&gt;=Assumptions!$B$29,"Mid","Low"))</f>
        <v>Mid</v>
      </c>
      <c r="S2559" s="7" t="str">
        <f aca="false">INDEX(Assumptions!$B$33:$B$41,MATCH(Q2559&amp;"|"&amp;R2559,Assumptions!$A$33:$A$41,0))</f>
        <v>Established Core</v>
      </c>
      <c r="T2559" s="7" t="n">
        <f aca="false">IF(ISNUMBER(Data_Clean!V2559),J2559*Data_Clean!V2559,0)</f>
        <v>74.129448627</v>
      </c>
    </row>
    <row r="2560" customFormat="false" ht="15" hidden="false" customHeight="false" outlineLevel="0" collapsed="false">
      <c r="A2560" s="15" t="str">
        <f aca="false">Data_Clean!A2560</f>
        <v>CX102556</v>
      </c>
      <c r="B2560" s="14" t="n">
        <f aca="false">Data_Clean!G2560*Assumptions!$B$5</f>
        <v>152.03</v>
      </c>
      <c r="C2560" s="14" t="n">
        <f aca="false">IF(Data_Clean!H2560="",0,Data_Clean!H2560)*Assumptions!$B$6</f>
        <v>591.94668</v>
      </c>
      <c r="D2560" s="14" t="n">
        <f aca="false">Data_Clean!I2560*Assumptions!$B$7</f>
        <v>0</v>
      </c>
      <c r="E2560" s="14" t="n">
        <f aca="false">Data_Clean!J2560*Assumptions!$B$8</f>
        <v>0</v>
      </c>
      <c r="F2560" s="14" t="n">
        <f aca="false">Data_Clean!K2560*Assumptions!$B$9</f>
        <v>0</v>
      </c>
      <c r="G2560" s="14" t="n">
        <f aca="false">Data_Clean!L2560*Assumptions!$B$10</f>
        <v>0</v>
      </c>
      <c r="H2560" s="14" t="n">
        <f aca="false">IF(OR(Data_Clean!M2560="",Data_Clean!N2560=""),0,Data_Clean!M2560*Data_Clean!N2560/100)*Assumptions!$B$13*Assumptions!$B$11</f>
        <v>244.35</v>
      </c>
      <c r="I2560" s="14" t="n">
        <f aca="false">Data_Clean!O2560*4*Assumptions!$B$12</f>
        <v>26.00256</v>
      </c>
      <c r="J2560" s="14" t="n">
        <f aca="false">SUM(B2560:I2560)</f>
        <v>1014.32924</v>
      </c>
      <c r="K2560" s="16" t="n">
        <f aca="false">IF(Data_Clean!P2560="","",Assumptions!$B$15*0.5^(Data_Clean!P2560/Assumptions!$B$20))</f>
        <v>17.2304753249555</v>
      </c>
      <c r="L2560" s="16" t="n">
        <f aca="false">Assumptions!$B$16*MIN(1,LN(1+Data_Clean!Q2560)/LN(1+Assumptions!$B$21))</f>
        <v>15.383822204249</v>
      </c>
      <c r="M2560" s="16" t="n">
        <f aca="false">Assumptions!$B$17*(0.6*MIN(1,Data_Clean!R2560/Assumptions!$B$22)+0.4*IF(Data_Clean!S2560="",0,Data_Clean!S2560))</f>
        <v>11.16</v>
      </c>
      <c r="N2560" s="16" t="n">
        <f aca="false">Assumptions!$B$18*MIN(1,(Data_Clean!F2560-1)/Assumptions!$B$23)</f>
        <v>10</v>
      </c>
      <c r="O2560" s="16" t="n">
        <f aca="false">Assumptions!$B$19*(0.4*IF(Data_Clean!E2560="",0,MIN(1,Data_Clean!E2560/12/Assumptions!$B$24))+0.35*IF(Data_Clean!D2560="Y",1,0)+0.25*(1-MIN(Data_Clean!T2560,3)/3))/IF(Data_Clean!E2560="",0.6,1)</f>
        <v>3.35</v>
      </c>
      <c r="P2560" s="16" t="n">
        <f aca="false">SUM(K2560:O2560)/(Assumptions!$D$5-IF(K2560="",Assumptions!$B$15,0))*100</f>
        <v>57.1242975292046</v>
      </c>
      <c r="Q2560" s="7" t="str">
        <f aca="false">IF(J2560&gt;=Assumptions!$B$26,"High",IF(J2560&gt;=Assumptions!$B$27,"Mid","Low"))</f>
        <v>Mid</v>
      </c>
      <c r="R2560" s="7" t="str">
        <f aca="false">IF(P2560&gt;=Assumptions!$B$28,"High",IF(P2560&gt;=Assumptions!$B$29,"Mid","Low"))</f>
        <v>Mid</v>
      </c>
      <c r="S2560" s="7" t="str">
        <f aca="false">INDEX(Assumptions!$B$33:$B$41,MATCH(Q2560&amp;"|"&amp;R2560,Assumptions!$A$33:$A$41,0))</f>
        <v>Established Core</v>
      </c>
      <c r="T2560" s="7" t="n">
        <f aca="false">IF(ISNUMBER(Data_Clean!V2560),J2560*Data_Clean!V2560,0)</f>
        <v>116.546429676</v>
      </c>
    </row>
    <row r="2561" customFormat="false" ht="15" hidden="false" customHeight="false" outlineLevel="0" collapsed="false">
      <c r="A2561" s="15" t="str">
        <f aca="false">Data_Clean!A2561</f>
        <v>CX102557</v>
      </c>
      <c r="B2561" s="14" t="n">
        <f aca="false">Data_Clean!G2561*Assumptions!$B$5</f>
        <v>91.6915</v>
      </c>
      <c r="C2561" s="14" t="n">
        <f aca="false">IF(Data_Clean!H2561="",0,Data_Clean!H2561)*Assumptions!$B$6</f>
        <v>143.8434</v>
      </c>
      <c r="D2561" s="14" t="n">
        <f aca="false">Data_Clean!I2561*Assumptions!$B$7</f>
        <v>0</v>
      </c>
      <c r="E2561" s="14" t="n">
        <f aca="false">Data_Clean!J2561*Assumptions!$B$8</f>
        <v>0</v>
      </c>
      <c r="F2561" s="14" t="n">
        <f aca="false">Data_Clean!K2561*Assumptions!$B$9</f>
        <v>0</v>
      </c>
      <c r="G2561" s="14" t="n">
        <f aca="false">Data_Clean!L2561*Assumptions!$B$10</f>
        <v>0</v>
      </c>
      <c r="H2561" s="14" t="n">
        <f aca="false">IF(OR(Data_Clean!M2561="",Data_Clean!N2561=""),0,Data_Clean!M2561*Data_Clean!N2561/100)*Assumptions!$B$13*Assumptions!$B$11</f>
        <v>0</v>
      </c>
      <c r="I2561" s="14" t="n">
        <f aca="false">Data_Clean!O2561*4*Assumptions!$B$12</f>
        <v>0</v>
      </c>
      <c r="J2561" s="14" t="n">
        <f aca="false">SUM(B2561:I2561)</f>
        <v>235.5349</v>
      </c>
      <c r="K2561" s="16" t="n">
        <f aca="false">IF(Data_Clean!P2561="","",Assumptions!$B$15*0.5^(Data_Clean!P2561/Assumptions!$B$20))</f>
        <v>29.3147990530274</v>
      </c>
      <c r="L2561" s="16" t="n">
        <f aca="false">Assumptions!$B$16*MIN(1,LN(1+Data_Clean!Q2561)/LN(1+Assumptions!$B$21))</f>
        <v>13.8963721559302</v>
      </c>
      <c r="M2561" s="16" t="n">
        <f aca="false">Assumptions!$B$17*(0.6*MIN(1,Data_Clean!R2561/Assumptions!$B$22)+0.4*IF(Data_Clean!S2561="",0,Data_Clean!S2561))</f>
        <v>10.044</v>
      </c>
      <c r="N2561" s="16" t="n">
        <f aca="false">Assumptions!$B$18*MIN(1,(Data_Clean!F2561-1)/Assumptions!$B$23)</f>
        <v>5</v>
      </c>
      <c r="O2561" s="16" t="n">
        <f aca="false">Assumptions!$B$19*(0.4*IF(Data_Clean!E2561="",0,MIN(1,Data_Clean!E2561/12/Assumptions!$B$24))+0.35*IF(Data_Clean!D2561="Y",1,0)+0.25*(1-MIN(Data_Clean!T2561,3)/3))/IF(Data_Clean!E2561="",0.6,1)</f>
        <v>10.25</v>
      </c>
      <c r="P2561" s="16" t="n">
        <f aca="false">SUM(K2561:O2561)/(Assumptions!$D$5-IF(K2561="",Assumptions!$B$15,0))*100</f>
        <v>68.5051712089576</v>
      </c>
      <c r="Q2561" s="7" t="str">
        <f aca="false">IF(J2561&gt;=Assumptions!$B$26,"High",IF(J2561&gt;=Assumptions!$B$27,"Mid","Low"))</f>
        <v>Low</v>
      </c>
      <c r="R2561" s="7" t="str">
        <f aca="false">IF(P2561&gt;=Assumptions!$B$28,"High",IF(P2561&gt;=Assumptions!$B$29,"Mid","Low"))</f>
        <v>Mid</v>
      </c>
      <c r="S2561" s="7" t="str">
        <f aca="false">INDEX(Assumptions!$B$33:$B$41,MATCH(Q2561&amp;"|"&amp;R2561,Assumptions!$A$33:$A$41,0))</f>
        <v>Light Touch</v>
      </c>
      <c r="T2561" s="7" t="n">
        <f aca="false">IF(ISNUMBER(Data_Clean!V2561),J2561*Data_Clean!V2561,0)</f>
        <v>9.06809365</v>
      </c>
    </row>
    <row r="2562" customFormat="false" ht="15" hidden="false" customHeight="false" outlineLevel="0" collapsed="false">
      <c r="A2562" s="15" t="str">
        <f aca="false">Data_Clean!A2562</f>
        <v>CX102558</v>
      </c>
      <c r="B2562" s="14" t="n">
        <f aca="false">Data_Clean!G2562*Assumptions!$B$5</f>
        <v>164.542</v>
      </c>
      <c r="C2562" s="14" t="n">
        <f aca="false">IF(Data_Clean!H2562="",0,Data_Clean!H2562)*Assumptions!$B$6</f>
        <v>381.90084</v>
      </c>
      <c r="D2562" s="14" t="n">
        <f aca="false">Data_Clean!I2562*Assumptions!$B$7</f>
        <v>0</v>
      </c>
      <c r="E2562" s="14" t="n">
        <f aca="false">Data_Clean!J2562*Assumptions!$B$8</f>
        <v>0</v>
      </c>
      <c r="F2562" s="14" t="n">
        <f aca="false">Data_Clean!K2562*Assumptions!$B$9</f>
        <v>0</v>
      </c>
      <c r="G2562" s="14" t="n">
        <f aca="false">Data_Clean!L2562*Assumptions!$B$10</f>
        <v>0</v>
      </c>
      <c r="H2562" s="14" t="n">
        <f aca="false">IF(OR(Data_Clean!M2562="",Data_Clean!N2562=""),0,Data_Clean!M2562*Data_Clean!N2562/100)*Assumptions!$B$13*Assumptions!$B$11</f>
        <v>0</v>
      </c>
      <c r="I2562" s="14" t="n">
        <f aca="false">Data_Clean!O2562*4*Assumptions!$B$12</f>
        <v>0</v>
      </c>
      <c r="J2562" s="14" t="n">
        <f aca="false">SUM(B2562:I2562)</f>
        <v>546.44284</v>
      </c>
      <c r="K2562" s="16" t="n">
        <f aca="false">IF(Data_Clean!P2562="","",Assumptions!$B$15*0.5^(Data_Clean!P2562/Assumptions!$B$20))</f>
        <v>23.267171427506</v>
      </c>
      <c r="L2562" s="16" t="n">
        <f aca="false">Assumptions!$B$16*MIN(1,LN(1+Data_Clean!Q2562)/LN(1+Assumptions!$B$21))</f>
        <v>11.8154173628685</v>
      </c>
      <c r="M2562" s="16" t="n">
        <f aca="false">Assumptions!$B$17*(0.6*MIN(1,Data_Clean!R2562/Assumptions!$B$22)+0.4*IF(Data_Clean!S2562="",0,Data_Clean!S2562))</f>
        <v>8.046</v>
      </c>
      <c r="N2562" s="16" t="n">
        <f aca="false">Assumptions!$B$18*MIN(1,(Data_Clean!F2562-1)/Assumptions!$B$23)</f>
        <v>10</v>
      </c>
      <c r="O2562" s="16" t="n">
        <f aca="false">Assumptions!$B$19*(0.4*IF(Data_Clean!E2562="",0,MIN(1,Data_Clean!E2562/12/Assumptions!$B$24))+0.35*IF(Data_Clean!D2562="Y",1,0)+0.25*(1-MIN(Data_Clean!T2562,3)/3))/IF(Data_Clean!E2562="",0.6,1)</f>
        <v>9.75</v>
      </c>
      <c r="P2562" s="16" t="n">
        <f aca="false">SUM(K2562:O2562)/(Assumptions!$D$5-IF(K2562="",Assumptions!$B$15,0))*100</f>
        <v>62.8785887903745</v>
      </c>
      <c r="Q2562" s="7" t="str">
        <f aca="false">IF(J2562&gt;=Assumptions!$B$26,"High",IF(J2562&gt;=Assumptions!$B$27,"Mid","Low"))</f>
        <v>Mid</v>
      </c>
      <c r="R2562" s="7" t="str">
        <f aca="false">IF(P2562&gt;=Assumptions!$B$28,"High",IF(P2562&gt;=Assumptions!$B$29,"Mid","Low"))</f>
        <v>Mid</v>
      </c>
      <c r="S2562" s="7" t="str">
        <f aca="false">INDEX(Assumptions!$B$33:$B$41,MATCH(Q2562&amp;"|"&amp;R2562,Assumptions!$A$33:$A$41,0))</f>
        <v>Established Core</v>
      </c>
      <c r="T2562" s="7" t="n">
        <f aca="false">IF(ISNUMBER(Data_Clean!V2562),J2562*Data_Clean!V2562,0)</f>
        <v>37.649911676</v>
      </c>
    </row>
    <row r="2563" customFormat="false" ht="15" hidden="false" customHeight="false" outlineLevel="0" collapsed="false">
      <c r="A2563" s="15" t="str">
        <f aca="false">Data_Clean!A2563</f>
        <v>CX102559</v>
      </c>
      <c r="B2563" s="14" t="n">
        <f aca="false">Data_Clean!G2563*Assumptions!$B$5</f>
        <v>37.106</v>
      </c>
      <c r="C2563" s="14" t="n">
        <f aca="false">IF(Data_Clean!H2563="",0,Data_Clean!H2563)*Assumptions!$B$6</f>
        <v>85.83696</v>
      </c>
      <c r="D2563" s="14" t="n">
        <f aca="false">Data_Clean!I2563*Assumptions!$B$7</f>
        <v>0</v>
      </c>
      <c r="E2563" s="14" t="n">
        <f aca="false">Data_Clean!J2563*Assumptions!$B$8</f>
        <v>0</v>
      </c>
      <c r="F2563" s="14" t="n">
        <f aca="false">Data_Clean!K2563*Assumptions!$B$9</f>
        <v>485.1</v>
      </c>
      <c r="G2563" s="14" t="n">
        <f aca="false">Data_Clean!L2563*Assumptions!$B$10</f>
        <v>0</v>
      </c>
      <c r="H2563" s="14" t="n">
        <f aca="false">IF(OR(Data_Clean!M2563="",Data_Clean!N2563=""),0,Data_Clean!M2563*Data_Clean!N2563/100)*Assumptions!$B$13*Assumptions!$B$11</f>
        <v>0</v>
      </c>
      <c r="I2563" s="14" t="n">
        <f aca="false">Data_Clean!O2563*4*Assumptions!$B$12</f>
        <v>0</v>
      </c>
      <c r="J2563" s="14" t="n">
        <f aca="false">SUM(B2563:I2563)</f>
        <v>608.04296</v>
      </c>
      <c r="K2563" s="16" t="n">
        <f aca="false">IF(Data_Clean!P2563="","",Assumptions!$B$15*0.5^(Data_Clean!P2563/Assumptions!$B$20))</f>
        <v>0.0108478824630364</v>
      </c>
      <c r="L2563" s="16" t="n">
        <f aca="false">Assumptions!$B$16*MIN(1,LN(1+Data_Clean!Q2563)/LN(1+Assumptions!$B$21))</f>
        <v>0</v>
      </c>
      <c r="M2563" s="16" t="n">
        <f aca="false">Assumptions!$B$17*(0.6*MIN(1,Data_Clean!R2563/Assumptions!$B$22)+0.4*IF(Data_Clean!S2563="",0,Data_Clean!S2563))</f>
        <v>0</v>
      </c>
      <c r="N2563" s="16" t="n">
        <f aca="false">Assumptions!$B$18*MIN(1,(Data_Clean!F2563-1)/Assumptions!$B$23)</f>
        <v>10</v>
      </c>
      <c r="O2563" s="16" t="n">
        <f aca="false">Assumptions!$B$19*(0.4*IF(Data_Clean!E2563="",0,MIN(1,Data_Clean!E2563/12/Assumptions!$B$24))+0.35*IF(Data_Clean!D2563="Y",1,0)+0.25*(1-MIN(Data_Clean!T2563,3)/3))/IF(Data_Clean!E2563="",0.6,1)</f>
        <v>11.95</v>
      </c>
      <c r="P2563" s="16" t="n">
        <f aca="false">SUM(K2563:O2563)/(Assumptions!$D$5-IF(K2563="",Assumptions!$B$15,0))*100</f>
        <v>21.960847882463</v>
      </c>
      <c r="Q2563" s="7" t="str">
        <f aca="false">IF(J2563&gt;=Assumptions!$B$26,"High",IF(J2563&gt;=Assumptions!$B$27,"Mid","Low"))</f>
        <v>Mid</v>
      </c>
      <c r="R2563" s="7" t="str">
        <f aca="false">IF(P2563&gt;=Assumptions!$B$28,"High",IF(P2563&gt;=Assumptions!$B$29,"Mid","Low"))</f>
        <v>Low</v>
      </c>
      <c r="S2563" s="7" t="str">
        <f aca="false">INDEX(Assumptions!$B$33:$B$41,MATCH(Q2563&amp;"|"&amp;R2563,Assumptions!$A$33:$A$41,0))</f>
        <v>Light Touch</v>
      </c>
      <c r="T2563" s="7" t="n">
        <f aca="false">IF(ISNUMBER(Data_Clean!V2563),J2563*Data_Clean!V2563,0)</f>
        <v>118.811594384</v>
      </c>
    </row>
    <row r="2564" customFormat="false" ht="15" hidden="false" customHeight="false" outlineLevel="0" collapsed="false">
      <c r="A2564" s="15" t="str">
        <f aca="false">Data_Clean!A2564</f>
        <v>CX102560</v>
      </c>
      <c r="B2564" s="14" t="n">
        <f aca="false">Data_Clean!G2564*Assumptions!$B$5</f>
        <v>85.999</v>
      </c>
      <c r="C2564" s="14" t="n">
        <f aca="false">IF(Data_Clean!H2564="",0,Data_Clean!H2564)*Assumptions!$B$6</f>
        <v>3998.39568</v>
      </c>
      <c r="D2564" s="14" t="n">
        <f aca="false">Data_Clean!I2564*Assumptions!$B$7</f>
        <v>4472</v>
      </c>
      <c r="E2564" s="14" t="n">
        <f aca="false">Data_Clean!J2564*Assumptions!$B$8</f>
        <v>1858.9806</v>
      </c>
      <c r="F2564" s="14" t="n">
        <f aca="false">Data_Clean!K2564*Assumptions!$B$9</f>
        <v>7794.6</v>
      </c>
      <c r="G2564" s="14" t="n">
        <f aca="false">Data_Clean!L2564*Assumptions!$B$10</f>
        <v>0</v>
      </c>
      <c r="H2564" s="14" t="n">
        <f aca="false">IF(OR(Data_Clean!M2564="",Data_Clean!N2564=""),0,Data_Clean!M2564*Data_Clean!N2564/100)*Assumptions!$B$13*Assumptions!$B$11</f>
        <v>34.224</v>
      </c>
      <c r="I2564" s="14" t="n">
        <f aca="false">Data_Clean!O2564*4*Assumptions!$B$12</f>
        <v>0</v>
      </c>
      <c r="J2564" s="14" t="n">
        <f aca="false">SUM(B2564:I2564)</f>
        <v>18244.19928</v>
      </c>
      <c r="K2564" s="16" t="n">
        <f aca="false">IF(Data_Clean!P2564="","",Assumptions!$B$15*0.5^(Data_Clean!P2564/Assumptions!$B$20))</f>
        <v>0.526154085145019</v>
      </c>
      <c r="L2564" s="16" t="n">
        <f aca="false">Assumptions!$B$16*MIN(1,LN(1+Data_Clean!Q2564)/LN(1+Assumptions!$B$21))</f>
        <v>0</v>
      </c>
      <c r="M2564" s="16" t="n">
        <f aca="false">Assumptions!$B$17*(0.6*MIN(1,Data_Clean!R2564/Assumptions!$B$22)+0.4*IF(Data_Clean!S2564="",0,Data_Clean!S2564))</f>
        <v>0</v>
      </c>
      <c r="N2564" s="16" t="n">
        <f aca="false">Assumptions!$B$18*MIN(1,(Data_Clean!F2564-1)/Assumptions!$B$23)</f>
        <v>20</v>
      </c>
      <c r="O2564" s="16" t="n">
        <f aca="false">Assumptions!$B$19*(0.4*IF(Data_Clean!E2564="",0,MIN(1,Data_Clean!E2564/12/Assumptions!$B$24))+0.35*IF(Data_Clean!D2564="Y",1,0)+0.25*(1-MIN(Data_Clean!T2564,3)/3))/IF(Data_Clean!E2564="",0.6,1)</f>
        <v>5.65</v>
      </c>
      <c r="P2564" s="16" t="n">
        <f aca="false">SUM(K2564:O2564)/(Assumptions!$D$5-IF(K2564="",Assumptions!$B$15,0))*100</f>
        <v>26.176154085145</v>
      </c>
      <c r="Q2564" s="7" t="str">
        <f aca="false">IF(J2564&gt;=Assumptions!$B$26,"High",IF(J2564&gt;=Assumptions!$B$27,"Mid","Low"))</f>
        <v>High</v>
      </c>
      <c r="R2564" s="7" t="str">
        <f aca="false">IF(P2564&gt;=Assumptions!$B$28,"High",IF(P2564&gt;=Assumptions!$B$29,"Mid","Low"))</f>
        <v>Low</v>
      </c>
      <c r="S2564" s="7" t="str">
        <f aca="false">INDEX(Assumptions!$B$33:$B$41,MATCH(Q2564&amp;"|"&amp;R2564,Assumptions!$A$33:$A$41,0))</f>
        <v>Affluent Drifters</v>
      </c>
      <c r="T2564" s="7" t="n">
        <f aca="false">IF(ISNUMBER(Data_Clean!V2564),J2564*Data_Clean!V2564,0)</f>
        <v>5777.937911976</v>
      </c>
    </row>
    <row r="2565" customFormat="false" ht="15" hidden="false" customHeight="false" outlineLevel="0" collapsed="false">
      <c r="A2565" s="15" t="str">
        <f aca="false">Data_Clean!A2565</f>
        <v>CX102561</v>
      </c>
      <c r="B2565" s="14" t="n">
        <f aca="false">Data_Clean!G2565*Assumptions!$B$5</f>
        <v>19.1475</v>
      </c>
      <c r="C2565" s="14" t="n">
        <f aca="false">IF(Data_Clean!H2565="",0,Data_Clean!H2565)*Assumptions!$B$6</f>
        <v>142.25268</v>
      </c>
      <c r="D2565" s="14" t="n">
        <f aca="false">Data_Clean!I2565*Assumptions!$B$7</f>
        <v>0</v>
      </c>
      <c r="E2565" s="14" t="n">
        <f aca="false">Data_Clean!J2565*Assumptions!$B$8</f>
        <v>0</v>
      </c>
      <c r="F2565" s="14" t="n">
        <f aca="false">Data_Clean!K2565*Assumptions!$B$9</f>
        <v>0</v>
      </c>
      <c r="G2565" s="14" t="n">
        <f aca="false">Data_Clean!L2565*Assumptions!$B$10</f>
        <v>0</v>
      </c>
      <c r="H2565" s="14" t="n">
        <f aca="false">IF(OR(Data_Clean!M2565="",Data_Clean!N2565=""),0,Data_Clean!M2565*Data_Clean!N2565/100)*Assumptions!$B$13*Assumptions!$B$11</f>
        <v>0</v>
      </c>
      <c r="I2565" s="14" t="n">
        <f aca="false">Data_Clean!O2565*4*Assumptions!$B$12</f>
        <v>0</v>
      </c>
      <c r="J2565" s="14" t="n">
        <f aca="false">SUM(B2565:I2565)</f>
        <v>161.40018</v>
      </c>
      <c r="K2565" s="16" t="n">
        <f aca="false">IF(Data_Clean!P2565="","",Assumptions!$B$15*0.5^(Data_Clean!P2565/Assumptions!$B$20))</f>
        <v>22.735748497656</v>
      </c>
      <c r="L2565" s="16" t="n">
        <f aca="false">Assumptions!$B$16*MIN(1,LN(1+Data_Clean!Q2565)/LN(1+Assumptions!$B$21))</f>
        <v>10.6966696442427</v>
      </c>
      <c r="M2565" s="16" t="n">
        <f aca="false">Assumptions!$B$17*(0.6*MIN(1,Data_Clean!R2565/Assumptions!$B$22)+0.4*IF(Data_Clean!S2565="",0,Data_Clean!S2565))</f>
        <v>3.996</v>
      </c>
      <c r="N2565" s="16" t="n">
        <f aca="false">Assumptions!$B$18*MIN(1,(Data_Clean!F2565-1)/Assumptions!$B$23)</f>
        <v>5</v>
      </c>
      <c r="O2565" s="16" t="n">
        <f aca="false">Assumptions!$B$19*(0.4*IF(Data_Clean!E2565="",0,MIN(1,Data_Clean!E2565/12/Assumptions!$B$24))+0.35*IF(Data_Clean!D2565="Y",1,0)+0.25*(1-MIN(Data_Clean!T2565,3)/3))/IF(Data_Clean!E2565="",0.6,1)</f>
        <v>9.75</v>
      </c>
      <c r="P2565" s="16" t="n">
        <f aca="false">SUM(K2565:O2565)/(Assumptions!$D$5-IF(K2565="",Assumptions!$B$15,0))*100</f>
        <v>52.1784181418987</v>
      </c>
      <c r="Q2565" s="7" t="str">
        <f aca="false">IF(J2565&gt;=Assumptions!$B$26,"High",IF(J2565&gt;=Assumptions!$B$27,"Mid","Low"))</f>
        <v>Low</v>
      </c>
      <c r="R2565" s="7" t="str">
        <f aca="false">IF(P2565&gt;=Assumptions!$B$28,"High",IF(P2565&gt;=Assumptions!$B$29,"Mid","Low"))</f>
        <v>Mid</v>
      </c>
      <c r="S2565" s="7" t="str">
        <f aca="false">INDEX(Assumptions!$B$33:$B$41,MATCH(Q2565&amp;"|"&amp;R2565,Assumptions!$A$33:$A$41,0))</f>
        <v>Light Touch</v>
      </c>
      <c r="T2565" s="7" t="n">
        <f aca="false">IF(ISNUMBER(Data_Clean!V2565),J2565*Data_Clean!V2565,0)</f>
        <v>15.107056848</v>
      </c>
    </row>
    <row r="2566" customFormat="false" ht="15" hidden="false" customHeight="false" outlineLevel="0" collapsed="false">
      <c r="A2566" s="15" t="str">
        <f aca="false">Data_Clean!A2566</f>
        <v>CX102562</v>
      </c>
      <c r="B2566" s="14" t="n">
        <f aca="false">Data_Clean!G2566*Assumptions!$B$5</f>
        <v>49.00275</v>
      </c>
      <c r="C2566" s="14" t="n">
        <f aca="false">IF(Data_Clean!H2566="",0,Data_Clean!H2566)*Assumptions!$B$6</f>
        <v>0</v>
      </c>
      <c r="D2566" s="14" t="n">
        <f aca="false">Data_Clean!I2566*Assumptions!$B$7</f>
        <v>0</v>
      </c>
      <c r="E2566" s="14" t="n">
        <f aca="false">Data_Clean!J2566*Assumptions!$B$8</f>
        <v>0</v>
      </c>
      <c r="F2566" s="14" t="n">
        <f aca="false">Data_Clean!K2566*Assumptions!$B$9</f>
        <v>261.8</v>
      </c>
      <c r="G2566" s="14" t="n">
        <f aca="false">Data_Clean!L2566*Assumptions!$B$10</f>
        <v>0</v>
      </c>
      <c r="H2566" s="14" t="n">
        <f aca="false">IF(OR(Data_Clean!M2566="",Data_Clean!N2566=""),0,Data_Clean!M2566*Data_Clean!N2566/100)*Assumptions!$B$13*Assumptions!$B$11</f>
        <v>0</v>
      </c>
      <c r="I2566" s="14" t="n">
        <f aca="false">Data_Clean!O2566*4*Assumptions!$B$12</f>
        <v>0</v>
      </c>
      <c r="J2566" s="14" t="n">
        <f aca="false">SUM(B2566:I2566)</f>
        <v>310.80275</v>
      </c>
      <c r="K2566" s="16" t="n">
        <f aca="false">IF(Data_Clean!P2566="","",Assumptions!$B$15*0.5^(Data_Clean!P2566/Assumptions!$B$20))</f>
        <v>27.3516746567465</v>
      </c>
      <c r="L2566" s="16" t="n">
        <f aca="false">Assumptions!$B$16*MIN(1,LN(1+Data_Clean!Q2566)/LN(1+Assumptions!$B$21))</f>
        <v>17.8350829893632</v>
      </c>
      <c r="M2566" s="16" t="n">
        <f aca="false">Assumptions!$B$17*(0.6*MIN(1,Data_Clean!R2566/Assumptions!$B$22)+0.4*IF(Data_Clean!S2566="",0,Data_Clean!S2566))</f>
        <v>10.674</v>
      </c>
      <c r="N2566" s="16" t="n">
        <f aca="false">Assumptions!$B$18*MIN(1,(Data_Clean!F2566-1)/Assumptions!$B$23)</f>
        <v>5</v>
      </c>
      <c r="O2566" s="16" t="n">
        <f aca="false">Assumptions!$B$19*(0.4*IF(Data_Clean!E2566="",0,MIN(1,Data_Clean!E2566/12/Assumptions!$B$24))+0.35*IF(Data_Clean!D2566="Y",1,0)+0.25*(1-MIN(Data_Clean!T2566,3)/3))/IF(Data_Clean!E2566="",0.6,1)</f>
        <v>13.75</v>
      </c>
      <c r="P2566" s="16" t="n">
        <f aca="false">SUM(K2566:O2566)/(Assumptions!$D$5-IF(K2566="",Assumptions!$B$15,0))*100</f>
        <v>74.6107576461097</v>
      </c>
      <c r="Q2566" s="7" t="str">
        <f aca="false">IF(J2566&gt;=Assumptions!$B$26,"High",IF(J2566&gt;=Assumptions!$B$27,"Mid","Low"))</f>
        <v>Low</v>
      </c>
      <c r="R2566" s="7" t="str">
        <f aca="false">IF(P2566&gt;=Assumptions!$B$28,"High",IF(P2566&gt;=Assumptions!$B$29,"Mid","Low"))</f>
        <v>High</v>
      </c>
      <c r="S2566" s="7" t="str">
        <f aca="false">INDEX(Assumptions!$B$33:$B$41,MATCH(Q2566&amp;"|"&amp;R2566,Assumptions!$A$33:$A$41,0))</f>
        <v>Engaged Builders</v>
      </c>
      <c r="T2566" s="7" t="n">
        <f aca="false">IF(ISNUMBER(Data_Clean!V2566),J2566*Data_Clean!V2566,0)</f>
        <v>8.88895865</v>
      </c>
    </row>
    <row r="2567" customFormat="false" ht="15" hidden="false" customHeight="false" outlineLevel="0" collapsed="false">
      <c r="A2567" s="15" t="str">
        <f aca="false">Data_Clean!A2567</f>
        <v>CX102563</v>
      </c>
      <c r="B2567" s="14" t="n">
        <f aca="false">Data_Clean!G2567*Assumptions!$B$5</f>
        <v>74.2575</v>
      </c>
      <c r="C2567" s="14" t="n">
        <f aca="false">IF(Data_Clean!H2567="",0,Data_Clean!H2567)*Assumptions!$B$6</f>
        <v>836.39388</v>
      </c>
      <c r="D2567" s="14" t="n">
        <f aca="false">Data_Clean!I2567*Assumptions!$B$7</f>
        <v>0</v>
      </c>
      <c r="E2567" s="14" t="n">
        <f aca="false">Data_Clean!J2567*Assumptions!$B$8</f>
        <v>0</v>
      </c>
      <c r="F2567" s="14" t="n">
        <f aca="false">Data_Clean!K2567*Assumptions!$B$9</f>
        <v>0</v>
      </c>
      <c r="G2567" s="14" t="n">
        <f aca="false">Data_Clean!L2567*Assumptions!$B$10</f>
        <v>0</v>
      </c>
      <c r="H2567" s="14" t="n">
        <f aca="false">IF(OR(Data_Clean!M2567="",Data_Clean!N2567=""),0,Data_Clean!M2567*Data_Clean!N2567/100)*Assumptions!$B$13*Assumptions!$B$11</f>
        <v>389.244</v>
      </c>
      <c r="I2567" s="14" t="n">
        <f aca="false">Data_Clean!O2567*4*Assumptions!$B$12</f>
        <v>17.12976</v>
      </c>
      <c r="J2567" s="14" t="n">
        <f aca="false">SUM(B2567:I2567)</f>
        <v>1317.02514</v>
      </c>
      <c r="K2567" s="16" t="n">
        <f aca="false">IF(Data_Clean!P2567="","",Assumptions!$B$15*0.5^(Data_Clean!P2567/Assumptions!$B$20))</f>
        <v>19.3405546265937</v>
      </c>
      <c r="L2567" s="16" t="n">
        <f aca="false">Assumptions!$B$16*MIN(1,LN(1+Data_Clean!Q2567)/LN(1+Assumptions!$B$21))</f>
        <v>11.5625930527155</v>
      </c>
      <c r="M2567" s="16" t="n">
        <f aca="false">Assumptions!$B$17*(0.6*MIN(1,Data_Clean!R2567/Assumptions!$B$22)+0.4*IF(Data_Clean!S2567="",0,Data_Clean!S2567))</f>
        <v>4.194</v>
      </c>
      <c r="N2567" s="16" t="n">
        <f aca="false">Assumptions!$B$18*MIN(1,(Data_Clean!F2567-1)/Assumptions!$B$23)</f>
        <v>10</v>
      </c>
      <c r="O2567" s="16" t="n">
        <f aca="false">Assumptions!$B$19*(0.4*IF(Data_Clean!E2567="",0,MIN(1,Data_Clean!E2567/12/Assumptions!$B$24))+0.35*IF(Data_Clean!D2567="Y",1,0)+0.25*(1-MIN(Data_Clean!T2567,3)/3))/IF(Data_Clean!E2567="",0.6,1)</f>
        <v>11.2</v>
      </c>
      <c r="P2567" s="16" t="n">
        <f aca="false">SUM(K2567:O2567)/(Assumptions!$D$5-IF(K2567="",Assumptions!$B$15,0))*100</f>
        <v>56.2971476793092</v>
      </c>
      <c r="Q2567" s="7" t="str">
        <f aca="false">IF(J2567&gt;=Assumptions!$B$26,"High",IF(J2567&gt;=Assumptions!$B$27,"Mid","Low"))</f>
        <v>Mid</v>
      </c>
      <c r="R2567" s="7" t="str">
        <f aca="false">IF(P2567&gt;=Assumptions!$B$28,"High",IF(P2567&gt;=Assumptions!$B$29,"Mid","Low"))</f>
        <v>Mid</v>
      </c>
      <c r="S2567" s="7" t="str">
        <f aca="false">INDEX(Assumptions!$B$33:$B$41,MATCH(Q2567&amp;"|"&amp;R2567,Assumptions!$A$33:$A$41,0))</f>
        <v>Established Core</v>
      </c>
      <c r="T2567" s="7" t="n">
        <f aca="false">IF(ISNUMBER(Data_Clean!V2567),J2567*Data_Clean!V2567,0)</f>
        <v>55.578460908</v>
      </c>
    </row>
    <row r="2568" customFormat="false" ht="15" hidden="false" customHeight="false" outlineLevel="0" collapsed="false">
      <c r="A2568" s="15" t="str">
        <f aca="false">Data_Clean!A2568</f>
        <v>CX102564</v>
      </c>
      <c r="B2568" s="14" t="n">
        <f aca="false">Data_Clean!G2568*Assumptions!$B$5</f>
        <v>35.39025</v>
      </c>
      <c r="C2568" s="14" t="n">
        <f aca="false">IF(Data_Clean!H2568="",0,Data_Clean!H2568)*Assumptions!$B$6</f>
        <v>62.45796</v>
      </c>
      <c r="D2568" s="14" t="n">
        <f aca="false">Data_Clean!I2568*Assumptions!$B$7</f>
        <v>0</v>
      </c>
      <c r="E2568" s="14" t="n">
        <f aca="false">Data_Clean!J2568*Assumptions!$B$8</f>
        <v>0</v>
      </c>
      <c r="F2568" s="14" t="n">
        <f aca="false">Data_Clean!K2568*Assumptions!$B$9</f>
        <v>0</v>
      </c>
      <c r="G2568" s="14" t="n">
        <f aca="false">Data_Clean!L2568*Assumptions!$B$10</f>
        <v>0</v>
      </c>
      <c r="H2568" s="14" t="n">
        <f aca="false">IF(OR(Data_Clean!M2568="",Data_Clean!N2568=""),0,Data_Clean!M2568*Data_Clean!N2568/100)*Assumptions!$B$13*Assumptions!$B$11</f>
        <v>0</v>
      </c>
      <c r="I2568" s="14" t="n">
        <f aca="false">Data_Clean!O2568*4*Assumptions!$B$12</f>
        <v>0</v>
      </c>
      <c r="J2568" s="14" t="n">
        <f aca="false">SUM(B2568:I2568)</f>
        <v>97.84821</v>
      </c>
      <c r="K2568" s="16" t="n">
        <f aca="false">IF(Data_Clean!P2568="","",Assumptions!$B$15*0.5^(Data_Clean!P2568/Assumptions!$B$20))</f>
        <v>27.9909897461042</v>
      </c>
      <c r="L2568" s="16" t="n">
        <f aca="false">Assumptions!$B$16*MIN(1,LN(1+Data_Clean!Q2568)/LN(1+Assumptions!$B$21))</f>
        <v>12.6966447294858</v>
      </c>
      <c r="M2568" s="16" t="n">
        <f aca="false">Assumptions!$B$17*(0.6*MIN(1,Data_Clean!R2568/Assumptions!$B$22)+0.4*IF(Data_Clean!S2568="",0,Data_Clean!S2568))</f>
        <v>1.626</v>
      </c>
      <c r="N2568" s="16" t="n">
        <f aca="false">Assumptions!$B$18*MIN(1,(Data_Clean!F2568-1)/Assumptions!$B$23)</f>
        <v>5</v>
      </c>
      <c r="O2568" s="16" t="n">
        <f aca="false">Assumptions!$B$19*(0.4*IF(Data_Clean!E2568="",0,MIN(1,Data_Clean!E2568/12/Assumptions!$B$24))+0.35*IF(Data_Clean!D2568="Y",1,0)+0.25*(1-MIN(Data_Clean!T2568,3)/3))/IF(Data_Clean!E2568="",0.6,1)</f>
        <v>15</v>
      </c>
      <c r="P2568" s="16" t="n">
        <f aca="false">SUM(K2568:O2568)/(Assumptions!$D$5-IF(K2568="",Assumptions!$B$15,0))*100</f>
        <v>62.31363447559</v>
      </c>
      <c r="Q2568" s="7" t="str">
        <f aca="false">IF(J2568&gt;=Assumptions!$B$26,"High",IF(J2568&gt;=Assumptions!$B$27,"Mid","Low"))</f>
        <v>Low</v>
      </c>
      <c r="R2568" s="7" t="str">
        <f aca="false">IF(P2568&gt;=Assumptions!$B$28,"High",IF(P2568&gt;=Assumptions!$B$29,"Mid","Low"))</f>
        <v>Mid</v>
      </c>
      <c r="S2568" s="7" t="str">
        <f aca="false">INDEX(Assumptions!$B$33:$B$41,MATCH(Q2568&amp;"|"&amp;R2568,Assumptions!$A$33:$A$41,0))</f>
        <v>Light Touch</v>
      </c>
      <c r="T2568" s="7" t="n">
        <f aca="false">IF(ISNUMBER(Data_Clean!V2568),J2568*Data_Clean!V2568,0)</f>
        <v>3.904143579</v>
      </c>
    </row>
    <row r="2569" customFormat="false" ht="15" hidden="false" customHeight="false" outlineLevel="0" collapsed="false">
      <c r="A2569" s="15" t="str">
        <f aca="false">Data_Clean!A2569</f>
        <v>CX102565</v>
      </c>
      <c r="B2569" s="14" t="n">
        <f aca="false">Data_Clean!G2569*Assumptions!$B$5</f>
        <v>128.492</v>
      </c>
      <c r="C2569" s="14" t="n">
        <f aca="false">IF(Data_Clean!H2569="",0,Data_Clean!H2569)*Assumptions!$B$6</f>
        <v>0</v>
      </c>
      <c r="D2569" s="14" t="n">
        <f aca="false">Data_Clean!I2569*Assumptions!$B$7</f>
        <v>0</v>
      </c>
      <c r="E2569" s="14" t="n">
        <f aca="false">Data_Clean!J2569*Assumptions!$B$8</f>
        <v>0</v>
      </c>
      <c r="F2569" s="14" t="n">
        <f aca="false">Data_Clean!K2569*Assumptions!$B$9</f>
        <v>0</v>
      </c>
      <c r="G2569" s="14" t="n">
        <f aca="false">Data_Clean!L2569*Assumptions!$B$10</f>
        <v>0</v>
      </c>
      <c r="H2569" s="14" t="n">
        <f aca="false">IF(OR(Data_Clean!M2569="",Data_Clean!N2569=""),0,Data_Clean!M2569*Data_Clean!N2569/100)*Assumptions!$B$13*Assumptions!$B$11</f>
        <v>83.79</v>
      </c>
      <c r="I2569" s="14" t="n">
        <f aca="false">Data_Clean!O2569*4*Assumptions!$B$12</f>
        <v>9.5088</v>
      </c>
      <c r="J2569" s="14" t="n">
        <f aca="false">SUM(B2569:I2569)</f>
        <v>221.7908</v>
      </c>
      <c r="K2569" s="16" t="n">
        <f aca="false">IF(Data_Clean!P2569="","",Assumptions!$B$15*0.5^(Data_Clean!P2569/Assumptions!$B$20))</f>
        <v>14.3226240586562</v>
      </c>
      <c r="L2569" s="16" t="n">
        <f aca="false">Assumptions!$B$16*MIN(1,LN(1+Data_Clean!Q2569)/LN(1+Assumptions!$B$21))</f>
        <v>13.5873179074216</v>
      </c>
      <c r="M2569" s="16" t="n">
        <f aca="false">Assumptions!$B$17*(0.6*MIN(1,Data_Clean!R2569/Assumptions!$B$22)+0.4*IF(Data_Clean!S2569="",0,Data_Clean!S2569))</f>
        <v>3.492</v>
      </c>
      <c r="N2569" s="16" t="n">
        <f aca="false">Assumptions!$B$18*MIN(1,(Data_Clean!F2569-1)/Assumptions!$B$23)</f>
        <v>5</v>
      </c>
      <c r="O2569" s="16" t="n">
        <f aca="false">Assumptions!$B$19*(0.4*IF(Data_Clean!E2569="",0,MIN(1,Data_Clean!E2569/12/Assumptions!$B$24))+0.35*IF(Data_Clean!D2569="Y",1,0)+0.25*(1-MIN(Data_Clean!T2569,3)/3))/IF(Data_Clean!E2569="",0.6,1)</f>
        <v>15</v>
      </c>
      <c r="P2569" s="16" t="n">
        <f aca="false">SUM(K2569:O2569)/(Assumptions!$D$5-IF(K2569="",Assumptions!$B$15,0))*100</f>
        <v>51.4019419660778</v>
      </c>
      <c r="Q2569" s="7" t="str">
        <f aca="false">IF(J2569&gt;=Assumptions!$B$26,"High",IF(J2569&gt;=Assumptions!$B$27,"Mid","Low"))</f>
        <v>Low</v>
      </c>
      <c r="R2569" s="7" t="str">
        <f aca="false">IF(P2569&gt;=Assumptions!$B$28,"High",IF(P2569&gt;=Assumptions!$B$29,"Mid","Low"))</f>
        <v>Mid</v>
      </c>
      <c r="S2569" s="7" t="str">
        <f aca="false">INDEX(Assumptions!$B$33:$B$41,MATCH(Q2569&amp;"|"&amp;R2569,Assumptions!$A$33:$A$41,0))</f>
        <v>Light Touch</v>
      </c>
      <c r="T2569" s="7" t="n">
        <f aca="false">IF(ISNUMBER(Data_Clean!V2569),J2569*Data_Clean!V2569,0)</f>
        <v>5.94399344</v>
      </c>
    </row>
    <row r="2570" customFormat="false" ht="15" hidden="false" customHeight="false" outlineLevel="0" collapsed="false">
      <c r="A2570" s="15" t="str">
        <f aca="false">Data_Clean!A2570</f>
        <v>CX102566</v>
      </c>
      <c r="B2570" s="14" t="n">
        <f aca="false">Data_Clean!G2570*Assumptions!$B$5</f>
        <v>33.52325</v>
      </c>
      <c r="C2570" s="14" t="n">
        <f aca="false">IF(Data_Clean!H2570="",0,Data_Clean!H2570)*Assumptions!$B$6</f>
        <v>75.79512</v>
      </c>
      <c r="D2570" s="14" t="n">
        <f aca="false">Data_Clean!I2570*Assumptions!$B$7</f>
        <v>0</v>
      </c>
      <c r="E2570" s="14" t="n">
        <f aca="false">Data_Clean!J2570*Assumptions!$B$8</f>
        <v>0</v>
      </c>
      <c r="F2570" s="14" t="n">
        <f aca="false">Data_Clean!K2570*Assumptions!$B$9</f>
        <v>0</v>
      </c>
      <c r="G2570" s="14" t="n">
        <f aca="false">Data_Clean!L2570*Assumptions!$B$10</f>
        <v>0</v>
      </c>
      <c r="H2570" s="14" t="n">
        <f aca="false">IF(OR(Data_Clean!M2570="",Data_Clean!N2570=""),0,Data_Clean!M2570*Data_Clean!N2570/100)*Assumptions!$B$13*Assumptions!$B$11</f>
        <v>0</v>
      </c>
      <c r="I2570" s="14" t="n">
        <f aca="false">Data_Clean!O2570*4*Assumptions!$B$12</f>
        <v>0</v>
      </c>
      <c r="J2570" s="14" t="n">
        <f aca="false">SUM(B2570:I2570)</f>
        <v>109.31837</v>
      </c>
      <c r="K2570" s="16" t="n">
        <f aca="false">IF(Data_Clean!P2570="","",Assumptions!$B$15*0.5^(Data_Clean!P2570/Assumptions!$B$20))</f>
        <v>25.5200148285257</v>
      </c>
      <c r="L2570" s="16" t="n">
        <f aca="false">Assumptions!$B$16*MIN(1,LN(1+Data_Clean!Q2570)/LN(1+Assumptions!$B$21))</f>
        <v>15.6854227887284</v>
      </c>
      <c r="M2570" s="16" t="n">
        <f aca="false">Assumptions!$B$17*(0.6*MIN(1,Data_Clean!R2570/Assumptions!$B$22)+0.4*IF(Data_Clean!S2570="",0,Data_Clean!S2570))</f>
        <v>2.208</v>
      </c>
      <c r="N2570" s="16" t="n">
        <f aca="false">Assumptions!$B$18*MIN(1,(Data_Clean!F2570-1)/Assumptions!$B$23)</f>
        <v>5</v>
      </c>
      <c r="O2570" s="16" t="n">
        <f aca="false">Assumptions!$B$19*(0.4*IF(Data_Clean!E2570="",0,MIN(1,Data_Clean!E2570/12/Assumptions!$B$24))+0.35*IF(Data_Clean!D2570="Y",1,0)+0.25*(1-MIN(Data_Clean!T2570,3)/3))/IF(Data_Clean!E2570="",0.6,1)</f>
        <v>14.3</v>
      </c>
      <c r="P2570" s="16" t="n">
        <f aca="false">SUM(K2570:O2570)/(Assumptions!$D$5-IF(K2570="",Assumptions!$B$15,0))*100</f>
        <v>62.7134376172541</v>
      </c>
      <c r="Q2570" s="7" t="str">
        <f aca="false">IF(J2570&gt;=Assumptions!$B$26,"High",IF(J2570&gt;=Assumptions!$B$27,"Mid","Low"))</f>
        <v>Low</v>
      </c>
      <c r="R2570" s="7" t="str">
        <f aca="false">IF(P2570&gt;=Assumptions!$B$28,"High",IF(P2570&gt;=Assumptions!$B$29,"Mid","Low"))</f>
        <v>Mid</v>
      </c>
      <c r="S2570" s="7" t="str">
        <f aca="false">INDEX(Assumptions!$B$33:$B$41,MATCH(Q2570&amp;"|"&amp;R2570,Assumptions!$A$33:$A$41,0))</f>
        <v>Light Touch</v>
      </c>
      <c r="T2570" s="7" t="n">
        <f aca="false">IF(ISNUMBER(Data_Clean!V2570),J2570*Data_Clean!V2570,0)</f>
        <v>2.853209457</v>
      </c>
    </row>
    <row r="2571" customFormat="false" ht="15" hidden="false" customHeight="false" outlineLevel="0" collapsed="false">
      <c r="A2571" s="15" t="str">
        <f aca="false">Data_Clean!A2571</f>
        <v>CX102567</v>
      </c>
      <c r="B2571" s="14" t="n">
        <f aca="false">Data_Clean!G2571*Assumptions!$B$5</f>
        <v>54.16475</v>
      </c>
      <c r="C2571" s="14" t="n">
        <f aca="false">IF(Data_Clean!H2571="",0,Data_Clean!H2571)*Assumptions!$B$6</f>
        <v>136.04028</v>
      </c>
      <c r="D2571" s="14" t="n">
        <f aca="false">Data_Clean!I2571*Assumptions!$B$7</f>
        <v>0</v>
      </c>
      <c r="E2571" s="14" t="n">
        <f aca="false">Data_Clean!J2571*Assumptions!$B$8</f>
        <v>0</v>
      </c>
      <c r="F2571" s="14" t="n">
        <f aca="false">Data_Clean!K2571*Assumptions!$B$9</f>
        <v>0</v>
      </c>
      <c r="G2571" s="14" t="n">
        <f aca="false">Data_Clean!L2571*Assumptions!$B$10</f>
        <v>0</v>
      </c>
      <c r="H2571" s="14" t="n">
        <f aca="false">IF(OR(Data_Clean!M2571="",Data_Clean!N2571=""),0,Data_Clean!M2571*Data_Clean!N2571/100)*Assumptions!$B$13*Assumptions!$B$11</f>
        <v>0</v>
      </c>
      <c r="I2571" s="14" t="n">
        <f aca="false">Data_Clean!O2571*4*Assumptions!$B$12</f>
        <v>0</v>
      </c>
      <c r="J2571" s="14" t="n">
        <f aca="false">SUM(B2571:I2571)</f>
        <v>190.20503</v>
      </c>
      <c r="K2571" s="16" t="n">
        <f aca="false">IF(Data_Clean!P2571="","",Assumptions!$B$15*0.5^(Data_Clean!P2571/Assumptions!$B$20))</f>
        <v>0.00277535992403027</v>
      </c>
      <c r="L2571" s="16" t="n">
        <f aca="false">Assumptions!$B$16*MIN(1,LN(1+Data_Clean!Q2571)/LN(1+Assumptions!$B$21))</f>
        <v>0</v>
      </c>
      <c r="M2571" s="16" t="n">
        <f aca="false">Assumptions!$B$17*(0.6*MIN(1,Data_Clean!R2571/Assumptions!$B$22)+0.4*IF(Data_Clean!S2571="",0,Data_Clean!S2571))</f>
        <v>0</v>
      </c>
      <c r="N2571" s="16" t="n">
        <f aca="false">Assumptions!$B$18*MIN(1,(Data_Clean!F2571-1)/Assumptions!$B$23)</f>
        <v>5</v>
      </c>
      <c r="O2571" s="16" t="n">
        <f aca="false">Assumptions!$B$19*(0.4*IF(Data_Clean!E2571="",0,MIN(1,Data_Clean!E2571/12/Assumptions!$B$24))+0.35*IF(Data_Clean!D2571="Y",1,0)+0.25*(1-MIN(Data_Clean!T2571,3)/3))/IF(Data_Clean!E2571="",0.6,1)</f>
        <v>6.2</v>
      </c>
      <c r="P2571" s="16" t="n">
        <f aca="false">SUM(K2571:O2571)/(Assumptions!$D$5-IF(K2571="",Assumptions!$B$15,0))*100</f>
        <v>11.202775359924</v>
      </c>
      <c r="Q2571" s="7" t="str">
        <f aca="false">IF(J2571&gt;=Assumptions!$B$26,"High",IF(J2571&gt;=Assumptions!$B$27,"Mid","Low"))</f>
        <v>Low</v>
      </c>
      <c r="R2571" s="7" t="str">
        <f aca="false">IF(P2571&gt;=Assumptions!$B$28,"High",IF(P2571&gt;=Assumptions!$B$29,"Mid","Low"))</f>
        <v>Low</v>
      </c>
      <c r="S2571" s="7" t="str">
        <f aca="false">INDEX(Assumptions!$B$33:$B$41,MATCH(Q2571&amp;"|"&amp;R2571,Assumptions!$A$33:$A$41,0))</f>
        <v>Dormant &amp; Low Value</v>
      </c>
      <c r="T2571" s="7" t="n">
        <f aca="false">IF(ISNUMBER(Data_Clean!V2571),J2571*Data_Clean!V2571,0)</f>
        <v>71.51709128</v>
      </c>
    </row>
    <row r="2572" customFormat="false" ht="15" hidden="false" customHeight="false" outlineLevel="0" collapsed="false">
      <c r="A2572" s="15" t="str">
        <f aca="false">Data_Clean!A2572</f>
        <v>CX102568</v>
      </c>
      <c r="B2572" s="14" t="n">
        <f aca="false">Data_Clean!G2572*Assumptions!$B$5</f>
        <v>30.64975</v>
      </c>
      <c r="C2572" s="14" t="n">
        <f aca="false">IF(Data_Clean!H2572="",0,Data_Clean!H2572)*Assumptions!$B$6</f>
        <v>387.04212</v>
      </c>
      <c r="D2572" s="14" t="n">
        <f aca="false">Data_Clean!I2572*Assumptions!$B$7</f>
        <v>0</v>
      </c>
      <c r="E2572" s="14" t="n">
        <f aca="false">Data_Clean!J2572*Assumptions!$B$8</f>
        <v>0</v>
      </c>
      <c r="F2572" s="14" t="n">
        <f aca="false">Data_Clean!K2572*Assumptions!$B$9</f>
        <v>0</v>
      </c>
      <c r="G2572" s="14" t="n">
        <f aca="false">Data_Clean!L2572*Assumptions!$B$10</f>
        <v>0</v>
      </c>
      <c r="H2572" s="14" t="n">
        <f aca="false">IF(OR(Data_Clean!M2572="",Data_Clean!N2572=""),0,Data_Clean!M2572*Data_Clean!N2572/100)*Assumptions!$B$13*Assumptions!$B$11</f>
        <v>0</v>
      </c>
      <c r="I2572" s="14" t="n">
        <f aca="false">Data_Clean!O2572*4*Assumptions!$B$12</f>
        <v>0</v>
      </c>
      <c r="J2572" s="14" t="n">
        <f aca="false">SUM(B2572:I2572)</f>
        <v>417.69187</v>
      </c>
      <c r="K2572" s="16" t="n">
        <f aca="false">IF(Data_Clean!P2572="","",Assumptions!$B$15*0.5^(Data_Clean!P2572/Assumptions!$B$20))</f>
        <v>23.811015779523</v>
      </c>
      <c r="L2572" s="16" t="n">
        <f aca="false">Assumptions!$B$16*MIN(1,LN(1+Data_Clean!Q2572)/LN(1+Assumptions!$B$21))</f>
        <v>10</v>
      </c>
      <c r="M2572" s="16" t="n">
        <f aca="false">Assumptions!$B$17*(0.6*MIN(1,Data_Clean!R2572/Assumptions!$B$22)+0.4*IF(Data_Clean!S2572="",0,Data_Clean!S2572))</f>
        <v>7.026</v>
      </c>
      <c r="N2572" s="16" t="n">
        <f aca="false">Assumptions!$B$18*MIN(1,(Data_Clean!F2572-1)/Assumptions!$B$23)</f>
        <v>5</v>
      </c>
      <c r="O2572" s="16" t="n">
        <f aca="false">Assumptions!$B$19*(0.4*IF(Data_Clean!E2572="",0,MIN(1,Data_Clean!E2572/12/Assumptions!$B$24))+0.35*IF(Data_Clean!D2572="Y",1,0)+0.25*(1-MIN(Data_Clean!T2572,3)/3))/IF(Data_Clean!E2572="",0.6,1)</f>
        <v>1.95</v>
      </c>
      <c r="P2572" s="16" t="n">
        <f aca="false">SUM(K2572:O2572)/(Assumptions!$D$5-IF(K2572="",Assumptions!$B$15,0))*100</f>
        <v>47.787015779523</v>
      </c>
      <c r="Q2572" s="7" t="str">
        <f aca="false">IF(J2572&gt;=Assumptions!$B$26,"High",IF(J2572&gt;=Assumptions!$B$27,"Mid","Low"))</f>
        <v>Mid</v>
      </c>
      <c r="R2572" s="7" t="str">
        <f aca="false">IF(P2572&gt;=Assumptions!$B$28,"High",IF(P2572&gt;=Assumptions!$B$29,"Mid","Low"))</f>
        <v>Low</v>
      </c>
      <c r="S2572" s="7" t="str">
        <f aca="false">INDEX(Assumptions!$B$33:$B$41,MATCH(Q2572&amp;"|"&amp;R2572,Assumptions!$A$33:$A$41,0))</f>
        <v>Light Touch</v>
      </c>
      <c r="T2572" s="7" t="n">
        <f aca="false">IF(ISNUMBER(Data_Clean!V2572),J2572*Data_Clean!V2572,0)</f>
        <v>170.877744017</v>
      </c>
    </row>
    <row r="2573" customFormat="false" ht="15" hidden="false" customHeight="false" outlineLevel="0" collapsed="false">
      <c r="A2573" s="15" t="str">
        <f aca="false">Data_Clean!A2573</f>
        <v>CX102569</v>
      </c>
      <c r="B2573" s="14" t="n">
        <f aca="false">Data_Clean!G2573*Assumptions!$B$5</f>
        <v>63.75775</v>
      </c>
      <c r="C2573" s="14" t="n">
        <f aca="false">IF(Data_Clean!H2573="",0,Data_Clean!H2573)*Assumptions!$B$6</f>
        <v>81.28488</v>
      </c>
      <c r="D2573" s="14" t="n">
        <f aca="false">Data_Clean!I2573*Assumptions!$B$7</f>
        <v>0</v>
      </c>
      <c r="E2573" s="14" t="n">
        <f aca="false">Data_Clean!J2573*Assumptions!$B$8</f>
        <v>0</v>
      </c>
      <c r="F2573" s="14" t="n">
        <f aca="false">Data_Clean!K2573*Assumptions!$B$9</f>
        <v>1554.3</v>
      </c>
      <c r="G2573" s="14" t="n">
        <f aca="false">Data_Clean!L2573*Assumptions!$B$10</f>
        <v>0</v>
      </c>
      <c r="H2573" s="14" t="n">
        <f aca="false">IF(OR(Data_Clean!M2573="",Data_Clean!N2573=""),0,Data_Clean!M2573*Data_Clean!N2573/100)*Assumptions!$B$13*Assumptions!$B$11</f>
        <v>0</v>
      </c>
      <c r="I2573" s="14" t="n">
        <f aca="false">Data_Clean!O2573*4*Assumptions!$B$12</f>
        <v>0</v>
      </c>
      <c r="J2573" s="14" t="n">
        <f aca="false">SUM(B2573:I2573)</f>
        <v>1699.34263</v>
      </c>
      <c r="K2573" s="16" t="n">
        <f aca="false">IF(Data_Clean!P2573="","",Assumptions!$B$15*0.5^(Data_Clean!P2573/Assumptions!$B$20))</f>
        <v>17.6332185942541</v>
      </c>
      <c r="L2573" s="16" t="n">
        <f aca="false">Assumptions!$B$16*MIN(1,LN(1+Data_Clean!Q2573)/LN(1+Assumptions!$B$21))</f>
        <v>12.4931739410702</v>
      </c>
      <c r="M2573" s="16" t="n">
        <f aca="false">Assumptions!$B$17*(0.6*MIN(1,Data_Clean!R2573/Assumptions!$B$22)+0.4*IF(Data_Clean!S2573="",0,Data_Clean!S2573))</f>
        <v>11.262</v>
      </c>
      <c r="N2573" s="16" t="n">
        <f aca="false">Assumptions!$B$18*MIN(1,(Data_Clean!F2573-1)/Assumptions!$B$23)</f>
        <v>10</v>
      </c>
      <c r="O2573" s="16" t="n">
        <f aca="false">Assumptions!$B$19*(0.4*IF(Data_Clean!E2573="",0,MIN(1,Data_Clean!E2573/12/Assumptions!$B$24))+0.35*IF(Data_Clean!D2573="Y",1,0)+0.25*(1-MIN(Data_Clean!T2573,3)/3))/IF(Data_Clean!E2573="",0.6,1)</f>
        <v>8.5</v>
      </c>
      <c r="P2573" s="16" t="n">
        <f aca="false">SUM(K2573:O2573)/(Assumptions!$D$5-IF(K2573="",Assumptions!$B$15,0))*100</f>
        <v>59.8883925353243</v>
      </c>
      <c r="Q2573" s="7" t="str">
        <f aca="false">IF(J2573&gt;=Assumptions!$B$26,"High",IF(J2573&gt;=Assumptions!$B$27,"Mid","Low"))</f>
        <v>High</v>
      </c>
      <c r="R2573" s="7" t="str">
        <f aca="false">IF(P2573&gt;=Assumptions!$B$28,"High",IF(P2573&gt;=Assumptions!$B$29,"Mid","Low"))</f>
        <v>Mid</v>
      </c>
      <c r="S2573" s="7" t="str">
        <f aca="false">INDEX(Assumptions!$B$33:$B$41,MATCH(Q2573&amp;"|"&amp;R2573,Assumptions!$A$33:$A$41,0))</f>
        <v>Established Core</v>
      </c>
      <c r="T2573" s="7" t="n">
        <f aca="false">IF(ISNUMBER(Data_Clean!V2573),J2573*Data_Clean!V2573,0)</f>
        <v>142.065043868</v>
      </c>
    </row>
    <row r="2574" customFormat="false" ht="15" hidden="false" customHeight="false" outlineLevel="0" collapsed="false">
      <c r="A2574" s="15" t="str">
        <f aca="false">Data_Clean!A2574</f>
        <v>CX102570</v>
      </c>
      <c r="B2574" s="14" t="n">
        <f aca="false">Data_Clean!G2574*Assumptions!$B$5</f>
        <v>158.8645</v>
      </c>
      <c r="C2574" s="14" t="n">
        <f aca="false">IF(Data_Clean!H2574="",0,Data_Clean!H2574)*Assumptions!$B$6</f>
        <v>0</v>
      </c>
      <c r="D2574" s="14" t="n">
        <f aca="false">Data_Clean!I2574*Assumptions!$B$7</f>
        <v>348.8</v>
      </c>
      <c r="E2574" s="14" t="n">
        <f aca="false">Data_Clean!J2574*Assumptions!$B$8</f>
        <v>0</v>
      </c>
      <c r="F2574" s="14" t="n">
        <f aca="false">Data_Clean!K2574*Assumptions!$B$9</f>
        <v>0</v>
      </c>
      <c r="G2574" s="14" t="n">
        <f aca="false">Data_Clean!L2574*Assumptions!$B$10</f>
        <v>0</v>
      </c>
      <c r="H2574" s="14" t="n">
        <f aca="false">IF(OR(Data_Clean!M2574="",Data_Clean!N2574=""),0,Data_Clean!M2574*Data_Clean!N2574/100)*Assumptions!$B$13*Assumptions!$B$11</f>
        <v>0</v>
      </c>
      <c r="I2574" s="14" t="n">
        <f aca="false">Data_Clean!O2574*4*Assumptions!$B$12</f>
        <v>0</v>
      </c>
      <c r="J2574" s="14" t="n">
        <f aca="false">SUM(B2574:I2574)</f>
        <v>507.6645</v>
      </c>
      <c r="K2574" s="16" t="n">
        <f aca="false">IF(Data_Clean!P2574="","",Assumptions!$B$15*0.5^(Data_Clean!P2574/Assumptions!$B$20))</f>
        <v>25.5200148285257</v>
      </c>
      <c r="L2574" s="16" t="n">
        <f aca="false">Assumptions!$B$16*MIN(1,LN(1+Data_Clean!Q2574)/LN(1+Assumptions!$B$21))</f>
        <v>12.4931739410702</v>
      </c>
      <c r="M2574" s="16" t="n">
        <f aca="false">Assumptions!$B$17*(0.6*MIN(1,Data_Clean!R2574/Assumptions!$B$22)+0.4*IF(Data_Clean!S2574="",0,Data_Clean!S2574))</f>
        <v>6.432</v>
      </c>
      <c r="N2574" s="16" t="n">
        <f aca="false">Assumptions!$B$18*MIN(1,(Data_Clean!F2574-1)/Assumptions!$B$23)</f>
        <v>10</v>
      </c>
      <c r="O2574" s="16" t="n">
        <f aca="false">Assumptions!$B$19*(0.4*IF(Data_Clean!E2574="",0,MIN(1,Data_Clean!E2574/12/Assumptions!$B$24))+0.35*IF(Data_Clean!D2574="Y",1,0)+0.25*(1-MIN(Data_Clean!T2574,3)/3))/IF(Data_Clean!E2574="",0.6,1)</f>
        <v>5.15</v>
      </c>
      <c r="P2574" s="16" t="n">
        <f aca="false">SUM(K2574:O2574)/(Assumptions!$D$5-IF(K2574="",Assumptions!$B$15,0))*100</f>
        <v>59.5951887695958</v>
      </c>
      <c r="Q2574" s="7" t="str">
        <f aca="false">IF(J2574&gt;=Assumptions!$B$26,"High",IF(J2574&gt;=Assumptions!$B$27,"Mid","Low"))</f>
        <v>Mid</v>
      </c>
      <c r="R2574" s="7" t="str">
        <f aca="false">IF(P2574&gt;=Assumptions!$B$28,"High",IF(P2574&gt;=Assumptions!$B$29,"Mid","Low"))</f>
        <v>Mid</v>
      </c>
      <c r="S2574" s="7" t="str">
        <f aca="false">INDEX(Assumptions!$B$33:$B$41,MATCH(Q2574&amp;"|"&amp;R2574,Assumptions!$A$33:$A$41,0))</f>
        <v>Established Core</v>
      </c>
      <c r="T2574" s="7" t="n">
        <f aca="false">IF(ISNUMBER(Data_Clean!V2574),J2574*Data_Clean!V2574,0)</f>
        <v>37.61793945</v>
      </c>
    </row>
    <row r="2575" customFormat="false" ht="15" hidden="false" customHeight="false" outlineLevel="0" collapsed="false">
      <c r="A2575" s="15" t="str">
        <f aca="false">Data_Clean!A2575</f>
        <v>CX102571</v>
      </c>
      <c r="B2575" s="14" t="n">
        <f aca="false">Data_Clean!G2575*Assumptions!$B$5</f>
        <v>63.99875</v>
      </c>
      <c r="C2575" s="14" t="n">
        <f aca="false">IF(Data_Clean!H2575="",0,Data_Clean!H2575)*Assumptions!$B$6</f>
        <v>466.3896</v>
      </c>
      <c r="D2575" s="14" t="n">
        <f aca="false">Data_Clean!I2575*Assumptions!$B$7</f>
        <v>486.4</v>
      </c>
      <c r="E2575" s="14" t="n">
        <f aca="false">Data_Clean!J2575*Assumptions!$B$8</f>
        <v>0</v>
      </c>
      <c r="F2575" s="14" t="n">
        <f aca="false">Data_Clean!K2575*Assumptions!$B$9</f>
        <v>4506.7</v>
      </c>
      <c r="G2575" s="14" t="n">
        <f aca="false">Data_Clean!L2575*Assumptions!$B$10</f>
        <v>0</v>
      </c>
      <c r="H2575" s="14" t="n">
        <f aca="false">IF(OR(Data_Clean!M2575="",Data_Clean!N2575=""),0,Data_Clean!M2575*Data_Clean!N2575/100)*Assumptions!$B$13*Assumptions!$B$11</f>
        <v>86.292</v>
      </c>
      <c r="I2575" s="14" t="n">
        <f aca="false">Data_Clean!O2575*4*Assumptions!$B$12</f>
        <v>3.86112</v>
      </c>
      <c r="J2575" s="14" t="n">
        <f aca="false">SUM(B2575:I2575)</f>
        <v>5613.64147</v>
      </c>
      <c r="K2575" s="16" t="n">
        <f aca="false">IF(Data_Clean!P2575="","",Assumptions!$B$15*0.5^(Data_Clean!P2575/Assumptions!$B$20))</f>
        <v>22.2164632842985</v>
      </c>
      <c r="L2575" s="16" t="n">
        <f aca="false">Assumptions!$B$16*MIN(1,LN(1+Data_Clean!Q2575)/LN(1+Assumptions!$B$21))</f>
        <v>9.16313819982653</v>
      </c>
      <c r="M2575" s="16" t="n">
        <f aca="false">Assumptions!$B$17*(0.6*MIN(1,Data_Clean!R2575/Assumptions!$B$22)+0.4*IF(Data_Clean!S2575="",0,Data_Clean!S2575))</f>
        <v>3.318</v>
      </c>
      <c r="N2575" s="16" t="n">
        <f aca="false">Assumptions!$B$18*MIN(1,(Data_Clean!F2575-1)/Assumptions!$B$23)</f>
        <v>20</v>
      </c>
      <c r="O2575" s="16" t="n">
        <f aca="false">Assumptions!$B$19*(0.4*IF(Data_Clean!E2575="",0,MIN(1,Data_Clean!E2575/12/Assumptions!$B$24))+0.35*IF(Data_Clean!D2575="Y",1,0)+0.25*(1-MIN(Data_Clean!T2575,3)/3))/IF(Data_Clean!E2575="",0.6,1)</f>
        <v>8.5</v>
      </c>
      <c r="P2575" s="16" t="n">
        <f aca="false">SUM(K2575:O2575)/(Assumptions!$D$5-IF(K2575="",Assumptions!$B$15,0))*100</f>
        <v>63.197601484125</v>
      </c>
      <c r="Q2575" s="7" t="str">
        <f aca="false">IF(J2575&gt;=Assumptions!$B$26,"High",IF(J2575&gt;=Assumptions!$B$27,"Mid","Low"))</f>
        <v>High</v>
      </c>
      <c r="R2575" s="7" t="str">
        <f aca="false">IF(P2575&gt;=Assumptions!$B$28,"High",IF(P2575&gt;=Assumptions!$B$29,"Mid","Low"))</f>
        <v>Mid</v>
      </c>
      <c r="S2575" s="7" t="str">
        <f aca="false">INDEX(Assumptions!$B$33:$B$41,MATCH(Q2575&amp;"|"&amp;R2575,Assumptions!$A$33:$A$41,0))</f>
        <v>Established Core</v>
      </c>
      <c r="T2575" s="7" t="n">
        <f aca="false">IF(ISNUMBER(Data_Clean!V2575),J2575*Data_Clean!V2575,0)</f>
        <v>813.416649003</v>
      </c>
    </row>
    <row r="2576" customFormat="false" ht="15" hidden="false" customHeight="false" outlineLevel="0" collapsed="false">
      <c r="A2576" s="15" t="str">
        <f aca="false">Data_Clean!A2576</f>
        <v>CX102572</v>
      </c>
      <c r="B2576" s="14" t="n">
        <f aca="false">Data_Clean!G2576*Assumptions!$B$5</f>
        <v>35.5295</v>
      </c>
      <c r="C2576" s="14" t="n">
        <f aca="false">IF(Data_Clean!H2576="",0,Data_Clean!H2576)*Assumptions!$B$6</f>
        <v>188.9178</v>
      </c>
      <c r="D2576" s="14" t="n">
        <f aca="false">Data_Clean!I2576*Assumptions!$B$7</f>
        <v>0</v>
      </c>
      <c r="E2576" s="14" t="n">
        <f aca="false">Data_Clean!J2576*Assumptions!$B$8</f>
        <v>0</v>
      </c>
      <c r="F2576" s="14" t="n">
        <f aca="false">Data_Clean!K2576*Assumptions!$B$9</f>
        <v>0</v>
      </c>
      <c r="G2576" s="14" t="n">
        <f aca="false">Data_Clean!L2576*Assumptions!$B$10</f>
        <v>754.65</v>
      </c>
      <c r="H2576" s="14" t="n">
        <f aca="false">IF(OR(Data_Clean!M2576="",Data_Clean!N2576=""),0,Data_Clean!M2576*Data_Clean!N2576/100)*Assumptions!$B$13*Assumptions!$B$11</f>
        <v>150.378</v>
      </c>
      <c r="I2576" s="14" t="n">
        <f aca="false">Data_Clean!O2576*4*Assumptions!$B$12</f>
        <v>13.28784</v>
      </c>
      <c r="J2576" s="14" t="n">
        <f aca="false">SUM(B2576:I2576)</f>
        <v>1142.76314</v>
      </c>
      <c r="K2576" s="16" t="n">
        <f aca="false">IF(Data_Clean!P2576="","",Assumptions!$B$15*0.5^(Data_Clean!P2576/Assumptions!$B$20))</f>
        <v>26.7269615442102</v>
      </c>
      <c r="L2576" s="16" t="n">
        <f aca="false">Assumptions!$B$16*MIN(1,LN(1+Data_Clean!Q2576)/LN(1+Assumptions!$B$21))</f>
        <v>12.4931739410702</v>
      </c>
      <c r="M2576" s="16" t="n">
        <f aca="false">Assumptions!$B$17*(0.6*MIN(1,Data_Clean!R2576/Assumptions!$B$22)+0.4*IF(Data_Clean!S2576="",0,Data_Clean!S2576))</f>
        <v>11.73</v>
      </c>
      <c r="N2576" s="16" t="n">
        <f aca="false">Assumptions!$B$18*MIN(1,(Data_Clean!F2576-1)/Assumptions!$B$23)</f>
        <v>15</v>
      </c>
      <c r="O2576" s="16" t="n">
        <f aca="false">Assumptions!$B$19*(0.4*IF(Data_Clean!E2576="",0,MIN(1,Data_Clean!E2576/12/Assumptions!$B$24))+0.35*IF(Data_Clean!D2576="Y",1,0)+0.25*(1-MIN(Data_Clean!T2576,3)/3))/IF(Data_Clean!E2576="",0.6,1)</f>
        <v>11.3</v>
      </c>
      <c r="P2576" s="16" t="n">
        <f aca="false">SUM(K2576:O2576)/(Assumptions!$D$5-IF(K2576="",Assumptions!$B$15,0))*100</f>
        <v>77.2501354852803</v>
      </c>
      <c r="Q2576" s="7" t="str">
        <f aca="false">IF(J2576&gt;=Assumptions!$B$26,"High",IF(J2576&gt;=Assumptions!$B$27,"Mid","Low"))</f>
        <v>Mid</v>
      </c>
      <c r="R2576" s="7" t="str">
        <f aca="false">IF(P2576&gt;=Assumptions!$B$28,"High",IF(P2576&gt;=Assumptions!$B$29,"Mid","Low"))</f>
        <v>High</v>
      </c>
      <c r="S2576" s="7" t="str">
        <f aca="false">INDEX(Assumptions!$B$33:$B$41,MATCH(Q2576&amp;"|"&amp;R2576,Assumptions!$A$33:$A$41,0))</f>
        <v>Engaged Builders</v>
      </c>
      <c r="T2576" s="7" t="n">
        <f aca="false">IF(ISNUMBER(Data_Clean!V2576),J2576*Data_Clean!V2576,0)</f>
        <v>27.883420616</v>
      </c>
    </row>
    <row r="2577" customFormat="false" ht="15" hidden="false" customHeight="false" outlineLevel="0" collapsed="false">
      <c r="A2577" s="15" t="str">
        <f aca="false">Data_Clean!A2577</f>
        <v>CX102573</v>
      </c>
      <c r="B2577" s="14" t="n">
        <f aca="false">Data_Clean!G2577*Assumptions!$B$5</f>
        <v>89.22325</v>
      </c>
      <c r="C2577" s="14" t="n">
        <f aca="false">IF(Data_Clean!H2577="",0,Data_Clean!H2577)*Assumptions!$B$6</f>
        <v>140.00568</v>
      </c>
      <c r="D2577" s="14" t="n">
        <f aca="false">Data_Clean!I2577*Assumptions!$B$7</f>
        <v>0</v>
      </c>
      <c r="E2577" s="14" t="n">
        <f aca="false">Data_Clean!J2577*Assumptions!$B$8</f>
        <v>0</v>
      </c>
      <c r="F2577" s="14" t="n">
        <f aca="false">Data_Clean!K2577*Assumptions!$B$9</f>
        <v>0</v>
      </c>
      <c r="G2577" s="14" t="n">
        <f aca="false">Data_Clean!L2577*Assumptions!$B$10</f>
        <v>0</v>
      </c>
      <c r="H2577" s="14" t="n">
        <f aca="false">IF(OR(Data_Clean!M2577="",Data_Clean!N2577=""),0,Data_Clean!M2577*Data_Clean!N2577/100)*Assumptions!$B$13*Assumptions!$B$11</f>
        <v>0</v>
      </c>
      <c r="I2577" s="14" t="n">
        <f aca="false">Data_Clean!O2577*4*Assumptions!$B$12</f>
        <v>0</v>
      </c>
      <c r="J2577" s="14" t="n">
        <f aca="false">SUM(B2577:I2577)</f>
        <v>229.22893</v>
      </c>
      <c r="K2577" s="16" t="n">
        <f aca="false">IF(Data_Clean!P2577="","",Assumptions!$B$15*0.5^(Data_Clean!P2577/Assumptions!$B$20))</f>
        <v>11.9055078897615</v>
      </c>
      <c r="L2577" s="16" t="n">
        <f aca="false">Assumptions!$B$16*MIN(1,LN(1+Data_Clean!Q2577)/LN(1+Assumptions!$B$21))</f>
        <v>11.5625930527155</v>
      </c>
      <c r="M2577" s="16" t="n">
        <f aca="false">Assumptions!$B$17*(0.6*MIN(1,Data_Clean!R2577/Assumptions!$B$22)+0.4*IF(Data_Clean!S2577="",0,Data_Clean!S2577))</f>
        <v>7.71</v>
      </c>
      <c r="N2577" s="16" t="n">
        <f aca="false">Assumptions!$B$18*MIN(1,(Data_Clean!F2577-1)/Assumptions!$B$23)</f>
        <v>5</v>
      </c>
      <c r="O2577" s="16" t="n">
        <f aca="false">Assumptions!$B$19*(0.4*IF(Data_Clean!E2577="",0,MIN(1,Data_Clean!E2577/12/Assumptions!$B$24))+0.35*IF(Data_Clean!D2577="Y",1,0)+0.25*(1-MIN(Data_Clean!T2577,3)/3))/IF(Data_Clean!E2577="",0.6,1)</f>
        <v>9.75</v>
      </c>
      <c r="P2577" s="16" t="n">
        <f aca="false">SUM(K2577:O2577)/(Assumptions!$D$5-IF(K2577="",Assumptions!$B$15,0))*100</f>
        <v>45.928100942477</v>
      </c>
      <c r="Q2577" s="7" t="str">
        <f aca="false">IF(J2577&gt;=Assumptions!$B$26,"High",IF(J2577&gt;=Assumptions!$B$27,"Mid","Low"))</f>
        <v>Low</v>
      </c>
      <c r="R2577" s="7" t="str">
        <f aca="false">IF(P2577&gt;=Assumptions!$B$28,"High",IF(P2577&gt;=Assumptions!$B$29,"Mid","Low"))</f>
        <v>Low</v>
      </c>
      <c r="S2577" s="7" t="str">
        <f aca="false">INDEX(Assumptions!$B$33:$B$41,MATCH(Q2577&amp;"|"&amp;R2577,Assumptions!$A$33:$A$41,0))</f>
        <v>Dormant &amp; Low Value</v>
      </c>
      <c r="T2577" s="7" t="n">
        <f aca="false">IF(ISNUMBER(Data_Clean!V2577),J2577*Data_Clean!V2577,0)</f>
        <v>19.163538548</v>
      </c>
    </row>
    <row r="2578" customFormat="false" ht="15" hidden="false" customHeight="false" outlineLevel="0" collapsed="false">
      <c r="A2578" s="15" t="str">
        <f aca="false">Data_Clean!A2578</f>
        <v>CX102574</v>
      </c>
      <c r="B2578" s="14" t="n">
        <f aca="false">Data_Clean!G2578*Assumptions!$B$5</f>
        <v>21.11875</v>
      </c>
      <c r="C2578" s="14" t="n">
        <f aca="false">IF(Data_Clean!H2578="",0,Data_Clean!H2578)*Assumptions!$B$6</f>
        <v>17.8866</v>
      </c>
      <c r="D2578" s="14" t="n">
        <f aca="false">Data_Clean!I2578*Assumptions!$B$7</f>
        <v>0</v>
      </c>
      <c r="E2578" s="14" t="n">
        <f aca="false">Data_Clean!J2578*Assumptions!$B$8</f>
        <v>0</v>
      </c>
      <c r="F2578" s="14" t="n">
        <f aca="false">Data_Clean!K2578*Assumptions!$B$9</f>
        <v>0</v>
      </c>
      <c r="G2578" s="14" t="n">
        <f aca="false">Data_Clean!L2578*Assumptions!$B$10</f>
        <v>0</v>
      </c>
      <c r="H2578" s="14" t="n">
        <f aca="false">IF(OR(Data_Clean!M2578="",Data_Clean!N2578=""),0,Data_Clean!M2578*Data_Clean!N2578/100)*Assumptions!$B$13*Assumptions!$B$11</f>
        <v>0</v>
      </c>
      <c r="I2578" s="14" t="n">
        <f aca="false">Data_Clean!O2578*4*Assumptions!$B$12</f>
        <v>0</v>
      </c>
      <c r="J2578" s="14" t="n">
        <f aca="false">SUM(B2578:I2578)</f>
        <v>39.00535</v>
      </c>
      <c r="K2578" s="16" t="n">
        <f aca="false">IF(Data_Clean!P2578="","",Assumptions!$B$15*0.5^(Data_Clean!P2578/Assumptions!$B$20))</f>
        <v>30</v>
      </c>
      <c r="L2578" s="16" t="n">
        <f aca="false">Assumptions!$B$16*MIN(1,LN(1+Data_Clean!Q2578)/LN(1+Assumptions!$B$21))</f>
        <v>15.2782387441559</v>
      </c>
      <c r="M2578" s="16" t="n">
        <f aca="false">Assumptions!$B$17*(0.6*MIN(1,Data_Clean!R2578/Assumptions!$B$22)+0.4*IF(Data_Clean!S2578="",0,Data_Clean!S2578))</f>
        <v>6.642</v>
      </c>
      <c r="N2578" s="16" t="n">
        <f aca="false">Assumptions!$B$18*MIN(1,(Data_Clean!F2578-1)/Assumptions!$B$23)</f>
        <v>5</v>
      </c>
      <c r="O2578" s="16" t="n">
        <f aca="false">Assumptions!$B$19*(0.4*IF(Data_Clean!E2578="",0,MIN(1,Data_Clean!E2578/12/Assumptions!$B$24))+0.35*IF(Data_Clean!D2578="Y",1,0)+0.25*(1-MIN(Data_Clean!T2578,3)/3))/IF(Data_Clean!E2578="",0.6,1)</f>
        <v>9.75</v>
      </c>
      <c r="P2578" s="16" t="n">
        <f aca="false">SUM(K2578:O2578)/(Assumptions!$D$5-IF(K2578="",Assumptions!$B$15,0))*100</f>
        <v>66.6702387441559</v>
      </c>
      <c r="Q2578" s="7" t="str">
        <f aca="false">IF(J2578&gt;=Assumptions!$B$26,"High",IF(J2578&gt;=Assumptions!$B$27,"Mid","Low"))</f>
        <v>Low</v>
      </c>
      <c r="R2578" s="7" t="str">
        <f aca="false">IF(P2578&gt;=Assumptions!$B$28,"High",IF(P2578&gt;=Assumptions!$B$29,"Mid","Low"))</f>
        <v>Mid</v>
      </c>
      <c r="S2578" s="7" t="str">
        <f aca="false">INDEX(Assumptions!$B$33:$B$41,MATCH(Q2578&amp;"|"&amp;R2578,Assumptions!$A$33:$A$41,0))</f>
        <v>Light Touch</v>
      </c>
      <c r="T2578" s="7" t="n">
        <f aca="false">IF(ISNUMBER(Data_Clean!V2578),J2578*Data_Clean!V2578,0)</f>
        <v>1.76304182</v>
      </c>
    </row>
    <row r="2579" customFormat="false" ht="15" hidden="false" customHeight="false" outlineLevel="0" collapsed="false">
      <c r="A2579" s="15" t="str">
        <f aca="false">Data_Clean!A2579</f>
        <v>CX102575</v>
      </c>
      <c r="B2579" s="14" t="n">
        <f aca="false">Data_Clean!G2579*Assumptions!$B$5</f>
        <v>89.66975</v>
      </c>
      <c r="C2579" s="14" t="n">
        <f aca="false">IF(Data_Clean!H2579="",0,Data_Clean!H2579)*Assumptions!$B$6</f>
        <v>224.74452</v>
      </c>
      <c r="D2579" s="14" t="n">
        <f aca="false">Data_Clean!I2579*Assumptions!$B$7</f>
        <v>0</v>
      </c>
      <c r="E2579" s="14" t="n">
        <f aca="false">Data_Clean!J2579*Assumptions!$B$8</f>
        <v>0</v>
      </c>
      <c r="F2579" s="14" t="n">
        <f aca="false">Data_Clean!K2579*Assumptions!$B$9</f>
        <v>0</v>
      </c>
      <c r="G2579" s="14" t="n">
        <f aca="false">Data_Clean!L2579*Assumptions!$B$10</f>
        <v>0</v>
      </c>
      <c r="H2579" s="14" t="n">
        <f aca="false">IF(OR(Data_Clean!M2579="",Data_Clean!N2579=""),0,Data_Clean!M2579*Data_Clean!N2579/100)*Assumptions!$B$13*Assumptions!$B$11</f>
        <v>0</v>
      </c>
      <c r="I2579" s="14" t="n">
        <f aca="false">Data_Clean!O2579*4*Assumptions!$B$12</f>
        <v>0</v>
      </c>
      <c r="J2579" s="14" t="n">
        <f aca="false">SUM(B2579:I2579)</f>
        <v>314.41427</v>
      </c>
      <c r="K2579" s="16" t="n">
        <f aca="false">IF(Data_Clean!P2579="","",Assumptions!$B$15*0.5^(Data_Clean!P2579/Assumptions!$B$20))</f>
        <v>18.0453755412318</v>
      </c>
      <c r="L2579" s="16" t="n">
        <f aca="false">Assumptions!$B$16*MIN(1,LN(1+Data_Clean!Q2579)/LN(1+Assumptions!$B$21))</f>
        <v>15.6854227887284</v>
      </c>
      <c r="M2579" s="16" t="n">
        <f aca="false">Assumptions!$B$17*(0.6*MIN(1,Data_Clean!R2579/Assumptions!$B$22)+0.4*IF(Data_Clean!S2579="",0,Data_Clean!S2579))</f>
        <v>5.07</v>
      </c>
      <c r="N2579" s="16" t="n">
        <f aca="false">Assumptions!$B$18*MIN(1,(Data_Clean!F2579-1)/Assumptions!$B$23)</f>
        <v>10</v>
      </c>
      <c r="O2579" s="16" t="n">
        <f aca="false">Assumptions!$B$19*(0.4*IF(Data_Clean!E2579="",0,MIN(1,Data_Clean!E2579/12/Assumptions!$B$24))+0.35*IF(Data_Clean!D2579="Y",1,0)+0.25*(1-MIN(Data_Clean!T2579,3)/3))/IF(Data_Clean!E2579="",0.6,1)</f>
        <v>8.55</v>
      </c>
      <c r="P2579" s="16" t="n">
        <f aca="false">SUM(K2579:O2579)/(Assumptions!$D$5-IF(K2579="",Assumptions!$B$15,0))*100</f>
        <v>57.3507983299601</v>
      </c>
      <c r="Q2579" s="7" t="str">
        <f aca="false">IF(J2579&gt;=Assumptions!$B$26,"High",IF(J2579&gt;=Assumptions!$B$27,"Mid","Low"))</f>
        <v>Low</v>
      </c>
      <c r="R2579" s="7" t="str">
        <f aca="false">IF(P2579&gt;=Assumptions!$B$28,"High",IF(P2579&gt;=Assumptions!$B$29,"Mid","Low"))</f>
        <v>Mid</v>
      </c>
      <c r="S2579" s="7" t="str">
        <f aca="false">INDEX(Assumptions!$B$33:$B$41,MATCH(Q2579&amp;"|"&amp;R2579,Assumptions!$A$33:$A$41,0))</f>
        <v>Light Touch</v>
      </c>
      <c r="T2579" s="7" t="n">
        <f aca="false">IF(ISNUMBER(Data_Clean!V2579),J2579*Data_Clean!V2579,0)</f>
        <v>27.03962722</v>
      </c>
    </row>
    <row r="2580" customFormat="false" ht="15" hidden="false" customHeight="false" outlineLevel="0" collapsed="false">
      <c r="A2580" s="15" t="str">
        <f aca="false">Data_Clean!A2580</f>
        <v>CX102576</v>
      </c>
      <c r="B2580" s="14" t="n">
        <f aca="false">Data_Clean!G2580*Assumptions!$B$5</f>
        <v>216.952</v>
      </c>
      <c r="C2580" s="14" t="n">
        <f aca="false">IF(Data_Clean!H2580="",0,Data_Clean!H2580)*Assumptions!$B$6</f>
        <v>597.14064</v>
      </c>
      <c r="D2580" s="14" t="n">
        <f aca="false">Data_Clean!I2580*Assumptions!$B$7</f>
        <v>0</v>
      </c>
      <c r="E2580" s="14" t="n">
        <f aca="false">Data_Clean!J2580*Assumptions!$B$8</f>
        <v>0</v>
      </c>
      <c r="F2580" s="14" t="n">
        <f aca="false">Data_Clean!K2580*Assumptions!$B$9</f>
        <v>0</v>
      </c>
      <c r="G2580" s="14" t="n">
        <f aca="false">Data_Clean!L2580*Assumptions!$B$10</f>
        <v>0</v>
      </c>
      <c r="H2580" s="14" t="n">
        <f aca="false">IF(OR(Data_Clean!M2580="",Data_Clean!N2580=""),0,Data_Clean!M2580*Data_Clean!N2580/100)*Assumptions!$B$13*Assumptions!$B$11</f>
        <v>0</v>
      </c>
      <c r="I2580" s="14" t="n">
        <f aca="false">Data_Clean!O2580*4*Assumptions!$B$12</f>
        <v>0</v>
      </c>
      <c r="J2580" s="14" t="n">
        <f aca="false">SUM(B2580:I2580)</f>
        <v>814.09264</v>
      </c>
      <c r="K2580" s="16" t="n">
        <f aca="false">IF(Data_Clean!P2580="","",Assumptions!$B$15*0.5^(Data_Clean!P2580/Assumptions!$B$20))</f>
        <v>29.3147990530274</v>
      </c>
      <c r="L2580" s="16" t="n">
        <f aca="false">Assumptions!$B$16*MIN(1,LN(1+Data_Clean!Q2580)/LN(1+Assumptions!$B$21))</f>
        <v>11.8154173628685</v>
      </c>
      <c r="M2580" s="16" t="n">
        <f aca="false">Assumptions!$B$17*(0.6*MIN(1,Data_Clean!R2580/Assumptions!$B$22)+0.4*IF(Data_Clean!S2580="",0,Data_Clean!S2580))</f>
        <v>1.572</v>
      </c>
      <c r="N2580" s="16" t="n">
        <f aca="false">Assumptions!$B$18*MIN(1,(Data_Clean!F2580-1)/Assumptions!$B$23)</f>
        <v>10</v>
      </c>
      <c r="O2580" s="16" t="n">
        <f aca="false">Assumptions!$B$19*(0.4*IF(Data_Clean!E2580="",0,MIN(1,Data_Clean!E2580/12/Assumptions!$B$24))+0.35*IF(Data_Clean!D2580="Y",1,0)+0.25*(1-MIN(Data_Clean!T2580,3)/3))/IF(Data_Clean!E2580="",0.6,1)</f>
        <v>10.95</v>
      </c>
      <c r="P2580" s="16" t="n">
        <f aca="false">SUM(K2580:O2580)/(Assumptions!$D$5-IF(K2580="",Assumptions!$B$15,0))*100</f>
        <v>63.6522164158959</v>
      </c>
      <c r="Q2580" s="7" t="str">
        <f aca="false">IF(J2580&gt;=Assumptions!$B$26,"High",IF(J2580&gt;=Assumptions!$B$27,"Mid","Low"))</f>
        <v>Mid</v>
      </c>
      <c r="R2580" s="7" t="str">
        <f aca="false">IF(P2580&gt;=Assumptions!$B$28,"High",IF(P2580&gt;=Assumptions!$B$29,"Mid","Low"))</f>
        <v>Mid</v>
      </c>
      <c r="S2580" s="7" t="str">
        <f aca="false">INDEX(Assumptions!$B$33:$B$41,MATCH(Q2580&amp;"|"&amp;R2580,Assumptions!$A$33:$A$41,0))</f>
        <v>Established Core</v>
      </c>
      <c r="T2580" s="7" t="n">
        <f aca="false">IF(ISNUMBER(Data_Clean!V2580),J2580*Data_Clean!V2580,0)</f>
        <v>35.331620576</v>
      </c>
    </row>
    <row r="2581" customFormat="false" ht="15" hidden="false" customHeight="false" outlineLevel="0" collapsed="false">
      <c r="A2581" s="15" t="str">
        <f aca="false">Data_Clean!A2581</f>
        <v>CX102577</v>
      </c>
      <c r="B2581" s="14" t="n">
        <f aca="false">Data_Clean!G2581*Assumptions!$B$5</f>
        <v>941.23425</v>
      </c>
      <c r="C2581" s="14" t="n">
        <f aca="false">IF(Data_Clean!H2581="",0,Data_Clean!H2581)*Assumptions!$B$6</f>
        <v>1107.92304</v>
      </c>
      <c r="D2581" s="14" t="n">
        <f aca="false">Data_Clean!I2581*Assumptions!$B$7</f>
        <v>0</v>
      </c>
      <c r="E2581" s="14" t="n">
        <f aca="false">Data_Clean!J2581*Assumptions!$B$8</f>
        <v>0</v>
      </c>
      <c r="F2581" s="14" t="n">
        <f aca="false">Data_Clean!K2581*Assumptions!$B$9</f>
        <v>3528.8</v>
      </c>
      <c r="G2581" s="14" t="n">
        <f aca="false">Data_Clean!L2581*Assumptions!$B$10</f>
        <v>0</v>
      </c>
      <c r="H2581" s="14" t="n">
        <f aca="false">IF(OR(Data_Clean!M2581="",Data_Clean!N2581=""),0,Data_Clean!M2581*Data_Clean!N2581/100)*Assumptions!$B$13*Assumptions!$B$11</f>
        <v>352.44</v>
      </c>
      <c r="I2581" s="14" t="n">
        <f aca="false">Data_Clean!O2581*4*Assumptions!$B$12</f>
        <v>51.08256</v>
      </c>
      <c r="J2581" s="14" t="n">
        <f aca="false">SUM(B2581:I2581)</f>
        <v>5981.47985</v>
      </c>
      <c r="K2581" s="16" t="n">
        <f aca="false">IF(Data_Clean!P2581="","",Assumptions!$B$15*0.5^(Data_Clean!P2581/Assumptions!$B$20))</f>
        <v>23.267171427506</v>
      </c>
      <c r="L2581" s="16" t="n">
        <f aca="false">Assumptions!$B$16*MIN(1,LN(1+Data_Clean!Q2581)/LN(1+Assumptions!$B$21))</f>
        <v>16.7870204191091</v>
      </c>
      <c r="M2581" s="16" t="n">
        <f aca="false">Assumptions!$B$17*(0.6*MIN(1,Data_Clean!R2581/Assumptions!$B$22)+0.4*IF(Data_Clean!S2581="",0,Data_Clean!S2581))</f>
        <v>4.398</v>
      </c>
      <c r="N2581" s="16" t="n">
        <f aca="false">Assumptions!$B$18*MIN(1,(Data_Clean!F2581-1)/Assumptions!$B$23)</f>
        <v>15</v>
      </c>
      <c r="O2581" s="16" t="n">
        <f aca="false">Assumptions!$B$19*(0.4*IF(Data_Clean!E2581="",0,MIN(1,Data_Clean!E2581/12/Assumptions!$B$24))+0.35*IF(Data_Clean!D2581="Y",1,0)+0.25*(1-MIN(Data_Clean!T2581,3)/3))/IF(Data_Clean!E2581="",0.6,1)</f>
        <v>10.05</v>
      </c>
      <c r="P2581" s="16" t="n">
        <f aca="false">SUM(K2581:O2581)/(Assumptions!$D$5-IF(K2581="",Assumptions!$B$15,0))*100</f>
        <v>69.5021918466152</v>
      </c>
      <c r="Q2581" s="7" t="str">
        <f aca="false">IF(J2581&gt;=Assumptions!$B$26,"High",IF(J2581&gt;=Assumptions!$B$27,"Mid","Low"))</f>
        <v>High</v>
      </c>
      <c r="R2581" s="7" t="str">
        <f aca="false">IF(P2581&gt;=Assumptions!$B$28,"High",IF(P2581&gt;=Assumptions!$B$29,"Mid","Low"))</f>
        <v>Mid</v>
      </c>
      <c r="S2581" s="7" t="str">
        <f aca="false">INDEX(Assumptions!$B$33:$B$41,MATCH(Q2581&amp;"|"&amp;R2581,Assumptions!$A$33:$A$41,0))</f>
        <v>Established Core</v>
      </c>
      <c r="T2581" s="7" t="n">
        <f aca="false">IF(ISNUMBER(Data_Clean!V2581),J2581*Data_Clean!V2581,0)</f>
        <v>132.78885267</v>
      </c>
    </row>
    <row r="2582" customFormat="false" ht="15" hidden="false" customHeight="false" outlineLevel="0" collapsed="false">
      <c r="A2582" s="15" t="str">
        <f aca="false">Data_Clean!A2582</f>
        <v>CX102578</v>
      </c>
      <c r="B2582" s="14" t="n">
        <f aca="false">Data_Clean!G2582*Assumptions!$B$5</f>
        <v>323.99725</v>
      </c>
      <c r="C2582" s="14" t="n">
        <f aca="false">IF(Data_Clean!H2582="",0,Data_Clean!H2582)*Assumptions!$B$6</f>
        <v>685.3722</v>
      </c>
      <c r="D2582" s="14" t="n">
        <f aca="false">Data_Clean!I2582*Assumptions!$B$7</f>
        <v>634.4</v>
      </c>
      <c r="E2582" s="14" t="n">
        <f aca="false">Data_Clean!J2582*Assumptions!$B$8</f>
        <v>511.751775</v>
      </c>
      <c r="F2582" s="14" t="n">
        <f aca="false">Data_Clean!K2582*Assumptions!$B$9</f>
        <v>0</v>
      </c>
      <c r="G2582" s="14" t="n">
        <f aca="false">Data_Clean!L2582*Assumptions!$B$10</f>
        <v>0</v>
      </c>
      <c r="H2582" s="14" t="n">
        <f aca="false">IF(OR(Data_Clean!M2582="",Data_Clean!N2582=""),0,Data_Clean!M2582*Data_Clean!N2582/100)*Assumptions!$B$13*Assumptions!$B$11</f>
        <v>0</v>
      </c>
      <c r="I2582" s="14" t="n">
        <f aca="false">Data_Clean!O2582*4*Assumptions!$B$12</f>
        <v>0</v>
      </c>
      <c r="J2582" s="14" t="n">
        <f aca="false">SUM(B2582:I2582)</f>
        <v>2155.521225</v>
      </c>
      <c r="K2582" s="16" t="n">
        <f aca="false">IF(Data_Clean!P2582="","",Assumptions!$B$15*0.5^(Data_Clean!P2582/Assumptions!$B$20))</f>
        <v>5.68393712441399</v>
      </c>
      <c r="L2582" s="16" t="n">
        <f aca="false">Assumptions!$B$16*MIN(1,LN(1+Data_Clean!Q2582)/LN(1+Assumptions!$B$21))</f>
        <v>7.47221736309214</v>
      </c>
      <c r="M2582" s="16" t="n">
        <f aca="false">Assumptions!$B$17*(0.6*MIN(1,Data_Clean!R2582/Assumptions!$B$22)+0.4*IF(Data_Clean!S2582="",0,Data_Clean!S2582))</f>
        <v>1.158</v>
      </c>
      <c r="N2582" s="16" t="n">
        <f aca="false">Assumptions!$B$18*MIN(1,(Data_Clean!F2582-1)/Assumptions!$B$23)</f>
        <v>15</v>
      </c>
      <c r="O2582" s="16" t="n">
        <f aca="false">Assumptions!$B$19*(0.4*IF(Data_Clean!E2582="",0,MIN(1,Data_Clean!E2582/12/Assumptions!$B$24))+0.35*IF(Data_Clean!D2582="Y",1,0)+0.25*(1-MIN(Data_Clean!T2582,3)/3))/IF(Data_Clean!E2582="",0.6,1)</f>
        <v>9.75</v>
      </c>
      <c r="P2582" s="16" t="n">
        <f aca="false">SUM(K2582:O2582)/(Assumptions!$D$5-IF(K2582="",Assumptions!$B$15,0))*100</f>
        <v>39.0641544875061</v>
      </c>
      <c r="Q2582" s="7" t="str">
        <f aca="false">IF(J2582&gt;=Assumptions!$B$26,"High",IF(J2582&gt;=Assumptions!$B$27,"Mid","Low"))</f>
        <v>High</v>
      </c>
      <c r="R2582" s="7" t="str">
        <f aca="false">IF(P2582&gt;=Assumptions!$B$28,"High",IF(P2582&gt;=Assumptions!$B$29,"Mid","Low"))</f>
        <v>Low</v>
      </c>
      <c r="S2582" s="7" t="str">
        <f aca="false">INDEX(Assumptions!$B$33:$B$41,MATCH(Q2582&amp;"|"&amp;R2582,Assumptions!$A$33:$A$41,0))</f>
        <v>Affluent Drifters</v>
      </c>
      <c r="T2582" s="7" t="n">
        <f aca="false">IF(ISNUMBER(Data_Clean!V2582),J2582*Data_Clean!V2582,0)</f>
        <v>224.8208637675</v>
      </c>
    </row>
    <row r="2583" customFormat="false" ht="15" hidden="false" customHeight="false" outlineLevel="0" collapsed="false">
      <c r="A2583" s="15" t="str">
        <f aca="false">Data_Clean!A2583</f>
        <v>CX102579</v>
      </c>
      <c r="B2583" s="14" t="n">
        <f aca="false">Data_Clean!G2583*Assumptions!$B$5</f>
        <v>145.69125</v>
      </c>
      <c r="C2583" s="14" t="n">
        <f aca="false">IF(Data_Clean!H2583="",0,Data_Clean!H2583)*Assumptions!$B$6</f>
        <v>166.488</v>
      </c>
      <c r="D2583" s="14" t="n">
        <f aca="false">Data_Clean!I2583*Assumptions!$B$7</f>
        <v>0</v>
      </c>
      <c r="E2583" s="14" t="n">
        <f aca="false">Data_Clean!J2583*Assumptions!$B$8</f>
        <v>0</v>
      </c>
      <c r="F2583" s="14" t="n">
        <f aca="false">Data_Clean!K2583*Assumptions!$B$9</f>
        <v>0</v>
      </c>
      <c r="G2583" s="14" t="n">
        <f aca="false">Data_Clean!L2583*Assumptions!$B$10</f>
        <v>0</v>
      </c>
      <c r="H2583" s="14" t="n">
        <f aca="false">IF(OR(Data_Clean!M2583="",Data_Clean!N2583=""),0,Data_Clean!M2583*Data_Clean!N2583/100)*Assumptions!$B$13*Assumptions!$B$11</f>
        <v>0</v>
      </c>
      <c r="I2583" s="14" t="n">
        <f aca="false">Data_Clean!O2583*4*Assumptions!$B$12</f>
        <v>0</v>
      </c>
      <c r="J2583" s="14" t="n">
        <f aca="false">SUM(B2583:I2583)</f>
        <v>312.17925</v>
      </c>
      <c r="K2583" s="16" t="n">
        <f aca="false">IF(Data_Clean!P2583="","",Assumptions!$B$15*0.5^(Data_Clean!P2583/Assumptions!$B$20))</f>
        <v>24.3675718906871</v>
      </c>
      <c r="L2583" s="16" t="n">
        <f aca="false">Assumptions!$B$16*MIN(1,LN(1+Data_Clean!Q2583)/LN(1+Assumptions!$B$21))</f>
        <v>9.60252567789128</v>
      </c>
      <c r="M2583" s="16" t="n">
        <f aca="false">Assumptions!$B$17*(0.6*MIN(1,Data_Clean!R2583/Assumptions!$B$22)+0.4*IF(Data_Clean!S2583="",0,Data_Clean!S2583))</f>
        <v>2.874</v>
      </c>
      <c r="N2583" s="16" t="n">
        <f aca="false">Assumptions!$B$18*MIN(1,(Data_Clean!F2583-1)/Assumptions!$B$23)</f>
        <v>5</v>
      </c>
      <c r="O2583" s="16" t="n">
        <f aca="false">Assumptions!$B$19*(0.4*IF(Data_Clean!E2583="",0,MIN(1,Data_Clean!E2583/12/Assumptions!$B$24))+0.35*IF(Data_Clean!D2583="Y",1,0)+0.25*(1-MIN(Data_Clean!T2583,3)/3))/IF(Data_Clean!E2583="",0.6,1)</f>
        <v>8.5</v>
      </c>
      <c r="P2583" s="16" t="n">
        <f aca="false">SUM(K2583:O2583)/(Assumptions!$D$5-IF(K2583="",Assumptions!$B$15,0))*100</f>
        <v>50.3440975685783</v>
      </c>
      <c r="Q2583" s="7" t="str">
        <f aca="false">IF(J2583&gt;=Assumptions!$B$26,"High",IF(J2583&gt;=Assumptions!$B$27,"Mid","Low"))</f>
        <v>Low</v>
      </c>
      <c r="R2583" s="7" t="str">
        <f aca="false">IF(P2583&gt;=Assumptions!$B$28,"High",IF(P2583&gt;=Assumptions!$B$29,"Mid","Low"))</f>
        <v>Mid</v>
      </c>
      <c r="S2583" s="7" t="str">
        <f aca="false">INDEX(Assumptions!$B$33:$B$41,MATCH(Q2583&amp;"|"&amp;R2583,Assumptions!$A$33:$A$41,0))</f>
        <v>Light Touch</v>
      </c>
      <c r="T2583" s="7" t="n">
        <f aca="false">IF(ISNUMBER(Data_Clean!V2583),J2583*Data_Clean!V2583,0)</f>
        <v>53.3202159</v>
      </c>
    </row>
    <row r="2584" customFormat="false" ht="15" hidden="false" customHeight="false" outlineLevel="0" collapsed="false">
      <c r="A2584" s="15" t="str">
        <f aca="false">Data_Clean!A2584</f>
        <v>CX102580</v>
      </c>
      <c r="B2584" s="14" t="n">
        <f aca="false">Data_Clean!G2584*Assumptions!$B$5</f>
        <v>86.427</v>
      </c>
      <c r="C2584" s="14" t="n">
        <f aca="false">IF(Data_Clean!H2584="",0,Data_Clean!H2584)*Assumptions!$B$6</f>
        <v>225.82248</v>
      </c>
      <c r="D2584" s="14" t="n">
        <f aca="false">Data_Clean!I2584*Assumptions!$B$7</f>
        <v>0</v>
      </c>
      <c r="E2584" s="14" t="n">
        <f aca="false">Data_Clean!J2584*Assumptions!$B$8</f>
        <v>0</v>
      </c>
      <c r="F2584" s="14" t="n">
        <f aca="false">Data_Clean!K2584*Assumptions!$B$9</f>
        <v>0</v>
      </c>
      <c r="G2584" s="14" t="n">
        <f aca="false">Data_Clean!L2584*Assumptions!$B$10</f>
        <v>0</v>
      </c>
      <c r="H2584" s="14" t="n">
        <f aca="false">IF(OR(Data_Clean!M2584="",Data_Clean!N2584=""),0,Data_Clean!M2584*Data_Clean!N2584/100)*Assumptions!$B$13*Assumptions!$B$11</f>
        <v>0</v>
      </c>
      <c r="I2584" s="14" t="n">
        <f aca="false">Data_Clean!O2584*4*Assumptions!$B$12</f>
        <v>0</v>
      </c>
      <c r="J2584" s="14" t="n">
        <f aca="false">SUM(B2584:I2584)</f>
        <v>312.24948</v>
      </c>
      <c r="K2584" s="16" t="n">
        <f aca="false">IF(Data_Clean!P2584="","",Assumptions!$B$15*0.5^(Data_Clean!P2584/Assumptions!$B$20))</f>
        <v>22.2164632842985</v>
      </c>
      <c r="L2584" s="16" t="n">
        <f aca="false">Assumptions!$B$16*MIN(1,LN(1+Data_Clean!Q2584)/LN(1+Assumptions!$B$21))</f>
        <v>14.8269530442849</v>
      </c>
      <c r="M2584" s="16" t="n">
        <f aca="false">Assumptions!$B$17*(0.6*MIN(1,Data_Clean!R2584/Assumptions!$B$22)+0.4*IF(Data_Clean!S2584="",0,Data_Clean!S2584))</f>
        <v>11.904</v>
      </c>
      <c r="N2584" s="16" t="n">
        <f aca="false">Assumptions!$B$18*MIN(1,(Data_Clean!F2584-1)/Assumptions!$B$23)</f>
        <v>5</v>
      </c>
      <c r="O2584" s="16" t="n">
        <f aca="false">Assumptions!$B$19*(0.4*IF(Data_Clean!E2584="",0,MIN(1,Data_Clean!E2584/12/Assumptions!$B$24))+0.35*IF(Data_Clean!D2584="Y",1,0)+0.25*(1-MIN(Data_Clean!T2584,3)/3))/IF(Data_Clean!E2584="",0.6,1)</f>
        <v>7.9</v>
      </c>
      <c r="P2584" s="16" t="n">
        <f aca="false">SUM(K2584:O2584)/(Assumptions!$D$5-IF(K2584="",Assumptions!$B$15,0))*100</f>
        <v>61.8474163285834</v>
      </c>
      <c r="Q2584" s="7" t="str">
        <f aca="false">IF(J2584&gt;=Assumptions!$B$26,"High",IF(J2584&gt;=Assumptions!$B$27,"Mid","Low"))</f>
        <v>Low</v>
      </c>
      <c r="R2584" s="7" t="str">
        <f aca="false">IF(P2584&gt;=Assumptions!$B$28,"High",IF(P2584&gt;=Assumptions!$B$29,"Mid","Low"))</f>
        <v>Mid</v>
      </c>
      <c r="S2584" s="7" t="str">
        <f aca="false">INDEX(Assumptions!$B$33:$B$41,MATCH(Q2584&amp;"|"&amp;R2584,Assumptions!$A$33:$A$41,0))</f>
        <v>Light Touch</v>
      </c>
      <c r="T2584" s="7" t="n">
        <f aca="false">IF(ISNUMBER(Data_Clean!V2584),J2584*Data_Clean!V2584,0)</f>
        <v>20.951940108</v>
      </c>
    </row>
    <row r="2585" customFormat="false" ht="15" hidden="false" customHeight="false" outlineLevel="0" collapsed="false">
      <c r="A2585" s="15" t="str">
        <f aca="false">Data_Clean!A2585</f>
        <v>CX102581</v>
      </c>
      <c r="B2585" s="14" t="n">
        <f aca="false">Data_Clean!G2585*Assumptions!$B$5</f>
        <v>296.41625</v>
      </c>
      <c r="C2585" s="14" t="n">
        <f aca="false">IF(Data_Clean!H2585="",0,Data_Clean!H2585)*Assumptions!$B$6</f>
        <v>317.51724</v>
      </c>
      <c r="D2585" s="14" t="n">
        <f aca="false">Data_Clean!I2585*Assumptions!$B$7</f>
        <v>0</v>
      </c>
      <c r="E2585" s="14" t="n">
        <f aca="false">Data_Clean!J2585*Assumptions!$B$8</f>
        <v>0</v>
      </c>
      <c r="F2585" s="14" t="n">
        <f aca="false">Data_Clean!K2585*Assumptions!$B$9</f>
        <v>3548.6</v>
      </c>
      <c r="G2585" s="14" t="n">
        <f aca="false">Data_Clean!L2585*Assumptions!$B$10</f>
        <v>0</v>
      </c>
      <c r="H2585" s="14" t="n">
        <f aca="false">IF(OR(Data_Clean!M2585="",Data_Clean!N2585=""),0,Data_Clean!M2585*Data_Clean!N2585/100)*Assumptions!$B$13*Assumptions!$B$11</f>
        <v>105.996</v>
      </c>
      <c r="I2585" s="14" t="n">
        <f aca="false">Data_Clean!O2585*4*Assumptions!$B$12</f>
        <v>0</v>
      </c>
      <c r="J2585" s="14" t="n">
        <f aca="false">SUM(B2585:I2585)</f>
        <v>4268.52949</v>
      </c>
      <c r="K2585" s="16" t="n">
        <f aca="false">IF(Data_Clean!P2585="","",Assumptions!$B$15*0.5^(Data_Clean!P2585/Assumptions!$B$20))</f>
        <v>2.30839577502172</v>
      </c>
      <c r="L2585" s="16" t="n">
        <f aca="false">Assumptions!$B$16*MIN(1,LN(1+Data_Clean!Q2585)/LN(1+Assumptions!$B$21))</f>
        <v>0</v>
      </c>
      <c r="M2585" s="16" t="n">
        <f aca="false">Assumptions!$B$17*(0.6*MIN(1,Data_Clean!R2585/Assumptions!$B$22)+0.4*IF(Data_Clean!S2585="",0,Data_Clean!S2585))</f>
        <v>0</v>
      </c>
      <c r="N2585" s="16" t="n">
        <f aca="false">Assumptions!$B$18*MIN(1,(Data_Clean!F2585-1)/Assumptions!$B$23)</f>
        <v>15</v>
      </c>
      <c r="O2585" s="16" t="n">
        <f aca="false">Assumptions!$B$19*(0.4*IF(Data_Clean!E2585="",0,MIN(1,Data_Clean!E2585/12/Assumptions!$B$24))+0.35*IF(Data_Clean!D2585="Y",1,0)+0.25*(1-MIN(Data_Clean!T2585,3)/3))/IF(Data_Clean!E2585="",0.6,1)</f>
        <v>9.25</v>
      </c>
      <c r="P2585" s="16" t="n">
        <f aca="false">SUM(K2585:O2585)/(Assumptions!$D$5-IF(K2585="",Assumptions!$B$15,0))*100</f>
        <v>26.5583957750217</v>
      </c>
      <c r="Q2585" s="7" t="str">
        <f aca="false">IF(J2585&gt;=Assumptions!$B$26,"High",IF(J2585&gt;=Assumptions!$B$27,"Mid","Low"))</f>
        <v>High</v>
      </c>
      <c r="R2585" s="7" t="str">
        <f aca="false">IF(P2585&gt;=Assumptions!$B$28,"High",IF(P2585&gt;=Assumptions!$B$29,"Mid","Low"))</f>
        <v>Low</v>
      </c>
      <c r="S2585" s="7" t="str">
        <f aca="false">INDEX(Assumptions!$B$33:$B$41,MATCH(Q2585&amp;"|"&amp;R2585,Assumptions!$A$33:$A$41,0))</f>
        <v>Affluent Drifters</v>
      </c>
      <c r="T2585" s="7" t="n">
        <f aca="false">IF(ISNUMBER(Data_Clean!V2585),J2585*Data_Clean!V2585,0)</f>
        <v>1251.532846468</v>
      </c>
    </row>
    <row r="2586" customFormat="false" ht="15" hidden="false" customHeight="false" outlineLevel="0" collapsed="false">
      <c r="A2586" s="15" t="str">
        <f aca="false">Data_Clean!A2586</f>
        <v>CX102582</v>
      </c>
      <c r="B2586" s="14" t="n">
        <f aca="false">Data_Clean!G2586*Assumptions!$B$5</f>
        <v>189.54725</v>
      </c>
      <c r="C2586" s="14" t="n">
        <f aca="false">IF(Data_Clean!H2586="",0,Data_Clean!H2586)*Assumptions!$B$6</f>
        <v>0</v>
      </c>
      <c r="D2586" s="14" t="n">
        <f aca="false">Data_Clean!I2586*Assumptions!$B$7</f>
        <v>1002.4</v>
      </c>
      <c r="E2586" s="14" t="n">
        <f aca="false">Data_Clean!J2586*Assumptions!$B$8</f>
        <v>0</v>
      </c>
      <c r="F2586" s="14" t="n">
        <f aca="false">Data_Clean!K2586*Assumptions!$B$9</f>
        <v>4117.3</v>
      </c>
      <c r="G2586" s="14" t="n">
        <f aca="false">Data_Clean!L2586*Assumptions!$B$10</f>
        <v>0</v>
      </c>
      <c r="H2586" s="14" t="n">
        <f aca="false">IF(OR(Data_Clean!M2586="",Data_Clean!N2586=""),0,Data_Clean!M2586*Data_Clean!N2586/100)*Assumptions!$B$13*Assumptions!$B$11</f>
        <v>0</v>
      </c>
      <c r="I2586" s="14" t="n">
        <f aca="false">Data_Clean!O2586*4*Assumptions!$B$12</f>
        <v>0</v>
      </c>
      <c r="J2586" s="14" t="n">
        <f aca="false">SUM(B2586:I2586)</f>
        <v>5309.24725</v>
      </c>
      <c r="K2586" s="16" t="n">
        <f aca="false">IF(Data_Clean!P2586="","",Assumptions!$B$15*0.5^(Data_Clean!P2586/Assumptions!$B$20))</f>
        <v>0.00517900474501866</v>
      </c>
      <c r="L2586" s="16" t="n">
        <f aca="false">Assumptions!$B$16*MIN(1,LN(1+Data_Clean!Q2586)/LN(1+Assumptions!$B$21))</f>
        <v>0</v>
      </c>
      <c r="M2586" s="16" t="n">
        <f aca="false">Assumptions!$B$17*(0.6*MIN(1,Data_Clean!R2586/Assumptions!$B$22)+0.4*IF(Data_Clean!S2586="",0,Data_Clean!S2586))</f>
        <v>0</v>
      </c>
      <c r="N2586" s="16" t="n">
        <f aca="false">Assumptions!$B$18*MIN(1,(Data_Clean!F2586-1)/Assumptions!$B$23)</f>
        <v>15</v>
      </c>
      <c r="O2586" s="16" t="n">
        <f aca="false">Assumptions!$B$19*(0.4*IF(Data_Clean!E2586="",0,MIN(1,Data_Clean!E2586/12/Assumptions!$B$24))+0.35*IF(Data_Clean!D2586="Y",1,0)+0.25*(1-MIN(Data_Clean!T2586,3)/3))/IF(Data_Clean!E2586="",0.6,1)</f>
        <v>8.25</v>
      </c>
      <c r="P2586" s="16" t="n">
        <f aca="false">SUM(K2586:O2586)/(Assumptions!$D$5-IF(K2586="",Assumptions!$B$15,0))*100</f>
        <v>23.255179004745</v>
      </c>
      <c r="Q2586" s="7" t="str">
        <f aca="false">IF(J2586&gt;=Assumptions!$B$26,"High",IF(J2586&gt;=Assumptions!$B$27,"Mid","Low"))</f>
        <v>High</v>
      </c>
      <c r="R2586" s="7" t="str">
        <f aca="false">IF(P2586&gt;=Assumptions!$B$28,"High",IF(P2586&gt;=Assumptions!$B$29,"Mid","Low"))</f>
        <v>Low</v>
      </c>
      <c r="S2586" s="7" t="str">
        <f aca="false">INDEX(Assumptions!$B$33:$B$41,MATCH(Q2586&amp;"|"&amp;R2586,Assumptions!$A$33:$A$41,0))</f>
        <v>Affluent Drifters</v>
      </c>
      <c r="T2586" s="7" t="n">
        <f aca="false">IF(ISNUMBER(Data_Clean!V2586),J2586*Data_Clean!V2586,0)</f>
        <v>1374.0331883</v>
      </c>
    </row>
    <row r="2587" customFormat="false" ht="15" hidden="false" customHeight="false" outlineLevel="0" collapsed="false">
      <c r="A2587" s="15" t="str">
        <f aca="false">Data_Clean!A2587</f>
        <v>CX102583</v>
      </c>
      <c r="B2587" s="14" t="n">
        <f aca="false">Data_Clean!G2587*Assumptions!$B$5</f>
        <v>50.814</v>
      </c>
      <c r="C2587" s="14" t="n">
        <f aca="false">IF(Data_Clean!H2587="",0,Data_Clean!H2587)*Assumptions!$B$6</f>
        <v>75.63108</v>
      </c>
      <c r="D2587" s="14" t="n">
        <f aca="false">Data_Clean!I2587*Assumptions!$B$7</f>
        <v>0</v>
      </c>
      <c r="E2587" s="14" t="n">
        <f aca="false">Data_Clean!J2587*Assumptions!$B$8</f>
        <v>0</v>
      </c>
      <c r="F2587" s="14" t="n">
        <f aca="false">Data_Clean!K2587*Assumptions!$B$9</f>
        <v>0</v>
      </c>
      <c r="G2587" s="14" t="n">
        <f aca="false">Data_Clean!L2587*Assumptions!$B$10</f>
        <v>0</v>
      </c>
      <c r="H2587" s="14" t="n">
        <f aca="false">IF(OR(Data_Clean!M2587="",Data_Clean!N2587=""),0,Data_Clean!M2587*Data_Clean!N2587/100)*Assumptions!$B$13*Assumptions!$B$11</f>
        <v>52.614</v>
      </c>
      <c r="I2587" s="14" t="n">
        <f aca="false">Data_Clean!O2587*4*Assumptions!$B$12</f>
        <v>6.11088</v>
      </c>
      <c r="J2587" s="14" t="n">
        <f aca="false">SUM(B2587:I2587)</f>
        <v>185.16996</v>
      </c>
      <c r="K2587" s="16" t="n">
        <f aca="false">IF(Data_Clean!P2587="","",Assumptions!$B$15*0.5^(Data_Clean!P2587/Assumptions!$B$20))</f>
        <v>19.7926186615934</v>
      </c>
      <c r="L2587" s="16" t="n">
        <f aca="false">Assumptions!$B$16*MIN(1,LN(1+Data_Clean!Q2587)/LN(1+Assumptions!$B$21))</f>
        <v>9.60252567789128</v>
      </c>
      <c r="M2587" s="16" t="n">
        <f aca="false">Assumptions!$B$17*(0.6*MIN(1,Data_Clean!R2587/Assumptions!$B$22)+0.4*IF(Data_Clean!S2587="",0,Data_Clean!S2587))</f>
        <v>7.218</v>
      </c>
      <c r="N2587" s="16" t="n">
        <f aca="false">Assumptions!$B$18*MIN(1,(Data_Clean!F2587-1)/Assumptions!$B$23)</f>
        <v>10</v>
      </c>
      <c r="O2587" s="16" t="n">
        <f aca="false">Assumptions!$B$19*(0.4*IF(Data_Clean!E2587="",0,MIN(1,Data_Clean!E2587/12/Assumptions!$B$24))+0.35*IF(Data_Clean!D2587="Y",1,0)+0.25*(1-MIN(Data_Clean!T2587,3)/3))/IF(Data_Clean!E2587="",0.6,1)</f>
        <v>3.9</v>
      </c>
      <c r="P2587" s="16" t="n">
        <f aca="false">SUM(K2587:O2587)/(Assumptions!$D$5-IF(K2587="",Assumptions!$B$15,0))*100</f>
        <v>50.5131443394847</v>
      </c>
      <c r="Q2587" s="7" t="str">
        <f aca="false">IF(J2587&gt;=Assumptions!$B$26,"High",IF(J2587&gt;=Assumptions!$B$27,"Mid","Low"))</f>
        <v>Low</v>
      </c>
      <c r="R2587" s="7" t="str">
        <f aca="false">IF(P2587&gt;=Assumptions!$B$28,"High",IF(P2587&gt;=Assumptions!$B$29,"Mid","Low"))</f>
        <v>Mid</v>
      </c>
      <c r="S2587" s="7" t="str">
        <f aca="false">INDEX(Assumptions!$B$33:$B$41,MATCH(Q2587&amp;"|"&amp;R2587,Assumptions!$A$33:$A$41,0))</f>
        <v>Light Touch</v>
      </c>
      <c r="T2587" s="7" t="n">
        <f aca="false">IF(ISNUMBER(Data_Clean!V2587),J2587*Data_Clean!V2587,0)</f>
        <v>16.10978652</v>
      </c>
    </row>
    <row r="2588" customFormat="false" ht="15" hidden="false" customHeight="false" outlineLevel="0" collapsed="false">
      <c r="A2588" s="15" t="str">
        <f aca="false">Data_Clean!A2588</f>
        <v>CX102584</v>
      </c>
      <c r="B2588" s="14" t="n">
        <f aca="false">Data_Clean!G2588*Assumptions!$B$5</f>
        <v>122.86225</v>
      </c>
      <c r="C2588" s="14" t="n">
        <f aca="false">IF(Data_Clean!H2588="",0,Data_Clean!H2588)*Assumptions!$B$6</f>
        <v>146.59764</v>
      </c>
      <c r="D2588" s="14" t="n">
        <f aca="false">Data_Clean!I2588*Assumptions!$B$7</f>
        <v>264.8</v>
      </c>
      <c r="E2588" s="14" t="n">
        <f aca="false">Data_Clean!J2588*Assumptions!$B$8</f>
        <v>0</v>
      </c>
      <c r="F2588" s="14" t="n">
        <f aca="false">Data_Clean!K2588*Assumptions!$B$9</f>
        <v>0</v>
      </c>
      <c r="G2588" s="14" t="n">
        <f aca="false">Data_Clean!L2588*Assumptions!$B$10</f>
        <v>0</v>
      </c>
      <c r="H2588" s="14" t="n">
        <f aca="false">IF(OR(Data_Clean!M2588="",Data_Clean!N2588=""),0,Data_Clean!M2588*Data_Clean!N2588/100)*Assumptions!$B$13*Assumptions!$B$11</f>
        <v>460.824</v>
      </c>
      <c r="I2588" s="14" t="n">
        <f aca="false">Data_Clean!O2588*4*Assumptions!$B$12</f>
        <v>8.08608</v>
      </c>
      <c r="J2588" s="14" t="n">
        <f aca="false">SUM(B2588:I2588)</f>
        <v>1003.16997</v>
      </c>
      <c r="K2588" s="16" t="n">
        <f aca="false">IF(Data_Clean!P2588="","",Assumptions!$B$15*0.5^(Data_Clean!P2588/Assumptions!$B$20))</f>
        <v>5.55411582107462</v>
      </c>
      <c r="L2588" s="16" t="n">
        <f aca="false">Assumptions!$B$16*MIN(1,LN(1+Data_Clean!Q2588)/LN(1+Assumptions!$B$21))</f>
        <v>11.0057238927514</v>
      </c>
      <c r="M2588" s="16" t="n">
        <f aca="false">Assumptions!$B$17*(0.6*MIN(1,Data_Clean!R2588/Assumptions!$B$22)+0.4*IF(Data_Clean!S2588="",0,Data_Clean!S2588))</f>
        <v>3.72</v>
      </c>
      <c r="N2588" s="16" t="n">
        <f aca="false">Assumptions!$B$18*MIN(1,(Data_Clean!F2588-1)/Assumptions!$B$23)</f>
        <v>15</v>
      </c>
      <c r="O2588" s="16" t="n">
        <f aca="false">Assumptions!$B$19*(0.4*IF(Data_Clean!E2588="",0,MIN(1,Data_Clean!E2588/12/Assumptions!$B$24))+0.35*IF(Data_Clean!D2588="Y",1,0)+0.25*(1-MIN(Data_Clean!T2588,3)/3))/IF(Data_Clean!E2588="",0.6,1)</f>
        <v>9.75</v>
      </c>
      <c r="P2588" s="16" t="n">
        <f aca="false">SUM(K2588:O2588)/(Assumptions!$D$5-IF(K2588="",Assumptions!$B$15,0))*100</f>
        <v>45.029839713826</v>
      </c>
      <c r="Q2588" s="7" t="str">
        <f aca="false">IF(J2588&gt;=Assumptions!$B$26,"High",IF(J2588&gt;=Assumptions!$B$27,"Mid","Low"))</f>
        <v>Mid</v>
      </c>
      <c r="R2588" s="7" t="str">
        <f aca="false">IF(P2588&gt;=Assumptions!$B$28,"High",IF(P2588&gt;=Assumptions!$B$29,"Mid","Low"))</f>
        <v>Low</v>
      </c>
      <c r="S2588" s="7" t="str">
        <f aca="false">INDEX(Assumptions!$B$33:$B$41,MATCH(Q2588&amp;"|"&amp;R2588,Assumptions!$A$33:$A$41,0))</f>
        <v>Light Touch</v>
      </c>
      <c r="T2588" s="7" t="n">
        <f aca="false">IF(ISNUMBER(Data_Clean!V2588),J2588*Data_Clean!V2588,0)</f>
        <v>74.334894777</v>
      </c>
    </row>
    <row r="2589" customFormat="false" ht="15" hidden="false" customHeight="false" outlineLevel="0" collapsed="false">
      <c r="A2589" s="15" t="str">
        <f aca="false">Data_Clean!A2589</f>
        <v>CX102585</v>
      </c>
      <c r="B2589" s="14" t="n">
        <f aca="false">Data_Clean!G2589*Assumptions!$B$5</f>
        <v>388.52225</v>
      </c>
      <c r="C2589" s="14" t="n">
        <f aca="false">IF(Data_Clean!H2589="",0,Data_Clean!H2589)*Assumptions!$B$6</f>
        <v>0</v>
      </c>
      <c r="D2589" s="14" t="n">
        <f aca="false">Data_Clean!I2589*Assumptions!$B$7</f>
        <v>200.8</v>
      </c>
      <c r="E2589" s="14" t="n">
        <f aca="false">Data_Clean!J2589*Assumptions!$B$8</f>
        <v>0</v>
      </c>
      <c r="F2589" s="14" t="n">
        <f aca="false">Data_Clean!K2589*Assumptions!$B$9</f>
        <v>3016.2</v>
      </c>
      <c r="G2589" s="14" t="n">
        <f aca="false">Data_Clean!L2589*Assumptions!$B$10</f>
        <v>0</v>
      </c>
      <c r="H2589" s="14" t="n">
        <f aca="false">IF(OR(Data_Clean!M2589="",Data_Clean!N2589=""),0,Data_Clean!M2589*Data_Clean!N2589/100)*Assumptions!$B$13*Assumptions!$B$11</f>
        <v>108.558</v>
      </c>
      <c r="I2589" s="14" t="n">
        <f aca="false">Data_Clean!O2589*4*Assumptions!$B$12</f>
        <v>57.26352</v>
      </c>
      <c r="J2589" s="14" t="n">
        <f aca="false">SUM(B2589:I2589)</f>
        <v>3771.34377</v>
      </c>
      <c r="K2589" s="16" t="n">
        <f aca="false">IF(Data_Clean!P2589="","",Assumptions!$B$15*0.5^(Data_Clean!P2589/Assumptions!$B$20))</f>
        <v>21.7090385616057</v>
      </c>
      <c r="L2589" s="16" t="n">
        <f aca="false">Assumptions!$B$16*MIN(1,LN(1+Data_Clean!Q2589)/LN(1+Assumptions!$B$21))</f>
        <v>16.4779661706004</v>
      </c>
      <c r="M2589" s="16" t="n">
        <f aca="false">Assumptions!$B$17*(0.6*MIN(1,Data_Clean!R2589/Assumptions!$B$22)+0.4*IF(Data_Clean!S2589="",0,Data_Clean!S2589))</f>
        <v>8.862</v>
      </c>
      <c r="N2589" s="16" t="n">
        <f aca="false">Assumptions!$B$18*MIN(1,(Data_Clean!F2589-1)/Assumptions!$B$23)</f>
        <v>15</v>
      </c>
      <c r="O2589" s="16" t="n">
        <f aca="false">Assumptions!$B$19*(0.4*IF(Data_Clean!E2589="",0,MIN(1,Data_Clean!E2589/12/Assumptions!$B$24))+0.35*IF(Data_Clean!D2589="Y",1,0)+0.25*(1-MIN(Data_Clean!T2589,3)/3))/IF(Data_Clean!E2589="",0.6,1)</f>
        <v>13.35</v>
      </c>
      <c r="P2589" s="16" t="n">
        <f aca="false">SUM(K2589:O2589)/(Assumptions!$D$5-IF(K2589="",Assumptions!$B$15,0))*100</f>
        <v>75.3990047322061</v>
      </c>
      <c r="Q2589" s="7" t="str">
        <f aca="false">IF(J2589&gt;=Assumptions!$B$26,"High",IF(J2589&gt;=Assumptions!$B$27,"Mid","Low"))</f>
        <v>High</v>
      </c>
      <c r="R2589" s="7" t="str">
        <f aca="false">IF(P2589&gt;=Assumptions!$B$28,"High",IF(P2589&gt;=Assumptions!$B$29,"Mid","Low"))</f>
        <v>High</v>
      </c>
      <c r="S2589" s="7" t="str">
        <f aca="false">INDEX(Assumptions!$B$33:$B$41,MATCH(Q2589&amp;"|"&amp;R2589,Assumptions!$A$33:$A$41,0))</f>
        <v>Premier Advocates</v>
      </c>
      <c r="T2589" s="7" t="n">
        <f aca="false">IF(ISNUMBER(Data_Clean!V2589),J2589*Data_Clean!V2589,0)</f>
        <v>90.135116103</v>
      </c>
    </row>
    <row r="2590" customFormat="false" ht="15" hidden="false" customHeight="false" outlineLevel="0" collapsed="false">
      <c r="A2590" s="15" t="str">
        <f aca="false">Data_Clean!A2590</f>
        <v>CX102586</v>
      </c>
      <c r="B2590" s="14" t="n">
        <f aca="false">Data_Clean!G2590*Assumptions!$B$5</f>
        <v>100.46225</v>
      </c>
      <c r="C2590" s="14" t="n">
        <f aca="false">IF(Data_Clean!H2590="",0,Data_Clean!H2590)*Assumptions!$B$6</f>
        <v>195.74724</v>
      </c>
      <c r="D2590" s="14" t="n">
        <f aca="false">Data_Clean!I2590*Assumptions!$B$7</f>
        <v>0</v>
      </c>
      <c r="E2590" s="14" t="n">
        <f aca="false">Data_Clean!J2590*Assumptions!$B$8</f>
        <v>0</v>
      </c>
      <c r="F2590" s="14" t="n">
        <f aca="false">Data_Clean!K2590*Assumptions!$B$9</f>
        <v>0</v>
      </c>
      <c r="G2590" s="14" t="n">
        <f aca="false">Data_Clean!L2590*Assumptions!$B$10</f>
        <v>0</v>
      </c>
      <c r="H2590" s="14" t="n">
        <f aca="false">IF(OR(Data_Clean!M2590="",Data_Clean!N2590=""),0,Data_Clean!M2590*Data_Clean!N2590/100)*Assumptions!$B$13*Assumptions!$B$11</f>
        <v>50.184</v>
      </c>
      <c r="I2590" s="14" t="n">
        <f aca="false">Data_Clean!O2590*4*Assumptions!$B$12</f>
        <v>15.40224</v>
      </c>
      <c r="J2590" s="14" t="n">
        <f aca="false">SUM(B2590:I2590)</f>
        <v>361.79573</v>
      </c>
      <c r="K2590" s="16" t="n">
        <f aca="false">IF(Data_Clean!P2590="","",Assumptions!$B$15*0.5^(Data_Clean!P2590/Assumptions!$B$20))</f>
        <v>16.0766019380444</v>
      </c>
      <c r="L2590" s="16" t="n">
        <f aca="false">Assumptions!$B$16*MIN(1,LN(1+Data_Clean!Q2590)/LN(1+Assumptions!$B$21))</f>
        <v>13.8963721559302</v>
      </c>
      <c r="M2590" s="16" t="n">
        <f aca="false">Assumptions!$B$17*(0.6*MIN(1,Data_Clean!R2590/Assumptions!$B$22)+0.4*IF(Data_Clean!S2590="",0,Data_Clean!S2590))</f>
        <v>5.214</v>
      </c>
      <c r="N2590" s="16" t="n">
        <f aca="false">Assumptions!$B$18*MIN(1,(Data_Clean!F2590-1)/Assumptions!$B$23)</f>
        <v>10</v>
      </c>
      <c r="O2590" s="16" t="n">
        <f aca="false">Assumptions!$B$19*(0.4*IF(Data_Clean!E2590="",0,MIN(1,Data_Clean!E2590/12/Assumptions!$B$24))+0.35*IF(Data_Clean!D2590="Y",1,0)+0.25*(1-MIN(Data_Clean!T2590,3)/3))/IF(Data_Clean!E2590="",0.6,1)</f>
        <v>7.9</v>
      </c>
      <c r="P2590" s="16" t="n">
        <f aca="false">SUM(K2590:O2590)/(Assumptions!$D$5-IF(K2590="",Assumptions!$B$15,0))*100</f>
        <v>53.0869740939746</v>
      </c>
      <c r="Q2590" s="7" t="str">
        <f aca="false">IF(J2590&gt;=Assumptions!$B$26,"High",IF(J2590&gt;=Assumptions!$B$27,"Mid","Low"))</f>
        <v>Low</v>
      </c>
      <c r="R2590" s="7" t="str">
        <f aca="false">IF(P2590&gt;=Assumptions!$B$28,"High",IF(P2590&gt;=Assumptions!$B$29,"Mid","Low"))</f>
        <v>Mid</v>
      </c>
      <c r="S2590" s="7" t="str">
        <f aca="false">INDEX(Assumptions!$B$33:$B$41,MATCH(Q2590&amp;"|"&amp;R2590,Assumptions!$A$33:$A$41,0))</f>
        <v>Light Touch</v>
      </c>
      <c r="T2590" s="7" t="n">
        <f aca="false">IF(ISNUMBER(Data_Clean!V2590),J2590*Data_Clean!V2590,0)</f>
        <v>24.348852629</v>
      </c>
    </row>
    <row r="2591" customFormat="false" ht="15" hidden="false" customHeight="false" outlineLevel="0" collapsed="false">
      <c r="A2591" s="15" t="str">
        <f aca="false">Data_Clean!A2591</f>
        <v>CX102587</v>
      </c>
      <c r="B2591" s="14" t="n">
        <f aca="false">Data_Clean!G2591*Assumptions!$B$5</f>
        <v>19.12975</v>
      </c>
      <c r="C2591" s="14" t="n">
        <f aca="false">IF(Data_Clean!H2591="",0,Data_Clean!H2591)*Assumptions!$B$6</f>
        <v>0</v>
      </c>
      <c r="D2591" s="14" t="n">
        <f aca="false">Data_Clean!I2591*Assumptions!$B$7</f>
        <v>0</v>
      </c>
      <c r="E2591" s="14" t="n">
        <f aca="false">Data_Clean!J2591*Assumptions!$B$8</f>
        <v>0</v>
      </c>
      <c r="F2591" s="14" t="n">
        <f aca="false">Data_Clean!K2591*Assumptions!$B$9</f>
        <v>0</v>
      </c>
      <c r="G2591" s="14" t="n">
        <f aca="false">Data_Clean!L2591*Assumptions!$B$10</f>
        <v>0</v>
      </c>
      <c r="H2591" s="14" t="n">
        <f aca="false">IF(OR(Data_Clean!M2591="",Data_Clean!N2591=""),0,Data_Clean!M2591*Data_Clean!N2591/100)*Assumptions!$B$13*Assumptions!$B$11</f>
        <v>0</v>
      </c>
      <c r="I2591" s="14" t="n">
        <f aca="false">Data_Clean!O2591*4*Assumptions!$B$12</f>
        <v>0</v>
      </c>
      <c r="J2591" s="14" t="n">
        <f aca="false">SUM(B2591:I2591)</f>
        <v>19.12975</v>
      </c>
      <c r="K2591" s="16" t="n">
        <f aca="false">IF(Data_Clean!P2591="","",Assumptions!$B$15*0.5^(Data_Clean!P2591/Assumptions!$B$20))</f>
        <v>28.6452481173125</v>
      </c>
      <c r="L2591" s="16" t="n">
        <f aca="false">Assumptions!$B$16*MIN(1,LN(1+Data_Clean!Q2591)/LN(1+Assumptions!$B$21))</f>
        <v>13.4237548294248</v>
      </c>
      <c r="M2591" s="16" t="n">
        <f aca="false">Assumptions!$B$17*(0.6*MIN(1,Data_Clean!R2591/Assumptions!$B$22)+0.4*IF(Data_Clean!S2591="",0,Data_Clean!S2591))</f>
        <v>11.928</v>
      </c>
      <c r="N2591" s="16" t="n">
        <f aca="false">Assumptions!$B$18*MIN(1,(Data_Clean!F2591-1)/Assumptions!$B$23)</f>
        <v>5</v>
      </c>
      <c r="O2591" s="16" t="n">
        <f aca="false">Assumptions!$B$19*(0.4*IF(Data_Clean!E2591="",0,MIN(1,Data_Clean!E2591/12/Assumptions!$B$24))+0.35*IF(Data_Clean!D2591="Y",1,0)+0.25*(1-MIN(Data_Clean!T2591,3)/3))/IF(Data_Clean!E2591="",0.6,1)</f>
        <v>9.55</v>
      </c>
      <c r="P2591" s="16" t="n">
        <f aca="false">SUM(K2591:O2591)/(Assumptions!$D$5-IF(K2591="",Assumptions!$B$15,0))*100</f>
        <v>68.5470029467373</v>
      </c>
      <c r="Q2591" s="7" t="str">
        <f aca="false">IF(J2591&gt;=Assumptions!$B$26,"High",IF(J2591&gt;=Assumptions!$B$27,"Mid","Low"))</f>
        <v>Low</v>
      </c>
      <c r="R2591" s="7" t="str">
        <f aca="false">IF(P2591&gt;=Assumptions!$B$28,"High",IF(P2591&gt;=Assumptions!$B$29,"Mid","Low"))</f>
        <v>Mid</v>
      </c>
      <c r="S2591" s="7" t="str">
        <f aca="false">INDEX(Assumptions!$B$33:$B$41,MATCH(Q2591&amp;"|"&amp;R2591,Assumptions!$A$33:$A$41,0))</f>
        <v>Light Touch</v>
      </c>
      <c r="T2591" s="7" t="n">
        <f aca="false">IF(ISNUMBER(Data_Clean!V2591),J2591*Data_Clean!V2591,0)</f>
        <v>0.690583975</v>
      </c>
    </row>
    <row r="2592" customFormat="false" ht="15" hidden="false" customHeight="false" outlineLevel="0" collapsed="false">
      <c r="A2592" s="15" t="str">
        <f aca="false">Data_Clean!A2592</f>
        <v>CX102588</v>
      </c>
      <c r="B2592" s="14" t="n">
        <f aca="false">Data_Clean!G2592*Assumptions!$B$5</f>
        <v>316.32575</v>
      </c>
      <c r="C2592" s="14" t="n">
        <f aca="false">IF(Data_Clean!H2592="",0,Data_Clean!H2592)*Assumptions!$B$6</f>
        <v>1623.50028</v>
      </c>
      <c r="D2592" s="14" t="n">
        <f aca="false">Data_Clean!I2592*Assumptions!$B$7</f>
        <v>0</v>
      </c>
      <c r="E2592" s="14" t="n">
        <f aca="false">Data_Clean!J2592*Assumptions!$B$8</f>
        <v>0</v>
      </c>
      <c r="F2592" s="14" t="n">
        <f aca="false">Data_Clean!K2592*Assumptions!$B$9</f>
        <v>4915.9</v>
      </c>
      <c r="G2592" s="14" t="n">
        <f aca="false">Data_Clean!L2592*Assumptions!$B$10</f>
        <v>0</v>
      </c>
      <c r="H2592" s="14" t="n">
        <f aca="false">IF(OR(Data_Clean!M2592="",Data_Clean!N2592=""),0,Data_Clean!M2592*Data_Clean!N2592/100)*Assumptions!$B$13*Assumptions!$B$11</f>
        <v>0</v>
      </c>
      <c r="I2592" s="14" t="n">
        <f aca="false">Data_Clean!O2592*4*Assumptions!$B$12</f>
        <v>0</v>
      </c>
      <c r="J2592" s="14" t="n">
        <f aca="false">SUM(B2592:I2592)</f>
        <v>6855.72603</v>
      </c>
      <c r="K2592" s="16" t="n">
        <f aca="false">IF(Data_Clean!P2592="","",Assumptions!$B$15*0.5^(Data_Clean!P2592/Assumptions!$B$20))</f>
        <v>18.0453755412318</v>
      </c>
      <c r="L2592" s="16" t="n">
        <f aca="false">Assumptions!$B$16*MIN(1,LN(1+Data_Clean!Q2592)/LN(1+Assumptions!$B$21))</f>
        <v>14.0427143261215</v>
      </c>
      <c r="M2592" s="16" t="n">
        <f aca="false">Assumptions!$B$17*(0.6*MIN(1,Data_Clean!R2592/Assumptions!$B$22)+0.4*IF(Data_Clean!S2592="",0,Data_Clean!S2592))</f>
        <v>2.286</v>
      </c>
      <c r="N2592" s="16" t="n">
        <f aca="false">Assumptions!$B$18*MIN(1,(Data_Clean!F2592-1)/Assumptions!$B$23)</f>
        <v>10</v>
      </c>
      <c r="O2592" s="16" t="n">
        <f aca="false">Assumptions!$B$19*(0.4*IF(Data_Clean!E2592="",0,MIN(1,Data_Clean!E2592/12/Assumptions!$B$24))+0.35*IF(Data_Clean!D2592="Y",1,0)+0.25*(1-MIN(Data_Clean!T2592,3)/3))/IF(Data_Clean!E2592="",0.6,1)</f>
        <v>5.5</v>
      </c>
      <c r="P2592" s="16" t="n">
        <f aca="false">SUM(K2592:O2592)/(Assumptions!$D$5-IF(K2592="",Assumptions!$B$15,0))*100</f>
        <v>49.8740898673533</v>
      </c>
      <c r="Q2592" s="7" t="str">
        <f aca="false">IF(J2592&gt;=Assumptions!$B$26,"High",IF(J2592&gt;=Assumptions!$B$27,"Mid","Low"))</f>
        <v>High</v>
      </c>
      <c r="R2592" s="7" t="str">
        <f aca="false">IF(P2592&gt;=Assumptions!$B$28,"High",IF(P2592&gt;=Assumptions!$B$29,"Mid","Low"))</f>
        <v>Low</v>
      </c>
      <c r="S2592" s="7" t="str">
        <f aca="false">INDEX(Assumptions!$B$33:$B$41,MATCH(Q2592&amp;"|"&amp;R2592,Assumptions!$A$33:$A$41,0))</f>
        <v>Affluent Drifters</v>
      </c>
      <c r="T2592" s="7" t="n">
        <f aca="false">IF(ISNUMBER(Data_Clean!V2592),J2592*Data_Clean!V2592,0)</f>
        <v>653.350690659</v>
      </c>
    </row>
    <row r="2593" customFormat="false" ht="15" hidden="false" customHeight="false" outlineLevel="0" collapsed="false">
      <c r="A2593" s="15" t="str">
        <f aca="false">Data_Clean!A2593</f>
        <v>CX102589</v>
      </c>
      <c r="B2593" s="14" t="n">
        <f aca="false">Data_Clean!G2593*Assumptions!$B$5</f>
        <v>123.61625</v>
      </c>
      <c r="C2593" s="14" t="n">
        <f aca="false">IF(Data_Clean!H2593="",0,Data_Clean!H2593)*Assumptions!$B$6</f>
        <v>497.8218</v>
      </c>
      <c r="D2593" s="14" t="n">
        <f aca="false">Data_Clean!I2593*Assumptions!$B$7</f>
        <v>0</v>
      </c>
      <c r="E2593" s="14" t="n">
        <f aca="false">Data_Clean!J2593*Assumptions!$B$8</f>
        <v>0</v>
      </c>
      <c r="F2593" s="14" t="n">
        <f aca="false">Data_Clean!K2593*Assumptions!$B$9</f>
        <v>0</v>
      </c>
      <c r="G2593" s="14" t="n">
        <f aca="false">Data_Clean!L2593*Assumptions!$B$10</f>
        <v>0</v>
      </c>
      <c r="H2593" s="14" t="n">
        <f aca="false">IF(OR(Data_Clean!M2593="",Data_Clean!N2593=""),0,Data_Clean!M2593*Data_Clean!N2593/100)*Assumptions!$B$13*Assumptions!$B$11</f>
        <v>190.92</v>
      </c>
      <c r="I2593" s="14" t="n">
        <f aca="false">Data_Clean!O2593*4*Assumptions!$B$12</f>
        <v>23.56752</v>
      </c>
      <c r="J2593" s="14" t="n">
        <f aca="false">SUM(B2593:I2593)</f>
        <v>835.92557</v>
      </c>
      <c r="K2593" s="16" t="n">
        <f aca="false">IF(Data_Clean!P2593="","",Assumptions!$B$15*0.5^(Data_Clean!P2593/Assumptions!$B$20))</f>
        <v>27.3516746567465</v>
      </c>
      <c r="L2593" s="16" t="n">
        <f aca="false">Assumptions!$B$16*MIN(1,LN(1+Data_Clean!Q2593)/LN(1+Assumptions!$B$21))</f>
        <v>15.5872929926646</v>
      </c>
      <c r="M2593" s="16" t="n">
        <f aca="false">Assumptions!$B$17*(0.6*MIN(1,Data_Clean!R2593/Assumptions!$B$22)+0.4*IF(Data_Clean!S2593="",0,Data_Clean!S2593))</f>
        <v>7.59</v>
      </c>
      <c r="N2593" s="16" t="n">
        <f aca="false">Assumptions!$B$18*MIN(1,(Data_Clean!F2593-1)/Assumptions!$B$23)</f>
        <v>10</v>
      </c>
      <c r="O2593" s="16" t="n">
        <f aca="false">Assumptions!$B$19*(0.4*IF(Data_Clean!E2593="",0,MIN(1,Data_Clean!E2593/12/Assumptions!$B$24))+0.35*IF(Data_Clean!D2593="Y",1,0)+0.25*(1-MIN(Data_Clean!T2593,3)/3))/IF(Data_Clean!E2593="",0.6,1)</f>
        <v>14.65</v>
      </c>
      <c r="P2593" s="16" t="n">
        <f aca="false">SUM(K2593:O2593)/(Assumptions!$D$5-IF(K2593="",Assumptions!$B$15,0))*100</f>
        <v>75.1789676494111</v>
      </c>
      <c r="Q2593" s="7" t="str">
        <f aca="false">IF(J2593&gt;=Assumptions!$B$26,"High",IF(J2593&gt;=Assumptions!$B$27,"Mid","Low"))</f>
        <v>Mid</v>
      </c>
      <c r="R2593" s="7" t="str">
        <f aca="false">IF(P2593&gt;=Assumptions!$B$28,"High",IF(P2593&gt;=Assumptions!$B$29,"Mid","Low"))</f>
        <v>High</v>
      </c>
      <c r="S2593" s="7" t="str">
        <f aca="false">INDEX(Assumptions!$B$33:$B$41,MATCH(Q2593&amp;"|"&amp;R2593,Assumptions!$A$33:$A$41,0))</f>
        <v>Engaged Builders</v>
      </c>
      <c r="T2593" s="7" t="n">
        <f aca="false">IF(ISNUMBER(Data_Clean!V2593),J2593*Data_Clean!V2593,0)</f>
        <v>18.055992312</v>
      </c>
    </row>
    <row r="2594" customFormat="false" ht="15" hidden="false" customHeight="false" outlineLevel="0" collapsed="false">
      <c r="A2594" s="15" t="str">
        <f aca="false">Data_Clean!A2594</f>
        <v>CX102590</v>
      </c>
      <c r="B2594" s="14" t="n">
        <f aca="false">Data_Clean!G2594*Assumptions!$B$5</f>
        <v>338.081</v>
      </c>
      <c r="C2594" s="14" t="n">
        <f aca="false">IF(Data_Clean!H2594="",0,Data_Clean!H2594)*Assumptions!$B$6</f>
        <v>1915.5846</v>
      </c>
      <c r="D2594" s="14" t="n">
        <f aca="false">Data_Clean!I2594*Assumptions!$B$7</f>
        <v>1579.2</v>
      </c>
      <c r="E2594" s="14" t="n">
        <f aca="false">Data_Clean!J2594*Assumptions!$B$8</f>
        <v>2088.138825</v>
      </c>
      <c r="F2594" s="14" t="n">
        <f aca="false">Data_Clean!K2594*Assumptions!$B$9</f>
        <v>0</v>
      </c>
      <c r="G2594" s="14" t="n">
        <f aca="false">Data_Clean!L2594*Assumptions!$B$10</f>
        <v>0</v>
      </c>
      <c r="H2594" s="14" t="n">
        <f aca="false">IF(OR(Data_Clean!M2594="",Data_Clean!N2594=""),0,Data_Clean!M2594*Data_Clean!N2594/100)*Assumptions!$B$13*Assumptions!$B$11</f>
        <v>117.39</v>
      </c>
      <c r="I2594" s="14" t="n">
        <f aca="false">Data_Clean!O2594*4*Assumptions!$B$12</f>
        <v>49.45632</v>
      </c>
      <c r="J2594" s="14" t="n">
        <f aca="false">SUM(B2594:I2594)</f>
        <v>6087.850745</v>
      </c>
      <c r="K2594" s="16" t="n">
        <f aca="false">IF(Data_Clean!P2594="","",Assumptions!$B$15*0.5^(Data_Clean!P2594/Assumptions!$B$20))</f>
        <v>24.9371368842836</v>
      </c>
      <c r="L2594" s="16" t="n">
        <f aca="false">Assumptions!$B$16*MIN(1,LN(1+Data_Clean!Q2594)/LN(1+Assumptions!$B$21))</f>
        <v>15.8750156145389</v>
      </c>
      <c r="M2594" s="16" t="n">
        <f aca="false">Assumptions!$B$17*(0.6*MIN(1,Data_Clean!R2594/Assumptions!$B$22)+0.4*IF(Data_Clean!S2594="",0,Data_Clean!S2594))</f>
        <v>9.864</v>
      </c>
      <c r="N2594" s="16" t="n">
        <f aca="false">Assumptions!$B$18*MIN(1,(Data_Clean!F2594-1)/Assumptions!$B$23)</f>
        <v>20</v>
      </c>
      <c r="O2594" s="16" t="n">
        <f aca="false">Assumptions!$B$19*(0.4*IF(Data_Clean!E2594="",0,MIN(1,Data_Clean!E2594/12/Assumptions!$B$24))+0.35*IF(Data_Clean!D2594="Y",1,0)+0.25*(1-MIN(Data_Clean!T2594,3)/3))/IF(Data_Clean!E2594="",0.6,1)</f>
        <v>9.75</v>
      </c>
      <c r="P2594" s="16" t="n">
        <f aca="false">SUM(K2594:O2594)/(Assumptions!$D$5-IF(K2594="",Assumptions!$B$15,0))*100</f>
        <v>80.4261524988226</v>
      </c>
      <c r="Q2594" s="7" t="str">
        <f aca="false">IF(J2594&gt;=Assumptions!$B$26,"High",IF(J2594&gt;=Assumptions!$B$27,"Mid","Low"))</f>
        <v>High</v>
      </c>
      <c r="R2594" s="7" t="str">
        <f aca="false">IF(P2594&gt;=Assumptions!$B$28,"High",IF(P2594&gt;=Assumptions!$B$29,"Mid","Low"))</f>
        <v>High</v>
      </c>
      <c r="S2594" s="7" t="str">
        <f aca="false">INDEX(Assumptions!$B$33:$B$41,MATCH(Q2594&amp;"|"&amp;R2594,Assumptions!$A$33:$A$41,0))</f>
        <v>Premier Advocates</v>
      </c>
      <c r="T2594" s="7" t="n">
        <f aca="false">IF(ISNUMBER(Data_Clean!V2594),J2594*Data_Clean!V2594,0)</f>
        <v>262.3863671095</v>
      </c>
    </row>
    <row r="2595" customFormat="false" ht="15" hidden="false" customHeight="false" outlineLevel="0" collapsed="false">
      <c r="A2595" s="15" t="str">
        <f aca="false">Data_Clean!A2595</f>
        <v>CX102591</v>
      </c>
      <c r="B2595" s="14" t="n">
        <f aca="false">Data_Clean!G2595*Assumptions!$B$5</f>
        <v>122.401</v>
      </c>
      <c r="C2595" s="14" t="n">
        <f aca="false">IF(Data_Clean!H2595="",0,Data_Clean!H2595)*Assumptions!$B$6</f>
        <v>126.03684</v>
      </c>
      <c r="D2595" s="14" t="n">
        <f aca="false">Data_Clean!I2595*Assumptions!$B$7</f>
        <v>636.8</v>
      </c>
      <c r="E2595" s="14" t="n">
        <f aca="false">Data_Clean!J2595*Assumptions!$B$8</f>
        <v>0</v>
      </c>
      <c r="F2595" s="14" t="n">
        <f aca="false">Data_Clean!K2595*Assumptions!$B$9</f>
        <v>2499.2</v>
      </c>
      <c r="G2595" s="14" t="n">
        <f aca="false">Data_Clean!L2595*Assumptions!$B$10</f>
        <v>0</v>
      </c>
      <c r="H2595" s="14" t="n">
        <f aca="false">IF(OR(Data_Clean!M2595="",Data_Clean!N2595=""),0,Data_Clean!M2595*Data_Clean!N2595/100)*Assumptions!$B$13*Assumptions!$B$11</f>
        <v>380.16</v>
      </c>
      <c r="I2595" s="14" t="n">
        <f aca="false">Data_Clean!O2595*4*Assumptions!$B$12</f>
        <v>0</v>
      </c>
      <c r="J2595" s="14" t="n">
        <f aca="false">SUM(B2595:I2595)</f>
        <v>3764.59784</v>
      </c>
      <c r="K2595" s="16" t="n">
        <f aca="false">IF(Data_Clean!P2595="","",Assumptions!$B$15*0.5^(Data_Clean!P2595/Assumptions!$B$20))</f>
        <v>0.0738234990172778</v>
      </c>
      <c r="L2595" s="16" t="n">
        <f aca="false">Assumptions!$B$16*MIN(1,LN(1+Data_Clean!Q2595)/LN(1+Assumptions!$B$21))</f>
        <v>0</v>
      </c>
      <c r="M2595" s="16" t="n">
        <f aca="false">Assumptions!$B$17*(0.6*MIN(1,Data_Clean!R2595/Assumptions!$B$22)+0.4*IF(Data_Clean!S2595="",0,Data_Clean!S2595))</f>
        <v>0</v>
      </c>
      <c r="N2595" s="16" t="n">
        <f aca="false">Assumptions!$B$18*MIN(1,(Data_Clean!F2595-1)/Assumptions!$B$23)</f>
        <v>20</v>
      </c>
      <c r="O2595" s="16" t="n">
        <f aca="false">Assumptions!$B$19*(0.4*IF(Data_Clean!E2595="",0,MIN(1,Data_Clean!E2595/12/Assumptions!$B$24))+0.35*IF(Data_Clean!D2595="Y",1,0)+0.25*(1-MIN(Data_Clean!T2595,3)/3))/IF(Data_Clean!E2595="",0.6,1)</f>
        <v>12.1</v>
      </c>
      <c r="P2595" s="16" t="n">
        <f aca="false">SUM(K2595:O2595)/(Assumptions!$D$5-IF(K2595="",Assumptions!$B$15,0))*100</f>
        <v>32.1738234990173</v>
      </c>
      <c r="Q2595" s="7" t="str">
        <f aca="false">IF(J2595&gt;=Assumptions!$B$26,"High",IF(J2595&gt;=Assumptions!$B$27,"Mid","Low"))</f>
        <v>High</v>
      </c>
      <c r="R2595" s="7" t="str">
        <f aca="false">IF(P2595&gt;=Assumptions!$B$28,"High",IF(P2595&gt;=Assumptions!$B$29,"Mid","Low"))</f>
        <v>Low</v>
      </c>
      <c r="S2595" s="7" t="str">
        <f aca="false">INDEX(Assumptions!$B$33:$B$41,MATCH(Q2595&amp;"|"&amp;R2595,Assumptions!$A$33:$A$41,0))</f>
        <v>Affluent Drifters</v>
      </c>
      <c r="T2595" s="7" t="n">
        <f aca="false">IF(ISNUMBER(Data_Clean!V2595),J2595*Data_Clean!V2595,0)</f>
        <v>512.738225808</v>
      </c>
    </row>
    <row r="2596" customFormat="false" ht="15" hidden="false" customHeight="false" outlineLevel="0" collapsed="false">
      <c r="A2596" s="15" t="str">
        <f aca="false">Data_Clean!A2596</f>
        <v>CX102592</v>
      </c>
      <c r="B2596" s="14" t="n">
        <f aca="false">Data_Clean!G2596*Assumptions!$B$5</f>
        <v>173.6675</v>
      </c>
      <c r="C2596" s="14" t="n">
        <f aca="false">IF(Data_Clean!H2596="",0,Data_Clean!H2596)*Assumptions!$B$6</f>
        <v>0</v>
      </c>
      <c r="D2596" s="14" t="n">
        <f aca="false">Data_Clean!I2596*Assumptions!$B$7</f>
        <v>0</v>
      </c>
      <c r="E2596" s="14" t="n">
        <f aca="false">Data_Clean!J2596*Assumptions!$B$8</f>
        <v>0</v>
      </c>
      <c r="F2596" s="14" t="n">
        <f aca="false">Data_Clean!K2596*Assumptions!$B$9</f>
        <v>0</v>
      </c>
      <c r="G2596" s="14" t="n">
        <f aca="false">Data_Clean!L2596*Assumptions!$B$10</f>
        <v>0</v>
      </c>
      <c r="H2596" s="14" t="n">
        <f aca="false">IF(OR(Data_Clean!M2596="",Data_Clean!N2596=""),0,Data_Clean!M2596*Data_Clean!N2596/100)*Assumptions!$B$13*Assumptions!$B$11</f>
        <v>84.6</v>
      </c>
      <c r="I2596" s="14" t="n">
        <f aca="false">Data_Clean!O2596*4*Assumptions!$B$12</f>
        <v>11.7936</v>
      </c>
      <c r="J2596" s="14" t="n">
        <f aca="false">SUM(B2596:I2596)</f>
        <v>270.0611</v>
      </c>
      <c r="K2596" s="16" t="n">
        <f aca="false">IF(Data_Clean!P2596="","",Assumptions!$B$15*0.5^(Data_Clean!P2596/Assumptions!$B$20))</f>
        <v>22.2164632842985</v>
      </c>
      <c r="L2596" s="16" t="n">
        <f aca="false">Assumptions!$B$16*MIN(1,LN(1+Data_Clean!Q2596)/LN(1+Assumptions!$B$21))</f>
        <v>10.6966696442427</v>
      </c>
      <c r="M2596" s="16" t="n">
        <f aca="false">Assumptions!$B$17*(0.6*MIN(1,Data_Clean!R2596/Assumptions!$B$22)+0.4*IF(Data_Clean!S2596="",0,Data_Clean!S2596))</f>
        <v>9.204</v>
      </c>
      <c r="N2596" s="16" t="n">
        <f aca="false">Assumptions!$B$18*MIN(1,(Data_Clean!F2596-1)/Assumptions!$B$23)</f>
        <v>5</v>
      </c>
      <c r="O2596" s="16" t="n">
        <f aca="false">Assumptions!$B$19*(0.4*IF(Data_Clean!E2596="",0,MIN(1,Data_Clean!E2596/12/Assumptions!$B$24))+0.35*IF(Data_Clean!D2596="Y",1,0)+0.25*(1-MIN(Data_Clean!T2596,3)/3))/IF(Data_Clean!E2596="",0.6,1)</f>
        <v>6.95</v>
      </c>
      <c r="P2596" s="16" t="n">
        <f aca="false">SUM(K2596:O2596)/(Assumptions!$D$5-IF(K2596="",Assumptions!$B$15,0))*100</f>
        <v>54.0671329285412</v>
      </c>
      <c r="Q2596" s="7" t="str">
        <f aca="false">IF(J2596&gt;=Assumptions!$B$26,"High",IF(J2596&gt;=Assumptions!$B$27,"Mid","Low"))</f>
        <v>Low</v>
      </c>
      <c r="R2596" s="7" t="str">
        <f aca="false">IF(P2596&gt;=Assumptions!$B$28,"High",IF(P2596&gt;=Assumptions!$B$29,"Mid","Low"))</f>
        <v>Mid</v>
      </c>
      <c r="S2596" s="7" t="str">
        <f aca="false">INDEX(Assumptions!$B$33:$B$41,MATCH(Q2596&amp;"|"&amp;R2596,Assumptions!$A$33:$A$41,0))</f>
        <v>Light Touch</v>
      </c>
      <c r="T2596" s="7" t="n">
        <f aca="false">IF(ISNUMBER(Data_Clean!V2596),J2596*Data_Clean!V2596,0)</f>
        <v>30.08480654</v>
      </c>
    </row>
    <row r="2597" customFormat="false" ht="15" hidden="false" customHeight="false" outlineLevel="0" collapsed="false">
      <c r="A2597" s="15" t="str">
        <f aca="false">Data_Clean!A2597</f>
        <v>CX102593</v>
      </c>
      <c r="B2597" s="14" t="n">
        <f aca="false">Data_Clean!G2597*Assumptions!$B$5</f>
        <v>29.79075</v>
      </c>
      <c r="C2597" s="14" t="n">
        <f aca="false">IF(Data_Clean!H2597="",0,Data_Clean!H2597)*Assumptions!$B$6</f>
        <v>79.34592</v>
      </c>
      <c r="D2597" s="14" t="n">
        <f aca="false">Data_Clean!I2597*Assumptions!$B$7</f>
        <v>0</v>
      </c>
      <c r="E2597" s="14" t="n">
        <f aca="false">Data_Clean!J2597*Assumptions!$B$8</f>
        <v>315.022725</v>
      </c>
      <c r="F2597" s="14" t="n">
        <f aca="false">Data_Clean!K2597*Assumptions!$B$9</f>
        <v>0</v>
      </c>
      <c r="G2597" s="14" t="n">
        <f aca="false">Data_Clean!L2597*Assumptions!$B$10</f>
        <v>0</v>
      </c>
      <c r="H2597" s="14" t="n">
        <f aca="false">IF(OR(Data_Clean!M2597="",Data_Clean!N2597=""),0,Data_Clean!M2597*Data_Clean!N2597/100)*Assumptions!$B$13*Assumptions!$B$11</f>
        <v>0</v>
      </c>
      <c r="I2597" s="14" t="n">
        <f aca="false">Data_Clean!O2597*4*Assumptions!$B$12</f>
        <v>0</v>
      </c>
      <c r="J2597" s="14" t="n">
        <f aca="false">SUM(B2597:I2597)</f>
        <v>424.159395</v>
      </c>
      <c r="K2597" s="16" t="n">
        <f aca="false">IF(Data_Clean!P2597="","",Assumptions!$B$15*0.5^(Data_Clean!P2597/Assumptions!$B$20))</f>
        <v>27.3516746567465</v>
      </c>
      <c r="L2597" s="16" t="n">
        <f aca="false">Assumptions!$B$16*MIN(1,LN(1+Data_Clean!Q2597)/LN(1+Assumptions!$B$21))</f>
        <v>15.8750156145389</v>
      </c>
      <c r="M2597" s="16" t="n">
        <f aca="false">Assumptions!$B$17*(0.6*MIN(1,Data_Clean!R2597/Assumptions!$B$22)+0.4*IF(Data_Clean!S2597="",0,Data_Clean!S2597))</f>
        <v>13.578</v>
      </c>
      <c r="N2597" s="16" t="n">
        <f aca="false">Assumptions!$B$18*MIN(1,(Data_Clean!F2597-1)/Assumptions!$B$23)</f>
        <v>10</v>
      </c>
      <c r="O2597" s="16" t="n">
        <f aca="false">Assumptions!$B$19*(0.4*IF(Data_Clean!E2597="",0,MIN(1,Data_Clean!E2597/12/Assumptions!$B$24))+0.35*IF(Data_Clean!D2597="Y",1,0)+0.25*(1-MIN(Data_Clean!T2597,3)/3))/IF(Data_Clean!E2597="",0.6,1)</f>
        <v>12.55</v>
      </c>
      <c r="P2597" s="16" t="n">
        <f aca="false">SUM(K2597:O2597)/(Assumptions!$D$5-IF(K2597="",Assumptions!$B$15,0))*100</f>
        <v>79.3546902712854</v>
      </c>
      <c r="Q2597" s="7" t="str">
        <f aca="false">IF(J2597&gt;=Assumptions!$B$26,"High",IF(J2597&gt;=Assumptions!$B$27,"Mid","Low"))</f>
        <v>Mid</v>
      </c>
      <c r="R2597" s="7" t="str">
        <f aca="false">IF(P2597&gt;=Assumptions!$B$28,"High",IF(P2597&gt;=Assumptions!$B$29,"Mid","Low"))</f>
        <v>High</v>
      </c>
      <c r="S2597" s="7" t="str">
        <f aca="false">INDEX(Assumptions!$B$33:$B$41,MATCH(Q2597&amp;"|"&amp;R2597,Assumptions!$A$33:$A$41,0))</f>
        <v>Engaged Builders</v>
      </c>
      <c r="T2597" s="7" t="n">
        <f aca="false">IF(ISNUMBER(Data_Clean!V2597),J2597*Data_Clean!V2597,0)</f>
        <v>8.1014444445</v>
      </c>
    </row>
    <row r="2598" customFormat="false" ht="15" hidden="false" customHeight="false" outlineLevel="0" collapsed="false">
      <c r="A2598" s="15" t="str">
        <f aca="false">Data_Clean!A2598</f>
        <v>CX102594</v>
      </c>
      <c r="B2598" s="14" t="n">
        <f aca="false">Data_Clean!G2598*Assumptions!$B$5</f>
        <v>30.92625</v>
      </c>
      <c r="C2598" s="14" t="n">
        <f aca="false">IF(Data_Clean!H2598="",0,Data_Clean!H2598)*Assumptions!$B$6</f>
        <v>0</v>
      </c>
      <c r="D2598" s="14" t="n">
        <f aca="false">Data_Clean!I2598*Assumptions!$B$7</f>
        <v>0</v>
      </c>
      <c r="E2598" s="14" t="n">
        <f aca="false">Data_Clean!J2598*Assumptions!$B$8</f>
        <v>0</v>
      </c>
      <c r="F2598" s="14" t="n">
        <f aca="false">Data_Clean!K2598*Assumptions!$B$9</f>
        <v>0</v>
      </c>
      <c r="G2598" s="14" t="n">
        <f aca="false">Data_Clean!L2598*Assumptions!$B$10</f>
        <v>0</v>
      </c>
      <c r="H2598" s="14" t="n">
        <f aca="false">IF(OR(Data_Clean!M2598="",Data_Clean!N2598=""),0,Data_Clean!M2598*Data_Clean!N2598/100)*Assumptions!$B$13*Assumptions!$B$11</f>
        <v>0</v>
      </c>
      <c r="I2598" s="14" t="n">
        <f aca="false">Data_Clean!O2598*4*Assumptions!$B$12</f>
        <v>0</v>
      </c>
      <c r="J2598" s="14" t="n">
        <f aca="false">SUM(B2598:I2598)</f>
        <v>30.92625</v>
      </c>
      <c r="K2598" s="16" t="n">
        <f aca="false">IF(Data_Clean!P2598="","",Assumptions!$B$15*0.5^(Data_Clean!P2598/Assumptions!$B$20))</f>
        <v>20.2552491925229</v>
      </c>
      <c r="L2598" s="16" t="n">
        <f aca="false">Assumptions!$B$16*MIN(1,LN(1+Data_Clean!Q2598)/LN(1+Assumptions!$B$21))</f>
        <v>10</v>
      </c>
      <c r="M2598" s="16" t="n">
        <f aca="false">Assumptions!$B$17*(0.6*MIN(1,Data_Clean!R2598/Assumptions!$B$22)+0.4*IF(Data_Clean!S2598="",0,Data_Clean!S2598))</f>
        <v>6.114</v>
      </c>
      <c r="N2598" s="16" t="n">
        <f aca="false">Assumptions!$B$18*MIN(1,(Data_Clean!F2598-1)/Assumptions!$B$23)</f>
        <v>0</v>
      </c>
      <c r="O2598" s="16" t="n">
        <f aca="false">Assumptions!$B$19*(0.4*IF(Data_Clean!E2598="",0,MIN(1,Data_Clean!E2598/12/Assumptions!$B$24))+0.35*IF(Data_Clean!D2598="Y",1,0)+0.25*(1-MIN(Data_Clean!T2598,3)/3))/IF(Data_Clean!E2598="",0.6,1)</f>
        <v>15</v>
      </c>
      <c r="P2598" s="16" t="n">
        <f aca="false">SUM(K2598:O2598)/(Assumptions!$D$5-IF(K2598="",Assumptions!$B$15,0))*100</f>
        <v>51.3692491925229</v>
      </c>
      <c r="Q2598" s="7" t="str">
        <f aca="false">IF(J2598&gt;=Assumptions!$B$26,"High",IF(J2598&gt;=Assumptions!$B$27,"Mid","Low"))</f>
        <v>Low</v>
      </c>
      <c r="R2598" s="7" t="str">
        <f aca="false">IF(P2598&gt;=Assumptions!$B$28,"High",IF(P2598&gt;=Assumptions!$B$29,"Mid","Low"))</f>
        <v>Mid</v>
      </c>
      <c r="S2598" s="7" t="str">
        <f aca="false">INDEX(Assumptions!$B$33:$B$41,MATCH(Q2598&amp;"|"&amp;R2598,Assumptions!$A$33:$A$41,0))</f>
        <v>Light Touch</v>
      </c>
      <c r="T2598" s="7" t="n">
        <f aca="false">IF(ISNUMBER(Data_Clean!V2598),J2598*Data_Clean!V2598,0)</f>
        <v>1.1009745</v>
      </c>
    </row>
    <row r="2599" customFormat="false" ht="15" hidden="false" customHeight="false" outlineLevel="0" collapsed="false">
      <c r="A2599" s="15" t="str">
        <f aca="false">Data_Clean!A2599</f>
        <v>CX102595</v>
      </c>
      <c r="B2599" s="14" t="n">
        <f aca="false">Data_Clean!G2599*Assumptions!$B$5</f>
        <v>86.59325</v>
      </c>
      <c r="C2599" s="14" t="n">
        <f aca="false">IF(Data_Clean!H2599="",0,Data_Clean!H2599)*Assumptions!$B$6</f>
        <v>0</v>
      </c>
      <c r="D2599" s="14" t="n">
        <f aca="false">Data_Clean!I2599*Assumptions!$B$7</f>
        <v>0</v>
      </c>
      <c r="E2599" s="14" t="n">
        <f aca="false">Data_Clean!J2599*Assumptions!$B$8</f>
        <v>0</v>
      </c>
      <c r="F2599" s="14" t="n">
        <f aca="false">Data_Clean!K2599*Assumptions!$B$9</f>
        <v>0</v>
      </c>
      <c r="G2599" s="14" t="n">
        <f aca="false">Data_Clean!L2599*Assumptions!$B$10</f>
        <v>0</v>
      </c>
      <c r="H2599" s="14" t="n">
        <f aca="false">IF(OR(Data_Clean!M2599="",Data_Clean!N2599=""),0,Data_Clean!M2599*Data_Clean!N2599/100)*Assumptions!$B$13*Assumptions!$B$11</f>
        <v>0</v>
      </c>
      <c r="I2599" s="14" t="n">
        <f aca="false">Data_Clean!O2599*4*Assumptions!$B$12</f>
        <v>0</v>
      </c>
      <c r="J2599" s="14" t="n">
        <f aca="false">SUM(B2599:I2599)</f>
        <v>86.59325</v>
      </c>
      <c r="K2599" s="16" t="n">
        <f aca="false">IF(Data_Clean!P2599="","",Assumptions!$B$15*0.5^(Data_Clean!P2599/Assumptions!$B$20))</f>
        <v>0.00241609114521404</v>
      </c>
      <c r="L2599" s="16" t="n">
        <f aca="false">Assumptions!$B$16*MIN(1,LN(1+Data_Clean!Q2599)/LN(1+Assumptions!$B$21))</f>
        <v>0</v>
      </c>
      <c r="M2599" s="16" t="n">
        <f aca="false">Assumptions!$B$17*(0.6*MIN(1,Data_Clean!R2599/Assumptions!$B$22)+0.4*IF(Data_Clean!S2599="",0,Data_Clean!S2599))</f>
        <v>0</v>
      </c>
      <c r="N2599" s="16" t="n">
        <f aca="false">Assumptions!$B$18*MIN(1,(Data_Clean!F2599-1)/Assumptions!$B$23)</f>
        <v>5</v>
      </c>
      <c r="O2599" s="16" t="n">
        <f aca="false">Assumptions!$B$19*(0.4*IF(Data_Clean!E2599="",0,MIN(1,Data_Clean!E2599/12/Assumptions!$B$24))+0.35*IF(Data_Clean!D2599="Y",1,0)+0.25*(1-MIN(Data_Clean!T2599,3)/3))/IF(Data_Clean!E2599="",0.6,1)</f>
        <v>15</v>
      </c>
      <c r="P2599" s="16" t="n">
        <f aca="false">SUM(K2599:O2599)/(Assumptions!$D$5-IF(K2599="",Assumptions!$B$15,0))*100</f>
        <v>20.0024160911452</v>
      </c>
      <c r="Q2599" s="7" t="str">
        <f aca="false">IF(J2599&gt;=Assumptions!$B$26,"High",IF(J2599&gt;=Assumptions!$B$27,"Mid","Low"))</f>
        <v>Low</v>
      </c>
      <c r="R2599" s="7" t="str">
        <f aca="false">IF(P2599&gt;=Assumptions!$B$28,"High",IF(P2599&gt;=Assumptions!$B$29,"Mid","Low"))</f>
        <v>Low</v>
      </c>
      <c r="S2599" s="7" t="str">
        <f aca="false">INDEX(Assumptions!$B$33:$B$41,MATCH(Q2599&amp;"|"&amp;R2599,Assumptions!$A$33:$A$41,0))</f>
        <v>Dormant &amp; Low Value</v>
      </c>
      <c r="T2599" s="7" t="n">
        <f aca="false">IF(ISNUMBER(Data_Clean!V2599),J2599*Data_Clean!V2599,0)</f>
        <v>10.65096975</v>
      </c>
    </row>
    <row r="2600" customFormat="false" ht="15" hidden="false" customHeight="false" outlineLevel="0" collapsed="false">
      <c r="A2600" s="15" t="str">
        <f aca="false">Data_Clean!A2600</f>
        <v>CX102596</v>
      </c>
      <c r="B2600" s="14" t="n">
        <f aca="false">Data_Clean!G2600*Assumptions!$B$5</f>
        <v>310.2345</v>
      </c>
      <c r="C2600" s="14" t="n">
        <f aca="false">IF(Data_Clean!H2600="",0,Data_Clean!H2600)*Assumptions!$B$6</f>
        <v>189.47928</v>
      </c>
      <c r="D2600" s="14" t="n">
        <f aca="false">Data_Clean!I2600*Assumptions!$B$7</f>
        <v>0</v>
      </c>
      <c r="E2600" s="14" t="n">
        <f aca="false">Data_Clean!J2600*Assumptions!$B$8</f>
        <v>0</v>
      </c>
      <c r="F2600" s="14" t="n">
        <f aca="false">Data_Clean!K2600*Assumptions!$B$9</f>
        <v>2245.1</v>
      </c>
      <c r="G2600" s="14" t="n">
        <f aca="false">Data_Clean!L2600*Assumptions!$B$10</f>
        <v>0</v>
      </c>
      <c r="H2600" s="14" t="n">
        <f aca="false">IF(OR(Data_Clean!M2600="",Data_Clean!N2600=""),0,Data_Clean!M2600*Data_Clean!N2600/100)*Assumptions!$B$13*Assumptions!$B$11</f>
        <v>81.774</v>
      </c>
      <c r="I2600" s="14" t="n">
        <f aca="false">Data_Clean!O2600*4*Assumptions!$B$12</f>
        <v>17.07312</v>
      </c>
      <c r="J2600" s="14" t="n">
        <f aca="false">SUM(B2600:I2600)</f>
        <v>2843.6609</v>
      </c>
      <c r="K2600" s="16" t="n">
        <f aca="false">IF(Data_Clean!P2600="","",Assumptions!$B$15*0.5^(Data_Clean!P2600/Assumptions!$B$20))</f>
        <v>26.1165168988837</v>
      </c>
      <c r="L2600" s="16" t="n">
        <f aca="false">Assumptions!$B$16*MIN(1,LN(1+Data_Clean!Q2600)/LN(1+Assumptions!$B$21))</f>
        <v>13.5873179074216</v>
      </c>
      <c r="M2600" s="16" t="n">
        <f aca="false">Assumptions!$B$17*(0.6*MIN(1,Data_Clean!R2600/Assumptions!$B$22)+0.4*IF(Data_Clean!S2600="",0,Data_Clean!S2600))</f>
        <v>8.142</v>
      </c>
      <c r="N2600" s="16" t="n">
        <f aca="false">Assumptions!$B$18*MIN(1,(Data_Clean!F2600-1)/Assumptions!$B$23)</f>
        <v>20</v>
      </c>
      <c r="O2600" s="16" t="n">
        <f aca="false">Assumptions!$B$19*(0.4*IF(Data_Clean!E2600="",0,MIN(1,Data_Clean!E2600/12/Assumptions!$B$24))+0.35*IF(Data_Clean!D2600="Y",1,0)+0.25*(1-MIN(Data_Clean!T2600,3)/3))/IF(Data_Clean!E2600="",0.6,1)</f>
        <v>7.3</v>
      </c>
      <c r="P2600" s="16" t="n">
        <f aca="false">SUM(K2600:O2600)/(Assumptions!$D$5-IF(K2600="",Assumptions!$B$15,0))*100</f>
        <v>75.1458348063053</v>
      </c>
      <c r="Q2600" s="7" t="str">
        <f aca="false">IF(J2600&gt;=Assumptions!$B$26,"High",IF(J2600&gt;=Assumptions!$B$27,"Mid","Low"))</f>
        <v>High</v>
      </c>
      <c r="R2600" s="7" t="str">
        <f aca="false">IF(P2600&gt;=Assumptions!$B$28,"High",IF(P2600&gt;=Assumptions!$B$29,"Mid","Low"))</f>
        <v>High</v>
      </c>
      <c r="S2600" s="7" t="str">
        <f aca="false">INDEX(Assumptions!$B$33:$B$41,MATCH(Q2600&amp;"|"&amp;R2600,Assumptions!$A$33:$A$41,0))</f>
        <v>Premier Advocates</v>
      </c>
      <c r="T2600" s="7" t="n">
        <f aca="false">IF(ISNUMBER(Data_Clean!V2600),J2600*Data_Clean!V2600,0)</f>
        <v>163.79486784</v>
      </c>
    </row>
    <row r="2601" customFormat="false" ht="15" hidden="false" customHeight="false" outlineLevel="0" collapsed="false">
      <c r="A2601" s="15" t="str">
        <f aca="false">Data_Clean!A2601</f>
        <v>CX102597</v>
      </c>
      <c r="B2601" s="14" t="n">
        <f aca="false">Data_Clean!G2601*Assumptions!$B$5</f>
        <v>206.26975</v>
      </c>
      <c r="C2601" s="14" t="n">
        <f aca="false">IF(Data_Clean!H2601="",0,Data_Clean!H2601)*Assumptions!$B$6</f>
        <v>583.18908</v>
      </c>
      <c r="D2601" s="14" t="n">
        <f aca="false">Data_Clean!I2601*Assumptions!$B$7</f>
        <v>0</v>
      </c>
      <c r="E2601" s="14" t="n">
        <f aca="false">Data_Clean!J2601*Assumptions!$B$8</f>
        <v>0</v>
      </c>
      <c r="F2601" s="14" t="n">
        <f aca="false">Data_Clean!K2601*Assumptions!$B$9</f>
        <v>0</v>
      </c>
      <c r="G2601" s="14" t="n">
        <f aca="false">Data_Clean!L2601*Assumptions!$B$10</f>
        <v>0</v>
      </c>
      <c r="H2601" s="14" t="n">
        <f aca="false">IF(OR(Data_Clean!M2601="",Data_Clean!N2601=""),0,Data_Clean!M2601*Data_Clean!N2601/100)*Assumptions!$B$13*Assumptions!$B$11</f>
        <v>0</v>
      </c>
      <c r="I2601" s="14" t="n">
        <f aca="false">Data_Clean!O2601*4*Assumptions!$B$12</f>
        <v>0</v>
      </c>
      <c r="J2601" s="14" t="n">
        <f aca="false">SUM(B2601:I2601)</f>
        <v>789.45883</v>
      </c>
      <c r="K2601" s="16" t="n">
        <f aca="false">IF(Data_Clean!P2601="","",Assumptions!$B$15*0.5^(Data_Clean!P2601/Assumptions!$B$20))</f>
        <v>0.0249218894809821</v>
      </c>
      <c r="L2601" s="16" t="n">
        <f aca="false">Assumptions!$B$16*MIN(1,LN(1+Data_Clean!Q2601)/LN(1+Assumptions!$B$21))</f>
        <v>0</v>
      </c>
      <c r="M2601" s="16" t="n">
        <f aca="false">Assumptions!$B$17*(0.6*MIN(1,Data_Clean!R2601/Assumptions!$B$22)+0.4*IF(Data_Clean!S2601="",0,Data_Clean!S2601))</f>
        <v>0</v>
      </c>
      <c r="N2601" s="16" t="n">
        <f aca="false">Assumptions!$B$18*MIN(1,(Data_Clean!F2601-1)/Assumptions!$B$23)</f>
        <v>10</v>
      </c>
      <c r="O2601" s="16" t="n">
        <f aca="false">Assumptions!$B$19*(0.4*IF(Data_Clean!E2601="",0,MIN(1,Data_Clean!E2601/12/Assumptions!$B$24))+0.35*IF(Data_Clean!D2601="Y",1,0)+0.25*(1-MIN(Data_Clean!T2601,3)/3))/IF(Data_Clean!E2601="",0.6,1)</f>
        <v>6.4</v>
      </c>
      <c r="P2601" s="16" t="n">
        <f aca="false">SUM(K2601:O2601)/(Assumptions!$D$5-IF(K2601="",Assumptions!$B$15,0))*100</f>
        <v>16.424921889481</v>
      </c>
      <c r="Q2601" s="7" t="str">
        <f aca="false">IF(J2601&gt;=Assumptions!$B$26,"High",IF(J2601&gt;=Assumptions!$B$27,"Mid","Low"))</f>
        <v>Mid</v>
      </c>
      <c r="R2601" s="7" t="str">
        <f aca="false">IF(P2601&gt;=Assumptions!$B$28,"High",IF(P2601&gt;=Assumptions!$B$29,"Mid","Low"))</f>
        <v>Low</v>
      </c>
      <c r="S2601" s="7" t="str">
        <f aca="false">INDEX(Assumptions!$B$33:$B$41,MATCH(Q2601&amp;"|"&amp;R2601,Assumptions!$A$33:$A$41,0))</f>
        <v>Light Touch</v>
      </c>
      <c r="T2601" s="7" t="n">
        <f aca="false">IF(ISNUMBER(Data_Clean!V2601),J2601*Data_Clean!V2601,0)</f>
        <v>246.31115496</v>
      </c>
    </row>
    <row r="2602" customFormat="false" ht="15" hidden="false" customHeight="false" outlineLevel="0" collapsed="false">
      <c r="A2602" s="15" t="str">
        <f aca="false">Data_Clean!A2602</f>
        <v>CX102598</v>
      </c>
      <c r="B2602" s="14" t="n">
        <f aca="false">Data_Clean!G2602*Assumptions!$B$5</f>
        <v>107.02875</v>
      </c>
      <c r="C2602" s="14" t="n">
        <f aca="false">IF(Data_Clean!H2602="",0,Data_Clean!H2602)*Assumptions!$B$6</f>
        <v>0</v>
      </c>
      <c r="D2602" s="14" t="n">
        <f aca="false">Data_Clean!I2602*Assumptions!$B$7</f>
        <v>0</v>
      </c>
      <c r="E2602" s="14" t="n">
        <f aca="false">Data_Clean!J2602*Assumptions!$B$8</f>
        <v>0</v>
      </c>
      <c r="F2602" s="14" t="n">
        <f aca="false">Data_Clean!K2602*Assumptions!$B$9</f>
        <v>0</v>
      </c>
      <c r="G2602" s="14" t="n">
        <f aca="false">Data_Clean!L2602*Assumptions!$B$10</f>
        <v>0</v>
      </c>
      <c r="H2602" s="14" t="n">
        <f aca="false">IF(OR(Data_Clean!M2602="",Data_Clean!N2602=""),0,Data_Clean!M2602*Data_Clean!N2602/100)*Assumptions!$B$13*Assumptions!$B$11</f>
        <v>620.568</v>
      </c>
      <c r="I2602" s="14" t="n">
        <f aca="false">Data_Clean!O2602*4*Assumptions!$B$12</f>
        <v>24.49104</v>
      </c>
      <c r="J2602" s="14" t="n">
        <f aca="false">SUM(B2602:I2602)</f>
        <v>752.08779</v>
      </c>
      <c r="K2602" s="16" t="n">
        <f aca="false">IF(Data_Clean!P2602="","",Assumptions!$B$15*0.5^(Data_Clean!P2602/Assumptions!$B$20))</f>
        <v>15</v>
      </c>
      <c r="L2602" s="16" t="n">
        <f aca="false">Assumptions!$B$16*MIN(1,LN(1+Data_Clean!Q2602)/LN(1+Assumptions!$B$21))</f>
        <v>11.2934465146257</v>
      </c>
      <c r="M2602" s="16" t="n">
        <f aca="false">Assumptions!$B$17*(0.6*MIN(1,Data_Clean!R2602/Assumptions!$B$22)+0.4*IF(Data_Clean!S2602="",0,Data_Clean!S2602))</f>
        <v>3.132</v>
      </c>
      <c r="N2602" s="16" t="n">
        <f aca="false">Assumptions!$B$18*MIN(1,(Data_Clean!F2602-1)/Assumptions!$B$23)</f>
        <v>10</v>
      </c>
      <c r="O2602" s="16" t="n">
        <f aca="false">Assumptions!$B$19*(0.4*IF(Data_Clean!E2602="",0,MIN(1,Data_Clean!E2602/12/Assumptions!$B$24))+0.35*IF(Data_Clean!D2602="Y",1,0)+0.25*(1-MIN(Data_Clean!T2602,3)/3))/IF(Data_Clean!E2602="",0.6,1)</f>
        <v>8.6</v>
      </c>
      <c r="P2602" s="16" t="n">
        <f aca="false">SUM(K2602:O2602)/(Assumptions!$D$5-IF(K2602="",Assumptions!$B$15,0))*100</f>
        <v>48.0254465146257</v>
      </c>
      <c r="Q2602" s="7" t="str">
        <f aca="false">IF(J2602&gt;=Assumptions!$B$26,"High",IF(J2602&gt;=Assumptions!$B$27,"Mid","Low"))</f>
        <v>Mid</v>
      </c>
      <c r="R2602" s="7" t="str">
        <f aca="false">IF(P2602&gt;=Assumptions!$B$28,"High",IF(P2602&gt;=Assumptions!$B$29,"Mid","Low"))</f>
        <v>Low</v>
      </c>
      <c r="S2602" s="7" t="str">
        <f aca="false">INDEX(Assumptions!$B$33:$B$41,MATCH(Q2602&amp;"|"&amp;R2602,Assumptions!$A$33:$A$41,0))</f>
        <v>Light Touch</v>
      </c>
      <c r="T2602" s="7" t="n">
        <f aca="false">IF(ISNUMBER(Data_Clean!V2602),J2602*Data_Clean!V2602,0)</f>
        <v>67.236648426</v>
      </c>
    </row>
    <row r="2603" customFormat="false" ht="15" hidden="false" customHeight="false" outlineLevel="0" collapsed="false">
      <c r="A2603" s="15" t="str">
        <f aca="false">Data_Clean!A2603</f>
        <v>CX102599</v>
      </c>
      <c r="B2603" s="14" t="n">
        <f aca="false">Data_Clean!G2603*Assumptions!$B$5</f>
        <v>69.88925</v>
      </c>
      <c r="C2603" s="14" t="n">
        <f aca="false">IF(Data_Clean!H2603="",0,Data_Clean!H2603)*Assumptions!$B$6</f>
        <v>56.169</v>
      </c>
      <c r="D2603" s="14" t="n">
        <f aca="false">Data_Clean!I2603*Assumptions!$B$7</f>
        <v>0</v>
      </c>
      <c r="E2603" s="14" t="n">
        <f aca="false">Data_Clean!J2603*Assumptions!$B$8</f>
        <v>0</v>
      </c>
      <c r="F2603" s="14" t="n">
        <f aca="false">Data_Clean!K2603*Assumptions!$B$9</f>
        <v>0</v>
      </c>
      <c r="G2603" s="14" t="n">
        <f aca="false">Data_Clean!L2603*Assumptions!$B$10</f>
        <v>0</v>
      </c>
      <c r="H2603" s="14" t="n">
        <f aca="false">IF(OR(Data_Clean!M2603="",Data_Clean!N2603=""),0,Data_Clean!M2603*Data_Clean!N2603/100)*Assumptions!$B$13*Assumptions!$B$11</f>
        <v>0</v>
      </c>
      <c r="I2603" s="14" t="n">
        <f aca="false">Data_Clean!O2603*4*Assumptions!$B$12</f>
        <v>0</v>
      </c>
      <c r="J2603" s="14" t="n">
        <f aca="false">SUM(B2603:I2603)</f>
        <v>126.05825</v>
      </c>
      <c r="K2603" s="16" t="n">
        <f aca="false">IF(Data_Clean!P2603="","",Assumptions!$B$15*0.5^(Data_Clean!P2603/Assumptions!$B$20))</f>
        <v>7.5</v>
      </c>
      <c r="L2603" s="16" t="n">
        <f aca="false">Assumptions!$B$16*MIN(1,LN(1+Data_Clean!Q2603)/LN(1+Assumptions!$B$21))</f>
        <v>8.11507562957249</v>
      </c>
      <c r="M2603" s="16" t="n">
        <f aca="false">Assumptions!$B$17*(0.6*MIN(1,Data_Clean!R2603/Assumptions!$B$22)+0.4*IF(Data_Clean!S2603="",0,Data_Clean!S2603))</f>
        <v>8.496</v>
      </c>
      <c r="N2603" s="16" t="n">
        <f aca="false">Assumptions!$B$18*MIN(1,(Data_Clean!F2603-1)/Assumptions!$B$23)</f>
        <v>5</v>
      </c>
      <c r="O2603" s="16" t="n">
        <f aca="false">Assumptions!$B$19*(0.4*IF(Data_Clean!E2603="",0,MIN(1,Data_Clean!E2603/12/Assumptions!$B$24))+0.35*IF(Data_Clean!D2603="Y",1,0)+0.25*(1-MIN(Data_Clean!T2603,3)/3))/IF(Data_Clean!E2603="",0.6,1)</f>
        <v>3.85</v>
      </c>
      <c r="P2603" s="16" t="n">
        <f aca="false">SUM(K2603:O2603)/(Assumptions!$D$5-IF(K2603="",Assumptions!$B$15,0))*100</f>
        <v>32.9610756295725</v>
      </c>
      <c r="Q2603" s="7" t="str">
        <f aca="false">IF(J2603&gt;=Assumptions!$B$26,"High",IF(J2603&gt;=Assumptions!$B$27,"Mid","Low"))</f>
        <v>Low</v>
      </c>
      <c r="R2603" s="7" t="str">
        <f aca="false">IF(P2603&gt;=Assumptions!$B$28,"High",IF(P2603&gt;=Assumptions!$B$29,"Mid","Low"))</f>
        <v>Low</v>
      </c>
      <c r="S2603" s="7" t="str">
        <f aca="false">INDEX(Assumptions!$B$33:$B$41,MATCH(Q2603&amp;"|"&amp;R2603,Assumptions!$A$33:$A$41,0))</f>
        <v>Dormant &amp; Low Value</v>
      </c>
      <c r="T2603" s="7" t="n">
        <f aca="false">IF(ISNUMBER(Data_Clean!V2603),J2603*Data_Clean!V2603,0)</f>
        <v>17.660760825</v>
      </c>
    </row>
    <row r="2604" customFormat="false" ht="15" hidden="false" customHeight="false" outlineLevel="0" collapsed="false">
      <c r="A2604" s="15" t="str">
        <f aca="false">Data_Clean!A2604</f>
        <v>CX102600</v>
      </c>
      <c r="B2604" s="14" t="n">
        <f aca="false">Data_Clean!G2604*Assumptions!$B$5</f>
        <v>176.7</v>
      </c>
      <c r="C2604" s="14" t="n">
        <f aca="false">IF(Data_Clean!H2604="",0,Data_Clean!H2604)*Assumptions!$B$6</f>
        <v>0</v>
      </c>
      <c r="D2604" s="14" t="n">
        <f aca="false">Data_Clean!I2604*Assumptions!$B$7</f>
        <v>0</v>
      </c>
      <c r="E2604" s="14" t="n">
        <f aca="false">Data_Clean!J2604*Assumptions!$B$8</f>
        <v>0</v>
      </c>
      <c r="F2604" s="14" t="n">
        <f aca="false">Data_Clean!K2604*Assumptions!$B$9</f>
        <v>1339.8</v>
      </c>
      <c r="G2604" s="14" t="n">
        <f aca="false">Data_Clean!L2604*Assumptions!$B$10</f>
        <v>110.7</v>
      </c>
      <c r="H2604" s="14" t="n">
        <f aca="false">IF(OR(Data_Clean!M2604="",Data_Clean!N2604=""),0,Data_Clean!M2604*Data_Clean!N2604/100)*Assumptions!$B$13*Assumptions!$B$11</f>
        <v>0</v>
      </c>
      <c r="I2604" s="14" t="n">
        <f aca="false">Data_Clean!O2604*4*Assumptions!$B$12</f>
        <v>0</v>
      </c>
      <c r="J2604" s="14" t="n">
        <f aca="false">SUM(B2604:I2604)</f>
        <v>1627.2</v>
      </c>
      <c r="K2604" s="16" t="n">
        <f aca="false">IF(Data_Clean!P2604="","",Assumptions!$B$15*0.5^(Data_Clean!P2604/Assumptions!$B$20))</f>
        <v>23.267171427506</v>
      </c>
      <c r="L2604" s="16" t="n">
        <f aca="false">Assumptions!$B$16*MIN(1,LN(1+Data_Clean!Q2604)/LN(1+Assumptions!$B$21))</f>
        <v>15.7812965263578</v>
      </c>
      <c r="M2604" s="16" t="n">
        <f aca="false">Assumptions!$B$17*(0.6*MIN(1,Data_Clean!R2604/Assumptions!$B$22)+0.4*IF(Data_Clean!S2604="",0,Data_Clean!S2604))</f>
        <v>11.4</v>
      </c>
      <c r="N2604" s="16" t="n">
        <f aca="false">Assumptions!$B$18*MIN(1,(Data_Clean!F2604-1)/Assumptions!$B$23)</f>
        <v>10</v>
      </c>
      <c r="O2604" s="16" t="n">
        <f aca="false">Assumptions!$B$19*(0.4*IF(Data_Clean!E2604="",0,MIN(1,Data_Clean!E2604/12/Assumptions!$B$24))+0.35*IF(Data_Clean!D2604="Y",1,0)+0.25*(1-MIN(Data_Clean!T2604,3)/3))/IF(Data_Clean!E2604="",0.6,1)</f>
        <v>9.6</v>
      </c>
      <c r="P2604" s="16" t="n">
        <f aca="false">SUM(K2604:O2604)/(Assumptions!$D$5-IF(K2604="",Assumptions!$B$15,0))*100</f>
        <v>70.0484679538638</v>
      </c>
      <c r="Q2604" s="7" t="str">
        <f aca="false">IF(J2604&gt;=Assumptions!$B$26,"High",IF(J2604&gt;=Assumptions!$B$27,"Mid","Low"))</f>
        <v>High</v>
      </c>
      <c r="R2604" s="7" t="str">
        <f aca="false">IF(P2604&gt;=Assumptions!$B$28,"High",IF(P2604&gt;=Assumptions!$B$29,"Mid","Low"))</f>
        <v>High</v>
      </c>
      <c r="S2604" s="7" t="str">
        <f aca="false">INDEX(Assumptions!$B$33:$B$41,MATCH(Q2604&amp;"|"&amp;R2604,Assumptions!$A$33:$A$41,0))</f>
        <v>Premier Advocates</v>
      </c>
      <c r="T2604" s="7" t="n">
        <f aca="false">IF(ISNUMBER(Data_Clean!V2604),J2604*Data_Clean!V2604,0)</f>
        <v>52.0704</v>
      </c>
    </row>
    <row r="2605" customFormat="false" ht="15" hidden="false" customHeight="false" outlineLevel="0" collapsed="false">
      <c r="A2605" s="15" t="str">
        <f aca="false">Data_Clean!A2605</f>
        <v>CX102601</v>
      </c>
      <c r="B2605" s="14" t="n">
        <f aca="false">Data_Clean!G2605*Assumptions!$B$5</f>
        <v>425.972</v>
      </c>
      <c r="C2605" s="14" t="n">
        <f aca="false">IF(Data_Clean!H2605="",0,Data_Clean!H2605)*Assumptions!$B$6</f>
        <v>549.95652</v>
      </c>
      <c r="D2605" s="14" t="n">
        <f aca="false">Data_Clean!I2605*Assumptions!$B$7</f>
        <v>936.8</v>
      </c>
      <c r="E2605" s="14" t="n">
        <f aca="false">Data_Clean!J2605*Assumptions!$B$8</f>
        <v>0</v>
      </c>
      <c r="F2605" s="14" t="n">
        <f aca="false">Data_Clean!K2605*Assumptions!$B$9</f>
        <v>5330.6</v>
      </c>
      <c r="G2605" s="14" t="n">
        <f aca="false">Data_Clean!L2605*Assumptions!$B$10</f>
        <v>0</v>
      </c>
      <c r="H2605" s="14" t="n">
        <f aca="false">IF(OR(Data_Clean!M2605="",Data_Clean!N2605=""),0,Data_Clean!M2605*Data_Clean!N2605/100)*Assumptions!$B$13*Assumptions!$B$11</f>
        <v>274.704</v>
      </c>
      <c r="I2605" s="14" t="n">
        <f aca="false">Data_Clean!O2605*4*Assumptions!$B$12</f>
        <v>40.83504</v>
      </c>
      <c r="J2605" s="14" t="n">
        <f aca="false">SUM(B2605:I2605)</f>
        <v>7558.86756</v>
      </c>
      <c r="K2605" s="16" t="n">
        <f aca="false">IF(Data_Clean!P2605="","",Assumptions!$B$15*0.5^(Data_Clean!P2605/Assumptions!$B$20))</f>
        <v>22.735748497656</v>
      </c>
      <c r="L2605" s="16" t="n">
        <f aca="false">Assumptions!$B$16*MIN(1,LN(1+Data_Clean!Q2605)/LN(1+Assumptions!$B$21))</f>
        <v>11.8154173628685</v>
      </c>
      <c r="M2605" s="16" t="n">
        <f aca="false">Assumptions!$B$17*(0.6*MIN(1,Data_Clean!R2605/Assumptions!$B$22)+0.4*IF(Data_Clean!S2605="",0,Data_Clean!S2605))</f>
        <v>2.856</v>
      </c>
      <c r="N2605" s="16" t="n">
        <f aca="false">Assumptions!$B$18*MIN(1,(Data_Clean!F2605-1)/Assumptions!$B$23)</f>
        <v>20</v>
      </c>
      <c r="O2605" s="16" t="n">
        <f aca="false">Assumptions!$B$19*(0.4*IF(Data_Clean!E2605="",0,MIN(1,Data_Clean!E2605/12/Assumptions!$B$24))+0.35*IF(Data_Clean!D2605="Y",1,0)+0.25*(1-MIN(Data_Clean!T2605,3)/3))/IF(Data_Clean!E2605="",0.6,1)</f>
        <v>13.75</v>
      </c>
      <c r="P2605" s="16" t="n">
        <f aca="false">SUM(K2605:O2605)/(Assumptions!$D$5-IF(K2605="",Assumptions!$B$15,0))*100</f>
        <v>71.1571658605245</v>
      </c>
      <c r="Q2605" s="7" t="str">
        <f aca="false">IF(J2605&gt;=Assumptions!$B$26,"High",IF(J2605&gt;=Assumptions!$B$27,"Mid","Low"))</f>
        <v>High</v>
      </c>
      <c r="R2605" s="7" t="str">
        <f aca="false">IF(P2605&gt;=Assumptions!$B$28,"High",IF(P2605&gt;=Assumptions!$B$29,"Mid","Low"))</f>
        <v>High</v>
      </c>
      <c r="S2605" s="7" t="str">
        <f aca="false">INDEX(Assumptions!$B$33:$B$41,MATCH(Q2605&amp;"|"&amp;R2605,Assumptions!$A$33:$A$41,0))</f>
        <v>Premier Advocates</v>
      </c>
      <c r="T2605" s="7" t="n">
        <f aca="false">IF(ISNUMBER(Data_Clean!V2605),J2605*Data_Clean!V2605,0)</f>
        <v>326.543078592</v>
      </c>
    </row>
    <row r="2606" customFormat="false" ht="15" hidden="false" customHeight="false" outlineLevel="0" collapsed="false">
      <c r="A2606" s="15" t="str">
        <f aca="false">Data_Clean!A2606</f>
        <v>CX102602</v>
      </c>
      <c r="B2606" s="14" t="n">
        <f aca="false">Data_Clean!G2606*Assumptions!$B$5</f>
        <v>89.05125</v>
      </c>
      <c r="C2606" s="14" t="n">
        <f aca="false">IF(Data_Clean!H2606="",0,Data_Clean!H2606)*Assumptions!$B$6</f>
        <v>152.39664</v>
      </c>
      <c r="D2606" s="14" t="n">
        <f aca="false">Data_Clean!I2606*Assumptions!$B$7</f>
        <v>0</v>
      </c>
      <c r="E2606" s="14" t="n">
        <f aca="false">Data_Clean!J2606*Assumptions!$B$8</f>
        <v>0</v>
      </c>
      <c r="F2606" s="14" t="n">
        <f aca="false">Data_Clean!K2606*Assumptions!$B$9</f>
        <v>0</v>
      </c>
      <c r="G2606" s="14" t="n">
        <f aca="false">Data_Clean!L2606*Assumptions!$B$10</f>
        <v>799.65</v>
      </c>
      <c r="H2606" s="14" t="n">
        <f aca="false">IF(OR(Data_Clean!M2606="",Data_Clean!N2606=""),0,Data_Clean!M2606*Data_Clean!N2606/100)*Assumptions!$B$13*Assumptions!$B$11</f>
        <v>0</v>
      </c>
      <c r="I2606" s="14" t="n">
        <f aca="false">Data_Clean!O2606*4*Assumptions!$B$12</f>
        <v>0</v>
      </c>
      <c r="J2606" s="14" t="n">
        <f aca="false">SUM(B2606:I2606)</f>
        <v>1041.09789</v>
      </c>
      <c r="K2606" s="16" t="n">
        <f aca="false">IF(Data_Clean!P2606="","",Assumptions!$B$15*0.5^(Data_Clean!P2606/Assumptions!$B$20))</f>
        <v>28.6452481173125</v>
      </c>
      <c r="L2606" s="16" t="n">
        <f aca="false">Assumptions!$B$16*MIN(1,LN(1+Data_Clean!Q2606)/LN(1+Assumptions!$B$21))</f>
        <v>13.0760265116583</v>
      </c>
      <c r="M2606" s="16" t="n">
        <f aca="false">Assumptions!$B$17*(0.6*MIN(1,Data_Clean!R2606/Assumptions!$B$22)+0.4*IF(Data_Clean!S2606="",0,Data_Clean!S2606))</f>
        <v>11.958</v>
      </c>
      <c r="N2606" s="16" t="n">
        <f aca="false">Assumptions!$B$18*MIN(1,(Data_Clean!F2606-1)/Assumptions!$B$23)</f>
        <v>10</v>
      </c>
      <c r="O2606" s="16" t="n">
        <f aca="false">Assumptions!$B$19*(0.4*IF(Data_Clean!E2606="",0,MIN(1,Data_Clean!E2606/12/Assumptions!$B$24))+0.35*IF(Data_Clean!D2606="Y",1,0)+0.25*(1-MIN(Data_Clean!T2606,3)/3))/IF(Data_Clean!E2606="",0.6,1)</f>
        <v>3.8</v>
      </c>
      <c r="P2606" s="16" t="n">
        <f aca="false">SUM(K2606:O2606)/(Assumptions!$D$5-IF(K2606="",Assumptions!$B$15,0))*100</f>
        <v>67.4792746289707</v>
      </c>
      <c r="Q2606" s="7" t="str">
        <f aca="false">IF(J2606&gt;=Assumptions!$B$26,"High",IF(J2606&gt;=Assumptions!$B$27,"Mid","Low"))</f>
        <v>Mid</v>
      </c>
      <c r="R2606" s="7" t="str">
        <f aca="false">IF(P2606&gt;=Assumptions!$B$28,"High",IF(P2606&gt;=Assumptions!$B$29,"Mid","Low"))</f>
        <v>Mid</v>
      </c>
      <c r="S2606" s="7" t="str">
        <f aca="false">INDEX(Assumptions!$B$33:$B$41,MATCH(Q2606&amp;"|"&amp;R2606,Assumptions!$A$33:$A$41,0))</f>
        <v>Established Core</v>
      </c>
      <c r="T2606" s="7" t="n">
        <f aca="false">IF(ISNUMBER(Data_Clean!V2606),J2606*Data_Clean!V2606,0)</f>
        <v>89.638528329</v>
      </c>
    </row>
    <row r="2607" customFormat="false" ht="15" hidden="false" customHeight="false" outlineLevel="0" collapsed="false">
      <c r="A2607" s="15" t="str">
        <f aca="false">Data_Clean!A2607</f>
        <v>CX102603</v>
      </c>
      <c r="B2607" s="14" t="n">
        <f aca="false">Data_Clean!G2607*Assumptions!$B$5</f>
        <v>70.8145</v>
      </c>
      <c r="C2607" s="14" t="n">
        <f aca="false">IF(Data_Clean!H2607="",0,Data_Clean!H2607)*Assumptions!$B$6</f>
        <v>0</v>
      </c>
      <c r="D2607" s="14" t="n">
        <f aca="false">Data_Clean!I2607*Assumptions!$B$7</f>
        <v>0</v>
      </c>
      <c r="E2607" s="14" t="n">
        <f aca="false">Data_Clean!J2607*Assumptions!$B$8</f>
        <v>0</v>
      </c>
      <c r="F2607" s="14" t="n">
        <f aca="false">Data_Clean!K2607*Assumptions!$B$9</f>
        <v>0</v>
      </c>
      <c r="G2607" s="14" t="n">
        <f aca="false">Data_Clean!L2607*Assumptions!$B$10</f>
        <v>0</v>
      </c>
      <c r="H2607" s="14" t="n">
        <f aca="false">IF(OR(Data_Clean!M2607="",Data_Clean!N2607=""),0,Data_Clean!M2607*Data_Clean!N2607/100)*Assumptions!$B$13*Assumptions!$B$11</f>
        <v>0</v>
      </c>
      <c r="I2607" s="14" t="n">
        <f aca="false">Data_Clean!O2607*4*Assumptions!$B$12</f>
        <v>0</v>
      </c>
      <c r="J2607" s="14" t="n">
        <f aca="false">SUM(B2607:I2607)</f>
        <v>70.8145</v>
      </c>
      <c r="K2607" s="16" t="n">
        <f aca="false">IF(Data_Clean!P2607="","",Assumptions!$B$15*0.5^(Data_Clean!P2607/Assumptions!$B$20))</f>
        <v>0.0116264725485952</v>
      </c>
      <c r="L2607" s="16" t="n">
        <f aca="false">Assumptions!$B$16*MIN(1,LN(1+Data_Clean!Q2607)/LN(1+Assumptions!$B$21))</f>
        <v>0</v>
      </c>
      <c r="M2607" s="16" t="n">
        <f aca="false">Assumptions!$B$17*(0.6*MIN(1,Data_Clean!R2607/Assumptions!$B$22)+0.4*IF(Data_Clean!S2607="",0,Data_Clean!S2607))</f>
        <v>0</v>
      </c>
      <c r="N2607" s="16" t="n">
        <f aca="false">Assumptions!$B$18*MIN(1,(Data_Clean!F2607-1)/Assumptions!$B$23)</f>
        <v>0</v>
      </c>
      <c r="O2607" s="16" t="n">
        <f aca="false">Assumptions!$B$19*(0.4*IF(Data_Clean!E2607="",0,MIN(1,Data_Clean!E2607/12/Assumptions!$B$24))+0.35*IF(Data_Clean!D2607="Y",1,0)+0.25*(1-MIN(Data_Clean!T2607,3)/3))/IF(Data_Clean!E2607="",0.6,1)</f>
        <v>7.9</v>
      </c>
      <c r="P2607" s="16" t="n">
        <f aca="false">SUM(K2607:O2607)/(Assumptions!$D$5-IF(K2607="",Assumptions!$B$15,0))*100</f>
        <v>7.9116264725486</v>
      </c>
      <c r="Q2607" s="7" t="str">
        <f aca="false">IF(J2607&gt;=Assumptions!$B$26,"High",IF(J2607&gt;=Assumptions!$B$27,"Mid","Low"))</f>
        <v>Low</v>
      </c>
      <c r="R2607" s="7" t="str">
        <f aca="false">IF(P2607&gt;=Assumptions!$B$28,"High",IF(P2607&gt;=Assumptions!$B$29,"Mid","Low"))</f>
        <v>Low</v>
      </c>
      <c r="S2607" s="7" t="str">
        <f aca="false">INDEX(Assumptions!$B$33:$B$41,MATCH(Q2607&amp;"|"&amp;R2607,Assumptions!$A$33:$A$41,0))</f>
        <v>Dormant &amp; Low Value</v>
      </c>
      <c r="T2607" s="7" t="n">
        <f aca="false">IF(ISNUMBER(Data_Clean!V2607),J2607*Data_Clean!V2607,0)</f>
        <v>28.57365075</v>
      </c>
    </row>
    <row r="2608" customFormat="false" ht="15" hidden="false" customHeight="false" outlineLevel="0" collapsed="false">
      <c r="A2608" s="15" t="str">
        <f aca="false">Data_Clean!A2608</f>
        <v>CX102604</v>
      </c>
      <c r="B2608" s="14" t="n">
        <f aca="false">Data_Clean!G2608*Assumptions!$B$5</f>
        <v>52.19625</v>
      </c>
      <c r="C2608" s="14" t="n">
        <f aca="false">IF(Data_Clean!H2608="",0,Data_Clean!H2608)*Assumptions!$B$6</f>
        <v>398.48004</v>
      </c>
      <c r="D2608" s="14" t="n">
        <f aca="false">Data_Clean!I2608*Assumptions!$B$7</f>
        <v>0</v>
      </c>
      <c r="E2608" s="14" t="n">
        <f aca="false">Data_Clean!J2608*Assumptions!$B$8</f>
        <v>0</v>
      </c>
      <c r="F2608" s="14" t="n">
        <f aca="false">Data_Clean!K2608*Assumptions!$B$9</f>
        <v>1512.5</v>
      </c>
      <c r="G2608" s="14" t="n">
        <f aca="false">Data_Clean!L2608*Assumptions!$B$10</f>
        <v>0</v>
      </c>
      <c r="H2608" s="14" t="n">
        <f aca="false">IF(OR(Data_Clean!M2608="",Data_Clean!N2608=""),0,Data_Clean!M2608*Data_Clean!N2608/100)*Assumptions!$B$13*Assumptions!$B$11</f>
        <v>193.5</v>
      </c>
      <c r="I2608" s="14" t="n">
        <f aca="false">Data_Clean!O2608*4*Assumptions!$B$12</f>
        <v>21.35856</v>
      </c>
      <c r="J2608" s="14" t="n">
        <f aca="false">SUM(B2608:I2608)</f>
        <v>2178.03485</v>
      </c>
      <c r="K2608" s="16" t="n">
        <f aca="false">IF(Data_Clean!P2608="","",Assumptions!$B$15*0.5^(Data_Clean!P2608/Assumptions!$B$20))</f>
        <v>29.3147990530274</v>
      </c>
      <c r="L2608" s="16" t="n">
        <f aca="false">Assumptions!$B$16*MIN(1,LN(1+Data_Clean!Q2608)/LN(1+Assumptions!$B$21))</f>
        <v>12.8906482631789</v>
      </c>
      <c r="M2608" s="16" t="n">
        <f aca="false">Assumptions!$B$17*(0.6*MIN(1,Data_Clean!R2608/Assumptions!$B$22)+0.4*IF(Data_Clean!S2608="",0,Data_Clean!S2608))</f>
        <v>3.57</v>
      </c>
      <c r="N2608" s="16" t="n">
        <f aca="false">Assumptions!$B$18*MIN(1,(Data_Clean!F2608-1)/Assumptions!$B$23)</f>
        <v>15</v>
      </c>
      <c r="O2608" s="16" t="n">
        <f aca="false">Assumptions!$B$19*(0.4*IF(Data_Clean!E2608="",0,MIN(1,Data_Clean!E2608/12/Assumptions!$B$24))+0.35*IF(Data_Clean!D2608="Y",1,0)+0.25*(1-MIN(Data_Clean!T2608,3)/3))/IF(Data_Clean!E2608="",0.6,1)</f>
        <v>4.16666666666667</v>
      </c>
      <c r="P2608" s="16" t="n">
        <f aca="false">SUM(K2608:O2608)/(Assumptions!$D$5-IF(K2608="",Assumptions!$B$15,0))*100</f>
        <v>64.9421139828729</v>
      </c>
      <c r="Q2608" s="7" t="str">
        <f aca="false">IF(J2608&gt;=Assumptions!$B$26,"High",IF(J2608&gt;=Assumptions!$B$27,"Mid","Low"))</f>
        <v>High</v>
      </c>
      <c r="R2608" s="7" t="str">
        <f aca="false">IF(P2608&gt;=Assumptions!$B$28,"High",IF(P2608&gt;=Assumptions!$B$29,"Mid","Low"))</f>
        <v>Mid</v>
      </c>
      <c r="S2608" s="7" t="str">
        <f aca="false">INDEX(Assumptions!$B$33:$B$41,MATCH(Q2608&amp;"|"&amp;R2608,Assumptions!$A$33:$A$41,0))</f>
        <v>Established Core</v>
      </c>
      <c r="T2608" s="7" t="n">
        <f aca="false">IF(ISNUMBER(Data_Clean!V2608),J2608*Data_Clean!V2608,0)</f>
        <v>359.81135722</v>
      </c>
    </row>
    <row r="2609" customFormat="false" ht="15" hidden="false" customHeight="false" outlineLevel="0" collapsed="false">
      <c r="A2609" s="15" t="str">
        <f aca="false">Data_Clean!A2609</f>
        <v>CX102605</v>
      </c>
      <c r="B2609" s="14" t="n">
        <f aca="false">Data_Clean!G2609*Assumptions!$B$5</f>
        <v>477.24575</v>
      </c>
      <c r="C2609" s="14" t="n">
        <f aca="false">IF(Data_Clean!H2609="",0,Data_Clean!H2609)*Assumptions!$B$6</f>
        <v>955.86084</v>
      </c>
      <c r="D2609" s="14" t="n">
        <f aca="false">Data_Clean!I2609*Assumptions!$B$7</f>
        <v>0</v>
      </c>
      <c r="E2609" s="14" t="n">
        <f aca="false">Data_Clean!J2609*Assumptions!$B$8</f>
        <v>1656.2778</v>
      </c>
      <c r="F2609" s="14" t="n">
        <f aca="false">Data_Clean!K2609*Assumptions!$B$9</f>
        <v>5562.7</v>
      </c>
      <c r="G2609" s="14" t="n">
        <f aca="false">Data_Clean!L2609*Assumptions!$B$10</f>
        <v>0</v>
      </c>
      <c r="H2609" s="14" t="n">
        <f aca="false">IF(OR(Data_Clean!M2609="",Data_Clean!N2609=""),0,Data_Clean!M2609*Data_Clean!N2609/100)*Assumptions!$B$13*Assumptions!$B$11</f>
        <v>273</v>
      </c>
      <c r="I2609" s="14" t="n">
        <f aca="false">Data_Clean!O2609*4*Assumptions!$B$12</f>
        <v>91.4904</v>
      </c>
      <c r="J2609" s="14" t="n">
        <f aca="false">SUM(B2609:I2609)</f>
        <v>9016.57479</v>
      </c>
      <c r="K2609" s="16" t="n">
        <f aca="false">IF(Data_Clean!P2609="","",Assumptions!$B$15*0.5^(Data_Clean!P2609/Assumptions!$B$20))</f>
        <v>28.6452481173125</v>
      </c>
      <c r="L2609" s="16" t="n">
        <f aca="false">Assumptions!$B$16*MIN(1,LN(1+Data_Clean!Q2609)/LN(1+Assumptions!$B$21))</f>
        <v>16.9333625893004</v>
      </c>
      <c r="M2609" s="16" t="n">
        <f aca="false">Assumptions!$B$17*(0.6*MIN(1,Data_Clean!R2609/Assumptions!$B$22)+0.4*IF(Data_Clean!S2609="",0,Data_Clean!S2609))</f>
        <v>9.654</v>
      </c>
      <c r="N2609" s="16" t="n">
        <f aca="false">Assumptions!$B$18*MIN(1,(Data_Clean!F2609-1)/Assumptions!$B$23)</f>
        <v>20</v>
      </c>
      <c r="O2609" s="16" t="n">
        <f aca="false">Assumptions!$B$19*(0.4*IF(Data_Clean!E2609="",0,MIN(1,Data_Clean!E2609/12/Assumptions!$B$24))+0.35*IF(Data_Clean!D2609="Y",1,0)+0.25*(1-MIN(Data_Clean!T2609,3)/3))/IF(Data_Clean!E2609="",0.6,1)</f>
        <v>14.65</v>
      </c>
      <c r="P2609" s="16" t="n">
        <f aca="false">SUM(K2609:O2609)/(Assumptions!$D$5-IF(K2609="",Assumptions!$B$15,0))*100</f>
        <v>89.8826107066129</v>
      </c>
      <c r="Q2609" s="7" t="str">
        <f aca="false">IF(J2609&gt;=Assumptions!$B$26,"High",IF(J2609&gt;=Assumptions!$B$27,"Mid","Low"))</f>
        <v>High</v>
      </c>
      <c r="R2609" s="7" t="str">
        <f aca="false">IF(P2609&gt;=Assumptions!$B$28,"High",IF(P2609&gt;=Assumptions!$B$29,"Mid","Low"))</f>
        <v>High</v>
      </c>
      <c r="S2609" s="7" t="str">
        <f aca="false">INDEX(Assumptions!$B$33:$B$41,MATCH(Q2609&amp;"|"&amp;R2609,Assumptions!$A$33:$A$41,0))</f>
        <v>Premier Advocates</v>
      </c>
      <c r="T2609" s="7" t="n">
        <f aca="false">IF(ISNUMBER(Data_Clean!V2609),J2609*Data_Clean!V2609,0)</f>
        <v>141.560224203</v>
      </c>
    </row>
    <row r="2610" customFormat="false" ht="15" hidden="false" customHeight="false" outlineLevel="0" collapsed="false">
      <c r="A2610" s="15" t="str">
        <f aca="false">Data_Clean!A2610</f>
        <v>CX102606</v>
      </c>
      <c r="B2610" s="14" t="n">
        <f aca="false">Data_Clean!G2610*Assumptions!$B$5</f>
        <v>8.1885</v>
      </c>
      <c r="C2610" s="14" t="n">
        <f aca="false">IF(Data_Clean!H2610="",0,Data_Clean!H2610)*Assumptions!$B$6</f>
        <v>0</v>
      </c>
      <c r="D2610" s="14" t="n">
        <f aca="false">Data_Clean!I2610*Assumptions!$B$7</f>
        <v>0</v>
      </c>
      <c r="E2610" s="14" t="n">
        <f aca="false">Data_Clean!J2610*Assumptions!$B$8</f>
        <v>0</v>
      </c>
      <c r="F2610" s="14" t="n">
        <f aca="false">Data_Clean!K2610*Assumptions!$B$9</f>
        <v>0</v>
      </c>
      <c r="G2610" s="14" t="n">
        <f aca="false">Data_Clean!L2610*Assumptions!$B$10</f>
        <v>0</v>
      </c>
      <c r="H2610" s="14" t="n">
        <f aca="false">IF(OR(Data_Clean!M2610="",Data_Clean!N2610=""),0,Data_Clean!M2610*Data_Clean!N2610/100)*Assumptions!$B$13*Assumptions!$B$11</f>
        <v>0</v>
      </c>
      <c r="I2610" s="14" t="n">
        <f aca="false">Data_Clean!O2610*4*Assumptions!$B$12</f>
        <v>0</v>
      </c>
      <c r="J2610" s="14" t="n">
        <f aca="false">SUM(B2610:I2610)</f>
        <v>8.1885</v>
      </c>
      <c r="K2610" s="16" t="n">
        <f aca="false">IF(Data_Clean!P2610="","",Assumptions!$B$15*0.5^(Data_Clean!P2610/Assumptions!$B$20))</f>
        <v>12.7600074142628</v>
      </c>
      <c r="L2610" s="16" t="n">
        <f aca="false">Assumptions!$B$16*MIN(1,LN(1+Data_Clean!Q2610)/LN(1+Assumptions!$B$21))</f>
        <v>8.67194478953664</v>
      </c>
      <c r="M2610" s="16" t="n">
        <f aca="false">Assumptions!$B$17*(0.6*MIN(1,Data_Clean!R2610/Assumptions!$B$22)+0.4*IF(Data_Clean!S2610="",0,Data_Clean!S2610))</f>
        <v>6.078</v>
      </c>
      <c r="N2610" s="16" t="n">
        <f aca="false">Assumptions!$B$18*MIN(1,(Data_Clean!F2610-1)/Assumptions!$B$23)</f>
        <v>0</v>
      </c>
      <c r="O2610" s="16" t="n">
        <f aca="false">Assumptions!$B$19*(0.4*IF(Data_Clean!E2610="",0,MIN(1,Data_Clean!E2610/12/Assumptions!$B$24))+0.35*IF(Data_Clean!D2610="Y",1,0)+0.25*(1-MIN(Data_Clean!T2610,3)/3))/IF(Data_Clean!E2610="",0.6,1)</f>
        <v>5.8</v>
      </c>
      <c r="P2610" s="16" t="n">
        <f aca="false">SUM(K2610:O2610)/(Assumptions!$D$5-IF(K2610="",Assumptions!$B$15,0))*100</f>
        <v>33.3099522037995</v>
      </c>
      <c r="Q2610" s="7" t="str">
        <f aca="false">IF(J2610&gt;=Assumptions!$B$26,"High",IF(J2610&gt;=Assumptions!$B$27,"Mid","Low"))</f>
        <v>Low</v>
      </c>
      <c r="R2610" s="7" t="str">
        <f aca="false">IF(P2610&gt;=Assumptions!$B$28,"High",IF(P2610&gt;=Assumptions!$B$29,"Mid","Low"))</f>
        <v>Low</v>
      </c>
      <c r="S2610" s="7" t="str">
        <f aca="false">INDEX(Assumptions!$B$33:$B$41,MATCH(Q2610&amp;"|"&amp;R2610,Assumptions!$A$33:$A$41,0))</f>
        <v>Dormant &amp; Low Value</v>
      </c>
      <c r="T2610" s="7" t="n">
        <f aca="false">IF(ISNUMBER(Data_Clean!V2610),J2610*Data_Clean!V2610,0)</f>
        <v>1.4559153</v>
      </c>
    </row>
    <row r="2611" customFormat="false" ht="15" hidden="false" customHeight="false" outlineLevel="0" collapsed="false">
      <c r="A2611" s="15" t="str">
        <f aca="false">Data_Clean!A2611</f>
        <v>CX102607</v>
      </c>
      <c r="B2611" s="14" t="n">
        <f aca="false">Data_Clean!G2611*Assumptions!$B$5</f>
        <v>124.93775</v>
      </c>
      <c r="C2611" s="14" t="n">
        <f aca="false">IF(Data_Clean!H2611="",0,Data_Clean!H2611)*Assumptions!$B$6</f>
        <v>146.3922</v>
      </c>
      <c r="D2611" s="14" t="n">
        <f aca="false">Data_Clean!I2611*Assumptions!$B$7</f>
        <v>0</v>
      </c>
      <c r="E2611" s="14" t="n">
        <f aca="false">Data_Clean!J2611*Assumptions!$B$8</f>
        <v>0</v>
      </c>
      <c r="F2611" s="14" t="n">
        <f aca="false">Data_Clean!K2611*Assumptions!$B$9</f>
        <v>0</v>
      </c>
      <c r="G2611" s="14" t="n">
        <f aca="false">Data_Clean!L2611*Assumptions!$B$10</f>
        <v>0</v>
      </c>
      <c r="H2611" s="14" t="n">
        <f aca="false">IF(OR(Data_Clean!M2611="",Data_Clean!N2611=""),0,Data_Clean!M2611*Data_Clean!N2611/100)*Assumptions!$B$13*Assumptions!$B$11</f>
        <v>59.472</v>
      </c>
      <c r="I2611" s="14" t="n">
        <f aca="false">Data_Clean!O2611*4*Assumptions!$B$12</f>
        <v>17.10192</v>
      </c>
      <c r="J2611" s="14" t="n">
        <f aca="false">SUM(B2611:I2611)</f>
        <v>347.90387</v>
      </c>
      <c r="K2611" s="16" t="n">
        <f aca="false">IF(Data_Clean!P2611="","",Assumptions!$B$15*0.5^(Data_Clean!P2611/Assumptions!$B$20))</f>
        <v>28.6452481173125</v>
      </c>
      <c r="L2611" s="16" t="n">
        <f aca="false">Assumptions!$B$16*MIN(1,LN(1+Data_Clean!Q2611)/LN(1+Assumptions!$B$21))</f>
        <v>12.2792642888455</v>
      </c>
      <c r="M2611" s="16" t="n">
        <f aca="false">Assumptions!$B$17*(0.6*MIN(1,Data_Clean!R2611/Assumptions!$B$22)+0.4*IF(Data_Clean!S2611="",0,Data_Clean!S2611))</f>
        <v>10.392</v>
      </c>
      <c r="N2611" s="16" t="n">
        <f aca="false">Assumptions!$B$18*MIN(1,(Data_Clean!F2611-1)/Assumptions!$B$23)</f>
        <v>10</v>
      </c>
      <c r="O2611" s="16" t="n">
        <f aca="false">Assumptions!$B$19*(0.4*IF(Data_Clean!E2611="",0,MIN(1,Data_Clean!E2611/12/Assumptions!$B$24))+0.35*IF(Data_Clean!D2611="Y",1,0)+0.25*(1-MIN(Data_Clean!T2611,3)/3))/IF(Data_Clean!E2611="",0.6,1)</f>
        <v>5.8</v>
      </c>
      <c r="P2611" s="16" t="n">
        <f aca="false">SUM(K2611:O2611)/(Assumptions!$D$5-IF(K2611="",Assumptions!$B$15,0))*100</f>
        <v>67.116512406158</v>
      </c>
      <c r="Q2611" s="7" t="str">
        <f aca="false">IF(J2611&gt;=Assumptions!$B$26,"High",IF(J2611&gt;=Assumptions!$B$27,"Mid","Low"))</f>
        <v>Low</v>
      </c>
      <c r="R2611" s="7" t="str">
        <f aca="false">IF(P2611&gt;=Assumptions!$B$28,"High",IF(P2611&gt;=Assumptions!$B$29,"Mid","Low"))</f>
        <v>Mid</v>
      </c>
      <c r="S2611" s="7" t="str">
        <f aca="false">INDEX(Assumptions!$B$33:$B$41,MATCH(Q2611&amp;"|"&amp;R2611,Assumptions!$A$33:$A$41,0))</f>
        <v>Light Touch</v>
      </c>
      <c r="T2611" s="7" t="n">
        <f aca="false">IF(ISNUMBER(Data_Clean!V2611),J2611*Data_Clean!V2611,0)</f>
        <v>17.882258918</v>
      </c>
    </row>
    <row r="2612" customFormat="false" ht="15" hidden="false" customHeight="false" outlineLevel="0" collapsed="false">
      <c r="A2612" s="15" t="str">
        <f aca="false">Data_Clean!A2612</f>
        <v>CX102608</v>
      </c>
      <c r="B2612" s="14" t="n">
        <f aca="false">Data_Clean!G2612*Assumptions!$B$5</f>
        <v>128.01575</v>
      </c>
      <c r="C2612" s="14" t="n">
        <f aca="false">IF(Data_Clean!H2612="",0,Data_Clean!H2612)*Assumptions!$B$6</f>
        <v>0</v>
      </c>
      <c r="D2612" s="14" t="n">
        <f aca="false">Data_Clean!I2612*Assumptions!$B$7</f>
        <v>383.2</v>
      </c>
      <c r="E2612" s="14" t="n">
        <f aca="false">Data_Clean!J2612*Assumptions!$B$8</f>
        <v>0</v>
      </c>
      <c r="F2612" s="14" t="n">
        <f aca="false">Data_Clean!K2612*Assumptions!$B$9</f>
        <v>0</v>
      </c>
      <c r="G2612" s="14" t="n">
        <f aca="false">Data_Clean!L2612*Assumptions!$B$10</f>
        <v>0</v>
      </c>
      <c r="H2612" s="14" t="n">
        <f aca="false">IF(OR(Data_Clean!M2612="",Data_Clean!N2612=""),0,Data_Clean!M2612*Data_Clean!N2612/100)*Assumptions!$B$13*Assumptions!$B$11</f>
        <v>0</v>
      </c>
      <c r="I2612" s="14" t="n">
        <f aca="false">Data_Clean!O2612*4*Assumptions!$B$12</f>
        <v>0</v>
      </c>
      <c r="J2612" s="14" t="n">
        <f aca="false">SUM(B2612:I2612)</f>
        <v>511.21575</v>
      </c>
      <c r="K2612" s="16" t="n">
        <f aca="false">IF(Data_Clean!P2612="","",Assumptions!$B$15*0.5^(Data_Clean!P2612/Assumptions!$B$20))</f>
        <v>24.9371368842836</v>
      </c>
      <c r="L2612" s="16" t="n">
        <f aca="false">Assumptions!$B$16*MIN(1,LN(1+Data_Clean!Q2612)/LN(1+Assumptions!$B$21))</f>
        <v>14.320838960067</v>
      </c>
      <c r="M2612" s="16" t="n">
        <f aca="false">Assumptions!$B$17*(0.6*MIN(1,Data_Clean!R2612/Assumptions!$B$22)+0.4*IF(Data_Clean!S2612="",0,Data_Clean!S2612))</f>
        <v>2.832</v>
      </c>
      <c r="N2612" s="16" t="n">
        <f aca="false">Assumptions!$B$18*MIN(1,(Data_Clean!F2612-1)/Assumptions!$B$23)</f>
        <v>10</v>
      </c>
      <c r="O2612" s="16" t="n">
        <f aca="false">Assumptions!$B$19*(0.4*IF(Data_Clean!E2612="",0,MIN(1,Data_Clean!E2612/12/Assumptions!$B$24))+0.35*IF(Data_Clean!D2612="Y",1,0)+0.25*(1-MIN(Data_Clean!T2612,3)/3))/IF(Data_Clean!E2612="",0.6,1)</f>
        <v>12.65</v>
      </c>
      <c r="P2612" s="16" t="n">
        <f aca="false">SUM(K2612:O2612)/(Assumptions!$D$5-IF(K2612="",Assumptions!$B$15,0))*100</f>
        <v>64.7399758443507</v>
      </c>
      <c r="Q2612" s="7" t="str">
        <f aca="false">IF(J2612&gt;=Assumptions!$B$26,"High",IF(J2612&gt;=Assumptions!$B$27,"Mid","Low"))</f>
        <v>Mid</v>
      </c>
      <c r="R2612" s="7" t="str">
        <f aca="false">IF(P2612&gt;=Assumptions!$B$28,"High",IF(P2612&gt;=Assumptions!$B$29,"Mid","Low"))</f>
        <v>Mid</v>
      </c>
      <c r="S2612" s="7" t="str">
        <f aca="false">INDEX(Assumptions!$B$33:$B$41,MATCH(Q2612&amp;"|"&amp;R2612,Assumptions!$A$33:$A$41,0))</f>
        <v>Established Core</v>
      </c>
      <c r="T2612" s="7" t="n">
        <f aca="false">IF(ISNUMBER(Data_Clean!V2612),J2612*Data_Clean!V2612,0)</f>
        <v>33.586874775</v>
      </c>
    </row>
    <row r="2613" customFormat="false" ht="15" hidden="false" customHeight="false" outlineLevel="0" collapsed="false">
      <c r="A2613" s="15" t="str">
        <f aca="false">Data_Clean!A2613</f>
        <v>CX102609</v>
      </c>
      <c r="B2613" s="14" t="n">
        <f aca="false">Data_Clean!G2613*Assumptions!$B$5</f>
        <v>28.6585</v>
      </c>
      <c r="C2613" s="14" t="n">
        <f aca="false">IF(Data_Clean!H2613="",0,Data_Clean!H2613)*Assumptions!$B$6</f>
        <v>0</v>
      </c>
      <c r="D2613" s="14" t="n">
        <f aca="false">Data_Clean!I2613*Assumptions!$B$7</f>
        <v>0</v>
      </c>
      <c r="E2613" s="14" t="n">
        <f aca="false">Data_Clean!J2613*Assumptions!$B$8</f>
        <v>0</v>
      </c>
      <c r="F2613" s="14" t="n">
        <f aca="false">Data_Clean!K2613*Assumptions!$B$9</f>
        <v>0</v>
      </c>
      <c r="G2613" s="14" t="n">
        <f aca="false">Data_Clean!L2613*Assumptions!$B$10</f>
        <v>81.9</v>
      </c>
      <c r="H2613" s="14" t="n">
        <f aca="false">IF(OR(Data_Clean!M2613="",Data_Clean!N2613=""),0,Data_Clean!M2613*Data_Clean!N2613/100)*Assumptions!$B$13*Assumptions!$B$11</f>
        <v>0</v>
      </c>
      <c r="I2613" s="14" t="n">
        <f aca="false">Data_Clean!O2613*4*Assumptions!$B$12</f>
        <v>0</v>
      </c>
      <c r="J2613" s="14" t="n">
        <f aca="false">SUM(B2613:I2613)</f>
        <v>110.5585</v>
      </c>
      <c r="K2613" s="16" t="n">
        <f aca="false">IF(Data_Clean!P2613="","",Assumptions!$B$15*0.5^(Data_Clean!P2613/Assumptions!$B$20))</f>
        <v>0.169601863762544</v>
      </c>
      <c r="L2613" s="16" t="n">
        <f aca="false">Assumptions!$B$16*MIN(1,LN(1+Data_Clean!Q2613)/LN(1+Assumptions!$B$21))</f>
        <v>0</v>
      </c>
      <c r="M2613" s="16" t="n">
        <f aca="false">Assumptions!$B$17*(0.6*MIN(1,Data_Clean!R2613/Assumptions!$B$22)+0.4*IF(Data_Clean!S2613="",0,Data_Clean!S2613))</f>
        <v>0</v>
      </c>
      <c r="N2613" s="16" t="n">
        <f aca="false">Assumptions!$B$18*MIN(1,(Data_Clean!F2613-1)/Assumptions!$B$23)</f>
        <v>5</v>
      </c>
      <c r="O2613" s="16" t="n">
        <f aca="false">Assumptions!$B$19*(0.4*IF(Data_Clean!E2613="",0,MIN(1,Data_Clean!E2613/12/Assumptions!$B$24))+0.35*IF(Data_Clean!D2613="Y",1,0)+0.25*(1-MIN(Data_Clean!T2613,3)/3))/IF(Data_Clean!E2613="",0.6,1)</f>
        <v>4.9</v>
      </c>
      <c r="P2613" s="16" t="n">
        <f aca="false">SUM(K2613:O2613)/(Assumptions!$D$5-IF(K2613="",Assumptions!$B$15,0))*100</f>
        <v>10.0696018637625</v>
      </c>
      <c r="Q2613" s="7" t="str">
        <f aca="false">IF(J2613&gt;=Assumptions!$B$26,"High",IF(J2613&gt;=Assumptions!$B$27,"Mid","Low"))</f>
        <v>Low</v>
      </c>
      <c r="R2613" s="7" t="str">
        <f aca="false">IF(P2613&gt;=Assumptions!$B$28,"High",IF(P2613&gt;=Assumptions!$B$29,"Mid","Low"))</f>
        <v>Low</v>
      </c>
      <c r="S2613" s="7" t="str">
        <f aca="false">INDEX(Assumptions!$B$33:$B$41,MATCH(Q2613&amp;"|"&amp;R2613,Assumptions!$A$33:$A$41,0))</f>
        <v>Dormant &amp; Low Value</v>
      </c>
      <c r="T2613" s="7" t="n">
        <f aca="false">IF(ISNUMBER(Data_Clean!V2613),J2613*Data_Clean!V2613,0)</f>
        <v>37.95473305</v>
      </c>
    </row>
    <row r="2614" customFormat="false" ht="15" hidden="false" customHeight="false" outlineLevel="0" collapsed="false">
      <c r="A2614" s="15" t="str">
        <f aca="false">Data_Clean!A2614</f>
        <v>CX102610</v>
      </c>
      <c r="B2614" s="14" t="n">
        <f aca="false">Data_Clean!G2614*Assumptions!$B$5</f>
        <v>173.14375</v>
      </c>
      <c r="C2614" s="14" t="n">
        <f aca="false">IF(Data_Clean!H2614="",0,Data_Clean!H2614)*Assumptions!$B$6</f>
        <v>332.59416</v>
      </c>
      <c r="D2614" s="14" t="n">
        <f aca="false">Data_Clean!I2614*Assumptions!$B$7</f>
        <v>0</v>
      </c>
      <c r="E2614" s="14" t="n">
        <f aca="false">Data_Clean!J2614*Assumptions!$B$8</f>
        <v>0</v>
      </c>
      <c r="F2614" s="14" t="n">
        <f aca="false">Data_Clean!K2614*Assumptions!$B$9</f>
        <v>0</v>
      </c>
      <c r="G2614" s="14" t="n">
        <f aca="false">Data_Clean!L2614*Assumptions!$B$10</f>
        <v>0</v>
      </c>
      <c r="H2614" s="14" t="n">
        <f aca="false">IF(OR(Data_Clean!M2614="",Data_Clean!N2614=""),0,Data_Clean!M2614*Data_Clean!N2614/100)*Assumptions!$B$13*Assumptions!$B$11</f>
        <v>270.108</v>
      </c>
      <c r="I2614" s="14" t="n">
        <f aca="false">Data_Clean!O2614*4*Assumptions!$B$12</f>
        <v>98.9448</v>
      </c>
      <c r="J2614" s="14" t="n">
        <f aca="false">SUM(B2614:I2614)</f>
        <v>874.79071</v>
      </c>
      <c r="K2614" s="16" t="n">
        <f aca="false">IF(Data_Clean!P2614="","",Assumptions!$B$15*0.5^(Data_Clean!P2614/Assumptions!$B$20))</f>
        <v>26.7269615442102</v>
      </c>
      <c r="L2614" s="16" t="n">
        <f aca="false">Assumptions!$B$16*MIN(1,LN(1+Data_Clean!Q2614)/LN(1+Assumptions!$B$21))</f>
        <v>20</v>
      </c>
      <c r="M2614" s="16" t="n">
        <f aca="false">Assumptions!$B$17*(0.6*MIN(1,Data_Clean!R2614/Assumptions!$B$22)+0.4*IF(Data_Clean!S2614="",0,Data_Clean!S2614))</f>
        <v>14.55</v>
      </c>
      <c r="N2614" s="16" t="n">
        <f aca="false">Assumptions!$B$18*MIN(1,(Data_Clean!F2614-1)/Assumptions!$B$23)</f>
        <v>10</v>
      </c>
      <c r="O2614" s="16" t="n">
        <f aca="false">Assumptions!$B$19*(0.4*IF(Data_Clean!E2614="",0,MIN(1,Data_Clean!E2614/12/Assumptions!$B$24))+0.35*IF(Data_Clean!D2614="Y",1,0)+0.25*(1-MIN(Data_Clean!T2614,3)/3))/IF(Data_Clean!E2614="",0.6,1)</f>
        <v>15</v>
      </c>
      <c r="P2614" s="16" t="n">
        <f aca="false">SUM(K2614:O2614)/(Assumptions!$D$5-IF(K2614="",Assumptions!$B$15,0))*100</f>
        <v>86.2769615442102</v>
      </c>
      <c r="Q2614" s="7" t="str">
        <f aca="false">IF(J2614&gt;=Assumptions!$B$26,"High",IF(J2614&gt;=Assumptions!$B$27,"Mid","Low"))</f>
        <v>Mid</v>
      </c>
      <c r="R2614" s="7" t="str">
        <f aca="false">IF(P2614&gt;=Assumptions!$B$28,"High",IF(P2614&gt;=Assumptions!$B$29,"Mid","Low"))</f>
        <v>High</v>
      </c>
      <c r="S2614" s="7" t="str">
        <f aca="false">INDEX(Assumptions!$B$33:$B$41,MATCH(Q2614&amp;"|"&amp;R2614,Assumptions!$A$33:$A$41,0))</f>
        <v>Engaged Builders</v>
      </c>
      <c r="T2614" s="7" t="n">
        <f aca="false">IF(ISNUMBER(Data_Clean!V2614),J2614*Data_Clean!V2614,0)</f>
        <v>11.547237372</v>
      </c>
    </row>
    <row r="2615" customFormat="false" ht="15" hidden="false" customHeight="false" outlineLevel="0" collapsed="false">
      <c r="A2615" s="15" t="str">
        <f aca="false">Data_Clean!A2615</f>
        <v>CX102611</v>
      </c>
      <c r="B2615" s="14" t="n">
        <f aca="false">Data_Clean!G2615*Assumptions!$B$5</f>
        <v>131.46725</v>
      </c>
      <c r="C2615" s="14" t="n">
        <f aca="false">IF(Data_Clean!H2615="",0,Data_Clean!H2615)*Assumptions!$B$6</f>
        <v>800.75604</v>
      </c>
      <c r="D2615" s="14" t="n">
        <f aca="false">Data_Clean!I2615*Assumptions!$B$7</f>
        <v>0</v>
      </c>
      <c r="E2615" s="14" t="n">
        <f aca="false">Data_Clean!J2615*Assumptions!$B$8</f>
        <v>0</v>
      </c>
      <c r="F2615" s="14" t="n">
        <f aca="false">Data_Clean!K2615*Assumptions!$B$9</f>
        <v>0</v>
      </c>
      <c r="G2615" s="14" t="n">
        <f aca="false">Data_Clean!L2615*Assumptions!$B$10</f>
        <v>0</v>
      </c>
      <c r="H2615" s="14" t="n">
        <f aca="false">IF(OR(Data_Clean!M2615="",Data_Clean!N2615=""),0,Data_Clean!M2615*Data_Clean!N2615/100)*Assumptions!$B$13*Assumptions!$B$11</f>
        <v>0</v>
      </c>
      <c r="I2615" s="14" t="n">
        <f aca="false">Data_Clean!O2615*4*Assumptions!$B$12</f>
        <v>0</v>
      </c>
      <c r="J2615" s="14" t="n">
        <f aca="false">SUM(B2615:I2615)</f>
        <v>932.22329</v>
      </c>
      <c r="K2615" s="16" t="n">
        <f aca="false">IF(Data_Clean!P2615="","",Assumptions!$B$15*0.5^(Data_Clean!P2615/Assumptions!$B$20))</f>
        <v>26.1165168988837</v>
      </c>
      <c r="L2615" s="16" t="n">
        <f aca="false">Assumptions!$B$16*MIN(1,LN(1+Data_Clean!Q2615)/LN(1+Assumptions!$B$21))</f>
        <v>11.8154173628685</v>
      </c>
      <c r="M2615" s="16" t="n">
        <f aca="false">Assumptions!$B$17*(0.6*MIN(1,Data_Clean!R2615/Assumptions!$B$22)+0.4*IF(Data_Clean!S2615="",0,Data_Clean!S2615))</f>
        <v>7.14</v>
      </c>
      <c r="N2615" s="16" t="n">
        <f aca="false">Assumptions!$B$18*MIN(1,(Data_Clean!F2615-1)/Assumptions!$B$23)</f>
        <v>5</v>
      </c>
      <c r="O2615" s="16" t="n">
        <f aca="false">Assumptions!$B$19*(0.4*IF(Data_Clean!E2615="",0,MIN(1,Data_Clean!E2615/12/Assumptions!$B$24))+0.35*IF(Data_Clean!D2615="Y",1,0)+0.25*(1-MIN(Data_Clean!T2615,3)/3))/IF(Data_Clean!E2615="",0.6,1)</f>
        <v>6.05</v>
      </c>
      <c r="P2615" s="16" t="n">
        <f aca="false">SUM(K2615:O2615)/(Assumptions!$D$5-IF(K2615="",Assumptions!$B$15,0))*100</f>
        <v>56.1219342617522</v>
      </c>
      <c r="Q2615" s="7" t="str">
        <f aca="false">IF(J2615&gt;=Assumptions!$B$26,"High",IF(J2615&gt;=Assumptions!$B$27,"Mid","Low"))</f>
        <v>Mid</v>
      </c>
      <c r="R2615" s="7" t="str">
        <f aca="false">IF(P2615&gt;=Assumptions!$B$28,"High",IF(P2615&gt;=Assumptions!$B$29,"Mid","Low"))</f>
        <v>Mid</v>
      </c>
      <c r="S2615" s="7" t="str">
        <f aca="false">INDEX(Assumptions!$B$33:$B$41,MATCH(Q2615&amp;"|"&amp;R2615,Assumptions!$A$33:$A$41,0))</f>
        <v>Established Core</v>
      </c>
      <c r="T2615" s="7" t="n">
        <f aca="false">IF(ISNUMBER(Data_Clean!V2615),J2615*Data_Clean!V2615,0)</f>
        <v>85.018764048</v>
      </c>
    </row>
    <row r="2616" customFormat="false" ht="15" hidden="false" customHeight="false" outlineLevel="0" collapsed="false">
      <c r="A2616" s="15" t="str">
        <f aca="false">Data_Clean!A2616</f>
        <v>CX102612</v>
      </c>
      <c r="B2616" s="14" t="n">
        <f aca="false">Data_Clean!G2616*Assumptions!$B$5</f>
        <v>121.5245</v>
      </c>
      <c r="C2616" s="14" t="n">
        <f aca="false">IF(Data_Clean!H2616="",0,Data_Clean!H2616)*Assumptions!$B$6</f>
        <v>0</v>
      </c>
      <c r="D2616" s="14" t="n">
        <f aca="false">Data_Clean!I2616*Assumptions!$B$7</f>
        <v>0</v>
      </c>
      <c r="E2616" s="14" t="n">
        <f aca="false">Data_Clean!J2616*Assumptions!$B$8</f>
        <v>0</v>
      </c>
      <c r="F2616" s="14" t="n">
        <f aca="false">Data_Clean!K2616*Assumptions!$B$9</f>
        <v>1016.4</v>
      </c>
      <c r="G2616" s="14" t="n">
        <f aca="false">Data_Clean!L2616*Assumptions!$B$10</f>
        <v>0</v>
      </c>
      <c r="H2616" s="14" t="n">
        <f aca="false">IF(OR(Data_Clean!M2616="",Data_Clean!N2616=""),0,Data_Clean!M2616*Data_Clean!N2616/100)*Assumptions!$B$13*Assumptions!$B$11</f>
        <v>0</v>
      </c>
      <c r="I2616" s="14" t="n">
        <f aca="false">Data_Clean!O2616*4*Assumptions!$B$12</f>
        <v>0</v>
      </c>
      <c r="J2616" s="14" t="n">
        <f aca="false">SUM(B2616:I2616)</f>
        <v>1137.9245</v>
      </c>
      <c r="K2616" s="16" t="n">
        <f aca="false">IF(Data_Clean!P2616="","",Assumptions!$B$15*0.5^(Data_Clean!P2616/Assumptions!$B$20))</f>
        <v>19.3405546265937</v>
      </c>
      <c r="L2616" s="16" t="n">
        <f aca="false">Assumptions!$B$16*MIN(1,LN(1+Data_Clean!Q2616)/LN(1+Assumptions!$B$21))</f>
        <v>12.6966447294858</v>
      </c>
      <c r="M2616" s="16" t="n">
        <f aca="false">Assumptions!$B$17*(0.6*MIN(1,Data_Clean!R2616/Assumptions!$B$22)+0.4*IF(Data_Clean!S2616="",0,Data_Clean!S2616))</f>
        <v>4.668</v>
      </c>
      <c r="N2616" s="16" t="n">
        <f aca="false">Assumptions!$B$18*MIN(1,(Data_Clean!F2616-1)/Assumptions!$B$23)</f>
        <v>5</v>
      </c>
      <c r="O2616" s="16" t="n">
        <f aca="false">Assumptions!$B$19*(0.4*IF(Data_Clean!E2616="",0,MIN(1,Data_Clean!E2616/12/Assumptions!$B$24))+0.35*IF(Data_Clean!D2616="Y",1,0)+0.25*(1-MIN(Data_Clean!T2616,3)/3))/IF(Data_Clean!E2616="",0.6,1)</f>
        <v>11.6</v>
      </c>
      <c r="P2616" s="16" t="n">
        <f aca="false">SUM(K2616:O2616)/(Assumptions!$D$5-IF(K2616="",Assumptions!$B$15,0))*100</f>
        <v>53.3051993560795</v>
      </c>
      <c r="Q2616" s="7" t="str">
        <f aca="false">IF(J2616&gt;=Assumptions!$B$26,"High",IF(J2616&gt;=Assumptions!$B$27,"Mid","Low"))</f>
        <v>Mid</v>
      </c>
      <c r="R2616" s="7" t="str">
        <f aca="false">IF(P2616&gt;=Assumptions!$B$28,"High",IF(P2616&gt;=Assumptions!$B$29,"Mid","Low"))</f>
        <v>Mid</v>
      </c>
      <c r="S2616" s="7" t="str">
        <f aca="false">INDEX(Assumptions!$B$33:$B$41,MATCH(Q2616&amp;"|"&amp;R2616,Assumptions!$A$33:$A$41,0))</f>
        <v>Established Core</v>
      </c>
      <c r="T2616" s="7" t="n">
        <f aca="false">IF(ISNUMBER(Data_Clean!V2616),J2616*Data_Clean!V2616,0)</f>
        <v>52.5721119</v>
      </c>
    </row>
    <row r="2617" customFormat="false" ht="15" hidden="false" customHeight="false" outlineLevel="0" collapsed="false">
      <c r="A2617" s="15" t="str">
        <f aca="false">Data_Clean!A2617</f>
        <v>CX102613</v>
      </c>
      <c r="B2617" s="14" t="n">
        <f aca="false">Data_Clean!G2617*Assumptions!$B$5</f>
        <v>49.501</v>
      </c>
      <c r="C2617" s="14" t="n">
        <f aca="false">IF(Data_Clean!H2617="",0,Data_Clean!H2617)*Assumptions!$B$6</f>
        <v>1113.48732</v>
      </c>
      <c r="D2617" s="14" t="n">
        <f aca="false">Data_Clean!I2617*Assumptions!$B$7</f>
        <v>0</v>
      </c>
      <c r="E2617" s="14" t="n">
        <f aca="false">Data_Clean!J2617*Assumptions!$B$8</f>
        <v>0</v>
      </c>
      <c r="F2617" s="14" t="n">
        <f aca="false">Data_Clean!K2617*Assumptions!$B$9</f>
        <v>0</v>
      </c>
      <c r="G2617" s="14" t="n">
        <f aca="false">Data_Clean!L2617*Assumptions!$B$10</f>
        <v>0</v>
      </c>
      <c r="H2617" s="14" t="n">
        <f aca="false">IF(OR(Data_Clean!M2617="",Data_Clean!N2617=""),0,Data_Clean!M2617*Data_Clean!N2617/100)*Assumptions!$B$13*Assumptions!$B$11</f>
        <v>0</v>
      </c>
      <c r="I2617" s="14" t="n">
        <f aca="false">Data_Clean!O2617*4*Assumptions!$B$12</f>
        <v>0</v>
      </c>
      <c r="J2617" s="14" t="n">
        <f aca="false">SUM(B2617:I2617)</f>
        <v>1162.98832</v>
      </c>
      <c r="K2617" s="16" t="n">
        <f aca="false">IF(Data_Clean!P2617="","",Assumptions!$B$15*0.5^(Data_Clean!P2617/Assumptions!$B$20))</f>
        <v>26.7269615442102</v>
      </c>
      <c r="L2617" s="16" t="n">
        <f aca="false">Assumptions!$B$16*MIN(1,LN(1+Data_Clean!Q2617)/LN(1+Assumptions!$B$21))</f>
        <v>8.67194478953664</v>
      </c>
      <c r="M2617" s="16" t="n">
        <f aca="false">Assumptions!$B$17*(0.6*MIN(1,Data_Clean!R2617/Assumptions!$B$22)+0.4*IF(Data_Clean!S2617="",0,Data_Clean!S2617))</f>
        <v>4.662</v>
      </c>
      <c r="N2617" s="16" t="n">
        <f aca="false">Assumptions!$B$18*MIN(1,(Data_Clean!F2617-1)/Assumptions!$B$23)</f>
        <v>5</v>
      </c>
      <c r="O2617" s="16" t="n">
        <f aca="false">Assumptions!$B$19*(0.4*IF(Data_Clean!E2617="",0,MIN(1,Data_Clean!E2617/12/Assumptions!$B$24))+0.35*IF(Data_Clean!D2617="Y",1,0)+0.25*(1-MIN(Data_Clean!T2617,3)/3))/IF(Data_Clean!E2617="",0.6,1)</f>
        <v>7.55</v>
      </c>
      <c r="P2617" s="16" t="n">
        <f aca="false">SUM(K2617:O2617)/(Assumptions!$D$5-IF(K2617="",Assumptions!$B$15,0))*100</f>
        <v>52.6109063337468</v>
      </c>
      <c r="Q2617" s="7" t="str">
        <f aca="false">IF(J2617&gt;=Assumptions!$B$26,"High",IF(J2617&gt;=Assumptions!$B$27,"Mid","Low"))</f>
        <v>Mid</v>
      </c>
      <c r="R2617" s="7" t="str">
        <f aca="false">IF(P2617&gt;=Assumptions!$B$28,"High",IF(P2617&gt;=Assumptions!$B$29,"Mid","Low"))</f>
        <v>Mid</v>
      </c>
      <c r="S2617" s="7" t="str">
        <f aca="false">INDEX(Assumptions!$B$33:$B$41,MATCH(Q2617&amp;"|"&amp;R2617,Assumptions!$A$33:$A$41,0))</f>
        <v>Established Core</v>
      </c>
      <c r="T2617" s="7" t="n">
        <f aca="false">IF(ISNUMBER(Data_Clean!V2617),J2617*Data_Clean!V2617,0)</f>
        <v>157.58491736</v>
      </c>
    </row>
    <row r="2618" customFormat="false" ht="15" hidden="false" customHeight="false" outlineLevel="0" collapsed="false">
      <c r="A2618" s="15" t="str">
        <f aca="false">Data_Clean!A2618</f>
        <v>CX102614</v>
      </c>
      <c r="B2618" s="14" t="n">
        <f aca="false">Data_Clean!G2618*Assumptions!$B$5</f>
        <v>8.3085</v>
      </c>
      <c r="C2618" s="14" t="n">
        <f aca="false">IF(Data_Clean!H2618="",0,Data_Clean!H2618)*Assumptions!$B$6</f>
        <v>63.98544</v>
      </c>
      <c r="D2618" s="14" t="n">
        <f aca="false">Data_Clean!I2618*Assumptions!$B$7</f>
        <v>116.8</v>
      </c>
      <c r="E2618" s="14" t="n">
        <f aca="false">Data_Clean!J2618*Assumptions!$B$8</f>
        <v>0</v>
      </c>
      <c r="F2618" s="14" t="n">
        <f aca="false">Data_Clean!K2618*Assumptions!$B$9</f>
        <v>0</v>
      </c>
      <c r="G2618" s="14" t="n">
        <f aca="false">Data_Clean!L2618*Assumptions!$B$10</f>
        <v>0</v>
      </c>
      <c r="H2618" s="14" t="n">
        <f aca="false">IF(OR(Data_Clean!M2618="",Data_Clean!N2618=""),0,Data_Clean!M2618*Data_Clean!N2618/100)*Assumptions!$B$13*Assumptions!$B$11</f>
        <v>35.568</v>
      </c>
      <c r="I2618" s="14" t="n">
        <f aca="false">Data_Clean!O2618*4*Assumptions!$B$12</f>
        <v>6.0096</v>
      </c>
      <c r="J2618" s="14" t="n">
        <f aca="false">SUM(B2618:I2618)</f>
        <v>230.67154</v>
      </c>
      <c r="K2618" s="16" t="n">
        <f aca="false">IF(Data_Clean!P2618="","",Assumptions!$B$15*0.5^(Data_Clean!P2618/Assumptions!$B$20))</f>
        <v>15.7094118423094</v>
      </c>
      <c r="L2618" s="16" t="n">
        <f aca="false">Assumptions!$B$16*MIN(1,LN(1+Data_Clean!Q2618)/LN(1+Assumptions!$B$21))</f>
        <v>15.9666747748371</v>
      </c>
      <c r="M2618" s="16" t="n">
        <f aca="false">Assumptions!$B$17*(0.6*MIN(1,Data_Clean!R2618/Assumptions!$B$22)+0.4*IF(Data_Clean!S2618="",0,Data_Clean!S2618))</f>
        <v>12.666</v>
      </c>
      <c r="N2618" s="16" t="n">
        <f aca="false">Assumptions!$B$18*MIN(1,(Data_Clean!F2618-1)/Assumptions!$B$23)</f>
        <v>15</v>
      </c>
      <c r="O2618" s="16" t="n">
        <f aca="false">Assumptions!$B$19*(0.4*IF(Data_Clean!E2618="",0,MIN(1,Data_Clean!E2618/12/Assumptions!$B$24))+0.35*IF(Data_Clean!D2618="Y",1,0)+0.25*(1-MIN(Data_Clean!T2618,3)/3))/IF(Data_Clean!E2618="",0.6,1)</f>
        <v>9.05</v>
      </c>
      <c r="P2618" s="16" t="n">
        <f aca="false">SUM(K2618:O2618)/(Assumptions!$D$5-IF(K2618="",Assumptions!$B$15,0))*100</f>
        <v>68.3920866171465</v>
      </c>
      <c r="Q2618" s="7" t="str">
        <f aca="false">IF(J2618&gt;=Assumptions!$B$26,"High",IF(J2618&gt;=Assumptions!$B$27,"Mid","Low"))</f>
        <v>Low</v>
      </c>
      <c r="R2618" s="7" t="str">
        <f aca="false">IF(P2618&gt;=Assumptions!$B$28,"High",IF(P2618&gt;=Assumptions!$B$29,"Mid","Low"))</f>
        <v>Mid</v>
      </c>
      <c r="S2618" s="7" t="str">
        <f aca="false">INDEX(Assumptions!$B$33:$B$41,MATCH(Q2618&amp;"|"&amp;R2618,Assumptions!$A$33:$A$41,0))</f>
        <v>Light Touch</v>
      </c>
      <c r="T2618" s="7" t="n">
        <f aca="false">IF(ISNUMBER(Data_Clean!V2618),J2618*Data_Clean!V2618,0)</f>
        <v>5.928258578</v>
      </c>
    </row>
    <row r="2619" customFormat="false" ht="15" hidden="false" customHeight="false" outlineLevel="0" collapsed="false">
      <c r="A2619" s="15" t="str">
        <f aca="false">Data_Clean!A2619</f>
        <v>CX102615</v>
      </c>
      <c r="B2619" s="14" t="n">
        <f aca="false">Data_Clean!G2619*Assumptions!$B$5</f>
        <v>227.6825</v>
      </c>
      <c r="C2619" s="14" t="n">
        <f aca="false">IF(Data_Clean!H2619="",0,Data_Clean!H2619)*Assumptions!$B$6</f>
        <v>330.4692</v>
      </c>
      <c r="D2619" s="14" t="n">
        <f aca="false">Data_Clean!I2619*Assumptions!$B$7</f>
        <v>0</v>
      </c>
      <c r="E2619" s="14" t="n">
        <f aca="false">Data_Clean!J2619*Assumptions!$B$8</f>
        <v>0</v>
      </c>
      <c r="F2619" s="14" t="n">
        <f aca="false">Data_Clean!K2619*Assumptions!$B$9</f>
        <v>0</v>
      </c>
      <c r="G2619" s="14" t="n">
        <f aca="false">Data_Clean!L2619*Assumptions!$B$10</f>
        <v>0</v>
      </c>
      <c r="H2619" s="14" t="n">
        <f aca="false">IF(OR(Data_Clean!M2619="",Data_Clean!N2619=""),0,Data_Clean!M2619*Data_Clean!N2619/100)*Assumptions!$B$13*Assumptions!$B$11</f>
        <v>142.2</v>
      </c>
      <c r="I2619" s="14" t="n">
        <f aca="false">Data_Clean!O2619*4*Assumptions!$B$12</f>
        <v>9.41136</v>
      </c>
      <c r="J2619" s="14" t="n">
        <f aca="false">SUM(B2619:I2619)</f>
        <v>709.76306</v>
      </c>
      <c r="K2619" s="16" t="n">
        <f aca="false">IF(Data_Clean!P2619="","",Assumptions!$B$15*0.5^(Data_Clean!P2619/Assumptions!$B$20))</f>
        <v>23.811015779523</v>
      </c>
      <c r="L2619" s="16" t="n">
        <f aca="false">Assumptions!$B$16*MIN(1,LN(1+Data_Clean!Q2619)/LN(1+Assumptions!$B$21))</f>
        <v>14.0427143261215</v>
      </c>
      <c r="M2619" s="16" t="n">
        <f aca="false">Assumptions!$B$17*(0.6*MIN(1,Data_Clean!R2619/Assumptions!$B$22)+0.4*IF(Data_Clean!S2619="",0,Data_Clean!S2619))</f>
        <v>5.37</v>
      </c>
      <c r="N2619" s="16" t="n">
        <f aca="false">Assumptions!$B$18*MIN(1,(Data_Clean!F2619-1)/Assumptions!$B$23)</f>
        <v>10</v>
      </c>
      <c r="O2619" s="16" t="n">
        <f aca="false">Assumptions!$B$19*(0.4*IF(Data_Clean!E2619="",0,MIN(1,Data_Clean!E2619/12/Assumptions!$B$24))+0.35*IF(Data_Clean!D2619="Y",1,0)+0.25*(1-MIN(Data_Clean!T2619,3)/3))/IF(Data_Clean!E2619="",0.6,1)</f>
        <v>12.15</v>
      </c>
      <c r="P2619" s="16" t="n">
        <f aca="false">SUM(K2619:O2619)/(Assumptions!$D$5-IF(K2619="",Assumptions!$B$15,0))*100</f>
        <v>65.3737301056445</v>
      </c>
      <c r="Q2619" s="7" t="str">
        <f aca="false">IF(J2619&gt;=Assumptions!$B$26,"High",IF(J2619&gt;=Assumptions!$B$27,"Mid","Low"))</f>
        <v>Mid</v>
      </c>
      <c r="R2619" s="7" t="str">
        <f aca="false">IF(P2619&gt;=Assumptions!$B$28,"High",IF(P2619&gt;=Assumptions!$B$29,"Mid","Low"))</f>
        <v>Mid</v>
      </c>
      <c r="S2619" s="7" t="str">
        <f aca="false">INDEX(Assumptions!$B$33:$B$41,MATCH(Q2619&amp;"|"&amp;R2619,Assumptions!$A$33:$A$41,0))</f>
        <v>Established Core</v>
      </c>
      <c r="T2619" s="7" t="n">
        <f aca="false">IF(ISNUMBER(Data_Clean!V2619),J2619*Data_Clean!V2619,0)</f>
        <v>27.254901504</v>
      </c>
    </row>
    <row r="2620" customFormat="false" ht="15" hidden="false" customHeight="false" outlineLevel="0" collapsed="false">
      <c r="A2620" s="15" t="str">
        <f aca="false">Data_Clean!A2620</f>
        <v>CX102616</v>
      </c>
      <c r="B2620" s="14" t="n">
        <f aca="false">Data_Clean!G2620*Assumptions!$B$5</f>
        <v>284.70725</v>
      </c>
      <c r="C2620" s="14" t="n">
        <f aca="false">IF(Data_Clean!H2620="",0,Data_Clean!H2620)*Assumptions!$B$6</f>
        <v>0</v>
      </c>
      <c r="D2620" s="14" t="n">
        <f aca="false">Data_Clean!I2620*Assumptions!$B$7</f>
        <v>324.8</v>
      </c>
      <c r="E2620" s="14" t="n">
        <f aca="false">Data_Clean!J2620*Assumptions!$B$8</f>
        <v>0</v>
      </c>
      <c r="F2620" s="14" t="n">
        <f aca="false">Data_Clean!K2620*Assumptions!$B$9</f>
        <v>0</v>
      </c>
      <c r="G2620" s="14" t="n">
        <f aca="false">Data_Clean!L2620*Assumptions!$B$10</f>
        <v>738.45</v>
      </c>
      <c r="H2620" s="14" t="n">
        <f aca="false">IF(OR(Data_Clean!M2620="",Data_Clean!N2620=""),0,Data_Clean!M2620*Data_Clean!N2620/100)*Assumptions!$B$13*Assumptions!$B$11</f>
        <v>357.948</v>
      </c>
      <c r="I2620" s="14" t="n">
        <f aca="false">Data_Clean!O2620*4*Assumptions!$B$12</f>
        <v>41.1768</v>
      </c>
      <c r="J2620" s="14" t="n">
        <f aca="false">SUM(B2620:I2620)</f>
        <v>1747.08205</v>
      </c>
      <c r="K2620" s="16" t="n">
        <f aca="false">IF(Data_Clean!P2620="","",Assumptions!$B$15*0.5^(Data_Clean!P2620/Assumptions!$B$20))</f>
        <v>22.735748497656</v>
      </c>
      <c r="L2620" s="16" t="n">
        <f aca="false">Assumptions!$B$16*MIN(1,LN(1+Data_Clean!Q2620)/LN(1+Assumptions!$B$21))</f>
        <v>16.7118774147124</v>
      </c>
      <c r="M2620" s="16" t="n">
        <f aca="false">Assumptions!$B$17*(0.6*MIN(1,Data_Clean!R2620/Assumptions!$B$22)+0.4*IF(Data_Clean!S2620="",0,Data_Clean!S2620))</f>
        <v>4.356</v>
      </c>
      <c r="N2620" s="16" t="n">
        <f aca="false">Assumptions!$B$18*MIN(1,(Data_Clean!F2620-1)/Assumptions!$B$23)</f>
        <v>20</v>
      </c>
      <c r="O2620" s="16" t="n">
        <f aca="false">Assumptions!$B$19*(0.4*IF(Data_Clean!E2620="",0,MIN(1,Data_Clean!E2620/12/Assumptions!$B$24))+0.35*IF(Data_Clean!D2620="Y",1,0)+0.25*(1-MIN(Data_Clean!T2620,3)/3))/IF(Data_Clean!E2620="",0.6,1)</f>
        <v>13.15</v>
      </c>
      <c r="P2620" s="16" t="n">
        <f aca="false">SUM(K2620:O2620)/(Assumptions!$D$5-IF(K2620="",Assumptions!$B$15,0))*100</f>
        <v>76.9536259123684</v>
      </c>
      <c r="Q2620" s="7" t="str">
        <f aca="false">IF(J2620&gt;=Assumptions!$B$26,"High",IF(J2620&gt;=Assumptions!$B$27,"Mid","Low"))</f>
        <v>High</v>
      </c>
      <c r="R2620" s="7" t="str">
        <f aca="false">IF(P2620&gt;=Assumptions!$B$28,"High",IF(P2620&gt;=Assumptions!$B$29,"Mid","Low"))</f>
        <v>High</v>
      </c>
      <c r="S2620" s="7" t="str">
        <f aca="false">INDEX(Assumptions!$B$33:$B$41,MATCH(Q2620&amp;"|"&amp;R2620,Assumptions!$A$33:$A$41,0))</f>
        <v>Premier Advocates</v>
      </c>
      <c r="T2620" s="7" t="n">
        <f aca="false">IF(ISNUMBER(Data_Clean!V2620),J2620*Data_Clean!V2620,0)</f>
        <v>23.236191265</v>
      </c>
    </row>
    <row r="2621" customFormat="false" ht="15" hidden="false" customHeight="false" outlineLevel="0" collapsed="false">
      <c r="A2621" s="15" t="str">
        <f aca="false">Data_Clean!A2621</f>
        <v>CX102617</v>
      </c>
      <c r="B2621" s="14" t="n">
        <f aca="false">Data_Clean!G2621*Assumptions!$B$5</f>
        <v>100.672</v>
      </c>
      <c r="C2621" s="14" t="n">
        <f aca="false">IF(Data_Clean!H2621="",0,Data_Clean!H2621)*Assumptions!$B$6</f>
        <v>513.79032</v>
      </c>
      <c r="D2621" s="14" t="n">
        <f aca="false">Data_Clean!I2621*Assumptions!$B$7</f>
        <v>0</v>
      </c>
      <c r="E2621" s="14" t="n">
        <f aca="false">Data_Clean!J2621*Assumptions!$B$8</f>
        <v>0</v>
      </c>
      <c r="F2621" s="14" t="n">
        <f aca="false">Data_Clean!K2621*Assumptions!$B$9</f>
        <v>0</v>
      </c>
      <c r="G2621" s="14" t="n">
        <f aca="false">Data_Clean!L2621*Assumptions!$B$10</f>
        <v>1255.95</v>
      </c>
      <c r="H2621" s="14" t="n">
        <f aca="false">IF(OR(Data_Clean!M2621="",Data_Clean!N2621=""),0,Data_Clean!M2621*Data_Clean!N2621/100)*Assumptions!$B$13*Assumptions!$B$11</f>
        <v>0</v>
      </c>
      <c r="I2621" s="14" t="n">
        <f aca="false">Data_Clean!O2621*4*Assumptions!$B$12</f>
        <v>0</v>
      </c>
      <c r="J2621" s="14" t="n">
        <f aca="false">SUM(B2621:I2621)</f>
        <v>1870.41232</v>
      </c>
      <c r="K2621" s="16" t="n">
        <f aca="false">IF(Data_Clean!P2621="","",Assumptions!$B$15*0.5^(Data_Clean!P2621/Assumptions!$B$20))</f>
        <v>21.2132034355964</v>
      </c>
      <c r="L2621" s="16" t="n">
        <f aca="false">Assumptions!$B$16*MIN(1,LN(1+Data_Clean!Q2621)/LN(1+Assumptions!$B$21))</f>
        <v>14.1840947778045</v>
      </c>
      <c r="M2621" s="16" t="n">
        <f aca="false">Assumptions!$B$17*(0.6*MIN(1,Data_Clean!R2621/Assumptions!$B$22)+0.4*IF(Data_Clean!S2621="",0,Data_Clean!S2621))</f>
        <v>2.484</v>
      </c>
      <c r="N2621" s="16" t="n">
        <f aca="false">Assumptions!$B$18*MIN(1,(Data_Clean!F2621-1)/Assumptions!$B$23)</f>
        <v>10</v>
      </c>
      <c r="O2621" s="16" t="n">
        <f aca="false">Assumptions!$B$19*(0.4*IF(Data_Clean!E2621="",0,MIN(1,Data_Clean!E2621/12/Assumptions!$B$24))+0.35*IF(Data_Clean!D2621="Y",1,0)+0.25*(1-MIN(Data_Clean!T2621,3)/3))/IF(Data_Clean!E2621="",0.6,1)</f>
        <v>9.75</v>
      </c>
      <c r="P2621" s="16" t="n">
        <f aca="false">SUM(K2621:O2621)/(Assumptions!$D$5-IF(K2621="",Assumptions!$B$15,0))*100</f>
        <v>57.631298213401</v>
      </c>
      <c r="Q2621" s="7" t="str">
        <f aca="false">IF(J2621&gt;=Assumptions!$B$26,"High",IF(J2621&gt;=Assumptions!$B$27,"Mid","Low"))</f>
        <v>High</v>
      </c>
      <c r="R2621" s="7" t="str">
        <f aca="false">IF(P2621&gt;=Assumptions!$B$28,"High",IF(P2621&gt;=Assumptions!$B$29,"Mid","Low"))</f>
        <v>Mid</v>
      </c>
      <c r="S2621" s="7" t="str">
        <f aca="false">INDEX(Assumptions!$B$33:$B$41,MATCH(Q2621&amp;"|"&amp;R2621,Assumptions!$A$33:$A$41,0))</f>
        <v>Established Core</v>
      </c>
      <c r="T2621" s="7" t="n">
        <f aca="false">IF(ISNUMBER(Data_Clean!V2621),J2621*Data_Clean!V2621,0)</f>
        <v>79.118441136</v>
      </c>
    </row>
    <row r="2622" customFormat="false" ht="15" hidden="false" customHeight="false" outlineLevel="0" collapsed="false">
      <c r="A2622" s="15" t="str">
        <f aca="false">Data_Clean!A2622</f>
        <v>CX102618</v>
      </c>
      <c r="B2622" s="14" t="n">
        <f aca="false">Data_Clean!G2622*Assumptions!$B$5</f>
        <v>32.11675</v>
      </c>
      <c r="C2622" s="14" t="n">
        <f aca="false">IF(Data_Clean!H2622="",0,Data_Clean!H2622)*Assumptions!$B$6</f>
        <v>0</v>
      </c>
      <c r="D2622" s="14" t="n">
        <f aca="false">Data_Clean!I2622*Assumptions!$B$7</f>
        <v>0</v>
      </c>
      <c r="E2622" s="14" t="n">
        <f aca="false">Data_Clean!J2622*Assumptions!$B$8</f>
        <v>248.517225</v>
      </c>
      <c r="F2622" s="14" t="n">
        <f aca="false">Data_Clean!K2622*Assumptions!$B$9</f>
        <v>0</v>
      </c>
      <c r="G2622" s="14" t="n">
        <f aca="false">Data_Clean!L2622*Assumptions!$B$10</f>
        <v>0</v>
      </c>
      <c r="H2622" s="14" t="n">
        <f aca="false">IF(OR(Data_Clean!M2622="",Data_Clean!N2622=""),0,Data_Clean!M2622*Data_Clean!N2622/100)*Assumptions!$B$13*Assumptions!$B$11</f>
        <v>0</v>
      </c>
      <c r="I2622" s="14" t="n">
        <f aca="false">Data_Clean!O2622*4*Assumptions!$B$12</f>
        <v>0</v>
      </c>
      <c r="J2622" s="14" t="n">
        <f aca="false">SUM(B2622:I2622)</f>
        <v>280.633975</v>
      </c>
      <c r="K2622" s="16" t="n">
        <f aca="false">IF(Data_Clean!P2622="","",Assumptions!$B$15*0.5^(Data_Clean!P2622/Assumptions!$B$20))</f>
        <v>30</v>
      </c>
      <c r="L2622" s="16" t="n">
        <f aca="false">Assumptions!$B$16*MIN(1,LN(1+Data_Clean!Q2622)/LN(1+Assumptions!$B$21))</f>
        <v>13.0760265116583</v>
      </c>
      <c r="M2622" s="16" t="n">
        <f aca="false">Assumptions!$B$17*(0.6*MIN(1,Data_Clean!R2622/Assumptions!$B$22)+0.4*IF(Data_Clean!S2622="",0,Data_Clean!S2622))</f>
        <v>3.144</v>
      </c>
      <c r="N2622" s="16" t="n">
        <f aca="false">Assumptions!$B$18*MIN(1,(Data_Clean!F2622-1)/Assumptions!$B$23)</f>
        <v>5</v>
      </c>
      <c r="O2622" s="16" t="n">
        <f aca="false">Assumptions!$B$19*(0.4*IF(Data_Clean!E2622="",0,MIN(1,Data_Clean!E2622/12/Assumptions!$B$24))+0.35*IF(Data_Clean!D2622="Y",1,0)+0.25*(1-MIN(Data_Clean!T2622,3)/3))/IF(Data_Clean!E2622="",0.6,1)</f>
        <v>9.75</v>
      </c>
      <c r="P2622" s="16" t="n">
        <f aca="false">SUM(K2622:O2622)/(Assumptions!$D$5-IF(K2622="",Assumptions!$B$15,0))*100</f>
        <v>60.9700265116583</v>
      </c>
      <c r="Q2622" s="7" t="str">
        <f aca="false">IF(J2622&gt;=Assumptions!$B$26,"High",IF(J2622&gt;=Assumptions!$B$27,"Mid","Low"))</f>
        <v>Low</v>
      </c>
      <c r="R2622" s="7" t="str">
        <f aca="false">IF(P2622&gt;=Assumptions!$B$28,"High",IF(P2622&gt;=Assumptions!$B$29,"Mid","Low"))</f>
        <v>Mid</v>
      </c>
      <c r="S2622" s="7" t="str">
        <f aca="false">INDEX(Assumptions!$B$33:$B$41,MATCH(Q2622&amp;"|"&amp;R2622,Assumptions!$A$33:$A$41,0))</f>
        <v>Light Touch</v>
      </c>
      <c r="T2622" s="7" t="n">
        <f aca="false">IF(ISNUMBER(Data_Clean!V2622),J2622*Data_Clean!V2622,0)</f>
        <v>16.5293411275</v>
      </c>
    </row>
    <row r="2623" customFormat="false" ht="15" hidden="false" customHeight="false" outlineLevel="0" collapsed="false">
      <c r="A2623" s="15" t="str">
        <f aca="false">Data_Clean!A2623</f>
        <v>CX102619</v>
      </c>
      <c r="B2623" s="14" t="n">
        <f aca="false">Data_Clean!G2623*Assumptions!$B$5</f>
        <v>84.34025</v>
      </c>
      <c r="C2623" s="14" t="n">
        <f aca="false">IF(Data_Clean!H2623="",0,Data_Clean!H2623)*Assumptions!$B$6</f>
        <v>0</v>
      </c>
      <c r="D2623" s="14" t="n">
        <f aca="false">Data_Clean!I2623*Assumptions!$B$7</f>
        <v>0</v>
      </c>
      <c r="E2623" s="14" t="n">
        <f aca="false">Data_Clean!J2623*Assumptions!$B$8</f>
        <v>0</v>
      </c>
      <c r="F2623" s="14" t="n">
        <f aca="false">Data_Clean!K2623*Assumptions!$B$9</f>
        <v>0</v>
      </c>
      <c r="G2623" s="14" t="n">
        <f aca="false">Data_Clean!L2623*Assumptions!$B$10</f>
        <v>675.45</v>
      </c>
      <c r="H2623" s="14" t="n">
        <f aca="false">IF(OR(Data_Clean!M2623="",Data_Clean!N2623=""),0,Data_Clean!M2623*Data_Clean!N2623/100)*Assumptions!$B$13*Assumptions!$B$11</f>
        <v>0</v>
      </c>
      <c r="I2623" s="14" t="n">
        <f aca="false">Data_Clean!O2623*4*Assumptions!$B$12</f>
        <v>0</v>
      </c>
      <c r="J2623" s="14" t="n">
        <f aca="false">SUM(B2623:I2623)</f>
        <v>759.79025</v>
      </c>
      <c r="K2623" s="16" t="n">
        <f aca="false">IF(Data_Clean!P2623="","",Assumptions!$B$15*0.5^(Data_Clean!P2623/Assumptions!$B$20))</f>
        <v>27.9909897461042</v>
      </c>
      <c r="L2623" s="16" t="n">
        <f aca="false">Assumptions!$B$16*MIN(1,LN(1+Data_Clean!Q2623)/LN(1+Assumptions!$B$21))</f>
        <v>12.8906482631789</v>
      </c>
      <c r="M2623" s="16" t="n">
        <f aca="false">Assumptions!$B$17*(0.6*MIN(1,Data_Clean!R2623/Assumptions!$B$22)+0.4*IF(Data_Clean!S2623="",0,Data_Clean!S2623))</f>
        <v>6.264</v>
      </c>
      <c r="N2623" s="16" t="n">
        <f aca="false">Assumptions!$B$18*MIN(1,(Data_Clean!F2623-1)/Assumptions!$B$23)</f>
        <v>5</v>
      </c>
      <c r="O2623" s="16" t="n">
        <f aca="false">Assumptions!$B$19*(0.4*IF(Data_Clean!E2623="",0,MIN(1,Data_Clean!E2623/12/Assumptions!$B$24))+0.35*IF(Data_Clean!D2623="Y",1,0)+0.25*(1-MIN(Data_Clean!T2623,3)/3))/IF(Data_Clean!E2623="",0.6,1)</f>
        <v>9.75</v>
      </c>
      <c r="P2623" s="16" t="n">
        <f aca="false">SUM(K2623:O2623)/(Assumptions!$D$5-IF(K2623="",Assumptions!$B$15,0))*100</f>
        <v>61.8956380092831</v>
      </c>
      <c r="Q2623" s="7" t="str">
        <f aca="false">IF(J2623&gt;=Assumptions!$B$26,"High",IF(J2623&gt;=Assumptions!$B$27,"Mid","Low"))</f>
        <v>Mid</v>
      </c>
      <c r="R2623" s="7" t="str">
        <f aca="false">IF(P2623&gt;=Assumptions!$B$28,"High",IF(P2623&gt;=Assumptions!$B$29,"Mid","Low"))</f>
        <v>Mid</v>
      </c>
      <c r="S2623" s="7" t="str">
        <f aca="false">INDEX(Assumptions!$B$33:$B$41,MATCH(Q2623&amp;"|"&amp;R2623,Assumptions!$A$33:$A$41,0))</f>
        <v>Established Core</v>
      </c>
      <c r="T2623" s="7" t="n">
        <f aca="false">IF(ISNUMBER(Data_Clean!V2623),J2623*Data_Clean!V2623,0)</f>
        <v>66.937521025</v>
      </c>
    </row>
    <row r="2624" customFormat="false" ht="15" hidden="false" customHeight="false" outlineLevel="0" collapsed="false">
      <c r="A2624" s="15" t="str">
        <f aca="false">Data_Clean!A2624</f>
        <v>CX102620</v>
      </c>
      <c r="B2624" s="14" t="n">
        <f aca="false">Data_Clean!G2624*Assumptions!$B$5</f>
        <v>25.482</v>
      </c>
      <c r="C2624" s="14" t="n">
        <f aca="false">IF(Data_Clean!H2624="",0,Data_Clean!H2624)*Assumptions!$B$6</f>
        <v>0</v>
      </c>
      <c r="D2624" s="14" t="n">
        <f aca="false">Data_Clean!I2624*Assumptions!$B$7</f>
        <v>0</v>
      </c>
      <c r="E2624" s="14" t="n">
        <f aca="false">Data_Clean!J2624*Assumptions!$B$8</f>
        <v>0</v>
      </c>
      <c r="F2624" s="14" t="n">
        <f aca="false">Data_Clean!K2624*Assumptions!$B$9</f>
        <v>0</v>
      </c>
      <c r="G2624" s="14" t="n">
        <f aca="false">Data_Clean!L2624*Assumptions!$B$10</f>
        <v>0</v>
      </c>
      <c r="H2624" s="14" t="n">
        <f aca="false">IF(OR(Data_Clean!M2624="",Data_Clean!N2624=""),0,Data_Clean!M2624*Data_Clean!N2624/100)*Assumptions!$B$13*Assumptions!$B$11</f>
        <v>0</v>
      </c>
      <c r="I2624" s="14" t="n">
        <f aca="false">Data_Clean!O2624*4*Assumptions!$B$12</f>
        <v>0</v>
      </c>
      <c r="J2624" s="14" t="n">
        <f aca="false">SUM(B2624:I2624)</f>
        <v>25.482</v>
      </c>
      <c r="K2624" s="16" t="n">
        <f aca="false">IF(Data_Clean!P2624="","",Assumptions!$B$15*0.5^(Data_Clean!P2624/Assumptions!$B$20))</f>
        <v>26.7269615442102</v>
      </c>
      <c r="L2624" s="16" t="n">
        <f aca="false">Assumptions!$B$16*MIN(1,LN(1+Data_Clean!Q2624)/LN(1+Assumptions!$B$21))</f>
        <v>13.8963721559302</v>
      </c>
      <c r="M2624" s="16" t="n">
        <f aca="false">Assumptions!$B$17*(0.6*MIN(1,Data_Clean!R2624/Assumptions!$B$22)+0.4*IF(Data_Clean!S2624="",0,Data_Clean!S2624))</f>
        <v>4.71</v>
      </c>
      <c r="N2624" s="16" t="n">
        <f aca="false">Assumptions!$B$18*MIN(1,(Data_Clean!F2624-1)/Assumptions!$B$23)</f>
        <v>0</v>
      </c>
      <c r="O2624" s="16" t="n">
        <f aca="false">Assumptions!$B$19*(0.4*IF(Data_Clean!E2624="",0,MIN(1,Data_Clean!E2624/12/Assumptions!$B$24))+0.35*IF(Data_Clean!D2624="Y",1,0)+0.25*(1-MIN(Data_Clean!T2624,3)/3))/IF(Data_Clean!E2624="",0.6,1)</f>
        <v>15</v>
      </c>
      <c r="P2624" s="16" t="n">
        <f aca="false">SUM(K2624:O2624)/(Assumptions!$D$5-IF(K2624="",Assumptions!$B$15,0))*100</f>
        <v>60.3333337001404</v>
      </c>
      <c r="Q2624" s="7" t="str">
        <f aca="false">IF(J2624&gt;=Assumptions!$B$26,"High",IF(J2624&gt;=Assumptions!$B$27,"Mid","Low"))</f>
        <v>Low</v>
      </c>
      <c r="R2624" s="7" t="str">
        <f aca="false">IF(P2624&gt;=Assumptions!$B$28,"High",IF(P2624&gt;=Assumptions!$B$29,"Mid","Low"))</f>
        <v>Mid</v>
      </c>
      <c r="S2624" s="7" t="str">
        <f aca="false">INDEX(Assumptions!$B$33:$B$41,MATCH(Q2624&amp;"|"&amp;R2624,Assumptions!$A$33:$A$41,0))</f>
        <v>Light Touch</v>
      </c>
      <c r="T2624" s="7" t="n">
        <f aca="false">IF(ISNUMBER(Data_Clean!V2624),J2624*Data_Clean!V2624,0)</f>
        <v>0.5249292</v>
      </c>
    </row>
    <row r="2625" customFormat="false" ht="15" hidden="false" customHeight="false" outlineLevel="0" collapsed="false">
      <c r="A2625" s="15" t="str">
        <f aca="false">Data_Clean!A2625</f>
        <v>CX102621</v>
      </c>
      <c r="B2625" s="14" t="n">
        <f aca="false">Data_Clean!G2625*Assumptions!$B$5</f>
        <v>39.04</v>
      </c>
      <c r="C2625" s="14" t="n">
        <f aca="false">IF(Data_Clean!H2625="",0,Data_Clean!H2625)*Assumptions!$B$6</f>
        <v>0</v>
      </c>
      <c r="D2625" s="14" t="n">
        <f aca="false">Data_Clean!I2625*Assumptions!$B$7</f>
        <v>0</v>
      </c>
      <c r="E2625" s="14" t="n">
        <f aca="false">Data_Clean!J2625*Assumptions!$B$8</f>
        <v>0</v>
      </c>
      <c r="F2625" s="14" t="n">
        <f aca="false">Data_Clean!K2625*Assumptions!$B$9</f>
        <v>0</v>
      </c>
      <c r="G2625" s="14" t="n">
        <f aca="false">Data_Clean!L2625*Assumptions!$B$10</f>
        <v>452.7</v>
      </c>
      <c r="H2625" s="14" t="n">
        <f aca="false">IF(OR(Data_Clean!M2625="",Data_Clean!N2625=""),0,Data_Clean!M2625*Data_Clean!N2625/100)*Assumptions!$B$13*Assumptions!$B$11</f>
        <v>85.158</v>
      </c>
      <c r="I2625" s="14" t="n">
        <f aca="false">Data_Clean!O2625*4*Assumptions!$B$12</f>
        <v>7.1568</v>
      </c>
      <c r="J2625" s="14" t="n">
        <f aca="false">SUM(B2625:I2625)</f>
        <v>584.0548</v>
      </c>
      <c r="K2625" s="16" t="n">
        <f aca="false">IF(Data_Clean!P2625="","",Assumptions!$B$15*0.5^(Data_Clean!P2625/Assumptions!$B$20))</f>
        <v>28.6452481173125</v>
      </c>
      <c r="L2625" s="16" t="n">
        <f aca="false">Assumptions!$B$16*MIN(1,LN(1+Data_Clean!Q2625)/LN(1+Assumptions!$B$21))</f>
        <v>12.2792642888455</v>
      </c>
      <c r="M2625" s="16" t="n">
        <f aca="false">Assumptions!$B$17*(0.6*MIN(1,Data_Clean!R2625/Assumptions!$B$22)+0.4*IF(Data_Clean!S2625="",0,Data_Clean!S2625))</f>
        <v>11.406</v>
      </c>
      <c r="N2625" s="16" t="n">
        <f aca="false">Assumptions!$B$18*MIN(1,(Data_Clean!F2625-1)/Assumptions!$B$23)</f>
        <v>10</v>
      </c>
      <c r="O2625" s="16" t="n">
        <f aca="false">Assumptions!$B$19*(0.4*IF(Data_Clean!E2625="",0,MIN(1,Data_Clean!E2625/12/Assumptions!$B$24))+0.35*IF(Data_Clean!D2625="Y",1,0)+0.25*(1-MIN(Data_Clean!T2625,3)/3))/IF(Data_Clean!E2625="",0.6,1)</f>
        <v>9.7</v>
      </c>
      <c r="P2625" s="16" t="n">
        <f aca="false">SUM(K2625:O2625)/(Assumptions!$D$5-IF(K2625="",Assumptions!$B$15,0))*100</f>
        <v>72.030512406158</v>
      </c>
      <c r="Q2625" s="7" t="str">
        <f aca="false">IF(J2625&gt;=Assumptions!$B$26,"High",IF(J2625&gt;=Assumptions!$B$27,"Mid","Low"))</f>
        <v>Mid</v>
      </c>
      <c r="R2625" s="7" t="str">
        <f aca="false">IF(P2625&gt;=Assumptions!$B$28,"High",IF(P2625&gt;=Assumptions!$B$29,"Mid","Low"))</f>
        <v>High</v>
      </c>
      <c r="S2625" s="7" t="str">
        <f aca="false">INDEX(Assumptions!$B$33:$B$41,MATCH(Q2625&amp;"|"&amp;R2625,Assumptions!$A$33:$A$41,0))</f>
        <v>Engaged Builders</v>
      </c>
      <c r="T2625" s="7" t="n">
        <f aca="false">IF(ISNUMBER(Data_Clean!V2625),J2625*Data_Clean!V2625,0)</f>
        <v>42.16875656</v>
      </c>
    </row>
    <row r="2626" customFormat="false" ht="15" hidden="false" customHeight="false" outlineLevel="0" collapsed="false">
      <c r="A2626" s="15" t="str">
        <f aca="false">Data_Clean!A2626</f>
        <v>CX102622</v>
      </c>
      <c r="B2626" s="14" t="n">
        <f aca="false">Data_Clean!G2626*Assumptions!$B$5</f>
        <v>1255.805</v>
      </c>
      <c r="C2626" s="14" t="n">
        <f aca="false">IF(Data_Clean!H2626="",0,Data_Clean!H2626)*Assumptions!$B$6</f>
        <v>3458.13084</v>
      </c>
      <c r="D2626" s="14" t="n">
        <f aca="false">Data_Clean!I2626*Assumptions!$B$7</f>
        <v>2373.6</v>
      </c>
      <c r="E2626" s="14" t="n">
        <f aca="false">Data_Clean!J2626*Assumptions!$B$8</f>
        <v>7450.055625</v>
      </c>
      <c r="F2626" s="14" t="n">
        <f aca="false">Data_Clean!K2626*Assumptions!$B$9</f>
        <v>4521</v>
      </c>
      <c r="G2626" s="14" t="n">
        <f aca="false">Data_Clean!L2626*Assumptions!$B$10</f>
        <v>0</v>
      </c>
      <c r="H2626" s="14" t="n">
        <f aca="false">IF(OR(Data_Clean!M2626="",Data_Clean!N2626=""),0,Data_Clean!M2626*Data_Clean!N2626/100)*Assumptions!$B$13*Assumptions!$B$11</f>
        <v>1396.8</v>
      </c>
      <c r="I2626" s="14" t="n">
        <f aca="false">Data_Clean!O2626*4*Assumptions!$B$12</f>
        <v>0</v>
      </c>
      <c r="J2626" s="14" t="n">
        <f aca="false">SUM(B2626:I2626)</f>
        <v>20455.391465</v>
      </c>
      <c r="K2626" s="16" t="n">
        <f aca="false">IF(Data_Clean!P2626="","",Assumptions!$B$15*0.5^(Data_Clean!P2626/Assumptions!$B$20))</f>
        <v>0.0111014396961211</v>
      </c>
      <c r="L2626" s="16" t="n">
        <f aca="false">Assumptions!$B$16*MIN(1,LN(1+Data_Clean!Q2626)/LN(1+Assumptions!$B$21))</f>
        <v>0</v>
      </c>
      <c r="M2626" s="16" t="n">
        <f aca="false">Assumptions!$B$17*(0.6*MIN(1,Data_Clean!R2626/Assumptions!$B$22)+0.4*IF(Data_Clean!S2626="",0,Data_Clean!S2626))</f>
        <v>0</v>
      </c>
      <c r="N2626" s="16" t="n">
        <f aca="false">Assumptions!$B$18*MIN(1,(Data_Clean!F2626-1)/Assumptions!$B$23)</f>
        <v>20</v>
      </c>
      <c r="O2626" s="16" t="n">
        <f aca="false">Assumptions!$B$19*(0.4*IF(Data_Clean!E2626="",0,MIN(1,Data_Clean!E2626/12/Assumptions!$B$24))+0.35*IF(Data_Clean!D2626="Y",1,0)+0.25*(1-MIN(Data_Clean!T2626,3)/3))/IF(Data_Clean!E2626="",0.6,1)</f>
        <v>13.15</v>
      </c>
      <c r="P2626" s="16" t="n">
        <f aca="false">SUM(K2626:O2626)/(Assumptions!$D$5-IF(K2626="",Assumptions!$B$15,0))*100</f>
        <v>33.1611014396961</v>
      </c>
      <c r="Q2626" s="7" t="str">
        <f aca="false">IF(J2626&gt;=Assumptions!$B$26,"High",IF(J2626&gt;=Assumptions!$B$27,"Mid","Low"))</f>
        <v>High</v>
      </c>
      <c r="R2626" s="7" t="str">
        <f aca="false">IF(P2626&gt;=Assumptions!$B$28,"High",IF(P2626&gt;=Assumptions!$B$29,"Mid","Low"))</f>
        <v>Low</v>
      </c>
      <c r="S2626" s="7" t="str">
        <f aca="false">INDEX(Assumptions!$B$33:$B$41,MATCH(Q2626&amp;"|"&amp;R2626,Assumptions!$A$33:$A$41,0))</f>
        <v>Affluent Drifters</v>
      </c>
      <c r="T2626" s="7" t="n">
        <f aca="false">IF(ISNUMBER(Data_Clean!V2626),J2626*Data_Clean!V2626,0)</f>
        <v>1773.4824400155</v>
      </c>
    </row>
    <row r="2627" customFormat="false" ht="15" hidden="false" customHeight="false" outlineLevel="0" collapsed="false">
      <c r="A2627" s="15" t="str">
        <f aca="false">Data_Clean!A2627</f>
        <v>CX102623</v>
      </c>
      <c r="B2627" s="14" t="n">
        <f aca="false">Data_Clean!G2627*Assumptions!$B$5</f>
        <v>83.1295</v>
      </c>
      <c r="C2627" s="14" t="n">
        <f aca="false">IF(Data_Clean!H2627="",0,Data_Clean!H2627)*Assumptions!$B$6</f>
        <v>968.65884</v>
      </c>
      <c r="D2627" s="14" t="n">
        <f aca="false">Data_Clean!I2627*Assumptions!$B$7</f>
        <v>0</v>
      </c>
      <c r="E2627" s="14" t="n">
        <f aca="false">Data_Clean!J2627*Assumptions!$B$8</f>
        <v>0</v>
      </c>
      <c r="F2627" s="14" t="n">
        <f aca="false">Data_Clean!K2627*Assumptions!$B$9</f>
        <v>0</v>
      </c>
      <c r="G2627" s="14" t="n">
        <f aca="false">Data_Clean!L2627*Assumptions!$B$10</f>
        <v>0</v>
      </c>
      <c r="H2627" s="14" t="n">
        <f aca="false">IF(OR(Data_Clean!M2627="",Data_Clean!N2627=""),0,Data_Clean!M2627*Data_Clean!N2627/100)*Assumptions!$B$13*Assumptions!$B$11</f>
        <v>0</v>
      </c>
      <c r="I2627" s="14" t="n">
        <f aca="false">Data_Clean!O2627*4*Assumptions!$B$12</f>
        <v>0</v>
      </c>
      <c r="J2627" s="14" t="n">
        <f aca="false">SUM(B2627:I2627)</f>
        <v>1051.78834</v>
      </c>
      <c r="K2627" s="16" t="n">
        <f aca="false">IF(Data_Clean!P2627="","",Assumptions!$B$15*0.5^(Data_Clean!P2627/Assumptions!$B$20))</f>
        <v>21.2132034355964</v>
      </c>
      <c r="L2627" s="16" t="n">
        <f aca="false">Assumptions!$B$16*MIN(1,LN(1+Data_Clean!Q2627)/LN(1+Assumptions!$B$21))</f>
        <v>6.7118774147124</v>
      </c>
      <c r="M2627" s="16" t="n">
        <f aca="false">Assumptions!$B$17*(0.6*MIN(1,Data_Clean!R2627/Assumptions!$B$22)+0.4*IF(Data_Clean!S2627="",0,Data_Clean!S2627))</f>
        <v>2.304</v>
      </c>
      <c r="N2627" s="16" t="n">
        <f aca="false">Assumptions!$B$18*MIN(1,(Data_Clean!F2627-1)/Assumptions!$B$23)</f>
        <v>10</v>
      </c>
      <c r="O2627" s="16" t="n">
        <f aca="false">Assumptions!$B$19*(0.4*IF(Data_Clean!E2627="",0,MIN(1,Data_Clean!E2627/12/Assumptions!$B$24))+0.35*IF(Data_Clean!D2627="Y",1,0)+0.25*(1-MIN(Data_Clean!T2627,3)/3))/IF(Data_Clean!E2627="",0.6,1)</f>
        <v>9.75</v>
      </c>
      <c r="P2627" s="16" t="n">
        <f aca="false">SUM(K2627:O2627)/(Assumptions!$D$5-IF(K2627="",Assumptions!$B$15,0))*100</f>
        <v>49.9790808503088</v>
      </c>
      <c r="Q2627" s="7" t="str">
        <f aca="false">IF(J2627&gt;=Assumptions!$B$26,"High",IF(J2627&gt;=Assumptions!$B$27,"Mid","Low"))</f>
        <v>Mid</v>
      </c>
      <c r="R2627" s="7" t="str">
        <f aca="false">IF(P2627&gt;=Assumptions!$B$28,"High",IF(P2627&gt;=Assumptions!$B$29,"Mid","Low"))</f>
        <v>Low</v>
      </c>
      <c r="S2627" s="7" t="str">
        <f aca="false">INDEX(Assumptions!$B$33:$B$41,MATCH(Q2627&amp;"|"&amp;R2627,Assumptions!$A$33:$A$41,0))</f>
        <v>Light Touch</v>
      </c>
      <c r="T2627" s="7" t="n">
        <f aca="false">IF(ISNUMBER(Data_Clean!V2627),J2627*Data_Clean!V2627,0)</f>
        <v>146.303758094</v>
      </c>
    </row>
    <row r="2628" customFormat="false" ht="15" hidden="false" customHeight="false" outlineLevel="0" collapsed="false">
      <c r="A2628" s="15" t="str">
        <f aca="false">Data_Clean!A2628</f>
        <v>CX102624</v>
      </c>
      <c r="B2628" s="14" t="n">
        <f aca="false">Data_Clean!G2628*Assumptions!$B$5</f>
        <v>235.129</v>
      </c>
      <c r="C2628" s="14" t="n">
        <f aca="false">IF(Data_Clean!H2628="",0,Data_Clean!H2628)*Assumptions!$B$6</f>
        <v>0</v>
      </c>
      <c r="D2628" s="14" t="n">
        <f aca="false">Data_Clean!I2628*Assumptions!$B$7</f>
        <v>0</v>
      </c>
      <c r="E2628" s="14" t="n">
        <f aca="false">Data_Clean!J2628*Assumptions!$B$8</f>
        <v>0</v>
      </c>
      <c r="F2628" s="14" t="n">
        <f aca="false">Data_Clean!K2628*Assumptions!$B$9</f>
        <v>0</v>
      </c>
      <c r="G2628" s="14" t="n">
        <f aca="false">Data_Clean!L2628*Assumptions!$B$10</f>
        <v>0</v>
      </c>
      <c r="H2628" s="14" t="n">
        <f aca="false">IF(OR(Data_Clean!M2628="",Data_Clean!N2628=""),0,Data_Clean!M2628*Data_Clean!N2628/100)*Assumptions!$B$13*Assumptions!$B$11</f>
        <v>631.152</v>
      </c>
      <c r="I2628" s="14" t="n">
        <f aca="false">Data_Clean!O2628*4*Assumptions!$B$12</f>
        <v>26.53776</v>
      </c>
      <c r="J2628" s="14" t="n">
        <f aca="false">SUM(B2628:I2628)</f>
        <v>892.81876</v>
      </c>
      <c r="K2628" s="16" t="n">
        <f aca="false">IF(Data_Clean!P2628="","",Assumptions!$B$15*0.5^(Data_Clean!P2628/Assumptions!$B$20))</f>
        <v>27.9909897461042</v>
      </c>
      <c r="L2628" s="16" t="n">
        <f aca="false">Assumptions!$B$16*MIN(1,LN(1+Data_Clean!Q2628)/LN(1+Assumptions!$B$21))</f>
        <v>10</v>
      </c>
      <c r="M2628" s="16" t="n">
        <f aca="false">Assumptions!$B$17*(0.6*MIN(1,Data_Clean!R2628/Assumptions!$B$22)+0.4*IF(Data_Clean!S2628="",0,Data_Clean!S2628))</f>
        <v>2.676</v>
      </c>
      <c r="N2628" s="16" t="n">
        <f aca="false">Assumptions!$B$18*MIN(1,(Data_Clean!F2628-1)/Assumptions!$B$23)</f>
        <v>5</v>
      </c>
      <c r="O2628" s="16" t="n">
        <f aca="false">Assumptions!$B$19*(0.4*IF(Data_Clean!E2628="",0,MIN(1,Data_Clean!E2628/12/Assumptions!$B$24))+0.35*IF(Data_Clean!D2628="Y",1,0)+0.25*(1-MIN(Data_Clean!T2628,3)/3))/IF(Data_Clean!E2628="",0.6,1)</f>
        <v>4.85</v>
      </c>
      <c r="P2628" s="16" t="n">
        <f aca="false">SUM(K2628:O2628)/(Assumptions!$D$5-IF(K2628="",Assumptions!$B$15,0))*100</f>
        <v>50.5169897461042</v>
      </c>
      <c r="Q2628" s="7" t="str">
        <f aca="false">IF(J2628&gt;=Assumptions!$B$26,"High",IF(J2628&gt;=Assumptions!$B$27,"Mid","Low"))</f>
        <v>Mid</v>
      </c>
      <c r="R2628" s="7" t="str">
        <f aca="false">IF(P2628&gt;=Assumptions!$B$28,"High",IF(P2628&gt;=Assumptions!$B$29,"Mid","Low"))</f>
        <v>Mid</v>
      </c>
      <c r="S2628" s="7" t="str">
        <f aca="false">INDEX(Assumptions!$B$33:$B$41,MATCH(Q2628&amp;"|"&amp;R2628,Assumptions!$A$33:$A$41,0))</f>
        <v>Established Core</v>
      </c>
      <c r="T2628" s="7" t="n">
        <f aca="false">IF(ISNUMBER(Data_Clean!V2628),J2628*Data_Clean!V2628,0)</f>
        <v>145.261612252</v>
      </c>
    </row>
    <row r="2629" customFormat="false" ht="15" hidden="false" customHeight="false" outlineLevel="0" collapsed="false">
      <c r="A2629" s="15" t="str">
        <f aca="false">Data_Clean!A2629</f>
        <v>CX102625</v>
      </c>
      <c r="B2629" s="14" t="n">
        <f aca="false">Data_Clean!G2629*Assumptions!$B$5</f>
        <v>77.80325</v>
      </c>
      <c r="C2629" s="14" t="n">
        <f aca="false">IF(Data_Clean!H2629="",0,Data_Clean!H2629)*Assumptions!$B$6</f>
        <v>91.11192</v>
      </c>
      <c r="D2629" s="14" t="n">
        <f aca="false">Data_Clean!I2629*Assumptions!$B$7</f>
        <v>0</v>
      </c>
      <c r="E2629" s="14" t="n">
        <f aca="false">Data_Clean!J2629*Assumptions!$B$8</f>
        <v>0</v>
      </c>
      <c r="F2629" s="14" t="n">
        <f aca="false">Data_Clean!K2629*Assumptions!$B$9</f>
        <v>0</v>
      </c>
      <c r="G2629" s="14" t="n">
        <f aca="false">Data_Clean!L2629*Assumptions!$B$10</f>
        <v>0</v>
      </c>
      <c r="H2629" s="14" t="n">
        <f aca="false">IF(OR(Data_Clean!M2629="",Data_Clean!N2629=""),0,Data_Clean!M2629*Data_Clean!N2629/100)*Assumptions!$B$13*Assumptions!$B$11</f>
        <v>0</v>
      </c>
      <c r="I2629" s="14" t="n">
        <f aca="false">Data_Clean!O2629*4*Assumptions!$B$12</f>
        <v>0</v>
      </c>
      <c r="J2629" s="14" t="n">
        <f aca="false">SUM(B2629:I2629)</f>
        <v>168.91517</v>
      </c>
      <c r="K2629" s="16" t="n">
        <f aca="false">IF(Data_Clean!P2629="","",Assumptions!$B$15*0.5^(Data_Clean!P2629/Assumptions!$B$20))</f>
        <v>27.9909897461042</v>
      </c>
      <c r="L2629" s="16" t="n">
        <f aca="false">Assumptions!$B$16*MIN(1,LN(1+Data_Clean!Q2629)/LN(1+Assumptions!$B$21))</f>
        <v>16.0563626167747</v>
      </c>
      <c r="M2629" s="16" t="n">
        <f aca="false">Assumptions!$B$17*(0.6*MIN(1,Data_Clean!R2629/Assumptions!$B$22)+0.4*IF(Data_Clean!S2629="",0,Data_Clean!S2629))</f>
        <v>10.818</v>
      </c>
      <c r="N2629" s="16" t="n">
        <f aca="false">Assumptions!$B$18*MIN(1,(Data_Clean!F2629-1)/Assumptions!$B$23)</f>
        <v>10</v>
      </c>
      <c r="O2629" s="16" t="n">
        <f aca="false">Assumptions!$B$19*(0.4*IF(Data_Clean!E2629="",0,MIN(1,Data_Clean!E2629/12/Assumptions!$B$24))+0.35*IF(Data_Clean!D2629="Y",1,0)+0.25*(1-MIN(Data_Clean!T2629,3)/3))/IF(Data_Clean!E2629="",0.6,1)</f>
        <v>10.95</v>
      </c>
      <c r="P2629" s="16" t="n">
        <f aca="false">SUM(K2629:O2629)/(Assumptions!$D$5-IF(K2629="",Assumptions!$B$15,0))*100</f>
        <v>75.815352362879</v>
      </c>
      <c r="Q2629" s="7" t="str">
        <f aca="false">IF(J2629&gt;=Assumptions!$B$26,"High",IF(J2629&gt;=Assumptions!$B$27,"Mid","Low"))</f>
        <v>Low</v>
      </c>
      <c r="R2629" s="7" t="str">
        <f aca="false">IF(P2629&gt;=Assumptions!$B$28,"High",IF(P2629&gt;=Assumptions!$B$29,"Mid","Low"))</f>
        <v>High</v>
      </c>
      <c r="S2629" s="7" t="str">
        <f aca="false">INDEX(Assumptions!$B$33:$B$41,MATCH(Q2629&amp;"|"&amp;R2629,Assumptions!$A$33:$A$41,0))</f>
        <v>Engaged Builders</v>
      </c>
      <c r="T2629" s="7" t="n">
        <f aca="false">IF(ISNUMBER(Data_Clean!V2629),J2629*Data_Clean!V2629,0)</f>
        <v>10.895028465</v>
      </c>
    </row>
    <row r="2630" customFormat="false" ht="15" hidden="false" customHeight="false" outlineLevel="0" collapsed="false">
      <c r="A2630" s="15" t="str">
        <f aca="false">Data_Clean!A2630</f>
        <v>CX102626</v>
      </c>
      <c r="B2630" s="14" t="n">
        <f aca="false">Data_Clean!G2630*Assumptions!$B$5</f>
        <v>339.83375</v>
      </c>
      <c r="C2630" s="14" t="n">
        <f aca="false">IF(Data_Clean!H2630="",0,Data_Clean!H2630)*Assumptions!$B$6</f>
        <v>372.99816</v>
      </c>
      <c r="D2630" s="14" t="n">
        <f aca="false">Data_Clean!I2630*Assumptions!$B$7</f>
        <v>299.2</v>
      </c>
      <c r="E2630" s="14" t="n">
        <f aca="false">Data_Clean!J2630*Assumptions!$B$8</f>
        <v>498.67185</v>
      </c>
      <c r="F2630" s="14" t="n">
        <f aca="false">Data_Clean!K2630*Assumptions!$B$9</f>
        <v>1835.9</v>
      </c>
      <c r="G2630" s="14" t="n">
        <f aca="false">Data_Clean!L2630*Assumptions!$B$10</f>
        <v>0</v>
      </c>
      <c r="H2630" s="14" t="n">
        <f aca="false">IF(OR(Data_Clean!M2630="",Data_Clean!N2630=""),0,Data_Clean!M2630*Data_Clean!N2630/100)*Assumptions!$B$13*Assumptions!$B$11</f>
        <v>55.944</v>
      </c>
      <c r="I2630" s="14" t="n">
        <f aca="false">Data_Clean!O2630*4*Assumptions!$B$12</f>
        <v>28.4256</v>
      </c>
      <c r="J2630" s="14" t="n">
        <f aca="false">SUM(B2630:I2630)</f>
        <v>3430.97336</v>
      </c>
      <c r="K2630" s="16" t="n">
        <f aca="false">IF(Data_Clean!P2630="","",Assumptions!$B$15*0.5^(Data_Clean!P2630/Assumptions!$B$20))</f>
        <v>23.811015779523</v>
      </c>
      <c r="L2630" s="16" t="n">
        <f aca="false">Assumptions!$B$16*MIN(1,LN(1+Data_Clean!Q2630)/LN(1+Assumptions!$B$21))</f>
        <v>13.4237548294248</v>
      </c>
      <c r="M2630" s="16" t="n">
        <f aca="false">Assumptions!$B$17*(0.6*MIN(1,Data_Clean!R2630/Assumptions!$B$22)+0.4*IF(Data_Clean!S2630="",0,Data_Clean!S2630))</f>
        <v>9.264</v>
      </c>
      <c r="N2630" s="16" t="n">
        <f aca="false">Assumptions!$B$18*MIN(1,(Data_Clean!F2630-1)/Assumptions!$B$23)</f>
        <v>20</v>
      </c>
      <c r="O2630" s="16" t="n">
        <f aca="false">Assumptions!$B$19*(0.4*IF(Data_Clean!E2630="",0,MIN(1,Data_Clean!E2630/12/Assumptions!$B$24))+0.35*IF(Data_Clean!D2630="Y",1,0)+0.25*(1-MIN(Data_Clean!T2630,3)/3))/IF(Data_Clean!E2630="",0.6,1)</f>
        <v>10.4</v>
      </c>
      <c r="P2630" s="16" t="n">
        <f aca="false">SUM(K2630:O2630)/(Assumptions!$D$5-IF(K2630="",Assumptions!$B$15,0))*100</f>
        <v>76.8987706089478</v>
      </c>
      <c r="Q2630" s="7" t="str">
        <f aca="false">IF(J2630&gt;=Assumptions!$B$26,"High",IF(J2630&gt;=Assumptions!$B$27,"Mid","Low"))</f>
        <v>High</v>
      </c>
      <c r="R2630" s="7" t="str">
        <f aca="false">IF(P2630&gt;=Assumptions!$B$28,"High",IF(P2630&gt;=Assumptions!$B$29,"Mid","Low"))</f>
        <v>High</v>
      </c>
      <c r="S2630" s="7" t="str">
        <f aca="false">INDEX(Assumptions!$B$33:$B$41,MATCH(Q2630&amp;"|"&amp;R2630,Assumptions!$A$33:$A$41,0))</f>
        <v>Premier Advocates</v>
      </c>
      <c r="T2630" s="7" t="n">
        <f aca="false">IF(ISNUMBER(Data_Clean!V2630),J2630*Data_Clean!V2630,0)</f>
        <v>116.65309424</v>
      </c>
    </row>
    <row r="2631" customFormat="false" ht="15" hidden="false" customHeight="false" outlineLevel="0" collapsed="false">
      <c r="A2631" s="15" t="str">
        <f aca="false">Data_Clean!A2631</f>
        <v>CX102627</v>
      </c>
      <c r="B2631" s="14" t="n">
        <f aca="false">Data_Clean!G2631*Assumptions!$B$5</f>
        <v>250.2515</v>
      </c>
      <c r="C2631" s="14" t="n">
        <f aca="false">IF(Data_Clean!H2631="",0,Data_Clean!H2631)*Assumptions!$B$6</f>
        <v>295.25364</v>
      </c>
      <c r="D2631" s="14" t="n">
        <f aca="false">Data_Clean!I2631*Assumptions!$B$7</f>
        <v>300</v>
      </c>
      <c r="E2631" s="14" t="n">
        <f aca="false">Data_Clean!J2631*Assumptions!$B$8</f>
        <v>0</v>
      </c>
      <c r="F2631" s="14" t="n">
        <f aca="false">Data_Clean!K2631*Assumptions!$B$9</f>
        <v>1585.1</v>
      </c>
      <c r="G2631" s="14" t="n">
        <f aca="false">Data_Clean!L2631*Assumptions!$B$10</f>
        <v>549.9</v>
      </c>
      <c r="H2631" s="14" t="n">
        <f aca="false">IF(OR(Data_Clean!M2631="",Data_Clean!N2631=""),0,Data_Clean!M2631*Data_Clean!N2631/100)*Assumptions!$B$13*Assumptions!$B$11</f>
        <v>89.1</v>
      </c>
      <c r="I2631" s="14" t="n">
        <f aca="false">Data_Clean!O2631*4*Assumptions!$B$12</f>
        <v>22.38768</v>
      </c>
      <c r="J2631" s="14" t="n">
        <f aca="false">SUM(B2631:I2631)</f>
        <v>3091.99282</v>
      </c>
      <c r="K2631" s="16" t="n">
        <f aca="false">IF(Data_Clean!P2631="","",Assumptions!$B$15*0.5^(Data_Clean!P2631/Assumptions!$B$20))</f>
        <v>29.3147990530274</v>
      </c>
      <c r="L2631" s="16" t="n">
        <f aca="false">Assumptions!$B$16*MIN(1,LN(1+Data_Clean!Q2631)/LN(1+Assumptions!$B$21))</f>
        <v>12.2792642888455</v>
      </c>
      <c r="M2631" s="16" t="n">
        <f aca="false">Assumptions!$B$17*(0.6*MIN(1,Data_Clean!R2631/Assumptions!$B$22)+0.4*IF(Data_Clean!S2631="",0,Data_Clean!S2631))</f>
        <v>9.57</v>
      </c>
      <c r="N2631" s="16" t="n">
        <f aca="false">Assumptions!$B$18*MIN(1,(Data_Clean!F2631-1)/Assumptions!$B$23)</f>
        <v>20</v>
      </c>
      <c r="O2631" s="16" t="n">
        <f aca="false">Assumptions!$B$19*(0.4*IF(Data_Clean!E2631="",0,MIN(1,Data_Clean!E2631/12/Assumptions!$B$24))+0.35*IF(Data_Clean!D2631="Y",1,0)+0.25*(1-MIN(Data_Clean!T2631,3)/3))/IF(Data_Clean!E2631="",0.6,1)</f>
        <v>14.85</v>
      </c>
      <c r="P2631" s="16" t="n">
        <f aca="false">SUM(K2631:O2631)/(Assumptions!$D$5-IF(K2631="",Assumptions!$B$15,0))*100</f>
        <v>86.0140633418728</v>
      </c>
      <c r="Q2631" s="7" t="str">
        <f aca="false">IF(J2631&gt;=Assumptions!$B$26,"High",IF(J2631&gt;=Assumptions!$B$27,"Mid","Low"))</f>
        <v>High</v>
      </c>
      <c r="R2631" s="7" t="str">
        <f aca="false">IF(P2631&gt;=Assumptions!$B$28,"High",IF(P2631&gt;=Assumptions!$B$29,"Mid","Low"))</f>
        <v>High</v>
      </c>
      <c r="S2631" s="7" t="str">
        <f aca="false">INDEX(Assumptions!$B$33:$B$41,MATCH(Q2631&amp;"|"&amp;R2631,Assumptions!$A$33:$A$41,0))</f>
        <v>Premier Advocates</v>
      </c>
      <c r="T2631" s="7" t="n">
        <f aca="false">IF(ISNUMBER(Data_Clean!V2631),J2631*Data_Clean!V2631,0)</f>
        <v>63.695052092</v>
      </c>
    </row>
    <row r="2632" customFormat="false" ht="15" hidden="false" customHeight="false" outlineLevel="0" collapsed="false">
      <c r="A2632" s="15" t="str">
        <f aca="false">Data_Clean!A2632</f>
        <v>CX102628</v>
      </c>
      <c r="B2632" s="14" t="n">
        <f aca="false">Data_Clean!G2632*Assumptions!$B$5</f>
        <v>312.26525</v>
      </c>
      <c r="C2632" s="14" t="n">
        <f aca="false">IF(Data_Clean!H2632="",0,Data_Clean!H2632)*Assumptions!$B$6</f>
        <v>0</v>
      </c>
      <c r="D2632" s="14" t="n">
        <f aca="false">Data_Clean!I2632*Assumptions!$B$7</f>
        <v>0</v>
      </c>
      <c r="E2632" s="14" t="n">
        <f aca="false">Data_Clean!J2632*Assumptions!$B$8</f>
        <v>0</v>
      </c>
      <c r="F2632" s="14" t="n">
        <f aca="false">Data_Clean!K2632*Assumptions!$B$9</f>
        <v>1164.9</v>
      </c>
      <c r="G2632" s="14" t="n">
        <f aca="false">Data_Clean!L2632*Assumptions!$B$10</f>
        <v>0</v>
      </c>
      <c r="H2632" s="14" t="n">
        <f aca="false">IF(OR(Data_Clean!M2632="",Data_Clean!N2632=""),0,Data_Clean!M2632*Data_Clean!N2632/100)*Assumptions!$B$13*Assumptions!$B$11</f>
        <v>0</v>
      </c>
      <c r="I2632" s="14" t="n">
        <f aca="false">Data_Clean!O2632*4*Assumptions!$B$12</f>
        <v>0</v>
      </c>
      <c r="J2632" s="14" t="n">
        <f aca="false">SUM(B2632:I2632)</f>
        <v>1477.16525</v>
      </c>
      <c r="K2632" s="16" t="n">
        <f aca="false">IF(Data_Clean!P2632="","",Assumptions!$B$15*0.5^(Data_Clean!P2632/Assumptions!$B$20))</f>
        <v>23.267171427506</v>
      </c>
      <c r="L2632" s="16" t="n">
        <f aca="false">Assumptions!$B$16*MIN(1,LN(1+Data_Clean!Q2632)/LN(1+Assumptions!$B$21))</f>
        <v>11.0057238927514</v>
      </c>
      <c r="M2632" s="16" t="n">
        <f aca="false">Assumptions!$B$17*(0.6*MIN(1,Data_Clean!R2632/Assumptions!$B$22)+0.4*IF(Data_Clean!S2632="",0,Data_Clean!S2632))</f>
        <v>7.074</v>
      </c>
      <c r="N2632" s="16" t="n">
        <f aca="false">Assumptions!$B$18*MIN(1,(Data_Clean!F2632-1)/Assumptions!$B$23)</f>
        <v>10</v>
      </c>
      <c r="O2632" s="16" t="n">
        <f aca="false">Assumptions!$B$19*(0.4*IF(Data_Clean!E2632="",0,MIN(1,Data_Clean!E2632/12/Assumptions!$B$24))+0.35*IF(Data_Clean!D2632="Y",1,0)+0.25*(1-MIN(Data_Clean!T2632,3)/3))/IF(Data_Clean!E2632="",0.6,1)</f>
        <v>15</v>
      </c>
      <c r="P2632" s="16" t="n">
        <f aca="false">SUM(K2632:O2632)/(Assumptions!$D$5-IF(K2632="",Assumptions!$B$15,0))*100</f>
        <v>66.3468953202574</v>
      </c>
      <c r="Q2632" s="7" t="str">
        <f aca="false">IF(J2632&gt;=Assumptions!$B$26,"High",IF(J2632&gt;=Assumptions!$B$27,"Mid","Low"))</f>
        <v>Mid</v>
      </c>
      <c r="R2632" s="7" t="str">
        <f aca="false">IF(P2632&gt;=Assumptions!$B$28,"High",IF(P2632&gt;=Assumptions!$B$29,"Mid","Low"))</f>
        <v>Mid</v>
      </c>
      <c r="S2632" s="7" t="str">
        <f aca="false">INDEX(Assumptions!$B$33:$B$41,MATCH(Q2632&amp;"|"&amp;R2632,Assumptions!$A$33:$A$41,0))</f>
        <v>Established Core</v>
      </c>
      <c r="T2632" s="7" t="n">
        <f aca="false">IF(ISNUMBER(Data_Clean!V2632),J2632*Data_Clean!V2632,0)</f>
        <v>64.995271</v>
      </c>
    </row>
    <row r="2633" customFormat="false" ht="15" hidden="false" customHeight="false" outlineLevel="0" collapsed="false">
      <c r="A2633" s="15" t="str">
        <f aca="false">Data_Clean!A2633</f>
        <v>CX102629</v>
      </c>
      <c r="B2633" s="14" t="n">
        <f aca="false">Data_Clean!G2633*Assumptions!$B$5</f>
        <v>195.519</v>
      </c>
      <c r="C2633" s="14" t="n">
        <f aca="false">IF(Data_Clean!H2633="",0,Data_Clean!H2633)*Assumptions!$B$6</f>
        <v>304.80912</v>
      </c>
      <c r="D2633" s="14" t="n">
        <f aca="false">Data_Clean!I2633*Assumptions!$B$7</f>
        <v>0</v>
      </c>
      <c r="E2633" s="14" t="n">
        <f aca="false">Data_Clean!J2633*Assumptions!$B$8</f>
        <v>0</v>
      </c>
      <c r="F2633" s="14" t="n">
        <f aca="false">Data_Clean!K2633*Assumptions!$B$9</f>
        <v>0</v>
      </c>
      <c r="G2633" s="14" t="n">
        <f aca="false">Data_Clean!L2633*Assumptions!$B$10</f>
        <v>0</v>
      </c>
      <c r="H2633" s="14" t="n">
        <f aca="false">IF(OR(Data_Clean!M2633="",Data_Clean!N2633=""),0,Data_Clean!M2633*Data_Clean!N2633/100)*Assumptions!$B$13*Assumptions!$B$11</f>
        <v>60.492</v>
      </c>
      <c r="I2633" s="14" t="n">
        <f aca="false">Data_Clean!O2633*4*Assumptions!$B$12</f>
        <v>0</v>
      </c>
      <c r="J2633" s="14" t="n">
        <f aca="false">SUM(B2633:I2633)</f>
        <v>560.82012</v>
      </c>
      <c r="K2633" s="16" t="n">
        <f aca="false">IF(Data_Clean!P2633="","",Assumptions!$B$15*0.5^(Data_Clean!P2633/Assumptions!$B$20))</f>
        <v>0.00966436458085616</v>
      </c>
      <c r="L2633" s="16" t="n">
        <f aca="false">Assumptions!$B$16*MIN(1,LN(1+Data_Clean!Q2633)/LN(1+Assumptions!$B$21))</f>
        <v>0</v>
      </c>
      <c r="M2633" s="16" t="n">
        <f aca="false">Assumptions!$B$17*(0.6*MIN(1,Data_Clean!R2633/Assumptions!$B$22)+0.4*IF(Data_Clean!S2633="",0,Data_Clean!S2633))</f>
        <v>0</v>
      </c>
      <c r="N2633" s="16" t="n">
        <f aca="false">Assumptions!$B$18*MIN(1,(Data_Clean!F2633-1)/Assumptions!$B$23)</f>
        <v>10</v>
      </c>
      <c r="O2633" s="16" t="n">
        <f aca="false">Assumptions!$B$19*(0.4*IF(Data_Clean!E2633="",0,MIN(1,Data_Clean!E2633/12/Assumptions!$B$24))+0.35*IF(Data_Clean!D2633="Y",1,0)+0.25*(1-MIN(Data_Clean!T2633,3)/3))/IF(Data_Clean!E2633="",0.6,1)</f>
        <v>15</v>
      </c>
      <c r="P2633" s="16" t="n">
        <f aca="false">SUM(K2633:O2633)/(Assumptions!$D$5-IF(K2633="",Assumptions!$B$15,0))*100</f>
        <v>25.0096643645809</v>
      </c>
      <c r="Q2633" s="7" t="str">
        <f aca="false">IF(J2633&gt;=Assumptions!$B$26,"High",IF(J2633&gt;=Assumptions!$B$27,"Mid","Low"))</f>
        <v>Mid</v>
      </c>
      <c r="R2633" s="7" t="str">
        <f aca="false">IF(P2633&gt;=Assumptions!$B$28,"High",IF(P2633&gt;=Assumptions!$B$29,"Mid","Low"))</f>
        <v>Low</v>
      </c>
      <c r="S2633" s="7" t="str">
        <f aca="false">INDEX(Assumptions!$B$33:$B$41,MATCH(Q2633&amp;"|"&amp;R2633,Assumptions!$A$33:$A$41,0))</f>
        <v>Light Touch</v>
      </c>
      <c r="T2633" s="7" t="n">
        <f aca="false">IF(ISNUMBER(Data_Clean!V2633),J2633*Data_Clean!V2633,0)</f>
        <v>63.0922635</v>
      </c>
    </row>
    <row r="2634" customFormat="false" ht="15" hidden="false" customHeight="false" outlineLevel="0" collapsed="false">
      <c r="A2634" s="15" t="str">
        <f aca="false">Data_Clean!A2634</f>
        <v>CX102630</v>
      </c>
      <c r="B2634" s="14" t="n">
        <f aca="false">Data_Clean!G2634*Assumptions!$B$5</f>
        <v>72.396</v>
      </c>
      <c r="C2634" s="14" t="n">
        <f aca="false">IF(Data_Clean!H2634="",0,Data_Clean!H2634)*Assumptions!$B$6</f>
        <v>0</v>
      </c>
      <c r="D2634" s="14" t="n">
        <f aca="false">Data_Clean!I2634*Assumptions!$B$7</f>
        <v>0</v>
      </c>
      <c r="E2634" s="14" t="n">
        <f aca="false">Data_Clean!J2634*Assumptions!$B$8</f>
        <v>0</v>
      </c>
      <c r="F2634" s="14" t="n">
        <f aca="false">Data_Clean!K2634*Assumptions!$B$9</f>
        <v>0</v>
      </c>
      <c r="G2634" s="14" t="n">
        <f aca="false">Data_Clean!L2634*Assumptions!$B$10</f>
        <v>0</v>
      </c>
      <c r="H2634" s="14" t="n">
        <f aca="false">IF(OR(Data_Clean!M2634="",Data_Clean!N2634=""),0,Data_Clean!M2634*Data_Clean!N2634/100)*Assumptions!$B$13*Assumptions!$B$11</f>
        <v>0</v>
      </c>
      <c r="I2634" s="14" t="n">
        <f aca="false">Data_Clean!O2634*4*Assumptions!$B$12</f>
        <v>0</v>
      </c>
      <c r="J2634" s="14" t="n">
        <f aca="false">SUM(B2634:I2634)</f>
        <v>72.396</v>
      </c>
      <c r="K2634" s="16" t="n">
        <f aca="false">IF(Data_Clean!P2634="","",Assumptions!$B$15*0.5^(Data_Clean!P2634/Assumptions!$B$20))</f>
        <v>5.42725964040142</v>
      </c>
      <c r="L2634" s="16" t="n">
        <f aca="false">Assumptions!$B$16*MIN(1,LN(1+Data_Clean!Q2634)/LN(1+Assumptions!$B$21))</f>
        <v>7.47221736309214</v>
      </c>
      <c r="M2634" s="16" t="n">
        <f aca="false">Assumptions!$B$17*(0.6*MIN(1,Data_Clean!R2634/Assumptions!$B$22)+0.4*IF(Data_Clean!S2634="",0,Data_Clean!S2634))</f>
        <v>4.734</v>
      </c>
      <c r="N2634" s="16" t="n">
        <f aca="false">Assumptions!$B$18*MIN(1,(Data_Clean!F2634-1)/Assumptions!$B$23)</f>
        <v>0</v>
      </c>
      <c r="O2634" s="16" t="n">
        <f aca="false">Assumptions!$B$19*(0.4*IF(Data_Clean!E2634="",0,MIN(1,Data_Clean!E2634/12/Assumptions!$B$24))+0.35*IF(Data_Clean!D2634="Y",1,0)+0.25*(1-MIN(Data_Clean!T2634,3)/3))/IF(Data_Clean!E2634="",0.6,1)</f>
        <v>7.25</v>
      </c>
      <c r="P2634" s="16" t="n">
        <f aca="false">SUM(K2634:O2634)/(Assumptions!$D$5-IF(K2634="",Assumptions!$B$15,0))*100</f>
        <v>24.8834770034936</v>
      </c>
      <c r="Q2634" s="7" t="str">
        <f aca="false">IF(J2634&gt;=Assumptions!$B$26,"High",IF(J2634&gt;=Assumptions!$B$27,"Mid","Low"))</f>
        <v>Low</v>
      </c>
      <c r="R2634" s="7" t="str">
        <f aca="false">IF(P2634&gt;=Assumptions!$B$28,"High",IF(P2634&gt;=Assumptions!$B$29,"Mid","Low"))</f>
        <v>Low</v>
      </c>
      <c r="S2634" s="7" t="str">
        <f aca="false">INDEX(Assumptions!$B$33:$B$41,MATCH(Q2634&amp;"|"&amp;R2634,Assumptions!$A$33:$A$41,0))</f>
        <v>Dormant &amp; Low Value</v>
      </c>
      <c r="T2634" s="7" t="n">
        <f aca="false">IF(ISNUMBER(Data_Clean!V2634),J2634*Data_Clean!V2634,0)</f>
        <v>15.8474844</v>
      </c>
    </row>
    <row r="2635" customFormat="false" ht="15" hidden="false" customHeight="false" outlineLevel="0" collapsed="false">
      <c r="A2635" s="15" t="str">
        <f aca="false">Data_Clean!A2635</f>
        <v>CX102631</v>
      </c>
      <c r="B2635" s="14" t="n">
        <f aca="false">Data_Clean!G2635*Assumptions!$B$5</f>
        <v>171.227</v>
      </c>
      <c r="C2635" s="14" t="n">
        <f aca="false">IF(Data_Clean!H2635="",0,Data_Clean!H2635)*Assumptions!$B$6</f>
        <v>833.85552</v>
      </c>
      <c r="D2635" s="14" t="n">
        <f aca="false">Data_Clean!I2635*Assumptions!$B$7</f>
        <v>342.4</v>
      </c>
      <c r="E2635" s="14" t="n">
        <f aca="false">Data_Clean!J2635*Assumptions!$B$8</f>
        <v>0</v>
      </c>
      <c r="F2635" s="14" t="n">
        <f aca="false">Data_Clean!K2635*Assumptions!$B$9</f>
        <v>1725.9</v>
      </c>
      <c r="G2635" s="14" t="n">
        <f aca="false">Data_Clean!L2635*Assumptions!$B$10</f>
        <v>0</v>
      </c>
      <c r="H2635" s="14" t="n">
        <f aca="false">IF(OR(Data_Clean!M2635="",Data_Clean!N2635=""),0,Data_Clean!M2635*Data_Clean!N2635/100)*Assumptions!$B$13*Assumptions!$B$11</f>
        <v>0</v>
      </c>
      <c r="I2635" s="14" t="n">
        <f aca="false">Data_Clean!O2635*4*Assumptions!$B$12</f>
        <v>0</v>
      </c>
      <c r="J2635" s="14" t="n">
        <f aca="false">SUM(B2635:I2635)</f>
        <v>3073.38252</v>
      </c>
      <c r="K2635" s="16" t="n">
        <f aca="false">IF(Data_Clean!P2635="","",Assumptions!$B$15*0.5^(Data_Clean!P2635/Assumptions!$B$20))</f>
        <v>4.30761883123888</v>
      </c>
      <c r="L2635" s="16" t="n">
        <f aca="false">Assumptions!$B$16*MIN(1,LN(1+Data_Clean!Q2635)/LN(1+Assumptions!$B$21))</f>
        <v>6.7118774147124</v>
      </c>
      <c r="M2635" s="16" t="n">
        <f aca="false">Assumptions!$B$17*(0.6*MIN(1,Data_Clean!R2635/Assumptions!$B$22)+0.4*IF(Data_Clean!S2635="",0,Data_Clean!S2635))</f>
        <v>3.354</v>
      </c>
      <c r="N2635" s="16" t="n">
        <f aca="false">Assumptions!$B$18*MIN(1,(Data_Clean!F2635-1)/Assumptions!$B$23)</f>
        <v>20</v>
      </c>
      <c r="O2635" s="16" t="n">
        <f aca="false">Assumptions!$B$19*(0.4*IF(Data_Clean!E2635="",0,MIN(1,Data_Clean!E2635/12/Assumptions!$B$24))+0.35*IF(Data_Clean!D2635="Y",1,0)+0.25*(1-MIN(Data_Clean!T2635,3)/3))/IF(Data_Clean!E2635="",0.6,1)</f>
        <v>7.1</v>
      </c>
      <c r="P2635" s="16" t="n">
        <f aca="false">SUM(K2635:O2635)/(Assumptions!$D$5-IF(K2635="",Assumptions!$B$15,0))*100</f>
        <v>41.4734962459513</v>
      </c>
      <c r="Q2635" s="7" t="str">
        <f aca="false">IF(J2635&gt;=Assumptions!$B$26,"High",IF(J2635&gt;=Assumptions!$B$27,"Mid","Low"))</f>
        <v>High</v>
      </c>
      <c r="R2635" s="7" t="str">
        <f aca="false">IF(P2635&gt;=Assumptions!$B$28,"High",IF(P2635&gt;=Assumptions!$B$29,"Mid","Low"))</f>
        <v>Low</v>
      </c>
      <c r="S2635" s="7" t="str">
        <f aca="false">INDEX(Assumptions!$B$33:$B$41,MATCH(Q2635&amp;"|"&amp;R2635,Assumptions!$A$33:$A$41,0))</f>
        <v>Affluent Drifters</v>
      </c>
      <c r="T2635" s="7" t="n">
        <f aca="false">IF(ISNUMBER(Data_Clean!V2635),J2635*Data_Clean!V2635,0)</f>
        <v>517.250278116</v>
      </c>
    </row>
    <row r="2636" customFormat="false" ht="15" hidden="false" customHeight="false" outlineLevel="0" collapsed="false">
      <c r="A2636" s="15" t="str">
        <f aca="false">Data_Clean!A2636</f>
        <v>CX102632</v>
      </c>
      <c r="B2636" s="14" t="n">
        <f aca="false">Data_Clean!G2636*Assumptions!$B$5</f>
        <v>127.3145</v>
      </c>
      <c r="C2636" s="14" t="n">
        <f aca="false">IF(Data_Clean!H2636="",0,Data_Clean!H2636)*Assumptions!$B$6</f>
        <v>267.00708</v>
      </c>
      <c r="D2636" s="14" t="n">
        <f aca="false">Data_Clean!I2636*Assumptions!$B$7</f>
        <v>0</v>
      </c>
      <c r="E2636" s="14" t="n">
        <f aca="false">Data_Clean!J2636*Assumptions!$B$8</f>
        <v>0</v>
      </c>
      <c r="F2636" s="14" t="n">
        <f aca="false">Data_Clean!K2636*Assumptions!$B$9</f>
        <v>0</v>
      </c>
      <c r="G2636" s="14" t="n">
        <f aca="false">Data_Clean!L2636*Assumptions!$B$10</f>
        <v>0</v>
      </c>
      <c r="H2636" s="14" t="n">
        <f aca="false">IF(OR(Data_Clean!M2636="",Data_Clean!N2636=""),0,Data_Clean!M2636*Data_Clean!N2636/100)*Assumptions!$B$13*Assumptions!$B$11</f>
        <v>0</v>
      </c>
      <c r="I2636" s="14" t="n">
        <f aca="false">Data_Clean!O2636*4*Assumptions!$B$12</f>
        <v>0</v>
      </c>
      <c r="J2636" s="14" t="n">
        <f aca="false">SUM(B2636:I2636)</f>
        <v>394.32158</v>
      </c>
      <c r="K2636" s="16" t="n">
        <f aca="false">IF(Data_Clean!P2636="","",Assumptions!$B$15*0.5^(Data_Clean!P2636/Assumptions!$B$20))</f>
        <v>2.10461634058007</v>
      </c>
      <c r="L2636" s="16" t="n">
        <f aca="false">Assumptions!$B$16*MIN(1,LN(1+Data_Clean!Q2636)/LN(1+Assumptions!$B$21))</f>
        <v>0</v>
      </c>
      <c r="M2636" s="16" t="n">
        <f aca="false">Assumptions!$B$17*(0.6*MIN(1,Data_Clean!R2636/Assumptions!$B$22)+0.4*IF(Data_Clean!S2636="",0,Data_Clean!S2636))</f>
        <v>0</v>
      </c>
      <c r="N2636" s="16" t="n">
        <f aca="false">Assumptions!$B$18*MIN(1,(Data_Clean!F2636-1)/Assumptions!$B$23)</f>
        <v>5</v>
      </c>
      <c r="O2636" s="16" t="n">
        <f aca="false">Assumptions!$B$19*(0.4*IF(Data_Clean!E2636="",0,MIN(1,Data_Clean!E2636/12/Assumptions!$B$24))+0.35*IF(Data_Clean!D2636="Y",1,0)+0.25*(1-MIN(Data_Clean!T2636,3)/3))/IF(Data_Clean!E2636="",0.6,1)</f>
        <v>8.05</v>
      </c>
      <c r="P2636" s="16" t="n">
        <f aca="false">SUM(K2636:O2636)/(Assumptions!$D$5-IF(K2636="",Assumptions!$B$15,0))*100</f>
        <v>15.1546163405801</v>
      </c>
      <c r="Q2636" s="7" t="str">
        <f aca="false">IF(J2636&gt;=Assumptions!$B$26,"High",IF(J2636&gt;=Assumptions!$B$27,"Mid","Low"))</f>
        <v>Low</v>
      </c>
      <c r="R2636" s="7" t="str">
        <f aca="false">IF(P2636&gt;=Assumptions!$B$28,"High",IF(P2636&gt;=Assumptions!$B$29,"Mid","Low"))</f>
        <v>Low</v>
      </c>
      <c r="S2636" s="7" t="str">
        <f aca="false">INDEX(Assumptions!$B$33:$B$41,MATCH(Q2636&amp;"|"&amp;R2636,Assumptions!$A$33:$A$41,0))</f>
        <v>Dormant &amp; Low Value</v>
      </c>
      <c r="T2636" s="7" t="n">
        <f aca="false">IF(ISNUMBER(Data_Clean!V2636),J2636*Data_Clean!V2636,0)</f>
        <v>163.6434557</v>
      </c>
    </row>
    <row r="2637" customFormat="false" ht="15" hidden="false" customHeight="false" outlineLevel="0" collapsed="false">
      <c r="A2637" s="15" t="str">
        <f aca="false">Data_Clean!A2637</f>
        <v>CX102633</v>
      </c>
      <c r="B2637" s="14" t="n">
        <f aca="false">Data_Clean!G2637*Assumptions!$B$5</f>
        <v>63.72525</v>
      </c>
      <c r="C2637" s="14" t="n">
        <f aca="false">IF(Data_Clean!H2637="",0,Data_Clean!H2637)*Assumptions!$B$6</f>
        <v>0</v>
      </c>
      <c r="D2637" s="14" t="n">
        <f aca="false">Data_Clean!I2637*Assumptions!$B$7</f>
        <v>0</v>
      </c>
      <c r="E2637" s="14" t="n">
        <f aca="false">Data_Clean!J2637*Assumptions!$B$8</f>
        <v>0</v>
      </c>
      <c r="F2637" s="14" t="n">
        <f aca="false">Data_Clean!K2637*Assumptions!$B$9</f>
        <v>951.5</v>
      </c>
      <c r="G2637" s="14" t="n">
        <f aca="false">Data_Clean!L2637*Assumptions!$B$10</f>
        <v>722.7</v>
      </c>
      <c r="H2637" s="14" t="n">
        <f aca="false">IF(OR(Data_Clean!M2637="",Data_Clean!N2637=""),0,Data_Clean!M2637*Data_Clean!N2637/100)*Assumptions!$B$13*Assumptions!$B$11</f>
        <v>0</v>
      </c>
      <c r="I2637" s="14" t="n">
        <f aca="false">Data_Clean!O2637*4*Assumptions!$B$12</f>
        <v>0</v>
      </c>
      <c r="J2637" s="14" t="n">
        <f aca="false">SUM(B2637:I2637)</f>
        <v>1737.92525</v>
      </c>
      <c r="K2637" s="16" t="n">
        <f aca="false">IF(Data_Clean!P2637="","",Assumptions!$B$15*0.5^(Data_Clean!P2637/Assumptions!$B$20))</f>
        <v>23.811015779523</v>
      </c>
      <c r="L2637" s="16" t="n">
        <f aca="false">Assumptions!$B$16*MIN(1,LN(1+Data_Clean!Q2637)/LN(1+Assumptions!$B$21))</f>
        <v>14.8269530442849</v>
      </c>
      <c r="M2637" s="16" t="n">
        <f aca="false">Assumptions!$B$17*(0.6*MIN(1,Data_Clean!R2637/Assumptions!$B$22)+0.4*IF(Data_Clean!S2637="",0,Data_Clean!S2637))</f>
        <v>6.528</v>
      </c>
      <c r="N2637" s="16" t="n">
        <f aca="false">Assumptions!$B$18*MIN(1,(Data_Clean!F2637-1)/Assumptions!$B$23)</f>
        <v>10</v>
      </c>
      <c r="O2637" s="16" t="n">
        <f aca="false">Assumptions!$B$19*(0.4*IF(Data_Clean!E2637="",0,MIN(1,Data_Clean!E2637/12/Assumptions!$B$24))+0.35*IF(Data_Clean!D2637="Y",1,0)+0.25*(1-MIN(Data_Clean!T2637,3)/3))/IF(Data_Clean!E2637="",0.6,1)</f>
        <v>8.5</v>
      </c>
      <c r="P2637" s="16" t="n">
        <f aca="false">SUM(K2637:O2637)/(Assumptions!$D$5-IF(K2637="",Assumptions!$B$15,0))*100</f>
        <v>63.6659688238079</v>
      </c>
      <c r="Q2637" s="7" t="str">
        <f aca="false">IF(J2637&gt;=Assumptions!$B$26,"High",IF(J2637&gt;=Assumptions!$B$27,"Mid","Low"))</f>
        <v>High</v>
      </c>
      <c r="R2637" s="7" t="str">
        <f aca="false">IF(P2637&gt;=Assumptions!$B$28,"High",IF(P2637&gt;=Assumptions!$B$29,"Mid","Low"))</f>
        <v>Mid</v>
      </c>
      <c r="S2637" s="7" t="str">
        <f aca="false">INDEX(Assumptions!$B$33:$B$41,MATCH(Q2637&amp;"|"&amp;R2637,Assumptions!$A$33:$A$41,0))</f>
        <v>Established Core</v>
      </c>
      <c r="T2637" s="7" t="n">
        <f aca="false">IF(ISNUMBER(Data_Clean!V2637),J2637*Data_Clean!V2637,0)</f>
        <v>175.53045025</v>
      </c>
    </row>
    <row r="2638" customFormat="false" ht="15" hidden="false" customHeight="false" outlineLevel="0" collapsed="false">
      <c r="A2638" s="15" t="str">
        <f aca="false">Data_Clean!A2638</f>
        <v>CX102634</v>
      </c>
      <c r="B2638" s="14" t="n">
        <f aca="false">Data_Clean!G2638*Assumptions!$B$5</f>
        <v>174.497</v>
      </c>
      <c r="C2638" s="14" t="n">
        <f aca="false">IF(Data_Clean!H2638="",0,Data_Clean!H2638)*Assumptions!$B$6</f>
        <v>404.3802</v>
      </c>
      <c r="D2638" s="14" t="n">
        <f aca="false">Data_Clean!I2638*Assumptions!$B$7</f>
        <v>0</v>
      </c>
      <c r="E2638" s="14" t="n">
        <f aca="false">Data_Clean!J2638*Assumptions!$B$8</f>
        <v>453.74805</v>
      </c>
      <c r="F2638" s="14" t="n">
        <f aca="false">Data_Clean!K2638*Assumptions!$B$9</f>
        <v>2429.9</v>
      </c>
      <c r="G2638" s="14" t="n">
        <f aca="false">Data_Clean!L2638*Assumptions!$B$10</f>
        <v>0</v>
      </c>
      <c r="H2638" s="14" t="n">
        <f aca="false">IF(OR(Data_Clean!M2638="",Data_Clean!N2638=""),0,Data_Clean!M2638*Data_Clean!N2638/100)*Assumptions!$B$13*Assumptions!$B$11</f>
        <v>285.714</v>
      </c>
      <c r="I2638" s="14" t="n">
        <f aca="false">Data_Clean!O2638*4*Assumptions!$B$12</f>
        <v>28.99968</v>
      </c>
      <c r="J2638" s="14" t="n">
        <f aca="false">SUM(B2638:I2638)</f>
        <v>3777.23893</v>
      </c>
      <c r="K2638" s="16" t="n">
        <f aca="false">IF(Data_Clean!P2638="","",Assumptions!$B$15*0.5^(Data_Clean!P2638/Assumptions!$B$20))</f>
        <v>23.267171427506</v>
      </c>
      <c r="L2638" s="16" t="n">
        <f aca="false">Assumptions!$B$16*MIN(1,LN(1+Data_Clean!Q2638)/LN(1+Assumptions!$B$21))</f>
        <v>14.0427143261215</v>
      </c>
      <c r="M2638" s="16" t="n">
        <f aca="false">Assumptions!$B$17*(0.6*MIN(1,Data_Clean!R2638/Assumptions!$B$22)+0.4*IF(Data_Clean!S2638="",0,Data_Clean!S2638))</f>
        <v>7.344</v>
      </c>
      <c r="N2638" s="16" t="n">
        <f aca="false">Assumptions!$B$18*MIN(1,(Data_Clean!F2638-1)/Assumptions!$B$23)</f>
        <v>20</v>
      </c>
      <c r="O2638" s="16" t="n">
        <f aca="false">Assumptions!$B$19*(0.4*IF(Data_Clean!E2638="",0,MIN(1,Data_Clean!E2638/12/Assumptions!$B$24))+0.35*IF(Data_Clean!D2638="Y",1,0)+0.25*(1-MIN(Data_Clean!T2638,3)/3))/IF(Data_Clean!E2638="",0.6,1)</f>
        <v>8.4</v>
      </c>
      <c r="P2638" s="16" t="n">
        <f aca="false">SUM(K2638:O2638)/(Assumptions!$D$5-IF(K2638="",Assumptions!$B$15,0))*100</f>
        <v>73.0538857536275</v>
      </c>
      <c r="Q2638" s="7" t="str">
        <f aca="false">IF(J2638&gt;=Assumptions!$B$26,"High",IF(J2638&gt;=Assumptions!$B$27,"Mid","Low"))</f>
        <v>High</v>
      </c>
      <c r="R2638" s="7" t="str">
        <f aca="false">IF(P2638&gt;=Assumptions!$B$28,"High",IF(P2638&gt;=Assumptions!$B$29,"Mid","Low"))</f>
        <v>High</v>
      </c>
      <c r="S2638" s="7" t="str">
        <f aca="false">INDEX(Assumptions!$B$33:$B$41,MATCH(Q2638&amp;"|"&amp;R2638,Assumptions!$A$33:$A$41,0))</f>
        <v>Premier Advocates</v>
      </c>
      <c r="T2638" s="7" t="n">
        <f aca="false">IF(ISNUMBER(Data_Clean!V2638),J2638*Data_Clean!V2638,0)</f>
        <v>145.801422698</v>
      </c>
    </row>
    <row r="2639" customFormat="false" ht="15" hidden="false" customHeight="false" outlineLevel="0" collapsed="false">
      <c r="A2639" s="15" t="str">
        <f aca="false">Data_Clean!A2639</f>
        <v>CX102635</v>
      </c>
      <c r="B2639" s="14" t="n">
        <f aca="false">Data_Clean!G2639*Assumptions!$B$5</f>
        <v>81.55675</v>
      </c>
      <c r="C2639" s="14" t="n">
        <f aca="false">IF(Data_Clean!H2639="",0,Data_Clean!H2639)*Assumptions!$B$6</f>
        <v>0</v>
      </c>
      <c r="D2639" s="14" t="n">
        <f aca="false">Data_Clean!I2639*Assumptions!$B$7</f>
        <v>0</v>
      </c>
      <c r="E2639" s="14" t="n">
        <f aca="false">Data_Clean!J2639*Assumptions!$B$8</f>
        <v>0</v>
      </c>
      <c r="F2639" s="14" t="n">
        <f aca="false">Data_Clean!K2639*Assumptions!$B$9</f>
        <v>1411.3</v>
      </c>
      <c r="G2639" s="14" t="n">
        <f aca="false">Data_Clean!L2639*Assumptions!$B$10</f>
        <v>210.6</v>
      </c>
      <c r="H2639" s="14" t="n">
        <f aca="false">IF(OR(Data_Clean!M2639="",Data_Clean!N2639=""),0,Data_Clean!M2639*Data_Clean!N2639/100)*Assumptions!$B$13*Assumptions!$B$11</f>
        <v>0</v>
      </c>
      <c r="I2639" s="14" t="n">
        <f aca="false">Data_Clean!O2639*4*Assumptions!$B$12</f>
        <v>0</v>
      </c>
      <c r="J2639" s="14" t="n">
        <f aca="false">SUM(B2639:I2639)</f>
        <v>1703.45675</v>
      </c>
      <c r="K2639" s="16" t="n">
        <f aca="false">IF(Data_Clean!P2639="","",Assumptions!$B$15*0.5^(Data_Clean!P2639/Assumptions!$B$20))</f>
        <v>0.0058132362742976</v>
      </c>
      <c r="L2639" s="16" t="n">
        <f aca="false">Assumptions!$B$16*MIN(1,LN(1+Data_Clean!Q2639)/LN(1+Assumptions!$B$21))</f>
        <v>0</v>
      </c>
      <c r="M2639" s="16" t="n">
        <f aca="false">Assumptions!$B$17*(0.6*MIN(1,Data_Clean!R2639/Assumptions!$B$22)+0.4*IF(Data_Clean!S2639="",0,Data_Clean!S2639))</f>
        <v>0</v>
      </c>
      <c r="N2639" s="16" t="n">
        <f aca="false">Assumptions!$B$18*MIN(1,(Data_Clean!F2639-1)/Assumptions!$B$23)</f>
        <v>10</v>
      </c>
      <c r="O2639" s="16" t="n">
        <f aca="false">Assumptions!$B$19*(0.4*IF(Data_Clean!E2639="",0,MIN(1,Data_Clean!E2639/12/Assumptions!$B$24))+0.35*IF(Data_Clean!D2639="Y",1,0)+0.25*(1-MIN(Data_Clean!T2639,3)/3))/IF(Data_Clean!E2639="",0.6,1)</f>
        <v>10.2</v>
      </c>
      <c r="P2639" s="16" t="n">
        <f aca="false">SUM(K2639:O2639)/(Assumptions!$D$5-IF(K2639="",Assumptions!$B$15,0))*100</f>
        <v>20.2058132362743</v>
      </c>
      <c r="Q2639" s="7" t="str">
        <f aca="false">IF(J2639&gt;=Assumptions!$B$26,"High",IF(J2639&gt;=Assumptions!$B$27,"Mid","Low"))</f>
        <v>High</v>
      </c>
      <c r="R2639" s="7" t="str">
        <f aca="false">IF(P2639&gt;=Assumptions!$B$28,"High",IF(P2639&gt;=Assumptions!$B$29,"Mid","Low"))</f>
        <v>Low</v>
      </c>
      <c r="S2639" s="7" t="str">
        <f aca="false">INDEX(Assumptions!$B$33:$B$41,MATCH(Q2639&amp;"|"&amp;R2639,Assumptions!$A$33:$A$41,0))</f>
        <v>Affluent Drifters</v>
      </c>
      <c r="T2639" s="7" t="n">
        <f aca="false">IF(ISNUMBER(Data_Clean!V2639),J2639*Data_Clean!V2639,0)</f>
        <v>209.1844889</v>
      </c>
    </row>
    <row r="2640" customFormat="false" ht="15" hidden="false" customHeight="false" outlineLevel="0" collapsed="false">
      <c r="A2640" s="15" t="str">
        <f aca="false">Data_Clean!A2640</f>
        <v>CX102636</v>
      </c>
      <c r="B2640" s="14" t="n">
        <f aca="false">Data_Clean!G2640*Assumptions!$B$5</f>
        <v>449.08375</v>
      </c>
      <c r="C2640" s="14" t="n">
        <f aca="false">IF(Data_Clean!H2640="",0,Data_Clean!H2640)*Assumptions!$B$6</f>
        <v>560.78796</v>
      </c>
      <c r="D2640" s="14" t="n">
        <f aca="false">Data_Clean!I2640*Assumptions!$B$7</f>
        <v>1120</v>
      </c>
      <c r="E2640" s="14" t="n">
        <f aca="false">Data_Clean!J2640*Assumptions!$B$8</f>
        <v>0</v>
      </c>
      <c r="F2640" s="14" t="n">
        <f aca="false">Data_Clean!K2640*Assumptions!$B$9</f>
        <v>0</v>
      </c>
      <c r="G2640" s="14" t="n">
        <f aca="false">Data_Clean!L2640*Assumptions!$B$10</f>
        <v>0</v>
      </c>
      <c r="H2640" s="14" t="n">
        <f aca="false">IF(OR(Data_Clean!M2640="",Data_Clean!N2640=""),0,Data_Clean!M2640*Data_Clean!N2640/100)*Assumptions!$B$13*Assumptions!$B$11</f>
        <v>192.768</v>
      </c>
      <c r="I2640" s="14" t="n">
        <f aca="false">Data_Clean!O2640*4*Assumptions!$B$12</f>
        <v>36.79872</v>
      </c>
      <c r="J2640" s="14" t="n">
        <f aca="false">SUM(B2640:I2640)</f>
        <v>2359.43843</v>
      </c>
      <c r="K2640" s="16" t="n">
        <f aca="false">IF(Data_Clean!P2640="","",Assumptions!$B$15*0.5^(Data_Clean!P2640/Assumptions!$B$20))</f>
        <v>19.3405546265937</v>
      </c>
      <c r="L2640" s="16" t="n">
        <f aca="false">Assumptions!$B$16*MIN(1,LN(1+Data_Clean!Q2640)/LN(1+Assumptions!$B$21))</f>
        <v>12.8906482631789</v>
      </c>
      <c r="M2640" s="16" t="n">
        <f aca="false">Assumptions!$B$17*(0.6*MIN(1,Data_Clean!R2640/Assumptions!$B$22)+0.4*IF(Data_Clean!S2640="",0,Data_Clean!S2640))</f>
        <v>7.902</v>
      </c>
      <c r="N2640" s="16" t="n">
        <f aca="false">Assumptions!$B$18*MIN(1,(Data_Clean!F2640-1)/Assumptions!$B$23)</f>
        <v>20</v>
      </c>
      <c r="O2640" s="16" t="n">
        <f aca="false">Assumptions!$B$19*(0.4*IF(Data_Clean!E2640="",0,MIN(1,Data_Clean!E2640/12/Assumptions!$B$24))+0.35*IF(Data_Clean!D2640="Y",1,0)+0.25*(1-MIN(Data_Clean!T2640,3)/3))/IF(Data_Clean!E2640="",0.6,1)</f>
        <v>12.05</v>
      </c>
      <c r="P2640" s="16" t="n">
        <f aca="false">SUM(K2640:O2640)/(Assumptions!$D$5-IF(K2640="",Assumptions!$B$15,0))*100</f>
        <v>72.1832028897726</v>
      </c>
      <c r="Q2640" s="7" t="str">
        <f aca="false">IF(J2640&gt;=Assumptions!$B$26,"High",IF(J2640&gt;=Assumptions!$B$27,"Mid","Low"))</f>
        <v>High</v>
      </c>
      <c r="R2640" s="7" t="str">
        <f aca="false">IF(P2640&gt;=Assumptions!$B$28,"High",IF(P2640&gt;=Assumptions!$B$29,"Mid","Low"))</f>
        <v>High</v>
      </c>
      <c r="S2640" s="7" t="str">
        <f aca="false">INDEX(Assumptions!$B$33:$B$41,MATCH(Q2640&amp;"|"&amp;R2640,Assumptions!$A$33:$A$41,0))</f>
        <v>Premier Advocates</v>
      </c>
      <c r="T2640" s="7" t="n">
        <f aca="false">IF(ISNUMBER(Data_Clean!V2640),J2640*Data_Clean!V2640,0)</f>
        <v>55.210859262</v>
      </c>
    </row>
    <row r="2641" customFormat="false" ht="15" hidden="false" customHeight="false" outlineLevel="0" collapsed="false">
      <c r="A2641" s="15" t="str">
        <f aca="false">Data_Clean!A2641</f>
        <v>CX102637</v>
      </c>
      <c r="B2641" s="14" t="n">
        <f aca="false">Data_Clean!G2641*Assumptions!$B$5</f>
        <v>52.06175</v>
      </c>
      <c r="C2641" s="14" t="n">
        <f aca="false">IF(Data_Clean!H2641="",0,Data_Clean!H2641)*Assumptions!$B$6</f>
        <v>0</v>
      </c>
      <c r="D2641" s="14" t="n">
        <f aca="false">Data_Clean!I2641*Assumptions!$B$7</f>
        <v>0</v>
      </c>
      <c r="E2641" s="14" t="n">
        <f aca="false">Data_Clean!J2641*Assumptions!$B$8</f>
        <v>136.23195</v>
      </c>
      <c r="F2641" s="14" t="n">
        <f aca="false">Data_Clean!K2641*Assumptions!$B$9</f>
        <v>0</v>
      </c>
      <c r="G2641" s="14" t="n">
        <f aca="false">Data_Clean!L2641*Assumptions!$B$10</f>
        <v>0</v>
      </c>
      <c r="H2641" s="14" t="n">
        <f aca="false">IF(OR(Data_Clean!M2641="",Data_Clean!N2641=""),0,Data_Clean!M2641*Data_Clean!N2641/100)*Assumptions!$B$13*Assumptions!$B$11</f>
        <v>0</v>
      </c>
      <c r="I2641" s="14" t="n">
        <f aca="false">Data_Clean!O2641*4*Assumptions!$B$12</f>
        <v>0</v>
      </c>
      <c r="J2641" s="14" t="n">
        <f aca="false">SUM(B2641:I2641)</f>
        <v>188.2937</v>
      </c>
      <c r="K2641" s="16" t="n">
        <f aca="false">IF(Data_Clean!P2641="","",Assumptions!$B$15*0.5^(Data_Clean!P2641/Assumptions!$B$20))</f>
        <v>0.678407455050177</v>
      </c>
      <c r="L2641" s="16" t="n">
        <f aca="false">Assumptions!$B$16*MIN(1,LN(1+Data_Clean!Q2641)/LN(1+Assumptions!$B$21))</f>
        <v>0</v>
      </c>
      <c r="M2641" s="16" t="n">
        <f aca="false">Assumptions!$B$17*(0.6*MIN(1,Data_Clean!R2641/Assumptions!$B$22)+0.4*IF(Data_Clean!S2641="",0,Data_Clean!S2641))</f>
        <v>0</v>
      </c>
      <c r="N2641" s="16" t="n">
        <f aca="false">Assumptions!$B$18*MIN(1,(Data_Clean!F2641-1)/Assumptions!$B$23)</f>
        <v>5</v>
      </c>
      <c r="O2641" s="16" t="n">
        <f aca="false">Assumptions!$B$19*(0.4*IF(Data_Clean!E2641="",0,MIN(1,Data_Clean!E2641/12/Assumptions!$B$24))+0.35*IF(Data_Clean!D2641="Y",1,0)+0.25*(1-MIN(Data_Clean!T2641,3)/3))/IF(Data_Clean!E2641="",0.6,1)</f>
        <v>5.5</v>
      </c>
      <c r="P2641" s="16" t="n">
        <f aca="false">SUM(K2641:O2641)/(Assumptions!$D$5-IF(K2641="",Assumptions!$B$15,0))*100</f>
        <v>11.1784074550502</v>
      </c>
      <c r="Q2641" s="7" t="str">
        <f aca="false">IF(J2641&gt;=Assumptions!$B$26,"High",IF(J2641&gt;=Assumptions!$B$27,"Mid","Low"))</f>
        <v>Low</v>
      </c>
      <c r="R2641" s="7" t="str">
        <f aca="false">IF(P2641&gt;=Assumptions!$B$28,"High",IF(P2641&gt;=Assumptions!$B$29,"Mid","Low"))</f>
        <v>Low</v>
      </c>
      <c r="S2641" s="7" t="str">
        <f aca="false">INDEX(Assumptions!$B$33:$B$41,MATCH(Q2641&amp;"|"&amp;R2641,Assumptions!$A$33:$A$41,0))</f>
        <v>Dormant &amp; Low Value</v>
      </c>
      <c r="T2641" s="7" t="n">
        <f aca="false">IF(ISNUMBER(Data_Clean!V2641),J2641*Data_Clean!V2641,0)</f>
        <v>67.91753759</v>
      </c>
    </row>
    <row r="2642" customFormat="false" ht="15" hidden="false" customHeight="false" outlineLevel="0" collapsed="false">
      <c r="A2642" s="15" t="str">
        <f aca="false">Data_Clean!A2642</f>
        <v>CX102638</v>
      </c>
      <c r="B2642" s="14" t="n">
        <f aca="false">Data_Clean!G2642*Assumptions!$B$5</f>
        <v>324.76275</v>
      </c>
      <c r="C2642" s="14" t="n">
        <f aca="false">IF(Data_Clean!H2642="",0,Data_Clean!H2642)*Assumptions!$B$6</f>
        <v>0</v>
      </c>
      <c r="D2642" s="14" t="n">
        <f aca="false">Data_Clean!I2642*Assumptions!$B$7</f>
        <v>0</v>
      </c>
      <c r="E2642" s="14" t="n">
        <f aca="false">Data_Clean!J2642*Assumptions!$B$8</f>
        <v>0</v>
      </c>
      <c r="F2642" s="14" t="n">
        <f aca="false">Data_Clean!K2642*Assumptions!$B$9</f>
        <v>1533.4</v>
      </c>
      <c r="G2642" s="14" t="n">
        <f aca="false">Data_Clean!L2642*Assumptions!$B$10</f>
        <v>0</v>
      </c>
      <c r="H2642" s="14" t="n">
        <f aca="false">IF(OR(Data_Clean!M2642="",Data_Clean!N2642=""),0,Data_Clean!M2642*Data_Clean!N2642/100)*Assumptions!$B$13*Assumptions!$B$11</f>
        <v>19.008</v>
      </c>
      <c r="I2642" s="14" t="n">
        <f aca="false">Data_Clean!O2642*4*Assumptions!$B$12</f>
        <v>40.74336</v>
      </c>
      <c r="J2642" s="14" t="n">
        <f aca="false">SUM(B2642:I2642)</f>
        <v>1917.91411</v>
      </c>
      <c r="K2642" s="16" t="n">
        <f aca="false">IF(Data_Clean!P2642="","",Assumptions!$B$15*0.5^(Data_Clean!P2642/Assumptions!$B$20))</f>
        <v>27.3516746567465</v>
      </c>
      <c r="L2642" s="16" t="n">
        <f aca="false">Assumptions!$B$16*MIN(1,LN(1+Data_Clean!Q2642)/LN(1+Assumptions!$B$21))</f>
        <v>14.0427143261215</v>
      </c>
      <c r="M2642" s="16" t="n">
        <f aca="false">Assumptions!$B$17*(0.6*MIN(1,Data_Clean!R2642/Assumptions!$B$22)+0.4*IF(Data_Clean!S2642="",0,Data_Clean!S2642))</f>
        <v>13.08</v>
      </c>
      <c r="N2642" s="16" t="n">
        <f aca="false">Assumptions!$B$18*MIN(1,(Data_Clean!F2642-1)/Assumptions!$B$23)</f>
        <v>15</v>
      </c>
      <c r="O2642" s="16" t="n">
        <f aca="false">Assumptions!$B$19*(0.4*IF(Data_Clean!E2642="",0,MIN(1,Data_Clean!E2642/12/Assumptions!$B$24))+0.35*IF(Data_Clean!D2642="Y",1,0)+0.25*(1-MIN(Data_Clean!T2642,3)/3))/IF(Data_Clean!E2642="",0.6,1)</f>
        <v>9.75</v>
      </c>
      <c r="P2642" s="16" t="n">
        <f aca="false">SUM(K2642:O2642)/(Assumptions!$D$5-IF(K2642="",Assumptions!$B$15,0))*100</f>
        <v>79.224388982868</v>
      </c>
      <c r="Q2642" s="7" t="str">
        <f aca="false">IF(J2642&gt;=Assumptions!$B$26,"High",IF(J2642&gt;=Assumptions!$B$27,"Mid","Low"))</f>
        <v>High</v>
      </c>
      <c r="R2642" s="7" t="str">
        <f aca="false">IF(P2642&gt;=Assumptions!$B$28,"High",IF(P2642&gt;=Assumptions!$B$29,"Mid","Low"))</f>
        <v>High</v>
      </c>
      <c r="S2642" s="7" t="str">
        <f aca="false">INDEX(Assumptions!$B$33:$B$41,MATCH(Q2642&amp;"|"&amp;R2642,Assumptions!$A$33:$A$41,0))</f>
        <v>Premier Advocates</v>
      </c>
      <c r="T2642" s="7" t="n">
        <f aca="false">IF(ISNUMBER(Data_Clean!V2642),J2642*Data_Clean!V2642,0)</f>
        <v>78.059104277</v>
      </c>
    </row>
    <row r="2643" customFormat="false" ht="15" hidden="false" customHeight="false" outlineLevel="0" collapsed="false">
      <c r="A2643" s="15" t="str">
        <f aca="false">Data_Clean!A2643</f>
        <v>CX102639</v>
      </c>
      <c r="B2643" s="14" t="n">
        <f aca="false">Data_Clean!G2643*Assumptions!$B$5</f>
        <v>29.92</v>
      </c>
      <c r="C2643" s="14" t="n">
        <f aca="false">IF(Data_Clean!H2643="",0,Data_Clean!H2643)*Assumptions!$B$6</f>
        <v>0</v>
      </c>
      <c r="D2643" s="14" t="n">
        <f aca="false">Data_Clean!I2643*Assumptions!$B$7</f>
        <v>0</v>
      </c>
      <c r="E2643" s="14" t="n">
        <f aca="false">Data_Clean!J2643*Assumptions!$B$8</f>
        <v>0</v>
      </c>
      <c r="F2643" s="14" t="n">
        <f aca="false">Data_Clean!K2643*Assumptions!$B$9</f>
        <v>0</v>
      </c>
      <c r="G2643" s="14" t="n">
        <f aca="false">Data_Clean!L2643*Assumptions!$B$10</f>
        <v>0</v>
      </c>
      <c r="H2643" s="14" t="n">
        <f aca="false">IF(OR(Data_Clean!M2643="",Data_Clean!N2643=""),0,Data_Clean!M2643*Data_Clean!N2643/100)*Assumptions!$B$13*Assumptions!$B$11</f>
        <v>0</v>
      </c>
      <c r="I2643" s="14" t="n">
        <f aca="false">Data_Clean!O2643*4*Assumptions!$B$12</f>
        <v>0</v>
      </c>
      <c r="J2643" s="14" t="n">
        <f aca="false">SUM(B2643:I2643)</f>
        <v>29.92</v>
      </c>
      <c r="K2643" s="16" t="n">
        <f aca="false">IF(Data_Clean!P2643="","",Assumptions!$B$15*0.5^(Data_Clean!P2643/Assumptions!$B$20))</f>
        <v>9.89630933079671</v>
      </c>
      <c r="L2643" s="16" t="n">
        <f aca="false">Assumptions!$B$16*MIN(1,LN(1+Data_Clean!Q2643)/LN(1+Assumptions!$B$21))</f>
        <v>2.89064826317888</v>
      </c>
      <c r="M2643" s="16" t="n">
        <f aca="false">Assumptions!$B$17*(0.6*MIN(1,Data_Clean!R2643/Assumptions!$B$22)+0.4*IF(Data_Clean!S2643="",0,Data_Clean!S2643))</f>
        <v>6.576</v>
      </c>
      <c r="N2643" s="16" t="n">
        <f aca="false">Assumptions!$B$18*MIN(1,(Data_Clean!F2643-1)/Assumptions!$B$23)</f>
        <v>5</v>
      </c>
      <c r="O2643" s="16" t="n">
        <f aca="false">Assumptions!$B$19*(0.4*IF(Data_Clean!E2643="",0,MIN(1,Data_Clean!E2643/12/Assumptions!$B$24))+0.35*IF(Data_Clean!D2643="Y",1,0)+0.25*(1-MIN(Data_Clean!T2643,3)/3))/IF(Data_Clean!E2643="",0.6,1)</f>
        <v>8.85</v>
      </c>
      <c r="P2643" s="16" t="n">
        <f aca="false">SUM(K2643:O2643)/(Assumptions!$D$5-IF(K2643="",Assumptions!$B$15,0))*100</f>
        <v>33.2129575939756</v>
      </c>
      <c r="Q2643" s="7" t="str">
        <f aca="false">IF(J2643&gt;=Assumptions!$B$26,"High",IF(J2643&gt;=Assumptions!$B$27,"Mid","Low"))</f>
        <v>Low</v>
      </c>
      <c r="R2643" s="7" t="str">
        <f aca="false">IF(P2643&gt;=Assumptions!$B$28,"High",IF(P2643&gt;=Assumptions!$B$29,"Mid","Low"))</f>
        <v>Low</v>
      </c>
      <c r="S2643" s="7" t="str">
        <f aca="false">INDEX(Assumptions!$B$33:$B$41,MATCH(Q2643&amp;"|"&amp;R2643,Assumptions!$A$33:$A$41,0))</f>
        <v>Dormant &amp; Low Value</v>
      </c>
      <c r="T2643" s="7" t="n">
        <f aca="false">IF(ISNUMBER(Data_Clean!V2643),J2643*Data_Clean!V2643,0)</f>
        <v>4.401232</v>
      </c>
    </row>
    <row r="2644" customFormat="false" ht="15" hidden="false" customHeight="false" outlineLevel="0" collapsed="false">
      <c r="A2644" s="15" t="str">
        <f aca="false">Data_Clean!A2644</f>
        <v>CX102640</v>
      </c>
      <c r="B2644" s="14" t="n">
        <f aca="false">Data_Clean!G2644*Assumptions!$B$5</f>
        <v>17.98875</v>
      </c>
      <c r="C2644" s="14" t="n">
        <f aca="false">IF(Data_Clean!H2644="",0,Data_Clean!H2644)*Assumptions!$B$6</f>
        <v>4.25484</v>
      </c>
      <c r="D2644" s="14" t="n">
        <f aca="false">Data_Clean!I2644*Assumptions!$B$7</f>
        <v>0</v>
      </c>
      <c r="E2644" s="14" t="n">
        <f aca="false">Data_Clean!J2644*Assumptions!$B$8</f>
        <v>0</v>
      </c>
      <c r="F2644" s="14" t="n">
        <f aca="false">Data_Clean!K2644*Assumptions!$B$9</f>
        <v>0</v>
      </c>
      <c r="G2644" s="14" t="n">
        <f aca="false">Data_Clean!L2644*Assumptions!$B$10</f>
        <v>0</v>
      </c>
      <c r="H2644" s="14" t="n">
        <f aca="false">IF(OR(Data_Clean!M2644="",Data_Clean!N2644=""),0,Data_Clean!M2644*Data_Clean!N2644/100)*Assumptions!$B$13*Assumptions!$B$11</f>
        <v>0</v>
      </c>
      <c r="I2644" s="14" t="n">
        <f aca="false">Data_Clean!O2644*4*Assumptions!$B$12</f>
        <v>0</v>
      </c>
      <c r="J2644" s="14" t="n">
        <f aca="false">SUM(B2644:I2644)</f>
        <v>22.24359</v>
      </c>
      <c r="K2644" s="16" t="n">
        <f aca="false">IF(Data_Clean!P2644="","",Assumptions!$B$15*0.5^(Data_Clean!P2644/Assumptions!$B$20))</f>
        <v>23.267171427506</v>
      </c>
      <c r="L2644" s="16" t="n">
        <f aca="false">Assumptions!$B$16*MIN(1,LN(1+Data_Clean!Q2644)/LN(1+Assumptions!$B$21))</f>
        <v>13.4237548294248</v>
      </c>
      <c r="M2644" s="16" t="n">
        <f aca="false">Assumptions!$B$17*(0.6*MIN(1,Data_Clean!R2644/Assumptions!$B$22)+0.4*IF(Data_Clean!S2644="",0,Data_Clean!S2644))</f>
        <v>12.234</v>
      </c>
      <c r="N2644" s="16" t="n">
        <f aca="false">Assumptions!$B$18*MIN(1,(Data_Clean!F2644-1)/Assumptions!$B$23)</f>
        <v>5</v>
      </c>
      <c r="O2644" s="16" t="n">
        <f aca="false">Assumptions!$B$19*(0.4*IF(Data_Clean!E2644="",0,MIN(1,Data_Clean!E2644/12/Assumptions!$B$24))+0.35*IF(Data_Clean!D2644="Y",1,0)+0.25*(1-MIN(Data_Clean!T2644,3)/3))/IF(Data_Clean!E2644="",0.6,1)</f>
        <v>9.25</v>
      </c>
      <c r="P2644" s="16" t="n">
        <f aca="false">SUM(K2644:O2644)/(Assumptions!$D$5-IF(K2644="",Assumptions!$B$15,0))*100</f>
        <v>63.1749262569308</v>
      </c>
      <c r="Q2644" s="7" t="str">
        <f aca="false">IF(J2644&gt;=Assumptions!$B$26,"High",IF(J2644&gt;=Assumptions!$B$27,"Mid","Low"))</f>
        <v>Low</v>
      </c>
      <c r="R2644" s="7" t="str">
        <f aca="false">IF(P2644&gt;=Assumptions!$B$28,"High",IF(P2644&gt;=Assumptions!$B$29,"Mid","Low"))</f>
        <v>Mid</v>
      </c>
      <c r="S2644" s="7" t="str">
        <f aca="false">INDEX(Assumptions!$B$33:$B$41,MATCH(Q2644&amp;"|"&amp;R2644,Assumptions!$A$33:$A$41,0))</f>
        <v>Light Touch</v>
      </c>
      <c r="T2644" s="7" t="n">
        <f aca="false">IF(ISNUMBER(Data_Clean!V2644),J2644*Data_Clean!V2644,0)</f>
        <v>0.653961546</v>
      </c>
    </row>
    <row r="2645" customFormat="false" ht="15" hidden="false" customHeight="false" outlineLevel="0" collapsed="false">
      <c r="A2645" s="15" t="str">
        <f aca="false">Data_Clean!A2645</f>
        <v>CX102641</v>
      </c>
      <c r="B2645" s="14" t="n">
        <f aca="false">Data_Clean!G2645*Assumptions!$B$5</f>
        <v>423.83325</v>
      </c>
      <c r="C2645" s="14" t="n">
        <f aca="false">IF(Data_Clean!H2645="",0,Data_Clean!H2645)*Assumptions!$B$6</f>
        <v>1245.3204</v>
      </c>
      <c r="D2645" s="14" t="n">
        <f aca="false">Data_Clean!I2645*Assumptions!$B$7</f>
        <v>2020.8</v>
      </c>
      <c r="E2645" s="14" t="n">
        <f aca="false">Data_Clean!J2645*Assumptions!$B$8</f>
        <v>0</v>
      </c>
      <c r="F2645" s="14" t="n">
        <f aca="false">Data_Clean!K2645*Assumptions!$B$9</f>
        <v>9293.9</v>
      </c>
      <c r="G2645" s="14" t="n">
        <f aca="false">Data_Clean!L2645*Assumptions!$B$10</f>
        <v>0</v>
      </c>
      <c r="H2645" s="14" t="n">
        <f aca="false">IF(OR(Data_Clean!M2645="",Data_Clean!N2645=""),0,Data_Clean!M2645*Data_Clean!N2645/100)*Assumptions!$B$13*Assumptions!$B$11</f>
        <v>50.784</v>
      </c>
      <c r="I2645" s="14" t="n">
        <f aca="false">Data_Clean!O2645*4*Assumptions!$B$12</f>
        <v>185.84064</v>
      </c>
      <c r="J2645" s="14" t="n">
        <f aca="false">SUM(B2645:I2645)</f>
        <v>13220.47829</v>
      </c>
      <c r="K2645" s="16" t="n">
        <f aca="false">IF(Data_Clean!P2645="","",Assumptions!$B$15*0.5^(Data_Clean!P2645/Assumptions!$B$20))</f>
        <v>23.267171427506</v>
      </c>
      <c r="L2645" s="16" t="n">
        <f aca="false">Assumptions!$B$16*MIN(1,LN(1+Data_Clean!Q2645)/LN(1+Assumptions!$B$21))</f>
        <v>15.4867983970398</v>
      </c>
      <c r="M2645" s="16" t="n">
        <f aca="false">Assumptions!$B$17*(0.6*MIN(1,Data_Clean!R2645/Assumptions!$B$22)+0.4*IF(Data_Clean!S2645="",0,Data_Clean!S2645))</f>
        <v>4.062</v>
      </c>
      <c r="N2645" s="16" t="n">
        <f aca="false">Assumptions!$B$18*MIN(1,(Data_Clean!F2645-1)/Assumptions!$B$23)</f>
        <v>20</v>
      </c>
      <c r="O2645" s="16" t="n">
        <f aca="false">Assumptions!$B$19*(0.4*IF(Data_Clean!E2645="",0,MIN(1,Data_Clean!E2645/12/Assumptions!$B$24))+0.35*IF(Data_Clean!D2645="Y",1,0)+0.25*(1-MIN(Data_Clean!T2645,3)/3))/IF(Data_Clean!E2645="",0.6,1)</f>
        <v>10.9</v>
      </c>
      <c r="P2645" s="16" t="n">
        <f aca="false">SUM(K2645:O2645)/(Assumptions!$D$5-IF(K2645="",Assumptions!$B$15,0))*100</f>
        <v>73.7159698245458</v>
      </c>
      <c r="Q2645" s="7" t="str">
        <f aca="false">IF(J2645&gt;=Assumptions!$B$26,"High",IF(J2645&gt;=Assumptions!$B$27,"Mid","Low"))</f>
        <v>High</v>
      </c>
      <c r="R2645" s="7" t="str">
        <f aca="false">IF(P2645&gt;=Assumptions!$B$28,"High",IF(P2645&gt;=Assumptions!$B$29,"Mid","Low"))</f>
        <v>High</v>
      </c>
      <c r="S2645" s="7" t="str">
        <f aca="false">INDEX(Assumptions!$B$33:$B$41,MATCH(Q2645&amp;"|"&amp;R2645,Assumptions!$A$33:$A$41,0))</f>
        <v>Premier Advocates</v>
      </c>
      <c r="T2645" s="7" t="n">
        <f aca="false">IF(ISNUMBER(Data_Clean!V2645),J2645*Data_Clean!V2645,0)</f>
        <v>273.663900603</v>
      </c>
    </row>
    <row r="2646" customFormat="false" ht="15" hidden="false" customHeight="false" outlineLevel="0" collapsed="false">
      <c r="A2646" s="15" t="str">
        <f aca="false">Data_Clean!A2646</f>
        <v>CX102642</v>
      </c>
      <c r="B2646" s="14" t="n">
        <f aca="false">Data_Clean!G2646*Assumptions!$B$5</f>
        <v>158.89775</v>
      </c>
      <c r="C2646" s="14" t="n">
        <f aca="false">IF(Data_Clean!H2646="",0,Data_Clean!H2646)*Assumptions!$B$6</f>
        <v>753.61524</v>
      </c>
      <c r="D2646" s="14" t="n">
        <f aca="false">Data_Clean!I2646*Assumptions!$B$7</f>
        <v>0</v>
      </c>
      <c r="E2646" s="14" t="n">
        <f aca="false">Data_Clean!J2646*Assumptions!$B$8</f>
        <v>5348.58855</v>
      </c>
      <c r="F2646" s="14" t="n">
        <f aca="false">Data_Clean!K2646*Assumptions!$B$9</f>
        <v>0</v>
      </c>
      <c r="G2646" s="14" t="n">
        <f aca="false">Data_Clean!L2646*Assumptions!$B$10</f>
        <v>0</v>
      </c>
      <c r="H2646" s="14" t="n">
        <f aca="false">IF(OR(Data_Clean!M2646="",Data_Clean!N2646=""),0,Data_Clean!M2646*Data_Clean!N2646/100)*Assumptions!$B$13*Assumptions!$B$11</f>
        <v>886.824</v>
      </c>
      <c r="I2646" s="14" t="n">
        <f aca="false">Data_Clean!O2646*4*Assumptions!$B$12</f>
        <v>19.76544</v>
      </c>
      <c r="J2646" s="14" t="n">
        <f aca="false">SUM(B2646:I2646)</f>
        <v>7167.69098</v>
      </c>
      <c r="K2646" s="16" t="n">
        <f aca="false">IF(Data_Clean!P2646="","",Assumptions!$B$15*0.5^(Data_Clean!P2646/Assumptions!$B$20))</f>
        <v>24.3675718906871</v>
      </c>
      <c r="L2646" s="16" t="n">
        <f aca="false">Assumptions!$B$16*MIN(1,LN(1+Data_Clean!Q2646)/LN(1+Assumptions!$B$21))</f>
        <v>10.6966696442427</v>
      </c>
      <c r="M2646" s="16" t="n">
        <f aca="false">Assumptions!$B$17*(0.6*MIN(1,Data_Clean!R2646/Assumptions!$B$22)+0.4*IF(Data_Clean!S2646="",0,Data_Clean!S2646))</f>
        <v>4.428</v>
      </c>
      <c r="N2646" s="16" t="n">
        <f aca="false">Assumptions!$B$18*MIN(1,(Data_Clean!F2646-1)/Assumptions!$B$23)</f>
        <v>15</v>
      </c>
      <c r="O2646" s="16" t="n">
        <f aca="false">Assumptions!$B$19*(0.4*IF(Data_Clean!E2646="",0,MIN(1,Data_Clean!E2646/12/Assumptions!$B$24))+0.35*IF(Data_Clean!D2646="Y",1,0)+0.25*(1-MIN(Data_Clean!T2646,3)/3))/IF(Data_Clean!E2646="",0.6,1)</f>
        <v>9.65</v>
      </c>
      <c r="P2646" s="16" t="n">
        <f aca="false">SUM(K2646:O2646)/(Assumptions!$D$5-IF(K2646="",Assumptions!$B$15,0))*100</f>
        <v>64.1422415349298</v>
      </c>
      <c r="Q2646" s="7" t="str">
        <f aca="false">IF(J2646&gt;=Assumptions!$B$26,"High",IF(J2646&gt;=Assumptions!$B$27,"Mid","Low"))</f>
        <v>High</v>
      </c>
      <c r="R2646" s="7" t="str">
        <f aca="false">IF(P2646&gt;=Assumptions!$B$28,"High",IF(P2646&gt;=Assumptions!$B$29,"Mid","Low"))</f>
        <v>Mid</v>
      </c>
      <c r="S2646" s="7" t="str">
        <f aca="false">INDEX(Assumptions!$B$33:$B$41,MATCH(Q2646&amp;"|"&amp;R2646,Assumptions!$A$33:$A$41,0))</f>
        <v>Established Core</v>
      </c>
      <c r="T2646" s="7" t="n">
        <f aca="false">IF(ISNUMBER(Data_Clean!V2646),J2646*Data_Clean!V2646,0)</f>
        <v>384.905005626</v>
      </c>
    </row>
    <row r="2647" customFormat="false" ht="15" hidden="false" customHeight="false" outlineLevel="0" collapsed="false">
      <c r="A2647" s="15" t="str">
        <f aca="false">Data_Clean!A2647</f>
        <v>CX102643</v>
      </c>
      <c r="B2647" s="14" t="n">
        <f aca="false">Data_Clean!G2647*Assumptions!$B$5</f>
        <v>204.00875</v>
      </c>
      <c r="C2647" s="14" t="n">
        <f aca="false">IF(Data_Clean!H2647="",0,Data_Clean!H2647)*Assumptions!$B$6</f>
        <v>272.30316</v>
      </c>
      <c r="D2647" s="14" t="n">
        <f aca="false">Data_Clean!I2647*Assumptions!$B$7</f>
        <v>0</v>
      </c>
      <c r="E2647" s="14" t="n">
        <f aca="false">Data_Clean!J2647*Assumptions!$B$8</f>
        <v>0</v>
      </c>
      <c r="F2647" s="14" t="n">
        <f aca="false">Data_Clean!K2647*Assumptions!$B$9</f>
        <v>1335.4</v>
      </c>
      <c r="G2647" s="14" t="n">
        <f aca="false">Data_Clean!L2647*Assumptions!$B$10</f>
        <v>0</v>
      </c>
      <c r="H2647" s="14" t="n">
        <f aca="false">IF(OR(Data_Clean!M2647="",Data_Clean!N2647=""),0,Data_Clean!M2647*Data_Clean!N2647/100)*Assumptions!$B$13*Assumptions!$B$11</f>
        <v>52.824</v>
      </c>
      <c r="I2647" s="14" t="n">
        <f aca="false">Data_Clean!O2647*4*Assumptions!$B$12</f>
        <v>54.67248</v>
      </c>
      <c r="J2647" s="14" t="n">
        <f aca="false">SUM(B2647:I2647)</f>
        <v>1919.20839</v>
      </c>
      <c r="K2647" s="16" t="n">
        <f aca="false">IF(Data_Clean!P2647="","",Assumptions!$B$15*0.5^(Data_Clean!P2647/Assumptions!$B$20))</f>
        <v>29.3147990530274</v>
      </c>
      <c r="L2647" s="16" t="n">
        <f aca="false">Assumptions!$B$16*MIN(1,LN(1+Data_Clean!Q2647)/LN(1+Assumptions!$B$21))</f>
        <v>18.9470108799536</v>
      </c>
      <c r="M2647" s="16" t="n">
        <f aca="false">Assumptions!$B$17*(0.6*MIN(1,Data_Clean!R2647/Assumptions!$B$22)+0.4*IF(Data_Clean!S2647="",0,Data_Clean!S2647))</f>
        <v>10.296</v>
      </c>
      <c r="N2647" s="16" t="n">
        <f aca="false">Assumptions!$B$18*MIN(1,(Data_Clean!F2647-1)/Assumptions!$B$23)</f>
        <v>20</v>
      </c>
      <c r="O2647" s="16" t="n">
        <f aca="false">Assumptions!$B$19*(0.4*IF(Data_Clean!E2647="",0,MIN(1,Data_Clean!E2647/12/Assumptions!$B$24))+0.35*IF(Data_Clean!D2647="Y",1,0)+0.25*(1-MIN(Data_Clean!T2647,3)/3))/IF(Data_Clean!E2647="",0.6,1)</f>
        <v>8</v>
      </c>
      <c r="P2647" s="16" t="n">
        <f aca="false">SUM(K2647:O2647)/(Assumptions!$D$5-IF(K2647="",Assumptions!$B$15,0))*100</f>
        <v>86.557809932981</v>
      </c>
      <c r="Q2647" s="7" t="str">
        <f aca="false">IF(J2647&gt;=Assumptions!$B$26,"High",IF(J2647&gt;=Assumptions!$B$27,"Mid","Low"))</f>
        <v>High</v>
      </c>
      <c r="R2647" s="7" t="str">
        <f aca="false">IF(P2647&gt;=Assumptions!$B$28,"High",IF(P2647&gt;=Assumptions!$B$29,"Mid","Low"))</f>
        <v>High</v>
      </c>
      <c r="S2647" s="7" t="str">
        <f aca="false">INDEX(Assumptions!$B$33:$B$41,MATCH(Q2647&amp;"|"&amp;R2647,Assumptions!$A$33:$A$41,0))</f>
        <v>Premier Advocates</v>
      </c>
      <c r="T2647" s="7" t="n">
        <f aca="false">IF(ISNUMBER(Data_Clean!V2647),J2647*Data_Clean!V2647,0)</f>
        <v>51.050943174</v>
      </c>
    </row>
    <row r="2648" customFormat="false" ht="15" hidden="false" customHeight="false" outlineLevel="0" collapsed="false">
      <c r="A2648" s="15" t="str">
        <f aca="false">Data_Clean!A2648</f>
        <v>CX102644</v>
      </c>
      <c r="B2648" s="14" t="n">
        <f aca="false">Data_Clean!G2648*Assumptions!$B$5</f>
        <v>32.32775</v>
      </c>
      <c r="C2648" s="14" t="n">
        <f aca="false">IF(Data_Clean!H2648="",0,Data_Clean!H2648)*Assumptions!$B$6</f>
        <v>58.10832</v>
      </c>
      <c r="D2648" s="14" t="n">
        <f aca="false">Data_Clean!I2648*Assumptions!$B$7</f>
        <v>0</v>
      </c>
      <c r="E2648" s="14" t="n">
        <f aca="false">Data_Clean!J2648*Assumptions!$B$8</f>
        <v>0</v>
      </c>
      <c r="F2648" s="14" t="n">
        <f aca="false">Data_Clean!K2648*Assumptions!$B$9</f>
        <v>0</v>
      </c>
      <c r="G2648" s="14" t="n">
        <f aca="false">Data_Clean!L2648*Assumptions!$B$10</f>
        <v>0</v>
      </c>
      <c r="H2648" s="14" t="n">
        <f aca="false">IF(OR(Data_Clean!M2648="",Data_Clean!N2648=""),0,Data_Clean!M2648*Data_Clean!N2648/100)*Assumptions!$B$13*Assumptions!$B$11</f>
        <v>32.178</v>
      </c>
      <c r="I2648" s="14" t="n">
        <f aca="false">Data_Clean!O2648*4*Assumptions!$B$12</f>
        <v>2.53248</v>
      </c>
      <c r="J2648" s="14" t="n">
        <f aca="false">SUM(B2648:I2648)</f>
        <v>125.14655</v>
      </c>
      <c r="K2648" s="16" t="n">
        <f aca="false">IF(Data_Clean!P2648="","",Assumptions!$B$15*0.5^(Data_Clean!P2648/Assumptions!$B$20))</f>
        <v>5.81679285687651</v>
      </c>
      <c r="L2648" s="16" t="n">
        <f aca="false">Assumptions!$B$16*MIN(1,LN(1+Data_Clean!Q2648)/LN(1+Assumptions!$B$21))</f>
        <v>9.60252567789128</v>
      </c>
      <c r="M2648" s="16" t="n">
        <f aca="false">Assumptions!$B$17*(0.6*MIN(1,Data_Clean!R2648/Assumptions!$B$22)+0.4*IF(Data_Clean!S2648="",0,Data_Clean!S2648))</f>
        <v>7.446</v>
      </c>
      <c r="N2648" s="16" t="n">
        <f aca="false">Assumptions!$B$18*MIN(1,(Data_Clean!F2648-1)/Assumptions!$B$23)</f>
        <v>10</v>
      </c>
      <c r="O2648" s="16" t="n">
        <f aca="false">Assumptions!$B$19*(0.4*IF(Data_Clean!E2648="",0,MIN(1,Data_Clean!E2648/12/Assumptions!$B$24))+0.35*IF(Data_Clean!D2648="Y",1,0)+0.25*(1-MIN(Data_Clean!T2648,3)/3))/IF(Data_Clean!E2648="",0.6,1)</f>
        <v>8.5</v>
      </c>
      <c r="P2648" s="16" t="n">
        <f aca="false">SUM(K2648:O2648)/(Assumptions!$D$5-IF(K2648="",Assumptions!$B$15,0))*100</f>
        <v>41.3653185347678</v>
      </c>
      <c r="Q2648" s="7" t="str">
        <f aca="false">IF(J2648&gt;=Assumptions!$B$26,"High",IF(J2648&gt;=Assumptions!$B$27,"Mid","Low"))</f>
        <v>Low</v>
      </c>
      <c r="R2648" s="7" t="str">
        <f aca="false">IF(P2648&gt;=Assumptions!$B$28,"High",IF(P2648&gt;=Assumptions!$B$29,"Mid","Low"))</f>
        <v>Low</v>
      </c>
      <c r="S2648" s="7" t="str">
        <f aca="false">INDEX(Assumptions!$B$33:$B$41,MATCH(Q2648&amp;"|"&amp;R2648,Assumptions!$A$33:$A$41,0))</f>
        <v>Dormant &amp; Low Value</v>
      </c>
      <c r="T2648" s="7" t="n">
        <f aca="false">IF(ISNUMBER(Data_Clean!V2648),J2648*Data_Clean!V2648,0)</f>
        <v>16.331624775</v>
      </c>
    </row>
    <row r="2649" customFormat="false" ht="15" hidden="false" customHeight="false" outlineLevel="0" collapsed="false">
      <c r="A2649" s="15" t="str">
        <f aca="false">Data_Clean!A2649</f>
        <v>CX102645</v>
      </c>
      <c r="B2649" s="14" t="n">
        <f aca="false">Data_Clean!G2649*Assumptions!$B$5</f>
        <v>256.4265</v>
      </c>
      <c r="C2649" s="14" t="n">
        <f aca="false">IF(Data_Clean!H2649="",0,Data_Clean!H2649)*Assumptions!$B$6</f>
        <v>804.47436</v>
      </c>
      <c r="D2649" s="14" t="n">
        <f aca="false">Data_Clean!I2649*Assumptions!$B$7</f>
        <v>0</v>
      </c>
      <c r="E2649" s="14" t="n">
        <f aca="false">Data_Clean!J2649*Assumptions!$B$8</f>
        <v>0</v>
      </c>
      <c r="F2649" s="14" t="n">
        <f aca="false">Data_Clean!K2649*Assumptions!$B$9</f>
        <v>0</v>
      </c>
      <c r="G2649" s="14" t="n">
        <f aca="false">Data_Clean!L2649*Assumptions!$B$10</f>
        <v>0</v>
      </c>
      <c r="H2649" s="14" t="n">
        <f aca="false">IF(OR(Data_Clean!M2649="",Data_Clean!N2649=""),0,Data_Clean!M2649*Data_Clean!N2649/100)*Assumptions!$B$13*Assumptions!$B$11</f>
        <v>313.74</v>
      </c>
      <c r="I2649" s="14" t="n">
        <f aca="false">Data_Clean!O2649*4*Assumptions!$B$12</f>
        <v>74.49504</v>
      </c>
      <c r="J2649" s="14" t="n">
        <f aca="false">SUM(B2649:I2649)</f>
        <v>1449.1359</v>
      </c>
      <c r="K2649" s="16" t="n">
        <f aca="false">IF(Data_Clean!P2649="","",Assumptions!$B$15*0.5^(Data_Clean!P2649/Assumptions!$B$20))</f>
        <v>19.3405546265937</v>
      </c>
      <c r="L2649" s="16" t="n">
        <f aca="false">Assumptions!$B$16*MIN(1,LN(1+Data_Clean!Q2649)/LN(1+Assumptions!$B$21))</f>
        <v>15.383822204249</v>
      </c>
      <c r="M2649" s="16" t="n">
        <f aca="false">Assumptions!$B$17*(0.6*MIN(1,Data_Clean!R2649/Assumptions!$B$22)+0.4*IF(Data_Clean!S2649="",0,Data_Clean!S2649))</f>
        <v>9.516</v>
      </c>
      <c r="N2649" s="16" t="n">
        <f aca="false">Assumptions!$B$18*MIN(1,(Data_Clean!F2649-1)/Assumptions!$B$23)</f>
        <v>10</v>
      </c>
      <c r="O2649" s="16" t="n">
        <f aca="false">Assumptions!$B$19*(0.4*IF(Data_Clean!E2649="",0,MIN(1,Data_Clean!E2649/12/Assumptions!$B$24))+0.35*IF(Data_Clean!D2649="Y",1,0)+0.25*(1-MIN(Data_Clean!T2649,3)/3))/IF(Data_Clean!E2649="",0.6,1)</f>
        <v>13.75</v>
      </c>
      <c r="P2649" s="16" t="n">
        <f aca="false">SUM(K2649:O2649)/(Assumptions!$D$5-IF(K2649="",Assumptions!$B$15,0))*100</f>
        <v>67.9903768308427</v>
      </c>
      <c r="Q2649" s="7" t="str">
        <f aca="false">IF(J2649&gt;=Assumptions!$B$26,"High",IF(J2649&gt;=Assumptions!$B$27,"Mid","Low"))</f>
        <v>Mid</v>
      </c>
      <c r="R2649" s="7" t="str">
        <f aca="false">IF(P2649&gt;=Assumptions!$B$28,"High",IF(P2649&gt;=Assumptions!$B$29,"Mid","Low"))</f>
        <v>Mid</v>
      </c>
      <c r="S2649" s="7" t="str">
        <f aca="false">INDEX(Assumptions!$B$33:$B$41,MATCH(Q2649&amp;"|"&amp;R2649,Assumptions!$A$33:$A$41,0))</f>
        <v>Established Core</v>
      </c>
      <c r="T2649" s="7" t="n">
        <f aca="false">IF(ISNUMBER(Data_Clean!V2649),J2649*Data_Clean!V2649,0)</f>
        <v>58.69000395</v>
      </c>
    </row>
    <row r="2650" customFormat="false" ht="15" hidden="false" customHeight="false" outlineLevel="0" collapsed="false">
      <c r="A2650" s="15" t="str">
        <f aca="false">Data_Clean!A2650</f>
        <v>CX102646</v>
      </c>
      <c r="B2650" s="14" t="n">
        <f aca="false">Data_Clean!G2650*Assumptions!$B$5</f>
        <v>17.3155</v>
      </c>
      <c r="C2650" s="14" t="n">
        <f aca="false">IF(Data_Clean!H2650="",0,Data_Clean!H2650)*Assumptions!$B$6</f>
        <v>0</v>
      </c>
      <c r="D2650" s="14" t="n">
        <f aca="false">Data_Clean!I2650*Assumptions!$B$7</f>
        <v>0</v>
      </c>
      <c r="E2650" s="14" t="n">
        <f aca="false">Data_Clean!J2650*Assumptions!$B$8</f>
        <v>0</v>
      </c>
      <c r="F2650" s="14" t="n">
        <f aca="false">Data_Clean!K2650*Assumptions!$B$9</f>
        <v>0</v>
      </c>
      <c r="G2650" s="14" t="n">
        <f aca="false">Data_Clean!L2650*Assumptions!$B$10</f>
        <v>0</v>
      </c>
      <c r="H2650" s="14" t="n">
        <f aca="false">IF(OR(Data_Clean!M2650="",Data_Clean!N2650=""),0,Data_Clean!M2650*Data_Clean!N2650/100)*Assumptions!$B$13*Assumptions!$B$11</f>
        <v>0</v>
      </c>
      <c r="I2650" s="14" t="n">
        <f aca="false">Data_Clean!O2650*4*Assumptions!$B$12</f>
        <v>0</v>
      </c>
      <c r="J2650" s="14" t="n">
        <f aca="false">SUM(B2650:I2650)</f>
        <v>17.3155</v>
      </c>
      <c r="K2650" s="16" t="n">
        <f aca="false">IF(Data_Clean!P2650="","",Assumptions!$B$15*0.5^(Data_Clean!P2650/Assumptions!$B$20))</f>
        <v>27.9909897461042</v>
      </c>
      <c r="L2650" s="16" t="n">
        <f aca="false">Assumptions!$B$16*MIN(1,LN(1+Data_Clean!Q2650)/LN(1+Assumptions!$B$21))</f>
        <v>16.3144030926037</v>
      </c>
      <c r="M2650" s="16" t="n">
        <f aca="false">Assumptions!$B$17*(0.6*MIN(1,Data_Clean!R2650/Assumptions!$B$22)+0.4*IF(Data_Clean!S2650="",0,Data_Clean!S2650))</f>
        <v>5.514</v>
      </c>
      <c r="N2650" s="16" t="n">
        <f aca="false">Assumptions!$B$18*MIN(1,(Data_Clean!F2650-1)/Assumptions!$B$23)</f>
        <v>0</v>
      </c>
      <c r="O2650" s="16" t="n">
        <f aca="false">Assumptions!$B$19*(0.4*IF(Data_Clean!E2650="",0,MIN(1,Data_Clean!E2650/12/Assumptions!$B$24))+0.35*IF(Data_Clean!D2650="Y",1,0)+0.25*(1-MIN(Data_Clean!T2650,3)/3))/IF(Data_Clean!E2650="",0.6,1)</f>
        <v>9.4</v>
      </c>
      <c r="P2650" s="16" t="n">
        <f aca="false">SUM(K2650:O2650)/(Assumptions!$D$5-IF(K2650="",Assumptions!$B$15,0))*100</f>
        <v>59.2193928387079</v>
      </c>
      <c r="Q2650" s="7" t="str">
        <f aca="false">IF(J2650&gt;=Assumptions!$B$26,"High",IF(J2650&gt;=Assumptions!$B$27,"Mid","Low"))</f>
        <v>Low</v>
      </c>
      <c r="R2650" s="7" t="str">
        <f aca="false">IF(P2650&gt;=Assumptions!$B$28,"High",IF(P2650&gt;=Assumptions!$B$29,"Mid","Low"))</f>
        <v>Mid</v>
      </c>
      <c r="S2650" s="7" t="str">
        <f aca="false">INDEX(Assumptions!$B$33:$B$41,MATCH(Q2650&amp;"|"&amp;R2650,Assumptions!$A$33:$A$41,0))</f>
        <v>Light Touch</v>
      </c>
      <c r="T2650" s="7" t="n">
        <f aca="false">IF(ISNUMBER(Data_Clean!V2650),J2650*Data_Clean!V2650,0)</f>
        <v>0.53504895</v>
      </c>
    </row>
    <row r="2651" customFormat="false" ht="15" hidden="false" customHeight="false" outlineLevel="0" collapsed="false">
      <c r="A2651" s="15" t="str">
        <f aca="false">Data_Clean!A2651</f>
        <v>CX102647</v>
      </c>
      <c r="B2651" s="14" t="n">
        <f aca="false">Data_Clean!G2651*Assumptions!$B$5</f>
        <v>209.879</v>
      </c>
      <c r="C2651" s="14" t="n">
        <f aca="false">IF(Data_Clean!H2651="",0,Data_Clean!H2651)*Assumptions!$B$6</f>
        <v>1155.34644</v>
      </c>
      <c r="D2651" s="14" t="n">
        <f aca="false">Data_Clean!I2651*Assumptions!$B$7</f>
        <v>0</v>
      </c>
      <c r="E2651" s="14" t="n">
        <f aca="false">Data_Clean!J2651*Assumptions!$B$8</f>
        <v>1426.528725</v>
      </c>
      <c r="F2651" s="14" t="n">
        <f aca="false">Data_Clean!K2651*Assumptions!$B$9</f>
        <v>7069.7</v>
      </c>
      <c r="G2651" s="14" t="n">
        <f aca="false">Data_Clean!L2651*Assumptions!$B$10</f>
        <v>0</v>
      </c>
      <c r="H2651" s="14" t="n">
        <f aca="false">IF(OR(Data_Clean!M2651="",Data_Clean!N2651=""),0,Data_Clean!M2651*Data_Clean!N2651/100)*Assumptions!$B$13*Assumptions!$B$11</f>
        <v>108.15</v>
      </c>
      <c r="I2651" s="14" t="n">
        <f aca="false">Data_Clean!O2651*4*Assumptions!$B$12</f>
        <v>62.5392</v>
      </c>
      <c r="J2651" s="14" t="n">
        <f aca="false">SUM(B2651:I2651)</f>
        <v>10032.143365</v>
      </c>
      <c r="K2651" s="16" t="n">
        <f aca="false">IF(Data_Clean!P2651="","",Assumptions!$B$15*0.5^(Data_Clean!P2651/Assumptions!$B$20))</f>
        <v>28.6452481173125</v>
      </c>
      <c r="L2651" s="16" t="n">
        <f aca="false">Assumptions!$B$16*MIN(1,LN(1+Data_Clean!Q2651)/LN(1+Assumptions!$B$21))</f>
        <v>13.4237548294248</v>
      </c>
      <c r="M2651" s="16" t="n">
        <f aca="false">Assumptions!$B$17*(0.6*MIN(1,Data_Clean!R2651/Assumptions!$B$22)+0.4*IF(Data_Clean!S2651="",0,Data_Clean!S2651))</f>
        <v>0.012</v>
      </c>
      <c r="N2651" s="16" t="n">
        <f aca="false">Assumptions!$B$18*MIN(1,(Data_Clean!F2651-1)/Assumptions!$B$23)</f>
        <v>20</v>
      </c>
      <c r="O2651" s="16" t="n">
        <f aca="false">Assumptions!$B$19*(0.4*IF(Data_Clean!E2651="",0,MIN(1,Data_Clean!E2651/12/Assumptions!$B$24))+0.35*IF(Data_Clean!D2651="Y",1,0)+0.25*(1-MIN(Data_Clean!T2651,3)/3))/IF(Data_Clean!E2651="",0.6,1)</f>
        <v>3.4</v>
      </c>
      <c r="P2651" s="16" t="n">
        <f aca="false">SUM(K2651:O2651)/(Assumptions!$D$5-IF(K2651="",Assumptions!$B$15,0))*100</f>
        <v>65.4810029467373</v>
      </c>
      <c r="Q2651" s="7" t="str">
        <f aca="false">IF(J2651&gt;=Assumptions!$B$26,"High",IF(J2651&gt;=Assumptions!$B$27,"Mid","Low"))</f>
        <v>High</v>
      </c>
      <c r="R2651" s="7" t="str">
        <f aca="false">IF(P2651&gt;=Assumptions!$B$28,"High",IF(P2651&gt;=Assumptions!$B$29,"Mid","Low"))</f>
        <v>Mid</v>
      </c>
      <c r="S2651" s="7" t="str">
        <f aca="false">INDEX(Assumptions!$B$33:$B$41,MATCH(Q2651&amp;"|"&amp;R2651,Assumptions!$A$33:$A$41,0))</f>
        <v>Established Core</v>
      </c>
      <c r="T2651" s="7" t="n">
        <f aca="false">IF(ISNUMBER(Data_Clean!V2651),J2651*Data_Clean!V2651,0)</f>
        <v>1155.702915648</v>
      </c>
    </row>
    <row r="2652" customFormat="false" ht="15" hidden="false" customHeight="false" outlineLevel="0" collapsed="false">
      <c r="A2652" s="15" t="str">
        <f aca="false">Data_Clean!A2652</f>
        <v>CX102648</v>
      </c>
      <c r="B2652" s="14" t="n">
        <f aca="false">Data_Clean!G2652*Assumptions!$B$5</f>
        <v>17.29925</v>
      </c>
      <c r="C2652" s="14" t="n">
        <f aca="false">IF(Data_Clean!H2652="",0,Data_Clean!H2652)*Assumptions!$B$6</f>
        <v>56.81724</v>
      </c>
      <c r="D2652" s="14" t="n">
        <f aca="false">Data_Clean!I2652*Assumptions!$B$7</f>
        <v>0</v>
      </c>
      <c r="E2652" s="14" t="n">
        <f aca="false">Data_Clean!J2652*Assumptions!$B$8</f>
        <v>0</v>
      </c>
      <c r="F2652" s="14" t="n">
        <f aca="false">Data_Clean!K2652*Assumptions!$B$9</f>
        <v>598.4</v>
      </c>
      <c r="G2652" s="14" t="n">
        <f aca="false">Data_Clean!L2652*Assumptions!$B$10</f>
        <v>0</v>
      </c>
      <c r="H2652" s="14" t="n">
        <f aca="false">IF(OR(Data_Clean!M2652="",Data_Clean!N2652=""),0,Data_Clean!M2652*Data_Clean!N2652/100)*Assumptions!$B$13*Assumptions!$B$11</f>
        <v>0</v>
      </c>
      <c r="I2652" s="14" t="n">
        <f aca="false">Data_Clean!O2652*4*Assumptions!$B$12</f>
        <v>0</v>
      </c>
      <c r="J2652" s="14" t="n">
        <f aca="false">SUM(B2652:I2652)</f>
        <v>672.51649</v>
      </c>
      <c r="K2652" s="16" t="n">
        <f aca="false">IF(Data_Clean!P2652="","",Assumptions!$B$15*0.5^(Data_Clean!P2652/Assumptions!$B$20))</f>
        <v>29.3147990530274</v>
      </c>
      <c r="L2652" s="16" t="n">
        <f aca="false">Assumptions!$B$16*MIN(1,LN(1+Data_Clean!Q2652)/LN(1+Assumptions!$B$21))</f>
        <v>13.0760265116583</v>
      </c>
      <c r="M2652" s="16" t="n">
        <f aca="false">Assumptions!$B$17*(0.6*MIN(1,Data_Clean!R2652/Assumptions!$B$22)+0.4*IF(Data_Clean!S2652="",0,Data_Clean!S2652))</f>
        <v>7.812</v>
      </c>
      <c r="N2652" s="16" t="n">
        <f aca="false">Assumptions!$B$18*MIN(1,(Data_Clean!F2652-1)/Assumptions!$B$23)</f>
        <v>10</v>
      </c>
      <c r="O2652" s="16" t="n">
        <f aca="false">Assumptions!$B$19*(0.4*IF(Data_Clean!E2652="",0,MIN(1,Data_Clean!E2652/12/Assumptions!$B$24))+0.35*IF(Data_Clean!D2652="Y",1,0)+0.25*(1-MIN(Data_Clean!T2652,3)/3))/IF(Data_Clean!E2652="",0.6,1)</f>
        <v>7.5</v>
      </c>
      <c r="P2652" s="16" t="n">
        <f aca="false">SUM(K2652:O2652)/(Assumptions!$D$5-IF(K2652="",Assumptions!$B$15,0))*100</f>
        <v>67.7028255646856</v>
      </c>
      <c r="Q2652" s="7" t="str">
        <f aca="false">IF(J2652&gt;=Assumptions!$B$26,"High",IF(J2652&gt;=Assumptions!$B$27,"Mid","Low"))</f>
        <v>Mid</v>
      </c>
      <c r="R2652" s="7" t="str">
        <f aca="false">IF(P2652&gt;=Assumptions!$B$28,"High",IF(P2652&gt;=Assumptions!$B$29,"Mid","Low"))</f>
        <v>Mid</v>
      </c>
      <c r="S2652" s="7" t="str">
        <f aca="false">INDEX(Assumptions!$B$33:$B$41,MATCH(Q2652&amp;"|"&amp;R2652,Assumptions!$A$33:$A$41,0))</f>
        <v>Established Core</v>
      </c>
      <c r="T2652" s="7" t="n">
        <f aca="false">IF(ISNUMBER(Data_Clean!V2652),J2652*Data_Clean!V2652,0)</f>
        <v>34.567347586</v>
      </c>
    </row>
    <row r="2653" customFormat="false" ht="15" hidden="false" customHeight="false" outlineLevel="0" collapsed="false">
      <c r="A2653" s="15" t="str">
        <f aca="false">Data_Clean!A2653</f>
        <v>CX102649</v>
      </c>
      <c r="B2653" s="14" t="n">
        <f aca="false">Data_Clean!G2653*Assumptions!$B$5</f>
        <v>380.25275</v>
      </c>
      <c r="C2653" s="14" t="n">
        <f aca="false">IF(Data_Clean!H2653="",0,Data_Clean!H2653)*Assumptions!$B$6</f>
        <v>0</v>
      </c>
      <c r="D2653" s="14" t="n">
        <f aca="false">Data_Clean!I2653*Assumptions!$B$7</f>
        <v>1019.2</v>
      </c>
      <c r="E2653" s="14" t="n">
        <f aca="false">Data_Clean!J2653*Assumptions!$B$8</f>
        <v>0</v>
      </c>
      <c r="F2653" s="14" t="n">
        <f aca="false">Data_Clean!K2653*Assumptions!$B$9</f>
        <v>0</v>
      </c>
      <c r="G2653" s="14" t="n">
        <f aca="false">Data_Clean!L2653*Assumptions!$B$10</f>
        <v>0</v>
      </c>
      <c r="H2653" s="14" t="n">
        <f aca="false">IF(OR(Data_Clean!M2653="",Data_Clean!N2653=""),0,Data_Clean!M2653*Data_Clean!N2653/100)*Assumptions!$B$13*Assumptions!$B$11</f>
        <v>458.388</v>
      </c>
      <c r="I2653" s="14" t="n">
        <f aca="false">Data_Clean!O2653*4*Assumptions!$B$12</f>
        <v>31.00608</v>
      </c>
      <c r="J2653" s="14" t="n">
        <f aca="false">SUM(B2653:I2653)</f>
        <v>1888.84683</v>
      </c>
      <c r="K2653" s="16" t="n">
        <f aca="false">IF(Data_Clean!P2653="","",Assumptions!$B$15*0.5^(Data_Clean!P2653/Assumptions!$B$20))</f>
        <v>18.8988157484231</v>
      </c>
      <c r="L2653" s="16" t="n">
        <f aca="false">Assumptions!$B$16*MIN(1,LN(1+Data_Clean!Q2653)/LN(1+Assumptions!$B$21))</f>
        <v>10.6966696442427</v>
      </c>
      <c r="M2653" s="16" t="n">
        <f aca="false">Assumptions!$B$17*(0.6*MIN(1,Data_Clean!R2653/Assumptions!$B$22)+0.4*IF(Data_Clean!S2653="",0,Data_Clean!S2653))</f>
        <v>5.28</v>
      </c>
      <c r="N2653" s="16" t="n">
        <f aca="false">Assumptions!$B$18*MIN(1,(Data_Clean!F2653-1)/Assumptions!$B$23)</f>
        <v>10</v>
      </c>
      <c r="O2653" s="16" t="n">
        <f aca="false">Assumptions!$B$19*(0.4*IF(Data_Clean!E2653="",0,MIN(1,Data_Clean!E2653/12/Assumptions!$B$24))+0.35*IF(Data_Clean!D2653="Y",1,0)+0.25*(1-MIN(Data_Clean!T2653,3)/3))/IF(Data_Clean!E2653="",0.6,1)</f>
        <v>9.75</v>
      </c>
      <c r="P2653" s="16" t="n">
        <f aca="false">SUM(K2653:O2653)/(Assumptions!$D$5-IF(K2653="",Assumptions!$B$15,0))*100</f>
        <v>54.6254853926658</v>
      </c>
      <c r="Q2653" s="7" t="str">
        <f aca="false">IF(J2653&gt;=Assumptions!$B$26,"High",IF(J2653&gt;=Assumptions!$B$27,"Mid","Low"))</f>
        <v>High</v>
      </c>
      <c r="R2653" s="7" t="str">
        <f aca="false">IF(P2653&gt;=Assumptions!$B$28,"High",IF(P2653&gt;=Assumptions!$B$29,"Mid","Low"))</f>
        <v>Mid</v>
      </c>
      <c r="S2653" s="7" t="str">
        <f aca="false">INDEX(Assumptions!$B$33:$B$41,MATCH(Q2653&amp;"|"&amp;R2653,Assumptions!$A$33:$A$41,0))</f>
        <v>Established Core</v>
      </c>
      <c r="T2653" s="7" t="n">
        <f aca="false">IF(ISNUMBER(Data_Clean!V2653),J2653*Data_Clean!V2653,0)</f>
        <v>126.741622293</v>
      </c>
    </row>
    <row r="2654" customFormat="false" ht="15" hidden="false" customHeight="false" outlineLevel="0" collapsed="false">
      <c r="A2654" s="15" t="str">
        <f aca="false">Data_Clean!A2654</f>
        <v>CX102650</v>
      </c>
      <c r="B2654" s="14" t="n">
        <f aca="false">Data_Clean!G2654*Assumptions!$B$5</f>
        <v>237.84225</v>
      </c>
      <c r="C2654" s="14" t="n">
        <f aca="false">IF(Data_Clean!H2654="",0,Data_Clean!H2654)*Assumptions!$B$6</f>
        <v>0</v>
      </c>
      <c r="D2654" s="14" t="n">
        <f aca="false">Data_Clean!I2654*Assumptions!$B$7</f>
        <v>0</v>
      </c>
      <c r="E2654" s="14" t="n">
        <f aca="false">Data_Clean!J2654*Assumptions!$B$8</f>
        <v>0</v>
      </c>
      <c r="F2654" s="14" t="n">
        <f aca="false">Data_Clean!K2654*Assumptions!$B$9</f>
        <v>4951.1</v>
      </c>
      <c r="G2654" s="14" t="n">
        <f aca="false">Data_Clean!L2654*Assumptions!$B$10</f>
        <v>0</v>
      </c>
      <c r="H2654" s="14" t="n">
        <f aca="false">IF(OR(Data_Clean!M2654="",Data_Clean!N2654=""),0,Data_Clean!M2654*Data_Clean!N2654/100)*Assumptions!$B$13*Assumptions!$B$11</f>
        <v>0</v>
      </c>
      <c r="I2654" s="14" t="n">
        <f aca="false">Data_Clean!O2654*4*Assumptions!$B$12</f>
        <v>0</v>
      </c>
      <c r="J2654" s="14" t="n">
        <f aca="false">SUM(B2654:I2654)</f>
        <v>5188.94225</v>
      </c>
      <c r="K2654" s="16" t="n">
        <f aca="false">IF(Data_Clean!P2654="","",Assumptions!$B$15*0.5^(Data_Clean!P2654/Assumptions!$B$20))</f>
        <v>26.1165168988837</v>
      </c>
      <c r="L2654" s="16" t="n">
        <f aca="false">Assumptions!$B$16*MIN(1,LN(1+Data_Clean!Q2654)/LN(1+Assumptions!$B$21))</f>
        <v>12.0537864630054</v>
      </c>
      <c r="M2654" s="16" t="n">
        <f aca="false">Assumptions!$B$17*(0.6*MIN(1,Data_Clean!R2654/Assumptions!$B$22)+0.4*IF(Data_Clean!S2654="",0,Data_Clean!S2654))</f>
        <v>3.114</v>
      </c>
      <c r="N2654" s="16" t="n">
        <f aca="false">Assumptions!$B$18*MIN(1,(Data_Clean!F2654-1)/Assumptions!$B$23)</f>
        <v>10</v>
      </c>
      <c r="O2654" s="16" t="n">
        <f aca="false">Assumptions!$B$19*(0.4*IF(Data_Clean!E2654="",0,MIN(1,Data_Clean!E2654/12/Assumptions!$B$24))+0.35*IF(Data_Clean!D2654="Y",1,0)+0.25*(1-MIN(Data_Clean!T2654,3)/3))/IF(Data_Clean!E2654="",0.6,1)</f>
        <v>4.9</v>
      </c>
      <c r="P2654" s="16" t="n">
        <f aca="false">SUM(K2654:O2654)/(Assumptions!$D$5-IF(K2654="",Assumptions!$B$15,0))*100</f>
        <v>56.1843033618891</v>
      </c>
      <c r="Q2654" s="7" t="str">
        <f aca="false">IF(J2654&gt;=Assumptions!$B$26,"High",IF(J2654&gt;=Assumptions!$B$27,"Mid","Low"))</f>
        <v>High</v>
      </c>
      <c r="R2654" s="7" t="str">
        <f aca="false">IF(P2654&gt;=Assumptions!$B$28,"High",IF(P2654&gt;=Assumptions!$B$29,"Mid","Low"))</f>
        <v>Mid</v>
      </c>
      <c r="S2654" s="7" t="str">
        <f aca="false">INDEX(Assumptions!$B$33:$B$41,MATCH(Q2654&amp;"|"&amp;R2654,Assumptions!$A$33:$A$41,0))</f>
        <v>Established Core</v>
      </c>
      <c r="T2654" s="7" t="n">
        <f aca="false">IF(ISNUMBER(Data_Clean!V2654),J2654*Data_Clean!V2654,0)</f>
        <v>550.0278785</v>
      </c>
    </row>
    <row r="2655" customFormat="false" ht="15" hidden="false" customHeight="false" outlineLevel="0" collapsed="false">
      <c r="A2655" s="15" t="str">
        <f aca="false">Data_Clean!A2655</f>
        <v>CX102651</v>
      </c>
      <c r="B2655" s="14" t="n">
        <f aca="false">Data_Clean!G2655*Assumptions!$B$5</f>
        <v>44.2365</v>
      </c>
      <c r="C2655" s="14" t="n">
        <f aca="false">IF(Data_Clean!H2655="",0,Data_Clean!H2655)*Assumptions!$B$6</f>
        <v>22.23996</v>
      </c>
      <c r="D2655" s="14" t="n">
        <f aca="false">Data_Clean!I2655*Assumptions!$B$7</f>
        <v>0</v>
      </c>
      <c r="E2655" s="14" t="n">
        <f aca="false">Data_Clean!J2655*Assumptions!$B$8</f>
        <v>0</v>
      </c>
      <c r="F2655" s="14" t="n">
        <f aca="false">Data_Clean!K2655*Assumptions!$B$9</f>
        <v>0</v>
      </c>
      <c r="G2655" s="14" t="n">
        <f aca="false">Data_Clean!L2655*Assumptions!$B$10</f>
        <v>0</v>
      </c>
      <c r="H2655" s="14" t="n">
        <f aca="false">IF(OR(Data_Clean!M2655="",Data_Clean!N2655=""),0,Data_Clean!M2655*Data_Clean!N2655/100)*Assumptions!$B$13*Assumptions!$B$11</f>
        <v>0</v>
      </c>
      <c r="I2655" s="14" t="n">
        <f aca="false">Data_Clean!O2655*4*Assumptions!$B$12</f>
        <v>0</v>
      </c>
      <c r="J2655" s="14" t="n">
        <f aca="false">SUM(B2655:I2655)</f>
        <v>66.47646</v>
      </c>
      <c r="K2655" s="16" t="n">
        <f aca="false">IF(Data_Clean!P2655="","",Assumptions!$B$15*0.5^(Data_Clean!P2655/Assumptions!$B$20))</f>
        <v>19.3405546265937</v>
      </c>
      <c r="L2655" s="16" t="n">
        <f aca="false">Assumptions!$B$16*MIN(1,LN(1+Data_Clean!Q2655)/LN(1+Assumptions!$B$21))</f>
        <v>12.4931739410702</v>
      </c>
      <c r="M2655" s="16" t="n">
        <f aca="false">Assumptions!$B$17*(0.6*MIN(1,Data_Clean!R2655/Assumptions!$B$22)+0.4*IF(Data_Clean!S2655="",0,Data_Clean!S2655))</f>
        <v>2.052</v>
      </c>
      <c r="N2655" s="16" t="n">
        <f aca="false">Assumptions!$B$18*MIN(1,(Data_Clean!F2655-1)/Assumptions!$B$23)</f>
        <v>5</v>
      </c>
      <c r="O2655" s="16" t="n">
        <f aca="false">Assumptions!$B$19*(0.4*IF(Data_Clean!E2655="",0,MIN(1,Data_Clean!E2655/12/Assumptions!$B$24))+0.35*IF(Data_Clean!D2655="Y",1,0)+0.25*(1-MIN(Data_Clean!T2655,3)/3))/IF(Data_Clean!E2655="",0.6,1)</f>
        <v>15</v>
      </c>
      <c r="P2655" s="16" t="n">
        <f aca="false">SUM(K2655:O2655)/(Assumptions!$D$5-IF(K2655="",Assumptions!$B$15,0))*100</f>
        <v>53.8857285676638</v>
      </c>
      <c r="Q2655" s="7" t="str">
        <f aca="false">IF(J2655&gt;=Assumptions!$B$26,"High",IF(J2655&gt;=Assumptions!$B$27,"Mid","Low"))</f>
        <v>Low</v>
      </c>
      <c r="R2655" s="7" t="str">
        <f aca="false">IF(P2655&gt;=Assumptions!$B$28,"High",IF(P2655&gt;=Assumptions!$B$29,"Mid","Low"))</f>
        <v>Mid</v>
      </c>
      <c r="S2655" s="7" t="str">
        <f aca="false">INDEX(Assumptions!$B$33:$B$41,MATCH(Q2655&amp;"|"&amp;R2655,Assumptions!$A$33:$A$41,0))</f>
        <v>Light Touch</v>
      </c>
      <c r="T2655" s="7" t="n">
        <f aca="false">IF(ISNUMBER(Data_Clean!V2655),J2655*Data_Clean!V2655,0)</f>
        <v>1.735035606</v>
      </c>
    </row>
    <row r="2656" customFormat="false" ht="15" hidden="false" customHeight="false" outlineLevel="0" collapsed="false">
      <c r="A2656" s="15" t="str">
        <f aca="false">Data_Clean!A2656</f>
        <v>CX102652</v>
      </c>
      <c r="B2656" s="14" t="n">
        <f aca="false">Data_Clean!G2656*Assumptions!$B$5</f>
        <v>951.78175</v>
      </c>
      <c r="C2656" s="14" t="n">
        <f aca="false">IF(Data_Clean!H2656="",0,Data_Clean!H2656)*Assumptions!$B$6</f>
        <v>544.16832</v>
      </c>
      <c r="D2656" s="14" t="n">
        <f aca="false">Data_Clean!I2656*Assumptions!$B$7</f>
        <v>668</v>
      </c>
      <c r="E2656" s="14" t="n">
        <f aca="false">Data_Clean!J2656*Assumptions!$B$8</f>
        <v>606.177075</v>
      </c>
      <c r="F2656" s="14" t="n">
        <f aca="false">Data_Clean!K2656*Assumptions!$B$9</f>
        <v>0</v>
      </c>
      <c r="G2656" s="14" t="n">
        <f aca="false">Data_Clean!L2656*Assumptions!$B$10</f>
        <v>0</v>
      </c>
      <c r="H2656" s="14" t="n">
        <f aca="false">IF(OR(Data_Clean!M2656="",Data_Clean!N2656=""),0,Data_Clean!M2656*Data_Clean!N2656/100)*Assumptions!$B$13*Assumptions!$B$11</f>
        <v>426.36</v>
      </c>
      <c r="I2656" s="14" t="n">
        <f aca="false">Data_Clean!O2656*4*Assumptions!$B$12</f>
        <v>30.46128</v>
      </c>
      <c r="J2656" s="14" t="n">
        <f aca="false">SUM(B2656:I2656)</f>
        <v>3226.948425</v>
      </c>
      <c r="K2656" s="16" t="n">
        <f aca="false">IF(Data_Clean!P2656="","",Assumptions!$B$15*0.5^(Data_Clean!P2656/Assumptions!$B$20))</f>
        <v>22.735748497656</v>
      </c>
      <c r="L2656" s="16" t="n">
        <f aca="false">Assumptions!$B$16*MIN(1,LN(1+Data_Clean!Q2656)/LN(1+Assumptions!$B$21))</f>
        <v>15.5872929926646</v>
      </c>
      <c r="M2656" s="16" t="n">
        <f aca="false">Assumptions!$B$17*(0.6*MIN(1,Data_Clean!R2656/Assumptions!$B$22)+0.4*IF(Data_Clean!S2656="",0,Data_Clean!S2656))</f>
        <v>7.812</v>
      </c>
      <c r="N2656" s="16" t="n">
        <f aca="false">Assumptions!$B$18*MIN(1,(Data_Clean!F2656-1)/Assumptions!$B$23)</f>
        <v>20</v>
      </c>
      <c r="O2656" s="16" t="n">
        <f aca="false">Assumptions!$B$19*(0.4*IF(Data_Clean!E2656="",0,MIN(1,Data_Clean!E2656/12/Assumptions!$B$24))+0.35*IF(Data_Clean!D2656="Y",1,0)+0.25*(1-MIN(Data_Clean!T2656,3)/3))/IF(Data_Clean!E2656="",0.6,1)</f>
        <v>10.2</v>
      </c>
      <c r="P2656" s="16" t="n">
        <f aca="false">SUM(K2656:O2656)/(Assumptions!$D$5-IF(K2656="",Assumptions!$B$15,0))*100</f>
        <v>76.3350414903206</v>
      </c>
      <c r="Q2656" s="7" t="str">
        <f aca="false">IF(J2656&gt;=Assumptions!$B$26,"High",IF(J2656&gt;=Assumptions!$B$27,"Mid","Low"))</f>
        <v>High</v>
      </c>
      <c r="R2656" s="7" t="str">
        <f aca="false">IF(P2656&gt;=Assumptions!$B$28,"High",IF(P2656&gt;=Assumptions!$B$29,"Mid","Low"))</f>
        <v>High</v>
      </c>
      <c r="S2656" s="7" t="str">
        <f aca="false">INDEX(Assumptions!$B$33:$B$41,MATCH(Q2656&amp;"|"&amp;R2656,Assumptions!$A$33:$A$41,0))</f>
        <v>Premier Advocates</v>
      </c>
      <c r="T2656" s="7" t="n">
        <f aca="false">IF(ISNUMBER(Data_Clean!V2656),J2656*Data_Clean!V2656,0)</f>
        <v>122.62404015</v>
      </c>
    </row>
    <row r="2657" customFormat="false" ht="15" hidden="false" customHeight="false" outlineLevel="0" collapsed="false">
      <c r="A2657" s="15" t="str">
        <f aca="false">Data_Clean!A2657</f>
        <v>CX102653</v>
      </c>
      <c r="B2657" s="14" t="n">
        <f aca="false">Data_Clean!G2657*Assumptions!$B$5</f>
        <v>88.6135</v>
      </c>
      <c r="C2657" s="14" t="n">
        <f aca="false">IF(Data_Clean!H2657="",0,Data_Clean!H2657)*Assumptions!$B$6</f>
        <v>0</v>
      </c>
      <c r="D2657" s="14" t="n">
        <f aca="false">Data_Clean!I2657*Assumptions!$B$7</f>
        <v>0</v>
      </c>
      <c r="E2657" s="14" t="n">
        <f aca="false">Data_Clean!J2657*Assumptions!$B$8</f>
        <v>0</v>
      </c>
      <c r="F2657" s="14" t="n">
        <f aca="false">Data_Clean!K2657*Assumptions!$B$9</f>
        <v>0</v>
      </c>
      <c r="G2657" s="14" t="n">
        <f aca="false">Data_Clean!L2657*Assumptions!$B$10</f>
        <v>0</v>
      </c>
      <c r="H2657" s="14" t="n">
        <f aca="false">IF(OR(Data_Clean!M2657="",Data_Clean!N2657=""),0,Data_Clean!M2657*Data_Clean!N2657/100)*Assumptions!$B$13*Assumptions!$B$11</f>
        <v>0</v>
      </c>
      <c r="I2657" s="14" t="n">
        <f aca="false">Data_Clean!O2657*4*Assumptions!$B$12</f>
        <v>0</v>
      </c>
      <c r="J2657" s="14" t="n">
        <f aca="false">SUM(B2657:I2657)</f>
        <v>88.6135</v>
      </c>
      <c r="K2657" s="16" t="n">
        <f aca="false">IF(Data_Clean!P2657="","",Assumptions!$B$15*0.5^(Data_Clean!P2657/Assumptions!$B$20))</f>
        <v>18.0453755412318</v>
      </c>
      <c r="L2657" s="16" t="n">
        <f aca="false">Assumptions!$B$16*MIN(1,LN(1+Data_Clean!Q2657)/LN(1+Assumptions!$B$21))</f>
        <v>10</v>
      </c>
      <c r="M2657" s="16" t="n">
        <f aca="false">Assumptions!$B$17*(0.6*MIN(1,Data_Clean!R2657/Assumptions!$B$22)+0.4*IF(Data_Clean!S2657="",0,Data_Clean!S2657))</f>
        <v>8.43</v>
      </c>
      <c r="N2657" s="16" t="n">
        <f aca="false">Assumptions!$B$18*MIN(1,(Data_Clean!F2657-1)/Assumptions!$B$23)</f>
        <v>0</v>
      </c>
      <c r="O2657" s="16" t="n">
        <f aca="false">Assumptions!$B$19*(0.4*IF(Data_Clean!E2657="",0,MIN(1,Data_Clean!E2657/12/Assumptions!$B$24))+0.35*IF(Data_Clean!D2657="Y",1,0)+0.25*(1-MIN(Data_Clean!T2657,3)/3))/IF(Data_Clean!E2657="",0.6,1)</f>
        <v>9.75</v>
      </c>
      <c r="P2657" s="16" t="n">
        <f aca="false">SUM(K2657:O2657)/(Assumptions!$D$5-IF(K2657="",Assumptions!$B$15,0))*100</f>
        <v>46.2253755412318</v>
      </c>
      <c r="Q2657" s="7" t="str">
        <f aca="false">IF(J2657&gt;=Assumptions!$B$26,"High",IF(J2657&gt;=Assumptions!$B$27,"Mid","Low"))</f>
        <v>Low</v>
      </c>
      <c r="R2657" s="7" t="str">
        <f aca="false">IF(P2657&gt;=Assumptions!$B$28,"High",IF(P2657&gt;=Assumptions!$B$29,"Mid","Low"))</f>
        <v>Low</v>
      </c>
      <c r="S2657" s="7" t="str">
        <f aca="false">INDEX(Assumptions!$B$33:$B$41,MATCH(Q2657&amp;"|"&amp;R2657,Assumptions!$A$33:$A$41,0))</f>
        <v>Dormant &amp; Low Value</v>
      </c>
      <c r="T2657" s="7" t="n">
        <f aca="false">IF(ISNUMBER(Data_Clean!V2657),J2657*Data_Clean!V2657,0)</f>
        <v>8.48031195</v>
      </c>
    </row>
    <row r="2658" customFormat="false" ht="15" hidden="false" customHeight="false" outlineLevel="0" collapsed="false">
      <c r="A2658" s="15" t="str">
        <f aca="false">Data_Clean!A2658</f>
        <v>CX102654</v>
      </c>
      <c r="B2658" s="14" t="n">
        <f aca="false">Data_Clean!G2658*Assumptions!$B$5</f>
        <v>303.446</v>
      </c>
      <c r="C2658" s="14" t="n">
        <f aca="false">IF(Data_Clean!H2658="",0,Data_Clean!H2658)*Assumptions!$B$6</f>
        <v>0</v>
      </c>
      <c r="D2658" s="14" t="n">
        <f aca="false">Data_Clean!I2658*Assumptions!$B$7</f>
        <v>0</v>
      </c>
      <c r="E2658" s="14" t="n">
        <f aca="false">Data_Clean!J2658*Assumptions!$B$8</f>
        <v>0</v>
      </c>
      <c r="F2658" s="14" t="n">
        <f aca="false">Data_Clean!K2658*Assumptions!$B$9</f>
        <v>0</v>
      </c>
      <c r="G2658" s="14" t="n">
        <f aca="false">Data_Clean!L2658*Assumptions!$B$10</f>
        <v>0</v>
      </c>
      <c r="H2658" s="14" t="n">
        <f aca="false">IF(OR(Data_Clean!M2658="",Data_Clean!N2658=""),0,Data_Clean!M2658*Data_Clean!N2658/100)*Assumptions!$B$13*Assumptions!$B$11</f>
        <v>227.97</v>
      </c>
      <c r="I2658" s="14" t="n">
        <f aca="false">Data_Clean!O2658*4*Assumptions!$B$12</f>
        <v>0</v>
      </c>
      <c r="J2658" s="14" t="n">
        <f aca="false">SUM(B2658:I2658)</f>
        <v>531.416</v>
      </c>
      <c r="K2658" s="16" t="n">
        <f aca="false">IF(Data_Clean!P2658="","",Assumptions!$B$15*0.5^(Data_Clean!P2658/Assumptions!$B$20))</f>
        <v>3.26456461236047</v>
      </c>
      <c r="L2658" s="16" t="n">
        <f aca="false">Assumptions!$B$16*MIN(1,LN(1+Data_Clean!Q2658)/LN(1+Assumptions!$B$21))</f>
        <v>0</v>
      </c>
      <c r="M2658" s="16" t="n">
        <f aca="false">Assumptions!$B$17*(0.6*MIN(1,Data_Clean!R2658/Assumptions!$B$22)+0.4*IF(Data_Clean!S2658="",0,Data_Clean!S2658))</f>
        <v>0</v>
      </c>
      <c r="N2658" s="16" t="n">
        <f aca="false">Assumptions!$B$18*MIN(1,(Data_Clean!F2658-1)/Assumptions!$B$23)</f>
        <v>5</v>
      </c>
      <c r="O2658" s="16" t="n">
        <f aca="false">Assumptions!$B$19*(0.4*IF(Data_Clean!E2658="",0,MIN(1,Data_Clean!E2658/12/Assumptions!$B$24))+0.35*IF(Data_Clean!D2658="Y",1,0)+0.25*(1-MIN(Data_Clean!T2658,3)/3))/IF(Data_Clean!E2658="",0.6,1)</f>
        <v>9.75</v>
      </c>
      <c r="P2658" s="16" t="n">
        <f aca="false">SUM(K2658:O2658)/(Assumptions!$D$5-IF(K2658="",Assumptions!$B$15,0))*100</f>
        <v>18.0145646123605</v>
      </c>
      <c r="Q2658" s="7" t="str">
        <f aca="false">IF(J2658&gt;=Assumptions!$B$26,"High",IF(J2658&gt;=Assumptions!$B$27,"Mid","Low"))</f>
        <v>Mid</v>
      </c>
      <c r="R2658" s="7" t="str">
        <f aca="false">IF(P2658&gt;=Assumptions!$B$28,"High",IF(P2658&gt;=Assumptions!$B$29,"Mid","Low"))</f>
        <v>Low</v>
      </c>
      <c r="S2658" s="7" t="str">
        <f aca="false">INDEX(Assumptions!$B$33:$B$41,MATCH(Q2658&amp;"|"&amp;R2658,Assumptions!$A$33:$A$41,0))</f>
        <v>Light Touch</v>
      </c>
      <c r="T2658" s="7" t="n">
        <f aca="false">IF(ISNUMBER(Data_Clean!V2658),J2658*Data_Clean!V2658,0)</f>
        <v>142.5257712</v>
      </c>
    </row>
    <row r="2659" customFormat="false" ht="15" hidden="false" customHeight="false" outlineLevel="0" collapsed="false">
      <c r="A2659" s="15" t="str">
        <f aca="false">Data_Clean!A2659</f>
        <v>CX102655</v>
      </c>
      <c r="B2659" s="14" t="n">
        <f aca="false">Data_Clean!G2659*Assumptions!$B$5</f>
        <v>113.79225</v>
      </c>
      <c r="C2659" s="14" t="n">
        <f aca="false">IF(Data_Clean!H2659="",0,Data_Clean!H2659)*Assumptions!$B$6</f>
        <v>92.22012</v>
      </c>
      <c r="D2659" s="14" t="n">
        <f aca="false">Data_Clean!I2659*Assumptions!$B$7</f>
        <v>0</v>
      </c>
      <c r="E2659" s="14" t="n">
        <f aca="false">Data_Clean!J2659*Assumptions!$B$8</f>
        <v>0</v>
      </c>
      <c r="F2659" s="14" t="n">
        <f aca="false">Data_Clean!K2659*Assumptions!$B$9</f>
        <v>0</v>
      </c>
      <c r="G2659" s="14" t="n">
        <f aca="false">Data_Clean!L2659*Assumptions!$B$10</f>
        <v>648.45</v>
      </c>
      <c r="H2659" s="14" t="n">
        <f aca="false">IF(OR(Data_Clean!M2659="",Data_Clean!N2659=""),0,Data_Clean!M2659*Data_Clean!N2659/100)*Assumptions!$B$13*Assumptions!$B$11</f>
        <v>0</v>
      </c>
      <c r="I2659" s="14" t="n">
        <f aca="false">Data_Clean!O2659*4*Assumptions!$B$12</f>
        <v>0</v>
      </c>
      <c r="J2659" s="14" t="n">
        <f aca="false">SUM(B2659:I2659)</f>
        <v>854.46237</v>
      </c>
      <c r="K2659" s="16" t="n">
        <f aca="false">IF(Data_Clean!P2659="","",Assumptions!$B$15*0.5^(Data_Clean!P2659/Assumptions!$B$20))</f>
        <v>21.2132034355964</v>
      </c>
      <c r="L2659" s="16" t="n">
        <f aca="false">Assumptions!$B$16*MIN(1,LN(1+Data_Clean!Q2659)/LN(1+Assumptions!$B$21))</f>
        <v>15.7812965263578</v>
      </c>
      <c r="M2659" s="16" t="n">
        <f aca="false">Assumptions!$B$17*(0.6*MIN(1,Data_Clean!R2659/Assumptions!$B$22)+0.4*IF(Data_Clean!S2659="",0,Data_Clean!S2659))</f>
        <v>7.518</v>
      </c>
      <c r="N2659" s="16" t="n">
        <f aca="false">Assumptions!$B$18*MIN(1,(Data_Clean!F2659-1)/Assumptions!$B$23)</f>
        <v>10</v>
      </c>
      <c r="O2659" s="16" t="n">
        <f aca="false">Assumptions!$B$19*(0.4*IF(Data_Clean!E2659="",0,MIN(1,Data_Clean!E2659/12/Assumptions!$B$24))+0.35*IF(Data_Clean!D2659="Y",1,0)+0.25*(1-MIN(Data_Clean!T2659,3)/3))/IF(Data_Clean!E2659="",0.6,1)</f>
        <v>13.3</v>
      </c>
      <c r="P2659" s="16" t="n">
        <f aca="false">SUM(K2659:O2659)/(Assumptions!$D$5-IF(K2659="",Assumptions!$B$15,0))*100</f>
        <v>67.8124999619542</v>
      </c>
      <c r="Q2659" s="7" t="str">
        <f aca="false">IF(J2659&gt;=Assumptions!$B$26,"High",IF(J2659&gt;=Assumptions!$B$27,"Mid","Low"))</f>
        <v>Mid</v>
      </c>
      <c r="R2659" s="7" t="str">
        <f aca="false">IF(P2659&gt;=Assumptions!$B$28,"High",IF(P2659&gt;=Assumptions!$B$29,"Mid","Low"))</f>
        <v>Mid</v>
      </c>
      <c r="S2659" s="7" t="str">
        <f aca="false">INDEX(Assumptions!$B$33:$B$41,MATCH(Q2659&amp;"|"&amp;R2659,Assumptions!$A$33:$A$41,0))</f>
        <v>Established Core</v>
      </c>
      <c r="T2659" s="7" t="n">
        <f aca="false">IF(ISNUMBER(Data_Clean!V2659),J2659*Data_Clean!V2659,0)</f>
        <v>21.36155925</v>
      </c>
    </row>
    <row r="2660" customFormat="false" ht="15" hidden="false" customHeight="false" outlineLevel="0" collapsed="false">
      <c r="A2660" s="15" t="str">
        <f aca="false">Data_Clean!A2660</f>
        <v>CX102656</v>
      </c>
      <c r="B2660" s="14" t="n">
        <f aca="false">Data_Clean!G2660*Assumptions!$B$5</f>
        <v>63.43575</v>
      </c>
      <c r="C2660" s="14" t="n">
        <f aca="false">IF(Data_Clean!H2660="",0,Data_Clean!H2660)*Assumptions!$B$6</f>
        <v>0</v>
      </c>
      <c r="D2660" s="14" t="n">
        <f aca="false">Data_Clean!I2660*Assumptions!$B$7</f>
        <v>0</v>
      </c>
      <c r="E2660" s="14" t="n">
        <f aca="false">Data_Clean!J2660*Assumptions!$B$8</f>
        <v>0</v>
      </c>
      <c r="F2660" s="14" t="n">
        <f aca="false">Data_Clean!K2660*Assumptions!$B$9</f>
        <v>0</v>
      </c>
      <c r="G2660" s="14" t="n">
        <f aca="false">Data_Clean!L2660*Assumptions!$B$10</f>
        <v>1175.4</v>
      </c>
      <c r="H2660" s="14" t="n">
        <f aca="false">IF(OR(Data_Clean!M2660="",Data_Clean!N2660=""),0,Data_Clean!M2660*Data_Clean!N2660/100)*Assumptions!$B$13*Assumptions!$B$11</f>
        <v>0</v>
      </c>
      <c r="I2660" s="14" t="n">
        <f aca="false">Data_Clean!O2660*4*Assumptions!$B$12</f>
        <v>0</v>
      </c>
      <c r="J2660" s="14" t="n">
        <f aca="false">SUM(B2660:I2660)</f>
        <v>1238.83575</v>
      </c>
      <c r="K2660" s="16" t="n">
        <f aca="false">IF(Data_Clean!P2660="","",Assumptions!$B$15*0.5^(Data_Clean!P2660/Assumptions!$B$20))</f>
        <v>16.8369307246406</v>
      </c>
      <c r="L2660" s="16" t="n">
        <f aca="false">Assumptions!$B$16*MIN(1,LN(1+Data_Clean!Q2660)/LN(1+Assumptions!$B$21))</f>
        <v>10.362865626271</v>
      </c>
      <c r="M2660" s="16" t="n">
        <f aca="false">Assumptions!$B$17*(0.6*MIN(1,Data_Clean!R2660/Assumptions!$B$22)+0.4*IF(Data_Clean!S2660="",0,Data_Clean!S2660))</f>
        <v>5.022</v>
      </c>
      <c r="N2660" s="16" t="n">
        <f aca="false">Assumptions!$B$18*MIN(1,(Data_Clean!F2660-1)/Assumptions!$B$23)</f>
        <v>5</v>
      </c>
      <c r="O2660" s="16" t="n">
        <f aca="false">Assumptions!$B$19*(0.4*IF(Data_Clean!E2660="",0,MIN(1,Data_Clean!E2660/12/Assumptions!$B$24))+0.35*IF(Data_Clean!D2660="Y",1,0)+0.25*(1-MIN(Data_Clean!T2660,3)/3))/IF(Data_Clean!E2660="",0.6,1)</f>
        <v>8</v>
      </c>
      <c r="P2660" s="16" t="n">
        <f aca="false">SUM(K2660:O2660)/(Assumptions!$D$5-IF(K2660="",Assumptions!$B$15,0))*100</f>
        <v>45.2217963509116</v>
      </c>
      <c r="Q2660" s="7" t="str">
        <f aca="false">IF(J2660&gt;=Assumptions!$B$26,"High",IF(J2660&gt;=Assumptions!$B$27,"Mid","Low"))</f>
        <v>Mid</v>
      </c>
      <c r="R2660" s="7" t="str">
        <f aca="false">IF(P2660&gt;=Assumptions!$B$28,"High",IF(P2660&gt;=Assumptions!$B$29,"Mid","Low"))</f>
        <v>Low</v>
      </c>
      <c r="S2660" s="7" t="str">
        <f aca="false">INDEX(Assumptions!$B$33:$B$41,MATCH(Q2660&amp;"|"&amp;R2660,Assumptions!$A$33:$A$41,0))</f>
        <v>Light Touch</v>
      </c>
      <c r="T2660" s="7" t="n">
        <f aca="false">IF(ISNUMBER(Data_Clean!V2660),J2660*Data_Clean!V2660,0)</f>
        <v>266.473569825</v>
      </c>
    </row>
    <row r="2661" customFormat="false" ht="15" hidden="false" customHeight="false" outlineLevel="0" collapsed="false">
      <c r="A2661" s="15" t="str">
        <f aca="false">Data_Clean!A2661</f>
        <v>CX102657</v>
      </c>
      <c r="B2661" s="14" t="n">
        <f aca="false">Data_Clean!G2661*Assumptions!$B$5</f>
        <v>66.3885</v>
      </c>
      <c r="C2661" s="14" t="n">
        <f aca="false">IF(Data_Clean!H2661="",0,Data_Clean!H2661)*Assumptions!$B$6</f>
        <v>60.41208</v>
      </c>
      <c r="D2661" s="14" t="n">
        <f aca="false">Data_Clean!I2661*Assumptions!$B$7</f>
        <v>0</v>
      </c>
      <c r="E2661" s="14" t="n">
        <f aca="false">Data_Clean!J2661*Assumptions!$B$8</f>
        <v>0</v>
      </c>
      <c r="F2661" s="14" t="n">
        <f aca="false">Data_Clean!K2661*Assumptions!$B$9</f>
        <v>0</v>
      </c>
      <c r="G2661" s="14" t="n">
        <f aca="false">Data_Clean!L2661*Assumptions!$B$10</f>
        <v>0</v>
      </c>
      <c r="H2661" s="14" t="n">
        <f aca="false">IF(OR(Data_Clean!M2661="",Data_Clean!N2661=""),0,Data_Clean!M2661*Data_Clean!N2661/100)*Assumptions!$B$13*Assumptions!$B$11</f>
        <v>201.45</v>
      </c>
      <c r="I2661" s="14" t="n">
        <f aca="false">Data_Clean!O2661*4*Assumptions!$B$12</f>
        <v>23.10528</v>
      </c>
      <c r="J2661" s="14" t="n">
        <f aca="false">SUM(B2661:I2661)</f>
        <v>351.35586</v>
      </c>
      <c r="K2661" s="16" t="n">
        <f aca="false">IF(Data_Clean!P2661="","",Assumptions!$B$15*0.5^(Data_Clean!P2661/Assumptions!$B$20))</f>
        <v>26.1165168988837</v>
      </c>
      <c r="L2661" s="16" t="n">
        <f aca="false">Assumptions!$B$16*MIN(1,LN(1+Data_Clean!Q2661)/LN(1+Assumptions!$B$21))</f>
        <v>14.4532413158944</v>
      </c>
      <c r="M2661" s="16" t="n">
        <f aca="false">Assumptions!$B$17*(0.6*MIN(1,Data_Clean!R2661/Assumptions!$B$22)+0.4*IF(Data_Clean!S2661="",0,Data_Clean!S2661))</f>
        <v>6.792</v>
      </c>
      <c r="N2661" s="16" t="n">
        <f aca="false">Assumptions!$B$18*MIN(1,(Data_Clean!F2661-1)/Assumptions!$B$23)</f>
        <v>10</v>
      </c>
      <c r="O2661" s="16" t="n">
        <f aca="false">Assumptions!$B$19*(0.4*IF(Data_Clean!E2661="",0,MIN(1,Data_Clean!E2661/12/Assumptions!$B$24))+0.35*IF(Data_Clean!D2661="Y",1,0)+0.25*(1-MIN(Data_Clean!T2661,3)/3))/IF(Data_Clean!E2661="",0.6,1)</f>
        <v>6.3</v>
      </c>
      <c r="P2661" s="16" t="n">
        <f aca="false">SUM(K2661:O2661)/(Assumptions!$D$5-IF(K2661="",Assumptions!$B$15,0))*100</f>
        <v>63.6617582147781</v>
      </c>
      <c r="Q2661" s="7" t="str">
        <f aca="false">IF(J2661&gt;=Assumptions!$B$26,"High",IF(J2661&gt;=Assumptions!$B$27,"Mid","Low"))</f>
        <v>Low</v>
      </c>
      <c r="R2661" s="7" t="str">
        <f aca="false">IF(P2661&gt;=Assumptions!$B$28,"High",IF(P2661&gt;=Assumptions!$B$29,"Mid","Low"))</f>
        <v>Mid</v>
      </c>
      <c r="S2661" s="7" t="str">
        <f aca="false">INDEX(Assumptions!$B$33:$B$41,MATCH(Q2661&amp;"|"&amp;R2661,Assumptions!$A$33:$A$41,0))</f>
        <v>Light Touch</v>
      </c>
      <c r="T2661" s="7" t="n">
        <f aca="false">IF(ISNUMBER(Data_Clean!V2661),J2661*Data_Clean!V2661,0)</f>
        <v>42.478923474</v>
      </c>
    </row>
    <row r="2662" customFormat="false" ht="15" hidden="false" customHeight="false" outlineLevel="0" collapsed="false">
      <c r="A2662" s="15" t="str">
        <f aca="false">Data_Clean!A2662</f>
        <v>CX102658</v>
      </c>
      <c r="B2662" s="14" t="n">
        <f aca="false">Data_Clean!G2662*Assumptions!$B$5</f>
        <v>706.422</v>
      </c>
      <c r="C2662" s="14" t="n">
        <f aca="false">IF(Data_Clean!H2662="",0,Data_Clean!H2662)*Assumptions!$B$6</f>
        <v>2920.3752</v>
      </c>
      <c r="D2662" s="14" t="n">
        <f aca="false">Data_Clean!I2662*Assumptions!$B$7</f>
        <v>0</v>
      </c>
      <c r="E2662" s="14" t="n">
        <f aca="false">Data_Clean!J2662*Assumptions!$B$8</f>
        <v>0</v>
      </c>
      <c r="F2662" s="14" t="n">
        <f aca="false">Data_Clean!K2662*Assumptions!$B$9</f>
        <v>0</v>
      </c>
      <c r="G2662" s="14" t="n">
        <f aca="false">Data_Clean!L2662*Assumptions!$B$10</f>
        <v>0</v>
      </c>
      <c r="H2662" s="14" t="n">
        <f aca="false">IF(OR(Data_Clean!M2662="",Data_Clean!N2662=""),0,Data_Clean!M2662*Data_Clean!N2662/100)*Assumptions!$B$13*Assumptions!$B$11</f>
        <v>0</v>
      </c>
      <c r="I2662" s="14" t="n">
        <f aca="false">Data_Clean!O2662*4*Assumptions!$B$12</f>
        <v>0</v>
      </c>
      <c r="J2662" s="14" t="n">
        <f aca="false">SUM(B2662:I2662)</f>
        <v>3626.7972</v>
      </c>
      <c r="K2662" s="16" t="n">
        <f aca="false">IF(Data_Clean!P2662="","",Assumptions!$B$15*0.5^(Data_Clean!P2662/Assumptions!$B$20))</f>
        <v>3.11714211053545</v>
      </c>
      <c r="L2662" s="16" t="n">
        <f aca="false">Assumptions!$B$16*MIN(1,LN(1+Data_Clean!Q2662)/LN(1+Assumptions!$B$21))</f>
        <v>0</v>
      </c>
      <c r="M2662" s="16" t="n">
        <f aca="false">Assumptions!$B$17*(0.6*MIN(1,Data_Clean!R2662/Assumptions!$B$22)+0.4*IF(Data_Clean!S2662="",0,Data_Clean!S2662))</f>
        <v>0</v>
      </c>
      <c r="N2662" s="16" t="n">
        <f aca="false">Assumptions!$B$18*MIN(1,(Data_Clean!F2662-1)/Assumptions!$B$23)</f>
        <v>5</v>
      </c>
      <c r="O2662" s="16" t="n">
        <f aca="false">Assumptions!$B$19*(0.4*IF(Data_Clean!E2662="",0,MIN(1,Data_Clean!E2662/12/Assumptions!$B$24))+0.35*IF(Data_Clean!D2662="Y",1,0)+0.25*(1-MIN(Data_Clean!T2662,3)/3))/IF(Data_Clean!E2662="",0.6,1)</f>
        <v>5.7</v>
      </c>
      <c r="P2662" s="16" t="n">
        <f aca="false">SUM(K2662:O2662)/(Assumptions!$D$5-IF(K2662="",Assumptions!$B$15,0))*100</f>
        <v>13.8171421105355</v>
      </c>
      <c r="Q2662" s="7" t="str">
        <f aca="false">IF(J2662&gt;=Assumptions!$B$26,"High",IF(J2662&gt;=Assumptions!$B$27,"Mid","Low"))</f>
        <v>High</v>
      </c>
      <c r="R2662" s="7" t="str">
        <f aca="false">IF(P2662&gt;=Assumptions!$B$28,"High",IF(P2662&gt;=Assumptions!$B$29,"Mid","Low"))</f>
        <v>Low</v>
      </c>
      <c r="S2662" s="7" t="str">
        <f aca="false">INDEX(Assumptions!$B$33:$B$41,MATCH(Q2662&amp;"|"&amp;R2662,Assumptions!$A$33:$A$41,0))</f>
        <v>Affluent Drifters</v>
      </c>
      <c r="T2662" s="7" t="n">
        <f aca="false">IF(ISNUMBER(Data_Clean!V2662),J2662*Data_Clean!V2662,0)</f>
        <v>1339.37620596</v>
      </c>
    </row>
    <row r="2663" customFormat="false" ht="15" hidden="false" customHeight="false" outlineLevel="0" collapsed="false">
      <c r="A2663" s="15" t="str">
        <f aca="false">Data_Clean!A2663</f>
        <v>CX102659</v>
      </c>
      <c r="B2663" s="14" t="n">
        <f aca="false">Data_Clean!G2663*Assumptions!$B$5</f>
        <v>20.7185</v>
      </c>
      <c r="C2663" s="14" t="n">
        <f aca="false">IF(Data_Clean!H2663="",0,Data_Clean!H2663)*Assumptions!$B$6</f>
        <v>1010.9286</v>
      </c>
      <c r="D2663" s="14" t="n">
        <f aca="false">Data_Clean!I2663*Assumptions!$B$7</f>
        <v>0</v>
      </c>
      <c r="E2663" s="14" t="n">
        <f aca="false">Data_Clean!J2663*Assumptions!$B$8</f>
        <v>0</v>
      </c>
      <c r="F2663" s="14" t="n">
        <f aca="false">Data_Clean!K2663*Assumptions!$B$9</f>
        <v>0</v>
      </c>
      <c r="G2663" s="14" t="n">
        <f aca="false">Data_Clean!L2663*Assumptions!$B$10</f>
        <v>0</v>
      </c>
      <c r="H2663" s="14" t="n">
        <f aca="false">IF(OR(Data_Clean!M2663="",Data_Clean!N2663=""),0,Data_Clean!M2663*Data_Clean!N2663/100)*Assumptions!$B$13*Assumptions!$B$11</f>
        <v>267.306</v>
      </c>
      <c r="I2663" s="14" t="n">
        <f aca="false">Data_Clean!O2663*4*Assumptions!$B$12</f>
        <v>15.94656</v>
      </c>
      <c r="J2663" s="14" t="n">
        <f aca="false">SUM(B2663:I2663)</f>
        <v>1314.89966</v>
      </c>
      <c r="K2663" s="16" t="n">
        <f aca="false">IF(Data_Clean!P2663="","",Assumptions!$B$15*0.5^(Data_Clean!P2663/Assumptions!$B$20))</f>
        <v>29.3147990530274</v>
      </c>
      <c r="L2663" s="16" t="n">
        <f aca="false">Assumptions!$B$16*MIN(1,LN(1+Data_Clean!Q2663)/LN(1+Assumptions!$B$21))</f>
        <v>17.3438895790733</v>
      </c>
      <c r="M2663" s="16" t="n">
        <f aca="false">Assumptions!$B$17*(0.6*MIN(1,Data_Clean!R2663/Assumptions!$B$22)+0.4*IF(Data_Clean!S2663="",0,Data_Clean!S2663))</f>
        <v>10.704</v>
      </c>
      <c r="N2663" s="16" t="n">
        <f aca="false">Assumptions!$B$18*MIN(1,(Data_Clean!F2663-1)/Assumptions!$B$23)</f>
        <v>15</v>
      </c>
      <c r="O2663" s="16" t="n">
        <f aca="false">Assumptions!$B$19*(0.4*IF(Data_Clean!E2663="",0,MIN(1,Data_Clean!E2663/12/Assumptions!$B$24))+0.35*IF(Data_Clean!D2663="Y",1,0)+0.25*(1-MIN(Data_Clean!T2663,3)/3))/IF(Data_Clean!E2663="",0.6,1)</f>
        <v>9.7</v>
      </c>
      <c r="P2663" s="16" t="n">
        <f aca="false">SUM(K2663:O2663)/(Assumptions!$D$5-IF(K2663="",Assumptions!$B$15,0))*100</f>
        <v>82.0626886321007</v>
      </c>
      <c r="Q2663" s="7" t="str">
        <f aca="false">IF(J2663&gt;=Assumptions!$B$26,"High",IF(J2663&gt;=Assumptions!$B$27,"Mid","Low"))</f>
        <v>Mid</v>
      </c>
      <c r="R2663" s="7" t="str">
        <f aca="false">IF(P2663&gt;=Assumptions!$B$28,"High",IF(P2663&gt;=Assumptions!$B$29,"Mid","Low"))</f>
        <v>High</v>
      </c>
      <c r="S2663" s="7" t="str">
        <f aca="false">INDEX(Assumptions!$B$33:$B$41,MATCH(Q2663&amp;"|"&amp;R2663,Assumptions!$A$33:$A$41,0))</f>
        <v>Engaged Builders</v>
      </c>
      <c r="T2663" s="7" t="n">
        <f aca="false">IF(ISNUMBER(Data_Clean!V2663),J2663*Data_Clean!V2663,0)</f>
        <v>46.547447964</v>
      </c>
    </row>
    <row r="2664" customFormat="false" ht="15" hidden="false" customHeight="false" outlineLevel="0" collapsed="false">
      <c r="A2664" s="15" t="str">
        <f aca="false">Data_Clean!A2664</f>
        <v>CX102660</v>
      </c>
      <c r="B2664" s="14" t="n">
        <f aca="false">Data_Clean!G2664*Assumptions!$B$5</f>
        <v>184.42</v>
      </c>
      <c r="C2664" s="14" t="n">
        <f aca="false">IF(Data_Clean!H2664="",0,Data_Clean!H2664)*Assumptions!$B$6</f>
        <v>0</v>
      </c>
      <c r="D2664" s="14" t="n">
        <f aca="false">Data_Clean!I2664*Assumptions!$B$7</f>
        <v>223.2</v>
      </c>
      <c r="E2664" s="14" t="n">
        <f aca="false">Data_Clean!J2664*Assumptions!$B$8</f>
        <v>0</v>
      </c>
      <c r="F2664" s="14" t="n">
        <f aca="false">Data_Clean!K2664*Assumptions!$B$9</f>
        <v>2596</v>
      </c>
      <c r="G2664" s="14" t="n">
        <f aca="false">Data_Clean!L2664*Assumptions!$B$10</f>
        <v>468.45</v>
      </c>
      <c r="H2664" s="14" t="n">
        <f aca="false">IF(OR(Data_Clean!M2664="",Data_Clean!N2664=""),0,Data_Clean!M2664*Data_Clean!N2664/100)*Assumptions!$B$13*Assumptions!$B$11</f>
        <v>0</v>
      </c>
      <c r="I2664" s="14" t="n">
        <f aca="false">Data_Clean!O2664*4*Assumptions!$B$12</f>
        <v>0</v>
      </c>
      <c r="J2664" s="14" t="n">
        <f aca="false">SUM(B2664:I2664)</f>
        <v>3472.07</v>
      </c>
      <c r="K2664" s="16" t="n">
        <f aca="false">IF(Data_Clean!P2664="","",Assumptions!$B$15*0.5^(Data_Clean!P2664/Assumptions!$B$20))</f>
        <v>15.7094118423094</v>
      </c>
      <c r="L2664" s="16" t="n">
        <f aca="false">Assumptions!$B$16*MIN(1,LN(1+Data_Clean!Q2664)/LN(1+Assumptions!$B$21))</f>
        <v>11.0057238927514</v>
      </c>
      <c r="M2664" s="16" t="n">
        <f aca="false">Assumptions!$B$17*(0.6*MIN(1,Data_Clean!R2664/Assumptions!$B$22)+0.4*IF(Data_Clean!S2664="",0,Data_Clean!S2664))</f>
        <v>6.114</v>
      </c>
      <c r="N2664" s="16" t="n">
        <f aca="false">Assumptions!$B$18*MIN(1,(Data_Clean!F2664-1)/Assumptions!$B$23)</f>
        <v>15</v>
      </c>
      <c r="O2664" s="16" t="n">
        <f aca="false">Assumptions!$B$19*(0.4*IF(Data_Clean!E2664="",0,MIN(1,Data_Clean!E2664/12/Assumptions!$B$24))+0.35*IF(Data_Clean!D2664="Y",1,0)+0.25*(1-MIN(Data_Clean!T2664,3)/3))/IF(Data_Clean!E2664="",0.6,1)</f>
        <v>7.25</v>
      </c>
      <c r="P2664" s="16" t="n">
        <f aca="false">SUM(K2664:O2664)/(Assumptions!$D$5-IF(K2664="",Assumptions!$B$15,0))*100</f>
        <v>55.0791357350608</v>
      </c>
      <c r="Q2664" s="7" t="str">
        <f aca="false">IF(J2664&gt;=Assumptions!$B$26,"High",IF(J2664&gt;=Assumptions!$B$27,"Mid","Low"))</f>
        <v>High</v>
      </c>
      <c r="R2664" s="7" t="str">
        <f aca="false">IF(P2664&gt;=Assumptions!$B$28,"High",IF(P2664&gt;=Assumptions!$B$29,"Mid","Low"))</f>
        <v>Mid</v>
      </c>
      <c r="S2664" s="7" t="str">
        <f aca="false">INDEX(Assumptions!$B$33:$B$41,MATCH(Q2664&amp;"|"&amp;R2664,Assumptions!$A$33:$A$41,0))</f>
        <v>Established Core</v>
      </c>
      <c r="T2664" s="7" t="n">
        <f aca="false">IF(ISNUMBER(Data_Clean!V2664),J2664*Data_Clean!V2664,0)</f>
        <v>956.902492</v>
      </c>
    </row>
    <row r="2665" customFormat="false" ht="15" hidden="false" customHeight="false" outlineLevel="0" collapsed="false">
      <c r="A2665" s="15" t="str">
        <f aca="false">Data_Clean!A2665</f>
        <v>CX102661</v>
      </c>
      <c r="B2665" s="14" t="n">
        <f aca="false">Data_Clean!G2665*Assumptions!$B$5</f>
        <v>30.54675</v>
      </c>
      <c r="C2665" s="14" t="n">
        <f aca="false">IF(Data_Clean!H2665="",0,Data_Clean!H2665)*Assumptions!$B$6</f>
        <v>0</v>
      </c>
      <c r="D2665" s="14" t="n">
        <f aca="false">Data_Clean!I2665*Assumptions!$B$7</f>
        <v>0</v>
      </c>
      <c r="E2665" s="14" t="n">
        <f aca="false">Data_Clean!J2665*Assumptions!$B$8</f>
        <v>0</v>
      </c>
      <c r="F2665" s="14" t="n">
        <f aca="false">Data_Clean!K2665*Assumptions!$B$9</f>
        <v>0</v>
      </c>
      <c r="G2665" s="14" t="n">
        <f aca="false">Data_Clean!L2665*Assumptions!$B$10</f>
        <v>0</v>
      </c>
      <c r="H2665" s="14" t="n">
        <f aca="false">IF(OR(Data_Clean!M2665="",Data_Clean!N2665=""),0,Data_Clean!M2665*Data_Clean!N2665/100)*Assumptions!$B$13*Assumptions!$B$11</f>
        <v>0</v>
      </c>
      <c r="I2665" s="14" t="n">
        <f aca="false">Data_Clean!O2665*4*Assumptions!$B$12</f>
        <v>0</v>
      </c>
      <c r="J2665" s="14" t="n">
        <f aca="false">SUM(B2665:I2665)</f>
        <v>30.54675</v>
      </c>
      <c r="K2665" s="16" t="n">
        <f aca="false">IF(Data_Clean!P2665="","",Assumptions!$B$15*0.5^(Data_Clean!P2665/Assumptions!$B$20))</f>
        <v>29.3147990530274</v>
      </c>
      <c r="L2665" s="16" t="n">
        <f aca="false">Assumptions!$B$16*MIN(1,LN(1+Data_Clean!Q2665)/LN(1+Assumptions!$B$21))</f>
        <v>13.0760265116583</v>
      </c>
      <c r="M2665" s="16" t="n">
        <f aca="false">Assumptions!$B$17*(0.6*MIN(1,Data_Clean!R2665/Assumptions!$B$22)+0.4*IF(Data_Clean!S2665="",0,Data_Clean!S2665))</f>
        <v>10.398</v>
      </c>
      <c r="N2665" s="16" t="n">
        <f aca="false">Assumptions!$B$18*MIN(1,(Data_Clean!F2665-1)/Assumptions!$B$23)</f>
        <v>0</v>
      </c>
      <c r="O2665" s="16" t="n">
        <f aca="false">Assumptions!$B$19*(0.4*IF(Data_Clean!E2665="",0,MIN(1,Data_Clean!E2665/12/Assumptions!$B$24))+0.35*IF(Data_Clean!D2665="Y",1,0)+0.25*(1-MIN(Data_Clean!T2665,3)/3))/IF(Data_Clean!E2665="",0.6,1)</f>
        <v>4.05</v>
      </c>
      <c r="P2665" s="16" t="n">
        <f aca="false">SUM(K2665:O2665)/(Assumptions!$D$5-IF(K2665="",Assumptions!$B$15,0))*100</f>
        <v>56.8388255646856</v>
      </c>
      <c r="Q2665" s="7" t="str">
        <f aca="false">IF(J2665&gt;=Assumptions!$B$26,"High",IF(J2665&gt;=Assumptions!$B$27,"Mid","Low"))</f>
        <v>Low</v>
      </c>
      <c r="R2665" s="7" t="str">
        <f aca="false">IF(P2665&gt;=Assumptions!$B$28,"High",IF(P2665&gt;=Assumptions!$B$29,"Mid","Low"))</f>
        <v>Mid</v>
      </c>
      <c r="S2665" s="7" t="str">
        <f aca="false">INDEX(Assumptions!$B$33:$B$41,MATCH(Q2665&amp;"|"&amp;R2665,Assumptions!$A$33:$A$41,0))</f>
        <v>Light Touch</v>
      </c>
      <c r="T2665" s="7" t="n">
        <f aca="false">IF(ISNUMBER(Data_Clean!V2665),J2665*Data_Clean!V2665,0)</f>
        <v>2.923323975</v>
      </c>
    </row>
    <row r="2666" customFormat="false" ht="15" hidden="false" customHeight="false" outlineLevel="0" collapsed="false">
      <c r="A2666" s="15" t="str">
        <f aca="false">Data_Clean!A2666</f>
        <v>CX102662</v>
      </c>
      <c r="B2666" s="14" t="n">
        <f aca="false">Data_Clean!G2666*Assumptions!$B$5</f>
        <v>19.241</v>
      </c>
      <c r="C2666" s="14" t="n">
        <f aca="false">IF(Data_Clean!H2666="",0,Data_Clean!H2666)*Assumptions!$B$6</f>
        <v>0</v>
      </c>
      <c r="D2666" s="14" t="n">
        <f aca="false">Data_Clean!I2666*Assumptions!$B$7</f>
        <v>74.4</v>
      </c>
      <c r="E2666" s="14" t="n">
        <f aca="false">Data_Clean!J2666*Assumptions!$B$8</f>
        <v>0</v>
      </c>
      <c r="F2666" s="14" t="n">
        <f aca="false">Data_Clean!K2666*Assumptions!$B$9</f>
        <v>0</v>
      </c>
      <c r="G2666" s="14" t="n">
        <f aca="false">Data_Clean!L2666*Assumptions!$B$10</f>
        <v>0</v>
      </c>
      <c r="H2666" s="14" t="n">
        <f aca="false">IF(OR(Data_Clean!M2666="",Data_Clean!N2666=""),0,Data_Clean!M2666*Data_Clean!N2666/100)*Assumptions!$B$13*Assumptions!$B$11</f>
        <v>0</v>
      </c>
      <c r="I2666" s="14" t="n">
        <f aca="false">Data_Clean!O2666*4*Assumptions!$B$12</f>
        <v>0</v>
      </c>
      <c r="J2666" s="14" t="n">
        <f aca="false">SUM(B2666:I2666)</f>
        <v>93.641</v>
      </c>
      <c r="K2666" s="16" t="n">
        <f aca="false">IF(Data_Clean!P2666="","",Assumptions!$B$15*0.5^(Data_Clean!P2666/Assumptions!$B$20))</f>
        <v>0.302196166040526</v>
      </c>
      <c r="L2666" s="16" t="n">
        <f aca="false">Assumptions!$B$16*MIN(1,LN(1+Data_Clean!Q2666)/LN(1+Assumptions!$B$21))</f>
        <v>0</v>
      </c>
      <c r="M2666" s="16" t="n">
        <f aca="false">Assumptions!$B$17*(0.6*MIN(1,Data_Clean!R2666/Assumptions!$B$22)+0.4*IF(Data_Clean!S2666="",0,Data_Clean!S2666))</f>
        <v>0</v>
      </c>
      <c r="N2666" s="16" t="n">
        <f aca="false">Assumptions!$B$18*MIN(1,(Data_Clean!F2666-1)/Assumptions!$B$23)</f>
        <v>10</v>
      </c>
      <c r="O2666" s="16" t="n">
        <f aca="false">Assumptions!$B$19*(0.4*IF(Data_Clean!E2666="",0,MIN(1,Data_Clean!E2666/12/Assumptions!$B$24))+0.35*IF(Data_Clean!D2666="Y",1,0)+0.25*(1-MIN(Data_Clean!T2666,3)/3))/IF(Data_Clean!E2666="",0.6,1)</f>
        <v>9.75</v>
      </c>
      <c r="P2666" s="16" t="n">
        <f aca="false">SUM(K2666:O2666)/(Assumptions!$D$5-IF(K2666="",Assumptions!$B$15,0))*100</f>
        <v>20.0521961660405</v>
      </c>
      <c r="Q2666" s="7" t="str">
        <f aca="false">IF(J2666&gt;=Assumptions!$B$26,"High",IF(J2666&gt;=Assumptions!$B$27,"Mid","Low"))</f>
        <v>Low</v>
      </c>
      <c r="R2666" s="7" t="str">
        <f aca="false">IF(P2666&gt;=Assumptions!$B$28,"High",IF(P2666&gt;=Assumptions!$B$29,"Mid","Low"))</f>
        <v>Low</v>
      </c>
      <c r="S2666" s="7" t="str">
        <f aca="false">INDEX(Assumptions!$B$33:$B$41,MATCH(Q2666&amp;"|"&amp;R2666,Assumptions!$A$33:$A$41,0))</f>
        <v>Dormant &amp; Low Value</v>
      </c>
      <c r="T2666" s="7" t="n">
        <f aca="false">IF(ISNUMBER(Data_Clean!V2666),J2666*Data_Clean!V2666,0)</f>
        <v>22.8109476</v>
      </c>
    </row>
    <row r="2667" customFormat="false" ht="15" hidden="false" customHeight="false" outlineLevel="0" collapsed="false">
      <c r="A2667" s="15" t="str">
        <f aca="false">Data_Clean!A2667</f>
        <v>CX102663</v>
      </c>
      <c r="B2667" s="14" t="n">
        <f aca="false">Data_Clean!G2667*Assumptions!$B$5</f>
        <v>257.527</v>
      </c>
      <c r="C2667" s="14" t="n">
        <f aca="false">IF(Data_Clean!H2667="",0,Data_Clean!H2667)*Assumptions!$B$6</f>
        <v>290.4468</v>
      </c>
      <c r="D2667" s="14" t="n">
        <f aca="false">Data_Clean!I2667*Assumptions!$B$7</f>
        <v>0</v>
      </c>
      <c r="E2667" s="14" t="n">
        <f aca="false">Data_Clean!J2667*Assumptions!$B$8</f>
        <v>0</v>
      </c>
      <c r="F2667" s="14" t="n">
        <f aca="false">Data_Clean!K2667*Assumptions!$B$9</f>
        <v>0</v>
      </c>
      <c r="G2667" s="14" t="n">
        <f aca="false">Data_Clean!L2667*Assumptions!$B$10</f>
        <v>0</v>
      </c>
      <c r="H2667" s="14" t="n">
        <f aca="false">IF(OR(Data_Clean!M2667="",Data_Clean!N2667=""),0,Data_Clean!M2667*Data_Clean!N2667/100)*Assumptions!$B$13*Assumptions!$B$11</f>
        <v>117.936</v>
      </c>
      <c r="I2667" s="14" t="n">
        <f aca="false">Data_Clean!O2667*4*Assumptions!$B$12</f>
        <v>6.92592</v>
      </c>
      <c r="J2667" s="14" t="n">
        <f aca="false">SUM(B2667:I2667)</f>
        <v>672.83572</v>
      </c>
      <c r="K2667" s="16" t="n">
        <f aca="false">IF(Data_Clean!P2667="","",Assumptions!$B$15*0.5^(Data_Clean!P2667/Assumptions!$B$20))</f>
        <v>12.1837859453435</v>
      </c>
      <c r="L2667" s="16" t="n">
        <f aca="false">Assumptions!$B$16*MIN(1,LN(1+Data_Clean!Q2667)/LN(1+Assumptions!$B$21))</f>
        <v>8.11507562957249</v>
      </c>
      <c r="M2667" s="16" t="n">
        <f aca="false">Assumptions!$B$17*(0.6*MIN(1,Data_Clean!R2667/Assumptions!$B$22)+0.4*IF(Data_Clean!S2667="",0,Data_Clean!S2667))</f>
        <v>1.524</v>
      </c>
      <c r="N2667" s="16" t="n">
        <f aca="false">Assumptions!$B$18*MIN(1,(Data_Clean!F2667-1)/Assumptions!$B$23)</f>
        <v>10</v>
      </c>
      <c r="O2667" s="16" t="n">
        <f aca="false">Assumptions!$B$19*(0.4*IF(Data_Clean!E2667="",0,MIN(1,Data_Clean!E2667/12/Assumptions!$B$24))+0.35*IF(Data_Clean!D2667="Y",1,0)+0.25*(1-MIN(Data_Clean!T2667,3)/3))/IF(Data_Clean!E2667="",0.6,1)</f>
        <v>5.5</v>
      </c>
      <c r="P2667" s="16" t="n">
        <f aca="false">SUM(K2667:O2667)/(Assumptions!$D$5-IF(K2667="",Assumptions!$B$15,0))*100</f>
        <v>37.322861574916</v>
      </c>
      <c r="Q2667" s="7" t="str">
        <f aca="false">IF(J2667&gt;=Assumptions!$B$26,"High",IF(J2667&gt;=Assumptions!$B$27,"Mid","Low"))</f>
        <v>Mid</v>
      </c>
      <c r="R2667" s="7" t="str">
        <f aca="false">IF(P2667&gt;=Assumptions!$B$28,"High",IF(P2667&gt;=Assumptions!$B$29,"Mid","Low"))</f>
        <v>Low</v>
      </c>
      <c r="S2667" s="7" t="str">
        <f aca="false">INDEX(Assumptions!$B$33:$B$41,MATCH(Q2667&amp;"|"&amp;R2667,Assumptions!$A$33:$A$41,0))</f>
        <v>Light Touch</v>
      </c>
      <c r="T2667" s="7" t="n">
        <f aca="false">IF(ISNUMBER(Data_Clean!V2667),J2667*Data_Clean!V2667,0)</f>
        <v>168.814482148</v>
      </c>
    </row>
    <row r="2668" customFormat="false" ht="15" hidden="false" customHeight="false" outlineLevel="0" collapsed="false">
      <c r="A2668" s="15" t="str">
        <f aca="false">Data_Clean!A2668</f>
        <v>CX102664</v>
      </c>
      <c r="B2668" s="14" t="n">
        <f aca="false">Data_Clean!G2668*Assumptions!$B$5</f>
        <v>51.667</v>
      </c>
      <c r="C2668" s="14" t="n">
        <f aca="false">IF(Data_Clean!H2668="",0,Data_Clean!H2668)*Assumptions!$B$6</f>
        <v>30.65616</v>
      </c>
      <c r="D2668" s="14" t="n">
        <f aca="false">Data_Clean!I2668*Assumptions!$B$7</f>
        <v>0</v>
      </c>
      <c r="E2668" s="14" t="n">
        <f aca="false">Data_Clean!J2668*Assumptions!$B$8</f>
        <v>0</v>
      </c>
      <c r="F2668" s="14" t="n">
        <f aca="false">Data_Clean!K2668*Assumptions!$B$9</f>
        <v>0</v>
      </c>
      <c r="G2668" s="14" t="n">
        <f aca="false">Data_Clean!L2668*Assumptions!$B$10</f>
        <v>0</v>
      </c>
      <c r="H2668" s="14" t="n">
        <f aca="false">IF(OR(Data_Clean!M2668="",Data_Clean!N2668=""),0,Data_Clean!M2668*Data_Clean!N2668/100)*Assumptions!$B$13*Assumptions!$B$11</f>
        <v>0</v>
      </c>
      <c r="I2668" s="14" t="n">
        <f aca="false">Data_Clean!O2668*4*Assumptions!$B$12</f>
        <v>0</v>
      </c>
      <c r="J2668" s="14" t="n">
        <f aca="false">SUM(B2668:I2668)</f>
        <v>82.32316</v>
      </c>
      <c r="K2668" s="16" t="n">
        <f aca="false">IF(Data_Clean!P2668="","",Assumptions!$B$15*0.5^(Data_Clean!P2668/Assumptions!$B$20))</f>
        <v>0.0172199400334513</v>
      </c>
      <c r="L2668" s="16" t="n">
        <f aca="false">Assumptions!$B$16*MIN(1,LN(1+Data_Clean!Q2668)/LN(1+Assumptions!$B$21))</f>
        <v>0</v>
      </c>
      <c r="M2668" s="16" t="n">
        <f aca="false">Assumptions!$B$17*(0.6*MIN(1,Data_Clean!R2668/Assumptions!$B$22)+0.4*IF(Data_Clean!S2668="",0,Data_Clean!S2668))</f>
        <v>0</v>
      </c>
      <c r="N2668" s="16" t="n">
        <f aca="false">Assumptions!$B$18*MIN(1,(Data_Clean!F2668-1)/Assumptions!$B$23)</f>
        <v>10</v>
      </c>
      <c r="O2668" s="16" t="n">
        <f aca="false">Assumptions!$B$19*(0.4*IF(Data_Clean!E2668="",0,MIN(1,Data_Clean!E2668/12/Assumptions!$B$24))+0.35*IF(Data_Clean!D2668="Y",1,0)+0.25*(1-MIN(Data_Clean!T2668,3)/3))/IF(Data_Clean!E2668="",0.6,1)</f>
        <v>8.5</v>
      </c>
      <c r="P2668" s="16" t="n">
        <f aca="false">SUM(K2668:O2668)/(Assumptions!$D$5-IF(K2668="",Assumptions!$B$15,0))*100</f>
        <v>18.5172199400335</v>
      </c>
      <c r="Q2668" s="7" t="str">
        <f aca="false">IF(J2668&gt;=Assumptions!$B$26,"High",IF(J2668&gt;=Assumptions!$B$27,"Mid","Low"))</f>
        <v>Low</v>
      </c>
      <c r="R2668" s="7" t="str">
        <f aca="false">IF(P2668&gt;=Assumptions!$B$28,"High",IF(P2668&gt;=Assumptions!$B$29,"Mid","Low"))</f>
        <v>Low</v>
      </c>
      <c r="S2668" s="7" t="str">
        <f aca="false">INDEX(Assumptions!$B$33:$B$41,MATCH(Q2668&amp;"|"&amp;R2668,Assumptions!$A$33:$A$41,0))</f>
        <v>Dormant &amp; Low Value</v>
      </c>
      <c r="T2668" s="7" t="n">
        <f aca="false">IF(ISNUMBER(Data_Clean!V2668),J2668*Data_Clean!V2668,0)</f>
        <v>29.331741908</v>
      </c>
    </row>
    <row r="2669" customFormat="false" ht="15" hidden="false" customHeight="false" outlineLevel="0" collapsed="false">
      <c r="A2669" s="15" t="str">
        <f aca="false">Data_Clean!A2669</f>
        <v>CX102665</v>
      </c>
      <c r="B2669" s="14" t="n">
        <f aca="false">Data_Clean!G2669*Assumptions!$B$5</f>
        <v>26.19975</v>
      </c>
      <c r="C2669" s="14" t="n">
        <f aca="false">IF(Data_Clean!H2669="",0,Data_Clean!H2669)*Assumptions!$B$6</f>
        <v>0</v>
      </c>
      <c r="D2669" s="14" t="n">
        <f aca="false">Data_Clean!I2669*Assumptions!$B$7</f>
        <v>0</v>
      </c>
      <c r="E2669" s="14" t="n">
        <f aca="false">Data_Clean!J2669*Assumptions!$B$8</f>
        <v>0</v>
      </c>
      <c r="F2669" s="14" t="n">
        <f aca="false">Data_Clean!K2669*Assumptions!$B$9</f>
        <v>0</v>
      </c>
      <c r="G2669" s="14" t="n">
        <f aca="false">Data_Clean!L2669*Assumptions!$B$10</f>
        <v>0</v>
      </c>
      <c r="H2669" s="14" t="n">
        <f aca="false">IF(OR(Data_Clean!M2669="",Data_Clean!N2669=""),0,Data_Clean!M2669*Data_Clean!N2669/100)*Assumptions!$B$13*Assumptions!$B$11</f>
        <v>0</v>
      </c>
      <c r="I2669" s="14" t="n">
        <f aca="false">Data_Clean!O2669*4*Assumptions!$B$12</f>
        <v>0</v>
      </c>
      <c r="J2669" s="14" t="n">
        <f aca="false">SUM(B2669:I2669)</f>
        <v>26.19975</v>
      </c>
      <c r="K2669" s="16" t="n">
        <f aca="false">IF(Data_Clean!P2669="","",Assumptions!$B$15*0.5^(Data_Clean!P2669/Assumptions!$B$20))</f>
        <v>17.6332185942541</v>
      </c>
      <c r="L2669" s="16" t="n">
        <f aca="false">Assumptions!$B$16*MIN(1,LN(1+Data_Clean!Q2669)/LN(1+Assumptions!$B$21))</f>
        <v>11.0057238927514</v>
      </c>
      <c r="M2669" s="16" t="n">
        <f aca="false">Assumptions!$B$17*(0.6*MIN(1,Data_Clean!R2669/Assumptions!$B$22)+0.4*IF(Data_Clean!S2669="",0,Data_Clean!S2669))</f>
        <v>7.512</v>
      </c>
      <c r="N2669" s="16" t="n">
        <f aca="false">Assumptions!$B$18*MIN(1,(Data_Clean!F2669-1)/Assumptions!$B$23)</f>
        <v>0</v>
      </c>
      <c r="O2669" s="16" t="n">
        <f aca="false">Assumptions!$B$19*(0.4*IF(Data_Clean!E2669="",0,MIN(1,Data_Clean!E2669/12/Assumptions!$B$24))+0.35*IF(Data_Clean!D2669="Y",1,0)+0.25*(1-MIN(Data_Clean!T2669,3)/3))/IF(Data_Clean!E2669="",0.6,1)</f>
        <v>5</v>
      </c>
      <c r="P2669" s="16" t="n">
        <f aca="false">SUM(K2669:O2669)/(Assumptions!$D$5-IF(K2669="",Assumptions!$B$15,0))*100</f>
        <v>41.1509424870055</v>
      </c>
      <c r="Q2669" s="7" t="str">
        <f aca="false">IF(J2669&gt;=Assumptions!$B$26,"High",IF(J2669&gt;=Assumptions!$B$27,"Mid","Low"))</f>
        <v>Low</v>
      </c>
      <c r="R2669" s="7" t="str">
        <f aca="false">IF(P2669&gt;=Assumptions!$B$28,"High",IF(P2669&gt;=Assumptions!$B$29,"Mid","Low"))</f>
        <v>Low</v>
      </c>
      <c r="S2669" s="7" t="str">
        <f aca="false">INDEX(Assumptions!$B$33:$B$41,MATCH(Q2669&amp;"|"&amp;R2669,Assumptions!$A$33:$A$41,0))</f>
        <v>Dormant &amp; Low Value</v>
      </c>
      <c r="T2669" s="7" t="n">
        <f aca="false">IF(ISNUMBER(Data_Clean!V2669),J2669*Data_Clean!V2669,0)</f>
        <v>13.37759235</v>
      </c>
    </row>
    <row r="2670" customFormat="false" ht="15" hidden="false" customHeight="false" outlineLevel="0" collapsed="false">
      <c r="A2670" s="15" t="str">
        <f aca="false">Data_Clean!A2670</f>
        <v>CX102666</v>
      </c>
      <c r="B2670" s="14" t="n">
        <f aca="false">Data_Clean!G2670*Assumptions!$B$5</f>
        <v>88.792</v>
      </c>
      <c r="C2670" s="14" t="n">
        <f aca="false">IF(Data_Clean!H2670="",0,Data_Clean!H2670)*Assumptions!$B$6</f>
        <v>1073.94516</v>
      </c>
      <c r="D2670" s="14" t="n">
        <f aca="false">Data_Clean!I2670*Assumptions!$B$7</f>
        <v>999.2</v>
      </c>
      <c r="E2670" s="14" t="n">
        <f aca="false">Data_Clean!J2670*Assumptions!$B$8</f>
        <v>0</v>
      </c>
      <c r="F2670" s="14" t="n">
        <f aca="false">Data_Clean!K2670*Assumptions!$B$9</f>
        <v>0</v>
      </c>
      <c r="G2670" s="14" t="n">
        <f aca="false">Data_Clean!L2670*Assumptions!$B$10</f>
        <v>0</v>
      </c>
      <c r="H2670" s="14" t="n">
        <f aca="false">IF(OR(Data_Clean!M2670="",Data_Clean!N2670=""),0,Data_Clean!M2670*Data_Clean!N2670/100)*Assumptions!$B$13*Assumptions!$B$11</f>
        <v>375.744</v>
      </c>
      <c r="I2670" s="14" t="n">
        <f aca="false">Data_Clean!O2670*4*Assumptions!$B$12</f>
        <v>61.25328</v>
      </c>
      <c r="J2670" s="14" t="n">
        <f aca="false">SUM(B2670:I2670)</f>
        <v>2598.93444</v>
      </c>
      <c r="K2670" s="16" t="n">
        <f aca="false">IF(Data_Clean!P2670="","",Assumptions!$B$15*0.5^(Data_Clean!P2670/Assumptions!$B$20))</f>
        <v>27.9909897461042</v>
      </c>
      <c r="L2670" s="16" t="n">
        <f aca="false">Assumptions!$B$16*MIN(1,LN(1+Data_Clean!Q2670)/LN(1+Assumptions!$B$21))</f>
        <v>17.3438895790733</v>
      </c>
      <c r="M2670" s="16" t="n">
        <f aca="false">Assumptions!$B$17*(0.6*MIN(1,Data_Clean!R2670/Assumptions!$B$22)+0.4*IF(Data_Clean!S2670="",0,Data_Clean!S2670))</f>
        <v>6.708</v>
      </c>
      <c r="N2670" s="16" t="n">
        <f aca="false">Assumptions!$B$18*MIN(1,(Data_Clean!F2670-1)/Assumptions!$B$23)</f>
        <v>15</v>
      </c>
      <c r="O2670" s="16" t="n">
        <f aca="false">Assumptions!$B$19*(0.4*IF(Data_Clean!E2670="",0,MIN(1,Data_Clean!E2670/12/Assumptions!$B$24))+0.35*IF(Data_Clean!D2670="Y",1,0)+0.25*(1-MIN(Data_Clean!T2670,3)/3))/IF(Data_Clean!E2670="",0.6,1)</f>
        <v>13.4</v>
      </c>
      <c r="P2670" s="16" t="n">
        <f aca="false">SUM(K2670:O2670)/(Assumptions!$D$5-IF(K2670="",Assumptions!$B$15,0))*100</f>
        <v>80.4428793251775</v>
      </c>
      <c r="Q2670" s="7" t="str">
        <f aca="false">IF(J2670&gt;=Assumptions!$B$26,"High",IF(J2670&gt;=Assumptions!$B$27,"Mid","Low"))</f>
        <v>High</v>
      </c>
      <c r="R2670" s="7" t="str">
        <f aca="false">IF(P2670&gt;=Assumptions!$B$28,"High",IF(P2670&gt;=Assumptions!$B$29,"Mid","Low"))</f>
        <v>High</v>
      </c>
      <c r="S2670" s="7" t="str">
        <f aca="false">INDEX(Assumptions!$B$33:$B$41,MATCH(Q2670&amp;"|"&amp;R2670,Assumptions!$A$33:$A$41,0))</f>
        <v>Premier Advocates</v>
      </c>
      <c r="T2670" s="7" t="n">
        <f aca="false">IF(ISNUMBER(Data_Clean!V2670),J2670*Data_Clean!V2670,0)</f>
        <v>114.093221916</v>
      </c>
    </row>
    <row r="2671" customFormat="false" ht="15" hidden="false" customHeight="false" outlineLevel="0" collapsed="false">
      <c r="A2671" s="15" t="str">
        <f aca="false">Data_Clean!A2671</f>
        <v>CX102667</v>
      </c>
      <c r="B2671" s="14" t="n">
        <f aca="false">Data_Clean!G2671*Assumptions!$B$5</f>
        <v>51.106</v>
      </c>
      <c r="C2671" s="14" t="n">
        <f aca="false">IF(Data_Clean!H2671="",0,Data_Clean!H2671)*Assumptions!$B$6</f>
        <v>67.72848</v>
      </c>
      <c r="D2671" s="14" t="n">
        <f aca="false">Data_Clean!I2671*Assumptions!$B$7</f>
        <v>0</v>
      </c>
      <c r="E2671" s="14" t="n">
        <f aca="false">Data_Clean!J2671*Assumptions!$B$8</f>
        <v>0</v>
      </c>
      <c r="F2671" s="14" t="n">
        <f aca="false">Data_Clean!K2671*Assumptions!$B$9</f>
        <v>0</v>
      </c>
      <c r="G2671" s="14" t="n">
        <f aca="false">Data_Clean!L2671*Assumptions!$B$10</f>
        <v>0</v>
      </c>
      <c r="H2671" s="14" t="n">
        <f aca="false">IF(OR(Data_Clean!M2671="",Data_Clean!N2671=""),0,Data_Clean!M2671*Data_Clean!N2671/100)*Assumptions!$B$13*Assumptions!$B$11</f>
        <v>137.898</v>
      </c>
      <c r="I2671" s="14" t="n">
        <f aca="false">Data_Clean!O2671*4*Assumptions!$B$12</f>
        <v>0</v>
      </c>
      <c r="J2671" s="14" t="n">
        <f aca="false">SUM(B2671:I2671)</f>
        <v>256.73248</v>
      </c>
      <c r="K2671" s="16" t="n">
        <f aca="false">IF(Data_Clean!P2671="","",Assumptions!$B$15*0.5^(Data_Clean!P2671/Assumptions!$B$20))</f>
        <v>0.05859375</v>
      </c>
      <c r="L2671" s="16" t="n">
        <f aca="false">Assumptions!$B$16*MIN(1,LN(1+Data_Clean!Q2671)/LN(1+Assumptions!$B$21))</f>
        <v>0</v>
      </c>
      <c r="M2671" s="16" t="n">
        <f aca="false">Assumptions!$B$17*(0.6*MIN(1,Data_Clean!R2671/Assumptions!$B$22)+0.4*IF(Data_Clean!S2671="",0,Data_Clean!S2671))</f>
        <v>0</v>
      </c>
      <c r="N2671" s="16" t="n">
        <f aca="false">Assumptions!$B$18*MIN(1,(Data_Clean!F2671-1)/Assumptions!$B$23)</f>
        <v>10</v>
      </c>
      <c r="O2671" s="16" t="n">
        <f aca="false">Assumptions!$B$19*(0.4*IF(Data_Clean!E2671="",0,MIN(1,Data_Clean!E2671/12/Assumptions!$B$24))+0.35*IF(Data_Clean!D2671="Y",1,0)+0.25*(1-MIN(Data_Clean!T2671,3)/3))/IF(Data_Clean!E2671="",0.6,1)</f>
        <v>10.05</v>
      </c>
      <c r="P2671" s="16" t="n">
        <f aca="false">SUM(K2671:O2671)/(Assumptions!$D$5-IF(K2671="",Assumptions!$B$15,0))*100</f>
        <v>20.10859375</v>
      </c>
      <c r="Q2671" s="7" t="str">
        <f aca="false">IF(J2671&gt;=Assumptions!$B$26,"High",IF(J2671&gt;=Assumptions!$B$27,"Mid","Low"))</f>
        <v>Low</v>
      </c>
      <c r="R2671" s="7" t="str">
        <f aca="false">IF(P2671&gt;=Assumptions!$B$28,"High",IF(P2671&gt;=Assumptions!$B$29,"Mid","Low"))</f>
        <v>Low</v>
      </c>
      <c r="S2671" s="7" t="str">
        <f aca="false">INDEX(Assumptions!$B$33:$B$41,MATCH(Q2671&amp;"|"&amp;R2671,Assumptions!$A$33:$A$41,0))</f>
        <v>Dormant &amp; Low Value</v>
      </c>
      <c r="T2671" s="7" t="n">
        <f aca="false">IF(ISNUMBER(Data_Clean!V2671),J2671*Data_Clean!V2671,0)</f>
        <v>53.65708832</v>
      </c>
    </row>
    <row r="2672" customFormat="false" ht="15" hidden="false" customHeight="false" outlineLevel="0" collapsed="false">
      <c r="A2672" s="15" t="str">
        <f aca="false">Data_Clean!A2672</f>
        <v>CX102668</v>
      </c>
      <c r="B2672" s="14" t="n">
        <f aca="false">Data_Clean!G2672*Assumptions!$B$5</f>
        <v>37.31075</v>
      </c>
      <c r="C2672" s="14" t="n">
        <f aca="false">IF(Data_Clean!H2672="",0,Data_Clean!H2672)*Assumptions!$B$6</f>
        <v>61.13376</v>
      </c>
      <c r="D2672" s="14" t="n">
        <f aca="false">Data_Clean!I2672*Assumptions!$B$7</f>
        <v>0</v>
      </c>
      <c r="E2672" s="14" t="n">
        <f aca="false">Data_Clean!J2672*Assumptions!$B$8</f>
        <v>0</v>
      </c>
      <c r="F2672" s="14" t="n">
        <f aca="false">Data_Clean!K2672*Assumptions!$B$9</f>
        <v>0</v>
      </c>
      <c r="G2672" s="14" t="n">
        <f aca="false">Data_Clean!L2672*Assumptions!$B$10</f>
        <v>0</v>
      </c>
      <c r="H2672" s="14" t="n">
        <f aca="false">IF(OR(Data_Clean!M2672="",Data_Clean!N2672=""),0,Data_Clean!M2672*Data_Clean!N2672/100)*Assumptions!$B$13*Assumptions!$B$11</f>
        <v>0</v>
      </c>
      <c r="I2672" s="14" t="n">
        <f aca="false">Data_Clean!O2672*4*Assumptions!$B$12</f>
        <v>0</v>
      </c>
      <c r="J2672" s="14" t="n">
        <f aca="false">SUM(B2672:I2672)</f>
        <v>98.44451</v>
      </c>
      <c r="K2672" s="16" t="n">
        <f aca="false">IF(Data_Clean!P2672="","",Assumptions!$B$15*0.5^(Data_Clean!P2672/Assumptions!$B$20))</f>
        <v>21.7090385616057</v>
      </c>
      <c r="L2672" s="16" t="n">
        <f aca="false">Assumptions!$B$16*MIN(1,LN(1+Data_Clean!Q2672)/LN(1+Assumptions!$B$21))</f>
        <v>12.2792642888455</v>
      </c>
      <c r="M2672" s="16" t="n">
        <f aca="false">Assumptions!$B$17*(0.6*MIN(1,Data_Clean!R2672/Assumptions!$B$22)+0.4*IF(Data_Clean!S2672="",0,Data_Clean!S2672))</f>
        <v>9.708</v>
      </c>
      <c r="N2672" s="16" t="n">
        <f aca="false">Assumptions!$B$18*MIN(1,(Data_Clean!F2672-1)/Assumptions!$B$23)</f>
        <v>5</v>
      </c>
      <c r="O2672" s="16" t="n">
        <f aca="false">Assumptions!$B$19*(0.4*IF(Data_Clean!E2672="",0,MIN(1,Data_Clean!E2672/12/Assumptions!$B$24))+0.35*IF(Data_Clean!D2672="Y",1,0)+0.25*(1-MIN(Data_Clean!T2672,3)/3))/IF(Data_Clean!E2672="",0.6,1)</f>
        <v>6.8</v>
      </c>
      <c r="P2672" s="16" t="n">
        <f aca="false">SUM(K2672:O2672)/(Assumptions!$D$5-IF(K2672="",Assumptions!$B$15,0))*100</f>
        <v>55.4963028504511</v>
      </c>
      <c r="Q2672" s="7" t="str">
        <f aca="false">IF(J2672&gt;=Assumptions!$B$26,"High",IF(J2672&gt;=Assumptions!$B$27,"Mid","Low"))</f>
        <v>Low</v>
      </c>
      <c r="R2672" s="7" t="str">
        <f aca="false">IF(P2672&gt;=Assumptions!$B$28,"High",IF(P2672&gt;=Assumptions!$B$29,"Mid","Low"))</f>
        <v>Mid</v>
      </c>
      <c r="S2672" s="7" t="str">
        <f aca="false">INDEX(Assumptions!$B$33:$B$41,MATCH(Q2672&amp;"|"&amp;R2672,Assumptions!$A$33:$A$41,0))</f>
        <v>Light Touch</v>
      </c>
      <c r="T2672" s="7" t="n">
        <f aca="false">IF(ISNUMBER(Data_Clean!V2672),J2672*Data_Clean!V2672,0)</f>
        <v>7.127382524</v>
      </c>
    </row>
    <row r="2673" customFormat="false" ht="15" hidden="false" customHeight="false" outlineLevel="0" collapsed="false">
      <c r="A2673" s="15" t="str">
        <f aca="false">Data_Clean!A2673</f>
        <v>CX102669</v>
      </c>
      <c r="B2673" s="14" t="n">
        <f aca="false">Data_Clean!G2673*Assumptions!$B$5</f>
        <v>89.20175</v>
      </c>
      <c r="C2673" s="14" t="n">
        <f aca="false">IF(Data_Clean!H2673="",0,Data_Clean!H2673)*Assumptions!$B$6</f>
        <v>0</v>
      </c>
      <c r="D2673" s="14" t="n">
        <f aca="false">Data_Clean!I2673*Assumptions!$B$7</f>
        <v>0</v>
      </c>
      <c r="E2673" s="14" t="n">
        <f aca="false">Data_Clean!J2673*Assumptions!$B$8</f>
        <v>0</v>
      </c>
      <c r="F2673" s="14" t="n">
        <f aca="false">Data_Clean!K2673*Assumptions!$B$9</f>
        <v>0</v>
      </c>
      <c r="G2673" s="14" t="n">
        <f aca="false">Data_Clean!L2673*Assumptions!$B$10</f>
        <v>0</v>
      </c>
      <c r="H2673" s="14" t="n">
        <f aca="false">IF(OR(Data_Clean!M2673="",Data_Clean!N2673=""),0,Data_Clean!M2673*Data_Clean!N2673/100)*Assumptions!$B$13*Assumptions!$B$11</f>
        <v>94.488</v>
      </c>
      <c r="I2673" s="14" t="n">
        <f aca="false">Data_Clean!O2673*4*Assumptions!$B$12</f>
        <v>6.7224</v>
      </c>
      <c r="J2673" s="14" t="n">
        <f aca="false">SUM(B2673:I2673)</f>
        <v>190.41215</v>
      </c>
      <c r="K2673" s="16" t="n">
        <f aca="false">IF(Data_Clean!P2673="","",Assumptions!$B$15*0.5^(Data_Clean!P2673/Assumptions!$B$20))</f>
        <v>30</v>
      </c>
      <c r="L2673" s="16" t="n">
        <f aca="false">Assumptions!$B$16*MIN(1,LN(1+Data_Clean!Q2673)/LN(1+Assumptions!$B$21))</f>
        <v>13.0760265116583</v>
      </c>
      <c r="M2673" s="16" t="n">
        <f aca="false">Assumptions!$B$17*(0.6*MIN(1,Data_Clean!R2673/Assumptions!$B$22)+0.4*IF(Data_Clean!S2673="",0,Data_Clean!S2673))</f>
        <v>4.296</v>
      </c>
      <c r="N2673" s="16" t="n">
        <f aca="false">Assumptions!$B$18*MIN(1,(Data_Clean!F2673-1)/Assumptions!$B$23)</f>
        <v>5</v>
      </c>
      <c r="O2673" s="16" t="n">
        <f aca="false">Assumptions!$B$19*(0.4*IF(Data_Clean!E2673="",0,MIN(1,Data_Clean!E2673/12/Assumptions!$B$24))+0.35*IF(Data_Clean!D2673="Y",1,0)+0.25*(1-MIN(Data_Clean!T2673,3)/3))/IF(Data_Clean!E2673="",0.6,1)</f>
        <v>10.3</v>
      </c>
      <c r="P2673" s="16" t="n">
        <f aca="false">SUM(K2673:O2673)/(Assumptions!$D$5-IF(K2673="",Assumptions!$B$15,0))*100</f>
        <v>62.6720265116583</v>
      </c>
      <c r="Q2673" s="7" t="str">
        <f aca="false">IF(J2673&gt;=Assumptions!$B$26,"High",IF(J2673&gt;=Assumptions!$B$27,"Mid","Low"))</f>
        <v>Low</v>
      </c>
      <c r="R2673" s="7" t="str">
        <f aca="false">IF(P2673&gt;=Assumptions!$B$28,"High",IF(P2673&gt;=Assumptions!$B$29,"Mid","Low"))</f>
        <v>Mid</v>
      </c>
      <c r="S2673" s="7" t="str">
        <f aca="false">INDEX(Assumptions!$B$33:$B$41,MATCH(Q2673&amp;"|"&amp;R2673,Assumptions!$A$33:$A$41,0))</f>
        <v>Light Touch</v>
      </c>
      <c r="T2673" s="7" t="n">
        <f aca="false">IF(ISNUMBER(Data_Clean!V2673),J2673*Data_Clean!V2673,0)</f>
        <v>35.549948405</v>
      </c>
    </row>
    <row r="2674" customFormat="false" ht="15" hidden="false" customHeight="false" outlineLevel="0" collapsed="false">
      <c r="A2674" s="15" t="str">
        <f aca="false">Data_Clean!A2674</f>
        <v>CX102670</v>
      </c>
      <c r="B2674" s="14" t="n">
        <f aca="false">Data_Clean!G2674*Assumptions!$B$5</f>
        <v>6.032</v>
      </c>
      <c r="C2674" s="14" t="n">
        <f aca="false">IF(Data_Clean!H2674="",0,Data_Clean!H2674)*Assumptions!$B$6</f>
        <v>0</v>
      </c>
      <c r="D2674" s="14" t="n">
        <f aca="false">Data_Clean!I2674*Assumptions!$B$7</f>
        <v>0</v>
      </c>
      <c r="E2674" s="14" t="n">
        <f aca="false">Data_Clean!J2674*Assumptions!$B$8</f>
        <v>0</v>
      </c>
      <c r="F2674" s="14" t="n">
        <f aca="false">Data_Clean!K2674*Assumptions!$B$9</f>
        <v>0</v>
      </c>
      <c r="G2674" s="14" t="n">
        <f aca="false">Data_Clean!L2674*Assumptions!$B$10</f>
        <v>0</v>
      </c>
      <c r="H2674" s="14" t="n">
        <f aca="false">IF(OR(Data_Clean!M2674="",Data_Clean!N2674=""),0,Data_Clean!M2674*Data_Clean!N2674/100)*Assumptions!$B$13*Assumptions!$B$11</f>
        <v>0</v>
      </c>
      <c r="I2674" s="14" t="n">
        <f aca="false">Data_Clean!O2674*4*Assumptions!$B$12</f>
        <v>0</v>
      </c>
      <c r="J2674" s="14" t="n">
        <f aca="false">SUM(B2674:I2674)</f>
        <v>6.032</v>
      </c>
      <c r="K2674" s="16" t="n">
        <f aca="false">IF(Data_Clean!P2674="","",Assumptions!$B$15*0.5^(Data_Clean!P2674/Assumptions!$B$20))</f>
        <v>0.417608774128284</v>
      </c>
      <c r="L2674" s="16" t="n">
        <f aca="false">Assumptions!$B$16*MIN(1,LN(1+Data_Clean!Q2674)/LN(1+Assumptions!$B$21))</f>
        <v>0</v>
      </c>
      <c r="M2674" s="16" t="n">
        <f aca="false">Assumptions!$B$17*(0.6*MIN(1,Data_Clean!R2674/Assumptions!$B$22)+0.4*IF(Data_Clean!S2674="",0,Data_Clean!S2674))</f>
        <v>0</v>
      </c>
      <c r="N2674" s="16" t="n">
        <f aca="false">Assumptions!$B$18*MIN(1,(Data_Clean!F2674-1)/Assumptions!$B$23)</f>
        <v>0</v>
      </c>
      <c r="O2674" s="16" t="n">
        <f aca="false">Assumptions!$B$19*(0.4*IF(Data_Clean!E2674="",0,MIN(1,Data_Clean!E2674/12/Assumptions!$B$24))+0.35*IF(Data_Clean!D2674="Y",1,0)+0.25*(1-MIN(Data_Clean!T2674,3)/3))/IF(Data_Clean!E2674="",0.6,1)</f>
        <v>8.5</v>
      </c>
      <c r="P2674" s="16" t="n">
        <f aca="false">SUM(K2674:O2674)/(Assumptions!$D$5-IF(K2674="",Assumptions!$B$15,0))*100</f>
        <v>8.91760877412829</v>
      </c>
      <c r="Q2674" s="7" t="str">
        <f aca="false">IF(J2674&gt;=Assumptions!$B$26,"High",IF(J2674&gt;=Assumptions!$B$27,"Mid","Low"))</f>
        <v>Low</v>
      </c>
      <c r="R2674" s="7" t="str">
        <f aca="false">IF(P2674&gt;=Assumptions!$B$28,"High",IF(P2674&gt;=Assumptions!$B$29,"Mid","Low"))</f>
        <v>Low</v>
      </c>
      <c r="S2674" s="7" t="str">
        <f aca="false">INDEX(Assumptions!$B$33:$B$41,MATCH(Q2674&amp;"|"&amp;R2674,Assumptions!$A$33:$A$41,0))</f>
        <v>Dormant &amp; Low Value</v>
      </c>
      <c r="T2674" s="7" t="n">
        <f aca="false">IF(ISNUMBER(Data_Clean!V2674),J2674*Data_Clean!V2674,0)</f>
        <v>3.193944</v>
      </c>
    </row>
    <row r="2675" customFormat="false" ht="15" hidden="false" customHeight="false" outlineLevel="0" collapsed="false">
      <c r="A2675" s="15" t="str">
        <f aca="false">Data_Clean!A2675</f>
        <v>CX102671</v>
      </c>
      <c r="B2675" s="14" t="n">
        <f aca="false">Data_Clean!G2675*Assumptions!$B$5</f>
        <v>40.2325</v>
      </c>
      <c r="C2675" s="14" t="n">
        <f aca="false">IF(Data_Clean!H2675="",0,Data_Clean!H2675)*Assumptions!$B$6</f>
        <v>0</v>
      </c>
      <c r="D2675" s="14" t="n">
        <f aca="false">Data_Clean!I2675*Assumptions!$B$7</f>
        <v>0</v>
      </c>
      <c r="E2675" s="14" t="n">
        <f aca="false">Data_Clean!J2675*Assumptions!$B$8</f>
        <v>0</v>
      </c>
      <c r="F2675" s="14" t="n">
        <f aca="false">Data_Clean!K2675*Assumptions!$B$9</f>
        <v>0</v>
      </c>
      <c r="G2675" s="14" t="n">
        <f aca="false">Data_Clean!L2675*Assumptions!$B$10</f>
        <v>0</v>
      </c>
      <c r="H2675" s="14" t="n">
        <f aca="false">IF(OR(Data_Clean!M2675="",Data_Clean!N2675=""),0,Data_Clean!M2675*Data_Clean!N2675/100)*Assumptions!$B$13*Assumptions!$B$11</f>
        <v>33.108</v>
      </c>
      <c r="I2675" s="14" t="n">
        <f aca="false">Data_Clean!O2675*4*Assumptions!$B$12</f>
        <v>16.91232</v>
      </c>
      <c r="J2675" s="14" t="n">
        <f aca="false">SUM(B2675:I2675)</f>
        <v>90.25282</v>
      </c>
      <c r="K2675" s="16" t="n">
        <f aca="false">IF(Data_Clean!P2675="","",Assumptions!$B$15*0.5^(Data_Clean!P2675/Assumptions!$B$20))</f>
        <v>26.1165168988837</v>
      </c>
      <c r="L2675" s="16" t="n">
        <f aca="false">Assumptions!$B$16*MIN(1,LN(1+Data_Clean!Q2675)/LN(1+Assumptions!$B$21))</f>
        <v>14.1840947778045</v>
      </c>
      <c r="M2675" s="16" t="n">
        <f aca="false">Assumptions!$B$17*(0.6*MIN(1,Data_Clean!R2675/Assumptions!$B$22)+0.4*IF(Data_Clean!S2675="",0,Data_Clean!S2675))</f>
        <v>5.286</v>
      </c>
      <c r="N2675" s="16" t="n">
        <f aca="false">Assumptions!$B$18*MIN(1,(Data_Clean!F2675-1)/Assumptions!$B$23)</f>
        <v>5</v>
      </c>
      <c r="O2675" s="16" t="n">
        <f aca="false">Assumptions!$B$19*(0.4*IF(Data_Clean!E2675="",0,MIN(1,Data_Clean!E2675/12/Assumptions!$B$24))+0.35*IF(Data_Clean!D2675="Y",1,0)+0.25*(1-MIN(Data_Clean!T2675,3)/3))/IF(Data_Clean!E2675="",0.6,1)</f>
        <v>3.8</v>
      </c>
      <c r="P2675" s="16" t="n">
        <f aca="false">SUM(K2675:O2675)/(Assumptions!$D$5-IF(K2675="",Assumptions!$B$15,0))*100</f>
        <v>54.3866116766883</v>
      </c>
      <c r="Q2675" s="7" t="str">
        <f aca="false">IF(J2675&gt;=Assumptions!$B$26,"High",IF(J2675&gt;=Assumptions!$B$27,"Mid","Low"))</f>
        <v>Low</v>
      </c>
      <c r="R2675" s="7" t="str">
        <f aca="false">IF(P2675&gt;=Assumptions!$B$28,"High",IF(P2675&gt;=Assumptions!$B$29,"Mid","Low"))</f>
        <v>Mid</v>
      </c>
      <c r="S2675" s="7" t="str">
        <f aca="false">INDEX(Assumptions!$B$33:$B$41,MATCH(Q2675&amp;"|"&amp;R2675,Assumptions!$A$33:$A$41,0))</f>
        <v>Light Touch</v>
      </c>
      <c r="T2675" s="7" t="n">
        <f aca="false">IF(ISNUMBER(Data_Clean!V2675),J2675*Data_Clean!V2675,0)</f>
        <v>9.287015178</v>
      </c>
    </row>
    <row r="2676" customFormat="false" ht="15" hidden="false" customHeight="false" outlineLevel="0" collapsed="false">
      <c r="A2676" s="15" t="str">
        <f aca="false">Data_Clean!A2676</f>
        <v>CX102672</v>
      </c>
      <c r="B2676" s="14" t="n">
        <f aca="false">Data_Clean!G2676*Assumptions!$B$5</f>
        <v>48.02875</v>
      </c>
      <c r="C2676" s="14" t="n">
        <f aca="false">IF(Data_Clean!H2676="",0,Data_Clean!H2676)*Assumptions!$B$6</f>
        <v>0</v>
      </c>
      <c r="D2676" s="14" t="n">
        <f aca="false">Data_Clean!I2676*Assumptions!$B$7</f>
        <v>0</v>
      </c>
      <c r="E2676" s="14" t="n">
        <f aca="false">Data_Clean!J2676*Assumptions!$B$8</f>
        <v>0</v>
      </c>
      <c r="F2676" s="14" t="n">
        <f aca="false">Data_Clean!K2676*Assumptions!$B$9</f>
        <v>0</v>
      </c>
      <c r="G2676" s="14" t="n">
        <f aca="false">Data_Clean!L2676*Assumptions!$B$10</f>
        <v>603.45</v>
      </c>
      <c r="H2676" s="14" t="n">
        <f aca="false">IF(OR(Data_Clean!M2676="",Data_Clean!N2676=""),0,Data_Clean!M2676*Data_Clean!N2676/100)*Assumptions!$B$13*Assumptions!$B$11</f>
        <v>60.822</v>
      </c>
      <c r="I2676" s="14" t="n">
        <f aca="false">Data_Clean!O2676*4*Assumptions!$B$12</f>
        <v>37.2528</v>
      </c>
      <c r="J2676" s="14" t="n">
        <f aca="false">SUM(B2676:I2676)</f>
        <v>749.55355</v>
      </c>
      <c r="K2676" s="16" t="n">
        <f aca="false">IF(Data_Clean!P2676="","",Assumptions!$B$15*0.5^(Data_Clean!P2676/Assumptions!$B$20))</f>
        <v>23.267171427506</v>
      </c>
      <c r="L2676" s="16" t="n">
        <f aca="false">Assumptions!$B$16*MIN(1,LN(1+Data_Clean!Q2676)/LN(1+Assumptions!$B$21))</f>
        <v>16.3144030926037</v>
      </c>
      <c r="M2676" s="16" t="n">
        <f aca="false">Assumptions!$B$17*(0.6*MIN(1,Data_Clean!R2676/Assumptions!$B$22)+0.4*IF(Data_Clean!S2676="",0,Data_Clean!S2676))</f>
        <v>10.602</v>
      </c>
      <c r="N2676" s="16" t="n">
        <f aca="false">Assumptions!$B$18*MIN(1,(Data_Clean!F2676-1)/Assumptions!$B$23)</f>
        <v>10</v>
      </c>
      <c r="O2676" s="16" t="n">
        <f aca="false">Assumptions!$B$19*(0.4*IF(Data_Clean!E2676="",0,MIN(1,Data_Clean!E2676/12/Assumptions!$B$24))+0.35*IF(Data_Clean!D2676="Y",1,0)+0.25*(1-MIN(Data_Clean!T2676,3)/3))/IF(Data_Clean!E2676="",0.6,1)</f>
        <v>15</v>
      </c>
      <c r="P2676" s="16" t="n">
        <f aca="false">SUM(K2676:O2676)/(Assumptions!$D$5-IF(K2676="",Assumptions!$B$15,0))*100</f>
        <v>75.1835745201097</v>
      </c>
      <c r="Q2676" s="7" t="str">
        <f aca="false">IF(J2676&gt;=Assumptions!$B$26,"High",IF(J2676&gt;=Assumptions!$B$27,"Mid","Low"))</f>
        <v>Mid</v>
      </c>
      <c r="R2676" s="7" t="str">
        <f aca="false">IF(P2676&gt;=Assumptions!$B$28,"High",IF(P2676&gt;=Assumptions!$B$29,"Mid","Low"))</f>
        <v>High</v>
      </c>
      <c r="S2676" s="7" t="str">
        <f aca="false">INDEX(Assumptions!$B$33:$B$41,MATCH(Q2676&amp;"|"&amp;R2676,Assumptions!$A$33:$A$41,0))</f>
        <v>Engaged Builders</v>
      </c>
      <c r="T2676" s="7" t="n">
        <f aca="false">IF(ISNUMBER(Data_Clean!V2676),J2676*Data_Clean!V2676,0)</f>
        <v>15.59071384</v>
      </c>
    </row>
    <row r="2677" customFormat="false" ht="15" hidden="false" customHeight="false" outlineLevel="0" collapsed="false">
      <c r="A2677" s="15" t="str">
        <f aca="false">Data_Clean!A2677</f>
        <v>CX102673</v>
      </c>
      <c r="B2677" s="14" t="n">
        <f aca="false">Data_Clean!G2677*Assumptions!$B$5</f>
        <v>55.48475</v>
      </c>
      <c r="C2677" s="14" t="n">
        <f aca="false">IF(Data_Clean!H2677="",0,Data_Clean!H2677)*Assumptions!$B$6</f>
        <v>785.3904</v>
      </c>
      <c r="D2677" s="14" t="n">
        <f aca="false">Data_Clean!I2677*Assumptions!$B$7</f>
        <v>0</v>
      </c>
      <c r="E2677" s="14" t="n">
        <f aca="false">Data_Clean!J2677*Assumptions!$B$8</f>
        <v>0</v>
      </c>
      <c r="F2677" s="14" t="n">
        <f aca="false">Data_Clean!K2677*Assumptions!$B$9</f>
        <v>0</v>
      </c>
      <c r="G2677" s="14" t="n">
        <f aca="false">Data_Clean!L2677*Assumptions!$B$10</f>
        <v>0</v>
      </c>
      <c r="H2677" s="14" t="n">
        <f aca="false">IF(OR(Data_Clean!M2677="",Data_Clean!N2677=""),0,Data_Clean!M2677*Data_Clean!N2677/100)*Assumptions!$B$13*Assumptions!$B$11</f>
        <v>497.676</v>
      </c>
      <c r="I2677" s="14" t="n">
        <f aca="false">Data_Clean!O2677*4*Assumptions!$B$12</f>
        <v>22.7184</v>
      </c>
      <c r="J2677" s="14" t="n">
        <f aca="false">SUM(B2677:I2677)</f>
        <v>1361.26955</v>
      </c>
      <c r="K2677" s="16" t="n">
        <f aca="false">IF(Data_Clean!P2677="","",Assumptions!$B$15*0.5^(Data_Clean!P2677/Assumptions!$B$20))</f>
        <v>9.89630933079671</v>
      </c>
      <c r="L2677" s="16" t="n">
        <f aca="false">Assumptions!$B$16*MIN(1,LN(1+Data_Clean!Q2677)/LN(1+Assumptions!$B$21))</f>
        <v>13.2535138894499</v>
      </c>
      <c r="M2677" s="16" t="n">
        <f aca="false">Assumptions!$B$17*(0.6*MIN(1,Data_Clean!R2677/Assumptions!$B$22)+0.4*IF(Data_Clean!S2677="",0,Data_Clean!S2677))</f>
        <v>0.954</v>
      </c>
      <c r="N2677" s="16" t="n">
        <f aca="false">Assumptions!$B$18*MIN(1,(Data_Clean!F2677-1)/Assumptions!$B$23)</f>
        <v>10</v>
      </c>
      <c r="O2677" s="16" t="n">
        <f aca="false">Assumptions!$B$19*(0.4*IF(Data_Clean!E2677="",0,MIN(1,Data_Clean!E2677/12/Assumptions!$B$24))+0.35*IF(Data_Clean!D2677="Y",1,0)+0.25*(1-MIN(Data_Clean!T2677,3)/3))/IF(Data_Clean!E2677="",0.6,1)</f>
        <v>3.8</v>
      </c>
      <c r="P2677" s="16" t="n">
        <f aca="false">SUM(K2677:O2677)/(Assumptions!$D$5-IF(K2677="",Assumptions!$B$15,0))*100</f>
        <v>37.9038232202466</v>
      </c>
      <c r="Q2677" s="7" t="str">
        <f aca="false">IF(J2677&gt;=Assumptions!$B$26,"High",IF(J2677&gt;=Assumptions!$B$27,"Mid","Low"))</f>
        <v>Mid</v>
      </c>
      <c r="R2677" s="7" t="str">
        <f aca="false">IF(P2677&gt;=Assumptions!$B$28,"High",IF(P2677&gt;=Assumptions!$B$29,"Mid","Low"))</f>
        <v>Low</v>
      </c>
      <c r="S2677" s="7" t="str">
        <f aca="false">INDEX(Assumptions!$B$33:$B$41,MATCH(Q2677&amp;"|"&amp;R2677,Assumptions!$A$33:$A$41,0))</f>
        <v>Light Touch</v>
      </c>
      <c r="T2677" s="7" t="n">
        <f aca="false">IF(ISNUMBER(Data_Clean!V2677),J2677*Data_Clean!V2677,0)</f>
        <v>126.461941195</v>
      </c>
    </row>
    <row r="2678" customFormat="false" ht="15" hidden="false" customHeight="false" outlineLevel="0" collapsed="false">
      <c r="A2678" s="15" t="str">
        <f aca="false">Data_Clean!A2678</f>
        <v>CX102674</v>
      </c>
      <c r="B2678" s="14" t="n">
        <f aca="false">Data_Clean!G2678*Assumptions!$B$5</f>
        <v>79.07125</v>
      </c>
      <c r="C2678" s="14" t="n">
        <f aca="false">IF(Data_Clean!H2678="",0,Data_Clean!H2678)*Assumptions!$B$6</f>
        <v>0</v>
      </c>
      <c r="D2678" s="14" t="n">
        <f aca="false">Data_Clean!I2678*Assumptions!$B$7</f>
        <v>0</v>
      </c>
      <c r="E2678" s="14" t="n">
        <f aca="false">Data_Clean!J2678*Assumptions!$B$8</f>
        <v>0</v>
      </c>
      <c r="F2678" s="14" t="n">
        <f aca="false">Data_Clean!K2678*Assumptions!$B$9</f>
        <v>0</v>
      </c>
      <c r="G2678" s="14" t="n">
        <f aca="false">Data_Clean!L2678*Assumptions!$B$10</f>
        <v>0</v>
      </c>
      <c r="H2678" s="14" t="n">
        <f aca="false">IF(OR(Data_Clean!M2678="",Data_Clean!N2678=""),0,Data_Clean!M2678*Data_Clean!N2678/100)*Assumptions!$B$13*Assumptions!$B$11</f>
        <v>454.584</v>
      </c>
      <c r="I2678" s="14" t="n">
        <f aca="false">Data_Clean!O2678*4*Assumptions!$B$12</f>
        <v>41.91744</v>
      </c>
      <c r="J2678" s="14" t="n">
        <f aca="false">SUM(B2678:I2678)</f>
        <v>575.57269</v>
      </c>
      <c r="K2678" s="16" t="n">
        <f aca="false">IF(Data_Clean!P2678="","",Assumptions!$B$15*0.5^(Data_Clean!P2678/Assumptions!$B$20))</f>
        <v>29.3147990530274</v>
      </c>
      <c r="L2678" s="16" t="n">
        <f aca="false">Assumptions!$B$16*MIN(1,LN(1+Data_Clean!Q2678)/LN(1+Assumptions!$B$21))</f>
        <v>12.8906482631789</v>
      </c>
      <c r="M2678" s="16" t="n">
        <f aca="false">Assumptions!$B$17*(0.6*MIN(1,Data_Clean!R2678/Assumptions!$B$22)+0.4*IF(Data_Clean!S2678="",0,Data_Clean!S2678))</f>
        <v>4.338</v>
      </c>
      <c r="N2678" s="16" t="n">
        <f aca="false">Assumptions!$B$18*MIN(1,(Data_Clean!F2678-1)/Assumptions!$B$23)</f>
        <v>5</v>
      </c>
      <c r="O2678" s="16" t="n">
        <f aca="false">Assumptions!$B$19*(0.4*IF(Data_Clean!E2678="",0,MIN(1,Data_Clean!E2678/12/Assumptions!$B$24))+0.35*IF(Data_Clean!D2678="Y",1,0)+0.25*(1-MIN(Data_Clean!T2678,3)/3))/IF(Data_Clean!E2678="",0.6,1)</f>
        <v>9.3</v>
      </c>
      <c r="P2678" s="16" t="n">
        <f aca="false">SUM(K2678:O2678)/(Assumptions!$D$5-IF(K2678="",Assumptions!$B$15,0))*100</f>
        <v>60.8434473162063</v>
      </c>
      <c r="Q2678" s="7" t="str">
        <f aca="false">IF(J2678&gt;=Assumptions!$B$26,"High",IF(J2678&gt;=Assumptions!$B$27,"Mid","Low"))</f>
        <v>Mid</v>
      </c>
      <c r="R2678" s="7" t="str">
        <f aca="false">IF(P2678&gt;=Assumptions!$B$28,"High",IF(P2678&gt;=Assumptions!$B$29,"Mid","Low"))</f>
        <v>Mid</v>
      </c>
      <c r="S2678" s="7" t="str">
        <f aca="false">INDEX(Assumptions!$B$33:$B$41,MATCH(Q2678&amp;"|"&amp;R2678,Assumptions!$A$33:$A$41,0))</f>
        <v>Established Core</v>
      </c>
      <c r="T2678" s="7" t="n">
        <f aca="false">IF(ISNUMBER(Data_Clean!V2678),J2678*Data_Clean!V2678,0)</f>
        <v>31.944284295</v>
      </c>
    </row>
    <row r="2679" customFormat="false" ht="15" hidden="false" customHeight="false" outlineLevel="0" collapsed="false">
      <c r="A2679" s="15" t="str">
        <f aca="false">Data_Clean!A2679</f>
        <v>CX102675</v>
      </c>
      <c r="B2679" s="14" t="n">
        <f aca="false">Data_Clean!G2679*Assumptions!$B$5</f>
        <v>66.84375</v>
      </c>
      <c r="C2679" s="14" t="n">
        <f aca="false">IF(Data_Clean!H2679="",0,Data_Clean!H2679)*Assumptions!$B$6</f>
        <v>0</v>
      </c>
      <c r="D2679" s="14" t="n">
        <f aca="false">Data_Clean!I2679*Assumptions!$B$7</f>
        <v>0</v>
      </c>
      <c r="E2679" s="14" t="n">
        <f aca="false">Data_Clean!J2679*Assumptions!$B$8</f>
        <v>0</v>
      </c>
      <c r="F2679" s="14" t="n">
        <f aca="false">Data_Clean!K2679*Assumptions!$B$9</f>
        <v>1620.3</v>
      </c>
      <c r="G2679" s="14" t="n">
        <f aca="false">Data_Clean!L2679*Assumptions!$B$10</f>
        <v>0</v>
      </c>
      <c r="H2679" s="14" t="n">
        <f aca="false">IF(OR(Data_Clean!M2679="",Data_Clean!N2679=""),0,Data_Clean!M2679*Data_Clean!N2679/100)*Assumptions!$B$13*Assumptions!$B$11</f>
        <v>0</v>
      </c>
      <c r="I2679" s="14" t="n">
        <f aca="false">Data_Clean!O2679*4*Assumptions!$B$12</f>
        <v>0</v>
      </c>
      <c r="J2679" s="14" t="n">
        <f aca="false">SUM(B2679:I2679)</f>
        <v>1687.14375</v>
      </c>
      <c r="K2679" s="16" t="n">
        <f aca="false">IF(Data_Clean!P2679="","",Assumptions!$B$15*0.5^(Data_Clean!P2679/Assumptions!$B$20))</f>
        <v>27.3516746567465</v>
      </c>
      <c r="L2679" s="16" t="n">
        <f aca="false">Assumptions!$B$16*MIN(1,LN(1+Data_Clean!Q2679)/LN(1+Assumptions!$B$21))</f>
        <v>12.6966447294858</v>
      </c>
      <c r="M2679" s="16" t="n">
        <f aca="false">Assumptions!$B$17*(0.6*MIN(1,Data_Clean!R2679/Assumptions!$B$22)+0.4*IF(Data_Clean!S2679="",0,Data_Clean!S2679))</f>
        <v>9.456</v>
      </c>
      <c r="N2679" s="16" t="n">
        <f aca="false">Assumptions!$B$18*MIN(1,(Data_Clean!F2679-1)/Assumptions!$B$23)</f>
        <v>5</v>
      </c>
      <c r="O2679" s="16" t="n">
        <f aca="false">Assumptions!$B$19*(0.4*IF(Data_Clean!E2679="",0,MIN(1,Data_Clean!E2679/12/Assumptions!$B$24))+0.35*IF(Data_Clean!D2679="Y",1,0)+0.25*(1-MIN(Data_Clean!T2679,3)/3))/IF(Data_Clean!E2679="",0.6,1)</f>
        <v>7.5</v>
      </c>
      <c r="P2679" s="16" t="n">
        <f aca="false">SUM(K2679:O2679)/(Assumptions!$D$5-IF(K2679="",Assumptions!$B$15,0))*100</f>
        <v>62.0043193862323</v>
      </c>
      <c r="Q2679" s="7" t="str">
        <f aca="false">IF(J2679&gt;=Assumptions!$B$26,"High",IF(J2679&gt;=Assumptions!$B$27,"Mid","Low"))</f>
        <v>High</v>
      </c>
      <c r="R2679" s="7" t="str">
        <f aca="false">IF(P2679&gt;=Assumptions!$B$28,"High",IF(P2679&gt;=Assumptions!$B$29,"Mid","Low"))</f>
        <v>Mid</v>
      </c>
      <c r="S2679" s="7" t="str">
        <f aca="false">INDEX(Assumptions!$B$33:$B$41,MATCH(Q2679&amp;"|"&amp;R2679,Assumptions!$A$33:$A$41,0))</f>
        <v>Established Core</v>
      </c>
      <c r="T2679" s="7" t="n">
        <f aca="false">IF(ISNUMBER(Data_Clean!V2679),J2679*Data_Clean!V2679,0)</f>
        <v>325.112600625</v>
      </c>
    </row>
    <row r="2680" customFormat="false" ht="15" hidden="false" customHeight="false" outlineLevel="0" collapsed="false">
      <c r="A2680" s="15" t="str">
        <f aca="false">Data_Clean!A2680</f>
        <v>CX102676</v>
      </c>
      <c r="B2680" s="14" t="n">
        <f aca="false">Data_Clean!G2680*Assumptions!$B$5</f>
        <v>477.53125</v>
      </c>
      <c r="C2680" s="14" t="n">
        <f aca="false">IF(Data_Clean!H2680="",0,Data_Clean!H2680)*Assumptions!$B$6</f>
        <v>0</v>
      </c>
      <c r="D2680" s="14" t="n">
        <f aca="false">Data_Clean!I2680*Assumptions!$B$7</f>
        <v>0</v>
      </c>
      <c r="E2680" s="14" t="n">
        <f aca="false">Data_Clean!J2680*Assumptions!$B$8</f>
        <v>0</v>
      </c>
      <c r="F2680" s="14" t="n">
        <f aca="false">Data_Clean!K2680*Assumptions!$B$9</f>
        <v>0</v>
      </c>
      <c r="G2680" s="14" t="n">
        <f aca="false">Data_Clean!L2680*Assumptions!$B$10</f>
        <v>0</v>
      </c>
      <c r="H2680" s="14" t="n">
        <f aca="false">IF(OR(Data_Clean!M2680="",Data_Clean!N2680=""),0,Data_Clean!M2680*Data_Clean!N2680/100)*Assumptions!$B$13*Assumptions!$B$11</f>
        <v>0</v>
      </c>
      <c r="I2680" s="14" t="n">
        <f aca="false">Data_Clean!O2680*4*Assumptions!$B$12</f>
        <v>0</v>
      </c>
      <c r="J2680" s="14" t="n">
        <f aca="false">SUM(B2680:I2680)</f>
        <v>477.53125</v>
      </c>
      <c r="K2680" s="16" t="n">
        <f aca="false">IF(Data_Clean!P2680="","",Assumptions!$B$15*0.5^(Data_Clean!P2680/Assumptions!$B$20))</f>
        <v>26.7269615442102</v>
      </c>
      <c r="L2680" s="16" t="n">
        <f aca="false">Assumptions!$B$16*MIN(1,LN(1+Data_Clean!Q2680)/LN(1+Assumptions!$B$21))</f>
        <v>19.1207995223239</v>
      </c>
      <c r="M2680" s="16" t="n">
        <f aca="false">Assumptions!$B$17*(0.6*MIN(1,Data_Clean!R2680/Assumptions!$B$22)+0.4*IF(Data_Clean!S2680="",0,Data_Clean!S2680))</f>
        <v>3.654</v>
      </c>
      <c r="N2680" s="16" t="n">
        <f aca="false">Assumptions!$B$18*MIN(1,(Data_Clean!F2680-1)/Assumptions!$B$23)</f>
        <v>5</v>
      </c>
      <c r="O2680" s="16" t="n">
        <f aca="false">Assumptions!$B$19*(0.4*IF(Data_Clean!E2680="",0,MIN(1,Data_Clean!E2680/12/Assumptions!$B$24))+0.35*IF(Data_Clean!D2680="Y",1,0)+0.25*(1-MIN(Data_Clean!T2680,3)/3))/IF(Data_Clean!E2680="",0.6,1)</f>
        <v>14.85</v>
      </c>
      <c r="P2680" s="16" t="n">
        <f aca="false">SUM(K2680:O2680)/(Assumptions!$D$5-IF(K2680="",Assumptions!$B$15,0))*100</f>
        <v>69.351761066534</v>
      </c>
      <c r="Q2680" s="7" t="str">
        <f aca="false">IF(J2680&gt;=Assumptions!$B$26,"High",IF(J2680&gt;=Assumptions!$B$27,"Mid","Low"))</f>
        <v>Mid</v>
      </c>
      <c r="R2680" s="7" t="str">
        <f aca="false">IF(P2680&gt;=Assumptions!$B$28,"High",IF(P2680&gt;=Assumptions!$B$29,"Mid","Low"))</f>
        <v>Mid</v>
      </c>
      <c r="S2680" s="7" t="str">
        <f aca="false">INDEX(Assumptions!$B$33:$B$41,MATCH(Q2680&amp;"|"&amp;R2680,Assumptions!$A$33:$A$41,0))</f>
        <v>Established Core</v>
      </c>
      <c r="T2680" s="7" t="n">
        <f aca="false">IF(ISNUMBER(Data_Clean!V2680),J2680*Data_Clean!V2680,0)</f>
        <v>12.4158125</v>
      </c>
    </row>
    <row r="2681" customFormat="false" ht="15" hidden="false" customHeight="false" outlineLevel="0" collapsed="false">
      <c r="A2681" s="15" t="str">
        <f aca="false">Data_Clean!A2681</f>
        <v>CX102677</v>
      </c>
      <c r="B2681" s="14" t="n">
        <f aca="false">Data_Clean!G2681*Assumptions!$B$5</f>
        <v>291.62525</v>
      </c>
      <c r="C2681" s="14" t="n">
        <f aca="false">IF(Data_Clean!H2681="",0,Data_Clean!H2681)*Assumptions!$B$6</f>
        <v>0</v>
      </c>
      <c r="D2681" s="14" t="n">
        <f aca="false">Data_Clean!I2681*Assumptions!$B$7</f>
        <v>84</v>
      </c>
      <c r="E2681" s="14" t="n">
        <f aca="false">Data_Clean!J2681*Assumptions!$B$8</f>
        <v>0</v>
      </c>
      <c r="F2681" s="14" t="n">
        <f aca="false">Data_Clean!K2681*Assumptions!$B$9</f>
        <v>0</v>
      </c>
      <c r="G2681" s="14" t="n">
        <f aca="false">Data_Clean!L2681*Assumptions!$B$10</f>
        <v>0</v>
      </c>
      <c r="H2681" s="14" t="n">
        <f aca="false">IF(OR(Data_Clean!M2681="",Data_Clean!N2681=""),0,Data_Clean!M2681*Data_Clean!N2681/100)*Assumptions!$B$13*Assumptions!$B$11</f>
        <v>0</v>
      </c>
      <c r="I2681" s="14" t="n">
        <f aca="false">Data_Clean!O2681*4*Assumptions!$B$12</f>
        <v>0</v>
      </c>
      <c r="J2681" s="14" t="n">
        <f aca="false">SUM(B2681:I2681)</f>
        <v>375.62525</v>
      </c>
      <c r="K2681" s="16" t="n">
        <f aca="false">IF(Data_Clean!P2681="","",Assumptions!$B$15*0.5^(Data_Clean!P2681/Assumptions!$B$20))</f>
        <v>28.6452481173125</v>
      </c>
      <c r="L2681" s="16" t="n">
        <f aca="false">Assumptions!$B$16*MIN(1,LN(1+Data_Clean!Q2681)/LN(1+Assumptions!$B$21))</f>
        <v>17.0046519135391</v>
      </c>
      <c r="M2681" s="16" t="n">
        <f aca="false">Assumptions!$B$17*(0.6*MIN(1,Data_Clean!R2681/Assumptions!$B$22)+0.4*IF(Data_Clean!S2681="",0,Data_Clean!S2681))</f>
        <v>13.656</v>
      </c>
      <c r="N2681" s="16" t="n">
        <f aca="false">Assumptions!$B$18*MIN(1,(Data_Clean!F2681-1)/Assumptions!$B$23)</f>
        <v>5</v>
      </c>
      <c r="O2681" s="16" t="n">
        <f aca="false">Assumptions!$B$19*(0.4*IF(Data_Clean!E2681="",0,MIN(1,Data_Clean!E2681/12/Assumptions!$B$24))+0.35*IF(Data_Clean!D2681="Y",1,0)+0.25*(1-MIN(Data_Clean!T2681,3)/3))/IF(Data_Clean!E2681="",0.6,1)</f>
        <v>13.9</v>
      </c>
      <c r="P2681" s="16" t="n">
        <f aca="false">SUM(K2681:O2681)/(Assumptions!$D$5-IF(K2681="",Assumptions!$B$15,0))*100</f>
        <v>78.2059000308516</v>
      </c>
      <c r="Q2681" s="7" t="str">
        <f aca="false">IF(J2681&gt;=Assumptions!$B$26,"High",IF(J2681&gt;=Assumptions!$B$27,"Mid","Low"))</f>
        <v>Low</v>
      </c>
      <c r="R2681" s="7" t="str">
        <f aca="false">IF(P2681&gt;=Assumptions!$B$28,"High",IF(P2681&gt;=Assumptions!$B$29,"Mid","Low"))</f>
        <v>High</v>
      </c>
      <c r="S2681" s="7" t="str">
        <f aca="false">INDEX(Assumptions!$B$33:$B$41,MATCH(Q2681&amp;"|"&amp;R2681,Assumptions!$A$33:$A$41,0))</f>
        <v>Engaged Builders</v>
      </c>
      <c r="T2681" s="7" t="n">
        <f aca="false">IF(ISNUMBER(Data_Clean!V2681),J2681*Data_Clean!V2681,0)</f>
        <v>9.202818625</v>
      </c>
    </row>
    <row r="2682" customFormat="false" ht="15" hidden="false" customHeight="false" outlineLevel="0" collapsed="false">
      <c r="A2682" s="15" t="str">
        <f aca="false">Data_Clean!A2682</f>
        <v>CX102678</v>
      </c>
      <c r="B2682" s="14" t="n">
        <f aca="false">Data_Clean!G2682*Assumptions!$B$5</f>
        <v>43.74275</v>
      </c>
      <c r="C2682" s="14" t="n">
        <f aca="false">IF(Data_Clean!H2682="",0,Data_Clean!H2682)*Assumptions!$B$6</f>
        <v>0</v>
      </c>
      <c r="D2682" s="14" t="n">
        <f aca="false">Data_Clean!I2682*Assumptions!$B$7</f>
        <v>0</v>
      </c>
      <c r="E2682" s="14" t="n">
        <f aca="false">Data_Clean!J2682*Assumptions!$B$8</f>
        <v>0</v>
      </c>
      <c r="F2682" s="14" t="n">
        <f aca="false">Data_Clean!K2682*Assumptions!$B$9</f>
        <v>0</v>
      </c>
      <c r="G2682" s="14" t="n">
        <f aca="false">Data_Clean!L2682*Assumptions!$B$10</f>
        <v>0</v>
      </c>
      <c r="H2682" s="14" t="n">
        <f aca="false">IF(OR(Data_Clean!M2682="",Data_Clean!N2682=""),0,Data_Clean!M2682*Data_Clean!N2682/100)*Assumptions!$B$13*Assumptions!$B$11</f>
        <v>0</v>
      </c>
      <c r="I2682" s="14" t="n">
        <f aca="false">Data_Clean!O2682*4*Assumptions!$B$12</f>
        <v>0</v>
      </c>
      <c r="J2682" s="14" t="n">
        <f aca="false">SUM(B2682:I2682)</f>
        <v>43.74275</v>
      </c>
      <c r="K2682" s="16" t="n">
        <f aca="false">IF(Data_Clean!P2682="","",Assumptions!$B$15*0.5^(Data_Clean!P2682/Assumptions!$B$20))</f>
        <v>27.9909897461042</v>
      </c>
      <c r="L2682" s="16" t="n">
        <f aca="false">Assumptions!$B$16*MIN(1,LN(1+Data_Clean!Q2682)/LN(1+Assumptions!$B$21))</f>
        <v>17.2114872232459</v>
      </c>
      <c r="M2682" s="16" t="n">
        <f aca="false">Assumptions!$B$17*(0.6*MIN(1,Data_Clean!R2682/Assumptions!$B$22)+0.4*IF(Data_Clean!S2682="",0,Data_Clean!S2682))</f>
        <v>12.732</v>
      </c>
      <c r="N2682" s="16" t="n">
        <f aca="false">Assumptions!$B$18*MIN(1,(Data_Clean!F2682-1)/Assumptions!$B$23)</f>
        <v>0</v>
      </c>
      <c r="O2682" s="16" t="n">
        <f aca="false">Assumptions!$B$19*(0.4*IF(Data_Clean!E2682="",0,MIN(1,Data_Clean!E2682/12/Assumptions!$B$24))+0.35*IF(Data_Clean!D2682="Y",1,0)+0.25*(1-MIN(Data_Clean!T2682,3)/3))/IF(Data_Clean!E2682="",0.6,1)</f>
        <v>13.35</v>
      </c>
      <c r="P2682" s="16" t="n">
        <f aca="false">SUM(K2682:O2682)/(Assumptions!$D$5-IF(K2682="",Assumptions!$B$15,0))*100</f>
        <v>71.2844769693501</v>
      </c>
      <c r="Q2682" s="7" t="str">
        <f aca="false">IF(J2682&gt;=Assumptions!$B$26,"High",IF(J2682&gt;=Assumptions!$B$27,"Mid","Low"))</f>
        <v>Low</v>
      </c>
      <c r="R2682" s="7" t="str">
        <f aca="false">IF(P2682&gt;=Assumptions!$B$28,"High",IF(P2682&gt;=Assumptions!$B$29,"Mid","Low"))</f>
        <v>High</v>
      </c>
      <c r="S2682" s="7" t="str">
        <f aca="false">INDEX(Assumptions!$B$33:$B$41,MATCH(Q2682&amp;"|"&amp;R2682,Assumptions!$A$33:$A$41,0))</f>
        <v>Engaged Builders</v>
      </c>
      <c r="T2682" s="7" t="n">
        <f aca="false">IF(ISNUMBER(Data_Clean!V2682),J2682*Data_Clean!V2682,0)</f>
        <v>1.2072999</v>
      </c>
    </row>
    <row r="2683" customFormat="false" ht="15" hidden="false" customHeight="false" outlineLevel="0" collapsed="false">
      <c r="A2683" s="15" t="str">
        <f aca="false">Data_Clean!A2683</f>
        <v>CX102679</v>
      </c>
      <c r="B2683" s="14" t="n">
        <f aca="false">Data_Clean!G2683*Assumptions!$B$5</f>
        <v>53.258</v>
      </c>
      <c r="C2683" s="14" t="n">
        <f aca="false">IF(Data_Clean!H2683="",0,Data_Clean!H2683)*Assumptions!$B$6</f>
        <v>0</v>
      </c>
      <c r="D2683" s="14" t="n">
        <f aca="false">Data_Clean!I2683*Assumptions!$B$7</f>
        <v>0</v>
      </c>
      <c r="E2683" s="14" t="n">
        <f aca="false">Data_Clean!J2683*Assumptions!$B$8</f>
        <v>0</v>
      </c>
      <c r="F2683" s="14" t="n">
        <f aca="false">Data_Clean!K2683*Assumptions!$B$9</f>
        <v>0</v>
      </c>
      <c r="G2683" s="14" t="n">
        <f aca="false">Data_Clean!L2683*Assumptions!$B$10</f>
        <v>0</v>
      </c>
      <c r="H2683" s="14" t="n">
        <f aca="false">IF(OR(Data_Clean!M2683="",Data_Clean!N2683=""),0,Data_Clean!M2683*Data_Clean!N2683/100)*Assumptions!$B$13*Assumptions!$B$11</f>
        <v>0</v>
      </c>
      <c r="I2683" s="14" t="n">
        <f aca="false">Data_Clean!O2683*4*Assumptions!$B$12</f>
        <v>0</v>
      </c>
      <c r="J2683" s="14" t="n">
        <f aca="false">SUM(B2683:I2683)</f>
        <v>53.258</v>
      </c>
      <c r="K2683" s="16" t="n">
        <f aca="false">IF(Data_Clean!P2683="","",Assumptions!$B$15*0.5^(Data_Clean!P2683/Assumptions!$B$20))</f>
        <v>22.735748497656</v>
      </c>
      <c r="L2683" s="16" t="n">
        <f aca="false">Assumptions!$B$16*MIN(1,LN(1+Data_Clean!Q2683)/LN(1+Assumptions!$B$21))</f>
        <v>12.8906482631789</v>
      </c>
      <c r="M2683" s="16" t="n">
        <f aca="false">Assumptions!$B$17*(0.6*MIN(1,Data_Clean!R2683/Assumptions!$B$22)+0.4*IF(Data_Clean!S2683="",0,Data_Clean!S2683))</f>
        <v>9.402</v>
      </c>
      <c r="N2683" s="16" t="n">
        <f aca="false">Assumptions!$B$18*MIN(1,(Data_Clean!F2683-1)/Assumptions!$B$23)</f>
        <v>0</v>
      </c>
      <c r="O2683" s="16" t="n">
        <f aca="false">Assumptions!$B$19*(0.4*IF(Data_Clean!E2683="",0,MIN(1,Data_Clean!E2683/12/Assumptions!$B$24))+0.35*IF(Data_Clean!D2683="Y",1,0)+0.25*(1-MIN(Data_Clean!T2683,3)/3))/IF(Data_Clean!E2683="",0.6,1)</f>
        <v>8</v>
      </c>
      <c r="P2683" s="16" t="n">
        <f aca="false">SUM(K2683:O2683)/(Assumptions!$D$5-IF(K2683="",Assumptions!$B$15,0))*100</f>
        <v>53.0283967608349</v>
      </c>
      <c r="Q2683" s="7" t="str">
        <f aca="false">IF(J2683&gt;=Assumptions!$B$26,"High",IF(J2683&gt;=Assumptions!$B$27,"Mid","Low"))</f>
        <v>Low</v>
      </c>
      <c r="R2683" s="7" t="str">
        <f aca="false">IF(P2683&gt;=Assumptions!$B$28,"High",IF(P2683&gt;=Assumptions!$B$29,"Mid","Low"))</f>
        <v>Mid</v>
      </c>
      <c r="S2683" s="7" t="str">
        <f aca="false">INDEX(Assumptions!$B$33:$B$41,MATCH(Q2683&amp;"|"&amp;R2683,Assumptions!$A$33:$A$41,0))</f>
        <v>Light Touch</v>
      </c>
      <c r="T2683" s="7" t="n">
        <f aca="false">IF(ISNUMBER(Data_Clean!V2683),J2683*Data_Clean!V2683,0)</f>
        <v>4.5855138</v>
      </c>
    </row>
    <row r="2684" customFormat="false" ht="15" hidden="false" customHeight="false" outlineLevel="0" collapsed="false">
      <c r="A2684" s="15" t="str">
        <f aca="false">Data_Clean!A2684</f>
        <v>CX102680</v>
      </c>
      <c r="B2684" s="14" t="n">
        <f aca="false">Data_Clean!G2684*Assumptions!$B$5</f>
        <v>95.98625</v>
      </c>
      <c r="C2684" s="14" t="n">
        <f aca="false">IF(Data_Clean!H2684="",0,Data_Clean!H2684)*Assumptions!$B$6</f>
        <v>0</v>
      </c>
      <c r="D2684" s="14" t="n">
        <f aca="false">Data_Clean!I2684*Assumptions!$B$7</f>
        <v>284</v>
      </c>
      <c r="E2684" s="14" t="n">
        <f aca="false">Data_Clean!J2684*Assumptions!$B$8</f>
        <v>0</v>
      </c>
      <c r="F2684" s="14" t="n">
        <f aca="false">Data_Clean!K2684*Assumptions!$B$9</f>
        <v>0</v>
      </c>
      <c r="G2684" s="14" t="n">
        <f aca="false">Data_Clean!L2684*Assumptions!$B$10</f>
        <v>0</v>
      </c>
      <c r="H2684" s="14" t="n">
        <f aca="false">IF(OR(Data_Clean!M2684="",Data_Clean!N2684=""),0,Data_Clean!M2684*Data_Clean!N2684/100)*Assumptions!$B$13*Assumptions!$B$11</f>
        <v>235.944</v>
      </c>
      <c r="I2684" s="14" t="n">
        <f aca="false">Data_Clean!O2684*4*Assumptions!$B$12</f>
        <v>163.85712</v>
      </c>
      <c r="J2684" s="14" t="n">
        <f aca="false">SUM(B2684:I2684)</f>
        <v>779.78737</v>
      </c>
      <c r="K2684" s="16" t="n">
        <f aca="false">IF(Data_Clean!P2684="","",Assumptions!$B$15*0.5^(Data_Clean!P2684/Assumptions!$B$20))</f>
        <v>26.7269615442102</v>
      </c>
      <c r="L2684" s="16" t="n">
        <f aca="false">Assumptions!$B$16*MIN(1,LN(1+Data_Clean!Q2684)/LN(1+Assumptions!$B$21))</f>
        <v>18.3262763996531</v>
      </c>
      <c r="M2684" s="16" t="n">
        <f aca="false">Assumptions!$B$17*(0.6*MIN(1,Data_Clean!R2684/Assumptions!$B$22)+0.4*IF(Data_Clean!S2684="",0,Data_Clean!S2684))</f>
        <v>13.668</v>
      </c>
      <c r="N2684" s="16" t="n">
        <f aca="false">Assumptions!$B$18*MIN(1,(Data_Clean!F2684-1)/Assumptions!$B$23)</f>
        <v>10</v>
      </c>
      <c r="O2684" s="16" t="n">
        <f aca="false">Assumptions!$B$19*(0.4*IF(Data_Clean!E2684="",0,MIN(1,Data_Clean!E2684/12/Assumptions!$B$24))+0.35*IF(Data_Clean!D2684="Y",1,0)+0.25*(1-MIN(Data_Clean!T2684,3)/3))/IF(Data_Clean!E2684="",0.6,1)</f>
        <v>10.7</v>
      </c>
      <c r="P2684" s="16" t="n">
        <f aca="false">SUM(K2684:O2684)/(Assumptions!$D$5-IF(K2684="",Assumptions!$B$15,0))*100</f>
        <v>79.4212379438632</v>
      </c>
      <c r="Q2684" s="7" t="str">
        <f aca="false">IF(J2684&gt;=Assumptions!$B$26,"High",IF(J2684&gt;=Assumptions!$B$27,"Mid","Low"))</f>
        <v>Mid</v>
      </c>
      <c r="R2684" s="7" t="str">
        <f aca="false">IF(P2684&gt;=Assumptions!$B$28,"High",IF(P2684&gt;=Assumptions!$B$29,"Mid","Low"))</f>
        <v>High</v>
      </c>
      <c r="S2684" s="7" t="str">
        <f aca="false">INDEX(Assumptions!$B$33:$B$41,MATCH(Q2684&amp;"|"&amp;R2684,Assumptions!$A$33:$A$41,0))</f>
        <v>Engaged Builders</v>
      </c>
      <c r="T2684" s="7" t="n">
        <f aca="false">IF(ISNUMBER(Data_Clean!V2684),J2684*Data_Clean!V2684,0)</f>
        <v>12.008725498</v>
      </c>
    </row>
    <row r="2685" customFormat="false" ht="15" hidden="false" customHeight="false" outlineLevel="0" collapsed="false">
      <c r="A2685" s="15" t="str">
        <f aca="false">Data_Clean!A2685</f>
        <v>CX102681</v>
      </c>
      <c r="B2685" s="14" t="n">
        <f aca="false">Data_Clean!G2685*Assumptions!$B$5</f>
        <v>114.98</v>
      </c>
      <c r="C2685" s="14" t="n">
        <f aca="false">IF(Data_Clean!H2685="",0,Data_Clean!H2685)*Assumptions!$B$6</f>
        <v>84.84984</v>
      </c>
      <c r="D2685" s="14" t="n">
        <f aca="false">Data_Clean!I2685*Assumptions!$B$7</f>
        <v>0</v>
      </c>
      <c r="E2685" s="14" t="n">
        <f aca="false">Data_Clean!J2685*Assumptions!$B$8</f>
        <v>0</v>
      </c>
      <c r="F2685" s="14" t="n">
        <f aca="false">Data_Clean!K2685*Assumptions!$B$9</f>
        <v>0</v>
      </c>
      <c r="G2685" s="14" t="n">
        <f aca="false">Data_Clean!L2685*Assumptions!$B$10</f>
        <v>0</v>
      </c>
      <c r="H2685" s="14" t="n">
        <f aca="false">IF(OR(Data_Clean!M2685="",Data_Clean!N2685=""),0,Data_Clean!M2685*Data_Clean!N2685/100)*Assumptions!$B$13*Assumptions!$B$11</f>
        <v>0</v>
      </c>
      <c r="I2685" s="14" t="n">
        <f aca="false">Data_Clean!O2685*4*Assumptions!$B$12</f>
        <v>0</v>
      </c>
      <c r="J2685" s="14" t="n">
        <f aca="false">SUM(B2685:I2685)</f>
        <v>199.82984</v>
      </c>
      <c r="K2685" s="16" t="n">
        <f aca="false">IF(Data_Clean!P2685="","",Assumptions!$B$15*0.5^(Data_Clean!P2685/Assumptions!$B$20))</f>
        <v>29.3147990530274</v>
      </c>
      <c r="L2685" s="16" t="n">
        <f aca="false">Assumptions!$B$16*MIN(1,LN(1+Data_Clean!Q2685)/LN(1+Assumptions!$B$21))</f>
        <v>13.0760265116583</v>
      </c>
      <c r="M2685" s="16" t="n">
        <f aca="false">Assumptions!$B$17*(0.6*MIN(1,Data_Clean!R2685/Assumptions!$B$22)+0.4*IF(Data_Clean!S2685="",0,Data_Clean!S2685))</f>
        <v>4.89</v>
      </c>
      <c r="N2685" s="16" t="n">
        <f aca="false">Assumptions!$B$18*MIN(1,(Data_Clean!F2685-1)/Assumptions!$B$23)</f>
        <v>5</v>
      </c>
      <c r="O2685" s="16" t="n">
        <f aca="false">Assumptions!$B$19*(0.4*IF(Data_Clean!E2685="",0,MIN(1,Data_Clean!E2685/12/Assumptions!$B$24))+0.35*IF(Data_Clean!D2685="Y",1,0)+0.25*(1-MIN(Data_Clean!T2685,3)/3))/IF(Data_Clean!E2685="",0.6,1)</f>
        <v>7.8</v>
      </c>
      <c r="P2685" s="16" t="n">
        <f aca="false">SUM(K2685:O2685)/(Assumptions!$D$5-IF(K2685="",Assumptions!$B$15,0))*100</f>
        <v>60.0808255646856</v>
      </c>
      <c r="Q2685" s="7" t="str">
        <f aca="false">IF(J2685&gt;=Assumptions!$B$26,"High",IF(J2685&gt;=Assumptions!$B$27,"Mid","Low"))</f>
        <v>Low</v>
      </c>
      <c r="R2685" s="7" t="str">
        <f aca="false">IF(P2685&gt;=Assumptions!$B$28,"High",IF(P2685&gt;=Assumptions!$B$29,"Mid","Low"))</f>
        <v>Mid</v>
      </c>
      <c r="S2685" s="7" t="str">
        <f aca="false">INDEX(Assumptions!$B$33:$B$41,MATCH(Q2685&amp;"|"&amp;R2685,Assumptions!$A$33:$A$41,0))</f>
        <v>Light Touch</v>
      </c>
      <c r="T2685" s="7" t="n">
        <f aca="false">IF(ISNUMBER(Data_Clean!V2685),J2685*Data_Clean!V2685,0)</f>
        <v>15.107135904</v>
      </c>
    </row>
    <row r="2686" customFormat="false" ht="15" hidden="false" customHeight="false" outlineLevel="0" collapsed="false">
      <c r="A2686" s="15" t="str">
        <f aca="false">Data_Clean!A2686</f>
        <v>CX102682</v>
      </c>
      <c r="B2686" s="14" t="n">
        <f aca="false">Data_Clean!G2686*Assumptions!$B$5</f>
        <v>41.5905</v>
      </c>
      <c r="C2686" s="14" t="n">
        <f aca="false">IF(Data_Clean!H2686="",0,Data_Clean!H2686)*Assumptions!$B$6</f>
        <v>0</v>
      </c>
      <c r="D2686" s="14" t="n">
        <f aca="false">Data_Clean!I2686*Assumptions!$B$7</f>
        <v>0</v>
      </c>
      <c r="E2686" s="14" t="n">
        <f aca="false">Data_Clean!J2686*Assumptions!$B$8</f>
        <v>0</v>
      </c>
      <c r="F2686" s="14" t="n">
        <f aca="false">Data_Clean!K2686*Assumptions!$B$9</f>
        <v>0</v>
      </c>
      <c r="G2686" s="14" t="n">
        <f aca="false">Data_Clean!L2686*Assumptions!$B$10</f>
        <v>169.2</v>
      </c>
      <c r="H2686" s="14" t="n">
        <f aca="false">IF(OR(Data_Clean!M2686="",Data_Clean!N2686=""),0,Data_Clean!M2686*Data_Clean!N2686/100)*Assumptions!$B$13*Assumptions!$B$11</f>
        <v>0</v>
      </c>
      <c r="I2686" s="14" t="n">
        <f aca="false">Data_Clean!O2686*4*Assumptions!$B$12</f>
        <v>0</v>
      </c>
      <c r="J2686" s="14" t="n">
        <f aca="false">SUM(B2686:I2686)</f>
        <v>210.7905</v>
      </c>
      <c r="K2686" s="16" t="n">
        <f aca="false">IF(Data_Clean!P2686="","",Assumptions!$B$15*0.5^(Data_Clean!P2686/Assumptions!$B$20))</f>
        <v>11.1082316421492</v>
      </c>
      <c r="L2686" s="16" t="n">
        <f aca="false">Assumptions!$B$16*MIN(1,LN(1+Data_Clean!Q2686)/LN(1+Assumptions!$B$21))</f>
        <v>6.7118774147124</v>
      </c>
      <c r="M2686" s="16" t="n">
        <f aca="false">Assumptions!$B$17*(0.6*MIN(1,Data_Clean!R2686/Assumptions!$B$22)+0.4*IF(Data_Clean!S2686="",0,Data_Clean!S2686))</f>
        <v>1.926</v>
      </c>
      <c r="N2686" s="16" t="n">
        <f aca="false">Assumptions!$B$18*MIN(1,(Data_Clean!F2686-1)/Assumptions!$B$23)</f>
        <v>5</v>
      </c>
      <c r="O2686" s="16" t="n">
        <f aca="false">Assumptions!$B$19*(0.4*IF(Data_Clean!E2686="",0,MIN(1,Data_Clean!E2686/12/Assumptions!$B$24))+0.35*IF(Data_Clean!D2686="Y",1,0)+0.25*(1-MIN(Data_Clean!T2686,3)/3))/IF(Data_Clean!E2686="",0.6,1)</f>
        <v>6.5</v>
      </c>
      <c r="P2686" s="16" t="n">
        <f aca="false">SUM(K2686:O2686)/(Assumptions!$D$5-IF(K2686="",Assumptions!$B$15,0))*100</f>
        <v>31.2461090568616</v>
      </c>
      <c r="Q2686" s="7" t="str">
        <f aca="false">IF(J2686&gt;=Assumptions!$B$26,"High",IF(J2686&gt;=Assumptions!$B$27,"Mid","Low"))</f>
        <v>Low</v>
      </c>
      <c r="R2686" s="7" t="str">
        <f aca="false">IF(P2686&gt;=Assumptions!$B$28,"High",IF(P2686&gt;=Assumptions!$B$29,"Mid","Low"))</f>
        <v>Low</v>
      </c>
      <c r="S2686" s="7" t="str">
        <f aca="false">INDEX(Assumptions!$B$33:$B$41,MATCH(Q2686&amp;"|"&amp;R2686,Assumptions!$A$33:$A$41,0))</f>
        <v>Dormant &amp; Low Value</v>
      </c>
      <c r="T2686" s="7" t="n">
        <f aca="false">IF(ISNUMBER(Data_Clean!V2686),J2686*Data_Clean!V2686,0)</f>
        <v>38.9540844</v>
      </c>
    </row>
    <row r="2687" customFormat="false" ht="15" hidden="false" customHeight="false" outlineLevel="0" collapsed="false">
      <c r="A2687" s="15" t="str">
        <f aca="false">Data_Clean!A2687</f>
        <v>CX102683</v>
      </c>
      <c r="B2687" s="14" t="n">
        <f aca="false">Data_Clean!G2687*Assumptions!$B$5</f>
        <v>87.758</v>
      </c>
      <c r="C2687" s="14" t="n">
        <f aca="false">IF(Data_Clean!H2687="",0,Data_Clean!H2687)*Assumptions!$B$6</f>
        <v>0</v>
      </c>
      <c r="D2687" s="14" t="n">
        <f aca="false">Data_Clean!I2687*Assumptions!$B$7</f>
        <v>0</v>
      </c>
      <c r="E2687" s="14" t="n">
        <f aca="false">Data_Clean!J2687*Assumptions!$B$8</f>
        <v>210.164175</v>
      </c>
      <c r="F2687" s="14" t="n">
        <f aca="false">Data_Clean!K2687*Assumptions!$B$9</f>
        <v>1910.7</v>
      </c>
      <c r="G2687" s="14" t="n">
        <f aca="false">Data_Clean!L2687*Assumptions!$B$10</f>
        <v>0</v>
      </c>
      <c r="H2687" s="14" t="n">
        <f aca="false">IF(OR(Data_Clean!M2687="",Data_Clean!N2687=""),0,Data_Clean!M2687*Data_Clean!N2687/100)*Assumptions!$B$13*Assumptions!$B$11</f>
        <v>0</v>
      </c>
      <c r="I2687" s="14" t="n">
        <f aca="false">Data_Clean!O2687*4*Assumptions!$B$12</f>
        <v>0</v>
      </c>
      <c r="J2687" s="14" t="n">
        <f aca="false">SUM(B2687:I2687)</f>
        <v>2208.622175</v>
      </c>
      <c r="K2687" s="16" t="n">
        <f aca="false">IF(Data_Clean!P2687="","",Assumptions!$B$15*0.5^(Data_Clean!P2687/Assumptions!$B$20))</f>
        <v>8.0383009690222</v>
      </c>
      <c r="L2687" s="16" t="n">
        <f aca="false">Assumptions!$B$16*MIN(1,LN(1+Data_Clean!Q2687)/LN(1+Assumptions!$B$21))</f>
        <v>10.362865626271</v>
      </c>
      <c r="M2687" s="16" t="n">
        <f aca="false">Assumptions!$B$17*(0.6*MIN(1,Data_Clean!R2687/Assumptions!$B$22)+0.4*IF(Data_Clean!S2687="",0,Data_Clean!S2687))</f>
        <v>8.958</v>
      </c>
      <c r="N2687" s="16" t="n">
        <f aca="false">Assumptions!$B$18*MIN(1,(Data_Clean!F2687-1)/Assumptions!$B$23)</f>
        <v>10</v>
      </c>
      <c r="O2687" s="16" t="n">
        <f aca="false">Assumptions!$B$19*(0.4*IF(Data_Clean!E2687="",0,MIN(1,Data_Clean!E2687/12/Assumptions!$B$24))+0.35*IF(Data_Clean!D2687="Y",1,0)+0.25*(1-MIN(Data_Clean!T2687,3)/3))/IF(Data_Clean!E2687="",0.6,1)</f>
        <v>9.75</v>
      </c>
      <c r="P2687" s="16" t="n">
        <f aca="false">SUM(K2687:O2687)/(Assumptions!$D$5-IF(K2687="",Assumptions!$B$15,0))*100</f>
        <v>47.1091665952932</v>
      </c>
      <c r="Q2687" s="7" t="str">
        <f aca="false">IF(J2687&gt;=Assumptions!$B$26,"High",IF(J2687&gt;=Assumptions!$B$27,"Mid","Low"))</f>
        <v>High</v>
      </c>
      <c r="R2687" s="7" t="str">
        <f aca="false">IF(P2687&gt;=Assumptions!$B$28,"High",IF(P2687&gt;=Assumptions!$B$29,"Mid","Low"))</f>
        <v>Low</v>
      </c>
      <c r="S2687" s="7" t="str">
        <f aca="false">INDEX(Assumptions!$B$33:$B$41,MATCH(Q2687&amp;"|"&amp;R2687,Assumptions!$A$33:$A$41,0))</f>
        <v>Affluent Drifters</v>
      </c>
      <c r="T2687" s="7" t="n">
        <f aca="false">IF(ISNUMBER(Data_Clean!V2687),J2687*Data_Clean!V2687,0)</f>
        <v>184.64081383</v>
      </c>
    </row>
    <row r="2688" customFormat="false" ht="15" hidden="false" customHeight="false" outlineLevel="0" collapsed="false">
      <c r="A2688" s="15" t="str">
        <f aca="false">Data_Clean!A2688</f>
        <v>CX102684</v>
      </c>
      <c r="B2688" s="14" t="n">
        <f aca="false">Data_Clean!G2688*Assumptions!$B$5</f>
        <v>210.14475</v>
      </c>
      <c r="C2688" s="14" t="n">
        <f aca="false">IF(Data_Clean!H2688="",0,Data_Clean!H2688)*Assumptions!$B$6</f>
        <v>9.28416</v>
      </c>
      <c r="D2688" s="14" t="n">
        <f aca="false">Data_Clean!I2688*Assumptions!$B$7</f>
        <v>0</v>
      </c>
      <c r="E2688" s="14" t="n">
        <f aca="false">Data_Clean!J2688*Assumptions!$B$8</f>
        <v>0</v>
      </c>
      <c r="F2688" s="14" t="n">
        <f aca="false">Data_Clean!K2688*Assumptions!$B$9</f>
        <v>0</v>
      </c>
      <c r="G2688" s="14" t="n">
        <f aca="false">Data_Clean!L2688*Assumptions!$B$10</f>
        <v>0</v>
      </c>
      <c r="H2688" s="14" t="n">
        <f aca="false">IF(OR(Data_Clean!M2688="",Data_Clean!N2688=""),0,Data_Clean!M2688*Data_Clean!N2688/100)*Assumptions!$B$13*Assumptions!$B$11</f>
        <v>0</v>
      </c>
      <c r="I2688" s="14" t="n">
        <f aca="false">Data_Clean!O2688*4*Assumptions!$B$12</f>
        <v>0</v>
      </c>
      <c r="J2688" s="14" t="n">
        <f aca="false">SUM(B2688:I2688)</f>
        <v>219.42891</v>
      </c>
      <c r="K2688" s="16" t="n">
        <f aca="false">IF(Data_Clean!P2688="","",Assumptions!$B$15*0.5^(Data_Clean!P2688/Assumptions!$B$20))</f>
        <v>24.9371368842836</v>
      </c>
      <c r="L2688" s="16" t="n">
        <f aca="false">Assumptions!$B$16*MIN(1,LN(1+Data_Clean!Q2688)/LN(1+Assumptions!$B$21))</f>
        <v>14.9444347261843</v>
      </c>
      <c r="M2688" s="16" t="n">
        <f aca="false">Assumptions!$B$17*(0.6*MIN(1,Data_Clean!R2688/Assumptions!$B$22)+0.4*IF(Data_Clean!S2688="",0,Data_Clean!S2688))</f>
        <v>11.784</v>
      </c>
      <c r="N2688" s="16" t="n">
        <f aca="false">Assumptions!$B$18*MIN(1,(Data_Clean!F2688-1)/Assumptions!$B$23)</f>
        <v>5</v>
      </c>
      <c r="O2688" s="16" t="n">
        <f aca="false">Assumptions!$B$19*(0.4*IF(Data_Clean!E2688="",0,MIN(1,Data_Clean!E2688/12/Assumptions!$B$24))+0.35*IF(Data_Clean!D2688="Y",1,0)+0.25*(1-MIN(Data_Clean!T2688,3)/3))/IF(Data_Clean!E2688="",0.6,1)</f>
        <v>9.75</v>
      </c>
      <c r="P2688" s="16" t="n">
        <f aca="false">SUM(K2688:O2688)/(Assumptions!$D$5-IF(K2688="",Assumptions!$B$15,0))*100</f>
        <v>66.4155716104679</v>
      </c>
      <c r="Q2688" s="7" t="str">
        <f aca="false">IF(J2688&gt;=Assumptions!$B$26,"High",IF(J2688&gt;=Assumptions!$B$27,"Mid","Low"))</f>
        <v>Low</v>
      </c>
      <c r="R2688" s="7" t="str">
        <f aca="false">IF(P2688&gt;=Assumptions!$B$28,"High",IF(P2688&gt;=Assumptions!$B$29,"Mid","Low"))</f>
        <v>Mid</v>
      </c>
      <c r="S2688" s="7" t="str">
        <f aca="false">INDEX(Assumptions!$B$33:$B$41,MATCH(Q2688&amp;"|"&amp;R2688,Assumptions!$A$33:$A$41,0))</f>
        <v>Light Touch</v>
      </c>
      <c r="T2688" s="7" t="n">
        <f aca="false">IF(ISNUMBER(Data_Clean!V2688),J2688*Data_Clean!V2688,0)</f>
        <v>11.234760192</v>
      </c>
    </row>
    <row r="2689" customFormat="false" ht="15" hidden="false" customHeight="false" outlineLevel="0" collapsed="false">
      <c r="A2689" s="15" t="str">
        <f aca="false">Data_Clean!A2689</f>
        <v>CX102685</v>
      </c>
      <c r="B2689" s="14" t="n">
        <f aca="false">Data_Clean!G2689*Assumptions!$B$5</f>
        <v>8.5365</v>
      </c>
      <c r="C2689" s="14" t="n">
        <f aca="false">IF(Data_Clean!H2689="",0,Data_Clean!H2689)*Assumptions!$B$6</f>
        <v>0</v>
      </c>
      <c r="D2689" s="14" t="n">
        <f aca="false">Data_Clean!I2689*Assumptions!$B$7</f>
        <v>52.8</v>
      </c>
      <c r="E2689" s="14" t="n">
        <f aca="false">Data_Clean!J2689*Assumptions!$B$8</f>
        <v>0</v>
      </c>
      <c r="F2689" s="14" t="n">
        <f aca="false">Data_Clean!K2689*Assumptions!$B$9</f>
        <v>0</v>
      </c>
      <c r="G2689" s="14" t="n">
        <f aca="false">Data_Clean!L2689*Assumptions!$B$10</f>
        <v>0</v>
      </c>
      <c r="H2689" s="14" t="n">
        <f aca="false">IF(OR(Data_Clean!M2689="",Data_Clean!N2689=""),0,Data_Clean!M2689*Data_Clean!N2689/100)*Assumptions!$B$13*Assumptions!$B$11</f>
        <v>0</v>
      </c>
      <c r="I2689" s="14" t="n">
        <f aca="false">Data_Clean!O2689*4*Assumptions!$B$12</f>
        <v>0</v>
      </c>
      <c r="J2689" s="14" t="n">
        <f aca="false">SUM(B2689:I2689)</f>
        <v>61.3365</v>
      </c>
      <c r="K2689" s="16" t="n">
        <f aca="false">IF(Data_Clean!P2689="","",Assumptions!$B$15*0.5^(Data_Clean!P2689/Assumptions!$B$20))</f>
        <v>9.23358310008687</v>
      </c>
      <c r="L2689" s="16" t="n">
        <f aca="false">Assumptions!$B$16*MIN(1,LN(1+Data_Clean!Q2689)/LN(1+Assumptions!$B$21))</f>
        <v>7.47221736309214</v>
      </c>
      <c r="M2689" s="16" t="n">
        <f aca="false">Assumptions!$B$17*(0.6*MIN(1,Data_Clean!R2689/Assumptions!$B$22)+0.4*IF(Data_Clean!S2689="",0,Data_Clean!S2689))</f>
        <v>5.736</v>
      </c>
      <c r="N2689" s="16" t="n">
        <f aca="false">Assumptions!$B$18*MIN(1,(Data_Clean!F2689-1)/Assumptions!$B$23)</f>
        <v>5</v>
      </c>
      <c r="O2689" s="16" t="n">
        <f aca="false">Assumptions!$B$19*(0.4*IF(Data_Clean!E2689="",0,MIN(1,Data_Clean!E2689/12/Assumptions!$B$24))+0.35*IF(Data_Clean!D2689="Y",1,0)+0.25*(1-MIN(Data_Clean!T2689,3)/3))/IF(Data_Clean!E2689="",0.6,1)</f>
        <v>9.75</v>
      </c>
      <c r="P2689" s="16" t="n">
        <f aca="false">SUM(K2689:O2689)/(Assumptions!$D$5-IF(K2689="",Assumptions!$B$15,0))*100</f>
        <v>37.191800463179</v>
      </c>
      <c r="Q2689" s="7" t="str">
        <f aca="false">IF(J2689&gt;=Assumptions!$B$26,"High",IF(J2689&gt;=Assumptions!$B$27,"Mid","Low"))</f>
        <v>Low</v>
      </c>
      <c r="R2689" s="7" t="str">
        <f aca="false">IF(P2689&gt;=Assumptions!$B$28,"High",IF(P2689&gt;=Assumptions!$B$29,"Mid","Low"))</f>
        <v>Low</v>
      </c>
      <c r="S2689" s="7" t="str">
        <f aca="false">INDEX(Assumptions!$B$33:$B$41,MATCH(Q2689&amp;"|"&amp;R2689,Assumptions!$A$33:$A$41,0))</f>
        <v>Dormant &amp; Low Value</v>
      </c>
      <c r="T2689" s="7" t="n">
        <f aca="false">IF(ISNUMBER(Data_Clean!V2689),J2689*Data_Clean!V2689,0)</f>
        <v>8.67911475</v>
      </c>
    </row>
    <row r="2690" customFormat="false" ht="15" hidden="false" customHeight="false" outlineLevel="0" collapsed="false">
      <c r="A2690" s="15" t="str">
        <f aca="false">Data_Clean!A2690</f>
        <v>CX102686</v>
      </c>
      <c r="B2690" s="14" t="n">
        <f aca="false">Data_Clean!G2690*Assumptions!$B$5</f>
        <v>204.9895</v>
      </c>
      <c r="C2690" s="14" t="n">
        <f aca="false">IF(Data_Clean!H2690="",0,Data_Clean!H2690)*Assumptions!$B$6</f>
        <v>275.05368</v>
      </c>
      <c r="D2690" s="14" t="n">
        <f aca="false">Data_Clean!I2690*Assumptions!$B$7</f>
        <v>444.8</v>
      </c>
      <c r="E2690" s="14" t="n">
        <f aca="false">Data_Clean!J2690*Assumptions!$B$8</f>
        <v>0</v>
      </c>
      <c r="F2690" s="14" t="n">
        <f aca="false">Data_Clean!K2690*Assumptions!$B$9</f>
        <v>2129.6</v>
      </c>
      <c r="G2690" s="14" t="n">
        <f aca="false">Data_Clean!L2690*Assumptions!$B$10</f>
        <v>0</v>
      </c>
      <c r="H2690" s="14" t="n">
        <f aca="false">IF(OR(Data_Clean!M2690="",Data_Clean!N2690=""),0,Data_Clean!M2690*Data_Clean!N2690/100)*Assumptions!$B$13*Assumptions!$B$11</f>
        <v>550.116</v>
      </c>
      <c r="I2690" s="14" t="n">
        <f aca="false">Data_Clean!O2690*4*Assumptions!$B$12</f>
        <v>17.39568</v>
      </c>
      <c r="J2690" s="14" t="n">
        <f aca="false">SUM(B2690:I2690)</f>
        <v>3621.95486</v>
      </c>
      <c r="K2690" s="16" t="n">
        <f aca="false">IF(Data_Clean!P2690="","",Assumptions!$B$15*0.5^(Data_Clean!P2690/Assumptions!$B$20))</f>
        <v>27.3516746567465</v>
      </c>
      <c r="L2690" s="16" t="n">
        <f aca="false">Assumptions!$B$16*MIN(1,LN(1+Data_Clean!Q2690)/LN(1+Assumptions!$B$21))</f>
        <v>14.4532413158944</v>
      </c>
      <c r="M2690" s="16" t="n">
        <f aca="false">Assumptions!$B$17*(0.6*MIN(1,Data_Clean!R2690/Assumptions!$B$22)+0.4*IF(Data_Clean!S2690="",0,Data_Clean!S2690))</f>
        <v>3.912</v>
      </c>
      <c r="N2690" s="16" t="n">
        <f aca="false">Assumptions!$B$18*MIN(1,(Data_Clean!F2690-1)/Assumptions!$B$23)</f>
        <v>20</v>
      </c>
      <c r="O2690" s="16" t="n">
        <f aca="false">Assumptions!$B$19*(0.4*IF(Data_Clean!E2690="",0,MIN(1,Data_Clean!E2690/12/Assumptions!$B$24))+0.35*IF(Data_Clean!D2690="Y",1,0)+0.25*(1-MIN(Data_Clean!T2690,3)/3))/IF(Data_Clean!E2690="",0.6,1)</f>
        <v>10.15</v>
      </c>
      <c r="P2690" s="16" t="n">
        <f aca="false">SUM(K2690:O2690)/(Assumptions!$D$5-IF(K2690="",Assumptions!$B$15,0))*100</f>
        <v>75.8669159726409</v>
      </c>
      <c r="Q2690" s="7" t="str">
        <f aca="false">IF(J2690&gt;=Assumptions!$B$26,"High",IF(J2690&gt;=Assumptions!$B$27,"Mid","Low"))</f>
        <v>High</v>
      </c>
      <c r="R2690" s="7" t="str">
        <f aca="false">IF(P2690&gt;=Assumptions!$B$28,"High",IF(P2690&gt;=Assumptions!$B$29,"Mid","Low"))</f>
        <v>High</v>
      </c>
      <c r="S2690" s="7" t="str">
        <f aca="false">INDEX(Assumptions!$B$33:$B$41,MATCH(Q2690&amp;"|"&amp;R2690,Assumptions!$A$33:$A$41,0))</f>
        <v>Premier Advocates</v>
      </c>
      <c r="T2690" s="7" t="n">
        <f aca="false">IF(ISNUMBER(Data_Clean!V2690),J2690*Data_Clean!V2690,0)</f>
        <v>103.22571351</v>
      </c>
    </row>
    <row r="2691" customFormat="false" ht="15" hidden="false" customHeight="false" outlineLevel="0" collapsed="false">
      <c r="A2691" s="15" t="str">
        <f aca="false">Data_Clean!A2691</f>
        <v>CX102687</v>
      </c>
      <c r="B2691" s="14" t="n">
        <f aca="false">Data_Clean!G2691*Assumptions!$B$5</f>
        <v>130.47425</v>
      </c>
      <c r="C2691" s="14" t="n">
        <f aca="false">IF(Data_Clean!H2691="",0,Data_Clean!H2691)*Assumptions!$B$6</f>
        <v>165.49068</v>
      </c>
      <c r="D2691" s="14" t="n">
        <f aca="false">Data_Clean!I2691*Assumptions!$B$7</f>
        <v>0</v>
      </c>
      <c r="E2691" s="14" t="n">
        <f aca="false">Data_Clean!J2691*Assumptions!$B$8</f>
        <v>0</v>
      </c>
      <c r="F2691" s="14" t="n">
        <f aca="false">Data_Clean!K2691*Assumptions!$B$9</f>
        <v>0</v>
      </c>
      <c r="G2691" s="14" t="n">
        <f aca="false">Data_Clean!L2691*Assumptions!$B$10</f>
        <v>558.45</v>
      </c>
      <c r="H2691" s="14" t="n">
        <f aca="false">IF(OR(Data_Clean!M2691="",Data_Clean!N2691=""),0,Data_Clean!M2691*Data_Clean!N2691/100)*Assumptions!$B$13*Assumptions!$B$11</f>
        <v>406.818</v>
      </c>
      <c r="I2691" s="14" t="n">
        <f aca="false">Data_Clean!O2691*4*Assumptions!$B$12</f>
        <v>25.26384</v>
      </c>
      <c r="J2691" s="14" t="n">
        <f aca="false">SUM(B2691:I2691)</f>
        <v>1286.49677</v>
      </c>
      <c r="K2691" s="16" t="n">
        <f aca="false">IF(Data_Clean!P2691="","",Assumptions!$B$15*0.5^(Data_Clean!P2691/Assumptions!$B$20))</f>
        <v>27.9909897461042</v>
      </c>
      <c r="L2691" s="16" t="n">
        <f aca="false">Assumptions!$B$16*MIN(1,LN(1+Data_Clean!Q2691)/LN(1+Assumptions!$B$21))</f>
        <v>16.1441621526288</v>
      </c>
      <c r="M2691" s="16" t="n">
        <f aca="false">Assumptions!$B$17*(0.6*MIN(1,Data_Clean!R2691/Assumptions!$B$22)+0.4*IF(Data_Clean!S2691="",0,Data_Clean!S2691))</f>
        <v>13.002</v>
      </c>
      <c r="N2691" s="16" t="n">
        <f aca="false">Assumptions!$B$18*MIN(1,(Data_Clean!F2691-1)/Assumptions!$B$23)</f>
        <v>15</v>
      </c>
      <c r="O2691" s="16" t="n">
        <f aca="false">Assumptions!$B$19*(0.4*IF(Data_Clean!E2691="",0,MIN(1,Data_Clean!E2691/12/Assumptions!$B$24))+0.35*IF(Data_Clean!D2691="Y",1,0)+0.25*(1-MIN(Data_Clean!T2691,3)/3))/IF(Data_Clean!E2691="",0.6,1)</f>
        <v>8.15</v>
      </c>
      <c r="P2691" s="16" t="n">
        <f aca="false">SUM(K2691:O2691)/(Assumptions!$D$5-IF(K2691="",Assumptions!$B$15,0))*100</f>
        <v>80.287151898733</v>
      </c>
      <c r="Q2691" s="7" t="str">
        <f aca="false">IF(J2691&gt;=Assumptions!$B$26,"High",IF(J2691&gt;=Assumptions!$B$27,"Mid","Low"))</f>
        <v>Mid</v>
      </c>
      <c r="R2691" s="7" t="str">
        <f aca="false">IF(P2691&gt;=Assumptions!$B$28,"High",IF(P2691&gt;=Assumptions!$B$29,"Mid","Low"))</f>
        <v>High</v>
      </c>
      <c r="S2691" s="7" t="str">
        <f aca="false">INDEX(Assumptions!$B$33:$B$41,MATCH(Q2691&amp;"|"&amp;R2691,Assumptions!$A$33:$A$41,0))</f>
        <v>Engaged Builders</v>
      </c>
      <c r="T2691" s="7" t="n">
        <f aca="false">IF(ISNUMBER(Data_Clean!V2691),J2691*Data_Clean!V2691,0)</f>
        <v>82.207143603</v>
      </c>
    </row>
    <row r="2692" customFormat="false" ht="15" hidden="false" customHeight="false" outlineLevel="0" collapsed="false">
      <c r="A2692" s="15" t="str">
        <f aca="false">Data_Clean!A2692</f>
        <v>CX102688</v>
      </c>
      <c r="B2692" s="14" t="n">
        <f aca="false">Data_Clean!G2692*Assumptions!$B$5</f>
        <v>111.7235</v>
      </c>
      <c r="C2692" s="14" t="n">
        <f aca="false">IF(Data_Clean!H2692="",0,Data_Clean!H2692)*Assumptions!$B$6</f>
        <v>0</v>
      </c>
      <c r="D2692" s="14" t="n">
        <f aca="false">Data_Clean!I2692*Assumptions!$B$7</f>
        <v>0</v>
      </c>
      <c r="E2692" s="14" t="n">
        <f aca="false">Data_Clean!J2692*Assumptions!$B$8</f>
        <v>0</v>
      </c>
      <c r="F2692" s="14" t="n">
        <f aca="false">Data_Clean!K2692*Assumptions!$B$9</f>
        <v>0</v>
      </c>
      <c r="G2692" s="14" t="n">
        <f aca="false">Data_Clean!L2692*Assumptions!$B$10</f>
        <v>0</v>
      </c>
      <c r="H2692" s="14" t="n">
        <f aca="false">IF(OR(Data_Clean!M2692="",Data_Clean!N2692=""),0,Data_Clean!M2692*Data_Clean!N2692/100)*Assumptions!$B$13*Assumptions!$B$11</f>
        <v>83.316</v>
      </c>
      <c r="I2692" s="14" t="n">
        <f aca="false">Data_Clean!O2692*4*Assumptions!$B$12</f>
        <v>8.24592</v>
      </c>
      <c r="J2692" s="14" t="n">
        <f aca="false">SUM(B2692:I2692)</f>
        <v>203.28542</v>
      </c>
      <c r="K2692" s="16" t="n">
        <f aca="false">IF(Data_Clean!P2692="","",Assumptions!$B$15*0.5^(Data_Clean!P2692/Assumptions!$B$20))</f>
        <v>18.8988157484231</v>
      </c>
      <c r="L2692" s="16" t="n">
        <f aca="false">Assumptions!$B$16*MIN(1,LN(1+Data_Clean!Q2692)/LN(1+Assumptions!$B$21))</f>
        <v>11.8154173628685</v>
      </c>
      <c r="M2692" s="16" t="n">
        <f aca="false">Assumptions!$B$17*(0.6*MIN(1,Data_Clean!R2692/Assumptions!$B$22)+0.4*IF(Data_Clean!S2692="",0,Data_Clean!S2692))</f>
        <v>7.554</v>
      </c>
      <c r="N2692" s="16" t="n">
        <f aca="false">Assumptions!$B$18*MIN(1,(Data_Clean!F2692-1)/Assumptions!$B$23)</f>
        <v>5</v>
      </c>
      <c r="O2692" s="16" t="n">
        <f aca="false">Assumptions!$B$19*(0.4*IF(Data_Clean!E2692="",0,MIN(1,Data_Clean!E2692/12/Assumptions!$B$24))+0.35*IF(Data_Clean!D2692="Y",1,0)+0.25*(1-MIN(Data_Clean!T2692,3)/3))/IF(Data_Clean!E2692="",0.6,1)</f>
        <v>4</v>
      </c>
      <c r="P2692" s="16" t="n">
        <f aca="false">SUM(K2692:O2692)/(Assumptions!$D$5-IF(K2692="",Assumptions!$B$15,0))*100</f>
        <v>47.2682331112916</v>
      </c>
      <c r="Q2692" s="7" t="str">
        <f aca="false">IF(J2692&gt;=Assumptions!$B$26,"High",IF(J2692&gt;=Assumptions!$B$27,"Mid","Low"))</f>
        <v>Low</v>
      </c>
      <c r="R2692" s="7" t="str">
        <f aca="false">IF(P2692&gt;=Assumptions!$B$28,"High",IF(P2692&gt;=Assumptions!$B$29,"Mid","Low"))</f>
        <v>Low</v>
      </c>
      <c r="S2692" s="7" t="str">
        <f aca="false">INDEX(Assumptions!$B$33:$B$41,MATCH(Q2692&amp;"|"&amp;R2692,Assumptions!$A$33:$A$41,0))</f>
        <v>Dormant &amp; Low Value</v>
      </c>
      <c r="T2692" s="7" t="n">
        <f aca="false">IF(ISNUMBER(Data_Clean!V2692),J2692*Data_Clean!V2692,0)</f>
        <v>33.359137422</v>
      </c>
    </row>
    <row r="2693" customFormat="false" ht="15" hidden="false" customHeight="false" outlineLevel="0" collapsed="false">
      <c r="A2693" s="15" t="str">
        <f aca="false">Data_Clean!A2693</f>
        <v>CX102689</v>
      </c>
      <c r="B2693" s="14" t="n">
        <f aca="false">Data_Clean!G2693*Assumptions!$B$5</f>
        <v>335.602</v>
      </c>
      <c r="C2693" s="14" t="n">
        <f aca="false">IF(Data_Clean!H2693="",0,Data_Clean!H2693)*Assumptions!$B$6</f>
        <v>0</v>
      </c>
      <c r="D2693" s="14" t="n">
        <f aca="false">Data_Clean!I2693*Assumptions!$B$7</f>
        <v>0</v>
      </c>
      <c r="E2693" s="14" t="n">
        <f aca="false">Data_Clean!J2693*Assumptions!$B$8</f>
        <v>2932.118475</v>
      </c>
      <c r="F2693" s="14" t="n">
        <f aca="false">Data_Clean!K2693*Assumptions!$B$9</f>
        <v>0</v>
      </c>
      <c r="G2693" s="14" t="n">
        <f aca="false">Data_Clean!L2693*Assumptions!$B$10</f>
        <v>0</v>
      </c>
      <c r="H2693" s="14" t="n">
        <f aca="false">IF(OR(Data_Clean!M2693="",Data_Clean!N2693=""),0,Data_Clean!M2693*Data_Clean!N2693/100)*Assumptions!$B$13*Assumptions!$B$11</f>
        <v>348.984</v>
      </c>
      <c r="I2693" s="14" t="n">
        <f aca="false">Data_Clean!O2693*4*Assumptions!$B$12</f>
        <v>34.82976</v>
      </c>
      <c r="J2693" s="14" t="n">
        <f aca="false">SUM(B2693:I2693)</f>
        <v>3651.534235</v>
      </c>
      <c r="K2693" s="16" t="n">
        <f aca="false">IF(Data_Clean!P2693="","",Assumptions!$B$15*0.5^(Data_Clean!P2693/Assumptions!$B$20))</f>
        <v>28.6452481173125</v>
      </c>
      <c r="L2693" s="16" t="n">
        <f aca="false">Assumptions!$B$16*MIN(1,LN(1+Data_Clean!Q2693)/LN(1+Assumptions!$B$21))</f>
        <v>15.8750156145389</v>
      </c>
      <c r="M2693" s="16" t="n">
        <f aca="false">Assumptions!$B$17*(0.6*MIN(1,Data_Clean!R2693/Assumptions!$B$22)+0.4*IF(Data_Clean!S2693="",0,Data_Clean!S2693))</f>
        <v>11.58</v>
      </c>
      <c r="N2693" s="16" t="n">
        <f aca="false">Assumptions!$B$18*MIN(1,(Data_Clean!F2693-1)/Assumptions!$B$23)</f>
        <v>15</v>
      </c>
      <c r="O2693" s="16" t="n">
        <f aca="false">Assumptions!$B$19*(0.4*IF(Data_Clean!E2693="",0,MIN(1,Data_Clean!E2693/12/Assumptions!$B$24))+0.35*IF(Data_Clean!D2693="Y",1,0)+0.25*(1-MIN(Data_Clean!T2693,3)/3))/IF(Data_Clean!E2693="",0.6,1)</f>
        <v>13.75</v>
      </c>
      <c r="P2693" s="16" t="n">
        <f aca="false">SUM(K2693:O2693)/(Assumptions!$D$5-IF(K2693="",Assumptions!$B$15,0))*100</f>
        <v>84.8502637318514</v>
      </c>
      <c r="Q2693" s="7" t="str">
        <f aca="false">IF(J2693&gt;=Assumptions!$B$26,"High",IF(J2693&gt;=Assumptions!$B$27,"Mid","Low"))</f>
        <v>High</v>
      </c>
      <c r="R2693" s="7" t="str">
        <f aca="false">IF(P2693&gt;=Assumptions!$B$28,"High",IF(P2693&gt;=Assumptions!$B$29,"Mid","Low"))</f>
        <v>High</v>
      </c>
      <c r="S2693" s="7" t="str">
        <f aca="false">INDEX(Assumptions!$B$33:$B$41,MATCH(Q2693&amp;"|"&amp;R2693,Assumptions!$A$33:$A$41,0))</f>
        <v>Premier Advocates</v>
      </c>
      <c r="T2693" s="7" t="n">
        <f aca="false">IF(ISNUMBER(Data_Clean!V2693),J2693*Data_Clean!V2693,0)</f>
        <v>136.9325338125</v>
      </c>
    </row>
    <row r="2694" customFormat="false" ht="15" hidden="false" customHeight="false" outlineLevel="0" collapsed="false">
      <c r="A2694" s="15" t="str">
        <f aca="false">Data_Clean!A2694</f>
        <v>CX102690</v>
      </c>
      <c r="B2694" s="14" t="n">
        <f aca="false">Data_Clean!G2694*Assumptions!$B$5</f>
        <v>23.03825</v>
      </c>
      <c r="C2694" s="14" t="n">
        <f aca="false">IF(Data_Clean!H2694="",0,Data_Clean!H2694)*Assumptions!$B$6</f>
        <v>0</v>
      </c>
      <c r="D2694" s="14" t="n">
        <f aca="false">Data_Clean!I2694*Assumptions!$B$7</f>
        <v>0</v>
      </c>
      <c r="E2694" s="14" t="n">
        <f aca="false">Data_Clean!J2694*Assumptions!$B$8</f>
        <v>0</v>
      </c>
      <c r="F2694" s="14" t="n">
        <f aca="false">Data_Clean!K2694*Assumptions!$B$9</f>
        <v>0</v>
      </c>
      <c r="G2694" s="14" t="n">
        <f aca="false">Data_Clean!L2694*Assumptions!$B$10</f>
        <v>0</v>
      </c>
      <c r="H2694" s="14" t="n">
        <f aca="false">IF(OR(Data_Clean!M2694="",Data_Clean!N2694=""),0,Data_Clean!M2694*Data_Clean!N2694/100)*Assumptions!$B$13*Assumptions!$B$11</f>
        <v>39.27</v>
      </c>
      <c r="I2694" s="14" t="n">
        <f aca="false">Data_Clean!O2694*4*Assumptions!$B$12</f>
        <v>1.99008</v>
      </c>
      <c r="J2694" s="14" t="n">
        <f aca="false">SUM(B2694:I2694)</f>
        <v>64.29833</v>
      </c>
      <c r="K2694" s="16" t="n">
        <f aca="false">IF(Data_Clean!P2694="","",Assumptions!$B$15*0.5^(Data_Clean!P2694/Assumptions!$B$20))</f>
        <v>27.3516746567465</v>
      </c>
      <c r="L2694" s="16" t="n">
        <f aca="false">Assumptions!$B$16*MIN(1,LN(1+Data_Clean!Q2694)/LN(1+Assumptions!$B$21))</f>
        <v>11.5625930527155</v>
      </c>
      <c r="M2694" s="16" t="n">
        <f aca="false">Assumptions!$B$17*(0.6*MIN(1,Data_Clean!R2694/Assumptions!$B$22)+0.4*IF(Data_Clean!S2694="",0,Data_Clean!S2694))</f>
        <v>6.558</v>
      </c>
      <c r="N2694" s="16" t="n">
        <f aca="false">Assumptions!$B$18*MIN(1,(Data_Clean!F2694-1)/Assumptions!$B$23)</f>
        <v>5</v>
      </c>
      <c r="O2694" s="16" t="n">
        <f aca="false">Assumptions!$B$19*(0.4*IF(Data_Clean!E2694="",0,MIN(1,Data_Clean!E2694/12/Assumptions!$B$24))+0.35*IF(Data_Clean!D2694="Y",1,0)+0.25*(1-MIN(Data_Clean!T2694,3)/3))/IF(Data_Clean!E2694="",0.6,1)</f>
        <v>5.85</v>
      </c>
      <c r="P2694" s="16" t="n">
        <f aca="false">SUM(K2694:O2694)/(Assumptions!$D$5-IF(K2694="",Assumptions!$B$15,0))*100</f>
        <v>56.322267709462</v>
      </c>
      <c r="Q2694" s="7" t="str">
        <f aca="false">IF(J2694&gt;=Assumptions!$B$26,"High",IF(J2694&gt;=Assumptions!$B$27,"Mid","Low"))</f>
        <v>Low</v>
      </c>
      <c r="R2694" s="7" t="str">
        <f aca="false">IF(P2694&gt;=Assumptions!$B$28,"High",IF(P2694&gt;=Assumptions!$B$29,"Mid","Low"))</f>
        <v>Mid</v>
      </c>
      <c r="S2694" s="7" t="str">
        <f aca="false">INDEX(Assumptions!$B$33:$B$41,MATCH(Q2694&amp;"|"&amp;R2694,Assumptions!$A$33:$A$41,0))</f>
        <v>Light Touch</v>
      </c>
      <c r="T2694" s="7" t="n">
        <f aca="false">IF(ISNUMBER(Data_Clean!V2694),J2694*Data_Clean!V2694,0)</f>
        <v>4.815944917</v>
      </c>
    </row>
    <row r="2695" customFormat="false" ht="15" hidden="false" customHeight="false" outlineLevel="0" collapsed="false">
      <c r="A2695" s="15" t="str">
        <f aca="false">Data_Clean!A2695</f>
        <v>CX102691</v>
      </c>
      <c r="B2695" s="14" t="n">
        <f aca="false">Data_Clean!G2695*Assumptions!$B$5</f>
        <v>64.8085</v>
      </c>
      <c r="C2695" s="14" t="n">
        <f aca="false">IF(Data_Clean!H2695="",0,Data_Clean!H2695)*Assumptions!$B$6</f>
        <v>49.00356</v>
      </c>
      <c r="D2695" s="14" t="n">
        <f aca="false">Data_Clean!I2695*Assumptions!$B$7</f>
        <v>0</v>
      </c>
      <c r="E2695" s="14" t="n">
        <f aca="false">Data_Clean!J2695*Assumptions!$B$8</f>
        <v>0</v>
      </c>
      <c r="F2695" s="14" t="n">
        <f aca="false">Data_Clean!K2695*Assumptions!$B$9</f>
        <v>1344.2</v>
      </c>
      <c r="G2695" s="14" t="n">
        <f aca="false">Data_Clean!L2695*Assumptions!$B$10</f>
        <v>0</v>
      </c>
      <c r="H2695" s="14" t="n">
        <f aca="false">IF(OR(Data_Clean!M2695="",Data_Clean!N2695=""),0,Data_Clean!M2695*Data_Clean!N2695/100)*Assumptions!$B$13*Assumptions!$B$11</f>
        <v>0</v>
      </c>
      <c r="I2695" s="14" t="n">
        <f aca="false">Data_Clean!O2695*4*Assumptions!$B$12</f>
        <v>0</v>
      </c>
      <c r="J2695" s="14" t="n">
        <f aca="false">SUM(B2695:I2695)</f>
        <v>1458.01206</v>
      </c>
      <c r="K2695" s="16" t="n">
        <f aca="false">IF(Data_Clean!P2695="","",Assumptions!$B$15*0.5^(Data_Clean!P2695/Assumptions!$B$20))</f>
        <v>25.5200148285257</v>
      </c>
      <c r="L2695" s="16" t="n">
        <f aca="false">Assumptions!$B$16*MIN(1,LN(1+Data_Clean!Q2695)/LN(1+Assumptions!$B$21))</f>
        <v>13.5873179074216</v>
      </c>
      <c r="M2695" s="16" t="n">
        <f aca="false">Assumptions!$B$17*(0.6*MIN(1,Data_Clean!R2695/Assumptions!$B$22)+0.4*IF(Data_Clean!S2695="",0,Data_Clean!S2695))</f>
        <v>11.346</v>
      </c>
      <c r="N2695" s="16" t="n">
        <f aca="false">Assumptions!$B$18*MIN(1,(Data_Clean!F2695-1)/Assumptions!$B$23)</f>
        <v>10</v>
      </c>
      <c r="O2695" s="16" t="n">
        <f aca="false">Assumptions!$B$19*(0.4*IF(Data_Clean!E2695="",0,MIN(1,Data_Clean!E2695/12/Assumptions!$B$24))+0.35*IF(Data_Clean!D2695="Y",1,0)+0.25*(1-MIN(Data_Clean!T2695,3)/3))/IF(Data_Clean!E2695="",0.6,1)</f>
        <v>7.55</v>
      </c>
      <c r="P2695" s="16" t="n">
        <f aca="false">SUM(K2695:O2695)/(Assumptions!$D$5-IF(K2695="",Assumptions!$B$15,0))*100</f>
        <v>68.0033327359472</v>
      </c>
      <c r="Q2695" s="7" t="str">
        <f aca="false">IF(J2695&gt;=Assumptions!$B$26,"High",IF(J2695&gt;=Assumptions!$B$27,"Mid","Low"))</f>
        <v>Mid</v>
      </c>
      <c r="R2695" s="7" t="str">
        <f aca="false">IF(P2695&gt;=Assumptions!$B$28,"High",IF(P2695&gt;=Assumptions!$B$29,"Mid","Low"))</f>
        <v>Mid</v>
      </c>
      <c r="S2695" s="7" t="str">
        <f aca="false">INDEX(Assumptions!$B$33:$B$41,MATCH(Q2695&amp;"|"&amp;R2695,Assumptions!$A$33:$A$41,0))</f>
        <v>Established Core</v>
      </c>
      <c r="T2695" s="7" t="n">
        <f aca="false">IF(ISNUMBER(Data_Clean!V2695),J2695*Data_Clean!V2695,0)</f>
        <v>159.360718158</v>
      </c>
    </row>
    <row r="2696" customFormat="false" ht="15" hidden="false" customHeight="false" outlineLevel="0" collapsed="false">
      <c r="A2696" s="15" t="str">
        <f aca="false">Data_Clean!A2696</f>
        <v>CX102692</v>
      </c>
      <c r="B2696" s="14" t="n">
        <f aca="false">Data_Clean!G2696*Assumptions!$B$5</f>
        <v>69.0425</v>
      </c>
      <c r="C2696" s="14" t="n">
        <f aca="false">IF(Data_Clean!H2696="",0,Data_Clean!H2696)*Assumptions!$B$6</f>
        <v>117.108</v>
      </c>
      <c r="D2696" s="14" t="n">
        <f aca="false">Data_Clean!I2696*Assumptions!$B$7</f>
        <v>0</v>
      </c>
      <c r="E2696" s="14" t="n">
        <f aca="false">Data_Clean!J2696*Assumptions!$B$8</f>
        <v>0</v>
      </c>
      <c r="F2696" s="14" t="n">
        <f aca="false">Data_Clean!K2696*Assumptions!$B$9</f>
        <v>2022.9</v>
      </c>
      <c r="G2696" s="14" t="n">
        <f aca="false">Data_Clean!L2696*Assumptions!$B$10</f>
        <v>0</v>
      </c>
      <c r="H2696" s="14" t="n">
        <f aca="false">IF(OR(Data_Clean!M2696="",Data_Clean!N2696=""),0,Data_Clean!M2696*Data_Clean!N2696/100)*Assumptions!$B$13*Assumptions!$B$11</f>
        <v>102.312</v>
      </c>
      <c r="I2696" s="14" t="n">
        <f aca="false">Data_Clean!O2696*4*Assumptions!$B$12</f>
        <v>3.27312</v>
      </c>
      <c r="J2696" s="14" t="n">
        <f aca="false">SUM(B2696:I2696)</f>
        <v>2314.63562</v>
      </c>
      <c r="K2696" s="16" t="n">
        <f aca="false">IF(Data_Clean!P2696="","",Assumptions!$B$15*0.5^(Data_Clean!P2696/Assumptions!$B$20))</f>
        <v>26.1165168988837</v>
      </c>
      <c r="L2696" s="16" t="n">
        <f aca="false">Assumptions!$B$16*MIN(1,LN(1+Data_Clean!Q2696)/LN(1+Assumptions!$B$21))</f>
        <v>9.60252567789128</v>
      </c>
      <c r="M2696" s="16" t="n">
        <f aca="false">Assumptions!$B$17*(0.6*MIN(1,Data_Clean!R2696/Assumptions!$B$22)+0.4*IF(Data_Clean!S2696="",0,Data_Clean!S2696))</f>
        <v>6.204</v>
      </c>
      <c r="N2696" s="16" t="n">
        <f aca="false">Assumptions!$B$18*MIN(1,(Data_Clean!F2696-1)/Assumptions!$B$23)</f>
        <v>20</v>
      </c>
      <c r="O2696" s="16" t="n">
        <f aca="false">Assumptions!$B$19*(0.4*IF(Data_Clean!E2696="",0,MIN(1,Data_Clean!E2696/12/Assumptions!$B$24))+0.35*IF(Data_Clean!D2696="Y",1,0)+0.25*(1-MIN(Data_Clean!T2696,3)/3))/IF(Data_Clean!E2696="",0.6,1)</f>
        <v>8.65</v>
      </c>
      <c r="P2696" s="16" t="n">
        <f aca="false">SUM(K2696:O2696)/(Assumptions!$D$5-IF(K2696="",Assumptions!$B$15,0))*100</f>
        <v>70.573042576775</v>
      </c>
      <c r="Q2696" s="7" t="str">
        <f aca="false">IF(J2696&gt;=Assumptions!$B$26,"High",IF(J2696&gt;=Assumptions!$B$27,"Mid","Low"))</f>
        <v>High</v>
      </c>
      <c r="R2696" s="7" t="str">
        <f aca="false">IF(P2696&gt;=Assumptions!$B$28,"High",IF(P2696&gt;=Assumptions!$B$29,"Mid","Low"))</f>
        <v>High</v>
      </c>
      <c r="S2696" s="7" t="str">
        <f aca="false">INDEX(Assumptions!$B$33:$B$41,MATCH(Q2696&amp;"|"&amp;R2696,Assumptions!$A$33:$A$41,0))</f>
        <v>Premier Advocates</v>
      </c>
      <c r="T2696" s="7" t="n">
        <f aca="false">IF(ISNUMBER(Data_Clean!V2696),J2696*Data_Clean!V2696,0)</f>
        <v>149.525461052</v>
      </c>
    </row>
    <row r="2697" customFormat="false" ht="15" hidden="false" customHeight="false" outlineLevel="0" collapsed="false">
      <c r="A2697" s="15" t="str">
        <f aca="false">Data_Clean!A2697</f>
        <v>CX102693</v>
      </c>
      <c r="B2697" s="14" t="n">
        <f aca="false">Data_Clean!G2697*Assumptions!$B$5</f>
        <v>146.255</v>
      </c>
      <c r="C2697" s="14" t="n">
        <f aca="false">IF(Data_Clean!H2697="",0,Data_Clean!H2697)*Assumptions!$B$6</f>
        <v>0</v>
      </c>
      <c r="D2697" s="14" t="n">
        <f aca="false">Data_Clean!I2697*Assumptions!$B$7</f>
        <v>0</v>
      </c>
      <c r="E2697" s="14" t="n">
        <f aca="false">Data_Clean!J2697*Assumptions!$B$8</f>
        <v>0</v>
      </c>
      <c r="F2697" s="14" t="n">
        <f aca="false">Data_Clean!K2697*Assumptions!$B$9</f>
        <v>0</v>
      </c>
      <c r="G2697" s="14" t="n">
        <f aca="false">Data_Clean!L2697*Assumptions!$B$10</f>
        <v>0</v>
      </c>
      <c r="H2697" s="14" t="n">
        <f aca="false">IF(OR(Data_Clean!M2697="",Data_Clean!N2697=""),0,Data_Clean!M2697*Data_Clean!N2697/100)*Assumptions!$B$13*Assumptions!$B$11</f>
        <v>0</v>
      </c>
      <c r="I2697" s="14" t="n">
        <f aca="false">Data_Clean!O2697*4*Assumptions!$B$12</f>
        <v>0</v>
      </c>
      <c r="J2697" s="14" t="n">
        <f aca="false">SUM(B2697:I2697)</f>
        <v>146.255</v>
      </c>
      <c r="K2697" s="16" t="n">
        <f aca="false">IF(Data_Clean!P2697="","",Assumptions!$B$15*0.5^(Data_Clean!P2697/Assumptions!$B$20))</f>
        <v>16.0766019380444</v>
      </c>
      <c r="L2697" s="16" t="n">
        <f aca="false">Assumptions!$B$16*MIN(1,LN(1+Data_Clean!Q2697)/LN(1+Assumptions!$B$21))</f>
        <v>13.8963721559302</v>
      </c>
      <c r="M2697" s="16" t="n">
        <f aca="false">Assumptions!$B$17*(0.6*MIN(1,Data_Clean!R2697/Assumptions!$B$22)+0.4*IF(Data_Clean!S2697="",0,Data_Clean!S2697))</f>
        <v>14.73</v>
      </c>
      <c r="N2697" s="16" t="n">
        <f aca="false">Assumptions!$B$18*MIN(1,(Data_Clean!F2697-1)/Assumptions!$B$23)</f>
        <v>0</v>
      </c>
      <c r="O2697" s="16" t="n">
        <f aca="false">Assumptions!$B$19*(0.4*IF(Data_Clean!E2697="",0,MIN(1,Data_Clean!E2697/12/Assumptions!$B$24))+0.35*IF(Data_Clean!D2697="Y",1,0)+0.25*(1-MIN(Data_Clean!T2697,3)/3))/IF(Data_Clean!E2697="",0.6,1)</f>
        <v>10.75</v>
      </c>
      <c r="P2697" s="16" t="n">
        <f aca="false">SUM(K2697:O2697)/(Assumptions!$D$5-IF(K2697="",Assumptions!$B$15,0))*100</f>
        <v>55.4529740939746</v>
      </c>
      <c r="Q2697" s="7" t="str">
        <f aca="false">IF(J2697&gt;=Assumptions!$B$26,"High",IF(J2697&gt;=Assumptions!$B$27,"Mid","Low"))</f>
        <v>Low</v>
      </c>
      <c r="R2697" s="7" t="str">
        <f aca="false">IF(P2697&gt;=Assumptions!$B$28,"High",IF(P2697&gt;=Assumptions!$B$29,"Mid","Low"))</f>
        <v>Mid</v>
      </c>
      <c r="S2697" s="7" t="str">
        <f aca="false">INDEX(Assumptions!$B$33:$B$41,MATCH(Q2697&amp;"|"&amp;R2697,Assumptions!$A$33:$A$41,0))</f>
        <v>Light Touch</v>
      </c>
      <c r="T2697" s="7" t="n">
        <f aca="false">IF(ISNUMBER(Data_Clean!V2697),J2697*Data_Clean!V2697,0)</f>
        <v>6.43522</v>
      </c>
    </row>
    <row r="2698" customFormat="false" ht="15" hidden="false" customHeight="false" outlineLevel="0" collapsed="false">
      <c r="A2698" s="15" t="str">
        <f aca="false">Data_Clean!A2698</f>
        <v>CX102694</v>
      </c>
      <c r="B2698" s="14" t="n">
        <f aca="false">Data_Clean!G2698*Assumptions!$B$5</f>
        <v>15.57375</v>
      </c>
      <c r="C2698" s="14" t="n">
        <f aca="false">IF(Data_Clean!H2698="",0,Data_Clean!H2698)*Assumptions!$B$6</f>
        <v>39.08256</v>
      </c>
      <c r="D2698" s="14" t="n">
        <f aca="false">Data_Clean!I2698*Assumptions!$B$7</f>
        <v>0</v>
      </c>
      <c r="E2698" s="14" t="n">
        <f aca="false">Data_Clean!J2698*Assumptions!$B$8</f>
        <v>163.143525</v>
      </c>
      <c r="F2698" s="14" t="n">
        <f aca="false">Data_Clean!K2698*Assumptions!$B$9</f>
        <v>255.2</v>
      </c>
      <c r="G2698" s="14" t="n">
        <f aca="false">Data_Clean!L2698*Assumptions!$B$10</f>
        <v>962.55</v>
      </c>
      <c r="H2698" s="14" t="n">
        <f aca="false">IF(OR(Data_Clean!M2698="",Data_Clean!N2698=""),0,Data_Clean!M2698*Data_Clean!N2698/100)*Assumptions!$B$13*Assumptions!$B$11</f>
        <v>62.124</v>
      </c>
      <c r="I2698" s="14" t="n">
        <f aca="false">Data_Clean!O2698*4*Assumptions!$B$12</f>
        <v>3.00384</v>
      </c>
      <c r="J2698" s="14" t="n">
        <f aca="false">SUM(B2698:I2698)</f>
        <v>1500.677675</v>
      </c>
      <c r="K2698" s="16" t="n">
        <f aca="false">IF(Data_Clean!P2698="","",Assumptions!$B$15*0.5^(Data_Clean!P2698/Assumptions!$B$20))</f>
        <v>11.367874248828</v>
      </c>
      <c r="L2698" s="16" t="n">
        <f aca="false">Assumptions!$B$16*MIN(1,LN(1+Data_Clean!Q2698)/LN(1+Assumptions!$B$21))</f>
        <v>11.0057238927514</v>
      </c>
      <c r="M2698" s="16" t="n">
        <f aca="false">Assumptions!$B$17*(0.6*MIN(1,Data_Clean!R2698/Assumptions!$B$22)+0.4*IF(Data_Clean!S2698="",0,Data_Clean!S2698))</f>
        <v>8.58</v>
      </c>
      <c r="N2698" s="16" t="n">
        <f aca="false">Assumptions!$B$18*MIN(1,(Data_Clean!F2698-1)/Assumptions!$B$23)</f>
        <v>20</v>
      </c>
      <c r="O2698" s="16" t="n">
        <f aca="false">Assumptions!$B$19*(0.4*IF(Data_Clean!E2698="",0,MIN(1,Data_Clean!E2698/12/Assumptions!$B$24))+0.35*IF(Data_Clean!D2698="Y",1,0)+0.25*(1-MIN(Data_Clean!T2698,3)/3))/IF(Data_Clean!E2698="",0.6,1)</f>
        <v>6.8</v>
      </c>
      <c r="P2698" s="16" t="n">
        <f aca="false">SUM(K2698:O2698)/(Assumptions!$D$5-IF(K2698="",Assumptions!$B$15,0))*100</f>
        <v>57.7535981415794</v>
      </c>
      <c r="Q2698" s="7" t="str">
        <f aca="false">IF(J2698&gt;=Assumptions!$B$26,"High",IF(J2698&gt;=Assumptions!$B$27,"Mid","Low"))</f>
        <v>High</v>
      </c>
      <c r="R2698" s="7" t="str">
        <f aca="false">IF(P2698&gt;=Assumptions!$B$28,"High",IF(P2698&gt;=Assumptions!$B$29,"Mid","Low"))</f>
        <v>Mid</v>
      </c>
      <c r="S2698" s="7" t="str">
        <f aca="false">INDEX(Assumptions!$B$33:$B$41,MATCH(Q2698&amp;"|"&amp;R2698,Assumptions!$A$33:$A$41,0))</f>
        <v>Established Core</v>
      </c>
      <c r="T2698" s="7" t="n">
        <f aca="false">IF(ISNUMBER(Data_Clean!V2698),J2698*Data_Clean!V2698,0)</f>
        <v>204.992570405</v>
      </c>
    </row>
    <row r="2699" customFormat="false" ht="15" hidden="false" customHeight="false" outlineLevel="0" collapsed="false">
      <c r="A2699" s="15" t="str">
        <f aca="false">Data_Clean!A2699</f>
        <v>CX102695</v>
      </c>
      <c r="B2699" s="14" t="n">
        <f aca="false">Data_Clean!G2699*Assumptions!$B$5</f>
        <v>40.061</v>
      </c>
      <c r="C2699" s="14" t="n">
        <f aca="false">IF(Data_Clean!H2699="",0,Data_Clean!H2699)*Assumptions!$B$6</f>
        <v>745.86108</v>
      </c>
      <c r="D2699" s="14" t="n">
        <f aca="false">Data_Clean!I2699*Assumptions!$B$7</f>
        <v>0</v>
      </c>
      <c r="E2699" s="14" t="n">
        <f aca="false">Data_Clean!J2699*Assumptions!$B$8</f>
        <v>0</v>
      </c>
      <c r="F2699" s="14" t="n">
        <f aca="false">Data_Clean!K2699*Assumptions!$B$9</f>
        <v>0</v>
      </c>
      <c r="G2699" s="14" t="n">
        <f aca="false">Data_Clean!L2699*Assumptions!$B$10</f>
        <v>0</v>
      </c>
      <c r="H2699" s="14" t="n">
        <f aca="false">IF(OR(Data_Clean!M2699="",Data_Clean!N2699=""),0,Data_Clean!M2699*Data_Clean!N2699/100)*Assumptions!$B$13*Assumptions!$B$11</f>
        <v>76.14</v>
      </c>
      <c r="I2699" s="14" t="n">
        <f aca="false">Data_Clean!O2699*4*Assumptions!$B$12</f>
        <v>0</v>
      </c>
      <c r="J2699" s="14" t="n">
        <f aca="false">SUM(B2699:I2699)</f>
        <v>862.06208</v>
      </c>
      <c r="K2699" s="16" t="n">
        <f aca="false">IF(Data_Clean!P2699="","",Assumptions!$B$15*0.5^(Data_Clean!P2699/Assumptions!$B$20))</f>
        <v>0.181774776777391</v>
      </c>
      <c r="L2699" s="16" t="n">
        <f aca="false">Assumptions!$B$16*MIN(1,LN(1+Data_Clean!Q2699)/LN(1+Assumptions!$B$21))</f>
        <v>0</v>
      </c>
      <c r="M2699" s="16" t="n">
        <f aca="false">Assumptions!$B$17*(0.6*MIN(1,Data_Clean!R2699/Assumptions!$B$22)+0.4*IF(Data_Clean!S2699="",0,Data_Clean!S2699))</f>
        <v>0</v>
      </c>
      <c r="N2699" s="16" t="n">
        <f aca="false">Assumptions!$B$18*MIN(1,(Data_Clean!F2699-1)/Assumptions!$B$23)</f>
        <v>10</v>
      </c>
      <c r="O2699" s="16" t="n">
        <f aca="false">Assumptions!$B$19*(0.4*IF(Data_Clean!E2699="",0,MIN(1,Data_Clean!E2699/12/Assumptions!$B$24))+0.35*IF(Data_Clean!D2699="Y",1,0)+0.25*(1-MIN(Data_Clean!T2699,3)/3))/IF(Data_Clean!E2699="",0.6,1)</f>
        <v>15</v>
      </c>
      <c r="P2699" s="16" t="n">
        <f aca="false">SUM(K2699:O2699)/(Assumptions!$D$5-IF(K2699="",Assumptions!$B$15,0))*100</f>
        <v>25.1817747767774</v>
      </c>
      <c r="Q2699" s="7" t="str">
        <f aca="false">IF(J2699&gt;=Assumptions!$B$26,"High",IF(J2699&gt;=Assumptions!$B$27,"Mid","Low"))</f>
        <v>Mid</v>
      </c>
      <c r="R2699" s="7" t="str">
        <f aca="false">IF(P2699&gt;=Assumptions!$B$28,"High",IF(P2699&gt;=Assumptions!$B$29,"Mid","Low"))</f>
        <v>Low</v>
      </c>
      <c r="S2699" s="7" t="str">
        <f aca="false">INDEX(Assumptions!$B$33:$B$41,MATCH(Q2699&amp;"|"&amp;R2699,Assumptions!$A$33:$A$41,0))</f>
        <v>Light Touch</v>
      </c>
      <c r="T2699" s="7" t="n">
        <f aca="false">IF(ISNUMBER(Data_Clean!V2699),J2699*Data_Clean!V2699,0)</f>
        <v>162.671114496</v>
      </c>
    </row>
    <row r="2700" customFormat="false" ht="15" hidden="false" customHeight="false" outlineLevel="0" collapsed="false">
      <c r="A2700" s="15" t="str">
        <f aca="false">Data_Clean!A2700</f>
        <v>CX102696</v>
      </c>
      <c r="B2700" s="14" t="n">
        <f aca="false">Data_Clean!G2700*Assumptions!$B$5</f>
        <v>113.11375</v>
      </c>
      <c r="C2700" s="14" t="n">
        <f aca="false">IF(Data_Clean!H2700="",0,Data_Clean!H2700)*Assumptions!$B$6</f>
        <v>310.17456</v>
      </c>
      <c r="D2700" s="14" t="n">
        <f aca="false">Data_Clean!I2700*Assumptions!$B$7</f>
        <v>0</v>
      </c>
      <c r="E2700" s="14" t="n">
        <f aca="false">Data_Clean!J2700*Assumptions!$B$8</f>
        <v>0</v>
      </c>
      <c r="F2700" s="14" t="n">
        <f aca="false">Data_Clean!K2700*Assumptions!$B$9</f>
        <v>1164.9</v>
      </c>
      <c r="G2700" s="14" t="n">
        <f aca="false">Data_Clean!L2700*Assumptions!$B$10</f>
        <v>0</v>
      </c>
      <c r="H2700" s="14" t="n">
        <f aca="false">IF(OR(Data_Clean!M2700="",Data_Clean!N2700=""),0,Data_Clean!M2700*Data_Clean!N2700/100)*Assumptions!$B$13*Assumptions!$B$11</f>
        <v>307.8</v>
      </c>
      <c r="I2700" s="14" t="n">
        <f aca="false">Data_Clean!O2700*4*Assumptions!$B$12</f>
        <v>19.33248</v>
      </c>
      <c r="J2700" s="14" t="n">
        <f aca="false">SUM(B2700:I2700)</f>
        <v>1915.32079</v>
      </c>
      <c r="K2700" s="16" t="n">
        <f aca="false">IF(Data_Clean!P2700="","",Assumptions!$B$15*0.5^(Data_Clean!P2700/Assumptions!$B$20))</f>
        <v>13.3634807721051</v>
      </c>
      <c r="L2700" s="16" t="n">
        <f aca="false">Assumptions!$B$16*MIN(1,LN(1+Data_Clean!Q2700)/LN(1+Assumptions!$B$21))</f>
        <v>13.5873179074216</v>
      </c>
      <c r="M2700" s="16" t="n">
        <f aca="false">Assumptions!$B$17*(0.6*MIN(1,Data_Clean!R2700/Assumptions!$B$22)+0.4*IF(Data_Clean!S2700="",0,Data_Clean!S2700))</f>
        <v>1.224</v>
      </c>
      <c r="N2700" s="16" t="n">
        <f aca="false">Assumptions!$B$18*MIN(1,(Data_Clean!F2700-1)/Assumptions!$B$23)</f>
        <v>15</v>
      </c>
      <c r="O2700" s="16" t="n">
        <f aca="false">Assumptions!$B$19*(0.4*IF(Data_Clean!E2700="",0,MIN(1,Data_Clean!E2700/12/Assumptions!$B$24))+0.35*IF(Data_Clean!D2700="Y",1,0)+0.25*(1-MIN(Data_Clean!T2700,3)/3))/IF(Data_Clean!E2700="",0.6,1)</f>
        <v>15</v>
      </c>
      <c r="P2700" s="16" t="n">
        <f aca="false">SUM(K2700:O2700)/(Assumptions!$D$5-IF(K2700="",Assumptions!$B$15,0))*100</f>
        <v>58.1747986795267</v>
      </c>
      <c r="Q2700" s="7" t="str">
        <f aca="false">IF(J2700&gt;=Assumptions!$B$26,"High",IF(J2700&gt;=Assumptions!$B$27,"Mid","Low"))</f>
        <v>High</v>
      </c>
      <c r="R2700" s="7" t="str">
        <f aca="false">IF(P2700&gt;=Assumptions!$B$28,"High",IF(P2700&gt;=Assumptions!$B$29,"Mid","Low"))</f>
        <v>Mid</v>
      </c>
      <c r="S2700" s="7" t="str">
        <f aca="false">INDEX(Assumptions!$B$33:$B$41,MATCH(Q2700&amp;"|"&amp;R2700,Assumptions!$A$33:$A$41,0))</f>
        <v>Established Core</v>
      </c>
      <c r="T2700" s="7" t="n">
        <f aca="false">IF(ISNUMBER(Data_Clean!V2700),J2700*Data_Clean!V2700,0)</f>
        <v>45.010038565</v>
      </c>
    </row>
    <row r="2701" customFormat="false" ht="15" hidden="false" customHeight="false" outlineLevel="0" collapsed="false">
      <c r="A2701" s="15" t="str">
        <f aca="false">Data_Clean!A2701</f>
        <v>CX102697</v>
      </c>
      <c r="B2701" s="14" t="n">
        <f aca="false">Data_Clean!G2701*Assumptions!$B$5</f>
        <v>96.62775</v>
      </c>
      <c r="C2701" s="14" t="n">
        <f aca="false">IF(Data_Clean!H2701="",0,Data_Clean!H2701)*Assumptions!$B$6</f>
        <v>358.2858</v>
      </c>
      <c r="D2701" s="14" t="n">
        <f aca="false">Data_Clean!I2701*Assumptions!$B$7</f>
        <v>0</v>
      </c>
      <c r="E2701" s="14" t="n">
        <f aca="false">Data_Clean!J2701*Assumptions!$B$8</f>
        <v>0</v>
      </c>
      <c r="F2701" s="14" t="n">
        <f aca="false">Data_Clean!K2701*Assumptions!$B$9</f>
        <v>0</v>
      </c>
      <c r="G2701" s="14" t="n">
        <f aca="false">Data_Clean!L2701*Assumptions!$B$10</f>
        <v>0</v>
      </c>
      <c r="H2701" s="14" t="n">
        <f aca="false">IF(OR(Data_Clean!M2701="",Data_Clean!N2701=""),0,Data_Clean!M2701*Data_Clean!N2701/100)*Assumptions!$B$13*Assumptions!$B$11</f>
        <v>0</v>
      </c>
      <c r="I2701" s="14" t="n">
        <f aca="false">Data_Clean!O2701*4*Assumptions!$B$12</f>
        <v>0</v>
      </c>
      <c r="J2701" s="14" t="n">
        <f aca="false">SUM(B2701:I2701)</f>
        <v>454.91355</v>
      </c>
      <c r="K2701" s="16" t="n">
        <f aca="false">IF(Data_Clean!P2701="","",Assumptions!$B$15*0.5^(Data_Clean!P2701/Assumptions!$B$20))</f>
        <v>23.811015779523</v>
      </c>
      <c r="L2701" s="16" t="n">
        <f aca="false">Assumptions!$B$16*MIN(1,LN(1+Data_Clean!Q2701)/LN(1+Assumptions!$B$21))</f>
        <v>14.8269530442849</v>
      </c>
      <c r="M2701" s="16" t="n">
        <f aca="false">Assumptions!$B$17*(0.6*MIN(1,Data_Clean!R2701/Assumptions!$B$22)+0.4*IF(Data_Clean!S2701="",0,Data_Clean!S2701))</f>
        <v>8.4</v>
      </c>
      <c r="N2701" s="16" t="n">
        <f aca="false">Assumptions!$B$18*MIN(1,(Data_Clean!F2701-1)/Assumptions!$B$23)</f>
        <v>10</v>
      </c>
      <c r="O2701" s="16" t="n">
        <f aca="false">Assumptions!$B$19*(0.4*IF(Data_Clean!E2701="",0,MIN(1,Data_Clean!E2701/12/Assumptions!$B$24))+0.35*IF(Data_Clean!D2701="Y",1,0)+0.25*(1-MIN(Data_Clean!T2701,3)/3))/IF(Data_Clean!E2701="",0.6,1)</f>
        <v>8.5</v>
      </c>
      <c r="P2701" s="16" t="n">
        <f aca="false">SUM(K2701:O2701)/(Assumptions!$D$5-IF(K2701="",Assumptions!$B$15,0))*100</f>
        <v>65.5379688238079</v>
      </c>
      <c r="Q2701" s="7" t="str">
        <f aca="false">IF(J2701&gt;=Assumptions!$B$26,"High",IF(J2701&gt;=Assumptions!$B$27,"Mid","Low"))</f>
        <v>Mid</v>
      </c>
      <c r="R2701" s="7" t="str">
        <f aca="false">IF(P2701&gt;=Assumptions!$B$28,"High",IF(P2701&gt;=Assumptions!$B$29,"Mid","Low"))</f>
        <v>Mid</v>
      </c>
      <c r="S2701" s="7" t="str">
        <f aca="false">INDEX(Assumptions!$B$33:$B$41,MATCH(Q2701&amp;"|"&amp;R2701,Assumptions!$A$33:$A$41,0))</f>
        <v>Established Core</v>
      </c>
      <c r="T2701" s="7" t="n">
        <f aca="false">IF(ISNUMBER(Data_Clean!V2701),J2701*Data_Clean!V2701,0)</f>
        <v>39.713952915</v>
      </c>
    </row>
    <row r="2702" customFormat="false" ht="15" hidden="false" customHeight="false" outlineLevel="0" collapsed="false">
      <c r="A2702" s="15" t="str">
        <f aca="false">Data_Clean!A2702</f>
        <v>CX102698</v>
      </c>
      <c r="B2702" s="14" t="n">
        <f aca="false">Data_Clean!G2702*Assumptions!$B$5</f>
        <v>274.04375</v>
      </c>
      <c r="C2702" s="14" t="n">
        <f aca="false">IF(Data_Clean!H2702="",0,Data_Clean!H2702)*Assumptions!$B$6</f>
        <v>0</v>
      </c>
      <c r="D2702" s="14" t="n">
        <f aca="false">Data_Clean!I2702*Assumptions!$B$7</f>
        <v>312.8</v>
      </c>
      <c r="E2702" s="14" t="n">
        <f aca="false">Data_Clean!J2702*Assumptions!$B$8</f>
        <v>0</v>
      </c>
      <c r="F2702" s="14" t="n">
        <f aca="false">Data_Clean!K2702*Assumptions!$B$9</f>
        <v>0</v>
      </c>
      <c r="G2702" s="14" t="n">
        <f aca="false">Data_Clean!L2702*Assumptions!$B$10</f>
        <v>963.45</v>
      </c>
      <c r="H2702" s="14" t="n">
        <f aca="false">IF(OR(Data_Clean!M2702="",Data_Clean!N2702=""),0,Data_Clean!M2702*Data_Clean!N2702/100)*Assumptions!$B$13*Assumptions!$B$11</f>
        <v>215.988</v>
      </c>
      <c r="I2702" s="14" t="n">
        <f aca="false">Data_Clean!O2702*4*Assumptions!$B$12</f>
        <v>6.38976</v>
      </c>
      <c r="J2702" s="14" t="n">
        <f aca="false">SUM(B2702:I2702)</f>
        <v>1772.67151</v>
      </c>
      <c r="K2702" s="16" t="n">
        <f aca="false">IF(Data_Clean!P2702="","",Assumptions!$B$15*0.5^(Data_Clean!P2702/Assumptions!$B$20))</f>
        <v>28.6452481173125</v>
      </c>
      <c r="L2702" s="16" t="n">
        <f aca="false">Assumptions!$B$16*MIN(1,LN(1+Data_Clean!Q2702)/LN(1+Assumptions!$B$21))</f>
        <v>13.2535138894499</v>
      </c>
      <c r="M2702" s="16" t="n">
        <f aca="false">Assumptions!$B$17*(0.6*MIN(1,Data_Clean!R2702/Assumptions!$B$22)+0.4*IF(Data_Clean!S2702="",0,Data_Clean!S2702))</f>
        <v>12.45</v>
      </c>
      <c r="N2702" s="16" t="n">
        <f aca="false">Assumptions!$B$18*MIN(1,(Data_Clean!F2702-1)/Assumptions!$B$23)</f>
        <v>15</v>
      </c>
      <c r="O2702" s="16" t="n">
        <f aca="false">Assumptions!$B$19*(0.4*IF(Data_Clean!E2702="",0,MIN(1,Data_Clean!E2702/12/Assumptions!$B$24))+0.35*IF(Data_Clean!D2702="Y",1,0)+0.25*(1-MIN(Data_Clean!T2702,3)/3))/IF(Data_Clean!E2702="",0.6,1)</f>
        <v>13.5</v>
      </c>
      <c r="P2702" s="16" t="n">
        <f aca="false">SUM(K2702:O2702)/(Assumptions!$D$5-IF(K2702="",Assumptions!$B$15,0))*100</f>
        <v>82.8487620067624</v>
      </c>
      <c r="Q2702" s="7" t="str">
        <f aca="false">IF(J2702&gt;=Assumptions!$B$26,"High",IF(J2702&gt;=Assumptions!$B$27,"Mid","Low"))</f>
        <v>High</v>
      </c>
      <c r="R2702" s="7" t="str">
        <f aca="false">IF(P2702&gt;=Assumptions!$B$28,"High",IF(P2702&gt;=Assumptions!$B$29,"Mid","Low"))</f>
        <v>High</v>
      </c>
      <c r="S2702" s="7" t="str">
        <f aca="false">INDEX(Assumptions!$B$33:$B$41,MATCH(Q2702&amp;"|"&amp;R2702,Assumptions!$A$33:$A$41,0))</f>
        <v>Premier Advocates</v>
      </c>
      <c r="T2702" s="7" t="n">
        <f aca="false">IF(ISNUMBER(Data_Clean!V2702),J2702*Data_Clean!V2702,0)</f>
        <v>34.035292992</v>
      </c>
    </row>
    <row r="2703" customFormat="false" ht="15" hidden="false" customHeight="false" outlineLevel="0" collapsed="false">
      <c r="A2703" s="15" t="str">
        <f aca="false">Data_Clean!A2703</f>
        <v>CX102699</v>
      </c>
      <c r="B2703" s="14" t="n">
        <f aca="false">Data_Clean!G2703*Assumptions!$B$5</f>
        <v>37.2145</v>
      </c>
      <c r="C2703" s="14" t="n">
        <f aca="false">IF(Data_Clean!H2703="",0,Data_Clean!H2703)*Assumptions!$B$6</f>
        <v>0</v>
      </c>
      <c r="D2703" s="14" t="n">
        <f aca="false">Data_Clean!I2703*Assumptions!$B$7</f>
        <v>0</v>
      </c>
      <c r="E2703" s="14" t="n">
        <f aca="false">Data_Clean!J2703*Assumptions!$B$8</f>
        <v>82.0158</v>
      </c>
      <c r="F2703" s="14" t="n">
        <f aca="false">Data_Clean!K2703*Assumptions!$B$9</f>
        <v>0</v>
      </c>
      <c r="G2703" s="14" t="n">
        <f aca="false">Data_Clean!L2703*Assumptions!$B$10</f>
        <v>0</v>
      </c>
      <c r="H2703" s="14" t="n">
        <f aca="false">IF(OR(Data_Clean!M2703="",Data_Clean!N2703=""),0,Data_Clean!M2703*Data_Clean!N2703/100)*Assumptions!$B$13*Assumptions!$B$11</f>
        <v>0</v>
      </c>
      <c r="I2703" s="14" t="n">
        <f aca="false">Data_Clean!O2703*4*Assumptions!$B$12</f>
        <v>0</v>
      </c>
      <c r="J2703" s="14" t="n">
        <f aca="false">SUM(B2703:I2703)</f>
        <v>119.2303</v>
      </c>
      <c r="K2703" s="16" t="n">
        <f aca="false">IF(Data_Clean!P2703="","",Assumptions!$B$15*0.5^(Data_Clean!P2703/Assumptions!$B$20))</f>
        <v>26.1165168988837</v>
      </c>
      <c r="L2703" s="16" t="n">
        <f aca="false">Assumptions!$B$16*MIN(1,LN(1+Data_Clean!Q2703)/LN(1+Assumptions!$B$21))</f>
        <v>12.4931739410702</v>
      </c>
      <c r="M2703" s="16" t="n">
        <f aca="false">Assumptions!$B$17*(0.6*MIN(1,Data_Clean!R2703/Assumptions!$B$22)+0.4*IF(Data_Clean!S2703="",0,Data_Clean!S2703))</f>
        <v>10.776</v>
      </c>
      <c r="N2703" s="16" t="n">
        <f aca="false">Assumptions!$B$18*MIN(1,(Data_Clean!F2703-1)/Assumptions!$B$23)</f>
        <v>5</v>
      </c>
      <c r="O2703" s="16" t="n">
        <f aca="false">Assumptions!$B$19*(0.4*IF(Data_Clean!E2703="",0,MIN(1,Data_Clean!E2703/12/Assumptions!$B$24))+0.35*IF(Data_Clean!D2703="Y",1,0)+0.25*(1-MIN(Data_Clean!T2703,3)/3))/IF(Data_Clean!E2703="",0.6,1)</f>
        <v>2.85</v>
      </c>
      <c r="P2703" s="16" t="n">
        <f aca="false">SUM(K2703:O2703)/(Assumptions!$D$5-IF(K2703="",Assumptions!$B$15,0))*100</f>
        <v>57.2356908399539</v>
      </c>
      <c r="Q2703" s="7" t="str">
        <f aca="false">IF(J2703&gt;=Assumptions!$B$26,"High",IF(J2703&gt;=Assumptions!$B$27,"Mid","Low"))</f>
        <v>Low</v>
      </c>
      <c r="R2703" s="7" t="str">
        <f aca="false">IF(P2703&gt;=Assumptions!$B$28,"High",IF(P2703&gt;=Assumptions!$B$29,"Mid","Low"))</f>
        <v>Mid</v>
      </c>
      <c r="S2703" s="7" t="str">
        <f aca="false">INDEX(Assumptions!$B$33:$B$41,MATCH(Q2703&amp;"|"&amp;R2703,Assumptions!$A$33:$A$41,0))</f>
        <v>Light Touch</v>
      </c>
      <c r="T2703" s="7" t="n">
        <f aca="false">IF(ISNUMBER(Data_Clean!V2703),J2703*Data_Clean!V2703,0)</f>
        <v>15.24955537</v>
      </c>
    </row>
    <row r="2704" customFormat="false" ht="15" hidden="false" customHeight="false" outlineLevel="0" collapsed="false">
      <c r="A2704" s="15" t="str">
        <f aca="false">Data_Clean!A2704</f>
        <v>CX102700</v>
      </c>
      <c r="B2704" s="14" t="n">
        <f aca="false">Data_Clean!G2704*Assumptions!$B$5</f>
        <v>58.631</v>
      </c>
      <c r="C2704" s="14" t="n">
        <f aca="false">IF(Data_Clean!H2704="",0,Data_Clean!H2704)*Assumptions!$B$6</f>
        <v>0</v>
      </c>
      <c r="D2704" s="14" t="n">
        <f aca="false">Data_Clean!I2704*Assumptions!$B$7</f>
        <v>0</v>
      </c>
      <c r="E2704" s="14" t="n">
        <f aca="false">Data_Clean!J2704*Assumptions!$B$8</f>
        <v>0</v>
      </c>
      <c r="F2704" s="14" t="n">
        <f aca="false">Data_Clean!K2704*Assumptions!$B$9</f>
        <v>0</v>
      </c>
      <c r="G2704" s="14" t="n">
        <f aca="false">Data_Clean!L2704*Assumptions!$B$10</f>
        <v>0</v>
      </c>
      <c r="H2704" s="14" t="n">
        <f aca="false">IF(OR(Data_Clean!M2704="",Data_Clean!N2704=""),0,Data_Clean!M2704*Data_Clean!N2704/100)*Assumptions!$B$13*Assumptions!$B$11</f>
        <v>0</v>
      </c>
      <c r="I2704" s="14" t="n">
        <f aca="false">Data_Clean!O2704*4*Assumptions!$B$12</f>
        <v>0</v>
      </c>
      <c r="J2704" s="14" t="n">
        <f aca="false">SUM(B2704:I2704)</f>
        <v>58.631</v>
      </c>
      <c r="K2704" s="16" t="n">
        <f aca="false">IF(Data_Clean!P2704="","",Assumptions!$B$15*0.5^(Data_Clean!P2704/Assumptions!$B$20))</f>
        <v>18.0453755412318</v>
      </c>
      <c r="L2704" s="16" t="n">
        <f aca="false">Assumptions!$B$16*MIN(1,LN(1+Data_Clean!Q2704)/LN(1+Assumptions!$B$21))</f>
        <v>10.362865626271</v>
      </c>
      <c r="M2704" s="16" t="n">
        <f aca="false">Assumptions!$B$17*(0.6*MIN(1,Data_Clean!R2704/Assumptions!$B$22)+0.4*IF(Data_Clean!S2704="",0,Data_Clean!S2704))</f>
        <v>10.812</v>
      </c>
      <c r="N2704" s="16" t="n">
        <f aca="false">Assumptions!$B$18*MIN(1,(Data_Clean!F2704-1)/Assumptions!$B$23)</f>
        <v>0</v>
      </c>
      <c r="O2704" s="16" t="n">
        <f aca="false">Assumptions!$B$19*(0.4*IF(Data_Clean!E2704="",0,MIN(1,Data_Clean!E2704/12/Assumptions!$B$24))+0.35*IF(Data_Clean!D2704="Y",1,0)+0.25*(1-MIN(Data_Clean!T2704,3)/3))/IF(Data_Clean!E2704="",0.6,1)</f>
        <v>3.9</v>
      </c>
      <c r="P2704" s="16" t="n">
        <f aca="false">SUM(K2704:O2704)/(Assumptions!$D$5-IF(K2704="",Assumptions!$B$15,0))*100</f>
        <v>43.1202411675028</v>
      </c>
      <c r="Q2704" s="7" t="str">
        <f aca="false">IF(J2704&gt;=Assumptions!$B$26,"High",IF(J2704&gt;=Assumptions!$B$27,"Mid","Low"))</f>
        <v>Low</v>
      </c>
      <c r="R2704" s="7" t="str">
        <f aca="false">IF(P2704&gt;=Assumptions!$B$28,"High",IF(P2704&gt;=Assumptions!$B$29,"Mid","Low"))</f>
        <v>Low</v>
      </c>
      <c r="S2704" s="7" t="str">
        <f aca="false">INDEX(Assumptions!$B$33:$B$41,MATCH(Q2704&amp;"|"&amp;R2704,Assumptions!$A$33:$A$41,0))</f>
        <v>Dormant &amp; Low Value</v>
      </c>
      <c r="T2704" s="7" t="n">
        <f aca="false">IF(ISNUMBER(Data_Clean!V2704),J2704*Data_Clean!V2704,0)</f>
        <v>11.5151284</v>
      </c>
    </row>
    <row r="2705" customFormat="false" ht="15" hidden="false" customHeight="false" outlineLevel="0" collapsed="false">
      <c r="A2705" s="15" t="str">
        <f aca="false">Data_Clean!A2705</f>
        <v>CX102701</v>
      </c>
      <c r="B2705" s="14" t="n">
        <f aca="false">Data_Clean!G2705*Assumptions!$B$5</f>
        <v>66.32975</v>
      </c>
      <c r="C2705" s="14" t="n">
        <f aca="false">IF(Data_Clean!H2705="",0,Data_Clean!H2705)*Assumptions!$B$6</f>
        <v>28.9968</v>
      </c>
      <c r="D2705" s="14" t="n">
        <f aca="false">Data_Clean!I2705*Assumptions!$B$7</f>
        <v>0</v>
      </c>
      <c r="E2705" s="14" t="n">
        <f aca="false">Data_Clean!J2705*Assumptions!$B$8</f>
        <v>0</v>
      </c>
      <c r="F2705" s="14" t="n">
        <f aca="false">Data_Clean!K2705*Assumptions!$B$9</f>
        <v>0</v>
      </c>
      <c r="G2705" s="14" t="n">
        <f aca="false">Data_Clean!L2705*Assumptions!$B$10</f>
        <v>0</v>
      </c>
      <c r="H2705" s="14" t="n">
        <f aca="false">IF(OR(Data_Clean!M2705="",Data_Clean!N2705=""),0,Data_Clean!M2705*Data_Clean!N2705/100)*Assumptions!$B$13*Assumptions!$B$11</f>
        <v>0</v>
      </c>
      <c r="I2705" s="14" t="n">
        <f aca="false">Data_Clean!O2705*4*Assumptions!$B$12</f>
        <v>0</v>
      </c>
      <c r="J2705" s="14" t="n">
        <f aca="false">SUM(B2705:I2705)</f>
        <v>95.32655</v>
      </c>
      <c r="K2705" s="16" t="n">
        <f aca="false">IF(Data_Clean!P2705="","",Assumptions!$B$15*0.5^(Data_Clean!P2705/Assumptions!$B$20))</f>
        <v>29.3147990530274</v>
      </c>
      <c r="L2705" s="16" t="n">
        <f aca="false">Assumptions!$B$16*MIN(1,LN(1+Data_Clean!Q2705)/LN(1+Assumptions!$B$21))</f>
        <v>15.383822204249</v>
      </c>
      <c r="M2705" s="16" t="n">
        <f aca="false">Assumptions!$B$17*(0.6*MIN(1,Data_Clean!R2705/Assumptions!$B$22)+0.4*IF(Data_Clean!S2705="",0,Data_Clean!S2705))</f>
        <v>3.342</v>
      </c>
      <c r="N2705" s="16" t="n">
        <f aca="false">Assumptions!$B$18*MIN(1,(Data_Clean!F2705-1)/Assumptions!$B$23)</f>
        <v>5</v>
      </c>
      <c r="O2705" s="16" t="n">
        <f aca="false">Assumptions!$B$19*(0.4*IF(Data_Clean!E2705="",0,MIN(1,Data_Clean!E2705/12/Assumptions!$B$24))+0.35*IF(Data_Clean!D2705="Y",1,0)+0.25*(1-MIN(Data_Clean!T2705,3)/3))/IF(Data_Clean!E2705="",0.6,1)</f>
        <v>15</v>
      </c>
      <c r="P2705" s="16" t="n">
        <f aca="false">SUM(K2705:O2705)/(Assumptions!$D$5-IF(K2705="",Assumptions!$B$15,0))*100</f>
        <v>68.0406212572764</v>
      </c>
      <c r="Q2705" s="7" t="str">
        <f aca="false">IF(J2705&gt;=Assumptions!$B$26,"High",IF(J2705&gt;=Assumptions!$B$27,"Mid","Low"))</f>
        <v>Low</v>
      </c>
      <c r="R2705" s="7" t="str">
        <f aca="false">IF(P2705&gt;=Assumptions!$B$28,"High",IF(P2705&gt;=Assumptions!$B$29,"Mid","Low"))</f>
        <v>Mid</v>
      </c>
      <c r="S2705" s="7" t="str">
        <f aca="false">INDEX(Assumptions!$B$33:$B$41,MATCH(Q2705&amp;"|"&amp;R2705,Assumptions!$A$33:$A$41,0))</f>
        <v>Light Touch</v>
      </c>
      <c r="T2705" s="7" t="n">
        <f aca="false">IF(ISNUMBER(Data_Clean!V2705),J2705*Data_Clean!V2705,0)</f>
        <v>2.850263845</v>
      </c>
    </row>
    <row r="2706" customFormat="false" ht="15" hidden="false" customHeight="false" outlineLevel="0" collapsed="false">
      <c r="A2706" s="15" t="str">
        <f aca="false">Data_Clean!A2706</f>
        <v>CX102702</v>
      </c>
      <c r="B2706" s="14" t="n">
        <f aca="false">Data_Clean!G2706*Assumptions!$B$5</f>
        <v>104.75725</v>
      </c>
      <c r="C2706" s="14" t="n">
        <f aca="false">IF(Data_Clean!H2706="",0,Data_Clean!H2706)*Assumptions!$B$6</f>
        <v>0</v>
      </c>
      <c r="D2706" s="14" t="n">
        <f aca="false">Data_Clean!I2706*Assumptions!$B$7</f>
        <v>0</v>
      </c>
      <c r="E2706" s="14" t="n">
        <f aca="false">Data_Clean!J2706*Assumptions!$B$8</f>
        <v>0</v>
      </c>
      <c r="F2706" s="14" t="n">
        <f aca="false">Data_Clean!K2706*Assumptions!$B$9</f>
        <v>0</v>
      </c>
      <c r="G2706" s="14" t="n">
        <f aca="false">Data_Clean!L2706*Assumptions!$B$10</f>
        <v>0</v>
      </c>
      <c r="H2706" s="14" t="n">
        <f aca="false">IF(OR(Data_Clean!M2706="",Data_Clean!N2706=""),0,Data_Clean!M2706*Data_Clean!N2706/100)*Assumptions!$B$13*Assumptions!$B$11</f>
        <v>46.368</v>
      </c>
      <c r="I2706" s="14" t="n">
        <f aca="false">Data_Clean!O2706*4*Assumptions!$B$12</f>
        <v>0</v>
      </c>
      <c r="J2706" s="14" t="n">
        <f aca="false">SUM(B2706:I2706)</f>
        <v>151.12525</v>
      </c>
      <c r="K2706" s="16" t="n">
        <f aca="false">IF(Data_Clean!P2706="","",Assumptions!$B$15*0.5^(Data_Clean!P2706/Assumptions!$B$20))</f>
        <v>0.816141153090116</v>
      </c>
      <c r="L2706" s="16" t="n">
        <f aca="false">Assumptions!$B$16*MIN(1,LN(1+Data_Clean!Q2706)/LN(1+Assumptions!$B$21))</f>
        <v>0</v>
      </c>
      <c r="M2706" s="16" t="n">
        <f aca="false">Assumptions!$B$17*(0.6*MIN(1,Data_Clean!R2706/Assumptions!$B$22)+0.4*IF(Data_Clean!S2706="",0,Data_Clean!S2706))</f>
        <v>0</v>
      </c>
      <c r="N2706" s="16" t="n">
        <f aca="false">Assumptions!$B$18*MIN(1,(Data_Clean!F2706-1)/Assumptions!$B$23)</f>
        <v>5</v>
      </c>
      <c r="O2706" s="16" t="n">
        <f aca="false">Assumptions!$B$19*(0.4*IF(Data_Clean!E2706="",0,MIN(1,Data_Clean!E2706/12/Assumptions!$B$24))+0.35*IF(Data_Clean!D2706="Y",1,0)+0.25*(1-MIN(Data_Clean!T2706,3)/3))/IF(Data_Clean!E2706="",0.6,1)</f>
        <v>9.75</v>
      </c>
      <c r="P2706" s="16" t="n">
        <f aca="false">SUM(K2706:O2706)/(Assumptions!$D$5-IF(K2706="",Assumptions!$B$15,0))*100</f>
        <v>15.5661411530901</v>
      </c>
      <c r="Q2706" s="7" t="str">
        <f aca="false">IF(J2706&gt;=Assumptions!$B$26,"High",IF(J2706&gt;=Assumptions!$B$27,"Mid","Low"))</f>
        <v>Low</v>
      </c>
      <c r="R2706" s="7" t="str">
        <f aca="false">IF(P2706&gt;=Assumptions!$B$28,"High",IF(P2706&gt;=Assumptions!$B$29,"Mid","Low"))</f>
        <v>Low</v>
      </c>
      <c r="S2706" s="7" t="str">
        <f aca="false">INDEX(Assumptions!$B$33:$B$41,MATCH(Q2706&amp;"|"&amp;R2706,Assumptions!$A$33:$A$41,0))</f>
        <v>Dormant &amp; Low Value</v>
      </c>
      <c r="T2706" s="7" t="n">
        <f aca="false">IF(ISNUMBER(Data_Clean!V2706),J2706*Data_Clean!V2706,0)</f>
        <v>49.070368675</v>
      </c>
    </row>
    <row r="2707" customFormat="false" ht="15" hidden="false" customHeight="false" outlineLevel="0" collapsed="false">
      <c r="A2707" s="15" t="str">
        <f aca="false">Data_Clean!A2707</f>
        <v>CX102703</v>
      </c>
      <c r="B2707" s="14" t="n">
        <f aca="false">Data_Clean!G2707*Assumptions!$B$5</f>
        <v>383.6655</v>
      </c>
      <c r="C2707" s="14" t="n">
        <f aca="false">IF(Data_Clean!H2707="",0,Data_Clean!H2707)*Assumptions!$B$6</f>
        <v>508.10988</v>
      </c>
      <c r="D2707" s="14" t="n">
        <f aca="false">Data_Clean!I2707*Assumptions!$B$7</f>
        <v>0</v>
      </c>
      <c r="E2707" s="14" t="n">
        <f aca="false">Data_Clean!J2707*Assumptions!$B$8</f>
        <v>0</v>
      </c>
      <c r="F2707" s="14" t="n">
        <f aca="false">Data_Clean!K2707*Assumptions!$B$9</f>
        <v>0</v>
      </c>
      <c r="G2707" s="14" t="n">
        <f aca="false">Data_Clean!L2707*Assumptions!$B$10</f>
        <v>410.4</v>
      </c>
      <c r="H2707" s="14" t="n">
        <f aca="false">IF(OR(Data_Clean!M2707="",Data_Clean!N2707=""),0,Data_Clean!M2707*Data_Clean!N2707/100)*Assumptions!$B$13*Assumptions!$B$11</f>
        <v>135.42</v>
      </c>
      <c r="I2707" s="14" t="n">
        <f aca="false">Data_Clean!O2707*4*Assumptions!$B$12</f>
        <v>62.9856</v>
      </c>
      <c r="J2707" s="14" t="n">
        <f aca="false">SUM(B2707:I2707)</f>
        <v>1500.58098</v>
      </c>
      <c r="K2707" s="16" t="n">
        <f aca="false">IF(Data_Clean!P2707="","",Assumptions!$B$15*0.5^(Data_Clean!P2707/Assumptions!$B$20))</f>
        <v>29.3147990530274</v>
      </c>
      <c r="L2707" s="16" t="n">
        <f aca="false">Assumptions!$B$16*MIN(1,LN(1+Data_Clean!Q2707)/LN(1+Assumptions!$B$21))</f>
        <v>17.8350829893632</v>
      </c>
      <c r="M2707" s="16" t="n">
        <f aca="false">Assumptions!$B$17*(0.6*MIN(1,Data_Clean!R2707/Assumptions!$B$22)+0.4*IF(Data_Clean!S2707="",0,Data_Clean!S2707))</f>
        <v>13.716</v>
      </c>
      <c r="N2707" s="16" t="n">
        <f aca="false">Assumptions!$B$18*MIN(1,(Data_Clean!F2707-1)/Assumptions!$B$23)</f>
        <v>15</v>
      </c>
      <c r="O2707" s="16" t="n">
        <f aca="false">Assumptions!$B$19*(0.4*IF(Data_Clean!E2707="",0,MIN(1,Data_Clean!E2707/12/Assumptions!$B$24))+0.35*IF(Data_Clean!D2707="Y",1,0)+0.25*(1-MIN(Data_Clean!T2707,3)/3))/IF(Data_Clean!E2707="",0.6,1)</f>
        <v>10.55</v>
      </c>
      <c r="P2707" s="16" t="n">
        <f aca="false">SUM(K2707:O2707)/(Assumptions!$D$5-IF(K2707="",Assumptions!$B$15,0))*100</f>
        <v>86.4158820423905</v>
      </c>
      <c r="Q2707" s="7" t="str">
        <f aca="false">IF(J2707&gt;=Assumptions!$B$26,"High",IF(J2707&gt;=Assumptions!$B$27,"Mid","Low"))</f>
        <v>High</v>
      </c>
      <c r="R2707" s="7" t="str">
        <f aca="false">IF(P2707&gt;=Assumptions!$B$28,"High",IF(P2707&gt;=Assumptions!$B$29,"Mid","Low"))</f>
        <v>High</v>
      </c>
      <c r="S2707" s="7" t="str">
        <f aca="false">INDEX(Assumptions!$B$33:$B$41,MATCH(Q2707&amp;"|"&amp;R2707,Assumptions!$A$33:$A$41,0))</f>
        <v>Premier Advocates</v>
      </c>
      <c r="T2707" s="7" t="n">
        <f aca="false">IF(ISNUMBER(Data_Clean!V2707),J2707*Data_Clean!V2707,0)</f>
        <v>25.209760464</v>
      </c>
    </row>
    <row r="2708" customFormat="false" ht="15" hidden="false" customHeight="false" outlineLevel="0" collapsed="false">
      <c r="A2708" s="15" t="str">
        <f aca="false">Data_Clean!A2708</f>
        <v>CX102704</v>
      </c>
      <c r="B2708" s="14" t="n">
        <f aca="false">Data_Clean!G2708*Assumptions!$B$5</f>
        <v>226.6855</v>
      </c>
      <c r="C2708" s="14" t="n">
        <f aca="false">IF(Data_Clean!H2708="",0,Data_Clean!H2708)*Assumptions!$B$6</f>
        <v>678.1674</v>
      </c>
      <c r="D2708" s="14" t="n">
        <f aca="false">Data_Clean!I2708*Assumptions!$B$7</f>
        <v>720.8</v>
      </c>
      <c r="E2708" s="14" t="n">
        <f aca="false">Data_Clean!J2708*Assumptions!$B$8</f>
        <v>0</v>
      </c>
      <c r="F2708" s="14" t="n">
        <f aca="false">Data_Clean!K2708*Assumptions!$B$9</f>
        <v>3029.4</v>
      </c>
      <c r="G2708" s="14" t="n">
        <f aca="false">Data_Clean!L2708*Assumptions!$B$10</f>
        <v>0</v>
      </c>
      <c r="H2708" s="14" t="n">
        <f aca="false">IF(OR(Data_Clean!M2708="",Data_Clean!N2708=""),0,Data_Clean!M2708*Data_Clean!N2708/100)*Assumptions!$B$13*Assumptions!$B$11</f>
        <v>0</v>
      </c>
      <c r="I2708" s="14" t="n">
        <f aca="false">Data_Clean!O2708*4*Assumptions!$B$12</f>
        <v>6.15312</v>
      </c>
      <c r="J2708" s="14" t="n">
        <f aca="false">SUM(B2708:I2708)</f>
        <v>4661.20602</v>
      </c>
      <c r="K2708" s="16" t="n">
        <f aca="false">IF(Data_Clean!P2708="","",Assumptions!$B$15*0.5^(Data_Clean!P2708/Assumptions!$B$20))</f>
        <v>11.633585713753</v>
      </c>
      <c r="L2708" s="16" t="n">
        <f aca="false">Assumptions!$B$16*MIN(1,LN(1+Data_Clean!Q2708)/LN(1+Assumptions!$B$21))</f>
        <v>12.4931739410702</v>
      </c>
      <c r="M2708" s="16" t="n">
        <f aca="false">Assumptions!$B$17*(0.6*MIN(1,Data_Clean!R2708/Assumptions!$B$22)+0.4*IF(Data_Clean!S2708="",0,Data_Clean!S2708))</f>
        <v>10.482</v>
      </c>
      <c r="N2708" s="16" t="n">
        <f aca="false">Assumptions!$B$18*MIN(1,(Data_Clean!F2708-1)/Assumptions!$B$23)</f>
        <v>20</v>
      </c>
      <c r="O2708" s="16" t="n">
        <f aca="false">Assumptions!$B$19*(0.4*IF(Data_Clean!E2708="",0,MIN(1,Data_Clean!E2708/12/Assumptions!$B$24))+0.35*IF(Data_Clean!D2708="Y",1,0)+0.25*(1-MIN(Data_Clean!T2708,3)/3))/IF(Data_Clean!E2708="",0.6,1)</f>
        <v>5.85</v>
      </c>
      <c r="P2708" s="16" t="n">
        <f aca="false">SUM(K2708:O2708)/(Assumptions!$D$5-IF(K2708="",Assumptions!$B$15,0))*100</f>
        <v>60.4587596548232</v>
      </c>
      <c r="Q2708" s="7" t="str">
        <f aca="false">IF(J2708&gt;=Assumptions!$B$26,"High",IF(J2708&gt;=Assumptions!$B$27,"Mid","Low"))</f>
        <v>High</v>
      </c>
      <c r="R2708" s="7" t="str">
        <f aca="false">IF(P2708&gt;=Assumptions!$B$28,"High",IF(P2708&gt;=Assumptions!$B$29,"Mid","Low"))</f>
        <v>Mid</v>
      </c>
      <c r="S2708" s="7" t="str">
        <f aca="false">INDEX(Assumptions!$B$33:$B$41,MATCH(Q2708&amp;"|"&amp;R2708,Assumptions!$A$33:$A$41,0))</f>
        <v>Established Core</v>
      </c>
      <c r="T2708" s="7" t="n">
        <f aca="false">IF(ISNUMBER(Data_Clean!V2708),J2708*Data_Clean!V2708,0)</f>
        <v>239.585989428</v>
      </c>
    </row>
    <row r="2709" customFormat="false" ht="15" hidden="false" customHeight="false" outlineLevel="0" collapsed="false">
      <c r="A2709" s="15" t="str">
        <f aca="false">Data_Clean!A2709</f>
        <v>CX102705</v>
      </c>
      <c r="B2709" s="14" t="n">
        <f aca="false">Data_Clean!G2709*Assumptions!$B$5</f>
        <v>266.605</v>
      </c>
      <c r="C2709" s="14" t="n">
        <f aca="false">IF(Data_Clean!H2709="",0,Data_Clean!H2709)*Assumptions!$B$6</f>
        <v>0</v>
      </c>
      <c r="D2709" s="14" t="n">
        <f aca="false">Data_Clean!I2709*Assumptions!$B$7</f>
        <v>0</v>
      </c>
      <c r="E2709" s="14" t="n">
        <f aca="false">Data_Clean!J2709*Assumptions!$B$8</f>
        <v>0</v>
      </c>
      <c r="F2709" s="14" t="n">
        <f aca="false">Data_Clean!K2709*Assumptions!$B$9</f>
        <v>0</v>
      </c>
      <c r="G2709" s="14" t="n">
        <f aca="false">Data_Clean!L2709*Assumptions!$B$10</f>
        <v>0</v>
      </c>
      <c r="H2709" s="14" t="n">
        <f aca="false">IF(OR(Data_Clean!M2709="",Data_Clean!N2709=""),0,Data_Clean!M2709*Data_Clean!N2709/100)*Assumptions!$B$13*Assumptions!$B$11</f>
        <v>262.98</v>
      </c>
      <c r="I2709" s="14" t="n">
        <f aca="false">Data_Clean!O2709*4*Assumptions!$B$12</f>
        <v>18.37008</v>
      </c>
      <c r="J2709" s="14" t="n">
        <f aca="false">SUM(B2709:I2709)</f>
        <v>547.95508</v>
      </c>
      <c r="K2709" s="16" t="n">
        <f aca="false">IF(Data_Clean!P2709="","",Assumptions!$B$15*0.5^(Data_Clean!P2709/Assumptions!$B$20))</f>
        <v>21.7090385616057</v>
      </c>
      <c r="L2709" s="16" t="n">
        <f aca="false">Assumptions!$B$16*MIN(1,LN(1+Data_Clean!Q2709)/LN(1+Assumptions!$B$21))</f>
        <v>15.9666747748371</v>
      </c>
      <c r="M2709" s="16" t="n">
        <f aca="false">Assumptions!$B$17*(0.6*MIN(1,Data_Clean!R2709/Assumptions!$B$22)+0.4*IF(Data_Clean!S2709="",0,Data_Clean!S2709))</f>
        <v>11.07</v>
      </c>
      <c r="N2709" s="16" t="n">
        <f aca="false">Assumptions!$B$18*MIN(1,(Data_Clean!F2709-1)/Assumptions!$B$23)</f>
        <v>5</v>
      </c>
      <c r="O2709" s="16" t="n">
        <f aca="false">Assumptions!$B$19*(0.4*IF(Data_Clean!E2709="",0,MIN(1,Data_Clean!E2709/12/Assumptions!$B$24))+0.35*IF(Data_Clean!D2709="Y",1,0)+0.25*(1-MIN(Data_Clean!T2709,3)/3))/IF(Data_Clean!E2709="",0.6,1)</f>
        <v>15</v>
      </c>
      <c r="P2709" s="16" t="n">
        <f aca="false">SUM(K2709:O2709)/(Assumptions!$D$5-IF(K2709="",Assumptions!$B$15,0))*100</f>
        <v>68.7457133364428</v>
      </c>
      <c r="Q2709" s="7" t="str">
        <f aca="false">IF(J2709&gt;=Assumptions!$B$26,"High",IF(J2709&gt;=Assumptions!$B$27,"Mid","Low"))</f>
        <v>Mid</v>
      </c>
      <c r="R2709" s="7" t="str">
        <f aca="false">IF(P2709&gt;=Assumptions!$B$28,"High",IF(P2709&gt;=Assumptions!$B$29,"Mid","Low"))</f>
        <v>Mid</v>
      </c>
      <c r="S2709" s="7" t="str">
        <f aca="false">INDEX(Assumptions!$B$33:$B$41,MATCH(Q2709&amp;"|"&amp;R2709,Assumptions!$A$33:$A$41,0))</f>
        <v>Established Core</v>
      </c>
      <c r="T2709" s="7" t="n">
        <f aca="false">IF(ISNUMBER(Data_Clean!V2709),J2709*Data_Clean!V2709,0)</f>
        <v>12.931739888</v>
      </c>
    </row>
    <row r="2710" customFormat="false" ht="15" hidden="false" customHeight="false" outlineLevel="0" collapsed="false">
      <c r="A2710" s="15" t="str">
        <f aca="false">Data_Clean!A2710</f>
        <v>CX102706</v>
      </c>
      <c r="B2710" s="14" t="n">
        <f aca="false">Data_Clean!G2710*Assumptions!$B$5</f>
        <v>19.5745</v>
      </c>
      <c r="C2710" s="14" t="n">
        <f aca="false">IF(Data_Clean!H2710="",0,Data_Clean!H2710)*Assumptions!$B$6</f>
        <v>11.1822</v>
      </c>
      <c r="D2710" s="14" t="n">
        <f aca="false">Data_Clean!I2710*Assumptions!$B$7</f>
        <v>0</v>
      </c>
      <c r="E2710" s="14" t="n">
        <f aca="false">Data_Clean!J2710*Assumptions!$B$8</f>
        <v>0</v>
      </c>
      <c r="F2710" s="14" t="n">
        <f aca="false">Data_Clean!K2710*Assumptions!$B$9</f>
        <v>0</v>
      </c>
      <c r="G2710" s="14" t="n">
        <f aca="false">Data_Clean!L2710*Assumptions!$B$10</f>
        <v>0</v>
      </c>
      <c r="H2710" s="14" t="n">
        <f aca="false">IF(OR(Data_Clean!M2710="",Data_Clean!N2710=""),0,Data_Clean!M2710*Data_Clean!N2710/100)*Assumptions!$B$13*Assumptions!$B$11</f>
        <v>0</v>
      </c>
      <c r="I2710" s="14" t="n">
        <f aca="false">Data_Clean!O2710*4*Assumptions!$B$12</f>
        <v>0</v>
      </c>
      <c r="J2710" s="14" t="n">
        <f aca="false">SUM(B2710:I2710)</f>
        <v>30.7567</v>
      </c>
      <c r="K2710" s="16" t="n">
        <f aca="false">IF(Data_Clean!P2710="","",Assumptions!$B$15*0.5^(Data_Clean!P2710/Assumptions!$B$20))</f>
        <v>30</v>
      </c>
      <c r="L2710" s="16" t="n">
        <f aca="false">Assumptions!$B$16*MIN(1,LN(1+Data_Clean!Q2710)/LN(1+Assumptions!$B$21))</f>
        <v>13.4237548294248</v>
      </c>
      <c r="M2710" s="16" t="n">
        <f aca="false">Assumptions!$B$17*(0.6*MIN(1,Data_Clean!R2710/Assumptions!$B$22)+0.4*IF(Data_Clean!S2710="",0,Data_Clean!S2710))</f>
        <v>4.71</v>
      </c>
      <c r="N2710" s="16" t="n">
        <f aca="false">Assumptions!$B$18*MIN(1,(Data_Clean!F2710-1)/Assumptions!$B$23)</f>
        <v>5</v>
      </c>
      <c r="O2710" s="16" t="n">
        <f aca="false">Assumptions!$B$19*(0.4*IF(Data_Clean!E2710="",0,MIN(1,Data_Clean!E2710/12/Assumptions!$B$24))+0.35*IF(Data_Clean!D2710="Y",1,0)+0.25*(1-MIN(Data_Clean!T2710,3)/3))/IF(Data_Clean!E2710="",0.6,1)</f>
        <v>9.35</v>
      </c>
      <c r="P2710" s="16" t="n">
        <f aca="false">SUM(K2710:O2710)/(Assumptions!$D$5-IF(K2710="",Assumptions!$B$15,0))*100</f>
        <v>62.4837548294248</v>
      </c>
      <c r="Q2710" s="7" t="str">
        <f aca="false">IF(J2710&gt;=Assumptions!$B$26,"High",IF(J2710&gt;=Assumptions!$B$27,"Mid","Low"))</f>
        <v>Low</v>
      </c>
      <c r="R2710" s="7" t="str">
        <f aca="false">IF(P2710&gt;=Assumptions!$B$28,"High",IF(P2710&gt;=Assumptions!$B$29,"Mid","Low"))</f>
        <v>Mid</v>
      </c>
      <c r="S2710" s="7" t="str">
        <f aca="false">INDEX(Assumptions!$B$33:$B$41,MATCH(Q2710&amp;"|"&amp;R2710,Assumptions!$A$33:$A$41,0))</f>
        <v>Light Touch</v>
      </c>
      <c r="T2710" s="7" t="n">
        <f aca="false">IF(ISNUMBER(Data_Clean!V2710),J2710*Data_Clean!V2710,0)</f>
        <v>1.71007252</v>
      </c>
    </row>
    <row r="2711" customFormat="false" ht="15" hidden="false" customHeight="false" outlineLevel="0" collapsed="false">
      <c r="A2711" s="15" t="str">
        <f aca="false">Data_Clean!A2711</f>
        <v>CX102707</v>
      </c>
      <c r="B2711" s="14" t="n">
        <f aca="false">Data_Clean!G2711*Assumptions!$B$5</f>
        <v>32.276</v>
      </c>
      <c r="C2711" s="14" t="n">
        <f aca="false">IF(Data_Clean!H2711="",0,Data_Clean!H2711)*Assumptions!$B$6</f>
        <v>52.64796</v>
      </c>
      <c r="D2711" s="14" t="n">
        <f aca="false">Data_Clean!I2711*Assumptions!$B$7</f>
        <v>0</v>
      </c>
      <c r="E2711" s="14" t="n">
        <f aca="false">Data_Clean!J2711*Assumptions!$B$8</f>
        <v>0</v>
      </c>
      <c r="F2711" s="14" t="n">
        <f aca="false">Data_Clean!K2711*Assumptions!$B$9</f>
        <v>0</v>
      </c>
      <c r="G2711" s="14" t="n">
        <f aca="false">Data_Clean!L2711*Assumptions!$B$10</f>
        <v>0</v>
      </c>
      <c r="H2711" s="14" t="n">
        <f aca="false">IF(OR(Data_Clean!M2711="",Data_Clean!N2711=""),0,Data_Clean!M2711*Data_Clean!N2711/100)*Assumptions!$B$13*Assumptions!$B$11</f>
        <v>0</v>
      </c>
      <c r="I2711" s="14" t="n">
        <f aca="false">Data_Clean!O2711*4*Assumptions!$B$12</f>
        <v>0</v>
      </c>
      <c r="J2711" s="14" t="n">
        <f aca="false">SUM(B2711:I2711)</f>
        <v>84.92396</v>
      </c>
      <c r="K2711" s="16" t="n">
        <f aca="false">IF(Data_Clean!P2711="","",Assumptions!$B$15*0.5^(Data_Clean!P2711/Assumptions!$B$20))</f>
        <v>24.9371368842836</v>
      </c>
      <c r="L2711" s="16" t="n">
        <f aca="false">Assumptions!$B$16*MIN(1,LN(1+Data_Clean!Q2711)/LN(1+Assumptions!$B$21))</f>
        <v>14.0427143261215</v>
      </c>
      <c r="M2711" s="16" t="n">
        <f aca="false">Assumptions!$B$17*(0.6*MIN(1,Data_Clean!R2711/Assumptions!$B$22)+0.4*IF(Data_Clean!S2711="",0,Data_Clean!S2711))</f>
        <v>1.836</v>
      </c>
      <c r="N2711" s="16" t="n">
        <f aca="false">Assumptions!$B$18*MIN(1,(Data_Clean!F2711-1)/Assumptions!$B$23)</f>
        <v>5</v>
      </c>
      <c r="O2711" s="16" t="n">
        <f aca="false">Assumptions!$B$19*(0.4*IF(Data_Clean!E2711="",0,MIN(1,Data_Clean!E2711/12/Assumptions!$B$24))+0.35*IF(Data_Clean!D2711="Y",1,0)+0.25*(1-MIN(Data_Clean!T2711,3)/3))/IF(Data_Clean!E2711="",0.6,1)</f>
        <v>15</v>
      </c>
      <c r="P2711" s="16" t="n">
        <f aca="false">SUM(K2711:O2711)/(Assumptions!$D$5-IF(K2711="",Assumptions!$B$15,0))*100</f>
        <v>60.8158512104052</v>
      </c>
      <c r="Q2711" s="7" t="str">
        <f aca="false">IF(J2711&gt;=Assumptions!$B$26,"High",IF(J2711&gt;=Assumptions!$B$27,"Mid","Low"))</f>
        <v>Low</v>
      </c>
      <c r="R2711" s="7" t="str">
        <f aca="false">IF(P2711&gt;=Assumptions!$B$28,"High",IF(P2711&gt;=Assumptions!$B$29,"Mid","Low"))</f>
        <v>Mid</v>
      </c>
      <c r="S2711" s="7" t="str">
        <f aca="false">INDEX(Assumptions!$B$33:$B$41,MATCH(Q2711&amp;"|"&amp;R2711,Assumptions!$A$33:$A$41,0))</f>
        <v>Light Touch</v>
      </c>
      <c r="T2711" s="7" t="n">
        <f aca="false">IF(ISNUMBER(Data_Clean!V2711),J2711*Data_Clean!V2711,0)</f>
        <v>2.785505888</v>
      </c>
    </row>
    <row r="2712" customFormat="false" ht="15" hidden="false" customHeight="false" outlineLevel="0" collapsed="false">
      <c r="A2712" s="15" t="str">
        <f aca="false">Data_Clean!A2712</f>
        <v>CX102708</v>
      </c>
      <c r="B2712" s="14" t="n">
        <f aca="false">Data_Clean!G2712*Assumptions!$B$5</f>
        <v>40.53125</v>
      </c>
      <c r="C2712" s="14" t="n">
        <f aca="false">IF(Data_Clean!H2712="",0,Data_Clean!H2712)*Assumptions!$B$6</f>
        <v>124.82988</v>
      </c>
      <c r="D2712" s="14" t="n">
        <f aca="false">Data_Clean!I2712*Assumptions!$B$7</f>
        <v>39.2</v>
      </c>
      <c r="E2712" s="14" t="n">
        <f aca="false">Data_Clean!J2712*Assumptions!$B$8</f>
        <v>0</v>
      </c>
      <c r="F2712" s="14" t="n">
        <f aca="false">Data_Clean!K2712*Assumptions!$B$9</f>
        <v>0</v>
      </c>
      <c r="G2712" s="14" t="n">
        <f aca="false">Data_Clean!L2712*Assumptions!$B$10</f>
        <v>0</v>
      </c>
      <c r="H2712" s="14" t="n">
        <f aca="false">IF(OR(Data_Clean!M2712="",Data_Clean!N2712=""),0,Data_Clean!M2712*Data_Clean!N2712/100)*Assumptions!$B$13*Assumptions!$B$11</f>
        <v>0</v>
      </c>
      <c r="I2712" s="14" t="n">
        <f aca="false">Data_Clean!O2712*4*Assumptions!$B$12</f>
        <v>0</v>
      </c>
      <c r="J2712" s="14" t="n">
        <f aca="false">SUM(B2712:I2712)</f>
        <v>204.56113</v>
      </c>
      <c r="K2712" s="16" t="n">
        <f aca="false">IF(Data_Clean!P2712="","",Assumptions!$B$15*0.5^(Data_Clean!P2712/Assumptions!$B$20))</f>
        <v>0.186023560777523</v>
      </c>
      <c r="L2712" s="16" t="n">
        <f aca="false">Assumptions!$B$16*MIN(1,LN(1+Data_Clean!Q2712)/LN(1+Assumptions!$B$21))</f>
        <v>0</v>
      </c>
      <c r="M2712" s="16" t="n">
        <f aca="false">Assumptions!$B$17*(0.6*MIN(1,Data_Clean!R2712/Assumptions!$B$22)+0.4*IF(Data_Clean!S2712="",0,Data_Clean!S2712))</f>
        <v>0</v>
      </c>
      <c r="N2712" s="16" t="n">
        <f aca="false">Assumptions!$B$18*MIN(1,(Data_Clean!F2712-1)/Assumptions!$B$23)</f>
        <v>10</v>
      </c>
      <c r="O2712" s="16" t="n">
        <f aca="false">Assumptions!$B$19*(0.4*IF(Data_Clean!E2712="",0,MIN(1,Data_Clean!E2712/12/Assumptions!$B$24))+0.35*IF(Data_Clean!D2712="Y",1,0)+0.25*(1-MIN(Data_Clean!T2712,3)/3))/IF(Data_Clean!E2712="",0.6,1)</f>
        <v>3.75</v>
      </c>
      <c r="P2712" s="16" t="n">
        <f aca="false">SUM(K2712:O2712)/(Assumptions!$D$5-IF(K2712="",Assumptions!$B$15,0))*100</f>
        <v>13.9360235607775</v>
      </c>
      <c r="Q2712" s="7" t="str">
        <f aca="false">IF(J2712&gt;=Assumptions!$B$26,"High",IF(J2712&gt;=Assumptions!$B$27,"Mid","Low"))</f>
        <v>Low</v>
      </c>
      <c r="R2712" s="7" t="str">
        <f aca="false">IF(P2712&gt;=Assumptions!$B$28,"High",IF(P2712&gt;=Assumptions!$B$29,"Mid","Low"))</f>
        <v>Low</v>
      </c>
      <c r="S2712" s="7" t="str">
        <f aca="false">INDEX(Assumptions!$B$33:$B$41,MATCH(Q2712&amp;"|"&amp;R2712,Assumptions!$A$33:$A$41,0))</f>
        <v>Dormant &amp; Low Value</v>
      </c>
      <c r="T2712" s="7" t="n">
        <f aca="false">IF(ISNUMBER(Data_Clean!V2712),J2712*Data_Clean!V2712,0)</f>
        <v>92.686648003</v>
      </c>
    </row>
    <row r="2713" customFormat="false" ht="15" hidden="false" customHeight="false" outlineLevel="0" collapsed="false">
      <c r="A2713" s="15" t="str">
        <f aca="false">Data_Clean!A2713</f>
        <v>CX102709</v>
      </c>
      <c r="B2713" s="14" t="n">
        <f aca="false">Data_Clean!G2713*Assumptions!$B$5</f>
        <v>305.2405</v>
      </c>
      <c r="C2713" s="14" t="n">
        <f aca="false">IF(Data_Clean!H2713="",0,Data_Clean!H2713)*Assumptions!$B$6</f>
        <v>258.20052</v>
      </c>
      <c r="D2713" s="14" t="n">
        <f aca="false">Data_Clean!I2713*Assumptions!$B$7</f>
        <v>0</v>
      </c>
      <c r="E2713" s="14" t="n">
        <f aca="false">Data_Clean!J2713*Assumptions!$B$8</f>
        <v>0</v>
      </c>
      <c r="F2713" s="14" t="n">
        <f aca="false">Data_Clean!K2713*Assumptions!$B$9</f>
        <v>3272.5</v>
      </c>
      <c r="G2713" s="14" t="n">
        <f aca="false">Data_Clean!L2713*Assumptions!$B$10</f>
        <v>539.55</v>
      </c>
      <c r="H2713" s="14" t="n">
        <f aca="false">IF(OR(Data_Clean!M2713="",Data_Clean!N2713=""),0,Data_Clean!M2713*Data_Clean!N2713/100)*Assumptions!$B$13*Assumptions!$B$11</f>
        <v>209.196</v>
      </c>
      <c r="I2713" s="14" t="n">
        <f aca="false">Data_Clean!O2713*4*Assumptions!$B$12</f>
        <v>66.13344</v>
      </c>
      <c r="J2713" s="14" t="n">
        <f aca="false">SUM(B2713:I2713)</f>
        <v>4650.82046</v>
      </c>
      <c r="K2713" s="16" t="n">
        <f aca="false">IF(Data_Clean!P2713="","",Assumptions!$B$15*0.5^(Data_Clean!P2713/Assumptions!$B$20))</f>
        <v>15</v>
      </c>
      <c r="L2713" s="16" t="n">
        <f aca="false">Assumptions!$B$16*MIN(1,LN(1+Data_Clean!Q2713)/LN(1+Assumptions!$B$21))</f>
        <v>15.8750156145389</v>
      </c>
      <c r="M2713" s="16" t="n">
        <f aca="false">Assumptions!$B$17*(0.6*MIN(1,Data_Clean!R2713/Assumptions!$B$22)+0.4*IF(Data_Clean!S2713="",0,Data_Clean!S2713))</f>
        <v>10.224</v>
      </c>
      <c r="N2713" s="16" t="n">
        <f aca="false">Assumptions!$B$18*MIN(1,(Data_Clean!F2713-1)/Assumptions!$B$23)</f>
        <v>20</v>
      </c>
      <c r="O2713" s="16" t="n">
        <f aca="false">Assumptions!$B$19*(0.4*IF(Data_Clean!E2713="",0,MIN(1,Data_Clean!E2713/12/Assumptions!$B$24))+0.35*IF(Data_Clean!D2713="Y",1,0)+0.25*(1-MIN(Data_Clean!T2713,3)/3))/IF(Data_Clean!E2713="",0.6,1)</f>
        <v>11.9</v>
      </c>
      <c r="P2713" s="16" t="n">
        <f aca="false">SUM(K2713:O2713)/(Assumptions!$D$5-IF(K2713="",Assumptions!$B$15,0))*100</f>
        <v>72.9990156145389</v>
      </c>
      <c r="Q2713" s="7" t="str">
        <f aca="false">IF(J2713&gt;=Assumptions!$B$26,"High",IF(J2713&gt;=Assumptions!$B$27,"Mid","Low"))</f>
        <v>High</v>
      </c>
      <c r="R2713" s="7" t="str">
        <f aca="false">IF(P2713&gt;=Assumptions!$B$28,"High",IF(P2713&gt;=Assumptions!$B$29,"Mid","Low"))</f>
        <v>High</v>
      </c>
      <c r="S2713" s="7" t="str">
        <f aca="false">INDEX(Assumptions!$B$33:$B$41,MATCH(Q2713&amp;"|"&amp;R2713,Assumptions!$A$33:$A$41,0))</f>
        <v>Premier Advocates</v>
      </c>
      <c r="T2713" s="7" t="n">
        <f aca="false">IF(ISNUMBER(Data_Clean!V2713),J2713*Data_Clean!V2713,0)</f>
        <v>71.622635084</v>
      </c>
    </row>
    <row r="2714" customFormat="false" ht="15" hidden="false" customHeight="false" outlineLevel="0" collapsed="false">
      <c r="A2714" s="15" t="str">
        <f aca="false">Data_Clean!A2714</f>
        <v>CX102710</v>
      </c>
      <c r="B2714" s="14" t="n">
        <f aca="false">Data_Clean!G2714*Assumptions!$B$5</f>
        <v>401.82075</v>
      </c>
      <c r="C2714" s="14" t="n">
        <f aca="false">IF(Data_Clean!H2714="",0,Data_Clean!H2714)*Assumptions!$B$6</f>
        <v>532.5582</v>
      </c>
      <c r="D2714" s="14" t="n">
        <f aca="false">Data_Clean!I2714*Assumptions!$B$7</f>
        <v>0</v>
      </c>
      <c r="E2714" s="14" t="n">
        <f aca="false">Data_Clean!J2714*Assumptions!$B$8</f>
        <v>0</v>
      </c>
      <c r="F2714" s="14" t="n">
        <f aca="false">Data_Clean!K2714*Assumptions!$B$9</f>
        <v>0</v>
      </c>
      <c r="G2714" s="14" t="n">
        <f aca="false">Data_Clean!L2714*Assumptions!$B$10</f>
        <v>0</v>
      </c>
      <c r="H2714" s="14" t="n">
        <f aca="false">IF(OR(Data_Clean!M2714="",Data_Clean!N2714=""),0,Data_Clean!M2714*Data_Clean!N2714/100)*Assumptions!$B$13*Assumptions!$B$11</f>
        <v>0</v>
      </c>
      <c r="I2714" s="14" t="n">
        <f aca="false">Data_Clean!O2714*4*Assumptions!$B$12</f>
        <v>0</v>
      </c>
      <c r="J2714" s="14" t="n">
        <f aca="false">SUM(B2714:I2714)</f>
        <v>934.37895</v>
      </c>
      <c r="K2714" s="16" t="n">
        <f aca="false">IF(Data_Clean!P2714="","",Assumptions!$B$15*0.5^(Data_Clean!P2714/Assumptions!$B$20))</f>
        <v>20.2552491925229</v>
      </c>
      <c r="L2714" s="16" t="n">
        <f aca="false">Assumptions!$B$16*MIN(1,LN(1+Data_Clean!Q2714)/LN(1+Assumptions!$B$21))</f>
        <v>14.0427143261215</v>
      </c>
      <c r="M2714" s="16" t="n">
        <f aca="false">Assumptions!$B$17*(0.6*MIN(1,Data_Clean!R2714/Assumptions!$B$22)+0.4*IF(Data_Clean!S2714="",0,Data_Clean!S2714))</f>
        <v>6.24</v>
      </c>
      <c r="N2714" s="16" t="n">
        <f aca="false">Assumptions!$B$18*MIN(1,(Data_Clean!F2714-1)/Assumptions!$B$23)</f>
        <v>10</v>
      </c>
      <c r="O2714" s="16" t="n">
        <f aca="false">Assumptions!$B$19*(0.4*IF(Data_Clean!E2714="",0,MIN(1,Data_Clean!E2714/12/Assumptions!$B$24))+0.35*IF(Data_Clean!D2714="Y",1,0)+0.25*(1-MIN(Data_Clean!T2714,3)/3))/IF(Data_Clean!E2714="",0.6,1)</f>
        <v>15</v>
      </c>
      <c r="P2714" s="16" t="n">
        <f aca="false">SUM(K2714:O2714)/(Assumptions!$D$5-IF(K2714="",Assumptions!$B$15,0))*100</f>
        <v>65.5379635186444</v>
      </c>
      <c r="Q2714" s="7" t="str">
        <f aca="false">IF(J2714&gt;=Assumptions!$B$26,"High",IF(J2714&gt;=Assumptions!$B$27,"Mid","Low"))</f>
        <v>Mid</v>
      </c>
      <c r="R2714" s="7" t="str">
        <f aca="false">IF(P2714&gt;=Assumptions!$B$28,"High",IF(P2714&gt;=Assumptions!$B$29,"Mid","Low"))</f>
        <v>Mid</v>
      </c>
      <c r="S2714" s="7" t="str">
        <f aca="false">INDEX(Assumptions!$B$33:$B$41,MATCH(Q2714&amp;"|"&amp;R2714,Assumptions!$A$33:$A$41,0))</f>
        <v>Established Core</v>
      </c>
      <c r="T2714" s="7" t="n">
        <f aca="false">IF(ISNUMBER(Data_Clean!V2714),J2714*Data_Clean!V2714,0)</f>
        <v>20.089147425</v>
      </c>
    </row>
    <row r="2715" customFormat="false" ht="15" hidden="false" customHeight="false" outlineLevel="0" collapsed="false">
      <c r="A2715" s="15" t="str">
        <f aca="false">Data_Clean!A2715</f>
        <v>CX102711</v>
      </c>
      <c r="B2715" s="14" t="n">
        <f aca="false">Data_Clean!G2715*Assumptions!$B$5</f>
        <v>83.85175</v>
      </c>
      <c r="C2715" s="14" t="n">
        <f aca="false">IF(Data_Clean!H2715="",0,Data_Clean!H2715)*Assumptions!$B$6</f>
        <v>57.35544</v>
      </c>
      <c r="D2715" s="14" t="n">
        <f aca="false">Data_Clean!I2715*Assumptions!$B$7</f>
        <v>0</v>
      </c>
      <c r="E2715" s="14" t="n">
        <f aca="false">Data_Clean!J2715*Assumptions!$B$8</f>
        <v>0</v>
      </c>
      <c r="F2715" s="14" t="n">
        <f aca="false">Data_Clean!K2715*Assumptions!$B$9</f>
        <v>0</v>
      </c>
      <c r="G2715" s="14" t="n">
        <f aca="false">Data_Clean!L2715*Assumptions!$B$10</f>
        <v>297.45</v>
      </c>
      <c r="H2715" s="14" t="n">
        <f aca="false">IF(OR(Data_Clean!M2715="",Data_Clean!N2715=""),0,Data_Clean!M2715*Data_Clean!N2715/100)*Assumptions!$B$13*Assumptions!$B$11</f>
        <v>0</v>
      </c>
      <c r="I2715" s="14" t="n">
        <f aca="false">Data_Clean!O2715*4*Assumptions!$B$12</f>
        <v>0</v>
      </c>
      <c r="J2715" s="14" t="n">
        <f aca="false">SUM(B2715:I2715)</f>
        <v>438.65719</v>
      </c>
      <c r="K2715" s="16" t="n">
        <f aca="false">IF(Data_Clean!P2715="","",Assumptions!$B$15*0.5^(Data_Clean!P2715/Assumptions!$B$20))</f>
        <v>30</v>
      </c>
      <c r="L2715" s="16" t="n">
        <f aca="false">Assumptions!$B$16*MIN(1,LN(1+Data_Clean!Q2715)/LN(1+Assumptions!$B$21))</f>
        <v>11.5625930527155</v>
      </c>
      <c r="M2715" s="16" t="n">
        <f aca="false">Assumptions!$B$17*(0.6*MIN(1,Data_Clean!R2715/Assumptions!$B$22)+0.4*IF(Data_Clean!S2715="",0,Data_Clean!S2715))</f>
        <v>3.102</v>
      </c>
      <c r="N2715" s="16" t="n">
        <f aca="false">Assumptions!$B$18*MIN(1,(Data_Clean!F2715-1)/Assumptions!$B$23)</f>
        <v>10</v>
      </c>
      <c r="O2715" s="16" t="n">
        <f aca="false">Assumptions!$B$19*(0.4*IF(Data_Clean!E2715="",0,MIN(1,Data_Clean!E2715/12/Assumptions!$B$24))+0.35*IF(Data_Clean!D2715="Y",1,0)+0.25*(1-MIN(Data_Clean!T2715,3)/3))/IF(Data_Clean!E2715="",0.6,1)</f>
        <v>7.95</v>
      </c>
      <c r="P2715" s="16" t="n">
        <f aca="false">SUM(K2715:O2715)/(Assumptions!$D$5-IF(K2715="",Assumptions!$B$15,0))*100</f>
        <v>62.6145930527155</v>
      </c>
      <c r="Q2715" s="7" t="str">
        <f aca="false">IF(J2715&gt;=Assumptions!$B$26,"High",IF(J2715&gt;=Assumptions!$B$27,"Mid","Low"))</f>
        <v>Mid</v>
      </c>
      <c r="R2715" s="7" t="str">
        <f aca="false">IF(P2715&gt;=Assumptions!$B$28,"High",IF(P2715&gt;=Assumptions!$B$29,"Mid","Low"))</f>
        <v>Mid</v>
      </c>
      <c r="S2715" s="7" t="str">
        <f aca="false">INDEX(Assumptions!$B$33:$B$41,MATCH(Q2715&amp;"|"&amp;R2715,Assumptions!$A$33:$A$41,0))</f>
        <v>Established Core</v>
      </c>
      <c r="T2715" s="7" t="n">
        <f aca="false">IF(ISNUMBER(Data_Clean!V2715),J2715*Data_Clean!V2715,0)</f>
        <v>63.035038203</v>
      </c>
    </row>
    <row r="2716" customFormat="false" ht="15" hidden="false" customHeight="false" outlineLevel="0" collapsed="false">
      <c r="A2716" s="15" t="str">
        <f aca="false">Data_Clean!A2716</f>
        <v>CX102712</v>
      </c>
      <c r="B2716" s="14" t="n">
        <f aca="false">Data_Clean!G2716*Assumptions!$B$5</f>
        <v>10.165</v>
      </c>
      <c r="C2716" s="14" t="n">
        <f aca="false">IF(Data_Clean!H2716="",0,Data_Clean!H2716)*Assumptions!$B$6</f>
        <v>0</v>
      </c>
      <c r="D2716" s="14" t="n">
        <f aca="false">Data_Clean!I2716*Assumptions!$B$7</f>
        <v>0</v>
      </c>
      <c r="E2716" s="14" t="n">
        <f aca="false">Data_Clean!J2716*Assumptions!$B$8</f>
        <v>509.83095</v>
      </c>
      <c r="F2716" s="14" t="n">
        <f aca="false">Data_Clean!K2716*Assumptions!$B$9</f>
        <v>0</v>
      </c>
      <c r="G2716" s="14" t="n">
        <f aca="false">Data_Clean!L2716*Assumptions!$B$10</f>
        <v>0</v>
      </c>
      <c r="H2716" s="14" t="n">
        <f aca="false">IF(OR(Data_Clean!M2716="",Data_Clean!N2716=""),0,Data_Clean!M2716*Data_Clean!N2716/100)*Assumptions!$B$13*Assumptions!$B$11</f>
        <v>51.912</v>
      </c>
      <c r="I2716" s="14" t="n">
        <f aca="false">Data_Clean!O2716*4*Assumptions!$B$12</f>
        <v>5.20848</v>
      </c>
      <c r="J2716" s="14" t="n">
        <f aca="false">SUM(B2716:I2716)</f>
        <v>577.11643</v>
      </c>
      <c r="K2716" s="16" t="n">
        <f aca="false">IF(Data_Clean!P2716="","",Assumptions!$B$15*0.5^(Data_Clean!P2716/Assumptions!$B$20))</f>
        <v>21.2132034355964</v>
      </c>
      <c r="L2716" s="16" t="n">
        <f aca="false">Assumptions!$B$16*MIN(1,LN(1+Data_Clean!Q2716)/LN(1+Assumptions!$B$21))</f>
        <v>14.8269530442849</v>
      </c>
      <c r="M2716" s="16" t="n">
        <f aca="false">Assumptions!$B$17*(0.6*MIN(1,Data_Clean!R2716/Assumptions!$B$22)+0.4*IF(Data_Clean!S2716="",0,Data_Clean!S2716))</f>
        <v>5.754</v>
      </c>
      <c r="N2716" s="16" t="n">
        <f aca="false">Assumptions!$B$18*MIN(1,(Data_Clean!F2716-1)/Assumptions!$B$23)</f>
        <v>10</v>
      </c>
      <c r="O2716" s="16" t="n">
        <f aca="false">Assumptions!$B$19*(0.4*IF(Data_Clean!E2716="",0,MIN(1,Data_Clean!E2716/12/Assumptions!$B$24))+0.35*IF(Data_Clean!D2716="Y",1,0)+0.25*(1-MIN(Data_Clean!T2716,3)/3))/IF(Data_Clean!E2716="",0.6,1)</f>
        <v>7.95</v>
      </c>
      <c r="P2716" s="16" t="n">
        <f aca="false">SUM(K2716:O2716)/(Assumptions!$D$5-IF(K2716="",Assumptions!$B$15,0))*100</f>
        <v>59.7441564798813</v>
      </c>
      <c r="Q2716" s="7" t="str">
        <f aca="false">IF(J2716&gt;=Assumptions!$B$26,"High",IF(J2716&gt;=Assumptions!$B$27,"Mid","Low"))</f>
        <v>Mid</v>
      </c>
      <c r="R2716" s="7" t="str">
        <f aca="false">IF(P2716&gt;=Assumptions!$B$28,"High",IF(P2716&gt;=Assumptions!$B$29,"Mid","Low"))</f>
        <v>Mid</v>
      </c>
      <c r="S2716" s="7" t="str">
        <f aca="false">INDEX(Assumptions!$B$33:$B$41,MATCH(Q2716&amp;"|"&amp;R2716,Assumptions!$A$33:$A$41,0))</f>
        <v>Established Core</v>
      </c>
      <c r="T2716" s="7" t="n">
        <f aca="false">IF(ISNUMBER(Data_Clean!V2716),J2716*Data_Clean!V2716,0)</f>
        <v>41.148401459</v>
      </c>
    </row>
    <row r="2717" customFormat="false" ht="15" hidden="false" customHeight="false" outlineLevel="0" collapsed="false">
      <c r="A2717" s="15" t="str">
        <f aca="false">Data_Clean!A2717</f>
        <v>CX102713</v>
      </c>
      <c r="B2717" s="14" t="n">
        <f aca="false">Data_Clean!G2717*Assumptions!$B$5</f>
        <v>29.6595</v>
      </c>
      <c r="C2717" s="14" t="n">
        <f aca="false">IF(Data_Clean!H2717="",0,Data_Clean!H2717)*Assumptions!$B$6</f>
        <v>173.53716</v>
      </c>
      <c r="D2717" s="14" t="n">
        <f aca="false">Data_Clean!I2717*Assumptions!$B$7</f>
        <v>0</v>
      </c>
      <c r="E2717" s="14" t="n">
        <f aca="false">Data_Clean!J2717*Assumptions!$B$8</f>
        <v>0</v>
      </c>
      <c r="F2717" s="14" t="n">
        <f aca="false">Data_Clean!K2717*Assumptions!$B$9</f>
        <v>0</v>
      </c>
      <c r="G2717" s="14" t="n">
        <f aca="false">Data_Clean!L2717*Assumptions!$B$10</f>
        <v>0</v>
      </c>
      <c r="H2717" s="14" t="n">
        <f aca="false">IF(OR(Data_Clean!M2717="",Data_Clean!N2717=""),0,Data_Clean!M2717*Data_Clean!N2717/100)*Assumptions!$B$13*Assumptions!$B$11</f>
        <v>0</v>
      </c>
      <c r="I2717" s="14" t="n">
        <f aca="false">Data_Clean!O2717*4*Assumptions!$B$12</f>
        <v>0</v>
      </c>
      <c r="J2717" s="14" t="n">
        <f aca="false">SUM(B2717:I2717)</f>
        <v>203.19666</v>
      </c>
      <c r="K2717" s="16" t="n">
        <f aca="false">IF(Data_Clean!P2717="","",Assumptions!$B$15*0.5^(Data_Clean!P2717/Assumptions!$B$20))</f>
        <v>27.9909897461042</v>
      </c>
      <c r="L2717" s="16" t="n">
        <f aca="false">Assumptions!$B$16*MIN(1,LN(1+Data_Clean!Q2717)/LN(1+Assumptions!$B$21))</f>
        <v>12.2792642888455</v>
      </c>
      <c r="M2717" s="16" t="n">
        <f aca="false">Assumptions!$B$17*(0.6*MIN(1,Data_Clean!R2717/Assumptions!$B$22)+0.4*IF(Data_Clean!S2717="",0,Data_Clean!S2717))</f>
        <v>4.068</v>
      </c>
      <c r="N2717" s="16" t="n">
        <f aca="false">Assumptions!$B$18*MIN(1,(Data_Clean!F2717-1)/Assumptions!$B$23)</f>
        <v>5</v>
      </c>
      <c r="O2717" s="16" t="n">
        <f aca="false">Assumptions!$B$19*(0.4*IF(Data_Clean!E2717="",0,MIN(1,Data_Clean!E2717/12/Assumptions!$B$24))+0.35*IF(Data_Clean!D2717="Y",1,0)+0.25*(1-MIN(Data_Clean!T2717,3)/3))/IF(Data_Clean!E2717="",0.6,1)</f>
        <v>5.35</v>
      </c>
      <c r="P2717" s="16" t="n">
        <f aca="false">SUM(K2717:O2717)/(Assumptions!$D$5-IF(K2717="",Assumptions!$B$15,0))*100</f>
        <v>54.6882540349497</v>
      </c>
      <c r="Q2717" s="7" t="str">
        <f aca="false">IF(J2717&gt;=Assumptions!$B$26,"High",IF(J2717&gt;=Assumptions!$B$27,"Mid","Low"))</f>
        <v>Low</v>
      </c>
      <c r="R2717" s="7" t="str">
        <f aca="false">IF(P2717&gt;=Assumptions!$B$28,"High",IF(P2717&gt;=Assumptions!$B$29,"Mid","Low"))</f>
        <v>Mid</v>
      </c>
      <c r="S2717" s="7" t="str">
        <f aca="false">INDEX(Assumptions!$B$33:$B$41,MATCH(Q2717&amp;"|"&amp;R2717,Assumptions!$A$33:$A$41,0))</f>
        <v>Light Touch</v>
      </c>
      <c r="T2717" s="7" t="n">
        <f aca="false">IF(ISNUMBER(Data_Clean!V2717),J2717*Data_Clean!V2717,0)</f>
        <v>22.940902914</v>
      </c>
    </row>
    <row r="2718" customFormat="false" ht="15" hidden="false" customHeight="false" outlineLevel="0" collapsed="false">
      <c r="A2718" s="15" t="str">
        <f aca="false">Data_Clean!A2718</f>
        <v>CX102714</v>
      </c>
      <c r="B2718" s="14" t="n">
        <f aca="false">Data_Clean!G2718*Assumptions!$B$5</f>
        <v>105.515</v>
      </c>
      <c r="C2718" s="14" t="n">
        <f aca="false">IF(Data_Clean!H2718="",0,Data_Clean!H2718)*Assumptions!$B$6</f>
        <v>1050.7596</v>
      </c>
      <c r="D2718" s="14" t="n">
        <f aca="false">Data_Clean!I2718*Assumptions!$B$7</f>
        <v>0</v>
      </c>
      <c r="E2718" s="14" t="n">
        <f aca="false">Data_Clean!J2718*Assumptions!$B$8</f>
        <v>0</v>
      </c>
      <c r="F2718" s="14" t="n">
        <f aca="false">Data_Clean!K2718*Assumptions!$B$9</f>
        <v>0</v>
      </c>
      <c r="G2718" s="14" t="n">
        <f aca="false">Data_Clean!L2718*Assumptions!$B$10</f>
        <v>0</v>
      </c>
      <c r="H2718" s="14" t="n">
        <f aca="false">IF(OR(Data_Clean!M2718="",Data_Clean!N2718=""),0,Data_Clean!M2718*Data_Clean!N2718/100)*Assumptions!$B$13*Assumptions!$B$11</f>
        <v>146.982</v>
      </c>
      <c r="I2718" s="14" t="n">
        <f aca="false">Data_Clean!O2718*4*Assumptions!$B$12</f>
        <v>10.6656</v>
      </c>
      <c r="J2718" s="14" t="n">
        <f aca="false">SUM(B2718:I2718)</f>
        <v>1313.9222</v>
      </c>
      <c r="K2718" s="16" t="n">
        <f aca="false">IF(Data_Clean!P2718="","",Assumptions!$B$15*0.5^(Data_Clean!P2718/Assumptions!$B$20))</f>
        <v>20.7286931995166</v>
      </c>
      <c r="L2718" s="16" t="n">
        <f aca="false">Assumptions!$B$16*MIN(1,LN(1+Data_Clean!Q2718)/LN(1+Assumptions!$B$21))</f>
        <v>12.6966447294858</v>
      </c>
      <c r="M2718" s="16" t="n">
        <f aca="false">Assumptions!$B$17*(0.6*MIN(1,Data_Clean!R2718/Assumptions!$B$22)+0.4*IF(Data_Clean!S2718="",0,Data_Clean!S2718))</f>
        <v>2.376</v>
      </c>
      <c r="N2718" s="16" t="n">
        <f aca="false">Assumptions!$B$18*MIN(1,(Data_Clean!F2718-1)/Assumptions!$B$23)</f>
        <v>10</v>
      </c>
      <c r="O2718" s="16" t="n">
        <f aca="false">Assumptions!$B$19*(0.4*IF(Data_Clean!E2718="",0,MIN(1,Data_Clean!E2718/12/Assumptions!$B$24))+0.35*IF(Data_Clean!D2718="Y",1,0)+0.25*(1-MIN(Data_Clean!T2718,3)/3))/IF(Data_Clean!E2718="",0.6,1)</f>
        <v>8.5</v>
      </c>
      <c r="P2718" s="16" t="n">
        <f aca="false">SUM(K2718:O2718)/(Assumptions!$D$5-IF(K2718="",Assumptions!$B$15,0))*100</f>
        <v>54.3013379290024</v>
      </c>
      <c r="Q2718" s="7" t="str">
        <f aca="false">IF(J2718&gt;=Assumptions!$B$26,"High",IF(J2718&gt;=Assumptions!$B$27,"Mid","Low"))</f>
        <v>Mid</v>
      </c>
      <c r="R2718" s="7" t="str">
        <f aca="false">IF(P2718&gt;=Assumptions!$B$28,"High",IF(P2718&gt;=Assumptions!$B$29,"Mid","Low"))</f>
        <v>Mid</v>
      </c>
      <c r="S2718" s="7" t="str">
        <f aca="false">INDEX(Assumptions!$B$33:$B$41,MATCH(Q2718&amp;"|"&amp;R2718,Assumptions!$A$33:$A$41,0))</f>
        <v>Established Core</v>
      </c>
      <c r="T2718" s="7" t="n">
        <f aca="false">IF(ISNUMBER(Data_Clean!V2718),J2718*Data_Clean!V2718,0)</f>
        <v>220.47614516</v>
      </c>
    </row>
    <row r="2719" customFormat="false" ht="15" hidden="false" customHeight="false" outlineLevel="0" collapsed="false">
      <c r="A2719" s="15" t="str">
        <f aca="false">Data_Clean!A2719</f>
        <v>CX102715</v>
      </c>
      <c r="B2719" s="14" t="n">
        <f aca="false">Data_Clean!G2719*Assumptions!$B$5</f>
        <v>155.89925</v>
      </c>
      <c r="C2719" s="14" t="n">
        <f aca="false">IF(Data_Clean!H2719="",0,Data_Clean!H2719)*Assumptions!$B$6</f>
        <v>553.34568</v>
      </c>
      <c r="D2719" s="14" t="n">
        <f aca="false">Data_Clean!I2719*Assumptions!$B$7</f>
        <v>0</v>
      </c>
      <c r="E2719" s="14" t="n">
        <f aca="false">Data_Clean!J2719*Assumptions!$B$8</f>
        <v>0</v>
      </c>
      <c r="F2719" s="14" t="n">
        <f aca="false">Data_Clean!K2719*Assumptions!$B$9</f>
        <v>3877.5</v>
      </c>
      <c r="G2719" s="14" t="n">
        <f aca="false">Data_Clean!L2719*Assumptions!$B$10</f>
        <v>0</v>
      </c>
      <c r="H2719" s="14" t="n">
        <f aca="false">IF(OR(Data_Clean!M2719="",Data_Clean!N2719=""),0,Data_Clean!M2719*Data_Clean!N2719/100)*Assumptions!$B$13*Assumptions!$B$11</f>
        <v>0</v>
      </c>
      <c r="I2719" s="14" t="n">
        <f aca="false">Data_Clean!O2719*4*Assumptions!$B$12</f>
        <v>0</v>
      </c>
      <c r="J2719" s="14" t="n">
        <f aca="false">SUM(B2719:I2719)</f>
        <v>4586.74493</v>
      </c>
      <c r="K2719" s="16" t="n">
        <f aca="false">IF(Data_Clean!P2719="","",Assumptions!$B$15*0.5^(Data_Clean!P2719/Assumptions!$B$20))</f>
        <v>26.1165168988837</v>
      </c>
      <c r="L2719" s="16" t="n">
        <f aca="false">Assumptions!$B$16*MIN(1,LN(1+Data_Clean!Q2719)/LN(1+Assumptions!$B$21))</f>
        <v>15.8750156145389</v>
      </c>
      <c r="M2719" s="16" t="n">
        <f aca="false">Assumptions!$B$17*(0.6*MIN(1,Data_Clean!R2719/Assumptions!$B$22)+0.4*IF(Data_Clean!S2719="",0,Data_Clean!S2719))</f>
        <v>9.714</v>
      </c>
      <c r="N2719" s="16" t="n">
        <f aca="false">Assumptions!$B$18*MIN(1,(Data_Clean!F2719-1)/Assumptions!$B$23)</f>
        <v>10</v>
      </c>
      <c r="O2719" s="16" t="n">
        <f aca="false">Assumptions!$B$19*(0.4*IF(Data_Clean!E2719="",0,MIN(1,Data_Clean!E2719/12/Assumptions!$B$24))+0.35*IF(Data_Clean!D2719="Y",1,0)+0.25*(1-MIN(Data_Clean!T2719,3)/3))/IF(Data_Clean!E2719="",0.6,1)</f>
        <v>11.7</v>
      </c>
      <c r="P2719" s="16" t="n">
        <f aca="false">SUM(K2719:O2719)/(Assumptions!$D$5-IF(K2719="",Assumptions!$B$15,0))*100</f>
        <v>73.4055325134226</v>
      </c>
      <c r="Q2719" s="7" t="str">
        <f aca="false">IF(J2719&gt;=Assumptions!$B$26,"High",IF(J2719&gt;=Assumptions!$B$27,"Mid","Low"))</f>
        <v>High</v>
      </c>
      <c r="R2719" s="7" t="str">
        <f aca="false">IF(P2719&gt;=Assumptions!$B$28,"High",IF(P2719&gt;=Assumptions!$B$29,"Mid","Low"))</f>
        <v>High</v>
      </c>
      <c r="S2719" s="7" t="str">
        <f aca="false">INDEX(Assumptions!$B$33:$B$41,MATCH(Q2719&amp;"|"&amp;R2719,Assumptions!$A$33:$A$41,0))</f>
        <v>Premier Advocates</v>
      </c>
      <c r="T2719" s="7" t="n">
        <f aca="false">IF(ISNUMBER(Data_Clean!V2719),J2719*Data_Clean!V2719,0)</f>
        <v>282.084813195</v>
      </c>
    </row>
    <row r="2720" customFormat="false" ht="15" hidden="false" customHeight="false" outlineLevel="0" collapsed="false">
      <c r="A2720" s="15" t="str">
        <f aca="false">Data_Clean!A2720</f>
        <v>CX102716</v>
      </c>
      <c r="B2720" s="14" t="n">
        <f aca="false">Data_Clean!G2720*Assumptions!$B$5</f>
        <v>69.539</v>
      </c>
      <c r="C2720" s="14" t="n">
        <f aca="false">IF(Data_Clean!H2720="",0,Data_Clean!H2720)*Assumptions!$B$6</f>
        <v>0</v>
      </c>
      <c r="D2720" s="14" t="n">
        <f aca="false">Data_Clean!I2720*Assumptions!$B$7</f>
        <v>0</v>
      </c>
      <c r="E2720" s="14" t="n">
        <f aca="false">Data_Clean!J2720*Assumptions!$B$8</f>
        <v>0</v>
      </c>
      <c r="F2720" s="14" t="n">
        <f aca="false">Data_Clean!K2720*Assumptions!$B$9</f>
        <v>0</v>
      </c>
      <c r="G2720" s="14" t="n">
        <f aca="false">Data_Clean!L2720*Assumptions!$B$10</f>
        <v>0</v>
      </c>
      <c r="H2720" s="14" t="n">
        <f aca="false">IF(OR(Data_Clean!M2720="",Data_Clean!N2720=""),0,Data_Clean!M2720*Data_Clean!N2720/100)*Assumptions!$B$13*Assumptions!$B$11</f>
        <v>0</v>
      </c>
      <c r="I2720" s="14" t="n">
        <f aca="false">Data_Clean!O2720*4*Assumptions!$B$12</f>
        <v>0</v>
      </c>
      <c r="J2720" s="14" t="n">
        <f aca="false">SUM(B2720:I2720)</f>
        <v>69.539</v>
      </c>
      <c r="K2720" s="16" t="n">
        <f aca="false">IF(Data_Clean!P2720="","",Assumptions!$B$15*0.5^(Data_Clean!P2720/Assumptions!$B$20))</f>
        <v>5.18217329987916</v>
      </c>
      <c r="L2720" s="16" t="n">
        <f aca="false">Assumptions!$B$16*MIN(1,LN(1+Data_Clean!Q2720)/LN(1+Assumptions!$B$21))</f>
        <v>8.67194478953664</v>
      </c>
      <c r="M2720" s="16" t="n">
        <f aca="false">Assumptions!$B$17*(0.6*MIN(1,Data_Clean!R2720/Assumptions!$B$22)+0.4*IF(Data_Clean!S2720="",0,Data_Clean!S2720))</f>
        <v>5.112</v>
      </c>
      <c r="N2720" s="16" t="n">
        <f aca="false">Assumptions!$B$18*MIN(1,(Data_Clean!F2720-1)/Assumptions!$B$23)</f>
        <v>0</v>
      </c>
      <c r="O2720" s="16" t="n">
        <f aca="false">Assumptions!$B$19*(0.4*IF(Data_Clean!E2720="",0,MIN(1,Data_Clean!E2720/12/Assumptions!$B$24))+0.35*IF(Data_Clean!D2720="Y",1,0)+0.25*(1-MIN(Data_Clean!T2720,3)/3))/IF(Data_Clean!E2720="",0.6,1)</f>
        <v>15</v>
      </c>
      <c r="P2720" s="16" t="n">
        <f aca="false">SUM(K2720:O2720)/(Assumptions!$D$5-IF(K2720="",Assumptions!$B$15,0))*100</f>
        <v>33.9661180894158</v>
      </c>
      <c r="Q2720" s="7" t="str">
        <f aca="false">IF(J2720&gt;=Assumptions!$B$26,"High",IF(J2720&gt;=Assumptions!$B$27,"Mid","Low"))</f>
        <v>Low</v>
      </c>
      <c r="R2720" s="7" t="str">
        <f aca="false">IF(P2720&gt;=Assumptions!$B$28,"High",IF(P2720&gt;=Assumptions!$B$29,"Mid","Low"))</f>
        <v>Low</v>
      </c>
      <c r="S2720" s="7" t="str">
        <f aca="false">INDEX(Assumptions!$B$33:$B$41,MATCH(Q2720&amp;"|"&amp;R2720,Assumptions!$A$33:$A$41,0))</f>
        <v>Dormant &amp; Low Value</v>
      </c>
      <c r="T2720" s="7" t="n">
        <f aca="false">IF(ISNUMBER(Data_Clean!V2720),J2720*Data_Clean!V2720,0)</f>
        <v>3.3239642</v>
      </c>
    </row>
    <row r="2721" customFormat="false" ht="15" hidden="false" customHeight="false" outlineLevel="0" collapsed="false">
      <c r="A2721" s="15" t="str">
        <f aca="false">Data_Clean!A2721</f>
        <v>CX102717</v>
      </c>
      <c r="B2721" s="14" t="n">
        <f aca="false">Data_Clean!G2721*Assumptions!$B$5</f>
        <v>175.6925</v>
      </c>
      <c r="C2721" s="14" t="n">
        <f aca="false">IF(Data_Clean!H2721="",0,Data_Clean!H2721)*Assumptions!$B$6</f>
        <v>63.02172</v>
      </c>
      <c r="D2721" s="14" t="n">
        <f aca="false">Data_Clean!I2721*Assumptions!$B$7</f>
        <v>0</v>
      </c>
      <c r="E2721" s="14" t="n">
        <f aca="false">Data_Clean!J2721*Assumptions!$B$8</f>
        <v>0</v>
      </c>
      <c r="F2721" s="14" t="n">
        <f aca="false">Data_Clean!K2721*Assumptions!$B$9</f>
        <v>0</v>
      </c>
      <c r="G2721" s="14" t="n">
        <f aca="false">Data_Clean!L2721*Assumptions!$B$10</f>
        <v>0</v>
      </c>
      <c r="H2721" s="14" t="n">
        <f aca="false">IF(OR(Data_Clean!M2721="",Data_Clean!N2721=""),0,Data_Clean!M2721*Data_Clean!N2721/100)*Assumptions!$B$13*Assumptions!$B$11</f>
        <v>0</v>
      </c>
      <c r="I2721" s="14" t="n">
        <f aca="false">Data_Clean!O2721*4*Assumptions!$B$12</f>
        <v>0</v>
      </c>
      <c r="J2721" s="14" t="n">
        <f aca="false">SUM(B2721:I2721)</f>
        <v>238.71422</v>
      </c>
      <c r="K2721" s="16" t="n">
        <f aca="false">IF(Data_Clean!P2721="","",Assumptions!$B$15*0.5^(Data_Clean!P2721/Assumptions!$B$20))</f>
        <v>26.1165168988837</v>
      </c>
      <c r="L2721" s="16" t="n">
        <f aca="false">Assumptions!$B$16*MIN(1,LN(1+Data_Clean!Q2721)/LN(1+Assumptions!$B$21))</f>
        <v>16.4779661706004</v>
      </c>
      <c r="M2721" s="16" t="n">
        <f aca="false">Assumptions!$B$17*(0.6*MIN(1,Data_Clean!R2721/Assumptions!$B$22)+0.4*IF(Data_Clean!S2721="",0,Data_Clean!S2721))</f>
        <v>4.542</v>
      </c>
      <c r="N2721" s="16" t="n">
        <f aca="false">Assumptions!$B$18*MIN(1,(Data_Clean!F2721-1)/Assumptions!$B$23)</f>
        <v>5</v>
      </c>
      <c r="O2721" s="16" t="n">
        <f aca="false">Assumptions!$B$19*(0.4*IF(Data_Clean!E2721="",0,MIN(1,Data_Clean!E2721/12/Assumptions!$B$24))+0.35*IF(Data_Clean!D2721="Y",1,0)+0.25*(1-MIN(Data_Clean!T2721,3)/3))/IF(Data_Clean!E2721="",0.6,1)</f>
        <v>13.8</v>
      </c>
      <c r="P2721" s="16" t="n">
        <f aca="false">SUM(K2721:O2721)/(Assumptions!$D$5-IF(K2721="",Assumptions!$B$15,0))*100</f>
        <v>65.9364830694842</v>
      </c>
      <c r="Q2721" s="7" t="str">
        <f aca="false">IF(J2721&gt;=Assumptions!$B$26,"High",IF(J2721&gt;=Assumptions!$B$27,"Mid","Low"))</f>
        <v>Low</v>
      </c>
      <c r="R2721" s="7" t="str">
        <f aca="false">IF(P2721&gt;=Assumptions!$B$28,"High",IF(P2721&gt;=Assumptions!$B$29,"Mid","Low"))</f>
        <v>Mid</v>
      </c>
      <c r="S2721" s="7" t="str">
        <f aca="false">INDEX(Assumptions!$B$33:$B$41,MATCH(Q2721&amp;"|"&amp;R2721,Assumptions!$A$33:$A$41,0))</f>
        <v>Light Touch</v>
      </c>
      <c r="T2721" s="7" t="n">
        <f aca="false">IF(ISNUMBER(Data_Clean!V2721),J2721*Data_Clean!V2721,0)</f>
        <v>4.105884584</v>
      </c>
    </row>
    <row r="2722" customFormat="false" ht="15" hidden="false" customHeight="false" outlineLevel="0" collapsed="false">
      <c r="A2722" s="15" t="str">
        <f aca="false">Data_Clean!A2722</f>
        <v>CX102718</v>
      </c>
      <c r="B2722" s="14" t="n">
        <f aca="false">Data_Clean!G2722*Assumptions!$B$5</f>
        <v>112.00375</v>
      </c>
      <c r="C2722" s="14" t="n">
        <f aca="false">IF(Data_Clean!H2722="",0,Data_Clean!H2722)*Assumptions!$B$6</f>
        <v>0</v>
      </c>
      <c r="D2722" s="14" t="n">
        <f aca="false">Data_Clean!I2722*Assumptions!$B$7</f>
        <v>0</v>
      </c>
      <c r="E2722" s="14" t="n">
        <f aca="false">Data_Clean!J2722*Assumptions!$B$8</f>
        <v>0</v>
      </c>
      <c r="F2722" s="14" t="n">
        <f aca="false">Data_Clean!K2722*Assumptions!$B$9</f>
        <v>0</v>
      </c>
      <c r="G2722" s="14" t="n">
        <f aca="false">Data_Clean!L2722*Assumptions!$B$10</f>
        <v>0</v>
      </c>
      <c r="H2722" s="14" t="n">
        <f aca="false">IF(OR(Data_Clean!M2722="",Data_Clean!N2722=""),0,Data_Clean!M2722*Data_Clean!N2722/100)*Assumptions!$B$13*Assumptions!$B$11</f>
        <v>0</v>
      </c>
      <c r="I2722" s="14" t="n">
        <f aca="false">Data_Clean!O2722*4*Assumptions!$B$12</f>
        <v>0</v>
      </c>
      <c r="J2722" s="14" t="n">
        <f aca="false">SUM(B2722:I2722)</f>
        <v>112.00375</v>
      </c>
      <c r="K2722" s="16" t="n">
        <f aca="false">IF(Data_Clean!P2722="","",Assumptions!$B$15*0.5^(Data_Clean!P2722/Assumptions!$B$20))</f>
        <v>9.23358310008687</v>
      </c>
      <c r="L2722" s="16" t="n">
        <f aca="false">Assumptions!$B$16*MIN(1,LN(1+Data_Clean!Q2722)/LN(1+Assumptions!$B$21))</f>
        <v>9.60252567789128</v>
      </c>
      <c r="M2722" s="16" t="n">
        <f aca="false">Assumptions!$B$17*(0.6*MIN(1,Data_Clean!R2722/Assumptions!$B$22)+0.4*IF(Data_Clean!S2722="",0,Data_Clean!S2722))</f>
        <v>4.77</v>
      </c>
      <c r="N2722" s="16" t="n">
        <f aca="false">Assumptions!$B$18*MIN(1,(Data_Clean!F2722-1)/Assumptions!$B$23)</f>
        <v>0</v>
      </c>
      <c r="O2722" s="16" t="n">
        <f aca="false">Assumptions!$B$19*(0.4*IF(Data_Clean!E2722="",0,MIN(1,Data_Clean!E2722/12/Assumptions!$B$24))+0.35*IF(Data_Clean!D2722="Y",1,0)+0.25*(1-MIN(Data_Clean!T2722,3)/3))/IF(Data_Clean!E2722="",0.6,1)</f>
        <v>8.45</v>
      </c>
      <c r="P2722" s="16" t="n">
        <f aca="false">SUM(K2722:O2722)/(Assumptions!$D$5-IF(K2722="",Assumptions!$B$15,0))*100</f>
        <v>32.0561087779782</v>
      </c>
      <c r="Q2722" s="7" t="str">
        <f aca="false">IF(J2722&gt;=Assumptions!$B$26,"High",IF(J2722&gt;=Assumptions!$B$27,"Mid","Low"))</f>
        <v>Low</v>
      </c>
      <c r="R2722" s="7" t="str">
        <f aca="false">IF(P2722&gt;=Assumptions!$B$28,"High",IF(P2722&gt;=Assumptions!$B$29,"Mid","Low"))</f>
        <v>Low</v>
      </c>
      <c r="S2722" s="7" t="str">
        <f aca="false">INDEX(Assumptions!$B$33:$B$41,MATCH(Q2722&amp;"|"&amp;R2722,Assumptions!$A$33:$A$41,0))</f>
        <v>Dormant &amp; Low Value</v>
      </c>
      <c r="T2722" s="7" t="n">
        <f aca="false">IF(ISNUMBER(Data_Clean!V2722),J2722*Data_Clean!V2722,0)</f>
        <v>20.194276125</v>
      </c>
    </row>
    <row r="2723" customFormat="false" ht="15" hidden="false" customHeight="false" outlineLevel="0" collapsed="false">
      <c r="A2723" s="15" t="str">
        <f aca="false">Data_Clean!A2723</f>
        <v>CX102719</v>
      </c>
      <c r="B2723" s="14" t="n">
        <f aca="false">Data_Clean!G2723*Assumptions!$B$5</f>
        <v>112.7245</v>
      </c>
      <c r="C2723" s="14" t="n">
        <f aca="false">IF(Data_Clean!H2723="",0,Data_Clean!H2723)*Assumptions!$B$6</f>
        <v>0</v>
      </c>
      <c r="D2723" s="14" t="n">
        <f aca="false">Data_Clean!I2723*Assumptions!$B$7</f>
        <v>0</v>
      </c>
      <c r="E2723" s="14" t="n">
        <f aca="false">Data_Clean!J2723*Assumptions!$B$8</f>
        <v>0</v>
      </c>
      <c r="F2723" s="14" t="n">
        <f aca="false">Data_Clean!K2723*Assumptions!$B$9</f>
        <v>1398.1</v>
      </c>
      <c r="G2723" s="14" t="n">
        <f aca="false">Data_Clean!L2723*Assumptions!$B$10</f>
        <v>0</v>
      </c>
      <c r="H2723" s="14" t="n">
        <f aca="false">IF(OR(Data_Clean!M2723="",Data_Clean!N2723=""),0,Data_Clean!M2723*Data_Clean!N2723/100)*Assumptions!$B$13*Assumptions!$B$11</f>
        <v>76.68</v>
      </c>
      <c r="I2723" s="14" t="n">
        <f aca="false">Data_Clean!O2723*4*Assumptions!$B$12</f>
        <v>14.12016</v>
      </c>
      <c r="J2723" s="14" t="n">
        <f aca="false">SUM(B2723:I2723)</f>
        <v>1601.62466</v>
      </c>
      <c r="K2723" s="16" t="n">
        <f aca="false">IF(Data_Clean!P2723="","",Assumptions!$B$15*0.5^(Data_Clean!P2723/Assumptions!$B$20))</f>
        <v>26.1165168988837</v>
      </c>
      <c r="L2723" s="16" t="n">
        <f aca="false">Assumptions!$B$16*MIN(1,LN(1+Data_Clean!Q2723)/LN(1+Assumptions!$B$21))</f>
        <v>12.0537864630054</v>
      </c>
      <c r="M2723" s="16" t="n">
        <f aca="false">Assumptions!$B$17*(0.6*MIN(1,Data_Clean!R2723/Assumptions!$B$22)+0.4*IF(Data_Clean!S2723="",0,Data_Clean!S2723))</f>
        <v>10.926</v>
      </c>
      <c r="N2723" s="16" t="n">
        <f aca="false">Assumptions!$B$18*MIN(1,(Data_Clean!F2723-1)/Assumptions!$B$23)</f>
        <v>10</v>
      </c>
      <c r="O2723" s="16" t="n">
        <f aca="false">Assumptions!$B$19*(0.4*IF(Data_Clean!E2723="",0,MIN(1,Data_Clean!E2723/12/Assumptions!$B$24))+0.35*IF(Data_Clean!D2723="Y",1,0)+0.25*(1-MIN(Data_Clean!T2723,3)/3))/IF(Data_Clean!E2723="",0.6,1)</f>
        <v>5.6</v>
      </c>
      <c r="P2723" s="16" t="n">
        <f aca="false">SUM(K2723:O2723)/(Assumptions!$D$5-IF(K2723="",Assumptions!$B$15,0))*100</f>
        <v>64.6963033618891</v>
      </c>
      <c r="Q2723" s="7" t="str">
        <f aca="false">IF(J2723&gt;=Assumptions!$B$26,"High",IF(J2723&gt;=Assumptions!$B$27,"Mid","Low"))</f>
        <v>High</v>
      </c>
      <c r="R2723" s="7" t="str">
        <f aca="false">IF(P2723&gt;=Assumptions!$B$28,"High",IF(P2723&gt;=Assumptions!$B$29,"Mid","Low"))</f>
        <v>Mid</v>
      </c>
      <c r="S2723" s="7" t="str">
        <f aca="false">INDEX(Assumptions!$B$33:$B$41,MATCH(Q2723&amp;"|"&amp;R2723,Assumptions!$A$33:$A$41,0))</f>
        <v>Established Core</v>
      </c>
      <c r="T2723" s="7" t="n">
        <f aca="false">IF(ISNUMBER(Data_Clean!V2723),J2723*Data_Clean!V2723,0)</f>
        <v>97.69910426</v>
      </c>
    </row>
    <row r="2724" customFormat="false" ht="15" hidden="false" customHeight="false" outlineLevel="0" collapsed="false">
      <c r="A2724" s="15" t="str">
        <f aca="false">Data_Clean!A2724</f>
        <v>CX102720</v>
      </c>
      <c r="B2724" s="14" t="n">
        <f aca="false">Data_Clean!G2724*Assumptions!$B$5</f>
        <v>75.13525</v>
      </c>
      <c r="C2724" s="14" t="n">
        <f aca="false">IF(Data_Clean!H2724="",0,Data_Clean!H2724)*Assumptions!$B$6</f>
        <v>158.65944</v>
      </c>
      <c r="D2724" s="14" t="n">
        <f aca="false">Data_Clean!I2724*Assumptions!$B$7</f>
        <v>0</v>
      </c>
      <c r="E2724" s="14" t="n">
        <f aca="false">Data_Clean!J2724*Assumptions!$B$8</f>
        <v>0</v>
      </c>
      <c r="F2724" s="14" t="n">
        <f aca="false">Data_Clean!K2724*Assumptions!$B$9</f>
        <v>1789.7</v>
      </c>
      <c r="G2724" s="14" t="n">
        <f aca="false">Data_Clean!L2724*Assumptions!$B$10</f>
        <v>0</v>
      </c>
      <c r="H2724" s="14" t="n">
        <f aca="false">IF(OR(Data_Clean!M2724="",Data_Clean!N2724=""),0,Data_Clean!M2724*Data_Clean!N2724/100)*Assumptions!$B$13*Assumptions!$B$11</f>
        <v>0</v>
      </c>
      <c r="I2724" s="14" t="n">
        <f aca="false">Data_Clean!O2724*4*Assumptions!$B$12</f>
        <v>0</v>
      </c>
      <c r="J2724" s="14" t="n">
        <f aca="false">SUM(B2724:I2724)</f>
        <v>2023.49469</v>
      </c>
      <c r="K2724" s="16" t="n">
        <f aca="false">IF(Data_Clean!P2724="","",Assumptions!$B$15*0.5^(Data_Clean!P2724/Assumptions!$B$20))</f>
        <v>6.23428422107091</v>
      </c>
      <c r="L2724" s="16" t="n">
        <f aca="false">Assumptions!$B$16*MIN(1,LN(1+Data_Clean!Q2724)/LN(1+Assumptions!$B$21))</f>
        <v>8.11507562957249</v>
      </c>
      <c r="M2724" s="16" t="n">
        <f aca="false">Assumptions!$B$17*(0.6*MIN(1,Data_Clean!R2724/Assumptions!$B$22)+0.4*IF(Data_Clean!S2724="",0,Data_Clean!S2724))</f>
        <v>5.55</v>
      </c>
      <c r="N2724" s="16" t="n">
        <f aca="false">Assumptions!$B$18*MIN(1,(Data_Clean!F2724-1)/Assumptions!$B$23)</f>
        <v>10</v>
      </c>
      <c r="O2724" s="16" t="n">
        <f aca="false">Assumptions!$B$19*(0.4*IF(Data_Clean!E2724="",0,MIN(1,Data_Clean!E2724/12/Assumptions!$B$24))+0.35*IF(Data_Clean!D2724="Y",1,0)+0.25*(1-MIN(Data_Clean!T2724,3)/3))/IF(Data_Clean!E2724="",0.6,1)</f>
        <v>9.75</v>
      </c>
      <c r="P2724" s="16" t="n">
        <f aca="false">SUM(K2724:O2724)/(Assumptions!$D$5-IF(K2724="",Assumptions!$B$15,0))*100</f>
        <v>39.6493598506434</v>
      </c>
      <c r="Q2724" s="7" t="str">
        <f aca="false">IF(J2724&gt;=Assumptions!$B$26,"High",IF(J2724&gt;=Assumptions!$B$27,"Mid","Low"))</f>
        <v>High</v>
      </c>
      <c r="R2724" s="7" t="str">
        <f aca="false">IF(P2724&gt;=Assumptions!$B$28,"High",IF(P2724&gt;=Assumptions!$B$29,"Mid","Low"))</f>
        <v>Low</v>
      </c>
      <c r="S2724" s="7" t="str">
        <f aca="false">INDEX(Assumptions!$B$33:$B$41,MATCH(Q2724&amp;"|"&amp;R2724,Assumptions!$A$33:$A$41,0))</f>
        <v>Affluent Drifters</v>
      </c>
      <c r="T2724" s="7" t="n">
        <f aca="false">IF(ISNUMBER(Data_Clean!V2724),J2724*Data_Clean!V2724,0)</f>
        <v>242.212314393</v>
      </c>
    </row>
    <row r="2725" customFormat="false" ht="15" hidden="false" customHeight="false" outlineLevel="0" collapsed="false">
      <c r="A2725" s="15" t="str">
        <f aca="false">Data_Clean!A2725</f>
        <v>CX102721</v>
      </c>
      <c r="B2725" s="14" t="n">
        <f aca="false">Data_Clean!G2725*Assumptions!$B$5</f>
        <v>85.998</v>
      </c>
      <c r="C2725" s="14" t="n">
        <f aca="false">IF(Data_Clean!H2725="",0,Data_Clean!H2725)*Assumptions!$B$6</f>
        <v>0</v>
      </c>
      <c r="D2725" s="14" t="n">
        <f aca="false">Data_Clean!I2725*Assumptions!$B$7</f>
        <v>0</v>
      </c>
      <c r="E2725" s="14" t="n">
        <f aca="false">Data_Clean!J2725*Assumptions!$B$8</f>
        <v>0</v>
      </c>
      <c r="F2725" s="14" t="n">
        <f aca="false">Data_Clean!K2725*Assumptions!$B$9</f>
        <v>1328.8</v>
      </c>
      <c r="G2725" s="14" t="n">
        <f aca="false">Data_Clean!L2725*Assumptions!$B$10</f>
        <v>1096.65</v>
      </c>
      <c r="H2725" s="14" t="n">
        <f aca="false">IF(OR(Data_Clean!M2725="",Data_Clean!N2725=""),0,Data_Clean!M2725*Data_Clean!N2725/100)*Assumptions!$B$13*Assumptions!$B$11</f>
        <v>0</v>
      </c>
      <c r="I2725" s="14" t="n">
        <f aca="false">Data_Clean!O2725*4*Assumptions!$B$12</f>
        <v>0</v>
      </c>
      <c r="J2725" s="14" t="n">
        <f aca="false">SUM(B2725:I2725)</f>
        <v>2511.448</v>
      </c>
      <c r="K2725" s="16" t="n">
        <f aca="false">IF(Data_Clean!P2725="","",Assumptions!$B$15*0.5^(Data_Clean!P2725/Assumptions!$B$20))</f>
        <v>29.3147990530274</v>
      </c>
      <c r="L2725" s="16" t="n">
        <f aca="false">Assumptions!$B$16*MIN(1,LN(1+Data_Clean!Q2725)/LN(1+Assumptions!$B$21))</f>
        <v>16.3144030926037</v>
      </c>
      <c r="M2725" s="16" t="n">
        <f aca="false">Assumptions!$B$17*(0.6*MIN(1,Data_Clean!R2725/Assumptions!$B$22)+0.4*IF(Data_Clean!S2725="",0,Data_Clean!S2725))</f>
        <v>12.678</v>
      </c>
      <c r="N2725" s="16" t="n">
        <f aca="false">Assumptions!$B$18*MIN(1,(Data_Clean!F2725-1)/Assumptions!$B$23)</f>
        <v>10</v>
      </c>
      <c r="O2725" s="16" t="n">
        <f aca="false">Assumptions!$B$19*(0.4*IF(Data_Clean!E2725="",0,MIN(1,Data_Clean!E2725/12/Assumptions!$B$24))+0.35*IF(Data_Clean!D2725="Y",1,0)+0.25*(1-MIN(Data_Clean!T2725,3)/3))/IF(Data_Clean!E2725="",0.6,1)</f>
        <v>12.95</v>
      </c>
      <c r="P2725" s="16" t="n">
        <f aca="false">SUM(K2725:O2725)/(Assumptions!$D$5-IF(K2725="",Assumptions!$B$15,0))*100</f>
        <v>81.2572021456311</v>
      </c>
      <c r="Q2725" s="7" t="str">
        <f aca="false">IF(J2725&gt;=Assumptions!$B$26,"High",IF(J2725&gt;=Assumptions!$B$27,"Mid","Low"))</f>
        <v>High</v>
      </c>
      <c r="R2725" s="7" t="str">
        <f aca="false">IF(P2725&gt;=Assumptions!$B$28,"High",IF(P2725&gt;=Assumptions!$B$29,"Mid","Low"))</f>
        <v>High</v>
      </c>
      <c r="S2725" s="7" t="str">
        <f aca="false">INDEX(Assumptions!$B$33:$B$41,MATCH(Q2725&amp;"|"&amp;R2725,Assumptions!$A$33:$A$41,0))</f>
        <v>Premier Advocates</v>
      </c>
      <c r="T2725" s="7" t="n">
        <f aca="false">IF(ISNUMBER(Data_Clean!V2725),J2725*Data_Clean!V2725,0)</f>
        <v>52.4892632</v>
      </c>
    </row>
    <row r="2726" customFormat="false" ht="15" hidden="false" customHeight="false" outlineLevel="0" collapsed="false">
      <c r="A2726" s="15" t="str">
        <f aca="false">Data_Clean!A2726</f>
        <v>CX102722</v>
      </c>
      <c r="B2726" s="14" t="n">
        <f aca="false">Data_Clean!G2726*Assumptions!$B$5</f>
        <v>22.88325</v>
      </c>
      <c r="C2726" s="14" t="n">
        <f aca="false">IF(Data_Clean!H2726="",0,Data_Clean!H2726)*Assumptions!$B$6</f>
        <v>124.49148</v>
      </c>
      <c r="D2726" s="14" t="n">
        <f aca="false">Data_Clean!I2726*Assumptions!$B$7</f>
        <v>0</v>
      </c>
      <c r="E2726" s="14" t="n">
        <f aca="false">Data_Clean!J2726*Assumptions!$B$8</f>
        <v>80.44395</v>
      </c>
      <c r="F2726" s="14" t="n">
        <f aca="false">Data_Clean!K2726*Assumptions!$B$9</f>
        <v>0</v>
      </c>
      <c r="G2726" s="14" t="n">
        <f aca="false">Data_Clean!L2726*Assumptions!$B$10</f>
        <v>0</v>
      </c>
      <c r="H2726" s="14" t="n">
        <f aca="false">IF(OR(Data_Clean!M2726="",Data_Clean!N2726=""),0,Data_Clean!M2726*Data_Clean!N2726/100)*Assumptions!$B$13*Assumptions!$B$11</f>
        <v>0</v>
      </c>
      <c r="I2726" s="14" t="n">
        <f aca="false">Data_Clean!O2726*4*Assumptions!$B$12</f>
        <v>0</v>
      </c>
      <c r="J2726" s="14" t="n">
        <f aca="false">SUM(B2726:I2726)</f>
        <v>227.81868</v>
      </c>
      <c r="K2726" s="16" t="n">
        <f aca="false">IF(Data_Clean!P2726="","",Assumptions!$B$15*0.5^(Data_Clean!P2726/Assumptions!$B$20))</f>
        <v>12.4685684421418</v>
      </c>
      <c r="L2726" s="16" t="n">
        <f aca="false">Assumptions!$B$16*MIN(1,LN(1+Data_Clean!Q2726)/LN(1+Assumptions!$B$21))</f>
        <v>14.0427143261215</v>
      </c>
      <c r="M2726" s="16" t="n">
        <f aca="false">Assumptions!$B$17*(0.6*MIN(1,Data_Clean!R2726/Assumptions!$B$22)+0.4*IF(Data_Clean!S2726="",0,Data_Clean!S2726))</f>
        <v>6.894</v>
      </c>
      <c r="N2726" s="16" t="n">
        <f aca="false">Assumptions!$B$18*MIN(1,(Data_Clean!F2726-1)/Assumptions!$B$23)</f>
        <v>15</v>
      </c>
      <c r="O2726" s="16" t="n">
        <f aca="false">Assumptions!$B$19*(0.4*IF(Data_Clean!E2726="",0,MIN(1,Data_Clean!E2726/12/Assumptions!$B$24))+0.35*IF(Data_Clean!D2726="Y",1,0)+0.25*(1-MIN(Data_Clean!T2726,3)/3))/IF(Data_Clean!E2726="",0.6,1)</f>
        <v>7.55</v>
      </c>
      <c r="P2726" s="16" t="n">
        <f aca="false">SUM(K2726:O2726)/(Assumptions!$D$5-IF(K2726="",Assumptions!$B$15,0))*100</f>
        <v>55.9552827682633</v>
      </c>
      <c r="Q2726" s="7" t="str">
        <f aca="false">IF(J2726&gt;=Assumptions!$B$26,"High",IF(J2726&gt;=Assumptions!$B$27,"Mid","Low"))</f>
        <v>Low</v>
      </c>
      <c r="R2726" s="7" t="str">
        <f aca="false">IF(P2726&gt;=Assumptions!$B$28,"High",IF(P2726&gt;=Assumptions!$B$29,"Mid","Low"))</f>
        <v>Mid</v>
      </c>
      <c r="S2726" s="7" t="str">
        <f aca="false">INDEX(Assumptions!$B$33:$B$41,MATCH(Q2726&amp;"|"&amp;R2726,Assumptions!$A$33:$A$41,0))</f>
        <v>Light Touch</v>
      </c>
      <c r="T2726" s="7" t="n">
        <f aca="false">IF(ISNUMBER(Data_Clean!V2726),J2726*Data_Clean!V2726,0)</f>
        <v>16.243471884</v>
      </c>
    </row>
    <row r="2727" customFormat="false" ht="15" hidden="false" customHeight="false" outlineLevel="0" collapsed="false">
      <c r="A2727" s="15" t="str">
        <f aca="false">Data_Clean!A2727</f>
        <v>CX102723</v>
      </c>
      <c r="B2727" s="14" t="n">
        <f aca="false">Data_Clean!G2727*Assumptions!$B$5</f>
        <v>147.35</v>
      </c>
      <c r="C2727" s="14" t="n">
        <f aca="false">IF(Data_Clean!H2727="",0,Data_Clean!H2727)*Assumptions!$B$6</f>
        <v>202.90716</v>
      </c>
      <c r="D2727" s="14" t="n">
        <f aca="false">Data_Clean!I2727*Assumptions!$B$7</f>
        <v>372.8</v>
      </c>
      <c r="E2727" s="14" t="n">
        <f aca="false">Data_Clean!J2727*Assumptions!$B$8</f>
        <v>0</v>
      </c>
      <c r="F2727" s="14" t="n">
        <f aca="false">Data_Clean!K2727*Assumptions!$B$9</f>
        <v>3132.8</v>
      </c>
      <c r="G2727" s="14" t="n">
        <f aca="false">Data_Clean!L2727*Assumptions!$B$10</f>
        <v>0</v>
      </c>
      <c r="H2727" s="14" t="n">
        <f aca="false">IF(OR(Data_Clean!M2727="",Data_Clean!N2727=""),0,Data_Clean!M2727*Data_Clean!N2727/100)*Assumptions!$B$13*Assumptions!$B$11</f>
        <v>201.366</v>
      </c>
      <c r="I2727" s="14" t="n">
        <f aca="false">Data_Clean!O2727*4*Assumptions!$B$12</f>
        <v>18.44208</v>
      </c>
      <c r="J2727" s="14" t="n">
        <f aca="false">SUM(B2727:I2727)</f>
        <v>4075.66524</v>
      </c>
      <c r="K2727" s="16" t="n">
        <f aca="false">IF(Data_Clean!P2727="","",Assumptions!$B$15*0.5^(Data_Clean!P2727/Assumptions!$B$20))</f>
        <v>20.7286931995166</v>
      </c>
      <c r="L2727" s="16" t="n">
        <f aca="false">Assumptions!$B$16*MIN(1,LN(1+Data_Clean!Q2727)/LN(1+Assumptions!$B$21))</f>
        <v>14.7060656260474</v>
      </c>
      <c r="M2727" s="16" t="n">
        <f aca="false">Assumptions!$B$17*(0.6*MIN(1,Data_Clean!R2727/Assumptions!$B$22)+0.4*IF(Data_Clean!S2727="",0,Data_Clean!S2727))</f>
        <v>11.514</v>
      </c>
      <c r="N2727" s="16" t="n">
        <f aca="false">Assumptions!$B$18*MIN(1,(Data_Clean!F2727-1)/Assumptions!$B$23)</f>
        <v>20</v>
      </c>
      <c r="O2727" s="16" t="n">
        <f aca="false">Assumptions!$B$19*(0.4*IF(Data_Clean!E2727="",0,MIN(1,Data_Clean!E2727/12/Assumptions!$B$24))+0.35*IF(Data_Clean!D2727="Y",1,0)+0.25*(1-MIN(Data_Clean!T2727,3)/3))/IF(Data_Clean!E2727="",0.6,1)</f>
        <v>9.45</v>
      </c>
      <c r="P2727" s="16" t="n">
        <f aca="false">SUM(K2727:O2727)/(Assumptions!$D$5-IF(K2727="",Assumptions!$B$15,0))*100</f>
        <v>76.398758825564</v>
      </c>
      <c r="Q2727" s="7" t="str">
        <f aca="false">IF(J2727&gt;=Assumptions!$B$26,"High",IF(J2727&gt;=Assumptions!$B$27,"Mid","Low"))</f>
        <v>High</v>
      </c>
      <c r="R2727" s="7" t="str">
        <f aca="false">IF(P2727&gt;=Assumptions!$B$28,"High",IF(P2727&gt;=Assumptions!$B$29,"Mid","Low"))</f>
        <v>High</v>
      </c>
      <c r="S2727" s="7" t="str">
        <f aca="false">INDEX(Assumptions!$B$33:$B$41,MATCH(Q2727&amp;"|"&amp;R2727,Assumptions!$A$33:$A$41,0))</f>
        <v>Premier Advocates</v>
      </c>
      <c r="T2727" s="7" t="n">
        <f aca="false">IF(ISNUMBER(Data_Clean!V2727),J2727*Data_Clean!V2727,0)</f>
        <v>95.77813314</v>
      </c>
    </row>
    <row r="2728" customFormat="false" ht="15" hidden="false" customHeight="false" outlineLevel="0" collapsed="false">
      <c r="A2728" s="15" t="str">
        <f aca="false">Data_Clean!A2728</f>
        <v>CX102724</v>
      </c>
      <c r="B2728" s="14" t="n">
        <f aca="false">Data_Clean!G2728*Assumptions!$B$5</f>
        <v>563.0165</v>
      </c>
      <c r="C2728" s="14" t="n">
        <f aca="false">IF(Data_Clean!H2728="",0,Data_Clean!H2728)*Assumptions!$B$6</f>
        <v>2322.09684</v>
      </c>
      <c r="D2728" s="14" t="n">
        <f aca="false">Data_Clean!I2728*Assumptions!$B$7</f>
        <v>0</v>
      </c>
      <c r="E2728" s="14" t="n">
        <f aca="false">Data_Clean!J2728*Assumptions!$B$8</f>
        <v>1487.083125</v>
      </c>
      <c r="F2728" s="14" t="n">
        <f aca="false">Data_Clean!K2728*Assumptions!$B$9</f>
        <v>6996</v>
      </c>
      <c r="G2728" s="14" t="n">
        <f aca="false">Data_Clean!L2728*Assumptions!$B$10</f>
        <v>0</v>
      </c>
      <c r="H2728" s="14" t="n">
        <f aca="false">IF(OR(Data_Clean!M2728="",Data_Clean!N2728=""),0,Data_Clean!M2728*Data_Clean!N2728/100)*Assumptions!$B$13*Assumptions!$B$11</f>
        <v>695.196</v>
      </c>
      <c r="I2728" s="14" t="n">
        <f aca="false">Data_Clean!O2728*4*Assumptions!$B$12</f>
        <v>145.04976</v>
      </c>
      <c r="J2728" s="14" t="n">
        <f aca="false">SUM(B2728:I2728)</f>
        <v>12208.442225</v>
      </c>
      <c r="K2728" s="16" t="n">
        <f aca="false">IF(Data_Clean!P2728="","",Assumptions!$B$15*0.5^(Data_Clean!P2728/Assumptions!$B$20))</f>
        <v>12.1837859453435</v>
      </c>
      <c r="L2728" s="16" t="n">
        <f aca="false">Assumptions!$B$16*MIN(1,LN(1+Data_Clean!Q2728)/LN(1+Assumptions!$B$21))</f>
        <v>14.4532413158944</v>
      </c>
      <c r="M2728" s="16" t="n">
        <f aca="false">Assumptions!$B$17*(0.6*MIN(1,Data_Clean!R2728/Assumptions!$B$22)+0.4*IF(Data_Clean!S2728="",0,Data_Clean!S2728))</f>
        <v>3.894</v>
      </c>
      <c r="N2728" s="16" t="n">
        <f aca="false">Assumptions!$B$18*MIN(1,(Data_Clean!F2728-1)/Assumptions!$B$23)</f>
        <v>20</v>
      </c>
      <c r="O2728" s="16" t="n">
        <f aca="false">Assumptions!$B$19*(0.4*IF(Data_Clean!E2728="",0,MIN(1,Data_Clean!E2728/12/Assumptions!$B$24))+0.35*IF(Data_Clean!D2728="Y",1,0)+0.25*(1-MIN(Data_Clean!T2728,3)/3))/IF(Data_Clean!E2728="",0.6,1)</f>
        <v>8.1</v>
      </c>
      <c r="P2728" s="16" t="n">
        <f aca="false">SUM(K2728:O2728)/(Assumptions!$D$5-IF(K2728="",Assumptions!$B$15,0))*100</f>
        <v>58.6310272612379</v>
      </c>
      <c r="Q2728" s="7" t="str">
        <f aca="false">IF(J2728&gt;=Assumptions!$B$26,"High",IF(J2728&gt;=Assumptions!$B$27,"Mid","Low"))</f>
        <v>High</v>
      </c>
      <c r="R2728" s="7" t="str">
        <f aca="false">IF(P2728&gt;=Assumptions!$B$28,"High",IF(P2728&gt;=Assumptions!$B$29,"Mid","Low"))</f>
        <v>Mid</v>
      </c>
      <c r="S2728" s="7" t="str">
        <f aca="false">INDEX(Assumptions!$B$33:$B$41,MATCH(Q2728&amp;"|"&amp;R2728,Assumptions!$A$33:$A$41,0))</f>
        <v>Established Core</v>
      </c>
      <c r="T2728" s="7" t="n">
        <f aca="false">IF(ISNUMBER(Data_Clean!V2728),J2728*Data_Clean!V2728,0)</f>
        <v>628.7347745875</v>
      </c>
    </row>
    <row r="2729" customFormat="false" ht="15" hidden="false" customHeight="false" outlineLevel="0" collapsed="false">
      <c r="A2729" s="15" t="str">
        <f aca="false">Data_Clean!A2729</f>
        <v>CX102725</v>
      </c>
      <c r="B2729" s="14" t="n">
        <f aca="false">Data_Clean!G2729*Assumptions!$B$5</f>
        <v>141.02725</v>
      </c>
      <c r="C2729" s="14" t="n">
        <f aca="false">IF(Data_Clean!H2729="",0,Data_Clean!H2729)*Assumptions!$B$6</f>
        <v>440.06436</v>
      </c>
      <c r="D2729" s="14" t="n">
        <f aca="false">Data_Clean!I2729*Assumptions!$B$7</f>
        <v>0</v>
      </c>
      <c r="E2729" s="14" t="n">
        <f aca="false">Data_Clean!J2729*Assumptions!$B$8</f>
        <v>0</v>
      </c>
      <c r="F2729" s="14" t="n">
        <f aca="false">Data_Clean!K2729*Assumptions!$B$9</f>
        <v>2110.9</v>
      </c>
      <c r="G2729" s="14" t="n">
        <f aca="false">Data_Clean!L2729*Assumptions!$B$10</f>
        <v>0</v>
      </c>
      <c r="H2729" s="14" t="n">
        <f aca="false">IF(OR(Data_Clean!M2729="",Data_Clean!N2729=""),0,Data_Clean!M2729*Data_Clean!N2729/100)*Assumptions!$B$13*Assumptions!$B$11</f>
        <v>421.794</v>
      </c>
      <c r="I2729" s="14" t="n">
        <f aca="false">Data_Clean!O2729*4*Assumptions!$B$12</f>
        <v>26.70144</v>
      </c>
      <c r="J2729" s="14" t="n">
        <f aca="false">SUM(B2729:I2729)</f>
        <v>3140.48705</v>
      </c>
      <c r="K2729" s="16" t="n">
        <f aca="false">IF(Data_Clean!P2729="","",Assumptions!$B$15*0.5^(Data_Clean!P2729/Assumptions!$B$20))</f>
        <v>20.7286931995166</v>
      </c>
      <c r="L2729" s="16" t="n">
        <f aca="false">Assumptions!$B$16*MIN(1,LN(1+Data_Clean!Q2729)/LN(1+Assumptions!$B$21))</f>
        <v>12.4931739410702</v>
      </c>
      <c r="M2729" s="16" t="n">
        <f aca="false">Assumptions!$B$17*(0.6*MIN(1,Data_Clean!R2729/Assumptions!$B$22)+0.4*IF(Data_Clean!S2729="",0,Data_Clean!S2729))</f>
        <v>8.784</v>
      </c>
      <c r="N2729" s="16" t="n">
        <f aca="false">Assumptions!$B$18*MIN(1,(Data_Clean!F2729-1)/Assumptions!$B$23)</f>
        <v>15</v>
      </c>
      <c r="O2729" s="16" t="n">
        <f aca="false">Assumptions!$B$19*(0.4*IF(Data_Clean!E2729="",0,MIN(1,Data_Clean!E2729/12/Assumptions!$B$24))+0.35*IF(Data_Clean!D2729="Y",1,0)+0.25*(1-MIN(Data_Clean!T2729,3)/3))/IF(Data_Clean!E2729="",0.6,1)</f>
        <v>10.15</v>
      </c>
      <c r="P2729" s="16" t="n">
        <f aca="false">SUM(K2729:O2729)/(Assumptions!$D$5-IF(K2729="",Assumptions!$B$15,0))*100</f>
        <v>67.1558671405868</v>
      </c>
      <c r="Q2729" s="7" t="str">
        <f aca="false">IF(J2729&gt;=Assumptions!$B$26,"High",IF(J2729&gt;=Assumptions!$B$27,"Mid","Low"))</f>
        <v>High</v>
      </c>
      <c r="R2729" s="7" t="str">
        <f aca="false">IF(P2729&gt;=Assumptions!$B$28,"High",IF(P2729&gt;=Assumptions!$B$29,"Mid","Low"))</f>
        <v>Mid</v>
      </c>
      <c r="S2729" s="7" t="str">
        <f aca="false">INDEX(Assumptions!$B$33:$B$41,MATCH(Q2729&amp;"|"&amp;R2729,Assumptions!$A$33:$A$41,0))</f>
        <v>Established Core</v>
      </c>
      <c r="T2729" s="7" t="n">
        <f aca="false">IF(ISNUMBER(Data_Clean!V2729),J2729*Data_Clean!V2729,0)</f>
        <v>172.412739045</v>
      </c>
    </row>
    <row r="2730" customFormat="false" ht="15" hidden="false" customHeight="false" outlineLevel="0" collapsed="false">
      <c r="A2730" s="15" t="str">
        <f aca="false">Data_Clean!A2730</f>
        <v>CX102726</v>
      </c>
      <c r="B2730" s="14" t="n">
        <f aca="false">Data_Clean!G2730*Assumptions!$B$5</f>
        <v>93.11375</v>
      </c>
      <c r="C2730" s="14" t="n">
        <f aca="false">IF(Data_Clean!H2730="",0,Data_Clean!H2730)*Assumptions!$B$6</f>
        <v>0</v>
      </c>
      <c r="D2730" s="14" t="n">
        <f aca="false">Data_Clean!I2730*Assumptions!$B$7</f>
        <v>0</v>
      </c>
      <c r="E2730" s="14" t="n">
        <f aca="false">Data_Clean!J2730*Assumptions!$B$8</f>
        <v>0</v>
      </c>
      <c r="F2730" s="14" t="n">
        <f aca="false">Data_Clean!K2730*Assumptions!$B$9</f>
        <v>0</v>
      </c>
      <c r="G2730" s="14" t="n">
        <f aca="false">Data_Clean!L2730*Assumptions!$B$10</f>
        <v>0</v>
      </c>
      <c r="H2730" s="14" t="n">
        <f aca="false">IF(OR(Data_Clean!M2730="",Data_Clean!N2730=""),0,Data_Clean!M2730*Data_Clean!N2730/100)*Assumptions!$B$13*Assumptions!$B$11</f>
        <v>373.032</v>
      </c>
      <c r="I2730" s="14" t="n">
        <f aca="false">Data_Clean!O2730*4*Assumptions!$B$12</f>
        <v>16.81104</v>
      </c>
      <c r="J2730" s="14" t="n">
        <f aca="false">SUM(B2730:I2730)</f>
        <v>482.95679</v>
      </c>
      <c r="K2730" s="16" t="n">
        <f aca="false">IF(Data_Clean!P2730="","",Assumptions!$B$15*0.5^(Data_Clean!P2730/Assumptions!$B$20))</f>
        <v>29.3147990530274</v>
      </c>
      <c r="L2730" s="16" t="n">
        <f aca="false">Assumptions!$B$16*MIN(1,LN(1+Data_Clean!Q2730)/LN(1+Assumptions!$B$21))</f>
        <v>13.5873179074216</v>
      </c>
      <c r="M2730" s="16" t="n">
        <f aca="false">Assumptions!$B$17*(0.6*MIN(1,Data_Clean!R2730/Assumptions!$B$22)+0.4*IF(Data_Clean!S2730="",0,Data_Clean!S2730))</f>
        <v>4.902</v>
      </c>
      <c r="N2730" s="16" t="n">
        <f aca="false">Assumptions!$B$18*MIN(1,(Data_Clean!F2730-1)/Assumptions!$B$23)</f>
        <v>10</v>
      </c>
      <c r="O2730" s="16" t="n">
        <f aca="false">Assumptions!$B$19*(0.4*IF(Data_Clean!E2730="",0,MIN(1,Data_Clean!E2730/12/Assumptions!$B$24))+0.35*IF(Data_Clean!D2730="Y",1,0)+0.25*(1-MIN(Data_Clean!T2730,3)/3))/IF(Data_Clean!E2730="",0.6,1)</f>
        <v>8.5</v>
      </c>
      <c r="P2730" s="16" t="n">
        <f aca="false">SUM(K2730:O2730)/(Assumptions!$D$5-IF(K2730="",Assumptions!$B$15,0))*100</f>
        <v>66.3041169604489</v>
      </c>
      <c r="Q2730" s="7" t="str">
        <f aca="false">IF(J2730&gt;=Assumptions!$B$26,"High",IF(J2730&gt;=Assumptions!$B$27,"Mid","Low"))</f>
        <v>Mid</v>
      </c>
      <c r="R2730" s="7" t="str">
        <f aca="false">IF(P2730&gt;=Assumptions!$B$28,"High",IF(P2730&gt;=Assumptions!$B$29,"Mid","Low"))</f>
        <v>Mid</v>
      </c>
      <c r="S2730" s="7" t="str">
        <f aca="false">INDEX(Assumptions!$B$33:$B$41,MATCH(Q2730&amp;"|"&amp;R2730,Assumptions!$A$33:$A$41,0))</f>
        <v>Established Core</v>
      </c>
      <c r="T2730" s="7" t="n">
        <f aca="false">IF(ISNUMBER(Data_Clean!V2730),J2730*Data_Clean!V2730,0)</f>
        <v>45.011572828</v>
      </c>
    </row>
    <row r="2731" customFormat="false" ht="15" hidden="false" customHeight="false" outlineLevel="0" collapsed="false">
      <c r="A2731" s="15" t="str">
        <f aca="false">Data_Clean!A2731</f>
        <v>CX102727</v>
      </c>
      <c r="B2731" s="14" t="n">
        <f aca="false">Data_Clean!G2731*Assumptions!$B$5</f>
        <v>489.4415</v>
      </c>
      <c r="C2731" s="14" t="n">
        <f aca="false">IF(Data_Clean!H2731="",0,Data_Clean!H2731)*Assumptions!$B$6</f>
        <v>0</v>
      </c>
      <c r="D2731" s="14" t="n">
        <f aca="false">Data_Clean!I2731*Assumptions!$B$7</f>
        <v>0</v>
      </c>
      <c r="E2731" s="14" t="n">
        <f aca="false">Data_Clean!J2731*Assumptions!$B$8</f>
        <v>0</v>
      </c>
      <c r="F2731" s="14" t="n">
        <f aca="false">Data_Clean!K2731*Assumptions!$B$9</f>
        <v>0</v>
      </c>
      <c r="G2731" s="14" t="n">
        <f aca="false">Data_Clean!L2731*Assumptions!$B$10</f>
        <v>0</v>
      </c>
      <c r="H2731" s="14" t="n">
        <f aca="false">IF(OR(Data_Clean!M2731="",Data_Clean!N2731=""),0,Data_Clean!M2731*Data_Clean!N2731/100)*Assumptions!$B$13*Assumptions!$B$11</f>
        <v>0</v>
      </c>
      <c r="I2731" s="14" t="n">
        <f aca="false">Data_Clean!O2731*4*Assumptions!$B$12</f>
        <v>0</v>
      </c>
      <c r="J2731" s="14" t="n">
        <f aca="false">SUM(B2731:I2731)</f>
        <v>489.4415</v>
      </c>
      <c r="K2731" s="16" t="n">
        <f aca="false">IF(Data_Clean!P2731="","",Assumptions!$B$15*0.5^(Data_Clean!P2731/Assumptions!$B$20))</f>
        <v>29.3147990530274</v>
      </c>
      <c r="L2731" s="16" t="n">
        <f aca="false">Assumptions!$B$16*MIN(1,LN(1+Data_Clean!Q2731)/LN(1+Assumptions!$B$21))</f>
        <v>13.5873179074216</v>
      </c>
      <c r="M2731" s="16" t="n">
        <f aca="false">Assumptions!$B$17*(0.6*MIN(1,Data_Clean!R2731/Assumptions!$B$22)+0.4*IF(Data_Clean!S2731="",0,Data_Clean!S2731))</f>
        <v>9.528</v>
      </c>
      <c r="N2731" s="16" t="n">
        <f aca="false">Assumptions!$B$18*MIN(1,(Data_Clean!F2731-1)/Assumptions!$B$23)</f>
        <v>0</v>
      </c>
      <c r="O2731" s="16" t="n">
        <f aca="false">Assumptions!$B$19*(0.4*IF(Data_Clean!E2731="",0,MIN(1,Data_Clean!E2731/12/Assumptions!$B$24))+0.35*IF(Data_Clean!D2731="Y",1,0)+0.25*(1-MIN(Data_Clean!T2731,3)/3))/IF(Data_Clean!E2731="",0.6,1)</f>
        <v>7.3</v>
      </c>
      <c r="P2731" s="16" t="n">
        <f aca="false">SUM(K2731:O2731)/(Assumptions!$D$5-IF(K2731="",Assumptions!$B$15,0))*100</f>
        <v>59.7301169604489</v>
      </c>
      <c r="Q2731" s="7" t="str">
        <f aca="false">IF(J2731&gt;=Assumptions!$B$26,"High",IF(J2731&gt;=Assumptions!$B$27,"Mid","Low"))</f>
        <v>Mid</v>
      </c>
      <c r="R2731" s="7" t="str">
        <f aca="false">IF(P2731&gt;=Assumptions!$B$28,"High",IF(P2731&gt;=Assumptions!$B$29,"Mid","Low"))</f>
        <v>Mid</v>
      </c>
      <c r="S2731" s="7" t="str">
        <f aca="false">INDEX(Assumptions!$B$33:$B$41,MATCH(Q2731&amp;"|"&amp;R2731,Assumptions!$A$33:$A$41,0))</f>
        <v>Established Core</v>
      </c>
      <c r="T2731" s="7" t="n">
        <f aca="false">IF(ISNUMBER(Data_Clean!V2731),J2731*Data_Clean!V2731,0)</f>
        <v>52.0765756</v>
      </c>
    </row>
    <row r="2732" customFormat="false" ht="15" hidden="false" customHeight="false" outlineLevel="0" collapsed="false">
      <c r="A2732" s="15" t="str">
        <f aca="false">Data_Clean!A2732</f>
        <v>CX102728</v>
      </c>
      <c r="B2732" s="14" t="n">
        <f aca="false">Data_Clean!G2732*Assumptions!$B$5</f>
        <v>181.375</v>
      </c>
      <c r="C2732" s="14" t="n">
        <f aca="false">IF(Data_Clean!H2732="",0,Data_Clean!H2732)*Assumptions!$B$6</f>
        <v>0</v>
      </c>
      <c r="D2732" s="14" t="n">
        <f aca="false">Data_Clean!I2732*Assumptions!$B$7</f>
        <v>0</v>
      </c>
      <c r="E2732" s="14" t="n">
        <f aca="false">Data_Clean!J2732*Assumptions!$B$8</f>
        <v>0</v>
      </c>
      <c r="F2732" s="14" t="n">
        <f aca="false">Data_Clean!K2732*Assumptions!$B$9</f>
        <v>0</v>
      </c>
      <c r="G2732" s="14" t="n">
        <f aca="false">Data_Clean!L2732*Assumptions!$B$10</f>
        <v>0</v>
      </c>
      <c r="H2732" s="14" t="n">
        <f aca="false">IF(OR(Data_Clean!M2732="",Data_Clean!N2732=""),0,Data_Clean!M2732*Data_Clean!N2732/100)*Assumptions!$B$13*Assumptions!$B$11</f>
        <v>0</v>
      </c>
      <c r="I2732" s="14" t="n">
        <f aca="false">Data_Clean!O2732*4*Assumptions!$B$12</f>
        <v>0</v>
      </c>
      <c r="J2732" s="14" t="n">
        <f aca="false">SUM(B2732:I2732)</f>
        <v>181.375</v>
      </c>
      <c r="K2732" s="16" t="n">
        <f aca="false">IF(Data_Clean!P2732="","",Assumptions!$B$15*0.5^(Data_Clean!P2732/Assumptions!$B$20))</f>
        <v>29.3147990530274</v>
      </c>
      <c r="L2732" s="16" t="n">
        <f aca="false">Assumptions!$B$16*MIN(1,LN(1+Data_Clean!Q2732)/LN(1+Assumptions!$B$21))</f>
        <v>11.8154173628685</v>
      </c>
      <c r="M2732" s="16" t="n">
        <f aca="false">Assumptions!$B$17*(0.6*MIN(1,Data_Clean!R2732/Assumptions!$B$22)+0.4*IF(Data_Clean!S2732="",0,Data_Clean!S2732))</f>
        <v>4.554</v>
      </c>
      <c r="N2732" s="16" t="n">
        <f aca="false">Assumptions!$B$18*MIN(1,(Data_Clean!F2732-1)/Assumptions!$B$23)</f>
        <v>5</v>
      </c>
      <c r="O2732" s="16" t="n">
        <f aca="false">Assumptions!$B$19*(0.4*IF(Data_Clean!E2732="",0,MIN(1,Data_Clean!E2732/12/Assumptions!$B$24))+0.35*IF(Data_Clean!D2732="Y",1,0)+0.25*(1-MIN(Data_Clean!T2732,3)/3))/IF(Data_Clean!E2732="",0.6,1)</f>
        <v>7.85</v>
      </c>
      <c r="P2732" s="16" t="n">
        <f aca="false">SUM(K2732:O2732)/(Assumptions!$D$5-IF(K2732="",Assumptions!$B$15,0))*100</f>
        <v>58.5342164158959</v>
      </c>
      <c r="Q2732" s="7" t="str">
        <f aca="false">IF(J2732&gt;=Assumptions!$B$26,"High",IF(J2732&gt;=Assumptions!$B$27,"Mid","Low"))</f>
        <v>Low</v>
      </c>
      <c r="R2732" s="7" t="str">
        <f aca="false">IF(P2732&gt;=Assumptions!$B$28,"High",IF(P2732&gt;=Assumptions!$B$29,"Mid","Low"))</f>
        <v>Mid</v>
      </c>
      <c r="S2732" s="7" t="str">
        <f aca="false">INDEX(Assumptions!$B$33:$B$41,MATCH(Q2732&amp;"|"&amp;R2732,Assumptions!$A$33:$A$41,0))</f>
        <v>Light Touch</v>
      </c>
      <c r="T2732" s="7" t="n">
        <f aca="false">IF(ISNUMBER(Data_Clean!V2732),J2732*Data_Clean!V2732,0)</f>
        <v>23.4880625</v>
      </c>
    </row>
    <row r="2733" customFormat="false" ht="15" hidden="false" customHeight="false" outlineLevel="0" collapsed="false">
      <c r="A2733" s="15" t="str">
        <f aca="false">Data_Clean!A2733</f>
        <v>CX102729</v>
      </c>
      <c r="B2733" s="14" t="n">
        <f aca="false">Data_Clean!G2733*Assumptions!$B$5</f>
        <v>63.05475</v>
      </c>
      <c r="C2733" s="14" t="n">
        <f aca="false">IF(Data_Clean!H2733="",0,Data_Clean!H2733)*Assumptions!$B$6</f>
        <v>132.22872</v>
      </c>
      <c r="D2733" s="14" t="n">
        <f aca="false">Data_Clean!I2733*Assumptions!$B$7</f>
        <v>0</v>
      </c>
      <c r="E2733" s="14" t="n">
        <f aca="false">Data_Clean!J2733*Assumptions!$B$8</f>
        <v>0</v>
      </c>
      <c r="F2733" s="14" t="n">
        <f aca="false">Data_Clean!K2733*Assumptions!$B$9</f>
        <v>0</v>
      </c>
      <c r="G2733" s="14" t="n">
        <f aca="false">Data_Clean!L2733*Assumptions!$B$10</f>
        <v>509.4</v>
      </c>
      <c r="H2733" s="14" t="n">
        <f aca="false">IF(OR(Data_Clean!M2733="",Data_Clean!N2733=""),0,Data_Clean!M2733*Data_Clean!N2733/100)*Assumptions!$B$13*Assumptions!$B$11</f>
        <v>0</v>
      </c>
      <c r="I2733" s="14" t="n">
        <f aca="false">Data_Clean!O2733*4*Assumptions!$B$12</f>
        <v>0</v>
      </c>
      <c r="J2733" s="14" t="n">
        <f aca="false">SUM(B2733:I2733)</f>
        <v>704.68347</v>
      </c>
      <c r="K2733" s="16" t="n">
        <f aca="false">IF(Data_Clean!P2733="","",Assumptions!$B$15*0.5^(Data_Clean!P2733/Assumptions!$B$20))</f>
        <v>22.2164632842985</v>
      </c>
      <c r="L2733" s="16" t="n">
        <f aca="false">Assumptions!$B$16*MIN(1,LN(1+Data_Clean!Q2733)/LN(1+Assumptions!$B$21))</f>
        <v>16.6353555629187</v>
      </c>
      <c r="M2733" s="16" t="n">
        <f aca="false">Assumptions!$B$17*(0.6*MIN(1,Data_Clean!R2733/Assumptions!$B$22)+0.4*IF(Data_Clean!S2733="",0,Data_Clean!S2733))</f>
        <v>4.2</v>
      </c>
      <c r="N2733" s="16" t="n">
        <f aca="false">Assumptions!$B$18*MIN(1,(Data_Clean!F2733-1)/Assumptions!$B$23)</f>
        <v>10</v>
      </c>
      <c r="O2733" s="16" t="n">
        <f aca="false">Assumptions!$B$19*(0.4*IF(Data_Clean!E2733="",0,MIN(1,Data_Clean!E2733/12/Assumptions!$B$24))+0.35*IF(Data_Clean!D2733="Y",1,0)+0.25*(1-MIN(Data_Clean!T2733,3)/3))/IF(Data_Clean!E2733="",0.6,1)</f>
        <v>8.5</v>
      </c>
      <c r="P2733" s="16" t="n">
        <f aca="false">SUM(K2733:O2733)/(Assumptions!$D$5-IF(K2733="",Assumptions!$B$15,0))*100</f>
        <v>61.5518188472171</v>
      </c>
      <c r="Q2733" s="7" t="str">
        <f aca="false">IF(J2733&gt;=Assumptions!$B$26,"High",IF(J2733&gt;=Assumptions!$B$27,"Mid","Low"))</f>
        <v>Mid</v>
      </c>
      <c r="R2733" s="7" t="str">
        <f aca="false">IF(P2733&gt;=Assumptions!$B$28,"High",IF(P2733&gt;=Assumptions!$B$29,"Mid","Low"))</f>
        <v>Mid</v>
      </c>
      <c r="S2733" s="7" t="str">
        <f aca="false">INDEX(Assumptions!$B$33:$B$41,MATCH(Q2733&amp;"|"&amp;R2733,Assumptions!$A$33:$A$41,0))</f>
        <v>Established Core</v>
      </c>
      <c r="T2733" s="7" t="n">
        <f aca="false">IF(ISNUMBER(Data_Clean!V2733),J2733*Data_Clean!V2733,0)</f>
        <v>35.586515235</v>
      </c>
    </row>
    <row r="2734" customFormat="false" ht="15" hidden="false" customHeight="false" outlineLevel="0" collapsed="false">
      <c r="A2734" s="15" t="str">
        <f aca="false">Data_Clean!A2734</f>
        <v>CX102730</v>
      </c>
      <c r="B2734" s="14" t="n">
        <f aca="false">Data_Clean!G2734*Assumptions!$B$5</f>
        <v>130.30675</v>
      </c>
      <c r="C2734" s="14" t="n">
        <f aca="false">IF(Data_Clean!H2734="",0,Data_Clean!H2734)*Assumptions!$B$6</f>
        <v>0</v>
      </c>
      <c r="D2734" s="14" t="n">
        <f aca="false">Data_Clean!I2734*Assumptions!$B$7</f>
        <v>0</v>
      </c>
      <c r="E2734" s="14" t="n">
        <f aca="false">Data_Clean!J2734*Assumptions!$B$8</f>
        <v>0</v>
      </c>
      <c r="F2734" s="14" t="n">
        <f aca="false">Data_Clean!K2734*Assumptions!$B$9</f>
        <v>0</v>
      </c>
      <c r="G2734" s="14" t="n">
        <f aca="false">Data_Clean!L2734*Assumptions!$B$10</f>
        <v>0</v>
      </c>
      <c r="H2734" s="14" t="n">
        <f aca="false">IF(OR(Data_Clean!M2734="",Data_Clean!N2734=""),0,Data_Clean!M2734*Data_Clean!N2734/100)*Assumptions!$B$13*Assumptions!$B$11</f>
        <v>187.968</v>
      </c>
      <c r="I2734" s="14" t="n">
        <f aca="false">Data_Clean!O2734*4*Assumptions!$B$12</f>
        <v>17.8272</v>
      </c>
      <c r="J2734" s="14" t="n">
        <f aca="false">SUM(B2734:I2734)</f>
        <v>336.10195</v>
      </c>
      <c r="K2734" s="16" t="n">
        <f aca="false">IF(Data_Clean!P2734="","",Assumptions!$B$15*0.5^(Data_Clean!P2734/Assumptions!$B$20))</f>
        <v>26.7269615442102</v>
      </c>
      <c r="L2734" s="16" t="n">
        <f aca="false">Assumptions!$B$16*MIN(1,LN(1+Data_Clean!Q2734)/LN(1+Assumptions!$B$21))</f>
        <v>13.4237548294248</v>
      </c>
      <c r="M2734" s="16" t="n">
        <f aca="false">Assumptions!$B$17*(0.6*MIN(1,Data_Clean!R2734/Assumptions!$B$22)+0.4*IF(Data_Clean!S2734="",0,Data_Clean!S2734))</f>
        <v>1.692</v>
      </c>
      <c r="N2734" s="16" t="n">
        <f aca="false">Assumptions!$B$18*MIN(1,(Data_Clean!F2734-1)/Assumptions!$B$23)</f>
        <v>5</v>
      </c>
      <c r="O2734" s="16" t="n">
        <f aca="false">Assumptions!$B$19*(0.4*IF(Data_Clean!E2734="",0,MIN(1,Data_Clean!E2734/12/Assumptions!$B$24))+0.35*IF(Data_Clean!D2734="Y",1,0)+0.25*(1-MIN(Data_Clean!T2734,3)/3))/IF(Data_Clean!E2734="",0.6,1)</f>
        <v>15</v>
      </c>
      <c r="P2734" s="16" t="n">
        <f aca="false">SUM(K2734:O2734)/(Assumptions!$D$5-IF(K2734="",Assumptions!$B$15,0))*100</f>
        <v>61.842716373635</v>
      </c>
      <c r="Q2734" s="7" t="str">
        <f aca="false">IF(J2734&gt;=Assumptions!$B$26,"High",IF(J2734&gt;=Assumptions!$B$27,"Mid","Low"))</f>
        <v>Low</v>
      </c>
      <c r="R2734" s="7" t="str">
        <f aca="false">IF(P2734&gt;=Assumptions!$B$28,"High",IF(P2734&gt;=Assumptions!$B$29,"Mid","Low"))</f>
        <v>Mid</v>
      </c>
      <c r="S2734" s="7" t="str">
        <f aca="false">INDEX(Assumptions!$B$33:$B$41,MATCH(Q2734&amp;"|"&amp;R2734,Assumptions!$A$33:$A$41,0))</f>
        <v>Light Touch</v>
      </c>
      <c r="T2734" s="7" t="n">
        <f aca="false">IF(ISNUMBER(Data_Clean!V2734),J2734*Data_Clean!V2734,0)</f>
        <v>13.444078</v>
      </c>
    </row>
    <row r="2735" customFormat="false" ht="15" hidden="false" customHeight="false" outlineLevel="0" collapsed="false">
      <c r="A2735" s="15" t="str">
        <f aca="false">Data_Clean!A2735</f>
        <v>CX102731</v>
      </c>
      <c r="B2735" s="14" t="n">
        <f aca="false">Data_Clean!G2735*Assumptions!$B$5</f>
        <v>99.47075</v>
      </c>
      <c r="C2735" s="14" t="n">
        <f aca="false">IF(Data_Clean!H2735="",0,Data_Clean!H2735)*Assumptions!$B$6</f>
        <v>0</v>
      </c>
      <c r="D2735" s="14" t="n">
        <f aca="false">Data_Clean!I2735*Assumptions!$B$7</f>
        <v>0</v>
      </c>
      <c r="E2735" s="14" t="n">
        <f aca="false">Data_Clean!J2735*Assumptions!$B$8</f>
        <v>0</v>
      </c>
      <c r="F2735" s="14" t="n">
        <f aca="false">Data_Clean!K2735*Assumptions!$B$9</f>
        <v>909.7</v>
      </c>
      <c r="G2735" s="14" t="n">
        <f aca="false">Data_Clean!L2735*Assumptions!$B$10</f>
        <v>452.7</v>
      </c>
      <c r="H2735" s="14" t="n">
        <f aca="false">IF(OR(Data_Clean!M2735="",Data_Clean!N2735=""),0,Data_Clean!M2735*Data_Clean!N2735/100)*Assumptions!$B$13*Assumptions!$B$11</f>
        <v>0</v>
      </c>
      <c r="I2735" s="14" t="n">
        <f aca="false">Data_Clean!O2735*4*Assumptions!$B$12</f>
        <v>0</v>
      </c>
      <c r="J2735" s="14" t="n">
        <f aca="false">SUM(B2735:I2735)</f>
        <v>1461.87075</v>
      </c>
      <c r="K2735" s="16" t="n">
        <f aca="false">IF(Data_Clean!P2735="","",Assumptions!$B$15*0.5^(Data_Clean!P2735/Assumptions!$B$20))</f>
        <v>21.7090385616057</v>
      </c>
      <c r="L2735" s="16" t="n">
        <f aca="false">Assumptions!$B$16*MIN(1,LN(1+Data_Clean!Q2735)/LN(1+Assumptions!$B$21))</f>
        <v>11.8154173628685</v>
      </c>
      <c r="M2735" s="16" t="n">
        <f aca="false">Assumptions!$B$17*(0.6*MIN(1,Data_Clean!R2735/Assumptions!$B$22)+0.4*IF(Data_Clean!S2735="",0,Data_Clean!S2735))</f>
        <v>1.902</v>
      </c>
      <c r="N2735" s="16" t="n">
        <f aca="false">Assumptions!$B$18*MIN(1,(Data_Clean!F2735-1)/Assumptions!$B$23)</f>
        <v>10</v>
      </c>
      <c r="O2735" s="16" t="n">
        <f aca="false">Assumptions!$B$19*(0.4*IF(Data_Clean!E2735="",0,MIN(1,Data_Clean!E2735/12/Assumptions!$B$24))+0.35*IF(Data_Clean!D2735="Y",1,0)+0.25*(1-MIN(Data_Clean!T2735,3)/3))/IF(Data_Clean!E2735="",0.6,1)</f>
        <v>7.25</v>
      </c>
      <c r="P2735" s="16" t="n">
        <f aca="false">SUM(K2735:O2735)/(Assumptions!$D$5-IF(K2735="",Assumptions!$B$15,0))*100</f>
        <v>52.6764559244742</v>
      </c>
      <c r="Q2735" s="7" t="str">
        <f aca="false">IF(J2735&gt;=Assumptions!$B$26,"High",IF(J2735&gt;=Assumptions!$B$27,"Mid","Low"))</f>
        <v>Mid</v>
      </c>
      <c r="R2735" s="7" t="str">
        <f aca="false">IF(P2735&gt;=Assumptions!$B$28,"High",IF(P2735&gt;=Assumptions!$B$29,"Mid","Low"))</f>
        <v>Mid</v>
      </c>
      <c r="S2735" s="7" t="str">
        <f aca="false">INDEX(Assumptions!$B$33:$B$41,MATCH(Q2735&amp;"|"&amp;R2735,Assumptions!$A$33:$A$41,0))</f>
        <v>Established Core</v>
      </c>
      <c r="T2735" s="7" t="n">
        <f aca="false">IF(ISNUMBER(Data_Clean!V2735),J2735*Data_Clean!V2735,0)</f>
        <v>172.354561425</v>
      </c>
    </row>
    <row r="2736" customFormat="false" ht="15" hidden="false" customHeight="false" outlineLevel="0" collapsed="false">
      <c r="A2736" s="15" t="str">
        <f aca="false">Data_Clean!A2736</f>
        <v>CX102732</v>
      </c>
      <c r="B2736" s="14" t="n">
        <f aca="false">Data_Clean!G2736*Assumptions!$B$5</f>
        <v>37.704</v>
      </c>
      <c r="C2736" s="14" t="n">
        <f aca="false">IF(Data_Clean!H2736="",0,Data_Clean!H2736)*Assumptions!$B$6</f>
        <v>0</v>
      </c>
      <c r="D2736" s="14" t="n">
        <f aca="false">Data_Clean!I2736*Assumptions!$B$7</f>
        <v>0</v>
      </c>
      <c r="E2736" s="14" t="n">
        <f aca="false">Data_Clean!J2736*Assumptions!$B$8</f>
        <v>0</v>
      </c>
      <c r="F2736" s="14" t="n">
        <f aca="false">Data_Clean!K2736*Assumptions!$B$9</f>
        <v>0</v>
      </c>
      <c r="G2736" s="14" t="n">
        <f aca="false">Data_Clean!L2736*Assumptions!$B$10</f>
        <v>0</v>
      </c>
      <c r="H2736" s="14" t="n">
        <f aca="false">IF(OR(Data_Clean!M2736="",Data_Clean!N2736=""),0,Data_Clean!M2736*Data_Clean!N2736/100)*Assumptions!$B$13*Assumptions!$B$11</f>
        <v>12.96</v>
      </c>
      <c r="I2736" s="14" t="n">
        <f aca="false">Data_Clean!O2736*4*Assumptions!$B$12</f>
        <v>11.17104</v>
      </c>
      <c r="J2736" s="14" t="n">
        <f aca="false">SUM(B2736:I2736)</f>
        <v>61.83504</v>
      </c>
      <c r="K2736" s="16" t="n">
        <f aca="false">IF(Data_Clean!P2736="","",Assumptions!$B$15*0.5^(Data_Clean!P2736/Assumptions!$B$20))</f>
        <v>29.3147990530274</v>
      </c>
      <c r="L2736" s="16" t="n">
        <f aca="false">Assumptions!$B$16*MIN(1,LN(1+Data_Clean!Q2736)/LN(1+Assumptions!$B$21))</f>
        <v>13.7447072997398</v>
      </c>
      <c r="M2736" s="16" t="n">
        <f aca="false">Assumptions!$B$17*(0.6*MIN(1,Data_Clean!R2736/Assumptions!$B$22)+0.4*IF(Data_Clean!S2736="",0,Data_Clean!S2736))</f>
        <v>6.936</v>
      </c>
      <c r="N2736" s="16" t="n">
        <f aca="false">Assumptions!$B$18*MIN(1,(Data_Clean!F2736-1)/Assumptions!$B$23)</f>
        <v>5</v>
      </c>
      <c r="O2736" s="16" t="n">
        <f aca="false">Assumptions!$B$19*(0.4*IF(Data_Clean!E2736="",0,MIN(1,Data_Clean!E2736/12/Assumptions!$B$24))+0.35*IF(Data_Clean!D2736="Y",1,0)+0.25*(1-MIN(Data_Clean!T2736,3)/3))/IF(Data_Clean!E2736="",0.6,1)</f>
        <v>9.75</v>
      </c>
      <c r="P2736" s="16" t="n">
        <f aca="false">SUM(K2736:O2736)/(Assumptions!$D$5-IF(K2736="",Assumptions!$B$15,0))*100</f>
        <v>64.7455063527672</v>
      </c>
      <c r="Q2736" s="7" t="str">
        <f aca="false">IF(J2736&gt;=Assumptions!$B$26,"High",IF(J2736&gt;=Assumptions!$B$27,"Mid","Low"))</f>
        <v>Low</v>
      </c>
      <c r="R2736" s="7" t="str">
        <f aca="false">IF(P2736&gt;=Assumptions!$B$28,"High",IF(P2736&gt;=Assumptions!$B$29,"Mid","Low"))</f>
        <v>Mid</v>
      </c>
      <c r="S2736" s="7" t="str">
        <f aca="false">INDEX(Assumptions!$B$33:$B$41,MATCH(Q2736&amp;"|"&amp;R2736,Assumptions!$A$33:$A$41,0))</f>
        <v>Light Touch</v>
      </c>
      <c r="T2736" s="7" t="n">
        <f aca="false">IF(ISNUMBER(Data_Clean!V2736),J2736*Data_Clean!V2736,0)</f>
        <v>2.992815936</v>
      </c>
    </row>
    <row r="2737" customFormat="false" ht="15" hidden="false" customHeight="false" outlineLevel="0" collapsed="false">
      <c r="A2737" s="15" t="str">
        <f aca="false">Data_Clean!A2737</f>
        <v>CX102733</v>
      </c>
      <c r="B2737" s="14" t="n">
        <f aca="false">Data_Clean!G2737*Assumptions!$B$5</f>
        <v>226.09125</v>
      </c>
      <c r="C2737" s="14" t="n">
        <f aca="false">IF(Data_Clean!H2737="",0,Data_Clean!H2737)*Assumptions!$B$6</f>
        <v>322.29528</v>
      </c>
      <c r="D2737" s="14" t="n">
        <f aca="false">Data_Clean!I2737*Assumptions!$B$7</f>
        <v>0</v>
      </c>
      <c r="E2737" s="14" t="n">
        <f aca="false">Data_Clean!J2737*Assumptions!$B$8</f>
        <v>0</v>
      </c>
      <c r="F2737" s="14" t="n">
        <f aca="false">Data_Clean!K2737*Assumptions!$B$9</f>
        <v>0</v>
      </c>
      <c r="G2737" s="14" t="n">
        <f aca="false">Data_Clean!L2737*Assumptions!$B$10</f>
        <v>0</v>
      </c>
      <c r="H2737" s="14" t="n">
        <f aca="false">IF(OR(Data_Clean!M2737="",Data_Clean!N2737=""),0,Data_Clean!M2737*Data_Clean!N2737/100)*Assumptions!$B$13*Assumptions!$B$11</f>
        <v>401.706</v>
      </c>
      <c r="I2737" s="14" t="n">
        <f aca="false">Data_Clean!O2737*4*Assumptions!$B$12</f>
        <v>26.5464</v>
      </c>
      <c r="J2737" s="14" t="n">
        <f aca="false">SUM(B2737:I2737)</f>
        <v>976.63893</v>
      </c>
      <c r="K2737" s="16" t="n">
        <f aca="false">IF(Data_Clean!P2737="","",Assumptions!$B$15*0.5^(Data_Clean!P2737/Assumptions!$B$20))</f>
        <v>23.811015779523</v>
      </c>
      <c r="L2737" s="16" t="n">
        <f aca="false">Assumptions!$B$16*MIN(1,LN(1+Data_Clean!Q2737)/LN(1+Assumptions!$B$21))</f>
        <v>10</v>
      </c>
      <c r="M2737" s="16" t="n">
        <f aca="false">Assumptions!$B$17*(0.6*MIN(1,Data_Clean!R2737/Assumptions!$B$22)+0.4*IF(Data_Clean!S2737="",0,Data_Clean!S2737))</f>
        <v>7.83</v>
      </c>
      <c r="N2737" s="16" t="n">
        <f aca="false">Assumptions!$B$18*MIN(1,(Data_Clean!F2737-1)/Assumptions!$B$23)</f>
        <v>10</v>
      </c>
      <c r="O2737" s="16" t="n">
        <f aca="false">Assumptions!$B$19*(0.4*IF(Data_Clean!E2737="",0,MIN(1,Data_Clean!E2737/12/Assumptions!$B$24))+0.35*IF(Data_Clean!D2737="Y",1,0)+0.25*(1-MIN(Data_Clean!T2737,3)/3))/IF(Data_Clean!E2737="",0.6,1)</f>
        <v>9.75</v>
      </c>
      <c r="P2737" s="16" t="n">
        <f aca="false">SUM(K2737:O2737)/(Assumptions!$D$5-IF(K2737="",Assumptions!$B$15,0))*100</f>
        <v>61.391015779523</v>
      </c>
      <c r="Q2737" s="7" t="str">
        <f aca="false">IF(J2737&gt;=Assumptions!$B$26,"High",IF(J2737&gt;=Assumptions!$B$27,"Mid","Low"))</f>
        <v>Mid</v>
      </c>
      <c r="R2737" s="7" t="str">
        <f aca="false">IF(P2737&gt;=Assumptions!$B$28,"High",IF(P2737&gt;=Assumptions!$B$29,"Mid","Low"))</f>
        <v>Mid</v>
      </c>
      <c r="S2737" s="7" t="str">
        <f aca="false">INDEX(Assumptions!$B$33:$B$41,MATCH(Q2737&amp;"|"&amp;R2737,Assumptions!$A$33:$A$41,0))</f>
        <v>Established Core</v>
      </c>
      <c r="T2737" s="7" t="n">
        <f aca="false">IF(ISNUMBER(Data_Clean!V2737),J2737*Data_Clean!V2737,0)</f>
        <v>53.031493899</v>
      </c>
    </row>
    <row r="2738" customFormat="false" ht="15" hidden="false" customHeight="false" outlineLevel="0" collapsed="false">
      <c r="A2738" s="15" t="str">
        <f aca="false">Data_Clean!A2738</f>
        <v>CX102734</v>
      </c>
      <c r="B2738" s="14" t="n">
        <f aca="false">Data_Clean!G2738*Assumptions!$B$5</f>
        <v>42.05825</v>
      </c>
      <c r="C2738" s="14" t="n">
        <f aca="false">IF(Data_Clean!H2738="",0,Data_Clean!H2738)*Assumptions!$B$6</f>
        <v>44.87988</v>
      </c>
      <c r="D2738" s="14" t="n">
        <f aca="false">Data_Clean!I2738*Assumptions!$B$7</f>
        <v>0</v>
      </c>
      <c r="E2738" s="14" t="n">
        <f aca="false">Data_Clean!J2738*Assumptions!$B$8</f>
        <v>0</v>
      </c>
      <c r="F2738" s="14" t="n">
        <f aca="false">Data_Clean!K2738*Assumptions!$B$9</f>
        <v>0</v>
      </c>
      <c r="G2738" s="14" t="n">
        <f aca="false">Data_Clean!L2738*Assumptions!$B$10</f>
        <v>0</v>
      </c>
      <c r="H2738" s="14" t="n">
        <f aca="false">IF(OR(Data_Clean!M2738="",Data_Clean!N2738=""),0,Data_Clean!M2738*Data_Clean!N2738/100)*Assumptions!$B$13*Assumptions!$B$11</f>
        <v>24.3</v>
      </c>
      <c r="I2738" s="14" t="n">
        <f aca="false">Data_Clean!O2738*4*Assumptions!$B$12</f>
        <v>11.808</v>
      </c>
      <c r="J2738" s="14" t="n">
        <f aca="false">SUM(B2738:I2738)</f>
        <v>123.04613</v>
      </c>
      <c r="K2738" s="16" t="n">
        <f aca="false">IF(Data_Clean!P2738="","",Assumptions!$B$15*0.5^(Data_Clean!P2738/Assumptions!$B$20))</f>
        <v>19.7926186615934</v>
      </c>
      <c r="L2738" s="16" t="n">
        <f aca="false">Assumptions!$B$16*MIN(1,LN(1+Data_Clean!Q2738)/LN(1+Assumptions!$B$21))</f>
        <v>12.0537864630054</v>
      </c>
      <c r="M2738" s="16" t="n">
        <f aca="false">Assumptions!$B$17*(0.6*MIN(1,Data_Clean!R2738/Assumptions!$B$22)+0.4*IF(Data_Clean!S2738="",0,Data_Clean!S2738))</f>
        <v>8.226</v>
      </c>
      <c r="N2738" s="16" t="n">
        <f aca="false">Assumptions!$B$18*MIN(1,(Data_Clean!F2738-1)/Assumptions!$B$23)</f>
        <v>10</v>
      </c>
      <c r="O2738" s="16" t="n">
        <f aca="false">Assumptions!$B$19*(0.4*IF(Data_Clean!E2738="",0,MIN(1,Data_Clean!E2738/12/Assumptions!$B$24))+0.35*IF(Data_Clean!D2738="Y",1,0)+0.25*(1-MIN(Data_Clean!T2738,3)/3))/IF(Data_Clean!E2738="",0.6,1)</f>
        <v>6.25</v>
      </c>
      <c r="P2738" s="16" t="n">
        <f aca="false">SUM(K2738:O2738)/(Assumptions!$D$5-IF(K2738="",Assumptions!$B$15,0))*100</f>
        <v>56.3224051245988</v>
      </c>
      <c r="Q2738" s="7" t="str">
        <f aca="false">IF(J2738&gt;=Assumptions!$B$26,"High",IF(J2738&gt;=Assumptions!$B$27,"Mid","Low"))</f>
        <v>Low</v>
      </c>
      <c r="R2738" s="7" t="str">
        <f aca="false">IF(P2738&gt;=Assumptions!$B$28,"High",IF(P2738&gt;=Assumptions!$B$29,"Mid","Low"))</f>
        <v>Mid</v>
      </c>
      <c r="S2738" s="7" t="str">
        <f aca="false">INDEX(Assumptions!$B$33:$B$41,MATCH(Q2738&amp;"|"&amp;R2738,Assumptions!$A$33:$A$41,0))</f>
        <v>Light Touch</v>
      </c>
      <c r="T2738" s="7" t="n">
        <f aca="false">IF(ISNUMBER(Data_Clean!V2738),J2738*Data_Clean!V2738,0)</f>
        <v>5.155632847</v>
      </c>
    </row>
    <row r="2739" customFormat="false" ht="15" hidden="false" customHeight="false" outlineLevel="0" collapsed="false">
      <c r="A2739" s="15" t="str">
        <f aca="false">Data_Clean!A2739</f>
        <v>CX102735</v>
      </c>
      <c r="B2739" s="14" t="n">
        <f aca="false">Data_Clean!G2739*Assumptions!$B$5</f>
        <v>14.07875</v>
      </c>
      <c r="C2739" s="14" t="n">
        <f aca="false">IF(Data_Clean!H2739="",0,Data_Clean!H2739)*Assumptions!$B$6</f>
        <v>68.51916</v>
      </c>
      <c r="D2739" s="14" t="n">
        <f aca="false">Data_Clean!I2739*Assumptions!$B$7</f>
        <v>0</v>
      </c>
      <c r="E2739" s="14" t="n">
        <f aca="false">Data_Clean!J2739*Assumptions!$B$8</f>
        <v>0</v>
      </c>
      <c r="F2739" s="14" t="n">
        <f aca="false">Data_Clean!K2739*Assumptions!$B$9</f>
        <v>0</v>
      </c>
      <c r="G2739" s="14" t="n">
        <f aca="false">Data_Clean!L2739*Assumptions!$B$10</f>
        <v>786.6</v>
      </c>
      <c r="H2739" s="14" t="n">
        <f aca="false">IF(OR(Data_Clean!M2739="",Data_Clean!N2739=""),0,Data_Clean!M2739*Data_Clean!N2739/100)*Assumptions!$B$13*Assumptions!$B$11</f>
        <v>126.126</v>
      </c>
      <c r="I2739" s="14" t="n">
        <f aca="false">Data_Clean!O2739*4*Assumptions!$B$12</f>
        <v>2.41872</v>
      </c>
      <c r="J2739" s="14" t="n">
        <f aca="false">SUM(B2739:I2739)</f>
        <v>997.74263</v>
      </c>
      <c r="K2739" s="16" t="n">
        <f aca="false">IF(Data_Clean!P2739="","",Assumptions!$B$15*0.5^(Data_Clean!P2739/Assumptions!$B$20))</f>
        <v>21.7090385616057</v>
      </c>
      <c r="L2739" s="16" t="n">
        <f aca="false">Assumptions!$B$16*MIN(1,LN(1+Data_Clean!Q2739)/LN(1+Assumptions!$B$21))</f>
        <v>8.67194478953664</v>
      </c>
      <c r="M2739" s="16" t="n">
        <f aca="false">Assumptions!$B$17*(0.6*MIN(1,Data_Clean!R2739/Assumptions!$B$22)+0.4*IF(Data_Clean!S2739="",0,Data_Clean!S2739))</f>
        <v>1.968</v>
      </c>
      <c r="N2739" s="16" t="n">
        <f aca="false">Assumptions!$B$18*MIN(1,(Data_Clean!F2739-1)/Assumptions!$B$23)</f>
        <v>15</v>
      </c>
      <c r="O2739" s="16" t="n">
        <f aca="false">Assumptions!$B$19*(0.4*IF(Data_Clean!E2739="",0,MIN(1,Data_Clean!E2739/12/Assumptions!$B$24))+0.35*IF(Data_Clean!D2739="Y",1,0)+0.25*(1-MIN(Data_Clean!T2739,3)/3))/IF(Data_Clean!E2739="",0.6,1)</f>
        <v>9.75</v>
      </c>
      <c r="P2739" s="16" t="n">
        <f aca="false">SUM(K2739:O2739)/(Assumptions!$D$5-IF(K2739="",Assumptions!$B$15,0))*100</f>
        <v>57.0989833511423</v>
      </c>
      <c r="Q2739" s="7" t="str">
        <f aca="false">IF(J2739&gt;=Assumptions!$B$26,"High",IF(J2739&gt;=Assumptions!$B$27,"Mid","Low"))</f>
        <v>Mid</v>
      </c>
      <c r="R2739" s="7" t="str">
        <f aca="false">IF(P2739&gt;=Assumptions!$B$28,"High",IF(P2739&gt;=Assumptions!$B$29,"Mid","Low"))</f>
        <v>Mid</v>
      </c>
      <c r="S2739" s="7" t="str">
        <f aca="false">INDEX(Assumptions!$B$33:$B$41,MATCH(Q2739&amp;"|"&amp;R2739,Assumptions!$A$33:$A$41,0))</f>
        <v>Established Core</v>
      </c>
      <c r="T2739" s="7" t="n">
        <f aca="false">IF(ISNUMBER(Data_Clean!V2739),J2739*Data_Clean!V2739,0)</f>
        <v>79.619861874</v>
      </c>
    </row>
    <row r="2740" customFormat="false" ht="15" hidden="false" customHeight="false" outlineLevel="0" collapsed="false">
      <c r="A2740" s="15" t="str">
        <f aca="false">Data_Clean!A2740</f>
        <v>CX102736</v>
      </c>
      <c r="B2740" s="14" t="n">
        <f aca="false">Data_Clean!G2740*Assumptions!$B$5</f>
        <v>95.92</v>
      </c>
      <c r="C2740" s="14" t="n">
        <f aca="false">IF(Data_Clean!H2740="",0,Data_Clean!H2740)*Assumptions!$B$6</f>
        <v>864.48708</v>
      </c>
      <c r="D2740" s="14" t="n">
        <f aca="false">Data_Clean!I2740*Assumptions!$B$7</f>
        <v>0</v>
      </c>
      <c r="E2740" s="14" t="n">
        <f aca="false">Data_Clean!J2740*Assumptions!$B$8</f>
        <v>0</v>
      </c>
      <c r="F2740" s="14" t="n">
        <f aca="false">Data_Clean!K2740*Assumptions!$B$9</f>
        <v>0</v>
      </c>
      <c r="G2740" s="14" t="n">
        <f aca="false">Data_Clean!L2740*Assumptions!$B$10</f>
        <v>0</v>
      </c>
      <c r="H2740" s="14" t="n">
        <f aca="false">IF(OR(Data_Clean!M2740="",Data_Clean!N2740=""),0,Data_Clean!M2740*Data_Clean!N2740/100)*Assumptions!$B$13*Assumptions!$B$11</f>
        <v>871.416</v>
      </c>
      <c r="I2740" s="14" t="n">
        <f aca="false">Data_Clean!O2740*4*Assumptions!$B$12</f>
        <v>80.6064</v>
      </c>
      <c r="J2740" s="14" t="n">
        <f aca="false">SUM(B2740:I2740)</f>
        <v>1912.42948</v>
      </c>
      <c r="K2740" s="16" t="n">
        <f aca="false">IF(Data_Clean!P2740="","",Assumptions!$B$15*0.5^(Data_Clean!P2740/Assumptions!$B$20))</f>
        <v>21.2132034355964</v>
      </c>
      <c r="L2740" s="16" t="n">
        <f aca="false">Assumptions!$B$16*MIN(1,LN(1+Data_Clean!Q2740)/LN(1+Assumptions!$B$21))</f>
        <v>14.7060656260474</v>
      </c>
      <c r="M2740" s="16" t="n">
        <f aca="false">Assumptions!$B$17*(0.6*MIN(1,Data_Clean!R2740/Assumptions!$B$22)+0.4*IF(Data_Clean!S2740="",0,Data_Clean!S2740))</f>
        <v>4.716</v>
      </c>
      <c r="N2740" s="16" t="n">
        <f aca="false">Assumptions!$B$18*MIN(1,(Data_Clean!F2740-1)/Assumptions!$B$23)</f>
        <v>15</v>
      </c>
      <c r="O2740" s="16" t="n">
        <f aca="false">Assumptions!$B$19*(0.4*IF(Data_Clean!E2740="",0,MIN(1,Data_Clean!E2740/12/Assumptions!$B$24))+0.35*IF(Data_Clean!D2740="Y",1,0)+0.25*(1-MIN(Data_Clean!T2740,3)/3))/IF(Data_Clean!E2740="",0.6,1)</f>
        <v>5.65</v>
      </c>
      <c r="P2740" s="16" t="n">
        <f aca="false">SUM(K2740:O2740)/(Assumptions!$D$5-IF(K2740="",Assumptions!$B$15,0))*100</f>
        <v>61.2852690616438</v>
      </c>
      <c r="Q2740" s="7" t="str">
        <f aca="false">IF(J2740&gt;=Assumptions!$B$26,"High",IF(J2740&gt;=Assumptions!$B$27,"Mid","Low"))</f>
        <v>High</v>
      </c>
      <c r="R2740" s="7" t="str">
        <f aca="false">IF(P2740&gt;=Assumptions!$B$28,"High",IF(P2740&gt;=Assumptions!$B$29,"Mid","Low"))</f>
        <v>Mid</v>
      </c>
      <c r="S2740" s="7" t="str">
        <f aca="false">INDEX(Assumptions!$B$33:$B$41,MATCH(Q2740&amp;"|"&amp;R2740,Assumptions!$A$33:$A$41,0))</f>
        <v>Established Core</v>
      </c>
      <c r="T2740" s="7" t="n">
        <f aca="false">IF(ISNUMBER(Data_Clean!V2740),J2740*Data_Clean!V2740,0)</f>
        <v>210.175999852</v>
      </c>
    </row>
    <row r="2741" customFormat="false" ht="15" hidden="false" customHeight="false" outlineLevel="0" collapsed="false">
      <c r="A2741" s="15" t="str">
        <f aca="false">Data_Clean!A2741</f>
        <v>CX102737</v>
      </c>
      <c r="B2741" s="14" t="n">
        <f aca="false">Data_Clean!G2741*Assumptions!$B$5</f>
        <v>321.775</v>
      </c>
      <c r="C2741" s="14" t="n">
        <f aca="false">IF(Data_Clean!H2741="",0,Data_Clean!H2741)*Assumptions!$B$6</f>
        <v>457.88748</v>
      </c>
      <c r="D2741" s="14" t="n">
        <f aca="false">Data_Clean!I2741*Assumptions!$B$7</f>
        <v>0</v>
      </c>
      <c r="E2741" s="14" t="n">
        <f aca="false">Data_Clean!J2741*Assumptions!$B$8</f>
        <v>0</v>
      </c>
      <c r="F2741" s="14" t="n">
        <f aca="false">Data_Clean!K2741*Assumptions!$B$9</f>
        <v>2392.5</v>
      </c>
      <c r="G2741" s="14" t="n">
        <f aca="false">Data_Clean!L2741*Assumptions!$B$10</f>
        <v>0</v>
      </c>
      <c r="H2741" s="14" t="n">
        <f aca="false">IF(OR(Data_Clean!M2741="",Data_Clean!N2741=""),0,Data_Clean!M2741*Data_Clean!N2741/100)*Assumptions!$B$13*Assumptions!$B$11</f>
        <v>0</v>
      </c>
      <c r="I2741" s="14" t="n">
        <f aca="false">Data_Clean!O2741*4*Assumptions!$B$12</f>
        <v>0</v>
      </c>
      <c r="J2741" s="14" t="n">
        <f aca="false">SUM(B2741:I2741)</f>
        <v>3172.16248</v>
      </c>
      <c r="K2741" s="16" t="n">
        <f aca="false">IF(Data_Clean!P2741="","",Assumptions!$B$15*0.5^(Data_Clean!P2741/Assumptions!$B$20))</f>
        <v>18.0453755412318</v>
      </c>
      <c r="L2741" s="16" t="n">
        <f aca="false">Assumptions!$B$16*MIN(1,LN(1+Data_Clean!Q2741)/LN(1+Assumptions!$B$21))</f>
        <v>11.2934465146257</v>
      </c>
      <c r="M2741" s="16" t="n">
        <f aca="false">Assumptions!$B$17*(0.6*MIN(1,Data_Clean!R2741/Assumptions!$B$22)+0.4*IF(Data_Clean!S2741="",0,Data_Clean!S2741))</f>
        <v>4.548</v>
      </c>
      <c r="N2741" s="16" t="n">
        <f aca="false">Assumptions!$B$18*MIN(1,(Data_Clean!F2741-1)/Assumptions!$B$23)</f>
        <v>10</v>
      </c>
      <c r="O2741" s="16" t="n">
        <f aca="false">Assumptions!$B$19*(0.4*IF(Data_Clean!E2741="",0,MIN(1,Data_Clean!E2741/12/Assumptions!$B$24))+0.35*IF(Data_Clean!D2741="Y",1,0)+0.25*(1-MIN(Data_Clean!T2741,3)/3))/IF(Data_Clean!E2741="",0.6,1)</f>
        <v>9.75</v>
      </c>
      <c r="P2741" s="16" t="n">
        <f aca="false">SUM(K2741:O2741)/(Assumptions!$D$5-IF(K2741="",Assumptions!$B$15,0))*100</f>
        <v>53.6368220558574</v>
      </c>
      <c r="Q2741" s="7" t="str">
        <f aca="false">IF(J2741&gt;=Assumptions!$B$26,"High",IF(J2741&gt;=Assumptions!$B$27,"Mid","Low"))</f>
        <v>High</v>
      </c>
      <c r="R2741" s="7" t="str">
        <f aca="false">IF(P2741&gt;=Assumptions!$B$28,"High",IF(P2741&gt;=Assumptions!$B$29,"Mid","Low"))</f>
        <v>Mid</v>
      </c>
      <c r="S2741" s="7" t="str">
        <f aca="false">INDEX(Assumptions!$B$33:$B$41,MATCH(Q2741&amp;"|"&amp;R2741,Assumptions!$A$33:$A$41,0))</f>
        <v>Established Core</v>
      </c>
      <c r="T2741" s="7" t="n">
        <f aca="false">IF(ISNUMBER(Data_Clean!V2741),J2741*Data_Clean!V2741,0)</f>
        <v>222.685806096</v>
      </c>
    </row>
    <row r="2742" customFormat="false" ht="15" hidden="false" customHeight="false" outlineLevel="0" collapsed="false">
      <c r="A2742" s="15" t="str">
        <f aca="false">Data_Clean!A2742</f>
        <v>CX102738</v>
      </c>
      <c r="B2742" s="14" t="n">
        <f aca="false">Data_Clean!G2742*Assumptions!$B$5</f>
        <v>39.95925</v>
      </c>
      <c r="C2742" s="14" t="n">
        <f aca="false">IF(Data_Clean!H2742="",0,Data_Clean!H2742)*Assumptions!$B$6</f>
        <v>0</v>
      </c>
      <c r="D2742" s="14" t="n">
        <f aca="false">Data_Clean!I2742*Assumptions!$B$7</f>
        <v>0</v>
      </c>
      <c r="E2742" s="14" t="n">
        <f aca="false">Data_Clean!J2742*Assumptions!$B$8</f>
        <v>0</v>
      </c>
      <c r="F2742" s="14" t="n">
        <f aca="false">Data_Clean!K2742*Assumptions!$B$9</f>
        <v>0</v>
      </c>
      <c r="G2742" s="14" t="n">
        <f aca="false">Data_Clean!L2742*Assumptions!$B$10</f>
        <v>0</v>
      </c>
      <c r="H2742" s="14" t="n">
        <f aca="false">IF(OR(Data_Clean!M2742="",Data_Clean!N2742=""),0,Data_Clean!M2742*Data_Clean!N2742/100)*Assumptions!$B$13*Assumptions!$B$11</f>
        <v>54.384</v>
      </c>
      <c r="I2742" s="14" t="n">
        <f aca="false">Data_Clean!O2742*4*Assumptions!$B$12</f>
        <v>8.73936</v>
      </c>
      <c r="J2742" s="14" t="n">
        <f aca="false">SUM(B2742:I2742)</f>
        <v>103.08261</v>
      </c>
      <c r="K2742" s="16" t="n">
        <f aca="false">IF(Data_Clean!P2742="","",Assumptions!$B$15*0.5^(Data_Clean!P2742/Assumptions!$B$20))</f>
        <v>25.5200148285257</v>
      </c>
      <c r="L2742" s="16" t="n">
        <f aca="false">Assumptions!$B$16*MIN(1,LN(1+Data_Clean!Q2742)/LN(1+Assumptions!$B$21))</f>
        <v>14.8269530442849</v>
      </c>
      <c r="M2742" s="16" t="n">
        <f aca="false">Assumptions!$B$17*(0.6*MIN(1,Data_Clean!R2742/Assumptions!$B$22)+0.4*IF(Data_Clean!S2742="",0,Data_Clean!S2742))</f>
        <v>10.692</v>
      </c>
      <c r="N2742" s="16" t="n">
        <f aca="false">Assumptions!$B$18*MIN(1,(Data_Clean!F2742-1)/Assumptions!$B$23)</f>
        <v>5</v>
      </c>
      <c r="O2742" s="16" t="n">
        <f aca="false">Assumptions!$B$19*(0.4*IF(Data_Clean!E2742="",0,MIN(1,Data_Clean!E2742/12/Assumptions!$B$24))+0.35*IF(Data_Clean!D2742="Y",1,0)+0.25*(1-MIN(Data_Clean!T2742,3)/3))/IF(Data_Clean!E2742="",0.6,1)</f>
        <v>15</v>
      </c>
      <c r="P2742" s="16" t="n">
        <f aca="false">SUM(K2742:O2742)/(Assumptions!$D$5-IF(K2742="",Assumptions!$B$15,0))*100</f>
        <v>71.0389678728106</v>
      </c>
      <c r="Q2742" s="7" t="str">
        <f aca="false">IF(J2742&gt;=Assumptions!$B$26,"High",IF(J2742&gt;=Assumptions!$B$27,"Mid","Low"))</f>
        <v>Low</v>
      </c>
      <c r="R2742" s="7" t="str">
        <f aca="false">IF(P2742&gt;=Assumptions!$B$28,"High",IF(P2742&gt;=Assumptions!$B$29,"Mid","Low"))</f>
        <v>High</v>
      </c>
      <c r="S2742" s="7" t="str">
        <f aca="false">INDEX(Assumptions!$B$33:$B$41,MATCH(Q2742&amp;"|"&amp;R2742,Assumptions!$A$33:$A$41,0))</f>
        <v>Engaged Builders</v>
      </c>
      <c r="T2742" s="7" t="n">
        <f aca="false">IF(ISNUMBER(Data_Clean!V2742),J2742*Data_Clean!V2742,0)</f>
        <v>2.26781742</v>
      </c>
    </row>
    <row r="2743" customFormat="false" ht="15" hidden="false" customHeight="false" outlineLevel="0" collapsed="false">
      <c r="A2743" s="15" t="str">
        <f aca="false">Data_Clean!A2743</f>
        <v>CX102739</v>
      </c>
      <c r="B2743" s="14" t="n">
        <f aca="false">Data_Clean!G2743*Assumptions!$B$5</f>
        <v>3.3675</v>
      </c>
      <c r="C2743" s="14" t="n">
        <f aca="false">IF(Data_Clean!H2743="",0,Data_Clean!H2743)*Assumptions!$B$6</f>
        <v>0</v>
      </c>
      <c r="D2743" s="14" t="n">
        <f aca="false">Data_Clean!I2743*Assumptions!$B$7</f>
        <v>0</v>
      </c>
      <c r="E2743" s="14" t="n">
        <f aca="false">Data_Clean!J2743*Assumptions!$B$8</f>
        <v>0</v>
      </c>
      <c r="F2743" s="14" t="n">
        <f aca="false">Data_Clean!K2743*Assumptions!$B$9</f>
        <v>0</v>
      </c>
      <c r="G2743" s="14" t="n">
        <f aca="false">Data_Clean!L2743*Assumptions!$B$10</f>
        <v>0</v>
      </c>
      <c r="H2743" s="14" t="n">
        <f aca="false">IF(OR(Data_Clean!M2743="",Data_Clean!N2743=""),0,Data_Clean!M2743*Data_Clean!N2743/100)*Assumptions!$B$13*Assumptions!$B$11</f>
        <v>0</v>
      </c>
      <c r="I2743" s="14" t="n">
        <f aca="false">Data_Clean!O2743*4*Assumptions!$B$12</f>
        <v>0</v>
      </c>
      <c r="J2743" s="14" t="n">
        <f aca="false">SUM(B2743:I2743)</f>
        <v>3.3675</v>
      </c>
      <c r="K2743" s="16" t="n">
        <f aca="false">IF(Data_Clean!P2743="","",Assumptions!$B$15*0.5^(Data_Clean!P2743/Assumptions!$B$20))</f>
        <v>17.6332185942541</v>
      </c>
      <c r="L2743" s="16" t="n">
        <f aca="false">Assumptions!$B$16*MIN(1,LN(1+Data_Clean!Q2743)/LN(1+Assumptions!$B$21))</f>
        <v>4.58156909991326</v>
      </c>
      <c r="M2743" s="16" t="n">
        <f aca="false">Assumptions!$B$17*(0.6*MIN(1,Data_Clean!R2743/Assumptions!$B$22)+0.4*IF(Data_Clean!S2743="",0,Data_Clean!S2743))</f>
        <v>9.144</v>
      </c>
      <c r="N2743" s="16" t="n">
        <f aca="false">Assumptions!$B$18*MIN(1,(Data_Clean!F2743-1)/Assumptions!$B$23)</f>
        <v>0</v>
      </c>
      <c r="O2743" s="16" t="n">
        <f aca="false">Assumptions!$B$19*(0.4*IF(Data_Clean!E2743="",0,MIN(1,Data_Clean!E2743/12/Assumptions!$B$24))+0.35*IF(Data_Clean!D2743="Y",1,0)+0.25*(1-MIN(Data_Clean!T2743,3)/3))/IF(Data_Clean!E2743="",0.6,1)</f>
        <v>5.6</v>
      </c>
      <c r="P2743" s="16" t="n">
        <f aca="false">SUM(K2743:O2743)/(Assumptions!$D$5-IF(K2743="",Assumptions!$B$15,0))*100</f>
        <v>36.9587876941674</v>
      </c>
      <c r="Q2743" s="7" t="str">
        <f aca="false">IF(J2743&gt;=Assumptions!$B$26,"High",IF(J2743&gt;=Assumptions!$B$27,"Mid","Low"))</f>
        <v>Low</v>
      </c>
      <c r="R2743" s="7" t="str">
        <f aca="false">IF(P2743&gt;=Assumptions!$B$28,"High",IF(P2743&gt;=Assumptions!$B$29,"Mid","Low"))</f>
        <v>Low</v>
      </c>
      <c r="S2743" s="7" t="str">
        <f aca="false">INDEX(Assumptions!$B$33:$B$41,MATCH(Q2743&amp;"|"&amp;R2743,Assumptions!$A$33:$A$41,0))</f>
        <v>Dormant &amp; Low Value</v>
      </c>
      <c r="T2743" s="7" t="n">
        <f aca="false">IF(ISNUMBER(Data_Clean!V2743),J2743*Data_Clean!V2743,0)</f>
        <v>1.224423</v>
      </c>
    </row>
    <row r="2744" customFormat="false" ht="15" hidden="false" customHeight="false" outlineLevel="0" collapsed="false">
      <c r="A2744" s="15" t="str">
        <f aca="false">Data_Clean!A2744</f>
        <v>CX102740</v>
      </c>
      <c r="B2744" s="14" t="n">
        <f aca="false">Data_Clean!G2744*Assumptions!$B$5</f>
        <v>116.4605</v>
      </c>
      <c r="C2744" s="14" t="n">
        <f aca="false">IF(Data_Clean!H2744="",0,Data_Clean!H2744)*Assumptions!$B$6</f>
        <v>110.235</v>
      </c>
      <c r="D2744" s="14" t="n">
        <f aca="false">Data_Clean!I2744*Assumptions!$B$7</f>
        <v>0</v>
      </c>
      <c r="E2744" s="14" t="n">
        <f aca="false">Data_Clean!J2744*Assumptions!$B$8</f>
        <v>0</v>
      </c>
      <c r="F2744" s="14" t="n">
        <f aca="false">Data_Clean!K2744*Assumptions!$B$9</f>
        <v>0</v>
      </c>
      <c r="G2744" s="14" t="n">
        <f aca="false">Data_Clean!L2744*Assumptions!$B$10</f>
        <v>0</v>
      </c>
      <c r="H2744" s="14" t="n">
        <f aca="false">IF(OR(Data_Clean!M2744="",Data_Clean!N2744=""),0,Data_Clean!M2744*Data_Clean!N2744/100)*Assumptions!$B$13*Assumptions!$B$11</f>
        <v>0</v>
      </c>
      <c r="I2744" s="14" t="n">
        <f aca="false">Data_Clean!O2744*4*Assumptions!$B$12</f>
        <v>0</v>
      </c>
      <c r="J2744" s="14" t="n">
        <f aca="false">SUM(B2744:I2744)</f>
        <v>226.6955</v>
      </c>
      <c r="K2744" s="16" t="n">
        <f aca="false">IF(Data_Clean!P2744="","",Assumptions!$B$15*0.5^(Data_Clean!P2744/Assumptions!$B$20))</f>
        <v>25.5200148285257</v>
      </c>
      <c r="L2744" s="16" t="n">
        <f aca="false">Assumptions!$B$16*MIN(1,LN(1+Data_Clean!Q2744)/LN(1+Assumptions!$B$21))</f>
        <v>13.2535138894499</v>
      </c>
      <c r="M2744" s="16" t="n">
        <f aca="false">Assumptions!$B$17*(0.6*MIN(1,Data_Clean!R2744/Assumptions!$B$22)+0.4*IF(Data_Clean!S2744="",0,Data_Clean!S2744))</f>
        <v>4.422</v>
      </c>
      <c r="N2744" s="16" t="n">
        <f aca="false">Assumptions!$B$18*MIN(1,(Data_Clean!F2744-1)/Assumptions!$B$23)</f>
        <v>5</v>
      </c>
      <c r="O2744" s="16" t="n">
        <f aca="false">Assumptions!$B$19*(0.4*IF(Data_Clean!E2744="",0,MIN(1,Data_Clean!E2744/12/Assumptions!$B$24))+0.35*IF(Data_Clean!D2744="Y",1,0)+0.25*(1-MIN(Data_Clean!T2744,3)/3))/IF(Data_Clean!E2744="",0.6,1)</f>
        <v>6.55</v>
      </c>
      <c r="P2744" s="16" t="n">
        <f aca="false">SUM(K2744:O2744)/(Assumptions!$D$5-IF(K2744="",Assumptions!$B$15,0))*100</f>
        <v>54.7455287179756</v>
      </c>
      <c r="Q2744" s="7" t="str">
        <f aca="false">IF(J2744&gt;=Assumptions!$B$26,"High",IF(J2744&gt;=Assumptions!$B$27,"Mid","Low"))</f>
        <v>Low</v>
      </c>
      <c r="R2744" s="7" t="str">
        <f aca="false">IF(P2744&gt;=Assumptions!$B$28,"High",IF(P2744&gt;=Assumptions!$B$29,"Mid","Low"))</f>
        <v>Mid</v>
      </c>
      <c r="S2744" s="7" t="str">
        <f aca="false">INDEX(Assumptions!$B$33:$B$41,MATCH(Q2744&amp;"|"&amp;R2744,Assumptions!$A$33:$A$41,0))</f>
        <v>Light Touch</v>
      </c>
      <c r="T2744" s="7" t="n">
        <f aca="false">IF(ISNUMBER(Data_Clean!V2744),J2744*Data_Clean!V2744,0)</f>
        <v>22.5335327</v>
      </c>
    </row>
    <row r="2745" customFormat="false" ht="15" hidden="false" customHeight="false" outlineLevel="0" collapsed="false">
      <c r="A2745" s="15" t="str">
        <f aca="false">Data_Clean!A2745</f>
        <v>CX102741</v>
      </c>
      <c r="B2745" s="14" t="n">
        <f aca="false">Data_Clean!G2745*Assumptions!$B$5</f>
        <v>117.76675</v>
      </c>
      <c r="C2745" s="14" t="n">
        <f aca="false">IF(Data_Clean!H2745="",0,Data_Clean!H2745)*Assumptions!$B$6</f>
        <v>65.44464</v>
      </c>
      <c r="D2745" s="14" t="n">
        <f aca="false">Data_Clean!I2745*Assumptions!$B$7</f>
        <v>368</v>
      </c>
      <c r="E2745" s="14" t="n">
        <f aca="false">Data_Clean!J2745*Assumptions!$B$8</f>
        <v>0</v>
      </c>
      <c r="F2745" s="14" t="n">
        <f aca="false">Data_Clean!K2745*Assumptions!$B$9</f>
        <v>0</v>
      </c>
      <c r="G2745" s="14" t="n">
        <f aca="false">Data_Clean!L2745*Assumptions!$B$10</f>
        <v>0</v>
      </c>
      <c r="H2745" s="14" t="n">
        <f aca="false">IF(OR(Data_Clean!M2745="",Data_Clean!N2745=""),0,Data_Clean!M2745*Data_Clean!N2745/100)*Assumptions!$B$13*Assumptions!$B$11</f>
        <v>200.88</v>
      </c>
      <c r="I2745" s="14" t="n">
        <f aca="false">Data_Clean!O2745*4*Assumptions!$B$12</f>
        <v>4.64976</v>
      </c>
      <c r="J2745" s="14" t="n">
        <f aca="false">SUM(B2745:I2745)</f>
        <v>756.74115</v>
      </c>
      <c r="K2745" s="16" t="n">
        <f aca="false">IF(Data_Clean!P2745="","",Assumptions!$B$15*0.5^(Data_Clean!P2745/Assumptions!$B$20))</f>
        <v>29.3147990530274</v>
      </c>
      <c r="L2745" s="16" t="n">
        <f aca="false">Assumptions!$B$16*MIN(1,LN(1+Data_Clean!Q2745)/LN(1+Assumptions!$B$21))</f>
        <v>10.6966696442427</v>
      </c>
      <c r="M2745" s="16" t="n">
        <f aca="false">Assumptions!$B$17*(0.6*MIN(1,Data_Clean!R2745/Assumptions!$B$22)+0.4*IF(Data_Clean!S2745="",0,Data_Clean!S2745))</f>
        <v>3.258</v>
      </c>
      <c r="N2745" s="16" t="n">
        <f aca="false">Assumptions!$B$18*MIN(1,(Data_Clean!F2745-1)/Assumptions!$B$23)</f>
        <v>15</v>
      </c>
      <c r="O2745" s="16" t="n">
        <f aca="false">Assumptions!$B$19*(0.4*IF(Data_Clean!E2745="",0,MIN(1,Data_Clean!E2745/12/Assumptions!$B$24))+0.35*IF(Data_Clean!D2745="Y",1,0)+0.25*(1-MIN(Data_Clean!T2745,3)/3))/IF(Data_Clean!E2745="",0.6,1)</f>
        <v>9.5</v>
      </c>
      <c r="P2745" s="16" t="n">
        <f aca="false">SUM(K2745:O2745)/(Assumptions!$D$5-IF(K2745="",Assumptions!$B$15,0))*100</f>
        <v>67.7694686972701</v>
      </c>
      <c r="Q2745" s="7" t="str">
        <f aca="false">IF(J2745&gt;=Assumptions!$B$26,"High",IF(J2745&gt;=Assumptions!$B$27,"Mid","Low"))</f>
        <v>Mid</v>
      </c>
      <c r="R2745" s="7" t="str">
        <f aca="false">IF(P2745&gt;=Assumptions!$B$28,"High",IF(P2745&gt;=Assumptions!$B$29,"Mid","Low"))</f>
        <v>Mid</v>
      </c>
      <c r="S2745" s="7" t="str">
        <f aca="false">INDEX(Assumptions!$B$33:$B$41,MATCH(Q2745&amp;"|"&amp;R2745,Assumptions!$A$33:$A$41,0))</f>
        <v>Established Core</v>
      </c>
      <c r="T2745" s="7" t="n">
        <f aca="false">IF(ISNUMBER(Data_Clean!V2745),J2745*Data_Clean!V2745,0)</f>
        <v>39.426213915</v>
      </c>
    </row>
    <row r="2746" customFormat="false" ht="15" hidden="false" customHeight="false" outlineLevel="0" collapsed="false">
      <c r="A2746" s="15" t="str">
        <f aca="false">Data_Clean!A2746</f>
        <v>CX102742</v>
      </c>
      <c r="B2746" s="14" t="n">
        <f aca="false">Data_Clean!G2746*Assumptions!$B$5</f>
        <v>184.03525</v>
      </c>
      <c r="C2746" s="14" t="n">
        <f aca="false">IF(Data_Clean!H2746="",0,Data_Clean!H2746)*Assumptions!$B$6</f>
        <v>0</v>
      </c>
      <c r="D2746" s="14" t="n">
        <f aca="false">Data_Clean!I2746*Assumptions!$B$7</f>
        <v>526.4</v>
      </c>
      <c r="E2746" s="14" t="n">
        <f aca="false">Data_Clean!J2746*Assumptions!$B$8</f>
        <v>0</v>
      </c>
      <c r="F2746" s="14" t="n">
        <f aca="false">Data_Clean!K2746*Assumptions!$B$9</f>
        <v>0</v>
      </c>
      <c r="G2746" s="14" t="n">
        <f aca="false">Data_Clean!L2746*Assumptions!$B$10</f>
        <v>0</v>
      </c>
      <c r="H2746" s="14" t="n">
        <f aca="false">IF(OR(Data_Clean!M2746="",Data_Clean!N2746=""),0,Data_Clean!M2746*Data_Clean!N2746/100)*Assumptions!$B$13*Assumptions!$B$11</f>
        <v>54.288</v>
      </c>
      <c r="I2746" s="14" t="n">
        <f aca="false">Data_Clean!O2746*4*Assumptions!$B$12</f>
        <v>13.09248</v>
      </c>
      <c r="J2746" s="14" t="n">
        <f aca="false">SUM(B2746:I2746)</f>
        <v>777.81573</v>
      </c>
      <c r="K2746" s="16" t="n">
        <f aca="false">IF(Data_Clean!P2746="","",Assumptions!$B$15*0.5^(Data_Clean!P2746/Assumptions!$B$20))</f>
        <v>27.3516746567465</v>
      </c>
      <c r="L2746" s="16" t="n">
        <f aca="false">Assumptions!$B$16*MIN(1,LN(1+Data_Clean!Q2746)/LN(1+Assumptions!$B$21))</f>
        <v>11.2934465146257</v>
      </c>
      <c r="M2746" s="16" t="n">
        <f aca="false">Assumptions!$B$17*(0.6*MIN(1,Data_Clean!R2746/Assumptions!$B$22)+0.4*IF(Data_Clean!S2746="",0,Data_Clean!S2746))</f>
        <v>10.05</v>
      </c>
      <c r="N2746" s="16" t="n">
        <f aca="false">Assumptions!$B$18*MIN(1,(Data_Clean!F2746-1)/Assumptions!$B$23)</f>
        <v>10</v>
      </c>
      <c r="O2746" s="16" t="n">
        <f aca="false">Assumptions!$B$19*(0.4*IF(Data_Clean!E2746="",0,MIN(1,Data_Clean!E2746/12/Assumptions!$B$24))+0.35*IF(Data_Clean!D2746="Y",1,0)+0.25*(1-MIN(Data_Clean!T2746,3)/3))/IF(Data_Clean!E2746="",0.6,1)</f>
        <v>8.35</v>
      </c>
      <c r="P2746" s="16" t="n">
        <f aca="false">SUM(K2746:O2746)/(Assumptions!$D$5-IF(K2746="",Assumptions!$B$15,0))*100</f>
        <v>67.0451211713722</v>
      </c>
      <c r="Q2746" s="7" t="str">
        <f aca="false">IF(J2746&gt;=Assumptions!$B$26,"High",IF(J2746&gt;=Assumptions!$B$27,"Mid","Low"))</f>
        <v>Mid</v>
      </c>
      <c r="R2746" s="7" t="str">
        <f aca="false">IF(P2746&gt;=Assumptions!$B$28,"High",IF(P2746&gt;=Assumptions!$B$29,"Mid","Low"))</f>
        <v>Mid</v>
      </c>
      <c r="S2746" s="7" t="str">
        <f aca="false">INDEX(Assumptions!$B$33:$B$41,MATCH(Q2746&amp;"|"&amp;R2746,Assumptions!$A$33:$A$41,0))</f>
        <v>Established Core</v>
      </c>
      <c r="T2746" s="7" t="n">
        <f aca="false">IF(ISNUMBER(Data_Clean!V2746),J2746*Data_Clean!V2746,0)</f>
        <v>49.157954136</v>
      </c>
    </row>
    <row r="2747" customFormat="false" ht="15" hidden="false" customHeight="false" outlineLevel="0" collapsed="false">
      <c r="A2747" s="15" t="str">
        <f aca="false">Data_Clean!A2747</f>
        <v>CX102743</v>
      </c>
      <c r="B2747" s="14" t="n">
        <f aca="false">Data_Clean!G2747*Assumptions!$B$5</f>
        <v>121.76925</v>
      </c>
      <c r="C2747" s="14" t="n">
        <f aca="false">IF(Data_Clean!H2747="",0,Data_Clean!H2747)*Assumptions!$B$6</f>
        <v>0</v>
      </c>
      <c r="D2747" s="14" t="n">
        <f aca="false">Data_Clean!I2747*Assumptions!$B$7</f>
        <v>0</v>
      </c>
      <c r="E2747" s="14" t="n">
        <f aca="false">Data_Clean!J2747*Assumptions!$B$8</f>
        <v>0</v>
      </c>
      <c r="F2747" s="14" t="n">
        <f aca="false">Data_Clean!K2747*Assumptions!$B$9</f>
        <v>946</v>
      </c>
      <c r="G2747" s="14" t="n">
        <f aca="false">Data_Clean!L2747*Assumptions!$B$10</f>
        <v>0</v>
      </c>
      <c r="H2747" s="14" t="n">
        <f aca="false">IF(OR(Data_Clean!M2747="",Data_Clean!N2747=""),0,Data_Clean!M2747*Data_Clean!N2747/100)*Assumptions!$B$13*Assumptions!$B$11</f>
        <v>0</v>
      </c>
      <c r="I2747" s="14" t="n">
        <f aca="false">Data_Clean!O2747*4*Assumptions!$B$12</f>
        <v>0</v>
      </c>
      <c r="J2747" s="14" t="n">
        <f aca="false">SUM(B2747:I2747)</f>
        <v>1067.76925</v>
      </c>
      <c r="K2747" s="16" t="n">
        <f aca="false">IF(Data_Clean!P2747="","",Assumptions!$B$15*0.5^(Data_Clean!P2747/Assumptions!$B$20))</f>
        <v>28.6452481173125</v>
      </c>
      <c r="L2747" s="16" t="n">
        <f aca="false">Assumptions!$B$16*MIN(1,LN(1+Data_Clean!Q2747)/LN(1+Assumptions!$B$21))</f>
        <v>11.0057238927514</v>
      </c>
      <c r="M2747" s="16" t="n">
        <f aca="false">Assumptions!$B$17*(0.6*MIN(1,Data_Clean!R2747/Assumptions!$B$22)+0.4*IF(Data_Clean!S2747="",0,Data_Clean!S2747))</f>
        <v>10.818</v>
      </c>
      <c r="N2747" s="16" t="n">
        <f aca="false">Assumptions!$B$18*MIN(1,(Data_Clean!F2747-1)/Assumptions!$B$23)</f>
        <v>5</v>
      </c>
      <c r="O2747" s="16" t="n">
        <f aca="false">Assumptions!$B$19*(0.4*IF(Data_Clean!E2747="",0,MIN(1,Data_Clean!E2747/12/Assumptions!$B$24))+0.35*IF(Data_Clean!D2747="Y",1,0)+0.25*(1-MIN(Data_Clean!T2747,3)/3))/IF(Data_Clean!E2747="",0.6,1)</f>
        <v>12.15</v>
      </c>
      <c r="P2747" s="16" t="n">
        <f aca="false">SUM(K2747:O2747)/(Assumptions!$D$5-IF(K2747="",Assumptions!$B$15,0))*100</f>
        <v>67.6189720100639</v>
      </c>
      <c r="Q2747" s="7" t="str">
        <f aca="false">IF(J2747&gt;=Assumptions!$B$26,"High",IF(J2747&gt;=Assumptions!$B$27,"Mid","Low"))</f>
        <v>Mid</v>
      </c>
      <c r="R2747" s="7" t="str">
        <f aca="false">IF(P2747&gt;=Assumptions!$B$28,"High",IF(P2747&gt;=Assumptions!$B$29,"Mid","Low"))</f>
        <v>Mid</v>
      </c>
      <c r="S2747" s="7" t="str">
        <f aca="false">INDEX(Assumptions!$B$33:$B$41,MATCH(Q2747&amp;"|"&amp;R2747,Assumptions!$A$33:$A$41,0))</f>
        <v>Established Core</v>
      </c>
      <c r="T2747" s="7" t="n">
        <f aca="false">IF(ISNUMBER(Data_Clean!V2747),J2747*Data_Clean!V2747,0)</f>
        <v>45.05986235</v>
      </c>
    </row>
    <row r="2748" customFormat="false" ht="15" hidden="false" customHeight="false" outlineLevel="0" collapsed="false">
      <c r="A2748" s="15" t="str">
        <f aca="false">Data_Clean!A2748</f>
        <v>CX102744</v>
      </c>
      <c r="B2748" s="14" t="n">
        <f aca="false">Data_Clean!G2748*Assumptions!$B$5</f>
        <v>107.776</v>
      </c>
      <c r="C2748" s="14" t="n">
        <f aca="false">IF(Data_Clean!H2748="",0,Data_Clean!H2748)*Assumptions!$B$6</f>
        <v>1172.00208</v>
      </c>
      <c r="D2748" s="14" t="n">
        <f aca="false">Data_Clean!I2748*Assumptions!$B$7</f>
        <v>0</v>
      </c>
      <c r="E2748" s="14" t="n">
        <f aca="false">Data_Clean!J2748*Assumptions!$B$8</f>
        <v>614.139825</v>
      </c>
      <c r="F2748" s="14" t="n">
        <f aca="false">Data_Clean!K2748*Assumptions!$B$9</f>
        <v>2730.2</v>
      </c>
      <c r="G2748" s="14" t="n">
        <f aca="false">Data_Clean!L2748*Assumptions!$B$10</f>
        <v>0</v>
      </c>
      <c r="H2748" s="14" t="n">
        <f aca="false">IF(OR(Data_Clean!M2748="",Data_Clean!N2748=""),0,Data_Clean!M2748*Data_Clean!N2748/100)*Assumptions!$B$13*Assumptions!$B$11</f>
        <v>478.608</v>
      </c>
      <c r="I2748" s="14" t="n">
        <f aca="false">Data_Clean!O2748*4*Assumptions!$B$12</f>
        <v>7.17888</v>
      </c>
      <c r="J2748" s="14" t="n">
        <f aca="false">SUM(B2748:I2748)</f>
        <v>5109.904785</v>
      </c>
      <c r="K2748" s="16" t="n">
        <f aca="false">IF(Data_Clean!P2748="","",Assumptions!$B$15*0.5^(Data_Clean!P2748/Assumptions!$B$20))</f>
        <v>19.7926186615934</v>
      </c>
      <c r="L2748" s="16" t="n">
        <f aca="false">Assumptions!$B$16*MIN(1,LN(1+Data_Clean!Q2748)/LN(1+Assumptions!$B$21))</f>
        <v>11.0057238927514</v>
      </c>
      <c r="M2748" s="16" t="n">
        <f aca="false">Assumptions!$B$17*(0.6*MIN(1,Data_Clean!R2748/Assumptions!$B$22)+0.4*IF(Data_Clean!S2748="",0,Data_Clean!S2748))</f>
        <v>4.02</v>
      </c>
      <c r="N2748" s="16" t="n">
        <f aca="false">Assumptions!$B$18*MIN(1,(Data_Clean!F2748-1)/Assumptions!$B$23)</f>
        <v>20</v>
      </c>
      <c r="O2748" s="16" t="n">
        <f aca="false">Assumptions!$B$19*(0.4*IF(Data_Clean!E2748="",0,MIN(1,Data_Clean!E2748/12/Assumptions!$B$24))+0.35*IF(Data_Clean!D2748="Y",1,0)+0.25*(1-MIN(Data_Clean!T2748,3)/3))/IF(Data_Clean!E2748="",0.6,1)</f>
        <v>10.65</v>
      </c>
      <c r="P2748" s="16" t="n">
        <f aca="false">SUM(K2748:O2748)/(Assumptions!$D$5-IF(K2748="",Assumptions!$B$15,0))*100</f>
        <v>65.4683425543448</v>
      </c>
      <c r="Q2748" s="7" t="str">
        <f aca="false">IF(J2748&gt;=Assumptions!$B$26,"High",IF(J2748&gt;=Assumptions!$B$27,"Mid","Low"))</f>
        <v>High</v>
      </c>
      <c r="R2748" s="7" t="str">
        <f aca="false">IF(P2748&gt;=Assumptions!$B$28,"High",IF(P2748&gt;=Assumptions!$B$29,"Mid","Low"))</f>
        <v>Mid</v>
      </c>
      <c r="S2748" s="7" t="str">
        <f aca="false">INDEX(Assumptions!$B$33:$B$41,MATCH(Q2748&amp;"|"&amp;R2748,Assumptions!$A$33:$A$41,0))</f>
        <v>Established Core</v>
      </c>
      <c r="T2748" s="7" t="n">
        <f aca="false">IF(ISNUMBER(Data_Clean!V2748),J2748*Data_Clean!V2748,0)</f>
        <v>156.8740768995</v>
      </c>
    </row>
    <row r="2749" customFormat="false" ht="15" hidden="false" customHeight="false" outlineLevel="0" collapsed="false">
      <c r="A2749" s="15" t="str">
        <f aca="false">Data_Clean!A2749</f>
        <v>CX102745</v>
      </c>
      <c r="B2749" s="14" t="n">
        <f aca="false">Data_Clean!G2749*Assumptions!$B$5</f>
        <v>522.93</v>
      </c>
      <c r="C2749" s="14" t="n">
        <f aca="false">IF(Data_Clean!H2749="",0,Data_Clean!H2749)*Assumptions!$B$6</f>
        <v>508.18812</v>
      </c>
      <c r="D2749" s="14" t="n">
        <f aca="false">Data_Clean!I2749*Assumptions!$B$7</f>
        <v>0</v>
      </c>
      <c r="E2749" s="14" t="n">
        <f aca="false">Data_Clean!J2749*Assumptions!$B$8</f>
        <v>0</v>
      </c>
      <c r="F2749" s="14" t="n">
        <f aca="false">Data_Clean!K2749*Assumptions!$B$9</f>
        <v>3067.9</v>
      </c>
      <c r="G2749" s="14" t="n">
        <f aca="false">Data_Clean!L2749*Assumptions!$B$10</f>
        <v>0</v>
      </c>
      <c r="H2749" s="14" t="n">
        <f aca="false">IF(OR(Data_Clean!M2749="",Data_Clean!N2749=""),0,Data_Clean!M2749*Data_Clean!N2749/100)*Assumptions!$B$13*Assumptions!$B$11</f>
        <v>583.734</v>
      </c>
      <c r="I2749" s="14" t="n">
        <f aca="false">Data_Clean!O2749*4*Assumptions!$B$12</f>
        <v>114.65712</v>
      </c>
      <c r="J2749" s="14" t="n">
        <f aca="false">SUM(B2749:I2749)</f>
        <v>4797.40924</v>
      </c>
      <c r="K2749" s="16" t="n">
        <f aca="false">IF(Data_Clean!P2749="","",Assumptions!$B$15*0.5^(Data_Clean!P2749/Assumptions!$B$20))</f>
        <v>29.3147990530274</v>
      </c>
      <c r="L2749" s="16" t="n">
        <f aca="false">Assumptions!$B$16*MIN(1,LN(1+Data_Clean!Q2749)/LN(1+Assumptions!$B$21))</f>
        <v>17.4085470589551</v>
      </c>
      <c r="M2749" s="16" t="n">
        <f aca="false">Assumptions!$B$17*(0.6*MIN(1,Data_Clean!R2749/Assumptions!$B$22)+0.4*IF(Data_Clean!S2749="",0,Data_Clean!S2749))</f>
        <v>12.06</v>
      </c>
      <c r="N2749" s="16" t="n">
        <f aca="false">Assumptions!$B$18*MIN(1,(Data_Clean!F2749-1)/Assumptions!$B$23)</f>
        <v>20</v>
      </c>
      <c r="O2749" s="16" t="n">
        <f aca="false">Assumptions!$B$19*(0.4*IF(Data_Clean!E2749="",0,MIN(1,Data_Clean!E2749/12/Assumptions!$B$24))+0.35*IF(Data_Clean!D2749="Y",1,0)+0.25*(1-MIN(Data_Clean!T2749,3)/3))/IF(Data_Clean!E2749="",0.6,1)</f>
        <v>13.4</v>
      </c>
      <c r="P2749" s="16" t="n">
        <f aca="false">SUM(K2749:O2749)/(Assumptions!$D$5-IF(K2749="",Assumptions!$B$15,0))*100</f>
        <v>92.1833461119825</v>
      </c>
      <c r="Q2749" s="7" t="str">
        <f aca="false">IF(J2749&gt;=Assumptions!$B$26,"High",IF(J2749&gt;=Assumptions!$B$27,"Mid","Low"))</f>
        <v>High</v>
      </c>
      <c r="R2749" s="7" t="str">
        <f aca="false">IF(P2749&gt;=Assumptions!$B$28,"High",IF(P2749&gt;=Assumptions!$B$29,"Mid","Low"))</f>
        <v>High</v>
      </c>
      <c r="S2749" s="7" t="str">
        <f aca="false">INDEX(Assumptions!$B$33:$B$41,MATCH(Q2749&amp;"|"&amp;R2749,Assumptions!$A$33:$A$41,0))</f>
        <v>Premier Advocates</v>
      </c>
      <c r="T2749" s="7" t="n">
        <f aca="false">IF(ISNUMBER(Data_Clean!V2749),J2749*Data_Clean!V2749,0)</f>
        <v>59.008133652</v>
      </c>
    </row>
    <row r="2750" customFormat="false" ht="15" hidden="false" customHeight="false" outlineLevel="0" collapsed="false">
      <c r="A2750" s="15" t="str">
        <f aca="false">Data_Clean!A2750</f>
        <v>CX102746</v>
      </c>
      <c r="B2750" s="14" t="n">
        <f aca="false">Data_Clean!G2750*Assumptions!$B$5</f>
        <v>85.41</v>
      </c>
      <c r="C2750" s="14" t="n">
        <f aca="false">IF(Data_Clean!H2750="",0,Data_Clean!H2750)*Assumptions!$B$6</f>
        <v>0</v>
      </c>
      <c r="D2750" s="14" t="n">
        <f aca="false">Data_Clean!I2750*Assumptions!$B$7</f>
        <v>0</v>
      </c>
      <c r="E2750" s="14" t="n">
        <f aca="false">Data_Clean!J2750*Assumptions!$B$8</f>
        <v>0</v>
      </c>
      <c r="F2750" s="14" t="n">
        <f aca="false">Data_Clean!K2750*Assumptions!$B$9</f>
        <v>0</v>
      </c>
      <c r="G2750" s="14" t="n">
        <f aca="false">Data_Clean!L2750*Assumptions!$B$10</f>
        <v>234.9</v>
      </c>
      <c r="H2750" s="14" t="n">
        <f aca="false">IF(OR(Data_Clean!M2750="",Data_Clean!N2750=""),0,Data_Clean!M2750*Data_Clean!N2750/100)*Assumptions!$B$13*Assumptions!$B$11</f>
        <v>280.836</v>
      </c>
      <c r="I2750" s="14" t="n">
        <f aca="false">Data_Clean!O2750*4*Assumptions!$B$12</f>
        <v>216.69408</v>
      </c>
      <c r="J2750" s="14" t="n">
        <f aca="false">SUM(B2750:I2750)</f>
        <v>817.84008</v>
      </c>
      <c r="K2750" s="16" t="n">
        <f aca="false">IF(Data_Clean!P2750="","",Assumptions!$B$15*0.5^(Data_Clean!P2750/Assumptions!$B$20))</f>
        <v>27.3516746567465</v>
      </c>
      <c r="L2750" s="16" t="n">
        <f aca="false">Assumptions!$B$16*MIN(1,LN(1+Data_Clean!Q2750)/LN(1+Assumptions!$B$21))</f>
        <v>19.5644402632909</v>
      </c>
      <c r="M2750" s="16" t="n">
        <f aca="false">Assumptions!$B$17*(0.6*MIN(1,Data_Clean!R2750/Assumptions!$B$22)+0.4*IF(Data_Clean!S2750="",0,Data_Clean!S2750))</f>
        <v>14.97</v>
      </c>
      <c r="N2750" s="16" t="n">
        <f aca="false">Assumptions!$B$18*MIN(1,(Data_Clean!F2750-1)/Assumptions!$B$23)</f>
        <v>15</v>
      </c>
      <c r="O2750" s="16" t="n">
        <f aca="false">Assumptions!$B$19*(0.4*IF(Data_Clean!E2750="",0,MIN(1,Data_Clean!E2750/12/Assumptions!$B$24))+0.35*IF(Data_Clean!D2750="Y",1,0)+0.25*(1-MIN(Data_Clean!T2750,3)/3))/IF(Data_Clean!E2750="",0.6,1)</f>
        <v>13.35</v>
      </c>
      <c r="P2750" s="16" t="n">
        <f aca="false">SUM(K2750:O2750)/(Assumptions!$D$5-IF(K2750="",Assumptions!$B$15,0))*100</f>
        <v>90.2361149200374</v>
      </c>
      <c r="Q2750" s="7" t="str">
        <f aca="false">IF(J2750&gt;=Assumptions!$B$26,"High",IF(J2750&gt;=Assumptions!$B$27,"Mid","Low"))</f>
        <v>Mid</v>
      </c>
      <c r="R2750" s="7" t="str">
        <f aca="false">IF(P2750&gt;=Assumptions!$B$28,"High",IF(P2750&gt;=Assumptions!$B$29,"Mid","Low"))</f>
        <v>High</v>
      </c>
      <c r="S2750" s="7" t="str">
        <f aca="false">INDEX(Assumptions!$B$33:$B$41,MATCH(Q2750&amp;"|"&amp;R2750,Assumptions!$A$33:$A$41,0))</f>
        <v>Engaged Builders</v>
      </c>
      <c r="T2750" s="7" t="n">
        <f aca="false">IF(ISNUMBER(Data_Clean!V2750),J2750*Data_Clean!V2750,0)</f>
        <v>5.31596052</v>
      </c>
    </row>
    <row r="2751" customFormat="false" ht="15" hidden="false" customHeight="false" outlineLevel="0" collapsed="false">
      <c r="A2751" s="15" t="str">
        <f aca="false">Data_Clean!A2751</f>
        <v>CX102747</v>
      </c>
      <c r="B2751" s="14" t="n">
        <f aca="false">Data_Clean!G2751*Assumptions!$B$5</f>
        <v>5.4275</v>
      </c>
      <c r="C2751" s="14" t="n">
        <f aca="false">IF(Data_Clean!H2751="",0,Data_Clean!H2751)*Assumptions!$B$6</f>
        <v>24.81216</v>
      </c>
      <c r="D2751" s="14" t="n">
        <f aca="false">Data_Clean!I2751*Assumptions!$B$7</f>
        <v>0</v>
      </c>
      <c r="E2751" s="14" t="n">
        <f aca="false">Data_Clean!J2751*Assumptions!$B$8</f>
        <v>0</v>
      </c>
      <c r="F2751" s="14" t="n">
        <f aca="false">Data_Clean!K2751*Assumptions!$B$9</f>
        <v>0</v>
      </c>
      <c r="G2751" s="14" t="n">
        <f aca="false">Data_Clean!L2751*Assumptions!$B$10</f>
        <v>0</v>
      </c>
      <c r="H2751" s="14" t="n">
        <f aca="false">IF(OR(Data_Clean!M2751="",Data_Clean!N2751=""),0,Data_Clean!M2751*Data_Clean!N2751/100)*Assumptions!$B$13*Assumptions!$B$11</f>
        <v>0</v>
      </c>
      <c r="I2751" s="14" t="n">
        <f aca="false">Data_Clean!O2751*4*Assumptions!$B$12</f>
        <v>0</v>
      </c>
      <c r="J2751" s="14" t="n">
        <f aca="false">SUM(B2751:I2751)</f>
        <v>30.23966</v>
      </c>
      <c r="K2751" s="16" t="n">
        <f aca="false">IF(Data_Clean!P2751="","",Assumptions!$B$15*0.5^(Data_Clean!P2751/Assumptions!$B$20))</f>
        <v>0.026710619781979</v>
      </c>
      <c r="L2751" s="16" t="n">
        <f aca="false">Assumptions!$B$16*MIN(1,LN(1+Data_Clean!Q2751)/LN(1+Assumptions!$B$21))</f>
        <v>0</v>
      </c>
      <c r="M2751" s="16" t="n">
        <f aca="false">Assumptions!$B$17*(0.6*MIN(1,Data_Clean!R2751/Assumptions!$B$22)+0.4*IF(Data_Clean!S2751="",0,Data_Clean!S2751))</f>
        <v>0</v>
      </c>
      <c r="N2751" s="16" t="n">
        <f aca="false">Assumptions!$B$18*MIN(1,(Data_Clean!F2751-1)/Assumptions!$B$23)</f>
        <v>10</v>
      </c>
      <c r="O2751" s="16" t="n">
        <f aca="false">Assumptions!$B$19*(0.4*IF(Data_Clean!E2751="",0,MIN(1,Data_Clean!E2751/12/Assumptions!$B$24))+0.35*IF(Data_Clean!D2751="Y",1,0)+0.25*(1-MIN(Data_Clean!T2751,3)/3))/IF(Data_Clean!E2751="",0.6,1)</f>
        <v>9.75</v>
      </c>
      <c r="P2751" s="16" t="n">
        <f aca="false">SUM(K2751:O2751)/(Assumptions!$D$5-IF(K2751="",Assumptions!$B$15,0))*100</f>
        <v>19.776710619782</v>
      </c>
      <c r="Q2751" s="7" t="str">
        <f aca="false">IF(J2751&gt;=Assumptions!$B$26,"High",IF(J2751&gt;=Assumptions!$B$27,"Mid","Low"))</f>
        <v>Low</v>
      </c>
      <c r="R2751" s="7" t="str">
        <f aca="false">IF(P2751&gt;=Assumptions!$B$28,"High",IF(P2751&gt;=Assumptions!$B$29,"Mid","Low"))</f>
        <v>Low</v>
      </c>
      <c r="S2751" s="7" t="str">
        <f aca="false">INDEX(Assumptions!$B$33:$B$41,MATCH(Q2751&amp;"|"&amp;R2751,Assumptions!$A$33:$A$41,0))</f>
        <v>Dormant &amp; Low Value</v>
      </c>
      <c r="T2751" s="7" t="n">
        <f aca="false">IF(ISNUMBER(Data_Clean!V2751),J2751*Data_Clean!V2751,0)</f>
        <v>7.157727522</v>
      </c>
    </row>
    <row r="2752" customFormat="false" ht="15" hidden="false" customHeight="false" outlineLevel="0" collapsed="false">
      <c r="A2752" s="15" t="str">
        <f aca="false">Data_Clean!A2752</f>
        <v>CX102748</v>
      </c>
      <c r="B2752" s="14" t="n">
        <f aca="false">Data_Clean!G2752*Assumptions!$B$5</f>
        <v>214.75075</v>
      </c>
      <c r="C2752" s="14" t="n">
        <f aca="false">IF(Data_Clean!H2752="",0,Data_Clean!H2752)*Assumptions!$B$6</f>
        <v>0</v>
      </c>
      <c r="D2752" s="14" t="n">
        <f aca="false">Data_Clean!I2752*Assumptions!$B$7</f>
        <v>0</v>
      </c>
      <c r="E2752" s="14" t="n">
        <f aca="false">Data_Clean!J2752*Assumptions!$B$8</f>
        <v>0</v>
      </c>
      <c r="F2752" s="14" t="n">
        <f aca="false">Data_Clean!K2752*Assumptions!$B$9</f>
        <v>0</v>
      </c>
      <c r="G2752" s="14" t="n">
        <f aca="false">Data_Clean!L2752*Assumptions!$B$10</f>
        <v>0</v>
      </c>
      <c r="H2752" s="14" t="n">
        <f aca="false">IF(OR(Data_Clean!M2752="",Data_Clean!N2752=""),0,Data_Clean!M2752*Data_Clean!N2752/100)*Assumptions!$B$13*Assumptions!$B$11</f>
        <v>127.764</v>
      </c>
      <c r="I2752" s="14" t="n">
        <f aca="false">Data_Clean!O2752*4*Assumptions!$B$12</f>
        <v>12.0528</v>
      </c>
      <c r="J2752" s="14" t="n">
        <f aca="false">SUM(B2752:I2752)</f>
        <v>354.56755</v>
      </c>
      <c r="K2752" s="16" t="n">
        <f aca="false">IF(Data_Clean!P2752="","",Assumptions!$B$15*0.5^(Data_Clean!P2752/Assumptions!$B$20))</f>
        <v>23.267171427506</v>
      </c>
      <c r="L2752" s="16" t="n">
        <f aca="false">Assumptions!$B$16*MIN(1,LN(1+Data_Clean!Q2752)/LN(1+Assumptions!$B$21))</f>
        <v>11.5625930527155</v>
      </c>
      <c r="M2752" s="16" t="n">
        <f aca="false">Assumptions!$B$17*(0.6*MIN(1,Data_Clean!R2752/Assumptions!$B$22)+0.4*IF(Data_Clean!S2752="",0,Data_Clean!S2752))</f>
        <v>6.66</v>
      </c>
      <c r="N2752" s="16" t="n">
        <f aca="false">Assumptions!$B$18*MIN(1,(Data_Clean!F2752-1)/Assumptions!$B$23)</f>
        <v>5</v>
      </c>
      <c r="O2752" s="16" t="n">
        <f aca="false">Assumptions!$B$19*(0.4*IF(Data_Clean!E2752="",0,MIN(1,Data_Clean!E2752/12/Assumptions!$B$24))+0.35*IF(Data_Clean!D2752="Y",1,0)+0.25*(1-MIN(Data_Clean!T2752,3)/3))/IF(Data_Clean!E2752="",0.6,1)</f>
        <v>6.5</v>
      </c>
      <c r="P2752" s="16" t="n">
        <f aca="false">SUM(K2752:O2752)/(Assumptions!$D$5-IF(K2752="",Assumptions!$B$15,0))*100</f>
        <v>52.9897644802215</v>
      </c>
      <c r="Q2752" s="7" t="str">
        <f aca="false">IF(J2752&gt;=Assumptions!$B$26,"High",IF(J2752&gt;=Assumptions!$B$27,"Mid","Low"))</f>
        <v>Low</v>
      </c>
      <c r="R2752" s="7" t="str">
        <f aca="false">IF(P2752&gt;=Assumptions!$B$28,"High",IF(P2752&gt;=Assumptions!$B$29,"Mid","Low"))</f>
        <v>Mid</v>
      </c>
      <c r="S2752" s="7" t="str">
        <f aca="false">INDEX(Assumptions!$B$33:$B$41,MATCH(Q2752&amp;"|"&amp;R2752,Assumptions!$A$33:$A$41,0))</f>
        <v>Light Touch</v>
      </c>
      <c r="T2752" s="7" t="n">
        <f aca="false">IF(ISNUMBER(Data_Clean!V2752),J2752*Data_Clean!V2752,0)</f>
        <v>31.76925248</v>
      </c>
    </row>
    <row r="2753" customFormat="false" ht="15" hidden="false" customHeight="false" outlineLevel="0" collapsed="false">
      <c r="A2753" s="15" t="str">
        <f aca="false">Data_Clean!A2753</f>
        <v>CX102749</v>
      </c>
      <c r="B2753" s="14" t="n">
        <f aca="false">Data_Clean!G2753*Assumptions!$B$5</f>
        <v>46.7435</v>
      </c>
      <c r="C2753" s="14" t="n">
        <f aca="false">IF(Data_Clean!H2753="",0,Data_Clean!H2753)*Assumptions!$B$6</f>
        <v>59.31816</v>
      </c>
      <c r="D2753" s="14" t="n">
        <f aca="false">Data_Clean!I2753*Assumptions!$B$7</f>
        <v>0</v>
      </c>
      <c r="E2753" s="14" t="n">
        <f aca="false">Data_Clean!J2753*Assumptions!$B$8</f>
        <v>0</v>
      </c>
      <c r="F2753" s="14" t="n">
        <f aca="false">Data_Clean!K2753*Assumptions!$B$9</f>
        <v>0</v>
      </c>
      <c r="G2753" s="14" t="n">
        <f aca="false">Data_Clean!L2753*Assumptions!$B$10</f>
        <v>0</v>
      </c>
      <c r="H2753" s="14" t="n">
        <f aca="false">IF(OR(Data_Clean!M2753="",Data_Clean!N2753=""),0,Data_Clean!M2753*Data_Clean!N2753/100)*Assumptions!$B$13*Assumptions!$B$11</f>
        <v>0</v>
      </c>
      <c r="I2753" s="14" t="n">
        <f aca="false">Data_Clean!O2753*4*Assumptions!$B$12</f>
        <v>0</v>
      </c>
      <c r="J2753" s="14" t="n">
        <f aca="false">SUM(B2753:I2753)</f>
        <v>106.06166</v>
      </c>
      <c r="K2753" s="16" t="n">
        <f aca="false">IF(Data_Clean!P2753="","",Assumptions!$B$15*0.5^(Data_Clean!P2753/Assumptions!$B$20))</f>
        <v>0.00542394123151818</v>
      </c>
      <c r="L2753" s="16" t="n">
        <f aca="false">Assumptions!$B$16*MIN(1,LN(1+Data_Clean!Q2753)/LN(1+Assumptions!$B$21))</f>
        <v>0</v>
      </c>
      <c r="M2753" s="16" t="n">
        <f aca="false">Assumptions!$B$17*(0.6*MIN(1,Data_Clean!R2753/Assumptions!$B$22)+0.4*IF(Data_Clean!S2753="",0,Data_Clean!S2753))</f>
        <v>0</v>
      </c>
      <c r="N2753" s="16" t="n">
        <f aca="false">Assumptions!$B$18*MIN(1,(Data_Clean!F2753-1)/Assumptions!$B$23)</f>
        <v>5</v>
      </c>
      <c r="O2753" s="16" t="n">
        <f aca="false">Assumptions!$B$19*(0.4*IF(Data_Clean!E2753="",0,MIN(1,Data_Clean!E2753/12/Assumptions!$B$24))+0.35*IF(Data_Clean!D2753="Y",1,0)+0.25*(1-MIN(Data_Clean!T2753,3)/3))/IF(Data_Clean!E2753="",0.6,1)</f>
        <v>4.9</v>
      </c>
      <c r="P2753" s="16" t="n">
        <f aca="false">SUM(K2753:O2753)/(Assumptions!$D$5-IF(K2753="",Assumptions!$B$15,0))*100</f>
        <v>9.90542394123152</v>
      </c>
      <c r="Q2753" s="7" t="str">
        <f aca="false">IF(J2753&gt;=Assumptions!$B$26,"High",IF(J2753&gt;=Assumptions!$B$27,"Mid","Low"))</f>
        <v>Low</v>
      </c>
      <c r="R2753" s="7" t="str">
        <f aca="false">IF(P2753&gt;=Assumptions!$B$28,"High",IF(P2753&gt;=Assumptions!$B$29,"Mid","Low"))</f>
        <v>Low</v>
      </c>
      <c r="S2753" s="7" t="str">
        <f aca="false">INDEX(Assumptions!$B$33:$B$41,MATCH(Q2753&amp;"|"&amp;R2753,Assumptions!$A$33:$A$41,0))</f>
        <v>Dormant &amp; Low Value</v>
      </c>
      <c r="T2753" s="7" t="n">
        <f aca="false">IF(ISNUMBER(Data_Clean!V2753),J2753*Data_Clean!V2753,0)</f>
        <v>37.110974834</v>
      </c>
    </row>
    <row r="2754" customFormat="false" ht="15" hidden="false" customHeight="false" outlineLevel="0" collapsed="false">
      <c r="A2754" s="15" t="str">
        <f aca="false">Data_Clean!A2754</f>
        <v>CX102750</v>
      </c>
      <c r="B2754" s="14" t="n">
        <f aca="false">Data_Clean!G2754*Assumptions!$B$5</f>
        <v>91.85325</v>
      </c>
      <c r="C2754" s="14" t="n">
        <f aca="false">IF(Data_Clean!H2754="",0,Data_Clean!H2754)*Assumptions!$B$6</f>
        <v>333.0708</v>
      </c>
      <c r="D2754" s="14" t="n">
        <f aca="false">Data_Clean!I2754*Assumptions!$B$7</f>
        <v>0</v>
      </c>
      <c r="E2754" s="14" t="n">
        <f aca="false">Data_Clean!J2754*Assumptions!$B$8</f>
        <v>0</v>
      </c>
      <c r="F2754" s="14" t="n">
        <f aca="false">Data_Clean!K2754*Assumptions!$B$9</f>
        <v>0</v>
      </c>
      <c r="G2754" s="14" t="n">
        <f aca="false">Data_Clean!L2754*Assumptions!$B$10</f>
        <v>0</v>
      </c>
      <c r="H2754" s="14" t="n">
        <f aca="false">IF(OR(Data_Clean!M2754="",Data_Clean!N2754=""),0,Data_Clean!M2754*Data_Clean!N2754/100)*Assumptions!$B$13*Assumptions!$B$11</f>
        <v>272.25</v>
      </c>
      <c r="I2754" s="14" t="n">
        <f aca="false">Data_Clean!O2754*4*Assumptions!$B$12</f>
        <v>18.10272</v>
      </c>
      <c r="J2754" s="14" t="n">
        <f aca="false">SUM(B2754:I2754)</f>
        <v>715.27677</v>
      </c>
      <c r="K2754" s="16" t="n">
        <f aca="false">IF(Data_Clean!P2754="","",Assumptions!$B$15*0.5^(Data_Clean!P2754/Assumptions!$B$20))</f>
        <v>15.7094118423094</v>
      </c>
      <c r="L2754" s="16" t="n">
        <f aca="false">Assumptions!$B$16*MIN(1,LN(1+Data_Clean!Q2754)/LN(1+Assumptions!$B$21))</f>
        <v>10.362865626271</v>
      </c>
      <c r="M2754" s="16" t="n">
        <f aca="false">Assumptions!$B$17*(0.6*MIN(1,Data_Clean!R2754/Assumptions!$B$22)+0.4*IF(Data_Clean!S2754="",0,Data_Clean!S2754))</f>
        <v>6.672</v>
      </c>
      <c r="N2754" s="16" t="n">
        <f aca="false">Assumptions!$B$18*MIN(1,(Data_Clean!F2754-1)/Assumptions!$B$23)</f>
        <v>10</v>
      </c>
      <c r="O2754" s="16" t="n">
        <f aca="false">Assumptions!$B$19*(0.4*IF(Data_Clean!E2754="",0,MIN(1,Data_Clean!E2754/12/Assumptions!$B$24))+0.35*IF(Data_Clean!D2754="Y",1,0)+0.25*(1-MIN(Data_Clean!T2754,3)/3))/IF(Data_Clean!E2754="",0.6,1)</f>
        <v>15</v>
      </c>
      <c r="P2754" s="16" t="n">
        <f aca="false">SUM(K2754:O2754)/(Assumptions!$D$5-IF(K2754="",Assumptions!$B$15,0))*100</f>
        <v>57.7442774685804</v>
      </c>
      <c r="Q2754" s="7" t="str">
        <f aca="false">IF(J2754&gt;=Assumptions!$B$26,"High",IF(J2754&gt;=Assumptions!$B$27,"Mid","Low"))</f>
        <v>Mid</v>
      </c>
      <c r="R2754" s="7" t="str">
        <f aca="false">IF(P2754&gt;=Assumptions!$B$28,"High",IF(P2754&gt;=Assumptions!$B$29,"Mid","Low"))</f>
        <v>Mid</v>
      </c>
      <c r="S2754" s="7" t="str">
        <f aca="false">INDEX(Assumptions!$B$33:$B$41,MATCH(Q2754&amp;"|"&amp;R2754,Assumptions!$A$33:$A$41,0))</f>
        <v>Established Core</v>
      </c>
      <c r="T2754" s="7" t="n">
        <f aca="false">IF(ISNUMBER(Data_Clean!V2754),J2754*Data_Clean!V2754,0)</f>
        <v>20.671498653</v>
      </c>
    </row>
    <row r="2755" customFormat="false" ht="15" hidden="false" customHeight="false" outlineLevel="0" collapsed="false">
      <c r="A2755" s="15" t="str">
        <f aca="false">Data_Clean!A2755</f>
        <v>CX102751</v>
      </c>
      <c r="B2755" s="14" t="n">
        <f aca="false">Data_Clean!G2755*Assumptions!$B$5</f>
        <v>259.01175</v>
      </c>
      <c r="C2755" s="14" t="n">
        <f aca="false">IF(Data_Clean!H2755="",0,Data_Clean!H2755)*Assumptions!$B$6</f>
        <v>1806.4404</v>
      </c>
      <c r="D2755" s="14" t="n">
        <f aca="false">Data_Clean!I2755*Assumptions!$B$7</f>
        <v>2987.2</v>
      </c>
      <c r="E2755" s="14" t="n">
        <f aca="false">Data_Clean!J2755*Assumptions!$B$8</f>
        <v>1208.860275</v>
      </c>
      <c r="F2755" s="14" t="n">
        <f aca="false">Data_Clean!K2755*Assumptions!$B$9</f>
        <v>5100.7</v>
      </c>
      <c r="G2755" s="14" t="n">
        <f aca="false">Data_Clean!L2755*Assumptions!$B$10</f>
        <v>0</v>
      </c>
      <c r="H2755" s="14" t="n">
        <f aca="false">IF(OR(Data_Clean!M2755="",Data_Clean!N2755=""),0,Data_Clean!M2755*Data_Clean!N2755/100)*Assumptions!$B$13*Assumptions!$B$11</f>
        <v>0</v>
      </c>
      <c r="I2755" s="14" t="n">
        <f aca="false">Data_Clean!O2755*4*Assumptions!$B$12</f>
        <v>0</v>
      </c>
      <c r="J2755" s="14" t="n">
        <f aca="false">SUM(B2755:I2755)</f>
        <v>11362.212425</v>
      </c>
      <c r="K2755" s="16" t="n">
        <f aca="false">IF(Data_Clean!P2755="","",Assumptions!$B$15*0.5^(Data_Clean!P2755/Assumptions!$B$20))</f>
        <v>24.9371368842836</v>
      </c>
      <c r="L2755" s="16" t="n">
        <f aca="false">Assumptions!$B$16*MIN(1,LN(1+Data_Clean!Q2755)/LN(1+Assumptions!$B$21))</f>
        <v>13.5873179074216</v>
      </c>
      <c r="M2755" s="16" t="n">
        <f aca="false">Assumptions!$B$17*(0.6*MIN(1,Data_Clean!R2755/Assumptions!$B$22)+0.4*IF(Data_Clean!S2755="",0,Data_Clean!S2755))</f>
        <v>10.494</v>
      </c>
      <c r="N2755" s="16" t="n">
        <f aca="false">Assumptions!$B$18*MIN(1,(Data_Clean!F2755-1)/Assumptions!$B$23)</f>
        <v>20</v>
      </c>
      <c r="O2755" s="16" t="n">
        <f aca="false">Assumptions!$B$19*(0.4*IF(Data_Clean!E2755="",0,MIN(1,Data_Clean!E2755/12/Assumptions!$B$24))+0.35*IF(Data_Clean!D2755="Y",1,0)+0.25*(1-MIN(Data_Clean!T2755,3)/3))/IF(Data_Clean!E2755="",0.6,1)</f>
        <v>6.05</v>
      </c>
      <c r="P2755" s="16" t="n">
        <f aca="false">SUM(K2755:O2755)/(Assumptions!$D$5-IF(K2755="",Assumptions!$B$15,0))*100</f>
        <v>75.0684547917052</v>
      </c>
      <c r="Q2755" s="7" t="str">
        <f aca="false">IF(J2755&gt;=Assumptions!$B$26,"High",IF(J2755&gt;=Assumptions!$B$27,"Mid","Low"))</f>
        <v>High</v>
      </c>
      <c r="R2755" s="7" t="str">
        <f aca="false">IF(P2755&gt;=Assumptions!$B$28,"High",IF(P2755&gt;=Assumptions!$B$29,"Mid","Low"))</f>
        <v>High</v>
      </c>
      <c r="S2755" s="7" t="str">
        <f aca="false">INDEX(Assumptions!$B$33:$B$41,MATCH(Q2755&amp;"|"&amp;R2755,Assumptions!$A$33:$A$41,0))</f>
        <v>Premier Advocates</v>
      </c>
      <c r="T2755" s="7" t="n">
        <f aca="false">IF(ISNUMBER(Data_Clean!V2755),J2755*Data_Clean!V2755,0)</f>
        <v>571.5192849775</v>
      </c>
    </row>
    <row r="2756" customFormat="false" ht="15" hidden="false" customHeight="false" outlineLevel="0" collapsed="false">
      <c r="A2756" s="15" t="str">
        <f aca="false">Data_Clean!A2756</f>
        <v>CX102752</v>
      </c>
      <c r="B2756" s="14" t="n">
        <f aca="false">Data_Clean!G2756*Assumptions!$B$5</f>
        <v>65.69625</v>
      </c>
      <c r="C2756" s="14" t="n">
        <f aca="false">IF(Data_Clean!H2756="",0,Data_Clean!H2756)*Assumptions!$B$6</f>
        <v>1222.25124</v>
      </c>
      <c r="D2756" s="14" t="n">
        <f aca="false">Data_Clean!I2756*Assumptions!$B$7</f>
        <v>0</v>
      </c>
      <c r="E2756" s="14" t="n">
        <f aca="false">Data_Clean!J2756*Assumptions!$B$8</f>
        <v>0</v>
      </c>
      <c r="F2756" s="14" t="n">
        <f aca="false">Data_Clean!K2756*Assumptions!$B$9</f>
        <v>0</v>
      </c>
      <c r="G2756" s="14" t="n">
        <f aca="false">Data_Clean!L2756*Assumptions!$B$10</f>
        <v>0</v>
      </c>
      <c r="H2756" s="14" t="n">
        <f aca="false">IF(OR(Data_Clean!M2756="",Data_Clean!N2756=""),0,Data_Clean!M2756*Data_Clean!N2756/100)*Assumptions!$B$13*Assumptions!$B$11</f>
        <v>0</v>
      </c>
      <c r="I2756" s="14" t="n">
        <f aca="false">Data_Clean!O2756*4*Assumptions!$B$12</f>
        <v>0</v>
      </c>
      <c r="J2756" s="14" t="n">
        <f aca="false">SUM(B2756:I2756)</f>
        <v>1287.94749</v>
      </c>
      <c r="K2756" s="16" t="n">
        <f aca="false">IF(Data_Clean!P2756="","",Assumptions!$B$15*0.5^(Data_Clean!P2756/Assumptions!$B$20))</f>
        <v>0.114510933800888</v>
      </c>
      <c r="L2756" s="16" t="n">
        <f aca="false">Assumptions!$B$16*MIN(1,LN(1+Data_Clean!Q2756)/LN(1+Assumptions!$B$21))</f>
        <v>0</v>
      </c>
      <c r="M2756" s="16" t="n">
        <f aca="false">Assumptions!$B$17*(0.6*MIN(1,Data_Clean!R2756/Assumptions!$B$22)+0.4*IF(Data_Clean!S2756="",0,Data_Clean!S2756))</f>
        <v>0</v>
      </c>
      <c r="N2756" s="16" t="n">
        <f aca="false">Assumptions!$B$18*MIN(1,(Data_Clean!F2756-1)/Assumptions!$B$23)</f>
        <v>5</v>
      </c>
      <c r="O2756" s="16" t="n">
        <f aca="false">Assumptions!$B$19*(0.4*IF(Data_Clean!E2756="",0,MIN(1,Data_Clean!E2756/12/Assumptions!$B$24))+0.35*IF(Data_Clean!D2756="Y",1,0)+0.25*(1-MIN(Data_Clean!T2756,3)/3))/IF(Data_Clean!E2756="",0.6,1)</f>
        <v>6.4</v>
      </c>
      <c r="P2756" s="16" t="n">
        <f aca="false">SUM(K2756:O2756)/(Assumptions!$D$5-IF(K2756="",Assumptions!$B$15,0))*100</f>
        <v>11.5145109338009</v>
      </c>
      <c r="Q2756" s="7" t="str">
        <f aca="false">IF(J2756&gt;=Assumptions!$B$26,"High",IF(J2756&gt;=Assumptions!$B$27,"Mid","Low"))</f>
        <v>Mid</v>
      </c>
      <c r="R2756" s="7" t="str">
        <f aca="false">IF(P2756&gt;=Assumptions!$B$28,"High",IF(P2756&gt;=Assumptions!$B$29,"Mid","Low"))</f>
        <v>Low</v>
      </c>
      <c r="S2756" s="7" t="str">
        <f aca="false">INDEX(Assumptions!$B$33:$B$41,MATCH(Q2756&amp;"|"&amp;R2756,Assumptions!$A$33:$A$41,0))</f>
        <v>Light Touch</v>
      </c>
      <c r="T2756" s="7" t="n">
        <f aca="false">IF(ISNUMBER(Data_Clean!V2756),J2756*Data_Clean!V2756,0)</f>
        <v>553.8174207</v>
      </c>
    </row>
    <row r="2757" customFormat="false" ht="15" hidden="false" customHeight="false" outlineLevel="0" collapsed="false">
      <c r="A2757" s="15" t="str">
        <f aca="false">Data_Clean!A2757</f>
        <v>CX102753</v>
      </c>
      <c r="B2757" s="14" t="n">
        <f aca="false">Data_Clean!G2757*Assumptions!$B$5</f>
        <v>184.01125</v>
      </c>
      <c r="C2757" s="14" t="n">
        <f aca="false">IF(Data_Clean!H2757="",0,Data_Clean!H2757)*Assumptions!$B$6</f>
        <v>210.8562</v>
      </c>
      <c r="D2757" s="14" t="n">
        <f aca="false">Data_Clean!I2757*Assumptions!$B$7</f>
        <v>0</v>
      </c>
      <c r="E2757" s="14" t="n">
        <f aca="false">Data_Clean!J2757*Assumptions!$B$8</f>
        <v>0</v>
      </c>
      <c r="F2757" s="14" t="n">
        <f aca="false">Data_Clean!K2757*Assumptions!$B$9</f>
        <v>0</v>
      </c>
      <c r="G2757" s="14" t="n">
        <f aca="false">Data_Clean!L2757*Assumptions!$B$10</f>
        <v>0</v>
      </c>
      <c r="H2757" s="14" t="n">
        <f aca="false">IF(OR(Data_Clean!M2757="",Data_Clean!N2757=""),0,Data_Clean!M2757*Data_Clean!N2757/100)*Assumptions!$B$13*Assumptions!$B$11</f>
        <v>0</v>
      </c>
      <c r="I2757" s="14" t="n">
        <f aca="false">Data_Clean!O2757*4*Assumptions!$B$12</f>
        <v>0</v>
      </c>
      <c r="J2757" s="14" t="n">
        <f aca="false">SUM(B2757:I2757)</f>
        <v>394.86745</v>
      </c>
      <c r="K2757" s="16" t="n">
        <f aca="false">IF(Data_Clean!P2757="","",Assumptions!$B$15*0.5^(Data_Clean!P2757/Assumptions!$B$20))</f>
        <v>0.710492140551749</v>
      </c>
      <c r="L2757" s="16" t="n">
        <f aca="false">Assumptions!$B$16*MIN(1,LN(1+Data_Clean!Q2757)/LN(1+Assumptions!$B$21))</f>
        <v>0</v>
      </c>
      <c r="M2757" s="16" t="n">
        <f aca="false">Assumptions!$B$17*(0.6*MIN(1,Data_Clean!R2757/Assumptions!$B$22)+0.4*IF(Data_Clean!S2757="",0,Data_Clean!S2757))</f>
        <v>0</v>
      </c>
      <c r="N2757" s="16" t="n">
        <f aca="false">Assumptions!$B$18*MIN(1,(Data_Clean!F2757-1)/Assumptions!$B$23)</f>
        <v>5</v>
      </c>
      <c r="O2757" s="16" t="n">
        <f aca="false">Assumptions!$B$19*(0.4*IF(Data_Clean!E2757="",0,MIN(1,Data_Clean!E2757/12/Assumptions!$B$24))+0.35*IF(Data_Clean!D2757="Y",1,0)+0.25*(1-MIN(Data_Clean!T2757,3)/3))/IF(Data_Clean!E2757="",0.6,1)</f>
        <v>4.15</v>
      </c>
      <c r="P2757" s="16" t="n">
        <f aca="false">SUM(K2757:O2757)/(Assumptions!$D$5-IF(K2757="",Assumptions!$B$15,0))*100</f>
        <v>9.86049214055175</v>
      </c>
      <c r="Q2757" s="7" t="str">
        <f aca="false">IF(J2757&gt;=Assumptions!$B$26,"High",IF(J2757&gt;=Assumptions!$B$27,"Mid","Low"))</f>
        <v>Low</v>
      </c>
      <c r="R2757" s="7" t="str">
        <f aca="false">IF(P2757&gt;=Assumptions!$B$28,"High",IF(P2757&gt;=Assumptions!$B$29,"Mid","Low"))</f>
        <v>Low</v>
      </c>
      <c r="S2757" s="7" t="str">
        <f aca="false">INDEX(Assumptions!$B$33:$B$41,MATCH(Q2757&amp;"|"&amp;R2757,Assumptions!$A$33:$A$41,0))</f>
        <v>Dormant &amp; Low Value</v>
      </c>
      <c r="T2757" s="7" t="n">
        <f aca="false">IF(ISNUMBER(Data_Clean!V2757),J2757*Data_Clean!V2757,0)</f>
        <v>143.218424115</v>
      </c>
    </row>
    <row r="2758" customFormat="false" ht="15" hidden="false" customHeight="false" outlineLevel="0" collapsed="false">
      <c r="A2758" s="15" t="str">
        <f aca="false">Data_Clean!A2758</f>
        <v>CX102754</v>
      </c>
      <c r="B2758" s="14" t="n">
        <f aca="false">Data_Clean!G2758*Assumptions!$B$5</f>
        <v>5.696</v>
      </c>
      <c r="C2758" s="14" t="n">
        <f aca="false">IF(Data_Clean!H2758="",0,Data_Clean!H2758)*Assumptions!$B$6</f>
        <v>53.25516</v>
      </c>
      <c r="D2758" s="14" t="n">
        <f aca="false">Data_Clean!I2758*Assumptions!$B$7</f>
        <v>0</v>
      </c>
      <c r="E2758" s="14" t="n">
        <f aca="false">Data_Clean!J2758*Assumptions!$B$8</f>
        <v>0</v>
      </c>
      <c r="F2758" s="14" t="n">
        <f aca="false">Data_Clean!K2758*Assumptions!$B$9</f>
        <v>0</v>
      </c>
      <c r="G2758" s="14" t="n">
        <f aca="false">Data_Clean!L2758*Assumptions!$B$10</f>
        <v>0</v>
      </c>
      <c r="H2758" s="14" t="n">
        <f aca="false">IF(OR(Data_Clean!M2758="",Data_Clean!N2758=""),0,Data_Clean!M2758*Data_Clean!N2758/100)*Assumptions!$B$13*Assumptions!$B$11</f>
        <v>28.566</v>
      </c>
      <c r="I2758" s="14" t="n">
        <f aca="false">Data_Clean!O2758*4*Assumptions!$B$12</f>
        <v>5.79168</v>
      </c>
      <c r="J2758" s="14" t="n">
        <f aca="false">SUM(B2758:I2758)</f>
        <v>93.30884</v>
      </c>
      <c r="K2758" s="16" t="n">
        <f aca="false">IF(Data_Clean!P2758="","",Assumptions!$B$15*0.5^(Data_Clean!P2758/Assumptions!$B$20))</f>
        <v>26.1165168988837</v>
      </c>
      <c r="L2758" s="16" t="n">
        <f aca="false">Assumptions!$B$16*MIN(1,LN(1+Data_Clean!Q2758)/LN(1+Assumptions!$B$21))</f>
        <v>13.4237548294248</v>
      </c>
      <c r="M2758" s="16" t="n">
        <f aca="false">Assumptions!$B$17*(0.6*MIN(1,Data_Clean!R2758/Assumptions!$B$22)+0.4*IF(Data_Clean!S2758="",0,Data_Clean!S2758))</f>
        <v>10.986</v>
      </c>
      <c r="N2758" s="16" t="n">
        <f aca="false">Assumptions!$B$18*MIN(1,(Data_Clean!F2758-1)/Assumptions!$B$23)</f>
        <v>10</v>
      </c>
      <c r="O2758" s="16" t="n">
        <f aca="false">Assumptions!$B$19*(0.4*IF(Data_Clean!E2758="",0,MIN(1,Data_Clean!E2758/12/Assumptions!$B$24))+0.35*IF(Data_Clean!D2758="Y",1,0)+0.25*(1-MIN(Data_Clean!T2758,3)/3))/IF(Data_Clean!E2758="",0.6,1)</f>
        <v>7.05</v>
      </c>
      <c r="P2758" s="16" t="n">
        <f aca="false">SUM(K2758:O2758)/(Assumptions!$D$5-IF(K2758="",Assumptions!$B$15,0))*100</f>
        <v>67.5762717283085</v>
      </c>
      <c r="Q2758" s="7" t="str">
        <f aca="false">IF(J2758&gt;=Assumptions!$B$26,"High",IF(J2758&gt;=Assumptions!$B$27,"Mid","Low"))</f>
        <v>Low</v>
      </c>
      <c r="R2758" s="7" t="str">
        <f aca="false">IF(P2758&gt;=Assumptions!$B$28,"High",IF(P2758&gt;=Assumptions!$B$29,"Mid","Low"))</f>
        <v>Mid</v>
      </c>
      <c r="S2758" s="7" t="str">
        <f aca="false">INDEX(Assumptions!$B$33:$B$41,MATCH(Q2758&amp;"|"&amp;R2758,Assumptions!$A$33:$A$41,0))</f>
        <v>Light Touch</v>
      </c>
      <c r="T2758" s="7" t="n">
        <f aca="false">IF(ISNUMBER(Data_Clean!V2758),J2758*Data_Clean!V2758,0)</f>
        <v>4.33886106</v>
      </c>
    </row>
    <row r="2759" customFormat="false" ht="15" hidden="false" customHeight="false" outlineLevel="0" collapsed="false">
      <c r="A2759" s="15" t="str">
        <f aca="false">Data_Clean!A2759</f>
        <v>CX102755</v>
      </c>
      <c r="B2759" s="14" t="n">
        <f aca="false">Data_Clean!G2759*Assumptions!$B$5</f>
        <v>281.686</v>
      </c>
      <c r="C2759" s="14" t="n">
        <f aca="false">IF(Data_Clean!H2759="",0,Data_Clean!H2759)*Assumptions!$B$6</f>
        <v>0</v>
      </c>
      <c r="D2759" s="14" t="n">
        <f aca="false">Data_Clean!I2759*Assumptions!$B$7</f>
        <v>0</v>
      </c>
      <c r="E2759" s="14" t="n">
        <f aca="false">Data_Clean!J2759*Assumptions!$B$8</f>
        <v>0</v>
      </c>
      <c r="F2759" s="14" t="n">
        <f aca="false">Data_Clean!K2759*Assumptions!$B$9</f>
        <v>0</v>
      </c>
      <c r="G2759" s="14" t="n">
        <f aca="false">Data_Clean!L2759*Assumptions!$B$10</f>
        <v>651.15</v>
      </c>
      <c r="H2759" s="14" t="n">
        <f aca="false">IF(OR(Data_Clean!M2759="",Data_Clean!N2759=""),0,Data_Clean!M2759*Data_Clean!N2759/100)*Assumptions!$B$13*Assumptions!$B$11</f>
        <v>28.512</v>
      </c>
      <c r="I2759" s="14" t="n">
        <f aca="false">Data_Clean!O2759*4*Assumptions!$B$12</f>
        <v>168.4848</v>
      </c>
      <c r="J2759" s="14" t="n">
        <f aca="false">SUM(B2759:I2759)</f>
        <v>1129.8328</v>
      </c>
      <c r="K2759" s="16" t="n">
        <f aca="false">IF(Data_Clean!P2759="","",Assumptions!$B$15*0.5^(Data_Clean!P2759/Assumptions!$B$20))</f>
        <v>30</v>
      </c>
      <c r="L2759" s="16" t="n">
        <f aca="false">Assumptions!$B$16*MIN(1,LN(1+Data_Clean!Q2759)/LN(1+Assumptions!$B$21))</f>
        <v>12.2792642888455</v>
      </c>
      <c r="M2759" s="16" t="n">
        <f aca="false">Assumptions!$B$17*(0.6*MIN(1,Data_Clean!R2759/Assumptions!$B$22)+0.4*IF(Data_Clean!S2759="",0,Data_Clean!S2759))</f>
        <v>3.474</v>
      </c>
      <c r="N2759" s="16" t="n">
        <f aca="false">Assumptions!$B$18*MIN(1,(Data_Clean!F2759-1)/Assumptions!$B$23)</f>
        <v>10</v>
      </c>
      <c r="O2759" s="16" t="n">
        <f aca="false">Assumptions!$B$19*(0.4*IF(Data_Clean!E2759="",0,MIN(1,Data_Clean!E2759/12/Assumptions!$B$24))+0.35*IF(Data_Clean!D2759="Y",1,0)+0.25*(1-MIN(Data_Clean!T2759,3)/3))/IF(Data_Clean!E2759="",0.6,1)</f>
        <v>15</v>
      </c>
      <c r="P2759" s="16" t="n">
        <f aca="false">SUM(K2759:O2759)/(Assumptions!$D$5-IF(K2759="",Assumptions!$B$15,0))*100</f>
        <v>70.7532642888455</v>
      </c>
      <c r="Q2759" s="7" t="str">
        <f aca="false">IF(J2759&gt;=Assumptions!$B$26,"High",IF(J2759&gt;=Assumptions!$B$27,"Mid","Low"))</f>
        <v>Mid</v>
      </c>
      <c r="R2759" s="7" t="str">
        <f aca="false">IF(P2759&gt;=Assumptions!$B$28,"High",IF(P2759&gt;=Assumptions!$B$29,"Mid","Low"))</f>
        <v>High</v>
      </c>
      <c r="S2759" s="7" t="str">
        <f aca="false">INDEX(Assumptions!$B$33:$B$41,MATCH(Q2759&amp;"|"&amp;R2759,Assumptions!$A$33:$A$41,0))</f>
        <v>Engaged Builders</v>
      </c>
      <c r="T2759" s="7" t="n">
        <f aca="false">IF(ISNUMBER(Data_Clean!V2759),J2759*Data_Clean!V2759,0)</f>
        <v>33.78200072</v>
      </c>
    </row>
    <row r="2760" customFormat="false" ht="15" hidden="false" customHeight="false" outlineLevel="0" collapsed="false">
      <c r="A2760" s="15" t="str">
        <f aca="false">Data_Clean!A2760</f>
        <v>CX102756</v>
      </c>
      <c r="B2760" s="14" t="n">
        <f aca="false">Data_Clean!G2760*Assumptions!$B$5</f>
        <v>70.67875</v>
      </c>
      <c r="C2760" s="14" t="n">
        <f aca="false">IF(Data_Clean!H2760="",0,Data_Clean!H2760)*Assumptions!$B$6</f>
        <v>320.22108</v>
      </c>
      <c r="D2760" s="14" t="n">
        <f aca="false">Data_Clean!I2760*Assumptions!$B$7</f>
        <v>0</v>
      </c>
      <c r="E2760" s="14" t="n">
        <f aca="false">Data_Clean!J2760*Assumptions!$B$8</f>
        <v>0</v>
      </c>
      <c r="F2760" s="14" t="n">
        <f aca="false">Data_Clean!K2760*Assumptions!$B$9</f>
        <v>0</v>
      </c>
      <c r="G2760" s="14" t="n">
        <f aca="false">Data_Clean!L2760*Assumptions!$B$10</f>
        <v>0</v>
      </c>
      <c r="H2760" s="14" t="n">
        <f aca="false">IF(OR(Data_Clean!M2760="",Data_Clean!N2760=""),0,Data_Clean!M2760*Data_Clean!N2760/100)*Assumptions!$B$13*Assumptions!$B$11</f>
        <v>369.768</v>
      </c>
      <c r="I2760" s="14" t="n">
        <f aca="false">Data_Clean!O2760*4*Assumptions!$B$12</f>
        <v>0</v>
      </c>
      <c r="J2760" s="14" t="n">
        <f aca="false">SUM(B2760:I2760)</f>
        <v>760.66783</v>
      </c>
      <c r="K2760" s="16" t="n">
        <f aca="false">IF(Data_Clean!P2760="","",Assumptions!$B$15*0.5^(Data_Clean!P2760/Assumptions!$B$20))</f>
        <v>0.0207160189800746</v>
      </c>
      <c r="L2760" s="16" t="n">
        <f aca="false">Assumptions!$B$16*MIN(1,LN(1+Data_Clean!Q2760)/LN(1+Assumptions!$B$21))</f>
        <v>0</v>
      </c>
      <c r="M2760" s="16" t="n">
        <f aca="false">Assumptions!$B$17*(0.6*MIN(1,Data_Clean!R2760/Assumptions!$B$22)+0.4*IF(Data_Clean!S2760="",0,Data_Clean!S2760))</f>
        <v>0</v>
      </c>
      <c r="N2760" s="16" t="n">
        <f aca="false">Assumptions!$B$18*MIN(1,(Data_Clean!F2760-1)/Assumptions!$B$23)</f>
        <v>10</v>
      </c>
      <c r="O2760" s="16" t="n">
        <f aca="false">Assumptions!$B$19*(0.4*IF(Data_Clean!E2760="",0,MIN(1,Data_Clean!E2760/12/Assumptions!$B$24))+0.35*IF(Data_Clean!D2760="Y",1,0)+0.25*(1-MIN(Data_Clean!T2760,3)/3))/IF(Data_Clean!E2760="",0.6,1)</f>
        <v>15</v>
      </c>
      <c r="P2760" s="16" t="n">
        <f aca="false">SUM(K2760:O2760)/(Assumptions!$D$5-IF(K2760="",Assumptions!$B$15,0))*100</f>
        <v>25.0207160189801</v>
      </c>
      <c r="Q2760" s="7" t="str">
        <f aca="false">IF(J2760&gt;=Assumptions!$B$26,"High",IF(J2760&gt;=Assumptions!$B$27,"Mid","Low"))</f>
        <v>Mid</v>
      </c>
      <c r="R2760" s="7" t="str">
        <f aca="false">IF(P2760&gt;=Assumptions!$B$28,"High",IF(P2760&gt;=Assumptions!$B$29,"Mid","Low"))</f>
        <v>Low</v>
      </c>
      <c r="S2760" s="7" t="str">
        <f aca="false">INDEX(Assumptions!$B$33:$B$41,MATCH(Q2760&amp;"|"&amp;R2760,Assumptions!$A$33:$A$41,0))</f>
        <v>Light Touch</v>
      </c>
      <c r="T2760" s="7" t="n">
        <f aca="false">IF(ISNUMBER(Data_Clean!V2760),J2760*Data_Clean!V2760,0)</f>
        <v>108.623366124</v>
      </c>
    </row>
    <row r="2761" customFormat="false" ht="15" hidden="false" customHeight="false" outlineLevel="0" collapsed="false">
      <c r="A2761" s="15" t="str">
        <f aca="false">Data_Clean!A2761</f>
        <v>CX102757</v>
      </c>
      <c r="B2761" s="14" t="n">
        <f aca="false">Data_Clean!G2761*Assumptions!$B$5</f>
        <v>243.6695</v>
      </c>
      <c r="C2761" s="14" t="n">
        <f aca="false">IF(Data_Clean!H2761="",0,Data_Clean!H2761)*Assumptions!$B$6</f>
        <v>0</v>
      </c>
      <c r="D2761" s="14" t="n">
        <f aca="false">Data_Clean!I2761*Assumptions!$B$7</f>
        <v>0</v>
      </c>
      <c r="E2761" s="14" t="n">
        <f aca="false">Data_Clean!J2761*Assumptions!$B$8</f>
        <v>0</v>
      </c>
      <c r="F2761" s="14" t="n">
        <f aca="false">Data_Clean!K2761*Assumptions!$B$9</f>
        <v>5010.5</v>
      </c>
      <c r="G2761" s="14" t="n">
        <f aca="false">Data_Clean!L2761*Assumptions!$B$10</f>
        <v>0</v>
      </c>
      <c r="H2761" s="14" t="n">
        <f aca="false">IF(OR(Data_Clean!M2761="",Data_Clean!N2761=""),0,Data_Clean!M2761*Data_Clean!N2761/100)*Assumptions!$B$13*Assumptions!$B$11</f>
        <v>592.704</v>
      </c>
      <c r="I2761" s="14" t="n">
        <f aca="false">Data_Clean!O2761*4*Assumptions!$B$12</f>
        <v>52.49136</v>
      </c>
      <c r="J2761" s="14" t="n">
        <f aca="false">SUM(B2761:I2761)</f>
        <v>5899.36486</v>
      </c>
      <c r="K2761" s="16" t="n">
        <f aca="false">IF(Data_Clean!P2761="","",Assumptions!$B$15*0.5^(Data_Clean!P2761/Assumptions!$B$20))</f>
        <v>17.6332185942541</v>
      </c>
      <c r="L2761" s="16" t="n">
        <f aca="false">Assumptions!$B$16*MIN(1,LN(1+Data_Clean!Q2761)/LN(1+Assumptions!$B$21))</f>
        <v>12.0537864630054</v>
      </c>
      <c r="M2761" s="16" t="n">
        <f aca="false">Assumptions!$B$17*(0.6*MIN(1,Data_Clean!R2761/Assumptions!$B$22)+0.4*IF(Data_Clean!S2761="",0,Data_Clean!S2761))</f>
        <v>8.814</v>
      </c>
      <c r="N2761" s="16" t="n">
        <f aca="false">Assumptions!$B$18*MIN(1,(Data_Clean!F2761-1)/Assumptions!$B$23)</f>
        <v>15</v>
      </c>
      <c r="O2761" s="16" t="n">
        <f aca="false">Assumptions!$B$19*(0.4*IF(Data_Clean!E2761="",0,MIN(1,Data_Clean!E2761/12/Assumptions!$B$24))+0.35*IF(Data_Clean!D2761="Y",1,0)+0.25*(1-MIN(Data_Clean!T2761,3)/3))/IF(Data_Clean!E2761="",0.6,1)</f>
        <v>9.55</v>
      </c>
      <c r="P2761" s="16" t="n">
        <f aca="false">SUM(K2761:O2761)/(Assumptions!$D$5-IF(K2761="",Assumptions!$B$15,0))*100</f>
        <v>63.0510050572595</v>
      </c>
      <c r="Q2761" s="7" t="str">
        <f aca="false">IF(J2761&gt;=Assumptions!$B$26,"High",IF(J2761&gt;=Assumptions!$B$27,"Mid","Low"))</f>
        <v>High</v>
      </c>
      <c r="R2761" s="7" t="str">
        <f aca="false">IF(P2761&gt;=Assumptions!$B$28,"High",IF(P2761&gt;=Assumptions!$B$29,"Mid","Low"))</f>
        <v>Mid</v>
      </c>
      <c r="S2761" s="7" t="str">
        <f aca="false">INDEX(Assumptions!$B$33:$B$41,MATCH(Q2761&amp;"|"&amp;R2761,Assumptions!$A$33:$A$41,0))</f>
        <v>Established Core</v>
      </c>
      <c r="T2761" s="7" t="n">
        <f aca="false">IF(ISNUMBER(Data_Clean!V2761),J2761*Data_Clean!V2761,0)</f>
        <v>317.975765954</v>
      </c>
    </row>
    <row r="2762" customFormat="false" ht="15" hidden="false" customHeight="false" outlineLevel="0" collapsed="false">
      <c r="A2762" s="15" t="str">
        <f aca="false">Data_Clean!A2762</f>
        <v>CX102758</v>
      </c>
      <c r="B2762" s="14" t="n">
        <f aca="false">Data_Clean!G2762*Assumptions!$B$5</f>
        <v>156.48075</v>
      </c>
      <c r="C2762" s="14" t="n">
        <f aca="false">IF(Data_Clean!H2762="",0,Data_Clean!H2762)*Assumptions!$B$6</f>
        <v>44.79144</v>
      </c>
      <c r="D2762" s="14" t="n">
        <f aca="false">Data_Clean!I2762*Assumptions!$B$7</f>
        <v>0</v>
      </c>
      <c r="E2762" s="14" t="n">
        <f aca="false">Data_Clean!J2762*Assumptions!$B$8</f>
        <v>0</v>
      </c>
      <c r="F2762" s="14" t="n">
        <f aca="false">Data_Clean!K2762*Assumptions!$B$9</f>
        <v>1031.8</v>
      </c>
      <c r="G2762" s="14" t="n">
        <f aca="false">Data_Clean!L2762*Assumptions!$B$10</f>
        <v>0</v>
      </c>
      <c r="H2762" s="14" t="n">
        <f aca="false">IF(OR(Data_Clean!M2762="",Data_Clean!N2762=""),0,Data_Clean!M2762*Data_Clean!N2762/100)*Assumptions!$B$13*Assumptions!$B$11</f>
        <v>244.512</v>
      </c>
      <c r="I2762" s="14" t="n">
        <f aca="false">Data_Clean!O2762*4*Assumptions!$B$12</f>
        <v>6.66</v>
      </c>
      <c r="J2762" s="14" t="n">
        <f aca="false">SUM(B2762:I2762)</f>
        <v>1484.24419</v>
      </c>
      <c r="K2762" s="16" t="n">
        <f aca="false">IF(Data_Clean!P2762="","",Assumptions!$B$15*0.5^(Data_Clean!P2762/Assumptions!$B$20))</f>
        <v>29.3147990530274</v>
      </c>
      <c r="L2762" s="16" t="n">
        <f aca="false">Assumptions!$B$16*MIN(1,LN(1+Data_Clean!Q2762)/LN(1+Assumptions!$B$21))</f>
        <v>9.60252567789128</v>
      </c>
      <c r="M2762" s="16" t="n">
        <f aca="false">Assumptions!$B$17*(0.6*MIN(1,Data_Clean!R2762/Assumptions!$B$22)+0.4*IF(Data_Clean!S2762="",0,Data_Clean!S2762))</f>
        <v>12.684</v>
      </c>
      <c r="N2762" s="16" t="n">
        <f aca="false">Assumptions!$B$18*MIN(1,(Data_Clean!F2762-1)/Assumptions!$B$23)</f>
        <v>15</v>
      </c>
      <c r="O2762" s="16" t="n">
        <f aca="false">Assumptions!$B$19*(0.4*IF(Data_Clean!E2762="",0,MIN(1,Data_Clean!E2762/12/Assumptions!$B$24))+0.35*IF(Data_Clean!D2762="Y",1,0)+0.25*(1-MIN(Data_Clean!T2762,3)/3))/IF(Data_Clean!E2762="",0.6,1)</f>
        <v>4</v>
      </c>
      <c r="P2762" s="16" t="n">
        <f aca="false">SUM(K2762:O2762)/(Assumptions!$D$5-IF(K2762="",Assumptions!$B$15,0))*100</f>
        <v>70.6013247309187</v>
      </c>
      <c r="Q2762" s="7" t="str">
        <f aca="false">IF(J2762&gt;=Assumptions!$B$26,"High",IF(J2762&gt;=Assumptions!$B$27,"Mid","Low"))</f>
        <v>Mid</v>
      </c>
      <c r="R2762" s="7" t="str">
        <f aca="false">IF(P2762&gt;=Assumptions!$B$28,"High",IF(P2762&gt;=Assumptions!$B$29,"Mid","Low"))</f>
        <v>High</v>
      </c>
      <c r="S2762" s="7" t="str">
        <f aca="false">INDEX(Assumptions!$B$33:$B$41,MATCH(Q2762&amp;"|"&amp;R2762,Assumptions!$A$33:$A$41,0))</f>
        <v>Engaged Builders</v>
      </c>
      <c r="T2762" s="7" t="n">
        <f aca="false">IF(ISNUMBER(Data_Clean!V2762),J2762*Data_Clean!V2762,0)</f>
        <v>151.244482961</v>
      </c>
    </row>
    <row r="2763" customFormat="false" ht="15" hidden="false" customHeight="false" outlineLevel="0" collapsed="false">
      <c r="A2763" s="15" t="str">
        <f aca="false">Data_Clean!A2763</f>
        <v>CX102759</v>
      </c>
      <c r="B2763" s="14" t="n">
        <f aca="false">Data_Clean!G2763*Assumptions!$B$5</f>
        <v>14.82875</v>
      </c>
      <c r="C2763" s="14" t="n">
        <f aca="false">IF(Data_Clean!H2763="",0,Data_Clean!H2763)*Assumptions!$B$6</f>
        <v>65.27892</v>
      </c>
      <c r="D2763" s="14" t="n">
        <f aca="false">Data_Clean!I2763*Assumptions!$B$7</f>
        <v>0</v>
      </c>
      <c r="E2763" s="14" t="n">
        <f aca="false">Data_Clean!J2763*Assumptions!$B$8</f>
        <v>100.655925</v>
      </c>
      <c r="F2763" s="14" t="n">
        <f aca="false">Data_Clean!K2763*Assumptions!$B$9</f>
        <v>0</v>
      </c>
      <c r="G2763" s="14" t="n">
        <f aca="false">Data_Clean!L2763*Assumptions!$B$10</f>
        <v>0</v>
      </c>
      <c r="H2763" s="14" t="n">
        <f aca="false">IF(OR(Data_Clean!M2763="",Data_Clean!N2763=""),0,Data_Clean!M2763*Data_Clean!N2763/100)*Assumptions!$B$13*Assumptions!$B$11</f>
        <v>0</v>
      </c>
      <c r="I2763" s="14" t="n">
        <f aca="false">Data_Clean!O2763*4*Assumptions!$B$12</f>
        <v>0</v>
      </c>
      <c r="J2763" s="14" t="n">
        <f aca="false">SUM(B2763:I2763)</f>
        <v>180.763595</v>
      </c>
      <c r="K2763" s="16" t="n">
        <f aca="false">IF(Data_Clean!P2763="","",Assumptions!$B$15*0.5^(Data_Clean!P2763/Assumptions!$B$20))</f>
        <v>27.3516746567465</v>
      </c>
      <c r="L2763" s="16" t="n">
        <f aca="false">Assumptions!$B$16*MIN(1,LN(1+Data_Clean!Q2763)/LN(1+Assumptions!$B$21))</f>
        <v>11.8154173628685</v>
      </c>
      <c r="M2763" s="16" t="n">
        <f aca="false">Assumptions!$B$17*(0.6*MIN(1,Data_Clean!R2763/Assumptions!$B$22)+0.4*IF(Data_Clean!S2763="",0,Data_Clean!S2763))</f>
        <v>4.164</v>
      </c>
      <c r="N2763" s="16" t="n">
        <f aca="false">Assumptions!$B$18*MIN(1,(Data_Clean!F2763-1)/Assumptions!$B$23)</f>
        <v>10</v>
      </c>
      <c r="O2763" s="16" t="n">
        <f aca="false">Assumptions!$B$19*(0.4*IF(Data_Clean!E2763="",0,MIN(1,Data_Clean!E2763/12/Assumptions!$B$24))+0.35*IF(Data_Clean!D2763="Y",1,0)+0.25*(1-MIN(Data_Clean!T2763,3)/3))/IF(Data_Clean!E2763="",0.6,1)</f>
        <v>9.75</v>
      </c>
      <c r="P2763" s="16" t="n">
        <f aca="false">SUM(K2763:O2763)/(Assumptions!$D$5-IF(K2763="",Assumptions!$B$15,0))*100</f>
        <v>63.081092019615</v>
      </c>
      <c r="Q2763" s="7" t="str">
        <f aca="false">IF(J2763&gt;=Assumptions!$B$26,"High",IF(J2763&gt;=Assumptions!$B$27,"Mid","Low"))</f>
        <v>Low</v>
      </c>
      <c r="R2763" s="7" t="str">
        <f aca="false">IF(P2763&gt;=Assumptions!$B$28,"High",IF(P2763&gt;=Assumptions!$B$29,"Mid","Low"))</f>
        <v>Mid</v>
      </c>
      <c r="S2763" s="7" t="str">
        <f aca="false">INDEX(Assumptions!$B$33:$B$41,MATCH(Q2763&amp;"|"&amp;R2763,Assumptions!$A$33:$A$41,0))</f>
        <v>Light Touch</v>
      </c>
      <c r="T2763" s="7" t="n">
        <f aca="false">IF(ISNUMBER(Data_Clean!V2763),J2763*Data_Clean!V2763,0)</f>
        <v>8.893568874</v>
      </c>
    </row>
    <row r="2764" customFormat="false" ht="15" hidden="false" customHeight="false" outlineLevel="0" collapsed="false">
      <c r="A2764" s="15" t="str">
        <f aca="false">Data_Clean!A2764</f>
        <v>CX102760</v>
      </c>
      <c r="B2764" s="14" t="n">
        <f aca="false">Data_Clean!G2764*Assumptions!$B$5</f>
        <v>188.193</v>
      </c>
      <c r="C2764" s="14" t="n">
        <f aca="false">IF(Data_Clean!H2764="",0,Data_Clean!H2764)*Assumptions!$B$6</f>
        <v>357.22416</v>
      </c>
      <c r="D2764" s="14" t="n">
        <f aca="false">Data_Clean!I2764*Assumptions!$B$7</f>
        <v>208.8</v>
      </c>
      <c r="E2764" s="14" t="n">
        <f aca="false">Data_Clean!J2764*Assumptions!$B$8</f>
        <v>0</v>
      </c>
      <c r="F2764" s="14" t="n">
        <f aca="false">Data_Clean!K2764*Assumptions!$B$9</f>
        <v>0</v>
      </c>
      <c r="G2764" s="14" t="n">
        <f aca="false">Data_Clean!L2764*Assumptions!$B$10</f>
        <v>669.6</v>
      </c>
      <c r="H2764" s="14" t="n">
        <f aca="false">IF(OR(Data_Clean!M2764="",Data_Clean!N2764=""),0,Data_Clean!M2764*Data_Clean!N2764/100)*Assumptions!$B$13*Assumptions!$B$11</f>
        <v>0</v>
      </c>
      <c r="I2764" s="14" t="n">
        <f aca="false">Data_Clean!O2764*4*Assumptions!$B$12</f>
        <v>0</v>
      </c>
      <c r="J2764" s="14" t="n">
        <f aca="false">SUM(B2764:I2764)</f>
        <v>1423.81716</v>
      </c>
      <c r="K2764" s="16" t="n">
        <f aca="false">IF(Data_Clean!P2764="","",Assumptions!$B$15*0.5^(Data_Clean!P2764/Assumptions!$B$20))</f>
        <v>0.0160667721634955</v>
      </c>
      <c r="L2764" s="16" t="n">
        <f aca="false">Assumptions!$B$16*MIN(1,LN(1+Data_Clean!Q2764)/LN(1+Assumptions!$B$21))</f>
        <v>0</v>
      </c>
      <c r="M2764" s="16" t="n">
        <f aca="false">Assumptions!$B$17*(0.6*MIN(1,Data_Clean!R2764/Assumptions!$B$22)+0.4*IF(Data_Clean!S2764="",0,Data_Clean!S2764))</f>
        <v>0</v>
      </c>
      <c r="N2764" s="16" t="n">
        <f aca="false">Assumptions!$B$18*MIN(1,(Data_Clean!F2764-1)/Assumptions!$B$23)</f>
        <v>15</v>
      </c>
      <c r="O2764" s="16" t="n">
        <f aca="false">Assumptions!$B$19*(0.4*IF(Data_Clean!E2764="",0,MIN(1,Data_Clean!E2764/12/Assumptions!$B$24))+0.35*IF(Data_Clean!D2764="Y",1,0)+0.25*(1-MIN(Data_Clean!T2764,3)/3))/IF(Data_Clean!E2764="",0.6,1)</f>
        <v>7.4</v>
      </c>
      <c r="P2764" s="16" t="n">
        <f aca="false">SUM(K2764:O2764)/(Assumptions!$D$5-IF(K2764="",Assumptions!$B$15,0))*100</f>
        <v>22.4160667721635</v>
      </c>
      <c r="Q2764" s="7" t="str">
        <f aca="false">IF(J2764&gt;=Assumptions!$B$26,"High",IF(J2764&gt;=Assumptions!$B$27,"Mid","Low"))</f>
        <v>Mid</v>
      </c>
      <c r="R2764" s="7" t="str">
        <f aca="false">IF(P2764&gt;=Assumptions!$B$28,"High",IF(P2764&gt;=Assumptions!$B$29,"Mid","Low"))</f>
        <v>Low</v>
      </c>
      <c r="S2764" s="7" t="str">
        <f aca="false">INDEX(Assumptions!$B$33:$B$41,MATCH(Q2764&amp;"|"&amp;R2764,Assumptions!$A$33:$A$41,0))</f>
        <v>Light Touch</v>
      </c>
      <c r="T2764" s="7" t="n">
        <f aca="false">IF(ISNUMBER(Data_Clean!V2764),J2764*Data_Clean!V2764,0)</f>
        <v>292.879189812</v>
      </c>
    </row>
    <row r="2765" customFormat="false" ht="15" hidden="false" customHeight="false" outlineLevel="0" collapsed="false">
      <c r="A2765" s="15" t="str">
        <f aca="false">Data_Clean!A2765</f>
        <v>CX102761</v>
      </c>
      <c r="B2765" s="14" t="n">
        <f aca="false">Data_Clean!G2765*Assumptions!$B$5</f>
        <v>7.2085</v>
      </c>
      <c r="C2765" s="14" t="n">
        <f aca="false">IF(Data_Clean!H2765="",0,Data_Clean!H2765)*Assumptions!$B$6</f>
        <v>0</v>
      </c>
      <c r="D2765" s="14" t="n">
        <f aca="false">Data_Clean!I2765*Assumptions!$B$7</f>
        <v>0</v>
      </c>
      <c r="E2765" s="14" t="n">
        <f aca="false">Data_Clean!J2765*Assumptions!$B$8</f>
        <v>0</v>
      </c>
      <c r="F2765" s="14" t="n">
        <f aca="false">Data_Clean!K2765*Assumptions!$B$9</f>
        <v>0</v>
      </c>
      <c r="G2765" s="14" t="n">
        <f aca="false">Data_Clean!L2765*Assumptions!$B$10</f>
        <v>1069.65</v>
      </c>
      <c r="H2765" s="14" t="n">
        <f aca="false">IF(OR(Data_Clean!M2765="",Data_Clean!N2765=""),0,Data_Clean!M2765*Data_Clean!N2765/100)*Assumptions!$B$13*Assumptions!$B$11</f>
        <v>38.16</v>
      </c>
      <c r="I2765" s="14" t="n">
        <f aca="false">Data_Clean!O2765*4*Assumptions!$B$12</f>
        <v>2.29872</v>
      </c>
      <c r="J2765" s="14" t="n">
        <f aca="false">SUM(B2765:I2765)</f>
        <v>1117.31722</v>
      </c>
      <c r="K2765" s="16" t="n">
        <f aca="false">IF(Data_Clean!P2765="","",Assumptions!$B$15*0.5^(Data_Clean!P2765/Assumptions!$B$20))</f>
        <v>22.735748497656</v>
      </c>
      <c r="L2765" s="16" t="n">
        <f aca="false">Assumptions!$B$16*MIN(1,LN(1+Data_Clean!Q2765)/LN(1+Assumptions!$B$21))</f>
        <v>13.2535138894499</v>
      </c>
      <c r="M2765" s="16" t="n">
        <f aca="false">Assumptions!$B$17*(0.6*MIN(1,Data_Clean!R2765/Assumptions!$B$22)+0.4*IF(Data_Clean!S2765="",0,Data_Clean!S2765))</f>
        <v>10.926</v>
      </c>
      <c r="N2765" s="16" t="n">
        <f aca="false">Assumptions!$B$18*MIN(1,(Data_Clean!F2765-1)/Assumptions!$B$23)</f>
        <v>10</v>
      </c>
      <c r="O2765" s="16" t="n">
        <f aca="false">Assumptions!$B$19*(0.4*IF(Data_Clean!E2765="",0,MIN(1,Data_Clean!E2765/12/Assumptions!$B$24))+0.35*IF(Data_Clean!D2765="Y",1,0)+0.25*(1-MIN(Data_Clean!T2765,3)/3))/IF(Data_Clean!E2765="",0.6,1)</f>
        <v>10.05</v>
      </c>
      <c r="P2765" s="16" t="n">
        <f aca="false">SUM(K2765:O2765)/(Assumptions!$D$5-IF(K2765="",Assumptions!$B$15,0))*100</f>
        <v>66.9652623871059</v>
      </c>
      <c r="Q2765" s="7" t="str">
        <f aca="false">IF(J2765&gt;=Assumptions!$B$26,"High",IF(J2765&gt;=Assumptions!$B$27,"Mid","Low"))</f>
        <v>Mid</v>
      </c>
      <c r="R2765" s="7" t="str">
        <f aca="false">IF(P2765&gt;=Assumptions!$B$28,"High",IF(P2765&gt;=Assumptions!$B$29,"Mid","Low"))</f>
        <v>Mid</v>
      </c>
      <c r="S2765" s="7" t="str">
        <f aca="false">INDEX(Assumptions!$B$33:$B$41,MATCH(Q2765&amp;"|"&amp;R2765,Assumptions!$A$33:$A$41,0))</f>
        <v>Established Core</v>
      </c>
      <c r="T2765" s="7" t="n">
        <f aca="false">IF(ISNUMBER(Data_Clean!V2765),J2765*Data_Clean!V2765,0)</f>
        <v>32.290467658</v>
      </c>
    </row>
    <row r="2766" customFormat="false" ht="15" hidden="false" customHeight="false" outlineLevel="0" collapsed="false">
      <c r="A2766" s="15" t="str">
        <f aca="false">Data_Clean!A2766</f>
        <v>CX102762</v>
      </c>
      <c r="B2766" s="14" t="n">
        <f aca="false">Data_Clean!G2766*Assumptions!$B$5</f>
        <v>49.2405</v>
      </c>
      <c r="C2766" s="14" t="n">
        <f aca="false">IF(Data_Clean!H2766="",0,Data_Clean!H2766)*Assumptions!$B$6</f>
        <v>140.06784</v>
      </c>
      <c r="D2766" s="14" t="n">
        <f aca="false">Data_Clean!I2766*Assumptions!$B$7</f>
        <v>0</v>
      </c>
      <c r="E2766" s="14" t="n">
        <f aca="false">Data_Clean!J2766*Assumptions!$B$8</f>
        <v>0</v>
      </c>
      <c r="F2766" s="14" t="n">
        <f aca="false">Data_Clean!K2766*Assumptions!$B$9</f>
        <v>0</v>
      </c>
      <c r="G2766" s="14" t="n">
        <f aca="false">Data_Clean!L2766*Assumptions!$B$10</f>
        <v>0</v>
      </c>
      <c r="H2766" s="14" t="n">
        <f aca="false">IF(OR(Data_Clean!M2766="",Data_Clean!N2766=""),0,Data_Clean!M2766*Data_Clean!N2766/100)*Assumptions!$B$13*Assumptions!$B$11</f>
        <v>271.728</v>
      </c>
      <c r="I2766" s="14" t="n">
        <f aca="false">Data_Clean!O2766*4*Assumptions!$B$12</f>
        <v>8.95296</v>
      </c>
      <c r="J2766" s="14" t="n">
        <f aca="false">SUM(B2766:I2766)</f>
        <v>469.9893</v>
      </c>
      <c r="K2766" s="16" t="n">
        <f aca="false">IF(Data_Clean!P2766="","",Assumptions!$B$15*0.5^(Data_Clean!P2766/Assumptions!$B$20))</f>
        <v>18.0453755412318</v>
      </c>
      <c r="L2766" s="16" t="n">
        <f aca="false">Assumptions!$B$16*MIN(1,LN(1+Data_Clean!Q2766)/LN(1+Assumptions!$B$21))</f>
        <v>13.4237548294248</v>
      </c>
      <c r="M2766" s="16" t="n">
        <f aca="false">Assumptions!$B$17*(0.6*MIN(1,Data_Clean!R2766/Assumptions!$B$22)+0.4*IF(Data_Clean!S2766="",0,Data_Clean!S2766))</f>
        <v>4.416</v>
      </c>
      <c r="N2766" s="16" t="n">
        <f aca="false">Assumptions!$B$18*MIN(1,(Data_Clean!F2766-1)/Assumptions!$B$23)</f>
        <v>10</v>
      </c>
      <c r="O2766" s="16" t="n">
        <f aca="false">Assumptions!$B$19*(0.4*IF(Data_Clean!E2766="",0,MIN(1,Data_Clean!E2766/12/Assumptions!$B$24))+0.35*IF(Data_Clean!D2766="Y",1,0)+0.25*(1-MIN(Data_Clean!T2766,3)/3))/IF(Data_Clean!E2766="",0.6,1)</f>
        <v>7</v>
      </c>
      <c r="P2766" s="16" t="n">
        <f aca="false">SUM(K2766:O2766)/(Assumptions!$D$5-IF(K2766="",Assumptions!$B$15,0))*100</f>
        <v>52.8851303706565</v>
      </c>
      <c r="Q2766" s="7" t="str">
        <f aca="false">IF(J2766&gt;=Assumptions!$B$26,"High",IF(J2766&gt;=Assumptions!$B$27,"Mid","Low"))</f>
        <v>Mid</v>
      </c>
      <c r="R2766" s="7" t="str">
        <f aca="false">IF(P2766&gt;=Assumptions!$B$28,"High",IF(P2766&gt;=Assumptions!$B$29,"Mid","Low"))</f>
        <v>Mid</v>
      </c>
      <c r="S2766" s="7" t="str">
        <f aca="false">INDEX(Assumptions!$B$33:$B$41,MATCH(Q2766&amp;"|"&amp;R2766,Assumptions!$A$33:$A$41,0))</f>
        <v>Established Core</v>
      </c>
      <c r="T2766" s="7" t="n">
        <f aca="false">IF(ISNUMBER(Data_Clean!V2766),J2766*Data_Clean!V2766,0)</f>
        <v>38.44512474</v>
      </c>
    </row>
    <row r="2767" customFormat="false" ht="15" hidden="false" customHeight="false" outlineLevel="0" collapsed="false">
      <c r="A2767" s="15" t="str">
        <f aca="false">Data_Clean!A2767</f>
        <v>CX102763</v>
      </c>
      <c r="B2767" s="14" t="n">
        <f aca="false">Data_Clean!G2767*Assumptions!$B$5</f>
        <v>93.4715</v>
      </c>
      <c r="C2767" s="14" t="n">
        <f aca="false">IF(Data_Clean!H2767="",0,Data_Clean!H2767)*Assumptions!$B$6</f>
        <v>328.63932</v>
      </c>
      <c r="D2767" s="14" t="n">
        <f aca="false">Data_Clean!I2767*Assumptions!$B$7</f>
        <v>120.8</v>
      </c>
      <c r="E2767" s="14" t="n">
        <f aca="false">Data_Clean!J2767*Assumptions!$B$8</f>
        <v>0</v>
      </c>
      <c r="F2767" s="14" t="n">
        <f aca="false">Data_Clean!K2767*Assumptions!$B$9</f>
        <v>0</v>
      </c>
      <c r="G2767" s="14" t="n">
        <f aca="false">Data_Clean!L2767*Assumptions!$B$10</f>
        <v>0</v>
      </c>
      <c r="H2767" s="14" t="n">
        <f aca="false">IF(OR(Data_Clean!M2767="",Data_Clean!N2767=""),0,Data_Clean!M2767*Data_Clean!N2767/100)*Assumptions!$B$13*Assumptions!$B$11</f>
        <v>0</v>
      </c>
      <c r="I2767" s="14" t="n">
        <f aca="false">Data_Clean!O2767*4*Assumptions!$B$12</f>
        <v>0</v>
      </c>
      <c r="J2767" s="14" t="n">
        <f aca="false">SUM(B2767:I2767)</f>
        <v>542.91082</v>
      </c>
      <c r="K2767" s="16" t="n">
        <f aca="false">IF(Data_Clean!P2767="","",Assumptions!$B$15*0.5^(Data_Clean!P2767/Assumptions!$B$20))</f>
        <v>26.1165168988837</v>
      </c>
      <c r="L2767" s="16" t="n">
        <f aca="false">Assumptions!$B$16*MIN(1,LN(1+Data_Clean!Q2767)/LN(1+Assumptions!$B$21))</f>
        <v>12.4931739410702</v>
      </c>
      <c r="M2767" s="16" t="n">
        <f aca="false">Assumptions!$B$17*(0.6*MIN(1,Data_Clean!R2767/Assumptions!$B$22)+0.4*IF(Data_Clean!S2767="",0,Data_Clean!S2767))</f>
        <v>3.42</v>
      </c>
      <c r="N2767" s="16" t="n">
        <f aca="false">Assumptions!$B$18*MIN(1,(Data_Clean!F2767-1)/Assumptions!$B$23)</f>
        <v>10</v>
      </c>
      <c r="O2767" s="16" t="n">
        <f aca="false">Assumptions!$B$19*(0.4*IF(Data_Clean!E2767="",0,MIN(1,Data_Clean!E2767/12/Assumptions!$B$24))+0.35*IF(Data_Clean!D2767="Y",1,0)+0.25*(1-MIN(Data_Clean!T2767,3)/3))/IF(Data_Clean!E2767="",0.6,1)</f>
        <v>8.05</v>
      </c>
      <c r="P2767" s="16" t="n">
        <f aca="false">SUM(K2767:O2767)/(Assumptions!$D$5-IF(K2767="",Assumptions!$B$15,0))*100</f>
        <v>60.0796908399539</v>
      </c>
      <c r="Q2767" s="7" t="str">
        <f aca="false">IF(J2767&gt;=Assumptions!$B$26,"High",IF(J2767&gt;=Assumptions!$B$27,"Mid","Low"))</f>
        <v>Mid</v>
      </c>
      <c r="R2767" s="7" t="str">
        <f aca="false">IF(P2767&gt;=Assumptions!$B$28,"High",IF(P2767&gt;=Assumptions!$B$29,"Mid","Low"))</f>
        <v>Mid</v>
      </c>
      <c r="S2767" s="7" t="str">
        <f aca="false">INDEX(Assumptions!$B$33:$B$41,MATCH(Q2767&amp;"|"&amp;R2767,Assumptions!$A$33:$A$41,0))</f>
        <v>Established Core</v>
      </c>
      <c r="T2767" s="7" t="n">
        <f aca="false">IF(ISNUMBER(Data_Clean!V2767),J2767*Data_Clean!V2767,0)</f>
        <v>38.980996876</v>
      </c>
    </row>
    <row r="2768" customFormat="false" ht="15" hidden="false" customHeight="false" outlineLevel="0" collapsed="false">
      <c r="A2768" s="15" t="str">
        <f aca="false">Data_Clean!A2768</f>
        <v>CX102764</v>
      </c>
      <c r="B2768" s="14" t="n">
        <f aca="false">Data_Clean!G2768*Assumptions!$B$5</f>
        <v>30.33125</v>
      </c>
      <c r="C2768" s="14" t="n">
        <f aca="false">IF(Data_Clean!H2768="",0,Data_Clean!H2768)*Assumptions!$B$6</f>
        <v>0</v>
      </c>
      <c r="D2768" s="14" t="n">
        <f aca="false">Data_Clean!I2768*Assumptions!$B$7</f>
        <v>0</v>
      </c>
      <c r="E2768" s="14" t="n">
        <f aca="false">Data_Clean!J2768*Assumptions!$B$8</f>
        <v>0</v>
      </c>
      <c r="F2768" s="14" t="n">
        <f aca="false">Data_Clean!K2768*Assumptions!$B$9</f>
        <v>0</v>
      </c>
      <c r="G2768" s="14" t="n">
        <f aca="false">Data_Clean!L2768*Assumptions!$B$10</f>
        <v>0</v>
      </c>
      <c r="H2768" s="14" t="n">
        <f aca="false">IF(OR(Data_Clean!M2768="",Data_Clean!N2768=""),0,Data_Clean!M2768*Data_Clean!N2768/100)*Assumptions!$B$13*Assumptions!$B$11</f>
        <v>0</v>
      </c>
      <c r="I2768" s="14" t="n">
        <f aca="false">Data_Clean!O2768*4*Assumptions!$B$12</f>
        <v>0</v>
      </c>
      <c r="J2768" s="14" t="n">
        <f aca="false">SUM(B2768:I2768)</f>
        <v>30.33125</v>
      </c>
      <c r="K2768" s="16" t="n">
        <f aca="false">IF(Data_Clean!P2768="","",Assumptions!$B$15*0.5^(Data_Clean!P2768/Assumptions!$B$20))</f>
        <v>23.811015779523</v>
      </c>
      <c r="L2768" s="16" t="n">
        <f aca="false">Assumptions!$B$16*MIN(1,LN(1+Data_Clean!Q2768)/LN(1+Assumptions!$B$21))</f>
        <v>15.1699125520244</v>
      </c>
      <c r="M2768" s="16" t="n">
        <f aca="false">Assumptions!$B$17*(0.6*MIN(1,Data_Clean!R2768/Assumptions!$B$22)+0.4*IF(Data_Clean!S2768="",0,Data_Clean!S2768))</f>
        <v>2.688</v>
      </c>
      <c r="N2768" s="16" t="n">
        <f aca="false">Assumptions!$B$18*MIN(1,(Data_Clean!F2768-1)/Assumptions!$B$23)</f>
        <v>0</v>
      </c>
      <c r="O2768" s="16" t="n">
        <f aca="false">Assumptions!$B$19*(0.4*IF(Data_Clean!E2768="",0,MIN(1,Data_Clean!E2768/12/Assumptions!$B$24))+0.35*IF(Data_Clean!D2768="Y",1,0)+0.25*(1-MIN(Data_Clean!T2768,3)/3))/IF(Data_Clean!E2768="",0.6,1)</f>
        <v>14.95</v>
      </c>
      <c r="P2768" s="16" t="n">
        <f aca="false">SUM(K2768:O2768)/(Assumptions!$D$5-IF(K2768="",Assumptions!$B$15,0))*100</f>
        <v>56.6189283315473</v>
      </c>
      <c r="Q2768" s="7" t="str">
        <f aca="false">IF(J2768&gt;=Assumptions!$B$26,"High",IF(J2768&gt;=Assumptions!$B$27,"Mid","Low"))</f>
        <v>Low</v>
      </c>
      <c r="R2768" s="7" t="str">
        <f aca="false">IF(P2768&gt;=Assumptions!$B$28,"High",IF(P2768&gt;=Assumptions!$B$29,"Mid","Low"))</f>
        <v>Mid</v>
      </c>
      <c r="S2768" s="7" t="str">
        <f aca="false">INDEX(Assumptions!$B$33:$B$41,MATCH(Q2768&amp;"|"&amp;R2768,Assumptions!$A$33:$A$41,0))</f>
        <v>Light Touch</v>
      </c>
      <c r="T2768" s="7" t="n">
        <f aca="false">IF(ISNUMBER(Data_Clean!V2768),J2768*Data_Clean!V2768,0)</f>
        <v>0.627856875</v>
      </c>
    </row>
    <row r="2769" customFormat="false" ht="15" hidden="false" customHeight="false" outlineLevel="0" collapsed="false">
      <c r="A2769" s="15" t="str">
        <f aca="false">Data_Clean!A2769</f>
        <v>CX102765</v>
      </c>
      <c r="B2769" s="14" t="n">
        <f aca="false">Data_Clean!G2769*Assumptions!$B$5</f>
        <v>20.4095</v>
      </c>
      <c r="C2769" s="14" t="n">
        <f aca="false">IF(Data_Clean!H2769="",0,Data_Clean!H2769)*Assumptions!$B$6</f>
        <v>102.90468</v>
      </c>
      <c r="D2769" s="14" t="n">
        <f aca="false">Data_Clean!I2769*Assumptions!$B$7</f>
        <v>0</v>
      </c>
      <c r="E2769" s="14" t="n">
        <f aca="false">Data_Clean!J2769*Assumptions!$B$8</f>
        <v>0</v>
      </c>
      <c r="F2769" s="14" t="n">
        <f aca="false">Data_Clean!K2769*Assumptions!$B$9</f>
        <v>0</v>
      </c>
      <c r="G2769" s="14" t="n">
        <f aca="false">Data_Clean!L2769*Assumptions!$B$10</f>
        <v>0</v>
      </c>
      <c r="H2769" s="14" t="n">
        <f aca="false">IF(OR(Data_Clean!M2769="",Data_Clean!N2769=""),0,Data_Clean!M2769*Data_Clean!N2769/100)*Assumptions!$B$13*Assumptions!$B$11</f>
        <v>0</v>
      </c>
      <c r="I2769" s="14" t="n">
        <f aca="false">Data_Clean!O2769*4*Assumptions!$B$12</f>
        <v>0</v>
      </c>
      <c r="J2769" s="14" t="n">
        <f aca="false">SUM(B2769:I2769)</f>
        <v>123.31418</v>
      </c>
      <c r="K2769" s="16" t="n">
        <f aca="false">IF(Data_Clean!P2769="","",Assumptions!$B$15*0.5^(Data_Clean!P2769/Assumptions!$B$20))</f>
        <v>29.3147990530274</v>
      </c>
      <c r="L2769" s="16" t="n">
        <f aca="false">Assumptions!$B$16*MIN(1,LN(1+Data_Clean!Q2769)/LN(1+Assumptions!$B$21))</f>
        <v>11.8154173628685</v>
      </c>
      <c r="M2769" s="16" t="n">
        <f aca="false">Assumptions!$B$17*(0.6*MIN(1,Data_Clean!R2769/Assumptions!$B$22)+0.4*IF(Data_Clean!S2769="",0,Data_Clean!S2769))</f>
        <v>4.674</v>
      </c>
      <c r="N2769" s="16" t="n">
        <f aca="false">Assumptions!$B$18*MIN(1,(Data_Clean!F2769-1)/Assumptions!$B$23)</f>
        <v>5</v>
      </c>
      <c r="O2769" s="16" t="n">
        <f aca="false">Assumptions!$B$19*(0.4*IF(Data_Clean!E2769="",0,MIN(1,Data_Clean!E2769/12/Assumptions!$B$24))+0.35*IF(Data_Clean!D2769="Y",1,0)+0.25*(1-MIN(Data_Clean!T2769,3)/3))/IF(Data_Clean!E2769="",0.6,1)</f>
        <v>8.2</v>
      </c>
      <c r="P2769" s="16" t="n">
        <f aca="false">SUM(K2769:O2769)/(Assumptions!$D$5-IF(K2769="",Assumptions!$B$15,0))*100</f>
        <v>59.0042164158959</v>
      </c>
      <c r="Q2769" s="7" t="str">
        <f aca="false">IF(J2769&gt;=Assumptions!$B$26,"High",IF(J2769&gt;=Assumptions!$B$27,"Mid","Low"))</f>
        <v>Low</v>
      </c>
      <c r="R2769" s="7" t="str">
        <f aca="false">IF(P2769&gt;=Assumptions!$B$28,"High",IF(P2769&gt;=Assumptions!$B$29,"Mid","Low"))</f>
        <v>Mid</v>
      </c>
      <c r="S2769" s="7" t="str">
        <f aca="false">INDEX(Assumptions!$B$33:$B$41,MATCH(Q2769&amp;"|"&amp;R2769,Assumptions!$A$33:$A$41,0))</f>
        <v>Light Touch</v>
      </c>
      <c r="T2769" s="7" t="n">
        <f aca="false">IF(ISNUMBER(Data_Clean!V2769),J2769*Data_Clean!V2769,0)</f>
        <v>13.305600022</v>
      </c>
    </row>
    <row r="2770" customFormat="false" ht="15" hidden="false" customHeight="false" outlineLevel="0" collapsed="false">
      <c r="A2770" s="15" t="str">
        <f aca="false">Data_Clean!A2770</f>
        <v>CX102766</v>
      </c>
      <c r="B2770" s="14" t="n">
        <f aca="false">Data_Clean!G2770*Assumptions!$B$5</f>
        <v>102.8245</v>
      </c>
      <c r="C2770" s="14" t="n">
        <f aca="false">IF(Data_Clean!H2770="",0,Data_Clean!H2770)*Assumptions!$B$6</f>
        <v>115.80564</v>
      </c>
      <c r="D2770" s="14" t="n">
        <f aca="false">Data_Clean!I2770*Assumptions!$B$7</f>
        <v>278.4</v>
      </c>
      <c r="E2770" s="14" t="n">
        <f aca="false">Data_Clean!J2770*Assumptions!$B$8</f>
        <v>0</v>
      </c>
      <c r="F2770" s="14" t="n">
        <f aca="false">Data_Clean!K2770*Assumptions!$B$9</f>
        <v>0</v>
      </c>
      <c r="G2770" s="14" t="n">
        <f aca="false">Data_Clean!L2770*Assumptions!$B$10</f>
        <v>706.95</v>
      </c>
      <c r="H2770" s="14" t="n">
        <f aca="false">IF(OR(Data_Clean!M2770="",Data_Clean!N2770=""),0,Data_Clean!M2770*Data_Clean!N2770/100)*Assumptions!$B$13*Assumptions!$B$11</f>
        <v>246.582</v>
      </c>
      <c r="I2770" s="14" t="n">
        <f aca="false">Data_Clean!O2770*4*Assumptions!$B$12</f>
        <v>11.9232</v>
      </c>
      <c r="J2770" s="14" t="n">
        <f aca="false">SUM(B2770:I2770)</f>
        <v>1462.48534</v>
      </c>
      <c r="K2770" s="16" t="n">
        <f aca="false">IF(Data_Clean!P2770="","",Assumptions!$B$15*0.5^(Data_Clean!P2770/Assumptions!$B$20))</f>
        <v>17.6332185942541</v>
      </c>
      <c r="L2770" s="16" t="n">
        <f aca="false">Assumptions!$B$16*MIN(1,LN(1+Data_Clean!Q2770)/LN(1+Assumptions!$B$21))</f>
        <v>11.2934465146257</v>
      </c>
      <c r="M2770" s="16" t="n">
        <f aca="false">Assumptions!$B$17*(0.6*MIN(1,Data_Clean!R2770/Assumptions!$B$22)+0.4*IF(Data_Clean!S2770="",0,Data_Clean!S2770))</f>
        <v>8.232</v>
      </c>
      <c r="N2770" s="16" t="n">
        <f aca="false">Assumptions!$B$18*MIN(1,(Data_Clean!F2770-1)/Assumptions!$B$23)</f>
        <v>20</v>
      </c>
      <c r="O2770" s="16" t="n">
        <f aca="false">Assumptions!$B$19*(0.4*IF(Data_Clean!E2770="",0,MIN(1,Data_Clean!E2770/12/Assumptions!$B$24))+0.35*IF(Data_Clean!D2770="Y",1,0)+0.25*(1-MIN(Data_Clean!T2770,3)/3))/IF(Data_Clean!E2770="",0.6,1)</f>
        <v>8.5</v>
      </c>
      <c r="P2770" s="16" t="n">
        <f aca="false">SUM(K2770:O2770)/(Assumptions!$D$5-IF(K2770="",Assumptions!$B$15,0))*100</f>
        <v>65.6586651088798</v>
      </c>
      <c r="Q2770" s="7" t="str">
        <f aca="false">IF(J2770&gt;=Assumptions!$B$26,"High",IF(J2770&gt;=Assumptions!$B$27,"Mid","Low"))</f>
        <v>Mid</v>
      </c>
      <c r="R2770" s="7" t="str">
        <f aca="false">IF(P2770&gt;=Assumptions!$B$28,"High",IF(P2770&gt;=Assumptions!$B$29,"Mid","Low"))</f>
        <v>Mid</v>
      </c>
      <c r="S2770" s="7" t="str">
        <f aca="false">INDEX(Assumptions!$B$33:$B$41,MATCH(Q2770&amp;"|"&amp;R2770,Assumptions!$A$33:$A$41,0))</f>
        <v>Established Core</v>
      </c>
      <c r="T2770" s="7" t="n">
        <f aca="false">IF(ISNUMBER(Data_Clean!V2770),J2770*Data_Clean!V2770,0)</f>
        <v>119.046306676</v>
      </c>
    </row>
    <row r="2771" customFormat="false" ht="15" hidden="false" customHeight="false" outlineLevel="0" collapsed="false">
      <c r="A2771" s="15" t="str">
        <f aca="false">Data_Clean!A2771</f>
        <v>CX102767</v>
      </c>
      <c r="B2771" s="14" t="n">
        <f aca="false">Data_Clean!G2771*Assumptions!$B$5</f>
        <v>124.49425</v>
      </c>
      <c r="C2771" s="14" t="n">
        <f aca="false">IF(Data_Clean!H2771="",0,Data_Clean!H2771)*Assumptions!$B$6</f>
        <v>0</v>
      </c>
      <c r="D2771" s="14" t="n">
        <f aca="false">Data_Clean!I2771*Assumptions!$B$7</f>
        <v>0</v>
      </c>
      <c r="E2771" s="14" t="n">
        <f aca="false">Data_Clean!J2771*Assumptions!$B$8</f>
        <v>0</v>
      </c>
      <c r="F2771" s="14" t="n">
        <f aca="false">Data_Clean!K2771*Assumptions!$B$9</f>
        <v>2896.3</v>
      </c>
      <c r="G2771" s="14" t="n">
        <f aca="false">Data_Clean!L2771*Assumptions!$B$10</f>
        <v>0</v>
      </c>
      <c r="H2771" s="14" t="n">
        <f aca="false">IF(OR(Data_Clean!M2771="",Data_Clean!N2771=""),0,Data_Clean!M2771*Data_Clean!N2771/100)*Assumptions!$B$13*Assumptions!$B$11</f>
        <v>186.576</v>
      </c>
      <c r="I2771" s="14" t="n">
        <f aca="false">Data_Clean!O2771*4*Assumptions!$B$12</f>
        <v>7.08816</v>
      </c>
      <c r="J2771" s="14" t="n">
        <f aca="false">SUM(B2771:I2771)</f>
        <v>3214.45841</v>
      </c>
      <c r="K2771" s="16" t="n">
        <f aca="false">IF(Data_Clean!P2771="","",Assumptions!$B$15*0.5^(Data_Clean!P2771/Assumptions!$B$20))</f>
        <v>25.5200148285257</v>
      </c>
      <c r="L2771" s="16" t="n">
        <f aca="false">Assumptions!$B$16*MIN(1,LN(1+Data_Clean!Q2771)/LN(1+Assumptions!$B$21))</f>
        <v>9.16313819982653</v>
      </c>
      <c r="M2771" s="16" t="n">
        <f aca="false">Assumptions!$B$17*(0.6*MIN(1,Data_Clean!R2771/Assumptions!$B$22)+0.4*IF(Data_Clean!S2771="",0,Data_Clean!S2771))</f>
        <v>7.542</v>
      </c>
      <c r="N2771" s="16" t="n">
        <f aca="false">Assumptions!$B$18*MIN(1,(Data_Clean!F2771-1)/Assumptions!$B$23)</f>
        <v>10</v>
      </c>
      <c r="O2771" s="16" t="n">
        <f aca="false">Assumptions!$B$19*(0.4*IF(Data_Clean!E2771="",0,MIN(1,Data_Clean!E2771/12/Assumptions!$B$24))+0.35*IF(Data_Clean!D2771="Y",1,0)+0.25*(1-MIN(Data_Clean!T2771,3)/3))/IF(Data_Clean!E2771="",0.6,1)</f>
        <v>7.4</v>
      </c>
      <c r="P2771" s="16" t="n">
        <f aca="false">SUM(K2771:O2771)/(Assumptions!$D$5-IF(K2771="",Assumptions!$B$15,0))*100</f>
        <v>59.6251530283522</v>
      </c>
      <c r="Q2771" s="7" t="str">
        <f aca="false">IF(J2771&gt;=Assumptions!$B$26,"High",IF(J2771&gt;=Assumptions!$B$27,"Mid","Low"))</f>
        <v>High</v>
      </c>
      <c r="R2771" s="7" t="str">
        <f aca="false">IF(P2771&gt;=Assumptions!$B$28,"High",IF(P2771&gt;=Assumptions!$B$29,"Mid","Low"))</f>
        <v>Mid</v>
      </c>
      <c r="S2771" s="7" t="str">
        <f aca="false">INDEX(Assumptions!$B$33:$B$41,MATCH(Q2771&amp;"|"&amp;R2771,Assumptions!$A$33:$A$41,0))</f>
        <v>Established Core</v>
      </c>
      <c r="T2771" s="7" t="n">
        <f aca="false">IF(ISNUMBER(Data_Clean!V2771),J2771*Data_Clean!V2771,0)</f>
        <v>508.848766303</v>
      </c>
    </row>
    <row r="2772" customFormat="false" ht="15" hidden="false" customHeight="false" outlineLevel="0" collapsed="false">
      <c r="A2772" s="15" t="str">
        <f aca="false">Data_Clean!A2772</f>
        <v>CX102768</v>
      </c>
      <c r="B2772" s="14" t="n">
        <f aca="false">Data_Clean!G2772*Assumptions!$B$5</f>
        <v>17.25425</v>
      </c>
      <c r="C2772" s="14" t="n">
        <f aca="false">IF(Data_Clean!H2772="",0,Data_Clean!H2772)*Assumptions!$B$6</f>
        <v>4.89588</v>
      </c>
      <c r="D2772" s="14" t="n">
        <f aca="false">Data_Clean!I2772*Assumptions!$B$7</f>
        <v>0</v>
      </c>
      <c r="E2772" s="14" t="n">
        <f aca="false">Data_Clean!J2772*Assumptions!$B$8</f>
        <v>0</v>
      </c>
      <c r="F2772" s="14" t="n">
        <f aca="false">Data_Clean!K2772*Assumptions!$B$9</f>
        <v>0</v>
      </c>
      <c r="G2772" s="14" t="n">
        <f aca="false">Data_Clean!L2772*Assumptions!$B$10</f>
        <v>0</v>
      </c>
      <c r="H2772" s="14" t="n">
        <f aca="false">IF(OR(Data_Clean!M2772="",Data_Clean!N2772=""),0,Data_Clean!M2772*Data_Clean!N2772/100)*Assumptions!$B$13*Assumptions!$B$11</f>
        <v>0</v>
      </c>
      <c r="I2772" s="14" t="n">
        <f aca="false">Data_Clean!O2772*4*Assumptions!$B$12</f>
        <v>0</v>
      </c>
      <c r="J2772" s="14" t="n">
        <f aca="false">SUM(B2772:I2772)</f>
        <v>22.15013</v>
      </c>
      <c r="K2772" s="16" t="n">
        <f aca="false">IF(Data_Clean!P2772="","",Assumptions!$B$15*0.5^(Data_Clean!P2772/Assumptions!$B$20))</f>
        <v>15</v>
      </c>
      <c r="L2772" s="16" t="n">
        <f aca="false">Assumptions!$B$16*MIN(1,LN(1+Data_Clean!Q2772)/LN(1+Assumptions!$B$21))</f>
        <v>14.0427143261215</v>
      </c>
      <c r="M2772" s="16" t="n">
        <f aca="false">Assumptions!$B$17*(0.6*MIN(1,Data_Clean!R2772/Assumptions!$B$22)+0.4*IF(Data_Clean!S2772="",0,Data_Clean!S2772))</f>
        <v>15</v>
      </c>
      <c r="N2772" s="16" t="n">
        <f aca="false">Assumptions!$B$18*MIN(1,(Data_Clean!F2772-1)/Assumptions!$B$23)</f>
        <v>10</v>
      </c>
      <c r="O2772" s="16" t="n">
        <f aca="false">Assumptions!$B$19*(0.4*IF(Data_Clean!E2772="",0,MIN(1,Data_Clean!E2772/12/Assumptions!$B$24))+0.35*IF(Data_Clean!D2772="Y",1,0)+0.25*(1-MIN(Data_Clean!T2772,3)/3))/IF(Data_Clean!E2772="",0.6,1)</f>
        <v>4.85</v>
      </c>
      <c r="P2772" s="16" t="n">
        <f aca="false">SUM(K2772:O2772)/(Assumptions!$D$5-IF(K2772="",Assumptions!$B$15,0))*100</f>
        <v>58.8927143261215</v>
      </c>
      <c r="Q2772" s="7" t="str">
        <f aca="false">IF(J2772&gt;=Assumptions!$B$26,"High",IF(J2772&gt;=Assumptions!$B$27,"Mid","Low"))</f>
        <v>Low</v>
      </c>
      <c r="R2772" s="7" t="str">
        <f aca="false">IF(P2772&gt;=Assumptions!$B$28,"High",IF(P2772&gt;=Assumptions!$B$29,"Mid","Low"))</f>
        <v>Mid</v>
      </c>
      <c r="S2772" s="7" t="str">
        <f aca="false">INDEX(Assumptions!$B$33:$B$41,MATCH(Q2772&amp;"|"&amp;R2772,Assumptions!$A$33:$A$41,0))</f>
        <v>Light Touch</v>
      </c>
      <c r="T2772" s="7" t="n">
        <f aca="false">IF(ISNUMBER(Data_Clean!V2772),J2772*Data_Clean!V2772,0)</f>
        <v>1.820740686</v>
      </c>
    </row>
    <row r="2773" customFormat="false" ht="15" hidden="false" customHeight="false" outlineLevel="0" collapsed="false">
      <c r="A2773" s="15" t="str">
        <f aca="false">Data_Clean!A2773</f>
        <v>CX102769</v>
      </c>
      <c r="B2773" s="14" t="n">
        <f aca="false">Data_Clean!G2773*Assumptions!$B$5</f>
        <v>266.4925</v>
      </c>
      <c r="C2773" s="14" t="n">
        <f aca="false">IF(Data_Clean!H2773="",0,Data_Clean!H2773)*Assumptions!$B$6</f>
        <v>2233.59336</v>
      </c>
      <c r="D2773" s="14" t="n">
        <f aca="false">Data_Clean!I2773*Assumptions!$B$7</f>
        <v>769.6</v>
      </c>
      <c r="E2773" s="14" t="n">
        <f aca="false">Data_Clean!J2773*Assumptions!$B$8</f>
        <v>2591.71515</v>
      </c>
      <c r="F2773" s="14" t="n">
        <f aca="false">Data_Clean!K2773*Assumptions!$B$9</f>
        <v>0</v>
      </c>
      <c r="G2773" s="14" t="n">
        <f aca="false">Data_Clean!L2773*Assumptions!$B$10</f>
        <v>544.05</v>
      </c>
      <c r="H2773" s="14" t="n">
        <f aca="false">IF(OR(Data_Clean!M2773="",Data_Clean!N2773=""),0,Data_Clean!M2773*Data_Clean!N2773/100)*Assumptions!$B$13*Assumptions!$B$11</f>
        <v>420.792</v>
      </c>
      <c r="I2773" s="14" t="n">
        <f aca="false">Data_Clean!O2773*4*Assumptions!$B$12</f>
        <v>69.58848</v>
      </c>
      <c r="J2773" s="14" t="n">
        <f aca="false">SUM(B2773:I2773)</f>
        <v>6895.83149</v>
      </c>
      <c r="K2773" s="16" t="n">
        <f aca="false">IF(Data_Clean!P2773="","",Assumptions!$B$15*0.5^(Data_Clean!P2773/Assumptions!$B$20))</f>
        <v>25.5200148285257</v>
      </c>
      <c r="L2773" s="16" t="n">
        <f aca="false">Assumptions!$B$16*MIN(1,LN(1+Data_Clean!Q2773)/LN(1+Assumptions!$B$21))</f>
        <v>16.3144030926037</v>
      </c>
      <c r="M2773" s="16" t="n">
        <f aca="false">Assumptions!$B$17*(0.6*MIN(1,Data_Clean!R2773/Assumptions!$B$22)+0.4*IF(Data_Clean!S2773="",0,Data_Clean!S2773))</f>
        <v>10.986</v>
      </c>
      <c r="N2773" s="16" t="n">
        <f aca="false">Assumptions!$B$18*MIN(1,(Data_Clean!F2773-1)/Assumptions!$B$23)</f>
        <v>20</v>
      </c>
      <c r="O2773" s="16" t="n">
        <f aca="false">Assumptions!$B$19*(0.4*IF(Data_Clean!E2773="",0,MIN(1,Data_Clean!E2773/12/Assumptions!$B$24))+0.35*IF(Data_Clean!D2773="Y",1,0)+0.25*(1-MIN(Data_Clean!T2773,3)/3))/IF(Data_Clean!E2773="",0.6,1)</f>
        <v>9.15</v>
      </c>
      <c r="P2773" s="16" t="n">
        <f aca="false">SUM(K2773:O2773)/(Assumptions!$D$5-IF(K2773="",Assumptions!$B$15,0))*100</f>
        <v>81.9704179211293</v>
      </c>
      <c r="Q2773" s="7" t="str">
        <f aca="false">IF(J2773&gt;=Assumptions!$B$26,"High",IF(J2773&gt;=Assumptions!$B$27,"Mid","Low"))</f>
        <v>High</v>
      </c>
      <c r="R2773" s="7" t="str">
        <f aca="false">IF(P2773&gt;=Assumptions!$B$28,"High",IF(P2773&gt;=Assumptions!$B$29,"Mid","Low"))</f>
        <v>High</v>
      </c>
      <c r="S2773" s="7" t="str">
        <f aca="false">INDEX(Assumptions!$B$33:$B$41,MATCH(Q2773&amp;"|"&amp;R2773,Assumptions!$A$33:$A$41,0))</f>
        <v>Premier Advocates</v>
      </c>
      <c r="T2773" s="7" t="n">
        <f aca="false">IF(ISNUMBER(Data_Clean!V2773),J2773*Data_Clean!V2773,0)</f>
        <v>173.085370399</v>
      </c>
    </row>
    <row r="2774" customFormat="false" ht="15" hidden="false" customHeight="false" outlineLevel="0" collapsed="false">
      <c r="A2774" s="15" t="str">
        <f aca="false">Data_Clean!A2774</f>
        <v>CX102770</v>
      </c>
      <c r="B2774" s="14" t="n">
        <f aca="false">Data_Clean!G2774*Assumptions!$B$5</f>
        <v>35.4345</v>
      </c>
      <c r="C2774" s="14" t="n">
        <f aca="false">IF(Data_Clean!H2774="",0,Data_Clean!H2774)*Assumptions!$B$6</f>
        <v>211.7898</v>
      </c>
      <c r="D2774" s="14" t="n">
        <f aca="false">Data_Clean!I2774*Assumptions!$B$7</f>
        <v>0</v>
      </c>
      <c r="E2774" s="14" t="n">
        <f aca="false">Data_Clean!J2774*Assumptions!$B$8</f>
        <v>0</v>
      </c>
      <c r="F2774" s="14" t="n">
        <f aca="false">Data_Clean!K2774*Assumptions!$B$9</f>
        <v>0</v>
      </c>
      <c r="G2774" s="14" t="n">
        <f aca="false">Data_Clean!L2774*Assumptions!$B$10</f>
        <v>0</v>
      </c>
      <c r="H2774" s="14" t="n">
        <f aca="false">IF(OR(Data_Clean!M2774="",Data_Clean!N2774=""),0,Data_Clean!M2774*Data_Clean!N2774/100)*Assumptions!$B$13*Assumptions!$B$11</f>
        <v>117.216</v>
      </c>
      <c r="I2774" s="14" t="n">
        <f aca="false">Data_Clean!O2774*4*Assumptions!$B$12</f>
        <v>4.692</v>
      </c>
      <c r="J2774" s="14" t="n">
        <f aca="false">SUM(B2774:I2774)</f>
        <v>369.1323</v>
      </c>
      <c r="K2774" s="16" t="n">
        <f aca="false">IF(Data_Clean!P2774="","",Assumptions!$B$15*0.5^(Data_Clean!P2774/Assumptions!$B$20))</f>
        <v>20.7286931995166</v>
      </c>
      <c r="L2774" s="16" t="n">
        <f aca="false">Assumptions!$B$16*MIN(1,LN(1+Data_Clean!Q2774)/LN(1+Assumptions!$B$21))</f>
        <v>11.0057238927514</v>
      </c>
      <c r="M2774" s="16" t="n">
        <f aca="false">Assumptions!$B$17*(0.6*MIN(1,Data_Clean!R2774/Assumptions!$B$22)+0.4*IF(Data_Clean!S2774="",0,Data_Clean!S2774))</f>
        <v>11.358</v>
      </c>
      <c r="N2774" s="16" t="n">
        <f aca="false">Assumptions!$B$18*MIN(1,(Data_Clean!F2774-1)/Assumptions!$B$23)</f>
        <v>10</v>
      </c>
      <c r="O2774" s="16" t="n">
        <f aca="false">Assumptions!$B$19*(0.4*IF(Data_Clean!E2774="",0,MIN(1,Data_Clean!E2774/12/Assumptions!$B$24))+0.35*IF(Data_Clean!D2774="Y",1,0)+0.25*(1-MIN(Data_Clean!T2774,3)/3))/IF(Data_Clean!E2774="",0.6,1)</f>
        <v>8.25</v>
      </c>
      <c r="P2774" s="16" t="n">
        <f aca="false">SUM(K2774:O2774)/(Assumptions!$D$5-IF(K2774="",Assumptions!$B$15,0))*100</f>
        <v>61.342417092268</v>
      </c>
      <c r="Q2774" s="7" t="str">
        <f aca="false">IF(J2774&gt;=Assumptions!$B$26,"High",IF(J2774&gt;=Assumptions!$B$27,"Mid","Low"))</f>
        <v>Low</v>
      </c>
      <c r="R2774" s="7" t="str">
        <f aca="false">IF(P2774&gt;=Assumptions!$B$28,"High",IF(P2774&gt;=Assumptions!$B$29,"Mid","Low"))</f>
        <v>Mid</v>
      </c>
      <c r="S2774" s="7" t="str">
        <f aca="false">INDEX(Assumptions!$B$33:$B$41,MATCH(Q2774&amp;"|"&amp;R2774,Assumptions!$A$33:$A$41,0))</f>
        <v>Light Touch</v>
      </c>
      <c r="T2774" s="7" t="n">
        <f aca="false">IF(ISNUMBER(Data_Clean!V2774),J2774*Data_Clean!V2774,0)</f>
        <v>32.40981594</v>
      </c>
    </row>
    <row r="2775" customFormat="false" ht="15" hidden="false" customHeight="false" outlineLevel="0" collapsed="false">
      <c r="A2775" s="15" t="str">
        <f aca="false">Data_Clean!A2775</f>
        <v>CX102771</v>
      </c>
      <c r="B2775" s="14" t="n">
        <f aca="false">Data_Clean!G2775*Assumptions!$B$5</f>
        <v>117.8985</v>
      </c>
      <c r="C2775" s="14" t="n">
        <f aca="false">IF(Data_Clean!H2775="",0,Data_Clean!H2775)*Assumptions!$B$6</f>
        <v>200.97276</v>
      </c>
      <c r="D2775" s="14" t="n">
        <f aca="false">Data_Clean!I2775*Assumptions!$B$7</f>
        <v>0</v>
      </c>
      <c r="E2775" s="14" t="n">
        <f aca="false">Data_Clean!J2775*Assumptions!$B$8</f>
        <v>0</v>
      </c>
      <c r="F2775" s="14" t="n">
        <f aca="false">Data_Clean!K2775*Assumptions!$B$9</f>
        <v>2671.9</v>
      </c>
      <c r="G2775" s="14" t="n">
        <f aca="false">Data_Clean!L2775*Assumptions!$B$10</f>
        <v>0</v>
      </c>
      <c r="H2775" s="14" t="n">
        <f aca="false">IF(OR(Data_Clean!M2775="",Data_Clean!N2775=""),0,Data_Clean!M2775*Data_Clean!N2775/100)*Assumptions!$B$13*Assumptions!$B$11</f>
        <v>158.064</v>
      </c>
      <c r="I2775" s="14" t="n">
        <f aca="false">Data_Clean!O2775*4*Assumptions!$B$12</f>
        <v>30.83328</v>
      </c>
      <c r="J2775" s="14" t="n">
        <f aca="false">SUM(B2775:I2775)</f>
        <v>3179.66854</v>
      </c>
      <c r="K2775" s="16" t="n">
        <f aca="false">IF(Data_Clean!P2775="","",Assumptions!$B$15*0.5^(Data_Clean!P2775/Assumptions!$B$20))</f>
        <v>26.1165168988837</v>
      </c>
      <c r="L2775" s="16" t="n">
        <f aca="false">Assumptions!$B$16*MIN(1,LN(1+Data_Clean!Q2775)/LN(1+Assumptions!$B$21))</f>
        <v>16.3969864627818</v>
      </c>
      <c r="M2775" s="16" t="n">
        <f aca="false">Assumptions!$B$17*(0.6*MIN(1,Data_Clean!R2775/Assumptions!$B$22)+0.4*IF(Data_Clean!S2775="",0,Data_Clean!S2775))</f>
        <v>3.024</v>
      </c>
      <c r="N2775" s="16" t="n">
        <f aca="false">Assumptions!$B$18*MIN(1,(Data_Clean!F2775-1)/Assumptions!$B$23)</f>
        <v>20</v>
      </c>
      <c r="O2775" s="16" t="n">
        <f aca="false">Assumptions!$B$19*(0.4*IF(Data_Clean!E2775="",0,MIN(1,Data_Clean!E2775/12/Assumptions!$B$24))+0.35*IF(Data_Clean!D2775="Y",1,0)+0.25*(1-MIN(Data_Clean!T2775,3)/3))/IF(Data_Clean!E2775="",0.6,1)</f>
        <v>9.75</v>
      </c>
      <c r="P2775" s="16" t="n">
        <f aca="false">SUM(K2775:O2775)/(Assumptions!$D$5-IF(K2775="",Assumptions!$B$15,0))*100</f>
        <v>75.2875033616655</v>
      </c>
      <c r="Q2775" s="7" t="str">
        <f aca="false">IF(J2775&gt;=Assumptions!$B$26,"High",IF(J2775&gt;=Assumptions!$B$27,"Mid","Low"))</f>
        <v>High</v>
      </c>
      <c r="R2775" s="7" t="str">
        <f aca="false">IF(P2775&gt;=Assumptions!$B$28,"High",IF(P2775&gt;=Assumptions!$B$29,"Mid","Low"))</f>
        <v>High</v>
      </c>
      <c r="S2775" s="7" t="str">
        <f aca="false">INDEX(Assumptions!$B$33:$B$41,MATCH(Q2775&amp;"|"&amp;R2775,Assumptions!$A$33:$A$41,0))</f>
        <v>Premier Advocates</v>
      </c>
      <c r="T2775" s="7" t="n">
        <f aca="false">IF(ISNUMBER(Data_Clean!V2775),J2775*Data_Clean!V2775,0)</f>
        <v>64.547271362</v>
      </c>
    </row>
    <row r="2776" customFormat="false" ht="15" hidden="false" customHeight="false" outlineLevel="0" collapsed="false">
      <c r="A2776" s="15" t="str">
        <f aca="false">Data_Clean!A2776</f>
        <v>CX102772</v>
      </c>
      <c r="B2776" s="14" t="n">
        <f aca="false">Data_Clean!G2776*Assumptions!$B$5</f>
        <v>192.16125</v>
      </c>
      <c r="C2776" s="14" t="n">
        <f aca="false">IF(Data_Clean!H2776="",0,Data_Clean!H2776)*Assumptions!$B$6</f>
        <v>237.00204</v>
      </c>
      <c r="D2776" s="14" t="n">
        <f aca="false">Data_Clean!I2776*Assumptions!$B$7</f>
        <v>0</v>
      </c>
      <c r="E2776" s="14" t="n">
        <f aca="false">Data_Clean!J2776*Assumptions!$B$8</f>
        <v>0</v>
      </c>
      <c r="F2776" s="14" t="n">
        <f aca="false">Data_Clean!K2776*Assumptions!$B$9</f>
        <v>0</v>
      </c>
      <c r="G2776" s="14" t="n">
        <f aca="false">Data_Clean!L2776*Assumptions!$B$10</f>
        <v>0</v>
      </c>
      <c r="H2776" s="14" t="n">
        <f aca="false">IF(OR(Data_Clean!M2776="",Data_Clean!N2776=""),0,Data_Clean!M2776*Data_Clean!N2776/100)*Assumptions!$B$13*Assumptions!$B$11</f>
        <v>0</v>
      </c>
      <c r="I2776" s="14" t="n">
        <f aca="false">Data_Clean!O2776*4*Assumptions!$B$12</f>
        <v>0</v>
      </c>
      <c r="J2776" s="14" t="n">
        <f aca="false">SUM(B2776:I2776)</f>
        <v>429.16329</v>
      </c>
      <c r="K2776" s="16" t="n">
        <f aca="false">IF(Data_Clean!P2776="","",Assumptions!$B$15*0.5^(Data_Clean!P2776/Assumptions!$B$20))</f>
        <v>15.7094118423094</v>
      </c>
      <c r="L2776" s="16" t="n">
        <f aca="false">Assumptions!$B$16*MIN(1,LN(1+Data_Clean!Q2776)/LN(1+Assumptions!$B$21))</f>
        <v>12.0537864630054</v>
      </c>
      <c r="M2776" s="16" t="n">
        <f aca="false">Assumptions!$B$17*(0.6*MIN(1,Data_Clean!R2776/Assumptions!$B$22)+0.4*IF(Data_Clean!S2776="",0,Data_Clean!S2776))</f>
        <v>6.03</v>
      </c>
      <c r="N2776" s="16" t="n">
        <f aca="false">Assumptions!$B$18*MIN(1,(Data_Clean!F2776-1)/Assumptions!$B$23)</f>
        <v>5</v>
      </c>
      <c r="O2776" s="16" t="n">
        <f aca="false">Assumptions!$B$19*(0.4*IF(Data_Clean!E2776="",0,MIN(1,Data_Clean!E2776/12/Assumptions!$B$24))+0.35*IF(Data_Clean!D2776="Y",1,0)+0.25*(1-MIN(Data_Clean!T2776,3)/3))/IF(Data_Clean!E2776="",0.6,1)</f>
        <v>8.5</v>
      </c>
      <c r="P2776" s="16" t="n">
        <f aca="false">SUM(K2776:O2776)/(Assumptions!$D$5-IF(K2776="",Assumptions!$B$15,0))*100</f>
        <v>47.2931983053148</v>
      </c>
      <c r="Q2776" s="7" t="str">
        <f aca="false">IF(J2776&gt;=Assumptions!$B$26,"High",IF(J2776&gt;=Assumptions!$B$27,"Mid","Low"))</f>
        <v>Mid</v>
      </c>
      <c r="R2776" s="7" t="str">
        <f aca="false">IF(P2776&gt;=Assumptions!$B$28,"High",IF(P2776&gt;=Assumptions!$B$29,"Mid","Low"))</f>
        <v>Low</v>
      </c>
      <c r="S2776" s="7" t="str">
        <f aca="false">INDEX(Assumptions!$B$33:$B$41,MATCH(Q2776&amp;"|"&amp;R2776,Assumptions!$A$33:$A$41,0))</f>
        <v>Light Touch</v>
      </c>
      <c r="T2776" s="7" t="n">
        <f aca="false">IF(ISNUMBER(Data_Clean!V2776),J2776*Data_Clean!V2776,0)</f>
        <v>72.271098036</v>
      </c>
    </row>
    <row r="2777" customFormat="false" ht="15" hidden="false" customHeight="false" outlineLevel="0" collapsed="false">
      <c r="A2777" s="15" t="str">
        <f aca="false">Data_Clean!A2777</f>
        <v>CX102773</v>
      </c>
      <c r="B2777" s="14" t="n">
        <f aca="false">Data_Clean!G2777*Assumptions!$B$5</f>
        <v>157.215</v>
      </c>
      <c r="C2777" s="14" t="n">
        <f aca="false">IF(Data_Clean!H2777="",0,Data_Clean!H2777)*Assumptions!$B$6</f>
        <v>964.6218</v>
      </c>
      <c r="D2777" s="14" t="n">
        <f aca="false">Data_Clean!I2777*Assumptions!$B$7</f>
        <v>3805.6</v>
      </c>
      <c r="E2777" s="14" t="n">
        <f aca="false">Data_Clean!J2777*Assumptions!$B$8</f>
        <v>0</v>
      </c>
      <c r="F2777" s="14" t="n">
        <f aca="false">Data_Clean!K2777*Assumptions!$B$9</f>
        <v>3825.8</v>
      </c>
      <c r="G2777" s="14" t="n">
        <f aca="false">Data_Clean!L2777*Assumptions!$B$10</f>
        <v>0</v>
      </c>
      <c r="H2777" s="14" t="n">
        <f aca="false">IF(OR(Data_Clean!M2777="",Data_Clean!N2777=""),0,Data_Clean!M2777*Data_Clean!N2777/100)*Assumptions!$B$13*Assumptions!$B$11</f>
        <v>280.86</v>
      </c>
      <c r="I2777" s="14" t="n">
        <f aca="false">Data_Clean!O2777*4*Assumptions!$B$12</f>
        <v>129.92592</v>
      </c>
      <c r="J2777" s="14" t="n">
        <f aca="false">SUM(B2777:I2777)</f>
        <v>9164.02272</v>
      </c>
      <c r="K2777" s="16" t="n">
        <f aca="false">IF(Data_Clean!P2777="","",Assumptions!$B$15*0.5^(Data_Clean!P2777/Assumptions!$B$20))</f>
        <v>21.2132034355964</v>
      </c>
      <c r="L2777" s="16" t="n">
        <f aca="false">Assumptions!$B$16*MIN(1,LN(1+Data_Clean!Q2777)/LN(1+Assumptions!$B$21))</f>
        <v>12.8906482631789</v>
      </c>
      <c r="M2777" s="16" t="n">
        <f aca="false">Assumptions!$B$17*(0.6*MIN(1,Data_Clean!R2777/Assumptions!$B$22)+0.4*IF(Data_Clean!S2777="",0,Data_Clean!S2777))</f>
        <v>6.108</v>
      </c>
      <c r="N2777" s="16" t="n">
        <f aca="false">Assumptions!$B$18*MIN(1,(Data_Clean!F2777-1)/Assumptions!$B$23)</f>
        <v>20</v>
      </c>
      <c r="O2777" s="16" t="n">
        <f aca="false">Assumptions!$B$19*(0.4*IF(Data_Clean!E2777="",0,MIN(1,Data_Clean!E2777/12/Assumptions!$B$24))+0.35*IF(Data_Clean!D2777="Y",1,0)+0.25*(1-MIN(Data_Clean!T2777,3)/3))/IF(Data_Clean!E2777="",0.6,1)</f>
        <v>8.5</v>
      </c>
      <c r="P2777" s="16" t="n">
        <f aca="false">SUM(K2777:O2777)/(Assumptions!$D$5-IF(K2777="",Assumptions!$B$15,0))*100</f>
        <v>68.7118516987753</v>
      </c>
      <c r="Q2777" s="7" t="str">
        <f aca="false">IF(J2777&gt;=Assumptions!$B$26,"High",IF(J2777&gt;=Assumptions!$B$27,"Mid","Low"))</f>
        <v>High</v>
      </c>
      <c r="R2777" s="7" t="str">
        <f aca="false">IF(P2777&gt;=Assumptions!$B$28,"High",IF(P2777&gt;=Assumptions!$B$29,"Mid","Low"))</f>
        <v>Mid</v>
      </c>
      <c r="S2777" s="7" t="str">
        <f aca="false">INDEX(Assumptions!$B$33:$B$41,MATCH(Q2777&amp;"|"&amp;R2777,Assumptions!$A$33:$A$41,0))</f>
        <v>Established Core</v>
      </c>
      <c r="T2777" s="7" t="n">
        <f aca="false">IF(ISNUMBER(Data_Clean!V2777),J2777*Data_Clean!V2777,0)</f>
        <v>809.183206176</v>
      </c>
    </row>
    <row r="2778" customFormat="false" ht="15" hidden="false" customHeight="false" outlineLevel="0" collapsed="false">
      <c r="A2778" s="15" t="str">
        <f aca="false">Data_Clean!A2778</f>
        <v>CX102774</v>
      </c>
      <c r="B2778" s="14" t="n">
        <f aca="false">Data_Clean!G2778*Assumptions!$B$5</f>
        <v>237.3555</v>
      </c>
      <c r="C2778" s="14" t="n">
        <f aca="false">IF(Data_Clean!H2778="",0,Data_Clean!H2778)*Assumptions!$B$6</f>
        <v>310.40424</v>
      </c>
      <c r="D2778" s="14" t="n">
        <f aca="false">Data_Clean!I2778*Assumptions!$B$7</f>
        <v>0</v>
      </c>
      <c r="E2778" s="14" t="n">
        <f aca="false">Data_Clean!J2778*Assumptions!$B$8</f>
        <v>404.148</v>
      </c>
      <c r="F2778" s="14" t="n">
        <f aca="false">Data_Clean!K2778*Assumptions!$B$9</f>
        <v>4918.1</v>
      </c>
      <c r="G2778" s="14" t="n">
        <f aca="false">Data_Clean!L2778*Assumptions!$B$10</f>
        <v>362.25</v>
      </c>
      <c r="H2778" s="14" t="n">
        <f aca="false">IF(OR(Data_Clean!M2778="",Data_Clean!N2778=""),0,Data_Clean!M2778*Data_Clean!N2778/100)*Assumptions!$B$13*Assumptions!$B$11</f>
        <v>0</v>
      </c>
      <c r="I2778" s="14" t="n">
        <f aca="false">Data_Clean!O2778*4*Assumptions!$B$12</f>
        <v>0</v>
      </c>
      <c r="J2778" s="14" t="n">
        <f aca="false">SUM(B2778:I2778)</f>
        <v>6232.25774</v>
      </c>
      <c r="K2778" s="16" t="n">
        <f aca="false">IF(Data_Clean!P2778="","",Assumptions!$B$15*0.5^(Data_Clean!P2778/Assumptions!$B$20))</f>
        <v>29.3147990530274</v>
      </c>
      <c r="L2778" s="16" t="n">
        <f aca="false">Assumptions!$B$16*MIN(1,LN(1+Data_Clean!Q2778)/LN(1+Assumptions!$B$21))</f>
        <v>19.3686144337793</v>
      </c>
      <c r="M2778" s="16" t="n">
        <f aca="false">Assumptions!$B$17*(0.6*MIN(1,Data_Clean!R2778/Assumptions!$B$22)+0.4*IF(Data_Clean!S2778="",0,Data_Clean!S2778))</f>
        <v>14.622</v>
      </c>
      <c r="N2778" s="16" t="n">
        <f aca="false">Assumptions!$B$18*MIN(1,(Data_Clean!F2778-1)/Assumptions!$B$23)</f>
        <v>20</v>
      </c>
      <c r="O2778" s="16" t="n">
        <f aca="false">Assumptions!$B$19*(0.4*IF(Data_Clean!E2778="",0,MIN(1,Data_Clean!E2778/12/Assumptions!$B$24))+0.35*IF(Data_Clean!D2778="Y",1,0)+0.25*(1-MIN(Data_Clean!T2778,3)/3))/IF(Data_Clean!E2778="",0.6,1)</f>
        <v>11.65</v>
      </c>
      <c r="P2778" s="16" t="n">
        <f aca="false">SUM(K2778:O2778)/(Assumptions!$D$5-IF(K2778="",Assumptions!$B$15,0))*100</f>
        <v>94.9554134868067</v>
      </c>
      <c r="Q2778" s="7" t="str">
        <f aca="false">IF(J2778&gt;=Assumptions!$B$26,"High",IF(J2778&gt;=Assumptions!$B$27,"Mid","Low"))</f>
        <v>High</v>
      </c>
      <c r="R2778" s="7" t="str">
        <f aca="false">IF(P2778&gt;=Assumptions!$B$28,"High",IF(P2778&gt;=Assumptions!$B$29,"Mid","Low"))</f>
        <v>High</v>
      </c>
      <c r="S2778" s="7" t="str">
        <f aca="false">INDEX(Assumptions!$B$33:$B$41,MATCH(Q2778&amp;"|"&amp;R2778,Assumptions!$A$33:$A$41,0))</f>
        <v>Premier Advocates</v>
      </c>
      <c r="T2778" s="7" t="n">
        <f aca="false">IF(ISNUMBER(Data_Clean!V2778),J2778*Data_Clean!V2778,0)</f>
        <v>43.002578406</v>
      </c>
    </row>
    <row r="2779" customFormat="false" ht="15" hidden="false" customHeight="false" outlineLevel="0" collapsed="false">
      <c r="A2779" s="15" t="str">
        <f aca="false">Data_Clean!A2779</f>
        <v>CX102775</v>
      </c>
      <c r="B2779" s="14" t="n">
        <f aca="false">Data_Clean!G2779*Assumptions!$B$5</f>
        <v>371.79325</v>
      </c>
      <c r="C2779" s="14" t="n">
        <f aca="false">IF(Data_Clean!H2779="",0,Data_Clean!H2779)*Assumptions!$B$6</f>
        <v>0</v>
      </c>
      <c r="D2779" s="14" t="n">
        <f aca="false">Data_Clean!I2779*Assumptions!$B$7</f>
        <v>0</v>
      </c>
      <c r="E2779" s="14" t="n">
        <f aca="false">Data_Clean!J2779*Assumptions!$B$8</f>
        <v>0</v>
      </c>
      <c r="F2779" s="14" t="n">
        <f aca="false">Data_Clean!K2779*Assumptions!$B$9</f>
        <v>0</v>
      </c>
      <c r="G2779" s="14" t="n">
        <f aca="false">Data_Clean!L2779*Assumptions!$B$10</f>
        <v>886.05</v>
      </c>
      <c r="H2779" s="14" t="n">
        <f aca="false">IF(OR(Data_Clean!M2779="",Data_Clean!N2779=""),0,Data_Clean!M2779*Data_Clean!N2779/100)*Assumptions!$B$13*Assumptions!$B$11</f>
        <v>166.428</v>
      </c>
      <c r="I2779" s="14" t="n">
        <f aca="false">Data_Clean!O2779*4*Assumptions!$B$12</f>
        <v>27.66336</v>
      </c>
      <c r="J2779" s="14" t="n">
        <f aca="false">SUM(B2779:I2779)</f>
        <v>1451.93461</v>
      </c>
      <c r="K2779" s="16" t="n">
        <f aca="false">IF(Data_Clean!P2779="","",Assumptions!$B$15*0.5^(Data_Clean!P2779/Assumptions!$B$20))</f>
        <v>29.3147990530274</v>
      </c>
      <c r="L2779" s="16" t="n">
        <f aca="false">Assumptions!$B$16*MIN(1,LN(1+Data_Clean!Q2779)/LN(1+Assumptions!$B$21))</f>
        <v>14.8269530442849</v>
      </c>
      <c r="M2779" s="16" t="n">
        <f aca="false">Assumptions!$B$17*(0.6*MIN(1,Data_Clean!R2779/Assumptions!$B$22)+0.4*IF(Data_Clean!S2779="",0,Data_Clean!S2779))</f>
        <v>5.1</v>
      </c>
      <c r="N2779" s="16" t="n">
        <f aca="false">Assumptions!$B$18*MIN(1,(Data_Clean!F2779-1)/Assumptions!$B$23)</f>
        <v>15</v>
      </c>
      <c r="O2779" s="16" t="n">
        <f aca="false">Assumptions!$B$19*(0.4*IF(Data_Clean!E2779="",0,MIN(1,Data_Clean!E2779/12/Assumptions!$B$24))+0.35*IF(Data_Clean!D2779="Y",1,0)+0.25*(1-MIN(Data_Clean!T2779,3)/3))/IF(Data_Clean!E2779="",0.6,1)</f>
        <v>4.1</v>
      </c>
      <c r="P2779" s="16" t="n">
        <f aca="false">SUM(K2779:O2779)/(Assumptions!$D$5-IF(K2779="",Assumptions!$B$15,0))*100</f>
        <v>68.3417520973123</v>
      </c>
      <c r="Q2779" s="7" t="str">
        <f aca="false">IF(J2779&gt;=Assumptions!$B$26,"High",IF(J2779&gt;=Assumptions!$B$27,"Mid","Low"))</f>
        <v>Mid</v>
      </c>
      <c r="R2779" s="7" t="str">
        <f aca="false">IF(P2779&gt;=Assumptions!$B$28,"High",IF(P2779&gt;=Assumptions!$B$29,"Mid","Low"))</f>
        <v>Mid</v>
      </c>
      <c r="S2779" s="7" t="str">
        <f aca="false">INDEX(Assumptions!$B$33:$B$41,MATCH(Q2779&amp;"|"&amp;R2779,Assumptions!$A$33:$A$41,0))</f>
        <v>Established Core</v>
      </c>
      <c r="T2779" s="7" t="n">
        <f aca="false">IF(ISNUMBER(Data_Clean!V2779),J2779*Data_Clean!V2779,0)</f>
        <v>101.345035778</v>
      </c>
    </row>
    <row r="2780" customFormat="false" ht="15" hidden="false" customHeight="false" outlineLevel="0" collapsed="false">
      <c r="A2780" s="15" t="str">
        <f aca="false">Data_Clean!A2780</f>
        <v>CX102776</v>
      </c>
      <c r="B2780" s="14" t="n">
        <f aca="false">Data_Clean!G2780*Assumptions!$B$5</f>
        <v>325.86125</v>
      </c>
      <c r="C2780" s="14" t="n">
        <f aca="false">IF(Data_Clean!H2780="",0,Data_Clean!H2780)*Assumptions!$B$6</f>
        <v>628.31148</v>
      </c>
      <c r="D2780" s="14" t="n">
        <f aca="false">Data_Clean!I2780*Assumptions!$B$7</f>
        <v>0</v>
      </c>
      <c r="E2780" s="14" t="n">
        <f aca="false">Data_Clean!J2780*Assumptions!$B$8</f>
        <v>3918.6084</v>
      </c>
      <c r="F2780" s="14" t="n">
        <f aca="false">Data_Clean!K2780*Assumptions!$B$9</f>
        <v>3604.7</v>
      </c>
      <c r="G2780" s="14" t="n">
        <f aca="false">Data_Clean!L2780*Assumptions!$B$10</f>
        <v>339.75</v>
      </c>
      <c r="H2780" s="14" t="n">
        <f aca="false">IF(OR(Data_Clean!M2780="",Data_Clean!N2780=""),0,Data_Clean!M2780*Data_Clean!N2780/100)*Assumptions!$B$13*Assumptions!$B$11</f>
        <v>1103.7</v>
      </c>
      <c r="I2780" s="14" t="n">
        <f aca="false">Data_Clean!O2780*4*Assumptions!$B$12</f>
        <v>242.05056</v>
      </c>
      <c r="J2780" s="14" t="n">
        <f aca="false">SUM(B2780:I2780)</f>
        <v>10162.98169</v>
      </c>
      <c r="K2780" s="16" t="n">
        <f aca="false">IF(Data_Clean!P2780="","",Assumptions!$B$15*0.5^(Data_Clean!P2780/Assumptions!$B$20))</f>
        <v>24.9371368842836</v>
      </c>
      <c r="L2780" s="16" t="n">
        <f aca="false">Assumptions!$B$16*MIN(1,LN(1+Data_Clean!Q2780)/LN(1+Assumptions!$B$21))</f>
        <v>18.3774466602187</v>
      </c>
      <c r="M2780" s="16" t="n">
        <f aca="false">Assumptions!$B$17*(0.6*MIN(1,Data_Clean!R2780/Assumptions!$B$22)+0.4*IF(Data_Clean!S2780="",0,Data_Clean!S2780))</f>
        <v>14.286</v>
      </c>
      <c r="N2780" s="16" t="n">
        <f aca="false">Assumptions!$B$18*MIN(1,(Data_Clean!F2780-1)/Assumptions!$B$23)</f>
        <v>20</v>
      </c>
      <c r="O2780" s="16" t="n">
        <f aca="false">Assumptions!$B$19*(0.4*IF(Data_Clean!E2780="",0,MIN(1,Data_Clean!E2780/12/Assumptions!$B$24))+0.35*IF(Data_Clean!D2780="Y",1,0)+0.25*(1-MIN(Data_Clean!T2780,3)/3))/IF(Data_Clean!E2780="",0.6,1)</f>
        <v>11.55</v>
      </c>
      <c r="P2780" s="16" t="n">
        <f aca="false">SUM(K2780:O2780)/(Assumptions!$D$5-IF(K2780="",Assumptions!$B$15,0))*100</f>
        <v>89.1505835445023</v>
      </c>
      <c r="Q2780" s="7" t="str">
        <f aca="false">IF(J2780&gt;=Assumptions!$B$26,"High",IF(J2780&gt;=Assumptions!$B$27,"Mid","Low"))</f>
        <v>High</v>
      </c>
      <c r="R2780" s="7" t="str">
        <f aca="false">IF(P2780&gt;=Assumptions!$B$28,"High",IF(P2780&gt;=Assumptions!$B$29,"Mid","Low"))</f>
        <v>High</v>
      </c>
      <c r="S2780" s="7" t="str">
        <f aca="false">INDEX(Assumptions!$B$33:$B$41,MATCH(Q2780&amp;"|"&amp;R2780,Assumptions!$A$33:$A$41,0))</f>
        <v>Premier Advocates</v>
      </c>
      <c r="T2780" s="7" t="n">
        <f aca="false">IF(ISNUMBER(Data_Clean!V2780),J2780*Data_Clean!V2780,0)</f>
        <v>259.156033095</v>
      </c>
    </row>
    <row r="2781" customFormat="false" ht="15" hidden="false" customHeight="false" outlineLevel="0" collapsed="false">
      <c r="A2781" s="15" t="str">
        <f aca="false">Data_Clean!A2781</f>
        <v>CX102777</v>
      </c>
      <c r="B2781" s="14" t="n">
        <f aca="false">Data_Clean!G2781*Assumptions!$B$5</f>
        <v>92.8035</v>
      </c>
      <c r="C2781" s="14" t="n">
        <f aca="false">IF(Data_Clean!H2781="",0,Data_Clean!H2781)*Assumptions!$B$6</f>
        <v>111.63504</v>
      </c>
      <c r="D2781" s="14" t="n">
        <f aca="false">Data_Clean!I2781*Assumptions!$B$7</f>
        <v>0</v>
      </c>
      <c r="E2781" s="14" t="n">
        <f aca="false">Data_Clean!J2781*Assumptions!$B$8</f>
        <v>0</v>
      </c>
      <c r="F2781" s="14" t="n">
        <f aca="false">Data_Clean!K2781*Assumptions!$B$9</f>
        <v>0</v>
      </c>
      <c r="G2781" s="14" t="n">
        <f aca="false">Data_Clean!L2781*Assumptions!$B$10</f>
        <v>0</v>
      </c>
      <c r="H2781" s="14" t="n">
        <f aca="false">IF(OR(Data_Clean!M2781="",Data_Clean!N2781=""),0,Data_Clean!M2781*Data_Clean!N2781/100)*Assumptions!$B$13*Assumptions!$B$11</f>
        <v>0</v>
      </c>
      <c r="I2781" s="14" t="n">
        <f aca="false">Data_Clean!O2781*4*Assumptions!$B$12</f>
        <v>0</v>
      </c>
      <c r="J2781" s="14" t="n">
        <f aca="false">SUM(B2781:I2781)</f>
        <v>204.43854</v>
      </c>
      <c r="K2781" s="16" t="n">
        <f aca="false">IF(Data_Clean!P2781="","",Assumptions!$B$15*0.5^(Data_Clean!P2781/Assumptions!$B$20))</f>
        <v>23.267171427506</v>
      </c>
      <c r="L2781" s="16" t="n">
        <f aca="false">Assumptions!$B$16*MIN(1,LN(1+Data_Clean!Q2781)/LN(1+Assumptions!$B$21))</f>
        <v>16.4779661706004</v>
      </c>
      <c r="M2781" s="16" t="n">
        <f aca="false">Assumptions!$B$17*(0.6*MIN(1,Data_Clean!R2781/Assumptions!$B$22)+0.4*IF(Data_Clean!S2781="",0,Data_Clean!S2781))</f>
        <v>9.66</v>
      </c>
      <c r="N2781" s="16" t="n">
        <f aca="false">Assumptions!$B$18*MIN(1,(Data_Clean!F2781-1)/Assumptions!$B$23)</f>
        <v>5</v>
      </c>
      <c r="O2781" s="16" t="n">
        <f aca="false">Assumptions!$B$19*(0.4*IF(Data_Clean!E2781="",0,MIN(1,Data_Clean!E2781/12/Assumptions!$B$24))+0.35*IF(Data_Clean!D2781="Y",1,0)+0.25*(1-MIN(Data_Clean!T2781,3)/3))/IF(Data_Clean!E2781="",0.6,1)</f>
        <v>10.45</v>
      </c>
      <c r="P2781" s="16" t="n">
        <f aca="false">SUM(K2781:O2781)/(Assumptions!$D$5-IF(K2781="",Assumptions!$B$15,0))*100</f>
        <v>64.8551375981065</v>
      </c>
      <c r="Q2781" s="7" t="str">
        <f aca="false">IF(J2781&gt;=Assumptions!$B$26,"High",IF(J2781&gt;=Assumptions!$B$27,"Mid","Low"))</f>
        <v>Low</v>
      </c>
      <c r="R2781" s="7" t="str">
        <f aca="false">IF(P2781&gt;=Assumptions!$B$28,"High",IF(P2781&gt;=Assumptions!$B$29,"Mid","Low"))</f>
        <v>Mid</v>
      </c>
      <c r="S2781" s="7" t="str">
        <f aca="false">INDEX(Assumptions!$B$33:$B$41,MATCH(Q2781&amp;"|"&amp;R2781,Assumptions!$A$33:$A$41,0))</f>
        <v>Light Touch</v>
      </c>
      <c r="T2781" s="7" t="n">
        <f aca="false">IF(ISNUMBER(Data_Clean!V2781),J2781*Data_Clean!V2781,0)</f>
        <v>6.051380784</v>
      </c>
    </row>
    <row r="2782" customFormat="false" ht="15" hidden="false" customHeight="false" outlineLevel="0" collapsed="false">
      <c r="A2782" s="15" t="str">
        <f aca="false">Data_Clean!A2782</f>
        <v>CX102778</v>
      </c>
      <c r="B2782" s="14" t="n">
        <f aca="false">Data_Clean!G2782*Assumptions!$B$5</f>
        <v>181.6935</v>
      </c>
      <c r="C2782" s="14" t="n">
        <f aca="false">IF(Data_Clean!H2782="",0,Data_Clean!H2782)*Assumptions!$B$6</f>
        <v>795.09096</v>
      </c>
      <c r="D2782" s="14" t="n">
        <f aca="false">Data_Clean!I2782*Assumptions!$B$7</f>
        <v>2579.2</v>
      </c>
      <c r="E2782" s="14" t="n">
        <f aca="false">Data_Clean!J2782*Assumptions!$B$8</f>
        <v>849.72975</v>
      </c>
      <c r="F2782" s="14" t="n">
        <f aca="false">Data_Clean!K2782*Assumptions!$B$9</f>
        <v>4814.7</v>
      </c>
      <c r="G2782" s="14" t="n">
        <f aca="false">Data_Clean!L2782*Assumptions!$B$10</f>
        <v>0</v>
      </c>
      <c r="H2782" s="14" t="n">
        <f aca="false">IF(OR(Data_Clean!M2782="",Data_Clean!N2782=""),0,Data_Clean!M2782*Data_Clean!N2782/100)*Assumptions!$B$13*Assumptions!$B$11</f>
        <v>0</v>
      </c>
      <c r="I2782" s="14" t="n">
        <f aca="false">Data_Clean!O2782*4*Assumptions!$B$12</f>
        <v>0</v>
      </c>
      <c r="J2782" s="14" t="n">
        <f aca="false">SUM(B2782:I2782)</f>
        <v>9220.41421</v>
      </c>
      <c r="K2782" s="16" t="n">
        <f aca="false">IF(Data_Clean!P2782="","",Assumptions!$B$15*0.5^(Data_Clean!P2782/Assumptions!$B$20))</f>
        <v>19.3405546265937</v>
      </c>
      <c r="L2782" s="16" t="n">
        <f aca="false">Assumptions!$B$16*MIN(1,LN(1+Data_Clean!Q2782)/LN(1+Assumptions!$B$21))</f>
        <v>13.2535138894499</v>
      </c>
      <c r="M2782" s="16" t="n">
        <f aca="false">Assumptions!$B$17*(0.6*MIN(1,Data_Clean!R2782/Assumptions!$B$22)+0.4*IF(Data_Clean!S2782="",0,Data_Clean!S2782))</f>
        <v>3.894</v>
      </c>
      <c r="N2782" s="16" t="n">
        <f aca="false">Assumptions!$B$18*MIN(1,(Data_Clean!F2782-1)/Assumptions!$B$23)</f>
        <v>20</v>
      </c>
      <c r="O2782" s="16" t="n">
        <f aca="false">Assumptions!$B$19*(0.4*IF(Data_Clean!E2782="",0,MIN(1,Data_Clean!E2782/12/Assumptions!$B$24))+0.35*IF(Data_Clean!D2782="Y",1,0)+0.25*(1-MIN(Data_Clean!T2782,3)/3))/IF(Data_Clean!E2782="",0.6,1)</f>
        <v>9.75</v>
      </c>
      <c r="P2782" s="16" t="n">
        <f aca="false">SUM(K2782:O2782)/(Assumptions!$D$5-IF(K2782="",Assumptions!$B$15,0))*100</f>
        <v>66.2380685160436</v>
      </c>
      <c r="Q2782" s="7" t="str">
        <f aca="false">IF(J2782&gt;=Assumptions!$B$26,"High",IF(J2782&gt;=Assumptions!$B$27,"Mid","Low"))</f>
        <v>High</v>
      </c>
      <c r="R2782" s="7" t="str">
        <f aca="false">IF(P2782&gt;=Assumptions!$B$28,"High",IF(P2782&gt;=Assumptions!$B$29,"Mid","Low"))</f>
        <v>Mid</v>
      </c>
      <c r="S2782" s="7" t="str">
        <f aca="false">INDEX(Assumptions!$B$33:$B$41,MATCH(Q2782&amp;"|"&amp;R2782,Assumptions!$A$33:$A$41,0))</f>
        <v>Established Core</v>
      </c>
      <c r="T2782" s="7" t="n">
        <f aca="false">IF(ISNUMBER(Data_Clean!V2782),J2782*Data_Clean!V2782,0)</f>
        <v>745.931509589</v>
      </c>
    </row>
    <row r="2783" customFormat="false" ht="15" hidden="false" customHeight="false" outlineLevel="0" collapsed="false">
      <c r="A2783" s="15" t="str">
        <f aca="false">Data_Clean!A2783</f>
        <v>CX102779</v>
      </c>
      <c r="B2783" s="14" t="n">
        <f aca="false">Data_Clean!G2783*Assumptions!$B$5</f>
        <v>85.174</v>
      </c>
      <c r="C2783" s="14" t="n">
        <f aca="false">IF(Data_Clean!H2783="",0,Data_Clean!H2783)*Assumptions!$B$6</f>
        <v>112.22808</v>
      </c>
      <c r="D2783" s="14" t="n">
        <f aca="false">Data_Clean!I2783*Assumptions!$B$7</f>
        <v>0</v>
      </c>
      <c r="E2783" s="14" t="n">
        <f aca="false">Data_Clean!J2783*Assumptions!$B$8</f>
        <v>0</v>
      </c>
      <c r="F2783" s="14" t="n">
        <f aca="false">Data_Clean!K2783*Assumptions!$B$9</f>
        <v>2141.7</v>
      </c>
      <c r="G2783" s="14" t="n">
        <f aca="false">Data_Clean!L2783*Assumptions!$B$10</f>
        <v>0</v>
      </c>
      <c r="H2783" s="14" t="n">
        <f aca="false">IF(OR(Data_Clean!M2783="",Data_Clean!N2783=""),0,Data_Clean!M2783*Data_Clean!N2783/100)*Assumptions!$B$13*Assumptions!$B$11</f>
        <v>0</v>
      </c>
      <c r="I2783" s="14" t="n">
        <f aca="false">Data_Clean!O2783*4*Assumptions!$B$12</f>
        <v>0</v>
      </c>
      <c r="J2783" s="14" t="n">
        <f aca="false">SUM(B2783:I2783)</f>
        <v>2339.10208</v>
      </c>
      <c r="K2783" s="16" t="n">
        <f aca="false">IF(Data_Clean!P2783="","",Assumptions!$B$15*0.5^(Data_Clean!P2783/Assumptions!$B$20))</f>
        <v>21.2132034355964</v>
      </c>
      <c r="L2783" s="16" t="n">
        <f aca="false">Assumptions!$B$16*MIN(1,LN(1+Data_Clean!Q2783)/LN(1+Assumptions!$B$21))</f>
        <v>14.320838960067</v>
      </c>
      <c r="M2783" s="16" t="n">
        <f aca="false">Assumptions!$B$17*(0.6*MIN(1,Data_Clean!R2783/Assumptions!$B$22)+0.4*IF(Data_Clean!S2783="",0,Data_Clean!S2783))</f>
        <v>6.444</v>
      </c>
      <c r="N2783" s="16" t="n">
        <f aca="false">Assumptions!$B$18*MIN(1,(Data_Clean!F2783-1)/Assumptions!$B$23)</f>
        <v>10</v>
      </c>
      <c r="O2783" s="16" t="n">
        <f aca="false">Assumptions!$B$19*(0.4*IF(Data_Clean!E2783="",0,MIN(1,Data_Clean!E2783/12/Assumptions!$B$24))+0.35*IF(Data_Clean!D2783="Y",1,0)+0.25*(1-MIN(Data_Clean!T2783,3)/3))/IF(Data_Clean!E2783="",0.6,1)</f>
        <v>9.75</v>
      </c>
      <c r="P2783" s="16" t="n">
        <f aca="false">SUM(K2783:O2783)/(Assumptions!$D$5-IF(K2783="",Assumptions!$B$15,0))*100</f>
        <v>61.7280423956635</v>
      </c>
      <c r="Q2783" s="7" t="str">
        <f aca="false">IF(J2783&gt;=Assumptions!$B$26,"High",IF(J2783&gt;=Assumptions!$B$27,"Mid","Low"))</f>
        <v>High</v>
      </c>
      <c r="R2783" s="7" t="str">
        <f aca="false">IF(P2783&gt;=Assumptions!$B$28,"High",IF(P2783&gt;=Assumptions!$B$29,"Mid","Low"))</f>
        <v>Mid</v>
      </c>
      <c r="S2783" s="7" t="str">
        <f aca="false">INDEX(Assumptions!$B$33:$B$41,MATCH(Q2783&amp;"|"&amp;R2783,Assumptions!$A$33:$A$41,0))</f>
        <v>Established Core</v>
      </c>
      <c r="T2783" s="7" t="n">
        <f aca="false">IF(ISNUMBER(Data_Clean!V2783),J2783*Data_Clean!V2783,0)</f>
        <v>150.170353536</v>
      </c>
    </row>
    <row r="2784" customFormat="false" ht="15" hidden="false" customHeight="false" outlineLevel="0" collapsed="false">
      <c r="A2784" s="15" t="str">
        <f aca="false">Data_Clean!A2784</f>
        <v>CX102780</v>
      </c>
      <c r="B2784" s="14" t="n">
        <f aca="false">Data_Clean!G2784*Assumptions!$B$5</f>
        <v>165.11075</v>
      </c>
      <c r="C2784" s="14" t="n">
        <f aca="false">IF(Data_Clean!H2784="",0,Data_Clean!H2784)*Assumptions!$B$6</f>
        <v>132.4746</v>
      </c>
      <c r="D2784" s="14" t="n">
        <f aca="false">Data_Clean!I2784*Assumptions!$B$7</f>
        <v>0</v>
      </c>
      <c r="E2784" s="14" t="n">
        <f aca="false">Data_Clean!J2784*Assumptions!$B$8</f>
        <v>0</v>
      </c>
      <c r="F2784" s="14" t="n">
        <f aca="false">Data_Clean!K2784*Assumptions!$B$9</f>
        <v>0</v>
      </c>
      <c r="G2784" s="14" t="n">
        <f aca="false">Data_Clean!L2784*Assumptions!$B$10</f>
        <v>0</v>
      </c>
      <c r="H2784" s="14" t="n">
        <f aca="false">IF(OR(Data_Clean!M2784="",Data_Clean!N2784=""),0,Data_Clean!M2784*Data_Clean!N2784/100)*Assumptions!$B$13*Assumptions!$B$11</f>
        <v>0</v>
      </c>
      <c r="I2784" s="14" t="n">
        <f aca="false">Data_Clean!O2784*4*Assumptions!$B$12</f>
        <v>0</v>
      </c>
      <c r="J2784" s="14" t="n">
        <f aca="false">SUM(B2784:I2784)</f>
        <v>297.58535</v>
      </c>
      <c r="K2784" s="16" t="n">
        <f aca="false">IF(Data_Clean!P2784="","",Assumptions!$B$15*0.5^(Data_Clean!P2784/Assumptions!$B$20))</f>
        <v>22.2164632842985</v>
      </c>
      <c r="L2784" s="16" t="n">
        <f aca="false">Assumptions!$B$16*MIN(1,LN(1+Data_Clean!Q2784)/LN(1+Assumptions!$B$21))</f>
        <v>12.2792642888455</v>
      </c>
      <c r="M2784" s="16" t="n">
        <f aca="false">Assumptions!$B$17*(0.6*MIN(1,Data_Clean!R2784/Assumptions!$B$22)+0.4*IF(Data_Clean!S2784="",0,Data_Clean!S2784))</f>
        <v>8.01</v>
      </c>
      <c r="N2784" s="16" t="n">
        <f aca="false">Assumptions!$B$18*MIN(1,(Data_Clean!F2784-1)/Assumptions!$B$23)</f>
        <v>5</v>
      </c>
      <c r="O2784" s="16" t="n">
        <f aca="false">Assumptions!$B$19*(0.4*IF(Data_Clean!E2784="",0,MIN(1,Data_Clean!E2784/12/Assumptions!$B$24))+0.35*IF(Data_Clean!D2784="Y",1,0)+0.25*(1-MIN(Data_Clean!T2784,3)/3))/IF(Data_Clean!E2784="",0.6,1)</f>
        <v>4.65</v>
      </c>
      <c r="P2784" s="16" t="n">
        <f aca="false">SUM(K2784:O2784)/(Assumptions!$D$5-IF(K2784="",Assumptions!$B$15,0))*100</f>
        <v>52.1557275731439</v>
      </c>
      <c r="Q2784" s="7" t="str">
        <f aca="false">IF(J2784&gt;=Assumptions!$B$26,"High",IF(J2784&gt;=Assumptions!$B$27,"Mid","Low"))</f>
        <v>Low</v>
      </c>
      <c r="R2784" s="7" t="str">
        <f aca="false">IF(P2784&gt;=Assumptions!$B$28,"High",IF(P2784&gt;=Assumptions!$B$29,"Mid","Low"))</f>
        <v>Mid</v>
      </c>
      <c r="S2784" s="7" t="str">
        <f aca="false">INDEX(Assumptions!$B$33:$B$41,MATCH(Q2784&amp;"|"&amp;R2784,Assumptions!$A$33:$A$41,0))</f>
        <v>Light Touch</v>
      </c>
      <c r="T2784" s="7" t="n">
        <f aca="false">IF(ISNUMBER(Data_Clean!V2784),J2784*Data_Clean!V2784,0)</f>
        <v>32.288010475</v>
      </c>
    </row>
    <row r="2785" customFormat="false" ht="15" hidden="false" customHeight="false" outlineLevel="0" collapsed="false">
      <c r="A2785" s="15" t="str">
        <f aca="false">Data_Clean!A2785</f>
        <v>CX102781</v>
      </c>
      <c r="B2785" s="14" t="n">
        <f aca="false">Data_Clean!G2785*Assumptions!$B$5</f>
        <v>6.6305</v>
      </c>
      <c r="C2785" s="14" t="n">
        <f aca="false">IF(Data_Clean!H2785="",0,Data_Clean!H2785)*Assumptions!$B$6</f>
        <v>0</v>
      </c>
      <c r="D2785" s="14" t="n">
        <f aca="false">Data_Clean!I2785*Assumptions!$B$7</f>
        <v>0</v>
      </c>
      <c r="E2785" s="14" t="n">
        <f aca="false">Data_Clean!J2785*Assumptions!$B$8</f>
        <v>0</v>
      </c>
      <c r="F2785" s="14" t="n">
        <f aca="false">Data_Clean!K2785*Assumptions!$B$9</f>
        <v>0</v>
      </c>
      <c r="G2785" s="14" t="n">
        <f aca="false">Data_Clean!L2785*Assumptions!$B$10</f>
        <v>0</v>
      </c>
      <c r="H2785" s="14" t="n">
        <f aca="false">IF(OR(Data_Clean!M2785="",Data_Clean!N2785=""),0,Data_Clean!M2785*Data_Clean!N2785/100)*Assumptions!$B$13*Assumptions!$B$11</f>
        <v>0</v>
      </c>
      <c r="I2785" s="14" t="n">
        <f aca="false">Data_Clean!O2785*4*Assumptions!$B$12</f>
        <v>0</v>
      </c>
      <c r="J2785" s="14" t="n">
        <f aca="false">SUM(B2785:I2785)</f>
        <v>6.6305</v>
      </c>
      <c r="K2785" s="16" t="n">
        <f aca="false">IF(Data_Clean!P2785="","",Assumptions!$B$15*0.5^(Data_Clean!P2785/Assumptions!$B$20))</f>
        <v>21.7090385616057</v>
      </c>
      <c r="L2785" s="16" t="n">
        <f aca="false">Assumptions!$B$16*MIN(1,LN(1+Data_Clean!Q2785)/LN(1+Assumptions!$B$21))</f>
        <v>9.16313819982653</v>
      </c>
      <c r="M2785" s="16" t="n">
        <f aca="false">Assumptions!$B$17*(0.6*MIN(1,Data_Clean!R2785/Assumptions!$B$22)+0.4*IF(Data_Clean!S2785="",0,Data_Clean!S2785))</f>
        <v>2.976</v>
      </c>
      <c r="N2785" s="16" t="n">
        <f aca="false">Assumptions!$B$18*MIN(1,(Data_Clean!F2785-1)/Assumptions!$B$23)</f>
        <v>0</v>
      </c>
      <c r="O2785" s="16" t="n">
        <f aca="false">Assumptions!$B$19*(0.4*IF(Data_Clean!E2785="",0,MIN(1,Data_Clean!E2785/12/Assumptions!$B$24))+0.35*IF(Data_Clean!D2785="Y",1,0)+0.25*(1-MIN(Data_Clean!T2785,3)/3))/IF(Data_Clean!E2785="",0.6,1)</f>
        <v>9.75</v>
      </c>
      <c r="P2785" s="16" t="n">
        <f aca="false">SUM(K2785:O2785)/(Assumptions!$D$5-IF(K2785="",Assumptions!$B$15,0))*100</f>
        <v>43.5981767614322</v>
      </c>
      <c r="Q2785" s="7" t="str">
        <f aca="false">IF(J2785&gt;=Assumptions!$B$26,"High",IF(J2785&gt;=Assumptions!$B$27,"Mid","Low"))</f>
        <v>Low</v>
      </c>
      <c r="R2785" s="7" t="str">
        <f aca="false">IF(P2785&gt;=Assumptions!$B$28,"High",IF(P2785&gt;=Assumptions!$B$29,"Mid","Low"))</f>
        <v>Low</v>
      </c>
      <c r="S2785" s="7" t="str">
        <f aca="false">INDEX(Assumptions!$B$33:$B$41,MATCH(Q2785&amp;"|"&amp;R2785,Assumptions!$A$33:$A$41,0))</f>
        <v>Dormant &amp; Low Value</v>
      </c>
      <c r="T2785" s="7" t="n">
        <f aca="false">IF(ISNUMBER(Data_Clean!V2785),J2785*Data_Clean!V2785,0)</f>
        <v>0.62525615</v>
      </c>
    </row>
    <row r="2786" customFormat="false" ht="15" hidden="false" customHeight="false" outlineLevel="0" collapsed="false">
      <c r="A2786" s="15" t="str">
        <f aca="false">Data_Clean!A2786</f>
        <v>CX102782</v>
      </c>
      <c r="B2786" s="14" t="n">
        <f aca="false">Data_Clean!G2786*Assumptions!$B$5</f>
        <v>42.9635</v>
      </c>
      <c r="C2786" s="14" t="n">
        <f aca="false">IF(Data_Clean!H2786="",0,Data_Clean!H2786)*Assumptions!$B$6</f>
        <v>457.45248</v>
      </c>
      <c r="D2786" s="14" t="n">
        <f aca="false">Data_Clean!I2786*Assumptions!$B$7</f>
        <v>0</v>
      </c>
      <c r="E2786" s="14" t="n">
        <f aca="false">Data_Clean!J2786*Assumptions!$B$8</f>
        <v>0</v>
      </c>
      <c r="F2786" s="14" t="n">
        <f aca="false">Data_Clean!K2786*Assumptions!$B$9</f>
        <v>0</v>
      </c>
      <c r="G2786" s="14" t="n">
        <f aca="false">Data_Clean!L2786*Assumptions!$B$10</f>
        <v>0</v>
      </c>
      <c r="H2786" s="14" t="n">
        <f aca="false">IF(OR(Data_Clean!M2786="",Data_Clean!N2786=""),0,Data_Clean!M2786*Data_Clean!N2786/100)*Assumptions!$B$13*Assumptions!$B$11</f>
        <v>447</v>
      </c>
      <c r="I2786" s="14" t="n">
        <f aca="false">Data_Clean!O2786*4*Assumptions!$B$12</f>
        <v>8.27952</v>
      </c>
      <c r="J2786" s="14" t="n">
        <f aca="false">SUM(B2786:I2786)</f>
        <v>955.6955</v>
      </c>
      <c r="K2786" s="16" t="n">
        <f aca="false">IF(Data_Clean!P2786="","",Assumptions!$B$15*0.5^(Data_Clean!P2786/Assumptions!$B$20))</f>
        <v>20.7286931995166</v>
      </c>
      <c r="L2786" s="16" t="n">
        <f aca="false">Assumptions!$B$16*MIN(1,LN(1+Data_Clean!Q2786)/LN(1+Assumptions!$B$21))</f>
        <v>11.8154173628685</v>
      </c>
      <c r="M2786" s="16" t="n">
        <f aca="false">Assumptions!$B$17*(0.6*MIN(1,Data_Clean!R2786/Assumptions!$B$22)+0.4*IF(Data_Clean!S2786="",0,Data_Clean!S2786))</f>
        <v>8.424</v>
      </c>
      <c r="N2786" s="16" t="n">
        <f aca="false">Assumptions!$B$18*MIN(1,(Data_Clean!F2786-1)/Assumptions!$B$23)</f>
        <v>10</v>
      </c>
      <c r="O2786" s="16" t="n">
        <f aca="false">Assumptions!$B$19*(0.4*IF(Data_Clean!E2786="",0,MIN(1,Data_Clean!E2786/12/Assumptions!$B$24))+0.35*IF(Data_Clean!D2786="Y",1,0)+0.25*(1-MIN(Data_Clean!T2786,3)/3))/IF(Data_Clean!E2786="",0.6,1)</f>
        <v>3.85</v>
      </c>
      <c r="P2786" s="16" t="n">
        <f aca="false">SUM(K2786:O2786)/(Assumptions!$D$5-IF(K2786="",Assumptions!$B$15,0))*100</f>
        <v>54.8181105623851</v>
      </c>
      <c r="Q2786" s="7" t="str">
        <f aca="false">IF(J2786&gt;=Assumptions!$B$26,"High",IF(J2786&gt;=Assumptions!$B$27,"Mid","Low"))</f>
        <v>Mid</v>
      </c>
      <c r="R2786" s="7" t="str">
        <f aca="false">IF(P2786&gt;=Assumptions!$B$28,"High",IF(P2786&gt;=Assumptions!$B$29,"Mid","Low"))</f>
        <v>Mid</v>
      </c>
      <c r="S2786" s="7" t="str">
        <f aca="false">INDEX(Assumptions!$B$33:$B$41,MATCH(Q2786&amp;"|"&amp;R2786,Assumptions!$A$33:$A$41,0))</f>
        <v>Established Core</v>
      </c>
      <c r="T2786" s="7" t="n">
        <f aca="false">IF(ISNUMBER(Data_Clean!V2786),J2786*Data_Clean!V2786,0)</f>
        <v>99.0100538</v>
      </c>
    </row>
    <row r="2787" customFormat="false" ht="15" hidden="false" customHeight="false" outlineLevel="0" collapsed="false">
      <c r="A2787" s="15" t="str">
        <f aca="false">Data_Clean!A2787</f>
        <v>CX102783</v>
      </c>
      <c r="B2787" s="14" t="n">
        <f aca="false">Data_Clean!G2787*Assumptions!$B$5</f>
        <v>13.7635</v>
      </c>
      <c r="C2787" s="14" t="n">
        <f aca="false">IF(Data_Clean!H2787="",0,Data_Clean!H2787)*Assumptions!$B$6</f>
        <v>7.20576</v>
      </c>
      <c r="D2787" s="14" t="n">
        <f aca="false">Data_Clean!I2787*Assumptions!$B$7</f>
        <v>0</v>
      </c>
      <c r="E2787" s="14" t="n">
        <f aca="false">Data_Clean!J2787*Assumptions!$B$8</f>
        <v>0</v>
      </c>
      <c r="F2787" s="14" t="n">
        <f aca="false">Data_Clean!K2787*Assumptions!$B$9</f>
        <v>0</v>
      </c>
      <c r="G2787" s="14" t="n">
        <f aca="false">Data_Clean!L2787*Assumptions!$B$10</f>
        <v>181.8</v>
      </c>
      <c r="H2787" s="14" t="n">
        <f aca="false">IF(OR(Data_Clean!M2787="",Data_Clean!N2787=""),0,Data_Clean!M2787*Data_Clean!N2787/100)*Assumptions!$B$13*Assumptions!$B$11</f>
        <v>0</v>
      </c>
      <c r="I2787" s="14" t="n">
        <f aca="false">Data_Clean!O2787*4*Assumptions!$B$12</f>
        <v>0</v>
      </c>
      <c r="J2787" s="14" t="n">
        <f aca="false">SUM(B2787:I2787)</f>
        <v>202.76926</v>
      </c>
      <c r="K2787" s="16" t="n">
        <f aca="false">IF(Data_Clean!P2787="","",Assumptions!$B$15*0.5^(Data_Clean!P2787/Assumptions!$B$20))</f>
        <v>26.7269615442102</v>
      </c>
      <c r="L2787" s="16" t="n">
        <f aca="false">Assumptions!$B$16*MIN(1,LN(1+Data_Clean!Q2787)/LN(1+Assumptions!$B$21))</f>
        <v>14.8269530442849</v>
      </c>
      <c r="M2787" s="16" t="n">
        <f aca="false">Assumptions!$B$17*(0.6*MIN(1,Data_Clean!R2787/Assumptions!$B$22)+0.4*IF(Data_Clean!S2787="",0,Data_Clean!S2787))</f>
        <v>12.39</v>
      </c>
      <c r="N2787" s="16" t="n">
        <f aca="false">Assumptions!$B$18*MIN(1,(Data_Clean!F2787-1)/Assumptions!$B$23)</f>
        <v>15</v>
      </c>
      <c r="O2787" s="16" t="n">
        <f aca="false">Assumptions!$B$19*(0.4*IF(Data_Clean!E2787="",0,MIN(1,Data_Clean!E2787/12/Assumptions!$B$24))+0.35*IF(Data_Clean!D2787="Y",1,0)+0.25*(1-MIN(Data_Clean!T2787,3)/3))/IF(Data_Clean!E2787="",0.6,1)</f>
        <v>7.15</v>
      </c>
      <c r="P2787" s="16" t="n">
        <f aca="false">SUM(K2787:O2787)/(Assumptions!$D$5-IF(K2787="",Assumptions!$B$15,0))*100</f>
        <v>76.0939145884951</v>
      </c>
      <c r="Q2787" s="7" t="str">
        <f aca="false">IF(J2787&gt;=Assumptions!$B$26,"High",IF(J2787&gt;=Assumptions!$B$27,"Mid","Low"))</f>
        <v>Low</v>
      </c>
      <c r="R2787" s="7" t="str">
        <f aca="false">IF(P2787&gt;=Assumptions!$B$28,"High",IF(P2787&gt;=Assumptions!$B$29,"Mid","Low"))</f>
        <v>High</v>
      </c>
      <c r="S2787" s="7" t="str">
        <f aca="false">INDEX(Assumptions!$B$33:$B$41,MATCH(Q2787&amp;"|"&amp;R2787,Assumptions!$A$33:$A$41,0))</f>
        <v>Engaged Builders</v>
      </c>
      <c r="T2787" s="7" t="n">
        <f aca="false">IF(ISNUMBER(Data_Clean!V2787),J2787*Data_Clean!V2787,0)</f>
        <v>10.94954004</v>
      </c>
    </row>
    <row r="2788" customFormat="false" ht="15" hidden="false" customHeight="false" outlineLevel="0" collapsed="false">
      <c r="A2788" s="15" t="str">
        <f aca="false">Data_Clean!A2788</f>
        <v>CX102784</v>
      </c>
      <c r="B2788" s="14" t="n">
        <f aca="false">Data_Clean!G2788*Assumptions!$B$5</f>
        <v>96.995</v>
      </c>
      <c r="C2788" s="14" t="n">
        <f aca="false">IF(Data_Clean!H2788="",0,Data_Clean!H2788)*Assumptions!$B$6</f>
        <v>774.97956</v>
      </c>
      <c r="D2788" s="14" t="n">
        <f aca="false">Data_Clean!I2788*Assumptions!$B$7</f>
        <v>0</v>
      </c>
      <c r="E2788" s="14" t="n">
        <f aca="false">Data_Clean!J2788*Assumptions!$B$8</f>
        <v>0</v>
      </c>
      <c r="F2788" s="14" t="n">
        <f aca="false">Data_Clean!K2788*Assumptions!$B$9</f>
        <v>0</v>
      </c>
      <c r="G2788" s="14" t="n">
        <f aca="false">Data_Clean!L2788*Assumptions!$B$10</f>
        <v>0</v>
      </c>
      <c r="H2788" s="14" t="n">
        <f aca="false">IF(OR(Data_Clean!M2788="",Data_Clean!N2788=""),0,Data_Clean!M2788*Data_Clean!N2788/100)*Assumptions!$B$13*Assumptions!$B$11</f>
        <v>0</v>
      </c>
      <c r="I2788" s="14" t="n">
        <f aca="false">Data_Clean!O2788*4*Assumptions!$B$12</f>
        <v>0</v>
      </c>
      <c r="J2788" s="14" t="n">
        <f aca="false">SUM(B2788:I2788)</f>
        <v>871.97456</v>
      </c>
      <c r="K2788" s="16" t="n">
        <f aca="false">IF(Data_Clean!P2788="","",Assumptions!$B$15*0.5^(Data_Clean!P2788/Assumptions!$B$20))</f>
        <v>20.2552491925229</v>
      </c>
      <c r="L2788" s="16" t="n">
        <f aca="false">Assumptions!$B$16*MIN(1,LN(1+Data_Clean!Q2788)/LN(1+Assumptions!$B$21))</f>
        <v>14.320838960067</v>
      </c>
      <c r="M2788" s="16" t="n">
        <f aca="false">Assumptions!$B$17*(0.6*MIN(1,Data_Clean!R2788/Assumptions!$B$22)+0.4*IF(Data_Clean!S2788="",0,Data_Clean!S2788))</f>
        <v>11.04</v>
      </c>
      <c r="N2788" s="16" t="n">
        <f aca="false">Assumptions!$B$18*MIN(1,(Data_Clean!F2788-1)/Assumptions!$B$23)</f>
        <v>5</v>
      </c>
      <c r="O2788" s="16" t="n">
        <f aca="false">Assumptions!$B$19*(0.4*IF(Data_Clean!E2788="",0,MIN(1,Data_Clean!E2788/12/Assumptions!$B$24))+0.35*IF(Data_Clean!D2788="Y",1,0)+0.25*(1-MIN(Data_Clean!T2788,3)/3))/IF(Data_Clean!E2788="",0.6,1)</f>
        <v>1.4</v>
      </c>
      <c r="P2788" s="16" t="n">
        <f aca="false">SUM(K2788:O2788)/(Assumptions!$D$5-IF(K2788="",Assumptions!$B$15,0))*100</f>
        <v>52.0160881525899</v>
      </c>
      <c r="Q2788" s="7" t="str">
        <f aca="false">IF(J2788&gt;=Assumptions!$B$26,"High",IF(J2788&gt;=Assumptions!$B$27,"Mid","Low"))</f>
        <v>Mid</v>
      </c>
      <c r="R2788" s="7" t="str">
        <f aca="false">IF(P2788&gt;=Assumptions!$B$28,"High",IF(P2788&gt;=Assumptions!$B$29,"Mid","Low"))</f>
        <v>Mid</v>
      </c>
      <c r="S2788" s="7" t="str">
        <f aca="false">INDEX(Assumptions!$B$33:$B$41,MATCH(Q2788&amp;"|"&amp;R2788,Assumptions!$A$33:$A$41,0))</f>
        <v>Established Core</v>
      </c>
      <c r="T2788" s="7" t="n">
        <f aca="false">IF(ISNUMBER(Data_Clean!V2788),J2788*Data_Clean!V2788,0)</f>
        <v>225.143831392</v>
      </c>
    </row>
    <row r="2789" customFormat="false" ht="15" hidden="false" customHeight="false" outlineLevel="0" collapsed="false">
      <c r="A2789" s="15" t="str">
        <f aca="false">Data_Clean!A2789</f>
        <v>CX102785</v>
      </c>
      <c r="B2789" s="14" t="n">
        <f aca="false">Data_Clean!G2789*Assumptions!$B$5</f>
        <v>30.16825</v>
      </c>
      <c r="C2789" s="14" t="n">
        <f aca="false">IF(Data_Clean!H2789="",0,Data_Clean!H2789)*Assumptions!$B$6</f>
        <v>202.96008</v>
      </c>
      <c r="D2789" s="14" t="n">
        <f aca="false">Data_Clean!I2789*Assumptions!$B$7</f>
        <v>0</v>
      </c>
      <c r="E2789" s="14" t="n">
        <f aca="false">Data_Clean!J2789*Assumptions!$B$8</f>
        <v>0</v>
      </c>
      <c r="F2789" s="14" t="n">
        <f aca="false">Data_Clean!K2789*Assumptions!$B$9</f>
        <v>738.1</v>
      </c>
      <c r="G2789" s="14" t="n">
        <f aca="false">Data_Clean!L2789*Assumptions!$B$10</f>
        <v>1224.45</v>
      </c>
      <c r="H2789" s="14" t="n">
        <f aca="false">IF(OR(Data_Clean!M2789="",Data_Clean!N2789=""),0,Data_Clean!M2789*Data_Clean!N2789/100)*Assumptions!$B$13*Assumptions!$B$11</f>
        <v>185.13</v>
      </c>
      <c r="I2789" s="14" t="n">
        <f aca="false">Data_Clean!O2789*4*Assumptions!$B$12</f>
        <v>10.2432</v>
      </c>
      <c r="J2789" s="14" t="n">
        <f aca="false">SUM(B2789:I2789)</f>
        <v>2391.05153</v>
      </c>
      <c r="K2789" s="16" t="n">
        <f aca="false">IF(Data_Clean!P2789="","",Assumptions!$B$15*0.5^(Data_Clean!P2789/Assumptions!$B$20))</f>
        <v>17.6332185942541</v>
      </c>
      <c r="L2789" s="16" t="n">
        <f aca="false">Assumptions!$B$16*MIN(1,LN(1+Data_Clean!Q2789)/LN(1+Assumptions!$B$21))</f>
        <v>14.1840947778045</v>
      </c>
      <c r="M2789" s="16" t="n">
        <f aca="false">Assumptions!$B$17*(0.6*MIN(1,Data_Clean!R2789/Assumptions!$B$22)+0.4*IF(Data_Clean!S2789="",0,Data_Clean!S2789))</f>
        <v>8.652</v>
      </c>
      <c r="N2789" s="16" t="n">
        <f aca="false">Assumptions!$B$18*MIN(1,(Data_Clean!F2789-1)/Assumptions!$B$23)</f>
        <v>20</v>
      </c>
      <c r="O2789" s="16" t="n">
        <f aca="false">Assumptions!$B$19*(0.4*IF(Data_Clean!E2789="",0,MIN(1,Data_Clean!E2789/12/Assumptions!$B$24))+0.35*IF(Data_Clean!D2789="Y",1,0)+0.25*(1-MIN(Data_Clean!T2789,3)/3))/IF(Data_Clean!E2789="",0.6,1)</f>
        <v>8.05</v>
      </c>
      <c r="P2789" s="16" t="n">
        <f aca="false">SUM(K2789:O2789)/(Assumptions!$D$5-IF(K2789="",Assumptions!$B$15,0))*100</f>
        <v>68.5193133720587</v>
      </c>
      <c r="Q2789" s="7" t="str">
        <f aca="false">IF(J2789&gt;=Assumptions!$B$26,"High",IF(J2789&gt;=Assumptions!$B$27,"Mid","Low"))</f>
        <v>High</v>
      </c>
      <c r="R2789" s="7" t="str">
        <f aca="false">IF(P2789&gt;=Assumptions!$B$28,"High",IF(P2789&gt;=Assumptions!$B$29,"Mid","Low"))</f>
        <v>Mid</v>
      </c>
      <c r="S2789" s="7" t="str">
        <f aca="false">INDEX(Assumptions!$B$33:$B$41,MATCH(Q2789&amp;"|"&amp;R2789,Assumptions!$A$33:$A$41,0))</f>
        <v>Established Core</v>
      </c>
      <c r="T2789" s="7" t="n">
        <f aca="false">IF(ISNUMBER(Data_Clean!V2789),J2789*Data_Clean!V2789,0)</f>
        <v>130.312308385</v>
      </c>
    </row>
    <row r="2790" customFormat="false" ht="15" hidden="false" customHeight="false" outlineLevel="0" collapsed="false">
      <c r="A2790" s="15" t="str">
        <f aca="false">Data_Clean!A2790</f>
        <v>CX102786</v>
      </c>
      <c r="B2790" s="14" t="n">
        <f aca="false">Data_Clean!G2790*Assumptions!$B$5</f>
        <v>30.74425</v>
      </c>
      <c r="C2790" s="14" t="n">
        <f aca="false">IF(Data_Clean!H2790="",0,Data_Clean!H2790)*Assumptions!$B$6</f>
        <v>0</v>
      </c>
      <c r="D2790" s="14" t="n">
        <f aca="false">Data_Clean!I2790*Assumptions!$B$7</f>
        <v>0</v>
      </c>
      <c r="E2790" s="14" t="n">
        <f aca="false">Data_Clean!J2790*Assumptions!$B$8</f>
        <v>0</v>
      </c>
      <c r="F2790" s="14" t="n">
        <f aca="false">Data_Clean!K2790*Assumptions!$B$9</f>
        <v>0</v>
      </c>
      <c r="G2790" s="14" t="n">
        <f aca="false">Data_Clean!L2790*Assumptions!$B$10</f>
        <v>0</v>
      </c>
      <c r="H2790" s="14" t="n">
        <f aca="false">IF(OR(Data_Clean!M2790="",Data_Clean!N2790=""),0,Data_Clean!M2790*Data_Clean!N2790/100)*Assumptions!$B$13*Assumptions!$B$11</f>
        <v>0</v>
      </c>
      <c r="I2790" s="14" t="n">
        <f aca="false">Data_Clean!O2790*4*Assumptions!$B$12</f>
        <v>0</v>
      </c>
      <c r="J2790" s="14" t="n">
        <f aca="false">SUM(B2790:I2790)</f>
        <v>30.74425</v>
      </c>
      <c r="K2790" s="16" t="n">
        <f aca="false">IF(Data_Clean!P2790="","",Assumptions!$B$15*0.5^(Data_Clean!P2790/Assumptions!$B$20))</f>
        <v>27.9909897461042</v>
      </c>
      <c r="L2790" s="16" t="n">
        <f aca="false">Assumptions!$B$16*MIN(1,LN(1+Data_Clean!Q2790)/LN(1+Assumptions!$B$21))</f>
        <v>11.8154173628685</v>
      </c>
      <c r="M2790" s="16" t="n">
        <f aca="false">Assumptions!$B$17*(0.6*MIN(1,Data_Clean!R2790/Assumptions!$B$22)+0.4*IF(Data_Clean!S2790="",0,Data_Clean!S2790))</f>
        <v>9.558</v>
      </c>
      <c r="N2790" s="16" t="n">
        <f aca="false">Assumptions!$B$18*MIN(1,(Data_Clean!F2790-1)/Assumptions!$B$23)</f>
        <v>0</v>
      </c>
      <c r="O2790" s="16" t="n">
        <f aca="false">Assumptions!$B$19*(0.4*IF(Data_Clean!E2790="",0,MIN(1,Data_Clean!E2790/12/Assumptions!$B$24))+0.35*IF(Data_Clean!D2790="Y",1,0)+0.25*(1-MIN(Data_Clean!T2790,3)/3))/IF(Data_Clean!E2790="",0.6,1)</f>
        <v>5.05</v>
      </c>
      <c r="P2790" s="16" t="n">
        <f aca="false">SUM(K2790:O2790)/(Assumptions!$D$5-IF(K2790="",Assumptions!$B$15,0))*100</f>
        <v>54.4144071089727</v>
      </c>
      <c r="Q2790" s="7" t="str">
        <f aca="false">IF(J2790&gt;=Assumptions!$B$26,"High",IF(J2790&gt;=Assumptions!$B$27,"Mid","Low"))</f>
        <v>Low</v>
      </c>
      <c r="R2790" s="7" t="str">
        <f aca="false">IF(P2790&gt;=Assumptions!$B$28,"High",IF(P2790&gt;=Assumptions!$B$29,"Mid","Low"))</f>
        <v>Mid</v>
      </c>
      <c r="S2790" s="7" t="str">
        <f aca="false">INDEX(Assumptions!$B$33:$B$41,MATCH(Q2790&amp;"|"&amp;R2790,Assumptions!$A$33:$A$41,0))</f>
        <v>Light Touch</v>
      </c>
      <c r="T2790" s="7" t="n">
        <f aca="false">IF(ISNUMBER(Data_Clean!V2790),J2790*Data_Clean!V2790,0)</f>
        <v>4.4394697</v>
      </c>
    </row>
    <row r="2791" customFormat="false" ht="15" hidden="false" customHeight="false" outlineLevel="0" collapsed="false">
      <c r="A2791" s="15" t="str">
        <f aca="false">Data_Clean!A2791</f>
        <v>CX102787</v>
      </c>
      <c r="B2791" s="14" t="n">
        <f aca="false">Data_Clean!G2791*Assumptions!$B$5</f>
        <v>173.1595</v>
      </c>
      <c r="C2791" s="14" t="n">
        <f aca="false">IF(Data_Clean!H2791="",0,Data_Clean!H2791)*Assumptions!$B$6</f>
        <v>311.33628</v>
      </c>
      <c r="D2791" s="14" t="n">
        <f aca="false">Data_Clean!I2791*Assumptions!$B$7</f>
        <v>384</v>
      </c>
      <c r="E2791" s="14" t="n">
        <f aca="false">Data_Clean!J2791*Assumptions!$B$8</f>
        <v>0</v>
      </c>
      <c r="F2791" s="14" t="n">
        <f aca="false">Data_Clean!K2791*Assumptions!$B$9</f>
        <v>708.4</v>
      </c>
      <c r="G2791" s="14" t="n">
        <f aca="false">Data_Clean!L2791*Assumptions!$B$10</f>
        <v>760.95</v>
      </c>
      <c r="H2791" s="14" t="n">
        <f aca="false">IF(OR(Data_Clean!M2791="",Data_Clean!N2791=""),0,Data_Clean!M2791*Data_Clean!N2791/100)*Assumptions!$B$13*Assumptions!$B$11</f>
        <v>268.92</v>
      </c>
      <c r="I2791" s="14" t="n">
        <f aca="false">Data_Clean!O2791*4*Assumptions!$B$12</f>
        <v>29.51856</v>
      </c>
      <c r="J2791" s="14" t="n">
        <f aca="false">SUM(B2791:I2791)</f>
        <v>2636.28434</v>
      </c>
      <c r="K2791" s="16" t="n">
        <f aca="false">IF(Data_Clean!P2791="","",Assumptions!$B$15*0.5^(Data_Clean!P2791/Assumptions!$B$20))</f>
        <v>22.2164632842985</v>
      </c>
      <c r="L2791" s="16" t="n">
        <f aca="false">Assumptions!$B$16*MIN(1,LN(1+Data_Clean!Q2791)/LN(1+Assumptions!$B$21))</f>
        <v>18.6719447895366</v>
      </c>
      <c r="M2791" s="16" t="n">
        <f aca="false">Assumptions!$B$17*(0.6*MIN(1,Data_Clean!R2791/Assumptions!$B$22)+0.4*IF(Data_Clean!S2791="",0,Data_Clean!S2791))</f>
        <v>13.98</v>
      </c>
      <c r="N2791" s="16" t="n">
        <f aca="false">Assumptions!$B$18*MIN(1,(Data_Clean!F2791-1)/Assumptions!$B$23)</f>
        <v>20</v>
      </c>
      <c r="O2791" s="16" t="n">
        <f aca="false">Assumptions!$B$19*(0.4*IF(Data_Clean!E2791="",0,MIN(1,Data_Clean!E2791/12/Assumptions!$B$24))+0.35*IF(Data_Clean!D2791="Y",1,0)+0.25*(1-MIN(Data_Clean!T2791,3)/3))/IF(Data_Clean!E2791="",0.6,1)</f>
        <v>7.05</v>
      </c>
      <c r="P2791" s="16" t="n">
        <f aca="false">SUM(K2791:O2791)/(Assumptions!$D$5-IF(K2791="",Assumptions!$B$15,0))*100</f>
        <v>81.9184080738351</v>
      </c>
      <c r="Q2791" s="7" t="str">
        <f aca="false">IF(J2791&gt;=Assumptions!$B$26,"High",IF(J2791&gt;=Assumptions!$B$27,"Mid","Low"))</f>
        <v>High</v>
      </c>
      <c r="R2791" s="7" t="str">
        <f aca="false">IF(P2791&gt;=Assumptions!$B$28,"High",IF(P2791&gt;=Assumptions!$B$29,"Mid","Low"))</f>
        <v>High</v>
      </c>
      <c r="S2791" s="7" t="str">
        <f aca="false">INDEX(Assumptions!$B$33:$B$41,MATCH(Q2791&amp;"|"&amp;R2791,Assumptions!$A$33:$A$41,0))</f>
        <v>Premier Advocates</v>
      </c>
      <c r="T2791" s="7" t="n">
        <f aca="false">IF(ISNUMBER(Data_Clean!V2791),J2791*Data_Clean!V2791,0)</f>
        <v>117.051024696</v>
      </c>
    </row>
    <row r="2792" customFormat="false" ht="15" hidden="false" customHeight="false" outlineLevel="0" collapsed="false">
      <c r="A2792" s="15" t="str">
        <f aca="false">Data_Clean!A2792</f>
        <v>CX102788</v>
      </c>
      <c r="B2792" s="14" t="n">
        <f aca="false">Data_Clean!G2792*Assumptions!$B$5</f>
        <v>202.009</v>
      </c>
      <c r="C2792" s="14" t="n">
        <f aca="false">IF(Data_Clean!H2792="",0,Data_Clean!H2792)*Assumptions!$B$6</f>
        <v>0</v>
      </c>
      <c r="D2792" s="14" t="n">
        <f aca="false">Data_Clean!I2792*Assumptions!$B$7</f>
        <v>0</v>
      </c>
      <c r="E2792" s="14" t="n">
        <f aca="false">Data_Clean!J2792*Assumptions!$B$8</f>
        <v>0</v>
      </c>
      <c r="F2792" s="14" t="n">
        <f aca="false">Data_Clean!K2792*Assumptions!$B$9</f>
        <v>3499.1</v>
      </c>
      <c r="G2792" s="14" t="n">
        <f aca="false">Data_Clean!L2792*Assumptions!$B$10</f>
        <v>0</v>
      </c>
      <c r="H2792" s="14" t="n">
        <f aca="false">IF(OR(Data_Clean!M2792="",Data_Clean!N2792=""),0,Data_Clean!M2792*Data_Clean!N2792/100)*Assumptions!$B$13*Assumptions!$B$11</f>
        <v>436.08</v>
      </c>
      <c r="I2792" s="14" t="n">
        <f aca="false">Data_Clean!O2792*4*Assumptions!$B$12</f>
        <v>27.80736</v>
      </c>
      <c r="J2792" s="14" t="n">
        <f aca="false">SUM(B2792:I2792)</f>
        <v>4164.99636</v>
      </c>
      <c r="K2792" s="16" t="n">
        <f aca="false">IF(Data_Clean!P2792="","",Assumptions!$B$15*0.5^(Data_Clean!P2792/Assumptions!$B$20))</f>
        <v>28.6452481173125</v>
      </c>
      <c r="L2792" s="16" t="n">
        <f aca="false">Assumptions!$B$16*MIN(1,LN(1+Data_Clean!Q2792)/LN(1+Assumptions!$B$21))</f>
        <v>16.7870204191091</v>
      </c>
      <c r="M2792" s="16" t="n">
        <f aca="false">Assumptions!$B$17*(0.6*MIN(1,Data_Clean!R2792/Assumptions!$B$22)+0.4*IF(Data_Clean!S2792="",0,Data_Clean!S2792))</f>
        <v>9.546</v>
      </c>
      <c r="N2792" s="16" t="n">
        <f aca="false">Assumptions!$B$18*MIN(1,(Data_Clean!F2792-1)/Assumptions!$B$23)</f>
        <v>15</v>
      </c>
      <c r="O2792" s="16" t="n">
        <f aca="false">Assumptions!$B$19*(0.4*IF(Data_Clean!E2792="",0,MIN(1,Data_Clean!E2792/12/Assumptions!$B$24))+0.35*IF(Data_Clean!D2792="Y",1,0)+0.25*(1-MIN(Data_Clean!T2792,3)/3))/IF(Data_Clean!E2792="",0.6,1)</f>
        <v>9.75</v>
      </c>
      <c r="P2792" s="16" t="n">
        <f aca="false">SUM(K2792:O2792)/(Assumptions!$D$5-IF(K2792="",Assumptions!$B$15,0))*100</f>
        <v>79.7282685364216</v>
      </c>
      <c r="Q2792" s="7" t="str">
        <f aca="false">IF(J2792&gt;=Assumptions!$B$26,"High",IF(J2792&gt;=Assumptions!$B$27,"Mid","Low"))</f>
        <v>High</v>
      </c>
      <c r="R2792" s="7" t="str">
        <f aca="false">IF(P2792&gt;=Assumptions!$B$28,"High",IF(P2792&gt;=Assumptions!$B$29,"Mid","Low"))</f>
        <v>High</v>
      </c>
      <c r="S2792" s="7" t="str">
        <f aca="false">INDEX(Assumptions!$B$33:$B$41,MATCH(Q2792&amp;"|"&amp;R2792,Assumptions!$A$33:$A$41,0))</f>
        <v>Premier Advocates</v>
      </c>
      <c r="T2792" s="7" t="n">
        <f aca="false">IF(ISNUMBER(Data_Clean!V2792),J2792*Data_Clean!V2792,0)</f>
        <v>214.913812176</v>
      </c>
    </row>
    <row r="2793" customFormat="false" ht="15" hidden="false" customHeight="false" outlineLevel="0" collapsed="false">
      <c r="A2793" s="15" t="str">
        <f aca="false">Data_Clean!A2793</f>
        <v>CX102789</v>
      </c>
      <c r="B2793" s="14" t="n">
        <f aca="false">Data_Clean!G2793*Assumptions!$B$5</f>
        <v>96.02325</v>
      </c>
      <c r="C2793" s="14" t="n">
        <f aca="false">IF(Data_Clean!H2793="",0,Data_Clean!H2793)*Assumptions!$B$6</f>
        <v>76.40592</v>
      </c>
      <c r="D2793" s="14" t="n">
        <f aca="false">Data_Clean!I2793*Assumptions!$B$7</f>
        <v>0</v>
      </c>
      <c r="E2793" s="14" t="n">
        <f aca="false">Data_Clean!J2793*Assumptions!$B$8</f>
        <v>0</v>
      </c>
      <c r="F2793" s="14" t="n">
        <f aca="false">Data_Clean!K2793*Assumptions!$B$9</f>
        <v>0</v>
      </c>
      <c r="G2793" s="14" t="n">
        <f aca="false">Data_Clean!L2793*Assumptions!$B$10</f>
        <v>514.8</v>
      </c>
      <c r="H2793" s="14" t="n">
        <f aca="false">IF(OR(Data_Clean!M2793="",Data_Clean!N2793=""),0,Data_Clean!M2793*Data_Clean!N2793/100)*Assumptions!$B$13*Assumptions!$B$11</f>
        <v>0</v>
      </c>
      <c r="I2793" s="14" t="n">
        <f aca="false">Data_Clean!O2793*4*Assumptions!$B$12</f>
        <v>0</v>
      </c>
      <c r="J2793" s="14" t="n">
        <f aca="false">SUM(B2793:I2793)</f>
        <v>687.22917</v>
      </c>
      <c r="K2793" s="16" t="n">
        <f aca="false">IF(Data_Clean!P2793="","",Assumptions!$B$15*0.5^(Data_Clean!P2793/Assumptions!$B$20))</f>
        <v>26.7269615442102</v>
      </c>
      <c r="L2793" s="16" t="n">
        <f aca="false">Assumptions!$B$16*MIN(1,LN(1+Data_Clean!Q2793)/LN(1+Assumptions!$B$21))</f>
        <v>17.0046519135391</v>
      </c>
      <c r="M2793" s="16" t="n">
        <f aca="false">Assumptions!$B$17*(0.6*MIN(1,Data_Clean!R2793/Assumptions!$B$22)+0.4*IF(Data_Clean!S2793="",0,Data_Clean!S2793))</f>
        <v>7.878</v>
      </c>
      <c r="N2793" s="16" t="n">
        <f aca="false">Assumptions!$B$18*MIN(1,(Data_Clean!F2793-1)/Assumptions!$B$23)</f>
        <v>15</v>
      </c>
      <c r="O2793" s="16" t="n">
        <f aca="false">Assumptions!$B$19*(0.4*IF(Data_Clean!E2793="",0,MIN(1,Data_Clean!E2793/12/Assumptions!$B$24))+0.35*IF(Data_Clean!D2793="Y",1,0)+0.25*(1-MIN(Data_Clean!T2793,3)/3))/IF(Data_Clean!E2793="",0.6,1)</f>
        <v>10.1</v>
      </c>
      <c r="P2793" s="16" t="n">
        <f aca="false">SUM(K2793:O2793)/(Assumptions!$D$5-IF(K2793="",Assumptions!$B$15,0))*100</f>
        <v>76.7096134577493</v>
      </c>
      <c r="Q2793" s="7" t="str">
        <f aca="false">IF(J2793&gt;=Assumptions!$B$26,"High",IF(J2793&gt;=Assumptions!$B$27,"Mid","Low"))</f>
        <v>Mid</v>
      </c>
      <c r="R2793" s="7" t="str">
        <f aca="false">IF(P2793&gt;=Assumptions!$B$28,"High",IF(P2793&gt;=Assumptions!$B$29,"Mid","Low"))</f>
        <v>High</v>
      </c>
      <c r="S2793" s="7" t="str">
        <f aca="false">INDEX(Assumptions!$B$33:$B$41,MATCH(Q2793&amp;"|"&amp;R2793,Assumptions!$A$33:$A$41,0))</f>
        <v>Engaged Builders</v>
      </c>
      <c r="T2793" s="7" t="n">
        <f aca="false">IF(ISNUMBER(Data_Clean!V2793),J2793*Data_Clean!V2793,0)</f>
        <v>11.957787558</v>
      </c>
    </row>
    <row r="2794" customFormat="false" ht="15" hidden="false" customHeight="false" outlineLevel="0" collapsed="false">
      <c r="A2794" s="15" t="str">
        <f aca="false">Data_Clean!A2794</f>
        <v>CX102790</v>
      </c>
      <c r="B2794" s="14" t="n">
        <f aca="false">Data_Clean!G2794*Assumptions!$B$5</f>
        <v>1012.7005</v>
      </c>
      <c r="C2794" s="14" t="n">
        <f aca="false">IF(Data_Clean!H2794="",0,Data_Clean!H2794)*Assumptions!$B$6</f>
        <v>394.2228</v>
      </c>
      <c r="D2794" s="14" t="n">
        <f aca="false">Data_Clean!I2794*Assumptions!$B$7</f>
        <v>0</v>
      </c>
      <c r="E2794" s="14" t="n">
        <f aca="false">Data_Clean!J2794*Assumptions!$B$8</f>
        <v>0</v>
      </c>
      <c r="F2794" s="14" t="n">
        <f aca="false">Data_Clean!K2794*Assumptions!$B$9</f>
        <v>4359.3</v>
      </c>
      <c r="G2794" s="14" t="n">
        <f aca="false">Data_Clean!L2794*Assumptions!$B$10</f>
        <v>0</v>
      </c>
      <c r="H2794" s="14" t="n">
        <f aca="false">IF(OR(Data_Clean!M2794="",Data_Clean!N2794=""),0,Data_Clean!M2794*Data_Clean!N2794/100)*Assumptions!$B$13*Assumptions!$B$11</f>
        <v>0</v>
      </c>
      <c r="I2794" s="14" t="n">
        <f aca="false">Data_Clean!O2794*4*Assumptions!$B$12</f>
        <v>0</v>
      </c>
      <c r="J2794" s="14" t="n">
        <f aca="false">SUM(B2794:I2794)</f>
        <v>5766.2233</v>
      </c>
      <c r="K2794" s="16" t="n">
        <f aca="false">IF(Data_Clean!P2794="","",Assumptions!$B$15*0.5^(Data_Clean!P2794/Assumptions!$B$20))</f>
        <v>23.811015779523</v>
      </c>
      <c r="L2794" s="16" t="n">
        <f aca="false">Assumptions!$B$16*MIN(1,LN(1+Data_Clean!Q2794)/LN(1+Assumptions!$B$21))</f>
        <v>15.1699125520244</v>
      </c>
      <c r="M2794" s="16" t="n">
        <f aca="false">Assumptions!$B$17*(0.6*MIN(1,Data_Clean!R2794/Assumptions!$B$22)+0.4*IF(Data_Clean!S2794="",0,Data_Clean!S2794))</f>
        <v>7.35</v>
      </c>
      <c r="N2794" s="16" t="n">
        <f aca="false">Assumptions!$B$18*MIN(1,(Data_Clean!F2794-1)/Assumptions!$B$23)</f>
        <v>10</v>
      </c>
      <c r="O2794" s="16" t="n">
        <f aca="false">Assumptions!$B$19*(0.4*IF(Data_Clean!E2794="",0,MIN(1,Data_Clean!E2794/12/Assumptions!$B$24))+0.35*IF(Data_Clean!D2794="Y",1,0)+0.25*(1-MIN(Data_Clean!T2794,3)/3))/IF(Data_Clean!E2794="",0.6,1)</f>
        <v>15</v>
      </c>
      <c r="P2794" s="16" t="n">
        <f aca="false">SUM(K2794:O2794)/(Assumptions!$D$5-IF(K2794="",Assumptions!$B$15,0))*100</f>
        <v>71.3309283315473</v>
      </c>
      <c r="Q2794" s="7" t="str">
        <f aca="false">IF(J2794&gt;=Assumptions!$B$26,"High",IF(J2794&gt;=Assumptions!$B$27,"Mid","Low"))</f>
        <v>High</v>
      </c>
      <c r="R2794" s="7" t="str">
        <f aca="false">IF(P2794&gt;=Assumptions!$B$28,"High",IF(P2794&gt;=Assumptions!$B$29,"Mid","Low"))</f>
        <v>High</v>
      </c>
      <c r="S2794" s="7" t="str">
        <f aca="false">INDEX(Assumptions!$B$33:$B$41,MATCH(Q2794&amp;"|"&amp;R2794,Assumptions!$A$33:$A$41,0))</f>
        <v>Premier Advocates</v>
      </c>
      <c r="T2794" s="7" t="n">
        <f aca="false">IF(ISNUMBER(Data_Clean!V2794),J2794*Data_Clean!V2794,0)</f>
        <v>133.19975823</v>
      </c>
    </row>
    <row r="2795" customFormat="false" ht="15" hidden="false" customHeight="false" outlineLevel="0" collapsed="false">
      <c r="A2795" s="15" t="str">
        <f aca="false">Data_Clean!A2795</f>
        <v>CX102791</v>
      </c>
      <c r="B2795" s="14" t="n">
        <f aca="false">Data_Clean!G2795*Assumptions!$B$5</f>
        <v>61.0445</v>
      </c>
      <c r="C2795" s="14" t="n">
        <f aca="false">IF(Data_Clean!H2795="",0,Data_Clean!H2795)*Assumptions!$B$6</f>
        <v>7.28976</v>
      </c>
      <c r="D2795" s="14" t="n">
        <f aca="false">Data_Clean!I2795*Assumptions!$B$7</f>
        <v>0</v>
      </c>
      <c r="E2795" s="14" t="n">
        <f aca="false">Data_Clean!J2795*Assumptions!$B$8</f>
        <v>0</v>
      </c>
      <c r="F2795" s="14" t="n">
        <f aca="false">Data_Clean!K2795*Assumptions!$B$9</f>
        <v>0</v>
      </c>
      <c r="G2795" s="14" t="n">
        <f aca="false">Data_Clean!L2795*Assumptions!$B$10</f>
        <v>0</v>
      </c>
      <c r="H2795" s="14" t="n">
        <f aca="false">IF(OR(Data_Clean!M2795="",Data_Clean!N2795=""),0,Data_Clean!M2795*Data_Clean!N2795/100)*Assumptions!$B$13*Assumptions!$B$11</f>
        <v>0</v>
      </c>
      <c r="I2795" s="14" t="n">
        <f aca="false">Data_Clean!O2795*4*Assumptions!$B$12</f>
        <v>0</v>
      </c>
      <c r="J2795" s="14" t="n">
        <f aca="false">SUM(B2795:I2795)</f>
        <v>68.33426</v>
      </c>
      <c r="K2795" s="16" t="n">
        <f aca="false">IF(Data_Clean!P2795="","",Assumptions!$B$15*0.5^(Data_Clean!P2795/Assumptions!$B$20))</f>
        <v>21.2132034355964</v>
      </c>
      <c r="L2795" s="16" t="n">
        <f aca="false">Assumptions!$B$16*MIN(1,LN(1+Data_Clean!Q2795)/LN(1+Assumptions!$B$21))</f>
        <v>11.2934465146257</v>
      </c>
      <c r="M2795" s="16" t="n">
        <f aca="false">Assumptions!$B$17*(0.6*MIN(1,Data_Clean!R2795/Assumptions!$B$22)+0.4*IF(Data_Clean!S2795="",0,Data_Clean!S2795))</f>
        <v>5.658</v>
      </c>
      <c r="N2795" s="16" t="n">
        <f aca="false">Assumptions!$B$18*MIN(1,(Data_Clean!F2795-1)/Assumptions!$B$23)</f>
        <v>5</v>
      </c>
      <c r="O2795" s="16" t="n">
        <f aca="false">Assumptions!$B$19*(0.4*IF(Data_Clean!E2795="",0,MIN(1,Data_Clean!E2795/12/Assumptions!$B$24))+0.35*IF(Data_Clean!D2795="Y",1,0)+0.25*(1-MIN(Data_Clean!T2795,3)/3))/IF(Data_Clean!E2795="",0.6,1)</f>
        <v>9.75</v>
      </c>
      <c r="P2795" s="16" t="n">
        <f aca="false">SUM(K2795:O2795)/(Assumptions!$D$5-IF(K2795="",Assumptions!$B$15,0))*100</f>
        <v>52.9146499502221</v>
      </c>
      <c r="Q2795" s="7" t="str">
        <f aca="false">IF(J2795&gt;=Assumptions!$B$26,"High",IF(J2795&gt;=Assumptions!$B$27,"Mid","Low"))</f>
        <v>Low</v>
      </c>
      <c r="R2795" s="7" t="str">
        <f aca="false">IF(P2795&gt;=Assumptions!$B$28,"High",IF(P2795&gt;=Assumptions!$B$29,"Mid","Low"))</f>
        <v>Mid</v>
      </c>
      <c r="S2795" s="7" t="str">
        <f aca="false">INDEX(Assumptions!$B$33:$B$41,MATCH(Q2795&amp;"|"&amp;R2795,Assumptions!$A$33:$A$41,0))</f>
        <v>Light Touch</v>
      </c>
      <c r="T2795" s="7" t="n">
        <f aca="false">IF(ISNUMBER(Data_Clean!V2795),J2795*Data_Clean!V2795,0)</f>
        <v>4.933733572</v>
      </c>
    </row>
    <row r="2796" customFormat="false" ht="15" hidden="false" customHeight="false" outlineLevel="0" collapsed="false">
      <c r="A2796" s="15" t="str">
        <f aca="false">Data_Clean!A2796</f>
        <v>CX102792</v>
      </c>
      <c r="B2796" s="14" t="n">
        <f aca="false">Data_Clean!G2796*Assumptions!$B$5</f>
        <v>163.719</v>
      </c>
      <c r="C2796" s="14" t="n">
        <f aca="false">IF(Data_Clean!H2796="",0,Data_Clean!H2796)*Assumptions!$B$6</f>
        <v>72.72048</v>
      </c>
      <c r="D2796" s="14" t="n">
        <f aca="false">Data_Clean!I2796*Assumptions!$B$7</f>
        <v>0</v>
      </c>
      <c r="E2796" s="14" t="n">
        <f aca="false">Data_Clean!J2796*Assumptions!$B$8</f>
        <v>0</v>
      </c>
      <c r="F2796" s="14" t="n">
        <f aca="false">Data_Clean!K2796*Assumptions!$B$9</f>
        <v>0</v>
      </c>
      <c r="G2796" s="14" t="n">
        <f aca="false">Data_Clean!L2796*Assumptions!$B$10</f>
        <v>0</v>
      </c>
      <c r="H2796" s="14" t="n">
        <f aca="false">IF(OR(Data_Clean!M2796="",Data_Clean!N2796=""),0,Data_Clean!M2796*Data_Clean!N2796/100)*Assumptions!$B$13*Assumptions!$B$11</f>
        <v>25.758</v>
      </c>
      <c r="I2796" s="14" t="n">
        <f aca="false">Data_Clean!O2796*4*Assumptions!$B$12</f>
        <v>13.6248</v>
      </c>
      <c r="J2796" s="14" t="n">
        <f aca="false">SUM(B2796:I2796)</f>
        <v>275.82228</v>
      </c>
      <c r="K2796" s="16" t="n">
        <f aca="false">IF(Data_Clean!P2796="","",Assumptions!$B$15*0.5^(Data_Clean!P2796/Assumptions!$B$20))</f>
        <v>25.5200148285257</v>
      </c>
      <c r="L2796" s="16" t="n">
        <f aca="false">Assumptions!$B$16*MIN(1,LN(1+Data_Clean!Q2796)/LN(1+Assumptions!$B$21))</f>
        <v>15.9666747748371</v>
      </c>
      <c r="M2796" s="16" t="n">
        <f aca="false">Assumptions!$B$17*(0.6*MIN(1,Data_Clean!R2796/Assumptions!$B$22)+0.4*IF(Data_Clean!S2796="",0,Data_Clean!S2796))</f>
        <v>13.458</v>
      </c>
      <c r="N2796" s="16" t="n">
        <f aca="false">Assumptions!$B$18*MIN(1,(Data_Clean!F2796-1)/Assumptions!$B$23)</f>
        <v>10</v>
      </c>
      <c r="O2796" s="16" t="n">
        <f aca="false">Assumptions!$B$19*(0.4*IF(Data_Clean!E2796="",0,MIN(1,Data_Clean!E2796/12/Assumptions!$B$24))+0.35*IF(Data_Clean!D2796="Y",1,0)+0.25*(1-MIN(Data_Clean!T2796,3)/3))/IF(Data_Clean!E2796="",0.6,1)</f>
        <v>11.85</v>
      </c>
      <c r="P2796" s="16" t="n">
        <f aca="false">SUM(K2796:O2796)/(Assumptions!$D$5-IF(K2796="",Assumptions!$B$15,0))*100</f>
        <v>76.7946896033628</v>
      </c>
      <c r="Q2796" s="7" t="str">
        <f aca="false">IF(J2796&gt;=Assumptions!$B$26,"High",IF(J2796&gt;=Assumptions!$B$27,"Mid","Low"))</f>
        <v>Low</v>
      </c>
      <c r="R2796" s="7" t="str">
        <f aca="false">IF(P2796&gt;=Assumptions!$B$28,"High",IF(P2796&gt;=Assumptions!$B$29,"Mid","Low"))</f>
        <v>High</v>
      </c>
      <c r="S2796" s="7" t="str">
        <f aca="false">INDEX(Assumptions!$B$33:$B$41,MATCH(Q2796&amp;"|"&amp;R2796,Assumptions!$A$33:$A$41,0))</f>
        <v>Engaged Builders</v>
      </c>
      <c r="T2796" s="7" t="n">
        <f aca="false">IF(ISNUMBER(Data_Clean!V2796),J2796*Data_Clean!V2796,0)</f>
        <v>5.488863372</v>
      </c>
    </row>
    <row r="2797" customFormat="false" ht="15" hidden="false" customHeight="false" outlineLevel="0" collapsed="false">
      <c r="A2797" s="15" t="str">
        <f aca="false">Data_Clean!A2797</f>
        <v>CX102793</v>
      </c>
      <c r="B2797" s="14" t="n">
        <f aca="false">Data_Clean!G2797*Assumptions!$B$5</f>
        <v>59.25425</v>
      </c>
      <c r="C2797" s="14" t="n">
        <f aca="false">IF(Data_Clean!H2797="",0,Data_Clean!H2797)*Assumptions!$B$6</f>
        <v>304.76328</v>
      </c>
      <c r="D2797" s="14" t="n">
        <f aca="false">Data_Clean!I2797*Assumptions!$B$7</f>
        <v>0</v>
      </c>
      <c r="E2797" s="14" t="n">
        <f aca="false">Data_Clean!J2797*Assumptions!$B$8</f>
        <v>0</v>
      </c>
      <c r="F2797" s="14" t="n">
        <f aca="false">Data_Clean!K2797*Assumptions!$B$9</f>
        <v>0</v>
      </c>
      <c r="G2797" s="14" t="n">
        <f aca="false">Data_Clean!L2797*Assumptions!$B$10</f>
        <v>0</v>
      </c>
      <c r="H2797" s="14" t="n">
        <f aca="false">IF(OR(Data_Clean!M2797="",Data_Clean!N2797=""),0,Data_Clean!M2797*Data_Clean!N2797/100)*Assumptions!$B$13*Assumptions!$B$11</f>
        <v>257.796</v>
      </c>
      <c r="I2797" s="14" t="n">
        <f aca="false">Data_Clean!O2797*4*Assumptions!$B$12</f>
        <v>27.4392</v>
      </c>
      <c r="J2797" s="14" t="n">
        <f aca="false">SUM(B2797:I2797)</f>
        <v>649.25273</v>
      </c>
      <c r="K2797" s="16" t="n">
        <f aca="false">IF(Data_Clean!P2797="","",Assumptions!$B$15*0.5^(Data_Clean!P2797/Assumptions!$B$20))</f>
        <v>29.3147990530274</v>
      </c>
      <c r="L2797" s="16" t="n">
        <f aca="false">Assumptions!$B$16*MIN(1,LN(1+Data_Clean!Q2797)/LN(1+Assumptions!$B$21))</f>
        <v>17.1436755841963</v>
      </c>
      <c r="M2797" s="16" t="n">
        <f aca="false">Assumptions!$B$17*(0.6*MIN(1,Data_Clean!R2797/Assumptions!$B$22)+0.4*IF(Data_Clean!S2797="",0,Data_Clean!S2797))</f>
        <v>2.712</v>
      </c>
      <c r="N2797" s="16" t="n">
        <f aca="false">Assumptions!$B$18*MIN(1,(Data_Clean!F2797-1)/Assumptions!$B$23)</f>
        <v>10</v>
      </c>
      <c r="O2797" s="16" t="n">
        <f aca="false">Assumptions!$B$19*(0.4*IF(Data_Clean!E2797="",0,MIN(1,Data_Clean!E2797/12/Assumptions!$B$24))+0.35*IF(Data_Clean!D2797="Y",1,0)+0.25*(1-MIN(Data_Clean!T2797,3)/3))/IF(Data_Clean!E2797="",0.6,1)</f>
        <v>12.3</v>
      </c>
      <c r="P2797" s="16" t="n">
        <f aca="false">SUM(K2797:O2797)/(Assumptions!$D$5-IF(K2797="",Assumptions!$B$15,0))*100</f>
        <v>71.4704746372237</v>
      </c>
      <c r="Q2797" s="7" t="str">
        <f aca="false">IF(J2797&gt;=Assumptions!$B$26,"High",IF(J2797&gt;=Assumptions!$B$27,"Mid","Low"))</f>
        <v>Mid</v>
      </c>
      <c r="R2797" s="7" t="str">
        <f aca="false">IF(P2797&gt;=Assumptions!$B$28,"High",IF(P2797&gt;=Assumptions!$B$29,"Mid","Low"))</f>
        <v>High</v>
      </c>
      <c r="S2797" s="7" t="str">
        <f aca="false">INDEX(Assumptions!$B$33:$B$41,MATCH(Q2797&amp;"|"&amp;R2797,Assumptions!$A$33:$A$41,0))</f>
        <v>Engaged Builders</v>
      </c>
      <c r="T2797" s="7" t="n">
        <f aca="false">IF(ISNUMBER(Data_Clean!V2797),J2797*Data_Clean!V2797,0)</f>
        <v>16.555944615</v>
      </c>
    </row>
    <row r="2798" customFormat="false" ht="15" hidden="false" customHeight="false" outlineLevel="0" collapsed="false">
      <c r="A2798" s="15" t="str">
        <f aca="false">Data_Clean!A2798</f>
        <v>CX102794</v>
      </c>
      <c r="B2798" s="14" t="n">
        <f aca="false">Data_Clean!G2798*Assumptions!$B$5</f>
        <v>50.11775</v>
      </c>
      <c r="C2798" s="14" t="n">
        <f aca="false">IF(Data_Clean!H2798="",0,Data_Clean!H2798)*Assumptions!$B$6</f>
        <v>937.13544</v>
      </c>
      <c r="D2798" s="14" t="n">
        <f aca="false">Data_Clean!I2798*Assumptions!$B$7</f>
        <v>0</v>
      </c>
      <c r="E2798" s="14" t="n">
        <f aca="false">Data_Clean!J2798*Assumptions!$B$8</f>
        <v>0</v>
      </c>
      <c r="F2798" s="14" t="n">
        <f aca="false">Data_Clean!K2798*Assumptions!$B$9</f>
        <v>0</v>
      </c>
      <c r="G2798" s="14" t="n">
        <f aca="false">Data_Clean!L2798*Assumptions!$B$10</f>
        <v>0</v>
      </c>
      <c r="H2798" s="14" t="n">
        <f aca="false">IF(OR(Data_Clean!M2798="",Data_Clean!N2798=""),0,Data_Clean!M2798*Data_Clean!N2798/100)*Assumptions!$B$13*Assumptions!$B$11</f>
        <v>0</v>
      </c>
      <c r="I2798" s="14" t="n">
        <f aca="false">Data_Clean!O2798*4*Assumptions!$B$12</f>
        <v>0</v>
      </c>
      <c r="J2798" s="14" t="n">
        <f aca="false">SUM(B2798:I2798)</f>
        <v>987.25319</v>
      </c>
      <c r="K2798" s="16" t="n">
        <f aca="false">IF(Data_Clean!P2798="","",Assumptions!$B$15*0.5^(Data_Clean!P2798/Assumptions!$B$20))</f>
        <v>4.30761883123888</v>
      </c>
      <c r="L2798" s="16" t="n">
        <f aca="false">Assumptions!$B$16*MIN(1,LN(1+Data_Clean!Q2798)/LN(1+Assumptions!$B$21))</f>
        <v>10.362865626271</v>
      </c>
      <c r="M2798" s="16" t="n">
        <f aca="false">Assumptions!$B$17*(0.6*MIN(1,Data_Clean!R2798/Assumptions!$B$22)+0.4*IF(Data_Clean!S2798="",0,Data_Clean!S2798))</f>
        <v>9.456</v>
      </c>
      <c r="N2798" s="16" t="n">
        <f aca="false">Assumptions!$B$18*MIN(1,(Data_Clean!F2798-1)/Assumptions!$B$23)</f>
        <v>10</v>
      </c>
      <c r="O2798" s="16" t="n">
        <f aca="false">Assumptions!$B$19*(0.4*IF(Data_Clean!E2798="",0,MIN(1,Data_Clean!E2798/12/Assumptions!$B$24))+0.35*IF(Data_Clean!D2798="Y",1,0)+0.25*(1-MIN(Data_Clean!T2798,3)/3))/IF(Data_Clean!E2798="",0.6,1)</f>
        <v>6.7</v>
      </c>
      <c r="P2798" s="16" t="n">
        <f aca="false">SUM(K2798:O2798)/(Assumptions!$D$5-IF(K2798="",Assumptions!$B$15,0))*100</f>
        <v>40.8264844575099</v>
      </c>
      <c r="Q2798" s="7" t="str">
        <f aca="false">IF(J2798&gt;=Assumptions!$B$26,"High",IF(J2798&gt;=Assumptions!$B$27,"Mid","Low"))</f>
        <v>Mid</v>
      </c>
      <c r="R2798" s="7" t="str">
        <f aca="false">IF(P2798&gt;=Assumptions!$B$28,"High",IF(P2798&gt;=Assumptions!$B$29,"Mid","Low"))</f>
        <v>Low</v>
      </c>
      <c r="S2798" s="7" t="str">
        <f aca="false">INDEX(Assumptions!$B$33:$B$41,MATCH(Q2798&amp;"|"&amp;R2798,Assumptions!$A$33:$A$41,0))</f>
        <v>Light Touch</v>
      </c>
      <c r="T2798" s="7" t="n">
        <f aca="false">IF(ISNUMBER(Data_Clean!V2798),J2798*Data_Clean!V2798,0)</f>
        <v>86.87828072</v>
      </c>
    </row>
    <row r="2799" customFormat="false" ht="15" hidden="false" customHeight="false" outlineLevel="0" collapsed="false">
      <c r="A2799" s="15" t="str">
        <f aca="false">Data_Clean!A2799</f>
        <v>CX102795</v>
      </c>
      <c r="B2799" s="14" t="n">
        <f aca="false">Data_Clean!G2799*Assumptions!$B$5</f>
        <v>124.9425</v>
      </c>
      <c r="C2799" s="14" t="n">
        <f aca="false">IF(Data_Clean!H2799="",0,Data_Clean!H2799)*Assumptions!$B$6</f>
        <v>102.8244</v>
      </c>
      <c r="D2799" s="14" t="n">
        <f aca="false">Data_Clean!I2799*Assumptions!$B$7</f>
        <v>0</v>
      </c>
      <c r="E2799" s="14" t="n">
        <f aca="false">Data_Clean!J2799*Assumptions!$B$8</f>
        <v>0</v>
      </c>
      <c r="F2799" s="14" t="n">
        <f aca="false">Data_Clean!K2799*Assumptions!$B$9</f>
        <v>0</v>
      </c>
      <c r="G2799" s="14" t="n">
        <f aca="false">Data_Clean!L2799*Assumptions!$B$10</f>
        <v>0</v>
      </c>
      <c r="H2799" s="14" t="n">
        <f aca="false">IF(OR(Data_Clean!M2799="",Data_Clean!N2799=""),0,Data_Clean!M2799*Data_Clean!N2799/100)*Assumptions!$B$13*Assumptions!$B$11</f>
        <v>33.048</v>
      </c>
      <c r="I2799" s="14" t="n">
        <f aca="false">Data_Clean!O2799*4*Assumptions!$B$12</f>
        <v>29.01648</v>
      </c>
      <c r="J2799" s="14" t="n">
        <f aca="false">SUM(B2799:I2799)</f>
        <v>289.83138</v>
      </c>
      <c r="K2799" s="16" t="n">
        <f aca="false">IF(Data_Clean!P2799="","",Assumptions!$B$15*0.5^(Data_Clean!P2799/Assumptions!$B$20))</f>
        <v>27.3516746567465</v>
      </c>
      <c r="L2799" s="16" t="n">
        <f aca="false">Assumptions!$B$16*MIN(1,LN(1+Data_Clean!Q2799)/LN(1+Assumptions!$B$21))</f>
        <v>17.5349301826849</v>
      </c>
      <c r="M2799" s="16" t="n">
        <f aca="false">Assumptions!$B$17*(0.6*MIN(1,Data_Clean!R2799/Assumptions!$B$22)+0.4*IF(Data_Clean!S2799="",0,Data_Clean!S2799))</f>
        <v>11.892</v>
      </c>
      <c r="N2799" s="16" t="n">
        <f aca="false">Assumptions!$B$18*MIN(1,(Data_Clean!F2799-1)/Assumptions!$B$23)</f>
        <v>15</v>
      </c>
      <c r="O2799" s="16" t="n">
        <f aca="false">Assumptions!$B$19*(0.4*IF(Data_Clean!E2799="",0,MIN(1,Data_Clean!E2799/12/Assumptions!$B$24))+0.35*IF(Data_Clean!D2799="Y",1,0)+0.25*(1-MIN(Data_Clean!T2799,3)/3))/IF(Data_Clean!E2799="",0.6,1)</f>
        <v>9.05</v>
      </c>
      <c r="P2799" s="16" t="n">
        <f aca="false">SUM(K2799:O2799)/(Assumptions!$D$5-IF(K2799="",Assumptions!$B$15,0))*100</f>
        <v>80.8286048394314</v>
      </c>
      <c r="Q2799" s="7" t="str">
        <f aca="false">IF(J2799&gt;=Assumptions!$B$26,"High",IF(J2799&gt;=Assumptions!$B$27,"Mid","Low"))</f>
        <v>Low</v>
      </c>
      <c r="R2799" s="7" t="str">
        <f aca="false">IF(P2799&gt;=Assumptions!$B$28,"High",IF(P2799&gt;=Assumptions!$B$29,"Mid","Low"))</f>
        <v>High</v>
      </c>
      <c r="S2799" s="7" t="str">
        <f aca="false">INDEX(Assumptions!$B$33:$B$41,MATCH(Q2799&amp;"|"&amp;R2799,Assumptions!$A$33:$A$41,0))</f>
        <v>Engaged Builders</v>
      </c>
      <c r="T2799" s="7" t="n">
        <f aca="false">IF(ISNUMBER(Data_Clean!V2799),J2799*Data_Clean!V2799,0)</f>
        <v>4.3474707</v>
      </c>
    </row>
    <row r="2800" customFormat="false" ht="15" hidden="false" customHeight="false" outlineLevel="0" collapsed="false">
      <c r="A2800" s="15" t="str">
        <f aca="false">Data_Clean!A2800</f>
        <v>CX102796</v>
      </c>
      <c r="B2800" s="14" t="n">
        <f aca="false">Data_Clean!G2800*Assumptions!$B$5</f>
        <v>61.49925</v>
      </c>
      <c r="C2800" s="14" t="n">
        <f aca="false">IF(Data_Clean!H2800="",0,Data_Clean!H2800)*Assumptions!$B$6</f>
        <v>63.99996</v>
      </c>
      <c r="D2800" s="14" t="n">
        <f aca="false">Data_Clean!I2800*Assumptions!$B$7</f>
        <v>86.4</v>
      </c>
      <c r="E2800" s="14" t="n">
        <f aca="false">Data_Clean!J2800*Assumptions!$B$8</f>
        <v>0</v>
      </c>
      <c r="F2800" s="14" t="n">
        <f aca="false">Data_Clean!K2800*Assumptions!$B$9</f>
        <v>0</v>
      </c>
      <c r="G2800" s="14" t="n">
        <f aca="false">Data_Clean!L2800*Assumptions!$B$10</f>
        <v>0</v>
      </c>
      <c r="H2800" s="14" t="n">
        <f aca="false">IF(OR(Data_Clean!M2800="",Data_Clean!N2800=""),0,Data_Clean!M2800*Data_Clean!N2800/100)*Assumptions!$B$13*Assumptions!$B$11</f>
        <v>0</v>
      </c>
      <c r="I2800" s="14" t="n">
        <f aca="false">Data_Clean!O2800*4*Assumptions!$B$12</f>
        <v>0</v>
      </c>
      <c r="J2800" s="14" t="n">
        <f aca="false">SUM(B2800:I2800)</f>
        <v>211.89921</v>
      </c>
      <c r="K2800" s="16" t="n">
        <f aca="false">IF(Data_Clean!P2800="","",Assumptions!$B$15*0.5^(Data_Clean!P2800/Assumptions!$B$20))</f>
        <v>27.3516746567465</v>
      </c>
      <c r="L2800" s="16" t="n">
        <f aca="false">Assumptions!$B$16*MIN(1,LN(1+Data_Clean!Q2800)/LN(1+Assumptions!$B$21))</f>
        <v>11.2934465146257</v>
      </c>
      <c r="M2800" s="16" t="n">
        <f aca="false">Assumptions!$B$17*(0.6*MIN(1,Data_Clean!R2800/Assumptions!$B$22)+0.4*IF(Data_Clean!S2800="",0,Data_Clean!S2800))</f>
        <v>8.028</v>
      </c>
      <c r="N2800" s="16" t="n">
        <f aca="false">Assumptions!$B$18*MIN(1,(Data_Clean!F2800-1)/Assumptions!$B$23)</f>
        <v>15</v>
      </c>
      <c r="O2800" s="16" t="n">
        <f aca="false">Assumptions!$B$19*(0.4*IF(Data_Clean!E2800="",0,MIN(1,Data_Clean!E2800/12/Assumptions!$B$24))+0.35*IF(Data_Clean!D2800="Y",1,0)+0.25*(1-MIN(Data_Clean!T2800,3)/3))/IF(Data_Clean!E2800="",0.6,1)</f>
        <v>5.25</v>
      </c>
      <c r="P2800" s="16" t="n">
        <f aca="false">SUM(K2800:O2800)/(Assumptions!$D$5-IF(K2800="",Assumptions!$B$15,0))*100</f>
        <v>66.9231211713722</v>
      </c>
      <c r="Q2800" s="7" t="str">
        <f aca="false">IF(J2800&gt;=Assumptions!$B$26,"High",IF(J2800&gt;=Assumptions!$B$27,"Mid","Low"))</f>
        <v>Low</v>
      </c>
      <c r="R2800" s="7" t="str">
        <f aca="false">IF(P2800&gt;=Assumptions!$B$28,"High",IF(P2800&gt;=Assumptions!$B$29,"Mid","Low"))</f>
        <v>Mid</v>
      </c>
      <c r="S2800" s="7" t="str">
        <f aca="false">INDEX(Assumptions!$B$33:$B$41,MATCH(Q2800&amp;"|"&amp;R2800,Assumptions!$A$33:$A$41,0))</f>
        <v>Light Touch</v>
      </c>
      <c r="T2800" s="7" t="n">
        <f aca="false">IF(ISNUMBER(Data_Clean!V2800),J2800*Data_Clean!V2800,0)</f>
        <v>16.845987195</v>
      </c>
    </row>
    <row r="2801" customFormat="false" ht="15" hidden="false" customHeight="false" outlineLevel="0" collapsed="false">
      <c r="A2801" s="15" t="str">
        <f aca="false">Data_Clean!A2801</f>
        <v>CX102797</v>
      </c>
      <c r="B2801" s="14" t="n">
        <f aca="false">Data_Clean!G2801*Assumptions!$B$5</f>
        <v>91.27275</v>
      </c>
      <c r="C2801" s="14" t="n">
        <f aca="false">IF(Data_Clean!H2801="",0,Data_Clean!H2801)*Assumptions!$B$6</f>
        <v>297.15672</v>
      </c>
      <c r="D2801" s="14" t="n">
        <f aca="false">Data_Clean!I2801*Assumptions!$B$7</f>
        <v>0</v>
      </c>
      <c r="E2801" s="14" t="n">
        <f aca="false">Data_Clean!J2801*Assumptions!$B$8</f>
        <v>450.201525</v>
      </c>
      <c r="F2801" s="14" t="n">
        <f aca="false">Data_Clean!K2801*Assumptions!$B$9</f>
        <v>0</v>
      </c>
      <c r="G2801" s="14" t="n">
        <f aca="false">Data_Clean!L2801*Assumptions!$B$10</f>
        <v>0</v>
      </c>
      <c r="H2801" s="14" t="n">
        <f aca="false">IF(OR(Data_Clean!M2801="",Data_Clean!N2801=""),0,Data_Clean!M2801*Data_Clean!N2801/100)*Assumptions!$B$13*Assumptions!$B$11</f>
        <v>221.94</v>
      </c>
      <c r="I2801" s="14" t="n">
        <f aca="false">Data_Clean!O2801*4*Assumptions!$B$12</f>
        <v>37.32768</v>
      </c>
      <c r="J2801" s="14" t="n">
        <f aca="false">SUM(B2801:I2801)</f>
        <v>1097.898675</v>
      </c>
      <c r="K2801" s="16" t="n">
        <f aca="false">IF(Data_Clean!P2801="","",Assumptions!$B$15*0.5^(Data_Clean!P2801/Assumptions!$B$20))</f>
        <v>18.4671662001737</v>
      </c>
      <c r="L2801" s="16" t="n">
        <f aca="false">Assumptions!$B$16*MIN(1,LN(1+Data_Clean!Q2801)/LN(1+Assumptions!$B$21))</f>
        <v>15.7812965263578</v>
      </c>
      <c r="M2801" s="16" t="n">
        <f aca="false">Assumptions!$B$17*(0.6*MIN(1,Data_Clean!R2801/Assumptions!$B$22)+0.4*IF(Data_Clean!S2801="",0,Data_Clean!S2801))</f>
        <v>8.136</v>
      </c>
      <c r="N2801" s="16" t="n">
        <f aca="false">Assumptions!$B$18*MIN(1,(Data_Clean!F2801-1)/Assumptions!$B$23)</f>
        <v>15</v>
      </c>
      <c r="O2801" s="16" t="n">
        <f aca="false">Assumptions!$B$19*(0.4*IF(Data_Clean!E2801="",0,MIN(1,Data_Clean!E2801/12/Assumptions!$B$24))+0.35*IF(Data_Clean!D2801="Y",1,0)+0.25*(1-MIN(Data_Clean!T2801,3)/3))/IF(Data_Clean!E2801="",0.6,1)</f>
        <v>15</v>
      </c>
      <c r="P2801" s="16" t="n">
        <f aca="false">SUM(K2801:O2801)/(Assumptions!$D$5-IF(K2801="",Assumptions!$B$15,0))*100</f>
        <v>72.3844627265315</v>
      </c>
      <c r="Q2801" s="7" t="str">
        <f aca="false">IF(J2801&gt;=Assumptions!$B$26,"High",IF(J2801&gt;=Assumptions!$B$27,"Mid","Low"))</f>
        <v>Mid</v>
      </c>
      <c r="R2801" s="7" t="str">
        <f aca="false">IF(P2801&gt;=Assumptions!$B$28,"High",IF(P2801&gt;=Assumptions!$B$29,"Mid","Low"))</f>
        <v>High</v>
      </c>
      <c r="S2801" s="7" t="str">
        <f aca="false">INDEX(Assumptions!$B$33:$B$41,MATCH(Q2801&amp;"|"&amp;R2801,Assumptions!$A$33:$A$41,0))</f>
        <v>Engaged Builders</v>
      </c>
      <c r="T2801" s="7" t="n">
        <f aca="false">IF(ISNUMBER(Data_Clean!V2801),J2801*Data_Clean!V2801,0)</f>
        <v>16.24890039</v>
      </c>
    </row>
    <row r="2802" customFormat="false" ht="15" hidden="false" customHeight="false" outlineLevel="0" collapsed="false">
      <c r="A2802" s="15" t="str">
        <f aca="false">Data_Clean!A2802</f>
        <v>CX102798</v>
      </c>
      <c r="B2802" s="14" t="n">
        <f aca="false">Data_Clean!G2802*Assumptions!$B$5</f>
        <v>148.05025</v>
      </c>
      <c r="C2802" s="14" t="n">
        <f aca="false">IF(Data_Clean!H2802="",0,Data_Clean!H2802)*Assumptions!$B$6</f>
        <v>0</v>
      </c>
      <c r="D2802" s="14" t="n">
        <f aca="false">Data_Clean!I2802*Assumptions!$B$7</f>
        <v>0</v>
      </c>
      <c r="E2802" s="14" t="n">
        <f aca="false">Data_Clean!J2802*Assumptions!$B$8</f>
        <v>0</v>
      </c>
      <c r="F2802" s="14" t="n">
        <f aca="false">Data_Clean!K2802*Assumptions!$B$9</f>
        <v>871.2</v>
      </c>
      <c r="G2802" s="14" t="n">
        <f aca="false">Data_Clean!L2802*Assumptions!$B$10</f>
        <v>1223.55</v>
      </c>
      <c r="H2802" s="14" t="n">
        <f aca="false">IF(OR(Data_Clean!M2802="",Data_Clean!N2802=""),0,Data_Clean!M2802*Data_Clean!N2802/100)*Assumptions!$B$13*Assumptions!$B$11</f>
        <v>0</v>
      </c>
      <c r="I2802" s="14" t="n">
        <f aca="false">Data_Clean!O2802*4*Assumptions!$B$12</f>
        <v>17.3688</v>
      </c>
      <c r="J2802" s="14" t="n">
        <f aca="false">SUM(B2802:I2802)</f>
        <v>2260.16905</v>
      </c>
      <c r="K2802" s="16" t="n">
        <f aca="false">IF(Data_Clean!P2802="","",Assumptions!$B$15*0.5^(Data_Clean!P2802/Assumptions!$B$20))</f>
        <v>27.3516746567465</v>
      </c>
      <c r="L2802" s="16" t="n">
        <f aca="false">Assumptions!$B$16*MIN(1,LN(1+Data_Clean!Q2802)/LN(1+Assumptions!$B$21))</f>
        <v>14.7060656260474</v>
      </c>
      <c r="M2802" s="16" t="n">
        <f aca="false">Assumptions!$B$17*(0.6*MIN(1,Data_Clean!R2802/Assumptions!$B$22)+0.4*IF(Data_Clean!S2802="",0,Data_Clean!S2802))</f>
        <v>3.786</v>
      </c>
      <c r="N2802" s="16" t="n">
        <f aca="false">Assumptions!$B$18*MIN(1,(Data_Clean!F2802-1)/Assumptions!$B$23)</f>
        <v>15</v>
      </c>
      <c r="O2802" s="16" t="n">
        <f aca="false">Assumptions!$B$19*(0.4*IF(Data_Clean!E2802="",0,MIN(1,Data_Clean!E2802/12/Assumptions!$B$24))+0.35*IF(Data_Clean!D2802="Y",1,0)+0.25*(1-MIN(Data_Clean!T2802,3)/3))/IF(Data_Clean!E2802="",0.6,1)</f>
        <v>9.6</v>
      </c>
      <c r="P2802" s="16" t="n">
        <f aca="false">SUM(K2802:O2802)/(Assumptions!$D$5-IF(K2802="",Assumptions!$B$15,0))*100</f>
        <v>70.4437402827939</v>
      </c>
      <c r="Q2802" s="7" t="str">
        <f aca="false">IF(J2802&gt;=Assumptions!$B$26,"High",IF(J2802&gt;=Assumptions!$B$27,"Mid","Low"))</f>
        <v>High</v>
      </c>
      <c r="R2802" s="7" t="str">
        <f aca="false">IF(P2802&gt;=Assumptions!$B$28,"High",IF(P2802&gt;=Assumptions!$B$29,"Mid","Low"))</f>
        <v>High</v>
      </c>
      <c r="S2802" s="7" t="str">
        <f aca="false">INDEX(Assumptions!$B$33:$B$41,MATCH(Q2802&amp;"|"&amp;R2802,Assumptions!$A$33:$A$41,0))</f>
        <v>Premier Advocates</v>
      </c>
      <c r="T2802" s="7" t="n">
        <f aca="false">IF(ISNUMBER(Data_Clean!V2802),J2802*Data_Clean!V2802,0)</f>
        <v>51.53185434</v>
      </c>
    </row>
    <row r="2803" customFormat="false" ht="15" hidden="false" customHeight="false" outlineLevel="0" collapsed="false">
      <c r="A2803" s="15" t="str">
        <f aca="false">Data_Clean!A2803</f>
        <v>CX102799</v>
      </c>
      <c r="B2803" s="14" t="n">
        <f aca="false">Data_Clean!G2803*Assumptions!$B$5</f>
        <v>106.763</v>
      </c>
      <c r="C2803" s="14" t="n">
        <f aca="false">IF(Data_Clean!H2803="",0,Data_Clean!H2803)*Assumptions!$B$6</f>
        <v>162.39756</v>
      </c>
      <c r="D2803" s="14" t="n">
        <f aca="false">Data_Clean!I2803*Assumptions!$B$7</f>
        <v>279.2</v>
      </c>
      <c r="E2803" s="14" t="n">
        <f aca="false">Data_Clean!J2803*Assumptions!$B$8</f>
        <v>0</v>
      </c>
      <c r="F2803" s="14" t="n">
        <f aca="false">Data_Clean!K2803*Assumptions!$B$9</f>
        <v>0</v>
      </c>
      <c r="G2803" s="14" t="n">
        <f aca="false">Data_Clean!L2803*Assumptions!$B$10</f>
        <v>0</v>
      </c>
      <c r="H2803" s="14" t="n">
        <f aca="false">IF(OR(Data_Clean!M2803="",Data_Clean!N2803=""),0,Data_Clean!M2803*Data_Clean!N2803/100)*Assumptions!$B$13*Assumptions!$B$11</f>
        <v>0</v>
      </c>
      <c r="I2803" s="14" t="n">
        <f aca="false">Data_Clean!O2803*4*Assumptions!$B$12</f>
        <v>0</v>
      </c>
      <c r="J2803" s="14" t="n">
        <f aca="false">SUM(B2803:I2803)</f>
        <v>548.36056</v>
      </c>
      <c r="K2803" s="16" t="n">
        <f aca="false">IF(Data_Clean!P2803="","",Assumptions!$B$15*0.5^(Data_Clean!P2803/Assumptions!$B$20))</f>
        <v>25.5200148285257</v>
      </c>
      <c r="L2803" s="16" t="n">
        <f aca="false">Assumptions!$B$16*MIN(1,LN(1+Data_Clean!Q2803)/LN(1+Assumptions!$B$21))</f>
        <v>15.0586973234667</v>
      </c>
      <c r="M2803" s="16" t="n">
        <f aca="false">Assumptions!$B$17*(0.6*MIN(1,Data_Clean!R2803/Assumptions!$B$22)+0.4*IF(Data_Clean!S2803="",0,Data_Clean!S2803))</f>
        <v>7.89</v>
      </c>
      <c r="N2803" s="16" t="n">
        <f aca="false">Assumptions!$B$18*MIN(1,(Data_Clean!F2803-1)/Assumptions!$B$23)</f>
        <v>10</v>
      </c>
      <c r="O2803" s="16" t="n">
        <f aca="false">Assumptions!$B$19*(0.4*IF(Data_Clean!E2803="",0,MIN(1,Data_Clean!E2803/12/Assumptions!$B$24))+0.35*IF(Data_Clean!D2803="Y",1,0)+0.25*(1-MIN(Data_Clean!T2803,3)/3))/IF(Data_Clean!E2803="",0.6,1)</f>
        <v>11.65</v>
      </c>
      <c r="P2803" s="16" t="n">
        <f aca="false">SUM(K2803:O2803)/(Assumptions!$D$5-IF(K2803="",Assumptions!$B$15,0))*100</f>
        <v>70.1187121519924</v>
      </c>
      <c r="Q2803" s="7" t="str">
        <f aca="false">IF(J2803&gt;=Assumptions!$B$26,"High",IF(J2803&gt;=Assumptions!$B$27,"Mid","Low"))</f>
        <v>Mid</v>
      </c>
      <c r="R2803" s="7" t="str">
        <f aca="false">IF(P2803&gt;=Assumptions!$B$28,"High",IF(P2803&gt;=Assumptions!$B$29,"Mid","Low"))</f>
        <v>High</v>
      </c>
      <c r="S2803" s="7" t="str">
        <f aca="false">INDEX(Assumptions!$B$33:$B$41,MATCH(Q2803&amp;"|"&amp;R2803,Assumptions!$A$33:$A$41,0))</f>
        <v>Engaged Builders</v>
      </c>
      <c r="T2803" s="7" t="n">
        <f aca="false">IF(ISNUMBER(Data_Clean!V2803),J2803*Data_Clean!V2803,0)</f>
        <v>19.028111432</v>
      </c>
    </row>
    <row r="2804" customFormat="false" ht="15" hidden="false" customHeight="false" outlineLevel="0" collapsed="false">
      <c r="A2804" s="15" t="str">
        <f aca="false">Data_Clean!A2804</f>
        <v>CX102800</v>
      </c>
      <c r="B2804" s="14" t="n">
        <f aca="false">Data_Clean!G2804*Assumptions!$B$5</f>
        <v>172.41125</v>
      </c>
      <c r="C2804" s="14" t="n">
        <f aca="false">IF(Data_Clean!H2804="",0,Data_Clean!H2804)*Assumptions!$B$6</f>
        <v>408.44844</v>
      </c>
      <c r="D2804" s="14" t="n">
        <f aca="false">Data_Clean!I2804*Assumptions!$B$7</f>
        <v>0</v>
      </c>
      <c r="E2804" s="14" t="n">
        <f aca="false">Data_Clean!J2804*Assumptions!$B$8</f>
        <v>0</v>
      </c>
      <c r="F2804" s="14" t="n">
        <f aca="false">Data_Clean!K2804*Assumptions!$B$9</f>
        <v>0</v>
      </c>
      <c r="G2804" s="14" t="n">
        <f aca="false">Data_Clean!L2804*Assumptions!$B$10</f>
        <v>0</v>
      </c>
      <c r="H2804" s="14" t="n">
        <f aca="false">IF(OR(Data_Clean!M2804="",Data_Clean!N2804=""),0,Data_Clean!M2804*Data_Clean!N2804/100)*Assumptions!$B$13*Assumptions!$B$11</f>
        <v>180.648</v>
      </c>
      <c r="I2804" s="14" t="n">
        <f aca="false">Data_Clean!O2804*4*Assumptions!$B$12</f>
        <v>7.8024</v>
      </c>
      <c r="J2804" s="14" t="n">
        <f aca="false">SUM(B2804:I2804)</f>
        <v>769.31009</v>
      </c>
      <c r="K2804" s="16" t="n">
        <f aca="false">IF(Data_Clean!P2804="","",Assumptions!$B$15*0.5^(Data_Clean!P2804/Assumptions!$B$20))</f>
        <v>24.3675718906871</v>
      </c>
      <c r="L2804" s="16" t="n">
        <f aca="false">Assumptions!$B$16*MIN(1,LN(1+Data_Clean!Q2804)/LN(1+Assumptions!$B$21))</f>
        <v>9.16313819982653</v>
      </c>
      <c r="M2804" s="16" t="n">
        <f aca="false">Assumptions!$B$17*(0.6*MIN(1,Data_Clean!R2804/Assumptions!$B$22)+0.4*IF(Data_Clean!S2804="",0,Data_Clean!S2804))</f>
        <v>6.978</v>
      </c>
      <c r="N2804" s="16" t="n">
        <f aca="false">Assumptions!$B$18*MIN(1,(Data_Clean!F2804-1)/Assumptions!$B$23)</f>
        <v>10</v>
      </c>
      <c r="O2804" s="16" t="n">
        <f aca="false">Assumptions!$B$19*(0.4*IF(Data_Clean!E2804="",0,MIN(1,Data_Clean!E2804/12/Assumptions!$B$24))+0.35*IF(Data_Clean!D2804="Y",1,0)+0.25*(1-MIN(Data_Clean!T2804,3)/3))/IF(Data_Clean!E2804="",0.6,1)</f>
        <v>4.75</v>
      </c>
      <c r="P2804" s="16" t="n">
        <f aca="false">SUM(K2804:O2804)/(Assumptions!$D$5-IF(K2804="",Assumptions!$B$15,0))*100</f>
        <v>55.2587100905136</v>
      </c>
      <c r="Q2804" s="7" t="str">
        <f aca="false">IF(J2804&gt;=Assumptions!$B$26,"High",IF(J2804&gt;=Assumptions!$B$27,"Mid","Low"))</f>
        <v>Mid</v>
      </c>
      <c r="R2804" s="7" t="str">
        <f aca="false">IF(P2804&gt;=Assumptions!$B$28,"High",IF(P2804&gt;=Assumptions!$B$29,"Mid","Low"))</f>
        <v>Mid</v>
      </c>
      <c r="S2804" s="7" t="str">
        <f aca="false">INDEX(Assumptions!$B$33:$B$41,MATCH(Q2804&amp;"|"&amp;R2804,Assumptions!$A$33:$A$41,0))</f>
        <v>Established Core</v>
      </c>
      <c r="T2804" s="7" t="n">
        <f aca="false">IF(ISNUMBER(Data_Clean!V2804),J2804*Data_Clean!V2804,0)</f>
        <v>98.856346565</v>
      </c>
    </row>
    <row r="2805" customFormat="false" ht="15" hidden="false" customHeight="false" outlineLevel="0" collapsed="false">
      <c r="A2805" s="15" t="str">
        <f aca="false">Data_Clean!A2805</f>
        <v>CX102801</v>
      </c>
      <c r="B2805" s="14" t="n">
        <f aca="false">Data_Clean!G2805*Assumptions!$B$5</f>
        <v>91.474</v>
      </c>
      <c r="C2805" s="14" t="n">
        <f aca="false">IF(Data_Clean!H2805="",0,Data_Clean!H2805)*Assumptions!$B$6</f>
        <v>0</v>
      </c>
      <c r="D2805" s="14" t="n">
        <f aca="false">Data_Clean!I2805*Assumptions!$B$7</f>
        <v>0</v>
      </c>
      <c r="E2805" s="14" t="n">
        <f aca="false">Data_Clean!J2805*Assumptions!$B$8</f>
        <v>0</v>
      </c>
      <c r="F2805" s="14" t="n">
        <f aca="false">Data_Clean!K2805*Assumptions!$B$9</f>
        <v>0</v>
      </c>
      <c r="G2805" s="14" t="n">
        <f aca="false">Data_Clean!L2805*Assumptions!$B$10</f>
        <v>0</v>
      </c>
      <c r="H2805" s="14" t="n">
        <f aca="false">IF(OR(Data_Clean!M2805="",Data_Clean!N2805=""),0,Data_Clean!M2805*Data_Clean!N2805/100)*Assumptions!$B$13*Assumptions!$B$11</f>
        <v>0</v>
      </c>
      <c r="I2805" s="14" t="n">
        <f aca="false">Data_Clean!O2805*4*Assumptions!$B$12</f>
        <v>0</v>
      </c>
      <c r="J2805" s="14" t="n">
        <f aca="false">SUM(B2805:I2805)</f>
        <v>91.474</v>
      </c>
      <c r="K2805" s="16" t="n">
        <f aca="false">IF(Data_Clean!P2805="","",Assumptions!$B$15*0.5^(Data_Clean!P2805/Assumptions!$B$20))</f>
        <v>0.0377745207550658</v>
      </c>
      <c r="L2805" s="16" t="n">
        <f aca="false">Assumptions!$B$16*MIN(1,LN(1+Data_Clean!Q2805)/LN(1+Assumptions!$B$21))</f>
        <v>0</v>
      </c>
      <c r="M2805" s="16" t="n">
        <f aca="false">Assumptions!$B$17*(0.6*MIN(1,Data_Clean!R2805/Assumptions!$B$22)+0.4*IF(Data_Clean!S2805="",0,Data_Clean!S2805))</f>
        <v>0</v>
      </c>
      <c r="N2805" s="16" t="n">
        <f aca="false">Assumptions!$B$18*MIN(1,(Data_Clean!F2805-1)/Assumptions!$B$23)</f>
        <v>0</v>
      </c>
      <c r="O2805" s="16" t="n">
        <f aca="false">Assumptions!$B$19*(0.4*IF(Data_Clean!E2805="",0,MIN(1,Data_Clean!E2805/12/Assumptions!$B$24))+0.35*IF(Data_Clean!D2805="Y",1,0)+0.25*(1-MIN(Data_Clean!T2805,3)/3))/IF(Data_Clean!E2805="",0.6,1)</f>
        <v>15</v>
      </c>
      <c r="P2805" s="16" t="n">
        <f aca="false">SUM(K2805:O2805)/(Assumptions!$D$5-IF(K2805="",Assumptions!$B$15,0))*100</f>
        <v>15.0377745207551</v>
      </c>
      <c r="Q2805" s="7" t="str">
        <f aca="false">IF(J2805&gt;=Assumptions!$B$26,"High",IF(J2805&gt;=Assumptions!$B$27,"Mid","Low"))</f>
        <v>Low</v>
      </c>
      <c r="R2805" s="7" t="str">
        <f aca="false">IF(P2805&gt;=Assumptions!$B$28,"High",IF(P2805&gt;=Assumptions!$B$29,"Mid","Low"))</f>
        <v>Low</v>
      </c>
      <c r="S2805" s="7" t="str">
        <f aca="false">INDEX(Assumptions!$B$33:$B$41,MATCH(Q2805&amp;"|"&amp;R2805,Assumptions!$A$33:$A$41,0))</f>
        <v>Dormant &amp; Low Value</v>
      </c>
      <c r="T2805" s="7" t="n">
        <f aca="false">IF(ISNUMBER(Data_Clean!V2805),J2805*Data_Clean!V2805,0)</f>
        <v>16.8952478</v>
      </c>
    </row>
    <row r="2806" customFormat="false" ht="15" hidden="false" customHeight="false" outlineLevel="0" collapsed="false">
      <c r="A2806" s="15" t="str">
        <f aca="false">Data_Clean!A2806</f>
        <v>CX102802</v>
      </c>
      <c r="B2806" s="14" t="n">
        <f aca="false">Data_Clean!G2806*Assumptions!$B$5</f>
        <v>49.32925</v>
      </c>
      <c r="C2806" s="14" t="n">
        <f aca="false">IF(Data_Clean!H2806="",0,Data_Clean!H2806)*Assumptions!$B$6</f>
        <v>247.90992</v>
      </c>
      <c r="D2806" s="14" t="n">
        <f aca="false">Data_Clean!I2806*Assumptions!$B$7</f>
        <v>0</v>
      </c>
      <c r="E2806" s="14" t="n">
        <f aca="false">Data_Clean!J2806*Assumptions!$B$8</f>
        <v>0</v>
      </c>
      <c r="F2806" s="14" t="n">
        <f aca="false">Data_Clean!K2806*Assumptions!$B$9</f>
        <v>0</v>
      </c>
      <c r="G2806" s="14" t="n">
        <f aca="false">Data_Clean!L2806*Assumptions!$B$10</f>
        <v>0</v>
      </c>
      <c r="H2806" s="14" t="n">
        <f aca="false">IF(OR(Data_Clean!M2806="",Data_Clean!N2806=""),0,Data_Clean!M2806*Data_Clean!N2806/100)*Assumptions!$B$13*Assumptions!$B$11</f>
        <v>0</v>
      </c>
      <c r="I2806" s="14" t="n">
        <f aca="false">Data_Clean!O2806*4*Assumptions!$B$12</f>
        <v>0</v>
      </c>
      <c r="J2806" s="14" t="n">
        <f aca="false">SUM(B2806:I2806)</f>
        <v>297.23917</v>
      </c>
      <c r="K2806" s="16" t="n">
        <f aca="false">IF(Data_Clean!P2806="","",Assumptions!$B$15*0.5^(Data_Clean!P2806/Assumptions!$B$20))</f>
        <v>28.6452481173125</v>
      </c>
      <c r="L2806" s="16" t="n">
        <f aca="false">Assumptions!$B$16*MIN(1,LN(1+Data_Clean!Q2806)/LN(1+Assumptions!$B$21))</f>
        <v>15.9666747748371</v>
      </c>
      <c r="M2806" s="16" t="n">
        <f aca="false">Assumptions!$B$17*(0.6*MIN(1,Data_Clean!R2806/Assumptions!$B$22)+0.4*IF(Data_Clean!S2806="",0,Data_Clean!S2806))</f>
        <v>13.716</v>
      </c>
      <c r="N2806" s="16" t="n">
        <f aca="false">Assumptions!$B$18*MIN(1,(Data_Clean!F2806-1)/Assumptions!$B$23)</f>
        <v>5</v>
      </c>
      <c r="O2806" s="16" t="n">
        <f aca="false">Assumptions!$B$19*(0.4*IF(Data_Clean!E2806="",0,MIN(1,Data_Clean!E2806/12/Assumptions!$B$24))+0.35*IF(Data_Clean!D2806="Y",1,0)+0.25*(1-MIN(Data_Clean!T2806,3)/3))/IF(Data_Clean!E2806="",0.6,1)</f>
        <v>10.8</v>
      </c>
      <c r="P2806" s="16" t="n">
        <f aca="false">SUM(K2806:O2806)/(Assumptions!$D$5-IF(K2806="",Assumptions!$B$15,0))*100</f>
        <v>74.1279228921496</v>
      </c>
      <c r="Q2806" s="7" t="str">
        <f aca="false">IF(J2806&gt;=Assumptions!$B$26,"High",IF(J2806&gt;=Assumptions!$B$27,"Mid","Low"))</f>
        <v>Low</v>
      </c>
      <c r="R2806" s="7" t="str">
        <f aca="false">IF(P2806&gt;=Assumptions!$B$28,"High",IF(P2806&gt;=Assumptions!$B$29,"Mid","Low"))</f>
        <v>High</v>
      </c>
      <c r="S2806" s="7" t="str">
        <f aca="false">INDEX(Assumptions!$B$33:$B$41,MATCH(Q2806&amp;"|"&amp;R2806,Assumptions!$A$33:$A$41,0))</f>
        <v>Engaged Builders</v>
      </c>
      <c r="T2806" s="7" t="n">
        <f aca="false">IF(ISNUMBER(Data_Clean!V2806),J2806*Data_Clean!V2806,0)</f>
        <v>9.541377357</v>
      </c>
    </row>
    <row r="2807" customFormat="false" ht="15" hidden="false" customHeight="false" outlineLevel="0" collapsed="false">
      <c r="A2807" s="15" t="str">
        <f aca="false">Data_Clean!A2807</f>
        <v>CX102803</v>
      </c>
      <c r="B2807" s="14" t="n">
        <f aca="false">Data_Clean!G2807*Assumptions!$B$5</f>
        <v>103.0305</v>
      </c>
      <c r="C2807" s="14" t="n">
        <f aca="false">IF(Data_Clean!H2807="",0,Data_Clean!H2807)*Assumptions!$B$6</f>
        <v>548.52036</v>
      </c>
      <c r="D2807" s="14" t="n">
        <f aca="false">Data_Clean!I2807*Assumptions!$B$7</f>
        <v>0</v>
      </c>
      <c r="E2807" s="14" t="n">
        <f aca="false">Data_Clean!J2807*Assumptions!$B$8</f>
        <v>0</v>
      </c>
      <c r="F2807" s="14" t="n">
        <f aca="false">Data_Clean!K2807*Assumptions!$B$9</f>
        <v>0</v>
      </c>
      <c r="G2807" s="14" t="n">
        <f aca="false">Data_Clean!L2807*Assumptions!$B$10</f>
        <v>0</v>
      </c>
      <c r="H2807" s="14" t="n">
        <f aca="false">IF(OR(Data_Clean!M2807="",Data_Clean!N2807=""),0,Data_Clean!M2807*Data_Clean!N2807/100)*Assumptions!$B$13*Assumptions!$B$11</f>
        <v>259.752</v>
      </c>
      <c r="I2807" s="14" t="n">
        <f aca="false">Data_Clean!O2807*4*Assumptions!$B$12</f>
        <v>25.80048</v>
      </c>
      <c r="J2807" s="14" t="n">
        <f aca="false">SUM(B2807:I2807)</f>
        <v>937.10334</v>
      </c>
      <c r="K2807" s="16" t="n">
        <f aca="false">IF(Data_Clean!P2807="","",Assumptions!$B$15*0.5^(Data_Clean!P2807/Assumptions!$B$20))</f>
        <v>25.5200148285257</v>
      </c>
      <c r="L2807" s="16" t="n">
        <f aca="false">Assumptions!$B$16*MIN(1,LN(1+Data_Clean!Q2807)/LN(1+Assumptions!$B$21))</f>
        <v>11.2934465146257</v>
      </c>
      <c r="M2807" s="16" t="n">
        <f aca="false">Assumptions!$B$17*(0.6*MIN(1,Data_Clean!R2807/Assumptions!$B$22)+0.4*IF(Data_Clean!S2807="",0,Data_Clean!S2807))</f>
        <v>8.1</v>
      </c>
      <c r="N2807" s="16" t="n">
        <f aca="false">Assumptions!$B$18*MIN(1,(Data_Clean!F2807-1)/Assumptions!$B$23)</f>
        <v>10</v>
      </c>
      <c r="O2807" s="16" t="n">
        <f aca="false">Assumptions!$B$19*(0.4*IF(Data_Clean!E2807="",0,MIN(1,Data_Clean!E2807/12/Assumptions!$B$24))+0.35*IF(Data_Clean!D2807="Y",1,0)+0.25*(1-MIN(Data_Clean!T2807,3)/3))/IF(Data_Clean!E2807="",0.6,1)</f>
        <v>6.75</v>
      </c>
      <c r="P2807" s="16" t="n">
        <f aca="false">SUM(K2807:O2807)/(Assumptions!$D$5-IF(K2807="",Assumptions!$B$15,0))*100</f>
        <v>61.6634613431513</v>
      </c>
      <c r="Q2807" s="7" t="str">
        <f aca="false">IF(J2807&gt;=Assumptions!$B$26,"High",IF(J2807&gt;=Assumptions!$B$27,"Mid","Low"))</f>
        <v>Mid</v>
      </c>
      <c r="R2807" s="7" t="str">
        <f aca="false">IF(P2807&gt;=Assumptions!$B$28,"High",IF(P2807&gt;=Assumptions!$B$29,"Mid","Low"))</f>
        <v>Mid</v>
      </c>
      <c r="S2807" s="7" t="str">
        <f aca="false">INDEX(Assumptions!$B$33:$B$41,MATCH(Q2807&amp;"|"&amp;R2807,Assumptions!$A$33:$A$41,0))</f>
        <v>Established Core</v>
      </c>
      <c r="T2807" s="7" t="n">
        <f aca="false">IF(ISNUMBER(Data_Clean!V2807),J2807*Data_Clean!V2807,0)</f>
        <v>128.664288582</v>
      </c>
    </row>
    <row r="2808" customFormat="false" ht="15" hidden="false" customHeight="false" outlineLevel="0" collapsed="false">
      <c r="A2808" s="15" t="str">
        <f aca="false">Data_Clean!A2808</f>
        <v>CX102804</v>
      </c>
      <c r="B2808" s="14" t="n">
        <f aca="false">Data_Clean!G2808*Assumptions!$B$5</f>
        <v>60.37875</v>
      </c>
      <c r="C2808" s="14" t="n">
        <f aca="false">IF(Data_Clean!H2808="",0,Data_Clean!H2808)*Assumptions!$B$6</f>
        <v>0</v>
      </c>
      <c r="D2808" s="14" t="n">
        <f aca="false">Data_Clean!I2808*Assumptions!$B$7</f>
        <v>0</v>
      </c>
      <c r="E2808" s="14" t="n">
        <f aca="false">Data_Clean!J2808*Assumptions!$B$8</f>
        <v>78.66345</v>
      </c>
      <c r="F2808" s="14" t="n">
        <f aca="false">Data_Clean!K2808*Assumptions!$B$9</f>
        <v>0</v>
      </c>
      <c r="G2808" s="14" t="n">
        <f aca="false">Data_Clean!L2808*Assumptions!$B$10</f>
        <v>0</v>
      </c>
      <c r="H2808" s="14" t="n">
        <f aca="false">IF(OR(Data_Clean!M2808="",Data_Clean!N2808=""),0,Data_Clean!M2808*Data_Clean!N2808/100)*Assumptions!$B$13*Assumptions!$B$11</f>
        <v>231</v>
      </c>
      <c r="I2808" s="14" t="n">
        <f aca="false">Data_Clean!O2808*4*Assumptions!$B$12</f>
        <v>0</v>
      </c>
      <c r="J2808" s="14" t="n">
        <f aca="false">SUM(B2808:I2808)</f>
        <v>370.0422</v>
      </c>
      <c r="K2808" s="16" t="n">
        <f aca="false">IF(Data_Clean!P2808="","",Assumptions!$B$15*0.5^(Data_Clean!P2808/Assumptions!$B$20))</f>
        <v>0.0108478824630364</v>
      </c>
      <c r="L2808" s="16" t="n">
        <f aca="false">Assumptions!$B$16*MIN(1,LN(1+Data_Clean!Q2808)/LN(1+Assumptions!$B$21))</f>
        <v>0</v>
      </c>
      <c r="M2808" s="16" t="n">
        <f aca="false">Assumptions!$B$17*(0.6*MIN(1,Data_Clean!R2808/Assumptions!$B$22)+0.4*IF(Data_Clean!S2808="",0,Data_Clean!S2808))</f>
        <v>0</v>
      </c>
      <c r="N2808" s="16" t="n">
        <f aca="false">Assumptions!$B$18*MIN(1,(Data_Clean!F2808-1)/Assumptions!$B$23)</f>
        <v>10</v>
      </c>
      <c r="O2808" s="16" t="n">
        <f aca="false">Assumptions!$B$19*(0.4*IF(Data_Clean!E2808="",0,MIN(1,Data_Clean!E2808/12/Assumptions!$B$24))+0.35*IF(Data_Clean!D2808="Y",1,0)+0.25*(1-MIN(Data_Clean!T2808,3)/3))/IF(Data_Clean!E2808="",0.6,1)</f>
        <v>15</v>
      </c>
      <c r="P2808" s="16" t="n">
        <f aca="false">SUM(K2808:O2808)/(Assumptions!$D$5-IF(K2808="",Assumptions!$B$15,0))*100</f>
        <v>25.010847882463</v>
      </c>
      <c r="Q2808" s="7" t="str">
        <f aca="false">IF(J2808&gt;=Assumptions!$B$26,"High",IF(J2808&gt;=Assumptions!$B$27,"Mid","Low"))</f>
        <v>Low</v>
      </c>
      <c r="R2808" s="7" t="str">
        <f aca="false">IF(P2808&gt;=Assumptions!$B$28,"High",IF(P2808&gt;=Assumptions!$B$29,"Mid","Low"))</f>
        <v>Low</v>
      </c>
      <c r="S2808" s="7" t="str">
        <f aca="false">INDEX(Assumptions!$B$33:$B$41,MATCH(Q2808&amp;"|"&amp;R2808,Assumptions!$A$33:$A$41,0))</f>
        <v>Dormant &amp; Low Value</v>
      </c>
      <c r="T2808" s="7" t="n">
        <f aca="false">IF(ISNUMBER(Data_Clean!V2808),J2808*Data_Clean!V2808,0)</f>
        <v>49.0305915</v>
      </c>
    </row>
    <row r="2809" customFormat="false" ht="15" hidden="false" customHeight="false" outlineLevel="0" collapsed="false">
      <c r="A2809" s="15" t="str">
        <f aca="false">Data_Clean!A2809</f>
        <v>CX102805</v>
      </c>
      <c r="B2809" s="14" t="n">
        <f aca="false">Data_Clean!G2809*Assumptions!$B$5</f>
        <v>386.614</v>
      </c>
      <c r="C2809" s="14" t="n">
        <f aca="false">IF(Data_Clean!H2809="",0,Data_Clean!H2809)*Assumptions!$B$6</f>
        <v>743.36124</v>
      </c>
      <c r="D2809" s="14" t="n">
        <f aca="false">Data_Clean!I2809*Assumptions!$B$7</f>
        <v>0</v>
      </c>
      <c r="E2809" s="14" t="n">
        <f aca="false">Data_Clean!J2809*Assumptions!$B$8</f>
        <v>0</v>
      </c>
      <c r="F2809" s="14" t="n">
        <f aca="false">Data_Clean!K2809*Assumptions!$B$9</f>
        <v>0</v>
      </c>
      <c r="G2809" s="14" t="n">
        <f aca="false">Data_Clean!L2809*Assumptions!$B$10</f>
        <v>0</v>
      </c>
      <c r="H2809" s="14" t="n">
        <f aca="false">IF(OR(Data_Clean!M2809="",Data_Clean!N2809=""),0,Data_Clean!M2809*Data_Clean!N2809/100)*Assumptions!$B$13*Assumptions!$B$11</f>
        <v>480.168</v>
      </c>
      <c r="I2809" s="14" t="n">
        <f aca="false">Data_Clean!O2809*4*Assumptions!$B$12</f>
        <v>48.4176</v>
      </c>
      <c r="J2809" s="14" t="n">
        <f aca="false">SUM(B2809:I2809)</f>
        <v>1658.56084</v>
      </c>
      <c r="K2809" s="16" t="n">
        <f aca="false">IF(Data_Clean!P2809="","",Assumptions!$B$15*0.5^(Data_Clean!P2809/Assumptions!$B$20))</f>
        <v>27.9909897461042</v>
      </c>
      <c r="L2809" s="16" t="n">
        <f aca="false">Assumptions!$B$16*MIN(1,LN(1+Data_Clean!Q2809)/LN(1+Assumptions!$B$21))</f>
        <v>19.1631381998265</v>
      </c>
      <c r="M2809" s="16" t="n">
        <f aca="false">Assumptions!$B$17*(0.6*MIN(1,Data_Clean!R2809/Assumptions!$B$22)+0.4*IF(Data_Clean!S2809="",0,Data_Clean!S2809))</f>
        <v>10.38</v>
      </c>
      <c r="N2809" s="16" t="n">
        <f aca="false">Assumptions!$B$18*MIN(1,(Data_Clean!F2809-1)/Assumptions!$B$23)</f>
        <v>10</v>
      </c>
      <c r="O2809" s="16" t="n">
        <f aca="false">Assumptions!$B$19*(0.4*IF(Data_Clean!E2809="",0,MIN(1,Data_Clean!E2809/12/Assumptions!$B$24))+0.35*IF(Data_Clean!D2809="Y",1,0)+0.25*(1-MIN(Data_Clean!T2809,3)/3))/IF(Data_Clean!E2809="",0.6,1)</f>
        <v>12.45</v>
      </c>
      <c r="P2809" s="16" t="n">
        <f aca="false">SUM(K2809:O2809)/(Assumptions!$D$5-IF(K2809="",Assumptions!$B$15,0))*100</f>
        <v>79.9841279459308</v>
      </c>
      <c r="Q2809" s="7" t="str">
        <f aca="false">IF(J2809&gt;=Assumptions!$B$26,"High",IF(J2809&gt;=Assumptions!$B$27,"Mid","Low"))</f>
        <v>High</v>
      </c>
      <c r="R2809" s="7" t="str">
        <f aca="false">IF(P2809&gt;=Assumptions!$B$28,"High",IF(P2809&gt;=Assumptions!$B$29,"Mid","Low"))</f>
        <v>High</v>
      </c>
      <c r="S2809" s="7" t="str">
        <f aca="false">INDEX(Assumptions!$B$33:$B$41,MATCH(Q2809&amp;"|"&amp;R2809,Assumptions!$A$33:$A$41,0))</f>
        <v>Premier Advocates</v>
      </c>
      <c r="T2809" s="7" t="n">
        <f aca="false">IF(ISNUMBER(Data_Clean!V2809),J2809*Data_Clean!V2809,0)</f>
        <v>26.039405188</v>
      </c>
    </row>
    <row r="2810" customFormat="false" ht="15" hidden="false" customHeight="false" outlineLevel="0" collapsed="false">
      <c r="A2810" s="15" t="str">
        <f aca="false">Data_Clean!A2810</f>
        <v>CX102806</v>
      </c>
      <c r="B2810" s="14" t="n">
        <f aca="false">Data_Clean!G2810*Assumptions!$B$5</f>
        <v>136.83975</v>
      </c>
      <c r="C2810" s="14" t="n">
        <f aca="false">IF(Data_Clean!H2810="",0,Data_Clean!H2810)*Assumptions!$B$6</f>
        <v>78.59712</v>
      </c>
      <c r="D2810" s="14" t="n">
        <f aca="false">Data_Clean!I2810*Assumptions!$B$7</f>
        <v>0</v>
      </c>
      <c r="E2810" s="14" t="n">
        <f aca="false">Data_Clean!J2810*Assumptions!$B$8</f>
        <v>0</v>
      </c>
      <c r="F2810" s="14" t="n">
        <f aca="false">Data_Clean!K2810*Assumptions!$B$9</f>
        <v>0</v>
      </c>
      <c r="G2810" s="14" t="n">
        <f aca="false">Data_Clean!L2810*Assumptions!$B$10</f>
        <v>0</v>
      </c>
      <c r="H2810" s="14" t="n">
        <f aca="false">IF(OR(Data_Clean!M2810="",Data_Clean!N2810=""),0,Data_Clean!M2810*Data_Clean!N2810/100)*Assumptions!$B$13*Assumptions!$B$11</f>
        <v>0</v>
      </c>
      <c r="I2810" s="14" t="n">
        <f aca="false">Data_Clean!O2810*4*Assumptions!$B$12</f>
        <v>0</v>
      </c>
      <c r="J2810" s="14" t="n">
        <f aca="false">SUM(B2810:I2810)</f>
        <v>215.43687</v>
      </c>
      <c r="K2810" s="16" t="n">
        <f aca="false">IF(Data_Clean!P2810="","",Assumptions!$B$15*0.5^(Data_Clean!P2810/Assumptions!$B$20))</f>
        <v>30</v>
      </c>
      <c r="L2810" s="16" t="n">
        <f aca="false">Assumptions!$B$16*MIN(1,LN(1+Data_Clean!Q2810)/LN(1+Assumptions!$B$21))</f>
        <v>17.2114872232459</v>
      </c>
      <c r="M2810" s="16" t="n">
        <f aca="false">Assumptions!$B$17*(0.6*MIN(1,Data_Clean!R2810/Assumptions!$B$22)+0.4*IF(Data_Clean!S2810="",0,Data_Clean!S2810))</f>
        <v>12.636</v>
      </c>
      <c r="N2810" s="16" t="n">
        <f aca="false">Assumptions!$B$18*MIN(1,(Data_Clean!F2810-1)/Assumptions!$B$23)</f>
        <v>5</v>
      </c>
      <c r="O2810" s="16" t="n">
        <f aca="false">Assumptions!$B$19*(0.4*IF(Data_Clean!E2810="",0,MIN(1,Data_Clean!E2810/12/Assumptions!$B$24))+0.35*IF(Data_Clean!D2810="Y",1,0)+0.25*(1-MIN(Data_Clean!T2810,3)/3))/IF(Data_Clean!E2810="",0.6,1)</f>
        <v>9.3</v>
      </c>
      <c r="P2810" s="16" t="n">
        <f aca="false">SUM(K2810:O2810)/(Assumptions!$D$5-IF(K2810="",Assumptions!$B$15,0))*100</f>
        <v>74.1474872232459</v>
      </c>
      <c r="Q2810" s="7" t="str">
        <f aca="false">IF(J2810&gt;=Assumptions!$B$26,"High",IF(J2810&gt;=Assumptions!$B$27,"Mid","Low"))</f>
        <v>Low</v>
      </c>
      <c r="R2810" s="7" t="str">
        <f aca="false">IF(P2810&gt;=Assumptions!$B$28,"High",IF(P2810&gt;=Assumptions!$B$29,"Mid","Low"))</f>
        <v>High</v>
      </c>
      <c r="S2810" s="7" t="str">
        <f aca="false">INDEX(Assumptions!$B$33:$B$41,MATCH(Q2810&amp;"|"&amp;R2810,Assumptions!$A$33:$A$41,0))</f>
        <v>Engaged Builders</v>
      </c>
      <c r="T2810" s="7" t="n">
        <f aca="false">IF(ISNUMBER(Data_Clean!V2810),J2810*Data_Clean!V2810,0)</f>
        <v>11.568959919</v>
      </c>
    </row>
    <row r="2811" customFormat="false" ht="15" hidden="false" customHeight="false" outlineLevel="0" collapsed="false">
      <c r="A2811" s="15" t="str">
        <f aca="false">Data_Clean!A2811</f>
        <v>CX102807</v>
      </c>
      <c r="B2811" s="14" t="n">
        <f aca="false">Data_Clean!G2811*Assumptions!$B$5</f>
        <v>73.0885</v>
      </c>
      <c r="C2811" s="14" t="n">
        <f aca="false">IF(Data_Clean!H2811="",0,Data_Clean!H2811)*Assumptions!$B$6</f>
        <v>0</v>
      </c>
      <c r="D2811" s="14" t="n">
        <f aca="false">Data_Clean!I2811*Assumptions!$B$7</f>
        <v>0</v>
      </c>
      <c r="E2811" s="14" t="n">
        <f aca="false">Data_Clean!J2811*Assumptions!$B$8</f>
        <v>453.237525</v>
      </c>
      <c r="F2811" s="14" t="n">
        <f aca="false">Data_Clean!K2811*Assumptions!$B$9</f>
        <v>0</v>
      </c>
      <c r="G2811" s="14" t="n">
        <f aca="false">Data_Clean!L2811*Assumptions!$B$10</f>
        <v>0</v>
      </c>
      <c r="H2811" s="14" t="n">
        <f aca="false">IF(OR(Data_Clean!M2811="",Data_Clean!N2811=""),0,Data_Clean!M2811*Data_Clean!N2811/100)*Assumptions!$B$13*Assumptions!$B$11</f>
        <v>0</v>
      </c>
      <c r="I2811" s="14" t="n">
        <f aca="false">Data_Clean!O2811*4*Assumptions!$B$12</f>
        <v>0</v>
      </c>
      <c r="J2811" s="14" t="n">
        <f aca="false">SUM(B2811:I2811)</f>
        <v>526.326025</v>
      </c>
      <c r="K2811" s="16" t="n">
        <f aca="false">IF(Data_Clean!P2811="","",Assumptions!$B$15*0.5^(Data_Clean!P2811/Assumptions!$B$20))</f>
        <v>0.00265002912128975</v>
      </c>
      <c r="L2811" s="16" t="n">
        <f aca="false">Assumptions!$B$16*MIN(1,LN(1+Data_Clean!Q2811)/LN(1+Assumptions!$B$21))</f>
        <v>0</v>
      </c>
      <c r="M2811" s="16" t="n">
        <f aca="false">Assumptions!$B$17*(0.6*MIN(1,Data_Clean!R2811/Assumptions!$B$22)+0.4*IF(Data_Clean!S2811="",0,Data_Clean!S2811))</f>
        <v>0</v>
      </c>
      <c r="N2811" s="16" t="n">
        <f aca="false">Assumptions!$B$18*MIN(1,(Data_Clean!F2811-1)/Assumptions!$B$23)</f>
        <v>5</v>
      </c>
      <c r="O2811" s="16" t="n">
        <f aca="false">Assumptions!$B$19*(0.4*IF(Data_Clean!E2811="",0,MIN(1,Data_Clean!E2811/12/Assumptions!$B$24))+0.35*IF(Data_Clean!D2811="Y",1,0)+0.25*(1-MIN(Data_Clean!T2811,3)/3))/IF(Data_Clean!E2811="",0.6,1)</f>
        <v>6.5</v>
      </c>
      <c r="P2811" s="16" t="n">
        <f aca="false">SUM(K2811:O2811)/(Assumptions!$D$5-IF(K2811="",Assumptions!$B$15,0))*100</f>
        <v>11.5026500291213</v>
      </c>
      <c r="Q2811" s="7" t="str">
        <f aca="false">IF(J2811&gt;=Assumptions!$B$26,"High",IF(J2811&gt;=Assumptions!$B$27,"Mid","Low"))</f>
        <v>Mid</v>
      </c>
      <c r="R2811" s="7" t="str">
        <f aca="false">IF(P2811&gt;=Assumptions!$B$28,"High",IF(P2811&gt;=Assumptions!$B$29,"Mid","Low"))</f>
        <v>Low</v>
      </c>
      <c r="S2811" s="7" t="str">
        <f aca="false">INDEX(Assumptions!$B$33:$B$41,MATCH(Q2811&amp;"|"&amp;R2811,Assumptions!$A$33:$A$41,0))</f>
        <v>Light Touch</v>
      </c>
      <c r="T2811" s="7" t="n">
        <f aca="false">IF(ISNUMBER(Data_Clean!V2811),J2811*Data_Clean!V2811,0)</f>
        <v>291.0056592225</v>
      </c>
    </row>
    <row r="2812" customFormat="false" ht="15" hidden="false" customHeight="false" outlineLevel="0" collapsed="false">
      <c r="A2812" s="15" t="str">
        <f aca="false">Data_Clean!A2812</f>
        <v>CX102808</v>
      </c>
      <c r="B2812" s="14" t="n">
        <f aca="false">Data_Clean!G2812*Assumptions!$B$5</f>
        <v>115.29825</v>
      </c>
      <c r="C2812" s="14" t="n">
        <f aca="false">IF(Data_Clean!H2812="",0,Data_Clean!H2812)*Assumptions!$B$6</f>
        <v>1166.7378</v>
      </c>
      <c r="D2812" s="14" t="n">
        <f aca="false">Data_Clean!I2812*Assumptions!$B$7</f>
        <v>2228</v>
      </c>
      <c r="E2812" s="14" t="n">
        <f aca="false">Data_Clean!J2812*Assumptions!$B$8</f>
        <v>7339.4331</v>
      </c>
      <c r="F2812" s="14" t="n">
        <f aca="false">Data_Clean!K2812*Assumptions!$B$9</f>
        <v>8530.5</v>
      </c>
      <c r="G2812" s="14" t="n">
        <f aca="false">Data_Clean!L2812*Assumptions!$B$10</f>
        <v>0</v>
      </c>
      <c r="H2812" s="14" t="n">
        <f aca="false">IF(OR(Data_Clean!M2812="",Data_Clean!N2812=""),0,Data_Clean!M2812*Data_Clean!N2812/100)*Assumptions!$B$13*Assumptions!$B$11</f>
        <v>902.4</v>
      </c>
      <c r="I2812" s="14" t="n">
        <f aca="false">Data_Clean!O2812*4*Assumptions!$B$12</f>
        <v>306.8784</v>
      </c>
      <c r="J2812" s="14" t="n">
        <f aca="false">SUM(B2812:I2812)</f>
        <v>20589.24755</v>
      </c>
      <c r="K2812" s="16" t="n">
        <f aca="false">IF(Data_Clean!P2812="","",Assumptions!$B$15*0.5^(Data_Clean!P2812/Assumptions!$B$20))</f>
        <v>27.3516746567465</v>
      </c>
      <c r="L2812" s="16" t="n">
        <f aca="false">Assumptions!$B$16*MIN(1,LN(1+Data_Clean!Q2812)/LN(1+Assumptions!$B$21))</f>
        <v>18.7656638777178</v>
      </c>
      <c r="M2812" s="16" t="n">
        <f aca="false">Assumptions!$B$17*(0.6*MIN(1,Data_Clean!R2812/Assumptions!$B$22)+0.4*IF(Data_Clean!S2812="",0,Data_Clean!S2812))</f>
        <v>7.224</v>
      </c>
      <c r="N2812" s="16" t="n">
        <f aca="false">Assumptions!$B$18*MIN(1,(Data_Clean!F2812-1)/Assumptions!$B$23)</f>
        <v>20</v>
      </c>
      <c r="O2812" s="16" t="n">
        <f aca="false">Assumptions!$B$19*(0.4*IF(Data_Clean!E2812="",0,MIN(1,Data_Clean!E2812/12/Assumptions!$B$24))+0.35*IF(Data_Clean!D2812="Y",1,0)+0.25*(1-MIN(Data_Clean!T2812,3)/3))/IF(Data_Clean!E2812="",0.6,1)</f>
        <v>15</v>
      </c>
      <c r="P2812" s="16" t="n">
        <f aca="false">SUM(K2812:O2812)/(Assumptions!$D$5-IF(K2812="",Assumptions!$B$15,0))*100</f>
        <v>88.3413385344643</v>
      </c>
      <c r="Q2812" s="7" t="str">
        <f aca="false">IF(J2812&gt;=Assumptions!$B$26,"High",IF(J2812&gt;=Assumptions!$B$27,"Mid","Low"))</f>
        <v>High</v>
      </c>
      <c r="R2812" s="7" t="str">
        <f aca="false">IF(P2812&gt;=Assumptions!$B$28,"High",IF(P2812&gt;=Assumptions!$B$29,"Mid","Low"))</f>
        <v>High</v>
      </c>
      <c r="S2812" s="7" t="str">
        <f aca="false">INDEX(Assumptions!$B$33:$B$41,MATCH(Q2812&amp;"|"&amp;R2812,Assumptions!$A$33:$A$41,0))</f>
        <v>Premier Advocates</v>
      </c>
      <c r="T2812" s="7" t="n">
        <f aca="false">IF(ISNUMBER(Data_Clean!V2812),J2812*Data_Clean!V2812,0)</f>
        <v>210.01032501</v>
      </c>
    </row>
    <row r="2813" customFormat="false" ht="15" hidden="false" customHeight="false" outlineLevel="0" collapsed="false">
      <c r="A2813" s="15" t="str">
        <f aca="false">Data_Clean!A2813</f>
        <v>CX102809</v>
      </c>
      <c r="B2813" s="14" t="n">
        <f aca="false">Data_Clean!G2813*Assumptions!$B$5</f>
        <v>142.391</v>
      </c>
      <c r="C2813" s="14" t="n">
        <f aca="false">IF(Data_Clean!H2813="",0,Data_Clean!H2813)*Assumptions!$B$6</f>
        <v>32.11092</v>
      </c>
      <c r="D2813" s="14" t="n">
        <f aca="false">Data_Clean!I2813*Assumptions!$B$7</f>
        <v>150.4</v>
      </c>
      <c r="E2813" s="14" t="n">
        <f aca="false">Data_Clean!J2813*Assumptions!$B$8</f>
        <v>0</v>
      </c>
      <c r="F2813" s="14" t="n">
        <f aca="false">Data_Clean!K2813*Assumptions!$B$9</f>
        <v>1040.6</v>
      </c>
      <c r="G2813" s="14" t="n">
        <f aca="false">Data_Clean!L2813*Assumptions!$B$10</f>
        <v>0</v>
      </c>
      <c r="H2813" s="14" t="n">
        <f aca="false">IF(OR(Data_Clean!M2813="",Data_Clean!N2813=""),0,Data_Clean!M2813*Data_Clean!N2813/100)*Assumptions!$B$13*Assumptions!$B$11</f>
        <v>101.382</v>
      </c>
      <c r="I2813" s="14" t="n">
        <f aca="false">Data_Clean!O2813*4*Assumptions!$B$12</f>
        <v>6.0312</v>
      </c>
      <c r="J2813" s="14" t="n">
        <f aca="false">SUM(B2813:I2813)</f>
        <v>1472.91512</v>
      </c>
      <c r="K2813" s="16" t="n">
        <f aca="false">IF(Data_Clean!P2813="","",Assumptions!$B$15*0.5^(Data_Clean!P2813/Assumptions!$B$20))</f>
        <v>24.3675718906871</v>
      </c>
      <c r="L2813" s="16" t="n">
        <f aca="false">Assumptions!$B$16*MIN(1,LN(1+Data_Clean!Q2813)/LN(1+Assumptions!$B$21))</f>
        <v>10.6966696442427</v>
      </c>
      <c r="M2813" s="16" t="n">
        <f aca="false">Assumptions!$B$17*(0.6*MIN(1,Data_Clean!R2813/Assumptions!$B$22)+0.4*IF(Data_Clean!S2813="",0,Data_Clean!S2813))</f>
        <v>0.708</v>
      </c>
      <c r="N2813" s="16" t="n">
        <f aca="false">Assumptions!$B$18*MIN(1,(Data_Clean!F2813-1)/Assumptions!$B$23)</f>
        <v>20</v>
      </c>
      <c r="O2813" s="16" t="n">
        <f aca="false">Assumptions!$B$19*(0.4*IF(Data_Clean!E2813="",0,MIN(1,Data_Clean!E2813/12/Assumptions!$B$24))+0.35*IF(Data_Clean!D2813="Y",1,0)+0.25*(1-MIN(Data_Clean!T2813,3)/3))/IF(Data_Clean!E2813="",0.6,1)</f>
        <v>7.2</v>
      </c>
      <c r="P2813" s="16" t="n">
        <f aca="false">SUM(K2813:O2813)/(Assumptions!$D$5-IF(K2813="",Assumptions!$B$15,0))*100</f>
        <v>62.9722415349298</v>
      </c>
      <c r="Q2813" s="7" t="str">
        <f aca="false">IF(J2813&gt;=Assumptions!$B$26,"High",IF(J2813&gt;=Assumptions!$B$27,"Mid","Low"))</f>
        <v>Mid</v>
      </c>
      <c r="R2813" s="7" t="str">
        <f aca="false">IF(P2813&gt;=Assumptions!$B$28,"High",IF(P2813&gt;=Assumptions!$B$29,"Mid","Low"))</f>
        <v>Mid</v>
      </c>
      <c r="S2813" s="7" t="str">
        <f aca="false">INDEX(Assumptions!$B$33:$B$41,MATCH(Q2813&amp;"|"&amp;R2813,Assumptions!$A$33:$A$41,0))</f>
        <v>Established Core</v>
      </c>
      <c r="T2813" s="7" t="n">
        <f aca="false">IF(ISNUMBER(Data_Clean!V2813),J2813*Data_Clean!V2813,0)</f>
        <v>112.383423656</v>
      </c>
    </row>
    <row r="2814" customFormat="false" ht="15" hidden="false" customHeight="false" outlineLevel="0" collapsed="false">
      <c r="A2814" s="15" t="str">
        <f aca="false">Data_Clean!A2814</f>
        <v>CX102810</v>
      </c>
      <c r="B2814" s="14" t="n">
        <f aca="false">Data_Clean!G2814*Assumptions!$B$5</f>
        <v>204.6835</v>
      </c>
      <c r="C2814" s="14" t="n">
        <f aca="false">IF(Data_Clean!H2814="",0,Data_Clean!H2814)*Assumptions!$B$6</f>
        <v>0</v>
      </c>
      <c r="D2814" s="14" t="n">
        <f aca="false">Data_Clean!I2814*Assumptions!$B$7</f>
        <v>856.8</v>
      </c>
      <c r="E2814" s="14" t="n">
        <f aca="false">Data_Clean!J2814*Assumptions!$B$8</f>
        <v>0</v>
      </c>
      <c r="F2814" s="14" t="n">
        <f aca="false">Data_Clean!K2814*Assumptions!$B$9</f>
        <v>0</v>
      </c>
      <c r="G2814" s="14" t="n">
        <f aca="false">Data_Clean!L2814*Assumptions!$B$10</f>
        <v>0</v>
      </c>
      <c r="H2814" s="14" t="n">
        <f aca="false">IF(OR(Data_Clean!M2814="",Data_Clean!N2814=""),0,Data_Clean!M2814*Data_Clean!N2814/100)*Assumptions!$B$13*Assumptions!$B$11</f>
        <v>0</v>
      </c>
      <c r="I2814" s="14" t="n">
        <f aca="false">Data_Clean!O2814*4*Assumptions!$B$12</f>
        <v>0</v>
      </c>
      <c r="J2814" s="14" t="n">
        <f aca="false">SUM(B2814:I2814)</f>
        <v>1061.4835</v>
      </c>
      <c r="K2814" s="16" t="n">
        <f aca="false">IF(Data_Clean!P2814="","",Assumptions!$B$15*0.5^(Data_Clean!P2814/Assumptions!$B$20))</f>
        <v>24.9371368842836</v>
      </c>
      <c r="L2814" s="16" t="n">
        <f aca="false">Assumptions!$B$16*MIN(1,LN(1+Data_Clean!Q2814)/LN(1+Assumptions!$B$21))</f>
        <v>11.2934465146257</v>
      </c>
      <c r="M2814" s="16" t="n">
        <f aca="false">Assumptions!$B$17*(0.6*MIN(1,Data_Clean!R2814/Assumptions!$B$22)+0.4*IF(Data_Clean!S2814="",0,Data_Clean!S2814))</f>
        <v>4.374</v>
      </c>
      <c r="N2814" s="16" t="n">
        <f aca="false">Assumptions!$B$18*MIN(1,(Data_Clean!F2814-1)/Assumptions!$B$23)</f>
        <v>5</v>
      </c>
      <c r="O2814" s="16" t="n">
        <f aca="false">Assumptions!$B$19*(0.4*IF(Data_Clean!E2814="",0,MIN(1,Data_Clean!E2814/12/Assumptions!$B$24))+0.35*IF(Data_Clean!D2814="Y",1,0)+0.25*(1-MIN(Data_Clean!T2814,3)/3))/IF(Data_Clean!E2814="",0.6,1)</f>
        <v>8.5</v>
      </c>
      <c r="P2814" s="16" t="n">
        <f aca="false">SUM(K2814:O2814)/(Assumptions!$D$5-IF(K2814="",Assumptions!$B$15,0))*100</f>
        <v>54.1045833989093</v>
      </c>
      <c r="Q2814" s="7" t="str">
        <f aca="false">IF(J2814&gt;=Assumptions!$B$26,"High",IF(J2814&gt;=Assumptions!$B$27,"Mid","Low"))</f>
        <v>Mid</v>
      </c>
      <c r="R2814" s="7" t="str">
        <f aca="false">IF(P2814&gt;=Assumptions!$B$28,"High",IF(P2814&gt;=Assumptions!$B$29,"Mid","Low"))</f>
        <v>Mid</v>
      </c>
      <c r="S2814" s="7" t="str">
        <f aca="false">INDEX(Assumptions!$B$33:$B$41,MATCH(Q2814&amp;"|"&amp;R2814,Assumptions!$A$33:$A$41,0))</f>
        <v>Established Core</v>
      </c>
      <c r="T2814" s="7" t="n">
        <f aca="false">IF(ISNUMBER(Data_Clean!V2814),J2814*Data_Clean!V2814,0)</f>
        <v>159.0102283</v>
      </c>
    </row>
    <row r="2815" customFormat="false" ht="15" hidden="false" customHeight="false" outlineLevel="0" collapsed="false">
      <c r="A2815" s="15" t="str">
        <f aca="false">Data_Clean!A2815</f>
        <v>CX102811</v>
      </c>
      <c r="B2815" s="14" t="n">
        <f aca="false">Data_Clean!G2815*Assumptions!$B$5</f>
        <v>197.03025</v>
      </c>
      <c r="C2815" s="14" t="n">
        <f aca="false">IF(Data_Clean!H2815="",0,Data_Clean!H2815)*Assumptions!$B$6</f>
        <v>0</v>
      </c>
      <c r="D2815" s="14" t="n">
        <f aca="false">Data_Clean!I2815*Assumptions!$B$7</f>
        <v>601.6</v>
      </c>
      <c r="E2815" s="14" t="n">
        <f aca="false">Data_Clean!J2815*Assumptions!$B$8</f>
        <v>4148.26245</v>
      </c>
      <c r="F2815" s="14" t="n">
        <f aca="false">Data_Clean!K2815*Assumptions!$B$9</f>
        <v>0</v>
      </c>
      <c r="G2815" s="14" t="n">
        <f aca="false">Data_Clean!L2815*Assumptions!$B$10</f>
        <v>0</v>
      </c>
      <c r="H2815" s="14" t="n">
        <f aca="false">IF(OR(Data_Clean!M2815="",Data_Clean!N2815=""),0,Data_Clean!M2815*Data_Clean!N2815/100)*Assumptions!$B$13*Assumptions!$B$11</f>
        <v>659.016</v>
      </c>
      <c r="I2815" s="14" t="n">
        <f aca="false">Data_Clean!O2815*4*Assumptions!$B$12</f>
        <v>17.01456</v>
      </c>
      <c r="J2815" s="14" t="n">
        <f aca="false">SUM(B2815:I2815)</f>
        <v>5622.92326</v>
      </c>
      <c r="K2815" s="16" t="n">
        <f aca="false">IF(Data_Clean!P2815="","",Assumptions!$B$15*0.5^(Data_Clean!P2815/Assumptions!$B$20))</f>
        <v>18.8988157484231</v>
      </c>
      <c r="L2815" s="16" t="n">
        <f aca="false">Assumptions!$B$16*MIN(1,LN(1+Data_Clean!Q2815)/LN(1+Assumptions!$B$21))</f>
        <v>12.0537864630054</v>
      </c>
      <c r="M2815" s="16" t="n">
        <f aca="false">Assumptions!$B$17*(0.6*MIN(1,Data_Clean!R2815/Assumptions!$B$22)+0.4*IF(Data_Clean!S2815="",0,Data_Clean!S2815))</f>
        <v>4.626</v>
      </c>
      <c r="N2815" s="16" t="n">
        <f aca="false">Assumptions!$B$18*MIN(1,(Data_Clean!F2815-1)/Assumptions!$B$23)</f>
        <v>20</v>
      </c>
      <c r="O2815" s="16" t="n">
        <f aca="false">Assumptions!$B$19*(0.4*IF(Data_Clean!E2815="",0,MIN(1,Data_Clean!E2815/12/Assumptions!$B$24))+0.35*IF(Data_Clean!D2815="Y",1,0)+0.25*(1-MIN(Data_Clean!T2815,3)/3))/IF(Data_Clean!E2815="",0.6,1)</f>
        <v>15</v>
      </c>
      <c r="P2815" s="16" t="n">
        <f aca="false">SUM(K2815:O2815)/(Assumptions!$D$5-IF(K2815="",Assumptions!$B$15,0))*100</f>
        <v>70.5786022114285</v>
      </c>
      <c r="Q2815" s="7" t="str">
        <f aca="false">IF(J2815&gt;=Assumptions!$B$26,"High",IF(J2815&gt;=Assumptions!$B$27,"Mid","Low"))</f>
        <v>High</v>
      </c>
      <c r="R2815" s="7" t="str">
        <f aca="false">IF(P2815&gt;=Assumptions!$B$28,"High",IF(P2815&gt;=Assumptions!$B$29,"Mid","Low"))</f>
        <v>High</v>
      </c>
      <c r="S2815" s="7" t="str">
        <f aca="false">INDEX(Assumptions!$B$33:$B$41,MATCH(Q2815&amp;"|"&amp;R2815,Assumptions!$A$33:$A$41,0))</f>
        <v>Premier Advocates</v>
      </c>
      <c r="T2815" s="7" t="n">
        <f aca="false">IF(ISNUMBER(Data_Clean!V2815),J2815*Data_Clean!V2815,0)</f>
        <v>104.02408031</v>
      </c>
    </row>
    <row r="2816" customFormat="false" ht="15" hidden="false" customHeight="false" outlineLevel="0" collapsed="false">
      <c r="A2816" s="15" t="str">
        <f aca="false">Data_Clean!A2816</f>
        <v>CX102812</v>
      </c>
      <c r="B2816" s="14" t="n">
        <f aca="false">Data_Clean!G2816*Assumptions!$B$5</f>
        <v>41.23025</v>
      </c>
      <c r="C2816" s="14" t="n">
        <f aca="false">IF(Data_Clean!H2816="",0,Data_Clean!H2816)*Assumptions!$B$6</f>
        <v>0</v>
      </c>
      <c r="D2816" s="14" t="n">
        <f aca="false">Data_Clean!I2816*Assumptions!$B$7</f>
        <v>0</v>
      </c>
      <c r="E2816" s="14" t="n">
        <f aca="false">Data_Clean!J2816*Assumptions!$B$8</f>
        <v>0</v>
      </c>
      <c r="F2816" s="14" t="n">
        <f aca="false">Data_Clean!K2816*Assumptions!$B$9</f>
        <v>0</v>
      </c>
      <c r="G2816" s="14" t="n">
        <f aca="false">Data_Clean!L2816*Assumptions!$B$10</f>
        <v>934.65</v>
      </c>
      <c r="H2816" s="14" t="n">
        <f aca="false">IF(OR(Data_Clean!M2816="",Data_Clean!N2816=""),0,Data_Clean!M2816*Data_Clean!N2816/100)*Assumptions!$B$13*Assumptions!$B$11</f>
        <v>0</v>
      </c>
      <c r="I2816" s="14" t="n">
        <f aca="false">Data_Clean!O2816*4*Assumptions!$B$12</f>
        <v>0</v>
      </c>
      <c r="J2816" s="14" t="n">
        <f aca="false">SUM(B2816:I2816)</f>
        <v>975.88025</v>
      </c>
      <c r="K2816" s="16" t="n">
        <f aca="false">IF(Data_Clean!P2816="","",Assumptions!$B$15*0.5^(Data_Clean!P2816/Assumptions!$B$20))</f>
        <v>30</v>
      </c>
      <c r="L2816" s="16" t="n">
        <f aca="false">Assumptions!$B$16*MIN(1,LN(1+Data_Clean!Q2816)/LN(1+Assumptions!$B$21))</f>
        <v>11.8154173628685</v>
      </c>
      <c r="M2816" s="16" t="n">
        <f aca="false">Assumptions!$B$17*(0.6*MIN(1,Data_Clean!R2816/Assumptions!$B$22)+0.4*IF(Data_Clean!S2816="",0,Data_Clean!S2816))</f>
        <v>15</v>
      </c>
      <c r="N2816" s="16" t="n">
        <f aca="false">Assumptions!$B$18*MIN(1,(Data_Clean!F2816-1)/Assumptions!$B$23)</f>
        <v>5</v>
      </c>
      <c r="O2816" s="16" t="n">
        <f aca="false">Assumptions!$B$19*(0.4*IF(Data_Clean!E2816="",0,MIN(1,Data_Clean!E2816/12/Assumptions!$B$24))+0.35*IF(Data_Clean!D2816="Y",1,0)+0.25*(1-MIN(Data_Clean!T2816,3)/3))/IF(Data_Clean!E2816="",0.6,1)</f>
        <v>5.1</v>
      </c>
      <c r="P2816" s="16" t="n">
        <f aca="false">SUM(K2816:O2816)/(Assumptions!$D$5-IF(K2816="",Assumptions!$B$15,0))*100</f>
        <v>66.9154173628685</v>
      </c>
      <c r="Q2816" s="7" t="str">
        <f aca="false">IF(J2816&gt;=Assumptions!$B$26,"High",IF(J2816&gt;=Assumptions!$B$27,"Mid","Low"))</f>
        <v>Mid</v>
      </c>
      <c r="R2816" s="7" t="str">
        <f aca="false">IF(P2816&gt;=Assumptions!$B$28,"High",IF(P2816&gt;=Assumptions!$B$29,"Mid","Low"))</f>
        <v>Mid</v>
      </c>
      <c r="S2816" s="7" t="str">
        <f aca="false">INDEX(Assumptions!$B$33:$B$41,MATCH(Q2816&amp;"|"&amp;R2816,Assumptions!$A$33:$A$41,0))</f>
        <v>Established Core</v>
      </c>
      <c r="T2816" s="7" t="n">
        <f aca="false">IF(ISNUMBER(Data_Clean!V2816),J2816*Data_Clean!V2816,0)</f>
        <v>172.047688075</v>
      </c>
    </row>
    <row r="2817" customFormat="false" ht="15" hidden="false" customHeight="false" outlineLevel="0" collapsed="false">
      <c r="A2817" s="15" t="str">
        <f aca="false">Data_Clean!A2817</f>
        <v>CX102813</v>
      </c>
      <c r="B2817" s="14" t="n">
        <f aca="false">Data_Clean!G2817*Assumptions!$B$5</f>
        <v>251.61325</v>
      </c>
      <c r="C2817" s="14" t="n">
        <f aca="false">IF(Data_Clean!H2817="",0,Data_Clean!H2817)*Assumptions!$B$6</f>
        <v>747.396</v>
      </c>
      <c r="D2817" s="14" t="n">
        <f aca="false">Data_Clean!I2817*Assumptions!$B$7</f>
        <v>740</v>
      </c>
      <c r="E2817" s="14" t="n">
        <f aca="false">Data_Clean!J2817*Assumptions!$B$8</f>
        <v>0</v>
      </c>
      <c r="F2817" s="14" t="n">
        <f aca="false">Data_Clean!K2817*Assumptions!$B$9</f>
        <v>0</v>
      </c>
      <c r="G2817" s="14" t="n">
        <f aca="false">Data_Clean!L2817*Assumptions!$B$10</f>
        <v>1127.25</v>
      </c>
      <c r="H2817" s="14" t="n">
        <f aca="false">IF(OR(Data_Clean!M2817="",Data_Clean!N2817=""),0,Data_Clean!M2817*Data_Clean!N2817/100)*Assumptions!$B$13*Assumptions!$B$11</f>
        <v>263.712</v>
      </c>
      <c r="I2817" s="14" t="n">
        <f aca="false">Data_Clean!O2817*4*Assumptions!$B$12</f>
        <v>51.3696</v>
      </c>
      <c r="J2817" s="14" t="n">
        <f aca="false">SUM(B2817:I2817)</f>
        <v>3181.34085</v>
      </c>
      <c r="K2817" s="16" t="n">
        <f aca="false">IF(Data_Clean!P2817="","",Assumptions!$B$15*0.5^(Data_Clean!P2817/Assumptions!$B$20))</f>
        <v>24.9371368842836</v>
      </c>
      <c r="L2817" s="16" t="n">
        <f aca="false">Assumptions!$B$16*MIN(1,LN(1+Data_Clean!Q2817)/LN(1+Assumptions!$B$21))</f>
        <v>13.4237548294248</v>
      </c>
      <c r="M2817" s="16" t="n">
        <f aca="false">Assumptions!$B$17*(0.6*MIN(1,Data_Clean!R2817/Assumptions!$B$22)+0.4*IF(Data_Clean!S2817="",0,Data_Clean!S2817))</f>
        <v>6.144</v>
      </c>
      <c r="N2817" s="16" t="n">
        <f aca="false">Assumptions!$B$18*MIN(1,(Data_Clean!F2817-1)/Assumptions!$B$23)</f>
        <v>20</v>
      </c>
      <c r="O2817" s="16" t="n">
        <f aca="false">Assumptions!$B$19*(0.4*IF(Data_Clean!E2817="",0,MIN(1,Data_Clean!E2817/12/Assumptions!$B$24))+0.35*IF(Data_Clean!D2817="Y",1,0)+0.25*(1-MIN(Data_Clean!T2817,3)/3))/IF(Data_Clean!E2817="",0.6,1)</f>
        <v>13.75</v>
      </c>
      <c r="P2817" s="16" t="n">
        <f aca="false">SUM(K2817:O2817)/(Assumptions!$D$5-IF(K2817="",Assumptions!$B$15,0))*100</f>
        <v>78.2548917137084</v>
      </c>
      <c r="Q2817" s="7" t="str">
        <f aca="false">IF(J2817&gt;=Assumptions!$B$26,"High",IF(J2817&gt;=Assumptions!$B$27,"Mid","Low"))</f>
        <v>High</v>
      </c>
      <c r="R2817" s="7" t="str">
        <f aca="false">IF(P2817&gt;=Assumptions!$B$28,"High",IF(P2817&gt;=Assumptions!$B$29,"Mid","Low"))</f>
        <v>High</v>
      </c>
      <c r="S2817" s="7" t="str">
        <f aca="false">INDEX(Assumptions!$B$33:$B$41,MATCH(Q2817&amp;"|"&amp;R2817,Assumptions!$A$33:$A$41,0))</f>
        <v>Premier Advocates</v>
      </c>
      <c r="T2817" s="7" t="n">
        <f aca="false">IF(ISNUMBER(Data_Clean!V2817),J2817*Data_Clean!V2817,0)</f>
        <v>104.666113965</v>
      </c>
    </row>
    <row r="2818" customFormat="false" ht="15" hidden="false" customHeight="false" outlineLevel="0" collapsed="false">
      <c r="A2818" s="15" t="str">
        <f aca="false">Data_Clean!A2818</f>
        <v>CX102814</v>
      </c>
      <c r="B2818" s="14" t="n">
        <f aca="false">Data_Clean!G2818*Assumptions!$B$5</f>
        <v>204.782</v>
      </c>
      <c r="C2818" s="14" t="n">
        <f aca="false">IF(Data_Clean!H2818="",0,Data_Clean!H2818)*Assumptions!$B$6</f>
        <v>0</v>
      </c>
      <c r="D2818" s="14" t="n">
        <f aca="false">Data_Clean!I2818*Assumptions!$B$7</f>
        <v>0</v>
      </c>
      <c r="E2818" s="14" t="n">
        <f aca="false">Data_Clean!J2818*Assumptions!$B$8</f>
        <v>0</v>
      </c>
      <c r="F2818" s="14" t="n">
        <f aca="false">Data_Clean!K2818*Assumptions!$B$9</f>
        <v>0</v>
      </c>
      <c r="G2818" s="14" t="n">
        <f aca="false">Data_Clean!L2818*Assumptions!$B$10</f>
        <v>0</v>
      </c>
      <c r="H2818" s="14" t="n">
        <f aca="false">IF(OR(Data_Clean!M2818="",Data_Clean!N2818=""),0,Data_Clean!M2818*Data_Clean!N2818/100)*Assumptions!$B$13*Assumptions!$B$11</f>
        <v>0</v>
      </c>
      <c r="I2818" s="14" t="n">
        <f aca="false">Data_Clean!O2818*4*Assumptions!$B$12</f>
        <v>0</v>
      </c>
      <c r="J2818" s="14" t="n">
        <f aca="false">SUM(B2818:I2818)</f>
        <v>204.782</v>
      </c>
      <c r="K2818" s="16" t="n">
        <f aca="false">IF(Data_Clean!P2818="","",Assumptions!$B$15*0.5^(Data_Clean!P2818/Assumptions!$B$20))</f>
        <v>27.9909897461042</v>
      </c>
      <c r="L2818" s="16" t="n">
        <f aca="false">Assumptions!$B$16*MIN(1,LN(1+Data_Clean!Q2818)/LN(1+Assumptions!$B$21))</f>
        <v>16.1441621526288</v>
      </c>
      <c r="M2818" s="16" t="n">
        <f aca="false">Assumptions!$B$17*(0.6*MIN(1,Data_Clean!R2818/Assumptions!$B$22)+0.4*IF(Data_Clean!S2818="",0,Data_Clean!S2818))</f>
        <v>8.826</v>
      </c>
      <c r="N2818" s="16" t="n">
        <f aca="false">Assumptions!$B$18*MIN(1,(Data_Clean!F2818-1)/Assumptions!$B$23)</f>
        <v>5</v>
      </c>
      <c r="O2818" s="16" t="n">
        <f aca="false">Assumptions!$B$19*(0.4*IF(Data_Clean!E2818="",0,MIN(1,Data_Clean!E2818/12/Assumptions!$B$24))+0.35*IF(Data_Clean!D2818="Y",1,0)+0.25*(1-MIN(Data_Clean!T2818,3)/3))/IF(Data_Clean!E2818="",0.6,1)</f>
        <v>8.6</v>
      </c>
      <c r="P2818" s="16" t="n">
        <f aca="false">SUM(K2818:O2818)/(Assumptions!$D$5-IF(K2818="",Assumptions!$B$15,0))*100</f>
        <v>66.561151898733</v>
      </c>
      <c r="Q2818" s="7" t="str">
        <f aca="false">IF(J2818&gt;=Assumptions!$B$26,"High",IF(J2818&gt;=Assumptions!$B$27,"Mid","Low"))</f>
        <v>Low</v>
      </c>
      <c r="R2818" s="7" t="str">
        <f aca="false">IF(P2818&gt;=Assumptions!$B$28,"High",IF(P2818&gt;=Assumptions!$B$29,"Mid","Low"))</f>
        <v>Mid</v>
      </c>
      <c r="S2818" s="7" t="str">
        <f aca="false">INDEX(Assumptions!$B$33:$B$41,MATCH(Q2818&amp;"|"&amp;R2818,Assumptions!$A$33:$A$41,0))</f>
        <v>Light Touch</v>
      </c>
      <c r="T2818" s="7" t="n">
        <f aca="false">IF(ISNUMBER(Data_Clean!V2818),J2818*Data_Clean!V2818,0)</f>
        <v>10.8124896</v>
      </c>
    </row>
    <row r="2819" customFormat="false" ht="15" hidden="false" customHeight="false" outlineLevel="0" collapsed="false">
      <c r="A2819" s="15" t="str">
        <f aca="false">Data_Clean!A2819</f>
        <v>CX102815</v>
      </c>
      <c r="B2819" s="14" t="n">
        <f aca="false">Data_Clean!G2819*Assumptions!$B$5</f>
        <v>27.65725</v>
      </c>
      <c r="C2819" s="14" t="n">
        <f aca="false">IF(Data_Clean!H2819="",0,Data_Clean!H2819)*Assumptions!$B$6</f>
        <v>48.59136</v>
      </c>
      <c r="D2819" s="14" t="n">
        <f aca="false">Data_Clean!I2819*Assumptions!$B$7</f>
        <v>0</v>
      </c>
      <c r="E2819" s="14" t="n">
        <f aca="false">Data_Clean!J2819*Assumptions!$B$8</f>
        <v>0</v>
      </c>
      <c r="F2819" s="14" t="n">
        <f aca="false">Data_Clean!K2819*Assumptions!$B$9</f>
        <v>0</v>
      </c>
      <c r="G2819" s="14" t="n">
        <f aca="false">Data_Clean!L2819*Assumptions!$B$10</f>
        <v>0</v>
      </c>
      <c r="H2819" s="14" t="n">
        <f aca="false">IF(OR(Data_Clean!M2819="",Data_Clean!N2819=""),0,Data_Clean!M2819*Data_Clean!N2819/100)*Assumptions!$B$13*Assumptions!$B$11</f>
        <v>0</v>
      </c>
      <c r="I2819" s="14" t="n">
        <f aca="false">Data_Clean!O2819*4*Assumptions!$B$12</f>
        <v>0</v>
      </c>
      <c r="J2819" s="14" t="n">
        <f aca="false">SUM(B2819:I2819)</f>
        <v>76.24861</v>
      </c>
      <c r="K2819" s="16" t="n">
        <f aca="false">IF(Data_Clean!P2819="","",Assumptions!$B$15*0.5^(Data_Clean!P2819/Assumptions!$B$20))</f>
        <v>24.9371368842836</v>
      </c>
      <c r="L2819" s="16" t="n">
        <f aca="false">Assumptions!$B$16*MIN(1,LN(1+Data_Clean!Q2819)/LN(1+Assumptions!$B$21))</f>
        <v>13.5873179074216</v>
      </c>
      <c r="M2819" s="16" t="n">
        <f aca="false">Assumptions!$B$17*(0.6*MIN(1,Data_Clean!R2819/Assumptions!$B$22)+0.4*IF(Data_Clean!S2819="",0,Data_Clean!S2819))</f>
        <v>5.934</v>
      </c>
      <c r="N2819" s="16" t="n">
        <f aca="false">Assumptions!$B$18*MIN(1,(Data_Clean!F2819-1)/Assumptions!$B$23)</f>
        <v>5</v>
      </c>
      <c r="O2819" s="16" t="n">
        <f aca="false">Assumptions!$B$19*(0.4*IF(Data_Clean!E2819="",0,MIN(1,Data_Clean!E2819/12/Assumptions!$B$24))+0.35*IF(Data_Clean!D2819="Y",1,0)+0.25*(1-MIN(Data_Clean!T2819,3)/3))/IF(Data_Clean!E2819="",0.6,1)</f>
        <v>15</v>
      </c>
      <c r="P2819" s="16" t="n">
        <f aca="false">SUM(K2819:O2819)/(Assumptions!$D$5-IF(K2819="",Assumptions!$B$15,0))*100</f>
        <v>64.4584547917052</v>
      </c>
      <c r="Q2819" s="7" t="str">
        <f aca="false">IF(J2819&gt;=Assumptions!$B$26,"High",IF(J2819&gt;=Assumptions!$B$27,"Mid","Low"))</f>
        <v>Low</v>
      </c>
      <c r="R2819" s="7" t="str">
        <f aca="false">IF(P2819&gt;=Assumptions!$B$28,"High",IF(P2819&gt;=Assumptions!$B$29,"Mid","Low"))</f>
        <v>Mid</v>
      </c>
      <c r="S2819" s="7" t="str">
        <f aca="false">INDEX(Assumptions!$B$33:$B$41,MATCH(Q2819&amp;"|"&amp;R2819,Assumptions!$A$33:$A$41,0))</f>
        <v>Light Touch</v>
      </c>
      <c r="T2819" s="7" t="n">
        <f aca="false">IF(ISNUMBER(Data_Clean!V2819),J2819*Data_Clean!V2819,0)</f>
        <v>2.424705798</v>
      </c>
    </row>
    <row r="2820" customFormat="false" ht="15" hidden="false" customHeight="false" outlineLevel="0" collapsed="false">
      <c r="A2820" s="15" t="str">
        <f aca="false">Data_Clean!A2820</f>
        <v>CX102816</v>
      </c>
      <c r="B2820" s="14" t="n">
        <f aca="false">Data_Clean!G2820*Assumptions!$B$5</f>
        <v>86.71175</v>
      </c>
      <c r="C2820" s="14" t="n">
        <f aca="false">IF(Data_Clean!H2820="",0,Data_Clean!H2820)*Assumptions!$B$6</f>
        <v>450.60684</v>
      </c>
      <c r="D2820" s="14" t="n">
        <f aca="false">Data_Clean!I2820*Assumptions!$B$7</f>
        <v>2042.4</v>
      </c>
      <c r="E2820" s="14" t="n">
        <f aca="false">Data_Clean!J2820*Assumptions!$B$8</f>
        <v>2748.91425</v>
      </c>
      <c r="F2820" s="14" t="n">
        <f aca="false">Data_Clean!K2820*Assumptions!$B$9</f>
        <v>2568.5</v>
      </c>
      <c r="G2820" s="14" t="n">
        <f aca="false">Data_Clean!L2820*Assumptions!$B$10</f>
        <v>0</v>
      </c>
      <c r="H2820" s="14" t="n">
        <f aca="false">IF(OR(Data_Clean!M2820="",Data_Clean!N2820=""),0,Data_Clean!M2820*Data_Clean!N2820/100)*Assumptions!$B$13*Assumptions!$B$11</f>
        <v>341.712</v>
      </c>
      <c r="I2820" s="14" t="n">
        <f aca="false">Data_Clean!O2820*4*Assumptions!$B$12</f>
        <v>16.11456</v>
      </c>
      <c r="J2820" s="14" t="n">
        <f aca="false">SUM(B2820:I2820)</f>
        <v>8254.9594</v>
      </c>
      <c r="K2820" s="16" t="n">
        <f aca="false">IF(Data_Clean!P2820="","",Assumptions!$B$15*0.5^(Data_Clean!P2820/Assumptions!$B$20))</f>
        <v>25.5200148285257</v>
      </c>
      <c r="L2820" s="16" t="n">
        <f aca="false">Assumptions!$B$16*MIN(1,LN(1+Data_Clean!Q2820)/LN(1+Assumptions!$B$21))</f>
        <v>12.6966447294858</v>
      </c>
      <c r="M2820" s="16" t="n">
        <f aca="false">Assumptions!$B$17*(0.6*MIN(1,Data_Clean!R2820/Assumptions!$B$22)+0.4*IF(Data_Clean!S2820="",0,Data_Clean!S2820))</f>
        <v>3.654</v>
      </c>
      <c r="N2820" s="16" t="n">
        <f aca="false">Assumptions!$B$18*MIN(1,(Data_Clean!F2820-1)/Assumptions!$B$23)</f>
        <v>20</v>
      </c>
      <c r="O2820" s="16" t="n">
        <f aca="false">Assumptions!$B$19*(0.4*IF(Data_Clean!E2820="",0,MIN(1,Data_Clean!E2820/12/Assumptions!$B$24))+0.35*IF(Data_Clean!D2820="Y",1,0)+0.25*(1-MIN(Data_Clean!T2820,3)/3))/IF(Data_Clean!E2820="",0.6,1)</f>
        <v>4.2</v>
      </c>
      <c r="P2820" s="16" t="n">
        <f aca="false">SUM(K2820:O2820)/(Assumptions!$D$5-IF(K2820="",Assumptions!$B$15,0))*100</f>
        <v>66.0706595580114</v>
      </c>
      <c r="Q2820" s="7" t="str">
        <f aca="false">IF(J2820&gt;=Assumptions!$B$26,"High",IF(J2820&gt;=Assumptions!$B$27,"Mid","Low"))</f>
        <v>High</v>
      </c>
      <c r="R2820" s="7" t="str">
        <f aca="false">IF(P2820&gt;=Assumptions!$B$28,"High",IF(P2820&gt;=Assumptions!$B$29,"Mid","Low"))</f>
        <v>Mid</v>
      </c>
      <c r="S2820" s="7" t="str">
        <f aca="false">INDEX(Assumptions!$B$33:$B$41,MATCH(Q2820&amp;"|"&amp;R2820,Assumptions!$A$33:$A$41,0))</f>
        <v>Established Core</v>
      </c>
      <c r="T2820" s="7" t="n">
        <f aca="false">IF(ISNUMBER(Data_Clean!V2820),J2820*Data_Clean!V2820,0)</f>
        <v>618.29645906</v>
      </c>
    </row>
    <row r="2821" customFormat="false" ht="15" hidden="false" customHeight="false" outlineLevel="0" collapsed="false">
      <c r="A2821" s="15" t="str">
        <f aca="false">Data_Clean!A2821</f>
        <v>CX102817</v>
      </c>
      <c r="B2821" s="14" t="n">
        <f aca="false">Data_Clean!G2821*Assumptions!$B$5</f>
        <v>216.1565</v>
      </c>
      <c r="C2821" s="14" t="n">
        <f aca="false">IF(Data_Clean!H2821="",0,Data_Clean!H2821)*Assumptions!$B$6</f>
        <v>170.2212</v>
      </c>
      <c r="D2821" s="14" t="n">
        <f aca="false">Data_Clean!I2821*Assumptions!$B$7</f>
        <v>218.4</v>
      </c>
      <c r="E2821" s="14" t="n">
        <f aca="false">Data_Clean!J2821*Assumptions!$B$8</f>
        <v>0</v>
      </c>
      <c r="F2821" s="14" t="n">
        <f aca="false">Data_Clean!K2821*Assumptions!$B$9</f>
        <v>0</v>
      </c>
      <c r="G2821" s="14" t="n">
        <f aca="false">Data_Clean!L2821*Assumptions!$B$10</f>
        <v>0</v>
      </c>
      <c r="H2821" s="14" t="n">
        <f aca="false">IF(OR(Data_Clean!M2821="",Data_Clean!N2821=""),0,Data_Clean!M2821*Data_Clean!N2821/100)*Assumptions!$B$13*Assumptions!$B$11</f>
        <v>0</v>
      </c>
      <c r="I2821" s="14" t="n">
        <f aca="false">Data_Clean!O2821*4*Assumptions!$B$12</f>
        <v>0</v>
      </c>
      <c r="J2821" s="14" t="n">
        <f aca="false">SUM(B2821:I2821)</f>
        <v>604.7777</v>
      </c>
      <c r="K2821" s="16" t="n">
        <f aca="false">IF(Data_Clean!P2821="","",Assumptions!$B$15*0.5^(Data_Clean!P2821/Assumptions!$B$20))</f>
        <v>27.9909897461042</v>
      </c>
      <c r="L2821" s="16" t="n">
        <f aca="false">Assumptions!$B$16*MIN(1,LN(1+Data_Clean!Q2821)/LN(1+Assumptions!$B$21))</f>
        <v>16.5574033136099</v>
      </c>
      <c r="M2821" s="16" t="n">
        <f aca="false">Assumptions!$B$17*(0.6*MIN(1,Data_Clean!R2821/Assumptions!$B$22)+0.4*IF(Data_Clean!S2821="",0,Data_Clean!S2821))</f>
        <v>1.74</v>
      </c>
      <c r="N2821" s="16" t="n">
        <f aca="false">Assumptions!$B$18*MIN(1,(Data_Clean!F2821-1)/Assumptions!$B$23)</f>
        <v>10</v>
      </c>
      <c r="O2821" s="16" t="n">
        <f aca="false">Assumptions!$B$19*(0.4*IF(Data_Clean!E2821="",0,MIN(1,Data_Clean!E2821/12/Assumptions!$B$24))+0.35*IF(Data_Clean!D2821="Y",1,0)+0.25*(1-MIN(Data_Clean!T2821,3)/3))/IF(Data_Clean!E2821="",0.6,1)</f>
        <v>11.55</v>
      </c>
      <c r="P2821" s="16" t="n">
        <f aca="false">SUM(K2821:O2821)/(Assumptions!$D$5-IF(K2821="",Assumptions!$B$15,0))*100</f>
        <v>67.8383930597141</v>
      </c>
      <c r="Q2821" s="7" t="str">
        <f aca="false">IF(J2821&gt;=Assumptions!$B$26,"High",IF(J2821&gt;=Assumptions!$B$27,"Mid","Low"))</f>
        <v>Mid</v>
      </c>
      <c r="R2821" s="7" t="str">
        <f aca="false">IF(P2821&gt;=Assumptions!$B$28,"High",IF(P2821&gt;=Assumptions!$B$29,"Mid","Low"))</f>
        <v>Mid</v>
      </c>
      <c r="S2821" s="7" t="str">
        <f aca="false">INDEX(Assumptions!$B$33:$B$41,MATCH(Q2821&amp;"|"&amp;R2821,Assumptions!$A$33:$A$41,0))</f>
        <v>Established Core</v>
      </c>
      <c r="T2821" s="7" t="n">
        <f aca="false">IF(ISNUMBER(Data_Clean!V2821),J2821*Data_Clean!V2821,0)</f>
        <v>36.10522869</v>
      </c>
    </row>
    <row r="2822" customFormat="false" ht="15" hidden="false" customHeight="false" outlineLevel="0" collapsed="false">
      <c r="A2822" s="15" t="str">
        <f aca="false">Data_Clean!A2822</f>
        <v>CX102818</v>
      </c>
      <c r="B2822" s="14" t="n">
        <f aca="false">Data_Clean!G2822*Assumptions!$B$5</f>
        <v>33.43</v>
      </c>
      <c r="C2822" s="14" t="n">
        <f aca="false">IF(Data_Clean!H2822="",0,Data_Clean!H2822)*Assumptions!$B$6</f>
        <v>63.90552</v>
      </c>
      <c r="D2822" s="14" t="n">
        <f aca="false">Data_Clean!I2822*Assumptions!$B$7</f>
        <v>0</v>
      </c>
      <c r="E2822" s="14" t="n">
        <f aca="false">Data_Clean!J2822*Assumptions!$B$8</f>
        <v>0</v>
      </c>
      <c r="F2822" s="14" t="n">
        <f aca="false">Data_Clean!K2822*Assumptions!$B$9</f>
        <v>0</v>
      </c>
      <c r="G2822" s="14" t="n">
        <f aca="false">Data_Clean!L2822*Assumptions!$B$10</f>
        <v>0</v>
      </c>
      <c r="H2822" s="14" t="n">
        <f aca="false">IF(OR(Data_Clean!M2822="",Data_Clean!N2822=""),0,Data_Clean!M2822*Data_Clean!N2822/100)*Assumptions!$B$13*Assumptions!$B$11</f>
        <v>64.008</v>
      </c>
      <c r="I2822" s="14" t="n">
        <f aca="false">Data_Clean!O2822*4*Assumptions!$B$12</f>
        <v>14.9208</v>
      </c>
      <c r="J2822" s="14" t="n">
        <f aca="false">SUM(B2822:I2822)</f>
        <v>176.26432</v>
      </c>
      <c r="K2822" s="16" t="n">
        <f aca="false">IF(Data_Clean!P2822="","",Assumptions!$B$15*0.5^(Data_Clean!P2822/Assumptions!$B$20))</f>
        <v>9.89630933079671</v>
      </c>
      <c r="L2822" s="16" t="n">
        <f aca="false">Assumptions!$B$16*MIN(1,LN(1+Data_Clean!Q2822)/LN(1+Assumptions!$B$21))</f>
        <v>12.4931739410702</v>
      </c>
      <c r="M2822" s="16" t="n">
        <f aca="false">Assumptions!$B$17*(0.6*MIN(1,Data_Clean!R2822/Assumptions!$B$22)+0.4*IF(Data_Clean!S2822="",0,Data_Clean!S2822))</f>
        <v>3.06</v>
      </c>
      <c r="N2822" s="16" t="n">
        <f aca="false">Assumptions!$B$18*MIN(1,(Data_Clean!F2822-1)/Assumptions!$B$23)</f>
        <v>10</v>
      </c>
      <c r="O2822" s="16" t="n">
        <f aca="false">Assumptions!$B$19*(0.4*IF(Data_Clean!E2822="",0,MIN(1,Data_Clean!E2822/12/Assumptions!$B$24))+0.35*IF(Data_Clean!D2822="Y",1,0)+0.25*(1-MIN(Data_Clean!T2822,3)/3))/IF(Data_Clean!E2822="",0.6,1)</f>
        <v>4.16666666666667</v>
      </c>
      <c r="P2822" s="16" t="n">
        <f aca="false">SUM(K2822:O2822)/(Assumptions!$D$5-IF(K2822="",Assumptions!$B$15,0))*100</f>
        <v>39.6161499385335</v>
      </c>
      <c r="Q2822" s="7" t="str">
        <f aca="false">IF(J2822&gt;=Assumptions!$B$26,"High",IF(J2822&gt;=Assumptions!$B$27,"Mid","Low"))</f>
        <v>Low</v>
      </c>
      <c r="R2822" s="7" t="str">
        <f aca="false">IF(P2822&gt;=Assumptions!$B$28,"High",IF(P2822&gt;=Assumptions!$B$29,"Mid","Low"))</f>
        <v>Low</v>
      </c>
      <c r="S2822" s="7" t="str">
        <f aca="false">INDEX(Assumptions!$B$33:$B$41,MATCH(Q2822&amp;"|"&amp;R2822,Assumptions!$A$33:$A$41,0))</f>
        <v>Dormant &amp; Low Value</v>
      </c>
      <c r="T2822" s="7" t="n">
        <f aca="false">IF(ISNUMBER(Data_Clean!V2822),J2822*Data_Clean!V2822,0)</f>
        <v>32.87329568</v>
      </c>
    </row>
    <row r="2823" customFormat="false" ht="15" hidden="false" customHeight="false" outlineLevel="0" collapsed="false">
      <c r="A2823" s="15" t="str">
        <f aca="false">Data_Clean!A2823</f>
        <v>CX102819</v>
      </c>
      <c r="B2823" s="14" t="n">
        <f aca="false">Data_Clean!G2823*Assumptions!$B$5</f>
        <v>49.12675</v>
      </c>
      <c r="C2823" s="14" t="n">
        <f aca="false">IF(Data_Clean!H2823="",0,Data_Clean!H2823)*Assumptions!$B$6</f>
        <v>0</v>
      </c>
      <c r="D2823" s="14" t="n">
        <f aca="false">Data_Clean!I2823*Assumptions!$B$7</f>
        <v>0</v>
      </c>
      <c r="E2823" s="14" t="n">
        <f aca="false">Data_Clean!J2823*Assumptions!$B$8</f>
        <v>0</v>
      </c>
      <c r="F2823" s="14" t="n">
        <f aca="false">Data_Clean!K2823*Assumptions!$B$9</f>
        <v>0</v>
      </c>
      <c r="G2823" s="14" t="n">
        <f aca="false">Data_Clean!L2823*Assumptions!$B$10</f>
        <v>867.15</v>
      </c>
      <c r="H2823" s="14" t="n">
        <f aca="false">IF(OR(Data_Clean!M2823="",Data_Clean!N2823=""),0,Data_Clean!M2823*Data_Clean!N2823/100)*Assumptions!$B$13*Assumptions!$B$11</f>
        <v>51.66</v>
      </c>
      <c r="I2823" s="14" t="n">
        <f aca="false">Data_Clean!O2823*4*Assumptions!$B$12</f>
        <v>29.26512</v>
      </c>
      <c r="J2823" s="14" t="n">
        <f aca="false">SUM(B2823:I2823)</f>
        <v>997.20187</v>
      </c>
      <c r="K2823" s="16" t="n">
        <f aca="false">IF(Data_Clean!P2823="","",Assumptions!$B$15*0.5^(Data_Clean!P2823/Assumptions!$B$20))</f>
        <v>27.3516746567465</v>
      </c>
      <c r="L2823" s="16" t="n">
        <f aca="false">Assumptions!$B$16*MIN(1,LN(1+Data_Clean!Q2823)/LN(1+Assumptions!$B$21))</f>
        <v>16.5574033136099</v>
      </c>
      <c r="M2823" s="16" t="n">
        <f aca="false">Assumptions!$B$17*(0.6*MIN(1,Data_Clean!R2823/Assumptions!$B$22)+0.4*IF(Data_Clean!S2823="",0,Data_Clean!S2823))</f>
        <v>14.478</v>
      </c>
      <c r="N2823" s="16" t="n">
        <f aca="false">Assumptions!$B$18*MIN(1,(Data_Clean!F2823-1)/Assumptions!$B$23)</f>
        <v>10</v>
      </c>
      <c r="O2823" s="16" t="n">
        <f aca="false">Assumptions!$B$19*(0.4*IF(Data_Clean!E2823="",0,MIN(1,Data_Clean!E2823/12/Assumptions!$B$24))+0.35*IF(Data_Clean!D2823="Y",1,0)+0.25*(1-MIN(Data_Clean!T2823,3)/3))/IF(Data_Clean!E2823="",0.6,1)</f>
        <v>1.5</v>
      </c>
      <c r="P2823" s="16" t="n">
        <f aca="false">SUM(K2823:O2823)/(Assumptions!$D$5-IF(K2823="",Assumptions!$B$15,0))*100</f>
        <v>69.8870779703564</v>
      </c>
      <c r="Q2823" s="7" t="str">
        <f aca="false">IF(J2823&gt;=Assumptions!$B$26,"High",IF(J2823&gt;=Assumptions!$B$27,"Mid","Low"))</f>
        <v>Mid</v>
      </c>
      <c r="R2823" s="7" t="str">
        <f aca="false">IF(P2823&gt;=Assumptions!$B$28,"High",IF(P2823&gt;=Assumptions!$B$29,"Mid","Low"))</f>
        <v>Mid</v>
      </c>
      <c r="S2823" s="7" t="str">
        <f aca="false">INDEX(Assumptions!$B$33:$B$41,MATCH(Q2823&amp;"|"&amp;R2823,Assumptions!$A$33:$A$41,0))</f>
        <v>Established Core</v>
      </c>
      <c r="T2823" s="7" t="n">
        <f aca="false">IF(ISNUMBER(Data_Clean!V2823),J2823*Data_Clean!V2823,0)</f>
        <v>159.352858826</v>
      </c>
    </row>
    <row r="2824" customFormat="false" ht="15" hidden="false" customHeight="false" outlineLevel="0" collapsed="false">
      <c r="A2824" s="15" t="str">
        <f aca="false">Data_Clean!A2824</f>
        <v>CX102820</v>
      </c>
      <c r="B2824" s="14" t="n">
        <f aca="false">Data_Clean!G2824*Assumptions!$B$5</f>
        <v>184.241</v>
      </c>
      <c r="C2824" s="14" t="n">
        <f aca="false">IF(Data_Clean!H2824="",0,Data_Clean!H2824)*Assumptions!$B$6</f>
        <v>283.8696</v>
      </c>
      <c r="D2824" s="14" t="n">
        <f aca="false">Data_Clean!I2824*Assumptions!$B$7</f>
        <v>0</v>
      </c>
      <c r="E2824" s="14" t="n">
        <f aca="false">Data_Clean!J2824*Assumptions!$B$8</f>
        <v>0</v>
      </c>
      <c r="F2824" s="14" t="n">
        <f aca="false">Data_Clean!K2824*Assumptions!$B$9</f>
        <v>0</v>
      </c>
      <c r="G2824" s="14" t="n">
        <f aca="false">Data_Clean!L2824*Assumptions!$B$10</f>
        <v>0</v>
      </c>
      <c r="H2824" s="14" t="n">
        <f aca="false">IF(OR(Data_Clean!M2824="",Data_Clean!N2824=""),0,Data_Clean!M2824*Data_Clean!N2824/100)*Assumptions!$B$13*Assumptions!$B$11</f>
        <v>0</v>
      </c>
      <c r="I2824" s="14" t="n">
        <f aca="false">Data_Clean!O2824*4*Assumptions!$B$12</f>
        <v>0</v>
      </c>
      <c r="J2824" s="14" t="n">
        <f aca="false">SUM(B2824:I2824)</f>
        <v>468.1106</v>
      </c>
      <c r="K2824" s="16" t="n">
        <f aca="false">IF(Data_Clean!P2824="","",Assumptions!$B$15*0.5^(Data_Clean!P2824/Assumptions!$B$20))</f>
        <v>15</v>
      </c>
      <c r="L2824" s="16" t="n">
        <f aca="false">Assumptions!$B$16*MIN(1,LN(1+Data_Clean!Q2824)/LN(1+Assumptions!$B$21))</f>
        <v>13.5873179074216</v>
      </c>
      <c r="M2824" s="16" t="n">
        <f aca="false">Assumptions!$B$17*(0.6*MIN(1,Data_Clean!R2824/Assumptions!$B$22)+0.4*IF(Data_Clean!S2824="",0,Data_Clean!S2824))</f>
        <v>11.664</v>
      </c>
      <c r="N2824" s="16" t="n">
        <f aca="false">Assumptions!$B$18*MIN(1,(Data_Clean!F2824-1)/Assumptions!$B$23)</f>
        <v>5</v>
      </c>
      <c r="O2824" s="16" t="n">
        <f aca="false">Assumptions!$B$19*(0.4*IF(Data_Clean!E2824="",0,MIN(1,Data_Clean!E2824/12/Assumptions!$B$24))+0.35*IF(Data_Clean!D2824="Y",1,0)+0.25*(1-MIN(Data_Clean!T2824,3)/3))/IF(Data_Clean!E2824="",0.6,1)</f>
        <v>8.3</v>
      </c>
      <c r="P2824" s="16" t="n">
        <f aca="false">SUM(K2824:O2824)/(Assumptions!$D$5-IF(K2824="",Assumptions!$B$15,0))*100</f>
        <v>53.5513179074216</v>
      </c>
      <c r="Q2824" s="7" t="str">
        <f aca="false">IF(J2824&gt;=Assumptions!$B$26,"High",IF(J2824&gt;=Assumptions!$B$27,"Mid","Low"))</f>
        <v>Mid</v>
      </c>
      <c r="R2824" s="7" t="str">
        <f aca="false">IF(P2824&gt;=Assumptions!$B$28,"High",IF(P2824&gt;=Assumptions!$B$29,"Mid","Low"))</f>
        <v>Mid</v>
      </c>
      <c r="S2824" s="7" t="str">
        <f aca="false">INDEX(Assumptions!$B$33:$B$41,MATCH(Q2824&amp;"|"&amp;R2824,Assumptions!$A$33:$A$41,0))</f>
        <v>Established Core</v>
      </c>
      <c r="T2824" s="7" t="n">
        <f aca="false">IF(ISNUMBER(Data_Clean!V2824),J2824*Data_Clean!V2824,0)</f>
        <v>31.5974655</v>
      </c>
    </row>
    <row r="2825" customFormat="false" ht="15" hidden="false" customHeight="false" outlineLevel="0" collapsed="false">
      <c r="A2825" s="15" t="str">
        <f aca="false">Data_Clean!A2825</f>
        <v>CX102821</v>
      </c>
      <c r="B2825" s="14" t="n">
        <f aca="false">Data_Clean!G2825*Assumptions!$B$5</f>
        <v>229.0465</v>
      </c>
      <c r="C2825" s="14" t="n">
        <f aca="false">IF(Data_Clean!H2825="",0,Data_Clean!H2825)*Assumptions!$B$6</f>
        <v>641.22996</v>
      </c>
      <c r="D2825" s="14" t="n">
        <f aca="false">Data_Clean!I2825*Assumptions!$B$7</f>
        <v>0</v>
      </c>
      <c r="E2825" s="14" t="n">
        <f aca="false">Data_Clean!J2825*Assumptions!$B$8</f>
        <v>0</v>
      </c>
      <c r="F2825" s="14" t="n">
        <f aca="false">Data_Clean!K2825*Assumptions!$B$9</f>
        <v>0</v>
      </c>
      <c r="G2825" s="14" t="n">
        <f aca="false">Data_Clean!L2825*Assumptions!$B$10</f>
        <v>0</v>
      </c>
      <c r="H2825" s="14" t="n">
        <f aca="false">IF(OR(Data_Clean!M2825="",Data_Clean!N2825=""),0,Data_Clean!M2825*Data_Clean!N2825/100)*Assumptions!$B$13*Assumptions!$B$11</f>
        <v>0</v>
      </c>
      <c r="I2825" s="14" t="n">
        <f aca="false">Data_Clean!O2825*4*Assumptions!$B$12</f>
        <v>0</v>
      </c>
      <c r="J2825" s="14" t="n">
        <f aca="false">SUM(B2825:I2825)</f>
        <v>870.27646</v>
      </c>
      <c r="K2825" s="16" t="n">
        <f aca="false">IF(Data_Clean!P2825="","",Assumptions!$B$15*0.5^(Data_Clean!P2825/Assumptions!$B$20))</f>
        <v>0.0255044110340662</v>
      </c>
      <c r="L2825" s="16" t="n">
        <f aca="false">Assumptions!$B$16*MIN(1,LN(1+Data_Clean!Q2825)/LN(1+Assumptions!$B$21))</f>
        <v>0</v>
      </c>
      <c r="M2825" s="16" t="n">
        <f aca="false">Assumptions!$B$17*(0.6*MIN(1,Data_Clean!R2825/Assumptions!$B$22)+0.4*IF(Data_Clean!S2825="",0,Data_Clean!S2825))</f>
        <v>0</v>
      </c>
      <c r="N2825" s="16" t="n">
        <f aca="false">Assumptions!$B$18*MIN(1,(Data_Clean!F2825-1)/Assumptions!$B$23)</f>
        <v>5</v>
      </c>
      <c r="O2825" s="16" t="n">
        <f aca="false">Assumptions!$B$19*(0.4*IF(Data_Clean!E2825="",0,MIN(1,Data_Clean!E2825/12/Assumptions!$B$24))+0.35*IF(Data_Clean!D2825="Y",1,0)+0.25*(1-MIN(Data_Clean!T2825,3)/3))/IF(Data_Clean!E2825="",0.6,1)</f>
        <v>6.65</v>
      </c>
      <c r="P2825" s="16" t="n">
        <f aca="false">SUM(K2825:O2825)/(Assumptions!$D$5-IF(K2825="",Assumptions!$B$15,0))*100</f>
        <v>11.6755044110341</v>
      </c>
      <c r="Q2825" s="7" t="str">
        <f aca="false">IF(J2825&gt;=Assumptions!$B$26,"High",IF(J2825&gt;=Assumptions!$B$27,"Mid","Low"))</f>
        <v>Mid</v>
      </c>
      <c r="R2825" s="7" t="str">
        <f aca="false">IF(P2825&gt;=Assumptions!$B$28,"High",IF(P2825&gt;=Assumptions!$B$29,"Mid","Low"))</f>
        <v>Low</v>
      </c>
      <c r="S2825" s="7" t="str">
        <f aca="false">INDEX(Assumptions!$B$33:$B$41,MATCH(Q2825&amp;"|"&amp;R2825,Assumptions!$A$33:$A$41,0))</f>
        <v>Light Touch</v>
      </c>
      <c r="T2825" s="7" t="n">
        <f aca="false">IF(ISNUMBER(Data_Clean!V2825),J2825*Data_Clean!V2825,0)</f>
        <v>308.774088008</v>
      </c>
    </row>
    <row r="2826" customFormat="false" ht="15" hidden="false" customHeight="false" outlineLevel="0" collapsed="false">
      <c r="A2826" s="15" t="str">
        <f aca="false">Data_Clean!A2826</f>
        <v>CX102822</v>
      </c>
      <c r="B2826" s="14" t="n">
        <f aca="false">Data_Clean!G2826*Assumptions!$B$5</f>
        <v>173.69475</v>
      </c>
      <c r="C2826" s="14" t="n">
        <f aca="false">IF(Data_Clean!H2826="",0,Data_Clean!H2826)*Assumptions!$B$6</f>
        <v>0</v>
      </c>
      <c r="D2826" s="14" t="n">
        <f aca="false">Data_Clean!I2826*Assumptions!$B$7</f>
        <v>0</v>
      </c>
      <c r="E2826" s="14" t="n">
        <f aca="false">Data_Clean!J2826*Assumptions!$B$8</f>
        <v>0</v>
      </c>
      <c r="F2826" s="14" t="n">
        <f aca="false">Data_Clean!K2826*Assumptions!$B$9</f>
        <v>0</v>
      </c>
      <c r="G2826" s="14" t="n">
        <f aca="false">Data_Clean!L2826*Assumptions!$B$10</f>
        <v>0</v>
      </c>
      <c r="H2826" s="14" t="n">
        <f aca="false">IF(OR(Data_Clean!M2826="",Data_Clean!N2826=""),0,Data_Clean!M2826*Data_Clean!N2826/100)*Assumptions!$B$13*Assumptions!$B$11</f>
        <v>324.576</v>
      </c>
      <c r="I2826" s="14" t="n">
        <f aca="false">Data_Clean!O2826*4*Assumptions!$B$12</f>
        <v>16.2048</v>
      </c>
      <c r="J2826" s="14" t="n">
        <f aca="false">SUM(B2826:I2826)</f>
        <v>514.47555</v>
      </c>
      <c r="K2826" s="16" t="n">
        <f aca="false">IF(Data_Clean!P2826="","",Assumptions!$B$15*0.5^(Data_Clean!P2826/Assumptions!$B$20))</f>
        <v>27.9909897461042</v>
      </c>
      <c r="L2826" s="16" t="n">
        <f aca="false">Assumptions!$B$16*MIN(1,LN(1+Data_Clean!Q2826)/LN(1+Assumptions!$B$21))</f>
        <v>17.5349301826849</v>
      </c>
      <c r="M2826" s="16" t="n">
        <f aca="false">Assumptions!$B$17*(0.6*MIN(1,Data_Clean!R2826/Assumptions!$B$22)+0.4*IF(Data_Clean!S2826="",0,Data_Clean!S2826))</f>
        <v>4.254</v>
      </c>
      <c r="N2826" s="16" t="n">
        <f aca="false">Assumptions!$B$18*MIN(1,(Data_Clean!F2826-1)/Assumptions!$B$23)</f>
        <v>5</v>
      </c>
      <c r="O2826" s="16" t="n">
        <f aca="false">Assumptions!$B$19*(0.4*IF(Data_Clean!E2826="",0,MIN(1,Data_Clean!E2826/12/Assumptions!$B$24))+0.35*IF(Data_Clean!D2826="Y",1,0)+0.25*(1-MIN(Data_Clean!T2826,3)/3))/IF(Data_Clean!E2826="",0.6,1)</f>
        <v>13.75</v>
      </c>
      <c r="P2826" s="16" t="n">
        <f aca="false">SUM(K2826:O2826)/(Assumptions!$D$5-IF(K2826="",Assumptions!$B$15,0))*100</f>
        <v>68.5299199287892</v>
      </c>
      <c r="Q2826" s="7" t="str">
        <f aca="false">IF(J2826&gt;=Assumptions!$B$26,"High",IF(J2826&gt;=Assumptions!$B$27,"Mid","Low"))</f>
        <v>Mid</v>
      </c>
      <c r="R2826" s="7" t="str">
        <f aca="false">IF(P2826&gt;=Assumptions!$B$28,"High",IF(P2826&gt;=Assumptions!$B$29,"Mid","Low"))</f>
        <v>Mid</v>
      </c>
      <c r="S2826" s="7" t="str">
        <f aca="false">INDEX(Assumptions!$B$33:$B$41,MATCH(Q2826&amp;"|"&amp;R2826,Assumptions!$A$33:$A$41,0))</f>
        <v>Established Core</v>
      </c>
      <c r="T2826" s="7" t="n">
        <f aca="false">IF(ISNUMBER(Data_Clean!V2826),J2826*Data_Clean!V2826,0)</f>
        <v>17.749406475</v>
      </c>
    </row>
    <row r="2827" customFormat="false" ht="15" hidden="false" customHeight="false" outlineLevel="0" collapsed="false">
      <c r="A2827" s="15" t="str">
        <f aca="false">Data_Clean!A2827</f>
        <v>CX102823</v>
      </c>
      <c r="B2827" s="14" t="n">
        <f aca="false">Data_Clean!G2827*Assumptions!$B$5</f>
        <v>60.35575</v>
      </c>
      <c r="C2827" s="14" t="n">
        <f aca="false">IF(Data_Clean!H2827="",0,Data_Clean!H2827)*Assumptions!$B$6</f>
        <v>13.45812</v>
      </c>
      <c r="D2827" s="14" t="n">
        <f aca="false">Data_Clean!I2827*Assumptions!$B$7</f>
        <v>0</v>
      </c>
      <c r="E2827" s="14" t="n">
        <f aca="false">Data_Clean!J2827*Assumptions!$B$8</f>
        <v>0</v>
      </c>
      <c r="F2827" s="14" t="n">
        <f aca="false">Data_Clean!K2827*Assumptions!$B$9</f>
        <v>0</v>
      </c>
      <c r="G2827" s="14" t="n">
        <f aca="false">Data_Clean!L2827*Assumptions!$B$10</f>
        <v>0</v>
      </c>
      <c r="H2827" s="14" t="n">
        <f aca="false">IF(OR(Data_Clean!M2827="",Data_Clean!N2827=""),0,Data_Clean!M2827*Data_Clean!N2827/100)*Assumptions!$B$13*Assumptions!$B$11</f>
        <v>339.048</v>
      </c>
      <c r="I2827" s="14" t="n">
        <f aca="false">Data_Clean!O2827*4*Assumptions!$B$12</f>
        <v>12.64608</v>
      </c>
      <c r="J2827" s="14" t="n">
        <f aca="false">SUM(B2827:I2827)</f>
        <v>425.50795</v>
      </c>
      <c r="K2827" s="16" t="n">
        <f aca="false">IF(Data_Clean!P2827="","",Assumptions!$B$15*0.5^(Data_Clean!P2827/Assumptions!$B$20))</f>
        <v>30</v>
      </c>
      <c r="L2827" s="16" t="n">
        <f aca="false">Assumptions!$B$16*MIN(1,LN(1+Data_Clean!Q2827)/LN(1+Assumptions!$B$21))</f>
        <v>12.4931739410702</v>
      </c>
      <c r="M2827" s="16" t="n">
        <f aca="false">Assumptions!$B$17*(0.6*MIN(1,Data_Clean!R2827/Assumptions!$B$22)+0.4*IF(Data_Clean!S2827="",0,Data_Clean!S2827))</f>
        <v>10.764</v>
      </c>
      <c r="N2827" s="16" t="n">
        <f aca="false">Assumptions!$B$18*MIN(1,(Data_Clean!F2827-1)/Assumptions!$B$23)</f>
        <v>10</v>
      </c>
      <c r="O2827" s="16" t="n">
        <f aca="false">Assumptions!$B$19*(0.4*IF(Data_Clean!E2827="",0,MIN(1,Data_Clean!E2827/12/Assumptions!$B$24))+0.35*IF(Data_Clean!D2827="Y",1,0)+0.25*(1-MIN(Data_Clean!T2827,3)/3))/IF(Data_Clean!E2827="",0.6,1)</f>
        <v>7.95</v>
      </c>
      <c r="P2827" s="16" t="n">
        <f aca="false">SUM(K2827:O2827)/(Assumptions!$D$5-IF(K2827="",Assumptions!$B$15,0))*100</f>
        <v>71.2071739410702</v>
      </c>
      <c r="Q2827" s="7" t="str">
        <f aca="false">IF(J2827&gt;=Assumptions!$B$26,"High",IF(J2827&gt;=Assumptions!$B$27,"Mid","Low"))</f>
        <v>Mid</v>
      </c>
      <c r="R2827" s="7" t="str">
        <f aca="false">IF(P2827&gt;=Assumptions!$B$28,"High",IF(P2827&gt;=Assumptions!$B$29,"Mid","Low"))</f>
        <v>High</v>
      </c>
      <c r="S2827" s="7" t="str">
        <f aca="false">INDEX(Assumptions!$B$33:$B$41,MATCH(Q2827&amp;"|"&amp;R2827,Assumptions!$A$33:$A$41,0))</f>
        <v>Engaged Builders</v>
      </c>
      <c r="T2827" s="7" t="n">
        <f aca="false">IF(ISNUMBER(Data_Clean!V2827),J2827*Data_Clean!V2827,0)</f>
        <v>28.0835247</v>
      </c>
    </row>
    <row r="2828" customFormat="false" ht="15" hidden="false" customHeight="false" outlineLevel="0" collapsed="false">
      <c r="A2828" s="15" t="str">
        <f aca="false">Data_Clean!A2828</f>
        <v>CX102824</v>
      </c>
      <c r="B2828" s="14" t="n">
        <f aca="false">Data_Clean!G2828*Assumptions!$B$5</f>
        <v>30.36125</v>
      </c>
      <c r="C2828" s="14" t="n">
        <f aca="false">IF(Data_Clean!H2828="",0,Data_Clean!H2828)*Assumptions!$B$6</f>
        <v>0</v>
      </c>
      <c r="D2828" s="14" t="n">
        <f aca="false">Data_Clean!I2828*Assumptions!$B$7</f>
        <v>0</v>
      </c>
      <c r="E2828" s="14" t="n">
        <f aca="false">Data_Clean!J2828*Assumptions!$B$8</f>
        <v>0</v>
      </c>
      <c r="F2828" s="14" t="n">
        <f aca="false">Data_Clean!K2828*Assumptions!$B$9</f>
        <v>0</v>
      </c>
      <c r="G2828" s="14" t="n">
        <f aca="false">Data_Clean!L2828*Assumptions!$B$10</f>
        <v>0</v>
      </c>
      <c r="H2828" s="14" t="n">
        <f aca="false">IF(OR(Data_Clean!M2828="",Data_Clean!N2828=""),0,Data_Clean!M2828*Data_Clean!N2828/100)*Assumptions!$B$13*Assumptions!$B$11</f>
        <v>98.658</v>
      </c>
      <c r="I2828" s="14" t="n">
        <f aca="false">Data_Clean!O2828*4*Assumptions!$B$12</f>
        <v>0</v>
      </c>
      <c r="J2828" s="14" t="n">
        <f aca="false">SUM(B2828:I2828)</f>
        <v>129.01925</v>
      </c>
      <c r="K2828" s="16" t="n">
        <f aca="false">IF(Data_Clean!P2828="","",Assumptions!$B$15*0.5^(Data_Clean!P2828/Assumptions!$B$20))</f>
        <v>0.00989025839478655</v>
      </c>
      <c r="L2828" s="16" t="n">
        <f aca="false">Assumptions!$B$16*MIN(1,LN(1+Data_Clean!Q2828)/LN(1+Assumptions!$B$21))</f>
        <v>0</v>
      </c>
      <c r="M2828" s="16" t="n">
        <f aca="false">Assumptions!$B$17*(0.6*MIN(1,Data_Clean!R2828/Assumptions!$B$22)+0.4*IF(Data_Clean!S2828="",0,Data_Clean!S2828))</f>
        <v>0</v>
      </c>
      <c r="N2828" s="16" t="n">
        <f aca="false">Assumptions!$B$18*MIN(1,(Data_Clean!F2828-1)/Assumptions!$B$23)</f>
        <v>5</v>
      </c>
      <c r="O2828" s="16" t="n">
        <f aca="false">Assumptions!$B$19*(0.4*IF(Data_Clean!E2828="",0,MIN(1,Data_Clean!E2828/12/Assumptions!$B$24))+0.35*IF(Data_Clean!D2828="Y",1,0)+0.25*(1-MIN(Data_Clean!T2828,3)/3))/IF(Data_Clean!E2828="",0.6,1)</f>
        <v>5.35</v>
      </c>
      <c r="P2828" s="16" t="n">
        <f aca="false">SUM(K2828:O2828)/(Assumptions!$D$5-IF(K2828="",Assumptions!$B$15,0))*100</f>
        <v>10.3598902583948</v>
      </c>
      <c r="Q2828" s="7" t="str">
        <f aca="false">IF(J2828&gt;=Assumptions!$B$26,"High",IF(J2828&gt;=Assumptions!$B$27,"Mid","Low"))</f>
        <v>Low</v>
      </c>
      <c r="R2828" s="7" t="str">
        <f aca="false">IF(P2828&gt;=Assumptions!$B$28,"High",IF(P2828&gt;=Assumptions!$B$29,"Mid","Low"))</f>
        <v>Low</v>
      </c>
      <c r="S2828" s="7" t="str">
        <f aca="false">INDEX(Assumptions!$B$33:$B$41,MATCH(Q2828&amp;"|"&amp;R2828,Assumptions!$A$33:$A$41,0))</f>
        <v>Dormant &amp; Low Value</v>
      </c>
      <c r="T2828" s="7" t="n">
        <f aca="false">IF(ISNUMBER(Data_Clean!V2828),J2828*Data_Clean!V2828,0)</f>
        <v>44.756777825</v>
      </c>
    </row>
    <row r="2829" customFormat="false" ht="15" hidden="false" customHeight="false" outlineLevel="0" collapsed="false">
      <c r="A2829" s="15" t="str">
        <f aca="false">Data_Clean!A2829</f>
        <v>CX102825</v>
      </c>
      <c r="B2829" s="14" t="n">
        <f aca="false">Data_Clean!G2829*Assumptions!$B$5</f>
        <v>50.162</v>
      </c>
      <c r="C2829" s="14" t="n">
        <f aca="false">IF(Data_Clean!H2829="",0,Data_Clean!H2829)*Assumptions!$B$6</f>
        <v>71.28252</v>
      </c>
      <c r="D2829" s="14" t="n">
        <f aca="false">Data_Clean!I2829*Assumptions!$B$7</f>
        <v>0</v>
      </c>
      <c r="E2829" s="14" t="n">
        <f aca="false">Data_Clean!J2829*Assumptions!$B$8</f>
        <v>604.1004</v>
      </c>
      <c r="F2829" s="14" t="n">
        <f aca="false">Data_Clean!K2829*Assumptions!$B$9</f>
        <v>0</v>
      </c>
      <c r="G2829" s="14" t="n">
        <f aca="false">Data_Clean!L2829*Assumptions!$B$10</f>
        <v>0</v>
      </c>
      <c r="H2829" s="14" t="n">
        <f aca="false">IF(OR(Data_Clean!M2829="",Data_Clean!N2829=""),0,Data_Clean!M2829*Data_Clean!N2829/100)*Assumptions!$B$13*Assumptions!$B$11</f>
        <v>156.138</v>
      </c>
      <c r="I2829" s="14" t="n">
        <f aca="false">Data_Clean!O2829*4*Assumptions!$B$12</f>
        <v>7.82496</v>
      </c>
      <c r="J2829" s="14" t="n">
        <f aca="false">SUM(B2829:I2829)</f>
        <v>889.50788</v>
      </c>
      <c r="K2829" s="16" t="n">
        <f aca="false">IF(Data_Clean!P2829="","",Assumptions!$B$15*0.5^(Data_Clean!P2829/Assumptions!$B$20))</f>
        <v>27.3516746567465</v>
      </c>
      <c r="L2829" s="16" t="n">
        <f aca="false">Assumptions!$B$16*MIN(1,LN(1+Data_Clean!Q2829)/LN(1+Assumptions!$B$21))</f>
        <v>12.8906482631789</v>
      </c>
      <c r="M2829" s="16" t="n">
        <f aca="false">Assumptions!$B$17*(0.6*MIN(1,Data_Clean!R2829/Assumptions!$B$22)+0.4*IF(Data_Clean!S2829="",0,Data_Clean!S2829))</f>
        <v>0.75</v>
      </c>
      <c r="N2829" s="16" t="n">
        <f aca="false">Assumptions!$B$18*MIN(1,(Data_Clean!F2829-1)/Assumptions!$B$23)</f>
        <v>15</v>
      </c>
      <c r="O2829" s="16" t="n">
        <f aca="false">Assumptions!$B$19*(0.4*IF(Data_Clean!E2829="",0,MIN(1,Data_Clean!E2829/12/Assumptions!$B$24))+0.35*IF(Data_Clean!D2829="Y",1,0)+0.25*(1-MIN(Data_Clean!T2829,3)/3))/IF(Data_Clean!E2829="",0.6,1)</f>
        <v>9.75</v>
      </c>
      <c r="P2829" s="16" t="n">
        <f aca="false">SUM(K2829:O2829)/(Assumptions!$D$5-IF(K2829="",Assumptions!$B$15,0))*100</f>
        <v>65.7423229199254</v>
      </c>
      <c r="Q2829" s="7" t="str">
        <f aca="false">IF(J2829&gt;=Assumptions!$B$26,"High",IF(J2829&gt;=Assumptions!$B$27,"Mid","Low"))</f>
        <v>Mid</v>
      </c>
      <c r="R2829" s="7" t="str">
        <f aca="false">IF(P2829&gt;=Assumptions!$B$28,"High",IF(P2829&gt;=Assumptions!$B$29,"Mid","Low"))</f>
        <v>Mid</v>
      </c>
      <c r="S2829" s="7" t="str">
        <f aca="false">INDEX(Assumptions!$B$33:$B$41,MATCH(Q2829&amp;"|"&amp;R2829,Assumptions!$A$33:$A$41,0))</f>
        <v>Established Core</v>
      </c>
      <c r="T2829" s="7" t="n">
        <f aca="false">IF(ISNUMBER(Data_Clean!V2829),J2829*Data_Clean!V2829,0)</f>
        <v>58.974372444</v>
      </c>
    </row>
    <row r="2830" customFormat="false" ht="15" hidden="false" customHeight="false" outlineLevel="0" collapsed="false">
      <c r="A2830" s="15" t="str">
        <f aca="false">Data_Clean!A2830</f>
        <v>CX102826</v>
      </c>
      <c r="B2830" s="14" t="n">
        <f aca="false">Data_Clean!G2830*Assumptions!$B$5</f>
        <v>211.862</v>
      </c>
      <c r="C2830" s="14" t="n">
        <f aca="false">IF(Data_Clean!H2830="",0,Data_Clean!H2830)*Assumptions!$B$6</f>
        <v>0</v>
      </c>
      <c r="D2830" s="14" t="n">
        <f aca="false">Data_Clean!I2830*Assumptions!$B$7</f>
        <v>894.4</v>
      </c>
      <c r="E2830" s="14" t="n">
        <f aca="false">Data_Clean!J2830*Assumptions!$B$8</f>
        <v>0</v>
      </c>
      <c r="F2830" s="14" t="n">
        <f aca="false">Data_Clean!K2830*Assumptions!$B$9</f>
        <v>1786.4</v>
      </c>
      <c r="G2830" s="14" t="n">
        <f aca="false">Data_Clean!L2830*Assumptions!$B$10</f>
        <v>0</v>
      </c>
      <c r="H2830" s="14" t="n">
        <f aca="false">IF(OR(Data_Clean!M2830="",Data_Clean!N2830=""),0,Data_Clean!M2830*Data_Clean!N2830/100)*Assumptions!$B$13*Assumptions!$B$11</f>
        <v>0</v>
      </c>
      <c r="I2830" s="14" t="n">
        <f aca="false">Data_Clean!O2830*4*Assumptions!$B$12</f>
        <v>0</v>
      </c>
      <c r="J2830" s="14" t="n">
        <f aca="false">SUM(B2830:I2830)</f>
        <v>2892.662</v>
      </c>
      <c r="K2830" s="16" t="n">
        <f aca="false">IF(Data_Clean!P2830="","",Assumptions!$B$15*0.5^(Data_Clean!P2830/Assumptions!$B$20))</f>
        <v>26.1165168988837</v>
      </c>
      <c r="L2830" s="16" t="n">
        <f aca="false">Assumptions!$B$16*MIN(1,LN(1+Data_Clean!Q2830)/LN(1+Assumptions!$B$21))</f>
        <v>13.0760265116583</v>
      </c>
      <c r="M2830" s="16" t="n">
        <f aca="false">Assumptions!$B$17*(0.6*MIN(1,Data_Clean!R2830/Assumptions!$B$22)+0.4*IF(Data_Clean!S2830="",0,Data_Clean!S2830))</f>
        <v>7.716</v>
      </c>
      <c r="N2830" s="16" t="n">
        <f aca="false">Assumptions!$B$18*MIN(1,(Data_Clean!F2830-1)/Assumptions!$B$23)</f>
        <v>10</v>
      </c>
      <c r="O2830" s="16" t="n">
        <f aca="false">Assumptions!$B$19*(0.4*IF(Data_Clean!E2830="",0,MIN(1,Data_Clean!E2830/12/Assumptions!$B$24))+0.35*IF(Data_Clean!D2830="Y",1,0)+0.25*(1-MIN(Data_Clean!T2830,3)/3))/IF(Data_Clean!E2830="",0.6,1)</f>
        <v>9.75</v>
      </c>
      <c r="P2830" s="16" t="n">
        <f aca="false">SUM(K2830:O2830)/(Assumptions!$D$5-IF(K2830="",Assumptions!$B$15,0))*100</f>
        <v>66.658543410542</v>
      </c>
      <c r="Q2830" s="7" t="str">
        <f aca="false">IF(J2830&gt;=Assumptions!$B$26,"High",IF(J2830&gt;=Assumptions!$B$27,"Mid","Low"))</f>
        <v>High</v>
      </c>
      <c r="R2830" s="7" t="str">
        <f aca="false">IF(P2830&gt;=Assumptions!$B$28,"High",IF(P2830&gt;=Assumptions!$B$29,"Mid","Low"))</f>
        <v>Mid</v>
      </c>
      <c r="S2830" s="7" t="str">
        <f aca="false">INDEX(Assumptions!$B$33:$B$41,MATCH(Q2830&amp;"|"&amp;R2830,Assumptions!$A$33:$A$41,0))</f>
        <v>Established Core</v>
      </c>
      <c r="T2830" s="7" t="n">
        <f aca="false">IF(ISNUMBER(Data_Clean!V2830),J2830*Data_Clean!V2830,0)</f>
        <v>267.8605012</v>
      </c>
    </row>
    <row r="2831" customFormat="false" ht="15" hidden="false" customHeight="false" outlineLevel="0" collapsed="false">
      <c r="A2831" s="15" t="str">
        <f aca="false">Data_Clean!A2831</f>
        <v>CX102827</v>
      </c>
      <c r="B2831" s="14" t="n">
        <f aca="false">Data_Clean!G2831*Assumptions!$B$5</f>
        <v>433.97725</v>
      </c>
      <c r="C2831" s="14" t="n">
        <f aca="false">IF(Data_Clean!H2831="",0,Data_Clean!H2831)*Assumptions!$B$6</f>
        <v>0</v>
      </c>
      <c r="D2831" s="14" t="n">
        <f aca="false">Data_Clean!I2831*Assumptions!$B$7</f>
        <v>0</v>
      </c>
      <c r="E2831" s="14" t="n">
        <f aca="false">Data_Clean!J2831*Assumptions!$B$8</f>
        <v>0</v>
      </c>
      <c r="F2831" s="14" t="n">
        <f aca="false">Data_Clean!K2831*Assumptions!$B$9</f>
        <v>0</v>
      </c>
      <c r="G2831" s="14" t="n">
        <f aca="false">Data_Clean!L2831*Assumptions!$B$10</f>
        <v>0</v>
      </c>
      <c r="H2831" s="14" t="n">
        <f aca="false">IF(OR(Data_Clean!M2831="",Data_Clean!N2831=""),0,Data_Clean!M2831*Data_Clean!N2831/100)*Assumptions!$B$13*Assumptions!$B$11</f>
        <v>0</v>
      </c>
      <c r="I2831" s="14" t="n">
        <f aca="false">Data_Clean!O2831*4*Assumptions!$B$12</f>
        <v>0</v>
      </c>
      <c r="J2831" s="14" t="n">
        <f aca="false">SUM(B2831:I2831)</f>
        <v>433.97725</v>
      </c>
      <c r="K2831" s="16" t="n">
        <f aca="false">IF(Data_Clean!P2831="","",Assumptions!$B$15*0.5^(Data_Clean!P2831/Assumptions!$B$20))</f>
        <v>20.2552491925229</v>
      </c>
      <c r="L2831" s="16" t="n">
        <f aca="false">Assumptions!$B$16*MIN(1,LN(1+Data_Clean!Q2831)/LN(1+Assumptions!$B$21))</f>
        <v>11.8154173628685</v>
      </c>
      <c r="M2831" s="16" t="n">
        <f aca="false">Assumptions!$B$17*(0.6*MIN(1,Data_Clean!R2831/Assumptions!$B$22)+0.4*IF(Data_Clean!S2831="",0,Data_Clean!S2831))</f>
        <v>9.63</v>
      </c>
      <c r="N2831" s="16" t="n">
        <f aca="false">Assumptions!$B$18*MIN(1,(Data_Clean!F2831-1)/Assumptions!$B$23)</f>
        <v>0</v>
      </c>
      <c r="O2831" s="16" t="n">
        <f aca="false">Assumptions!$B$19*(0.4*IF(Data_Clean!E2831="",0,MIN(1,Data_Clean!E2831/12/Assumptions!$B$24))+0.35*IF(Data_Clean!D2831="Y",1,0)+0.25*(1-MIN(Data_Clean!T2831,3)/3))/IF(Data_Clean!E2831="",0.6,1)</f>
        <v>3.9</v>
      </c>
      <c r="P2831" s="16" t="n">
        <f aca="false">SUM(K2831:O2831)/(Assumptions!$D$5-IF(K2831="",Assumptions!$B$15,0))*100</f>
        <v>45.6006665553914</v>
      </c>
      <c r="Q2831" s="7" t="str">
        <f aca="false">IF(J2831&gt;=Assumptions!$B$26,"High",IF(J2831&gt;=Assumptions!$B$27,"Mid","Low"))</f>
        <v>Mid</v>
      </c>
      <c r="R2831" s="7" t="str">
        <f aca="false">IF(P2831&gt;=Assumptions!$B$28,"High",IF(P2831&gt;=Assumptions!$B$29,"Mid","Low"))</f>
        <v>Low</v>
      </c>
      <c r="S2831" s="7" t="str">
        <f aca="false">INDEX(Assumptions!$B$33:$B$41,MATCH(Q2831&amp;"|"&amp;R2831,Assumptions!$A$33:$A$41,0))</f>
        <v>Light Touch</v>
      </c>
      <c r="T2831" s="7" t="n">
        <f aca="false">IF(ISNUMBER(Data_Clean!V2831),J2831*Data_Clean!V2831,0)</f>
        <v>81.0669503</v>
      </c>
    </row>
    <row r="2832" customFormat="false" ht="15" hidden="false" customHeight="false" outlineLevel="0" collapsed="false">
      <c r="A2832" s="15" t="str">
        <f aca="false">Data_Clean!A2832</f>
        <v>CX102828</v>
      </c>
      <c r="B2832" s="14" t="n">
        <f aca="false">Data_Clean!G2832*Assumptions!$B$5</f>
        <v>230.62875</v>
      </c>
      <c r="C2832" s="14" t="n">
        <f aca="false">IF(Data_Clean!H2832="",0,Data_Clean!H2832)*Assumptions!$B$6</f>
        <v>0</v>
      </c>
      <c r="D2832" s="14" t="n">
        <f aca="false">Data_Clean!I2832*Assumptions!$B$7</f>
        <v>0</v>
      </c>
      <c r="E2832" s="14" t="n">
        <f aca="false">Data_Clean!J2832*Assumptions!$B$8</f>
        <v>0</v>
      </c>
      <c r="F2832" s="14" t="n">
        <f aca="false">Data_Clean!K2832*Assumptions!$B$9</f>
        <v>0</v>
      </c>
      <c r="G2832" s="14" t="n">
        <f aca="false">Data_Clean!L2832*Assumptions!$B$10</f>
        <v>0</v>
      </c>
      <c r="H2832" s="14" t="n">
        <f aca="false">IF(OR(Data_Clean!M2832="",Data_Clean!N2832=""),0,Data_Clean!M2832*Data_Clean!N2832/100)*Assumptions!$B$13*Assumptions!$B$11</f>
        <v>34.692</v>
      </c>
      <c r="I2832" s="14" t="n">
        <f aca="false">Data_Clean!O2832*4*Assumptions!$B$12</f>
        <v>35.4096</v>
      </c>
      <c r="J2832" s="14" t="n">
        <f aca="false">SUM(B2832:I2832)</f>
        <v>300.73035</v>
      </c>
      <c r="K2832" s="16" t="n">
        <f aca="false">IF(Data_Clean!P2832="","",Assumptions!$B$15*0.5^(Data_Clean!P2832/Assumptions!$B$20))</f>
        <v>27.3516746567465</v>
      </c>
      <c r="L2832" s="16" t="n">
        <f aca="false">Assumptions!$B$16*MIN(1,LN(1+Data_Clean!Q2832)/LN(1+Assumptions!$B$21))</f>
        <v>15.0586973234667</v>
      </c>
      <c r="M2832" s="16" t="n">
        <f aca="false">Assumptions!$B$17*(0.6*MIN(1,Data_Clean!R2832/Assumptions!$B$22)+0.4*IF(Data_Clean!S2832="",0,Data_Clean!S2832))</f>
        <v>3.138</v>
      </c>
      <c r="N2832" s="16" t="n">
        <f aca="false">Assumptions!$B$18*MIN(1,(Data_Clean!F2832-1)/Assumptions!$B$23)</f>
        <v>10</v>
      </c>
      <c r="O2832" s="16" t="n">
        <f aca="false">Assumptions!$B$19*(0.4*IF(Data_Clean!E2832="",0,MIN(1,Data_Clean!E2832/12/Assumptions!$B$24))+0.35*IF(Data_Clean!D2832="Y",1,0)+0.25*(1-MIN(Data_Clean!T2832,3)/3))/IF(Data_Clean!E2832="",0.6,1)</f>
        <v>12.5</v>
      </c>
      <c r="P2832" s="16" t="n">
        <f aca="false">SUM(K2832:O2832)/(Assumptions!$D$5-IF(K2832="",Assumptions!$B$15,0))*100</f>
        <v>68.0483719802132</v>
      </c>
      <c r="Q2832" s="7" t="str">
        <f aca="false">IF(J2832&gt;=Assumptions!$B$26,"High",IF(J2832&gt;=Assumptions!$B$27,"Mid","Low"))</f>
        <v>Low</v>
      </c>
      <c r="R2832" s="7" t="str">
        <f aca="false">IF(P2832&gt;=Assumptions!$B$28,"High",IF(P2832&gt;=Assumptions!$B$29,"Mid","Low"))</f>
        <v>Mid</v>
      </c>
      <c r="S2832" s="7" t="str">
        <f aca="false">INDEX(Assumptions!$B$33:$B$41,MATCH(Q2832&amp;"|"&amp;R2832,Assumptions!$A$33:$A$41,0))</f>
        <v>Light Touch</v>
      </c>
      <c r="T2832" s="7" t="n">
        <f aca="false">IF(ISNUMBER(Data_Clean!V2832),J2832*Data_Clean!V2832,0)</f>
        <v>4.841758635</v>
      </c>
    </row>
    <row r="2833" customFormat="false" ht="15" hidden="false" customHeight="false" outlineLevel="0" collapsed="false">
      <c r="A2833" s="15" t="str">
        <f aca="false">Data_Clean!A2833</f>
        <v>CX102829</v>
      </c>
      <c r="B2833" s="14" t="n">
        <f aca="false">Data_Clean!G2833*Assumptions!$B$5</f>
        <v>39.09275</v>
      </c>
      <c r="C2833" s="14" t="n">
        <f aca="false">IF(Data_Clean!H2833="",0,Data_Clean!H2833)*Assumptions!$B$6</f>
        <v>13.16916</v>
      </c>
      <c r="D2833" s="14" t="n">
        <f aca="false">Data_Clean!I2833*Assumptions!$B$7</f>
        <v>64.8</v>
      </c>
      <c r="E2833" s="14" t="n">
        <f aca="false">Data_Clean!J2833*Assumptions!$B$8</f>
        <v>0</v>
      </c>
      <c r="F2833" s="14" t="n">
        <f aca="false">Data_Clean!K2833*Assumptions!$B$9</f>
        <v>0</v>
      </c>
      <c r="G2833" s="14" t="n">
        <f aca="false">Data_Clean!L2833*Assumptions!$B$10</f>
        <v>0</v>
      </c>
      <c r="H2833" s="14" t="n">
        <f aca="false">IF(OR(Data_Clean!M2833="",Data_Clean!N2833=""),0,Data_Clean!M2833*Data_Clean!N2833/100)*Assumptions!$B$13*Assumptions!$B$11</f>
        <v>0</v>
      </c>
      <c r="I2833" s="14" t="n">
        <f aca="false">Data_Clean!O2833*4*Assumptions!$B$12</f>
        <v>0</v>
      </c>
      <c r="J2833" s="14" t="n">
        <f aca="false">SUM(B2833:I2833)</f>
        <v>117.06191</v>
      </c>
      <c r="K2833" s="16" t="n">
        <f aca="false">IF(Data_Clean!P2833="","",Assumptions!$B$15*0.5^(Data_Clean!P2833/Assumptions!$B$20))</f>
        <v>29.3147990530274</v>
      </c>
      <c r="L2833" s="16" t="n">
        <f aca="false">Assumptions!$B$16*MIN(1,LN(1+Data_Clean!Q2833)/LN(1+Assumptions!$B$21))</f>
        <v>14.320838960067</v>
      </c>
      <c r="M2833" s="16" t="n">
        <f aca="false">Assumptions!$B$17*(0.6*MIN(1,Data_Clean!R2833/Assumptions!$B$22)+0.4*IF(Data_Clean!S2833="",0,Data_Clean!S2833))</f>
        <v>10.086</v>
      </c>
      <c r="N2833" s="16" t="n">
        <f aca="false">Assumptions!$B$18*MIN(1,(Data_Clean!F2833-1)/Assumptions!$B$23)</f>
        <v>10</v>
      </c>
      <c r="O2833" s="16" t="n">
        <f aca="false">Assumptions!$B$19*(0.4*IF(Data_Clean!E2833="",0,MIN(1,Data_Clean!E2833/12/Assumptions!$B$24))+0.35*IF(Data_Clean!D2833="Y",1,0)+0.25*(1-MIN(Data_Clean!T2833,3)/3))/IF(Data_Clean!E2833="",0.6,1)</f>
        <v>11.85</v>
      </c>
      <c r="P2833" s="16" t="n">
        <f aca="false">SUM(K2833:O2833)/(Assumptions!$D$5-IF(K2833="",Assumptions!$B$15,0))*100</f>
        <v>75.5716380130944</v>
      </c>
      <c r="Q2833" s="7" t="str">
        <f aca="false">IF(J2833&gt;=Assumptions!$B$26,"High",IF(J2833&gt;=Assumptions!$B$27,"Mid","Low"))</f>
        <v>Low</v>
      </c>
      <c r="R2833" s="7" t="str">
        <f aca="false">IF(P2833&gt;=Assumptions!$B$28,"High",IF(P2833&gt;=Assumptions!$B$29,"Mid","Low"))</f>
        <v>High</v>
      </c>
      <c r="S2833" s="7" t="str">
        <f aca="false">INDEX(Assumptions!$B$33:$B$41,MATCH(Q2833&amp;"|"&amp;R2833,Assumptions!$A$33:$A$41,0))</f>
        <v>Engaged Builders</v>
      </c>
      <c r="T2833" s="7" t="n">
        <f aca="false">IF(ISNUMBER(Data_Clean!V2833),J2833*Data_Clean!V2833,0)</f>
        <v>2.10711438</v>
      </c>
    </row>
    <row r="2834" customFormat="false" ht="15" hidden="false" customHeight="false" outlineLevel="0" collapsed="false">
      <c r="A2834" s="15" t="str">
        <f aca="false">Data_Clean!A2834</f>
        <v>CX102830</v>
      </c>
      <c r="B2834" s="14" t="n">
        <f aca="false">Data_Clean!G2834*Assumptions!$B$5</f>
        <v>97.9235</v>
      </c>
      <c r="C2834" s="14" t="n">
        <f aca="false">IF(Data_Clean!H2834="",0,Data_Clean!H2834)*Assumptions!$B$6</f>
        <v>78.67704</v>
      </c>
      <c r="D2834" s="14" t="n">
        <f aca="false">Data_Clean!I2834*Assumptions!$B$7</f>
        <v>0</v>
      </c>
      <c r="E2834" s="14" t="n">
        <f aca="false">Data_Clean!J2834*Assumptions!$B$8</f>
        <v>0</v>
      </c>
      <c r="F2834" s="14" t="n">
        <f aca="false">Data_Clean!K2834*Assumptions!$B$9</f>
        <v>0</v>
      </c>
      <c r="G2834" s="14" t="n">
        <f aca="false">Data_Clean!L2834*Assumptions!$B$10</f>
        <v>0</v>
      </c>
      <c r="H2834" s="14" t="n">
        <f aca="false">IF(OR(Data_Clean!M2834="",Data_Clean!N2834=""),0,Data_Clean!M2834*Data_Clean!N2834/100)*Assumptions!$B$13*Assumptions!$B$11</f>
        <v>0</v>
      </c>
      <c r="I2834" s="14" t="n">
        <f aca="false">Data_Clean!O2834*4*Assumptions!$B$12</f>
        <v>0</v>
      </c>
      <c r="J2834" s="14" t="n">
        <f aca="false">SUM(B2834:I2834)</f>
        <v>176.60054</v>
      </c>
      <c r="K2834" s="16" t="n">
        <f aca="false">IF(Data_Clean!P2834="","",Assumptions!$B$15*0.5^(Data_Clean!P2834/Assumptions!$B$20))</f>
        <v>27.9909897461042</v>
      </c>
      <c r="L2834" s="16" t="n">
        <f aca="false">Assumptions!$B$16*MIN(1,LN(1+Data_Clean!Q2834)/LN(1+Assumptions!$B$21))</f>
        <v>10.6966696442427</v>
      </c>
      <c r="M2834" s="16" t="n">
        <f aca="false">Assumptions!$B$17*(0.6*MIN(1,Data_Clean!R2834/Assumptions!$B$22)+0.4*IF(Data_Clean!S2834="",0,Data_Clean!S2834))</f>
        <v>1.104</v>
      </c>
      <c r="N2834" s="16" t="n">
        <f aca="false">Assumptions!$B$18*MIN(1,(Data_Clean!F2834-1)/Assumptions!$B$23)</f>
        <v>10</v>
      </c>
      <c r="O2834" s="16" t="n">
        <f aca="false">Assumptions!$B$19*(0.4*IF(Data_Clean!E2834="",0,MIN(1,Data_Clean!E2834/12/Assumptions!$B$24))+0.35*IF(Data_Clean!D2834="Y",1,0)+0.25*(1-MIN(Data_Clean!T2834,3)/3))/IF(Data_Clean!E2834="",0.6,1)</f>
        <v>7.55</v>
      </c>
      <c r="P2834" s="16" t="n">
        <f aca="false">SUM(K2834:O2834)/(Assumptions!$D$5-IF(K2834="",Assumptions!$B$15,0))*100</f>
        <v>57.3416593903469</v>
      </c>
      <c r="Q2834" s="7" t="str">
        <f aca="false">IF(J2834&gt;=Assumptions!$B$26,"High",IF(J2834&gt;=Assumptions!$B$27,"Mid","Low"))</f>
        <v>Low</v>
      </c>
      <c r="R2834" s="7" t="str">
        <f aca="false">IF(P2834&gt;=Assumptions!$B$28,"High",IF(P2834&gt;=Assumptions!$B$29,"Mid","Low"))</f>
        <v>Mid</v>
      </c>
      <c r="S2834" s="7" t="str">
        <f aca="false">INDEX(Assumptions!$B$33:$B$41,MATCH(Q2834&amp;"|"&amp;R2834,Assumptions!$A$33:$A$41,0))</f>
        <v>Light Touch</v>
      </c>
      <c r="T2834" s="7" t="n">
        <f aca="false">IF(ISNUMBER(Data_Clean!V2834),J2834*Data_Clean!V2834,0)</f>
        <v>18.36645616</v>
      </c>
    </row>
    <row r="2835" customFormat="false" ht="15" hidden="false" customHeight="false" outlineLevel="0" collapsed="false">
      <c r="A2835" s="15" t="str">
        <f aca="false">Data_Clean!A2835</f>
        <v>CX102831</v>
      </c>
      <c r="B2835" s="14" t="n">
        <f aca="false">Data_Clean!G2835*Assumptions!$B$5</f>
        <v>13.224</v>
      </c>
      <c r="C2835" s="14" t="n">
        <f aca="false">IF(Data_Clean!H2835="",0,Data_Clean!H2835)*Assumptions!$B$6</f>
        <v>0</v>
      </c>
      <c r="D2835" s="14" t="n">
        <f aca="false">Data_Clean!I2835*Assumptions!$B$7</f>
        <v>27.2</v>
      </c>
      <c r="E2835" s="14" t="n">
        <f aca="false">Data_Clean!J2835*Assumptions!$B$8</f>
        <v>0</v>
      </c>
      <c r="F2835" s="14" t="n">
        <f aca="false">Data_Clean!K2835*Assumptions!$B$9</f>
        <v>0</v>
      </c>
      <c r="G2835" s="14" t="n">
        <f aca="false">Data_Clean!L2835*Assumptions!$B$10</f>
        <v>1043.1</v>
      </c>
      <c r="H2835" s="14" t="n">
        <f aca="false">IF(OR(Data_Clean!M2835="",Data_Clean!N2835=""),0,Data_Clean!M2835*Data_Clean!N2835/100)*Assumptions!$B$13*Assumptions!$B$11</f>
        <v>0</v>
      </c>
      <c r="I2835" s="14" t="n">
        <f aca="false">Data_Clean!O2835*4*Assumptions!$B$12</f>
        <v>0</v>
      </c>
      <c r="J2835" s="14" t="n">
        <f aca="false">SUM(B2835:I2835)</f>
        <v>1083.524</v>
      </c>
      <c r="K2835" s="16" t="n">
        <f aca="false">IF(Data_Clean!P2835="","",Assumptions!$B$15*0.5^(Data_Clean!P2835/Assumptions!$B$20))</f>
        <v>26.1165168988837</v>
      </c>
      <c r="L2835" s="16" t="n">
        <f aca="false">Assumptions!$B$16*MIN(1,LN(1+Data_Clean!Q2835)/LN(1+Assumptions!$B$21))</f>
        <v>15.7812965263578</v>
      </c>
      <c r="M2835" s="16" t="n">
        <f aca="false">Assumptions!$B$17*(0.6*MIN(1,Data_Clean!R2835/Assumptions!$B$22)+0.4*IF(Data_Clean!S2835="",0,Data_Clean!S2835))</f>
        <v>13.83</v>
      </c>
      <c r="N2835" s="16" t="n">
        <f aca="false">Assumptions!$B$18*MIN(1,(Data_Clean!F2835-1)/Assumptions!$B$23)</f>
        <v>10</v>
      </c>
      <c r="O2835" s="16" t="n">
        <f aca="false">Assumptions!$B$19*(0.4*IF(Data_Clean!E2835="",0,MIN(1,Data_Clean!E2835/12/Assumptions!$B$24))+0.35*IF(Data_Clean!D2835="Y",1,0)+0.25*(1-MIN(Data_Clean!T2835,3)/3))/IF(Data_Clean!E2835="",0.6,1)</f>
        <v>10.15</v>
      </c>
      <c r="P2835" s="16" t="n">
        <f aca="false">SUM(K2835:O2835)/(Assumptions!$D$5-IF(K2835="",Assumptions!$B$15,0))*100</f>
        <v>75.8778134252415</v>
      </c>
      <c r="Q2835" s="7" t="str">
        <f aca="false">IF(J2835&gt;=Assumptions!$B$26,"High",IF(J2835&gt;=Assumptions!$B$27,"Mid","Low"))</f>
        <v>Mid</v>
      </c>
      <c r="R2835" s="7" t="str">
        <f aca="false">IF(P2835&gt;=Assumptions!$B$28,"High",IF(P2835&gt;=Assumptions!$B$29,"Mid","Low"))</f>
        <v>High</v>
      </c>
      <c r="S2835" s="7" t="str">
        <f aca="false">INDEX(Assumptions!$B$33:$B$41,MATCH(Q2835&amp;"|"&amp;R2835,Assumptions!$A$33:$A$41,0))</f>
        <v>Engaged Builders</v>
      </c>
      <c r="T2835" s="7" t="n">
        <f aca="false">IF(ISNUMBER(Data_Clean!V2835),J2835*Data_Clean!V2835,0)</f>
        <v>81.4810048</v>
      </c>
    </row>
    <row r="2836" customFormat="false" ht="15" hidden="false" customHeight="false" outlineLevel="0" collapsed="false">
      <c r="A2836" s="15" t="str">
        <f aca="false">Data_Clean!A2836</f>
        <v>CX102832</v>
      </c>
      <c r="B2836" s="14" t="n">
        <f aca="false">Data_Clean!G2836*Assumptions!$B$5</f>
        <v>103.4635</v>
      </c>
      <c r="C2836" s="14" t="n">
        <f aca="false">IF(Data_Clean!H2836="",0,Data_Clean!H2836)*Assumptions!$B$6</f>
        <v>168.03732</v>
      </c>
      <c r="D2836" s="14" t="n">
        <f aca="false">Data_Clean!I2836*Assumptions!$B$7</f>
        <v>39.2</v>
      </c>
      <c r="E2836" s="14" t="n">
        <f aca="false">Data_Clean!J2836*Assumptions!$B$8</f>
        <v>0</v>
      </c>
      <c r="F2836" s="14" t="n">
        <f aca="false">Data_Clean!K2836*Assumptions!$B$9</f>
        <v>0</v>
      </c>
      <c r="G2836" s="14" t="n">
        <f aca="false">Data_Clean!L2836*Assumptions!$B$10</f>
        <v>0</v>
      </c>
      <c r="H2836" s="14" t="n">
        <f aca="false">IF(OR(Data_Clean!M2836="",Data_Clean!N2836=""),0,Data_Clean!M2836*Data_Clean!N2836/100)*Assumptions!$B$13*Assumptions!$B$11</f>
        <v>0</v>
      </c>
      <c r="I2836" s="14" t="n">
        <f aca="false">Data_Clean!O2836*4*Assumptions!$B$12</f>
        <v>0</v>
      </c>
      <c r="J2836" s="14" t="n">
        <f aca="false">SUM(B2836:I2836)</f>
        <v>310.70082</v>
      </c>
      <c r="K2836" s="16" t="n">
        <f aca="false">IF(Data_Clean!P2836="","",Assumptions!$B$15*0.5^(Data_Clean!P2836/Assumptions!$B$20))</f>
        <v>24.9371368842836</v>
      </c>
      <c r="L2836" s="16" t="n">
        <f aca="false">Assumptions!$B$16*MIN(1,LN(1+Data_Clean!Q2836)/LN(1+Assumptions!$B$21))</f>
        <v>11.0057238927514</v>
      </c>
      <c r="M2836" s="16" t="n">
        <f aca="false">Assumptions!$B$17*(0.6*MIN(1,Data_Clean!R2836/Assumptions!$B$22)+0.4*IF(Data_Clean!S2836="",0,Data_Clean!S2836))</f>
        <v>8.532</v>
      </c>
      <c r="N2836" s="16" t="n">
        <f aca="false">Assumptions!$B$18*MIN(1,(Data_Clean!F2836-1)/Assumptions!$B$23)</f>
        <v>10</v>
      </c>
      <c r="O2836" s="16" t="n">
        <f aca="false">Assumptions!$B$19*(0.4*IF(Data_Clean!E2836="",0,MIN(1,Data_Clean!E2836/12/Assumptions!$B$24))+0.35*IF(Data_Clean!D2836="Y",1,0)+0.25*(1-MIN(Data_Clean!T2836,3)/3))/IF(Data_Clean!E2836="",0.6,1)</f>
        <v>8.5</v>
      </c>
      <c r="P2836" s="16" t="n">
        <f aca="false">SUM(K2836:O2836)/(Assumptions!$D$5-IF(K2836="",Assumptions!$B$15,0))*100</f>
        <v>62.974860777035</v>
      </c>
      <c r="Q2836" s="7" t="str">
        <f aca="false">IF(J2836&gt;=Assumptions!$B$26,"High",IF(J2836&gt;=Assumptions!$B$27,"Mid","Low"))</f>
        <v>Low</v>
      </c>
      <c r="R2836" s="7" t="str">
        <f aca="false">IF(P2836&gt;=Assumptions!$B$28,"High",IF(P2836&gt;=Assumptions!$B$29,"Mid","Low"))</f>
        <v>Mid</v>
      </c>
      <c r="S2836" s="7" t="str">
        <f aca="false">INDEX(Assumptions!$B$33:$B$41,MATCH(Q2836&amp;"|"&amp;R2836,Assumptions!$A$33:$A$41,0))</f>
        <v>Light Touch</v>
      </c>
      <c r="T2836" s="7" t="n">
        <f aca="false">IF(ISNUMBER(Data_Clean!V2836),J2836*Data_Clean!V2836,0)</f>
        <v>51.793826694</v>
      </c>
    </row>
    <row r="2837" customFormat="false" ht="15" hidden="false" customHeight="false" outlineLevel="0" collapsed="false">
      <c r="A2837" s="15" t="str">
        <f aca="false">Data_Clean!A2837</f>
        <v>CX102833</v>
      </c>
      <c r="B2837" s="14" t="n">
        <f aca="false">Data_Clean!G2837*Assumptions!$B$5</f>
        <v>394.479</v>
      </c>
      <c r="C2837" s="14" t="n">
        <f aca="false">IF(Data_Clean!H2837="",0,Data_Clean!H2837)*Assumptions!$B$6</f>
        <v>1018.43136</v>
      </c>
      <c r="D2837" s="14" t="n">
        <f aca="false">Data_Clean!I2837*Assumptions!$B$7</f>
        <v>0</v>
      </c>
      <c r="E2837" s="14" t="n">
        <f aca="false">Data_Clean!J2837*Assumptions!$B$8</f>
        <v>0</v>
      </c>
      <c r="F2837" s="14" t="n">
        <f aca="false">Data_Clean!K2837*Assumptions!$B$9</f>
        <v>0</v>
      </c>
      <c r="G2837" s="14" t="n">
        <f aca="false">Data_Clean!L2837*Assumptions!$B$10</f>
        <v>1133.55</v>
      </c>
      <c r="H2837" s="14" t="n">
        <f aca="false">IF(OR(Data_Clean!M2837="",Data_Clean!N2837=""),0,Data_Clean!M2837*Data_Clean!N2837/100)*Assumptions!$B$13*Assumptions!$B$11</f>
        <v>523.8</v>
      </c>
      <c r="I2837" s="14" t="n">
        <f aca="false">Data_Clean!O2837*4*Assumptions!$B$12</f>
        <v>59.72688</v>
      </c>
      <c r="J2837" s="14" t="n">
        <f aca="false">SUM(B2837:I2837)</f>
        <v>3129.98724</v>
      </c>
      <c r="K2837" s="16" t="n">
        <f aca="false">IF(Data_Clean!P2837="","",Assumptions!$B$15*0.5^(Data_Clean!P2837/Assumptions!$B$20))</f>
        <v>28.6452481173125</v>
      </c>
      <c r="L2837" s="16" t="n">
        <f aca="false">Assumptions!$B$16*MIN(1,LN(1+Data_Clean!Q2837)/LN(1+Assumptions!$B$21))</f>
        <v>12.8906482631789</v>
      </c>
      <c r="M2837" s="16" t="n">
        <f aca="false">Assumptions!$B$17*(0.6*MIN(1,Data_Clean!R2837/Assumptions!$B$22)+0.4*IF(Data_Clean!S2837="",0,Data_Clean!S2837))</f>
        <v>9.192</v>
      </c>
      <c r="N2837" s="16" t="n">
        <f aca="false">Assumptions!$B$18*MIN(1,(Data_Clean!F2837-1)/Assumptions!$B$23)</f>
        <v>15</v>
      </c>
      <c r="O2837" s="16" t="n">
        <f aca="false">Assumptions!$B$19*(0.4*IF(Data_Clean!E2837="",0,MIN(1,Data_Clean!E2837/12/Assumptions!$B$24))+0.35*IF(Data_Clean!D2837="Y",1,0)+0.25*(1-MIN(Data_Clean!T2837,3)/3))/IF(Data_Clean!E2837="",0.6,1)</f>
        <v>12.2</v>
      </c>
      <c r="P2837" s="16" t="n">
        <f aca="false">SUM(K2837:O2837)/(Assumptions!$D$5-IF(K2837="",Assumptions!$B$15,0))*100</f>
        <v>77.9278963804914</v>
      </c>
      <c r="Q2837" s="7" t="str">
        <f aca="false">IF(J2837&gt;=Assumptions!$B$26,"High",IF(J2837&gt;=Assumptions!$B$27,"Mid","Low"))</f>
        <v>High</v>
      </c>
      <c r="R2837" s="7" t="str">
        <f aca="false">IF(P2837&gt;=Assumptions!$B$28,"High",IF(P2837&gt;=Assumptions!$B$29,"Mid","Low"))</f>
        <v>High</v>
      </c>
      <c r="S2837" s="7" t="str">
        <f aca="false">INDEX(Assumptions!$B$33:$B$41,MATCH(Q2837&amp;"|"&amp;R2837,Assumptions!$A$33:$A$41,0))</f>
        <v>Premier Advocates</v>
      </c>
      <c r="T2837" s="7" t="n">
        <f aca="false">IF(ISNUMBER(Data_Clean!V2837),J2837*Data_Clean!V2837,0)</f>
        <v>143.040416868</v>
      </c>
    </row>
    <row r="2838" customFormat="false" ht="15" hidden="false" customHeight="false" outlineLevel="0" collapsed="false">
      <c r="A2838" s="15" t="str">
        <f aca="false">Data_Clean!A2838</f>
        <v>CX102834</v>
      </c>
      <c r="B2838" s="14" t="n">
        <f aca="false">Data_Clean!G2838*Assumptions!$B$5</f>
        <v>246.9035</v>
      </c>
      <c r="C2838" s="14" t="n">
        <f aca="false">IF(Data_Clean!H2838="",0,Data_Clean!H2838)*Assumptions!$B$6</f>
        <v>194.7798</v>
      </c>
      <c r="D2838" s="14" t="n">
        <f aca="false">Data_Clean!I2838*Assumptions!$B$7</f>
        <v>0</v>
      </c>
      <c r="E2838" s="14" t="n">
        <f aca="false">Data_Clean!J2838*Assumptions!$B$8</f>
        <v>0</v>
      </c>
      <c r="F2838" s="14" t="n">
        <f aca="false">Data_Clean!K2838*Assumptions!$B$9</f>
        <v>0</v>
      </c>
      <c r="G2838" s="14" t="n">
        <f aca="false">Data_Clean!L2838*Assumptions!$B$10</f>
        <v>0</v>
      </c>
      <c r="H2838" s="14" t="n">
        <f aca="false">IF(OR(Data_Clean!M2838="",Data_Clean!N2838=""),0,Data_Clean!M2838*Data_Clean!N2838/100)*Assumptions!$B$13*Assumptions!$B$11</f>
        <v>0</v>
      </c>
      <c r="I2838" s="14" t="n">
        <f aca="false">Data_Clean!O2838*4*Assumptions!$B$12</f>
        <v>0</v>
      </c>
      <c r="J2838" s="14" t="n">
        <f aca="false">SUM(B2838:I2838)</f>
        <v>441.6833</v>
      </c>
      <c r="K2838" s="16" t="n">
        <f aca="false">IF(Data_Clean!P2838="","",Assumptions!$B$15*0.5^(Data_Clean!P2838/Assumptions!$B$20))</f>
        <v>28.6452481173125</v>
      </c>
      <c r="L2838" s="16" t="n">
        <f aca="false">Assumptions!$B$16*MIN(1,LN(1+Data_Clean!Q2838)/LN(1+Assumptions!$B$21))</f>
        <v>13.5873179074216</v>
      </c>
      <c r="M2838" s="16" t="n">
        <f aca="false">Assumptions!$B$17*(0.6*MIN(1,Data_Clean!R2838/Assumptions!$B$22)+0.4*IF(Data_Clean!S2838="",0,Data_Clean!S2838))</f>
        <v>4.908</v>
      </c>
      <c r="N2838" s="16" t="n">
        <f aca="false">Assumptions!$B$18*MIN(1,(Data_Clean!F2838-1)/Assumptions!$B$23)</f>
        <v>5</v>
      </c>
      <c r="O2838" s="16" t="n">
        <f aca="false">Assumptions!$B$19*(0.4*IF(Data_Clean!E2838="",0,MIN(1,Data_Clean!E2838/12/Assumptions!$B$24))+0.35*IF(Data_Clean!D2838="Y",1,0)+0.25*(1-MIN(Data_Clean!T2838,3)/3))/IF(Data_Clean!E2838="",0.6,1)</f>
        <v>15</v>
      </c>
      <c r="P2838" s="16" t="n">
        <f aca="false">SUM(K2838:O2838)/(Assumptions!$D$5-IF(K2838="",Assumptions!$B$15,0))*100</f>
        <v>67.1405660247341</v>
      </c>
      <c r="Q2838" s="7" t="str">
        <f aca="false">IF(J2838&gt;=Assumptions!$B$26,"High",IF(J2838&gt;=Assumptions!$B$27,"Mid","Low"))</f>
        <v>Mid</v>
      </c>
      <c r="R2838" s="7" t="str">
        <f aca="false">IF(P2838&gt;=Assumptions!$B$28,"High",IF(P2838&gt;=Assumptions!$B$29,"Mid","Low"))</f>
        <v>Mid</v>
      </c>
      <c r="S2838" s="7" t="str">
        <f aca="false">INDEX(Assumptions!$B$33:$B$41,MATCH(Q2838&amp;"|"&amp;R2838,Assumptions!$A$33:$A$41,0))</f>
        <v>Established Core</v>
      </c>
      <c r="T2838" s="7" t="n">
        <f aca="false">IF(ISNUMBER(Data_Clean!V2838),J2838*Data_Clean!V2838,0)</f>
        <v>9.89370592</v>
      </c>
    </row>
    <row r="2839" customFormat="false" ht="15" hidden="false" customHeight="false" outlineLevel="0" collapsed="false">
      <c r="A2839" s="15" t="str">
        <f aca="false">Data_Clean!A2839</f>
        <v>CX102835</v>
      </c>
      <c r="B2839" s="14" t="n">
        <f aca="false">Data_Clean!G2839*Assumptions!$B$5</f>
        <v>285.69125</v>
      </c>
      <c r="C2839" s="14" t="n">
        <f aca="false">IF(Data_Clean!H2839="",0,Data_Clean!H2839)*Assumptions!$B$6</f>
        <v>446.69628</v>
      </c>
      <c r="D2839" s="14" t="n">
        <f aca="false">Data_Clean!I2839*Assumptions!$B$7</f>
        <v>0</v>
      </c>
      <c r="E2839" s="14" t="n">
        <f aca="false">Data_Clean!J2839*Assumptions!$B$8</f>
        <v>0</v>
      </c>
      <c r="F2839" s="14" t="n">
        <f aca="false">Data_Clean!K2839*Assumptions!$B$9</f>
        <v>0</v>
      </c>
      <c r="G2839" s="14" t="n">
        <f aca="false">Data_Clean!L2839*Assumptions!$B$10</f>
        <v>0</v>
      </c>
      <c r="H2839" s="14" t="n">
        <f aca="false">IF(OR(Data_Clean!M2839="",Data_Clean!N2839=""),0,Data_Clean!M2839*Data_Clean!N2839/100)*Assumptions!$B$13*Assumptions!$B$11</f>
        <v>97.44</v>
      </c>
      <c r="I2839" s="14" t="n">
        <f aca="false">Data_Clean!O2839*4*Assumptions!$B$12</f>
        <v>19.752</v>
      </c>
      <c r="J2839" s="14" t="n">
        <f aca="false">SUM(B2839:I2839)</f>
        <v>849.57953</v>
      </c>
      <c r="K2839" s="16" t="n">
        <f aca="false">IF(Data_Clean!P2839="","",Assumptions!$B$15*0.5^(Data_Clean!P2839/Assumptions!$B$20))</f>
        <v>27.9909897461042</v>
      </c>
      <c r="L2839" s="16" t="n">
        <f aca="false">Assumptions!$B$16*MIN(1,LN(1+Data_Clean!Q2839)/LN(1+Assumptions!$B$21))</f>
        <v>12.0537864630054</v>
      </c>
      <c r="M2839" s="16" t="n">
        <f aca="false">Assumptions!$B$17*(0.6*MIN(1,Data_Clean!R2839/Assumptions!$B$22)+0.4*IF(Data_Clean!S2839="",0,Data_Clean!S2839))</f>
        <v>4.854</v>
      </c>
      <c r="N2839" s="16" t="n">
        <f aca="false">Assumptions!$B$18*MIN(1,(Data_Clean!F2839-1)/Assumptions!$B$23)</f>
        <v>10</v>
      </c>
      <c r="O2839" s="16" t="n">
        <f aca="false">Assumptions!$B$19*(0.4*IF(Data_Clean!E2839="",0,MIN(1,Data_Clean!E2839/12/Assumptions!$B$24))+0.35*IF(Data_Clean!D2839="Y",1,0)+0.25*(1-MIN(Data_Clean!T2839,3)/3))/IF(Data_Clean!E2839="",0.6,1)</f>
        <v>7.75</v>
      </c>
      <c r="P2839" s="16" t="n">
        <f aca="false">SUM(K2839:O2839)/(Assumptions!$D$5-IF(K2839="",Assumptions!$B$15,0))*100</f>
        <v>62.6487762091096</v>
      </c>
      <c r="Q2839" s="7" t="str">
        <f aca="false">IF(J2839&gt;=Assumptions!$B$26,"High",IF(J2839&gt;=Assumptions!$B$27,"Mid","Low"))</f>
        <v>Mid</v>
      </c>
      <c r="R2839" s="7" t="str">
        <f aca="false">IF(P2839&gt;=Assumptions!$B$28,"High",IF(P2839&gt;=Assumptions!$B$29,"Mid","Low"))</f>
        <v>Mid</v>
      </c>
      <c r="S2839" s="7" t="str">
        <f aca="false">INDEX(Assumptions!$B$33:$B$41,MATCH(Q2839&amp;"|"&amp;R2839,Assumptions!$A$33:$A$41,0))</f>
        <v>Established Core</v>
      </c>
      <c r="T2839" s="7" t="n">
        <f aca="false">IF(ISNUMBER(Data_Clean!V2839),J2839*Data_Clean!V2839,0)</f>
        <v>43.923261701</v>
      </c>
    </row>
    <row r="2840" customFormat="false" ht="15" hidden="false" customHeight="false" outlineLevel="0" collapsed="false">
      <c r="A2840" s="15" t="str">
        <f aca="false">Data_Clean!A2840</f>
        <v>CX102836</v>
      </c>
      <c r="B2840" s="14" t="n">
        <f aca="false">Data_Clean!G2840*Assumptions!$B$5</f>
        <v>77.0425</v>
      </c>
      <c r="C2840" s="14" t="n">
        <f aca="false">IF(Data_Clean!H2840="",0,Data_Clean!H2840)*Assumptions!$B$6</f>
        <v>0</v>
      </c>
      <c r="D2840" s="14" t="n">
        <f aca="false">Data_Clean!I2840*Assumptions!$B$7</f>
        <v>0</v>
      </c>
      <c r="E2840" s="14" t="n">
        <f aca="false">Data_Clean!J2840*Assumptions!$B$8</f>
        <v>0</v>
      </c>
      <c r="F2840" s="14" t="n">
        <f aca="false">Data_Clean!K2840*Assumptions!$B$9</f>
        <v>1168.2</v>
      </c>
      <c r="G2840" s="14" t="n">
        <f aca="false">Data_Clean!L2840*Assumptions!$B$10</f>
        <v>0</v>
      </c>
      <c r="H2840" s="14" t="n">
        <f aca="false">IF(OR(Data_Clean!M2840="",Data_Clean!N2840=""),0,Data_Clean!M2840*Data_Clean!N2840/100)*Assumptions!$B$13*Assumptions!$B$11</f>
        <v>0</v>
      </c>
      <c r="I2840" s="14" t="n">
        <f aca="false">Data_Clean!O2840*4*Assumptions!$B$12</f>
        <v>0</v>
      </c>
      <c r="J2840" s="14" t="n">
        <f aca="false">SUM(B2840:I2840)</f>
        <v>1245.2425</v>
      </c>
      <c r="K2840" s="16" t="n">
        <f aca="false">IF(Data_Clean!P2840="","",Assumptions!$B$15*0.5^(Data_Clean!P2840/Assumptions!$B$20))</f>
        <v>29.3147990530274</v>
      </c>
      <c r="L2840" s="16" t="n">
        <f aca="false">Assumptions!$B$16*MIN(1,LN(1+Data_Clean!Q2840)/LN(1+Assumptions!$B$21))</f>
        <v>13.4237548294248</v>
      </c>
      <c r="M2840" s="16" t="n">
        <f aca="false">Assumptions!$B$17*(0.6*MIN(1,Data_Clean!R2840/Assumptions!$B$22)+0.4*IF(Data_Clean!S2840="",0,Data_Clean!S2840))</f>
        <v>2.886</v>
      </c>
      <c r="N2840" s="16" t="n">
        <f aca="false">Assumptions!$B$18*MIN(1,(Data_Clean!F2840-1)/Assumptions!$B$23)</f>
        <v>10</v>
      </c>
      <c r="O2840" s="16" t="n">
        <f aca="false">Assumptions!$B$19*(0.4*IF(Data_Clean!E2840="",0,MIN(1,Data_Clean!E2840/12/Assumptions!$B$24))+0.35*IF(Data_Clean!D2840="Y",1,0)+0.25*(1-MIN(Data_Clean!T2840,3)/3))/IF(Data_Clean!E2840="",0.6,1)</f>
        <v>9.75</v>
      </c>
      <c r="P2840" s="16" t="n">
        <f aca="false">SUM(K2840:O2840)/(Assumptions!$D$5-IF(K2840="",Assumptions!$B$15,0))*100</f>
        <v>65.3745538824522</v>
      </c>
      <c r="Q2840" s="7" t="str">
        <f aca="false">IF(J2840&gt;=Assumptions!$B$26,"High",IF(J2840&gt;=Assumptions!$B$27,"Mid","Low"))</f>
        <v>Mid</v>
      </c>
      <c r="R2840" s="7" t="str">
        <f aca="false">IF(P2840&gt;=Assumptions!$B$28,"High",IF(P2840&gt;=Assumptions!$B$29,"Mid","Low"))</f>
        <v>Mid</v>
      </c>
      <c r="S2840" s="7" t="str">
        <f aca="false">INDEX(Assumptions!$B$33:$B$41,MATCH(Q2840&amp;"|"&amp;R2840,Assumptions!$A$33:$A$41,0))</f>
        <v>Established Core</v>
      </c>
      <c r="T2840" s="7" t="n">
        <f aca="false">IF(ISNUMBER(Data_Clean!V2840),J2840*Data_Clean!V2840,0)</f>
        <v>83.4312475</v>
      </c>
    </row>
    <row r="2841" customFormat="false" ht="15" hidden="false" customHeight="false" outlineLevel="0" collapsed="false">
      <c r="A2841" s="15" t="str">
        <f aca="false">Data_Clean!A2841</f>
        <v>CX102837</v>
      </c>
      <c r="B2841" s="14" t="n">
        <f aca="false">Data_Clean!G2841*Assumptions!$B$5</f>
        <v>107.2875</v>
      </c>
      <c r="C2841" s="14" t="n">
        <f aca="false">IF(Data_Clean!H2841="",0,Data_Clean!H2841)*Assumptions!$B$6</f>
        <v>0</v>
      </c>
      <c r="D2841" s="14" t="n">
        <f aca="false">Data_Clean!I2841*Assumptions!$B$7</f>
        <v>1260.8</v>
      </c>
      <c r="E2841" s="14" t="n">
        <f aca="false">Data_Clean!J2841*Assumptions!$B$8</f>
        <v>0</v>
      </c>
      <c r="F2841" s="14" t="n">
        <f aca="false">Data_Clean!K2841*Assumptions!$B$9</f>
        <v>6741.9</v>
      </c>
      <c r="G2841" s="14" t="n">
        <f aca="false">Data_Clean!L2841*Assumptions!$B$10</f>
        <v>0</v>
      </c>
      <c r="H2841" s="14" t="n">
        <f aca="false">IF(OR(Data_Clean!M2841="",Data_Clean!N2841=""),0,Data_Clean!M2841*Data_Clean!N2841/100)*Assumptions!$B$13*Assumptions!$B$11</f>
        <v>0</v>
      </c>
      <c r="I2841" s="14" t="n">
        <f aca="false">Data_Clean!O2841*4*Assumptions!$B$12</f>
        <v>0</v>
      </c>
      <c r="J2841" s="14" t="n">
        <f aca="false">SUM(B2841:I2841)</f>
        <v>8109.9875</v>
      </c>
      <c r="K2841" s="16" t="n">
        <f aca="false">IF(Data_Clean!P2841="","",Assumptions!$B$15*0.5^(Data_Clean!P2841/Assumptions!$B$20))</f>
        <v>16.4523746954194</v>
      </c>
      <c r="L2841" s="16" t="n">
        <f aca="false">Assumptions!$B$16*MIN(1,LN(1+Data_Clean!Q2841)/LN(1+Assumptions!$B$21))</f>
        <v>13.8963721559302</v>
      </c>
      <c r="M2841" s="16" t="n">
        <f aca="false">Assumptions!$B$17*(0.6*MIN(1,Data_Clean!R2841/Assumptions!$B$22)+0.4*IF(Data_Clean!S2841="",0,Data_Clean!S2841))</f>
        <v>7.062</v>
      </c>
      <c r="N2841" s="16" t="n">
        <f aca="false">Assumptions!$B$18*MIN(1,(Data_Clean!F2841-1)/Assumptions!$B$23)</f>
        <v>10</v>
      </c>
      <c r="O2841" s="16" t="n">
        <f aca="false">Assumptions!$B$19*(0.4*IF(Data_Clean!E2841="",0,MIN(1,Data_Clean!E2841/12/Assumptions!$B$24))+0.35*IF(Data_Clean!D2841="Y",1,0)+0.25*(1-MIN(Data_Clean!T2841,3)/3))/IF(Data_Clean!E2841="",0.6,1)</f>
        <v>9.65</v>
      </c>
      <c r="P2841" s="16" t="n">
        <f aca="false">SUM(K2841:O2841)/(Assumptions!$D$5-IF(K2841="",Assumptions!$B$15,0))*100</f>
        <v>57.0607468513496</v>
      </c>
      <c r="Q2841" s="7" t="str">
        <f aca="false">IF(J2841&gt;=Assumptions!$B$26,"High",IF(J2841&gt;=Assumptions!$B$27,"Mid","Low"))</f>
        <v>High</v>
      </c>
      <c r="R2841" s="7" t="str">
        <f aca="false">IF(P2841&gt;=Assumptions!$B$28,"High",IF(P2841&gt;=Assumptions!$B$29,"Mid","Low"))</f>
        <v>Mid</v>
      </c>
      <c r="S2841" s="7" t="str">
        <f aca="false">INDEX(Assumptions!$B$33:$B$41,MATCH(Q2841&amp;"|"&amp;R2841,Assumptions!$A$33:$A$41,0))</f>
        <v>Established Core</v>
      </c>
      <c r="T2841" s="7" t="n">
        <f aca="false">IF(ISNUMBER(Data_Clean!V2841),J2841*Data_Clean!V2841,0)</f>
        <v>446.0493125</v>
      </c>
    </row>
    <row r="2842" customFormat="false" ht="15" hidden="false" customHeight="false" outlineLevel="0" collapsed="false">
      <c r="A2842" s="15" t="str">
        <f aca="false">Data_Clean!A2842</f>
        <v>CX102838</v>
      </c>
      <c r="B2842" s="14" t="n">
        <f aca="false">Data_Clean!G2842*Assumptions!$B$5</f>
        <v>8.4985</v>
      </c>
      <c r="C2842" s="14" t="n">
        <f aca="false">IF(Data_Clean!H2842="",0,Data_Clean!H2842)*Assumptions!$B$6</f>
        <v>36.56772</v>
      </c>
      <c r="D2842" s="14" t="n">
        <f aca="false">Data_Clean!I2842*Assumptions!$B$7</f>
        <v>0</v>
      </c>
      <c r="E2842" s="14" t="n">
        <f aca="false">Data_Clean!J2842*Assumptions!$B$8</f>
        <v>0</v>
      </c>
      <c r="F2842" s="14" t="n">
        <f aca="false">Data_Clean!K2842*Assumptions!$B$9</f>
        <v>415.8</v>
      </c>
      <c r="G2842" s="14" t="n">
        <f aca="false">Data_Clean!L2842*Assumptions!$B$10</f>
        <v>0</v>
      </c>
      <c r="H2842" s="14" t="n">
        <f aca="false">IF(OR(Data_Clean!M2842="",Data_Clean!N2842=""),0,Data_Clean!M2842*Data_Clean!N2842/100)*Assumptions!$B$13*Assumptions!$B$11</f>
        <v>0</v>
      </c>
      <c r="I2842" s="14" t="n">
        <f aca="false">Data_Clean!O2842*4*Assumptions!$B$12</f>
        <v>0</v>
      </c>
      <c r="J2842" s="14" t="n">
        <f aca="false">SUM(B2842:I2842)</f>
        <v>460.86622</v>
      </c>
      <c r="K2842" s="16" t="n">
        <f aca="false">IF(Data_Clean!P2842="","",Assumptions!$B$15*0.5^(Data_Clean!P2842/Assumptions!$B$20))</f>
        <v>23.267171427506</v>
      </c>
      <c r="L2842" s="16" t="n">
        <f aca="false">Assumptions!$B$16*MIN(1,LN(1+Data_Clean!Q2842)/LN(1+Assumptions!$B$21))</f>
        <v>15.6854227887284</v>
      </c>
      <c r="M2842" s="16" t="n">
        <f aca="false">Assumptions!$B$17*(0.6*MIN(1,Data_Clean!R2842/Assumptions!$B$22)+0.4*IF(Data_Clean!S2842="",0,Data_Clean!S2842))</f>
        <v>9.156</v>
      </c>
      <c r="N2842" s="16" t="n">
        <f aca="false">Assumptions!$B$18*MIN(1,(Data_Clean!F2842-1)/Assumptions!$B$23)</f>
        <v>10</v>
      </c>
      <c r="O2842" s="16" t="n">
        <f aca="false">Assumptions!$B$19*(0.4*IF(Data_Clean!E2842="",0,MIN(1,Data_Clean!E2842/12/Assumptions!$B$24))+0.35*IF(Data_Clean!D2842="Y",1,0)+0.25*(1-MIN(Data_Clean!T2842,3)/3))/IF(Data_Clean!E2842="",0.6,1)</f>
        <v>12.6</v>
      </c>
      <c r="P2842" s="16" t="n">
        <f aca="false">SUM(K2842:O2842)/(Assumptions!$D$5-IF(K2842="",Assumptions!$B$15,0))*100</f>
        <v>70.7085942162344</v>
      </c>
      <c r="Q2842" s="7" t="str">
        <f aca="false">IF(J2842&gt;=Assumptions!$B$26,"High",IF(J2842&gt;=Assumptions!$B$27,"Mid","Low"))</f>
        <v>Mid</v>
      </c>
      <c r="R2842" s="7" t="str">
        <f aca="false">IF(P2842&gt;=Assumptions!$B$28,"High",IF(P2842&gt;=Assumptions!$B$29,"Mid","Low"))</f>
        <v>High</v>
      </c>
      <c r="S2842" s="7" t="str">
        <f aca="false">INDEX(Assumptions!$B$33:$B$41,MATCH(Q2842&amp;"|"&amp;R2842,Assumptions!$A$33:$A$41,0))</f>
        <v>Engaged Builders</v>
      </c>
      <c r="T2842" s="7" t="n">
        <f aca="false">IF(ISNUMBER(Data_Clean!V2842),J2842*Data_Clean!V2842,0)</f>
        <v>28.80413875</v>
      </c>
    </row>
    <row r="2843" customFormat="false" ht="15" hidden="false" customHeight="false" outlineLevel="0" collapsed="false">
      <c r="A2843" s="15" t="str">
        <f aca="false">Data_Clean!A2843</f>
        <v>CX102839</v>
      </c>
      <c r="B2843" s="14" t="n">
        <f aca="false">Data_Clean!G2843*Assumptions!$B$5</f>
        <v>221.70825</v>
      </c>
      <c r="C2843" s="14" t="n">
        <f aca="false">IF(Data_Clean!H2843="",0,Data_Clean!H2843)*Assumptions!$B$6</f>
        <v>0</v>
      </c>
      <c r="D2843" s="14" t="n">
        <f aca="false">Data_Clean!I2843*Assumptions!$B$7</f>
        <v>0</v>
      </c>
      <c r="E2843" s="14" t="n">
        <f aca="false">Data_Clean!J2843*Assumptions!$B$8</f>
        <v>0</v>
      </c>
      <c r="F2843" s="14" t="n">
        <f aca="false">Data_Clean!K2843*Assumptions!$B$9</f>
        <v>1863.4</v>
      </c>
      <c r="G2843" s="14" t="n">
        <f aca="false">Data_Clean!L2843*Assumptions!$B$10</f>
        <v>0</v>
      </c>
      <c r="H2843" s="14" t="n">
        <f aca="false">IF(OR(Data_Clean!M2843="",Data_Clean!N2843=""),0,Data_Clean!M2843*Data_Clean!N2843/100)*Assumptions!$B$13*Assumptions!$B$11</f>
        <v>83.328</v>
      </c>
      <c r="I2843" s="14" t="n">
        <f aca="false">Data_Clean!O2843*4*Assumptions!$B$12</f>
        <v>49.14576</v>
      </c>
      <c r="J2843" s="14" t="n">
        <f aca="false">SUM(B2843:I2843)</f>
        <v>2217.58201</v>
      </c>
      <c r="K2843" s="16" t="n">
        <f aca="false">IF(Data_Clean!P2843="","",Assumptions!$B$15*0.5^(Data_Clean!P2843/Assumptions!$B$20))</f>
        <v>23.811015779523</v>
      </c>
      <c r="L2843" s="16" t="n">
        <f aca="false">Assumptions!$B$16*MIN(1,LN(1+Data_Clean!Q2843)/LN(1+Assumptions!$B$21))</f>
        <v>16.4779661706004</v>
      </c>
      <c r="M2843" s="16" t="n">
        <f aca="false">Assumptions!$B$17*(0.6*MIN(1,Data_Clean!R2843/Assumptions!$B$22)+0.4*IF(Data_Clean!S2843="",0,Data_Clean!S2843))</f>
        <v>6.924</v>
      </c>
      <c r="N2843" s="16" t="n">
        <f aca="false">Assumptions!$B$18*MIN(1,(Data_Clean!F2843-1)/Assumptions!$B$23)</f>
        <v>10</v>
      </c>
      <c r="O2843" s="16" t="n">
        <f aca="false">Assumptions!$B$19*(0.4*IF(Data_Clean!E2843="",0,MIN(1,Data_Clean!E2843/12/Assumptions!$B$24))+0.35*IF(Data_Clean!D2843="Y",1,0)+0.25*(1-MIN(Data_Clean!T2843,3)/3))/IF(Data_Clean!E2843="",0.6,1)</f>
        <v>15</v>
      </c>
      <c r="P2843" s="16" t="n">
        <f aca="false">SUM(K2843:O2843)/(Assumptions!$D$5-IF(K2843="",Assumptions!$B$15,0))*100</f>
        <v>72.2129819501234</v>
      </c>
      <c r="Q2843" s="7" t="str">
        <f aca="false">IF(J2843&gt;=Assumptions!$B$26,"High",IF(J2843&gt;=Assumptions!$B$27,"Mid","Low"))</f>
        <v>High</v>
      </c>
      <c r="R2843" s="7" t="str">
        <f aca="false">IF(P2843&gt;=Assumptions!$B$28,"High",IF(P2843&gt;=Assumptions!$B$29,"Mid","Low"))</f>
        <v>High</v>
      </c>
      <c r="S2843" s="7" t="str">
        <f aca="false">INDEX(Assumptions!$B$33:$B$41,MATCH(Q2843&amp;"|"&amp;R2843,Assumptions!$A$33:$A$41,0))</f>
        <v>Premier Advocates</v>
      </c>
      <c r="T2843" s="7" t="n">
        <f aca="false">IF(ISNUMBER(Data_Clean!V2843),J2843*Data_Clean!V2843,0)</f>
        <v>45.460431205</v>
      </c>
    </row>
    <row r="2844" customFormat="false" ht="15" hidden="false" customHeight="false" outlineLevel="0" collapsed="false">
      <c r="A2844" s="15" t="str">
        <f aca="false">Data_Clean!A2844</f>
        <v>CX102840</v>
      </c>
      <c r="B2844" s="14" t="n">
        <f aca="false">Data_Clean!G2844*Assumptions!$B$5</f>
        <v>440.9195</v>
      </c>
      <c r="C2844" s="14" t="n">
        <f aca="false">IF(Data_Clean!H2844="",0,Data_Clean!H2844)*Assumptions!$B$6</f>
        <v>287.51532</v>
      </c>
      <c r="D2844" s="14" t="n">
        <f aca="false">Data_Clean!I2844*Assumptions!$B$7</f>
        <v>0</v>
      </c>
      <c r="E2844" s="14" t="n">
        <f aca="false">Data_Clean!J2844*Assumptions!$B$8</f>
        <v>2655.334575</v>
      </c>
      <c r="F2844" s="14" t="n">
        <f aca="false">Data_Clean!K2844*Assumptions!$B$9</f>
        <v>3708.1</v>
      </c>
      <c r="G2844" s="14" t="n">
        <f aca="false">Data_Clean!L2844*Assumptions!$B$10</f>
        <v>0</v>
      </c>
      <c r="H2844" s="14" t="n">
        <f aca="false">IF(OR(Data_Clean!M2844="",Data_Clean!N2844=""),0,Data_Clean!M2844*Data_Clean!N2844/100)*Assumptions!$B$13*Assumptions!$B$11</f>
        <v>667.2</v>
      </c>
      <c r="I2844" s="14" t="n">
        <f aca="false">Data_Clean!O2844*4*Assumptions!$B$12</f>
        <v>51.33744</v>
      </c>
      <c r="J2844" s="14" t="n">
        <f aca="false">SUM(B2844:I2844)</f>
        <v>7810.406835</v>
      </c>
      <c r="K2844" s="16" t="n">
        <f aca="false">IF(Data_Clean!P2844="","",Assumptions!$B$15*0.5^(Data_Clean!P2844/Assumptions!$B$20))</f>
        <v>24.3675718906871</v>
      </c>
      <c r="L2844" s="16" t="n">
        <f aca="false">Assumptions!$B$16*MIN(1,LN(1+Data_Clean!Q2844)/LN(1+Assumptions!$B$21))</f>
        <v>13.8963721559302</v>
      </c>
      <c r="M2844" s="16" t="n">
        <f aca="false">Assumptions!$B$17*(0.6*MIN(1,Data_Clean!R2844/Assumptions!$B$22)+0.4*IF(Data_Clean!S2844="",0,Data_Clean!S2844))</f>
        <v>6.192</v>
      </c>
      <c r="N2844" s="16" t="n">
        <f aca="false">Assumptions!$B$18*MIN(1,(Data_Clean!F2844-1)/Assumptions!$B$23)</f>
        <v>20</v>
      </c>
      <c r="O2844" s="16" t="n">
        <f aca="false">Assumptions!$B$19*(0.4*IF(Data_Clean!E2844="",0,MIN(1,Data_Clean!E2844/12/Assumptions!$B$24))+0.35*IF(Data_Clean!D2844="Y",1,0)+0.25*(1-MIN(Data_Clean!T2844,3)/3))/IF(Data_Clean!E2844="",0.6,1)</f>
        <v>8.05</v>
      </c>
      <c r="P2844" s="16" t="n">
        <f aca="false">SUM(K2844:O2844)/(Assumptions!$D$5-IF(K2844="",Assumptions!$B$15,0))*100</f>
        <v>72.5059440466173</v>
      </c>
      <c r="Q2844" s="7" t="str">
        <f aca="false">IF(J2844&gt;=Assumptions!$B$26,"High",IF(J2844&gt;=Assumptions!$B$27,"Mid","Low"))</f>
        <v>High</v>
      </c>
      <c r="R2844" s="7" t="str">
        <f aca="false">IF(P2844&gt;=Assumptions!$B$28,"High",IF(P2844&gt;=Assumptions!$B$29,"Mid","Low"))</f>
        <v>High</v>
      </c>
      <c r="S2844" s="7" t="str">
        <f aca="false">INDEX(Assumptions!$B$33:$B$41,MATCH(Q2844&amp;"|"&amp;R2844,Assumptions!$A$33:$A$41,0))</f>
        <v>Premier Advocates</v>
      </c>
      <c r="T2844" s="7" t="n">
        <f aca="false">IF(ISNUMBER(Data_Clean!V2844),J2844*Data_Clean!V2844,0)</f>
        <v>294.4523376795</v>
      </c>
    </row>
    <row r="2845" customFormat="false" ht="15" hidden="false" customHeight="false" outlineLevel="0" collapsed="false">
      <c r="A2845" s="15" t="str">
        <f aca="false">Data_Clean!A2845</f>
        <v>CX102841</v>
      </c>
      <c r="B2845" s="14" t="n">
        <f aca="false">Data_Clean!G2845*Assumptions!$B$5</f>
        <v>40.2675</v>
      </c>
      <c r="C2845" s="14" t="n">
        <f aca="false">IF(Data_Clean!H2845="",0,Data_Clean!H2845)*Assumptions!$B$6</f>
        <v>0</v>
      </c>
      <c r="D2845" s="14" t="n">
        <f aca="false">Data_Clean!I2845*Assumptions!$B$7</f>
        <v>0</v>
      </c>
      <c r="E2845" s="14" t="n">
        <f aca="false">Data_Clean!J2845*Assumptions!$B$8</f>
        <v>0</v>
      </c>
      <c r="F2845" s="14" t="n">
        <f aca="false">Data_Clean!K2845*Assumptions!$B$9</f>
        <v>0</v>
      </c>
      <c r="G2845" s="14" t="n">
        <f aca="false">Data_Clean!L2845*Assumptions!$B$10</f>
        <v>0</v>
      </c>
      <c r="H2845" s="14" t="n">
        <f aca="false">IF(OR(Data_Clean!M2845="",Data_Clean!N2845=""),0,Data_Clean!M2845*Data_Clean!N2845/100)*Assumptions!$B$13*Assumptions!$B$11</f>
        <v>0</v>
      </c>
      <c r="I2845" s="14" t="n">
        <f aca="false">Data_Clean!O2845*4*Assumptions!$B$12</f>
        <v>0</v>
      </c>
      <c r="J2845" s="14" t="n">
        <f aca="false">SUM(B2845:I2845)</f>
        <v>40.2675</v>
      </c>
      <c r="K2845" s="16" t="n">
        <f aca="false">IF(Data_Clean!P2845="","",Assumptions!$B$15*0.5^(Data_Clean!P2845/Assumptions!$B$20))</f>
        <v>24.9371368842836</v>
      </c>
      <c r="L2845" s="16" t="n">
        <f aca="false">Assumptions!$B$16*MIN(1,LN(1+Data_Clean!Q2845)/LN(1+Assumptions!$B$21))</f>
        <v>11.8154173628685</v>
      </c>
      <c r="M2845" s="16" t="n">
        <f aca="false">Assumptions!$B$17*(0.6*MIN(1,Data_Clean!R2845/Assumptions!$B$22)+0.4*IF(Data_Clean!S2845="",0,Data_Clean!S2845))</f>
        <v>4.542</v>
      </c>
      <c r="N2845" s="16" t="n">
        <f aca="false">Assumptions!$B$18*MIN(1,(Data_Clean!F2845-1)/Assumptions!$B$23)</f>
        <v>0</v>
      </c>
      <c r="O2845" s="16" t="n">
        <f aca="false">Assumptions!$B$19*(0.4*IF(Data_Clean!E2845="",0,MIN(1,Data_Clean!E2845/12/Assumptions!$B$24))+0.35*IF(Data_Clean!D2845="Y",1,0)+0.25*(1-MIN(Data_Clean!T2845,3)/3))/IF(Data_Clean!E2845="",0.6,1)</f>
        <v>9.75</v>
      </c>
      <c r="P2845" s="16" t="n">
        <f aca="false">SUM(K2845:O2845)/(Assumptions!$D$5-IF(K2845="",Assumptions!$B$15,0))*100</f>
        <v>51.0445542471521</v>
      </c>
      <c r="Q2845" s="7" t="str">
        <f aca="false">IF(J2845&gt;=Assumptions!$B$26,"High",IF(J2845&gt;=Assumptions!$B$27,"Mid","Low"))</f>
        <v>Low</v>
      </c>
      <c r="R2845" s="7" t="str">
        <f aca="false">IF(P2845&gt;=Assumptions!$B$28,"High",IF(P2845&gt;=Assumptions!$B$29,"Mid","Low"))</f>
        <v>Mid</v>
      </c>
      <c r="S2845" s="7" t="str">
        <f aca="false">INDEX(Assumptions!$B$33:$B$41,MATCH(Q2845&amp;"|"&amp;R2845,Assumptions!$A$33:$A$41,0))</f>
        <v>Light Touch</v>
      </c>
      <c r="T2845" s="7" t="n">
        <f aca="false">IF(ISNUMBER(Data_Clean!V2845),J2845*Data_Clean!V2845,0)</f>
        <v>4.26432825</v>
      </c>
    </row>
    <row r="2846" customFormat="false" ht="15" hidden="false" customHeight="false" outlineLevel="0" collapsed="false">
      <c r="A2846" s="15" t="str">
        <f aca="false">Data_Clean!A2846</f>
        <v>CX102842</v>
      </c>
      <c r="B2846" s="14" t="n">
        <f aca="false">Data_Clean!G2846*Assumptions!$B$5</f>
        <v>88.93025</v>
      </c>
      <c r="C2846" s="14" t="n">
        <f aca="false">IF(Data_Clean!H2846="",0,Data_Clean!H2846)*Assumptions!$B$6</f>
        <v>29.04948</v>
      </c>
      <c r="D2846" s="14" t="n">
        <f aca="false">Data_Clean!I2846*Assumptions!$B$7</f>
        <v>0</v>
      </c>
      <c r="E2846" s="14" t="n">
        <f aca="false">Data_Clean!J2846*Assumptions!$B$8</f>
        <v>0</v>
      </c>
      <c r="F2846" s="14" t="n">
        <f aca="false">Data_Clean!K2846*Assumptions!$B$9</f>
        <v>0</v>
      </c>
      <c r="G2846" s="14" t="n">
        <f aca="false">Data_Clean!L2846*Assumptions!$B$10</f>
        <v>0</v>
      </c>
      <c r="H2846" s="14" t="n">
        <f aca="false">IF(OR(Data_Clean!M2846="",Data_Clean!N2846=""),0,Data_Clean!M2846*Data_Clean!N2846/100)*Assumptions!$B$13*Assumptions!$B$11</f>
        <v>0</v>
      </c>
      <c r="I2846" s="14" t="n">
        <f aca="false">Data_Clean!O2846*4*Assumptions!$B$12</f>
        <v>0</v>
      </c>
      <c r="J2846" s="14" t="n">
        <f aca="false">SUM(B2846:I2846)</f>
        <v>117.97973</v>
      </c>
      <c r="K2846" s="16" t="n">
        <f aca="false">IF(Data_Clean!P2846="","",Assumptions!$B$15*0.5^(Data_Clean!P2846/Assumptions!$B$20))</f>
        <v>0.00594911423112477</v>
      </c>
      <c r="L2846" s="16" t="n">
        <f aca="false">Assumptions!$B$16*MIN(1,LN(1+Data_Clean!Q2846)/LN(1+Assumptions!$B$21))</f>
        <v>0</v>
      </c>
      <c r="M2846" s="16" t="n">
        <f aca="false">Assumptions!$B$17*(0.6*MIN(1,Data_Clean!R2846/Assumptions!$B$22)+0.4*IF(Data_Clean!S2846="",0,Data_Clean!S2846))</f>
        <v>0</v>
      </c>
      <c r="N2846" s="16" t="n">
        <f aca="false">Assumptions!$B$18*MIN(1,(Data_Clean!F2846-1)/Assumptions!$B$23)</f>
        <v>5</v>
      </c>
      <c r="O2846" s="16" t="n">
        <f aca="false">Assumptions!$B$19*(0.4*IF(Data_Clean!E2846="",0,MIN(1,Data_Clean!E2846/12/Assumptions!$B$24))+0.35*IF(Data_Clean!D2846="Y",1,0)+0.25*(1-MIN(Data_Clean!T2846,3)/3))/IF(Data_Clean!E2846="",0.6,1)</f>
        <v>4.05</v>
      </c>
      <c r="P2846" s="16" t="n">
        <f aca="false">SUM(K2846:O2846)/(Assumptions!$D$5-IF(K2846="",Assumptions!$B$15,0))*100</f>
        <v>9.05594911423113</v>
      </c>
      <c r="Q2846" s="7" t="str">
        <f aca="false">IF(J2846&gt;=Assumptions!$B$26,"High",IF(J2846&gt;=Assumptions!$B$27,"Mid","Low"))</f>
        <v>Low</v>
      </c>
      <c r="R2846" s="7" t="str">
        <f aca="false">IF(P2846&gt;=Assumptions!$B$28,"High",IF(P2846&gt;=Assumptions!$B$29,"Mid","Low"))</f>
        <v>Low</v>
      </c>
      <c r="S2846" s="7" t="str">
        <f aca="false">INDEX(Assumptions!$B$33:$B$41,MATCH(Q2846&amp;"|"&amp;R2846,Assumptions!$A$33:$A$41,0))</f>
        <v>Dormant &amp; Low Value</v>
      </c>
      <c r="T2846" s="7" t="n">
        <f aca="false">IF(ISNUMBER(Data_Clean!V2846),J2846*Data_Clean!V2846,0)</f>
        <v>38.685553467</v>
      </c>
    </row>
    <row r="2847" customFormat="false" ht="15" hidden="false" customHeight="false" outlineLevel="0" collapsed="false">
      <c r="A2847" s="15" t="str">
        <f aca="false">Data_Clean!A2847</f>
        <v>CX102843</v>
      </c>
      <c r="B2847" s="14" t="n">
        <f aca="false">Data_Clean!G2847*Assumptions!$B$5</f>
        <v>38.59225</v>
      </c>
      <c r="C2847" s="14" t="n">
        <f aca="false">IF(Data_Clean!H2847="",0,Data_Clean!H2847)*Assumptions!$B$6</f>
        <v>467.94564</v>
      </c>
      <c r="D2847" s="14" t="n">
        <f aca="false">Data_Clean!I2847*Assumptions!$B$7</f>
        <v>0</v>
      </c>
      <c r="E2847" s="14" t="n">
        <f aca="false">Data_Clean!J2847*Assumptions!$B$8</f>
        <v>0</v>
      </c>
      <c r="F2847" s="14" t="n">
        <f aca="false">Data_Clean!K2847*Assumptions!$B$9</f>
        <v>0</v>
      </c>
      <c r="G2847" s="14" t="n">
        <f aca="false">Data_Clean!L2847*Assumptions!$B$10</f>
        <v>0</v>
      </c>
      <c r="H2847" s="14" t="n">
        <f aca="false">IF(OR(Data_Clean!M2847="",Data_Clean!N2847=""),0,Data_Clean!M2847*Data_Clean!N2847/100)*Assumptions!$B$13*Assumptions!$B$11</f>
        <v>0</v>
      </c>
      <c r="I2847" s="14" t="n">
        <f aca="false">Data_Clean!O2847*4*Assumptions!$B$12</f>
        <v>0</v>
      </c>
      <c r="J2847" s="14" t="n">
        <f aca="false">SUM(B2847:I2847)</f>
        <v>506.53789</v>
      </c>
      <c r="K2847" s="16" t="n">
        <f aca="false">IF(Data_Clean!P2847="","",Assumptions!$B$15*0.5^(Data_Clean!P2847/Assumptions!$B$20))</f>
        <v>0.00594911423112477</v>
      </c>
      <c r="L2847" s="16" t="n">
        <f aca="false">Assumptions!$B$16*MIN(1,LN(1+Data_Clean!Q2847)/LN(1+Assumptions!$B$21))</f>
        <v>0</v>
      </c>
      <c r="M2847" s="16" t="n">
        <f aca="false">Assumptions!$B$17*(0.6*MIN(1,Data_Clean!R2847/Assumptions!$B$22)+0.4*IF(Data_Clean!S2847="",0,Data_Clean!S2847))</f>
        <v>0</v>
      </c>
      <c r="N2847" s="16" t="n">
        <f aca="false">Assumptions!$B$18*MIN(1,(Data_Clean!F2847-1)/Assumptions!$B$23)</f>
        <v>5</v>
      </c>
      <c r="O2847" s="16" t="n">
        <f aca="false">Assumptions!$B$19*(0.4*IF(Data_Clean!E2847="",0,MIN(1,Data_Clean!E2847/12/Assumptions!$B$24))+0.35*IF(Data_Clean!D2847="Y",1,0)+0.25*(1-MIN(Data_Clean!T2847,3)/3))/IF(Data_Clean!E2847="",0.6,1)</f>
        <v>9.75</v>
      </c>
      <c r="P2847" s="16" t="n">
        <f aca="false">SUM(K2847:O2847)/(Assumptions!$D$5-IF(K2847="",Assumptions!$B$15,0))*100</f>
        <v>14.7559491142311</v>
      </c>
      <c r="Q2847" s="7" t="str">
        <f aca="false">IF(J2847&gt;=Assumptions!$B$26,"High",IF(J2847&gt;=Assumptions!$B$27,"Mid","Low"))</f>
        <v>Mid</v>
      </c>
      <c r="R2847" s="7" t="str">
        <f aca="false">IF(P2847&gt;=Assumptions!$B$28,"High",IF(P2847&gt;=Assumptions!$B$29,"Mid","Low"))</f>
        <v>Low</v>
      </c>
      <c r="S2847" s="7" t="str">
        <f aca="false">INDEX(Assumptions!$B$33:$B$41,MATCH(Q2847&amp;"|"&amp;R2847,Assumptions!$A$33:$A$41,0))</f>
        <v>Light Touch</v>
      </c>
      <c r="T2847" s="7" t="n">
        <f aca="false">IF(ISNUMBER(Data_Clean!V2847),J2847*Data_Clean!V2847,0)</f>
        <v>137.525037135</v>
      </c>
    </row>
    <row r="2848" customFormat="false" ht="15" hidden="false" customHeight="false" outlineLevel="0" collapsed="false">
      <c r="A2848" s="15" t="str">
        <f aca="false">Data_Clean!A2848</f>
        <v>CX102844</v>
      </c>
      <c r="B2848" s="14" t="n">
        <f aca="false">Data_Clean!G2848*Assumptions!$B$5</f>
        <v>51.19875</v>
      </c>
      <c r="C2848" s="14" t="n">
        <f aca="false">IF(Data_Clean!H2848="",0,Data_Clean!H2848)*Assumptions!$B$6</f>
        <v>0</v>
      </c>
      <c r="D2848" s="14" t="n">
        <f aca="false">Data_Clean!I2848*Assumptions!$B$7</f>
        <v>242.4</v>
      </c>
      <c r="E2848" s="14" t="n">
        <f aca="false">Data_Clean!J2848*Assumptions!$B$8</f>
        <v>188.4147</v>
      </c>
      <c r="F2848" s="14" t="n">
        <f aca="false">Data_Clean!K2848*Assumptions!$B$9</f>
        <v>1634.6</v>
      </c>
      <c r="G2848" s="14" t="n">
        <f aca="false">Data_Clean!L2848*Assumptions!$B$10</f>
        <v>0</v>
      </c>
      <c r="H2848" s="14" t="n">
        <f aca="false">IF(OR(Data_Clean!M2848="",Data_Clean!N2848=""),0,Data_Clean!M2848*Data_Clean!N2848/100)*Assumptions!$B$13*Assumptions!$B$11</f>
        <v>0</v>
      </c>
      <c r="I2848" s="14" t="n">
        <f aca="false">Data_Clean!O2848*4*Assumptions!$B$12</f>
        <v>0</v>
      </c>
      <c r="J2848" s="14" t="n">
        <f aca="false">SUM(B2848:I2848)</f>
        <v>2116.61345</v>
      </c>
      <c r="K2848" s="16" t="n">
        <f aca="false">IF(Data_Clean!P2848="","",Assumptions!$B$15*0.5^(Data_Clean!P2848/Assumptions!$B$20))</f>
        <v>20.7286931995166</v>
      </c>
      <c r="L2848" s="16" t="n">
        <f aca="false">Assumptions!$B$16*MIN(1,LN(1+Data_Clean!Q2848)/LN(1+Assumptions!$B$21))</f>
        <v>12.6966447294858</v>
      </c>
      <c r="M2848" s="16" t="n">
        <f aca="false">Assumptions!$B$17*(0.6*MIN(1,Data_Clean!R2848/Assumptions!$B$22)+0.4*IF(Data_Clean!S2848="",0,Data_Clean!S2848))</f>
        <v>2.622</v>
      </c>
      <c r="N2848" s="16" t="n">
        <f aca="false">Assumptions!$B$18*MIN(1,(Data_Clean!F2848-1)/Assumptions!$B$23)</f>
        <v>20</v>
      </c>
      <c r="O2848" s="16" t="n">
        <f aca="false">Assumptions!$B$19*(0.4*IF(Data_Clean!E2848="",0,MIN(1,Data_Clean!E2848/12/Assumptions!$B$24))+0.35*IF(Data_Clean!D2848="Y",1,0)+0.25*(1-MIN(Data_Clean!T2848,3)/3))/IF(Data_Clean!E2848="",0.6,1)</f>
        <v>9.75</v>
      </c>
      <c r="P2848" s="16" t="n">
        <f aca="false">SUM(K2848:O2848)/(Assumptions!$D$5-IF(K2848="",Assumptions!$B$15,0))*100</f>
        <v>65.7973379290024</v>
      </c>
      <c r="Q2848" s="7" t="str">
        <f aca="false">IF(J2848&gt;=Assumptions!$B$26,"High",IF(J2848&gt;=Assumptions!$B$27,"Mid","Low"))</f>
        <v>High</v>
      </c>
      <c r="R2848" s="7" t="str">
        <f aca="false">IF(P2848&gt;=Assumptions!$B$28,"High",IF(P2848&gt;=Assumptions!$B$29,"Mid","Low"))</f>
        <v>Mid</v>
      </c>
      <c r="S2848" s="7" t="str">
        <f aca="false">INDEX(Assumptions!$B$33:$B$41,MATCH(Q2848&amp;"|"&amp;R2848,Assumptions!$A$33:$A$41,0))</f>
        <v>Established Core</v>
      </c>
      <c r="T2848" s="7" t="n">
        <f aca="false">IF(ISNUMBER(Data_Clean!V2848),J2848*Data_Clean!V2848,0)</f>
        <v>187.95527436</v>
      </c>
    </row>
    <row r="2849" customFormat="false" ht="15" hidden="false" customHeight="false" outlineLevel="0" collapsed="false">
      <c r="A2849" s="15" t="str">
        <f aca="false">Data_Clean!A2849</f>
        <v>CX102845</v>
      </c>
      <c r="B2849" s="14" t="n">
        <f aca="false">Data_Clean!G2849*Assumptions!$B$5</f>
        <v>82.59275</v>
      </c>
      <c r="C2849" s="14" t="n">
        <f aca="false">IF(Data_Clean!H2849="",0,Data_Clean!H2849)*Assumptions!$B$6</f>
        <v>161.80344</v>
      </c>
      <c r="D2849" s="14" t="n">
        <f aca="false">Data_Clean!I2849*Assumptions!$B$7</f>
        <v>80</v>
      </c>
      <c r="E2849" s="14" t="n">
        <f aca="false">Data_Clean!J2849*Assumptions!$B$8</f>
        <v>0</v>
      </c>
      <c r="F2849" s="14" t="n">
        <f aca="false">Data_Clean!K2849*Assumptions!$B$9</f>
        <v>2422.2</v>
      </c>
      <c r="G2849" s="14" t="n">
        <f aca="false">Data_Clean!L2849*Assumptions!$B$10</f>
        <v>0</v>
      </c>
      <c r="H2849" s="14" t="n">
        <f aca="false">IF(OR(Data_Clean!M2849="",Data_Clean!N2849=""),0,Data_Clean!M2849*Data_Clean!N2849/100)*Assumptions!$B$13*Assumptions!$B$11</f>
        <v>0</v>
      </c>
      <c r="I2849" s="14" t="n">
        <f aca="false">Data_Clean!O2849*4*Assumptions!$B$12</f>
        <v>0</v>
      </c>
      <c r="J2849" s="14" t="n">
        <f aca="false">SUM(B2849:I2849)</f>
        <v>2746.59619</v>
      </c>
      <c r="K2849" s="16" t="n">
        <f aca="false">IF(Data_Clean!P2849="","",Assumptions!$B$15*0.5^(Data_Clean!P2849/Assumptions!$B$20))</f>
        <v>28.6452481173125</v>
      </c>
      <c r="L2849" s="16" t="n">
        <f aca="false">Assumptions!$B$16*MIN(1,LN(1+Data_Clean!Q2849)/LN(1+Assumptions!$B$21))</f>
        <v>15.5872929926646</v>
      </c>
      <c r="M2849" s="16" t="n">
        <f aca="false">Assumptions!$B$17*(0.6*MIN(1,Data_Clean!R2849/Assumptions!$B$22)+0.4*IF(Data_Clean!S2849="",0,Data_Clean!S2849))</f>
        <v>2.958</v>
      </c>
      <c r="N2849" s="16" t="n">
        <f aca="false">Assumptions!$B$18*MIN(1,(Data_Clean!F2849-1)/Assumptions!$B$23)</f>
        <v>15</v>
      </c>
      <c r="O2849" s="16" t="n">
        <f aca="false">Assumptions!$B$19*(0.4*IF(Data_Clean!E2849="",0,MIN(1,Data_Clean!E2849/12/Assumptions!$B$24))+0.35*IF(Data_Clean!D2849="Y",1,0)+0.25*(1-MIN(Data_Clean!T2849,3)/3))/IF(Data_Clean!E2849="",0.6,1)</f>
        <v>12.65</v>
      </c>
      <c r="P2849" s="16" t="n">
        <f aca="false">SUM(K2849:O2849)/(Assumptions!$D$5-IF(K2849="",Assumptions!$B$15,0))*100</f>
        <v>74.8405411099771</v>
      </c>
      <c r="Q2849" s="7" t="str">
        <f aca="false">IF(J2849&gt;=Assumptions!$B$26,"High",IF(J2849&gt;=Assumptions!$B$27,"Mid","Low"))</f>
        <v>High</v>
      </c>
      <c r="R2849" s="7" t="str">
        <f aca="false">IF(P2849&gt;=Assumptions!$B$28,"High",IF(P2849&gt;=Assumptions!$B$29,"Mid","Low"))</f>
        <v>High</v>
      </c>
      <c r="S2849" s="7" t="str">
        <f aca="false">INDEX(Assumptions!$B$33:$B$41,MATCH(Q2849&amp;"|"&amp;R2849,Assumptions!$A$33:$A$41,0))</f>
        <v>Premier Advocates</v>
      </c>
      <c r="T2849" s="7" t="n">
        <f aca="false">IF(ISNUMBER(Data_Clean!V2849),J2849*Data_Clean!V2849,0)</f>
        <v>47.790773706</v>
      </c>
    </row>
    <row r="2850" customFormat="false" ht="15" hidden="false" customHeight="false" outlineLevel="0" collapsed="false">
      <c r="A2850" s="15" t="str">
        <f aca="false">Data_Clean!A2850</f>
        <v>CX102846</v>
      </c>
      <c r="B2850" s="14" t="n">
        <f aca="false">Data_Clean!G2850*Assumptions!$B$5</f>
        <v>42.06975</v>
      </c>
      <c r="C2850" s="14" t="n">
        <f aca="false">IF(Data_Clean!H2850="",0,Data_Clean!H2850)*Assumptions!$B$6</f>
        <v>39.16464</v>
      </c>
      <c r="D2850" s="14" t="n">
        <f aca="false">Data_Clean!I2850*Assumptions!$B$7</f>
        <v>0</v>
      </c>
      <c r="E2850" s="14" t="n">
        <f aca="false">Data_Clean!J2850*Assumptions!$B$8</f>
        <v>0</v>
      </c>
      <c r="F2850" s="14" t="n">
        <f aca="false">Data_Clean!K2850*Assumptions!$B$9</f>
        <v>0</v>
      </c>
      <c r="G2850" s="14" t="n">
        <f aca="false">Data_Clean!L2850*Assumptions!$B$10</f>
        <v>216</v>
      </c>
      <c r="H2850" s="14" t="n">
        <f aca="false">IF(OR(Data_Clean!M2850="",Data_Clean!N2850=""),0,Data_Clean!M2850*Data_Clean!N2850/100)*Assumptions!$B$13*Assumptions!$B$11</f>
        <v>0</v>
      </c>
      <c r="I2850" s="14" t="n">
        <f aca="false">Data_Clean!O2850*4*Assumptions!$B$12</f>
        <v>0</v>
      </c>
      <c r="J2850" s="14" t="n">
        <f aca="false">SUM(B2850:I2850)</f>
        <v>297.23439</v>
      </c>
      <c r="K2850" s="16" t="n">
        <f aca="false">IF(Data_Clean!P2850="","",Assumptions!$B$15*0.5^(Data_Clean!P2850/Assumptions!$B$20))</f>
        <v>28.6452481173125</v>
      </c>
      <c r="L2850" s="16" t="n">
        <f aca="false">Assumptions!$B$16*MIN(1,LN(1+Data_Clean!Q2850)/LN(1+Assumptions!$B$21))</f>
        <v>17.6575956115715</v>
      </c>
      <c r="M2850" s="16" t="n">
        <f aca="false">Assumptions!$B$17*(0.6*MIN(1,Data_Clean!R2850/Assumptions!$B$22)+0.4*IF(Data_Clean!S2850="",0,Data_Clean!S2850))</f>
        <v>9.594</v>
      </c>
      <c r="N2850" s="16" t="n">
        <f aca="false">Assumptions!$B$18*MIN(1,(Data_Clean!F2850-1)/Assumptions!$B$23)</f>
        <v>10</v>
      </c>
      <c r="O2850" s="16" t="n">
        <f aca="false">Assumptions!$B$19*(0.4*IF(Data_Clean!E2850="",0,MIN(1,Data_Clean!E2850/12/Assumptions!$B$24))+0.35*IF(Data_Clean!D2850="Y",1,0)+0.25*(1-MIN(Data_Clean!T2850,3)/3))/IF(Data_Clean!E2850="",0.6,1)</f>
        <v>9.4</v>
      </c>
      <c r="P2850" s="16" t="n">
        <f aca="false">SUM(K2850:O2850)/(Assumptions!$D$5-IF(K2850="",Assumptions!$B$15,0))*100</f>
        <v>75.296843728884</v>
      </c>
      <c r="Q2850" s="7" t="str">
        <f aca="false">IF(J2850&gt;=Assumptions!$B$26,"High",IF(J2850&gt;=Assumptions!$B$27,"Mid","Low"))</f>
        <v>Low</v>
      </c>
      <c r="R2850" s="7" t="str">
        <f aca="false">IF(P2850&gt;=Assumptions!$B$28,"High",IF(P2850&gt;=Assumptions!$B$29,"Mid","Low"))</f>
        <v>High</v>
      </c>
      <c r="S2850" s="7" t="str">
        <f aca="false">INDEX(Assumptions!$B$33:$B$41,MATCH(Q2850&amp;"|"&amp;R2850,Assumptions!$A$33:$A$41,0))</f>
        <v>Engaged Builders</v>
      </c>
      <c r="T2850" s="7" t="n">
        <f aca="false">IF(ISNUMBER(Data_Clean!V2850),J2850*Data_Clean!V2850,0)</f>
        <v>5.9446878</v>
      </c>
    </row>
    <row r="2851" customFormat="false" ht="15" hidden="false" customHeight="false" outlineLevel="0" collapsed="false">
      <c r="A2851" s="15" t="str">
        <f aca="false">Data_Clean!A2851</f>
        <v>CX102847</v>
      </c>
      <c r="B2851" s="14" t="n">
        <f aca="false">Data_Clean!G2851*Assumptions!$B$5</f>
        <v>34.2095</v>
      </c>
      <c r="C2851" s="14" t="n">
        <f aca="false">IF(Data_Clean!H2851="",0,Data_Clean!H2851)*Assumptions!$B$6</f>
        <v>0</v>
      </c>
      <c r="D2851" s="14" t="n">
        <f aca="false">Data_Clean!I2851*Assumptions!$B$7</f>
        <v>0</v>
      </c>
      <c r="E2851" s="14" t="n">
        <f aca="false">Data_Clean!J2851*Assumptions!$B$8</f>
        <v>0</v>
      </c>
      <c r="F2851" s="14" t="n">
        <f aca="false">Data_Clean!K2851*Assumptions!$B$9</f>
        <v>0</v>
      </c>
      <c r="G2851" s="14" t="n">
        <f aca="false">Data_Clean!L2851*Assumptions!$B$10</f>
        <v>0</v>
      </c>
      <c r="H2851" s="14" t="n">
        <f aca="false">IF(OR(Data_Clean!M2851="",Data_Clean!N2851=""),0,Data_Clean!M2851*Data_Clean!N2851/100)*Assumptions!$B$13*Assumptions!$B$11</f>
        <v>0</v>
      </c>
      <c r="I2851" s="14" t="n">
        <f aca="false">Data_Clean!O2851*4*Assumptions!$B$12</f>
        <v>0</v>
      </c>
      <c r="J2851" s="14" t="n">
        <f aca="false">SUM(B2851:I2851)</f>
        <v>34.2095</v>
      </c>
      <c r="K2851" s="16" t="n">
        <f aca="false">IF(Data_Clean!P2851="","",Assumptions!$B$15*0.5^(Data_Clean!P2851/Assumptions!$B$20))</f>
        <v>2.71362982020071</v>
      </c>
      <c r="L2851" s="16" t="n">
        <f aca="false">Assumptions!$B$16*MIN(1,LN(1+Data_Clean!Q2851)/LN(1+Assumptions!$B$21))</f>
        <v>0</v>
      </c>
      <c r="M2851" s="16" t="n">
        <f aca="false">Assumptions!$B$17*(0.6*MIN(1,Data_Clean!R2851/Assumptions!$B$22)+0.4*IF(Data_Clean!S2851="",0,Data_Clean!S2851))</f>
        <v>0</v>
      </c>
      <c r="N2851" s="16" t="n">
        <f aca="false">Assumptions!$B$18*MIN(1,(Data_Clean!F2851-1)/Assumptions!$B$23)</f>
        <v>0</v>
      </c>
      <c r="O2851" s="16" t="n">
        <f aca="false">Assumptions!$B$19*(0.4*IF(Data_Clean!E2851="",0,MIN(1,Data_Clean!E2851/12/Assumptions!$B$24))+0.35*IF(Data_Clean!D2851="Y",1,0)+0.25*(1-MIN(Data_Clean!T2851,3)/3))/IF(Data_Clean!E2851="",0.6,1)</f>
        <v>4.15</v>
      </c>
      <c r="P2851" s="16" t="n">
        <f aca="false">SUM(K2851:O2851)/(Assumptions!$D$5-IF(K2851="",Assumptions!$B$15,0))*100</f>
        <v>6.86362982020071</v>
      </c>
      <c r="Q2851" s="7" t="str">
        <f aca="false">IF(J2851&gt;=Assumptions!$B$26,"High",IF(J2851&gt;=Assumptions!$B$27,"Mid","Low"))</f>
        <v>Low</v>
      </c>
      <c r="R2851" s="7" t="str">
        <f aca="false">IF(P2851&gt;=Assumptions!$B$28,"High",IF(P2851&gt;=Assumptions!$B$29,"Mid","Low"))</f>
        <v>Low</v>
      </c>
      <c r="S2851" s="7" t="str">
        <f aca="false">INDEX(Assumptions!$B$33:$B$41,MATCH(Q2851&amp;"|"&amp;R2851,Assumptions!$A$33:$A$41,0))</f>
        <v>Dormant &amp; Low Value</v>
      </c>
      <c r="T2851" s="7" t="n">
        <f aca="false">IF(ISNUMBER(Data_Clean!V2851),J2851*Data_Clean!V2851,0)</f>
        <v>12.01095545</v>
      </c>
    </row>
    <row r="2852" customFormat="false" ht="15" hidden="false" customHeight="false" outlineLevel="0" collapsed="false">
      <c r="A2852" s="15" t="str">
        <f aca="false">Data_Clean!A2852</f>
        <v>CX102848</v>
      </c>
      <c r="B2852" s="14" t="n">
        <f aca="false">Data_Clean!G2852*Assumptions!$B$5</f>
        <v>101.066</v>
      </c>
      <c r="C2852" s="14" t="n">
        <f aca="false">IF(Data_Clean!H2852="",0,Data_Clean!H2852)*Assumptions!$B$6</f>
        <v>140.88108</v>
      </c>
      <c r="D2852" s="14" t="n">
        <f aca="false">Data_Clean!I2852*Assumptions!$B$7</f>
        <v>0</v>
      </c>
      <c r="E2852" s="14" t="n">
        <f aca="false">Data_Clean!J2852*Assumptions!$B$8</f>
        <v>0</v>
      </c>
      <c r="F2852" s="14" t="n">
        <f aca="false">Data_Clean!K2852*Assumptions!$B$9</f>
        <v>0</v>
      </c>
      <c r="G2852" s="14" t="n">
        <f aca="false">Data_Clean!L2852*Assumptions!$B$10</f>
        <v>0</v>
      </c>
      <c r="H2852" s="14" t="n">
        <f aca="false">IF(OR(Data_Clean!M2852="",Data_Clean!N2852=""),0,Data_Clean!M2852*Data_Clean!N2852/100)*Assumptions!$B$13*Assumptions!$B$11</f>
        <v>249.888</v>
      </c>
      <c r="I2852" s="14" t="n">
        <f aca="false">Data_Clean!O2852*4*Assumptions!$B$12</f>
        <v>56.0424</v>
      </c>
      <c r="J2852" s="14" t="n">
        <f aca="false">SUM(B2852:I2852)</f>
        <v>547.87748</v>
      </c>
      <c r="K2852" s="16" t="n">
        <f aca="false">IF(Data_Clean!P2852="","",Assumptions!$B$15*0.5^(Data_Clean!P2852/Assumptions!$B$20))</f>
        <v>29.3147990530274</v>
      </c>
      <c r="L2852" s="16" t="n">
        <f aca="false">Assumptions!$B$16*MIN(1,LN(1+Data_Clean!Q2852)/LN(1+Assumptions!$B$21))</f>
        <v>16.5574033136099</v>
      </c>
      <c r="M2852" s="16" t="n">
        <f aca="false">Assumptions!$B$17*(0.6*MIN(1,Data_Clean!R2852/Assumptions!$B$22)+0.4*IF(Data_Clean!S2852="",0,Data_Clean!S2852))</f>
        <v>9.966</v>
      </c>
      <c r="N2852" s="16" t="n">
        <f aca="false">Assumptions!$B$18*MIN(1,(Data_Clean!F2852-1)/Assumptions!$B$23)</f>
        <v>10</v>
      </c>
      <c r="O2852" s="16" t="n">
        <f aca="false">Assumptions!$B$19*(0.4*IF(Data_Clean!E2852="",0,MIN(1,Data_Clean!E2852/12/Assumptions!$B$24))+0.35*IF(Data_Clean!D2852="Y",1,0)+0.25*(1-MIN(Data_Clean!T2852,3)/3))/IF(Data_Clean!E2852="",0.6,1)</f>
        <v>11.3</v>
      </c>
      <c r="P2852" s="16" t="n">
        <f aca="false">SUM(K2852:O2852)/(Assumptions!$D$5-IF(K2852="",Assumptions!$B$15,0))*100</f>
        <v>77.1382023666373</v>
      </c>
      <c r="Q2852" s="7" t="str">
        <f aca="false">IF(J2852&gt;=Assumptions!$B$26,"High",IF(J2852&gt;=Assumptions!$B$27,"Mid","Low"))</f>
        <v>Mid</v>
      </c>
      <c r="R2852" s="7" t="str">
        <f aca="false">IF(P2852&gt;=Assumptions!$B$28,"High",IF(P2852&gt;=Assumptions!$B$29,"Mid","Low"))</f>
        <v>High</v>
      </c>
      <c r="S2852" s="7" t="str">
        <f aca="false">INDEX(Assumptions!$B$33:$B$41,MATCH(Q2852&amp;"|"&amp;R2852,Assumptions!$A$33:$A$41,0))</f>
        <v>Engaged Builders</v>
      </c>
      <c r="T2852" s="7" t="n">
        <f aca="false">IF(ISNUMBER(Data_Clean!V2852),J2852*Data_Clean!V2852,0)</f>
        <v>11.943729064</v>
      </c>
    </row>
    <row r="2853" customFormat="false" ht="15" hidden="false" customHeight="false" outlineLevel="0" collapsed="false">
      <c r="A2853" s="15" t="str">
        <f aca="false">Data_Clean!A2853</f>
        <v>CX102849</v>
      </c>
      <c r="B2853" s="14" t="n">
        <f aca="false">Data_Clean!G2853*Assumptions!$B$5</f>
        <v>409.46075</v>
      </c>
      <c r="C2853" s="14" t="n">
        <f aca="false">IF(Data_Clean!H2853="",0,Data_Clean!H2853)*Assumptions!$B$6</f>
        <v>0</v>
      </c>
      <c r="D2853" s="14" t="n">
        <f aca="false">Data_Clean!I2853*Assumptions!$B$7</f>
        <v>0</v>
      </c>
      <c r="E2853" s="14" t="n">
        <f aca="false">Data_Clean!J2853*Assumptions!$B$8</f>
        <v>0</v>
      </c>
      <c r="F2853" s="14" t="n">
        <f aca="false">Data_Clean!K2853*Assumptions!$B$9</f>
        <v>0</v>
      </c>
      <c r="G2853" s="14" t="n">
        <f aca="false">Data_Clean!L2853*Assumptions!$B$10</f>
        <v>234.9</v>
      </c>
      <c r="H2853" s="14" t="n">
        <f aca="false">IF(OR(Data_Clean!M2853="",Data_Clean!N2853=""),0,Data_Clean!M2853*Data_Clean!N2853/100)*Assumptions!$B$13*Assumptions!$B$11</f>
        <v>0</v>
      </c>
      <c r="I2853" s="14" t="n">
        <f aca="false">Data_Clean!O2853*4*Assumptions!$B$12</f>
        <v>0</v>
      </c>
      <c r="J2853" s="14" t="n">
        <f aca="false">SUM(B2853:I2853)</f>
        <v>644.36075</v>
      </c>
      <c r="K2853" s="16" t="n">
        <f aca="false">IF(Data_Clean!P2853="","",Assumptions!$B$15*0.5^(Data_Clean!P2853/Assumptions!$B$20))</f>
        <v>24.3675718906871</v>
      </c>
      <c r="L2853" s="16" t="n">
        <f aca="false">Assumptions!$B$16*MIN(1,LN(1+Data_Clean!Q2853)/LN(1+Assumptions!$B$21))</f>
        <v>20</v>
      </c>
      <c r="M2853" s="16" t="n">
        <f aca="false">Assumptions!$B$17*(0.6*MIN(1,Data_Clean!R2853/Assumptions!$B$22)+0.4*IF(Data_Clean!S2853="",0,Data_Clean!S2853))</f>
        <v>14.076</v>
      </c>
      <c r="N2853" s="16" t="n">
        <f aca="false">Assumptions!$B$18*MIN(1,(Data_Clean!F2853-1)/Assumptions!$B$23)</f>
        <v>5</v>
      </c>
      <c r="O2853" s="16" t="n">
        <f aca="false">Assumptions!$B$19*(0.4*IF(Data_Clean!E2853="",0,MIN(1,Data_Clean!E2853/12/Assumptions!$B$24))+0.35*IF(Data_Clean!D2853="Y",1,0)+0.25*(1-MIN(Data_Clean!T2853,3)/3))/IF(Data_Clean!E2853="",0.6,1)</f>
        <v>12.2</v>
      </c>
      <c r="P2853" s="16" t="n">
        <f aca="false">SUM(K2853:O2853)/(Assumptions!$D$5-IF(K2853="",Assumptions!$B$15,0))*100</f>
        <v>75.6435718906871</v>
      </c>
      <c r="Q2853" s="7" t="str">
        <f aca="false">IF(J2853&gt;=Assumptions!$B$26,"High",IF(J2853&gt;=Assumptions!$B$27,"Mid","Low"))</f>
        <v>Mid</v>
      </c>
      <c r="R2853" s="7" t="str">
        <f aca="false">IF(P2853&gt;=Assumptions!$B$28,"High",IF(P2853&gt;=Assumptions!$B$29,"Mid","Low"))</f>
        <v>High</v>
      </c>
      <c r="S2853" s="7" t="str">
        <f aca="false">INDEX(Assumptions!$B$33:$B$41,MATCH(Q2853&amp;"|"&amp;R2853,Assumptions!$A$33:$A$41,0))</f>
        <v>Engaged Builders</v>
      </c>
      <c r="T2853" s="7" t="n">
        <f aca="false">IF(ISNUMBER(Data_Clean!V2853),J2853*Data_Clean!V2853,0)</f>
        <v>17.2688681</v>
      </c>
    </row>
    <row r="2854" customFormat="false" ht="15" hidden="false" customHeight="false" outlineLevel="0" collapsed="false">
      <c r="A2854" s="15" t="str">
        <f aca="false">Data_Clean!A2854</f>
        <v>CX102850</v>
      </c>
      <c r="B2854" s="14" t="n">
        <f aca="false">Data_Clean!G2854*Assumptions!$B$5</f>
        <v>43.4695</v>
      </c>
      <c r="C2854" s="14" t="n">
        <f aca="false">IF(Data_Clean!H2854="",0,Data_Clean!H2854)*Assumptions!$B$6</f>
        <v>93.72192</v>
      </c>
      <c r="D2854" s="14" t="n">
        <f aca="false">Data_Clean!I2854*Assumptions!$B$7</f>
        <v>319.2</v>
      </c>
      <c r="E2854" s="14" t="n">
        <f aca="false">Data_Clean!J2854*Assumptions!$B$8</f>
        <v>0</v>
      </c>
      <c r="F2854" s="14" t="n">
        <f aca="false">Data_Clean!K2854*Assumptions!$B$9</f>
        <v>0</v>
      </c>
      <c r="G2854" s="14" t="n">
        <f aca="false">Data_Clean!L2854*Assumptions!$B$10</f>
        <v>0</v>
      </c>
      <c r="H2854" s="14" t="n">
        <f aca="false">IF(OR(Data_Clean!M2854="",Data_Clean!N2854=""),0,Data_Clean!M2854*Data_Clean!N2854/100)*Assumptions!$B$13*Assumptions!$B$11</f>
        <v>79.65</v>
      </c>
      <c r="I2854" s="14" t="n">
        <f aca="false">Data_Clean!O2854*4*Assumptions!$B$12</f>
        <v>50.75424</v>
      </c>
      <c r="J2854" s="14" t="n">
        <f aca="false">SUM(B2854:I2854)</f>
        <v>586.79566</v>
      </c>
      <c r="K2854" s="16" t="n">
        <f aca="false">IF(Data_Clean!P2854="","",Assumptions!$B$15*0.5^(Data_Clean!P2854/Assumptions!$B$20))</f>
        <v>28.6452481173125</v>
      </c>
      <c r="L2854" s="16" t="n">
        <f aca="false">Assumptions!$B$16*MIN(1,LN(1+Data_Clean!Q2854)/LN(1+Assumptions!$B$21))</f>
        <v>16.7870204191091</v>
      </c>
      <c r="M2854" s="16" t="n">
        <f aca="false">Assumptions!$B$17*(0.6*MIN(1,Data_Clean!R2854/Assumptions!$B$22)+0.4*IF(Data_Clean!S2854="",0,Data_Clean!S2854))</f>
        <v>3.252</v>
      </c>
      <c r="N2854" s="16" t="n">
        <f aca="false">Assumptions!$B$18*MIN(1,(Data_Clean!F2854-1)/Assumptions!$B$23)</f>
        <v>15</v>
      </c>
      <c r="O2854" s="16" t="n">
        <f aca="false">Assumptions!$B$19*(0.4*IF(Data_Clean!E2854="",0,MIN(1,Data_Clean!E2854/12/Assumptions!$B$24))+0.35*IF(Data_Clean!D2854="Y",1,0)+0.25*(1-MIN(Data_Clean!T2854,3)/3))/IF(Data_Clean!E2854="",0.6,1)</f>
        <v>13.75</v>
      </c>
      <c r="P2854" s="16" t="n">
        <f aca="false">SUM(K2854:O2854)/(Assumptions!$D$5-IF(K2854="",Assumptions!$B$15,0))*100</f>
        <v>77.4342685364216</v>
      </c>
      <c r="Q2854" s="7" t="str">
        <f aca="false">IF(J2854&gt;=Assumptions!$B$26,"High",IF(J2854&gt;=Assumptions!$B$27,"Mid","Low"))</f>
        <v>Mid</v>
      </c>
      <c r="R2854" s="7" t="str">
        <f aca="false">IF(P2854&gt;=Assumptions!$B$28,"High",IF(P2854&gt;=Assumptions!$B$29,"Mid","Low"))</f>
        <v>High</v>
      </c>
      <c r="S2854" s="7" t="str">
        <f aca="false">INDEX(Assumptions!$B$33:$B$41,MATCH(Q2854&amp;"|"&amp;R2854,Assumptions!$A$33:$A$41,0))</f>
        <v>Engaged Builders</v>
      </c>
      <c r="T2854" s="7" t="n">
        <f aca="false">IF(ISNUMBER(Data_Clean!V2854),J2854*Data_Clean!V2854,0)</f>
        <v>11.677233634</v>
      </c>
    </row>
    <row r="2855" customFormat="false" ht="15" hidden="false" customHeight="false" outlineLevel="0" collapsed="false">
      <c r="A2855" s="15" t="str">
        <f aca="false">Data_Clean!A2855</f>
        <v>CX102851</v>
      </c>
      <c r="B2855" s="14" t="n">
        <f aca="false">Data_Clean!G2855*Assumptions!$B$5</f>
        <v>84.074</v>
      </c>
      <c r="C2855" s="14" t="n">
        <f aca="false">IF(Data_Clean!H2855="",0,Data_Clean!H2855)*Assumptions!$B$6</f>
        <v>0</v>
      </c>
      <c r="D2855" s="14" t="n">
        <f aca="false">Data_Clean!I2855*Assumptions!$B$7</f>
        <v>0</v>
      </c>
      <c r="E2855" s="14" t="n">
        <f aca="false">Data_Clean!J2855*Assumptions!$B$8</f>
        <v>0</v>
      </c>
      <c r="F2855" s="14" t="n">
        <f aca="false">Data_Clean!K2855*Assumptions!$B$9</f>
        <v>0</v>
      </c>
      <c r="G2855" s="14" t="n">
        <f aca="false">Data_Clean!L2855*Assumptions!$B$10</f>
        <v>0</v>
      </c>
      <c r="H2855" s="14" t="n">
        <f aca="false">IF(OR(Data_Clean!M2855="",Data_Clean!N2855=""),0,Data_Clean!M2855*Data_Clean!N2855/100)*Assumptions!$B$13*Assumptions!$B$11</f>
        <v>0</v>
      </c>
      <c r="I2855" s="14" t="n">
        <f aca="false">Data_Clean!O2855*4*Assumptions!$B$12</f>
        <v>0</v>
      </c>
      <c r="J2855" s="14" t="n">
        <f aca="false">SUM(B2855:I2855)</f>
        <v>84.074</v>
      </c>
      <c r="K2855" s="16" t="n">
        <f aca="false">IF(Data_Clean!P2855="","",Assumptions!$B$15*0.5^(Data_Clean!P2855/Assumptions!$B$20))</f>
        <v>20.7286931995166</v>
      </c>
      <c r="L2855" s="16" t="n">
        <f aca="false">Assumptions!$B$16*MIN(1,LN(1+Data_Clean!Q2855)/LN(1+Assumptions!$B$21))</f>
        <v>12.6966447294858</v>
      </c>
      <c r="M2855" s="16" t="n">
        <f aca="false">Assumptions!$B$17*(0.6*MIN(1,Data_Clean!R2855/Assumptions!$B$22)+0.4*IF(Data_Clean!S2855="",0,Data_Clean!S2855))</f>
        <v>1.44</v>
      </c>
      <c r="N2855" s="16" t="n">
        <f aca="false">Assumptions!$B$18*MIN(1,(Data_Clean!F2855-1)/Assumptions!$B$23)</f>
        <v>0</v>
      </c>
      <c r="O2855" s="16" t="n">
        <f aca="false">Assumptions!$B$19*(0.4*IF(Data_Clean!E2855="",0,MIN(1,Data_Clean!E2855/12/Assumptions!$B$24))+0.35*IF(Data_Clean!D2855="Y",1,0)+0.25*(1-MIN(Data_Clean!T2855,3)/3))/IF(Data_Clean!E2855="",0.6,1)</f>
        <v>9.75</v>
      </c>
      <c r="P2855" s="16" t="n">
        <f aca="false">SUM(K2855:O2855)/(Assumptions!$D$5-IF(K2855="",Assumptions!$B$15,0))*100</f>
        <v>44.6153379290024</v>
      </c>
      <c r="Q2855" s="7" t="str">
        <f aca="false">IF(J2855&gt;=Assumptions!$B$26,"High",IF(J2855&gt;=Assumptions!$B$27,"Mid","Low"))</f>
        <v>Low</v>
      </c>
      <c r="R2855" s="7" t="str">
        <f aca="false">IF(P2855&gt;=Assumptions!$B$28,"High",IF(P2855&gt;=Assumptions!$B$29,"Mid","Low"))</f>
        <v>Low</v>
      </c>
      <c r="S2855" s="7" t="str">
        <f aca="false">INDEX(Assumptions!$B$33:$B$41,MATCH(Q2855&amp;"|"&amp;R2855,Assumptions!$A$33:$A$41,0))</f>
        <v>Dormant &amp; Low Value</v>
      </c>
      <c r="T2855" s="7" t="n">
        <f aca="false">IF(ISNUMBER(Data_Clean!V2855),J2855*Data_Clean!V2855,0)</f>
        <v>10.3747316</v>
      </c>
    </row>
    <row r="2856" customFormat="false" ht="15" hidden="false" customHeight="false" outlineLevel="0" collapsed="false">
      <c r="A2856" s="15" t="str">
        <f aca="false">Data_Clean!A2856</f>
        <v>CX102852</v>
      </c>
      <c r="B2856" s="14" t="n">
        <f aca="false">Data_Clean!G2856*Assumptions!$B$5</f>
        <v>170.69925</v>
      </c>
      <c r="C2856" s="14" t="n">
        <f aca="false">IF(Data_Clean!H2856="",0,Data_Clean!H2856)*Assumptions!$B$6</f>
        <v>218.61912</v>
      </c>
      <c r="D2856" s="14" t="n">
        <f aca="false">Data_Clean!I2856*Assumptions!$B$7</f>
        <v>0</v>
      </c>
      <c r="E2856" s="14" t="n">
        <f aca="false">Data_Clean!J2856*Assumptions!$B$8</f>
        <v>0</v>
      </c>
      <c r="F2856" s="14" t="n">
        <f aca="false">Data_Clean!K2856*Assumptions!$B$9</f>
        <v>1266.1</v>
      </c>
      <c r="G2856" s="14" t="n">
        <f aca="false">Data_Clean!L2856*Assumptions!$B$10</f>
        <v>0</v>
      </c>
      <c r="H2856" s="14" t="n">
        <f aca="false">IF(OR(Data_Clean!M2856="",Data_Clean!N2856=""),0,Data_Clean!M2856*Data_Clean!N2856/100)*Assumptions!$B$13*Assumptions!$B$11</f>
        <v>224.202</v>
      </c>
      <c r="I2856" s="14" t="n">
        <f aca="false">Data_Clean!O2856*4*Assumptions!$B$12</f>
        <v>33.0336</v>
      </c>
      <c r="J2856" s="14" t="n">
        <f aca="false">SUM(B2856:I2856)</f>
        <v>1912.65397</v>
      </c>
      <c r="K2856" s="16" t="n">
        <f aca="false">IF(Data_Clean!P2856="","",Assumptions!$B$15*0.5^(Data_Clean!P2856/Assumptions!$B$20))</f>
        <v>29.3147990530274</v>
      </c>
      <c r="L2856" s="16" t="n">
        <f aca="false">Assumptions!$B$16*MIN(1,LN(1+Data_Clean!Q2856)/LN(1+Assumptions!$B$21))</f>
        <v>16.7118774147124</v>
      </c>
      <c r="M2856" s="16" t="n">
        <f aca="false">Assumptions!$B$17*(0.6*MIN(1,Data_Clean!R2856/Assumptions!$B$22)+0.4*IF(Data_Clean!S2856="",0,Data_Clean!S2856))</f>
        <v>13.65</v>
      </c>
      <c r="N2856" s="16" t="n">
        <f aca="false">Assumptions!$B$18*MIN(1,(Data_Clean!F2856-1)/Assumptions!$B$23)</f>
        <v>20</v>
      </c>
      <c r="O2856" s="16" t="n">
        <f aca="false">Assumptions!$B$19*(0.4*IF(Data_Clean!E2856="",0,MIN(1,Data_Clean!E2856/12/Assumptions!$B$24))+0.35*IF(Data_Clean!D2856="Y",1,0)+0.25*(1-MIN(Data_Clean!T2856,3)/3))/IF(Data_Clean!E2856="",0.6,1)</f>
        <v>9.7</v>
      </c>
      <c r="P2856" s="16" t="n">
        <f aca="false">SUM(K2856:O2856)/(Assumptions!$D$5-IF(K2856="",Assumptions!$B$15,0))*100</f>
        <v>89.3766764677398</v>
      </c>
      <c r="Q2856" s="7" t="str">
        <f aca="false">IF(J2856&gt;=Assumptions!$B$26,"High",IF(J2856&gt;=Assumptions!$B$27,"Mid","Low"))</f>
        <v>High</v>
      </c>
      <c r="R2856" s="7" t="str">
        <f aca="false">IF(P2856&gt;=Assumptions!$B$28,"High",IF(P2856&gt;=Assumptions!$B$29,"Mid","Low"))</f>
        <v>High</v>
      </c>
      <c r="S2856" s="7" t="str">
        <f aca="false">INDEX(Assumptions!$B$33:$B$41,MATCH(Q2856&amp;"|"&amp;R2856,Assumptions!$A$33:$A$41,0))</f>
        <v>Premier Advocates</v>
      </c>
      <c r="T2856" s="7" t="n">
        <f aca="false">IF(ISNUMBER(Data_Clean!V2856),J2856*Data_Clean!V2856,0)</f>
        <v>20.274132082</v>
      </c>
    </row>
    <row r="2857" customFormat="false" ht="15" hidden="false" customHeight="false" outlineLevel="0" collapsed="false">
      <c r="A2857" s="15" t="str">
        <f aca="false">Data_Clean!A2857</f>
        <v>CX102853</v>
      </c>
      <c r="B2857" s="14" t="n">
        <f aca="false">Data_Clean!G2857*Assumptions!$B$5</f>
        <v>67.65625</v>
      </c>
      <c r="C2857" s="14" t="n">
        <f aca="false">IF(Data_Clean!H2857="",0,Data_Clean!H2857)*Assumptions!$B$6</f>
        <v>326.898</v>
      </c>
      <c r="D2857" s="14" t="n">
        <f aca="false">Data_Clean!I2857*Assumptions!$B$7</f>
        <v>0</v>
      </c>
      <c r="E2857" s="14" t="n">
        <f aca="false">Data_Clean!J2857*Assumptions!$B$8</f>
        <v>0</v>
      </c>
      <c r="F2857" s="14" t="n">
        <f aca="false">Data_Clean!K2857*Assumptions!$B$9</f>
        <v>3665.2</v>
      </c>
      <c r="G2857" s="14" t="n">
        <f aca="false">Data_Clean!L2857*Assumptions!$B$10</f>
        <v>859.5</v>
      </c>
      <c r="H2857" s="14" t="n">
        <f aca="false">IF(OR(Data_Clean!M2857="",Data_Clean!N2857=""),0,Data_Clean!M2857*Data_Clean!N2857/100)*Assumptions!$B$13*Assumptions!$B$11</f>
        <v>0</v>
      </c>
      <c r="I2857" s="14" t="n">
        <f aca="false">Data_Clean!O2857*4*Assumptions!$B$12</f>
        <v>0</v>
      </c>
      <c r="J2857" s="14" t="n">
        <f aca="false">SUM(B2857:I2857)</f>
        <v>4919.25425</v>
      </c>
      <c r="K2857" s="16" t="n">
        <f aca="false">IF(Data_Clean!P2857="","",Assumptions!$B$15*0.5^(Data_Clean!P2857/Assumptions!$B$20))</f>
        <v>23.267171427506</v>
      </c>
      <c r="L2857" s="16" t="n">
        <f aca="false">Assumptions!$B$16*MIN(1,LN(1+Data_Clean!Q2857)/LN(1+Assumptions!$B$21))</f>
        <v>12.8906482631789</v>
      </c>
      <c r="M2857" s="16" t="n">
        <f aca="false">Assumptions!$B$17*(0.6*MIN(1,Data_Clean!R2857/Assumptions!$B$22)+0.4*IF(Data_Clean!S2857="",0,Data_Clean!S2857))</f>
        <v>10.332</v>
      </c>
      <c r="N2857" s="16" t="n">
        <f aca="false">Assumptions!$B$18*MIN(1,(Data_Clean!F2857-1)/Assumptions!$B$23)</f>
        <v>20</v>
      </c>
      <c r="O2857" s="16" t="n">
        <f aca="false">Assumptions!$B$19*(0.4*IF(Data_Clean!E2857="",0,MIN(1,Data_Clean!E2857/12/Assumptions!$B$24))+0.35*IF(Data_Clean!D2857="Y",1,0)+0.25*(1-MIN(Data_Clean!T2857,3)/3))/IF(Data_Clean!E2857="",0.6,1)</f>
        <v>3.95</v>
      </c>
      <c r="P2857" s="16" t="n">
        <f aca="false">SUM(K2857:O2857)/(Assumptions!$D$5-IF(K2857="",Assumptions!$B$15,0))*100</f>
        <v>70.4398196906849</v>
      </c>
      <c r="Q2857" s="7" t="str">
        <f aca="false">IF(J2857&gt;=Assumptions!$B$26,"High",IF(J2857&gt;=Assumptions!$B$27,"Mid","Low"))</f>
        <v>High</v>
      </c>
      <c r="R2857" s="7" t="str">
        <f aca="false">IF(P2857&gt;=Assumptions!$B$28,"High",IF(P2857&gt;=Assumptions!$B$29,"Mid","Low"))</f>
        <v>High</v>
      </c>
      <c r="S2857" s="7" t="str">
        <f aca="false">INDEX(Assumptions!$B$33:$B$41,MATCH(Q2857&amp;"|"&amp;R2857,Assumptions!$A$33:$A$41,0))</f>
        <v>Premier Advocates</v>
      </c>
      <c r="T2857" s="7" t="n">
        <f aca="false">IF(ISNUMBER(Data_Clean!V2857),J2857*Data_Clean!V2857,0)</f>
        <v>487.00617075</v>
      </c>
    </row>
    <row r="2858" customFormat="false" ht="15" hidden="false" customHeight="false" outlineLevel="0" collapsed="false">
      <c r="A2858" s="15" t="str">
        <f aca="false">Data_Clean!A2858</f>
        <v>CX102854</v>
      </c>
      <c r="B2858" s="14" t="n">
        <f aca="false">Data_Clean!G2858*Assumptions!$B$5</f>
        <v>196.12175</v>
      </c>
      <c r="C2858" s="14" t="n">
        <f aca="false">IF(Data_Clean!H2858="",0,Data_Clean!H2858)*Assumptions!$B$6</f>
        <v>0</v>
      </c>
      <c r="D2858" s="14" t="n">
        <f aca="false">Data_Clean!I2858*Assumptions!$B$7</f>
        <v>364.8</v>
      </c>
      <c r="E2858" s="14" t="n">
        <f aca="false">Data_Clean!J2858*Assumptions!$B$8</f>
        <v>0</v>
      </c>
      <c r="F2858" s="14" t="n">
        <f aca="false">Data_Clean!K2858*Assumptions!$B$9</f>
        <v>0</v>
      </c>
      <c r="G2858" s="14" t="n">
        <f aca="false">Data_Clean!L2858*Assumptions!$B$10</f>
        <v>0</v>
      </c>
      <c r="H2858" s="14" t="n">
        <f aca="false">IF(OR(Data_Clean!M2858="",Data_Clean!N2858=""),0,Data_Clean!M2858*Data_Clean!N2858/100)*Assumptions!$B$13*Assumptions!$B$11</f>
        <v>321.048</v>
      </c>
      <c r="I2858" s="14" t="n">
        <f aca="false">Data_Clean!O2858*4*Assumptions!$B$12</f>
        <v>26.29488</v>
      </c>
      <c r="J2858" s="14" t="n">
        <f aca="false">SUM(B2858:I2858)</f>
        <v>908.26463</v>
      </c>
      <c r="K2858" s="16" t="n">
        <f aca="false">IF(Data_Clean!P2858="","",Assumptions!$B$15*0.5^(Data_Clean!P2858/Assumptions!$B$20))</f>
        <v>17.6332185942541</v>
      </c>
      <c r="L2858" s="16" t="n">
        <f aca="false">Assumptions!$B$16*MIN(1,LN(1+Data_Clean!Q2858)/LN(1+Assumptions!$B$21))</f>
        <v>11.2934465146257</v>
      </c>
      <c r="M2858" s="16" t="n">
        <f aca="false">Assumptions!$B$17*(0.6*MIN(1,Data_Clean!R2858/Assumptions!$B$22)+0.4*IF(Data_Clean!S2858="",0,Data_Clean!S2858))</f>
        <v>9.768</v>
      </c>
      <c r="N2858" s="16" t="n">
        <f aca="false">Assumptions!$B$18*MIN(1,(Data_Clean!F2858-1)/Assumptions!$B$23)</f>
        <v>10</v>
      </c>
      <c r="O2858" s="16" t="n">
        <f aca="false">Assumptions!$B$19*(0.4*IF(Data_Clean!E2858="",0,MIN(1,Data_Clean!E2858/12/Assumptions!$B$24))+0.35*IF(Data_Clean!D2858="Y",1,0)+0.25*(1-MIN(Data_Clean!T2858,3)/3))/IF(Data_Clean!E2858="",0.6,1)</f>
        <v>4.45</v>
      </c>
      <c r="P2858" s="16" t="n">
        <f aca="false">SUM(K2858:O2858)/(Assumptions!$D$5-IF(K2858="",Assumptions!$B$15,0))*100</f>
        <v>53.1446651088798</v>
      </c>
      <c r="Q2858" s="7" t="str">
        <f aca="false">IF(J2858&gt;=Assumptions!$B$26,"High",IF(J2858&gt;=Assumptions!$B$27,"Mid","Low"))</f>
        <v>Mid</v>
      </c>
      <c r="R2858" s="7" t="str">
        <f aca="false">IF(P2858&gt;=Assumptions!$B$28,"High",IF(P2858&gt;=Assumptions!$B$29,"Mid","Low"))</f>
        <v>Mid</v>
      </c>
      <c r="S2858" s="7" t="str">
        <f aca="false">INDEX(Assumptions!$B$33:$B$41,MATCH(Q2858&amp;"|"&amp;R2858,Assumptions!$A$33:$A$41,0))</f>
        <v>Established Core</v>
      </c>
      <c r="T2858" s="7" t="n">
        <f aca="false">IF(ISNUMBER(Data_Clean!V2858),J2858*Data_Clean!V2858,0)</f>
        <v>100.454068078</v>
      </c>
    </row>
    <row r="2859" customFormat="false" ht="15" hidden="false" customHeight="false" outlineLevel="0" collapsed="false">
      <c r="A2859" s="15" t="str">
        <f aca="false">Data_Clean!A2859</f>
        <v>CX102855</v>
      </c>
      <c r="B2859" s="14" t="n">
        <f aca="false">Data_Clean!G2859*Assumptions!$B$5</f>
        <v>887.16875</v>
      </c>
      <c r="C2859" s="14" t="n">
        <f aca="false">IF(Data_Clean!H2859="",0,Data_Clean!H2859)*Assumptions!$B$6</f>
        <v>289.88136</v>
      </c>
      <c r="D2859" s="14" t="n">
        <f aca="false">Data_Clean!I2859*Assumptions!$B$7</f>
        <v>0</v>
      </c>
      <c r="E2859" s="14" t="n">
        <f aca="false">Data_Clean!J2859*Assumptions!$B$8</f>
        <v>0</v>
      </c>
      <c r="F2859" s="14" t="n">
        <f aca="false">Data_Clean!K2859*Assumptions!$B$9</f>
        <v>1841.4</v>
      </c>
      <c r="G2859" s="14" t="n">
        <f aca="false">Data_Clean!L2859*Assumptions!$B$10</f>
        <v>0</v>
      </c>
      <c r="H2859" s="14" t="n">
        <f aca="false">IF(OR(Data_Clean!M2859="",Data_Clean!N2859=""),0,Data_Clean!M2859*Data_Clean!N2859/100)*Assumptions!$B$13*Assumptions!$B$11</f>
        <v>0</v>
      </c>
      <c r="I2859" s="14" t="n">
        <f aca="false">Data_Clean!O2859*4*Assumptions!$B$12</f>
        <v>0</v>
      </c>
      <c r="J2859" s="14" t="n">
        <f aca="false">SUM(B2859:I2859)</f>
        <v>3018.45011</v>
      </c>
      <c r="K2859" s="16" t="n">
        <f aca="false">IF(Data_Clean!P2859="","",Assumptions!$B$15*0.5^(Data_Clean!P2859/Assumptions!$B$20))</f>
        <v>27.3516746567465</v>
      </c>
      <c r="L2859" s="16" t="n">
        <f aca="false">Assumptions!$B$16*MIN(1,LN(1+Data_Clean!Q2859)/LN(1+Assumptions!$B$21))</f>
        <v>13.8963721559302</v>
      </c>
      <c r="M2859" s="16" t="n">
        <f aca="false">Assumptions!$B$17*(0.6*MIN(1,Data_Clean!R2859/Assumptions!$B$22)+0.4*IF(Data_Clean!S2859="",0,Data_Clean!S2859))</f>
        <v>9.348</v>
      </c>
      <c r="N2859" s="16" t="n">
        <f aca="false">Assumptions!$B$18*MIN(1,(Data_Clean!F2859-1)/Assumptions!$B$23)</f>
        <v>10</v>
      </c>
      <c r="O2859" s="16" t="n">
        <f aca="false">Assumptions!$B$19*(0.4*IF(Data_Clean!E2859="",0,MIN(1,Data_Clean!E2859/12/Assumptions!$B$24))+0.35*IF(Data_Clean!D2859="Y",1,0)+0.25*(1-MIN(Data_Clean!T2859,3)/3))/IF(Data_Clean!E2859="",0.6,1)</f>
        <v>5.2</v>
      </c>
      <c r="P2859" s="16" t="n">
        <f aca="false">SUM(K2859:O2859)/(Assumptions!$D$5-IF(K2859="",Assumptions!$B$15,0))*100</f>
        <v>65.7960468126768</v>
      </c>
      <c r="Q2859" s="7" t="str">
        <f aca="false">IF(J2859&gt;=Assumptions!$B$26,"High",IF(J2859&gt;=Assumptions!$B$27,"Mid","Low"))</f>
        <v>High</v>
      </c>
      <c r="R2859" s="7" t="str">
        <f aca="false">IF(P2859&gt;=Assumptions!$B$28,"High",IF(P2859&gt;=Assumptions!$B$29,"Mid","Low"))</f>
        <v>Mid</v>
      </c>
      <c r="S2859" s="7" t="str">
        <f aca="false">INDEX(Assumptions!$B$33:$B$41,MATCH(Q2859&amp;"|"&amp;R2859,Assumptions!$A$33:$A$41,0))</f>
        <v>Established Core</v>
      </c>
      <c r="T2859" s="7" t="n">
        <f aca="false">IF(ISNUMBER(Data_Clean!V2859),J2859*Data_Clean!V2859,0)</f>
        <v>239.363093723</v>
      </c>
    </row>
    <row r="2860" customFormat="false" ht="15" hidden="false" customHeight="false" outlineLevel="0" collapsed="false">
      <c r="A2860" s="15" t="str">
        <f aca="false">Data_Clean!A2860</f>
        <v>CX102856</v>
      </c>
      <c r="B2860" s="14" t="n">
        <f aca="false">Data_Clean!G2860*Assumptions!$B$5</f>
        <v>293.93175</v>
      </c>
      <c r="C2860" s="14" t="n">
        <f aca="false">IF(Data_Clean!H2860="",0,Data_Clean!H2860)*Assumptions!$B$6</f>
        <v>409.64364</v>
      </c>
      <c r="D2860" s="14" t="n">
        <f aca="false">Data_Clean!I2860*Assumptions!$B$7</f>
        <v>0</v>
      </c>
      <c r="E2860" s="14" t="n">
        <f aca="false">Data_Clean!J2860*Assumptions!$B$8</f>
        <v>0</v>
      </c>
      <c r="F2860" s="14" t="n">
        <f aca="false">Data_Clean!K2860*Assumptions!$B$9</f>
        <v>0</v>
      </c>
      <c r="G2860" s="14" t="n">
        <f aca="false">Data_Clean!L2860*Assumptions!$B$10</f>
        <v>1152.9</v>
      </c>
      <c r="H2860" s="14" t="n">
        <f aca="false">IF(OR(Data_Clean!M2860="",Data_Clean!N2860=""),0,Data_Clean!M2860*Data_Clean!N2860/100)*Assumptions!$B$13*Assumptions!$B$11</f>
        <v>0</v>
      </c>
      <c r="I2860" s="14" t="n">
        <f aca="false">Data_Clean!O2860*4*Assumptions!$B$12</f>
        <v>0</v>
      </c>
      <c r="J2860" s="14" t="n">
        <f aca="false">SUM(B2860:I2860)</f>
        <v>1856.47539</v>
      </c>
      <c r="K2860" s="16" t="n">
        <f aca="false">IF(Data_Clean!P2860="","",Assumptions!$B$15*0.5^(Data_Clean!P2860/Assumptions!$B$20))</f>
        <v>28.6452481173125</v>
      </c>
      <c r="L2860" s="16" t="n">
        <f aca="false">Assumptions!$B$16*MIN(1,LN(1+Data_Clean!Q2860)/LN(1+Assumptions!$B$21))</f>
        <v>15.0586973234667</v>
      </c>
      <c r="M2860" s="16" t="n">
        <f aca="false">Assumptions!$B$17*(0.6*MIN(1,Data_Clean!R2860/Assumptions!$B$22)+0.4*IF(Data_Clean!S2860="",0,Data_Clean!S2860))</f>
        <v>12.576</v>
      </c>
      <c r="N2860" s="16" t="n">
        <f aca="false">Assumptions!$B$18*MIN(1,(Data_Clean!F2860-1)/Assumptions!$B$23)</f>
        <v>10</v>
      </c>
      <c r="O2860" s="16" t="n">
        <f aca="false">Assumptions!$B$19*(0.4*IF(Data_Clean!E2860="",0,MIN(1,Data_Clean!E2860/12/Assumptions!$B$24))+0.35*IF(Data_Clean!D2860="Y",1,0)+0.25*(1-MIN(Data_Clean!T2860,3)/3))/IF(Data_Clean!E2860="",0.6,1)</f>
        <v>9.05</v>
      </c>
      <c r="P2860" s="16" t="n">
        <f aca="false">SUM(K2860:O2860)/(Assumptions!$D$5-IF(K2860="",Assumptions!$B$15,0))*100</f>
        <v>75.3299454407792</v>
      </c>
      <c r="Q2860" s="7" t="str">
        <f aca="false">IF(J2860&gt;=Assumptions!$B$26,"High",IF(J2860&gt;=Assumptions!$B$27,"Mid","Low"))</f>
        <v>High</v>
      </c>
      <c r="R2860" s="7" t="str">
        <f aca="false">IF(P2860&gt;=Assumptions!$B$28,"High",IF(P2860&gt;=Assumptions!$B$29,"Mid","Low"))</f>
        <v>High</v>
      </c>
      <c r="S2860" s="7" t="str">
        <f aca="false">INDEX(Assumptions!$B$33:$B$41,MATCH(Q2860&amp;"|"&amp;R2860,Assumptions!$A$33:$A$41,0))</f>
        <v>Premier Advocates</v>
      </c>
      <c r="T2860" s="7" t="n">
        <f aca="false">IF(ISNUMBER(Data_Clean!V2860),J2860*Data_Clean!V2860,0)</f>
        <v>69.060884508</v>
      </c>
    </row>
    <row r="2861" customFormat="false" ht="15" hidden="false" customHeight="false" outlineLevel="0" collapsed="false">
      <c r="A2861" s="15" t="str">
        <f aca="false">Data_Clean!A2861</f>
        <v>CX102857</v>
      </c>
      <c r="B2861" s="14" t="n">
        <f aca="false">Data_Clean!G2861*Assumptions!$B$5</f>
        <v>189.33225</v>
      </c>
      <c r="C2861" s="14" t="n">
        <f aca="false">IF(Data_Clean!H2861="",0,Data_Clean!H2861)*Assumptions!$B$6</f>
        <v>787.73004</v>
      </c>
      <c r="D2861" s="14" t="n">
        <f aca="false">Data_Clean!I2861*Assumptions!$B$7</f>
        <v>0</v>
      </c>
      <c r="E2861" s="14" t="n">
        <f aca="false">Data_Clean!J2861*Assumptions!$B$8</f>
        <v>0</v>
      </c>
      <c r="F2861" s="14" t="n">
        <f aca="false">Data_Clean!K2861*Assumptions!$B$9</f>
        <v>0</v>
      </c>
      <c r="G2861" s="14" t="n">
        <f aca="false">Data_Clean!L2861*Assumptions!$B$10</f>
        <v>1031.4</v>
      </c>
      <c r="H2861" s="14" t="n">
        <f aca="false">IF(OR(Data_Clean!M2861="",Data_Clean!N2861=""),0,Data_Clean!M2861*Data_Clean!N2861/100)*Assumptions!$B$13*Assumptions!$B$11</f>
        <v>693.864</v>
      </c>
      <c r="I2861" s="14" t="n">
        <f aca="false">Data_Clean!O2861*4*Assumptions!$B$12</f>
        <v>126.44352</v>
      </c>
      <c r="J2861" s="14" t="n">
        <f aca="false">SUM(B2861:I2861)</f>
        <v>2828.76981</v>
      </c>
      <c r="K2861" s="16" t="n">
        <f aca="false">IF(Data_Clean!P2861="","",Assumptions!$B$15*0.5^(Data_Clean!P2861/Assumptions!$B$20))</f>
        <v>20.2552491925229</v>
      </c>
      <c r="L2861" s="16" t="n">
        <f aca="false">Assumptions!$B$16*MIN(1,LN(1+Data_Clean!Q2861)/LN(1+Assumptions!$B$21))</f>
        <v>18.1688870073348</v>
      </c>
      <c r="M2861" s="16" t="n">
        <f aca="false">Assumptions!$B$17*(0.6*MIN(1,Data_Clean!R2861/Assumptions!$B$22)+0.4*IF(Data_Clean!S2861="",0,Data_Clean!S2861))</f>
        <v>4.764</v>
      </c>
      <c r="N2861" s="16" t="n">
        <f aca="false">Assumptions!$B$18*MIN(1,(Data_Clean!F2861-1)/Assumptions!$B$23)</f>
        <v>15</v>
      </c>
      <c r="O2861" s="16" t="n">
        <f aca="false">Assumptions!$B$19*(0.4*IF(Data_Clean!E2861="",0,MIN(1,Data_Clean!E2861/12/Assumptions!$B$24))+0.35*IF(Data_Clean!D2861="Y",1,0)+0.25*(1-MIN(Data_Clean!T2861,3)/3))/IF(Data_Clean!E2861="",0.6,1)</f>
        <v>8.35</v>
      </c>
      <c r="P2861" s="16" t="n">
        <f aca="false">SUM(K2861:O2861)/(Assumptions!$D$5-IF(K2861="",Assumptions!$B$15,0))*100</f>
        <v>66.5381361998577</v>
      </c>
      <c r="Q2861" s="7" t="str">
        <f aca="false">IF(J2861&gt;=Assumptions!$B$26,"High",IF(J2861&gt;=Assumptions!$B$27,"Mid","Low"))</f>
        <v>High</v>
      </c>
      <c r="R2861" s="7" t="str">
        <f aca="false">IF(P2861&gt;=Assumptions!$B$28,"High",IF(P2861&gt;=Assumptions!$B$29,"Mid","Low"))</f>
        <v>Mid</v>
      </c>
      <c r="S2861" s="7" t="str">
        <f aca="false">INDEX(Assumptions!$B$33:$B$41,MATCH(Q2861&amp;"|"&amp;R2861,Assumptions!$A$33:$A$41,0))</f>
        <v>Established Core</v>
      </c>
      <c r="T2861" s="7" t="n">
        <f aca="false">IF(ISNUMBER(Data_Clean!V2861),J2861*Data_Clean!V2861,0)</f>
        <v>74.396646003</v>
      </c>
    </row>
    <row r="2862" customFormat="false" ht="15" hidden="false" customHeight="false" outlineLevel="0" collapsed="false">
      <c r="A2862" s="15" t="str">
        <f aca="false">Data_Clean!A2862</f>
        <v>CX102858</v>
      </c>
      <c r="B2862" s="14" t="n">
        <f aca="false">Data_Clean!G2862*Assumptions!$B$5</f>
        <v>309.235</v>
      </c>
      <c r="C2862" s="14" t="n">
        <f aca="false">IF(Data_Clean!H2862="",0,Data_Clean!H2862)*Assumptions!$B$6</f>
        <v>0</v>
      </c>
      <c r="D2862" s="14" t="n">
        <f aca="false">Data_Clean!I2862*Assumptions!$B$7</f>
        <v>0</v>
      </c>
      <c r="E2862" s="14" t="n">
        <f aca="false">Data_Clean!J2862*Assumptions!$B$8</f>
        <v>0</v>
      </c>
      <c r="F2862" s="14" t="n">
        <f aca="false">Data_Clean!K2862*Assumptions!$B$9</f>
        <v>0</v>
      </c>
      <c r="G2862" s="14" t="n">
        <f aca="false">Data_Clean!L2862*Assumptions!$B$10</f>
        <v>0</v>
      </c>
      <c r="H2862" s="14" t="n">
        <f aca="false">IF(OR(Data_Clean!M2862="",Data_Clean!N2862=""),0,Data_Clean!M2862*Data_Clean!N2862/100)*Assumptions!$B$13*Assumptions!$B$11</f>
        <v>0</v>
      </c>
      <c r="I2862" s="14" t="n">
        <f aca="false">Data_Clean!O2862*4*Assumptions!$B$12</f>
        <v>0</v>
      </c>
      <c r="J2862" s="14" t="n">
        <f aca="false">SUM(B2862:I2862)</f>
        <v>309.235</v>
      </c>
      <c r="K2862" s="16" t="n">
        <f aca="false">IF(Data_Clean!P2862="","",Assumptions!$B$15*0.5^(Data_Clean!P2862/Assumptions!$B$20))</f>
        <v>24.9371368842836</v>
      </c>
      <c r="L2862" s="16" t="n">
        <f aca="false">Assumptions!$B$16*MIN(1,LN(1+Data_Clean!Q2862)/LN(1+Assumptions!$B$21))</f>
        <v>12.0537864630054</v>
      </c>
      <c r="M2862" s="16" t="n">
        <f aca="false">Assumptions!$B$17*(0.6*MIN(1,Data_Clean!R2862/Assumptions!$B$22)+0.4*IF(Data_Clean!S2862="",0,Data_Clean!S2862))</f>
        <v>5.82</v>
      </c>
      <c r="N2862" s="16" t="n">
        <f aca="false">Assumptions!$B$18*MIN(1,(Data_Clean!F2862-1)/Assumptions!$B$23)</f>
        <v>5</v>
      </c>
      <c r="O2862" s="16" t="n">
        <f aca="false">Assumptions!$B$19*(0.4*IF(Data_Clean!E2862="",0,MIN(1,Data_Clean!E2862/12/Assumptions!$B$24))+0.35*IF(Data_Clean!D2862="Y",1,0)+0.25*(1-MIN(Data_Clean!T2862,3)/3))/IF(Data_Clean!E2862="",0.6,1)</f>
        <v>4.5</v>
      </c>
      <c r="P2862" s="16" t="n">
        <f aca="false">SUM(K2862:O2862)/(Assumptions!$D$5-IF(K2862="",Assumptions!$B$15,0))*100</f>
        <v>52.310923347289</v>
      </c>
      <c r="Q2862" s="7" t="str">
        <f aca="false">IF(J2862&gt;=Assumptions!$B$26,"High",IF(J2862&gt;=Assumptions!$B$27,"Mid","Low"))</f>
        <v>Low</v>
      </c>
      <c r="R2862" s="7" t="str">
        <f aca="false">IF(P2862&gt;=Assumptions!$B$28,"High",IF(P2862&gt;=Assumptions!$B$29,"Mid","Low"))</f>
        <v>Mid</v>
      </c>
      <c r="S2862" s="7" t="str">
        <f aca="false">INDEX(Assumptions!$B$33:$B$41,MATCH(Q2862&amp;"|"&amp;R2862,Assumptions!$A$33:$A$41,0))</f>
        <v>Light Touch</v>
      </c>
      <c r="T2862" s="7" t="n">
        <f aca="false">IF(ISNUMBER(Data_Clean!V2862),J2862*Data_Clean!V2862,0)</f>
        <v>34.572473</v>
      </c>
    </row>
    <row r="2863" customFormat="false" ht="15" hidden="false" customHeight="false" outlineLevel="0" collapsed="false">
      <c r="A2863" s="15" t="str">
        <f aca="false">Data_Clean!A2863</f>
        <v>CX102859</v>
      </c>
      <c r="B2863" s="14" t="n">
        <f aca="false">Data_Clean!G2863*Assumptions!$B$5</f>
        <v>7.91825</v>
      </c>
      <c r="C2863" s="14" t="n">
        <f aca="false">IF(Data_Clean!H2863="",0,Data_Clean!H2863)*Assumptions!$B$6</f>
        <v>14.24088</v>
      </c>
      <c r="D2863" s="14" t="n">
        <f aca="false">Data_Clean!I2863*Assumptions!$B$7</f>
        <v>0</v>
      </c>
      <c r="E2863" s="14" t="n">
        <f aca="false">Data_Clean!J2863*Assumptions!$B$8</f>
        <v>0</v>
      </c>
      <c r="F2863" s="14" t="n">
        <f aca="false">Data_Clean!K2863*Assumptions!$B$9</f>
        <v>0</v>
      </c>
      <c r="G2863" s="14" t="n">
        <f aca="false">Data_Clean!L2863*Assumptions!$B$10</f>
        <v>0</v>
      </c>
      <c r="H2863" s="14" t="n">
        <f aca="false">IF(OR(Data_Clean!M2863="",Data_Clean!N2863=""),0,Data_Clean!M2863*Data_Clean!N2863/100)*Assumptions!$B$13*Assumptions!$B$11</f>
        <v>0</v>
      </c>
      <c r="I2863" s="14" t="n">
        <f aca="false">Data_Clean!O2863*4*Assumptions!$B$12</f>
        <v>0</v>
      </c>
      <c r="J2863" s="14" t="n">
        <f aca="false">SUM(B2863:I2863)</f>
        <v>22.15913</v>
      </c>
      <c r="K2863" s="16" t="n">
        <f aca="false">IF(Data_Clean!P2863="","",Assumptions!$B$15*0.5^(Data_Clean!P2863/Assumptions!$B$20))</f>
        <v>23.811015779523</v>
      </c>
      <c r="L2863" s="16" t="n">
        <f aca="false">Assumptions!$B$16*MIN(1,LN(1+Data_Clean!Q2863)/LN(1+Assumptions!$B$21))</f>
        <v>12.4931739410702</v>
      </c>
      <c r="M2863" s="16" t="n">
        <f aca="false">Assumptions!$B$17*(0.6*MIN(1,Data_Clean!R2863/Assumptions!$B$22)+0.4*IF(Data_Clean!S2863="",0,Data_Clean!S2863))</f>
        <v>4.8</v>
      </c>
      <c r="N2863" s="16" t="n">
        <f aca="false">Assumptions!$B$18*MIN(1,(Data_Clean!F2863-1)/Assumptions!$B$23)</f>
        <v>5</v>
      </c>
      <c r="O2863" s="16" t="n">
        <f aca="false">Assumptions!$B$19*(0.4*IF(Data_Clean!E2863="",0,MIN(1,Data_Clean!E2863/12/Assumptions!$B$24))+0.35*IF(Data_Clean!D2863="Y",1,0)+0.25*(1-MIN(Data_Clean!T2863,3)/3))/IF(Data_Clean!E2863="",0.6,1)</f>
        <v>9.75</v>
      </c>
      <c r="P2863" s="16" t="n">
        <f aca="false">SUM(K2863:O2863)/(Assumptions!$D$5-IF(K2863="",Assumptions!$B$15,0))*100</f>
        <v>55.8541897205932</v>
      </c>
      <c r="Q2863" s="7" t="str">
        <f aca="false">IF(J2863&gt;=Assumptions!$B$26,"High",IF(J2863&gt;=Assumptions!$B$27,"Mid","Low"))</f>
        <v>Low</v>
      </c>
      <c r="R2863" s="7" t="str">
        <f aca="false">IF(P2863&gt;=Assumptions!$B$28,"High",IF(P2863&gt;=Assumptions!$B$29,"Mid","Low"))</f>
        <v>Mid</v>
      </c>
      <c r="S2863" s="7" t="str">
        <f aca="false">INDEX(Assumptions!$B$33:$B$41,MATCH(Q2863&amp;"|"&amp;R2863,Assumptions!$A$33:$A$41,0))</f>
        <v>Light Touch</v>
      </c>
      <c r="T2863" s="7" t="n">
        <f aca="false">IF(ISNUMBER(Data_Clean!V2863),J2863*Data_Clean!V2863,0)</f>
        <v>1.509036753</v>
      </c>
    </row>
    <row r="2864" customFormat="false" ht="15" hidden="false" customHeight="false" outlineLevel="0" collapsed="false">
      <c r="A2864" s="15" t="str">
        <f aca="false">Data_Clean!A2864</f>
        <v>CX102860</v>
      </c>
      <c r="B2864" s="14" t="n">
        <f aca="false">Data_Clean!G2864*Assumptions!$B$5</f>
        <v>84.69575</v>
      </c>
      <c r="C2864" s="14" t="n">
        <f aca="false">IF(Data_Clean!H2864="",0,Data_Clean!H2864)*Assumptions!$B$6</f>
        <v>0</v>
      </c>
      <c r="D2864" s="14" t="n">
        <f aca="false">Data_Clean!I2864*Assumptions!$B$7</f>
        <v>0</v>
      </c>
      <c r="E2864" s="14" t="n">
        <f aca="false">Data_Clean!J2864*Assumptions!$B$8</f>
        <v>204.73425</v>
      </c>
      <c r="F2864" s="14" t="n">
        <f aca="false">Data_Clean!K2864*Assumptions!$B$9</f>
        <v>2260.5</v>
      </c>
      <c r="G2864" s="14" t="n">
        <f aca="false">Data_Clean!L2864*Assumptions!$B$10</f>
        <v>0</v>
      </c>
      <c r="H2864" s="14" t="n">
        <f aca="false">IF(OR(Data_Clean!M2864="",Data_Clean!N2864=""),0,Data_Clean!M2864*Data_Clean!N2864/100)*Assumptions!$B$13*Assumptions!$B$11</f>
        <v>0</v>
      </c>
      <c r="I2864" s="14" t="n">
        <f aca="false">Data_Clean!O2864*4*Assumptions!$B$12</f>
        <v>0</v>
      </c>
      <c r="J2864" s="14" t="n">
        <f aca="false">SUM(B2864:I2864)</f>
        <v>2549.93</v>
      </c>
      <c r="K2864" s="16" t="n">
        <f aca="false">IF(Data_Clean!P2864="","",Assumptions!$B$15*0.5^(Data_Clean!P2864/Assumptions!$B$20))</f>
        <v>23.811015779523</v>
      </c>
      <c r="L2864" s="16" t="n">
        <f aca="false">Assumptions!$B$16*MIN(1,LN(1+Data_Clean!Q2864)/LN(1+Assumptions!$B$21))</f>
        <v>13.5873179074216</v>
      </c>
      <c r="M2864" s="16" t="n">
        <f aca="false">Assumptions!$B$17*(0.6*MIN(1,Data_Clean!R2864/Assumptions!$B$22)+0.4*IF(Data_Clean!S2864="",0,Data_Clean!S2864))</f>
        <v>4.026</v>
      </c>
      <c r="N2864" s="16" t="n">
        <f aca="false">Assumptions!$B$18*MIN(1,(Data_Clean!F2864-1)/Assumptions!$B$23)</f>
        <v>15</v>
      </c>
      <c r="O2864" s="16" t="n">
        <f aca="false">Assumptions!$B$19*(0.4*IF(Data_Clean!E2864="",0,MIN(1,Data_Clean!E2864/12/Assumptions!$B$24))+0.35*IF(Data_Clean!D2864="Y",1,0)+0.25*(1-MIN(Data_Clean!T2864,3)/3))/IF(Data_Clean!E2864="",0.6,1)</f>
        <v>13.75</v>
      </c>
      <c r="P2864" s="16" t="n">
        <f aca="false">SUM(K2864:O2864)/(Assumptions!$D$5-IF(K2864="",Assumptions!$B$15,0))*100</f>
        <v>70.1743336869446</v>
      </c>
      <c r="Q2864" s="7" t="str">
        <f aca="false">IF(J2864&gt;=Assumptions!$B$26,"High",IF(J2864&gt;=Assumptions!$B$27,"Mid","Low"))</f>
        <v>High</v>
      </c>
      <c r="R2864" s="7" t="str">
        <f aca="false">IF(P2864&gt;=Assumptions!$B$28,"High",IF(P2864&gt;=Assumptions!$B$29,"Mid","Low"))</f>
        <v>High</v>
      </c>
      <c r="S2864" s="7" t="str">
        <f aca="false">INDEX(Assumptions!$B$33:$B$41,MATCH(Q2864&amp;"|"&amp;R2864,Assumptions!$A$33:$A$41,0))</f>
        <v>Premier Advocates</v>
      </c>
      <c r="T2864" s="7" t="n">
        <f aca="false">IF(ISNUMBER(Data_Clean!V2864),J2864*Data_Clean!V2864,0)</f>
        <v>89.24755</v>
      </c>
    </row>
    <row r="2865" customFormat="false" ht="15" hidden="false" customHeight="false" outlineLevel="0" collapsed="false">
      <c r="A2865" s="15" t="str">
        <f aca="false">Data_Clean!A2865</f>
        <v>CX102861</v>
      </c>
      <c r="B2865" s="14" t="n">
        <f aca="false">Data_Clean!G2865*Assumptions!$B$5</f>
        <v>107.63325</v>
      </c>
      <c r="C2865" s="14" t="n">
        <f aca="false">IF(Data_Clean!H2865="",0,Data_Clean!H2865)*Assumptions!$B$6</f>
        <v>81.03792</v>
      </c>
      <c r="D2865" s="14" t="n">
        <f aca="false">Data_Clean!I2865*Assumptions!$B$7</f>
        <v>0</v>
      </c>
      <c r="E2865" s="14" t="n">
        <f aca="false">Data_Clean!J2865*Assumptions!$B$8</f>
        <v>0</v>
      </c>
      <c r="F2865" s="14" t="n">
        <f aca="false">Data_Clean!K2865*Assumptions!$B$9</f>
        <v>2366.1</v>
      </c>
      <c r="G2865" s="14" t="n">
        <f aca="false">Data_Clean!L2865*Assumptions!$B$10</f>
        <v>0</v>
      </c>
      <c r="H2865" s="14" t="n">
        <f aca="false">IF(OR(Data_Clean!M2865="",Data_Clean!N2865=""),0,Data_Clean!M2865*Data_Clean!N2865/100)*Assumptions!$B$13*Assumptions!$B$11</f>
        <v>0</v>
      </c>
      <c r="I2865" s="14" t="n">
        <f aca="false">Data_Clean!O2865*4*Assumptions!$B$12</f>
        <v>0</v>
      </c>
      <c r="J2865" s="14" t="n">
        <f aca="false">SUM(B2865:I2865)</f>
        <v>2554.77117</v>
      </c>
      <c r="K2865" s="16" t="n">
        <f aca="false">IF(Data_Clean!P2865="","",Assumptions!$B$15*0.5^(Data_Clean!P2865/Assumptions!$B$20))</f>
        <v>0.234375</v>
      </c>
      <c r="L2865" s="16" t="n">
        <f aca="false">Assumptions!$B$16*MIN(1,LN(1+Data_Clean!Q2865)/LN(1+Assumptions!$B$21))</f>
        <v>0</v>
      </c>
      <c r="M2865" s="16" t="n">
        <f aca="false">Assumptions!$B$17*(0.6*MIN(1,Data_Clean!R2865/Assumptions!$B$22)+0.4*IF(Data_Clean!S2865="",0,Data_Clean!S2865))</f>
        <v>0</v>
      </c>
      <c r="N2865" s="16" t="n">
        <f aca="false">Assumptions!$B$18*MIN(1,(Data_Clean!F2865-1)/Assumptions!$B$23)</f>
        <v>10</v>
      </c>
      <c r="O2865" s="16" t="n">
        <f aca="false">Assumptions!$B$19*(0.4*IF(Data_Clean!E2865="",0,MIN(1,Data_Clean!E2865/12/Assumptions!$B$24))+0.35*IF(Data_Clean!D2865="Y",1,0)+0.25*(1-MIN(Data_Clean!T2865,3)/3))/IF(Data_Clean!E2865="",0.6,1)</f>
        <v>9.75</v>
      </c>
      <c r="P2865" s="16" t="n">
        <f aca="false">SUM(K2865:O2865)/(Assumptions!$D$5-IF(K2865="",Assumptions!$B$15,0))*100</f>
        <v>19.984375</v>
      </c>
      <c r="Q2865" s="7" t="str">
        <f aca="false">IF(J2865&gt;=Assumptions!$B$26,"High",IF(J2865&gt;=Assumptions!$B$27,"Mid","Low"))</f>
        <v>High</v>
      </c>
      <c r="R2865" s="7" t="str">
        <f aca="false">IF(P2865&gt;=Assumptions!$B$28,"High",IF(P2865&gt;=Assumptions!$B$29,"Mid","Low"))</f>
        <v>Low</v>
      </c>
      <c r="S2865" s="7" t="str">
        <f aca="false">INDEX(Assumptions!$B$33:$B$41,MATCH(Q2865&amp;"|"&amp;R2865,Assumptions!$A$33:$A$41,0))</f>
        <v>Affluent Drifters</v>
      </c>
      <c r="T2865" s="7" t="n">
        <f aca="false">IF(ISNUMBER(Data_Clean!V2865),J2865*Data_Clean!V2865,0)</f>
        <v>745.482227406</v>
      </c>
    </row>
    <row r="2866" customFormat="false" ht="15" hidden="false" customHeight="false" outlineLevel="0" collapsed="false">
      <c r="A2866" s="15" t="str">
        <f aca="false">Data_Clean!A2866</f>
        <v>CX102862</v>
      </c>
      <c r="B2866" s="14" t="n">
        <f aca="false">Data_Clean!G2866*Assumptions!$B$5</f>
        <v>665.185</v>
      </c>
      <c r="C2866" s="14" t="n">
        <f aca="false">IF(Data_Clean!H2866="",0,Data_Clean!H2866)*Assumptions!$B$6</f>
        <v>126.97896</v>
      </c>
      <c r="D2866" s="14" t="n">
        <f aca="false">Data_Clean!I2866*Assumptions!$B$7</f>
        <v>0</v>
      </c>
      <c r="E2866" s="14" t="n">
        <f aca="false">Data_Clean!J2866*Assumptions!$B$8</f>
        <v>199.46565</v>
      </c>
      <c r="F2866" s="14" t="n">
        <f aca="false">Data_Clean!K2866*Assumptions!$B$9</f>
        <v>0</v>
      </c>
      <c r="G2866" s="14" t="n">
        <f aca="false">Data_Clean!L2866*Assumptions!$B$10</f>
        <v>0</v>
      </c>
      <c r="H2866" s="14" t="n">
        <f aca="false">IF(OR(Data_Clean!M2866="",Data_Clean!N2866=""),0,Data_Clean!M2866*Data_Clean!N2866/100)*Assumptions!$B$13*Assumptions!$B$11</f>
        <v>85.008</v>
      </c>
      <c r="I2866" s="14" t="n">
        <f aca="false">Data_Clean!O2866*4*Assumptions!$B$12</f>
        <v>57.20928</v>
      </c>
      <c r="J2866" s="14" t="n">
        <f aca="false">SUM(B2866:I2866)</f>
        <v>1133.84689</v>
      </c>
      <c r="K2866" s="16" t="n">
        <f aca="false">IF(Data_Clean!P2866="","",Assumptions!$B$15*0.5^(Data_Clean!P2866/Assumptions!$B$20))</f>
        <v>19.7926186615934</v>
      </c>
      <c r="L2866" s="16" t="n">
        <f aca="false">Assumptions!$B$16*MIN(1,LN(1+Data_Clean!Q2866)/LN(1+Assumptions!$B$21))</f>
        <v>15.8750156145389</v>
      </c>
      <c r="M2866" s="16" t="n">
        <f aca="false">Assumptions!$B$17*(0.6*MIN(1,Data_Clean!R2866/Assumptions!$B$22)+0.4*IF(Data_Clean!S2866="",0,Data_Clean!S2866))</f>
        <v>10.452</v>
      </c>
      <c r="N2866" s="16" t="n">
        <f aca="false">Assumptions!$B$18*MIN(1,(Data_Clean!F2866-1)/Assumptions!$B$23)</f>
        <v>20</v>
      </c>
      <c r="O2866" s="16" t="n">
        <f aca="false">Assumptions!$B$19*(0.4*IF(Data_Clean!E2866="",0,MIN(1,Data_Clean!E2866/12/Assumptions!$B$24))+0.35*IF(Data_Clean!D2866="Y",1,0)+0.25*(1-MIN(Data_Clean!T2866,3)/3))/IF(Data_Clean!E2866="",0.6,1)</f>
        <v>12.7</v>
      </c>
      <c r="P2866" s="16" t="n">
        <f aca="false">SUM(K2866:O2866)/(Assumptions!$D$5-IF(K2866="",Assumptions!$B$15,0))*100</f>
        <v>78.8196342761323</v>
      </c>
      <c r="Q2866" s="7" t="str">
        <f aca="false">IF(J2866&gt;=Assumptions!$B$26,"High",IF(J2866&gt;=Assumptions!$B$27,"Mid","Low"))</f>
        <v>Mid</v>
      </c>
      <c r="R2866" s="7" t="str">
        <f aca="false">IF(P2866&gt;=Assumptions!$B$28,"High",IF(P2866&gt;=Assumptions!$B$29,"Mid","Low"))</f>
        <v>High</v>
      </c>
      <c r="S2866" s="7" t="str">
        <f aca="false">INDEX(Assumptions!$B$33:$B$41,MATCH(Q2866&amp;"|"&amp;R2866,Assumptions!$A$33:$A$41,0))</f>
        <v>Engaged Builders</v>
      </c>
      <c r="T2866" s="7" t="n">
        <f aca="false">IF(ISNUMBER(Data_Clean!V2866),J2866*Data_Clean!V2866,0)</f>
        <v>16.100625838</v>
      </c>
    </row>
    <row r="2867" customFormat="false" ht="15" hidden="false" customHeight="false" outlineLevel="0" collapsed="false">
      <c r="A2867" s="15" t="str">
        <f aca="false">Data_Clean!A2867</f>
        <v>CX102863</v>
      </c>
      <c r="B2867" s="14" t="n">
        <f aca="false">Data_Clean!G2867*Assumptions!$B$5</f>
        <v>54.6005</v>
      </c>
      <c r="C2867" s="14" t="n">
        <f aca="false">IF(Data_Clean!H2867="",0,Data_Clean!H2867)*Assumptions!$B$6</f>
        <v>0</v>
      </c>
      <c r="D2867" s="14" t="n">
        <f aca="false">Data_Clean!I2867*Assumptions!$B$7</f>
        <v>0</v>
      </c>
      <c r="E2867" s="14" t="n">
        <f aca="false">Data_Clean!J2867*Assumptions!$B$8</f>
        <v>0</v>
      </c>
      <c r="F2867" s="14" t="n">
        <f aca="false">Data_Clean!K2867*Assumptions!$B$9</f>
        <v>0</v>
      </c>
      <c r="G2867" s="14" t="n">
        <f aca="false">Data_Clean!L2867*Assumptions!$B$10</f>
        <v>1133.1</v>
      </c>
      <c r="H2867" s="14" t="n">
        <f aca="false">IF(OR(Data_Clean!M2867="",Data_Clean!N2867=""),0,Data_Clean!M2867*Data_Clean!N2867/100)*Assumptions!$B$13*Assumptions!$B$11</f>
        <v>0</v>
      </c>
      <c r="I2867" s="14" t="n">
        <f aca="false">Data_Clean!O2867*4*Assumptions!$B$12</f>
        <v>0</v>
      </c>
      <c r="J2867" s="14" t="n">
        <f aca="false">SUM(B2867:I2867)</f>
        <v>1187.7005</v>
      </c>
      <c r="K2867" s="16" t="n">
        <f aca="false">IF(Data_Clean!P2867="","",Assumptions!$B$15*0.5^(Data_Clean!P2867/Assumptions!$B$20))</f>
        <v>24.9371368842836</v>
      </c>
      <c r="L2867" s="16" t="n">
        <f aca="false">Assumptions!$B$16*MIN(1,LN(1+Data_Clean!Q2867)/LN(1+Assumptions!$B$21))</f>
        <v>13.4237548294248</v>
      </c>
      <c r="M2867" s="16" t="n">
        <f aca="false">Assumptions!$B$17*(0.6*MIN(1,Data_Clean!R2867/Assumptions!$B$22)+0.4*IF(Data_Clean!S2867="",0,Data_Clean!S2867))</f>
        <v>3.162</v>
      </c>
      <c r="N2867" s="16" t="n">
        <f aca="false">Assumptions!$B$18*MIN(1,(Data_Clean!F2867-1)/Assumptions!$B$23)</f>
        <v>5</v>
      </c>
      <c r="O2867" s="16" t="n">
        <f aca="false">Assumptions!$B$19*(0.4*IF(Data_Clean!E2867="",0,MIN(1,Data_Clean!E2867/12/Assumptions!$B$24))+0.35*IF(Data_Clean!D2867="Y",1,0)+0.25*(1-MIN(Data_Clean!T2867,3)/3))/IF(Data_Clean!E2867="",0.6,1)</f>
        <v>13.15</v>
      </c>
      <c r="P2867" s="16" t="n">
        <f aca="false">SUM(K2867:O2867)/(Assumptions!$D$5-IF(K2867="",Assumptions!$B$15,0))*100</f>
        <v>59.6728917137084</v>
      </c>
      <c r="Q2867" s="7" t="str">
        <f aca="false">IF(J2867&gt;=Assumptions!$B$26,"High",IF(J2867&gt;=Assumptions!$B$27,"Mid","Low"))</f>
        <v>Mid</v>
      </c>
      <c r="R2867" s="7" t="str">
        <f aca="false">IF(P2867&gt;=Assumptions!$B$28,"High",IF(P2867&gt;=Assumptions!$B$29,"Mid","Low"))</f>
        <v>Mid</v>
      </c>
      <c r="S2867" s="7" t="str">
        <f aca="false">INDEX(Assumptions!$B$33:$B$41,MATCH(Q2867&amp;"|"&amp;R2867,Assumptions!$A$33:$A$41,0))</f>
        <v>Established Core</v>
      </c>
      <c r="T2867" s="7" t="n">
        <f aca="false">IF(ISNUMBER(Data_Clean!V2867),J2867*Data_Clean!V2867,0)</f>
        <v>31.8303734</v>
      </c>
    </row>
    <row r="2868" customFormat="false" ht="15" hidden="false" customHeight="false" outlineLevel="0" collapsed="false">
      <c r="A2868" s="15" t="str">
        <f aca="false">Data_Clean!A2868</f>
        <v>CX102864</v>
      </c>
      <c r="B2868" s="14" t="n">
        <f aca="false">Data_Clean!G2868*Assumptions!$B$5</f>
        <v>134.1075</v>
      </c>
      <c r="C2868" s="14" t="n">
        <f aca="false">IF(Data_Clean!H2868="",0,Data_Clean!H2868)*Assumptions!$B$6</f>
        <v>303.40512</v>
      </c>
      <c r="D2868" s="14" t="n">
        <f aca="false">Data_Clean!I2868*Assumptions!$B$7</f>
        <v>0</v>
      </c>
      <c r="E2868" s="14" t="n">
        <f aca="false">Data_Clean!J2868*Assumptions!$B$8</f>
        <v>0</v>
      </c>
      <c r="F2868" s="14" t="n">
        <f aca="false">Data_Clean!K2868*Assumptions!$B$9</f>
        <v>0</v>
      </c>
      <c r="G2868" s="14" t="n">
        <f aca="false">Data_Clean!L2868*Assumptions!$B$10</f>
        <v>0</v>
      </c>
      <c r="H2868" s="14" t="n">
        <f aca="false">IF(OR(Data_Clean!M2868="",Data_Clean!N2868=""),0,Data_Clean!M2868*Data_Clean!N2868/100)*Assumptions!$B$13*Assumptions!$B$11</f>
        <v>0</v>
      </c>
      <c r="I2868" s="14" t="n">
        <f aca="false">Data_Clean!O2868*4*Assumptions!$B$12</f>
        <v>0</v>
      </c>
      <c r="J2868" s="14" t="n">
        <f aca="false">SUM(B2868:I2868)</f>
        <v>437.51262</v>
      </c>
      <c r="K2868" s="16" t="n">
        <f aca="false">IF(Data_Clean!P2868="","",Assumptions!$B$15*0.5^(Data_Clean!P2868/Assumptions!$B$20))</f>
        <v>29.3147990530274</v>
      </c>
      <c r="L2868" s="16" t="n">
        <f aca="false">Assumptions!$B$16*MIN(1,LN(1+Data_Clean!Q2868)/LN(1+Assumptions!$B$21))</f>
        <v>14.5815690999133</v>
      </c>
      <c r="M2868" s="16" t="n">
        <f aca="false">Assumptions!$B$17*(0.6*MIN(1,Data_Clean!R2868/Assumptions!$B$22)+0.4*IF(Data_Clean!S2868="",0,Data_Clean!S2868))</f>
        <v>9.648</v>
      </c>
      <c r="N2868" s="16" t="n">
        <f aca="false">Assumptions!$B$18*MIN(1,(Data_Clean!F2868-1)/Assumptions!$B$23)</f>
        <v>10</v>
      </c>
      <c r="O2868" s="16" t="n">
        <f aca="false">Assumptions!$B$19*(0.4*IF(Data_Clean!E2868="",0,MIN(1,Data_Clean!E2868/12/Assumptions!$B$24))+0.35*IF(Data_Clean!D2868="Y",1,0)+0.25*(1-MIN(Data_Clean!T2868,3)/3))/IF(Data_Clean!E2868="",0.6,1)</f>
        <v>5.7</v>
      </c>
      <c r="P2868" s="16" t="n">
        <f aca="false">SUM(K2868:O2868)/(Assumptions!$D$5-IF(K2868="",Assumptions!$B$15,0))*100</f>
        <v>69.2443681529406</v>
      </c>
      <c r="Q2868" s="7" t="str">
        <f aca="false">IF(J2868&gt;=Assumptions!$B$26,"High",IF(J2868&gt;=Assumptions!$B$27,"Mid","Low"))</f>
        <v>Mid</v>
      </c>
      <c r="R2868" s="7" t="str">
        <f aca="false">IF(P2868&gt;=Assumptions!$B$28,"High",IF(P2868&gt;=Assumptions!$B$29,"Mid","Low"))</f>
        <v>Mid</v>
      </c>
      <c r="S2868" s="7" t="str">
        <f aca="false">INDEX(Assumptions!$B$33:$B$41,MATCH(Q2868&amp;"|"&amp;R2868,Assumptions!$A$33:$A$41,0))</f>
        <v>Established Core</v>
      </c>
      <c r="T2868" s="7" t="n">
        <f aca="false">IF(ISNUMBER(Data_Clean!V2868),J2868*Data_Clean!V2868,0)</f>
        <v>28.832081658</v>
      </c>
    </row>
    <row r="2869" customFormat="false" ht="15" hidden="false" customHeight="false" outlineLevel="0" collapsed="false">
      <c r="A2869" s="15" t="str">
        <f aca="false">Data_Clean!A2869</f>
        <v>CX102865</v>
      </c>
      <c r="B2869" s="14" t="n">
        <f aca="false">Data_Clean!G2869*Assumptions!$B$5</f>
        <v>84.3665</v>
      </c>
      <c r="C2869" s="14" t="n">
        <f aca="false">IF(Data_Clean!H2869="",0,Data_Clean!H2869)*Assumptions!$B$6</f>
        <v>553.19004</v>
      </c>
      <c r="D2869" s="14" t="n">
        <f aca="false">Data_Clean!I2869*Assumptions!$B$7</f>
        <v>448</v>
      </c>
      <c r="E2869" s="14" t="n">
        <f aca="false">Data_Clean!J2869*Assumptions!$B$8</f>
        <v>0</v>
      </c>
      <c r="F2869" s="14" t="n">
        <f aca="false">Data_Clean!K2869*Assumptions!$B$9</f>
        <v>0</v>
      </c>
      <c r="G2869" s="14" t="n">
        <f aca="false">Data_Clean!L2869*Assumptions!$B$10</f>
        <v>0</v>
      </c>
      <c r="H2869" s="14" t="n">
        <f aca="false">IF(OR(Data_Clean!M2869="",Data_Clean!N2869=""),0,Data_Clean!M2869*Data_Clean!N2869/100)*Assumptions!$B$13*Assumptions!$B$11</f>
        <v>277.488</v>
      </c>
      <c r="I2869" s="14" t="n">
        <f aca="false">Data_Clean!O2869*4*Assumptions!$B$12</f>
        <v>12.3336</v>
      </c>
      <c r="J2869" s="14" t="n">
        <f aca="false">SUM(B2869:I2869)</f>
        <v>1375.37814</v>
      </c>
      <c r="K2869" s="16" t="n">
        <f aca="false">IF(Data_Clean!P2869="","",Assumptions!$B$15*0.5^(Data_Clean!P2869/Assumptions!$B$20))</f>
        <v>23.811015779523</v>
      </c>
      <c r="L2869" s="16" t="n">
        <f aca="false">Assumptions!$B$16*MIN(1,LN(1+Data_Clean!Q2869)/LN(1+Assumptions!$B$21))</f>
        <v>15.0586973234667</v>
      </c>
      <c r="M2869" s="16" t="n">
        <f aca="false">Assumptions!$B$17*(0.6*MIN(1,Data_Clean!R2869/Assumptions!$B$22)+0.4*IF(Data_Clean!S2869="",0,Data_Clean!S2869))</f>
        <v>2.76</v>
      </c>
      <c r="N2869" s="16" t="n">
        <f aca="false">Assumptions!$B$18*MIN(1,(Data_Clean!F2869-1)/Assumptions!$B$23)</f>
        <v>20</v>
      </c>
      <c r="O2869" s="16" t="n">
        <f aca="false">Assumptions!$B$19*(0.4*IF(Data_Clean!E2869="",0,MIN(1,Data_Clean!E2869/12/Assumptions!$B$24))+0.35*IF(Data_Clean!D2869="Y",1,0)+0.25*(1-MIN(Data_Clean!T2869,3)/3))/IF(Data_Clean!E2869="",0.6,1)</f>
        <v>12.5</v>
      </c>
      <c r="P2869" s="16" t="n">
        <f aca="false">SUM(K2869:O2869)/(Assumptions!$D$5-IF(K2869="",Assumptions!$B$15,0))*100</f>
        <v>74.1297131029897</v>
      </c>
      <c r="Q2869" s="7" t="str">
        <f aca="false">IF(J2869&gt;=Assumptions!$B$26,"High",IF(J2869&gt;=Assumptions!$B$27,"Mid","Low"))</f>
        <v>Mid</v>
      </c>
      <c r="R2869" s="7" t="str">
        <f aca="false">IF(P2869&gt;=Assumptions!$B$28,"High",IF(P2869&gt;=Assumptions!$B$29,"Mid","Low"))</f>
        <v>High</v>
      </c>
      <c r="S2869" s="7" t="str">
        <f aca="false">INDEX(Assumptions!$B$33:$B$41,MATCH(Q2869&amp;"|"&amp;R2869,Assumptions!$A$33:$A$41,0))</f>
        <v>Engaged Builders</v>
      </c>
      <c r="T2869" s="7" t="n">
        <f aca="false">IF(ISNUMBER(Data_Clean!V2869),J2869*Data_Clean!V2869,0)</f>
        <v>78.121478352</v>
      </c>
    </row>
    <row r="2870" customFormat="false" ht="15" hidden="false" customHeight="false" outlineLevel="0" collapsed="false">
      <c r="A2870" s="15" t="str">
        <f aca="false">Data_Clean!A2870</f>
        <v>CX102866</v>
      </c>
      <c r="B2870" s="14" t="n">
        <f aca="false">Data_Clean!G2870*Assumptions!$B$5</f>
        <v>75.01475</v>
      </c>
      <c r="C2870" s="14" t="n">
        <f aca="false">IF(Data_Clean!H2870="",0,Data_Clean!H2870)*Assumptions!$B$6</f>
        <v>0</v>
      </c>
      <c r="D2870" s="14" t="n">
        <f aca="false">Data_Clean!I2870*Assumptions!$B$7</f>
        <v>0</v>
      </c>
      <c r="E2870" s="14" t="n">
        <f aca="false">Data_Clean!J2870*Assumptions!$B$8</f>
        <v>0</v>
      </c>
      <c r="F2870" s="14" t="n">
        <f aca="false">Data_Clean!K2870*Assumptions!$B$9</f>
        <v>0</v>
      </c>
      <c r="G2870" s="14" t="n">
        <f aca="false">Data_Clean!L2870*Assumptions!$B$10</f>
        <v>0</v>
      </c>
      <c r="H2870" s="14" t="n">
        <f aca="false">IF(OR(Data_Clean!M2870="",Data_Clean!N2870=""),0,Data_Clean!M2870*Data_Clean!N2870/100)*Assumptions!$B$13*Assumptions!$B$11</f>
        <v>200.802</v>
      </c>
      <c r="I2870" s="14" t="n">
        <f aca="false">Data_Clean!O2870*4*Assumptions!$B$12</f>
        <v>17.71392</v>
      </c>
      <c r="J2870" s="14" t="n">
        <f aca="false">SUM(B2870:I2870)</f>
        <v>293.53067</v>
      </c>
      <c r="K2870" s="16" t="n">
        <f aca="false">IF(Data_Clean!P2870="","",Assumptions!$B$15*0.5^(Data_Clean!P2870/Assumptions!$B$20))</f>
        <v>27.9909897461042</v>
      </c>
      <c r="L2870" s="16" t="n">
        <f aca="false">Assumptions!$B$16*MIN(1,LN(1+Data_Clean!Q2870)/LN(1+Assumptions!$B$21))</f>
        <v>15.8750156145389</v>
      </c>
      <c r="M2870" s="16" t="n">
        <f aca="false">Assumptions!$B$17*(0.6*MIN(1,Data_Clean!R2870/Assumptions!$B$22)+0.4*IF(Data_Clean!S2870="",0,Data_Clean!S2870))</f>
        <v>10.458</v>
      </c>
      <c r="N2870" s="16" t="n">
        <f aca="false">Assumptions!$B$18*MIN(1,(Data_Clean!F2870-1)/Assumptions!$B$23)</f>
        <v>5</v>
      </c>
      <c r="O2870" s="16" t="n">
        <f aca="false">Assumptions!$B$19*(0.4*IF(Data_Clean!E2870="",0,MIN(1,Data_Clean!E2870/12/Assumptions!$B$24))+0.35*IF(Data_Clean!D2870="Y",1,0)+0.25*(1-MIN(Data_Clean!T2870,3)/3))/IF(Data_Clean!E2870="",0.6,1)</f>
        <v>10</v>
      </c>
      <c r="P2870" s="16" t="n">
        <f aca="false">SUM(K2870:O2870)/(Assumptions!$D$5-IF(K2870="",Assumptions!$B$15,0))*100</f>
        <v>69.3240053606431</v>
      </c>
      <c r="Q2870" s="7" t="str">
        <f aca="false">IF(J2870&gt;=Assumptions!$B$26,"High",IF(J2870&gt;=Assumptions!$B$27,"Mid","Low"))</f>
        <v>Low</v>
      </c>
      <c r="R2870" s="7" t="str">
        <f aca="false">IF(P2870&gt;=Assumptions!$B$28,"High",IF(P2870&gt;=Assumptions!$B$29,"Mid","Low"))</f>
        <v>Mid</v>
      </c>
      <c r="S2870" s="7" t="str">
        <f aca="false">INDEX(Assumptions!$B$33:$B$41,MATCH(Q2870&amp;"|"&amp;R2870,Assumptions!$A$33:$A$41,0))</f>
        <v>Light Touch</v>
      </c>
      <c r="T2870" s="7" t="n">
        <f aca="false">IF(ISNUMBER(Data_Clean!V2870),J2870*Data_Clean!V2870,0)</f>
        <v>7.04473608</v>
      </c>
    </row>
    <row r="2871" customFormat="false" ht="15" hidden="false" customHeight="false" outlineLevel="0" collapsed="false">
      <c r="A2871" s="15" t="str">
        <f aca="false">Data_Clean!A2871</f>
        <v>CX102867</v>
      </c>
      <c r="B2871" s="14" t="n">
        <f aca="false">Data_Clean!G2871*Assumptions!$B$5</f>
        <v>185.34425</v>
      </c>
      <c r="C2871" s="14" t="n">
        <f aca="false">IF(Data_Clean!H2871="",0,Data_Clean!H2871)*Assumptions!$B$6</f>
        <v>235.45776</v>
      </c>
      <c r="D2871" s="14" t="n">
        <f aca="false">Data_Clean!I2871*Assumptions!$B$7</f>
        <v>0</v>
      </c>
      <c r="E2871" s="14" t="n">
        <f aca="false">Data_Clean!J2871*Assumptions!$B$8</f>
        <v>0</v>
      </c>
      <c r="F2871" s="14" t="n">
        <f aca="false">Data_Clean!K2871*Assumptions!$B$9</f>
        <v>0</v>
      </c>
      <c r="G2871" s="14" t="n">
        <f aca="false">Data_Clean!L2871*Assumptions!$B$10</f>
        <v>0</v>
      </c>
      <c r="H2871" s="14" t="n">
        <f aca="false">IF(OR(Data_Clean!M2871="",Data_Clean!N2871=""),0,Data_Clean!M2871*Data_Clean!N2871/100)*Assumptions!$B$13*Assumptions!$B$11</f>
        <v>321</v>
      </c>
      <c r="I2871" s="14" t="n">
        <f aca="false">Data_Clean!O2871*4*Assumptions!$B$12</f>
        <v>20.25264</v>
      </c>
      <c r="J2871" s="14" t="n">
        <f aca="false">SUM(B2871:I2871)</f>
        <v>762.05465</v>
      </c>
      <c r="K2871" s="16" t="n">
        <f aca="false">IF(Data_Clean!P2871="","",Assumptions!$B$15*0.5^(Data_Clean!P2871/Assumptions!$B$20))</f>
        <v>27.9909897461042</v>
      </c>
      <c r="L2871" s="16" t="n">
        <f aca="false">Assumptions!$B$16*MIN(1,LN(1+Data_Clean!Q2871)/LN(1+Assumptions!$B$21))</f>
        <v>13.4237548294248</v>
      </c>
      <c r="M2871" s="16" t="n">
        <f aca="false">Assumptions!$B$17*(0.6*MIN(1,Data_Clean!R2871/Assumptions!$B$22)+0.4*IF(Data_Clean!S2871="",0,Data_Clean!S2871))</f>
        <v>10.95</v>
      </c>
      <c r="N2871" s="16" t="n">
        <f aca="false">Assumptions!$B$18*MIN(1,(Data_Clean!F2871-1)/Assumptions!$B$23)</f>
        <v>10</v>
      </c>
      <c r="O2871" s="16" t="n">
        <f aca="false">Assumptions!$B$19*(0.4*IF(Data_Clean!E2871="",0,MIN(1,Data_Clean!E2871/12/Assumptions!$B$24))+0.35*IF(Data_Clean!D2871="Y",1,0)+0.25*(1-MIN(Data_Clean!T2871,3)/3))/IF(Data_Clean!E2871="",0.6,1)</f>
        <v>2.8</v>
      </c>
      <c r="P2871" s="16" t="n">
        <f aca="false">SUM(K2871:O2871)/(Assumptions!$D$5-IF(K2871="",Assumptions!$B$15,0))*100</f>
        <v>65.164744575529</v>
      </c>
      <c r="Q2871" s="7" t="str">
        <f aca="false">IF(J2871&gt;=Assumptions!$B$26,"High",IF(J2871&gt;=Assumptions!$B$27,"Mid","Low"))</f>
        <v>Mid</v>
      </c>
      <c r="R2871" s="7" t="str">
        <f aca="false">IF(P2871&gt;=Assumptions!$B$28,"High",IF(P2871&gt;=Assumptions!$B$29,"Mid","Low"))</f>
        <v>Mid</v>
      </c>
      <c r="S2871" s="7" t="str">
        <f aca="false">INDEX(Assumptions!$B$33:$B$41,MATCH(Q2871&amp;"|"&amp;R2871,Assumptions!$A$33:$A$41,0))</f>
        <v>Established Core</v>
      </c>
      <c r="T2871" s="7" t="n">
        <f aca="false">IF(ISNUMBER(Data_Clean!V2871),J2871*Data_Clean!V2871,0)</f>
        <v>144.7903835</v>
      </c>
    </row>
    <row r="2872" customFormat="false" ht="15" hidden="false" customHeight="false" outlineLevel="0" collapsed="false">
      <c r="A2872" s="15" t="str">
        <f aca="false">Data_Clean!A2872</f>
        <v>CX102868</v>
      </c>
      <c r="B2872" s="14" t="n">
        <f aca="false">Data_Clean!G2872*Assumptions!$B$5</f>
        <v>131.95275</v>
      </c>
      <c r="C2872" s="14" t="n">
        <f aca="false">IF(Data_Clean!H2872="",0,Data_Clean!H2872)*Assumptions!$B$6</f>
        <v>0</v>
      </c>
      <c r="D2872" s="14" t="n">
        <f aca="false">Data_Clean!I2872*Assumptions!$B$7</f>
        <v>0</v>
      </c>
      <c r="E2872" s="14" t="n">
        <f aca="false">Data_Clean!J2872*Assumptions!$B$8</f>
        <v>0</v>
      </c>
      <c r="F2872" s="14" t="n">
        <f aca="false">Data_Clean!K2872*Assumptions!$B$9</f>
        <v>1626.9</v>
      </c>
      <c r="G2872" s="14" t="n">
        <f aca="false">Data_Clean!L2872*Assumptions!$B$10</f>
        <v>184.95</v>
      </c>
      <c r="H2872" s="14" t="n">
        <f aca="false">IF(OR(Data_Clean!M2872="",Data_Clean!N2872=""),0,Data_Clean!M2872*Data_Clean!N2872/100)*Assumptions!$B$13*Assumptions!$B$11</f>
        <v>0</v>
      </c>
      <c r="I2872" s="14" t="n">
        <f aca="false">Data_Clean!O2872*4*Assumptions!$B$12</f>
        <v>0</v>
      </c>
      <c r="J2872" s="14" t="n">
        <f aca="false">SUM(B2872:I2872)</f>
        <v>1943.80275</v>
      </c>
      <c r="K2872" s="16" t="n">
        <f aca="false">IF(Data_Clean!P2872="","",Assumptions!$B$15*0.5^(Data_Clean!P2872/Assumptions!$B$20))</f>
        <v>27.9909897461042</v>
      </c>
      <c r="L2872" s="16" t="n">
        <f aca="false">Assumptions!$B$16*MIN(1,LN(1+Data_Clean!Q2872)/LN(1+Assumptions!$B$21))</f>
        <v>14.4532413158944</v>
      </c>
      <c r="M2872" s="16" t="n">
        <f aca="false">Assumptions!$B$17*(0.6*MIN(1,Data_Clean!R2872/Assumptions!$B$22)+0.4*IF(Data_Clean!S2872="",0,Data_Clean!S2872))</f>
        <v>11.856</v>
      </c>
      <c r="N2872" s="16" t="n">
        <f aca="false">Assumptions!$B$18*MIN(1,(Data_Clean!F2872-1)/Assumptions!$B$23)</f>
        <v>10</v>
      </c>
      <c r="O2872" s="16" t="n">
        <f aca="false">Assumptions!$B$19*(0.4*IF(Data_Clean!E2872="",0,MIN(1,Data_Clean!E2872/12/Assumptions!$B$24))+0.35*IF(Data_Clean!D2872="Y",1,0)+0.25*(1-MIN(Data_Clean!T2872,3)/3))/IF(Data_Clean!E2872="",0.6,1)</f>
        <v>11.3</v>
      </c>
      <c r="P2872" s="16" t="n">
        <f aca="false">SUM(K2872:O2872)/(Assumptions!$D$5-IF(K2872="",Assumptions!$B$15,0))*100</f>
        <v>75.6002310619986</v>
      </c>
      <c r="Q2872" s="7" t="str">
        <f aca="false">IF(J2872&gt;=Assumptions!$B$26,"High",IF(J2872&gt;=Assumptions!$B$27,"Mid","Low"))</f>
        <v>High</v>
      </c>
      <c r="R2872" s="7" t="str">
        <f aca="false">IF(P2872&gt;=Assumptions!$B$28,"High",IF(P2872&gt;=Assumptions!$B$29,"Mid","Low"))</f>
        <v>High</v>
      </c>
      <c r="S2872" s="7" t="str">
        <f aca="false">INDEX(Assumptions!$B$33:$B$41,MATCH(Q2872&amp;"|"&amp;R2872,Assumptions!$A$33:$A$41,0))</f>
        <v>Premier Advocates</v>
      </c>
      <c r="T2872" s="7" t="n">
        <f aca="false">IF(ISNUMBER(Data_Clean!V2872),J2872*Data_Clean!V2872,0)</f>
        <v>53.6489559</v>
      </c>
    </row>
    <row r="2873" customFormat="false" ht="15" hidden="false" customHeight="false" outlineLevel="0" collapsed="false">
      <c r="A2873" s="15" t="str">
        <f aca="false">Data_Clean!A2873</f>
        <v>CX102869</v>
      </c>
      <c r="B2873" s="14" t="n">
        <f aca="false">Data_Clean!G2873*Assumptions!$B$5</f>
        <v>143.95075</v>
      </c>
      <c r="C2873" s="14" t="n">
        <f aca="false">IF(Data_Clean!H2873="",0,Data_Clean!H2873)*Assumptions!$B$6</f>
        <v>830.21508</v>
      </c>
      <c r="D2873" s="14" t="n">
        <f aca="false">Data_Clean!I2873*Assumptions!$B$7</f>
        <v>0</v>
      </c>
      <c r="E2873" s="14" t="n">
        <f aca="false">Data_Clean!J2873*Assumptions!$B$8</f>
        <v>0</v>
      </c>
      <c r="F2873" s="14" t="n">
        <f aca="false">Data_Clean!K2873*Assumptions!$B$9</f>
        <v>0</v>
      </c>
      <c r="G2873" s="14" t="n">
        <f aca="false">Data_Clean!L2873*Assumptions!$B$10</f>
        <v>0</v>
      </c>
      <c r="H2873" s="14" t="n">
        <f aca="false">IF(OR(Data_Clean!M2873="",Data_Clean!N2873=""),0,Data_Clean!M2873*Data_Clean!N2873/100)*Assumptions!$B$13*Assumptions!$B$11</f>
        <v>267.972</v>
      </c>
      <c r="I2873" s="14" t="n">
        <f aca="false">Data_Clean!O2873*4*Assumptions!$B$12</f>
        <v>7.33824</v>
      </c>
      <c r="J2873" s="14" t="n">
        <f aca="false">SUM(B2873:I2873)</f>
        <v>1249.47607</v>
      </c>
      <c r="K2873" s="16" t="n">
        <f aca="false">IF(Data_Clean!P2873="","",Assumptions!$B$15*0.5^(Data_Clean!P2873/Assumptions!$B$20))</f>
        <v>13.6758373283733</v>
      </c>
      <c r="L2873" s="16" t="n">
        <f aca="false">Assumptions!$B$16*MIN(1,LN(1+Data_Clean!Q2873)/LN(1+Assumptions!$B$21))</f>
        <v>11.0057238927514</v>
      </c>
      <c r="M2873" s="16" t="n">
        <f aca="false">Assumptions!$B$17*(0.6*MIN(1,Data_Clean!R2873/Assumptions!$B$22)+0.4*IF(Data_Clean!S2873="",0,Data_Clean!S2873))</f>
        <v>3.354</v>
      </c>
      <c r="N2873" s="16" t="n">
        <f aca="false">Assumptions!$B$18*MIN(1,(Data_Clean!F2873-1)/Assumptions!$B$23)</f>
        <v>10</v>
      </c>
      <c r="O2873" s="16" t="n">
        <f aca="false">Assumptions!$B$19*(0.4*IF(Data_Clean!E2873="",0,MIN(1,Data_Clean!E2873/12/Assumptions!$B$24))+0.35*IF(Data_Clean!D2873="Y",1,0)+0.25*(1-MIN(Data_Clean!T2873,3)/3))/IF(Data_Clean!E2873="",0.6,1)</f>
        <v>4.4</v>
      </c>
      <c r="P2873" s="16" t="n">
        <f aca="false">SUM(K2873:O2873)/(Assumptions!$D$5-IF(K2873="",Assumptions!$B$15,0))*100</f>
        <v>42.4355612211246</v>
      </c>
      <c r="Q2873" s="7" t="str">
        <f aca="false">IF(J2873&gt;=Assumptions!$B$26,"High",IF(J2873&gt;=Assumptions!$B$27,"Mid","Low"))</f>
        <v>Mid</v>
      </c>
      <c r="R2873" s="7" t="str">
        <f aca="false">IF(P2873&gt;=Assumptions!$B$28,"High",IF(P2873&gt;=Assumptions!$B$29,"Mid","Low"))</f>
        <v>Low</v>
      </c>
      <c r="S2873" s="7" t="str">
        <f aca="false">INDEX(Assumptions!$B$33:$B$41,MATCH(Q2873&amp;"|"&amp;R2873,Assumptions!$A$33:$A$41,0))</f>
        <v>Light Touch</v>
      </c>
      <c r="T2873" s="7" t="n">
        <f aca="false">IF(ISNUMBER(Data_Clean!V2873),J2873*Data_Clean!V2873,0)</f>
        <v>117.45075058</v>
      </c>
    </row>
    <row r="2874" customFormat="false" ht="15" hidden="false" customHeight="false" outlineLevel="0" collapsed="false">
      <c r="A2874" s="15" t="str">
        <f aca="false">Data_Clean!A2874</f>
        <v>CX102870</v>
      </c>
      <c r="B2874" s="14" t="n">
        <f aca="false">Data_Clean!G2874*Assumptions!$B$5</f>
        <v>27.98475</v>
      </c>
      <c r="C2874" s="14" t="n">
        <f aca="false">IF(Data_Clean!H2874="",0,Data_Clean!H2874)*Assumptions!$B$6</f>
        <v>0</v>
      </c>
      <c r="D2874" s="14" t="n">
        <f aca="false">Data_Clean!I2874*Assumptions!$B$7</f>
        <v>0</v>
      </c>
      <c r="E2874" s="14" t="n">
        <f aca="false">Data_Clean!J2874*Assumptions!$B$8</f>
        <v>0</v>
      </c>
      <c r="F2874" s="14" t="n">
        <f aca="false">Data_Clean!K2874*Assumptions!$B$9</f>
        <v>0</v>
      </c>
      <c r="G2874" s="14" t="n">
        <f aca="false">Data_Clean!L2874*Assumptions!$B$10</f>
        <v>0</v>
      </c>
      <c r="H2874" s="14" t="n">
        <f aca="false">IF(OR(Data_Clean!M2874="",Data_Clean!N2874=""),0,Data_Clean!M2874*Data_Clean!N2874/100)*Assumptions!$B$13*Assumptions!$B$11</f>
        <v>0</v>
      </c>
      <c r="I2874" s="14" t="n">
        <f aca="false">Data_Clean!O2874*4*Assumptions!$B$12</f>
        <v>0</v>
      </c>
      <c r="J2874" s="14" t="n">
        <f aca="false">SUM(B2874:I2874)</f>
        <v>27.98475</v>
      </c>
      <c r="K2874" s="16" t="n">
        <f aca="false">IF(Data_Clean!P2874="","",Assumptions!$B$15*0.5^(Data_Clean!P2874/Assumptions!$B$20))</f>
        <v>1.74943685913151</v>
      </c>
      <c r="L2874" s="16" t="n">
        <f aca="false">Assumptions!$B$16*MIN(1,LN(1+Data_Clean!Q2874)/LN(1+Assumptions!$B$21))</f>
        <v>0</v>
      </c>
      <c r="M2874" s="16" t="n">
        <f aca="false">Assumptions!$B$17*(0.6*MIN(1,Data_Clean!R2874/Assumptions!$B$22)+0.4*IF(Data_Clean!S2874="",0,Data_Clean!S2874))</f>
        <v>0</v>
      </c>
      <c r="N2874" s="16" t="n">
        <f aca="false">Assumptions!$B$18*MIN(1,(Data_Clean!F2874-1)/Assumptions!$B$23)</f>
        <v>5</v>
      </c>
      <c r="O2874" s="16" t="n">
        <f aca="false">Assumptions!$B$19*(0.4*IF(Data_Clean!E2874="",0,MIN(1,Data_Clean!E2874/12/Assumptions!$B$24))+0.35*IF(Data_Clean!D2874="Y",1,0)+0.25*(1-MIN(Data_Clean!T2874,3)/3))/IF(Data_Clean!E2874="",0.6,1)</f>
        <v>3.95</v>
      </c>
      <c r="P2874" s="16" t="n">
        <f aca="false">SUM(K2874:O2874)/(Assumptions!$D$5-IF(K2874="",Assumptions!$B$15,0))*100</f>
        <v>10.6994368591315</v>
      </c>
      <c r="Q2874" s="7" t="str">
        <f aca="false">IF(J2874&gt;=Assumptions!$B$26,"High",IF(J2874&gt;=Assumptions!$B$27,"Mid","Low"))</f>
        <v>Low</v>
      </c>
      <c r="R2874" s="7" t="str">
        <f aca="false">IF(P2874&gt;=Assumptions!$B$28,"High",IF(P2874&gt;=Assumptions!$B$29,"Mid","Low"))</f>
        <v>Low</v>
      </c>
      <c r="S2874" s="7" t="str">
        <f aca="false">INDEX(Assumptions!$B$33:$B$41,MATCH(Q2874&amp;"|"&amp;R2874,Assumptions!$A$33:$A$41,0))</f>
        <v>Dormant &amp; Low Value</v>
      </c>
      <c r="T2874" s="7" t="n">
        <f aca="false">IF(ISNUMBER(Data_Clean!V2874),J2874*Data_Clean!V2874,0)</f>
        <v>10.972820475</v>
      </c>
    </row>
    <row r="2875" customFormat="false" ht="15" hidden="false" customHeight="false" outlineLevel="0" collapsed="false">
      <c r="A2875" s="15" t="str">
        <f aca="false">Data_Clean!A2875</f>
        <v>CX102871</v>
      </c>
      <c r="B2875" s="14" t="n">
        <f aca="false">Data_Clean!G2875*Assumptions!$B$5</f>
        <v>99.028</v>
      </c>
      <c r="C2875" s="14" t="n">
        <f aca="false">IF(Data_Clean!H2875="",0,Data_Clean!H2875)*Assumptions!$B$6</f>
        <v>665.02356</v>
      </c>
      <c r="D2875" s="14" t="n">
        <f aca="false">Data_Clean!I2875*Assumptions!$B$7</f>
        <v>0</v>
      </c>
      <c r="E2875" s="14" t="n">
        <f aca="false">Data_Clean!J2875*Assumptions!$B$8</f>
        <v>0</v>
      </c>
      <c r="F2875" s="14" t="n">
        <f aca="false">Data_Clean!K2875*Assumptions!$B$9</f>
        <v>2616.9</v>
      </c>
      <c r="G2875" s="14" t="n">
        <f aca="false">Data_Clean!L2875*Assumptions!$B$10</f>
        <v>0</v>
      </c>
      <c r="H2875" s="14" t="n">
        <f aca="false">IF(OR(Data_Clean!M2875="",Data_Clean!N2875=""),0,Data_Clean!M2875*Data_Clean!N2875/100)*Assumptions!$B$13*Assumptions!$B$11</f>
        <v>0</v>
      </c>
      <c r="I2875" s="14" t="n">
        <f aca="false">Data_Clean!O2875*4*Assumptions!$B$12</f>
        <v>0</v>
      </c>
      <c r="J2875" s="14" t="n">
        <f aca="false">SUM(B2875:I2875)</f>
        <v>3380.95156</v>
      </c>
      <c r="K2875" s="16" t="n">
        <f aca="false">IF(Data_Clean!P2875="","",Assumptions!$B$15*0.5^(Data_Clean!P2875/Assumptions!$B$20))</f>
        <v>28.6452481173125</v>
      </c>
      <c r="L2875" s="16" t="n">
        <f aca="false">Assumptions!$B$16*MIN(1,LN(1+Data_Clean!Q2875)/LN(1+Assumptions!$B$21))</f>
        <v>15.8750156145389</v>
      </c>
      <c r="M2875" s="16" t="n">
        <f aca="false">Assumptions!$B$17*(0.6*MIN(1,Data_Clean!R2875/Assumptions!$B$22)+0.4*IF(Data_Clean!S2875="",0,Data_Clean!S2875))</f>
        <v>13.89</v>
      </c>
      <c r="N2875" s="16" t="n">
        <f aca="false">Assumptions!$B$18*MIN(1,(Data_Clean!F2875-1)/Assumptions!$B$23)</f>
        <v>10</v>
      </c>
      <c r="O2875" s="16" t="n">
        <f aca="false">Assumptions!$B$19*(0.4*IF(Data_Clean!E2875="",0,MIN(1,Data_Clean!E2875/12/Assumptions!$B$24))+0.35*IF(Data_Clean!D2875="Y",1,0)+0.25*(1-MIN(Data_Clean!T2875,3)/3))/IF(Data_Clean!E2875="",0.6,1)</f>
        <v>9.5</v>
      </c>
      <c r="P2875" s="16" t="n">
        <f aca="false">SUM(K2875:O2875)/(Assumptions!$D$5-IF(K2875="",Assumptions!$B$15,0))*100</f>
        <v>77.9102637318514</v>
      </c>
      <c r="Q2875" s="7" t="str">
        <f aca="false">IF(J2875&gt;=Assumptions!$B$26,"High",IF(J2875&gt;=Assumptions!$B$27,"Mid","Low"))</f>
        <v>High</v>
      </c>
      <c r="R2875" s="7" t="str">
        <f aca="false">IF(P2875&gt;=Assumptions!$B$28,"High",IF(P2875&gt;=Assumptions!$B$29,"Mid","Low"))</f>
        <v>High</v>
      </c>
      <c r="S2875" s="7" t="str">
        <f aca="false">INDEX(Assumptions!$B$33:$B$41,MATCH(Q2875&amp;"|"&amp;R2875,Assumptions!$A$33:$A$41,0))</f>
        <v>Premier Advocates</v>
      </c>
      <c r="T2875" s="7" t="n">
        <f aca="false">IF(ISNUMBER(Data_Clean!V2875),J2875*Data_Clean!V2875,0)</f>
        <v>103.795212892</v>
      </c>
    </row>
    <row r="2876" customFormat="false" ht="15" hidden="false" customHeight="false" outlineLevel="0" collapsed="false">
      <c r="A2876" s="15" t="str">
        <f aca="false">Data_Clean!A2876</f>
        <v>CX102872</v>
      </c>
      <c r="B2876" s="14" t="n">
        <f aca="false">Data_Clean!G2876*Assumptions!$B$5</f>
        <v>18.2345</v>
      </c>
      <c r="C2876" s="14" t="n">
        <f aca="false">IF(Data_Clean!H2876="",0,Data_Clean!H2876)*Assumptions!$B$6</f>
        <v>0</v>
      </c>
      <c r="D2876" s="14" t="n">
        <f aca="false">Data_Clean!I2876*Assumptions!$B$7</f>
        <v>0</v>
      </c>
      <c r="E2876" s="14" t="n">
        <f aca="false">Data_Clean!J2876*Assumptions!$B$8</f>
        <v>0</v>
      </c>
      <c r="F2876" s="14" t="n">
        <f aca="false">Data_Clean!K2876*Assumptions!$B$9</f>
        <v>0</v>
      </c>
      <c r="G2876" s="14" t="n">
        <f aca="false">Data_Clean!L2876*Assumptions!$B$10</f>
        <v>311.85</v>
      </c>
      <c r="H2876" s="14" t="n">
        <f aca="false">IF(OR(Data_Clean!M2876="",Data_Clean!N2876=""),0,Data_Clean!M2876*Data_Clean!N2876/100)*Assumptions!$B$13*Assumptions!$B$11</f>
        <v>0</v>
      </c>
      <c r="I2876" s="14" t="n">
        <f aca="false">Data_Clean!O2876*4*Assumptions!$B$12</f>
        <v>0</v>
      </c>
      <c r="J2876" s="14" t="n">
        <f aca="false">SUM(B2876:I2876)</f>
        <v>330.0845</v>
      </c>
      <c r="K2876" s="16" t="n">
        <f aca="false">IF(Data_Clean!P2876="","",Assumptions!$B$15*0.5^(Data_Clean!P2876/Assumptions!$B$20))</f>
        <v>27.3516746567465</v>
      </c>
      <c r="L2876" s="16" t="n">
        <f aca="false">Assumptions!$B$16*MIN(1,LN(1+Data_Clean!Q2876)/LN(1+Assumptions!$B$21))</f>
        <v>18.3774466602187</v>
      </c>
      <c r="M2876" s="16" t="n">
        <f aca="false">Assumptions!$B$17*(0.6*MIN(1,Data_Clean!R2876/Assumptions!$B$22)+0.4*IF(Data_Clean!S2876="",0,Data_Clean!S2876))</f>
        <v>15</v>
      </c>
      <c r="N2876" s="16" t="n">
        <f aca="false">Assumptions!$B$18*MIN(1,(Data_Clean!F2876-1)/Assumptions!$B$23)</f>
        <v>5</v>
      </c>
      <c r="O2876" s="16" t="n">
        <f aca="false">Assumptions!$B$19*(0.4*IF(Data_Clean!E2876="",0,MIN(1,Data_Clean!E2876/12/Assumptions!$B$24))+0.35*IF(Data_Clean!D2876="Y",1,0)+0.25*(1-MIN(Data_Clean!T2876,3)/3))/IF(Data_Clean!E2876="",0.6,1)</f>
        <v>6.95</v>
      </c>
      <c r="P2876" s="16" t="n">
        <f aca="false">SUM(K2876:O2876)/(Assumptions!$D$5-IF(K2876="",Assumptions!$B$15,0))*100</f>
        <v>72.6791213169652</v>
      </c>
      <c r="Q2876" s="7" t="str">
        <f aca="false">IF(J2876&gt;=Assumptions!$B$26,"High",IF(J2876&gt;=Assumptions!$B$27,"Mid","Low"))</f>
        <v>Low</v>
      </c>
      <c r="R2876" s="7" t="str">
        <f aca="false">IF(P2876&gt;=Assumptions!$B$28,"High",IF(P2876&gt;=Assumptions!$B$29,"Mid","Low"))</f>
        <v>High</v>
      </c>
      <c r="S2876" s="7" t="str">
        <f aca="false">INDEX(Assumptions!$B$33:$B$41,MATCH(Q2876&amp;"|"&amp;R2876,Assumptions!$A$33:$A$41,0))</f>
        <v>Engaged Builders</v>
      </c>
      <c r="T2876" s="7" t="n">
        <f aca="false">IF(ISNUMBER(Data_Clean!V2876),J2876*Data_Clean!V2876,0)</f>
        <v>17.4284616</v>
      </c>
    </row>
    <row r="2877" customFormat="false" ht="15" hidden="false" customHeight="false" outlineLevel="0" collapsed="false">
      <c r="A2877" s="15" t="str">
        <f aca="false">Data_Clean!A2877</f>
        <v>CX102873</v>
      </c>
      <c r="B2877" s="14" t="n">
        <f aca="false">Data_Clean!G2877*Assumptions!$B$5</f>
        <v>156.70975</v>
      </c>
      <c r="C2877" s="14" t="n">
        <f aca="false">IF(Data_Clean!H2877="",0,Data_Clean!H2877)*Assumptions!$B$6</f>
        <v>0</v>
      </c>
      <c r="D2877" s="14" t="n">
        <f aca="false">Data_Clean!I2877*Assumptions!$B$7</f>
        <v>553.6</v>
      </c>
      <c r="E2877" s="14" t="n">
        <f aca="false">Data_Clean!J2877*Assumptions!$B$8</f>
        <v>0</v>
      </c>
      <c r="F2877" s="14" t="n">
        <f aca="false">Data_Clean!K2877*Assumptions!$B$9</f>
        <v>0</v>
      </c>
      <c r="G2877" s="14" t="n">
        <f aca="false">Data_Clean!L2877*Assumptions!$B$10</f>
        <v>0</v>
      </c>
      <c r="H2877" s="14" t="n">
        <f aca="false">IF(OR(Data_Clean!M2877="",Data_Clean!N2877=""),0,Data_Clean!M2877*Data_Clean!N2877/100)*Assumptions!$B$13*Assumptions!$B$11</f>
        <v>0</v>
      </c>
      <c r="I2877" s="14" t="n">
        <f aca="false">Data_Clean!O2877*4*Assumptions!$B$12</f>
        <v>0</v>
      </c>
      <c r="J2877" s="14" t="n">
        <f aca="false">SUM(B2877:I2877)</f>
        <v>710.30975</v>
      </c>
      <c r="K2877" s="16" t="n">
        <f aca="false">IF(Data_Clean!P2877="","",Assumptions!$B$15*0.5^(Data_Clean!P2877/Assumptions!$B$20))</f>
        <v>20.2552491925229</v>
      </c>
      <c r="L2877" s="16" t="n">
        <f aca="false">Assumptions!$B$16*MIN(1,LN(1+Data_Clean!Q2877)/LN(1+Assumptions!$B$21))</f>
        <v>13.0760265116583</v>
      </c>
      <c r="M2877" s="16" t="n">
        <f aca="false">Assumptions!$B$17*(0.6*MIN(1,Data_Clean!R2877/Assumptions!$B$22)+0.4*IF(Data_Clean!S2877="",0,Data_Clean!S2877))</f>
        <v>5.964</v>
      </c>
      <c r="N2877" s="16" t="n">
        <f aca="false">Assumptions!$B$18*MIN(1,(Data_Clean!F2877-1)/Assumptions!$B$23)</f>
        <v>5</v>
      </c>
      <c r="O2877" s="16" t="n">
        <f aca="false">Assumptions!$B$19*(0.4*IF(Data_Clean!E2877="",0,MIN(1,Data_Clean!E2877/12/Assumptions!$B$24))+0.35*IF(Data_Clean!D2877="Y",1,0)+0.25*(1-MIN(Data_Clean!T2877,3)/3))/IF(Data_Clean!E2877="",0.6,1)</f>
        <v>9.75</v>
      </c>
      <c r="P2877" s="16" t="n">
        <f aca="false">SUM(K2877:O2877)/(Assumptions!$D$5-IF(K2877="",Assumptions!$B$15,0))*100</f>
        <v>54.0452757041811</v>
      </c>
      <c r="Q2877" s="7" t="str">
        <f aca="false">IF(J2877&gt;=Assumptions!$B$26,"High",IF(J2877&gt;=Assumptions!$B$27,"Mid","Low"))</f>
        <v>Mid</v>
      </c>
      <c r="R2877" s="7" t="str">
        <f aca="false">IF(P2877&gt;=Assumptions!$B$28,"High",IF(P2877&gt;=Assumptions!$B$29,"Mid","Low"))</f>
        <v>Mid</v>
      </c>
      <c r="S2877" s="7" t="str">
        <f aca="false">INDEX(Assumptions!$B$33:$B$41,MATCH(Q2877&amp;"|"&amp;R2877,Assumptions!$A$33:$A$41,0))</f>
        <v>Established Core</v>
      </c>
      <c r="T2877" s="7" t="n">
        <f aca="false">IF(ISNUMBER(Data_Clean!V2877),J2877*Data_Clean!V2877,0)</f>
        <v>49.86374445</v>
      </c>
    </row>
    <row r="2878" customFormat="false" ht="15" hidden="false" customHeight="false" outlineLevel="0" collapsed="false">
      <c r="A2878" s="15" t="str">
        <f aca="false">Data_Clean!A2878</f>
        <v>CX102874</v>
      </c>
      <c r="B2878" s="14" t="n">
        <f aca="false">Data_Clean!G2878*Assumptions!$B$5</f>
        <v>10.464</v>
      </c>
      <c r="C2878" s="14" t="n">
        <f aca="false">IF(Data_Clean!H2878="",0,Data_Clean!H2878)*Assumptions!$B$6</f>
        <v>0</v>
      </c>
      <c r="D2878" s="14" t="n">
        <f aca="false">Data_Clean!I2878*Assumptions!$B$7</f>
        <v>0</v>
      </c>
      <c r="E2878" s="14" t="n">
        <f aca="false">Data_Clean!J2878*Assumptions!$B$8</f>
        <v>0</v>
      </c>
      <c r="F2878" s="14" t="n">
        <f aca="false">Data_Clean!K2878*Assumptions!$B$9</f>
        <v>0</v>
      </c>
      <c r="G2878" s="14" t="n">
        <f aca="false">Data_Clean!L2878*Assumptions!$B$10</f>
        <v>0</v>
      </c>
      <c r="H2878" s="14" t="n">
        <f aca="false">IF(OR(Data_Clean!M2878="",Data_Clean!N2878=""),0,Data_Clean!M2878*Data_Clean!N2878/100)*Assumptions!$B$13*Assumptions!$B$11</f>
        <v>0</v>
      </c>
      <c r="I2878" s="14" t="n">
        <f aca="false">Data_Clean!O2878*4*Assumptions!$B$12</f>
        <v>0</v>
      </c>
      <c r="J2878" s="14" t="n">
        <f aca="false">SUM(B2878:I2878)</f>
        <v>10.464</v>
      </c>
      <c r="K2878" s="16" t="n">
        <f aca="false">IF(Data_Clean!P2878="","",Assumptions!$B$15*0.5^(Data_Clean!P2878/Assumptions!$B$20))</f>
        <v>15.3506083799516</v>
      </c>
      <c r="L2878" s="16" t="n">
        <f aca="false">Assumptions!$B$16*MIN(1,LN(1+Data_Clean!Q2878)/LN(1+Assumptions!$B$21))</f>
        <v>9.16313819982653</v>
      </c>
      <c r="M2878" s="16" t="n">
        <f aca="false">Assumptions!$B$17*(0.6*MIN(1,Data_Clean!R2878/Assumptions!$B$22)+0.4*IF(Data_Clean!S2878="",0,Data_Clean!S2878))</f>
        <v>8.148</v>
      </c>
      <c r="N2878" s="16" t="n">
        <f aca="false">Assumptions!$B$18*MIN(1,(Data_Clean!F2878-1)/Assumptions!$B$23)</f>
        <v>0</v>
      </c>
      <c r="O2878" s="16" t="n">
        <f aca="false">Assumptions!$B$19*(0.4*IF(Data_Clean!E2878="",0,MIN(1,Data_Clean!E2878/12/Assumptions!$B$24))+0.35*IF(Data_Clean!D2878="Y",1,0)+0.25*(1-MIN(Data_Clean!T2878,3)/3))/IF(Data_Clean!E2878="",0.6,1)</f>
        <v>0.5</v>
      </c>
      <c r="P2878" s="16" t="n">
        <f aca="false">SUM(K2878:O2878)/(Assumptions!$D$5-IF(K2878="",Assumptions!$B$15,0))*100</f>
        <v>33.1617465797782</v>
      </c>
      <c r="Q2878" s="7" t="str">
        <f aca="false">IF(J2878&gt;=Assumptions!$B$26,"High",IF(J2878&gt;=Assumptions!$B$27,"Mid","Low"))</f>
        <v>Low</v>
      </c>
      <c r="R2878" s="7" t="str">
        <f aca="false">IF(P2878&gt;=Assumptions!$B$28,"High",IF(P2878&gt;=Assumptions!$B$29,"Mid","Low"))</f>
        <v>Low</v>
      </c>
      <c r="S2878" s="7" t="str">
        <f aca="false">INDEX(Assumptions!$B$33:$B$41,MATCH(Q2878&amp;"|"&amp;R2878,Assumptions!$A$33:$A$41,0))</f>
        <v>Dormant &amp; Low Value</v>
      </c>
      <c r="T2878" s="7" t="n">
        <f aca="false">IF(ISNUMBER(Data_Clean!V2878),J2878*Data_Clean!V2878,0)</f>
        <v>6.5096544</v>
      </c>
    </row>
    <row r="2879" customFormat="false" ht="15" hidden="false" customHeight="false" outlineLevel="0" collapsed="false">
      <c r="A2879" s="15" t="str">
        <f aca="false">Data_Clean!A2879</f>
        <v>CX102875</v>
      </c>
      <c r="B2879" s="14" t="n">
        <f aca="false">Data_Clean!G2879*Assumptions!$B$5</f>
        <v>21.934</v>
      </c>
      <c r="C2879" s="14" t="n">
        <f aca="false">IF(Data_Clean!H2879="",0,Data_Clean!H2879)*Assumptions!$B$6</f>
        <v>56.54856</v>
      </c>
      <c r="D2879" s="14" t="n">
        <f aca="false">Data_Clean!I2879*Assumptions!$B$7</f>
        <v>93.6</v>
      </c>
      <c r="E2879" s="14" t="n">
        <f aca="false">Data_Clean!J2879*Assumptions!$B$8</f>
        <v>236.54325</v>
      </c>
      <c r="F2879" s="14" t="n">
        <f aca="false">Data_Clean!K2879*Assumptions!$B$9</f>
        <v>0</v>
      </c>
      <c r="G2879" s="14" t="n">
        <f aca="false">Data_Clean!L2879*Assumptions!$B$10</f>
        <v>0</v>
      </c>
      <c r="H2879" s="14" t="n">
        <f aca="false">IF(OR(Data_Clean!M2879="",Data_Clean!N2879=""),0,Data_Clean!M2879*Data_Clean!N2879/100)*Assumptions!$B$13*Assumptions!$B$11</f>
        <v>121.2</v>
      </c>
      <c r="I2879" s="14" t="n">
        <f aca="false">Data_Clean!O2879*4*Assumptions!$B$12</f>
        <v>4.8168</v>
      </c>
      <c r="J2879" s="14" t="n">
        <f aca="false">SUM(B2879:I2879)</f>
        <v>534.64261</v>
      </c>
      <c r="K2879" s="16" t="n">
        <f aca="false">IF(Data_Clean!P2879="","",Assumptions!$B$15*0.5^(Data_Clean!P2879/Assumptions!$B$20))</f>
        <v>26.7269615442102</v>
      </c>
      <c r="L2879" s="16" t="n">
        <f aca="false">Assumptions!$B$16*MIN(1,LN(1+Data_Clean!Q2879)/LN(1+Assumptions!$B$21))</f>
        <v>15.7812965263578</v>
      </c>
      <c r="M2879" s="16" t="n">
        <f aca="false">Assumptions!$B$17*(0.6*MIN(1,Data_Clean!R2879/Assumptions!$B$22)+0.4*IF(Data_Clean!S2879="",0,Data_Clean!S2879))</f>
        <v>4.422</v>
      </c>
      <c r="N2879" s="16" t="n">
        <f aca="false">Assumptions!$B$18*MIN(1,(Data_Clean!F2879-1)/Assumptions!$B$23)</f>
        <v>20</v>
      </c>
      <c r="O2879" s="16" t="n">
        <f aca="false">Assumptions!$B$19*(0.4*IF(Data_Clean!E2879="",0,MIN(1,Data_Clean!E2879/12/Assumptions!$B$24))+0.35*IF(Data_Clean!D2879="Y",1,0)+0.25*(1-MIN(Data_Clean!T2879,3)/3))/IF(Data_Clean!E2879="",0.6,1)</f>
        <v>15</v>
      </c>
      <c r="P2879" s="16" t="n">
        <f aca="false">SUM(K2879:O2879)/(Assumptions!$D$5-IF(K2879="",Assumptions!$B$15,0))*100</f>
        <v>81.9302580705679</v>
      </c>
      <c r="Q2879" s="7" t="str">
        <f aca="false">IF(J2879&gt;=Assumptions!$B$26,"High",IF(J2879&gt;=Assumptions!$B$27,"Mid","Low"))</f>
        <v>Mid</v>
      </c>
      <c r="R2879" s="7" t="str">
        <f aca="false">IF(P2879&gt;=Assumptions!$B$28,"High",IF(P2879&gt;=Assumptions!$B$29,"Mid","Low"))</f>
        <v>High</v>
      </c>
      <c r="S2879" s="7" t="str">
        <f aca="false">INDEX(Assumptions!$B$33:$B$41,MATCH(Q2879&amp;"|"&amp;R2879,Assumptions!$A$33:$A$41,0))</f>
        <v>Engaged Builders</v>
      </c>
      <c r="T2879" s="7" t="n">
        <f aca="false">IF(ISNUMBER(Data_Clean!V2879),J2879*Data_Clean!V2879,0)</f>
        <v>7.217675235</v>
      </c>
    </row>
    <row r="2880" customFormat="false" ht="15" hidden="false" customHeight="false" outlineLevel="0" collapsed="false">
      <c r="A2880" s="15" t="str">
        <f aca="false">Data_Clean!A2880</f>
        <v>CX102876</v>
      </c>
      <c r="B2880" s="14" t="n">
        <f aca="false">Data_Clean!G2880*Assumptions!$B$5</f>
        <v>180.7215</v>
      </c>
      <c r="C2880" s="14" t="n">
        <f aca="false">IF(Data_Clean!H2880="",0,Data_Clean!H2880)*Assumptions!$B$6</f>
        <v>0</v>
      </c>
      <c r="D2880" s="14" t="n">
        <f aca="false">Data_Clean!I2880*Assumptions!$B$7</f>
        <v>0</v>
      </c>
      <c r="E2880" s="14" t="n">
        <f aca="false">Data_Clean!J2880*Assumptions!$B$8</f>
        <v>0</v>
      </c>
      <c r="F2880" s="14" t="n">
        <f aca="false">Data_Clean!K2880*Assumptions!$B$9</f>
        <v>0</v>
      </c>
      <c r="G2880" s="14" t="n">
        <f aca="false">Data_Clean!L2880*Assumptions!$B$10</f>
        <v>0</v>
      </c>
      <c r="H2880" s="14" t="n">
        <f aca="false">IF(OR(Data_Clean!M2880="",Data_Clean!N2880=""),0,Data_Clean!M2880*Data_Clean!N2880/100)*Assumptions!$B$13*Assumptions!$B$11</f>
        <v>0</v>
      </c>
      <c r="I2880" s="14" t="n">
        <f aca="false">Data_Clean!O2880*4*Assumptions!$B$12</f>
        <v>0</v>
      </c>
      <c r="J2880" s="14" t="n">
        <f aca="false">SUM(B2880:I2880)</f>
        <v>180.7215</v>
      </c>
      <c r="K2880" s="16" t="n">
        <f aca="false">IF(Data_Clean!P2880="","",Assumptions!$B$15*0.5^(Data_Clean!P2880/Assumptions!$B$20))</f>
        <v>27.9909897461042</v>
      </c>
      <c r="L2880" s="16" t="n">
        <f aca="false">Assumptions!$B$16*MIN(1,LN(1+Data_Clean!Q2880)/LN(1+Assumptions!$B$21))</f>
        <v>12.4931739410702</v>
      </c>
      <c r="M2880" s="16" t="n">
        <f aca="false">Assumptions!$B$17*(0.6*MIN(1,Data_Clean!R2880/Assumptions!$B$22)+0.4*IF(Data_Clean!S2880="",0,Data_Clean!S2880))</f>
        <v>2.484</v>
      </c>
      <c r="N2880" s="16" t="n">
        <f aca="false">Assumptions!$B$18*MIN(1,(Data_Clean!F2880-1)/Assumptions!$B$23)</f>
        <v>0</v>
      </c>
      <c r="O2880" s="16" t="n">
        <f aca="false">Assumptions!$B$19*(0.4*IF(Data_Clean!E2880="",0,MIN(1,Data_Clean!E2880/12/Assumptions!$B$24))+0.35*IF(Data_Clean!D2880="Y",1,0)+0.25*(1-MIN(Data_Clean!T2880,3)/3))/IF(Data_Clean!E2880="",0.6,1)</f>
        <v>15</v>
      </c>
      <c r="P2880" s="16" t="n">
        <f aca="false">SUM(K2880:O2880)/(Assumptions!$D$5-IF(K2880="",Assumptions!$B$15,0))*100</f>
        <v>57.9681636871744</v>
      </c>
      <c r="Q2880" s="7" t="str">
        <f aca="false">IF(J2880&gt;=Assumptions!$B$26,"High",IF(J2880&gt;=Assumptions!$B$27,"Mid","Low"))</f>
        <v>Low</v>
      </c>
      <c r="R2880" s="7" t="str">
        <f aca="false">IF(P2880&gt;=Assumptions!$B$28,"High",IF(P2880&gt;=Assumptions!$B$29,"Mid","Low"))</f>
        <v>Mid</v>
      </c>
      <c r="S2880" s="7" t="str">
        <f aca="false">INDEX(Assumptions!$B$33:$B$41,MATCH(Q2880&amp;"|"&amp;R2880,Assumptions!$A$33:$A$41,0))</f>
        <v>Light Touch</v>
      </c>
      <c r="T2880" s="7" t="n">
        <f aca="false">IF(ISNUMBER(Data_Clean!V2880),J2880*Data_Clean!V2880,0)</f>
        <v>5.98188165</v>
      </c>
    </row>
    <row r="2881" customFormat="false" ht="15" hidden="false" customHeight="false" outlineLevel="0" collapsed="false">
      <c r="A2881" s="15" t="str">
        <f aca="false">Data_Clean!A2881</f>
        <v>CX102877</v>
      </c>
      <c r="B2881" s="14" t="n">
        <f aca="false">Data_Clean!G2881*Assumptions!$B$5</f>
        <v>31.711</v>
      </c>
      <c r="C2881" s="14" t="n">
        <f aca="false">IF(Data_Clean!H2881="",0,Data_Clean!H2881)*Assumptions!$B$6</f>
        <v>78.74784</v>
      </c>
      <c r="D2881" s="14" t="n">
        <f aca="false">Data_Clean!I2881*Assumptions!$B$7</f>
        <v>0</v>
      </c>
      <c r="E2881" s="14" t="n">
        <f aca="false">Data_Clean!J2881*Assumptions!$B$8</f>
        <v>0</v>
      </c>
      <c r="F2881" s="14" t="n">
        <f aca="false">Data_Clean!K2881*Assumptions!$B$9</f>
        <v>0</v>
      </c>
      <c r="G2881" s="14" t="n">
        <f aca="false">Data_Clean!L2881*Assumptions!$B$10</f>
        <v>0</v>
      </c>
      <c r="H2881" s="14" t="n">
        <f aca="false">IF(OR(Data_Clean!M2881="",Data_Clean!N2881=""),0,Data_Clean!M2881*Data_Clean!N2881/100)*Assumptions!$B$13*Assumptions!$B$11</f>
        <v>0</v>
      </c>
      <c r="I2881" s="14" t="n">
        <f aca="false">Data_Clean!O2881*4*Assumptions!$B$12</f>
        <v>0</v>
      </c>
      <c r="J2881" s="14" t="n">
        <f aca="false">SUM(B2881:I2881)</f>
        <v>110.45884</v>
      </c>
      <c r="K2881" s="16" t="n">
        <f aca="false">IF(Data_Clean!P2881="","",Assumptions!$B$15*0.5^(Data_Clean!P2881/Assumptions!$B$20))</f>
        <v>18.4671662001737</v>
      </c>
      <c r="L2881" s="16" t="n">
        <f aca="false">Assumptions!$B$16*MIN(1,LN(1+Data_Clean!Q2881)/LN(1+Assumptions!$B$21))</f>
        <v>14.5815690999133</v>
      </c>
      <c r="M2881" s="16" t="n">
        <f aca="false">Assumptions!$B$17*(0.6*MIN(1,Data_Clean!R2881/Assumptions!$B$22)+0.4*IF(Data_Clean!S2881="",0,Data_Clean!S2881))</f>
        <v>10.23</v>
      </c>
      <c r="N2881" s="16" t="n">
        <f aca="false">Assumptions!$B$18*MIN(1,(Data_Clean!F2881-1)/Assumptions!$B$23)</f>
        <v>5</v>
      </c>
      <c r="O2881" s="16" t="n">
        <f aca="false">Assumptions!$B$19*(0.4*IF(Data_Clean!E2881="",0,MIN(1,Data_Clean!E2881/12/Assumptions!$B$24))+0.35*IF(Data_Clean!D2881="Y",1,0)+0.25*(1-MIN(Data_Clean!T2881,3)/3))/IF(Data_Clean!E2881="",0.6,1)</f>
        <v>11.8</v>
      </c>
      <c r="P2881" s="16" t="n">
        <f aca="false">SUM(K2881:O2881)/(Assumptions!$D$5-IF(K2881="",Assumptions!$B$15,0))*100</f>
        <v>60.078735300087</v>
      </c>
      <c r="Q2881" s="7" t="str">
        <f aca="false">IF(J2881&gt;=Assumptions!$B$26,"High",IF(J2881&gt;=Assumptions!$B$27,"Mid","Low"))</f>
        <v>Low</v>
      </c>
      <c r="R2881" s="7" t="str">
        <f aca="false">IF(P2881&gt;=Assumptions!$B$28,"High",IF(P2881&gt;=Assumptions!$B$29,"Mid","Low"))</f>
        <v>Mid</v>
      </c>
      <c r="S2881" s="7" t="str">
        <f aca="false">INDEX(Assumptions!$B$33:$B$41,MATCH(Q2881&amp;"|"&amp;R2881,Assumptions!$A$33:$A$41,0))</f>
        <v>Light Touch</v>
      </c>
      <c r="T2881" s="7" t="n">
        <f aca="false">IF(ISNUMBER(Data_Clean!V2881),J2881*Data_Clean!V2881,0)</f>
        <v>2.695195696</v>
      </c>
    </row>
    <row r="2882" customFormat="false" ht="15" hidden="false" customHeight="false" outlineLevel="0" collapsed="false">
      <c r="A2882" s="15" t="str">
        <f aca="false">Data_Clean!A2882</f>
        <v>CX102878</v>
      </c>
      <c r="B2882" s="14" t="n">
        <f aca="false">Data_Clean!G2882*Assumptions!$B$5</f>
        <v>197.63425</v>
      </c>
      <c r="C2882" s="14" t="n">
        <f aca="false">IF(Data_Clean!H2882="",0,Data_Clean!H2882)*Assumptions!$B$6</f>
        <v>546.25776</v>
      </c>
      <c r="D2882" s="14" t="n">
        <f aca="false">Data_Clean!I2882*Assumptions!$B$7</f>
        <v>0</v>
      </c>
      <c r="E2882" s="14" t="n">
        <f aca="false">Data_Clean!J2882*Assumptions!$B$8</f>
        <v>902.81445</v>
      </c>
      <c r="F2882" s="14" t="n">
        <f aca="false">Data_Clean!K2882*Assumptions!$B$9</f>
        <v>0</v>
      </c>
      <c r="G2882" s="14" t="n">
        <f aca="false">Data_Clean!L2882*Assumptions!$B$10</f>
        <v>0</v>
      </c>
      <c r="H2882" s="14" t="n">
        <f aca="false">IF(OR(Data_Clean!M2882="",Data_Clean!N2882=""),0,Data_Clean!M2882*Data_Clean!N2882/100)*Assumptions!$B$13*Assumptions!$B$11</f>
        <v>0</v>
      </c>
      <c r="I2882" s="14" t="n">
        <f aca="false">Data_Clean!O2882*4*Assumptions!$B$12</f>
        <v>0</v>
      </c>
      <c r="J2882" s="14" t="n">
        <f aca="false">SUM(B2882:I2882)</f>
        <v>1646.70646</v>
      </c>
      <c r="K2882" s="16" t="n">
        <f aca="false">IF(Data_Clean!P2882="","",Assumptions!$B$15*0.5^(Data_Clean!P2882/Assumptions!$B$20))</f>
        <v>27.9909897461042</v>
      </c>
      <c r="L2882" s="16" t="n">
        <f aca="false">Assumptions!$B$16*MIN(1,LN(1+Data_Clean!Q2882)/LN(1+Assumptions!$B$21))</f>
        <v>14.9444347261843</v>
      </c>
      <c r="M2882" s="16" t="n">
        <f aca="false">Assumptions!$B$17*(0.6*MIN(1,Data_Clean!R2882/Assumptions!$B$22)+0.4*IF(Data_Clean!S2882="",0,Data_Clean!S2882))</f>
        <v>3.816</v>
      </c>
      <c r="N2882" s="16" t="n">
        <f aca="false">Assumptions!$B$18*MIN(1,(Data_Clean!F2882-1)/Assumptions!$B$23)</f>
        <v>10</v>
      </c>
      <c r="O2882" s="16" t="n">
        <f aca="false">Assumptions!$B$19*(0.4*IF(Data_Clean!E2882="",0,MIN(1,Data_Clean!E2882/12/Assumptions!$B$24))+0.35*IF(Data_Clean!D2882="Y",1,0)+0.25*(1-MIN(Data_Clean!T2882,3)/3))/IF(Data_Clean!E2882="",0.6,1)</f>
        <v>15</v>
      </c>
      <c r="P2882" s="16" t="n">
        <f aca="false">SUM(K2882:O2882)/(Assumptions!$D$5-IF(K2882="",Assumptions!$B$15,0))*100</f>
        <v>71.7514244722885</v>
      </c>
      <c r="Q2882" s="7" t="str">
        <f aca="false">IF(J2882&gt;=Assumptions!$B$26,"High",IF(J2882&gt;=Assumptions!$B$27,"Mid","Low"))</f>
        <v>High</v>
      </c>
      <c r="R2882" s="7" t="str">
        <f aca="false">IF(P2882&gt;=Assumptions!$B$28,"High",IF(P2882&gt;=Assumptions!$B$29,"Mid","Low"))</f>
        <v>High</v>
      </c>
      <c r="S2882" s="7" t="str">
        <f aca="false">INDEX(Assumptions!$B$33:$B$41,MATCH(Q2882&amp;"|"&amp;R2882,Assumptions!$A$33:$A$41,0))</f>
        <v>Premier Advocates</v>
      </c>
      <c r="T2882" s="7" t="n">
        <f aca="false">IF(ISNUMBER(Data_Clean!V2882),J2882*Data_Clean!V2882,0)</f>
        <v>36.22754212</v>
      </c>
    </row>
    <row r="2883" customFormat="false" ht="15" hidden="false" customHeight="false" outlineLevel="0" collapsed="false">
      <c r="A2883" s="15" t="str">
        <f aca="false">Data_Clean!A2883</f>
        <v>CX102879</v>
      </c>
      <c r="B2883" s="14" t="n">
        <f aca="false">Data_Clean!G2883*Assumptions!$B$5</f>
        <v>24.92475</v>
      </c>
      <c r="C2883" s="14" t="n">
        <f aca="false">IF(Data_Clean!H2883="",0,Data_Clean!H2883)*Assumptions!$B$6</f>
        <v>0</v>
      </c>
      <c r="D2883" s="14" t="n">
        <f aca="false">Data_Clean!I2883*Assumptions!$B$7</f>
        <v>168.8</v>
      </c>
      <c r="E2883" s="14" t="n">
        <f aca="false">Data_Clean!J2883*Assumptions!$B$8</f>
        <v>0</v>
      </c>
      <c r="F2883" s="14" t="n">
        <f aca="false">Data_Clean!K2883*Assumptions!$B$9</f>
        <v>0</v>
      </c>
      <c r="G2883" s="14" t="n">
        <f aca="false">Data_Clean!L2883*Assumptions!$B$10</f>
        <v>0</v>
      </c>
      <c r="H2883" s="14" t="n">
        <f aca="false">IF(OR(Data_Clean!M2883="",Data_Clean!N2883=""),0,Data_Clean!M2883*Data_Clean!N2883/100)*Assumptions!$B$13*Assumptions!$B$11</f>
        <v>107.856</v>
      </c>
      <c r="I2883" s="14" t="n">
        <f aca="false">Data_Clean!O2883*4*Assumptions!$B$12</f>
        <v>10.53984</v>
      </c>
      <c r="J2883" s="14" t="n">
        <f aca="false">SUM(B2883:I2883)</f>
        <v>312.12059</v>
      </c>
      <c r="K2883" s="16" t="n">
        <f aca="false">IF(Data_Clean!P2883="","",Assumptions!$B$15*0.5^(Data_Clean!P2883/Assumptions!$B$20))</f>
        <v>22.2164632842985</v>
      </c>
      <c r="L2883" s="16" t="n">
        <f aca="false">Assumptions!$B$16*MIN(1,LN(1+Data_Clean!Q2883)/LN(1+Assumptions!$B$21))</f>
        <v>13.7447072997398</v>
      </c>
      <c r="M2883" s="16" t="n">
        <f aca="false">Assumptions!$B$17*(0.6*MIN(1,Data_Clean!R2883/Assumptions!$B$22)+0.4*IF(Data_Clean!S2883="",0,Data_Clean!S2883))</f>
        <v>10.95</v>
      </c>
      <c r="N2883" s="16" t="n">
        <f aca="false">Assumptions!$B$18*MIN(1,(Data_Clean!F2883-1)/Assumptions!$B$23)</f>
        <v>10</v>
      </c>
      <c r="O2883" s="16" t="n">
        <f aca="false">Assumptions!$B$19*(0.4*IF(Data_Clean!E2883="",0,MIN(1,Data_Clean!E2883/12/Assumptions!$B$24))+0.35*IF(Data_Clean!D2883="Y",1,0)+0.25*(1-MIN(Data_Clean!T2883,3)/3))/IF(Data_Clean!E2883="",0.6,1)</f>
        <v>3.1</v>
      </c>
      <c r="P2883" s="16" t="n">
        <f aca="false">SUM(K2883:O2883)/(Assumptions!$D$5-IF(K2883="",Assumptions!$B$15,0))*100</f>
        <v>60.0111705840382</v>
      </c>
      <c r="Q2883" s="7" t="str">
        <f aca="false">IF(J2883&gt;=Assumptions!$B$26,"High",IF(J2883&gt;=Assumptions!$B$27,"Mid","Low"))</f>
        <v>Low</v>
      </c>
      <c r="R2883" s="7" t="str">
        <f aca="false">IF(P2883&gt;=Assumptions!$B$28,"High",IF(P2883&gt;=Assumptions!$B$29,"Mid","Low"))</f>
        <v>Mid</v>
      </c>
      <c r="S2883" s="7" t="str">
        <f aca="false">INDEX(Assumptions!$B$33:$B$41,MATCH(Q2883&amp;"|"&amp;R2883,Assumptions!$A$33:$A$41,0))</f>
        <v>Light Touch</v>
      </c>
      <c r="T2883" s="7" t="n">
        <f aca="false">IF(ISNUMBER(Data_Clean!V2883),J2883*Data_Clean!V2883,0)</f>
        <v>40.26355611</v>
      </c>
    </row>
    <row r="2884" customFormat="false" ht="15" hidden="false" customHeight="false" outlineLevel="0" collapsed="false">
      <c r="A2884" s="15" t="str">
        <f aca="false">Data_Clean!A2884</f>
        <v>CX102880</v>
      </c>
      <c r="B2884" s="14" t="n">
        <f aca="false">Data_Clean!G2884*Assumptions!$B$5</f>
        <v>212.45375</v>
      </c>
      <c r="C2884" s="14" t="n">
        <f aca="false">IF(Data_Clean!H2884="",0,Data_Clean!H2884)*Assumptions!$B$6</f>
        <v>398.57892</v>
      </c>
      <c r="D2884" s="14" t="n">
        <f aca="false">Data_Clean!I2884*Assumptions!$B$7</f>
        <v>0</v>
      </c>
      <c r="E2884" s="14" t="n">
        <f aca="false">Data_Clean!J2884*Assumptions!$B$8</f>
        <v>0</v>
      </c>
      <c r="F2884" s="14" t="n">
        <f aca="false">Data_Clean!K2884*Assumptions!$B$9</f>
        <v>3637.7</v>
      </c>
      <c r="G2884" s="14" t="n">
        <f aca="false">Data_Clean!L2884*Assumptions!$B$10</f>
        <v>126.45</v>
      </c>
      <c r="H2884" s="14" t="n">
        <f aca="false">IF(OR(Data_Clean!M2884="",Data_Clean!N2884=""),0,Data_Clean!M2884*Data_Clean!N2884/100)*Assumptions!$B$13*Assumptions!$B$11</f>
        <v>0</v>
      </c>
      <c r="I2884" s="14" t="n">
        <f aca="false">Data_Clean!O2884*4*Assumptions!$B$12</f>
        <v>0</v>
      </c>
      <c r="J2884" s="14" t="n">
        <f aca="false">SUM(B2884:I2884)</f>
        <v>4375.18267</v>
      </c>
      <c r="K2884" s="16" t="n">
        <f aca="false">IF(Data_Clean!P2884="","",Assumptions!$B$15*0.5^(Data_Clean!P2884/Assumptions!$B$20))</f>
        <v>23.811015779523</v>
      </c>
      <c r="L2884" s="16" t="n">
        <f aca="false">Assumptions!$B$16*MIN(1,LN(1+Data_Clean!Q2884)/LN(1+Assumptions!$B$21))</f>
        <v>16.230151259145</v>
      </c>
      <c r="M2884" s="16" t="n">
        <f aca="false">Assumptions!$B$17*(0.6*MIN(1,Data_Clean!R2884/Assumptions!$B$22)+0.4*IF(Data_Clean!S2884="",0,Data_Clean!S2884))</f>
        <v>3.096</v>
      </c>
      <c r="N2884" s="16" t="n">
        <f aca="false">Assumptions!$B$18*MIN(1,(Data_Clean!F2884-1)/Assumptions!$B$23)</f>
        <v>20</v>
      </c>
      <c r="O2884" s="16" t="n">
        <f aca="false">Assumptions!$B$19*(0.4*IF(Data_Clean!E2884="",0,MIN(1,Data_Clean!E2884/12/Assumptions!$B$24))+0.35*IF(Data_Clean!D2884="Y",1,0)+0.25*(1-MIN(Data_Clean!T2884,3)/3))/IF(Data_Clean!E2884="",0.6,1)</f>
        <v>12.8</v>
      </c>
      <c r="P2884" s="16" t="n">
        <f aca="false">SUM(K2884:O2884)/(Assumptions!$D$5-IF(K2884="",Assumptions!$B$15,0))*100</f>
        <v>75.937167038668</v>
      </c>
      <c r="Q2884" s="7" t="str">
        <f aca="false">IF(J2884&gt;=Assumptions!$B$26,"High",IF(J2884&gt;=Assumptions!$B$27,"Mid","Low"))</f>
        <v>High</v>
      </c>
      <c r="R2884" s="7" t="str">
        <f aca="false">IF(P2884&gt;=Assumptions!$B$28,"High",IF(P2884&gt;=Assumptions!$B$29,"Mid","Low"))</f>
        <v>High</v>
      </c>
      <c r="S2884" s="7" t="str">
        <f aca="false">INDEX(Assumptions!$B$33:$B$41,MATCH(Q2884&amp;"|"&amp;R2884,Assumptions!$A$33:$A$41,0))</f>
        <v>Premier Advocates</v>
      </c>
      <c r="T2884" s="7" t="n">
        <f aca="false">IF(ISNUMBER(Data_Clean!V2884),J2884*Data_Clean!V2884,0)</f>
        <v>104.566865813</v>
      </c>
    </row>
    <row r="2885" customFormat="false" ht="15" hidden="false" customHeight="false" outlineLevel="0" collapsed="false">
      <c r="A2885" s="15" t="str">
        <f aca="false">Data_Clean!A2885</f>
        <v>CX102881</v>
      </c>
      <c r="B2885" s="14" t="n">
        <f aca="false">Data_Clean!G2885*Assumptions!$B$5</f>
        <v>209.50575</v>
      </c>
      <c r="C2885" s="14" t="n">
        <f aca="false">IF(Data_Clean!H2885="",0,Data_Clean!H2885)*Assumptions!$B$6</f>
        <v>0</v>
      </c>
      <c r="D2885" s="14" t="n">
        <f aca="false">Data_Clean!I2885*Assumptions!$B$7</f>
        <v>0</v>
      </c>
      <c r="E2885" s="14" t="n">
        <f aca="false">Data_Clean!J2885*Assumptions!$B$8</f>
        <v>0</v>
      </c>
      <c r="F2885" s="14" t="n">
        <f aca="false">Data_Clean!K2885*Assumptions!$B$9</f>
        <v>1496</v>
      </c>
      <c r="G2885" s="14" t="n">
        <f aca="false">Data_Clean!L2885*Assumptions!$B$10</f>
        <v>0</v>
      </c>
      <c r="H2885" s="14" t="n">
        <f aca="false">IF(OR(Data_Clean!M2885="",Data_Clean!N2885=""),0,Data_Clean!M2885*Data_Clean!N2885/100)*Assumptions!$B$13*Assumptions!$B$11</f>
        <v>0</v>
      </c>
      <c r="I2885" s="14" t="n">
        <f aca="false">Data_Clean!O2885*4*Assumptions!$B$12</f>
        <v>0</v>
      </c>
      <c r="J2885" s="14" t="n">
        <f aca="false">SUM(B2885:I2885)</f>
        <v>1705.50575</v>
      </c>
      <c r="K2885" s="16" t="n">
        <f aca="false">IF(Data_Clean!P2885="","",Assumptions!$B$15*0.5^(Data_Clean!P2885/Assumptions!$B$20))</f>
        <v>28.6452481173125</v>
      </c>
      <c r="L2885" s="16" t="n">
        <f aca="false">Assumptions!$B$16*MIN(1,LN(1+Data_Clean!Q2885)/LN(1+Assumptions!$B$21))</f>
        <v>16.3969864627818</v>
      </c>
      <c r="M2885" s="16" t="n">
        <f aca="false">Assumptions!$B$17*(0.6*MIN(1,Data_Clean!R2885/Assumptions!$B$22)+0.4*IF(Data_Clean!S2885="",0,Data_Clean!S2885))</f>
        <v>8.736</v>
      </c>
      <c r="N2885" s="16" t="n">
        <f aca="false">Assumptions!$B$18*MIN(1,(Data_Clean!F2885-1)/Assumptions!$B$23)</f>
        <v>5</v>
      </c>
      <c r="O2885" s="16" t="n">
        <f aca="false">Assumptions!$B$19*(0.4*IF(Data_Clean!E2885="",0,MIN(1,Data_Clean!E2885/12/Assumptions!$B$24))+0.35*IF(Data_Clean!D2885="Y",1,0)+0.25*(1-MIN(Data_Clean!T2885,3)/3))/IF(Data_Clean!E2885="",0.6,1)</f>
        <v>13.6</v>
      </c>
      <c r="P2885" s="16" t="n">
        <f aca="false">SUM(K2885:O2885)/(Assumptions!$D$5-IF(K2885="",Assumptions!$B$15,0))*100</f>
        <v>72.3782345800943</v>
      </c>
      <c r="Q2885" s="7" t="str">
        <f aca="false">IF(J2885&gt;=Assumptions!$B$26,"High",IF(J2885&gt;=Assumptions!$B$27,"Mid","Low"))</f>
        <v>High</v>
      </c>
      <c r="R2885" s="7" t="str">
        <f aca="false">IF(P2885&gt;=Assumptions!$B$28,"High",IF(P2885&gt;=Assumptions!$B$29,"Mid","Low"))</f>
        <v>High</v>
      </c>
      <c r="S2885" s="7" t="str">
        <f aca="false">INDEX(Assumptions!$B$33:$B$41,MATCH(Q2885&amp;"|"&amp;R2885,Assumptions!$A$33:$A$41,0))</f>
        <v>Premier Advocates</v>
      </c>
      <c r="T2885" s="7" t="n">
        <f aca="false">IF(ISNUMBER(Data_Clean!V2885),J2885*Data_Clean!V2885,0)</f>
        <v>41.443789725</v>
      </c>
    </row>
    <row r="2886" customFormat="false" ht="15" hidden="false" customHeight="false" outlineLevel="0" collapsed="false">
      <c r="A2886" s="15" t="str">
        <f aca="false">Data_Clean!A2886</f>
        <v>CX102882</v>
      </c>
      <c r="B2886" s="14" t="n">
        <f aca="false">Data_Clean!G2886*Assumptions!$B$5</f>
        <v>21.33225</v>
      </c>
      <c r="C2886" s="14" t="n">
        <f aca="false">IF(Data_Clean!H2886="",0,Data_Clean!H2886)*Assumptions!$B$6</f>
        <v>4.4406</v>
      </c>
      <c r="D2886" s="14" t="n">
        <f aca="false">Data_Clean!I2886*Assumptions!$B$7</f>
        <v>0</v>
      </c>
      <c r="E2886" s="14" t="n">
        <f aca="false">Data_Clean!J2886*Assumptions!$B$8</f>
        <v>0</v>
      </c>
      <c r="F2886" s="14" t="n">
        <f aca="false">Data_Clean!K2886*Assumptions!$B$9</f>
        <v>0</v>
      </c>
      <c r="G2886" s="14" t="n">
        <f aca="false">Data_Clean!L2886*Assumptions!$B$10</f>
        <v>0</v>
      </c>
      <c r="H2886" s="14" t="n">
        <f aca="false">IF(OR(Data_Clean!M2886="",Data_Clean!N2886=""),0,Data_Clean!M2886*Data_Clean!N2886/100)*Assumptions!$B$13*Assumptions!$B$11</f>
        <v>0</v>
      </c>
      <c r="I2886" s="14" t="n">
        <f aca="false">Data_Clean!O2886*4*Assumptions!$B$12</f>
        <v>0</v>
      </c>
      <c r="J2886" s="14" t="n">
        <f aca="false">SUM(B2886:I2886)</f>
        <v>25.77285</v>
      </c>
      <c r="K2886" s="16" t="n">
        <f aca="false">IF(Data_Clean!P2886="","",Assumptions!$B$15*0.5^(Data_Clean!P2886/Assumptions!$B$20))</f>
        <v>17.6332185942541</v>
      </c>
      <c r="L2886" s="16" t="n">
        <f aca="false">Assumptions!$B$16*MIN(1,LN(1+Data_Clean!Q2886)/LN(1+Assumptions!$B$21))</f>
        <v>17.6575956115715</v>
      </c>
      <c r="M2886" s="16" t="n">
        <f aca="false">Assumptions!$B$17*(0.6*MIN(1,Data_Clean!R2886/Assumptions!$B$22)+0.4*IF(Data_Clean!S2886="",0,Data_Clean!S2886))</f>
        <v>12.042</v>
      </c>
      <c r="N2886" s="16" t="n">
        <f aca="false">Assumptions!$B$18*MIN(1,(Data_Clean!F2886-1)/Assumptions!$B$23)</f>
        <v>5</v>
      </c>
      <c r="O2886" s="16" t="n">
        <f aca="false">Assumptions!$B$19*(0.4*IF(Data_Clean!E2886="",0,MIN(1,Data_Clean!E2886/12/Assumptions!$B$24))+0.35*IF(Data_Clean!D2886="Y",1,0)+0.25*(1-MIN(Data_Clean!T2886,3)/3))/IF(Data_Clean!E2886="",0.6,1)</f>
        <v>9.15</v>
      </c>
      <c r="P2886" s="16" t="n">
        <f aca="false">SUM(K2886:O2886)/(Assumptions!$D$5-IF(K2886="",Assumptions!$B$15,0))*100</f>
        <v>61.4828142058256</v>
      </c>
      <c r="Q2886" s="7" t="str">
        <f aca="false">IF(J2886&gt;=Assumptions!$B$26,"High",IF(J2886&gt;=Assumptions!$B$27,"Mid","Low"))</f>
        <v>Low</v>
      </c>
      <c r="R2886" s="7" t="str">
        <f aca="false">IF(P2886&gt;=Assumptions!$B$28,"High",IF(P2886&gt;=Assumptions!$B$29,"Mid","Low"))</f>
        <v>Mid</v>
      </c>
      <c r="S2886" s="7" t="str">
        <f aca="false">INDEX(Assumptions!$B$33:$B$41,MATCH(Q2886&amp;"|"&amp;R2886,Assumptions!$A$33:$A$41,0))</f>
        <v>Light Touch</v>
      </c>
      <c r="T2886" s="7" t="n">
        <f aca="false">IF(ISNUMBER(Data_Clean!V2886),J2886*Data_Clean!V2886,0)</f>
        <v>0.610816545</v>
      </c>
    </row>
    <row r="2887" customFormat="false" ht="15" hidden="false" customHeight="false" outlineLevel="0" collapsed="false">
      <c r="A2887" s="15" t="str">
        <f aca="false">Data_Clean!A2887</f>
        <v>CX102883</v>
      </c>
      <c r="B2887" s="14" t="n">
        <f aca="false">Data_Clean!G2887*Assumptions!$B$5</f>
        <v>195.22525</v>
      </c>
      <c r="C2887" s="14" t="n">
        <f aca="false">IF(Data_Clean!H2887="",0,Data_Clean!H2887)*Assumptions!$B$6</f>
        <v>824.91756</v>
      </c>
      <c r="D2887" s="14" t="n">
        <f aca="false">Data_Clean!I2887*Assumptions!$B$7</f>
        <v>0</v>
      </c>
      <c r="E2887" s="14" t="n">
        <f aca="false">Data_Clean!J2887*Assumptions!$B$8</f>
        <v>507.6708</v>
      </c>
      <c r="F2887" s="14" t="n">
        <f aca="false">Data_Clean!K2887*Assumptions!$B$9</f>
        <v>2890.8</v>
      </c>
      <c r="G2887" s="14" t="n">
        <f aca="false">Data_Clean!L2887*Assumptions!$B$10</f>
        <v>0</v>
      </c>
      <c r="H2887" s="14" t="n">
        <f aca="false">IF(OR(Data_Clean!M2887="",Data_Clean!N2887=""),0,Data_Clean!M2887*Data_Clean!N2887/100)*Assumptions!$B$13*Assumptions!$B$11</f>
        <v>167.322</v>
      </c>
      <c r="I2887" s="14" t="n">
        <f aca="false">Data_Clean!O2887*4*Assumptions!$B$12</f>
        <v>50.95824</v>
      </c>
      <c r="J2887" s="14" t="n">
        <f aca="false">SUM(B2887:I2887)</f>
        <v>4636.89385</v>
      </c>
      <c r="K2887" s="16" t="n">
        <f aca="false">IF(Data_Clean!P2887="","",Assumptions!$B$15*0.5^(Data_Clean!P2887/Assumptions!$B$20))</f>
        <v>17.6332185942541</v>
      </c>
      <c r="L2887" s="16" t="n">
        <f aca="false">Assumptions!$B$16*MIN(1,LN(1+Data_Clean!Q2887)/LN(1+Assumptions!$B$21))</f>
        <v>14.0427143261215</v>
      </c>
      <c r="M2887" s="16" t="n">
        <f aca="false">Assumptions!$B$17*(0.6*MIN(1,Data_Clean!R2887/Assumptions!$B$22)+0.4*IF(Data_Clean!S2887="",0,Data_Clean!S2887))</f>
        <v>4.77</v>
      </c>
      <c r="N2887" s="16" t="n">
        <f aca="false">Assumptions!$B$18*MIN(1,(Data_Clean!F2887-1)/Assumptions!$B$23)</f>
        <v>20</v>
      </c>
      <c r="O2887" s="16" t="n">
        <f aca="false">Assumptions!$B$19*(0.4*IF(Data_Clean!E2887="",0,MIN(1,Data_Clean!E2887/12/Assumptions!$B$24))+0.35*IF(Data_Clean!D2887="Y",1,0)+0.25*(1-MIN(Data_Clean!T2887,3)/3))/IF(Data_Clean!E2887="",0.6,1)</f>
        <v>9.9</v>
      </c>
      <c r="P2887" s="16" t="n">
        <f aca="false">SUM(K2887:O2887)/(Assumptions!$D$5-IF(K2887="",Assumptions!$B$15,0))*100</f>
        <v>66.3459329203757</v>
      </c>
      <c r="Q2887" s="7" t="str">
        <f aca="false">IF(J2887&gt;=Assumptions!$B$26,"High",IF(J2887&gt;=Assumptions!$B$27,"Mid","Low"))</f>
        <v>High</v>
      </c>
      <c r="R2887" s="7" t="str">
        <f aca="false">IF(P2887&gt;=Assumptions!$B$28,"High",IF(P2887&gt;=Assumptions!$B$29,"Mid","Low"))</f>
        <v>Mid</v>
      </c>
      <c r="S2887" s="7" t="str">
        <f aca="false">INDEX(Assumptions!$B$33:$B$41,MATCH(Q2887&amp;"|"&amp;R2887,Assumptions!$A$33:$A$41,0))</f>
        <v>Established Core</v>
      </c>
      <c r="T2887" s="7" t="n">
        <f aca="false">IF(ISNUMBER(Data_Clean!V2887),J2887*Data_Clean!V2887,0)</f>
        <v>138.17943673</v>
      </c>
    </row>
    <row r="2888" customFormat="false" ht="15" hidden="false" customHeight="false" outlineLevel="0" collapsed="false">
      <c r="A2888" s="15" t="str">
        <f aca="false">Data_Clean!A2888</f>
        <v>CX102884</v>
      </c>
      <c r="B2888" s="14" t="n">
        <f aca="false">Data_Clean!G2888*Assumptions!$B$5</f>
        <v>36.956</v>
      </c>
      <c r="C2888" s="14" t="n">
        <f aca="false">IF(Data_Clean!H2888="",0,Data_Clean!H2888)*Assumptions!$B$6</f>
        <v>0</v>
      </c>
      <c r="D2888" s="14" t="n">
        <f aca="false">Data_Clean!I2888*Assumptions!$B$7</f>
        <v>0</v>
      </c>
      <c r="E2888" s="14" t="n">
        <f aca="false">Data_Clean!J2888*Assumptions!$B$8</f>
        <v>0</v>
      </c>
      <c r="F2888" s="14" t="n">
        <f aca="false">Data_Clean!K2888*Assumptions!$B$9</f>
        <v>0</v>
      </c>
      <c r="G2888" s="14" t="n">
        <f aca="false">Data_Clean!L2888*Assumptions!$B$10</f>
        <v>0</v>
      </c>
      <c r="H2888" s="14" t="n">
        <f aca="false">IF(OR(Data_Clean!M2888="",Data_Clean!N2888=""),0,Data_Clean!M2888*Data_Clean!N2888/100)*Assumptions!$B$13*Assumptions!$B$11</f>
        <v>0</v>
      </c>
      <c r="I2888" s="14" t="n">
        <f aca="false">Data_Clean!O2888*4*Assumptions!$B$12</f>
        <v>0</v>
      </c>
      <c r="J2888" s="14" t="n">
        <f aca="false">SUM(B2888:I2888)</f>
        <v>36.956</v>
      </c>
      <c r="K2888" s="16" t="n">
        <f aca="false">IF(Data_Clean!P2888="","",Assumptions!$B$15*0.5^(Data_Clean!P2888/Assumptions!$B$20))</f>
        <v>14.3226240586562</v>
      </c>
      <c r="L2888" s="16" t="n">
        <f aca="false">Assumptions!$B$16*MIN(1,LN(1+Data_Clean!Q2888)/LN(1+Assumptions!$B$21))</f>
        <v>9.60252567789128</v>
      </c>
      <c r="M2888" s="16" t="n">
        <f aca="false">Assumptions!$B$17*(0.6*MIN(1,Data_Clean!R2888/Assumptions!$B$22)+0.4*IF(Data_Clean!S2888="",0,Data_Clean!S2888))</f>
        <v>8.808</v>
      </c>
      <c r="N2888" s="16" t="n">
        <f aca="false">Assumptions!$B$18*MIN(1,(Data_Clean!F2888-1)/Assumptions!$B$23)</f>
        <v>0</v>
      </c>
      <c r="O2888" s="16" t="n">
        <f aca="false">Assumptions!$B$19*(0.4*IF(Data_Clean!E2888="",0,MIN(1,Data_Clean!E2888/12/Assumptions!$B$24))+0.35*IF(Data_Clean!D2888="Y",1,0)+0.25*(1-MIN(Data_Clean!T2888,3)/3))/IF(Data_Clean!E2888="",0.6,1)</f>
        <v>5.55</v>
      </c>
      <c r="P2888" s="16" t="n">
        <f aca="false">SUM(K2888:O2888)/(Assumptions!$D$5-IF(K2888="",Assumptions!$B$15,0))*100</f>
        <v>38.2831497365475</v>
      </c>
      <c r="Q2888" s="7" t="str">
        <f aca="false">IF(J2888&gt;=Assumptions!$B$26,"High",IF(J2888&gt;=Assumptions!$B$27,"Mid","Low"))</f>
        <v>Low</v>
      </c>
      <c r="R2888" s="7" t="str">
        <f aca="false">IF(P2888&gt;=Assumptions!$B$28,"High",IF(P2888&gt;=Assumptions!$B$29,"Mid","Low"))</f>
        <v>Low</v>
      </c>
      <c r="S2888" s="7" t="str">
        <f aca="false">INDEX(Assumptions!$B$33:$B$41,MATCH(Q2888&amp;"|"&amp;R2888,Assumptions!$A$33:$A$41,0))</f>
        <v>Dormant &amp; Low Value</v>
      </c>
      <c r="T2888" s="7" t="n">
        <f aca="false">IF(ISNUMBER(Data_Clean!V2888),J2888*Data_Clean!V2888,0)</f>
        <v>5.414054</v>
      </c>
    </row>
    <row r="2889" customFormat="false" ht="15" hidden="false" customHeight="false" outlineLevel="0" collapsed="false">
      <c r="A2889" s="15" t="str">
        <f aca="false">Data_Clean!A2889</f>
        <v>CX102885</v>
      </c>
      <c r="B2889" s="14" t="n">
        <f aca="false">Data_Clean!G2889*Assumptions!$B$5</f>
        <v>166.78425</v>
      </c>
      <c r="C2889" s="14" t="n">
        <f aca="false">IF(Data_Clean!H2889="",0,Data_Clean!H2889)*Assumptions!$B$6</f>
        <v>259.6572</v>
      </c>
      <c r="D2889" s="14" t="n">
        <f aca="false">Data_Clean!I2889*Assumptions!$B$7</f>
        <v>0</v>
      </c>
      <c r="E2889" s="14" t="n">
        <f aca="false">Data_Clean!J2889*Assumptions!$B$8</f>
        <v>0</v>
      </c>
      <c r="F2889" s="14" t="n">
        <f aca="false">Data_Clean!K2889*Assumptions!$B$9</f>
        <v>0</v>
      </c>
      <c r="G2889" s="14" t="n">
        <f aca="false">Data_Clean!L2889*Assumptions!$B$10</f>
        <v>0</v>
      </c>
      <c r="H2889" s="14" t="n">
        <f aca="false">IF(OR(Data_Clean!M2889="",Data_Clean!N2889=""),0,Data_Clean!M2889*Data_Clean!N2889/100)*Assumptions!$B$13*Assumptions!$B$11</f>
        <v>0</v>
      </c>
      <c r="I2889" s="14" t="n">
        <f aca="false">Data_Clean!O2889*4*Assumptions!$B$12</f>
        <v>0</v>
      </c>
      <c r="J2889" s="14" t="n">
        <f aca="false">SUM(B2889:I2889)</f>
        <v>426.44145</v>
      </c>
      <c r="K2889" s="16" t="n">
        <f aca="false">IF(Data_Clean!P2889="","",Assumptions!$B$15*0.5^(Data_Clean!P2889/Assumptions!$B$20))</f>
        <v>18.4671662001737</v>
      </c>
      <c r="L2889" s="16" t="n">
        <f aca="false">Assumptions!$B$16*MIN(1,LN(1+Data_Clean!Q2889)/LN(1+Assumptions!$B$21))</f>
        <v>13.8963721559302</v>
      </c>
      <c r="M2889" s="16" t="n">
        <f aca="false">Assumptions!$B$17*(0.6*MIN(1,Data_Clean!R2889/Assumptions!$B$22)+0.4*IF(Data_Clean!S2889="",0,Data_Clean!S2889))</f>
        <v>8.748</v>
      </c>
      <c r="N2889" s="16" t="n">
        <f aca="false">Assumptions!$B$18*MIN(1,(Data_Clean!F2889-1)/Assumptions!$B$23)</f>
        <v>5</v>
      </c>
      <c r="O2889" s="16" t="n">
        <f aca="false">Assumptions!$B$19*(0.4*IF(Data_Clean!E2889="",0,MIN(1,Data_Clean!E2889/12/Assumptions!$B$24))+0.35*IF(Data_Clean!D2889="Y",1,0)+0.25*(1-MIN(Data_Clean!T2889,3)/3))/IF(Data_Clean!E2889="",0.6,1)</f>
        <v>9.75</v>
      </c>
      <c r="P2889" s="16" t="n">
        <f aca="false">SUM(K2889:O2889)/(Assumptions!$D$5-IF(K2889="",Assumptions!$B$15,0))*100</f>
        <v>55.861538356104</v>
      </c>
      <c r="Q2889" s="7" t="str">
        <f aca="false">IF(J2889&gt;=Assumptions!$B$26,"High",IF(J2889&gt;=Assumptions!$B$27,"Mid","Low"))</f>
        <v>Mid</v>
      </c>
      <c r="R2889" s="7" t="str">
        <f aca="false">IF(P2889&gt;=Assumptions!$B$28,"High",IF(P2889&gt;=Assumptions!$B$29,"Mid","Low"))</f>
        <v>Mid</v>
      </c>
      <c r="S2889" s="7" t="str">
        <f aca="false">INDEX(Assumptions!$B$33:$B$41,MATCH(Q2889&amp;"|"&amp;R2889,Assumptions!$A$33:$A$41,0))</f>
        <v>Established Core</v>
      </c>
      <c r="T2889" s="7" t="n">
        <f aca="false">IF(ISNUMBER(Data_Clean!V2889),J2889*Data_Clean!V2889,0)</f>
        <v>24.22187436</v>
      </c>
    </row>
    <row r="2890" customFormat="false" ht="15" hidden="false" customHeight="false" outlineLevel="0" collapsed="false">
      <c r="A2890" s="15" t="str">
        <f aca="false">Data_Clean!A2890</f>
        <v>CX102886</v>
      </c>
      <c r="B2890" s="14" t="n">
        <f aca="false">Data_Clean!G2890*Assumptions!$B$5</f>
        <v>39.268</v>
      </c>
      <c r="C2890" s="14" t="n">
        <f aca="false">IF(Data_Clean!H2890="",0,Data_Clean!H2890)*Assumptions!$B$6</f>
        <v>0</v>
      </c>
      <c r="D2890" s="14" t="n">
        <f aca="false">Data_Clean!I2890*Assumptions!$B$7</f>
        <v>0</v>
      </c>
      <c r="E2890" s="14" t="n">
        <f aca="false">Data_Clean!J2890*Assumptions!$B$8</f>
        <v>0</v>
      </c>
      <c r="F2890" s="14" t="n">
        <f aca="false">Data_Clean!K2890*Assumptions!$B$9</f>
        <v>0</v>
      </c>
      <c r="G2890" s="14" t="n">
        <f aca="false">Data_Clean!L2890*Assumptions!$B$10</f>
        <v>0</v>
      </c>
      <c r="H2890" s="14" t="n">
        <f aca="false">IF(OR(Data_Clean!M2890="",Data_Clean!N2890=""),0,Data_Clean!M2890*Data_Clean!N2890/100)*Assumptions!$B$13*Assumptions!$B$11</f>
        <v>0</v>
      </c>
      <c r="I2890" s="14" t="n">
        <f aca="false">Data_Clean!O2890*4*Assumptions!$B$12</f>
        <v>0</v>
      </c>
      <c r="J2890" s="14" t="n">
        <f aca="false">SUM(B2890:I2890)</f>
        <v>39.268</v>
      </c>
      <c r="K2890" s="16" t="n">
        <f aca="false">IF(Data_Clean!P2890="","",Assumptions!$B$15*0.5^(Data_Clean!P2890/Assumptions!$B$20))</f>
        <v>24.9371368842836</v>
      </c>
      <c r="L2890" s="16" t="n">
        <f aca="false">Assumptions!$B$16*MIN(1,LN(1+Data_Clean!Q2890)/LN(1+Assumptions!$B$21))</f>
        <v>16.1441621526288</v>
      </c>
      <c r="M2890" s="16" t="n">
        <f aca="false">Assumptions!$B$17*(0.6*MIN(1,Data_Clean!R2890/Assumptions!$B$22)+0.4*IF(Data_Clean!S2890="",0,Data_Clean!S2890))</f>
        <v>4.356</v>
      </c>
      <c r="N2890" s="16" t="n">
        <f aca="false">Assumptions!$B$18*MIN(1,(Data_Clean!F2890-1)/Assumptions!$B$23)</f>
        <v>5</v>
      </c>
      <c r="O2890" s="16" t="n">
        <f aca="false">Assumptions!$B$19*(0.4*IF(Data_Clean!E2890="",0,MIN(1,Data_Clean!E2890/12/Assumptions!$B$24))+0.35*IF(Data_Clean!D2890="Y",1,0)+0.25*(1-MIN(Data_Clean!T2890,3)/3))/IF(Data_Clean!E2890="",0.6,1)</f>
        <v>15</v>
      </c>
      <c r="P2890" s="16" t="n">
        <f aca="false">SUM(K2890:O2890)/(Assumptions!$D$5-IF(K2890="",Assumptions!$B$15,0))*100</f>
        <v>65.4372990369124</v>
      </c>
      <c r="Q2890" s="7" t="str">
        <f aca="false">IF(J2890&gt;=Assumptions!$B$26,"High",IF(J2890&gt;=Assumptions!$B$27,"Mid","Low"))</f>
        <v>Low</v>
      </c>
      <c r="R2890" s="7" t="str">
        <f aca="false">IF(P2890&gt;=Assumptions!$B$28,"High",IF(P2890&gt;=Assumptions!$B$29,"Mid","Low"))</f>
        <v>Mid</v>
      </c>
      <c r="S2890" s="7" t="str">
        <f aca="false">INDEX(Assumptions!$B$33:$B$41,MATCH(Q2890&amp;"|"&amp;R2890,Assumptions!$A$33:$A$41,0))</f>
        <v>Light Touch</v>
      </c>
      <c r="T2890" s="7" t="n">
        <f aca="false">IF(ISNUMBER(Data_Clean!V2890),J2890*Data_Clean!V2890,0)</f>
        <v>0.903164</v>
      </c>
    </row>
    <row r="2891" customFormat="false" ht="15" hidden="false" customHeight="false" outlineLevel="0" collapsed="false">
      <c r="A2891" s="15" t="str">
        <f aca="false">Data_Clean!A2891</f>
        <v>CX102887</v>
      </c>
      <c r="B2891" s="14" t="n">
        <f aca="false">Data_Clean!G2891*Assumptions!$B$5</f>
        <v>80.6435</v>
      </c>
      <c r="C2891" s="14" t="n">
        <f aca="false">IF(Data_Clean!H2891="",0,Data_Clean!H2891)*Assumptions!$B$6</f>
        <v>0</v>
      </c>
      <c r="D2891" s="14" t="n">
        <f aca="false">Data_Clean!I2891*Assumptions!$B$7</f>
        <v>0</v>
      </c>
      <c r="E2891" s="14" t="n">
        <f aca="false">Data_Clean!J2891*Assumptions!$B$8</f>
        <v>0</v>
      </c>
      <c r="F2891" s="14" t="n">
        <f aca="false">Data_Clean!K2891*Assumptions!$B$9</f>
        <v>0</v>
      </c>
      <c r="G2891" s="14" t="n">
        <f aca="false">Data_Clean!L2891*Assumptions!$B$10</f>
        <v>0</v>
      </c>
      <c r="H2891" s="14" t="n">
        <f aca="false">IF(OR(Data_Clean!M2891="",Data_Clean!N2891=""),0,Data_Clean!M2891*Data_Clean!N2891/100)*Assumptions!$B$13*Assumptions!$B$11</f>
        <v>179.352</v>
      </c>
      <c r="I2891" s="14" t="n">
        <f aca="false">Data_Clean!O2891*4*Assumptions!$B$12</f>
        <v>10.788</v>
      </c>
      <c r="J2891" s="14" t="n">
        <f aca="false">SUM(B2891:I2891)</f>
        <v>270.7835</v>
      </c>
      <c r="K2891" s="16" t="n">
        <f aca="false">IF(Data_Clean!P2891="","",Assumptions!$B$15*0.5^(Data_Clean!P2891/Assumptions!$B$20))</f>
        <v>6.68174038605255</v>
      </c>
      <c r="L2891" s="16" t="n">
        <f aca="false">Assumptions!$B$16*MIN(1,LN(1+Data_Clean!Q2891)/LN(1+Assumptions!$B$21))</f>
        <v>10.6966696442427</v>
      </c>
      <c r="M2891" s="16" t="n">
        <f aca="false">Assumptions!$B$17*(0.6*MIN(1,Data_Clean!R2891/Assumptions!$B$22)+0.4*IF(Data_Clean!S2891="",0,Data_Clean!S2891))</f>
        <v>10.818</v>
      </c>
      <c r="N2891" s="16" t="n">
        <f aca="false">Assumptions!$B$18*MIN(1,(Data_Clean!F2891-1)/Assumptions!$B$23)</f>
        <v>5</v>
      </c>
      <c r="O2891" s="16" t="n">
        <f aca="false">Assumptions!$B$19*(0.4*IF(Data_Clean!E2891="",0,MIN(1,Data_Clean!E2891/12/Assumptions!$B$24))+0.35*IF(Data_Clean!D2891="Y",1,0)+0.25*(1-MIN(Data_Clean!T2891,3)/3))/IF(Data_Clean!E2891="",0.6,1)</f>
        <v>11.4</v>
      </c>
      <c r="P2891" s="16" t="n">
        <f aca="false">SUM(K2891:O2891)/(Assumptions!$D$5-IF(K2891="",Assumptions!$B$15,0))*100</f>
        <v>44.5964100302952</v>
      </c>
      <c r="Q2891" s="7" t="str">
        <f aca="false">IF(J2891&gt;=Assumptions!$B$26,"High",IF(J2891&gt;=Assumptions!$B$27,"Mid","Low"))</f>
        <v>Low</v>
      </c>
      <c r="R2891" s="7" t="str">
        <f aca="false">IF(P2891&gt;=Assumptions!$B$28,"High",IF(P2891&gt;=Assumptions!$B$29,"Mid","Low"))</f>
        <v>Low</v>
      </c>
      <c r="S2891" s="7" t="str">
        <f aca="false">INDEX(Assumptions!$B$33:$B$41,MATCH(Q2891&amp;"|"&amp;R2891,Assumptions!$A$33:$A$41,0))</f>
        <v>Dormant &amp; Low Value</v>
      </c>
      <c r="T2891" s="7" t="n">
        <f aca="false">IF(ISNUMBER(Data_Clean!V2891),J2891*Data_Clean!V2891,0)</f>
        <v>19.0631584</v>
      </c>
    </row>
    <row r="2892" customFormat="false" ht="15" hidden="false" customHeight="false" outlineLevel="0" collapsed="false">
      <c r="A2892" s="15" t="str">
        <f aca="false">Data_Clean!A2892</f>
        <v>CX102888</v>
      </c>
      <c r="B2892" s="14" t="n">
        <f aca="false">Data_Clean!G2892*Assumptions!$B$5</f>
        <v>151.8805</v>
      </c>
      <c r="C2892" s="14" t="n">
        <f aca="false">IF(Data_Clean!H2892="",0,Data_Clean!H2892)*Assumptions!$B$6</f>
        <v>0</v>
      </c>
      <c r="D2892" s="14" t="n">
        <f aca="false">Data_Clean!I2892*Assumptions!$B$7</f>
        <v>0</v>
      </c>
      <c r="E2892" s="14" t="n">
        <f aca="false">Data_Clean!J2892*Assumptions!$B$8</f>
        <v>0</v>
      </c>
      <c r="F2892" s="14" t="n">
        <f aca="false">Data_Clean!K2892*Assumptions!$B$9</f>
        <v>0</v>
      </c>
      <c r="G2892" s="14" t="n">
        <f aca="false">Data_Clean!L2892*Assumptions!$B$10</f>
        <v>303.75</v>
      </c>
      <c r="H2892" s="14" t="n">
        <f aca="false">IF(OR(Data_Clean!M2892="",Data_Clean!N2892=""),0,Data_Clean!M2892*Data_Clean!N2892/100)*Assumptions!$B$13*Assumptions!$B$11</f>
        <v>0</v>
      </c>
      <c r="I2892" s="14" t="n">
        <f aca="false">Data_Clean!O2892*4*Assumptions!$B$12</f>
        <v>0</v>
      </c>
      <c r="J2892" s="14" t="n">
        <f aca="false">SUM(B2892:I2892)</f>
        <v>455.6305</v>
      </c>
      <c r="K2892" s="16" t="n">
        <f aca="false">IF(Data_Clean!P2892="","",Assumptions!$B$15*0.5^(Data_Clean!P2892/Assumptions!$B$20))</f>
        <v>21.7090385616057</v>
      </c>
      <c r="L2892" s="16" t="n">
        <f aca="false">Assumptions!$B$16*MIN(1,LN(1+Data_Clean!Q2892)/LN(1+Assumptions!$B$21))</f>
        <v>14.9444347261843</v>
      </c>
      <c r="M2892" s="16" t="n">
        <f aca="false">Assumptions!$B$17*(0.6*MIN(1,Data_Clean!R2892/Assumptions!$B$22)+0.4*IF(Data_Clean!S2892="",0,Data_Clean!S2892))</f>
        <v>2.94</v>
      </c>
      <c r="N2892" s="16" t="n">
        <f aca="false">Assumptions!$B$18*MIN(1,(Data_Clean!F2892-1)/Assumptions!$B$23)</f>
        <v>5</v>
      </c>
      <c r="O2892" s="16" t="n">
        <f aca="false">Assumptions!$B$19*(0.4*IF(Data_Clean!E2892="",0,MIN(1,Data_Clean!E2892/12/Assumptions!$B$24))+0.35*IF(Data_Clean!D2892="Y",1,0)+0.25*(1-MIN(Data_Clean!T2892,3)/3))/IF(Data_Clean!E2892="",0.6,1)</f>
        <v>15</v>
      </c>
      <c r="P2892" s="16" t="n">
        <f aca="false">SUM(K2892:O2892)/(Assumptions!$D$5-IF(K2892="",Assumptions!$B$15,0))*100</f>
        <v>59.59347328779</v>
      </c>
      <c r="Q2892" s="7" t="str">
        <f aca="false">IF(J2892&gt;=Assumptions!$B$26,"High",IF(J2892&gt;=Assumptions!$B$27,"Mid","Low"))</f>
        <v>Mid</v>
      </c>
      <c r="R2892" s="7" t="str">
        <f aca="false">IF(P2892&gt;=Assumptions!$B$28,"High",IF(P2892&gt;=Assumptions!$B$29,"Mid","Low"))</f>
        <v>Mid</v>
      </c>
      <c r="S2892" s="7" t="str">
        <f aca="false">INDEX(Assumptions!$B$33:$B$41,MATCH(Q2892&amp;"|"&amp;R2892,Assumptions!$A$33:$A$41,0))</f>
        <v>Established Core</v>
      </c>
      <c r="T2892" s="7" t="n">
        <f aca="false">IF(ISNUMBER(Data_Clean!V2892),J2892*Data_Clean!V2892,0)</f>
        <v>15.81037835</v>
      </c>
    </row>
    <row r="2893" customFormat="false" ht="15" hidden="false" customHeight="false" outlineLevel="0" collapsed="false">
      <c r="A2893" s="15" t="str">
        <f aca="false">Data_Clean!A2893</f>
        <v>CX102889</v>
      </c>
      <c r="B2893" s="14" t="n">
        <f aca="false">Data_Clean!G2893*Assumptions!$B$5</f>
        <v>104.3705</v>
      </c>
      <c r="C2893" s="14" t="n">
        <f aca="false">IF(Data_Clean!H2893="",0,Data_Clean!H2893)*Assumptions!$B$6</f>
        <v>0</v>
      </c>
      <c r="D2893" s="14" t="n">
        <f aca="false">Data_Clean!I2893*Assumptions!$B$7</f>
        <v>0</v>
      </c>
      <c r="E2893" s="14" t="n">
        <f aca="false">Data_Clean!J2893*Assumptions!$B$8</f>
        <v>0</v>
      </c>
      <c r="F2893" s="14" t="n">
        <f aca="false">Data_Clean!K2893*Assumptions!$B$9</f>
        <v>0</v>
      </c>
      <c r="G2893" s="14" t="n">
        <f aca="false">Data_Clean!L2893*Assumptions!$B$10</f>
        <v>0</v>
      </c>
      <c r="H2893" s="14" t="n">
        <f aca="false">IF(OR(Data_Clean!M2893="",Data_Clean!N2893=""),0,Data_Clean!M2893*Data_Clean!N2893/100)*Assumptions!$B$13*Assumptions!$B$11</f>
        <v>0</v>
      </c>
      <c r="I2893" s="14" t="n">
        <f aca="false">Data_Clean!O2893*4*Assumptions!$B$12</f>
        <v>0</v>
      </c>
      <c r="J2893" s="14" t="n">
        <f aca="false">SUM(B2893:I2893)</f>
        <v>104.3705</v>
      </c>
      <c r="K2893" s="16" t="n">
        <f aca="false">IF(Data_Clean!P2893="","",Assumptions!$B$15*0.5^(Data_Clean!P2893/Assumptions!$B$20))</f>
        <v>0.0116264725485952</v>
      </c>
      <c r="L2893" s="16" t="n">
        <f aca="false">Assumptions!$B$16*MIN(1,LN(1+Data_Clean!Q2893)/LN(1+Assumptions!$B$21))</f>
        <v>0</v>
      </c>
      <c r="M2893" s="16" t="n">
        <f aca="false">Assumptions!$B$17*(0.6*MIN(1,Data_Clean!R2893/Assumptions!$B$22)+0.4*IF(Data_Clean!S2893="",0,Data_Clean!S2893))</f>
        <v>0</v>
      </c>
      <c r="N2893" s="16" t="n">
        <f aca="false">Assumptions!$B$18*MIN(1,(Data_Clean!F2893-1)/Assumptions!$B$23)</f>
        <v>0</v>
      </c>
      <c r="O2893" s="16" t="n">
        <f aca="false">Assumptions!$B$19*(0.4*IF(Data_Clean!E2893="",0,MIN(1,Data_Clean!E2893/12/Assumptions!$B$24))+0.35*IF(Data_Clean!D2893="Y",1,0)+0.25*(1-MIN(Data_Clean!T2893,3)/3))/IF(Data_Clean!E2893="",0.6,1)</f>
        <v>7.25</v>
      </c>
      <c r="P2893" s="16" t="n">
        <f aca="false">SUM(K2893:O2893)/(Assumptions!$D$5-IF(K2893="",Assumptions!$B$15,0))*100</f>
        <v>7.2616264725486</v>
      </c>
      <c r="Q2893" s="7" t="str">
        <f aca="false">IF(J2893&gt;=Assumptions!$B$26,"High",IF(J2893&gt;=Assumptions!$B$27,"Mid","Low"))</f>
        <v>Low</v>
      </c>
      <c r="R2893" s="7" t="str">
        <f aca="false">IF(P2893&gt;=Assumptions!$B$28,"High",IF(P2893&gt;=Assumptions!$B$29,"Mid","Low"))</f>
        <v>Low</v>
      </c>
      <c r="S2893" s="7" t="str">
        <f aca="false">INDEX(Assumptions!$B$33:$B$41,MATCH(Q2893&amp;"|"&amp;R2893,Assumptions!$A$33:$A$41,0))</f>
        <v>Dormant &amp; Low Value</v>
      </c>
      <c r="T2893" s="7" t="n">
        <f aca="false">IF(ISNUMBER(Data_Clean!V2893),J2893*Data_Clean!V2893,0)</f>
        <v>63.21721185</v>
      </c>
    </row>
    <row r="2894" customFormat="false" ht="15" hidden="false" customHeight="false" outlineLevel="0" collapsed="false">
      <c r="A2894" s="15" t="str">
        <f aca="false">Data_Clean!A2894</f>
        <v>CX102890</v>
      </c>
      <c r="B2894" s="14" t="n">
        <f aca="false">Data_Clean!G2894*Assumptions!$B$5</f>
        <v>183.886</v>
      </c>
      <c r="C2894" s="14" t="n">
        <f aca="false">IF(Data_Clean!H2894="",0,Data_Clean!H2894)*Assumptions!$B$6</f>
        <v>194.1024</v>
      </c>
      <c r="D2894" s="14" t="n">
        <f aca="false">Data_Clean!I2894*Assumptions!$B$7</f>
        <v>344</v>
      </c>
      <c r="E2894" s="14" t="n">
        <f aca="false">Data_Clean!J2894*Assumptions!$B$8</f>
        <v>0</v>
      </c>
      <c r="F2894" s="14" t="n">
        <f aca="false">Data_Clean!K2894*Assumptions!$B$9</f>
        <v>1373.9</v>
      </c>
      <c r="G2894" s="14" t="n">
        <f aca="false">Data_Clean!L2894*Assumptions!$B$10</f>
        <v>0</v>
      </c>
      <c r="H2894" s="14" t="n">
        <f aca="false">IF(OR(Data_Clean!M2894="",Data_Clean!N2894=""),0,Data_Clean!M2894*Data_Clean!N2894/100)*Assumptions!$B$13*Assumptions!$B$11</f>
        <v>282.96</v>
      </c>
      <c r="I2894" s="14" t="n">
        <f aca="false">Data_Clean!O2894*4*Assumptions!$B$12</f>
        <v>12.69552</v>
      </c>
      <c r="J2894" s="14" t="n">
        <f aca="false">SUM(B2894:I2894)</f>
        <v>2391.54392</v>
      </c>
      <c r="K2894" s="16" t="n">
        <f aca="false">IF(Data_Clean!P2894="","",Assumptions!$B$15*0.5^(Data_Clean!P2894/Assumptions!$B$20))</f>
        <v>23.267171427506</v>
      </c>
      <c r="L2894" s="16" t="n">
        <f aca="false">Assumptions!$B$16*MIN(1,LN(1+Data_Clean!Q2894)/LN(1+Assumptions!$B$21))</f>
        <v>13.0760265116583</v>
      </c>
      <c r="M2894" s="16" t="n">
        <f aca="false">Assumptions!$B$17*(0.6*MIN(1,Data_Clean!R2894/Assumptions!$B$22)+0.4*IF(Data_Clean!S2894="",0,Data_Clean!S2894))</f>
        <v>8.556</v>
      </c>
      <c r="N2894" s="16" t="n">
        <f aca="false">Assumptions!$B$18*MIN(1,(Data_Clean!F2894-1)/Assumptions!$B$23)</f>
        <v>20</v>
      </c>
      <c r="O2894" s="16" t="n">
        <f aca="false">Assumptions!$B$19*(0.4*IF(Data_Clean!E2894="",0,MIN(1,Data_Clean!E2894/12/Assumptions!$B$24))+0.35*IF(Data_Clean!D2894="Y",1,0)+0.25*(1-MIN(Data_Clean!T2894,3)/3))/IF(Data_Clean!E2894="",0.6,1)</f>
        <v>9.75</v>
      </c>
      <c r="P2894" s="16" t="n">
        <f aca="false">SUM(K2894:O2894)/(Assumptions!$D$5-IF(K2894="",Assumptions!$B$15,0))*100</f>
        <v>74.6491979391643</v>
      </c>
      <c r="Q2894" s="7" t="str">
        <f aca="false">IF(J2894&gt;=Assumptions!$B$26,"High",IF(J2894&gt;=Assumptions!$B$27,"Mid","Low"))</f>
        <v>High</v>
      </c>
      <c r="R2894" s="7" t="str">
        <f aca="false">IF(P2894&gt;=Assumptions!$B$28,"High",IF(P2894&gt;=Assumptions!$B$29,"Mid","Low"))</f>
        <v>High</v>
      </c>
      <c r="S2894" s="7" t="str">
        <f aca="false">INDEX(Assumptions!$B$33:$B$41,MATCH(Q2894&amp;"|"&amp;R2894,Assumptions!$A$33:$A$41,0))</f>
        <v>Premier Advocates</v>
      </c>
      <c r="T2894" s="7" t="n">
        <f aca="false">IF(ISNUMBER(Data_Clean!V2894),J2894*Data_Clean!V2894,0)</f>
        <v>93.031058488</v>
      </c>
    </row>
    <row r="2895" customFormat="false" ht="15" hidden="false" customHeight="false" outlineLevel="0" collapsed="false">
      <c r="A2895" s="15" t="str">
        <f aca="false">Data_Clean!A2895</f>
        <v>CX102891</v>
      </c>
      <c r="B2895" s="14" t="n">
        <f aca="false">Data_Clean!G2895*Assumptions!$B$5</f>
        <v>79.50625</v>
      </c>
      <c r="C2895" s="14" t="n">
        <f aca="false">IF(Data_Clean!H2895="",0,Data_Clean!H2895)*Assumptions!$B$6</f>
        <v>0</v>
      </c>
      <c r="D2895" s="14" t="n">
        <f aca="false">Data_Clean!I2895*Assumptions!$B$7</f>
        <v>0</v>
      </c>
      <c r="E2895" s="14" t="n">
        <f aca="false">Data_Clean!J2895*Assumptions!$B$8</f>
        <v>0</v>
      </c>
      <c r="F2895" s="14" t="n">
        <f aca="false">Data_Clean!K2895*Assumptions!$B$9</f>
        <v>0</v>
      </c>
      <c r="G2895" s="14" t="n">
        <f aca="false">Data_Clean!L2895*Assumptions!$B$10</f>
        <v>0</v>
      </c>
      <c r="H2895" s="14" t="n">
        <f aca="false">IF(OR(Data_Clean!M2895="",Data_Clean!N2895=""),0,Data_Clean!M2895*Data_Clean!N2895/100)*Assumptions!$B$13*Assumptions!$B$11</f>
        <v>0</v>
      </c>
      <c r="I2895" s="14" t="n">
        <f aca="false">Data_Clean!O2895*4*Assumptions!$B$12</f>
        <v>0</v>
      </c>
      <c r="J2895" s="14" t="n">
        <f aca="false">SUM(B2895:I2895)</f>
        <v>79.50625</v>
      </c>
      <c r="K2895" s="16" t="n">
        <f aca="false">IF(Data_Clean!P2895="","",Assumptions!$B$15*0.5^(Data_Clean!P2895/Assumptions!$B$20))</f>
        <v>20.7286931995166</v>
      </c>
      <c r="L2895" s="16" t="n">
        <f aca="false">Assumptions!$B$16*MIN(1,LN(1+Data_Clean!Q2895)/LN(1+Assumptions!$B$21))</f>
        <v>13.2535138894499</v>
      </c>
      <c r="M2895" s="16" t="n">
        <f aca="false">Assumptions!$B$17*(0.6*MIN(1,Data_Clean!R2895/Assumptions!$B$22)+0.4*IF(Data_Clean!S2895="",0,Data_Clean!S2895))</f>
        <v>8.37</v>
      </c>
      <c r="N2895" s="16" t="n">
        <f aca="false">Assumptions!$B$18*MIN(1,(Data_Clean!F2895-1)/Assumptions!$B$23)</f>
        <v>0</v>
      </c>
      <c r="O2895" s="16" t="n">
        <f aca="false">Assumptions!$B$19*(0.4*IF(Data_Clean!E2895="",0,MIN(1,Data_Clean!E2895/12/Assumptions!$B$24))+0.35*IF(Data_Clean!D2895="Y",1,0)+0.25*(1-MIN(Data_Clean!T2895,3)/3))/IF(Data_Clean!E2895="",0.6,1)</f>
        <v>9.55</v>
      </c>
      <c r="P2895" s="16" t="n">
        <f aca="false">SUM(K2895:O2895)/(Assumptions!$D$5-IF(K2895="",Assumptions!$B$15,0))*100</f>
        <v>51.9022070889665</v>
      </c>
      <c r="Q2895" s="7" t="str">
        <f aca="false">IF(J2895&gt;=Assumptions!$B$26,"High",IF(J2895&gt;=Assumptions!$B$27,"Mid","Low"))</f>
        <v>Low</v>
      </c>
      <c r="R2895" s="7" t="str">
        <f aca="false">IF(P2895&gt;=Assumptions!$B$28,"High",IF(P2895&gt;=Assumptions!$B$29,"Mid","Low"))</f>
        <v>Mid</v>
      </c>
      <c r="S2895" s="7" t="str">
        <f aca="false">INDEX(Assumptions!$B$33:$B$41,MATCH(Q2895&amp;"|"&amp;R2895,Assumptions!$A$33:$A$41,0))</f>
        <v>Light Touch</v>
      </c>
      <c r="T2895" s="7" t="n">
        <f aca="false">IF(ISNUMBER(Data_Clean!V2895),J2895*Data_Clean!V2895,0)</f>
        <v>4.746523125</v>
      </c>
    </row>
    <row r="2896" customFormat="false" ht="15" hidden="false" customHeight="false" outlineLevel="0" collapsed="false">
      <c r="A2896" s="15" t="str">
        <f aca="false">Data_Clean!A2896</f>
        <v>CX102892</v>
      </c>
      <c r="B2896" s="14" t="n">
        <f aca="false">Data_Clean!G2896*Assumptions!$B$5</f>
        <v>7.0785</v>
      </c>
      <c r="C2896" s="14" t="n">
        <f aca="false">IF(Data_Clean!H2896="",0,Data_Clean!H2896)*Assumptions!$B$6</f>
        <v>13.92864</v>
      </c>
      <c r="D2896" s="14" t="n">
        <f aca="false">Data_Clean!I2896*Assumptions!$B$7</f>
        <v>0</v>
      </c>
      <c r="E2896" s="14" t="n">
        <f aca="false">Data_Clean!J2896*Assumptions!$B$8</f>
        <v>0</v>
      </c>
      <c r="F2896" s="14" t="n">
        <f aca="false">Data_Clean!K2896*Assumptions!$B$9</f>
        <v>0</v>
      </c>
      <c r="G2896" s="14" t="n">
        <f aca="false">Data_Clean!L2896*Assumptions!$B$10</f>
        <v>471.6</v>
      </c>
      <c r="H2896" s="14" t="n">
        <f aca="false">IF(OR(Data_Clean!M2896="",Data_Clean!N2896=""),0,Data_Clean!M2896*Data_Clean!N2896/100)*Assumptions!$B$13*Assumptions!$B$11</f>
        <v>0</v>
      </c>
      <c r="I2896" s="14" t="n">
        <f aca="false">Data_Clean!O2896*4*Assumptions!$B$12</f>
        <v>0</v>
      </c>
      <c r="J2896" s="14" t="n">
        <f aca="false">SUM(B2896:I2896)</f>
        <v>492.60714</v>
      </c>
      <c r="K2896" s="16" t="n">
        <f aca="false">IF(Data_Clean!P2896="","",Assumptions!$B$15*0.5^(Data_Clean!P2896/Assumptions!$B$20))</f>
        <v>29.3147990530274</v>
      </c>
      <c r="L2896" s="16" t="n">
        <f aca="false">Assumptions!$B$16*MIN(1,LN(1+Data_Clean!Q2896)/LN(1+Assumptions!$B$21))</f>
        <v>10.362865626271</v>
      </c>
      <c r="M2896" s="16" t="n">
        <f aca="false">Assumptions!$B$17*(0.6*MIN(1,Data_Clean!R2896/Assumptions!$B$22)+0.4*IF(Data_Clean!S2896="",0,Data_Clean!S2896))</f>
        <v>5.4</v>
      </c>
      <c r="N2896" s="16" t="n">
        <f aca="false">Assumptions!$B$18*MIN(1,(Data_Clean!F2896-1)/Assumptions!$B$23)</f>
        <v>10</v>
      </c>
      <c r="O2896" s="16" t="n">
        <f aca="false">Assumptions!$B$19*(0.4*IF(Data_Clean!E2896="",0,MIN(1,Data_Clean!E2896/12/Assumptions!$B$24))+0.35*IF(Data_Clean!D2896="Y",1,0)+0.25*(1-MIN(Data_Clean!T2896,3)/3))/IF(Data_Clean!E2896="",0.6,1)</f>
        <v>4</v>
      </c>
      <c r="P2896" s="16" t="n">
        <f aca="false">SUM(K2896:O2896)/(Assumptions!$D$5-IF(K2896="",Assumptions!$B$15,0))*100</f>
        <v>59.0776646792984</v>
      </c>
      <c r="Q2896" s="7" t="str">
        <f aca="false">IF(J2896&gt;=Assumptions!$B$26,"High",IF(J2896&gt;=Assumptions!$B$27,"Mid","Low"))</f>
        <v>Mid</v>
      </c>
      <c r="R2896" s="7" t="str">
        <f aca="false">IF(P2896&gt;=Assumptions!$B$28,"High",IF(P2896&gt;=Assumptions!$B$29,"Mid","Low"))</f>
        <v>Mid</v>
      </c>
      <c r="S2896" s="7" t="str">
        <f aca="false">INDEX(Assumptions!$B$33:$B$41,MATCH(Q2896&amp;"|"&amp;R2896,Assumptions!$A$33:$A$41,0))</f>
        <v>Established Core</v>
      </c>
      <c r="T2896" s="7" t="n">
        <f aca="false">IF(ISNUMBER(Data_Clean!V2896),J2896*Data_Clean!V2896,0)</f>
        <v>44.876510454</v>
      </c>
    </row>
    <row r="2897" customFormat="false" ht="15" hidden="false" customHeight="false" outlineLevel="0" collapsed="false">
      <c r="A2897" s="15" t="str">
        <f aca="false">Data_Clean!A2897</f>
        <v>CX102893</v>
      </c>
      <c r="B2897" s="14" t="n">
        <f aca="false">Data_Clean!G2897*Assumptions!$B$5</f>
        <v>338.845</v>
      </c>
      <c r="C2897" s="14" t="n">
        <f aca="false">IF(Data_Clean!H2897="",0,Data_Clean!H2897)*Assumptions!$B$6</f>
        <v>202.86996</v>
      </c>
      <c r="D2897" s="14" t="n">
        <f aca="false">Data_Clean!I2897*Assumptions!$B$7</f>
        <v>325.6</v>
      </c>
      <c r="E2897" s="14" t="n">
        <f aca="false">Data_Clean!J2897*Assumptions!$B$8</f>
        <v>0</v>
      </c>
      <c r="F2897" s="14" t="n">
        <f aca="false">Data_Clean!K2897*Assumptions!$B$9</f>
        <v>0</v>
      </c>
      <c r="G2897" s="14" t="n">
        <f aca="false">Data_Clean!L2897*Assumptions!$B$10</f>
        <v>0</v>
      </c>
      <c r="H2897" s="14" t="n">
        <f aca="false">IF(OR(Data_Clean!M2897="",Data_Clean!N2897=""),0,Data_Clean!M2897*Data_Clean!N2897/100)*Assumptions!$B$13*Assumptions!$B$11</f>
        <v>0</v>
      </c>
      <c r="I2897" s="14" t="n">
        <f aca="false">Data_Clean!O2897*4*Assumptions!$B$12</f>
        <v>0</v>
      </c>
      <c r="J2897" s="14" t="n">
        <f aca="false">SUM(B2897:I2897)</f>
        <v>867.31496</v>
      </c>
      <c r="K2897" s="16" t="n">
        <f aca="false">IF(Data_Clean!P2897="","",Assumptions!$B$15*0.5^(Data_Clean!P2897/Assumptions!$B$20))</f>
        <v>26.7269615442102</v>
      </c>
      <c r="L2897" s="16" t="n">
        <f aca="false">Assumptions!$B$16*MIN(1,LN(1+Data_Clean!Q2897)/LN(1+Assumptions!$B$21))</f>
        <v>18.5760710519073</v>
      </c>
      <c r="M2897" s="16" t="n">
        <f aca="false">Assumptions!$B$17*(0.6*MIN(1,Data_Clean!R2897/Assumptions!$B$22)+0.4*IF(Data_Clean!S2897="",0,Data_Clean!S2897))</f>
        <v>10.866</v>
      </c>
      <c r="N2897" s="16" t="n">
        <f aca="false">Assumptions!$B$18*MIN(1,(Data_Clean!F2897-1)/Assumptions!$B$23)</f>
        <v>10</v>
      </c>
      <c r="O2897" s="16" t="n">
        <f aca="false">Assumptions!$B$19*(0.4*IF(Data_Clean!E2897="",0,MIN(1,Data_Clean!E2897/12/Assumptions!$B$24))+0.35*IF(Data_Clean!D2897="Y",1,0)+0.25*(1-MIN(Data_Clean!T2897,3)/3))/IF(Data_Clean!E2897="",0.6,1)</f>
        <v>6.55</v>
      </c>
      <c r="P2897" s="16" t="n">
        <f aca="false">SUM(K2897:O2897)/(Assumptions!$D$5-IF(K2897="",Assumptions!$B$15,0))*100</f>
        <v>72.7190325961174</v>
      </c>
      <c r="Q2897" s="7" t="str">
        <f aca="false">IF(J2897&gt;=Assumptions!$B$26,"High",IF(J2897&gt;=Assumptions!$B$27,"Mid","Low"))</f>
        <v>Mid</v>
      </c>
      <c r="R2897" s="7" t="str">
        <f aca="false">IF(P2897&gt;=Assumptions!$B$28,"High",IF(P2897&gt;=Assumptions!$B$29,"Mid","Low"))</f>
        <v>High</v>
      </c>
      <c r="S2897" s="7" t="str">
        <f aca="false">INDEX(Assumptions!$B$33:$B$41,MATCH(Q2897&amp;"|"&amp;R2897,Assumptions!$A$33:$A$41,0))</f>
        <v>Engaged Builders</v>
      </c>
      <c r="T2897" s="7" t="n">
        <f aca="false">IF(ISNUMBER(Data_Clean!V2897),J2897*Data_Clean!V2897,0)</f>
        <v>64.094575544</v>
      </c>
    </row>
    <row r="2898" customFormat="false" ht="15" hidden="false" customHeight="false" outlineLevel="0" collapsed="false">
      <c r="A2898" s="15" t="str">
        <f aca="false">Data_Clean!A2898</f>
        <v>CX102894</v>
      </c>
      <c r="B2898" s="14" t="n">
        <f aca="false">Data_Clean!G2898*Assumptions!$B$5</f>
        <v>32.93675</v>
      </c>
      <c r="C2898" s="14" t="n">
        <f aca="false">IF(Data_Clean!H2898="",0,Data_Clean!H2898)*Assumptions!$B$6</f>
        <v>228.94224</v>
      </c>
      <c r="D2898" s="14" t="n">
        <f aca="false">Data_Clean!I2898*Assumptions!$B$7</f>
        <v>0</v>
      </c>
      <c r="E2898" s="14" t="n">
        <f aca="false">Data_Clean!J2898*Assumptions!$B$8</f>
        <v>0</v>
      </c>
      <c r="F2898" s="14" t="n">
        <f aca="false">Data_Clean!K2898*Assumptions!$B$9</f>
        <v>904.2</v>
      </c>
      <c r="G2898" s="14" t="n">
        <f aca="false">Data_Clean!L2898*Assumptions!$B$10</f>
        <v>0</v>
      </c>
      <c r="H2898" s="14" t="n">
        <f aca="false">IF(OR(Data_Clean!M2898="",Data_Clean!N2898=""),0,Data_Clean!M2898*Data_Clean!N2898/100)*Assumptions!$B$13*Assumptions!$B$11</f>
        <v>0</v>
      </c>
      <c r="I2898" s="14" t="n">
        <f aca="false">Data_Clean!O2898*4*Assumptions!$B$12</f>
        <v>0</v>
      </c>
      <c r="J2898" s="14" t="n">
        <f aca="false">SUM(B2898:I2898)</f>
        <v>1166.07899</v>
      </c>
      <c r="K2898" s="16" t="n">
        <f aca="false">IF(Data_Clean!P2898="","",Assumptions!$B$15*0.5^(Data_Clean!P2898/Assumptions!$B$20))</f>
        <v>16.4523746954194</v>
      </c>
      <c r="L2898" s="16" t="n">
        <f aca="false">Assumptions!$B$16*MIN(1,LN(1+Data_Clean!Q2898)/LN(1+Assumptions!$B$21))</f>
        <v>7.47221736309214</v>
      </c>
      <c r="M2898" s="16" t="n">
        <f aca="false">Assumptions!$B$17*(0.6*MIN(1,Data_Clean!R2898/Assumptions!$B$22)+0.4*IF(Data_Clean!S2898="",0,Data_Clean!S2898))</f>
        <v>6.978</v>
      </c>
      <c r="N2898" s="16" t="n">
        <f aca="false">Assumptions!$B$18*MIN(1,(Data_Clean!F2898-1)/Assumptions!$B$23)</f>
        <v>10</v>
      </c>
      <c r="O2898" s="16" t="n">
        <f aca="false">Assumptions!$B$19*(0.4*IF(Data_Clean!E2898="",0,MIN(1,Data_Clean!E2898/12/Assumptions!$B$24))+0.35*IF(Data_Clean!D2898="Y",1,0)+0.25*(1-MIN(Data_Clean!T2898,3)/3))/IF(Data_Clean!E2898="",0.6,1)</f>
        <v>5.7</v>
      </c>
      <c r="P2898" s="16" t="n">
        <f aca="false">SUM(K2898:O2898)/(Assumptions!$D$5-IF(K2898="",Assumptions!$B$15,0))*100</f>
        <v>46.6025920585115</v>
      </c>
      <c r="Q2898" s="7" t="str">
        <f aca="false">IF(J2898&gt;=Assumptions!$B$26,"High",IF(J2898&gt;=Assumptions!$B$27,"Mid","Low"))</f>
        <v>Mid</v>
      </c>
      <c r="R2898" s="7" t="str">
        <f aca="false">IF(P2898&gt;=Assumptions!$B$28,"High",IF(P2898&gt;=Assumptions!$B$29,"Mid","Low"))</f>
        <v>Low</v>
      </c>
      <c r="S2898" s="7" t="str">
        <f aca="false">INDEX(Assumptions!$B$33:$B$41,MATCH(Q2898&amp;"|"&amp;R2898,Assumptions!$A$33:$A$41,0))</f>
        <v>Light Touch</v>
      </c>
      <c r="T2898" s="7" t="n">
        <f aca="false">IF(ISNUMBER(Data_Clean!V2898),J2898*Data_Clean!V2898,0)</f>
        <v>168.615021954</v>
      </c>
    </row>
    <row r="2899" customFormat="false" ht="15" hidden="false" customHeight="false" outlineLevel="0" collapsed="false">
      <c r="A2899" s="15" t="str">
        <f aca="false">Data_Clean!A2899</f>
        <v>CX102895</v>
      </c>
      <c r="B2899" s="14" t="n">
        <f aca="false">Data_Clean!G2899*Assumptions!$B$5</f>
        <v>49.64575</v>
      </c>
      <c r="C2899" s="14" t="n">
        <f aca="false">IF(Data_Clean!H2899="",0,Data_Clean!H2899)*Assumptions!$B$6</f>
        <v>150.98256</v>
      </c>
      <c r="D2899" s="14" t="n">
        <f aca="false">Data_Clean!I2899*Assumptions!$B$7</f>
        <v>0</v>
      </c>
      <c r="E2899" s="14" t="n">
        <f aca="false">Data_Clean!J2899*Assumptions!$B$8</f>
        <v>0</v>
      </c>
      <c r="F2899" s="14" t="n">
        <f aca="false">Data_Clean!K2899*Assumptions!$B$9</f>
        <v>0</v>
      </c>
      <c r="G2899" s="14" t="n">
        <f aca="false">Data_Clean!L2899*Assumptions!$B$10</f>
        <v>0</v>
      </c>
      <c r="H2899" s="14" t="n">
        <f aca="false">IF(OR(Data_Clean!M2899="",Data_Clean!N2899=""),0,Data_Clean!M2899*Data_Clean!N2899/100)*Assumptions!$B$13*Assumptions!$B$11</f>
        <v>0</v>
      </c>
      <c r="I2899" s="14" t="n">
        <f aca="false">Data_Clean!O2899*4*Assumptions!$B$12</f>
        <v>0</v>
      </c>
      <c r="J2899" s="14" t="n">
        <f aca="false">SUM(B2899:I2899)</f>
        <v>200.62831</v>
      </c>
      <c r="K2899" s="16" t="n">
        <f aca="false">IF(Data_Clean!P2899="","",Assumptions!$B$15*0.5^(Data_Clean!P2899/Assumptions!$B$20))</f>
        <v>30</v>
      </c>
      <c r="L2899" s="16" t="n">
        <f aca="false">Assumptions!$B$16*MIN(1,LN(1+Data_Clean!Q2899)/LN(1+Assumptions!$B$21))</f>
        <v>10.6966696442427</v>
      </c>
      <c r="M2899" s="16" t="n">
        <f aca="false">Assumptions!$B$17*(0.6*MIN(1,Data_Clean!R2899/Assumptions!$B$22)+0.4*IF(Data_Clean!S2899="",0,Data_Clean!S2899))</f>
        <v>2.916</v>
      </c>
      <c r="N2899" s="16" t="n">
        <f aca="false">Assumptions!$B$18*MIN(1,(Data_Clean!F2899-1)/Assumptions!$B$23)</f>
        <v>5</v>
      </c>
      <c r="O2899" s="16" t="n">
        <f aca="false">Assumptions!$B$19*(0.4*IF(Data_Clean!E2899="",0,MIN(1,Data_Clean!E2899/12/Assumptions!$B$24))+0.35*IF(Data_Clean!D2899="Y",1,0)+0.25*(1-MIN(Data_Clean!T2899,3)/3))/IF(Data_Clean!E2899="",0.6,1)</f>
        <v>9.75</v>
      </c>
      <c r="P2899" s="16" t="n">
        <f aca="false">SUM(K2899:O2899)/(Assumptions!$D$5-IF(K2899="",Assumptions!$B$15,0))*100</f>
        <v>58.3626696442427</v>
      </c>
      <c r="Q2899" s="7" t="str">
        <f aca="false">IF(J2899&gt;=Assumptions!$B$26,"High",IF(J2899&gt;=Assumptions!$B$27,"Mid","Low"))</f>
        <v>Low</v>
      </c>
      <c r="R2899" s="7" t="str">
        <f aca="false">IF(P2899&gt;=Assumptions!$B$28,"High",IF(P2899&gt;=Assumptions!$B$29,"Mid","Low"))</f>
        <v>Mid</v>
      </c>
      <c r="S2899" s="7" t="str">
        <f aca="false">INDEX(Assumptions!$B$33:$B$41,MATCH(Q2899&amp;"|"&amp;R2899,Assumptions!$A$33:$A$41,0))</f>
        <v>Light Touch</v>
      </c>
      <c r="T2899" s="7" t="n">
        <f aca="false">IF(ISNUMBER(Data_Clean!V2899),J2899*Data_Clean!V2899,0)</f>
        <v>11.756818966</v>
      </c>
    </row>
    <row r="2900" customFormat="false" ht="15" hidden="false" customHeight="false" outlineLevel="0" collapsed="false">
      <c r="A2900" s="15" t="str">
        <f aca="false">Data_Clean!A2900</f>
        <v>CX102896</v>
      </c>
      <c r="B2900" s="14" t="n">
        <f aca="false">Data_Clean!G2900*Assumptions!$B$5</f>
        <v>98.40075</v>
      </c>
      <c r="C2900" s="14" t="n">
        <f aca="false">IF(Data_Clean!H2900="",0,Data_Clean!H2900)*Assumptions!$B$6</f>
        <v>387.37056</v>
      </c>
      <c r="D2900" s="14" t="n">
        <f aca="false">Data_Clean!I2900*Assumptions!$B$7</f>
        <v>0</v>
      </c>
      <c r="E2900" s="14" t="n">
        <f aca="false">Data_Clean!J2900*Assumptions!$B$8</f>
        <v>0</v>
      </c>
      <c r="F2900" s="14" t="n">
        <f aca="false">Data_Clean!K2900*Assumptions!$B$9</f>
        <v>0</v>
      </c>
      <c r="G2900" s="14" t="n">
        <f aca="false">Data_Clean!L2900*Assumptions!$B$10</f>
        <v>0</v>
      </c>
      <c r="H2900" s="14" t="n">
        <f aca="false">IF(OR(Data_Clean!M2900="",Data_Clean!N2900=""),0,Data_Clean!M2900*Data_Clean!N2900/100)*Assumptions!$B$13*Assumptions!$B$11</f>
        <v>220.584</v>
      </c>
      <c r="I2900" s="14" t="n">
        <f aca="false">Data_Clean!O2900*4*Assumptions!$B$12</f>
        <v>58.3296</v>
      </c>
      <c r="J2900" s="14" t="n">
        <f aca="false">SUM(B2900:I2900)</f>
        <v>764.68491</v>
      </c>
      <c r="K2900" s="16" t="n">
        <f aca="false">IF(Data_Clean!P2900="","",Assumptions!$B$15*0.5^(Data_Clean!P2900/Assumptions!$B$20))</f>
        <v>28.6452481173125</v>
      </c>
      <c r="L2900" s="16" t="n">
        <f aca="false">Assumptions!$B$16*MIN(1,LN(1+Data_Clean!Q2900)/LN(1+Assumptions!$B$21))</f>
        <v>15.7812965263578</v>
      </c>
      <c r="M2900" s="16" t="n">
        <f aca="false">Assumptions!$B$17*(0.6*MIN(1,Data_Clean!R2900/Assumptions!$B$22)+0.4*IF(Data_Clean!S2900="",0,Data_Clean!S2900))</f>
        <v>11.424</v>
      </c>
      <c r="N2900" s="16" t="n">
        <f aca="false">Assumptions!$B$18*MIN(1,(Data_Clean!F2900-1)/Assumptions!$B$23)</f>
        <v>15</v>
      </c>
      <c r="O2900" s="16" t="n">
        <f aca="false">Assumptions!$B$19*(0.4*IF(Data_Clean!E2900="",0,MIN(1,Data_Clean!E2900/12/Assumptions!$B$24))+0.35*IF(Data_Clean!D2900="Y",1,0)+0.25*(1-MIN(Data_Clean!T2900,3)/3))/IF(Data_Clean!E2900="",0.6,1)</f>
        <v>11.55</v>
      </c>
      <c r="P2900" s="16" t="n">
        <f aca="false">SUM(K2900:O2900)/(Assumptions!$D$5-IF(K2900="",Assumptions!$B$15,0))*100</f>
        <v>82.4005446436702</v>
      </c>
      <c r="Q2900" s="7" t="str">
        <f aca="false">IF(J2900&gt;=Assumptions!$B$26,"High",IF(J2900&gt;=Assumptions!$B$27,"Mid","Low"))</f>
        <v>Mid</v>
      </c>
      <c r="R2900" s="7" t="str">
        <f aca="false">IF(P2900&gt;=Assumptions!$B$28,"High",IF(P2900&gt;=Assumptions!$B$29,"Mid","Low"))</f>
        <v>High</v>
      </c>
      <c r="S2900" s="7" t="str">
        <f aca="false">INDEX(Assumptions!$B$33:$B$41,MATCH(Q2900&amp;"|"&amp;R2900,Assumptions!$A$33:$A$41,0))</f>
        <v>Engaged Builders</v>
      </c>
      <c r="T2900" s="7" t="n">
        <f aca="false">IF(ISNUMBER(Data_Clean!V2900),J2900*Data_Clean!V2900,0)</f>
        <v>19.422996714</v>
      </c>
    </row>
    <row r="2901" customFormat="false" ht="15" hidden="false" customHeight="false" outlineLevel="0" collapsed="false">
      <c r="A2901" s="15" t="str">
        <f aca="false">Data_Clean!A2901</f>
        <v>CX102897</v>
      </c>
      <c r="B2901" s="14" t="n">
        <f aca="false">Data_Clean!G2901*Assumptions!$B$5</f>
        <v>87.0495</v>
      </c>
      <c r="C2901" s="14" t="n">
        <f aca="false">IF(Data_Clean!H2901="",0,Data_Clean!H2901)*Assumptions!$B$6</f>
        <v>0</v>
      </c>
      <c r="D2901" s="14" t="n">
        <f aca="false">Data_Clean!I2901*Assumptions!$B$7</f>
        <v>0</v>
      </c>
      <c r="E2901" s="14" t="n">
        <f aca="false">Data_Clean!J2901*Assumptions!$B$8</f>
        <v>0</v>
      </c>
      <c r="F2901" s="14" t="n">
        <f aca="false">Data_Clean!K2901*Assumptions!$B$9</f>
        <v>1780.9</v>
      </c>
      <c r="G2901" s="14" t="n">
        <f aca="false">Data_Clean!L2901*Assumptions!$B$10</f>
        <v>0</v>
      </c>
      <c r="H2901" s="14" t="n">
        <f aca="false">IF(OR(Data_Clean!M2901="",Data_Clean!N2901=""),0,Data_Clean!M2901*Data_Clean!N2901/100)*Assumptions!$B$13*Assumptions!$B$11</f>
        <v>0</v>
      </c>
      <c r="I2901" s="14" t="n">
        <f aca="false">Data_Clean!O2901*4*Assumptions!$B$12</f>
        <v>0</v>
      </c>
      <c r="J2901" s="14" t="n">
        <f aca="false">SUM(B2901:I2901)</f>
        <v>1867.9495</v>
      </c>
      <c r="K2901" s="16" t="n">
        <f aca="false">IF(Data_Clean!P2901="","",Assumptions!$B$15*0.5^(Data_Clean!P2901/Assumptions!$B$20))</f>
        <v>0.0197805167895731</v>
      </c>
      <c r="L2901" s="16" t="n">
        <f aca="false">Assumptions!$B$16*MIN(1,LN(1+Data_Clean!Q2901)/LN(1+Assumptions!$B$21))</f>
        <v>0</v>
      </c>
      <c r="M2901" s="16" t="n">
        <f aca="false">Assumptions!$B$17*(0.6*MIN(1,Data_Clean!R2901/Assumptions!$B$22)+0.4*IF(Data_Clean!S2901="",0,Data_Clean!S2901))</f>
        <v>0</v>
      </c>
      <c r="N2901" s="16" t="n">
        <f aca="false">Assumptions!$B$18*MIN(1,(Data_Clean!F2901-1)/Assumptions!$B$23)</f>
        <v>5</v>
      </c>
      <c r="O2901" s="16" t="n">
        <f aca="false">Assumptions!$B$19*(0.4*IF(Data_Clean!E2901="",0,MIN(1,Data_Clean!E2901/12/Assumptions!$B$24))+0.35*IF(Data_Clean!D2901="Y",1,0)+0.25*(1-MIN(Data_Clean!T2901,3)/3))/IF(Data_Clean!E2901="",0.6,1)</f>
        <v>4.45</v>
      </c>
      <c r="P2901" s="16" t="n">
        <f aca="false">SUM(K2901:O2901)/(Assumptions!$D$5-IF(K2901="",Assumptions!$B$15,0))*100</f>
        <v>9.46978051678957</v>
      </c>
      <c r="Q2901" s="7" t="str">
        <f aca="false">IF(J2901&gt;=Assumptions!$B$26,"High",IF(J2901&gt;=Assumptions!$B$27,"Mid","Low"))</f>
        <v>High</v>
      </c>
      <c r="R2901" s="7" t="str">
        <f aca="false">IF(P2901&gt;=Assumptions!$B$28,"High",IF(P2901&gt;=Assumptions!$B$29,"Mid","Low"))</f>
        <v>Low</v>
      </c>
      <c r="S2901" s="7" t="str">
        <f aca="false">INDEX(Assumptions!$B$33:$B$41,MATCH(Q2901&amp;"|"&amp;R2901,Assumptions!$A$33:$A$41,0))</f>
        <v>Affluent Drifters</v>
      </c>
      <c r="T2901" s="7" t="n">
        <f aca="false">IF(ISNUMBER(Data_Clean!V2901),J2901*Data_Clean!V2901,0)</f>
        <v>850.2906124</v>
      </c>
    </row>
    <row r="2902" customFormat="false" ht="15" hidden="false" customHeight="false" outlineLevel="0" collapsed="false">
      <c r="A2902" s="15" t="str">
        <f aca="false">Data_Clean!A2902</f>
        <v>CX102898</v>
      </c>
      <c r="B2902" s="14" t="n">
        <f aca="false">Data_Clean!G2902*Assumptions!$B$5</f>
        <v>31.45225</v>
      </c>
      <c r="C2902" s="14" t="n">
        <f aca="false">IF(Data_Clean!H2902="",0,Data_Clean!H2902)*Assumptions!$B$6</f>
        <v>0</v>
      </c>
      <c r="D2902" s="14" t="n">
        <f aca="false">Data_Clean!I2902*Assumptions!$B$7</f>
        <v>0</v>
      </c>
      <c r="E2902" s="14" t="n">
        <f aca="false">Data_Clean!J2902*Assumptions!$B$8</f>
        <v>0</v>
      </c>
      <c r="F2902" s="14" t="n">
        <f aca="false">Data_Clean!K2902*Assumptions!$B$9</f>
        <v>1270.5</v>
      </c>
      <c r="G2902" s="14" t="n">
        <f aca="false">Data_Clean!L2902*Assumptions!$B$10</f>
        <v>0</v>
      </c>
      <c r="H2902" s="14" t="n">
        <f aca="false">IF(OR(Data_Clean!M2902="",Data_Clean!N2902=""),0,Data_Clean!M2902*Data_Clean!N2902/100)*Assumptions!$B$13*Assumptions!$B$11</f>
        <v>0</v>
      </c>
      <c r="I2902" s="14" t="n">
        <f aca="false">Data_Clean!O2902*4*Assumptions!$B$12</f>
        <v>0</v>
      </c>
      <c r="J2902" s="14" t="n">
        <f aca="false">SUM(B2902:I2902)</f>
        <v>1301.95225</v>
      </c>
      <c r="K2902" s="16" t="n">
        <f aca="false">IF(Data_Clean!P2902="","",Assumptions!$B$15*0.5^(Data_Clean!P2902/Assumptions!$B$20))</f>
        <v>0.0336532721190537</v>
      </c>
      <c r="L2902" s="16" t="n">
        <f aca="false">Assumptions!$B$16*MIN(1,LN(1+Data_Clean!Q2902)/LN(1+Assumptions!$B$21))</f>
        <v>0</v>
      </c>
      <c r="M2902" s="16" t="n">
        <f aca="false">Assumptions!$B$17*(0.6*MIN(1,Data_Clean!R2902/Assumptions!$B$22)+0.4*IF(Data_Clean!S2902="",0,Data_Clean!S2902))</f>
        <v>0</v>
      </c>
      <c r="N2902" s="16" t="n">
        <f aca="false">Assumptions!$B$18*MIN(1,(Data_Clean!F2902-1)/Assumptions!$B$23)</f>
        <v>10</v>
      </c>
      <c r="O2902" s="16" t="n">
        <f aca="false">Assumptions!$B$19*(0.4*IF(Data_Clean!E2902="",0,MIN(1,Data_Clean!E2902/12/Assumptions!$B$24))+0.35*IF(Data_Clean!D2902="Y",1,0)+0.25*(1-MIN(Data_Clean!T2902,3)/3))/IF(Data_Clean!E2902="",0.6,1)</f>
        <v>5.25</v>
      </c>
      <c r="P2902" s="16" t="n">
        <f aca="false">SUM(K2902:O2902)/(Assumptions!$D$5-IF(K2902="",Assumptions!$B$15,0))*100</f>
        <v>15.2836532721191</v>
      </c>
      <c r="Q2902" s="7" t="str">
        <f aca="false">IF(J2902&gt;=Assumptions!$B$26,"High",IF(J2902&gt;=Assumptions!$B$27,"Mid","Low"))</f>
        <v>Mid</v>
      </c>
      <c r="R2902" s="7" t="str">
        <f aca="false">IF(P2902&gt;=Assumptions!$B$28,"High",IF(P2902&gt;=Assumptions!$B$29,"Mid","Low"))</f>
        <v>Low</v>
      </c>
      <c r="S2902" s="7" t="str">
        <f aca="false">INDEX(Assumptions!$B$33:$B$41,MATCH(Q2902&amp;"|"&amp;R2902,Assumptions!$A$33:$A$41,0))</f>
        <v>Light Touch</v>
      </c>
      <c r="T2902" s="7" t="n">
        <f aca="false">IF(ISNUMBER(Data_Clean!V2902),J2902*Data_Clean!V2902,0)</f>
        <v>450.605673725</v>
      </c>
    </row>
    <row r="2903" customFormat="false" ht="15" hidden="false" customHeight="false" outlineLevel="0" collapsed="false">
      <c r="A2903" s="15" t="str">
        <f aca="false">Data_Clean!A2903</f>
        <v>CX102899</v>
      </c>
      <c r="B2903" s="14" t="n">
        <f aca="false">Data_Clean!G2903*Assumptions!$B$5</f>
        <v>269.3945</v>
      </c>
      <c r="C2903" s="14" t="n">
        <f aca="false">IF(Data_Clean!H2903="",0,Data_Clean!H2903)*Assumptions!$B$6</f>
        <v>326.95632</v>
      </c>
      <c r="D2903" s="14" t="n">
        <f aca="false">Data_Clean!I2903*Assumptions!$B$7</f>
        <v>0</v>
      </c>
      <c r="E2903" s="14" t="n">
        <f aca="false">Data_Clean!J2903*Assumptions!$B$8</f>
        <v>0</v>
      </c>
      <c r="F2903" s="14" t="n">
        <f aca="false">Data_Clean!K2903*Assumptions!$B$9</f>
        <v>0</v>
      </c>
      <c r="G2903" s="14" t="n">
        <f aca="false">Data_Clean!L2903*Assumptions!$B$10</f>
        <v>494.55</v>
      </c>
      <c r="H2903" s="14" t="n">
        <f aca="false">IF(OR(Data_Clean!M2903="",Data_Clean!N2903=""),0,Data_Clean!M2903*Data_Clean!N2903/100)*Assumptions!$B$13*Assumptions!$B$11</f>
        <v>28.44</v>
      </c>
      <c r="I2903" s="14" t="n">
        <f aca="false">Data_Clean!O2903*4*Assumptions!$B$12</f>
        <v>9.85392</v>
      </c>
      <c r="J2903" s="14" t="n">
        <f aca="false">SUM(B2903:I2903)</f>
        <v>1129.19474</v>
      </c>
      <c r="K2903" s="16" t="n">
        <f aca="false">IF(Data_Clean!P2903="","",Assumptions!$B$15*0.5^(Data_Clean!P2903/Assumptions!$B$20))</f>
        <v>10.1276245962614</v>
      </c>
      <c r="L2903" s="16" t="n">
        <f aca="false">Assumptions!$B$16*MIN(1,LN(1+Data_Clean!Q2903)/LN(1+Assumptions!$B$21))</f>
        <v>8.11507562957249</v>
      </c>
      <c r="M2903" s="16" t="n">
        <f aca="false">Assumptions!$B$17*(0.6*MIN(1,Data_Clean!R2903/Assumptions!$B$22)+0.4*IF(Data_Clean!S2903="",0,Data_Clean!S2903))</f>
        <v>8.382</v>
      </c>
      <c r="N2903" s="16" t="n">
        <f aca="false">Assumptions!$B$18*MIN(1,(Data_Clean!F2903-1)/Assumptions!$B$23)</f>
        <v>15</v>
      </c>
      <c r="O2903" s="16" t="n">
        <f aca="false">Assumptions!$B$19*(0.4*IF(Data_Clean!E2903="",0,MIN(1,Data_Clean!E2903/12/Assumptions!$B$24))+0.35*IF(Data_Clean!D2903="Y",1,0)+0.25*(1-MIN(Data_Clean!T2903,3)/3))/IF(Data_Clean!E2903="",0.6,1)</f>
        <v>4.95</v>
      </c>
      <c r="P2903" s="16" t="n">
        <f aca="false">SUM(K2903:O2903)/(Assumptions!$D$5-IF(K2903="",Assumptions!$B$15,0))*100</f>
        <v>46.5747002258339</v>
      </c>
      <c r="Q2903" s="7" t="str">
        <f aca="false">IF(J2903&gt;=Assumptions!$B$26,"High",IF(J2903&gt;=Assumptions!$B$27,"Mid","Low"))</f>
        <v>Mid</v>
      </c>
      <c r="R2903" s="7" t="str">
        <f aca="false">IF(P2903&gt;=Assumptions!$B$28,"High",IF(P2903&gt;=Assumptions!$B$29,"Mid","Low"))</f>
        <v>Low</v>
      </c>
      <c r="S2903" s="7" t="str">
        <f aca="false">INDEX(Assumptions!$B$33:$B$41,MATCH(Q2903&amp;"|"&amp;R2903,Assumptions!$A$33:$A$41,0))</f>
        <v>Light Touch</v>
      </c>
      <c r="T2903" s="7" t="n">
        <f aca="false">IF(ISNUMBER(Data_Clean!V2903),J2903*Data_Clean!V2903,0)</f>
        <v>71.478027042</v>
      </c>
    </row>
    <row r="2904" customFormat="false" ht="15" hidden="false" customHeight="false" outlineLevel="0" collapsed="false">
      <c r="A2904" s="15" t="str">
        <f aca="false">Data_Clean!A2904</f>
        <v>CX102900</v>
      </c>
      <c r="B2904" s="14" t="n">
        <f aca="false">Data_Clean!G2904*Assumptions!$B$5</f>
        <v>69.42475</v>
      </c>
      <c r="C2904" s="14" t="n">
        <f aca="false">IF(Data_Clean!H2904="",0,Data_Clean!H2904)*Assumptions!$B$6</f>
        <v>0</v>
      </c>
      <c r="D2904" s="14" t="n">
        <f aca="false">Data_Clean!I2904*Assumptions!$B$7</f>
        <v>120</v>
      </c>
      <c r="E2904" s="14" t="n">
        <f aca="false">Data_Clean!J2904*Assumptions!$B$8</f>
        <v>0</v>
      </c>
      <c r="F2904" s="14" t="n">
        <f aca="false">Data_Clean!K2904*Assumptions!$B$9</f>
        <v>0</v>
      </c>
      <c r="G2904" s="14" t="n">
        <f aca="false">Data_Clean!L2904*Assumptions!$B$10</f>
        <v>0</v>
      </c>
      <c r="H2904" s="14" t="n">
        <f aca="false">IF(OR(Data_Clean!M2904="",Data_Clean!N2904=""),0,Data_Clean!M2904*Data_Clean!N2904/100)*Assumptions!$B$13*Assumptions!$B$11</f>
        <v>0</v>
      </c>
      <c r="I2904" s="14" t="n">
        <f aca="false">Data_Clean!O2904*4*Assumptions!$B$12</f>
        <v>0</v>
      </c>
      <c r="J2904" s="14" t="n">
        <f aca="false">SUM(B2904:I2904)</f>
        <v>189.42475</v>
      </c>
      <c r="K2904" s="16" t="n">
        <f aca="false">IF(Data_Clean!P2904="","",Assumptions!$B$15*0.5^(Data_Clean!P2904/Assumptions!$B$20))</f>
        <v>22.735748497656</v>
      </c>
      <c r="L2904" s="16" t="n">
        <f aca="false">Assumptions!$B$16*MIN(1,LN(1+Data_Clean!Q2904)/LN(1+Assumptions!$B$21))</f>
        <v>10</v>
      </c>
      <c r="M2904" s="16" t="n">
        <f aca="false">Assumptions!$B$17*(0.6*MIN(1,Data_Clean!R2904/Assumptions!$B$22)+0.4*IF(Data_Clean!S2904="",0,Data_Clean!S2904))</f>
        <v>4.128</v>
      </c>
      <c r="N2904" s="16" t="n">
        <f aca="false">Assumptions!$B$18*MIN(1,(Data_Clean!F2904-1)/Assumptions!$B$23)</f>
        <v>5</v>
      </c>
      <c r="O2904" s="16" t="n">
        <f aca="false">Assumptions!$B$19*(0.4*IF(Data_Clean!E2904="",0,MIN(1,Data_Clean!E2904/12/Assumptions!$B$24))+0.35*IF(Data_Clean!D2904="Y",1,0)+0.25*(1-MIN(Data_Clean!T2904,3)/3))/IF(Data_Clean!E2904="",0.6,1)</f>
        <v>8.5</v>
      </c>
      <c r="P2904" s="16" t="n">
        <f aca="false">SUM(K2904:O2904)/(Assumptions!$D$5-IF(K2904="",Assumptions!$B$15,0))*100</f>
        <v>50.363748497656</v>
      </c>
      <c r="Q2904" s="7" t="str">
        <f aca="false">IF(J2904&gt;=Assumptions!$B$26,"High",IF(J2904&gt;=Assumptions!$B$27,"Mid","Low"))</f>
        <v>Low</v>
      </c>
      <c r="R2904" s="7" t="str">
        <f aca="false">IF(P2904&gt;=Assumptions!$B$28,"High",IF(P2904&gt;=Assumptions!$B$29,"Mid","Low"))</f>
        <v>Mid</v>
      </c>
      <c r="S2904" s="7" t="str">
        <f aca="false">INDEX(Assumptions!$B$33:$B$41,MATCH(Q2904&amp;"|"&amp;R2904,Assumptions!$A$33:$A$41,0))</f>
        <v>Light Touch</v>
      </c>
      <c r="T2904" s="7" t="n">
        <f aca="false">IF(ISNUMBER(Data_Clean!V2904),J2904*Data_Clean!V2904,0)</f>
        <v>35.5360831</v>
      </c>
    </row>
    <row r="2905" customFormat="false" ht="15" hidden="false" customHeight="false" outlineLevel="0" collapsed="false">
      <c r="A2905" s="15" t="str">
        <f aca="false">Data_Clean!A2905</f>
        <v>CX102901</v>
      </c>
      <c r="B2905" s="14" t="n">
        <f aca="false">Data_Clean!G2905*Assumptions!$B$5</f>
        <v>40.86925</v>
      </c>
      <c r="C2905" s="14" t="n">
        <f aca="false">IF(Data_Clean!H2905="",0,Data_Clean!H2905)*Assumptions!$B$6</f>
        <v>19.2684</v>
      </c>
      <c r="D2905" s="14" t="n">
        <f aca="false">Data_Clean!I2905*Assumptions!$B$7</f>
        <v>0</v>
      </c>
      <c r="E2905" s="14" t="n">
        <f aca="false">Data_Clean!J2905*Assumptions!$B$8</f>
        <v>0</v>
      </c>
      <c r="F2905" s="14" t="n">
        <f aca="false">Data_Clean!K2905*Assumptions!$B$9</f>
        <v>0</v>
      </c>
      <c r="G2905" s="14" t="n">
        <f aca="false">Data_Clean!L2905*Assumptions!$B$10</f>
        <v>0</v>
      </c>
      <c r="H2905" s="14" t="n">
        <f aca="false">IF(OR(Data_Clean!M2905="",Data_Clean!N2905=""),0,Data_Clean!M2905*Data_Clean!N2905/100)*Assumptions!$B$13*Assumptions!$B$11</f>
        <v>0</v>
      </c>
      <c r="I2905" s="14" t="n">
        <f aca="false">Data_Clean!O2905*4*Assumptions!$B$12</f>
        <v>0</v>
      </c>
      <c r="J2905" s="14" t="n">
        <f aca="false">SUM(B2905:I2905)</f>
        <v>60.13765</v>
      </c>
      <c r="K2905" s="16" t="n">
        <f aca="false">IF(Data_Clean!P2905="","",Assumptions!$B$15*0.5^(Data_Clean!P2905/Assumptions!$B$20))</f>
        <v>0.194821381908466</v>
      </c>
      <c r="L2905" s="16" t="n">
        <f aca="false">Assumptions!$B$16*MIN(1,LN(1+Data_Clean!Q2905)/LN(1+Assumptions!$B$21))</f>
        <v>0</v>
      </c>
      <c r="M2905" s="16" t="n">
        <f aca="false">Assumptions!$B$17*(0.6*MIN(1,Data_Clean!R2905/Assumptions!$B$22)+0.4*IF(Data_Clean!S2905="",0,Data_Clean!S2905))</f>
        <v>1.35</v>
      </c>
      <c r="N2905" s="16" t="n">
        <f aca="false">Assumptions!$B$18*MIN(1,(Data_Clean!F2905-1)/Assumptions!$B$23)</f>
        <v>5</v>
      </c>
      <c r="O2905" s="16" t="n">
        <f aca="false">Assumptions!$B$19*(0.4*IF(Data_Clean!E2905="",0,MIN(1,Data_Clean!E2905/12/Assumptions!$B$24))+0.35*IF(Data_Clean!D2905="Y",1,0)+0.25*(1-MIN(Data_Clean!T2905,3)/3))/IF(Data_Clean!E2905="",0.6,1)</f>
        <v>9.75</v>
      </c>
      <c r="P2905" s="16" t="n">
        <f aca="false">SUM(K2905:O2905)/(Assumptions!$D$5-IF(K2905="",Assumptions!$B$15,0))*100</f>
        <v>16.2948213819085</v>
      </c>
      <c r="Q2905" s="7" t="str">
        <f aca="false">IF(J2905&gt;=Assumptions!$B$26,"High",IF(J2905&gt;=Assumptions!$B$27,"Mid","Low"))</f>
        <v>Low</v>
      </c>
      <c r="R2905" s="7" t="str">
        <f aca="false">IF(P2905&gt;=Assumptions!$B$28,"High",IF(P2905&gt;=Assumptions!$B$29,"Mid","Low"))</f>
        <v>Low</v>
      </c>
      <c r="S2905" s="7" t="str">
        <f aca="false">INDEX(Assumptions!$B$33:$B$41,MATCH(Q2905&amp;"|"&amp;R2905,Assumptions!$A$33:$A$41,0))</f>
        <v>Dormant &amp; Low Value</v>
      </c>
      <c r="T2905" s="7" t="n">
        <f aca="false">IF(ISNUMBER(Data_Clean!V2905),J2905*Data_Clean!V2905,0)</f>
        <v>12.755195565</v>
      </c>
    </row>
    <row r="2906" customFormat="false" ht="15" hidden="false" customHeight="false" outlineLevel="0" collapsed="false">
      <c r="A2906" s="15" t="str">
        <f aca="false">Data_Clean!A2906</f>
        <v>CX102902</v>
      </c>
      <c r="B2906" s="14" t="n">
        <f aca="false">Data_Clean!G2906*Assumptions!$B$5</f>
        <v>31.25075</v>
      </c>
      <c r="C2906" s="14" t="n">
        <f aca="false">IF(Data_Clean!H2906="",0,Data_Clean!H2906)*Assumptions!$B$6</f>
        <v>0</v>
      </c>
      <c r="D2906" s="14" t="n">
        <f aca="false">Data_Clean!I2906*Assumptions!$B$7</f>
        <v>0</v>
      </c>
      <c r="E2906" s="14" t="n">
        <f aca="false">Data_Clean!J2906*Assumptions!$B$8</f>
        <v>99.47775</v>
      </c>
      <c r="F2906" s="14" t="n">
        <f aca="false">Data_Clean!K2906*Assumptions!$B$9</f>
        <v>0</v>
      </c>
      <c r="G2906" s="14" t="n">
        <f aca="false">Data_Clean!L2906*Assumptions!$B$10</f>
        <v>0</v>
      </c>
      <c r="H2906" s="14" t="n">
        <f aca="false">IF(OR(Data_Clean!M2906="",Data_Clean!N2906=""),0,Data_Clean!M2906*Data_Clean!N2906/100)*Assumptions!$B$13*Assumptions!$B$11</f>
        <v>0</v>
      </c>
      <c r="I2906" s="14" t="n">
        <f aca="false">Data_Clean!O2906*4*Assumptions!$B$12</f>
        <v>0</v>
      </c>
      <c r="J2906" s="14" t="n">
        <f aca="false">SUM(B2906:I2906)</f>
        <v>130.7285</v>
      </c>
      <c r="K2906" s="16" t="n">
        <f aca="false">IF(Data_Clean!P2906="","",Assumptions!$B$15*0.5^(Data_Clean!P2906/Assumptions!$B$20))</f>
        <v>24.9371368842836</v>
      </c>
      <c r="L2906" s="16" t="n">
        <f aca="false">Assumptions!$B$16*MIN(1,LN(1+Data_Clean!Q2906)/LN(1+Assumptions!$B$21))</f>
        <v>15.2782387441559</v>
      </c>
      <c r="M2906" s="16" t="n">
        <f aca="false">Assumptions!$B$17*(0.6*MIN(1,Data_Clean!R2906/Assumptions!$B$22)+0.4*IF(Data_Clean!S2906="",0,Data_Clean!S2906))</f>
        <v>1.944</v>
      </c>
      <c r="N2906" s="16" t="n">
        <f aca="false">Assumptions!$B$18*MIN(1,(Data_Clean!F2906-1)/Assumptions!$B$23)</f>
        <v>5</v>
      </c>
      <c r="O2906" s="16" t="n">
        <f aca="false">Assumptions!$B$19*(0.4*IF(Data_Clean!E2906="",0,MIN(1,Data_Clean!E2906/12/Assumptions!$B$24))+0.35*IF(Data_Clean!D2906="Y",1,0)+0.25*(1-MIN(Data_Clean!T2906,3)/3))/IF(Data_Clean!E2906="",0.6,1)</f>
        <v>6.75</v>
      </c>
      <c r="P2906" s="16" t="n">
        <f aca="false">SUM(K2906:O2906)/(Assumptions!$D$5-IF(K2906="",Assumptions!$B$15,0))*100</f>
        <v>53.9093756284396</v>
      </c>
      <c r="Q2906" s="7" t="str">
        <f aca="false">IF(J2906&gt;=Assumptions!$B$26,"High",IF(J2906&gt;=Assumptions!$B$27,"Mid","Low"))</f>
        <v>Low</v>
      </c>
      <c r="R2906" s="7" t="str">
        <f aca="false">IF(P2906&gt;=Assumptions!$B$28,"High",IF(P2906&gt;=Assumptions!$B$29,"Mid","Low"))</f>
        <v>Mid</v>
      </c>
      <c r="S2906" s="7" t="str">
        <f aca="false">INDEX(Assumptions!$B$33:$B$41,MATCH(Q2906&amp;"|"&amp;R2906,Assumptions!$A$33:$A$41,0))</f>
        <v>Light Touch</v>
      </c>
      <c r="T2906" s="7" t="n">
        <f aca="false">IF(ISNUMBER(Data_Clean!V2906),J2906*Data_Clean!V2906,0)</f>
        <v>9.0987036</v>
      </c>
    </row>
    <row r="2907" customFormat="false" ht="15" hidden="false" customHeight="false" outlineLevel="0" collapsed="false">
      <c r="A2907" s="15" t="str">
        <f aca="false">Data_Clean!A2907</f>
        <v>CX102903</v>
      </c>
      <c r="B2907" s="14" t="n">
        <f aca="false">Data_Clean!G2907*Assumptions!$B$5</f>
        <v>52.62225</v>
      </c>
      <c r="C2907" s="14" t="n">
        <f aca="false">IF(Data_Clean!H2907="",0,Data_Clean!H2907)*Assumptions!$B$6</f>
        <v>326.6148</v>
      </c>
      <c r="D2907" s="14" t="n">
        <f aca="false">Data_Clean!I2907*Assumptions!$B$7</f>
        <v>0</v>
      </c>
      <c r="E2907" s="14" t="n">
        <f aca="false">Data_Clean!J2907*Assumptions!$B$8</f>
        <v>0</v>
      </c>
      <c r="F2907" s="14" t="n">
        <f aca="false">Data_Clean!K2907*Assumptions!$B$9</f>
        <v>0</v>
      </c>
      <c r="G2907" s="14" t="n">
        <f aca="false">Data_Clean!L2907*Assumptions!$B$10</f>
        <v>0</v>
      </c>
      <c r="H2907" s="14" t="n">
        <f aca="false">IF(OR(Data_Clean!M2907="",Data_Clean!N2907=""),0,Data_Clean!M2907*Data_Clean!N2907/100)*Assumptions!$B$13*Assumptions!$B$11</f>
        <v>244.674</v>
      </c>
      <c r="I2907" s="14" t="n">
        <f aca="false">Data_Clean!O2907*4*Assumptions!$B$12</f>
        <v>12.44448</v>
      </c>
      <c r="J2907" s="14" t="n">
        <f aca="false">SUM(B2907:I2907)</f>
        <v>636.35553</v>
      </c>
      <c r="K2907" s="16" t="n">
        <f aca="false">IF(Data_Clean!P2907="","",Assumptions!$B$15*0.5^(Data_Clean!P2907/Assumptions!$B$20))</f>
        <v>10.8545192808028</v>
      </c>
      <c r="L2907" s="16" t="n">
        <f aca="false">Assumptions!$B$16*MIN(1,LN(1+Data_Clean!Q2907)/LN(1+Assumptions!$B$21))</f>
        <v>9.60252567789128</v>
      </c>
      <c r="M2907" s="16" t="n">
        <f aca="false">Assumptions!$B$17*(0.6*MIN(1,Data_Clean!R2907/Assumptions!$B$22)+0.4*IF(Data_Clean!S2907="",0,Data_Clean!S2907))</f>
        <v>4.392</v>
      </c>
      <c r="N2907" s="16" t="n">
        <f aca="false">Assumptions!$B$18*MIN(1,(Data_Clean!F2907-1)/Assumptions!$B$23)</f>
        <v>10</v>
      </c>
      <c r="O2907" s="16" t="n">
        <f aca="false">Assumptions!$B$19*(0.4*IF(Data_Clean!E2907="",0,MIN(1,Data_Clean!E2907/12/Assumptions!$B$24))+0.35*IF(Data_Clean!D2907="Y",1,0)+0.25*(1-MIN(Data_Clean!T2907,3)/3))/IF(Data_Clean!E2907="",0.6,1)</f>
        <v>6.9</v>
      </c>
      <c r="P2907" s="16" t="n">
        <f aca="false">SUM(K2907:O2907)/(Assumptions!$D$5-IF(K2907="",Assumptions!$B$15,0))*100</f>
        <v>41.7490449586941</v>
      </c>
      <c r="Q2907" s="7" t="str">
        <f aca="false">IF(J2907&gt;=Assumptions!$B$26,"High",IF(J2907&gt;=Assumptions!$B$27,"Mid","Low"))</f>
        <v>Mid</v>
      </c>
      <c r="R2907" s="7" t="str">
        <f aca="false">IF(P2907&gt;=Assumptions!$B$28,"High",IF(P2907&gt;=Assumptions!$B$29,"Mid","Low"))</f>
        <v>Low</v>
      </c>
      <c r="S2907" s="7" t="str">
        <f aca="false">INDEX(Assumptions!$B$33:$B$41,MATCH(Q2907&amp;"|"&amp;R2907,Assumptions!$A$33:$A$41,0))</f>
        <v>Light Touch</v>
      </c>
      <c r="T2907" s="7" t="n">
        <f aca="false">IF(ISNUMBER(Data_Clean!V2907),J2907*Data_Clean!V2907,0)</f>
        <v>68.153677263</v>
      </c>
    </row>
    <row r="2908" customFormat="false" ht="15" hidden="false" customHeight="false" outlineLevel="0" collapsed="false">
      <c r="A2908" s="15" t="str">
        <f aca="false">Data_Clean!A2908</f>
        <v>CX102904</v>
      </c>
      <c r="B2908" s="14" t="n">
        <f aca="false">Data_Clean!G2908*Assumptions!$B$5</f>
        <v>74.4905</v>
      </c>
      <c r="C2908" s="14" t="n">
        <f aca="false">IF(Data_Clean!H2908="",0,Data_Clean!H2908)*Assumptions!$B$6</f>
        <v>0</v>
      </c>
      <c r="D2908" s="14" t="n">
        <f aca="false">Data_Clean!I2908*Assumptions!$B$7</f>
        <v>0</v>
      </c>
      <c r="E2908" s="14" t="n">
        <f aca="false">Data_Clean!J2908*Assumptions!$B$8</f>
        <v>0</v>
      </c>
      <c r="F2908" s="14" t="n">
        <f aca="false">Data_Clean!K2908*Assumptions!$B$9</f>
        <v>0</v>
      </c>
      <c r="G2908" s="14" t="n">
        <f aca="false">Data_Clean!L2908*Assumptions!$B$10</f>
        <v>0</v>
      </c>
      <c r="H2908" s="14" t="n">
        <f aca="false">IF(OR(Data_Clean!M2908="",Data_Clean!N2908=""),0,Data_Clean!M2908*Data_Clean!N2908/100)*Assumptions!$B$13*Assumptions!$B$11</f>
        <v>0</v>
      </c>
      <c r="I2908" s="14" t="n">
        <f aca="false">Data_Clean!O2908*4*Assumptions!$B$12</f>
        <v>0</v>
      </c>
      <c r="J2908" s="14" t="n">
        <f aca="false">SUM(B2908:I2908)</f>
        <v>74.4905</v>
      </c>
      <c r="K2908" s="16" t="n">
        <f aca="false">IF(Data_Clean!P2908="","",Assumptions!$B$15*0.5^(Data_Clean!P2908/Assumptions!$B$20))</f>
        <v>0.00304408409231978</v>
      </c>
      <c r="L2908" s="16" t="n">
        <f aca="false">Assumptions!$B$16*MIN(1,LN(1+Data_Clean!Q2908)/LN(1+Assumptions!$B$21))</f>
        <v>0</v>
      </c>
      <c r="M2908" s="16" t="n">
        <f aca="false">Assumptions!$B$17*(0.6*MIN(1,Data_Clean!R2908/Assumptions!$B$22)+0.4*IF(Data_Clean!S2908="",0,Data_Clean!S2908))</f>
        <v>0</v>
      </c>
      <c r="N2908" s="16" t="n">
        <f aca="false">Assumptions!$B$18*MIN(1,(Data_Clean!F2908-1)/Assumptions!$B$23)</f>
        <v>0</v>
      </c>
      <c r="O2908" s="16" t="n">
        <f aca="false">Assumptions!$B$19*(0.4*IF(Data_Clean!E2908="",0,MIN(1,Data_Clean!E2908/12/Assumptions!$B$24))+0.35*IF(Data_Clean!D2908="Y",1,0)+0.25*(1-MIN(Data_Clean!T2908,3)/3))/IF(Data_Clean!E2908="",0.6,1)</f>
        <v>13.5</v>
      </c>
      <c r="P2908" s="16" t="n">
        <f aca="false">SUM(K2908:O2908)/(Assumptions!$D$5-IF(K2908="",Assumptions!$B$15,0))*100</f>
        <v>13.5030440840923</v>
      </c>
      <c r="Q2908" s="7" t="str">
        <f aca="false">IF(J2908&gt;=Assumptions!$B$26,"High",IF(J2908&gt;=Assumptions!$B$27,"Mid","Low"))</f>
        <v>Low</v>
      </c>
      <c r="R2908" s="7" t="str">
        <f aca="false">IF(P2908&gt;=Assumptions!$B$28,"High",IF(P2908&gt;=Assumptions!$B$29,"Mid","Low"))</f>
        <v>Low</v>
      </c>
      <c r="S2908" s="7" t="str">
        <f aca="false">INDEX(Assumptions!$B$33:$B$41,MATCH(Q2908&amp;"|"&amp;R2908,Assumptions!$A$33:$A$41,0))</f>
        <v>Dormant &amp; Low Value</v>
      </c>
      <c r="T2908" s="7" t="n">
        <f aca="false">IF(ISNUMBER(Data_Clean!V2908),J2908*Data_Clean!V2908,0)</f>
        <v>21.5426526</v>
      </c>
    </row>
    <row r="2909" customFormat="false" ht="15" hidden="false" customHeight="false" outlineLevel="0" collapsed="false">
      <c r="A2909" s="15" t="str">
        <f aca="false">Data_Clean!A2909</f>
        <v>CX102905</v>
      </c>
      <c r="B2909" s="14" t="n">
        <f aca="false">Data_Clean!G2909*Assumptions!$B$5</f>
        <v>65.69975</v>
      </c>
      <c r="C2909" s="14" t="n">
        <f aca="false">IF(Data_Clean!H2909="",0,Data_Clean!H2909)*Assumptions!$B$6</f>
        <v>58.84896</v>
      </c>
      <c r="D2909" s="14" t="n">
        <f aca="false">Data_Clean!I2909*Assumptions!$B$7</f>
        <v>70.4</v>
      </c>
      <c r="E2909" s="14" t="n">
        <f aca="false">Data_Clean!J2909*Assumptions!$B$8</f>
        <v>162.028575</v>
      </c>
      <c r="F2909" s="14" t="n">
        <f aca="false">Data_Clean!K2909*Assumptions!$B$9</f>
        <v>0</v>
      </c>
      <c r="G2909" s="14" t="n">
        <f aca="false">Data_Clean!L2909*Assumptions!$B$10</f>
        <v>0</v>
      </c>
      <c r="H2909" s="14" t="n">
        <f aca="false">IF(OR(Data_Clean!M2909="",Data_Clean!N2909=""),0,Data_Clean!M2909*Data_Clean!N2909/100)*Assumptions!$B$13*Assumptions!$B$11</f>
        <v>46.872</v>
      </c>
      <c r="I2909" s="14" t="n">
        <f aca="false">Data_Clean!O2909*4*Assumptions!$B$12</f>
        <v>7.19616</v>
      </c>
      <c r="J2909" s="14" t="n">
        <f aca="false">SUM(B2909:I2909)</f>
        <v>411.045445</v>
      </c>
      <c r="K2909" s="16" t="n">
        <f aca="false">IF(Data_Clean!P2909="","",Assumptions!$B$15*0.5^(Data_Clean!P2909/Assumptions!$B$20))</f>
        <v>27.9909897461042</v>
      </c>
      <c r="L2909" s="16" t="n">
        <f aca="false">Assumptions!$B$16*MIN(1,LN(1+Data_Clean!Q2909)/LN(1+Assumptions!$B$21))</f>
        <v>11.5625930527155</v>
      </c>
      <c r="M2909" s="16" t="n">
        <f aca="false">Assumptions!$B$17*(0.6*MIN(1,Data_Clean!R2909/Assumptions!$B$22)+0.4*IF(Data_Clean!S2909="",0,Data_Clean!S2909))</f>
        <v>1.62</v>
      </c>
      <c r="N2909" s="16" t="n">
        <f aca="false">Assumptions!$B$18*MIN(1,(Data_Clean!F2909-1)/Assumptions!$B$23)</f>
        <v>20</v>
      </c>
      <c r="O2909" s="16" t="n">
        <f aca="false">Assumptions!$B$19*(0.4*IF(Data_Clean!E2909="",0,MIN(1,Data_Clean!E2909/12/Assumptions!$B$24))+0.35*IF(Data_Clean!D2909="Y",1,0)+0.25*(1-MIN(Data_Clean!T2909,3)/3))/IF(Data_Clean!E2909="",0.6,1)</f>
        <v>8.3</v>
      </c>
      <c r="P2909" s="16" t="n">
        <f aca="false">SUM(K2909:O2909)/(Assumptions!$D$5-IF(K2909="",Assumptions!$B$15,0))*100</f>
        <v>69.4735827988197</v>
      </c>
      <c r="Q2909" s="7" t="str">
        <f aca="false">IF(J2909&gt;=Assumptions!$B$26,"High",IF(J2909&gt;=Assumptions!$B$27,"Mid","Low"))</f>
        <v>Mid</v>
      </c>
      <c r="R2909" s="7" t="str">
        <f aca="false">IF(P2909&gt;=Assumptions!$B$28,"High",IF(P2909&gt;=Assumptions!$B$29,"Mid","Low"))</f>
        <v>Mid</v>
      </c>
      <c r="S2909" s="7" t="str">
        <f aca="false">INDEX(Assumptions!$B$33:$B$41,MATCH(Q2909&amp;"|"&amp;R2909,Assumptions!$A$33:$A$41,0))</f>
        <v>Established Core</v>
      </c>
      <c r="T2909" s="7" t="n">
        <f aca="false">IF(ISNUMBER(Data_Clean!V2909),J2909*Data_Clean!V2909,0)</f>
        <v>22.607499475</v>
      </c>
    </row>
    <row r="2910" customFormat="false" ht="15" hidden="false" customHeight="false" outlineLevel="0" collapsed="false">
      <c r="A2910" s="15" t="str">
        <f aca="false">Data_Clean!A2910</f>
        <v>CX102906</v>
      </c>
      <c r="B2910" s="14" t="n">
        <f aca="false">Data_Clean!G2910*Assumptions!$B$5</f>
        <v>89.34875</v>
      </c>
      <c r="C2910" s="14" t="n">
        <f aca="false">IF(Data_Clean!H2910="",0,Data_Clean!H2910)*Assumptions!$B$6</f>
        <v>185.21304</v>
      </c>
      <c r="D2910" s="14" t="n">
        <f aca="false">Data_Clean!I2910*Assumptions!$B$7</f>
        <v>0</v>
      </c>
      <c r="E2910" s="14" t="n">
        <f aca="false">Data_Clean!J2910*Assumptions!$B$8</f>
        <v>0</v>
      </c>
      <c r="F2910" s="14" t="n">
        <f aca="false">Data_Clean!K2910*Assumptions!$B$9</f>
        <v>0</v>
      </c>
      <c r="G2910" s="14" t="n">
        <f aca="false">Data_Clean!L2910*Assumptions!$B$10</f>
        <v>0</v>
      </c>
      <c r="H2910" s="14" t="n">
        <f aca="false">IF(OR(Data_Clean!M2910="",Data_Clean!N2910=""),0,Data_Clean!M2910*Data_Clean!N2910/100)*Assumptions!$B$13*Assumptions!$B$11</f>
        <v>307.35</v>
      </c>
      <c r="I2910" s="14" t="n">
        <f aca="false">Data_Clean!O2910*4*Assumptions!$B$12</f>
        <v>0</v>
      </c>
      <c r="J2910" s="14" t="n">
        <f aca="false">SUM(B2910:I2910)</f>
        <v>581.91179</v>
      </c>
      <c r="K2910" s="16" t="n">
        <f aca="false">IF(Data_Clean!P2910="","",Assumptions!$B$15*0.5^(Data_Clean!P2910/Assumptions!$B$20))</f>
        <v>0.331456303681194</v>
      </c>
      <c r="L2910" s="16" t="n">
        <f aca="false">Assumptions!$B$16*MIN(1,LN(1+Data_Clean!Q2910)/LN(1+Assumptions!$B$21))</f>
        <v>0</v>
      </c>
      <c r="M2910" s="16" t="n">
        <f aca="false">Assumptions!$B$17*(0.6*MIN(1,Data_Clean!R2910/Assumptions!$B$22)+0.4*IF(Data_Clean!S2910="",0,Data_Clean!S2910))</f>
        <v>0</v>
      </c>
      <c r="N2910" s="16" t="n">
        <f aca="false">Assumptions!$B$18*MIN(1,(Data_Clean!F2910-1)/Assumptions!$B$23)</f>
        <v>10</v>
      </c>
      <c r="O2910" s="16" t="n">
        <f aca="false">Assumptions!$B$19*(0.4*IF(Data_Clean!E2910="",0,MIN(1,Data_Clean!E2910/12/Assumptions!$B$24))+0.35*IF(Data_Clean!D2910="Y",1,0)+0.25*(1-MIN(Data_Clean!T2910,3)/3))/IF(Data_Clean!E2910="",0.6,1)</f>
        <v>9.5</v>
      </c>
      <c r="P2910" s="16" t="n">
        <f aca="false">SUM(K2910:O2910)/(Assumptions!$D$5-IF(K2910="",Assumptions!$B$15,0))*100</f>
        <v>19.8314563036812</v>
      </c>
      <c r="Q2910" s="7" t="str">
        <f aca="false">IF(J2910&gt;=Assumptions!$B$26,"High",IF(J2910&gt;=Assumptions!$B$27,"Mid","Low"))</f>
        <v>Mid</v>
      </c>
      <c r="R2910" s="7" t="str">
        <f aca="false">IF(P2910&gt;=Assumptions!$B$28,"High",IF(P2910&gt;=Assumptions!$B$29,"Mid","Low"))</f>
        <v>Low</v>
      </c>
      <c r="S2910" s="7" t="str">
        <f aca="false">INDEX(Assumptions!$B$33:$B$41,MATCH(Q2910&amp;"|"&amp;R2910,Assumptions!$A$33:$A$41,0))</f>
        <v>Light Touch</v>
      </c>
      <c r="T2910" s="7" t="n">
        <f aca="false">IF(ISNUMBER(Data_Clean!V2910),J2910*Data_Clean!V2910,0)</f>
        <v>304.805395602</v>
      </c>
    </row>
    <row r="2911" customFormat="false" ht="15" hidden="false" customHeight="false" outlineLevel="0" collapsed="false">
      <c r="A2911" s="15" t="str">
        <f aca="false">Data_Clean!A2911</f>
        <v>CX102907</v>
      </c>
      <c r="B2911" s="14" t="n">
        <f aca="false">Data_Clean!G2911*Assumptions!$B$5</f>
        <v>46.329</v>
      </c>
      <c r="C2911" s="14" t="n">
        <f aca="false">IF(Data_Clean!H2911="",0,Data_Clean!H2911)*Assumptions!$B$6</f>
        <v>0</v>
      </c>
      <c r="D2911" s="14" t="n">
        <f aca="false">Data_Clean!I2911*Assumptions!$B$7</f>
        <v>0</v>
      </c>
      <c r="E2911" s="14" t="n">
        <f aca="false">Data_Clean!J2911*Assumptions!$B$8</f>
        <v>0</v>
      </c>
      <c r="F2911" s="14" t="n">
        <f aca="false">Data_Clean!K2911*Assumptions!$B$9</f>
        <v>0</v>
      </c>
      <c r="G2911" s="14" t="n">
        <f aca="false">Data_Clean!L2911*Assumptions!$B$10</f>
        <v>0</v>
      </c>
      <c r="H2911" s="14" t="n">
        <f aca="false">IF(OR(Data_Clean!M2911="",Data_Clean!N2911=""),0,Data_Clean!M2911*Data_Clean!N2911/100)*Assumptions!$B$13*Assumptions!$B$11</f>
        <v>0</v>
      </c>
      <c r="I2911" s="14" t="n">
        <f aca="false">Data_Clean!O2911*4*Assumptions!$B$12</f>
        <v>0</v>
      </c>
      <c r="J2911" s="14" t="n">
        <f aca="false">SUM(B2911:I2911)</f>
        <v>46.329</v>
      </c>
      <c r="K2911" s="16" t="n">
        <f aca="false">IF(Data_Clean!P2911="","",Assumptions!$B$15*0.5^(Data_Clean!P2911/Assumptions!$B$20))</f>
        <v>21.7090385616057</v>
      </c>
      <c r="L2911" s="16" t="n">
        <f aca="false">Assumptions!$B$16*MIN(1,LN(1+Data_Clean!Q2911)/LN(1+Assumptions!$B$21))</f>
        <v>10.362865626271</v>
      </c>
      <c r="M2911" s="16" t="n">
        <f aca="false">Assumptions!$B$17*(0.6*MIN(1,Data_Clean!R2911/Assumptions!$B$22)+0.4*IF(Data_Clean!S2911="",0,Data_Clean!S2911))</f>
        <v>9.618</v>
      </c>
      <c r="N2911" s="16" t="n">
        <f aca="false">Assumptions!$B$18*MIN(1,(Data_Clean!F2911-1)/Assumptions!$B$23)</f>
        <v>0</v>
      </c>
      <c r="O2911" s="16" t="n">
        <f aca="false">Assumptions!$B$19*(0.4*IF(Data_Clean!E2911="",0,MIN(1,Data_Clean!E2911/12/Assumptions!$B$24))+0.35*IF(Data_Clean!D2911="Y",1,0)+0.25*(1-MIN(Data_Clean!T2911,3)/3))/IF(Data_Clean!E2911="",0.6,1)</f>
        <v>7.5</v>
      </c>
      <c r="P2911" s="16" t="n">
        <f aca="false">SUM(K2911:O2911)/(Assumptions!$D$5-IF(K2911="",Assumptions!$B$15,0))*100</f>
        <v>49.1899041878767</v>
      </c>
      <c r="Q2911" s="7" t="str">
        <f aca="false">IF(J2911&gt;=Assumptions!$B$26,"High",IF(J2911&gt;=Assumptions!$B$27,"Mid","Low"))</f>
        <v>Low</v>
      </c>
      <c r="R2911" s="7" t="str">
        <f aca="false">IF(P2911&gt;=Assumptions!$B$28,"High",IF(P2911&gt;=Assumptions!$B$29,"Mid","Low"))</f>
        <v>Low</v>
      </c>
      <c r="S2911" s="7" t="str">
        <f aca="false">INDEX(Assumptions!$B$33:$B$41,MATCH(Q2911&amp;"|"&amp;R2911,Assumptions!$A$33:$A$41,0))</f>
        <v>Dormant &amp; Low Value</v>
      </c>
      <c r="T2911" s="7" t="n">
        <f aca="false">IF(ISNUMBER(Data_Clean!V2911),J2911*Data_Clean!V2911,0)</f>
        <v>4.7209251</v>
      </c>
    </row>
    <row r="2912" customFormat="false" ht="15" hidden="false" customHeight="false" outlineLevel="0" collapsed="false">
      <c r="A2912" s="15" t="str">
        <f aca="false">Data_Clean!A2912</f>
        <v>CX102908</v>
      </c>
      <c r="B2912" s="14" t="n">
        <f aca="false">Data_Clean!G2912*Assumptions!$B$5</f>
        <v>111.79425</v>
      </c>
      <c r="C2912" s="14" t="n">
        <f aca="false">IF(Data_Clean!H2912="",0,Data_Clean!H2912)*Assumptions!$B$6</f>
        <v>0</v>
      </c>
      <c r="D2912" s="14" t="n">
        <f aca="false">Data_Clean!I2912*Assumptions!$B$7</f>
        <v>0</v>
      </c>
      <c r="E2912" s="14" t="n">
        <f aca="false">Data_Clean!J2912*Assumptions!$B$8</f>
        <v>0</v>
      </c>
      <c r="F2912" s="14" t="n">
        <f aca="false">Data_Clean!K2912*Assumptions!$B$9</f>
        <v>3785.1</v>
      </c>
      <c r="G2912" s="14" t="n">
        <f aca="false">Data_Clean!L2912*Assumptions!$B$10</f>
        <v>0</v>
      </c>
      <c r="H2912" s="14" t="n">
        <f aca="false">IF(OR(Data_Clean!M2912="",Data_Clean!N2912=""),0,Data_Clean!M2912*Data_Clean!N2912/100)*Assumptions!$B$13*Assumptions!$B$11</f>
        <v>142.416</v>
      </c>
      <c r="I2912" s="14" t="n">
        <f aca="false">Data_Clean!O2912*4*Assumptions!$B$12</f>
        <v>26.93568</v>
      </c>
      <c r="J2912" s="14" t="n">
        <f aca="false">SUM(B2912:I2912)</f>
        <v>4066.24593</v>
      </c>
      <c r="K2912" s="16" t="n">
        <f aca="false">IF(Data_Clean!P2912="","",Assumptions!$B$15*0.5^(Data_Clean!P2912/Assumptions!$B$20))</f>
        <v>12.4685684421418</v>
      </c>
      <c r="L2912" s="16" t="n">
        <f aca="false">Assumptions!$B$16*MIN(1,LN(1+Data_Clean!Q2912)/LN(1+Assumptions!$B$21))</f>
        <v>12.0537864630054</v>
      </c>
      <c r="M2912" s="16" t="n">
        <f aca="false">Assumptions!$B$17*(0.6*MIN(1,Data_Clean!R2912/Assumptions!$B$22)+0.4*IF(Data_Clean!S2912="",0,Data_Clean!S2912))</f>
        <v>11.328</v>
      </c>
      <c r="N2912" s="16" t="n">
        <f aca="false">Assumptions!$B$18*MIN(1,(Data_Clean!F2912-1)/Assumptions!$B$23)</f>
        <v>10</v>
      </c>
      <c r="O2912" s="16" t="n">
        <f aca="false">Assumptions!$B$19*(0.4*IF(Data_Clean!E2912="",0,MIN(1,Data_Clean!E2912/12/Assumptions!$B$24))+0.35*IF(Data_Clean!D2912="Y",1,0)+0.25*(1-MIN(Data_Clean!T2912,3)/3))/IF(Data_Clean!E2912="",0.6,1)</f>
        <v>6</v>
      </c>
      <c r="P2912" s="16" t="n">
        <f aca="false">SUM(K2912:O2912)/(Assumptions!$D$5-IF(K2912="",Assumptions!$B$15,0))*100</f>
        <v>51.8503549051472</v>
      </c>
      <c r="Q2912" s="7" t="str">
        <f aca="false">IF(J2912&gt;=Assumptions!$B$26,"High",IF(J2912&gt;=Assumptions!$B$27,"Mid","Low"))</f>
        <v>High</v>
      </c>
      <c r="R2912" s="7" t="str">
        <f aca="false">IF(P2912&gt;=Assumptions!$B$28,"High",IF(P2912&gt;=Assumptions!$B$29,"Mid","Low"))</f>
        <v>Mid</v>
      </c>
      <c r="S2912" s="7" t="str">
        <f aca="false">INDEX(Assumptions!$B$33:$B$41,MATCH(Q2912&amp;"|"&amp;R2912,Assumptions!$A$33:$A$41,0))</f>
        <v>Established Core</v>
      </c>
      <c r="T2912" s="7" t="n">
        <f aca="false">IF(ISNUMBER(Data_Clean!V2912),J2912*Data_Clean!V2912,0)</f>
        <v>548.129951364</v>
      </c>
    </row>
    <row r="2913" customFormat="false" ht="15" hidden="false" customHeight="false" outlineLevel="0" collapsed="false">
      <c r="A2913" s="15" t="str">
        <f aca="false">Data_Clean!A2913</f>
        <v>CX102909</v>
      </c>
      <c r="B2913" s="14" t="n">
        <f aca="false">Data_Clean!G2913*Assumptions!$B$5</f>
        <v>353.60575</v>
      </c>
      <c r="C2913" s="14" t="n">
        <f aca="false">IF(Data_Clean!H2913="",0,Data_Clean!H2913)*Assumptions!$B$6</f>
        <v>0</v>
      </c>
      <c r="D2913" s="14" t="n">
        <f aca="false">Data_Clean!I2913*Assumptions!$B$7</f>
        <v>0</v>
      </c>
      <c r="E2913" s="14" t="n">
        <f aca="false">Data_Clean!J2913*Assumptions!$B$8</f>
        <v>4979.829675</v>
      </c>
      <c r="F2913" s="14" t="n">
        <f aca="false">Data_Clean!K2913*Assumptions!$B$9</f>
        <v>0</v>
      </c>
      <c r="G2913" s="14" t="n">
        <f aca="false">Data_Clean!L2913*Assumptions!$B$10</f>
        <v>0</v>
      </c>
      <c r="H2913" s="14" t="n">
        <f aca="false">IF(OR(Data_Clean!M2913="",Data_Clean!N2913=""),0,Data_Clean!M2913*Data_Clean!N2913/100)*Assumptions!$B$13*Assumptions!$B$11</f>
        <v>864.864</v>
      </c>
      <c r="I2913" s="14" t="n">
        <f aca="false">Data_Clean!O2913*4*Assumptions!$B$12</f>
        <v>78.1584</v>
      </c>
      <c r="J2913" s="14" t="n">
        <f aca="false">SUM(B2913:I2913)</f>
        <v>6276.457825</v>
      </c>
      <c r="K2913" s="16" t="n">
        <f aca="false">IF(Data_Clean!P2913="","",Assumptions!$B$15*0.5^(Data_Clean!P2913/Assumptions!$B$20))</f>
        <v>17.6332185942541</v>
      </c>
      <c r="L2913" s="16" t="n">
        <f aca="false">Assumptions!$B$16*MIN(1,LN(1+Data_Clean!Q2913)/LN(1+Assumptions!$B$21))</f>
        <v>16.0563626167747</v>
      </c>
      <c r="M2913" s="16" t="n">
        <f aca="false">Assumptions!$B$17*(0.6*MIN(1,Data_Clean!R2913/Assumptions!$B$22)+0.4*IF(Data_Clean!S2913="",0,Data_Clean!S2913))</f>
        <v>8.184</v>
      </c>
      <c r="N2913" s="16" t="n">
        <f aca="false">Assumptions!$B$18*MIN(1,(Data_Clean!F2913-1)/Assumptions!$B$23)</f>
        <v>10</v>
      </c>
      <c r="O2913" s="16" t="n">
        <f aca="false">Assumptions!$B$19*(0.4*IF(Data_Clean!E2913="",0,MIN(1,Data_Clean!E2913/12/Assumptions!$B$24))+0.35*IF(Data_Clean!D2913="Y",1,0)+0.25*(1-MIN(Data_Clean!T2913,3)/3))/IF(Data_Clean!E2913="",0.6,1)</f>
        <v>9.15</v>
      </c>
      <c r="P2913" s="16" t="n">
        <f aca="false">SUM(K2913:O2913)/(Assumptions!$D$5-IF(K2913="",Assumptions!$B$15,0))*100</f>
        <v>61.0235812110288</v>
      </c>
      <c r="Q2913" s="7" t="str">
        <f aca="false">IF(J2913&gt;=Assumptions!$B$26,"High",IF(J2913&gt;=Assumptions!$B$27,"Mid","Low"))</f>
        <v>High</v>
      </c>
      <c r="R2913" s="7" t="str">
        <f aca="false">IF(P2913&gt;=Assumptions!$B$28,"High",IF(P2913&gt;=Assumptions!$B$29,"Mid","Low"))</f>
        <v>Mid</v>
      </c>
      <c r="S2913" s="7" t="str">
        <f aca="false">INDEX(Assumptions!$B$33:$B$41,MATCH(Q2913&amp;"|"&amp;R2913,Assumptions!$A$33:$A$41,0))</f>
        <v>Established Core</v>
      </c>
      <c r="T2913" s="7" t="n">
        <f aca="false">IF(ISNUMBER(Data_Clean!V2913),J2913*Data_Clean!V2913,0)</f>
        <v>274.908852735</v>
      </c>
    </row>
    <row r="2914" customFormat="false" ht="15" hidden="false" customHeight="false" outlineLevel="0" collapsed="false">
      <c r="A2914" s="15" t="str">
        <f aca="false">Data_Clean!A2914</f>
        <v>CX102910</v>
      </c>
      <c r="B2914" s="14" t="n">
        <f aca="false">Data_Clean!G2914*Assumptions!$B$5</f>
        <v>120.79325</v>
      </c>
      <c r="C2914" s="14" t="n">
        <f aca="false">IF(Data_Clean!H2914="",0,Data_Clean!H2914)*Assumptions!$B$6</f>
        <v>344.36892</v>
      </c>
      <c r="D2914" s="14" t="n">
        <f aca="false">Data_Clean!I2914*Assumptions!$B$7</f>
        <v>0</v>
      </c>
      <c r="E2914" s="14" t="n">
        <f aca="false">Data_Clean!J2914*Assumptions!$B$8</f>
        <v>0</v>
      </c>
      <c r="F2914" s="14" t="n">
        <f aca="false">Data_Clean!K2914*Assumptions!$B$9</f>
        <v>0</v>
      </c>
      <c r="G2914" s="14" t="n">
        <f aca="false">Data_Clean!L2914*Assumptions!$B$10</f>
        <v>0</v>
      </c>
      <c r="H2914" s="14" t="n">
        <f aca="false">IF(OR(Data_Clean!M2914="",Data_Clean!N2914=""),0,Data_Clean!M2914*Data_Clean!N2914/100)*Assumptions!$B$13*Assumptions!$B$11</f>
        <v>101.25</v>
      </c>
      <c r="I2914" s="14" t="n">
        <f aca="false">Data_Clean!O2914*4*Assumptions!$B$12</f>
        <v>15.39744</v>
      </c>
      <c r="J2914" s="14" t="n">
        <f aca="false">SUM(B2914:I2914)</f>
        <v>581.80961</v>
      </c>
      <c r="K2914" s="16" t="n">
        <f aca="false">IF(Data_Clean!P2914="","",Assumptions!$B$15*0.5^(Data_Clean!P2914/Assumptions!$B$20))</f>
        <v>11.633585713753</v>
      </c>
      <c r="L2914" s="16" t="n">
        <f aca="false">Assumptions!$B$16*MIN(1,LN(1+Data_Clean!Q2914)/LN(1+Assumptions!$B$21))</f>
        <v>13.2535138894499</v>
      </c>
      <c r="M2914" s="16" t="n">
        <f aca="false">Assumptions!$B$17*(0.6*MIN(1,Data_Clean!R2914/Assumptions!$B$22)+0.4*IF(Data_Clean!S2914="",0,Data_Clean!S2914))</f>
        <v>4.38</v>
      </c>
      <c r="N2914" s="16" t="n">
        <f aca="false">Assumptions!$B$18*MIN(1,(Data_Clean!F2914-1)/Assumptions!$B$23)</f>
        <v>10</v>
      </c>
      <c r="O2914" s="16" t="n">
        <f aca="false">Assumptions!$B$19*(0.4*IF(Data_Clean!E2914="",0,MIN(1,Data_Clean!E2914/12/Assumptions!$B$24))+0.35*IF(Data_Clean!D2914="Y",1,0)+0.25*(1-MIN(Data_Clean!T2914,3)/3))/IF(Data_Clean!E2914="",0.6,1)</f>
        <v>4.25</v>
      </c>
      <c r="P2914" s="16" t="n">
        <f aca="false">SUM(K2914:O2914)/(Assumptions!$D$5-IF(K2914="",Assumptions!$B$15,0))*100</f>
        <v>43.5170996032029</v>
      </c>
      <c r="Q2914" s="7" t="str">
        <f aca="false">IF(J2914&gt;=Assumptions!$B$26,"High",IF(J2914&gt;=Assumptions!$B$27,"Mid","Low"))</f>
        <v>Mid</v>
      </c>
      <c r="R2914" s="7" t="str">
        <f aca="false">IF(P2914&gt;=Assumptions!$B$28,"High",IF(P2914&gt;=Assumptions!$B$29,"Mid","Low"))</f>
        <v>Low</v>
      </c>
      <c r="S2914" s="7" t="str">
        <f aca="false">INDEX(Assumptions!$B$33:$B$41,MATCH(Q2914&amp;"|"&amp;R2914,Assumptions!$A$33:$A$41,0))</f>
        <v>Light Touch</v>
      </c>
      <c r="T2914" s="7" t="n">
        <f aca="false">IF(ISNUMBER(Data_Clean!V2914),J2914*Data_Clean!V2914,0)</f>
        <v>40.7266727</v>
      </c>
    </row>
    <row r="2915" customFormat="false" ht="15" hidden="false" customHeight="false" outlineLevel="0" collapsed="false">
      <c r="A2915" s="15" t="str">
        <f aca="false">Data_Clean!A2915</f>
        <v>CX102911</v>
      </c>
      <c r="B2915" s="14" t="n">
        <f aca="false">Data_Clean!G2915*Assumptions!$B$5</f>
        <v>15.7655</v>
      </c>
      <c r="C2915" s="14" t="n">
        <f aca="false">IF(Data_Clean!H2915="",0,Data_Clean!H2915)*Assumptions!$B$6</f>
        <v>25.5714</v>
      </c>
      <c r="D2915" s="14" t="n">
        <f aca="false">Data_Clean!I2915*Assumptions!$B$7</f>
        <v>0</v>
      </c>
      <c r="E2915" s="14" t="n">
        <f aca="false">Data_Clean!J2915*Assumptions!$B$8</f>
        <v>0</v>
      </c>
      <c r="F2915" s="14" t="n">
        <f aca="false">Data_Clean!K2915*Assumptions!$B$9</f>
        <v>0</v>
      </c>
      <c r="G2915" s="14" t="n">
        <f aca="false">Data_Clean!L2915*Assumptions!$B$10</f>
        <v>0</v>
      </c>
      <c r="H2915" s="14" t="n">
        <f aca="false">IF(OR(Data_Clean!M2915="",Data_Clean!N2915=""),0,Data_Clean!M2915*Data_Clean!N2915/100)*Assumptions!$B$13*Assumptions!$B$11</f>
        <v>0</v>
      </c>
      <c r="I2915" s="14" t="n">
        <f aca="false">Data_Clean!O2915*4*Assumptions!$B$12</f>
        <v>0</v>
      </c>
      <c r="J2915" s="14" t="n">
        <f aca="false">SUM(B2915:I2915)</f>
        <v>41.3369</v>
      </c>
      <c r="K2915" s="16" t="n">
        <f aca="false">IF(Data_Clean!P2915="","",Assumptions!$B$15*0.5^(Data_Clean!P2915/Assumptions!$B$20))</f>
        <v>15.3506083799516</v>
      </c>
      <c r="L2915" s="16" t="n">
        <f aca="false">Assumptions!$B$16*MIN(1,LN(1+Data_Clean!Q2915)/LN(1+Assumptions!$B$21))</f>
        <v>7.47221736309214</v>
      </c>
      <c r="M2915" s="16" t="n">
        <f aca="false">Assumptions!$B$17*(0.6*MIN(1,Data_Clean!R2915/Assumptions!$B$22)+0.4*IF(Data_Clean!S2915="",0,Data_Clean!S2915))</f>
        <v>6.81</v>
      </c>
      <c r="N2915" s="16" t="n">
        <f aca="false">Assumptions!$B$18*MIN(1,(Data_Clean!F2915-1)/Assumptions!$B$23)</f>
        <v>5</v>
      </c>
      <c r="O2915" s="16" t="n">
        <f aca="false">Assumptions!$B$19*(0.4*IF(Data_Clean!E2915="",0,MIN(1,Data_Clean!E2915/12/Assumptions!$B$24))+0.35*IF(Data_Clean!D2915="Y",1,0)+0.25*(1-MIN(Data_Clean!T2915,3)/3))/IF(Data_Clean!E2915="",0.6,1)</f>
        <v>7.05</v>
      </c>
      <c r="P2915" s="16" t="n">
        <f aca="false">SUM(K2915:O2915)/(Assumptions!$D$5-IF(K2915="",Assumptions!$B$15,0))*100</f>
        <v>41.6828257430438</v>
      </c>
      <c r="Q2915" s="7" t="str">
        <f aca="false">IF(J2915&gt;=Assumptions!$B$26,"High",IF(J2915&gt;=Assumptions!$B$27,"Mid","Low"))</f>
        <v>Low</v>
      </c>
      <c r="R2915" s="7" t="str">
        <f aca="false">IF(P2915&gt;=Assumptions!$B$28,"High",IF(P2915&gt;=Assumptions!$B$29,"Mid","Low"))</f>
        <v>Low</v>
      </c>
      <c r="S2915" s="7" t="str">
        <f aca="false">INDEX(Assumptions!$B$33:$B$41,MATCH(Q2915&amp;"|"&amp;R2915,Assumptions!$A$33:$A$41,0))</f>
        <v>Dormant &amp; Low Value</v>
      </c>
      <c r="T2915" s="7" t="n">
        <f aca="false">IF(ISNUMBER(Data_Clean!V2915),J2915*Data_Clean!V2915,0)</f>
        <v>3.68311779</v>
      </c>
    </row>
    <row r="2916" customFormat="false" ht="15" hidden="false" customHeight="false" outlineLevel="0" collapsed="false">
      <c r="A2916" s="15" t="str">
        <f aca="false">Data_Clean!A2916</f>
        <v>CX102912</v>
      </c>
      <c r="B2916" s="14" t="n">
        <f aca="false">Data_Clean!G2916*Assumptions!$B$5</f>
        <v>175.51775</v>
      </c>
      <c r="C2916" s="14" t="n">
        <f aca="false">IF(Data_Clean!H2916="",0,Data_Clean!H2916)*Assumptions!$B$6</f>
        <v>0</v>
      </c>
      <c r="D2916" s="14" t="n">
        <f aca="false">Data_Clean!I2916*Assumptions!$B$7</f>
        <v>0</v>
      </c>
      <c r="E2916" s="14" t="n">
        <f aca="false">Data_Clean!J2916*Assumptions!$B$8</f>
        <v>0</v>
      </c>
      <c r="F2916" s="14" t="n">
        <f aca="false">Data_Clean!K2916*Assumptions!$B$9</f>
        <v>2273.7</v>
      </c>
      <c r="G2916" s="14" t="n">
        <f aca="false">Data_Clean!L2916*Assumptions!$B$10</f>
        <v>0</v>
      </c>
      <c r="H2916" s="14" t="n">
        <f aca="false">IF(OR(Data_Clean!M2916="",Data_Clean!N2916=""),0,Data_Clean!M2916*Data_Clean!N2916/100)*Assumptions!$B$13*Assumptions!$B$11</f>
        <v>582.66</v>
      </c>
      <c r="I2916" s="14" t="n">
        <f aca="false">Data_Clean!O2916*4*Assumptions!$B$12</f>
        <v>8.82336</v>
      </c>
      <c r="J2916" s="14" t="n">
        <f aca="false">SUM(B2916:I2916)</f>
        <v>3040.70111</v>
      </c>
      <c r="K2916" s="16" t="n">
        <f aca="false">IF(Data_Clean!P2916="","",Assumptions!$B$15*0.5^(Data_Clean!P2916/Assumptions!$B$20))</f>
        <v>27.9909897461042</v>
      </c>
      <c r="L2916" s="16" t="n">
        <f aca="false">Assumptions!$B$16*MIN(1,LN(1+Data_Clean!Q2916)/LN(1+Assumptions!$B$21))</f>
        <v>11.8154173628685</v>
      </c>
      <c r="M2916" s="16" t="n">
        <f aca="false">Assumptions!$B$17*(0.6*MIN(1,Data_Clean!R2916/Assumptions!$B$22)+0.4*IF(Data_Clean!S2916="",0,Data_Clean!S2916))</f>
        <v>11.364</v>
      </c>
      <c r="N2916" s="16" t="n">
        <f aca="false">Assumptions!$B$18*MIN(1,(Data_Clean!F2916-1)/Assumptions!$B$23)</f>
        <v>10</v>
      </c>
      <c r="O2916" s="16" t="n">
        <f aca="false">Assumptions!$B$19*(0.4*IF(Data_Clean!E2916="",0,MIN(1,Data_Clean!E2916/12/Assumptions!$B$24))+0.35*IF(Data_Clean!D2916="Y",1,0)+0.25*(1-MIN(Data_Clean!T2916,3)/3))/IF(Data_Clean!E2916="",0.6,1)</f>
        <v>7.65</v>
      </c>
      <c r="P2916" s="16" t="n">
        <f aca="false">SUM(K2916:O2916)/(Assumptions!$D$5-IF(K2916="",Assumptions!$B$15,0))*100</f>
        <v>68.8204071089727</v>
      </c>
      <c r="Q2916" s="7" t="str">
        <f aca="false">IF(J2916&gt;=Assumptions!$B$26,"High",IF(J2916&gt;=Assumptions!$B$27,"Mid","Low"))</f>
        <v>High</v>
      </c>
      <c r="R2916" s="7" t="str">
        <f aca="false">IF(P2916&gt;=Assumptions!$B$28,"High",IF(P2916&gt;=Assumptions!$B$29,"Mid","Low"))</f>
        <v>Mid</v>
      </c>
      <c r="S2916" s="7" t="str">
        <f aca="false">INDEX(Assumptions!$B$33:$B$41,MATCH(Q2916&amp;"|"&amp;R2916,Assumptions!$A$33:$A$41,0))</f>
        <v>Established Core</v>
      </c>
      <c r="T2916" s="7" t="n">
        <f aca="false">IF(ISNUMBER(Data_Clean!V2916),J2916*Data_Clean!V2916,0)</f>
        <v>227.444443028</v>
      </c>
    </row>
    <row r="2917" customFormat="false" ht="15" hidden="false" customHeight="false" outlineLevel="0" collapsed="false">
      <c r="A2917" s="15" t="str">
        <f aca="false">Data_Clean!A2917</f>
        <v>CX102913</v>
      </c>
      <c r="B2917" s="14" t="n">
        <f aca="false">Data_Clean!G2917*Assumptions!$B$5</f>
        <v>88.52025</v>
      </c>
      <c r="C2917" s="14" t="n">
        <f aca="false">IF(Data_Clean!H2917="",0,Data_Clean!H2917)*Assumptions!$B$6</f>
        <v>207.23772</v>
      </c>
      <c r="D2917" s="14" t="n">
        <f aca="false">Data_Clean!I2917*Assumptions!$B$7</f>
        <v>0</v>
      </c>
      <c r="E2917" s="14" t="n">
        <f aca="false">Data_Clean!J2917*Assumptions!$B$8</f>
        <v>0</v>
      </c>
      <c r="F2917" s="14" t="n">
        <f aca="false">Data_Clean!K2917*Assumptions!$B$9</f>
        <v>1782</v>
      </c>
      <c r="G2917" s="14" t="n">
        <f aca="false">Data_Clean!L2917*Assumptions!$B$10</f>
        <v>0</v>
      </c>
      <c r="H2917" s="14" t="n">
        <f aca="false">IF(OR(Data_Clean!M2917="",Data_Clean!N2917=""),0,Data_Clean!M2917*Data_Clean!N2917/100)*Assumptions!$B$13*Assumptions!$B$11</f>
        <v>87.132</v>
      </c>
      <c r="I2917" s="14" t="n">
        <f aca="false">Data_Clean!O2917*4*Assumptions!$B$12</f>
        <v>45.29424</v>
      </c>
      <c r="J2917" s="14" t="n">
        <f aca="false">SUM(B2917:I2917)</f>
        <v>2210.18421</v>
      </c>
      <c r="K2917" s="16" t="n">
        <f aca="false">IF(Data_Clean!P2917="","",Assumptions!$B$15*0.5^(Data_Clean!P2917/Assumptions!$B$20))</f>
        <v>24.9371368842836</v>
      </c>
      <c r="L2917" s="16" t="n">
        <f aca="false">Assumptions!$B$16*MIN(1,LN(1+Data_Clean!Q2917)/LN(1+Assumptions!$B$21))</f>
        <v>16.0563626167747</v>
      </c>
      <c r="M2917" s="16" t="n">
        <f aca="false">Assumptions!$B$17*(0.6*MIN(1,Data_Clean!R2917/Assumptions!$B$22)+0.4*IF(Data_Clean!S2917="",0,Data_Clean!S2917))</f>
        <v>9.948</v>
      </c>
      <c r="N2917" s="16" t="n">
        <f aca="false">Assumptions!$B$18*MIN(1,(Data_Clean!F2917-1)/Assumptions!$B$23)</f>
        <v>20</v>
      </c>
      <c r="O2917" s="16" t="n">
        <f aca="false">Assumptions!$B$19*(0.4*IF(Data_Clean!E2917="",0,MIN(1,Data_Clean!E2917/12/Assumptions!$B$24))+0.35*IF(Data_Clean!D2917="Y",1,0)+0.25*(1-MIN(Data_Clean!T2917,3)/3))/IF(Data_Clean!E2917="",0.6,1)</f>
        <v>15</v>
      </c>
      <c r="P2917" s="16" t="n">
        <f aca="false">SUM(K2917:O2917)/(Assumptions!$D$5-IF(K2917="",Assumptions!$B$15,0))*100</f>
        <v>85.9414995010584</v>
      </c>
      <c r="Q2917" s="7" t="str">
        <f aca="false">IF(J2917&gt;=Assumptions!$B$26,"High",IF(J2917&gt;=Assumptions!$B$27,"Mid","Low"))</f>
        <v>High</v>
      </c>
      <c r="R2917" s="7" t="str">
        <f aca="false">IF(P2917&gt;=Assumptions!$B$28,"High",IF(P2917&gt;=Assumptions!$B$29,"Mid","Low"))</f>
        <v>High</v>
      </c>
      <c r="S2917" s="7" t="str">
        <f aca="false">INDEX(Assumptions!$B$33:$B$41,MATCH(Q2917&amp;"|"&amp;R2917,Assumptions!$A$33:$A$41,0))</f>
        <v>Premier Advocates</v>
      </c>
      <c r="T2917" s="7" t="n">
        <f aca="false">IF(ISNUMBER(Data_Clean!V2917),J2917*Data_Clean!V2917,0)</f>
        <v>32.047671045</v>
      </c>
    </row>
    <row r="2918" customFormat="false" ht="15" hidden="false" customHeight="false" outlineLevel="0" collapsed="false">
      <c r="A2918" s="15" t="str">
        <f aca="false">Data_Clean!A2918</f>
        <v>CX102914</v>
      </c>
      <c r="B2918" s="14" t="n">
        <f aca="false">Data_Clean!G2918*Assumptions!$B$5</f>
        <v>89.2945</v>
      </c>
      <c r="C2918" s="14" t="n">
        <f aca="false">IF(Data_Clean!H2918="",0,Data_Clean!H2918)*Assumptions!$B$6</f>
        <v>644.85672</v>
      </c>
      <c r="D2918" s="14" t="n">
        <f aca="false">Data_Clean!I2918*Assumptions!$B$7</f>
        <v>728.8</v>
      </c>
      <c r="E2918" s="14" t="n">
        <f aca="false">Data_Clean!J2918*Assumptions!$B$8</f>
        <v>926.26065</v>
      </c>
      <c r="F2918" s="14" t="n">
        <f aca="false">Data_Clean!K2918*Assumptions!$B$9</f>
        <v>0</v>
      </c>
      <c r="G2918" s="14" t="n">
        <f aca="false">Data_Clean!L2918*Assumptions!$B$10</f>
        <v>662.4</v>
      </c>
      <c r="H2918" s="14" t="n">
        <f aca="false">IF(OR(Data_Clean!M2918="",Data_Clean!N2918=""),0,Data_Clean!M2918*Data_Clean!N2918/100)*Assumptions!$B$13*Assumptions!$B$11</f>
        <v>541.62</v>
      </c>
      <c r="I2918" s="14" t="n">
        <f aca="false">Data_Clean!O2918*4*Assumptions!$B$12</f>
        <v>84.98208</v>
      </c>
      <c r="J2918" s="14" t="n">
        <f aca="false">SUM(B2918:I2918)</f>
        <v>3678.21395</v>
      </c>
      <c r="K2918" s="16" t="n">
        <f aca="false">IF(Data_Clean!P2918="","",Assumptions!$B$15*0.5^(Data_Clean!P2918/Assumptions!$B$20))</f>
        <v>27.9909897461042</v>
      </c>
      <c r="L2918" s="16" t="n">
        <f aca="false">Assumptions!$B$16*MIN(1,LN(1+Data_Clean!Q2918)/LN(1+Assumptions!$B$21))</f>
        <v>16.8608333887587</v>
      </c>
      <c r="M2918" s="16" t="n">
        <f aca="false">Assumptions!$B$17*(0.6*MIN(1,Data_Clean!R2918/Assumptions!$B$22)+0.4*IF(Data_Clean!S2918="",0,Data_Clean!S2918))</f>
        <v>2.19</v>
      </c>
      <c r="N2918" s="16" t="n">
        <f aca="false">Assumptions!$B$18*MIN(1,(Data_Clean!F2918-1)/Assumptions!$B$23)</f>
        <v>20</v>
      </c>
      <c r="O2918" s="16" t="n">
        <f aca="false">Assumptions!$B$19*(0.4*IF(Data_Clean!E2918="",0,MIN(1,Data_Clean!E2918/12/Assumptions!$B$24))+0.35*IF(Data_Clean!D2918="Y",1,0)+0.25*(1-MIN(Data_Clean!T2918,3)/3))/IF(Data_Clean!E2918="",0.6,1)</f>
        <v>9.75</v>
      </c>
      <c r="P2918" s="16" t="n">
        <f aca="false">SUM(K2918:O2918)/(Assumptions!$D$5-IF(K2918="",Assumptions!$B$15,0))*100</f>
        <v>76.791823134863</v>
      </c>
      <c r="Q2918" s="7" t="str">
        <f aca="false">IF(J2918&gt;=Assumptions!$B$26,"High",IF(J2918&gt;=Assumptions!$B$27,"Mid","Low"))</f>
        <v>High</v>
      </c>
      <c r="R2918" s="7" t="str">
        <f aca="false">IF(P2918&gt;=Assumptions!$B$28,"High",IF(P2918&gt;=Assumptions!$B$29,"Mid","Low"))</f>
        <v>High</v>
      </c>
      <c r="S2918" s="7" t="str">
        <f aca="false">INDEX(Assumptions!$B$33:$B$41,MATCH(Q2918&amp;"|"&amp;R2918,Assumptions!$A$33:$A$41,0))</f>
        <v>Premier Advocates</v>
      </c>
      <c r="T2918" s="7" t="n">
        <f aca="false">IF(ISNUMBER(Data_Clean!V2918),J2918*Data_Clean!V2918,0)</f>
        <v>115.863739425</v>
      </c>
    </row>
    <row r="2919" customFormat="false" ht="15" hidden="false" customHeight="false" outlineLevel="0" collapsed="false">
      <c r="A2919" s="15" t="str">
        <f aca="false">Data_Clean!A2919</f>
        <v>CX102915</v>
      </c>
      <c r="B2919" s="14" t="n">
        <f aca="false">Data_Clean!G2919*Assumptions!$B$5</f>
        <v>412.3425</v>
      </c>
      <c r="C2919" s="14" t="n">
        <f aca="false">IF(Data_Clean!H2919="",0,Data_Clean!H2919)*Assumptions!$B$6</f>
        <v>42.5166</v>
      </c>
      <c r="D2919" s="14" t="n">
        <f aca="false">Data_Clean!I2919*Assumptions!$B$7</f>
        <v>0</v>
      </c>
      <c r="E2919" s="14" t="n">
        <f aca="false">Data_Clean!J2919*Assumptions!$B$8</f>
        <v>0</v>
      </c>
      <c r="F2919" s="14" t="n">
        <f aca="false">Data_Clean!K2919*Assumptions!$B$9</f>
        <v>0</v>
      </c>
      <c r="G2919" s="14" t="n">
        <f aca="false">Data_Clean!L2919*Assumptions!$B$10</f>
        <v>0</v>
      </c>
      <c r="H2919" s="14" t="n">
        <f aca="false">IF(OR(Data_Clean!M2919="",Data_Clean!N2919=""),0,Data_Clean!M2919*Data_Clean!N2919/100)*Assumptions!$B$13*Assumptions!$B$11</f>
        <v>0</v>
      </c>
      <c r="I2919" s="14" t="n">
        <f aca="false">Data_Clean!O2919*4*Assumptions!$B$12</f>
        <v>0</v>
      </c>
      <c r="J2919" s="14" t="n">
        <f aca="false">SUM(B2919:I2919)</f>
        <v>454.8591</v>
      </c>
      <c r="K2919" s="16" t="n">
        <f aca="false">IF(Data_Clean!P2919="","",Assumptions!$B$15*0.5^(Data_Clean!P2919/Assumptions!$B$20))</f>
        <v>29.3147990530274</v>
      </c>
      <c r="L2919" s="16" t="n">
        <f aca="false">Assumptions!$B$16*MIN(1,LN(1+Data_Clean!Q2919)/LN(1+Assumptions!$B$21))</f>
        <v>12.6966447294858</v>
      </c>
      <c r="M2919" s="16" t="n">
        <f aca="false">Assumptions!$B$17*(0.6*MIN(1,Data_Clean!R2919/Assumptions!$B$22)+0.4*IF(Data_Clean!S2919="",0,Data_Clean!S2919))</f>
        <v>3.066</v>
      </c>
      <c r="N2919" s="16" t="n">
        <f aca="false">Assumptions!$B$18*MIN(1,(Data_Clean!F2919-1)/Assumptions!$B$23)</f>
        <v>5</v>
      </c>
      <c r="O2919" s="16" t="n">
        <f aca="false">Assumptions!$B$19*(0.4*IF(Data_Clean!E2919="",0,MIN(1,Data_Clean!E2919/12/Assumptions!$B$24))+0.35*IF(Data_Clean!D2919="Y",1,0)+0.25*(1-MIN(Data_Clean!T2919,3)/3))/IF(Data_Clean!E2919="",0.6,1)</f>
        <v>13.75</v>
      </c>
      <c r="P2919" s="16" t="n">
        <f aca="false">SUM(K2919:O2919)/(Assumptions!$D$5-IF(K2919="",Assumptions!$B$15,0))*100</f>
        <v>63.8274437825131</v>
      </c>
      <c r="Q2919" s="7" t="str">
        <f aca="false">IF(J2919&gt;=Assumptions!$B$26,"High",IF(J2919&gt;=Assumptions!$B$27,"Mid","Low"))</f>
        <v>Mid</v>
      </c>
      <c r="R2919" s="7" t="str">
        <f aca="false">IF(P2919&gt;=Assumptions!$B$28,"High",IF(P2919&gt;=Assumptions!$B$29,"Mid","Low"))</f>
        <v>Mid</v>
      </c>
      <c r="S2919" s="7" t="str">
        <f aca="false">INDEX(Assumptions!$B$33:$B$41,MATCH(Q2919&amp;"|"&amp;R2919,Assumptions!$A$33:$A$41,0))</f>
        <v>Established Core</v>
      </c>
      <c r="T2919" s="7" t="n">
        <f aca="false">IF(ISNUMBER(Data_Clean!V2919),J2919*Data_Clean!V2919,0)</f>
        <v>34.15991841</v>
      </c>
    </row>
    <row r="2920" customFormat="false" ht="15" hidden="false" customHeight="false" outlineLevel="0" collapsed="false">
      <c r="A2920" s="15" t="str">
        <f aca="false">Data_Clean!A2920</f>
        <v>CX102916</v>
      </c>
      <c r="B2920" s="14" t="n">
        <f aca="false">Data_Clean!G2920*Assumptions!$B$5</f>
        <v>103.37275</v>
      </c>
      <c r="C2920" s="14" t="n">
        <f aca="false">IF(Data_Clean!H2920="",0,Data_Clean!H2920)*Assumptions!$B$6</f>
        <v>139.69944</v>
      </c>
      <c r="D2920" s="14" t="n">
        <f aca="false">Data_Clean!I2920*Assumptions!$B$7</f>
        <v>192</v>
      </c>
      <c r="E2920" s="14" t="n">
        <f aca="false">Data_Clean!J2920*Assumptions!$B$8</f>
        <v>509.994675</v>
      </c>
      <c r="F2920" s="14" t="n">
        <f aca="false">Data_Clean!K2920*Assumptions!$B$9</f>
        <v>0</v>
      </c>
      <c r="G2920" s="14" t="n">
        <f aca="false">Data_Clean!L2920*Assumptions!$B$10</f>
        <v>0</v>
      </c>
      <c r="H2920" s="14" t="n">
        <f aca="false">IF(OR(Data_Clean!M2920="",Data_Clean!N2920=""),0,Data_Clean!M2920*Data_Clean!N2920/100)*Assumptions!$B$13*Assumptions!$B$11</f>
        <v>141.75</v>
      </c>
      <c r="I2920" s="14" t="n">
        <f aca="false">Data_Clean!O2920*4*Assumptions!$B$12</f>
        <v>7.18896</v>
      </c>
      <c r="J2920" s="14" t="n">
        <f aca="false">SUM(B2920:I2920)</f>
        <v>1094.005825</v>
      </c>
      <c r="K2920" s="16" t="n">
        <f aca="false">IF(Data_Clean!P2920="","",Assumptions!$B$15*0.5^(Data_Clean!P2920/Assumptions!$B$20))</f>
        <v>26.7269615442102</v>
      </c>
      <c r="L2920" s="16" t="n">
        <f aca="false">Assumptions!$B$16*MIN(1,LN(1+Data_Clean!Q2920)/LN(1+Assumptions!$B$21))</f>
        <v>13.4237548294248</v>
      </c>
      <c r="M2920" s="16" t="n">
        <f aca="false">Assumptions!$B$17*(0.6*MIN(1,Data_Clean!R2920/Assumptions!$B$22)+0.4*IF(Data_Clean!S2920="",0,Data_Clean!S2920))</f>
        <v>0.348</v>
      </c>
      <c r="N2920" s="16" t="n">
        <f aca="false">Assumptions!$B$18*MIN(1,(Data_Clean!F2920-1)/Assumptions!$B$23)</f>
        <v>20</v>
      </c>
      <c r="O2920" s="16" t="n">
        <f aca="false">Assumptions!$B$19*(0.4*IF(Data_Clean!E2920="",0,MIN(1,Data_Clean!E2920/12/Assumptions!$B$24))+0.35*IF(Data_Clean!D2920="Y",1,0)+0.25*(1-MIN(Data_Clean!T2920,3)/3))/IF(Data_Clean!E2920="",0.6,1)</f>
        <v>8.5</v>
      </c>
      <c r="P2920" s="16" t="n">
        <f aca="false">SUM(K2920:O2920)/(Assumptions!$D$5-IF(K2920="",Assumptions!$B$15,0))*100</f>
        <v>68.998716373635</v>
      </c>
      <c r="Q2920" s="7" t="str">
        <f aca="false">IF(J2920&gt;=Assumptions!$B$26,"High",IF(J2920&gt;=Assumptions!$B$27,"Mid","Low"))</f>
        <v>Mid</v>
      </c>
      <c r="R2920" s="7" t="str">
        <f aca="false">IF(P2920&gt;=Assumptions!$B$28,"High",IF(P2920&gt;=Assumptions!$B$29,"Mid","Low"))</f>
        <v>Mid</v>
      </c>
      <c r="S2920" s="7" t="str">
        <f aca="false">INDEX(Assumptions!$B$33:$B$41,MATCH(Q2920&amp;"|"&amp;R2920,Assumptions!$A$33:$A$41,0))</f>
        <v>Established Core</v>
      </c>
      <c r="T2920" s="7" t="n">
        <f aca="false">IF(ISNUMBER(Data_Clean!V2920),J2920*Data_Clean!V2920,0)</f>
        <v>65.859150665</v>
      </c>
    </row>
    <row r="2921" customFormat="false" ht="15" hidden="false" customHeight="false" outlineLevel="0" collapsed="false">
      <c r="A2921" s="15" t="str">
        <f aca="false">Data_Clean!A2921</f>
        <v>CX102917</v>
      </c>
      <c r="B2921" s="14" t="n">
        <f aca="false">Data_Clean!G2921*Assumptions!$B$5</f>
        <v>54.05175</v>
      </c>
      <c r="C2921" s="14" t="n">
        <f aca="false">IF(Data_Clean!H2921="",0,Data_Clean!H2921)*Assumptions!$B$6</f>
        <v>216.20652</v>
      </c>
      <c r="D2921" s="14" t="n">
        <f aca="false">Data_Clean!I2921*Assumptions!$B$7</f>
        <v>0</v>
      </c>
      <c r="E2921" s="14" t="n">
        <f aca="false">Data_Clean!J2921*Assumptions!$B$8</f>
        <v>0</v>
      </c>
      <c r="F2921" s="14" t="n">
        <f aca="false">Data_Clean!K2921*Assumptions!$B$9</f>
        <v>0</v>
      </c>
      <c r="G2921" s="14" t="n">
        <f aca="false">Data_Clean!L2921*Assumptions!$B$10</f>
        <v>0</v>
      </c>
      <c r="H2921" s="14" t="n">
        <f aca="false">IF(OR(Data_Clean!M2921="",Data_Clean!N2921=""),0,Data_Clean!M2921*Data_Clean!N2921/100)*Assumptions!$B$13*Assumptions!$B$11</f>
        <v>155.61</v>
      </c>
      <c r="I2921" s="14" t="n">
        <f aca="false">Data_Clean!O2921*4*Assumptions!$B$12</f>
        <v>32.7888</v>
      </c>
      <c r="J2921" s="14" t="n">
        <f aca="false">SUM(B2921:I2921)</f>
        <v>458.65707</v>
      </c>
      <c r="K2921" s="16" t="n">
        <f aca="false">IF(Data_Clean!P2921="","",Assumptions!$B$15*0.5^(Data_Clean!P2921/Assumptions!$B$20))</f>
        <v>23.811015779523</v>
      </c>
      <c r="L2921" s="16" t="n">
        <f aca="false">Assumptions!$B$16*MIN(1,LN(1+Data_Clean!Q2921)/LN(1+Assumptions!$B$21))</f>
        <v>16.8608333887587</v>
      </c>
      <c r="M2921" s="16" t="n">
        <f aca="false">Assumptions!$B$17*(0.6*MIN(1,Data_Clean!R2921/Assumptions!$B$22)+0.4*IF(Data_Clean!S2921="",0,Data_Clean!S2921))</f>
        <v>14.784</v>
      </c>
      <c r="N2921" s="16" t="n">
        <f aca="false">Assumptions!$B$18*MIN(1,(Data_Clean!F2921-1)/Assumptions!$B$23)</f>
        <v>10</v>
      </c>
      <c r="O2921" s="16" t="n">
        <f aca="false">Assumptions!$B$19*(0.4*IF(Data_Clean!E2921="",0,MIN(1,Data_Clean!E2921/12/Assumptions!$B$24))+0.35*IF(Data_Clean!D2921="Y",1,0)+0.25*(1-MIN(Data_Clean!T2921,3)/3))/IF(Data_Clean!E2921="",0.6,1)</f>
        <v>6.85</v>
      </c>
      <c r="P2921" s="16" t="n">
        <f aca="false">SUM(K2921:O2921)/(Assumptions!$D$5-IF(K2921="",Assumptions!$B$15,0))*100</f>
        <v>72.3058491682817</v>
      </c>
      <c r="Q2921" s="7" t="str">
        <f aca="false">IF(J2921&gt;=Assumptions!$B$26,"High",IF(J2921&gt;=Assumptions!$B$27,"Mid","Low"))</f>
        <v>Mid</v>
      </c>
      <c r="R2921" s="7" t="str">
        <f aca="false">IF(P2921&gt;=Assumptions!$B$28,"High",IF(P2921&gt;=Assumptions!$B$29,"Mid","Low"))</f>
        <v>High</v>
      </c>
      <c r="S2921" s="7" t="str">
        <f aca="false">INDEX(Assumptions!$B$33:$B$41,MATCH(Q2921&amp;"|"&amp;R2921,Assumptions!$A$33:$A$41,0))</f>
        <v>Engaged Builders</v>
      </c>
      <c r="T2921" s="7" t="n">
        <f aca="false">IF(ISNUMBER(Data_Clean!V2921),J2921*Data_Clean!V2921,0)</f>
        <v>34.353414543</v>
      </c>
    </row>
    <row r="2922" customFormat="false" ht="15" hidden="false" customHeight="false" outlineLevel="0" collapsed="false">
      <c r="A2922" s="15" t="str">
        <f aca="false">Data_Clean!A2922</f>
        <v>CX102918</v>
      </c>
      <c r="B2922" s="14" t="n">
        <f aca="false">Data_Clean!G2922*Assumptions!$B$5</f>
        <v>58.831</v>
      </c>
      <c r="C2922" s="14" t="n">
        <f aca="false">IF(Data_Clean!H2922="",0,Data_Clean!H2922)*Assumptions!$B$6</f>
        <v>0</v>
      </c>
      <c r="D2922" s="14" t="n">
        <f aca="false">Data_Clean!I2922*Assumptions!$B$7</f>
        <v>0</v>
      </c>
      <c r="E2922" s="14" t="n">
        <f aca="false">Data_Clean!J2922*Assumptions!$B$8</f>
        <v>0</v>
      </c>
      <c r="F2922" s="14" t="n">
        <f aca="false">Data_Clean!K2922*Assumptions!$B$9</f>
        <v>0</v>
      </c>
      <c r="G2922" s="14" t="n">
        <f aca="false">Data_Clean!L2922*Assumptions!$B$10</f>
        <v>0</v>
      </c>
      <c r="H2922" s="14" t="n">
        <f aca="false">IF(OR(Data_Clean!M2922="",Data_Clean!N2922=""),0,Data_Clean!M2922*Data_Clean!N2922/100)*Assumptions!$B$13*Assumptions!$B$11</f>
        <v>439.5</v>
      </c>
      <c r="I2922" s="14" t="n">
        <f aca="false">Data_Clean!O2922*4*Assumptions!$B$12</f>
        <v>17.83008</v>
      </c>
      <c r="J2922" s="14" t="n">
        <f aca="false">SUM(B2922:I2922)</f>
        <v>516.16108</v>
      </c>
      <c r="K2922" s="16" t="n">
        <f aca="false">IF(Data_Clean!P2922="","",Assumptions!$B$15*0.5^(Data_Clean!P2922/Assumptions!$B$20))</f>
        <v>19.3405546265937</v>
      </c>
      <c r="L2922" s="16" t="n">
        <f aca="false">Assumptions!$B$16*MIN(1,LN(1+Data_Clean!Q2922)/LN(1+Assumptions!$B$21))</f>
        <v>12.6966447294858</v>
      </c>
      <c r="M2922" s="16" t="n">
        <f aca="false">Assumptions!$B$17*(0.6*MIN(1,Data_Clean!R2922/Assumptions!$B$22)+0.4*IF(Data_Clean!S2922="",0,Data_Clean!S2922))</f>
        <v>1.626</v>
      </c>
      <c r="N2922" s="16" t="n">
        <f aca="false">Assumptions!$B$18*MIN(1,(Data_Clean!F2922-1)/Assumptions!$B$23)</f>
        <v>5</v>
      </c>
      <c r="O2922" s="16" t="n">
        <f aca="false">Assumptions!$B$19*(0.4*IF(Data_Clean!E2922="",0,MIN(1,Data_Clean!E2922/12/Assumptions!$B$24))+0.35*IF(Data_Clean!D2922="Y",1,0)+0.25*(1-MIN(Data_Clean!T2922,3)/3))/IF(Data_Clean!E2922="",0.6,1)</f>
        <v>15</v>
      </c>
      <c r="P2922" s="16" t="n">
        <f aca="false">SUM(K2922:O2922)/(Assumptions!$D$5-IF(K2922="",Assumptions!$B$15,0))*100</f>
        <v>53.6631993560794</v>
      </c>
      <c r="Q2922" s="7" t="str">
        <f aca="false">IF(J2922&gt;=Assumptions!$B$26,"High",IF(J2922&gt;=Assumptions!$B$27,"Mid","Low"))</f>
        <v>Mid</v>
      </c>
      <c r="R2922" s="7" t="str">
        <f aca="false">IF(P2922&gt;=Assumptions!$B$28,"High",IF(P2922&gt;=Assumptions!$B$29,"Mid","Low"))</f>
        <v>Mid</v>
      </c>
      <c r="S2922" s="7" t="str">
        <f aca="false">INDEX(Assumptions!$B$33:$B$41,MATCH(Q2922&amp;"|"&amp;R2922,Assumptions!$A$33:$A$41,0))</f>
        <v>Established Core</v>
      </c>
      <c r="T2922" s="7" t="n">
        <f aca="false">IF(ISNUMBER(Data_Clean!V2922),J2922*Data_Clean!V2922,0)</f>
        <v>18.83987942</v>
      </c>
    </row>
    <row r="2923" customFormat="false" ht="15" hidden="false" customHeight="false" outlineLevel="0" collapsed="false">
      <c r="A2923" s="15" t="str">
        <f aca="false">Data_Clean!A2923</f>
        <v>CX102919</v>
      </c>
      <c r="B2923" s="14" t="n">
        <f aca="false">Data_Clean!G2923*Assumptions!$B$5</f>
        <v>644.09725</v>
      </c>
      <c r="C2923" s="14" t="n">
        <f aca="false">IF(Data_Clean!H2923="",0,Data_Clean!H2923)*Assumptions!$B$6</f>
        <v>1885.34796</v>
      </c>
      <c r="D2923" s="14" t="n">
        <f aca="false">Data_Clean!I2923*Assumptions!$B$7</f>
        <v>7677.6</v>
      </c>
      <c r="E2923" s="14" t="n">
        <f aca="false">Data_Clean!J2923*Assumptions!$B$8</f>
        <v>0</v>
      </c>
      <c r="F2923" s="14" t="n">
        <f aca="false">Data_Clean!K2923*Assumptions!$B$9</f>
        <v>4576</v>
      </c>
      <c r="G2923" s="14" t="n">
        <f aca="false">Data_Clean!L2923*Assumptions!$B$10</f>
        <v>0</v>
      </c>
      <c r="H2923" s="14" t="n">
        <f aca="false">IF(OR(Data_Clean!M2923="",Data_Clean!N2923=""),0,Data_Clean!M2923*Data_Clean!N2923/100)*Assumptions!$B$13*Assumptions!$B$11</f>
        <v>596.4</v>
      </c>
      <c r="I2923" s="14" t="n">
        <f aca="false">Data_Clean!O2923*4*Assumptions!$B$12</f>
        <v>152.424</v>
      </c>
      <c r="J2923" s="14" t="n">
        <f aca="false">SUM(B2923:I2923)</f>
        <v>15531.86921</v>
      </c>
      <c r="K2923" s="16" t="n">
        <f aca="false">IF(Data_Clean!P2923="","",Assumptions!$B$15*0.5^(Data_Clean!P2923/Assumptions!$B$20))</f>
        <v>27.9909897461042</v>
      </c>
      <c r="L2923" s="16" t="n">
        <f aca="false">Assumptions!$B$16*MIN(1,LN(1+Data_Clean!Q2923)/LN(1+Assumptions!$B$21))</f>
        <v>16.230151259145</v>
      </c>
      <c r="M2923" s="16" t="n">
        <f aca="false">Assumptions!$B$17*(0.6*MIN(1,Data_Clean!R2923/Assumptions!$B$22)+0.4*IF(Data_Clean!S2923="",0,Data_Clean!S2923))</f>
        <v>10.488</v>
      </c>
      <c r="N2923" s="16" t="n">
        <f aca="false">Assumptions!$B$18*MIN(1,(Data_Clean!F2923-1)/Assumptions!$B$23)</f>
        <v>20</v>
      </c>
      <c r="O2923" s="16" t="n">
        <f aca="false">Assumptions!$B$19*(0.4*IF(Data_Clean!E2923="",0,MIN(1,Data_Clean!E2923/12/Assumptions!$B$24))+0.35*IF(Data_Clean!D2923="Y",1,0)+0.25*(1-MIN(Data_Clean!T2923,3)/3))/IF(Data_Clean!E2923="",0.6,1)</f>
        <v>11.35</v>
      </c>
      <c r="P2923" s="16" t="n">
        <f aca="false">SUM(K2923:O2923)/(Assumptions!$D$5-IF(K2923="",Assumptions!$B$15,0))*100</f>
        <v>86.0591410052492</v>
      </c>
      <c r="Q2923" s="7" t="str">
        <f aca="false">IF(J2923&gt;=Assumptions!$B$26,"High",IF(J2923&gt;=Assumptions!$B$27,"Mid","Low"))</f>
        <v>High</v>
      </c>
      <c r="R2923" s="7" t="str">
        <f aca="false">IF(P2923&gt;=Assumptions!$B$28,"High",IF(P2923&gt;=Assumptions!$B$29,"Mid","Low"))</f>
        <v>High</v>
      </c>
      <c r="S2923" s="7" t="str">
        <f aca="false">INDEX(Assumptions!$B$33:$B$41,MATCH(Q2923&amp;"|"&amp;R2923,Assumptions!$A$33:$A$41,0))</f>
        <v>Premier Advocates</v>
      </c>
      <c r="T2923" s="7" t="n">
        <f aca="false">IF(ISNUMBER(Data_Clean!V2923),J2923*Data_Clean!V2923,0)</f>
        <v>411.594534065</v>
      </c>
    </row>
    <row r="2924" customFormat="false" ht="15" hidden="false" customHeight="false" outlineLevel="0" collapsed="false">
      <c r="A2924" s="15" t="str">
        <f aca="false">Data_Clean!A2924</f>
        <v>CX102920</v>
      </c>
      <c r="B2924" s="14" t="n">
        <f aca="false">Data_Clean!G2924*Assumptions!$B$5</f>
        <v>138.108</v>
      </c>
      <c r="C2924" s="14" t="n">
        <f aca="false">IF(Data_Clean!H2924="",0,Data_Clean!H2924)*Assumptions!$B$6</f>
        <v>1528.37124</v>
      </c>
      <c r="D2924" s="14" t="n">
        <f aca="false">Data_Clean!I2924*Assumptions!$B$7</f>
        <v>2620</v>
      </c>
      <c r="E2924" s="14" t="n">
        <f aca="false">Data_Clean!J2924*Assumptions!$B$8</f>
        <v>441.964575</v>
      </c>
      <c r="F2924" s="14" t="n">
        <f aca="false">Data_Clean!K2924*Assumptions!$B$9</f>
        <v>0</v>
      </c>
      <c r="G2924" s="14" t="n">
        <f aca="false">Data_Clean!L2924*Assumptions!$B$10</f>
        <v>0</v>
      </c>
      <c r="H2924" s="14" t="n">
        <f aca="false">IF(OR(Data_Clean!M2924="",Data_Clean!N2924=""),0,Data_Clean!M2924*Data_Clean!N2924/100)*Assumptions!$B$13*Assumptions!$B$11</f>
        <v>0</v>
      </c>
      <c r="I2924" s="14" t="n">
        <f aca="false">Data_Clean!O2924*4*Assumptions!$B$12</f>
        <v>0</v>
      </c>
      <c r="J2924" s="14" t="n">
        <f aca="false">SUM(B2924:I2924)</f>
        <v>4728.443815</v>
      </c>
      <c r="K2924" s="16" t="n">
        <f aca="false">IF(Data_Clean!P2924="","",Assumptions!$B$15*0.5^(Data_Clean!P2924/Assumptions!$B$20))</f>
        <v>28.6452481173125</v>
      </c>
      <c r="L2924" s="16" t="n">
        <f aca="false">Assumptions!$B$16*MIN(1,LN(1+Data_Clean!Q2924)/LN(1+Assumptions!$B$21))</f>
        <v>11.5625930527155</v>
      </c>
      <c r="M2924" s="16" t="n">
        <f aca="false">Assumptions!$B$17*(0.6*MIN(1,Data_Clean!R2924/Assumptions!$B$22)+0.4*IF(Data_Clean!S2924="",0,Data_Clean!S2924))</f>
        <v>5.898</v>
      </c>
      <c r="N2924" s="16" t="n">
        <f aca="false">Assumptions!$B$18*MIN(1,(Data_Clean!F2924-1)/Assumptions!$B$23)</f>
        <v>15</v>
      </c>
      <c r="O2924" s="16" t="n">
        <f aca="false">Assumptions!$B$19*(0.4*IF(Data_Clean!E2924="",0,MIN(1,Data_Clean!E2924/12/Assumptions!$B$24))+0.35*IF(Data_Clean!D2924="Y",1,0)+0.25*(1-MIN(Data_Clean!T2924,3)/3))/IF(Data_Clean!E2924="",0.6,1)</f>
        <v>4.2</v>
      </c>
      <c r="P2924" s="16" t="n">
        <f aca="false">SUM(K2924:O2924)/(Assumptions!$D$5-IF(K2924="",Assumptions!$B$15,0))*100</f>
        <v>65.305841170028</v>
      </c>
      <c r="Q2924" s="7" t="str">
        <f aca="false">IF(J2924&gt;=Assumptions!$B$26,"High",IF(J2924&gt;=Assumptions!$B$27,"Mid","Low"))</f>
        <v>High</v>
      </c>
      <c r="R2924" s="7" t="str">
        <f aca="false">IF(P2924&gt;=Assumptions!$B$28,"High",IF(P2924&gt;=Assumptions!$B$29,"Mid","Low"))</f>
        <v>Mid</v>
      </c>
      <c r="S2924" s="7" t="str">
        <f aca="false">INDEX(Assumptions!$B$33:$B$41,MATCH(Q2924&amp;"|"&amp;R2924,Assumptions!$A$33:$A$41,0))</f>
        <v>Established Core</v>
      </c>
      <c r="T2924" s="7" t="n">
        <f aca="false">IF(ISNUMBER(Data_Clean!V2924),J2924*Data_Clean!V2924,0)</f>
        <v>439.2724304135</v>
      </c>
    </row>
    <row r="2925" customFormat="false" ht="15" hidden="false" customHeight="false" outlineLevel="0" collapsed="false">
      <c r="A2925" s="15" t="str">
        <f aca="false">Data_Clean!A2925</f>
        <v>CX102921</v>
      </c>
      <c r="B2925" s="14" t="n">
        <f aca="false">Data_Clean!G2925*Assumptions!$B$5</f>
        <v>268.358</v>
      </c>
      <c r="C2925" s="14" t="n">
        <f aca="false">IF(Data_Clean!H2925="",0,Data_Clean!H2925)*Assumptions!$B$6</f>
        <v>392.4054</v>
      </c>
      <c r="D2925" s="14" t="n">
        <f aca="false">Data_Clean!I2925*Assumptions!$B$7</f>
        <v>0</v>
      </c>
      <c r="E2925" s="14" t="n">
        <f aca="false">Data_Clean!J2925*Assumptions!$B$8</f>
        <v>2488.668375</v>
      </c>
      <c r="F2925" s="14" t="n">
        <f aca="false">Data_Clean!K2925*Assumptions!$B$9</f>
        <v>0</v>
      </c>
      <c r="G2925" s="14" t="n">
        <f aca="false">Data_Clean!L2925*Assumptions!$B$10</f>
        <v>0</v>
      </c>
      <c r="H2925" s="14" t="n">
        <f aca="false">IF(OR(Data_Clean!M2925="",Data_Clean!N2925=""),0,Data_Clean!M2925*Data_Clean!N2925/100)*Assumptions!$B$13*Assumptions!$B$11</f>
        <v>91.056</v>
      </c>
      <c r="I2925" s="14" t="n">
        <f aca="false">Data_Clean!O2925*4*Assumptions!$B$12</f>
        <v>116.3976</v>
      </c>
      <c r="J2925" s="14" t="n">
        <f aca="false">SUM(B2925:I2925)</f>
        <v>3356.885375</v>
      </c>
      <c r="K2925" s="16" t="n">
        <f aca="false">IF(Data_Clean!P2925="","",Assumptions!$B$15*0.5^(Data_Clean!P2925/Assumptions!$B$20))</f>
        <v>28.6452481173125</v>
      </c>
      <c r="L2925" s="16" t="n">
        <f aca="false">Assumptions!$B$16*MIN(1,LN(1+Data_Clean!Q2925)/LN(1+Assumptions!$B$21))</f>
        <v>18.4279966599199</v>
      </c>
      <c r="M2925" s="16" t="n">
        <f aca="false">Assumptions!$B$17*(0.6*MIN(1,Data_Clean!R2925/Assumptions!$B$22)+0.4*IF(Data_Clean!S2925="",0,Data_Clean!S2925))</f>
        <v>9.798</v>
      </c>
      <c r="N2925" s="16" t="n">
        <f aca="false">Assumptions!$B$18*MIN(1,(Data_Clean!F2925-1)/Assumptions!$B$23)</f>
        <v>20</v>
      </c>
      <c r="O2925" s="16" t="n">
        <f aca="false">Assumptions!$B$19*(0.4*IF(Data_Clean!E2925="",0,MIN(1,Data_Clean!E2925/12/Assumptions!$B$24))+0.35*IF(Data_Clean!D2925="Y",1,0)+0.25*(1-MIN(Data_Clean!T2925,3)/3))/IF(Data_Clean!E2925="",0.6,1)</f>
        <v>12.5</v>
      </c>
      <c r="P2925" s="16" t="n">
        <f aca="false">SUM(K2925:O2925)/(Assumptions!$D$5-IF(K2925="",Assumptions!$B$15,0))*100</f>
        <v>89.3712447772324</v>
      </c>
      <c r="Q2925" s="7" t="str">
        <f aca="false">IF(J2925&gt;=Assumptions!$B$26,"High",IF(J2925&gt;=Assumptions!$B$27,"Mid","Low"))</f>
        <v>High</v>
      </c>
      <c r="R2925" s="7" t="str">
        <f aca="false">IF(P2925&gt;=Assumptions!$B$28,"High",IF(P2925&gt;=Assumptions!$B$29,"Mid","Low"))</f>
        <v>High</v>
      </c>
      <c r="S2925" s="7" t="str">
        <f aca="false">INDEX(Assumptions!$B$33:$B$41,MATCH(Q2925&amp;"|"&amp;R2925,Assumptions!$A$33:$A$41,0))</f>
        <v>Premier Advocates</v>
      </c>
      <c r="T2925" s="7" t="n">
        <f aca="false">IF(ISNUMBER(Data_Clean!V2925),J2925*Data_Clean!V2925,0)</f>
        <v>110.1058403</v>
      </c>
    </row>
    <row r="2926" customFormat="false" ht="15" hidden="false" customHeight="false" outlineLevel="0" collapsed="false">
      <c r="A2926" s="15" t="str">
        <f aca="false">Data_Clean!A2926</f>
        <v>CX102922</v>
      </c>
      <c r="B2926" s="14" t="n">
        <f aca="false">Data_Clean!G2926*Assumptions!$B$5</f>
        <v>323.27775</v>
      </c>
      <c r="C2926" s="14" t="n">
        <f aca="false">IF(Data_Clean!H2926="",0,Data_Clean!H2926)*Assumptions!$B$6</f>
        <v>0</v>
      </c>
      <c r="D2926" s="14" t="n">
        <f aca="false">Data_Clean!I2926*Assumptions!$B$7</f>
        <v>0</v>
      </c>
      <c r="E2926" s="14" t="n">
        <f aca="false">Data_Clean!J2926*Assumptions!$B$8</f>
        <v>0</v>
      </c>
      <c r="F2926" s="14" t="n">
        <f aca="false">Data_Clean!K2926*Assumptions!$B$9</f>
        <v>0</v>
      </c>
      <c r="G2926" s="14" t="n">
        <f aca="false">Data_Clean!L2926*Assumptions!$B$10</f>
        <v>0</v>
      </c>
      <c r="H2926" s="14" t="n">
        <f aca="false">IF(OR(Data_Clean!M2926="",Data_Clean!N2926=""),0,Data_Clean!M2926*Data_Clean!N2926/100)*Assumptions!$B$13*Assumptions!$B$11</f>
        <v>320.544</v>
      </c>
      <c r="I2926" s="14" t="n">
        <f aca="false">Data_Clean!O2926*4*Assumptions!$B$12</f>
        <v>74.00256</v>
      </c>
      <c r="J2926" s="14" t="n">
        <f aca="false">SUM(B2926:I2926)</f>
        <v>717.82431</v>
      </c>
      <c r="K2926" s="16" t="n">
        <f aca="false">IF(Data_Clean!P2926="","",Assumptions!$B$15*0.5^(Data_Clean!P2926/Assumptions!$B$20))</f>
        <v>29.3147990530274</v>
      </c>
      <c r="L2926" s="16" t="n">
        <f aca="false">Assumptions!$B$16*MIN(1,LN(1+Data_Clean!Q2926)/LN(1+Assumptions!$B$21))</f>
        <v>18.3774466602187</v>
      </c>
      <c r="M2926" s="16" t="n">
        <f aca="false">Assumptions!$B$17*(0.6*MIN(1,Data_Clean!R2926/Assumptions!$B$22)+0.4*IF(Data_Clean!S2926="",0,Data_Clean!S2926))</f>
        <v>13.368</v>
      </c>
      <c r="N2926" s="16" t="n">
        <f aca="false">Assumptions!$B$18*MIN(1,(Data_Clean!F2926-1)/Assumptions!$B$23)</f>
        <v>5</v>
      </c>
      <c r="O2926" s="16" t="n">
        <f aca="false">Assumptions!$B$19*(0.4*IF(Data_Clean!E2926="",0,MIN(1,Data_Clean!E2926/12/Assumptions!$B$24))+0.35*IF(Data_Clean!D2926="Y",1,0)+0.25*(1-MIN(Data_Clean!T2926,3)/3))/IF(Data_Clean!E2926="",0.6,1)</f>
        <v>15</v>
      </c>
      <c r="P2926" s="16" t="n">
        <f aca="false">SUM(K2926:O2926)/(Assumptions!$D$5-IF(K2926="",Assumptions!$B$15,0))*100</f>
        <v>81.0602457132461</v>
      </c>
      <c r="Q2926" s="7" t="str">
        <f aca="false">IF(J2926&gt;=Assumptions!$B$26,"High",IF(J2926&gt;=Assumptions!$B$27,"Mid","Low"))</f>
        <v>Mid</v>
      </c>
      <c r="R2926" s="7" t="str">
        <f aca="false">IF(P2926&gt;=Assumptions!$B$28,"High",IF(P2926&gt;=Assumptions!$B$29,"Mid","Low"))</f>
        <v>High</v>
      </c>
      <c r="S2926" s="7" t="str">
        <f aca="false">INDEX(Assumptions!$B$33:$B$41,MATCH(Q2926&amp;"|"&amp;R2926,Assumptions!$A$33:$A$41,0))</f>
        <v>Engaged Builders</v>
      </c>
      <c r="T2926" s="7" t="n">
        <f aca="false">IF(ISNUMBER(Data_Clean!V2926),J2926*Data_Clean!V2926,0)</f>
        <v>11.341624098</v>
      </c>
    </row>
    <row r="2927" customFormat="false" ht="15" hidden="false" customHeight="false" outlineLevel="0" collapsed="false">
      <c r="A2927" s="15" t="str">
        <f aca="false">Data_Clean!A2927</f>
        <v>CX102923</v>
      </c>
      <c r="B2927" s="14" t="n">
        <f aca="false">Data_Clean!G2927*Assumptions!$B$5</f>
        <v>77.27225</v>
      </c>
      <c r="C2927" s="14" t="n">
        <f aca="false">IF(Data_Clean!H2927="",0,Data_Clean!H2927)*Assumptions!$B$6</f>
        <v>42.54792</v>
      </c>
      <c r="D2927" s="14" t="n">
        <f aca="false">Data_Clean!I2927*Assumptions!$B$7</f>
        <v>0</v>
      </c>
      <c r="E2927" s="14" t="n">
        <f aca="false">Data_Clean!J2927*Assumptions!$B$8</f>
        <v>0</v>
      </c>
      <c r="F2927" s="14" t="n">
        <f aca="false">Data_Clean!K2927*Assumptions!$B$9</f>
        <v>0</v>
      </c>
      <c r="G2927" s="14" t="n">
        <f aca="false">Data_Clean!L2927*Assumptions!$B$10</f>
        <v>0</v>
      </c>
      <c r="H2927" s="14" t="n">
        <f aca="false">IF(OR(Data_Clean!M2927="",Data_Clean!N2927=""),0,Data_Clean!M2927*Data_Clean!N2927/100)*Assumptions!$B$13*Assumptions!$B$11</f>
        <v>27.468</v>
      </c>
      <c r="I2927" s="14" t="n">
        <f aca="false">Data_Clean!O2927*4*Assumptions!$B$12</f>
        <v>5.03328</v>
      </c>
      <c r="J2927" s="14" t="n">
        <f aca="false">SUM(B2927:I2927)</f>
        <v>152.32145</v>
      </c>
      <c r="K2927" s="16" t="n">
        <f aca="false">IF(Data_Clean!P2927="","",Assumptions!$B$15*0.5^(Data_Clean!P2927/Assumptions!$B$20))</f>
        <v>27.9909897461042</v>
      </c>
      <c r="L2927" s="16" t="n">
        <f aca="false">Assumptions!$B$16*MIN(1,LN(1+Data_Clean!Q2927)/LN(1+Assumptions!$B$21))</f>
        <v>11.2934465146257</v>
      </c>
      <c r="M2927" s="16" t="n">
        <f aca="false">Assumptions!$B$17*(0.6*MIN(1,Data_Clean!R2927/Assumptions!$B$22)+0.4*IF(Data_Clean!S2927="",0,Data_Clean!S2927))</f>
        <v>1.698</v>
      </c>
      <c r="N2927" s="16" t="n">
        <f aca="false">Assumptions!$B$18*MIN(1,(Data_Clean!F2927-1)/Assumptions!$B$23)</f>
        <v>10</v>
      </c>
      <c r="O2927" s="16" t="n">
        <f aca="false">Assumptions!$B$19*(0.4*IF(Data_Clean!E2927="",0,MIN(1,Data_Clean!E2927/12/Assumptions!$B$24))+0.35*IF(Data_Clean!D2927="Y",1,0)+0.25*(1-MIN(Data_Clean!T2927,3)/3))/IF(Data_Clean!E2927="",0.6,1)</f>
        <v>15</v>
      </c>
      <c r="P2927" s="16" t="n">
        <f aca="false">SUM(K2927:O2927)/(Assumptions!$D$5-IF(K2927="",Assumptions!$B$15,0))*100</f>
        <v>65.9824362607299</v>
      </c>
      <c r="Q2927" s="7" t="str">
        <f aca="false">IF(J2927&gt;=Assumptions!$B$26,"High",IF(J2927&gt;=Assumptions!$B$27,"Mid","Low"))</f>
        <v>Low</v>
      </c>
      <c r="R2927" s="7" t="str">
        <f aca="false">IF(P2927&gt;=Assumptions!$B$28,"High",IF(P2927&gt;=Assumptions!$B$29,"Mid","Low"))</f>
        <v>Mid</v>
      </c>
      <c r="S2927" s="7" t="str">
        <f aca="false">INDEX(Assumptions!$B$33:$B$41,MATCH(Q2927&amp;"|"&amp;R2927,Assumptions!$A$33:$A$41,0))</f>
        <v>Light Touch</v>
      </c>
      <c r="T2927" s="7" t="n">
        <f aca="false">IF(ISNUMBER(Data_Clean!V2927),J2927*Data_Clean!V2927,0)</f>
        <v>6.91539383</v>
      </c>
    </row>
    <row r="2928" customFormat="false" ht="15" hidden="false" customHeight="false" outlineLevel="0" collapsed="false">
      <c r="A2928" s="15" t="str">
        <f aca="false">Data_Clean!A2928</f>
        <v>CX102924</v>
      </c>
      <c r="B2928" s="14" t="n">
        <f aca="false">Data_Clean!G2928*Assumptions!$B$5</f>
        <v>216.57825</v>
      </c>
      <c r="C2928" s="14" t="n">
        <f aca="false">IF(Data_Clean!H2928="",0,Data_Clean!H2928)*Assumptions!$B$6</f>
        <v>300.39864</v>
      </c>
      <c r="D2928" s="14" t="n">
        <f aca="false">Data_Clean!I2928*Assumptions!$B$7</f>
        <v>1092</v>
      </c>
      <c r="E2928" s="14" t="n">
        <f aca="false">Data_Clean!J2928*Assumptions!$B$8</f>
        <v>0</v>
      </c>
      <c r="F2928" s="14" t="n">
        <f aca="false">Data_Clean!K2928*Assumptions!$B$9</f>
        <v>0</v>
      </c>
      <c r="G2928" s="14" t="n">
        <f aca="false">Data_Clean!L2928*Assumptions!$B$10</f>
        <v>0</v>
      </c>
      <c r="H2928" s="14" t="n">
        <f aca="false">IF(OR(Data_Clean!M2928="",Data_Clean!N2928=""),0,Data_Clean!M2928*Data_Clean!N2928/100)*Assumptions!$B$13*Assumptions!$B$11</f>
        <v>186.3</v>
      </c>
      <c r="I2928" s="14" t="n">
        <f aca="false">Data_Clean!O2928*4*Assumptions!$B$12</f>
        <v>11.20224</v>
      </c>
      <c r="J2928" s="14" t="n">
        <f aca="false">SUM(B2928:I2928)</f>
        <v>1806.47913</v>
      </c>
      <c r="K2928" s="16" t="n">
        <f aca="false">IF(Data_Clean!P2928="","",Assumptions!$B$15*0.5^(Data_Clean!P2928/Assumptions!$B$20))</f>
        <v>8.81660929712707</v>
      </c>
      <c r="L2928" s="16" t="n">
        <f aca="false">Assumptions!$B$16*MIN(1,LN(1+Data_Clean!Q2928)/LN(1+Assumptions!$B$21))</f>
        <v>9.60252567789128</v>
      </c>
      <c r="M2928" s="16" t="n">
        <f aca="false">Assumptions!$B$17*(0.6*MIN(1,Data_Clean!R2928/Assumptions!$B$22)+0.4*IF(Data_Clean!S2928="",0,Data_Clean!S2928))</f>
        <v>6.006</v>
      </c>
      <c r="N2928" s="16" t="n">
        <f aca="false">Assumptions!$B$18*MIN(1,(Data_Clean!F2928-1)/Assumptions!$B$23)</f>
        <v>15</v>
      </c>
      <c r="O2928" s="16" t="n">
        <f aca="false">Assumptions!$B$19*(0.4*IF(Data_Clean!E2928="",0,MIN(1,Data_Clean!E2928/12/Assumptions!$B$24))+0.35*IF(Data_Clean!D2928="Y",1,0)+0.25*(1-MIN(Data_Clean!T2928,3)/3))/IF(Data_Clean!E2928="",0.6,1)</f>
        <v>7.7</v>
      </c>
      <c r="P2928" s="16" t="n">
        <f aca="false">SUM(K2928:O2928)/(Assumptions!$D$5-IF(K2928="",Assumptions!$B$15,0))*100</f>
        <v>47.1251349750183</v>
      </c>
      <c r="Q2928" s="7" t="str">
        <f aca="false">IF(J2928&gt;=Assumptions!$B$26,"High",IF(J2928&gt;=Assumptions!$B$27,"Mid","Low"))</f>
        <v>High</v>
      </c>
      <c r="R2928" s="7" t="str">
        <f aca="false">IF(P2928&gt;=Assumptions!$B$28,"High",IF(P2928&gt;=Assumptions!$B$29,"Mid","Low"))</f>
        <v>Low</v>
      </c>
      <c r="S2928" s="7" t="str">
        <f aca="false">INDEX(Assumptions!$B$33:$B$41,MATCH(Q2928&amp;"|"&amp;R2928,Assumptions!$A$33:$A$41,0))</f>
        <v>Affluent Drifters</v>
      </c>
      <c r="T2928" s="7" t="n">
        <f aca="false">IF(ISNUMBER(Data_Clean!V2928),J2928*Data_Clean!V2928,0)</f>
        <v>177.938194305</v>
      </c>
    </row>
    <row r="2929" customFormat="false" ht="15" hidden="false" customHeight="false" outlineLevel="0" collapsed="false">
      <c r="A2929" s="15" t="str">
        <f aca="false">Data_Clean!A2929</f>
        <v>CX102925</v>
      </c>
      <c r="B2929" s="14" t="n">
        <f aca="false">Data_Clean!G2929*Assumptions!$B$5</f>
        <v>53.68225</v>
      </c>
      <c r="C2929" s="14" t="n">
        <f aca="false">IF(Data_Clean!H2929="",0,Data_Clean!H2929)*Assumptions!$B$6</f>
        <v>0</v>
      </c>
      <c r="D2929" s="14" t="n">
        <f aca="false">Data_Clean!I2929*Assumptions!$B$7</f>
        <v>0</v>
      </c>
      <c r="E2929" s="14" t="n">
        <f aca="false">Data_Clean!J2929*Assumptions!$B$8</f>
        <v>0</v>
      </c>
      <c r="F2929" s="14" t="n">
        <f aca="false">Data_Clean!K2929*Assumptions!$B$9</f>
        <v>0</v>
      </c>
      <c r="G2929" s="14" t="n">
        <f aca="false">Data_Clean!L2929*Assumptions!$B$10</f>
        <v>0</v>
      </c>
      <c r="H2929" s="14" t="n">
        <f aca="false">IF(OR(Data_Clean!M2929="",Data_Clean!N2929=""),0,Data_Clean!M2929*Data_Clean!N2929/100)*Assumptions!$B$13*Assumptions!$B$11</f>
        <v>0</v>
      </c>
      <c r="I2929" s="14" t="n">
        <f aca="false">Data_Clean!O2929*4*Assumptions!$B$12</f>
        <v>0</v>
      </c>
      <c r="J2929" s="14" t="n">
        <f aca="false">SUM(B2929:I2929)</f>
        <v>53.68225</v>
      </c>
      <c r="K2929" s="16" t="n">
        <f aca="false">IF(Data_Clean!P2929="","",Assumptions!$B$15*0.5^(Data_Clean!P2929/Assumptions!$B$20))</f>
        <v>26.1165168988837</v>
      </c>
      <c r="L2929" s="16" t="n">
        <f aca="false">Assumptions!$B$16*MIN(1,LN(1+Data_Clean!Q2929)/LN(1+Assumptions!$B$21))</f>
        <v>16.8608333887587</v>
      </c>
      <c r="M2929" s="16" t="n">
        <f aca="false">Assumptions!$B$17*(0.6*MIN(1,Data_Clean!R2929/Assumptions!$B$22)+0.4*IF(Data_Clean!S2929="",0,Data_Clean!S2929))</f>
        <v>6.03</v>
      </c>
      <c r="N2929" s="16" t="n">
        <f aca="false">Assumptions!$B$18*MIN(1,(Data_Clean!F2929-1)/Assumptions!$B$23)</f>
        <v>0</v>
      </c>
      <c r="O2929" s="16" t="n">
        <f aca="false">Assumptions!$B$19*(0.4*IF(Data_Clean!E2929="",0,MIN(1,Data_Clean!E2929/12/Assumptions!$B$24))+0.35*IF(Data_Clean!D2929="Y",1,0)+0.25*(1-MIN(Data_Clean!T2929,3)/3))/IF(Data_Clean!E2929="",0.6,1)</f>
        <v>15</v>
      </c>
      <c r="P2929" s="16" t="n">
        <f aca="false">SUM(K2929:O2929)/(Assumptions!$D$5-IF(K2929="",Assumptions!$B$15,0))*100</f>
        <v>64.0073502876425</v>
      </c>
      <c r="Q2929" s="7" t="str">
        <f aca="false">IF(J2929&gt;=Assumptions!$B$26,"High",IF(J2929&gt;=Assumptions!$B$27,"Mid","Low"))</f>
        <v>Low</v>
      </c>
      <c r="R2929" s="7" t="str">
        <f aca="false">IF(P2929&gt;=Assumptions!$B$28,"High",IF(P2929&gt;=Assumptions!$B$29,"Mid","Low"))</f>
        <v>Mid</v>
      </c>
      <c r="S2929" s="7" t="str">
        <f aca="false">INDEX(Assumptions!$B$33:$B$41,MATCH(Q2929&amp;"|"&amp;R2929,Assumptions!$A$33:$A$41,0))</f>
        <v>Light Touch</v>
      </c>
      <c r="T2929" s="7" t="n">
        <f aca="false">IF(ISNUMBER(Data_Clean!V2929),J2929*Data_Clean!V2929,0)</f>
        <v>1.379633825</v>
      </c>
    </row>
    <row r="2930" customFormat="false" ht="15" hidden="false" customHeight="false" outlineLevel="0" collapsed="false">
      <c r="A2930" s="15" t="str">
        <f aca="false">Data_Clean!A2930</f>
        <v>CX102926</v>
      </c>
      <c r="B2930" s="14" t="n">
        <f aca="false">Data_Clean!G2930*Assumptions!$B$5</f>
        <v>55.1965</v>
      </c>
      <c r="C2930" s="14" t="n">
        <f aca="false">IF(Data_Clean!H2930="",0,Data_Clean!H2930)*Assumptions!$B$6</f>
        <v>0</v>
      </c>
      <c r="D2930" s="14" t="n">
        <f aca="false">Data_Clean!I2930*Assumptions!$B$7</f>
        <v>0</v>
      </c>
      <c r="E2930" s="14" t="n">
        <f aca="false">Data_Clean!J2930*Assumptions!$B$8</f>
        <v>0</v>
      </c>
      <c r="F2930" s="14" t="n">
        <f aca="false">Data_Clean!K2930*Assumptions!$B$9</f>
        <v>0</v>
      </c>
      <c r="G2930" s="14" t="n">
        <f aca="false">Data_Clean!L2930*Assumptions!$B$10</f>
        <v>1024.2</v>
      </c>
      <c r="H2930" s="14" t="n">
        <f aca="false">IF(OR(Data_Clean!M2930="",Data_Clean!N2930=""),0,Data_Clean!M2930*Data_Clean!N2930/100)*Assumptions!$B$13*Assumptions!$B$11</f>
        <v>0</v>
      </c>
      <c r="I2930" s="14" t="n">
        <f aca="false">Data_Clean!O2930*4*Assumptions!$B$12</f>
        <v>0</v>
      </c>
      <c r="J2930" s="14" t="n">
        <f aca="false">SUM(B2930:I2930)</f>
        <v>1079.3965</v>
      </c>
      <c r="K2930" s="16" t="n">
        <f aca="false">IF(Data_Clean!P2930="","",Assumptions!$B$15*0.5^(Data_Clean!P2930/Assumptions!$B$20))</f>
        <v>27.9909897461042</v>
      </c>
      <c r="L2930" s="16" t="n">
        <f aca="false">Assumptions!$B$16*MIN(1,LN(1+Data_Clean!Q2930)/LN(1+Assumptions!$B$21))</f>
        <v>16.9333625893004</v>
      </c>
      <c r="M2930" s="16" t="n">
        <f aca="false">Assumptions!$B$17*(0.6*MIN(1,Data_Clean!R2930/Assumptions!$B$22)+0.4*IF(Data_Clean!S2930="",0,Data_Clean!S2930))</f>
        <v>1.494</v>
      </c>
      <c r="N2930" s="16" t="n">
        <f aca="false">Assumptions!$B$18*MIN(1,(Data_Clean!F2930-1)/Assumptions!$B$23)</f>
        <v>10</v>
      </c>
      <c r="O2930" s="16" t="n">
        <f aca="false">Assumptions!$B$19*(0.4*IF(Data_Clean!E2930="",0,MIN(1,Data_Clean!E2930/12/Assumptions!$B$24))+0.35*IF(Data_Clean!D2930="Y",1,0)+0.25*(1-MIN(Data_Clean!T2930,3)/3))/IF(Data_Clean!E2930="",0.6,1)</f>
        <v>15</v>
      </c>
      <c r="P2930" s="16" t="n">
        <f aca="false">SUM(K2930:O2930)/(Assumptions!$D$5-IF(K2930="",Assumptions!$B$15,0))*100</f>
        <v>71.4183523354046</v>
      </c>
      <c r="Q2930" s="7" t="str">
        <f aca="false">IF(J2930&gt;=Assumptions!$B$26,"High",IF(J2930&gt;=Assumptions!$B$27,"Mid","Low"))</f>
        <v>Mid</v>
      </c>
      <c r="R2930" s="7" t="str">
        <f aca="false">IF(P2930&gt;=Assumptions!$B$28,"High",IF(P2930&gt;=Assumptions!$B$29,"Mid","Low"))</f>
        <v>High</v>
      </c>
      <c r="S2930" s="7" t="str">
        <f aca="false">INDEX(Assumptions!$B$33:$B$41,MATCH(Q2930&amp;"|"&amp;R2930,Assumptions!$A$33:$A$41,0))</f>
        <v>Engaged Builders</v>
      </c>
      <c r="T2930" s="7" t="n">
        <f aca="false">IF(ISNUMBER(Data_Clean!V2930),J2930*Data_Clean!V2930,0)</f>
        <v>13.6003959</v>
      </c>
    </row>
    <row r="2931" customFormat="false" ht="15" hidden="false" customHeight="false" outlineLevel="0" collapsed="false">
      <c r="A2931" s="15" t="str">
        <f aca="false">Data_Clean!A2931</f>
        <v>CX102927</v>
      </c>
      <c r="B2931" s="14" t="n">
        <f aca="false">Data_Clean!G2931*Assumptions!$B$5</f>
        <v>21.9125</v>
      </c>
      <c r="C2931" s="14" t="n">
        <f aca="false">IF(Data_Clean!H2931="",0,Data_Clean!H2931)*Assumptions!$B$6</f>
        <v>38.38788</v>
      </c>
      <c r="D2931" s="14" t="n">
        <f aca="false">Data_Clean!I2931*Assumptions!$B$7</f>
        <v>0</v>
      </c>
      <c r="E2931" s="14" t="n">
        <f aca="false">Data_Clean!J2931*Assumptions!$B$8</f>
        <v>81.21795</v>
      </c>
      <c r="F2931" s="14" t="n">
        <f aca="false">Data_Clean!K2931*Assumptions!$B$9</f>
        <v>0</v>
      </c>
      <c r="G2931" s="14" t="n">
        <f aca="false">Data_Clean!L2931*Assumptions!$B$10</f>
        <v>1111.5</v>
      </c>
      <c r="H2931" s="14" t="n">
        <f aca="false">IF(OR(Data_Clean!M2931="",Data_Clean!N2931=""),0,Data_Clean!M2931*Data_Clean!N2931/100)*Assumptions!$B$13*Assumptions!$B$11</f>
        <v>0</v>
      </c>
      <c r="I2931" s="14" t="n">
        <f aca="false">Data_Clean!O2931*4*Assumptions!$B$12</f>
        <v>0</v>
      </c>
      <c r="J2931" s="14" t="n">
        <f aca="false">SUM(B2931:I2931)</f>
        <v>1253.01833</v>
      </c>
      <c r="K2931" s="16" t="n">
        <f aca="false">IF(Data_Clean!P2931="","",Assumptions!$B$15*0.5^(Data_Clean!P2931/Assumptions!$B$20))</f>
        <v>12.1837859453435</v>
      </c>
      <c r="L2931" s="16" t="n">
        <f aca="false">Assumptions!$B$16*MIN(1,LN(1+Data_Clean!Q2931)/LN(1+Assumptions!$B$21))</f>
        <v>15.383822204249</v>
      </c>
      <c r="M2931" s="16" t="n">
        <f aca="false">Assumptions!$B$17*(0.6*MIN(1,Data_Clean!R2931/Assumptions!$B$22)+0.4*IF(Data_Clean!S2931="",0,Data_Clean!S2931))</f>
        <v>10.248</v>
      </c>
      <c r="N2931" s="16" t="n">
        <f aca="false">Assumptions!$B$18*MIN(1,(Data_Clean!F2931-1)/Assumptions!$B$23)</f>
        <v>15</v>
      </c>
      <c r="O2931" s="16" t="n">
        <f aca="false">Assumptions!$B$19*(0.4*IF(Data_Clean!E2931="",0,MIN(1,Data_Clean!E2931/12/Assumptions!$B$24))+0.35*IF(Data_Clean!D2931="Y",1,0)+0.25*(1-MIN(Data_Clean!T2931,3)/3))/IF(Data_Clean!E2931="",0.6,1)</f>
        <v>14.45</v>
      </c>
      <c r="P2931" s="16" t="n">
        <f aca="false">SUM(K2931:O2931)/(Assumptions!$D$5-IF(K2931="",Assumptions!$B$15,0))*100</f>
        <v>67.2656081495926</v>
      </c>
      <c r="Q2931" s="7" t="str">
        <f aca="false">IF(J2931&gt;=Assumptions!$B$26,"High",IF(J2931&gt;=Assumptions!$B$27,"Mid","Low"))</f>
        <v>Mid</v>
      </c>
      <c r="R2931" s="7" t="str">
        <f aca="false">IF(P2931&gt;=Assumptions!$B$28,"High",IF(P2931&gt;=Assumptions!$B$29,"Mid","Low"))</f>
        <v>Mid</v>
      </c>
      <c r="S2931" s="7" t="str">
        <f aca="false">INDEX(Assumptions!$B$33:$B$41,MATCH(Q2931&amp;"|"&amp;R2931,Assumptions!$A$33:$A$41,0))</f>
        <v>Established Core</v>
      </c>
      <c r="T2931" s="7" t="n">
        <f aca="false">IF(ISNUMBER(Data_Clean!V2931),J2931*Data_Clean!V2931,0)</f>
        <v>16.539841956</v>
      </c>
    </row>
    <row r="2932" customFormat="false" ht="15" hidden="false" customHeight="false" outlineLevel="0" collapsed="false">
      <c r="A2932" s="15" t="str">
        <f aca="false">Data_Clean!A2932</f>
        <v>CX102928</v>
      </c>
      <c r="B2932" s="14" t="n">
        <f aca="false">Data_Clean!G2932*Assumptions!$B$5</f>
        <v>161.35025</v>
      </c>
      <c r="C2932" s="14" t="n">
        <f aca="false">IF(Data_Clean!H2932="",0,Data_Clean!H2932)*Assumptions!$B$6</f>
        <v>200.84232</v>
      </c>
      <c r="D2932" s="14" t="n">
        <f aca="false">Data_Clean!I2932*Assumptions!$B$7</f>
        <v>236</v>
      </c>
      <c r="E2932" s="14" t="n">
        <f aca="false">Data_Clean!J2932*Assumptions!$B$8</f>
        <v>0</v>
      </c>
      <c r="F2932" s="14" t="n">
        <f aca="false">Data_Clean!K2932*Assumptions!$B$9</f>
        <v>930.6</v>
      </c>
      <c r="G2932" s="14" t="n">
        <f aca="false">Data_Clean!L2932*Assumptions!$B$10</f>
        <v>0</v>
      </c>
      <c r="H2932" s="14" t="n">
        <f aca="false">IF(OR(Data_Clean!M2932="",Data_Clean!N2932=""),0,Data_Clean!M2932*Data_Clean!N2932/100)*Assumptions!$B$13*Assumptions!$B$11</f>
        <v>0</v>
      </c>
      <c r="I2932" s="14" t="n">
        <f aca="false">Data_Clean!O2932*4*Assumptions!$B$12</f>
        <v>37.0488</v>
      </c>
      <c r="J2932" s="14" t="n">
        <f aca="false">SUM(B2932:I2932)</f>
        <v>1565.84137</v>
      </c>
      <c r="K2932" s="16" t="n">
        <f aca="false">IF(Data_Clean!P2932="","",Assumptions!$B$15*0.5^(Data_Clean!P2932/Assumptions!$B$20))</f>
        <v>27.9909897461042</v>
      </c>
      <c r="L2932" s="16" t="n">
        <f aca="false">Assumptions!$B$16*MIN(1,LN(1+Data_Clean!Q2932)/LN(1+Assumptions!$B$21))</f>
        <v>16.7118774147124</v>
      </c>
      <c r="M2932" s="16" t="n">
        <f aca="false">Assumptions!$B$17*(0.6*MIN(1,Data_Clean!R2932/Assumptions!$B$22)+0.4*IF(Data_Clean!S2932="",0,Data_Clean!S2932))</f>
        <v>6.768</v>
      </c>
      <c r="N2932" s="16" t="n">
        <f aca="false">Assumptions!$B$18*MIN(1,(Data_Clean!F2932-1)/Assumptions!$B$23)</f>
        <v>20</v>
      </c>
      <c r="O2932" s="16" t="n">
        <f aca="false">Assumptions!$B$19*(0.4*IF(Data_Clean!E2932="",0,MIN(1,Data_Clean!E2932/12/Assumptions!$B$24))+0.35*IF(Data_Clean!D2932="Y",1,0)+0.25*(1-MIN(Data_Clean!T2932,3)/3))/IF(Data_Clean!E2932="",0.6,1)</f>
        <v>13.05</v>
      </c>
      <c r="P2932" s="16" t="n">
        <f aca="false">SUM(K2932:O2932)/(Assumptions!$D$5-IF(K2932="",Assumptions!$B$15,0))*100</f>
        <v>84.5208671608166</v>
      </c>
      <c r="Q2932" s="7" t="str">
        <f aca="false">IF(J2932&gt;=Assumptions!$B$26,"High",IF(J2932&gt;=Assumptions!$B$27,"Mid","Low"))</f>
        <v>High</v>
      </c>
      <c r="R2932" s="7" t="str">
        <f aca="false">IF(P2932&gt;=Assumptions!$B$28,"High",IF(P2932&gt;=Assumptions!$B$29,"Mid","Low"))</f>
        <v>High</v>
      </c>
      <c r="S2932" s="7" t="str">
        <f aca="false">INDEX(Assumptions!$B$33:$B$41,MATCH(Q2932&amp;"|"&amp;R2932,Assumptions!$A$33:$A$41,0))</f>
        <v>Premier Advocates</v>
      </c>
      <c r="T2932" s="7" t="n">
        <f aca="false">IF(ISNUMBER(Data_Clean!V2932),J2932*Data_Clean!V2932,0)</f>
        <v>27.245639838</v>
      </c>
    </row>
    <row r="2933" customFormat="false" ht="15" hidden="false" customHeight="false" outlineLevel="0" collapsed="false">
      <c r="A2933" s="15" t="str">
        <f aca="false">Data_Clean!A2933</f>
        <v>CX102929</v>
      </c>
      <c r="B2933" s="14" t="n">
        <f aca="false">Data_Clean!G2933*Assumptions!$B$5</f>
        <v>74.50325</v>
      </c>
      <c r="C2933" s="14" t="n">
        <f aca="false">IF(Data_Clean!H2933="",0,Data_Clean!H2933)*Assumptions!$B$6</f>
        <v>0</v>
      </c>
      <c r="D2933" s="14" t="n">
        <f aca="false">Data_Clean!I2933*Assumptions!$B$7</f>
        <v>0</v>
      </c>
      <c r="E2933" s="14" t="n">
        <f aca="false">Data_Clean!J2933*Assumptions!$B$8</f>
        <v>0</v>
      </c>
      <c r="F2933" s="14" t="n">
        <f aca="false">Data_Clean!K2933*Assumptions!$B$9</f>
        <v>0</v>
      </c>
      <c r="G2933" s="14" t="n">
        <f aca="false">Data_Clean!L2933*Assumptions!$B$10</f>
        <v>0</v>
      </c>
      <c r="H2933" s="14" t="n">
        <f aca="false">IF(OR(Data_Clean!M2933="",Data_Clean!N2933=""),0,Data_Clean!M2933*Data_Clean!N2933/100)*Assumptions!$B$13*Assumptions!$B$11</f>
        <v>0</v>
      </c>
      <c r="I2933" s="14" t="n">
        <f aca="false">Data_Clean!O2933*4*Assumptions!$B$12</f>
        <v>0</v>
      </c>
      <c r="J2933" s="14" t="n">
        <f aca="false">SUM(B2933:I2933)</f>
        <v>74.50325</v>
      </c>
      <c r="K2933" s="16" t="n">
        <f aca="false">IF(Data_Clean!P2933="","",Assumptions!$B$15*0.5^(Data_Clean!P2933/Assumptions!$B$20))</f>
        <v>23.267171427506</v>
      </c>
      <c r="L2933" s="16" t="n">
        <f aca="false">Assumptions!$B$16*MIN(1,LN(1+Data_Clean!Q2933)/LN(1+Assumptions!$B$21))</f>
        <v>10</v>
      </c>
      <c r="M2933" s="16" t="n">
        <f aca="false">Assumptions!$B$17*(0.6*MIN(1,Data_Clean!R2933/Assumptions!$B$22)+0.4*IF(Data_Clean!S2933="",0,Data_Clean!S2933))</f>
        <v>5.718</v>
      </c>
      <c r="N2933" s="16" t="n">
        <f aca="false">Assumptions!$B$18*MIN(1,(Data_Clean!F2933-1)/Assumptions!$B$23)</f>
        <v>0</v>
      </c>
      <c r="O2933" s="16" t="n">
        <f aca="false">Assumptions!$B$19*(0.4*IF(Data_Clean!E2933="",0,MIN(1,Data_Clean!E2933/12/Assumptions!$B$24))+0.35*IF(Data_Clean!D2933="Y",1,0)+0.25*(1-MIN(Data_Clean!T2933,3)/3))/IF(Data_Clean!E2933="",0.6,1)</f>
        <v>3.65</v>
      </c>
      <c r="P2933" s="16" t="n">
        <f aca="false">SUM(K2933:O2933)/(Assumptions!$D$5-IF(K2933="",Assumptions!$B$15,0))*100</f>
        <v>42.635171427506</v>
      </c>
      <c r="Q2933" s="7" t="str">
        <f aca="false">IF(J2933&gt;=Assumptions!$B$26,"High",IF(J2933&gt;=Assumptions!$B$27,"Mid","Low"))</f>
        <v>Low</v>
      </c>
      <c r="R2933" s="7" t="str">
        <f aca="false">IF(P2933&gt;=Assumptions!$B$28,"High",IF(P2933&gt;=Assumptions!$B$29,"Mid","Low"))</f>
        <v>Low</v>
      </c>
      <c r="S2933" s="7" t="str">
        <f aca="false">INDEX(Assumptions!$B$33:$B$41,MATCH(Q2933&amp;"|"&amp;R2933,Assumptions!$A$33:$A$41,0))</f>
        <v>Dormant &amp; Low Value</v>
      </c>
      <c r="T2933" s="7" t="n">
        <f aca="false">IF(ISNUMBER(Data_Clean!V2933),J2933*Data_Clean!V2933,0)</f>
        <v>19.616705725</v>
      </c>
    </row>
    <row r="2934" customFormat="false" ht="15" hidden="false" customHeight="false" outlineLevel="0" collapsed="false">
      <c r="A2934" s="15" t="str">
        <f aca="false">Data_Clean!A2934</f>
        <v>CX102930</v>
      </c>
      <c r="B2934" s="14" t="n">
        <f aca="false">Data_Clean!G2934*Assumptions!$B$5</f>
        <v>28.843</v>
      </c>
      <c r="C2934" s="14" t="n">
        <f aca="false">IF(Data_Clean!H2934="",0,Data_Clean!H2934)*Assumptions!$B$6</f>
        <v>0</v>
      </c>
      <c r="D2934" s="14" t="n">
        <f aca="false">Data_Clean!I2934*Assumptions!$B$7</f>
        <v>0</v>
      </c>
      <c r="E2934" s="14" t="n">
        <f aca="false">Data_Clean!J2934*Assumptions!$B$8</f>
        <v>0</v>
      </c>
      <c r="F2934" s="14" t="n">
        <f aca="false">Data_Clean!K2934*Assumptions!$B$9</f>
        <v>0</v>
      </c>
      <c r="G2934" s="14" t="n">
        <f aca="false">Data_Clean!L2934*Assumptions!$B$10</f>
        <v>0</v>
      </c>
      <c r="H2934" s="14" t="n">
        <f aca="false">IF(OR(Data_Clean!M2934="",Data_Clean!N2934=""),0,Data_Clean!M2934*Data_Clean!N2934/100)*Assumptions!$B$13*Assumptions!$B$11</f>
        <v>0</v>
      </c>
      <c r="I2934" s="14" t="n">
        <f aca="false">Data_Clean!O2934*4*Assumptions!$B$12</f>
        <v>0</v>
      </c>
      <c r="J2934" s="14" t="n">
        <f aca="false">SUM(B2934:I2934)</f>
        <v>28.843</v>
      </c>
      <c r="K2934" s="16" t="n">
        <f aca="false">IF(Data_Clean!P2934="","",Assumptions!$B$15*0.5^(Data_Clean!P2934/Assumptions!$B$20))</f>
        <v>9.23358310008687</v>
      </c>
      <c r="L2934" s="16" t="n">
        <f aca="false">Assumptions!$B$16*MIN(1,LN(1+Data_Clean!Q2934)/LN(1+Assumptions!$B$21))</f>
        <v>12.0537864630054</v>
      </c>
      <c r="M2934" s="16" t="n">
        <f aca="false">Assumptions!$B$17*(0.6*MIN(1,Data_Clean!R2934/Assumptions!$B$22)+0.4*IF(Data_Clean!S2934="",0,Data_Clean!S2934))</f>
        <v>2.514</v>
      </c>
      <c r="N2934" s="16" t="n">
        <f aca="false">Assumptions!$B$18*MIN(1,(Data_Clean!F2934-1)/Assumptions!$B$23)</f>
        <v>0</v>
      </c>
      <c r="O2934" s="16" t="n">
        <f aca="false">Assumptions!$B$19*(0.4*IF(Data_Clean!E2934="",0,MIN(1,Data_Clean!E2934/12/Assumptions!$B$24))+0.35*IF(Data_Clean!D2934="Y",1,0)+0.25*(1-MIN(Data_Clean!T2934,3)/3))/IF(Data_Clean!E2934="",0.6,1)</f>
        <v>9.75</v>
      </c>
      <c r="P2934" s="16" t="n">
        <f aca="false">SUM(K2934:O2934)/(Assumptions!$D$5-IF(K2934="",Assumptions!$B$15,0))*100</f>
        <v>33.5513695630923</v>
      </c>
      <c r="Q2934" s="7" t="str">
        <f aca="false">IF(J2934&gt;=Assumptions!$B$26,"High",IF(J2934&gt;=Assumptions!$B$27,"Mid","Low"))</f>
        <v>Low</v>
      </c>
      <c r="R2934" s="7" t="str">
        <f aca="false">IF(P2934&gt;=Assumptions!$B$28,"High",IF(P2934&gt;=Assumptions!$B$29,"Mid","Low"))</f>
        <v>Low</v>
      </c>
      <c r="S2934" s="7" t="str">
        <f aca="false">INDEX(Assumptions!$B$33:$B$41,MATCH(Q2934&amp;"|"&amp;R2934,Assumptions!$A$33:$A$41,0))</f>
        <v>Dormant &amp; Low Value</v>
      </c>
      <c r="T2934" s="7" t="n">
        <f aca="false">IF(ISNUMBER(Data_Clean!V2934),J2934*Data_Clean!V2934,0)</f>
        <v>2.5439526</v>
      </c>
    </row>
    <row r="2935" customFormat="false" ht="15" hidden="false" customHeight="false" outlineLevel="0" collapsed="false">
      <c r="A2935" s="15" t="str">
        <f aca="false">Data_Clean!A2935</f>
        <v>CX102931</v>
      </c>
      <c r="B2935" s="14" t="n">
        <f aca="false">Data_Clean!G2935*Assumptions!$B$5</f>
        <v>76.0425</v>
      </c>
      <c r="C2935" s="14" t="n">
        <f aca="false">IF(Data_Clean!H2935="",0,Data_Clean!H2935)*Assumptions!$B$6</f>
        <v>121.11252</v>
      </c>
      <c r="D2935" s="14" t="n">
        <f aca="false">Data_Clean!I2935*Assumptions!$B$7</f>
        <v>0</v>
      </c>
      <c r="E2935" s="14" t="n">
        <f aca="false">Data_Clean!J2935*Assumptions!$B$8</f>
        <v>0</v>
      </c>
      <c r="F2935" s="14" t="n">
        <f aca="false">Data_Clean!K2935*Assumptions!$B$9</f>
        <v>0</v>
      </c>
      <c r="G2935" s="14" t="n">
        <f aca="false">Data_Clean!L2935*Assumptions!$B$10</f>
        <v>844.2</v>
      </c>
      <c r="H2935" s="14" t="n">
        <f aca="false">IF(OR(Data_Clean!M2935="",Data_Clean!N2935=""),0,Data_Clean!M2935*Data_Clean!N2935/100)*Assumptions!$B$13*Assumptions!$B$11</f>
        <v>0</v>
      </c>
      <c r="I2935" s="14" t="n">
        <f aca="false">Data_Clean!O2935*4*Assumptions!$B$12</f>
        <v>0</v>
      </c>
      <c r="J2935" s="14" t="n">
        <f aca="false">SUM(B2935:I2935)</f>
        <v>1041.35502</v>
      </c>
      <c r="K2935" s="16" t="n">
        <f aca="false">IF(Data_Clean!P2935="","",Assumptions!$B$15*0.5^(Data_Clean!P2935/Assumptions!$B$20))</f>
        <v>23.267171427506</v>
      </c>
      <c r="L2935" s="16" t="n">
        <f aca="false">Assumptions!$B$16*MIN(1,LN(1+Data_Clean!Q2935)/LN(1+Assumptions!$B$21))</f>
        <v>12.2792642888455</v>
      </c>
      <c r="M2935" s="16" t="n">
        <f aca="false">Assumptions!$B$17*(0.6*MIN(1,Data_Clean!R2935/Assumptions!$B$22)+0.4*IF(Data_Clean!S2935="",0,Data_Clean!S2935))</f>
        <v>11.178</v>
      </c>
      <c r="N2935" s="16" t="n">
        <f aca="false">Assumptions!$B$18*MIN(1,(Data_Clean!F2935-1)/Assumptions!$B$23)</f>
        <v>10</v>
      </c>
      <c r="O2935" s="16" t="n">
        <f aca="false">Assumptions!$B$19*(0.4*IF(Data_Clean!E2935="",0,MIN(1,Data_Clean!E2935/12/Assumptions!$B$24))+0.35*IF(Data_Clean!D2935="Y",1,0)+0.25*(1-MIN(Data_Clean!T2935,3)/3))/IF(Data_Clean!E2935="",0.6,1)</f>
        <v>4.55</v>
      </c>
      <c r="P2935" s="16" t="n">
        <f aca="false">SUM(K2935:O2935)/(Assumptions!$D$5-IF(K2935="",Assumptions!$B$15,0))*100</f>
        <v>61.2744357163515</v>
      </c>
      <c r="Q2935" s="7" t="str">
        <f aca="false">IF(J2935&gt;=Assumptions!$B$26,"High",IF(J2935&gt;=Assumptions!$B$27,"Mid","Low"))</f>
        <v>Mid</v>
      </c>
      <c r="R2935" s="7" t="str">
        <f aca="false">IF(P2935&gt;=Assumptions!$B$28,"High",IF(P2935&gt;=Assumptions!$B$29,"Mid","Low"))</f>
        <v>Mid</v>
      </c>
      <c r="S2935" s="7" t="str">
        <f aca="false">INDEX(Assumptions!$B$33:$B$41,MATCH(Q2935&amp;"|"&amp;R2935,Assumptions!$A$33:$A$41,0))</f>
        <v>Established Core</v>
      </c>
      <c r="T2935" s="7" t="n">
        <f aca="false">IF(ISNUMBER(Data_Clean!V2935),J2935*Data_Clean!V2935,0)</f>
        <v>114.02837469</v>
      </c>
    </row>
    <row r="2936" customFormat="false" ht="15" hidden="false" customHeight="false" outlineLevel="0" collapsed="false">
      <c r="A2936" s="15" t="str">
        <f aca="false">Data_Clean!A2936</f>
        <v>CX102932</v>
      </c>
      <c r="B2936" s="14" t="n">
        <f aca="false">Data_Clean!G2936*Assumptions!$B$5</f>
        <v>721.9765</v>
      </c>
      <c r="C2936" s="14" t="n">
        <f aca="false">IF(Data_Clean!H2936="",0,Data_Clean!H2936)*Assumptions!$B$6</f>
        <v>1075.54212</v>
      </c>
      <c r="D2936" s="14" t="n">
        <f aca="false">Data_Clean!I2936*Assumptions!$B$7</f>
        <v>0</v>
      </c>
      <c r="E2936" s="14" t="n">
        <f aca="false">Data_Clean!J2936*Assumptions!$B$8</f>
        <v>0</v>
      </c>
      <c r="F2936" s="14" t="n">
        <f aca="false">Data_Clean!K2936*Assumptions!$B$9</f>
        <v>5555</v>
      </c>
      <c r="G2936" s="14" t="n">
        <f aca="false">Data_Clean!L2936*Assumptions!$B$10</f>
        <v>0</v>
      </c>
      <c r="H2936" s="14" t="n">
        <f aca="false">IF(OR(Data_Clean!M2936="",Data_Clean!N2936=""),0,Data_Clean!M2936*Data_Clean!N2936/100)*Assumptions!$B$13*Assumptions!$B$11</f>
        <v>542.916</v>
      </c>
      <c r="I2936" s="14" t="n">
        <f aca="false">Data_Clean!O2936*4*Assumptions!$B$12</f>
        <v>43.67616</v>
      </c>
      <c r="J2936" s="14" t="n">
        <f aca="false">SUM(B2936:I2936)</f>
        <v>7939.11078</v>
      </c>
      <c r="K2936" s="16" t="n">
        <f aca="false">IF(Data_Clean!P2936="","",Assumptions!$B$15*0.5^(Data_Clean!P2936/Assumptions!$B$20))</f>
        <v>22.735748497656</v>
      </c>
      <c r="L2936" s="16" t="n">
        <f aca="false">Assumptions!$B$16*MIN(1,LN(1+Data_Clean!Q2936)/LN(1+Assumptions!$B$21))</f>
        <v>14.8269530442849</v>
      </c>
      <c r="M2936" s="16" t="n">
        <f aca="false">Assumptions!$B$17*(0.6*MIN(1,Data_Clean!R2936/Assumptions!$B$22)+0.4*IF(Data_Clean!S2936="",0,Data_Clean!S2936))</f>
        <v>1.206</v>
      </c>
      <c r="N2936" s="16" t="n">
        <f aca="false">Assumptions!$B$18*MIN(1,(Data_Clean!F2936-1)/Assumptions!$B$23)</f>
        <v>15</v>
      </c>
      <c r="O2936" s="16" t="n">
        <f aca="false">Assumptions!$B$19*(0.4*IF(Data_Clean!E2936="",0,MIN(1,Data_Clean!E2936/12/Assumptions!$B$24))+0.35*IF(Data_Clean!D2936="Y",1,0)+0.25*(1-MIN(Data_Clean!T2936,3)/3))/IF(Data_Clean!E2936="",0.6,1)</f>
        <v>15</v>
      </c>
      <c r="P2936" s="16" t="n">
        <f aca="false">SUM(K2936:O2936)/(Assumptions!$D$5-IF(K2936="",Assumptions!$B$15,0))*100</f>
        <v>68.7687015419409</v>
      </c>
      <c r="Q2936" s="7" t="str">
        <f aca="false">IF(J2936&gt;=Assumptions!$B$26,"High",IF(J2936&gt;=Assumptions!$B$27,"Mid","Low"))</f>
        <v>High</v>
      </c>
      <c r="R2936" s="7" t="str">
        <f aca="false">IF(P2936&gt;=Assumptions!$B$28,"High",IF(P2936&gt;=Assumptions!$B$29,"Mid","Low"))</f>
        <v>Mid</v>
      </c>
      <c r="S2936" s="7" t="str">
        <f aca="false">INDEX(Assumptions!$B$33:$B$41,MATCH(Q2936&amp;"|"&amp;R2936,Assumptions!$A$33:$A$41,0))</f>
        <v>Established Core</v>
      </c>
      <c r="T2936" s="7" t="n">
        <f aca="false">IF(ISNUMBER(Data_Clean!V2936),J2936*Data_Clean!V2936,0)</f>
        <v>251.669811726</v>
      </c>
    </row>
    <row r="2937" customFormat="false" ht="15" hidden="false" customHeight="false" outlineLevel="0" collapsed="false">
      <c r="A2937" s="15" t="str">
        <f aca="false">Data_Clean!A2937</f>
        <v>CX102933</v>
      </c>
      <c r="B2937" s="14" t="n">
        <f aca="false">Data_Clean!G2937*Assumptions!$B$5</f>
        <v>224.31175</v>
      </c>
      <c r="C2937" s="14" t="n">
        <f aca="false">IF(Data_Clean!H2937="",0,Data_Clean!H2937)*Assumptions!$B$6</f>
        <v>4336.38804</v>
      </c>
      <c r="D2937" s="14" t="n">
        <f aca="false">Data_Clean!I2937*Assumptions!$B$7</f>
        <v>0</v>
      </c>
      <c r="E2937" s="14" t="n">
        <f aca="false">Data_Clean!J2937*Assumptions!$B$8</f>
        <v>0</v>
      </c>
      <c r="F2937" s="14" t="n">
        <f aca="false">Data_Clean!K2937*Assumptions!$B$9</f>
        <v>0</v>
      </c>
      <c r="G2937" s="14" t="n">
        <f aca="false">Data_Clean!L2937*Assumptions!$B$10</f>
        <v>0</v>
      </c>
      <c r="H2937" s="14" t="n">
        <f aca="false">IF(OR(Data_Clean!M2937="",Data_Clean!N2937=""),0,Data_Clean!M2937*Data_Clean!N2937/100)*Assumptions!$B$13*Assumptions!$B$11</f>
        <v>792.456</v>
      </c>
      <c r="I2937" s="14" t="n">
        <f aca="false">Data_Clean!O2937*4*Assumptions!$B$12</f>
        <v>39.87936</v>
      </c>
      <c r="J2937" s="14" t="n">
        <f aca="false">SUM(B2937:I2937)</f>
        <v>5393.03515</v>
      </c>
      <c r="K2937" s="16" t="n">
        <f aca="false">IF(Data_Clean!P2937="","",Assumptions!$B$15*0.5^(Data_Clean!P2937/Assumptions!$B$20))</f>
        <v>23.267171427506</v>
      </c>
      <c r="L2937" s="16" t="n">
        <f aca="false">Assumptions!$B$16*MIN(1,LN(1+Data_Clean!Q2937)/LN(1+Assumptions!$B$21))</f>
        <v>13.8963721559302</v>
      </c>
      <c r="M2937" s="16" t="n">
        <f aca="false">Assumptions!$B$17*(0.6*MIN(1,Data_Clean!R2937/Assumptions!$B$22)+0.4*IF(Data_Clean!S2937="",0,Data_Clean!S2937))</f>
        <v>7.14</v>
      </c>
      <c r="N2937" s="16" t="n">
        <f aca="false">Assumptions!$B$18*MIN(1,(Data_Clean!F2937-1)/Assumptions!$B$23)</f>
        <v>10</v>
      </c>
      <c r="O2937" s="16" t="n">
        <f aca="false">Assumptions!$B$19*(0.4*IF(Data_Clean!E2937="",0,MIN(1,Data_Clean!E2937/12/Assumptions!$B$24))+0.35*IF(Data_Clean!D2937="Y",1,0)+0.25*(1-MIN(Data_Clean!T2937,3)/3))/IF(Data_Clean!E2937="",0.6,1)</f>
        <v>9.75</v>
      </c>
      <c r="P2937" s="16" t="n">
        <f aca="false">SUM(K2937:O2937)/(Assumptions!$D$5-IF(K2937="",Assumptions!$B$15,0))*100</f>
        <v>64.0535435834363</v>
      </c>
      <c r="Q2937" s="7" t="str">
        <f aca="false">IF(J2937&gt;=Assumptions!$B$26,"High",IF(J2937&gt;=Assumptions!$B$27,"Mid","Low"))</f>
        <v>High</v>
      </c>
      <c r="R2937" s="7" t="str">
        <f aca="false">IF(P2937&gt;=Assumptions!$B$28,"High",IF(P2937&gt;=Assumptions!$B$29,"Mid","Low"))</f>
        <v>Mid</v>
      </c>
      <c r="S2937" s="7" t="str">
        <f aca="false">INDEX(Assumptions!$B$33:$B$41,MATCH(Q2937&amp;"|"&amp;R2937,Assumptions!$A$33:$A$41,0))</f>
        <v>Established Core</v>
      </c>
      <c r="T2937" s="7" t="n">
        <f aca="false">IF(ISNUMBER(Data_Clean!V2937),J2937*Data_Clean!V2937,0)</f>
        <v>379.130371045</v>
      </c>
    </row>
    <row r="2938" customFormat="false" ht="15" hidden="false" customHeight="false" outlineLevel="0" collapsed="false">
      <c r="A2938" s="15" t="str">
        <f aca="false">Data_Clean!A2938</f>
        <v>CX102934</v>
      </c>
      <c r="B2938" s="14" t="n">
        <f aca="false">Data_Clean!G2938*Assumptions!$B$5</f>
        <v>177.0895</v>
      </c>
      <c r="C2938" s="14" t="n">
        <f aca="false">IF(Data_Clean!H2938="",0,Data_Clean!H2938)*Assumptions!$B$6</f>
        <v>0</v>
      </c>
      <c r="D2938" s="14" t="n">
        <f aca="false">Data_Clean!I2938*Assumptions!$B$7</f>
        <v>0</v>
      </c>
      <c r="E2938" s="14" t="n">
        <f aca="false">Data_Clean!J2938*Assumptions!$B$8</f>
        <v>0</v>
      </c>
      <c r="F2938" s="14" t="n">
        <f aca="false">Data_Clean!K2938*Assumptions!$B$9</f>
        <v>0</v>
      </c>
      <c r="G2938" s="14" t="n">
        <f aca="false">Data_Clean!L2938*Assumptions!$B$10</f>
        <v>0</v>
      </c>
      <c r="H2938" s="14" t="n">
        <f aca="false">IF(OR(Data_Clean!M2938="",Data_Clean!N2938=""),0,Data_Clean!M2938*Data_Clean!N2938/100)*Assumptions!$B$13*Assumptions!$B$11</f>
        <v>245.358</v>
      </c>
      <c r="I2938" s="14" t="n">
        <f aca="false">Data_Clean!O2938*4*Assumptions!$B$12</f>
        <v>18.07104</v>
      </c>
      <c r="J2938" s="14" t="n">
        <f aca="false">SUM(B2938:I2938)</f>
        <v>440.51854</v>
      </c>
      <c r="K2938" s="16" t="n">
        <f aca="false">IF(Data_Clean!P2938="","",Assumptions!$B$15*0.5^(Data_Clean!P2938/Assumptions!$B$20))</f>
        <v>28.6452481173125</v>
      </c>
      <c r="L2938" s="16" t="n">
        <f aca="false">Assumptions!$B$16*MIN(1,LN(1+Data_Clean!Q2938)/LN(1+Assumptions!$B$21))</f>
        <v>14.320838960067</v>
      </c>
      <c r="M2938" s="16" t="n">
        <f aca="false">Assumptions!$B$17*(0.6*MIN(1,Data_Clean!R2938/Assumptions!$B$22)+0.4*IF(Data_Clean!S2938="",0,Data_Clean!S2938))</f>
        <v>9.714</v>
      </c>
      <c r="N2938" s="16" t="n">
        <f aca="false">Assumptions!$B$18*MIN(1,(Data_Clean!F2938-1)/Assumptions!$B$23)</f>
        <v>5</v>
      </c>
      <c r="O2938" s="16" t="n">
        <f aca="false">Assumptions!$B$19*(0.4*IF(Data_Clean!E2938="",0,MIN(1,Data_Clean!E2938/12/Assumptions!$B$24))+0.35*IF(Data_Clean!D2938="Y",1,0)+0.25*(1-MIN(Data_Clean!T2938,3)/3))/IF(Data_Clean!E2938="",0.6,1)</f>
        <v>5.2</v>
      </c>
      <c r="P2938" s="16" t="n">
        <f aca="false">SUM(K2938:O2938)/(Assumptions!$D$5-IF(K2938="",Assumptions!$B$15,0))*100</f>
        <v>62.8800870773795</v>
      </c>
      <c r="Q2938" s="7" t="str">
        <f aca="false">IF(J2938&gt;=Assumptions!$B$26,"High",IF(J2938&gt;=Assumptions!$B$27,"Mid","Low"))</f>
        <v>Mid</v>
      </c>
      <c r="R2938" s="7" t="str">
        <f aca="false">IF(P2938&gt;=Assumptions!$B$28,"High",IF(P2938&gt;=Assumptions!$B$29,"Mid","Low"))</f>
        <v>Mid</v>
      </c>
      <c r="S2938" s="7" t="str">
        <f aca="false">INDEX(Assumptions!$B$33:$B$41,MATCH(Q2938&amp;"|"&amp;R2938,Assumptions!$A$33:$A$41,0))</f>
        <v>Established Core</v>
      </c>
      <c r="T2938" s="7" t="n">
        <f aca="false">IF(ISNUMBER(Data_Clean!V2938),J2938*Data_Clean!V2938,0)</f>
        <v>31.893542296</v>
      </c>
    </row>
    <row r="2939" customFormat="false" ht="15" hidden="false" customHeight="false" outlineLevel="0" collapsed="false">
      <c r="A2939" s="15" t="str">
        <f aca="false">Data_Clean!A2939</f>
        <v>CX102935</v>
      </c>
      <c r="B2939" s="14" t="n">
        <f aca="false">Data_Clean!G2939*Assumptions!$B$5</f>
        <v>98.74025</v>
      </c>
      <c r="C2939" s="14" t="n">
        <f aca="false">IF(Data_Clean!H2939="",0,Data_Clean!H2939)*Assumptions!$B$6</f>
        <v>207.55104</v>
      </c>
      <c r="D2939" s="14" t="n">
        <f aca="false">Data_Clean!I2939*Assumptions!$B$7</f>
        <v>163.2</v>
      </c>
      <c r="E2939" s="14" t="n">
        <f aca="false">Data_Clean!J2939*Assumptions!$B$8</f>
        <v>0</v>
      </c>
      <c r="F2939" s="14" t="n">
        <f aca="false">Data_Clean!K2939*Assumptions!$B$9</f>
        <v>1018.6</v>
      </c>
      <c r="G2939" s="14" t="n">
        <f aca="false">Data_Clean!L2939*Assumptions!$B$10</f>
        <v>0</v>
      </c>
      <c r="H2939" s="14" t="n">
        <f aca="false">IF(OR(Data_Clean!M2939="",Data_Clean!N2939=""),0,Data_Clean!M2939*Data_Clean!N2939/100)*Assumptions!$B$13*Assumptions!$B$11</f>
        <v>0</v>
      </c>
      <c r="I2939" s="14" t="n">
        <f aca="false">Data_Clean!O2939*4*Assumptions!$B$12</f>
        <v>0</v>
      </c>
      <c r="J2939" s="14" t="n">
        <f aca="false">SUM(B2939:I2939)</f>
        <v>1488.09129</v>
      </c>
      <c r="K2939" s="16" t="n">
        <f aca="false">IF(Data_Clean!P2939="","",Assumptions!$B$15*0.5^(Data_Clean!P2939/Assumptions!$B$20))</f>
        <v>0.00392495164503037</v>
      </c>
      <c r="L2939" s="16" t="n">
        <f aca="false">Assumptions!$B$16*MIN(1,LN(1+Data_Clean!Q2939)/LN(1+Assumptions!$B$21))</f>
        <v>0</v>
      </c>
      <c r="M2939" s="16" t="n">
        <f aca="false">Assumptions!$B$17*(0.6*MIN(1,Data_Clean!R2939/Assumptions!$B$22)+0.4*IF(Data_Clean!S2939="",0,Data_Clean!S2939))</f>
        <v>0</v>
      </c>
      <c r="N2939" s="16" t="n">
        <f aca="false">Assumptions!$B$18*MIN(1,(Data_Clean!F2939-1)/Assumptions!$B$23)</f>
        <v>15</v>
      </c>
      <c r="O2939" s="16" t="n">
        <f aca="false">Assumptions!$B$19*(0.4*IF(Data_Clean!E2939="",0,MIN(1,Data_Clean!E2939/12/Assumptions!$B$24))+0.35*IF(Data_Clean!D2939="Y",1,0)+0.25*(1-MIN(Data_Clean!T2939,3)/3))/IF(Data_Clean!E2939="",0.6,1)</f>
        <v>8.5</v>
      </c>
      <c r="P2939" s="16" t="n">
        <f aca="false">SUM(K2939:O2939)/(Assumptions!$D$5-IF(K2939="",Assumptions!$B$15,0))*100</f>
        <v>23.503924951645</v>
      </c>
      <c r="Q2939" s="7" t="str">
        <f aca="false">IF(J2939&gt;=Assumptions!$B$26,"High",IF(J2939&gt;=Assumptions!$B$27,"Mid","Low"))</f>
        <v>Mid</v>
      </c>
      <c r="R2939" s="7" t="str">
        <f aca="false">IF(P2939&gt;=Assumptions!$B$28,"High",IF(P2939&gt;=Assumptions!$B$29,"Mid","Low"))</f>
        <v>Low</v>
      </c>
      <c r="S2939" s="7" t="str">
        <f aca="false">INDEX(Assumptions!$B$33:$B$41,MATCH(Q2939&amp;"|"&amp;R2939,Assumptions!$A$33:$A$41,0))</f>
        <v>Light Touch</v>
      </c>
      <c r="T2939" s="7" t="n">
        <f aca="false">IF(ISNUMBER(Data_Clean!V2939),J2939*Data_Clean!V2939,0)</f>
        <v>551.486632074</v>
      </c>
    </row>
    <row r="2940" customFormat="false" ht="15" hidden="false" customHeight="false" outlineLevel="0" collapsed="false">
      <c r="A2940" s="15" t="str">
        <f aca="false">Data_Clean!A2940</f>
        <v>CX102936</v>
      </c>
      <c r="B2940" s="14" t="n">
        <f aca="false">Data_Clean!G2940*Assumptions!$B$5</f>
        <v>145.60975</v>
      </c>
      <c r="C2940" s="14" t="n">
        <f aca="false">IF(Data_Clean!H2940="",0,Data_Clean!H2940)*Assumptions!$B$6</f>
        <v>1248.86724</v>
      </c>
      <c r="D2940" s="14" t="n">
        <f aca="false">Data_Clean!I2940*Assumptions!$B$7</f>
        <v>532.8</v>
      </c>
      <c r="E2940" s="14" t="n">
        <f aca="false">Data_Clean!J2940*Assumptions!$B$8</f>
        <v>0</v>
      </c>
      <c r="F2940" s="14" t="n">
        <f aca="false">Data_Clean!K2940*Assumptions!$B$9</f>
        <v>2959</v>
      </c>
      <c r="G2940" s="14" t="n">
        <f aca="false">Data_Clean!L2940*Assumptions!$B$10</f>
        <v>0</v>
      </c>
      <c r="H2940" s="14" t="n">
        <f aca="false">IF(OR(Data_Clean!M2940="",Data_Clean!N2940=""),0,Data_Clean!M2940*Data_Clean!N2940/100)*Assumptions!$B$13*Assumptions!$B$11</f>
        <v>76.734</v>
      </c>
      <c r="I2940" s="14" t="n">
        <f aca="false">Data_Clean!O2940*4*Assumptions!$B$12</f>
        <v>8.33904</v>
      </c>
      <c r="J2940" s="14" t="n">
        <f aca="false">SUM(B2940:I2940)</f>
        <v>4971.35003</v>
      </c>
      <c r="K2940" s="16" t="n">
        <f aca="false">IF(Data_Clean!P2940="","",Assumptions!$B$15*0.5^(Data_Clean!P2940/Assumptions!$B$20))</f>
        <v>20.7286931995166</v>
      </c>
      <c r="L2940" s="16" t="n">
        <f aca="false">Assumptions!$B$16*MIN(1,LN(1+Data_Clean!Q2940)/LN(1+Assumptions!$B$21))</f>
        <v>13.7447072997398</v>
      </c>
      <c r="M2940" s="16" t="n">
        <f aca="false">Assumptions!$B$17*(0.6*MIN(1,Data_Clean!R2940/Assumptions!$B$22)+0.4*IF(Data_Clean!S2940="",0,Data_Clean!S2940))</f>
        <v>10.41</v>
      </c>
      <c r="N2940" s="16" t="n">
        <f aca="false">Assumptions!$B$18*MIN(1,(Data_Clean!F2940-1)/Assumptions!$B$23)</f>
        <v>20</v>
      </c>
      <c r="O2940" s="16" t="n">
        <f aca="false">Assumptions!$B$19*(0.4*IF(Data_Clean!E2940="",0,MIN(1,Data_Clean!E2940/12/Assumptions!$B$24))+0.35*IF(Data_Clean!D2940="Y",1,0)+0.25*(1-MIN(Data_Clean!T2940,3)/3))/IF(Data_Clean!E2940="",0.6,1)</f>
        <v>9.4</v>
      </c>
      <c r="P2940" s="16" t="n">
        <f aca="false">SUM(K2940:O2940)/(Assumptions!$D$5-IF(K2940="",Assumptions!$B$15,0))*100</f>
        <v>74.2834004992564</v>
      </c>
      <c r="Q2940" s="7" t="str">
        <f aca="false">IF(J2940&gt;=Assumptions!$B$26,"High",IF(J2940&gt;=Assumptions!$B$27,"Mid","Low"))</f>
        <v>High</v>
      </c>
      <c r="R2940" s="7" t="str">
        <f aca="false">IF(P2940&gt;=Assumptions!$B$28,"High",IF(P2940&gt;=Assumptions!$B$29,"Mid","Low"))</f>
        <v>High</v>
      </c>
      <c r="S2940" s="7" t="str">
        <f aca="false">INDEX(Assumptions!$B$33:$B$41,MATCH(Q2940&amp;"|"&amp;R2940,Assumptions!$A$33:$A$41,0))</f>
        <v>Premier Advocates</v>
      </c>
      <c r="T2940" s="7" t="n">
        <f aca="false">IF(ISNUMBER(Data_Clean!V2940),J2940*Data_Clean!V2940,0)</f>
        <v>103.901215627</v>
      </c>
    </row>
    <row r="2941" customFormat="false" ht="15" hidden="false" customHeight="false" outlineLevel="0" collapsed="false">
      <c r="A2941" s="15" t="str">
        <f aca="false">Data_Clean!A2941</f>
        <v>CX102937</v>
      </c>
      <c r="B2941" s="14" t="n">
        <f aca="false">Data_Clean!G2941*Assumptions!$B$5</f>
        <v>116.99325</v>
      </c>
      <c r="C2941" s="14" t="n">
        <f aca="false">IF(Data_Clean!H2941="",0,Data_Clean!H2941)*Assumptions!$B$6</f>
        <v>0</v>
      </c>
      <c r="D2941" s="14" t="n">
        <f aca="false">Data_Clean!I2941*Assumptions!$B$7</f>
        <v>0</v>
      </c>
      <c r="E2941" s="14" t="n">
        <f aca="false">Data_Clean!J2941*Assumptions!$B$8</f>
        <v>0</v>
      </c>
      <c r="F2941" s="14" t="n">
        <f aca="false">Data_Clean!K2941*Assumptions!$B$9</f>
        <v>0</v>
      </c>
      <c r="G2941" s="14" t="n">
        <f aca="false">Data_Clean!L2941*Assumptions!$B$10</f>
        <v>0</v>
      </c>
      <c r="H2941" s="14" t="n">
        <f aca="false">IF(OR(Data_Clean!M2941="",Data_Clean!N2941=""),0,Data_Clean!M2941*Data_Clean!N2941/100)*Assumptions!$B$13*Assumptions!$B$11</f>
        <v>0</v>
      </c>
      <c r="I2941" s="14" t="n">
        <f aca="false">Data_Clean!O2941*4*Assumptions!$B$12</f>
        <v>0</v>
      </c>
      <c r="J2941" s="14" t="n">
        <f aca="false">SUM(B2941:I2941)</f>
        <v>116.99325</v>
      </c>
      <c r="K2941" s="16" t="n">
        <f aca="false">IF(Data_Clean!P2941="","",Assumptions!$B$15*0.5^(Data_Clean!P2941/Assumptions!$B$20))</f>
        <v>23.811015779523</v>
      </c>
      <c r="L2941" s="16" t="n">
        <f aca="false">Assumptions!$B$16*MIN(1,LN(1+Data_Clean!Q2941)/LN(1+Assumptions!$B$21))</f>
        <v>14.1840947778045</v>
      </c>
      <c r="M2941" s="16" t="n">
        <f aca="false">Assumptions!$B$17*(0.6*MIN(1,Data_Clean!R2941/Assumptions!$B$22)+0.4*IF(Data_Clean!S2941="",0,Data_Clean!S2941))</f>
        <v>8.238</v>
      </c>
      <c r="N2941" s="16" t="n">
        <f aca="false">Assumptions!$B$18*MIN(1,(Data_Clean!F2941-1)/Assumptions!$B$23)</f>
        <v>0</v>
      </c>
      <c r="O2941" s="16" t="n">
        <f aca="false">Assumptions!$B$19*(0.4*IF(Data_Clean!E2941="",0,MIN(1,Data_Clean!E2941/12/Assumptions!$B$24))+0.35*IF(Data_Clean!D2941="Y",1,0)+0.25*(1-MIN(Data_Clean!T2941,3)/3))/IF(Data_Clean!E2941="",0.6,1)</f>
        <v>8.4</v>
      </c>
      <c r="P2941" s="16" t="n">
        <f aca="false">SUM(K2941:O2941)/(Assumptions!$D$5-IF(K2941="",Assumptions!$B$15,0))*100</f>
        <v>54.6331105573275</v>
      </c>
      <c r="Q2941" s="7" t="str">
        <f aca="false">IF(J2941&gt;=Assumptions!$B$26,"High",IF(J2941&gt;=Assumptions!$B$27,"Mid","Low"))</f>
        <v>Low</v>
      </c>
      <c r="R2941" s="7" t="str">
        <f aca="false">IF(P2941&gt;=Assumptions!$B$28,"High",IF(P2941&gt;=Assumptions!$B$29,"Mid","Low"))</f>
        <v>Mid</v>
      </c>
      <c r="S2941" s="7" t="str">
        <f aca="false">INDEX(Assumptions!$B$33:$B$41,MATCH(Q2941&amp;"|"&amp;R2941,Assumptions!$A$33:$A$41,0))</f>
        <v>Light Touch</v>
      </c>
      <c r="T2941" s="7" t="n">
        <f aca="false">IF(ISNUMBER(Data_Clean!V2941),J2941*Data_Clean!V2941,0)</f>
        <v>16.0046766</v>
      </c>
    </row>
    <row r="2942" customFormat="false" ht="15" hidden="false" customHeight="false" outlineLevel="0" collapsed="false">
      <c r="A2942" s="15" t="str">
        <f aca="false">Data_Clean!A2942</f>
        <v>CX102938</v>
      </c>
      <c r="B2942" s="14" t="n">
        <f aca="false">Data_Clean!G2942*Assumptions!$B$5</f>
        <v>98.874</v>
      </c>
      <c r="C2942" s="14" t="n">
        <f aca="false">IF(Data_Clean!H2942="",0,Data_Clean!H2942)*Assumptions!$B$6</f>
        <v>0</v>
      </c>
      <c r="D2942" s="14" t="n">
        <f aca="false">Data_Clean!I2942*Assumptions!$B$7</f>
        <v>0</v>
      </c>
      <c r="E2942" s="14" t="n">
        <f aca="false">Data_Clean!J2942*Assumptions!$B$8</f>
        <v>0</v>
      </c>
      <c r="F2942" s="14" t="n">
        <f aca="false">Data_Clean!K2942*Assumptions!$B$9</f>
        <v>0</v>
      </c>
      <c r="G2942" s="14" t="n">
        <f aca="false">Data_Clean!L2942*Assumptions!$B$10</f>
        <v>0</v>
      </c>
      <c r="H2942" s="14" t="n">
        <f aca="false">IF(OR(Data_Clean!M2942="",Data_Clean!N2942=""),0,Data_Clean!M2942*Data_Clean!N2942/100)*Assumptions!$B$13*Assumptions!$B$11</f>
        <v>308.16</v>
      </c>
      <c r="I2942" s="14" t="n">
        <f aca="false">Data_Clean!O2942*4*Assumptions!$B$12</f>
        <v>14.58672</v>
      </c>
      <c r="J2942" s="14" t="n">
        <f aca="false">SUM(B2942:I2942)</f>
        <v>421.62072</v>
      </c>
      <c r="K2942" s="16" t="n">
        <f aca="false">IF(Data_Clean!P2942="","",Assumptions!$B$15*0.5^(Data_Clean!P2942/Assumptions!$B$20))</f>
        <v>29.3147990530274</v>
      </c>
      <c r="L2942" s="16" t="n">
        <f aca="false">Assumptions!$B$16*MIN(1,LN(1+Data_Clean!Q2942)/LN(1+Assumptions!$B$21))</f>
        <v>15.383822204249</v>
      </c>
      <c r="M2942" s="16" t="n">
        <f aca="false">Assumptions!$B$17*(0.6*MIN(1,Data_Clean!R2942/Assumptions!$B$22)+0.4*IF(Data_Clean!S2942="",0,Data_Clean!S2942))</f>
        <v>11.1</v>
      </c>
      <c r="N2942" s="16" t="n">
        <f aca="false">Assumptions!$B$18*MIN(1,(Data_Clean!F2942-1)/Assumptions!$B$23)</f>
        <v>5</v>
      </c>
      <c r="O2942" s="16" t="n">
        <f aca="false">Assumptions!$B$19*(0.4*IF(Data_Clean!E2942="",0,MIN(1,Data_Clean!E2942/12/Assumptions!$B$24))+0.35*IF(Data_Clean!D2942="Y",1,0)+0.25*(1-MIN(Data_Clean!T2942,3)/3))/IF(Data_Clean!E2942="",0.6,1)</f>
        <v>9.55</v>
      </c>
      <c r="P2942" s="16" t="n">
        <f aca="false">SUM(K2942:O2942)/(Assumptions!$D$5-IF(K2942="",Assumptions!$B$15,0))*100</f>
        <v>70.3486212572764</v>
      </c>
      <c r="Q2942" s="7" t="str">
        <f aca="false">IF(J2942&gt;=Assumptions!$B$26,"High",IF(J2942&gt;=Assumptions!$B$27,"Mid","Low"))</f>
        <v>Mid</v>
      </c>
      <c r="R2942" s="7" t="str">
        <f aca="false">IF(P2942&gt;=Assumptions!$B$28,"High",IF(P2942&gt;=Assumptions!$B$29,"Mid","Low"))</f>
        <v>High</v>
      </c>
      <c r="S2942" s="7" t="str">
        <f aca="false">INDEX(Assumptions!$B$33:$B$41,MATCH(Q2942&amp;"|"&amp;R2942,Assumptions!$A$33:$A$41,0))</f>
        <v>Engaged Builders</v>
      </c>
      <c r="T2942" s="7" t="n">
        <f aca="false">IF(ISNUMBER(Data_Clean!V2942),J2942*Data_Clean!V2942,0)</f>
        <v>9.149169624</v>
      </c>
    </row>
    <row r="2943" customFormat="false" ht="15" hidden="false" customHeight="false" outlineLevel="0" collapsed="false">
      <c r="A2943" s="15" t="str">
        <f aca="false">Data_Clean!A2943</f>
        <v>CX102939</v>
      </c>
      <c r="B2943" s="14" t="n">
        <f aca="false">Data_Clean!G2943*Assumptions!$B$5</f>
        <v>107.55425</v>
      </c>
      <c r="C2943" s="14" t="n">
        <f aca="false">IF(Data_Clean!H2943="",0,Data_Clean!H2943)*Assumptions!$B$6</f>
        <v>0</v>
      </c>
      <c r="D2943" s="14" t="n">
        <f aca="false">Data_Clean!I2943*Assumptions!$B$7</f>
        <v>0</v>
      </c>
      <c r="E2943" s="14" t="n">
        <f aca="false">Data_Clean!J2943*Assumptions!$B$8</f>
        <v>0</v>
      </c>
      <c r="F2943" s="14" t="n">
        <f aca="false">Data_Clean!K2943*Assumptions!$B$9</f>
        <v>0</v>
      </c>
      <c r="G2943" s="14" t="n">
        <f aca="false">Data_Clean!L2943*Assumptions!$B$10</f>
        <v>1161.45</v>
      </c>
      <c r="H2943" s="14" t="n">
        <f aca="false">IF(OR(Data_Clean!M2943="",Data_Clean!N2943=""),0,Data_Clean!M2943*Data_Clean!N2943/100)*Assumptions!$B$13*Assumptions!$B$11</f>
        <v>102.96</v>
      </c>
      <c r="I2943" s="14" t="n">
        <f aca="false">Data_Clean!O2943*4*Assumptions!$B$12</f>
        <v>24.06624</v>
      </c>
      <c r="J2943" s="14" t="n">
        <f aca="false">SUM(B2943:I2943)</f>
        <v>1396.03049</v>
      </c>
      <c r="K2943" s="16" t="n">
        <f aca="false">IF(Data_Clean!P2943="","",Assumptions!$B$15*0.5^(Data_Clean!P2943/Assumptions!$B$20))</f>
        <v>16.0766019380444</v>
      </c>
      <c r="L2943" s="16" t="n">
        <f aca="false">Assumptions!$B$16*MIN(1,LN(1+Data_Clean!Q2943)/LN(1+Assumptions!$B$21))</f>
        <v>13.4237548294248</v>
      </c>
      <c r="M2943" s="16" t="n">
        <f aca="false">Assumptions!$B$17*(0.6*MIN(1,Data_Clean!R2943/Assumptions!$B$22)+0.4*IF(Data_Clean!S2943="",0,Data_Clean!S2943))</f>
        <v>12.048</v>
      </c>
      <c r="N2943" s="16" t="n">
        <f aca="false">Assumptions!$B$18*MIN(1,(Data_Clean!F2943-1)/Assumptions!$B$23)</f>
        <v>10</v>
      </c>
      <c r="O2943" s="16" t="n">
        <f aca="false">Assumptions!$B$19*(0.4*IF(Data_Clean!E2943="",0,MIN(1,Data_Clean!E2943/12/Assumptions!$B$24))+0.35*IF(Data_Clean!D2943="Y",1,0)+0.25*(1-MIN(Data_Clean!T2943,3)/3))/IF(Data_Clean!E2943="",0.6,1)</f>
        <v>6</v>
      </c>
      <c r="P2943" s="16" t="n">
        <f aca="false">SUM(K2943:O2943)/(Assumptions!$D$5-IF(K2943="",Assumptions!$B$15,0))*100</f>
        <v>57.5483567674692</v>
      </c>
      <c r="Q2943" s="7" t="str">
        <f aca="false">IF(J2943&gt;=Assumptions!$B$26,"High",IF(J2943&gt;=Assumptions!$B$27,"Mid","Low"))</f>
        <v>Mid</v>
      </c>
      <c r="R2943" s="7" t="str">
        <f aca="false">IF(P2943&gt;=Assumptions!$B$28,"High",IF(P2943&gt;=Assumptions!$B$29,"Mid","Low"))</f>
        <v>Mid</v>
      </c>
      <c r="S2943" s="7" t="str">
        <f aca="false">INDEX(Assumptions!$B$33:$B$41,MATCH(Q2943&amp;"|"&amp;R2943,Assumptions!$A$33:$A$41,0))</f>
        <v>Established Core</v>
      </c>
      <c r="T2943" s="7" t="n">
        <f aca="false">IF(ISNUMBER(Data_Clean!V2943),J2943*Data_Clean!V2943,0)</f>
        <v>87.670714772</v>
      </c>
    </row>
    <row r="2944" customFormat="false" ht="15" hidden="false" customHeight="false" outlineLevel="0" collapsed="false">
      <c r="A2944" s="15" t="str">
        <f aca="false">Data_Clean!A2944</f>
        <v>CX102940</v>
      </c>
      <c r="B2944" s="14" t="n">
        <f aca="false">Data_Clean!G2944*Assumptions!$B$5</f>
        <v>135.15075</v>
      </c>
      <c r="C2944" s="14" t="n">
        <f aca="false">IF(Data_Clean!H2944="",0,Data_Clean!H2944)*Assumptions!$B$6</f>
        <v>180.1206</v>
      </c>
      <c r="D2944" s="14" t="n">
        <f aca="false">Data_Clean!I2944*Assumptions!$B$7</f>
        <v>0</v>
      </c>
      <c r="E2944" s="14" t="n">
        <f aca="false">Data_Clean!J2944*Assumptions!$B$8</f>
        <v>0</v>
      </c>
      <c r="F2944" s="14" t="n">
        <f aca="false">Data_Clean!K2944*Assumptions!$B$9</f>
        <v>0</v>
      </c>
      <c r="G2944" s="14" t="n">
        <f aca="false">Data_Clean!L2944*Assumptions!$B$10</f>
        <v>0</v>
      </c>
      <c r="H2944" s="14" t="n">
        <f aca="false">IF(OR(Data_Clean!M2944="",Data_Clean!N2944=""),0,Data_Clean!M2944*Data_Clean!N2944/100)*Assumptions!$B$13*Assumptions!$B$11</f>
        <v>553.392</v>
      </c>
      <c r="I2944" s="14" t="n">
        <f aca="false">Data_Clean!O2944*4*Assumptions!$B$12</f>
        <v>203.53872</v>
      </c>
      <c r="J2944" s="14" t="n">
        <f aca="false">SUM(B2944:I2944)</f>
        <v>1072.20207</v>
      </c>
      <c r="K2944" s="16" t="n">
        <f aca="false">IF(Data_Clean!P2944="","",Assumptions!$B$15*0.5^(Data_Clean!P2944/Assumptions!$B$20))</f>
        <v>24.9371368842836</v>
      </c>
      <c r="L2944" s="16" t="n">
        <f aca="false">Assumptions!$B$16*MIN(1,LN(1+Data_Clean!Q2944)/LN(1+Assumptions!$B$21))</f>
        <v>17.0747430409834</v>
      </c>
      <c r="M2944" s="16" t="n">
        <f aca="false">Assumptions!$B$17*(0.6*MIN(1,Data_Clean!R2944/Assumptions!$B$22)+0.4*IF(Data_Clean!S2944="",0,Data_Clean!S2944))</f>
        <v>3.786</v>
      </c>
      <c r="N2944" s="16" t="n">
        <f aca="false">Assumptions!$B$18*MIN(1,(Data_Clean!F2944-1)/Assumptions!$B$23)</f>
        <v>10</v>
      </c>
      <c r="O2944" s="16" t="n">
        <f aca="false">Assumptions!$B$19*(0.4*IF(Data_Clean!E2944="",0,MIN(1,Data_Clean!E2944/12/Assumptions!$B$24))+0.35*IF(Data_Clean!D2944="Y",1,0)+0.25*(1-MIN(Data_Clean!T2944,3)/3))/IF(Data_Clean!E2944="",0.6,1)</f>
        <v>13.2</v>
      </c>
      <c r="P2944" s="16" t="n">
        <f aca="false">SUM(K2944:O2944)/(Assumptions!$D$5-IF(K2944="",Assumptions!$B$15,0))*100</f>
        <v>68.997879925267</v>
      </c>
      <c r="Q2944" s="7" t="str">
        <f aca="false">IF(J2944&gt;=Assumptions!$B$26,"High",IF(J2944&gt;=Assumptions!$B$27,"Mid","Low"))</f>
        <v>Mid</v>
      </c>
      <c r="R2944" s="7" t="str">
        <f aca="false">IF(P2944&gt;=Assumptions!$B$28,"High",IF(P2944&gt;=Assumptions!$B$29,"Mid","Low"))</f>
        <v>Mid</v>
      </c>
      <c r="S2944" s="7" t="str">
        <f aca="false">INDEX(Assumptions!$B$33:$B$41,MATCH(Q2944&amp;"|"&amp;R2944,Assumptions!$A$33:$A$41,0))</f>
        <v>Established Core</v>
      </c>
      <c r="T2944" s="7" t="n">
        <f aca="false">IF(ISNUMBER(Data_Clean!V2944),J2944*Data_Clean!V2944,0)</f>
        <v>19.29963726</v>
      </c>
    </row>
    <row r="2945" customFormat="false" ht="15" hidden="false" customHeight="false" outlineLevel="0" collapsed="false">
      <c r="A2945" s="15" t="str">
        <f aca="false">Data_Clean!A2945</f>
        <v>CX102941</v>
      </c>
      <c r="B2945" s="14" t="n">
        <f aca="false">Data_Clean!G2945*Assumptions!$B$5</f>
        <v>35.143</v>
      </c>
      <c r="C2945" s="14" t="n">
        <f aca="false">IF(Data_Clean!H2945="",0,Data_Clean!H2945)*Assumptions!$B$6</f>
        <v>0</v>
      </c>
      <c r="D2945" s="14" t="n">
        <f aca="false">Data_Clean!I2945*Assumptions!$B$7</f>
        <v>0</v>
      </c>
      <c r="E2945" s="14" t="n">
        <f aca="false">Data_Clean!J2945*Assumptions!$B$8</f>
        <v>0</v>
      </c>
      <c r="F2945" s="14" t="n">
        <f aca="false">Data_Clean!K2945*Assumptions!$B$9</f>
        <v>0</v>
      </c>
      <c r="G2945" s="14" t="n">
        <f aca="false">Data_Clean!L2945*Assumptions!$B$10</f>
        <v>551.7</v>
      </c>
      <c r="H2945" s="14" t="n">
        <f aca="false">IF(OR(Data_Clean!M2945="",Data_Clean!N2945=""),0,Data_Clean!M2945*Data_Clean!N2945/100)*Assumptions!$B$13*Assumptions!$B$11</f>
        <v>0</v>
      </c>
      <c r="I2945" s="14" t="n">
        <f aca="false">Data_Clean!O2945*4*Assumptions!$B$12</f>
        <v>0</v>
      </c>
      <c r="J2945" s="14" t="n">
        <f aca="false">SUM(B2945:I2945)</f>
        <v>586.843</v>
      </c>
      <c r="K2945" s="16" t="n">
        <f aca="false">IF(Data_Clean!P2945="","",Assumptions!$B$15*0.5^(Data_Clean!P2945/Assumptions!$B$20))</f>
        <v>28.6452481173125</v>
      </c>
      <c r="L2945" s="16" t="n">
        <f aca="false">Assumptions!$B$16*MIN(1,LN(1+Data_Clean!Q2945)/LN(1+Assumptions!$B$21))</f>
        <v>15.7812965263578</v>
      </c>
      <c r="M2945" s="16" t="n">
        <f aca="false">Assumptions!$B$17*(0.6*MIN(1,Data_Clean!R2945/Assumptions!$B$22)+0.4*IF(Data_Clean!S2945="",0,Data_Clean!S2945))</f>
        <v>13.848</v>
      </c>
      <c r="N2945" s="16" t="n">
        <f aca="false">Assumptions!$B$18*MIN(1,(Data_Clean!F2945-1)/Assumptions!$B$23)</f>
        <v>10</v>
      </c>
      <c r="O2945" s="16" t="n">
        <f aca="false">Assumptions!$B$19*(0.4*IF(Data_Clean!E2945="",0,MIN(1,Data_Clean!E2945/12/Assumptions!$B$24))+0.35*IF(Data_Clean!D2945="Y",1,0)+0.25*(1-MIN(Data_Clean!T2945,3)/3))/IF(Data_Clean!E2945="",0.6,1)</f>
        <v>12.4</v>
      </c>
      <c r="P2945" s="16" t="n">
        <f aca="false">SUM(K2945:O2945)/(Assumptions!$D$5-IF(K2945="",Assumptions!$B$15,0))*100</f>
        <v>80.6745446436703</v>
      </c>
      <c r="Q2945" s="7" t="str">
        <f aca="false">IF(J2945&gt;=Assumptions!$B$26,"High",IF(J2945&gt;=Assumptions!$B$27,"Mid","Low"))</f>
        <v>Mid</v>
      </c>
      <c r="R2945" s="7" t="str">
        <f aca="false">IF(P2945&gt;=Assumptions!$B$28,"High",IF(P2945&gt;=Assumptions!$B$29,"Mid","Low"))</f>
        <v>High</v>
      </c>
      <c r="S2945" s="7" t="str">
        <f aca="false">INDEX(Assumptions!$B$33:$B$41,MATCH(Q2945&amp;"|"&amp;R2945,Assumptions!$A$33:$A$41,0))</f>
        <v>Engaged Builders</v>
      </c>
      <c r="T2945" s="7" t="n">
        <f aca="false">IF(ISNUMBER(Data_Clean!V2945),J2945*Data_Clean!V2945,0)</f>
        <v>10.3871211</v>
      </c>
    </row>
    <row r="2946" customFormat="false" ht="15" hidden="false" customHeight="false" outlineLevel="0" collapsed="false">
      <c r="A2946" s="15" t="str">
        <f aca="false">Data_Clean!A2946</f>
        <v>CX102942</v>
      </c>
      <c r="B2946" s="14" t="n">
        <f aca="false">Data_Clean!G2946*Assumptions!$B$5</f>
        <v>150.64325</v>
      </c>
      <c r="C2946" s="14" t="n">
        <f aca="false">IF(Data_Clean!H2946="",0,Data_Clean!H2946)*Assumptions!$B$6</f>
        <v>148.84608</v>
      </c>
      <c r="D2946" s="14" t="n">
        <f aca="false">Data_Clean!I2946*Assumptions!$B$7</f>
        <v>244</v>
      </c>
      <c r="E2946" s="14" t="n">
        <f aca="false">Data_Clean!J2946*Assumptions!$B$8</f>
        <v>0</v>
      </c>
      <c r="F2946" s="14" t="n">
        <f aca="false">Data_Clean!K2946*Assumptions!$B$9</f>
        <v>0</v>
      </c>
      <c r="G2946" s="14" t="n">
        <f aca="false">Data_Clean!L2946*Assumptions!$B$10</f>
        <v>0</v>
      </c>
      <c r="H2946" s="14" t="n">
        <f aca="false">IF(OR(Data_Clean!M2946="",Data_Clean!N2946=""),0,Data_Clean!M2946*Data_Clean!N2946/100)*Assumptions!$B$13*Assumptions!$B$11</f>
        <v>77.088</v>
      </c>
      <c r="I2946" s="14" t="n">
        <f aca="false">Data_Clean!O2946*4*Assumptions!$B$12</f>
        <v>67.14624</v>
      </c>
      <c r="J2946" s="14" t="n">
        <f aca="false">SUM(B2946:I2946)</f>
        <v>687.72357</v>
      </c>
      <c r="K2946" s="16" t="n">
        <f aca="false">IF(Data_Clean!P2946="","",Assumptions!$B$15*0.5^(Data_Clean!P2946/Assumptions!$B$20))</f>
        <v>24.3675718906871</v>
      </c>
      <c r="L2946" s="16" t="n">
        <f aca="false">Assumptions!$B$16*MIN(1,LN(1+Data_Clean!Q2946)/LN(1+Assumptions!$B$21))</f>
        <v>18.6242834260348</v>
      </c>
      <c r="M2946" s="16" t="n">
        <f aca="false">Assumptions!$B$17*(0.6*MIN(1,Data_Clean!R2946/Assumptions!$B$22)+0.4*IF(Data_Clean!S2946="",0,Data_Clean!S2946))</f>
        <v>14.58</v>
      </c>
      <c r="N2946" s="16" t="n">
        <f aca="false">Assumptions!$B$18*MIN(1,(Data_Clean!F2946-1)/Assumptions!$B$23)</f>
        <v>15</v>
      </c>
      <c r="O2946" s="16" t="n">
        <f aca="false">Assumptions!$B$19*(0.4*IF(Data_Clean!E2946="",0,MIN(1,Data_Clean!E2946/12/Assumptions!$B$24))+0.35*IF(Data_Clean!D2946="Y",1,0)+0.25*(1-MIN(Data_Clean!T2946,3)/3))/IF(Data_Clean!E2946="",0.6,1)</f>
        <v>9.05</v>
      </c>
      <c r="P2946" s="16" t="n">
        <f aca="false">SUM(K2946:O2946)/(Assumptions!$D$5-IF(K2946="",Assumptions!$B$15,0))*100</f>
        <v>81.6218553167219</v>
      </c>
      <c r="Q2946" s="7" t="str">
        <f aca="false">IF(J2946&gt;=Assumptions!$B$26,"High",IF(J2946&gt;=Assumptions!$B$27,"Mid","Low"))</f>
        <v>Mid</v>
      </c>
      <c r="R2946" s="7" t="str">
        <f aca="false">IF(P2946&gt;=Assumptions!$B$28,"High",IF(P2946&gt;=Assumptions!$B$29,"Mid","Low"))</f>
        <v>High</v>
      </c>
      <c r="S2946" s="7" t="str">
        <f aca="false">INDEX(Assumptions!$B$33:$B$41,MATCH(Q2946&amp;"|"&amp;R2946,Assumptions!$A$33:$A$41,0))</f>
        <v>Engaged Builders</v>
      </c>
      <c r="T2946" s="7" t="n">
        <f aca="false">IF(ISNUMBER(Data_Clean!V2946),J2946*Data_Clean!V2946,0)</f>
        <v>18.843625818</v>
      </c>
    </row>
    <row r="2947" customFormat="false" ht="15" hidden="false" customHeight="false" outlineLevel="0" collapsed="false">
      <c r="A2947" s="15" t="str">
        <f aca="false">Data_Clean!A2947</f>
        <v>CX102943</v>
      </c>
      <c r="B2947" s="14" t="n">
        <f aca="false">Data_Clean!G2947*Assumptions!$B$5</f>
        <v>653.15525</v>
      </c>
      <c r="C2947" s="14" t="n">
        <f aca="false">IF(Data_Clean!H2947="",0,Data_Clean!H2947)*Assumptions!$B$6</f>
        <v>431.6136</v>
      </c>
      <c r="D2947" s="14" t="n">
        <f aca="false">Data_Clean!I2947*Assumptions!$B$7</f>
        <v>0</v>
      </c>
      <c r="E2947" s="14" t="n">
        <f aca="false">Data_Clean!J2947*Assumptions!$B$8</f>
        <v>0</v>
      </c>
      <c r="F2947" s="14" t="n">
        <f aca="false">Data_Clean!K2947*Assumptions!$B$9</f>
        <v>2218.7</v>
      </c>
      <c r="G2947" s="14" t="n">
        <f aca="false">Data_Clean!L2947*Assumptions!$B$10</f>
        <v>0</v>
      </c>
      <c r="H2947" s="14" t="n">
        <f aca="false">IF(OR(Data_Clean!M2947="",Data_Clean!N2947=""),0,Data_Clean!M2947*Data_Clean!N2947/100)*Assumptions!$B$13*Assumptions!$B$11</f>
        <v>487.05</v>
      </c>
      <c r="I2947" s="14" t="n">
        <f aca="false">Data_Clean!O2947*4*Assumptions!$B$12</f>
        <v>26.81088</v>
      </c>
      <c r="J2947" s="14" t="n">
        <f aca="false">SUM(B2947:I2947)</f>
        <v>3817.32973</v>
      </c>
      <c r="K2947" s="16" t="n">
        <f aca="false">IF(Data_Clean!P2947="","",Assumptions!$B$15*0.5^(Data_Clean!P2947/Assumptions!$B$20))</f>
        <v>25.5200148285257</v>
      </c>
      <c r="L2947" s="16" t="n">
        <f aca="false">Assumptions!$B$16*MIN(1,LN(1+Data_Clean!Q2947)/LN(1+Assumptions!$B$21))</f>
        <v>13.0760265116583</v>
      </c>
      <c r="M2947" s="16" t="n">
        <f aca="false">Assumptions!$B$17*(0.6*MIN(1,Data_Clean!R2947/Assumptions!$B$22)+0.4*IF(Data_Clean!S2947="",0,Data_Clean!S2947))</f>
        <v>2.202</v>
      </c>
      <c r="N2947" s="16" t="n">
        <f aca="false">Assumptions!$B$18*MIN(1,(Data_Clean!F2947-1)/Assumptions!$B$23)</f>
        <v>20</v>
      </c>
      <c r="O2947" s="16" t="n">
        <f aca="false">Assumptions!$B$19*(0.4*IF(Data_Clean!E2947="",0,MIN(1,Data_Clean!E2947/12/Assumptions!$B$24))+0.35*IF(Data_Clean!D2947="Y",1,0)+0.25*(1-MIN(Data_Clean!T2947,3)/3))/IF(Data_Clean!E2947="",0.6,1)</f>
        <v>5.1</v>
      </c>
      <c r="P2947" s="16" t="n">
        <f aca="false">SUM(K2947:O2947)/(Assumptions!$D$5-IF(K2947="",Assumptions!$B$15,0))*100</f>
        <v>65.8980413401839</v>
      </c>
      <c r="Q2947" s="7" t="str">
        <f aca="false">IF(J2947&gt;=Assumptions!$B$26,"High",IF(J2947&gt;=Assumptions!$B$27,"Mid","Low"))</f>
        <v>High</v>
      </c>
      <c r="R2947" s="7" t="str">
        <f aca="false">IF(P2947&gt;=Assumptions!$B$28,"High",IF(P2947&gt;=Assumptions!$B$29,"Mid","Low"))</f>
        <v>Mid</v>
      </c>
      <c r="S2947" s="7" t="str">
        <f aca="false">INDEX(Assumptions!$B$33:$B$41,MATCH(Q2947&amp;"|"&amp;R2947,Assumptions!$A$33:$A$41,0))</f>
        <v>Established Core</v>
      </c>
      <c r="T2947" s="7" t="n">
        <f aca="false">IF(ISNUMBER(Data_Clean!V2947),J2947*Data_Clean!V2947,0)</f>
        <v>209.571402177</v>
      </c>
    </row>
    <row r="2948" customFormat="false" ht="15" hidden="false" customHeight="false" outlineLevel="0" collapsed="false">
      <c r="A2948" s="15" t="str">
        <f aca="false">Data_Clean!A2948</f>
        <v>CX102944</v>
      </c>
      <c r="B2948" s="14" t="n">
        <f aca="false">Data_Clean!G2948*Assumptions!$B$5</f>
        <v>78.718</v>
      </c>
      <c r="C2948" s="14" t="n">
        <f aca="false">IF(Data_Clean!H2948="",0,Data_Clean!H2948)*Assumptions!$B$6</f>
        <v>534.56412</v>
      </c>
      <c r="D2948" s="14" t="n">
        <f aca="false">Data_Clean!I2948*Assumptions!$B$7</f>
        <v>0</v>
      </c>
      <c r="E2948" s="14" t="n">
        <f aca="false">Data_Clean!J2948*Assumptions!$B$8</f>
        <v>0</v>
      </c>
      <c r="F2948" s="14" t="n">
        <f aca="false">Data_Clean!K2948*Assumptions!$B$9</f>
        <v>3680.6</v>
      </c>
      <c r="G2948" s="14" t="n">
        <f aca="false">Data_Clean!L2948*Assumptions!$B$10</f>
        <v>0</v>
      </c>
      <c r="H2948" s="14" t="n">
        <f aca="false">IF(OR(Data_Clean!M2948="",Data_Clean!N2948=""),0,Data_Clean!M2948*Data_Clean!N2948/100)*Assumptions!$B$13*Assumptions!$B$11</f>
        <v>94.962</v>
      </c>
      <c r="I2948" s="14" t="n">
        <f aca="false">Data_Clean!O2948*4*Assumptions!$B$12</f>
        <v>22.47648</v>
      </c>
      <c r="J2948" s="14" t="n">
        <f aca="false">SUM(B2948:I2948)</f>
        <v>4411.3206</v>
      </c>
      <c r="K2948" s="16" t="n">
        <f aca="false">IF(Data_Clean!P2948="","",Assumptions!$B$15*0.5^(Data_Clean!P2948/Assumptions!$B$20))</f>
        <v>29.3147990530274</v>
      </c>
      <c r="L2948" s="16" t="n">
        <f aca="false">Assumptions!$B$16*MIN(1,LN(1+Data_Clean!Q2948)/LN(1+Assumptions!$B$21))</f>
        <v>12.4931739410702</v>
      </c>
      <c r="M2948" s="16" t="n">
        <f aca="false">Assumptions!$B$17*(0.6*MIN(1,Data_Clean!R2948/Assumptions!$B$22)+0.4*IF(Data_Clean!S2948="",0,Data_Clean!S2948))</f>
        <v>3.888</v>
      </c>
      <c r="N2948" s="16" t="n">
        <f aca="false">Assumptions!$B$18*MIN(1,(Data_Clean!F2948-1)/Assumptions!$B$23)</f>
        <v>15</v>
      </c>
      <c r="O2948" s="16" t="n">
        <f aca="false">Assumptions!$B$19*(0.4*IF(Data_Clean!E2948="",0,MIN(1,Data_Clean!E2948/12/Assumptions!$B$24))+0.35*IF(Data_Clean!D2948="Y",1,0)+0.25*(1-MIN(Data_Clean!T2948,3)/3))/IF(Data_Clean!E2948="",0.6,1)</f>
        <v>6.25</v>
      </c>
      <c r="P2948" s="16" t="n">
        <f aca="false">SUM(K2948:O2948)/(Assumptions!$D$5-IF(K2948="",Assumptions!$B$15,0))*100</f>
        <v>66.9459729940975</v>
      </c>
      <c r="Q2948" s="7" t="str">
        <f aca="false">IF(J2948&gt;=Assumptions!$B$26,"High",IF(J2948&gt;=Assumptions!$B$27,"Mid","Low"))</f>
        <v>High</v>
      </c>
      <c r="R2948" s="7" t="str">
        <f aca="false">IF(P2948&gt;=Assumptions!$B$28,"High",IF(P2948&gt;=Assumptions!$B$29,"Mid","Low"))</f>
        <v>Mid</v>
      </c>
      <c r="S2948" s="7" t="str">
        <f aca="false">INDEX(Assumptions!$B$33:$B$41,MATCH(Q2948&amp;"|"&amp;R2948,Assumptions!$A$33:$A$41,0))</f>
        <v>Established Core</v>
      </c>
      <c r="T2948" s="7" t="n">
        <f aca="false">IF(ISNUMBER(Data_Clean!V2948),J2948*Data_Clean!V2948,0)</f>
        <v>364.37508156</v>
      </c>
    </row>
    <row r="2949" customFormat="false" ht="15" hidden="false" customHeight="false" outlineLevel="0" collapsed="false">
      <c r="A2949" s="15" t="str">
        <f aca="false">Data_Clean!A2949</f>
        <v>CX102945</v>
      </c>
      <c r="B2949" s="14" t="n">
        <f aca="false">Data_Clean!G2949*Assumptions!$B$5</f>
        <v>32.5885</v>
      </c>
      <c r="C2949" s="14" t="n">
        <f aca="false">IF(Data_Clean!H2949="",0,Data_Clean!H2949)*Assumptions!$B$6</f>
        <v>122.35128</v>
      </c>
      <c r="D2949" s="14" t="n">
        <f aca="false">Data_Clean!I2949*Assumptions!$B$7</f>
        <v>0</v>
      </c>
      <c r="E2949" s="14" t="n">
        <f aca="false">Data_Clean!J2949*Assumptions!$B$8</f>
        <v>0</v>
      </c>
      <c r="F2949" s="14" t="n">
        <f aca="false">Data_Clean!K2949*Assumptions!$B$9</f>
        <v>0</v>
      </c>
      <c r="G2949" s="14" t="n">
        <f aca="false">Data_Clean!L2949*Assumptions!$B$10</f>
        <v>0</v>
      </c>
      <c r="H2949" s="14" t="n">
        <f aca="false">IF(OR(Data_Clean!M2949="",Data_Clean!N2949=""),0,Data_Clean!M2949*Data_Clean!N2949/100)*Assumptions!$B$13*Assumptions!$B$11</f>
        <v>0</v>
      </c>
      <c r="I2949" s="14" t="n">
        <f aca="false">Data_Clean!O2949*4*Assumptions!$B$12</f>
        <v>0</v>
      </c>
      <c r="J2949" s="14" t="n">
        <f aca="false">SUM(B2949:I2949)</f>
        <v>154.93978</v>
      </c>
      <c r="K2949" s="16" t="n">
        <f aca="false">IF(Data_Clean!P2949="","",Assumptions!$B$15*0.5^(Data_Clean!P2949/Assumptions!$B$20))</f>
        <v>26.7269615442102</v>
      </c>
      <c r="L2949" s="16" t="n">
        <f aca="false">Assumptions!$B$16*MIN(1,LN(1+Data_Clean!Q2949)/LN(1+Assumptions!$B$21))</f>
        <v>11.8154173628685</v>
      </c>
      <c r="M2949" s="16" t="n">
        <f aca="false">Assumptions!$B$17*(0.6*MIN(1,Data_Clean!R2949/Assumptions!$B$22)+0.4*IF(Data_Clean!S2949="",0,Data_Clean!S2949))</f>
        <v>13.986</v>
      </c>
      <c r="N2949" s="16" t="n">
        <f aca="false">Assumptions!$B$18*MIN(1,(Data_Clean!F2949-1)/Assumptions!$B$23)</f>
        <v>5</v>
      </c>
      <c r="O2949" s="16" t="n">
        <f aca="false">Assumptions!$B$19*(0.4*IF(Data_Clean!E2949="",0,MIN(1,Data_Clean!E2949/12/Assumptions!$B$24))+0.35*IF(Data_Clean!D2949="Y",1,0)+0.25*(1-MIN(Data_Clean!T2949,3)/3))/IF(Data_Clean!E2949="",0.6,1)</f>
        <v>3.85</v>
      </c>
      <c r="P2949" s="16" t="n">
        <f aca="false">SUM(K2949:O2949)/(Assumptions!$D$5-IF(K2949="",Assumptions!$B$15,0))*100</f>
        <v>61.3783789070787</v>
      </c>
      <c r="Q2949" s="7" t="str">
        <f aca="false">IF(J2949&gt;=Assumptions!$B$26,"High",IF(J2949&gt;=Assumptions!$B$27,"Mid","Low"))</f>
        <v>Low</v>
      </c>
      <c r="R2949" s="7" t="str">
        <f aca="false">IF(P2949&gt;=Assumptions!$B$28,"High",IF(P2949&gt;=Assumptions!$B$29,"Mid","Low"))</f>
        <v>Mid</v>
      </c>
      <c r="S2949" s="7" t="str">
        <f aca="false">INDEX(Assumptions!$B$33:$B$41,MATCH(Q2949&amp;"|"&amp;R2949,Assumptions!$A$33:$A$41,0))</f>
        <v>Light Touch</v>
      </c>
      <c r="T2949" s="7" t="n">
        <f aca="false">IF(ISNUMBER(Data_Clean!V2949),J2949*Data_Clean!V2949,0)</f>
        <v>14.25445976</v>
      </c>
    </row>
    <row r="2950" customFormat="false" ht="15" hidden="false" customHeight="false" outlineLevel="0" collapsed="false">
      <c r="A2950" s="15" t="str">
        <f aca="false">Data_Clean!A2950</f>
        <v>CX102946</v>
      </c>
      <c r="B2950" s="14" t="n">
        <f aca="false">Data_Clean!G2950*Assumptions!$B$5</f>
        <v>56.1885</v>
      </c>
      <c r="C2950" s="14" t="n">
        <f aca="false">IF(Data_Clean!H2950="",0,Data_Clean!H2950)*Assumptions!$B$6</f>
        <v>718.84668</v>
      </c>
      <c r="D2950" s="14" t="n">
        <f aca="false">Data_Clean!I2950*Assumptions!$B$7</f>
        <v>236</v>
      </c>
      <c r="E2950" s="14" t="n">
        <f aca="false">Data_Clean!J2950*Assumptions!$B$8</f>
        <v>0</v>
      </c>
      <c r="F2950" s="14" t="n">
        <f aca="false">Data_Clean!K2950*Assumptions!$B$9</f>
        <v>0</v>
      </c>
      <c r="G2950" s="14" t="n">
        <f aca="false">Data_Clean!L2950*Assumptions!$B$10</f>
        <v>0</v>
      </c>
      <c r="H2950" s="14" t="n">
        <f aca="false">IF(OR(Data_Clean!M2950="",Data_Clean!N2950=""),0,Data_Clean!M2950*Data_Clean!N2950/100)*Assumptions!$B$13*Assumptions!$B$11</f>
        <v>299.88</v>
      </c>
      <c r="I2950" s="14" t="n">
        <f aca="false">Data_Clean!O2950*4*Assumptions!$B$12</f>
        <v>14.26176</v>
      </c>
      <c r="J2950" s="14" t="n">
        <f aca="false">SUM(B2950:I2950)</f>
        <v>1325.17694</v>
      </c>
      <c r="K2950" s="16" t="n">
        <f aca="false">IF(Data_Clean!P2950="","",Assumptions!$B$15*0.5^(Data_Clean!P2950/Assumptions!$B$20))</f>
        <v>20.7286931995166</v>
      </c>
      <c r="L2950" s="16" t="n">
        <f aca="false">Assumptions!$B$16*MIN(1,LN(1+Data_Clean!Q2950)/LN(1+Assumptions!$B$21))</f>
        <v>15.5872929926646</v>
      </c>
      <c r="M2950" s="16" t="n">
        <f aca="false">Assumptions!$B$17*(0.6*MIN(1,Data_Clean!R2950/Assumptions!$B$22)+0.4*IF(Data_Clean!S2950="",0,Data_Clean!S2950))</f>
        <v>12.75</v>
      </c>
      <c r="N2950" s="16" t="n">
        <f aca="false">Assumptions!$B$18*MIN(1,(Data_Clean!F2950-1)/Assumptions!$B$23)</f>
        <v>15</v>
      </c>
      <c r="O2950" s="16" t="n">
        <f aca="false">Assumptions!$B$19*(0.4*IF(Data_Clean!E2950="",0,MIN(1,Data_Clean!E2950/12/Assumptions!$B$24))+0.35*IF(Data_Clean!D2950="Y",1,0)+0.25*(1-MIN(Data_Clean!T2950,3)/3))/IF(Data_Clean!E2950="",0.6,1)</f>
        <v>7.2</v>
      </c>
      <c r="P2950" s="16" t="n">
        <f aca="false">SUM(K2950:O2950)/(Assumptions!$D$5-IF(K2950="",Assumptions!$B$15,0))*100</f>
        <v>71.2659861921813</v>
      </c>
      <c r="Q2950" s="7" t="str">
        <f aca="false">IF(J2950&gt;=Assumptions!$B$26,"High",IF(J2950&gt;=Assumptions!$B$27,"Mid","Low"))</f>
        <v>Mid</v>
      </c>
      <c r="R2950" s="7" t="str">
        <f aca="false">IF(P2950&gt;=Assumptions!$B$28,"High",IF(P2950&gt;=Assumptions!$B$29,"Mid","Low"))</f>
        <v>High</v>
      </c>
      <c r="S2950" s="7" t="str">
        <f aca="false">INDEX(Assumptions!$B$33:$B$41,MATCH(Q2950&amp;"|"&amp;R2950,Assumptions!$A$33:$A$41,0))</f>
        <v>Engaged Builders</v>
      </c>
      <c r="T2950" s="7" t="n">
        <f aca="false">IF(ISNUMBER(Data_Clean!V2950),J2950*Data_Clean!V2950,0)</f>
        <v>79.643134094</v>
      </c>
    </row>
    <row r="2951" customFormat="false" ht="15" hidden="false" customHeight="false" outlineLevel="0" collapsed="false">
      <c r="A2951" s="15" t="str">
        <f aca="false">Data_Clean!A2951</f>
        <v>CX102947</v>
      </c>
      <c r="B2951" s="14" t="n">
        <f aca="false">Data_Clean!G2951*Assumptions!$B$5</f>
        <v>199.882</v>
      </c>
      <c r="C2951" s="14" t="n">
        <f aca="false">IF(Data_Clean!H2951="",0,Data_Clean!H2951)*Assumptions!$B$6</f>
        <v>110.00124</v>
      </c>
      <c r="D2951" s="14" t="n">
        <f aca="false">Data_Clean!I2951*Assumptions!$B$7</f>
        <v>0</v>
      </c>
      <c r="E2951" s="14" t="n">
        <f aca="false">Data_Clean!J2951*Assumptions!$B$8</f>
        <v>0</v>
      </c>
      <c r="F2951" s="14" t="n">
        <f aca="false">Data_Clean!K2951*Assumptions!$B$9</f>
        <v>0</v>
      </c>
      <c r="G2951" s="14" t="n">
        <f aca="false">Data_Clean!L2951*Assumptions!$B$10</f>
        <v>0</v>
      </c>
      <c r="H2951" s="14" t="n">
        <f aca="false">IF(OR(Data_Clean!M2951="",Data_Clean!N2951=""),0,Data_Clean!M2951*Data_Clean!N2951/100)*Assumptions!$B$13*Assumptions!$B$11</f>
        <v>269.676</v>
      </c>
      <c r="I2951" s="14" t="n">
        <f aca="false">Data_Clean!O2951*4*Assumptions!$B$12</f>
        <v>19.97136</v>
      </c>
      <c r="J2951" s="14" t="n">
        <f aca="false">SUM(B2951:I2951)</f>
        <v>599.5306</v>
      </c>
      <c r="K2951" s="16" t="n">
        <f aca="false">IF(Data_Clean!P2951="","",Assumptions!$B$15*0.5^(Data_Clean!P2951/Assumptions!$B$20))</f>
        <v>29.3147990530274</v>
      </c>
      <c r="L2951" s="16" t="n">
        <f aca="false">Assumptions!$B$16*MIN(1,LN(1+Data_Clean!Q2951)/LN(1+Assumptions!$B$21))</f>
        <v>16.7870204191091</v>
      </c>
      <c r="M2951" s="16" t="n">
        <f aca="false">Assumptions!$B$17*(0.6*MIN(1,Data_Clean!R2951/Assumptions!$B$22)+0.4*IF(Data_Clean!S2951="",0,Data_Clean!S2951))</f>
        <v>14.478</v>
      </c>
      <c r="N2951" s="16" t="n">
        <f aca="false">Assumptions!$B$18*MIN(1,(Data_Clean!F2951-1)/Assumptions!$B$23)</f>
        <v>15</v>
      </c>
      <c r="O2951" s="16" t="n">
        <f aca="false">Assumptions!$B$19*(0.4*IF(Data_Clean!E2951="",0,MIN(1,Data_Clean!E2951/12/Assumptions!$B$24))+0.35*IF(Data_Clean!D2951="Y",1,0)+0.25*(1-MIN(Data_Clean!T2951,3)/3))/IF(Data_Clean!E2951="",0.6,1)</f>
        <v>3.8</v>
      </c>
      <c r="P2951" s="16" t="n">
        <f aca="false">SUM(K2951:O2951)/(Assumptions!$D$5-IF(K2951="",Assumptions!$B$15,0))*100</f>
        <v>79.3798194721365</v>
      </c>
      <c r="Q2951" s="7" t="str">
        <f aca="false">IF(J2951&gt;=Assumptions!$B$26,"High",IF(J2951&gt;=Assumptions!$B$27,"Mid","Low"))</f>
        <v>Mid</v>
      </c>
      <c r="R2951" s="7" t="str">
        <f aca="false">IF(P2951&gt;=Assumptions!$B$28,"High",IF(P2951&gt;=Assumptions!$B$29,"Mid","Low"))</f>
        <v>High</v>
      </c>
      <c r="S2951" s="7" t="str">
        <f aca="false">INDEX(Assumptions!$B$33:$B$41,MATCH(Q2951&amp;"|"&amp;R2951,Assumptions!$A$33:$A$41,0))</f>
        <v>Engaged Builders</v>
      </c>
      <c r="T2951" s="7" t="n">
        <f aca="false">IF(ISNUMBER(Data_Clean!V2951),J2951*Data_Clean!V2951,0)</f>
        <v>33.69361972</v>
      </c>
    </row>
    <row r="2952" customFormat="false" ht="15" hidden="false" customHeight="false" outlineLevel="0" collapsed="false">
      <c r="A2952" s="15" t="str">
        <f aca="false">Data_Clean!A2952</f>
        <v>CX102948</v>
      </c>
      <c r="B2952" s="14" t="n">
        <f aca="false">Data_Clean!G2952*Assumptions!$B$5</f>
        <v>120.85775</v>
      </c>
      <c r="C2952" s="14" t="n">
        <f aca="false">IF(Data_Clean!H2952="",0,Data_Clean!H2952)*Assumptions!$B$6</f>
        <v>209.92152</v>
      </c>
      <c r="D2952" s="14" t="n">
        <f aca="false">Data_Clean!I2952*Assumptions!$B$7</f>
        <v>0</v>
      </c>
      <c r="E2952" s="14" t="n">
        <f aca="false">Data_Clean!J2952*Assumptions!$B$8</f>
        <v>0</v>
      </c>
      <c r="F2952" s="14" t="n">
        <f aca="false">Data_Clean!K2952*Assumptions!$B$9</f>
        <v>0</v>
      </c>
      <c r="G2952" s="14" t="n">
        <f aca="false">Data_Clean!L2952*Assumptions!$B$10</f>
        <v>0</v>
      </c>
      <c r="H2952" s="14" t="n">
        <f aca="false">IF(OR(Data_Clean!M2952="",Data_Clean!N2952=""),0,Data_Clean!M2952*Data_Clean!N2952/100)*Assumptions!$B$13*Assumptions!$B$11</f>
        <v>244.8</v>
      </c>
      <c r="I2952" s="14" t="n">
        <f aca="false">Data_Clean!O2952*4*Assumptions!$B$12</f>
        <v>33.84816</v>
      </c>
      <c r="J2952" s="14" t="n">
        <f aca="false">SUM(B2952:I2952)</f>
        <v>609.42743</v>
      </c>
      <c r="K2952" s="16" t="n">
        <f aca="false">IF(Data_Clean!P2952="","",Assumptions!$B$15*0.5^(Data_Clean!P2952/Assumptions!$B$20))</f>
        <v>23.267171427506</v>
      </c>
      <c r="L2952" s="16" t="n">
        <f aca="false">Assumptions!$B$16*MIN(1,LN(1+Data_Clean!Q2952)/LN(1+Assumptions!$B$21))</f>
        <v>14.4532413158944</v>
      </c>
      <c r="M2952" s="16" t="n">
        <f aca="false">Assumptions!$B$17*(0.6*MIN(1,Data_Clean!R2952/Assumptions!$B$22)+0.4*IF(Data_Clean!S2952="",0,Data_Clean!S2952))</f>
        <v>11.586</v>
      </c>
      <c r="N2952" s="16" t="n">
        <f aca="false">Assumptions!$B$18*MIN(1,(Data_Clean!F2952-1)/Assumptions!$B$23)</f>
        <v>15</v>
      </c>
      <c r="O2952" s="16" t="n">
        <f aca="false">Assumptions!$B$19*(0.4*IF(Data_Clean!E2952="",0,MIN(1,Data_Clean!E2952/12/Assumptions!$B$24))+0.35*IF(Data_Clean!D2952="Y",1,0)+0.25*(1-MIN(Data_Clean!T2952,3)/3))/IF(Data_Clean!E2952="",0.6,1)</f>
        <v>10.85</v>
      </c>
      <c r="P2952" s="16" t="n">
        <f aca="false">SUM(K2952:O2952)/(Assumptions!$D$5-IF(K2952="",Assumptions!$B$15,0))*100</f>
        <v>75.1564127434004</v>
      </c>
      <c r="Q2952" s="7" t="str">
        <f aca="false">IF(J2952&gt;=Assumptions!$B$26,"High",IF(J2952&gt;=Assumptions!$B$27,"Mid","Low"))</f>
        <v>Mid</v>
      </c>
      <c r="R2952" s="7" t="str">
        <f aca="false">IF(P2952&gt;=Assumptions!$B$28,"High",IF(P2952&gt;=Assumptions!$B$29,"Mid","Low"))</f>
        <v>High</v>
      </c>
      <c r="S2952" s="7" t="str">
        <f aca="false">INDEX(Assumptions!$B$33:$B$41,MATCH(Q2952&amp;"|"&amp;R2952,Assumptions!$A$33:$A$41,0))</f>
        <v>Engaged Builders</v>
      </c>
      <c r="T2952" s="7" t="n">
        <f aca="false">IF(ISNUMBER(Data_Clean!V2952),J2952*Data_Clean!V2952,0)</f>
        <v>22.975414111</v>
      </c>
    </row>
    <row r="2953" customFormat="false" ht="15" hidden="false" customHeight="false" outlineLevel="0" collapsed="false">
      <c r="A2953" s="15" t="str">
        <f aca="false">Data_Clean!A2953</f>
        <v>CX102949</v>
      </c>
      <c r="B2953" s="14" t="n">
        <f aca="false">Data_Clean!G2953*Assumptions!$B$5</f>
        <v>33.57475</v>
      </c>
      <c r="C2953" s="14" t="n">
        <f aca="false">IF(Data_Clean!H2953="",0,Data_Clean!H2953)*Assumptions!$B$6</f>
        <v>83.42232</v>
      </c>
      <c r="D2953" s="14" t="n">
        <f aca="false">Data_Clean!I2953*Assumptions!$B$7</f>
        <v>0</v>
      </c>
      <c r="E2953" s="14" t="n">
        <f aca="false">Data_Clean!J2953*Assumptions!$B$8</f>
        <v>0</v>
      </c>
      <c r="F2953" s="14" t="n">
        <f aca="false">Data_Clean!K2953*Assumptions!$B$9</f>
        <v>0</v>
      </c>
      <c r="G2953" s="14" t="n">
        <f aca="false">Data_Clean!L2953*Assumptions!$B$10</f>
        <v>0</v>
      </c>
      <c r="H2953" s="14" t="n">
        <f aca="false">IF(OR(Data_Clean!M2953="",Data_Clean!N2953=""),0,Data_Clean!M2953*Data_Clean!N2953/100)*Assumptions!$B$13*Assumptions!$B$11</f>
        <v>167.706</v>
      </c>
      <c r="I2953" s="14" t="n">
        <f aca="false">Data_Clean!O2953*4*Assumptions!$B$12</f>
        <v>0</v>
      </c>
      <c r="J2953" s="14" t="n">
        <f aca="false">SUM(B2953:I2953)</f>
        <v>284.70307</v>
      </c>
      <c r="K2953" s="16" t="n">
        <f aca="false">IF(Data_Clean!P2953="","",Assumptions!$B$15*0.5^(Data_Clean!P2953/Assumptions!$B$20))</f>
        <v>0.199375115847857</v>
      </c>
      <c r="L2953" s="16" t="n">
        <f aca="false">Assumptions!$B$16*MIN(1,LN(1+Data_Clean!Q2953)/LN(1+Assumptions!$B$21))</f>
        <v>0</v>
      </c>
      <c r="M2953" s="16" t="n">
        <f aca="false">Assumptions!$B$17*(0.6*MIN(1,Data_Clean!R2953/Assumptions!$B$22)+0.4*IF(Data_Clean!S2953="",0,Data_Clean!S2953))</f>
        <v>0</v>
      </c>
      <c r="N2953" s="16" t="n">
        <f aca="false">Assumptions!$B$18*MIN(1,(Data_Clean!F2953-1)/Assumptions!$B$23)</f>
        <v>10</v>
      </c>
      <c r="O2953" s="16" t="n">
        <f aca="false">Assumptions!$B$19*(0.4*IF(Data_Clean!E2953="",0,MIN(1,Data_Clean!E2953/12/Assumptions!$B$24))+0.35*IF(Data_Clean!D2953="Y",1,0)+0.25*(1-MIN(Data_Clean!T2953,3)/3))/IF(Data_Clean!E2953="",0.6,1)</f>
        <v>15</v>
      </c>
      <c r="P2953" s="16" t="n">
        <f aca="false">SUM(K2953:O2953)/(Assumptions!$D$5-IF(K2953="",Assumptions!$B$15,0))*100</f>
        <v>25.1993751158479</v>
      </c>
      <c r="Q2953" s="7" t="str">
        <f aca="false">IF(J2953&gt;=Assumptions!$B$26,"High",IF(J2953&gt;=Assumptions!$B$27,"Mid","Low"))</f>
        <v>Low</v>
      </c>
      <c r="R2953" s="7" t="str">
        <f aca="false">IF(P2953&gt;=Assumptions!$B$28,"High",IF(P2953&gt;=Assumptions!$B$29,"Mid","Low"))</f>
        <v>Low</v>
      </c>
      <c r="S2953" s="7" t="str">
        <f aca="false">INDEX(Assumptions!$B$33:$B$41,MATCH(Q2953&amp;"|"&amp;R2953,Assumptions!$A$33:$A$41,0))</f>
        <v>Dormant &amp; Low Value</v>
      </c>
      <c r="T2953" s="7" t="n">
        <f aca="false">IF(ISNUMBER(Data_Clean!V2953),J2953*Data_Clean!V2953,0)</f>
        <v>47.061417471</v>
      </c>
    </row>
    <row r="2954" customFormat="false" ht="15" hidden="false" customHeight="false" outlineLevel="0" collapsed="false">
      <c r="A2954" s="15" t="str">
        <f aca="false">Data_Clean!A2954</f>
        <v>CX102950</v>
      </c>
      <c r="B2954" s="14" t="n">
        <f aca="false">Data_Clean!G2954*Assumptions!$B$5</f>
        <v>54.93175</v>
      </c>
      <c r="C2954" s="14" t="n">
        <f aca="false">IF(Data_Clean!H2954="",0,Data_Clean!H2954)*Assumptions!$B$6</f>
        <v>231.73524</v>
      </c>
      <c r="D2954" s="14" t="n">
        <f aca="false">Data_Clean!I2954*Assumptions!$B$7</f>
        <v>880.8</v>
      </c>
      <c r="E2954" s="14" t="n">
        <f aca="false">Data_Clean!J2954*Assumptions!$B$8</f>
        <v>0</v>
      </c>
      <c r="F2954" s="14" t="n">
        <f aca="false">Data_Clean!K2954*Assumptions!$B$9</f>
        <v>0</v>
      </c>
      <c r="G2954" s="14" t="n">
        <f aca="false">Data_Clean!L2954*Assumptions!$B$10</f>
        <v>0</v>
      </c>
      <c r="H2954" s="14" t="n">
        <f aca="false">IF(OR(Data_Clean!M2954="",Data_Clean!N2954=""),0,Data_Clean!M2954*Data_Clean!N2954/100)*Assumptions!$B$13*Assumptions!$B$11</f>
        <v>74.25</v>
      </c>
      <c r="I2954" s="14" t="n">
        <f aca="false">Data_Clean!O2954*4*Assumptions!$B$12</f>
        <v>15.9216</v>
      </c>
      <c r="J2954" s="14" t="n">
        <f aca="false">SUM(B2954:I2954)</f>
        <v>1257.63859</v>
      </c>
      <c r="K2954" s="16" t="n">
        <f aca="false">IF(Data_Clean!P2954="","",Assumptions!$B$15*0.5^(Data_Clean!P2954/Assumptions!$B$20))</f>
        <v>28.6452481173125</v>
      </c>
      <c r="L2954" s="16" t="n">
        <f aca="false">Assumptions!$B$16*MIN(1,LN(1+Data_Clean!Q2954)/LN(1+Assumptions!$B$21))</f>
        <v>15.1699125520244</v>
      </c>
      <c r="M2954" s="16" t="n">
        <f aca="false">Assumptions!$B$17*(0.6*MIN(1,Data_Clean!R2954/Assumptions!$B$22)+0.4*IF(Data_Clean!S2954="",0,Data_Clean!S2954))</f>
        <v>4.5</v>
      </c>
      <c r="N2954" s="16" t="n">
        <f aca="false">Assumptions!$B$18*MIN(1,(Data_Clean!F2954-1)/Assumptions!$B$23)</f>
        <v>15</v>
      </c>
      <c r="O2954" s="16" t="n">
        <f aca="false">Assumptions!$B$19*(0.4*IF(Data_Clean!E2954="",0,MIN(1,Data_Clean!E2954/12/Assumptions!$B$24))+0.35*IF(Data_Clean!D2954="Y",1,0)+0.25*(1-MIN(Data_Clean!T2954,3)/3))/IF(Data_Clean!E2954="",0.6,1)</f>
        <v>15</v>
      </c>
      <c r="P2954" s="16" t="n">
        <f aca="false">SUM(K2954:O2954)/(Assumptions!$D$5-IF(K2954="",Assumptions!$B$15,0))*100</f>
        <v>78.3151606693369</v>
      </c>
      <c r="Q2954" s="7" t="str">
        <f aca="false">IF(J2954&gt;=Assumptions!$B$26,"High",IF(J2954&gt;=Assumptions!$B$27,"Mid","Low"))</f>
        <v>Mid</v>
      </c>
      <c r="R2954" s="7" t="str">
        <f aca="false">IF(P2954&gt;=Assumptions!$B$28,"High",IF(P2954&gt;=Assumptions!$B$29,"Mid","Low"))</f>
        <v>High</v>
      </c>
      <c r="S2954" s="7" t="str">
        <f aca="false">INDEX(Assumptions!$B$33:$B$41,MATCH(Q2954&amp;"|"&amp;R2954,Assumptions!$A$33:$A$41,0))</f>
        <v>Engaged Builders</v>
      </c>
      <c r="T2954" s="7" t="n">
        <f aca="false">IF(ISNUMBER(Data_Clean!V2954),J2954*Data_Clean!V2954,0)</f>
        <v>18.738814991</v>
      </c>
    </row>
    <row r="2955" customFormat="false" ht="15" hidden="false" customHeight="false" outlineLevel="0" collapsed="false">
      <c r="A2955" s="15" t="str">
        <f aca="false">Data_Clean!A2955</f>
        <v>CX102951</v>
      </c>
      <c r="B2955" s="14" t="n">
        <f aca="false">Data_Clean!G2955*Assumptions!$B$5</f>
        <v>46.2415</v>
      </c>
      <c r="C2955" s="14" t="n">
        <f aca="false">IF(Data_Clean!H2955="",0,Data_Clean!H2955)*Assumptions!$B$6</f>
        <v>20.06124</v>
      </c>
      <c r="D2955" s="14" t="n">
        <f aca="false">Data_Clean!I2955*Assumptions!$B$7</f>
        <v>0</v>
      </c>
      <c r="E2955" s="14" t="n">
        <f aca="false">Data_Clean!J2955*Assumptions!$B$8</f>
        <v>0</v>
      </c>
      <c r="F2955" s="14" t="n">
        <f aca="false">Data_Clean!K2955*Assumptions!$B$9</f>
        <v>0</v>
      </c>
      <c r="G2955" s="14" t="n">
        <f aca="false">Data_Clean!L2955*Assumptions!$B$10</f>
        <v>0</v>
      </c>
      <c r="H2955" s="14" t="n">
        <f aca="false">IF(OR(Data_Clean!M2955="",Data_Clean!N2955=""),0,Data_Clean!M2955*Data_Clean!N2955/100)*Assumptions!$B$13*Assumptions!$B$11</f>
        <v>0</v>
      </c>
      <c r="I2955" s="14" t="n">
        <f aca="false">Data_Clean!O2955*4*Assumptions!$B$12</f>
        <v>0</v>
      </c>
      <c r="J2955" s="14" t="n">
        <f aca="false">SUM(B2955:I2955)</f>
        <v>66.30274</v>
      </c>
      <c r="K2955" s="16" t="n">
        <f aca="false">IF(Data_Clean!P2955="","",Assumptions!$B$15*0.5^(Data_Clean!P2955/Assumptions!$B$20))</f>
        <v>28.6452481173125</v>
      </c>
      <c r="L2955" s="16" t="n">
        <f aca="false">Assumptions!$B$16*MIN(1,LN(1+Data_Clean!Q2955)/LN(1+Assumptions!$B$21))</f>
        <v>13.5873179074216</v>
      </c>
      <c r="M2955" s="16" t="n">
        <f aca="false">Assumptions!$B$17*(0.6*MIN(1,Data_Clean!R2955/Assumptions!$B$22)+0.4*IF(Data_Clean!S2955="",0,Data_Clean!S2955))</f>
        <v>6.57</v>
      </c>
      <c r="N2955" s="16" t="n">
        <f aca="false">Assumptions!$B$18*MIN(1,(Data_Clean!F2955-1)/Assumptions!$B$23)</f>
        <v>5</v>
      </c>
      <c r="O2955" s="16" t="n">
        <f aca="false">Assumptions!$B$19*(0.4*IF(Data_Clean!E2955="",0,MIN(1,Data_Clean!E2955/12/Assumptions!$B$24))+0.35*IF(Data_Clean!D2955="Y",1,0)+0.25*(1-MIN(Data_Clean!T2955,3)/3))/IF(Data_Clean!E2955="",0.6,1)</f>
        <v>9.75</v>
      </c>
      <c r="P2955" s="16" t="n">
        <f aca="false">SUM(K2955:O2955)/(Assumptions!$D$5-IF(K2955="",Assumptions!$B$15,0))*100</f>
        <v>63.5525660247341</v>
      </c>
      <c r="Q2955" s="7" t="str">
        <f aca="false">IF(J2955&gt;=Assumptions!$B$26,"High",IF(J2955&gt;=Assumptions!$B$27,"Mid","Low"))</f>
        <v>Low</v>
      </c>
      <c r="R2955" s="7" t="str">
        <f aca="false">IF(P2955&gt;=Assumptions!$B$28,"High",IF(P2955&gt;=Assumptions!$B$29,"Mid","Low"))</f>
        <v>Mid</v>
      </c>
      <c r="S2955" s="7" t="str">
        <f aca="false">INDEX(Assumptions!$B$33:$B$41,MATCH(Q2955&amp;"|"&amp;R2955,Assumptions!$A$33:$A$41,0))</f>
        <v>Light Touch</v>
      </c>
      <c r="T2955" s="7" t="n">
        <f aca="false">IF(ISNUMBER(Data_Clean!V2955),J2955*Data_Clean!V2955,0)</f>
        <v>3.421221384</v>
      </c>
    </row>
    <row r="2956" customFormat="false" ht="15" hidden="false" customHeight="false" outlineLevel="0" collapsed="false">
      <c r="A2956" s="15" t="str">
        <f aca="false">Data_Clean!A2956</f>
        <v>CX102952</v>
      </c>
      <c r="B2956" s="14" t="n">
        <f aca="false">Data_Clean!G2956*Assumptions!$B$5</f>
        <v>37.05975</v>
      </c>
      <c r="C2956" s="14" t="n">
        <f aca="false">IF(Data_Clean!H2956="",0,Data_Clean!H2956)*Assumptions!$B$6</f>
        <v>509.44068</v>
      </c>
      <c r="D2956" s="14" t="n">
        <f aca="false">Data_Clean!I2956*Assumptions!$B$7</f>
        <v>0</v>
      </c>
      <c r="E2956" s="14" t="n">
        <f aca="false">Data_Clean!J2956*Assumptions!$B$8</f>
        <v>0</v>
      </c>
      <c r="F2956" s="14" t="n">
        <f aca="false">Data_Clean!K2956*Assumptions!$B$9</f>
        <v>0</v>
      </c>
      <c r="G2956" s="14" t="n">
        <f aca="false">Data_Clean!L2956*Assumptions!$B$10</f>
        <v>0</v>
      </c>
      <c r="H2956" s="14" t="n">
        <f aca="false">IF(OR(Data_Clean!M2956="",Data_Clean!N2956=""),0,Data_Clean!M2956*Data_Clean!N2956/100)*Assumptions!$B$13*Assumptions!$B$11</f>
        <v>0</v>
      </c>
      <c r="I2956" s="14" t="n">
        <f aca="false">Data_Clean!O2956*4*Assumptions!$B$12</f>
        <v>0</v>
      </c>
      <c r="J2956" s="14" t="n">
        <f aca="false">SUM(B2956:I2956)</f>
        <v>546.50043</v>
      </c>
      <c r="K2956" s="16" t="n">
        <f aca="false">IF(Data_Clean!P2956="","",Assumptions!$B$15*0.5^(Data_Clean!P2956/Assumptions!$B$20))</f>
        <v>0.0160667721634955</v>
      </c>
      <c r="L2956" s="16" t="n">
        <f aca="false">Assumptions!$B$16*MIN(1,LN(1+Data_Clean!Q2956)/LN(1+Assumptions!$B$21))</f>
        <v>0</v>
      </c>
      <c r="M2956" s="16" t="n">
        <f aca="false">Assumptions!$B$17*(0.6*MIN(1,Data_Clean!R2956/Assumptions!$B$22)+0.4*IF(Data_Clean!S2956="",0,Data_Clean!S2956))</f>
        <v>0</v>
      </c>
      <c r="N2956" s="16" t="n">
        <f aca="false">Assumptions!$B$18*MIN(1,(Data_Clean!F2956-1)/Assumptions!$B$23)</f>
        <v>5</v>
      </c>
      <c r="O2956" s="16" t="n">
        <f aca="false">Assumptions!$B$19*(0.4*IF(Data_Clean!E2956="",0,MIN(1,Data_Clean!E2956/12/Assumptions!$B$24))+0.35*IF(Data_Clean!D2956="Y",1,0)+0.25*(1-MIN(Data_Clean!T2956,3)/3))/IF(Data_Clean!E2956="",0.6,1)</f>
        <v>8.95</v>
      </c>
      <c r="P2956" s="16" t="n">
        <f aca="false">SUM(K2956:O2956)/(Assumptions!$D$5-IF(K2956="",Assumptions!$B$15,0))*100</f>
        <v>13.9660667721635</v>
      </c>
      <c r="Q2956" s="7" t="str">
        <f aca="false">IF(J2956&gt;=Assumptions!$B$26,"High",IF(J2956&gt;=Assumptions!$B$27,"Mid","Low"))</f>
        <v>Mid</v>
      </c>
      <c r="R2956" s="7" t="str">
        <f aca="false">IF(P2956&gt;=Assumptions!$B$28,"High",IF(P2956&gt;=Assumptions!$B$29,"Mid","Low"))</f>
        <v>Low</v>
      </c>
      <c r="S2956" s="7" t="str">
        <f aca="false">INDEX(Assumptions!$B$33:$B$41,MATCH(Q2956&amp;"|"&amp;R2956,Assumptions!$A$33:$A$41,0))</f>
        <v>Light Touch</v>
      </c>
      <c r="T2956" s="7" t="n">
        <f aca="false">IF(ISNUMBER(Data_Clean!V2956),J2956*Data_Clean!V2956,0)</f>
        <v>181.383492717</v>
      </c>
    </row>
    <row r="2957" customFormat="false" ht="15" hidden="false" customHeight="false" outlineLevel="0" collapsed="false">
      <c r="A2957" s="15" t="str">
        <f aca="false">Data_Clean!A2957</f>
        <v>CX102953</v>
      </c>
      <c r="B2957" s="14" t="n">
        <f aca="false">Data_Clean!G2957*Assumptions!$B$5</f>
        <v>100.76025</v>
      </c>
      <c r="C2957" s="14" t="n">
        <f aca="false">IF(Data_Clean!H2957="",0,Data_Clean!H2957)*Assumptions!$B$6</f>
        <v>52.9686</v>
      </c>
      <c r="D2957" s="14" t="n">
        <f aca="false">Data_Clean!I2957*Assumptions!$B$7</f>
        <v>116</v>
      </c>
      <c r="E2957" s="14" t="n">
        <f aca="false">Data_Clean!J2957*Assumptions!$B$8</f>
        <v>0</v>
      </c>
      <c r="F2957" s="14" t="n">
        <f aca="false">Data_Clean!K2957*Assumptions!$B$9</f>
        <v>0</v>
      </c>
      <c r="G2957" s="14" t="n">
        <f aca="false">Data_Clean!L2957*Assumptions!$B$10</f>
        <v>0</v>
      </c>
      <c r="H2957" s="14" t="n">
        <f aca="false">IF(OR(Data_Clean!M2957="",Data_Clean!N2957=""),0,Data_Clean!M2957*Data_Clean!N2957/100)*Assumptions!$B$13*Assumptions!$B$11</f>
        <v>0</v>
      </c>
      <c r="I2957" s="14" t="n">
        <f aca="false">Data_Clean!O2957*4*Assumptions!$B$12</f>
        <v>0</v>
      </c>
      <c r="J2957" s="14" t="n">
        <f aca="false">SUM(B2957:I2957)</f>
        <v>269.72885</v>
      </c>
      <c r="K2957" s="16" t="n">
        <f aca="false">IF(Data_Clean!P2957="","",Assumptions!$B$15*0.5^(Data_Clean!P2957/Assumptions!$B$20))</f>
        <v>27.3516746567465</v>
      </c>
      <c r="L2957" s="16" t="n">
        <f aca="false">Assumptions!$B$16*MIN(1,LN(1+Data_Clean!Q2957)/LN(1+Assumptions!$B$21))</f>
        <v>10</v>
      </c>
      <c r="M2957" s="16" t="n">
        <f aca="false">Assumptions!$B$17*(0.6*MIN(1,Data_Clean!R2957/Assumptions!$B$22)+0.4*IF(Data_Clean!S2957="",0,Data_Clean!S2957))</f>
        <v>10.878</v>
      </c>
      <c r="N2957" s="16" t="n">
        <f aca="false">Assumptions!$B$18*MIN(1,(Data_Clean!F2957-1)/Assumptions!$B$23)</f>
        <v>15</v>
      </c>
      <c r="O2957" s="16" t="n">
        <f aca="false">Assumptions!$B$19*(0.4*IF(Data_Clean!E2957="",0,MIN(1,Data_Clean!E2957/12/Assumptions!$B$24))+0.35*IF(Data_Clean!D2957="Y",1,0)+0.25*(1-MIN(Data_Clean!T2957,3)/3))/IF(Data_Clean!E2957="",0.6,1)</f>
        <v>9.75</v>
      </c>
      <c r="P2957" s="16" t="n">
        <f aca="false">SUM(K2957:O2957)/(Assumptions!$D$5-IF(K2957="",Assumptions!$B$15,0))*100</f>
        <v>72.9796746567465</v>
      </c>
      <c r="Q2957" s="7" t="str">
        <f aca="false">IF(J2957&gt;=Assumptions!$B$26,"High",IF(J2957&gt;=Assumptions!$B$27,"Mid","Low"))</f>
        <v>Low</v>
      </c>
      <c r="R2957" s="7" t="str">
        <f aca="false">IF(P2957&gt;=Assumptions!$B$28,"High",IF(P2957&gt;=Assumptions!$B$29,"Mid","Low"))</f>
        <v>High</v>
      </c>
      <c r="S2957" s="7" t="str">
        <f aca="false">INDEX(Assumptions!$B$33:$B$41,MATCH(Q2957&amp;"|"&amp;R2957,Assumptions!$A$33:$A$41,0))</f>
        <v>Engaged Builders</v>
      </c>
      <c r="T2957" s="7" t="n">
        <f aca="false">IF(ISNUMBER(Data_Clean!V2957),J2957*Data_Clean!V2957,0)</f>
        <v>15.15876137</v>
      </c>
    </row>
    <row r="2958" customFormat="false" ht="15" hidden="false" customHeight="false" outlineLevel="0" collapsed="false">
      <c r="A2958" s="15" t="str">
        <f aca="false">Data_Clean!A2958</f>
        <v>CX102954</v>
      </c>
      <c r="B2958" s="14" t="n">
        <f aca="false">Data_Clean!G2958*Assumptions!$B$5</f>
        <v>113.77275</v>
      </c>
      <c r="C2958" s="14" t="n">
        <f aca="false">IF(Data_Clean!H2958="",0,Data_Clean!H2958)*Assumptions!$B$6</f>
        <v>393.44184</v>
      </c>
      <c r="D2958" s="14" t="n">
        <f aca="false">Data_Clean!I2958*Assumptions!$B$7</f>
        <v>168</v>
      </c>
      <c r="E2958" s="14" t="n">
        <f aca="false">Data_Clean!J2958*Assumptions!$B$8</f>
        <v>0</v>
      </c>
      <c r="F2958" s="14" t="n">
        <f aca="false">Data_Clean!K2958*Assumptions!$B$9</f>
        <v>2392.5</v>
      </c>
      <c r="G2958" s="14" t="n">
        <f aca="false">Data_Clean!L2958*Assumptions!$B$10</f>
        <v>0</v>
      </c>
      <c r="H2958" s="14" t="n">
        <f aca="false">IF(OR(Data_Clean!M2958="",Data_Clean!N2958=""),0,Data_Clean!M2958*Data_Clean!N2958/100)*Assumptions!$B$13*Assumptions!$B$11</f>
        <v>248.838</v>
      </c>
      <c r="I2958" s="14" t="n">
        <f aca="false">Data_Clean!O2958*4*Assumptions!$B$12</f>
        <v>23.62128</v>
      </c>
      <c r="J2958" s="14" t="n">
        <f aca="false">SUM(B2958:I2958)</f>
        <v>3340.17387</v>
      </c>
      <c r="K2958" s="16" t="n">
        <f aca="false">IF(Data_Clean!P2958="","",Assumptions!$B$15*0.5^(Data_Clean!P2958/Assumptions!$B$20))</f>
        <v>23.267171427506</v>
      </c>
      <c r="L2958" s="16" t="n">
        <f aca="false">Assumptions!$B$16*MIN(1,LN(1+Data_Clean!Q2958)/LN(1+Assumptions!$B$21))</f>
        <v>17.4085470589551</v>
      </c>
      <c r="M2958" s="16" t="n">
        <f aca="false">Assumptions!$B$17*(0.6*MIN(1,Data_Clean!R2958/Assumptions!$B$22)+0.4*IF(Data_Clean!S2958="",0,Data_Clean!S2958))</f>
        <v>14.628</v>
      </c>
      <c r="N2958" s="16" t="n">
        <f aca="false">Assumptions!$B$18*MIN(1,(Data_Clean!F2958-1)/Assumptions!$B$23)</f>
        <v>20</v>
      </c>
      <c r="O2958" s="16" t="n">
        <f aca="false">Assumptions!$B$19*(0.4*IF(Data_Clean!E2958="",0,MIN(1,Data_Clean!E2958/12/Assumptions!$B$24))+0.35*IF(Data_Clean!D2958="Y",1,0)+0.25*(1-MIN(Data_Clean!T2958,3)/3))/IF(Data_Clean!E2958="",0.6,1)</f>
        <v>15</v>
      </c>
      <c r="P2958" s="16" t="n">
        <f aca="false">SUM(K2958:O2958)/(Assumptions!$D$5-IF(K2958="",Assumptions!$B$15,0))*100</f>
        <v>90.3037184864611</v>
      </c>
      <c r="Q2958" s="7" t="str">
        <f aca="false">IF(J2958&gt;=Assumptions!$B$26,"High",IF(J2958&gt;=Assumptions!$B$27,"Mid","Low"))</f>
        <v>High</v>
      </c>
      <c r="R2958" s="7" t="str">
        <f aca="false">IF(P2958&gt;=Assumptions!$B$28,"High",IF(P2958&gt;=Assumptions!$B$29,"Mid","Low"))</f>
        <v>High</v>
      </c>
      <c r="S2958" s="7" t="str">
        <f aca="false">INDEX(Assumptions!$B$33:$B$41,MATCH(Q2958&amp;"|"&amp;R2958,Assumptions!$A$33:$A$41,0))</f>
        <v>Premier Advocates</v>
      </c>
      <c r="T2958" s="7" t="n">
        <f aca="false">IF(ISNUMBER(Data_Clean!V2958),J2958*Data_Clean!V2958,0)</f>
        <v>38.746016892</v>
      </c>
    </row>
    <row r="2959" customFormat="false" ht="15" hidden="false" customHeight="false" outlineLevel="0" collapsed="false">
      <c r="A2959" s="15" t="str">
        <f aca="false">Data_Clean!A2959</f>
        <v>CX102955</v>
      </c>
      <c r="B2959" s="14" t="n">
        <f aca="false">Data_Clean!G2959*Assumptions!$B$5</f>
        <v>276.87025</v>
      </c>
      <c r="C2959" s="14" t="n">
        <f aca="false">IF(Data_Clean!H2959="",0,Data_Clean!H2959)*Assumptions!$B$6</f>
        <v>384.22848</v>
      </c>
      <c r="D2959" s="14" t="n">
        <f aca="false">Data_Clean!I2959*Assumptions!$B$7</f>
        <v>0</v>
      </c>
      <c r="E2959" s="14" t="n">
        <f aca="false">Data_Clean!J2959*Assumptions!$B$8</f>
        <v>0</v>
      </c>
      <c r="F2959" s="14" t="n">
        <f aca="false">Data_Clean!K2959*Assumptions!$B$9</f>
        <v>5778.3</v>
      </c>
      <c r="G2959" s="14" t="n">
        <f aca="false">Data_Clean!L2959*Assumptions!$B$10</f>
        <v>0</v>
      </c>
      <c r="H2959" s="14" t="n">
        <f aca="false">IF(OR(Data_Clean!M2959="",Data_Clean!N2959=""),0,Data_Clean!M2959*Data_Clean!N2959/100)*Assumptions!$B$13*Assumptions!$B$11</f>
        <v>0</v>
      </c>
      <c r="I2959" s="14" t="n">
        <f aca="false">Data_Clean!O2959*4*Assumptions!$B$12</f>
        <v>0</v>
      </c>
      <c r="J2959" s="14" t="n">
        <f aca="false">SUM(B2959:I2959)</f>
        <v>6439.39873</v>
      </c>
      <c r="K2959" s="16" t="n">
        <f aca="false">IF(Data_Clean!P2959="","",Assumptions!$B$15*0.5^(Data_Clean!P2959/Assumptions!$B$20))</f>
        <v>28.6452481173125</v>
      </c>
      <c r="L2959" s="16" t="n">
        <f aca="false">Assumptions!$B$16*MIN(1,LN(1+Data_Clean!Q2959)/LN(1+Assumptions!$B$21))</f>
        <v>13.5873179074216</v>
      </c>
      <c r="M2959" s="16" t="n">
        <f aca="false">Assumptions!$B$17*(0.6*MIN(1,Data_Clean!R2959/Assumptions!$B$22)+0.4*IF(Data_Clean!S2959="",0,Data_Clean!S2959))</f>
        <v>6</v>
      </c>
      <c r="N2959" s="16" t="n">
        <f aca="false">Assumptions!$B$18*MIN(1,(Data_Clean!F2959-1)/Assumptions!$B$23)</f>
        <v>10</v>
      </c>
      <c r="O2959" s="16" t="n">
        <f aca="false">Assumptions!$B$19*(0.4*IF(Data_Clean!E2959="",0,MIN(1,Data_Clean!E2959/12/Assumptions!$B$24))+0.35*IF(Data_Clean!D2959="Y",1,0)+0.25*(1-MIN(Data_Clean!T2959,3)/3))/IF(Data_Clean!E2959="",0.6,1)</f>
        <v>15</v>
      </c>
      <c r="P2959" s="16" t="n">
        <f aca="false">SUM(K2959:O2959)/(Assumptions!$D$5-IF(K2959="",Assumptions!$B$15,0))*100</f>
        <v>73.2325660247341</v>
      </c>
      <c r="Q2959" s="7" t="str">
        <f aca="false">IF(J2959&gt;=Assumptions!$B$26,"High",IF(J2959&gt;=Assumptions!$B$27,"Mid","Low"))</f>
        <v>High</v>
      </c>
      <c r="R2959" s="7" t="str">
        <f aca="false">IF(P2959&gt;=Assumptions!$B$28,"High",IF(P2959&gt;=Assumptions!$B$29,"Mid","Low"))</f>
        <v>High</v>
      </c>
      <c r="S2959" s="7" t="str">
        <f aca="false">INDEX(Assumptions!$B$33:$B$41,MATCH(Q2959&amp;"|"&amp;R2959,Assumptions!$A$33:$A$41,0))</f>
        <v>Premier Advocates</v>
      </c>
      <c r="T2959" s="7" t="n">
        <f aca="false">IF(ISNUMBER(Data_Clean!V2959),J2959*Data_Clean!V2959,0)</f>
        <v>217.007737201</v>
      </c>
    </row>
    <row r="2960" customFormat="false" ht="15" hidden="false" customHeight="false" outlineLevel="0" collapsed="false">
      <c r="A2960" s="15" t="str">
        <f aca="false">Data_Clean!A2960</f>
        <v>CX102956</v>
      </c>
      <c r="B2960" s="14" t="n">
        <f aca="false">Data_Clean!G2960*Assumptions!$B$5</f>
        <v>67.56675</v>
      </c>
      <c r="C2960" s="14" t="n">
        <f aca="false">IF(Data_Clean!H2960="",0,Data_Clean!H2960)*Assumptions!$B$6</f>
        <v>123.8568</v>
      </c>
      <c r="D2960" s="14" t="n">
        <f aca="false">Data_Clean!I2960*Assumptions!$B$7</f>
        <v>0</v>
      </c>
      <c r="E2960" s="14" t="n">
        <f aca="false">Data_Clean!J2960*Assumptions!$B$8</f>
        <v>0</v>
      </c>
      <c r="F2960" s="14" t="n">
        <f aca="false">Data_Clean!K2960*Assumptions!$B$9</f>
        <v>0</v>
      </c>
      <c r="G2960" s="14" t="n">
        <f aca="false">Data_Clean!L2960*Assumptions!$B$10</f>
        <v>434.7</v>
      </c>
      <c r="H2960" s="14" t="n">
        <f aca="false">IF(OR(Data_Clean!M2960="",Data_Clean!N2960=""),0,Data_Clean!M2960*Data_Clean!N2960/100)*Assumptions!$B$13*Assumptions!$B$11</f>
        <v>0</v>
      </c>
      <c r="I2960" s="14" t="n">
        <f aca="false">Data_Clean!O2960*4*Assumptions!$B$12</f>
        <v>0</v>
      </c>
      <c r="J2960" s="14" t="n">
        <f aca="false">SUM(B2960:I2960)</f>
        <v>626.12355</v>
      </c>
      <c r="K2960" s="16" t="n">
        <f aca="false">IF(Data_Clean!P2960="","",Assumptions!$B$15*0.5^(Data_Clean!P2960/Assumptions!$B$20))</f>
        <v>28.6452481173125</v>
      </c>
      <c r="L2960" s="16" t="n">
        <f aca="false">Assumptions!$B$16*MIN(1,LN(1+Data_Clean!Q2960)/LN(1+Assumptions!$B$21))</f>
        <v>19.0348104158077</v>
      </c>
      <c r="M2960" s="16" t="n">
        <f aca="false">Assumptions!$B$17*(0.6*MIN(1,Data_Clean!R2960/Assumptions!$B$22)+0.4*IF(Data_Clean!S2960="",0,Data_Clean!S2960))</f>
        <v>12.954</v>
      </c>
      <c r="N2960" s="16" t="n">
        <f aca="false">Assumptions!$B$18*MIN(1,(Data_Clean!F2960-1)/Assumptions!$B$23)</f>
        <v>10</v>
      </c>
      <c r="O2960" s="16" t="n">
        <f aca="false">Assumptions!$B$19*(0.4*IF(Data_Clean!E2960="",0,MIN(1,Data_Clean!E2960/12/Assumptions!$B$24))+0.35*IF(Data_Clean!D2960="Y",1,0)+0.25*(1-MIN(Data_Clean!T2960,3)/3))/IF(Data_Clean!E2960="",0.6,1)</f>
        <v>9.75</v>
      </c>
      <c r="P2960" s="16" t="n">
        <f aca="false">SUM(K2960:O2960)/(Assumptions!$D$5-IF(K2960="",Assumptions!$B$15,0))*100</f>
        <v>80.3840585331201</v>
      </c>
      <c r="Q2960" s="7" t="str">
        <f aca="false">IF(J2960&gt;=Assumptions!$B$26,"High",IF(J2960&gt;=Assumptions!$B$27,"Mid","Low"))</f>
        <v>Mid</v>
      </c>
      <c r="R2960" s="7" t="str">
        <f aca="false">IF(P2960&gt;=Assumptions!$B$28,"High",IF(P2960&gt;=Assumptions!$B$29,"Mid","Low"))</f>
        <v>High</v>
      </c>
      <c r="S2960" s="7" t="str">
        <f aca="false">INDEX(Assumptions!$B$33:$B$41,MATCH(Q2960&amp;"|"&amp;R2960,Assumptions!$A$33:$A$41,0))</f>
        <v>Engaged Builders</v>
      </c>
      <c r="T2960" s="7" t="n">
        <f aca="false">IF(ISNUMBER(Data_Clean!V2960),J2960*Data_Clean!V2960,0)</f>
        <v>25.42061613</v>
      </c>
    </row>
    <row r="2961" customFormat="false" ht="15" hidden="false" customHeight="false" outlineLevel="0" collapsed="false">
      <c r="A2961" s="15" t="str">
        <f aca="false">Data_Clean!A2961</f>
        <v>CX102957</v>
      </c>
      <c r="B2961" s="14" t="n">
        <f aca="false">Data_Clean!G2961*Assumptions!$B$5</f>
        <v>5.5465</v>
      </c>
      <c r="C2961" s="14" t="n">
        <f aca="false">IF(Data_Clean!H2961="",0,Data_Clean!H2961)*Assumptions!$B$6</f>
        <v>15.15924</v>
      </c>
      <c r="D2961" s="14" t="n">
        <f aca="false">Data_Clean!I2961*Assumptions!$B$7</f>
        <v>0</v>
      </c>
      <c r="E2961" s="14" t="n">
        <f aca="false">Data_Clean!J2961*Assumptions!$B$8</f>
        <v>0</v>
      </c>
      <c r="F2961" s="14" t="n">
        <f aca="false">Data_Clean!K2961*Assumptions!$B$9</f>
        <v>0</v>
      </c>
      <c r="G2961" s="14" t="n">
        <f aca="false">Data_Clean!L2961*Assumptions!$B$10</f>
        <v>0</v>
      </c>
      <c r="H2961" s="14" t="n">
        <f aca="false">IF(OR(Data_Clean!M2961="",Data_Clean!N2961=""),0,Data_Clean!M2961*Data_Clean!N2961/100)*Assumptions!$B$13*Assumptions!$B$11</f>
        <v>31.902</v>
      </c>
      <c r="I2961" s="14" t="n">
        <f aca="false">Data_Clean!O2961*4*Assumptions!$B$12</f>
        <v>5.32224</v>
      </c>
      <c r="J2961" s="14" t="n">
        <f aca="false">SUM(B2961:I2961)</f>
        <v>57.92998</v>
      </c>
      <c r="K2961" s="16" t="n">
        <f aca="false">IF(Data_Clean!P2961="","",Assumptions!$B$15*0.5^(Data_Clean!P2961/Assumptions!$B$20))</f>
        <v>20.7286931995166</v>
      </c>
      <c r="L2961" s="16" t="n">
        <f aca="false">Assumptions!$B$16*MIN(1,LN(1+Data_Clean!Q2961)/LN(1+Assumptions!$B$21))</f>
        <v>15.9666747748371</v>
      </c>
      <c r="M2961" s="16" t="n">
        <f aca="false">Assumptions!$B$17*(0.6*MIN(1,Data_Clean!R2961/Assumptions!$B$22)+0.4*IF(Data_Clean!S2961="",0,Data_Clean!S2961))</f>
        <v>11.73</v>
      </c>
      <c r="N2961" s="16" t="n">
        <f aca="false">Assumptions!$B$18*MIN(1,(Data_Clean!F2961-1)/Assumptions!$B$23)</f>
        <v>10</v>
      </c>
      <c r="O2961" s="16" t="n">
        <f aca="false">Assumptions!$B$19*(0.4*IF(Data_Clean!E2961="",0,MIN(1,Data_Clean!E2961/12/Assumptions!$B$24))+0.35*IF(Data_Clean!D2961="Y",1,0)+0.25*(1-MIN(Data_Clean!T2961,3)/3))/IF(Data_Clean!E2961="",0.6,1)</f>
        <v>9.05</v>
      </c>
      <c r="P2961" s="16" t="n">
        <f aca="false">SUM(K2961:O2961)/(Assumptions!$D$5-IF(K2961="",Assumptions!$B$15,0))*100</f>
        <v>67.4753679743538</v>
      </c>
      <c r="Q2961" s="7" t="str">
        <f aca="false">IF(J2961&gt;=Assumptions!$B$26,"High",IF(J2961&gt;=Assumptions!$B$27,"Mid","Low"))</f>
        <v>Low</v>
      </c>
      <c r="R2961" s="7" t="str">
        <f aca="false">IF(P2961&gt;=Assumptions!$B$28,"High",IF(P2961&gt;=Assumptions!$B$29,"Mid","Low"))</f>
        <v>Mid</v>
      </c>
      <c r="S2961" s="7" t="str">
        <f aca="false">INDEX(Assumptions!$B$33:$B$41,MATCH(Q2961&amp;"|"&amp;R2961,Assumptions!$A$33:$A$41,0))</f>
        <v>Light Touch</v>
      </c>
      <c r="T2961" s="7" t="n">
        <f aca="false">IF(ISNUMBER(Data_Clean!V2961),J2961*Data_Clean!V2961,0)</f>
        <v>1.118048614</v>
      </c>
    </row>
    <row r="2962" customFormat="false" ht="15" hidden="false" customHeight="false" outlineLevel="0" collapsed="false">
      <c r="A2962" s="15" t="str">
        <f aca="false">Data_Clean!A2962</f>
        <v>CX102958</v>
      </c>
      <c r="B2962" s="14" t="n">
        <f aca="false">Data_Clean!G2962*Assumptions!$B$5</f>
        <v>410.155</v>
      </c>
      <c r="C2962" s="14" t="n">
        <f aca="false">IF(Data_Clean!H2962="",0,Data_Clean!H2962)*Assumptions!$B$6</f>
        <v>74.2422</v>
      </c>
      <c r="D2962" s="14" t="n">
        <f aca="false">Data_Clean!I2962*Assumptions!$B$7</f>
        <v>0</v>
      </c>
      <c r="E2962" s="14" t="n">
        <f aca="false">Data_Clean!J2962*Assumptions!$B$8</f>
        <v>0</v>
      </c>
      <c r="F2962" s="14" t="n">
        <f aca="false">Data_Clean!K2962*Assumptions!$B$9</f>
        <v>0</v>
      </c>
      <c r="G2962" s="14" t="n">
        <f aca="false">Data_Clean!L2962*Assumptions!$B$10</f>
        <v>0</v>
      </c>
      <c r="H2962" s="14" t="n">
        <f aca="false">IF(OR(Data_Clean!M2962="",Data_Clean!N2962=""),0,Data_Clean!M2962*Data_Clean!N2962/100)*Assumptions!$B$13*Assumptions!$B$11</f>
        <v>618.792</v>
      </c>
      <c r="I2962" s="14" t="n">
        <f aca="false">Data_Clean!O2962*4*Assumptions!$B$12</f>
        <v>106.43184</v>
      </c>
      <c r="J2962" s="14" t="n">
        <f aca="false">SUM(B2962:I2962)</f>
        <v>1209.62104</v>
      </c>
      <c r="K2962" s="16" t="n">
        <f aca="false">IF(Data_Clean!P2962="","",Assumptions!$B$15*0.5^(Data_Clean!P2962/Assumptions!$B$20))</f>
        <v>30</v>
      </c>
      <c r="L2962" s="16" t="n">
        <f aca="false">Assumptions!$B$16*MIN(1,LN(1+Data_Clean!Q2962)/LN(1+Assumptions!$B$21))</f>
        <v>17.3438895790733</v>
      </c>
      <c r="M2962" s="16" t="n">
        <f aca="false">Assumptions!$B$17*(0.6*MIN(1,Data_Clean!R2962/Assumptions!$B$22)+0.4*IF(Data_Clean!S2962="",0,Data_Clean!S2962))</f>
        <v>11.676</v>
      </c>
      <c r="N2962" s="16" t="n">
        <f aca="false">Assumptions!$B$18*MIN(1,(Data_Clean!F2962-1)/Assumptions!$B$23)</f>
        <v>10</v>
      </c>
      <c r="O2962" s="16" t="n">
        <f aca="false">Assumptions!$B$19*(0.4*IF(Data_Clean!E2962="",0,MIN(1,Data_Clean!E2962/12/Assumptions!$B$24))+0.35*IF(Data_Clean!D2962="Y",1,0)+0.25*(1-MIN(Data_Clean!T2962,3)/3))/IF(Data_Clean!E2962="",0.6,1)</f>
        <v>11.95</v>
      </c>
      <c r="P2962" s="16" t="n">
        <f aca="false">SUM(K2962:O2962)/(Assumptions!$D$5-IF(K2962="",Assumptions!$B$15,0))*100</f>
        <v>80.9698895790733</v>
      </c>
      <c r="Q2962" s="7" t="str">
        <f aca="false">IF(J2962&gt;=Assumptions!$B$26,"High",IF(J2962&gt;=Assumptions!$B$27,"Mid","Low"))</f>
        <v>Mid</v>
      </c>
      <c r="R2962" s="7" t="str">
        <f aca="false">IF(P2962&gt;=Assumptions!$B$28,"High",IF(P2962&gt;=Assumptions!$B$29,"Mid","Low"))</f>
        <v>High</v>
      </c>
      <c r="S2962" s="7" t="str">
        <f aca="false">INDEX(Assumptions!$B$33:$B$41,MATCH(Q2962&amp;"|"&amp;R2962,Assumptions!$A$33:$A$41,0))</f>
        <v>Engaged Builders</v>
      </c>
      <c r="T2962" s="7" t="n">
        <f aca="false">IF(ISNUMBER(Data_Clean!V2962),J2962*Data_Clean!V2962,0)</f>
        <v>20.200671368</v>
      </c>
    </row>
    <row r="2963" customFormat="false" ht="15" hidden="false" customHeight="false" outlineLevel="0" collapsed="false">
      <c r="A2963" s="15" t="str">
        <f aca="false">Data_Clean!A2963</f>
        <v>CX102959</v>
      </c>
      <c r="B2963" s="14" t="n">
        <f aca="false">Data_Clean!G2963*Assumptions!$B$5</f>
        <v>349.60075</v>
      </c>
      <c r="C2963" s="14" t="n">
        <f aca="false">IF(Data_Clean!H2963="",0,Data_Clean!H2963)*Assumptions!$B$6</f>
        <v>0</v>
      </c>
      <c r="D2963" s="14" t="n">
        <f aca="false">Data_Clean!I2963*Assumptions!$B$7</f>
        <v>0</v>
      </c>
      <c r="E2963" s="14" t="n">
        <f aca="false">Data_Clean!J2963*Assumptions!$B$8</f>
        <v>0</v>
      </c>
      <c r="F2963" s="14" t="n">
        <f aca="false">Data_Clean!K2963*Assumptions!$B$9</f>
        <v>2820.4</v>
      </c>
      <c r="G2963" s="14" t="n">
        <f aca="false">Data_Clean!L2963*Assumptions!$B$10</f>
        <v>0</v>
      </c>
      <c r="H2963" s="14" t="n">
        <f aca="false">IF(OR(Data_Clean!M2963="",Data_Clean!N2963=""),0,Data_Clean!M2963*Data_Clean!N2963/100)*Assumptions!$B$13*Assumptions!$B$11</f>
        <v>209.484</v>
      </c>
      <c r="I2963" s="14" t="n">
        <f aca="false">Data_Clean!O2963*4*Assumptions!$B$12</f>
        <v>13.9752</v>
      </c>
      <c r="J2963" s="14" t="n">
        <f aca="false">SUM(B2963:I2963)</f>
        <v>3393.45995</v>
      </c>
      <c r="K2963" s="16" t="n">
        <f aca="false">IF(Data_Clean!P2963="","",Assumptions!$B$15*0.5^(Data_Clean!P2963/Assumptions!$B$20))</f>
        <v>16.4523746954194</v>
      </c>
      <c r="L2963" s="16" t="n">
        <f aca="false">Assumptions!$B$16*MIN(1,LN(1+Data_Clean!Q2963)/LN(1+Assumptions!$B$21))</f>
        <v>12.0537864630054</v>
      </c>
      <c r="M2963" s="16" t="n">
        <f aca="false">Assumptions!$B$17*(0.6*MIN(1,Data_Clean!R2963/Assumptions!$B$22)+0.4*IF(Data_Clean!S2963="",0,Data_Clean!S2963))</f>
        <v>5.4</v>
      </c>
      <c r="N2963" s="16" t="n">
        <f aca="false">Assumptions!$B$18*MIN(1,(Data_Clean!F2963-1)/Assumptions!$B$23)</f>
        <v>10</v>
      </c>
      <c r="O2963" s="16" t="n">
        <f aca="false">Assumptions!$B$19*(0.4*IF(Data_Clean!E2963="",0,MIN(1,Data_Clean!E2963/12/Assumptions!$B$24))+0.35*IF(Data_Clean!D2963="Y",1,0)+0.25*(1-MIN(Data_Clean!T2963,3)/3))/IF(Data_Clean!E2963="",0.6,1)</f>
        <v>9.75</v>
      </c>
      <c r="P2963" s="16" t="n">
        <f aca="false">SUM(K2963:O2963)/(Assumptions!$D$5-IF(K2963="",Assumptions!$B$15,0))*100</f>
        <v>53.6561611584248</v>
      </c>
      <c r="Q2963" s="7" t="str">
        <f aca="false">IF(J2963&gt;=Assumptions!$B$26,"High",IF(J2963&gt;=Assumptions!$B$27,"Mid","Low"))</f>
        <v>High</v>
      </c>
      <c r="R2963" s="7" t="str">
        <f aca="false">IF(P2963&gt;=Assumptions!$B$28,"High",IF(P2963&gt;=Assumptions!$B$29,"Mid","Low"))</f>
        <v>Mid</v>
      </c>
      <c r="S2963" s="7" t="str">
        <f aca="false">INDEX(Assumptions!$B$33:$B$41,MATCH(Q2963&amp;"|"&amp;R2963,Assumptions!$A$33:$A$41,0))</f>
        <v>Established Core</v>
      </c>
      <c r="T2963" s="7" t="n">
        <f aca="false">IF(ISNUMBER(Data_Clean!V2963),J2963*Data_Clean!V2963,0)</f>
        <v>221.25358874</v>
      </c>
    </row>
    <row r="2964" customFormat="false" ht="15" hidden="false" customHeight="false" outlineLevel="0" collapsed="false">
      <c r="A2964" s="15" t="str">
        <f aca="false">Data_Clean!A2964</f>
        <v>CX102960</v>
      </c>
      <c r="B2964" s="14" t="n">
        <f aca="false">Data_Clean!G2964*Assumptions!$B$5</f>
        <v>89.891</v>
      </c>
      <c r="C2964" s="14" t="n">
        <f aca="false">IF(Data_Clean!H2964="",0,Data_Clean!H2964)*Assumptions!$B$6</f>
        <v>0</v>
      </c>
      <c r="D2964" s="14" t="n">
        <f aca="false">Data_Clean!I2964*Assumptions!$B$7</f>
        <v>0</v>
      </c>
      <c r="E2964" s="14" t="n">
        <f aca="false">Data_Clean!J2964*Assumptions!$B$8</f>
        <v>0</v>
      </c>
      <c r="F2964" s="14" t="n">
        <f aca="false">Data_Clean!K2964*Assumptions!$B$9</f>
        <v>1017.5</v>
      </c>
      <c r="G2964" s="14" t="n">
        <f aca="false">Data_Clean!L2964*Assumptions!$B$10</f>
        <v>0</v>
      </c>
      <c r="H2964" s="14" t="n">
        <f aca="false">IF(OR(Data_Clean!M2964="",Data_Clean!N2964=""),0,Data_Clean!M2964*Data_Clean!N2964/100)*Assumptions!$B$13*Assumptions!$B$11</f>
        <v>232.776</v>
      </c>
      <c r="I2964" s="14" t="n">
        <f aca="false">Data_Clean!O2964*4*Assumptions!$B$12</f>
        <v>0</v>
      </c>
      <c r="J2964" s="14" t="n">
        <f aca="false">SUM(B2964:I2964)</f>
        <v>1340.167</v>
      </c>
      <c r="K2964" s="16" t="n">
        <f aca="false">IF(Data_Clean!P2964="","",Assumptions!$B$15*0.5^(Data_Clean!P2964/Assumptions!$B$20))</f>
        <v>2.36235196855289</v>
      </c>
      <c r="L2964" s="16" t="n">
        <f aca="false">Assumptions!$B$16*MIN(1,LN(1+Data_Clean!Q2964)/LN(1+Assumptions!$B$21))</f>
        <v>0</v>
      </c>
      <c r="M2964" s="16" t="n">
        <f aca="false">Assumptions!$B$17*(0.6*MIN(1,Data_Clean!R2964/Assumptions!$B$22)+0.4*IF(Data_Clean!S2964="",0,Data_Clean!S2964))</f>
        <v>2.7</v>
      </c>
      <c r="N2964" s="16" t="n">
        <f aca="false">Assumptions!$B$18*MIN(1,(Data_Clean!F2964-1)/Assumptions!$B$23)</f>
        <v>10</v>
      </c>
      <c r="O2964" s="16" t="n">
        <f aca="false">Assumptions!$B$19*(0.4*IF(Data_Clean!E2964="",0,MIN(1,Data_Clean!E2964/12/Assumptions!$B$24))+0.35*IF(Data_Clean!D2964="Y",1,0)+0.25*(1-MIN(Data_Clean!T2964,3)/3))/IF(Data_Clean!E2964="",0.6,1)</f>
        <v>2.95</v>
      </c>
      <c r="P2964" s="16" t="n">
        <f aca="false">SUM(K2964:O2964)/(Assumptions!$D$5-IF(K2964="",Assumptions!$B$15,0))*100</f>
        <v>18.0123519685529</v>
      </c>
      <c r="Q2964" s="7" t="str">
        <f aca="false">IF(J2964&gt;=Assumptions!$B$26,"High",IF(J2964&gt;=Assumptions!$B$27,"Mid","Low"))</f>
        <v>Mid</v>
      </c>
      <c r="R2964" s="7" t="str">
        <f aca="false">IF(P2964&gt;=Assumptions!$B$28,"High",IF(P2964&gt;=Assumptions!$B$29,"Mid","Low"))</f>
        <v>Low</v>
      </c>
      <c r="S2964" s="7" t="str">
        <f aca="false">INDEX(Assumptions!$B$33:$B$41,MATCH(Q2964&amp;"|"&amp;R2964,Assumptions!$A$33:$A$41,0))</f>
        <v>Light Touch</v>
      </c>
      <c r="T2964" s="7" t="n">
        <f aca="false">IF(ISNUMBER(Data_Clean!V2964),J2964*Data_Clean!V2964,0)</f>
        <v>673.0318674</v>
      </c>
    </row>
    <row r="2965" customFormat="false" ht="15" hidden="false" customHeight="false" outlineLevel="0" collapsed="false">
      <c r="A2965" s="15" t="str">
        <f aca="false">Data_Clean!A2965</f>
        <v>CX102961</v>
      </c>
      <c r="B2965" s="14" t="n">
        <f aca="false">Data_Clean!G2965*Assumptions!$B$5</f>
        <v>88.56125</v>
      </c>
      <c r="C2965" s="14" t="n">
        <f aca="false">IF(Data_Clean!H2965="",0,Data_Clean!H2965)*Assumptions!$B$6</f>
        <v>413.73228</v>
      </c>
      <c r="D2965" s="14" t="n">
        <f aca="false">Data_Clean!I2965*Assumptions!$B$7</f>
        <v>0</v>
      </c>
      <c r="E2965" s="14" t="n">
        <f aca="false">Data_Clean!J2965*Assumptions!$B$8</f>
        <v>0</v>
      </c>
      <c r="F2965" s="14" t="n">
        <f aca="false">Data_Clean!K2965*Assumptions!$B$9</f>
        <v>0</v>
      </c>
      <c r="G2965" s="14" t="n">
        <f aca="false">Data_Clean!L2965*Assumptions!$B$10</f>
        <v>0</v>
      </c>
      <c r="H2965" s="14" t="n">
        <f aca="false">IF(OR(Data_Clean!M2965="",Data_Clean!N2965=""),0,Data_Clean!M2965*Data_Clean!N2965/100)*Assumptions!$B$13*Assumptions!$B$11</f>
        <v>225.57</v>
      </c>
      <c r="I2965" s="14" t="n">
        <f aca="false">Data_Clean!O2965*4*Assumptions!$B$12</f>
        <v>12.85152</v>
      </c>
      <c r="J2965" s="14" t="n">
        <f aca="false">SUM(B2965:I2965)</f>
        <v>740.71505</v>
      </c>
      <c r="K2965" s="16" t="n">
        <f aca="false">IF(Data_Clean!P2965="","",Assumptions!$B$15*0.5^(Data_Clean!P2965/Assumptions!$B$20))</f>
        <v>27.3516746567465</v>
      </c>
      <c r="L2965" s="16" t="n">
        <f aca="false">Assumptions!$B$16*MIN(1,LN(1+Data_Clean!Q2965)/LN(1+Assumptions!$B$21))</f>
        <v>12.6966447294858</v>
      </c>
      <c r="M2965" s="16" t="n">
        <f aca="false">Assumptions!$B$17*(0.6*MIN(1,Data_Clean!R2965/Assumptions!$B$22)+0.4*IF(Data_Clean!S2965="",0,Data_Clean!S2965))</f>
        <v>11.13</v>
      </c>
      <c r="N2965" s="16" t="n">
        <f aca="false">Assumptions!$B$18*MIN(1,(Data_Clean!F2965-1)/Assumptions!$B$23)</f>
        <v>10</v>
      </c>
      <c r="O2965" s="16" t="n">
        <f aca="false">Assumptions!$B$19*(0.4*IF(Data_Clean!E2965="",0,MIN(1,Data_Clean!E2965/12/Assumptions!$B$24))+0.35*IF(Data_Clean!D2965="Y",1,0)+0.25*(1-MIN(Data_Clean!T2965,3)/3))/IF(Data_Clean!E2965="",0.6,1)</f>
        <v>6.2</v>
      </c>
      <c r="P2965" s="16" t="n">
        <f aca="false">SUM(K2965:O2965)/(Assumptions!$D$5-IF(K2965="",Assumptions!$B$15,0))*100</f>
        <v>67.3783193862323</v>
      </c>
      <c r="Q2965" s="7" t="str">
        <f aca="false">IF(J2965&gt;=Assumptions!$B$26,"High",IF(J2965&gt;=Assumptions!$B$27,"Mid","Low"))</f>
        <v>Mid</v>
      </c>
      <c r="R2965" s="7" t="str">
        <f aca="false">IF(P2965&gt;=Assumptions!$B$28,"High",IF(P2965&gt;=Assumptions!$B$29,"Mid","Low"))</f>
        <v>Mid</v>
      </c>
      <c r="S2965" s="7" t="str">
        <f aca="false">INDEX(Assumptions!$B$33:$B$41,MATCH(Q2965&amp;"|"&amp;R2965,Assumptions!$A$33:$A$41,0))</f>
        <v>Established Core</v>
      </c>
      <c r="T2965" s="7" t="n">
        <f aca="false">IF(ISNUMBER(Data_Clean!V2965),J2965*Data_Clean!V2965,0)</f>
        <v>52.516697045</v>
      </c>
    </row>
    <row r="2966" customFormat="false" ht="15" hidden="false" customHeight="false" outlineLevel="0" collapsed="false">
      <c r="A2966" s="15" t="str">
        <f aca="false">Data_Clean!A2966</f>
        <v>CX102962</v>
      </c>
      <c r="B2966" s="14" t="n">
        <f aca="false">Data_Clean!G2966*Assumptions!$B$5</f>
        <v>68.68275</v>
      </c>
      <c r="C2966" s="14" t="n">
        <f aca="false">IF(Data_Clean!H2966="",0,Data_Clean!H2966)*Assumptions!$B$6</f>
        <v>0</v>
      </c>
      <c r="D2966" s="14" t="n">
        <f aca="false">Data_Clean!I2966*Assumptions!$B$7</f>
        <v>0</v>
      </c>
      <c r="E2966" s="14" t="n">
        <f aca="false">Data_Clean!J2966*Assumptions!$B$8</f>
        <v>0</v>
      </c>
      <c r="F2966" s="14" t="n">
        <f aca="false">Data_Clean!K2966*Assumptions!$B$9</f>
        <v>1732.5</v>
      </c>
      <c r="G2966" s="14" t="n">
        <f aca="false">Data_Clean!L2966*Assumptions!$B$10</f>
        <v>0</v>
      </c>
      <c r="H2966" s="14" t="n">
        <f aca="false">IF(OR(Data_Clean!M2966="",Data_Clean!N2966=""),0,Data_Clean!M2966*Data_Clean!N2966/100)*Assumptions!$B$13*Assumptions!$B$11</f>
        <v>343.116</v>
      </c>
      <c r="I2966" s="14" t="n">
        <f aca="false">Data_Clean!O2966*4*Assumptions!$B$12</f>
        <v>0</v>
      </c>
      <c r="J2966" s="14" t="n">
        <f aca="false">SUM(B2966:I2966)</f>
        <v>2144.29875</v>
      </c>
      <c r="K2966" s="16" t="n">
        <f aca="false">IF(Data_Clean!P2966="","",Assumptions!$B$15*0.5^(Data_Clean!P2966/Assumptions!$B$20))</f>
        <v>0.00200834652043694</v>
      </c>
      <c r="L2966" s="16" t="n">
        <f aca="false">Assumptions!$B$16*MIN(1,LN(1+Data_Clean!Q2966)/LN(1+Assumptions!$B$21))</f>
        <v>0</v>
      </c>
      <c r="M2966" s="16" t="n">
        <f aca="false">Assumptions!$B$17*(0.6*MIN(1,Data_Clean!R2966/Assumptions!$B$22)+0.4*IF(Data_Clean!S2966="",0,Data_Clean!S2966))</f>
        <v>0</v>
      </c>
      <c r="N2966" s="16" t="n">
        <f aca="false">Assumptions!$B$18*MIN(1,(Data_Clean!F2966-1)/Assumptions!$B$23)</f>
        <v>15</v>
      </c>
      <c r="O2966" s="16" t="n">
        <f aca="false">Assumptions!$B$19*(0.4*IF(Data_Clean!E2966="",0,MIN(1,Data_Clean!E2966/12/Assumptions!$B$24))+0.35*IF(Data_Clean!D2966="Y",1,0)+0.25*(1-MIN(Data_Clean!T2966,3)/3))/IF(Data_Clean!E2966="",0.6,1)</f>
        <v>5.45</v>
      </c>
      <c r="P2966" s="16" t="n">
        <f aca="false">SUM(K2966:O2966)/(Assumptions!$D$5-IF(K2966="",Assumptions!$B$15,0))*100</f>
        <v>20.4520083465204</v>
      </c>
      <c r="Q2966" s="7" t="str">
        <f aca="false">IF(J2966&gt;=Assumptions!$B$26,"High",IF(J2966&gt;=Assumptions!$B$27,"Mid","Low"))</f>
        <v>High</v>
      </c>
      <c r="R2966" s="7" t="str">
        <f aca="false">IF(P2966&gt;=Assumptions!$B$28,"High",IF(P2966&gt;=Assumptions!$B$29,"Mid","Low"))</f>
        <v>Low</v>
      </c>
      <c r="S2966" s="7" t="str">
        <f aca="false">INDEX(Assumptions!$B$33:$B$41,MATCH(Q2966&amp;"|"&amp;R2966,Assumptions!$A$33:$A$41,0))</f>
        <v>Affluent Drifters</v>
      </c>
      <c r="T2966" s="7" t="n">
        <f aca="false">IF(ISNUMBER(Data_Clean!V2966),J2966*Data_Clean!V2966,0)</f>
        <v>571.67004675</v>
      </c>
    </row>
    <row r="2967" customFormat="false" ht="15" hidden="false" customHeight="false" outlineLevel="0" collapsed="false">
      <c r="A2967" s="15" t="str">
        <f aca="false">Data_Clean!A2967</f>
        <v>CX102963</v>
      </c>
      <c r="B2967" s="14" t="n">
        <f aca="false">Data_Clean!G2967*Assumptions!$B$5</f>
        <v>31.079</v>
      </c>
      <c r="C2967" s="14" t="n">
        <f aca="false">IF(Data_Clean!H2967="",0,Data_Clean!H2967)*Assumptions!$B$6</f>
        <v>0</v>
      </c>
      <c r="D2967" s="14" t="n">
        <f aca="false">Data_Clean!I2967*Assumptions!$B$7</f>
        <v>0</v>
      </c>
      <c r="E2967" s="14" t="n">
        <f aca="false">Data_Clean!J2967*Assumptions!$B$8</f>
        <v>0</v>
      </c>
      <c r="F2967" s="14" t="n">
        <f aca="false">Data_Clean!K2967*Assumptions!$B$9</f>
        <v>0</v>
      </c>
      <c r="G2967" s="14" t="n">
        <f aca="false">Data_Clean!L2967*Assumptions!$B$10</f>
        <v>0</v>
      </c>
      <c r="H2967" s="14" t="n">
        <f aca="false">IF(OR(Data_Clean!M2967="",Data_Clean!N2967=""),0,Data_Clean!M2967*Data_Clean!N2967/100)*Assumptions!$B$13*Assumptions!$B$11</f>
        <v>0</v>
      </c>
      <c r="I2967" s="14" t="n">
        <f aca="false">Data_Clean!O2967*4*Assumptions!$B$12</f>
        <v>0</v>
      </c>
      <c r="J2967" s="14" t="n">
        <f aca="false">SUM(B2967:I2967)</f>
        <v>31.079</v>
      </c>
      <c r="K2967" s="16" t="n">
        <f aca="false">IF(Data_Clean!P2967="","",Assumptions!$B$15*0.5^(Data_Clean!P2967/Assumptions!$B$20))</f>
        <v>0.00966436458085616</v>
      </c>
      <c r="L2967" s="16" t="n">
        <f aca="false">Assumptions!$B$16*MIN(1,LN(1+Data_Clean!Q2967)/LN(1+Assumptions!$B$21))</f>
        <v>0</v>
      </c>
      <c r="M2967" s="16" t="n">
        <f aca="false">Assumptions!$B$17*(0.6*MIN(1,Data_Clean!R2967/Assumptions!$B$22)+0.4*IF(Data_Clean!S2967="",0,Data_Clean!S2967))</f>
        <v>0</v>
      </c>
      <c r="N2967" s="16" t="n">
        <f aca="false">Assumptions!$B$18*MIN(1,(Data_Clean!F2967-1)/Assumptions!$B$23)</f>
        <v>0</v>
      </c>
      <c r="O2967" s="16" t="n">
        <f aca="false">Assumptions!$B$19*(0.4*IF(Data_Clean!E2967="",0,MIN(1,Data_Clean!E2967/12/Assumptions!$B$24))+0.35*IF(Data_Clean!D2967="Y",1,0)+0.25*(1-MIN(Data_Clean!T2967,3)/3))/IF(Data_Clean!E2967="",0.6,1)</f>
        <v>9.45</v>
      </c>
      <c r="P2967" s="16" t="n">
        <f aca="false">SUM(K2967:O2967)/(Assumptions!$D$5-IF(K2967="",Assumptions!$B$15,0))*100</f>
        <v>9.45966436458086</v>
      </c>
      <c r="Q2967" s="7" t="str">
        <f aca="false">IF(J2967&gt;=Assumptions!$B$26,"High",IF(J2967&gt;=Assumptions!$B$27,"Mid","Low"))</f>
        <v>Low</v>
      </c>
      <c r="R2967" s="7" t="str">
        <f aca="false">IF(P2967&gt;=Assumptions!$B$28,"High",IF(P2967&gt;=Assumptions!$B$29,"Mid","Low"))</f>
        <v>Low</v>
      </c>
      <c r="S2967" s="7" t="str">
        <f aca="false">INDEX(Assumptions!$B$33:$B$41,MATCH(Q2967&amp;"|"&amp;R2967,Assumptions!$A$33:$A$41,0))</f>
        <v>Dormant &amp; Low Value</v>
      </c>
      <c r="T2967" s="7" t="n">
        <f aca="false">IF(ISNUMBER(Data_Clean!V2967),J2967*Data_Clean!V2967,0)</f>
        <v>7.5863839</v>
      </c>
    </row>
    <row r="2968" customFormat="false" ht="15" hidden="false" customHeight="false" outlineLevel="0" collapsed="false">
      <c r="A2968" s="15" t="str">
        <f aca="false">Data_Clean!A2968</f>
        <v>CX102964</v>
      </c>
      <c r="B2968" s="14" t="n">
        <f aca="false">Data_Clean!G2968*Assumptions!$B$5</f>
        <v>164.51025</v>
      </c>
      <c r="C2968" s="14" t="n">
        <f aca="false">IF(Data_Clean!H2968="",0,Data_Clean!H2968)*Assumptions!$B$6</f>
        <v>89.50956</v>
      </c>
      <c r="D2968" s="14" t="n">
        <f aca="false">Data_Clean!I2968*Assumptions!$B$7</f>
        <v>297.6</v>
      </c>
      <c r="E2968" s="14" t="n">
        <f aca="false">Data_Clean!J2968*Assumptions!$B$8</f>
        <v>0</v>
      </c>
      <c r="F2968" s="14" t="n">
        <f aca="false">Data_Clean!K2968*Assumptions!$B$9</f>
        <v>0</v>
      </c>
      <c r="G2968" s="14" t="n">
        <f aca="false">Data_Clean!L2968*Assumptions!$B$10</f>
        <v>0</v>
      </c>
      <c r="H2968" s="14" t="n">
        <f aca="false">IF(OR(Data_Clean!M2968="",Data_Clean!N2968=""),0,Data_Clean!M2968*Data_Clean!N2968/100)*Assumptions!$B$13*Assumptions!$B$11</f>
        <v>0</v>
      </c>
      <c r="I2968" s="14" t="n">
        <f aca="false">Data_Clean!O2968*4*Assumptions!$B$12</f>
        <v>0</v>
      </c>
      <c r="J2968" s="14" t="n">
        <f aca="false">SUM(B2968:I2968)</f>
        <v>551.61981</v>
      </c>
      <c r="K2968" s="16" t="n">
        <f aca="false">IF(Data_Clean!P2968="","",Assumptions!$B$15*0.5^(Data_Clean!P2968/Assumptions!$B$20))</f>
        <v>28.6452481173125</v>
      </c>
      <c r="L2968" s="16" t="n">
        <f aca="false">Assumptions!$B$16*MIN(1,LN(1+Data_Clean!Q2968)/LN(1+Assumptions!$B$21))</f>
        <v>15.383822204249</v>
      </c>
      <c r="M2968" s="16" t="n">
        <f aca="false">Assumptions!$B$17*(0.6*MIN(1,Data_Clean!R2968/Assumptions!$B$22)+0.4*IF(Data_Clean!S2968="",0,Data_Clean!S2968))</f>
        <v>12.024</v>
      </c>
      <c r="N2968" s="16" t="n">
        <f aca="false">Assumptions!$B$18*MIN(1,(Data_Clean!F2968-1)/Assumptions!$B$23)</f>
        <v>10</v>
      </c>
      <c r="O2968" s="16" t="n">
        <f aca="false">Assumptions!$B$19*(0.4*IF(Data_Clean!E2968="",0,MIN(1,Data_Clean!E2968/12/Assumptions!$B$24))+0.35*IF(Data_Clean!D2968="Y",1,0)+0.25*(1-MIN(Data_Clean!T2968,3)/3))/IF(Data_Clean!E2968="",0.6,1)</f>
        <v>12.5</v>
      </c>
      <c r="P2968" s="16" t="n">
        <f aca="false">SUM(K2968:O2968)/(Assumptions!$D$5-IF(K2968="",Assumptions!$B$15,0))*100</f>
        <v>78.5530703215615</v>
      </c>
      <c r="Q2968" s="7" t="str">
        <f aca="false">IF(J2968&gt;=Assumptions!$B$26,"High",IF(J2968&gt;=Assumptions!$B$27,"Mid","Low"))</f>
        <v>Mid</v>
      </c>
      <c r="R2968" s="7" t="str">
        <f aca="false">IF(P2968&gt;=Assumptions!$B$28,"High",IF(P2968&gt;=Assumptions!$B$29,"Mid","Low"))</f>
        <v>High</v>
      </c>
      <c r="S2968" s="7" t="str">
        <f aca="false">INDEX(Assumptions!$B$33:$B$41,MATCH(Q2968&amp;"|"&amp;R2968,Assumptions!$A$33:$A$41,0))</f>
        <v>Engaged Builders</v>
      </c>
      <c r="T2968" s="7" t="n">
        <f aca="false">IF(ISNUMBER(Data_Clean!V2968),J2968*Data_Clean!V2968,0)</f>
        <v>38.006604909</v>
      </c>
    </row>
    <row r="2969" customFormat="false" ht="15" hidden="false" customHeight="false" outlineLevel="0" collapsed="false">
      <c r="A2969" s="15" t="str">
        <f aca="false">Data_Clean!A2969</f>
        <v>CX102965</v>
      </c>
      <c r="B2969" s="14" t="n">
        <f aca="false">Data_Clean!G2969*Assumptions!$B$5</f>
        <v>65.2535</v>
      </c>
      <c r="C2969" s="14" t="n">
        <f aca="false">IF(Data_Clean!H2969="",0,Data_Clean!H2969)*Assumptions!$B$6</f>
        <v>200.52288</v>
      </c>
      <c r="D2969" s="14" t="n">
        <f aca="false">Data_Clean!I2969*Assumptions!$B$7</f>
        <v>0</v>
      </c>
      <c r="E2969" s="14" t="n">
        <f aca="false">Data_Clean!J2969*Assumptions!$B$8</f>
        <v>0</v>
      </c>
      <c r="F2969" s="14" t="n">
        <f aca="false">Data_Clean!K2969*Assumptions!$B$9</f>
        <v>0</v>
      </c>
      <c r="G2969" s="14" t="n">
        <f aca="false">Data_Clean!L2969*Assumptions!$B$10</f>
        <v>0</v>
      </c>
      <c r="H2969" s="14" t="n">
        <f aca="false">IF(OR(Data_Clean!M2969="",Data_Clean!N2969=""),0,Data_Clean!M2969*Data_Clean!N2969/100)*Assumptions!$B$13*Assumptions!$B$11</f>
        <v>0</v>
      </c>
      <c r="I2969" s="14" t="n">
        <f aca="false">Data_Clean!O2969*4*Assumptions!$B$12</f>
        <v>0</v>
      </c>
      <c r="J2969" s="14" t="n">
        <f aca="false">SUM(B2969:I2969)</f>
        <v>265.77638</v>
      </c>
      <c r="K2969" s="16" t="n">
        <f aca="false">IF(Data_Clean!P2969="","",Assumptions!$B$15*0.5^(Data_Clean!P2969/Assumptions!$B$20))</f>
        <v>20.2552491925229</v>
      </c>
      <c r="L2969" s="16" t="n">
        <f aca="false">Assumptions!$B$16*MIN(1,LN(1+Data_Clean!Q2969)/LN(1+Assumptions!$B$21))</f>
        <v>8.67194478953664</v>
      </c>
      <c r="M2969" s="16" t="n">
        <f aca="false">Assumptions!$B$17*(0.6*MIN(1,Data_Clean!R2969/Assumptions!$B$22)+0.4*IF(Data_Clean!S2969="",0,Data_Clean!S2969))</f>
        <v>6.264</v>
      </c>
      <c r="N2969" s="16" t="n">
        <f aca="false">Assumptions!$B$18*MIN(1,(Data_Clean!F2969-1)/Assumptions!$B$23)</f>
        <v>5</v>
      </c>
      <c r="O2969" s="16" t="n">
        <f aca="false">Assumptions!$B$19*(0.4*IF(Data_Clean!E2969="",0,MIN(1,Data_Clean!E2969/12/Assumptions!$B$24))+0.35*IF(Data_Clean!D2969="Y",1,0)+0.25*(1-MIN(Data_Clean!T2969,3)/3))/IF(Data_Clean!E2969="",0.6,1)</f>
        <v>9.75</v>
      </c>
      <c r="P2969" s="16" t="n">
        <f aca="false">SUM(K2969:O2969)/(Assumptions!$D$5-IF(K2969="",Assumptions!$B$15,0))*100</f>
        <v>49.9411939820595</v>
      </c>
      <c r="Q2969" s="7" t="str">
        <f aca="false">IF(J2969&gt;=Assumptions!$B$26,"High",IF(J2969&gt;=Assumptions!$B$27,"Mid","Low"))</f>
        <v>Low</v>
      </c>
      <c r="R2969" s="7" t="str">
        <f aca="false">IF(P2969&gt;=Assumptions!$B$28,"High",IF(P2969&gt;=Assumptions!$B$29,"Mid","Low"))</f>
        <v>Low</v>
      </c>
      <c r="S2969" s="7" t="str">
        <f aca="false">INDEX(Assumptions!$B$33:$B$41,MATCH(Q2969&amp;"|"&amp;R2969,Assumptions!$A$33:$A$41,0))</f>
        <v>Dormant &amp; Low Value</v>
      </c>
      <c r="T2969" s="7" t="n">
        <f aca="false">IF(ISNUMBER(Data_Clean!V2969),J2969*Data_Clean!V2969,0)</f>
        <v>29.50117818</v>
      </c>
    </row>
    <row r="2970" customFormat="false" ht="15" hidden="false" customHeight="false" outlineLevel="0" collapsed="false">
      <c r="A2970" s="15" t="str">
        <f aca="false">Data_Clean!A2970</f>
        <v>CX102966</v>
      </c>
      <c r="B2970" s="14" t="n">
        <f aca="false">Data_Clean!G2970*Assumptions!$B$5</f>
        <v>28.18625</v>
      </c>
      <c r="C2970" s="14" t="n">
        <f aca="false">IF(Data_Clean!H2970="",0,Data_Clean!H2970)*Assumptions!$B$6</f>
        <v>0</v>
      </c>
      <c r="D2970" s="14" t="n">
        <f aca="false">Data_Clean!I2970*Assumptions!$B$7</f>
        <v>52.8</v>
      </c>
      <c r="E2970" s="14" t="n">
        <f aca="false">Data_Clean!J2970*Assumptions!$B$8</f>
        <v>0</v>
      </c>
      <c r="F2970" s="14" t="n">
        <f aca="false">Data_Clean!K2970*Assumptions!$B$9</f>
        <v>0</v>
      </c>
      <c r="G2970" s="14" t="n">
        <f aca="false">Data_Clean!L2970*Assumptions!$B$10</f>
        <v>0</v>
      </c>
      <c r="H2970" s="14" t="n">
        <f aca="false">IF(OR(Data_Clean!M2970="",Data_Clean!N2970=""),0,Data_Clean!M2970*Data_Clean!N2970/100)*Assumptions!$B$13*Assumptions!$B$11</f>
        <v>0</v>
      </c>
      <c r="I2970" s="14" t="n">
        <f aca="false">Data_Clean!O2970*4*Assumptions!$B$12</f>
        <v>0</v>
      </c>
      <c r="J2970" s="14" t="n">
        <f aca="false">SUM(B2970:I2970)</f>
        <v>80.98625</v>
      </c>
      <c r="K2970" s="16" t="n">
        <f aca="false">IF(Data_Clean!P2970="","",Assumptions!$B$15*0.5^(Data_Clean!P2970/Assumptions!$B$20))</f>
        <v>24.9371368842836</v>
      </c>
      <c r="L2970" s="16" t="n">
        <f aca="false">Assumptions!$B$16*MIN(1,LN(1+Data_Clean!Q2970)/LN(1+Assumptions!$B$21))</f>
        <v>10</v>
      </c>
      <c r="M2970" s="16" t="n">
        <f aca="false">Assumptions!$B$17*(0.6*MIN(1,Data_Clean!R2970/Assumptions!$B$22)+0.4*IF(Data_Clean!S2970="",0,Data_Clean!S2970))</f>
        <v>1.542</v>
      </c>
      <c r="N2970" s="16" t="n">
        <f aca="false">Assumptions!$B$18*MIN(1,(Data_Clean!F2970-1)/Assumptions!$B$23)</f>
        <v>5</v>
      </c>
      <c r="O2970" s="16" t="n">
        <f aca="false">Assumptions!$B$19*(0.4*IF(Data_Clean!E2970="",0,MIN(1,Data_Clean!E2970/12/Assumptions!$B$24))+0.35*IF(Data_Clean!D2970="Y",1,0)+0.25*(1-MIN(Data_Clean!T2970,3)/3))/IF(Data_Clean!E2970="",0.6,1)</f>
        <v>9.75</v>
      </c>
      <c r="P2970" s="16" t="n">
        <f aca="false">SUM(K2970:O2970)/(Assumptions!$D$5-IF(K2970="",Assumptions!$B$15,0))*100</f>
        <v>51.2291368842836</v>
      </c>
      <c r="Q2970" s="7" t="str">
        <f aca="false">IF(J2970&gt;=Assumptions!$B$26,"High",IF(J2970&gt;=Assumptions!$B$27,"Mid","Low"))</f>
        <v>Low</v>
      </c>
      <c r="R2970" s="7" t="str">
        <f aca="false">IF(P2970&gt;=Assumptions!$B$28,"High",IF(P2970&gt;=Assumptions!$B$29,"Mid","Low"))</f>
        <v>Mid</v>
      </c>
      <c r="S2970" s="7" t="str">
        <f aca="false">INDEX(Assumptions!$B$33:$B$41,MATCH(Q2970&amp;"|"&amp;R2970,Assumptions!$A$33:$A$41,0))</f>
        <v>Light Touch</v>
      </c>
      <c r="T2970" s="7" t="n">
        <f aca="false">IF(ISNUMBER(Data_Clean!V2970),J2970*Data_Clean!V2970,0)</f>
        <v>6.090166</v>
      </c>
    </row>
    <row r="2971" customFormat="false" ht="15" hidden="false" customHeight="false" outlineLevel="0" collapsed="false">
      <c r="A2971" s="15" t="str">
        <f aca="false">Data_Clean!A2971</f>
        <v>CX102967</v>
      </c>
      <c r="B2971" s="14" t="n">
        <f aca="false">Data_Clean!G2971*Assumptions!$B$5</f>
        <v>280.435</v>
      </c>
      <c r="C2971" s="14" t="n">
        <f aca="false">IF(Data_Clean!H2971="",0,Data_Clean!H2971)*Assumptions!$B$6</f>
        <v>1252.17984</v>
      </c>
      <c r="D2971" s="14" t="n">
        <f aca="false">Data_Clean!I2971*Assumptions!$B$7</f>
        <v>0</v>
      </c>
      <c r="E2971" s="14" t="n">
        <f aca="false">Data_Clean!J2971*Assumptions!$B$8</f>
        <v>667.84635</v>
      </c>
      <c r="F2971" s="14" t="n">
        <f aca="false">Data_Clean!K2971*Assumptions!$B$9</f>
        <v>4541.9</v>
      </c>
      <c r="G2971" s="14" t="n">
        <f aca="false">Data_Clean!L2971*Assumptions!$B$10</f>
        <v>1182.6</v>
      </c>
      <c r="H2971" s="14" t="n">
        <f aca="false">IF(OR(Data_Clean!M2971="",Data_Clean!N2971=""),0,Data_Clean!M2971*Data_Clean!N2971/100)*Assumptions!$B$13*Assumptions!$B$11</f>
        <v>171.84</v>
      </c>
      <c r="I2971" s="14" t="n">
        <f aca="false">Data_Clean!O2971*4*Assumptions!$B$12</f>
        <v>89.868</v>
      </c>
      <c r="J2971" s="14" t="n">
        <f aca="false">SUM(B2971:I2971)</f>
        <v>8186.66919</v>
      </c>
      <c r="K2971" s="16" t="n">
        <f aca="false">IF(Data_Clean!P2971="","",Assumptions!$B$15*0.5^(Data_Clean!P2971/Assumptions!$B$20))</f>
        <v>26.1165168988837</v>
      </c>
      <c r="L2971" s="16" t="n">
        <f aca="false">Assumptions!$B$16*MIN(1,LN(1+Data_Clean!Q2971)/LN(1+Assumptions!$B$21))</f>
        <v>16.0563626167747</v>
      </c>
      <c r="M2971" s="16" t="n">
        <f aca="false">Assumptions!$B$17*(0.6*MIN(1,Data_Clean!R2971/Assumptions!$B$22)+0.4*IF(Data_Clean!S2971="",0,Data_Clean!S2971))</f>
        <v>12.45</v>
      </c>
      <c r="N2971" s="16" t="n">
        <f aca="false">Assumptions!$B$18*MIN(1,(Data_Clean!F2971-1)/Assumptions!$B$23)</f>
        <v>20</v>
      </c>
      <c r="O2971" s="16" t="n">
        <f aca="false">Assumptions!$B$19*(0.4*IF(Data_Clean!E2971="",0,MIN(1,Data_Clean!E2971/12/Assumptions!$B$24))+0.35*IF(Data_Clean!D2971="Y",1,0)+0.25*(1-MIN(Data_Clean!T2971,3)/3))/IF(Data_Clean!E2971="",0.6,1)</f>
        <v>5.65</v>
      </c>
      <c r="P2971" s="16" t="n">
        <f aca="false">SUM(K2971:O2971)/(Assumptions!$D$5-IF(K2971="",Assumptions!$B$15,0))*100</f>
        <v>80.2728795156585</v>
      </c>
      <c r="Q2971" s="7" t="str">
        <f aca="false">IF(J2971&gt;=Assumptions!$B$26,"High",IF(J2971&gt;=Assumptions!$B$27,"Mid","Low"))</f>
        <v>High</v>
      </c>
      <c r="R2971" s="7" t="str">
        <f aca="false">IF(P2971&gt;=Assumptions!$B$28,"High",IF(P2971&gt;=Assumptions!$B$29,"Mid","Low"))</f>
        <v>High</v>
      </c>
      <c r="S2971" s="7" t="str">
        <f aca="false">INDEX(Assumptions!$B$33:$B$41,MATCH(Q2971&amp;"|"&amp;R2971,Assumptions!$A$33:$A$41,0))</f>
        <v>Premier Advocates</v>
      </c>
      <c r="T2971" s="7" t="n">
        <f aca="false">IF(ISNUMBER(Data_Clean!V2971),J2971*Data_Clean!V2971,0)</f>
        <v>227.589403482</v>
      </c>
    </row>
    <row r="2972" customFormat="false" ht="15" hidden="false" customHeight="false" outlineLevel="0" collapsed="false">
      <c r="A2972" s="15" t="str">
        <f aca="false">Data_Clean!A2972</f>
        <v>CX102968</v>
      </c>
      <c r="B2972" s="14" t="n">
        <f aca="false">Data_Clean!G2972*Assumptions!$B$5</f>
        <v>218.69375</v>
      </c>
      <c r="C2972" s="14" t="n">
        <f aca="false">IF(Data_Clean!H2972="",0,Data_Clean!H2972)*Assumptions!$B$6</f>
        <v>3170.2458</v>
      </c>
      <c r="D2972" s="14" t="n">
        <f aca="false">Data_Clean!I2972*Assumptions!$B$7</f>
        <v>0</v>
      </c>
      <c r="E2972" s="14" t="n">
        <f aca="false">Data_Clean!J2972*Assumptions!$B$8</f>
        <v>0</v>
      </c>
      <c r="F2972" s="14" t="n">
        <f aca="false">Data_Clean!K2972*Assumptions!$B$9</f>
        <v>2262.7</v>
      </c>
      <c r="G2972" s="14" t="n">
        <f aca="false">Data_Clean!L2972*Assumptions!$B$10</f>
        <v>0</v>
      </c>
      <c r="H2972" s="14" t="n">
        <f aca="false">IF(OR(Data_Clean!M2972="",Data_Clean!N2972=""),0,Data_Clean!M2972*Data_Clean!N2972/100)*Assumptions!$B$13*Assumptions!$B$11</f>
        <v>227.55</v>
      </c>
      <c r="I2972" s="14" t="n">
        <f aca="false">Data_Clean!O2972*4*Assumptions!$B$12</f>
        <v>20.8752</v>
      </c>
      <c r="J2972" s="14" t="n">
        <f aca="false">SUM(B2972:I2972)</f>
        <v>5900.06475</v>
      </c>
      <c r="K2972" s="16" t="n">
        <f aca="false">IF(Data_Clean!P2972="","",Assumptions!$B$15*0.5^(Data_Clean!P2972/Assumptions!$B$20))</f>
        <v>18.4671662001737</v>
      </c>
      <c r="L2972" s="16" t="n">
        <f aca="false">Assumptions!$B$16*MIN(1,LN(1+Data_Clean!Q2972)/LN(1+Assumptions!$B$21))</f>
        <v>12.2792642888455</v>
      </c>
      <c r="M2972" s="16" t="n">
        <f aca="false">Assumptions!$B$17*(0.6*MIN(1,Data_Clean!R2972/Assumptions!$B$22)+0.4*IF(Data_Clean!S2972="",0,Data_Clean!S2972))</f>
        <v>10.908</v>
      </c>
      <c r="N2972" s="16" t="n">
        <f aca="false">Assumptions!$B$18*MIN(1,(Data_Clean!F2972-1)/Assumptions!$B$23)</f>
        <v>15</v>
      </c>
      <c r="O2972" s="16" t="n">
        <f aca="false">Assumptions!$B$19*(0.4*IF(Data_Clean!E2972="",0,MIN(1,Data_Clean!E2972/12/Assumptions!$B$24))+0.35*IF(Data_Clean!D2972="Y",1,0)+0.25*(1-MIN(Data_Clean!T2972,3)/3))/IF(Data_Clean!E2972="",0.6,1)</f>
        <v>9.75</v>
      </c>
      <c r="P2972" s="16" t="n">
        <f aca="false">SUM(K2972:O2972)/(Assumptions!$D$5-IF(K2972="",Assumptions!$B$15,0))*100</f>
        <v>66.4044304890192</v>
      </c>
      <c r="Q2972" s="7" t="str">
        <f aca="false">IF(J2972&gt;=Assumptions!$B$26,"High",IF(J2972&gt;=Assumptions!$B$27,"Mid","Low"))</f>
        <v>High</v>
      </c>
      <c r="R2972" s="7" t="str">
        <f aca="false">IF(P2972&gt;=Assumptions!$B$28,"High",IF(P2972&gt;=Assumptions!$B$29,"Mid","Low"))</f>
        <v>Mid</v>
      </c>
      <c r="S2972" s="7" t="str">
        <f aca="false">INDEX(Assumptions!$B$33:$B$41,MATCH(Q2972&amp;"|"&amp;R2972,Assumptions!$A$33:$A$41,0))</f>
        <v>Established Core</v>
      </c>
      <c r="T2972" s="7" t="n">
        <f aca="false">IF(ISNUMBER(Data_Clean!V2972),J2972*Data_Clean!V2972,0)</f>
        <v>386.454241125</v>
      </c>
    </row>
    <row r="2973" customFormat="false" ht="15" hidden="false" customHeight="false" outlineLevel="0" collapsed="false">
      <c r="A2973" s="15" t="str">
        <f aca="false">Data_Clean!A2973</f>
        <v>CX102969</v>
      </c>
      <c r="B2973" s="14" t="n">
        <f aca="false">Data_Clean!G2973*Assumptions!$B$5</f>
        <v>175.616</v>
      </c>
      <c r="C2973" s="14" t="n">
        <f aca="false">IF(Data_Clean!H2973="",0,Data_Clean!H2973)*Assumptions!$B$6</f>
        <v>163.97856</v>
      </c>
      <c r="D2973" s="14" t="n">
        <f aca="false">Data_Clean!I2973*Assumptions!$B$7</f>
        <v>0</v>
      </c>
      <c r="E2973" s="14" t="n">
        <f aca="false">Data_Clean!J2973*Assumptions!$B$8</f>
        <v>0</v>
      </c>
      <c r="F2973" s="14" t="n">
        <f aca="false">Data_Clean!K2973*Assumptions!$B$9</f>
        <v>0</v>
      </c>
      <c r="G2973" s="14" t="n">
        <f aca="false">Data_Clean!L2973*Assumptions!$B$10</f>
        <v>0</v>
      </c>
      <c r="H2973" s="14" t="n">
        <f aca="false">IF(OR(Data_Clean!M2973="",Data_Clean!N2973=""),0,Data_Clean!M2973*Data_Clean!N2973/100)*Assumptions!$B$13*Assumptions!$B$11</f>
        <v>0</v>
      </c>
      <c r="I2973" s="14" t="n">
        <f aca="false">Data_Clean!O2973*4*Assumptions!$B$12</f>
        <v>0</v>
      </c>
      <c r="J2973" s="14" t="n">
        <f aca="false">SUM(B2973:I2973)</f>
        <v>339.59456</v>
      </c>
      <c r="K2973" s="16" t="n">
        <f aca="false">IF(Data_Clean!P2973="","",Assumptions!$B$15*0.5^(Data_Clean!P2973/Assumptions!$B$20))</f>
        <v>23.811015779523</v>
      </c>
      <c r="L2973" s="16" t="n">
        <f aca="false">Assumptions!$B$16*MIN(1,LN(1+Data_Clean!Q2973)/LN(1+Assumptions!$B$21))</f>
        <v>11.8154173628685</v>
      </c>
      <c r="M2973" s="16" t="n">
        <f aca="false">Assumptions!$B$17*(0.6*MIN(1,Data_Clean!R2973/Assumptions!$B$22)+0.4*IF(Data_Clean!S2973="",0,Data_Clean!S2973))</f>
        <v>3.45</v>
      </c>
      <c r="N2973" s="16" t="n">
        <f aca="false">Assumptions!$B$18*MIN(1,(Data_Clean!F2973-1)/Assumptions!$B$23)</f>
        <v>5</v>
      </c>
      <c r="O2973" s="16" t="n">
        <f aca="false">Assumptions!$B$19*(0.4*IF(Data_Clean!E2973="",0,MIN(1,Data_Clean!E2973/12/Assumptions!$B$24))+0.35*IF(Data_Clean!D2973="Y",1,0)+0.25*(1-MIN(Data_Clean!T2973,3)/3))/IF(Data_Clean!E2973="",0.6,1)</f>
        <v>14.55</v>
      </c>
      <c r="P2973" s="16" t="n">
        <f aca="false">SUM(K2973:O2973)/(Assumptions!$D$5-IF(K2973="",Assumptions!$B$15,0))*100</f>
        <v>58.6264331423915</v>
      </c>
      <c r="Q2973" s="7" t="str">
        <f aca="false">IF(J2973&gt;=Assumptions!$B$26,"High",IF(J2973&gt;=Assumptions!$B$27,"Mid","Low"))</f>
        <v>Low</v>
      </c>
      <c r="R2973" s="7" t="str">
        <f aca="false">IF(P2973&gt;=Assumptions!$B$28,"High",IF(P2973&gt;=Assumptions!$B$29,"Mid","Low"))</f>
        <v>Mid</v>
      </c>
      <c r="S2973" s="7" t="str">
        <f aca="false">INDEX(Assumptions!$B$33:$B$41,MATCH(Q2973&amp;"|"&amp;R2973,Assumptions!$A$33:$A$41,0))</f>
        <v>Light Touch</v>
      </c>
      <c r="T2973" s="7" t="n">
        <f aca="false">IF(ISNUMBER(Data_Clean!V2973),J2973*Data_Clean!V2973,0)</f>
        <v>10.561390816</v>
      </c>
    </row>
    <row r="2974" customFormat="false" ht="15" hidden="false" customHeight="false" outlineLevel="0" collapsed="false">
      <c r="A2974" s="15" t="str">
        <f aca="false">Data_Clean!A2974</f>
        <v>CX102970</v>
      </c>
      <c r="B2974" s="14" t="n">
        <f aca="false">Data_Clean!G2974*Assumptions!$B$5</f>
        <v>90.06875</v>
      </c>
      <c r="C2974" s="14" t="n">
        <f aca="false">IF(Data_Clean!H2974="",0,Data_Clean!H2974)*Assumptions!$B$6</f>
        <v>42.6264</v>
      </c>
      <c r="D2974" s="14" t="n">
        <f aca="false">Data_Clean!I2974*Assumptions!$B$7</f>
        <v>0</v>
      </c>
      <c r="E2974" s="14" t="n">
        <f aca="false">Data_Clean!J2974*Assumptions!$B$8</f>
        <v>0</v>
      </c>
      <c r="F2974" s="14" t="n">
        <f aca="false">Data_Clean!K2974*Assumptions!$B$9</f>
        <v>0</v>
      </c>
      <c r="G2974" s="14" t="n">
        <f aca="false">Data_Clean!L2974*Assumptions!$B$10</f>
        <v>0</v>
      </c>
      <c r="H2974" s="14" t="n">
        <f aca="false">IF(OR(Data_Clean!M2974="",Data_Clean!N2974=""),0,Data_Clean!M2974*Data_Clean!N2974/100)*Assumptions!$B$13*Assumptions!$B$11</f>
        <v>209.034</v>
      </c>
      <c r="I2974" s="14" t="n">
        <f aca="false">Data_Clean!O2974*4*Assumptions!$B$12</f>
        <v>33.95568</v>
      </c>
      <c r="J2974" s="14" t="n">
        <f aca="false">SUM(B2974:I2974)</f>
        <v>375.68483</v>
      </c>
      <c r="K2974" s="16" t="n">
        <f aca="false">IF(Data_Clean!P2974="","",Assumptions!$B$15*0.5^(Data_Clean!P2974/Assumptions!$B$20))</f>
        <v>21.7090385616057</v>
      </c>
      <c r="L2974" s="16" t="n">
        <f aca="false">Assumptions!$B$16*MIN(1,LN(1+Data_Clean!Q2974)/LN(1+Assumptions!$B$21))</f>
        <v>16.5574033136099</v>
      </c>
      <c r="M2974" s="16" t="n">
        <f aca="false">Assumptions!$B$17*(0.6*MIN(1,Data_Clean!R2974/Assumptions!$B$22)+0.4*IF(Data_Clean!S2974="",0,Data_Clean!S2974))</f>
        <v>12.492</v>
      </c>
      <c r="N2974" s="16" t="n">
        <f aca="false">Assumptions!$B$18*MIN(1,(Data_Clean!F2974-1)/Assumptions!$B$23)</f>
        <v>10</v>
      </c>
      <c r="O2974" s="16" t="n">
        <f aca="false">Assumptions!$B$19*(0.4*IF(Data_Clean!E2974="",0,MIN(1,Data_Clean!E2974/12/Assumptions!$B$24))+0.35*IF(Data_Clean!D2974="Y",1,0)+0.25*(1-MIN(Data_Clean!T2974,3)/3))/IF(Data_Clean!E2974="",0.6,1)</f>
        <v>15</v>
      </c>
      <c r="P2974" s="16" t="n">
        <f aca="false">SUM(K2974:O2974)/(Assumptions!$D$5-IF(K2974="",Assumptions!$B$15,0))*100</f>
        <v>75.7584418752156</v>
      </c>
      <c r="Q2974" s="7" t="str">
        <f aca="false">IF(J2974&gt;=Assumptions!$B$26,"High",IF(J2974&gt;=Assumptions!$B$27,"Mid","Low"))</f>
        <v>Low</v>
      </c>
      <c r="R2974" s="7" t="str">
        <f aca="false">IF(P2974&gt;=Assumptions!$B$28,"High",IF(P2974&gt;=Assumptions!$B$29,"Mid","Low"))</f>
        <v>High</v>
      </c>
      <c r="S2974" s="7" t="str">
        <f aca="false">INDEX(Assumptions!$B$33:$B$41,MATCH(Q2974&amp;"|"&amp;R2974,Assumptions!$A$33:$A$41,0))</f>
        <v>Engaged Builders</v>
      </c>
      <c r="T2974" s="7" t="n">
        <f aca="false">IF(ISNUMBER(Data_Clean!V2974),J2974*Data_Clean!V2974,0)</f>
        <v>4.282807062</v>
      </c>
    </row>
    <row r="2975" customFormat="false" ht="15" hidden="false" customHeight="false" outlineLevel="0" collapsed="false">
      <c r="A2975" s="15" t="str">
        <f aca="false">Data_Clean!A2975</f>
        <v>CX102971</v>
      </c>
      <c r="B2975" s="14" t="n">
        <f aca="false">Data_Clean!G2975*Assumptions!$B$5</f>
        <v>260.946</v>
      </c>
      <c r="C2975" s="14" t="n">
        <f aca="false">IF(Data_Clean!H2975="",0,Data_Clean!H2975)*Assumptions!$B$6</f>
        <v>368.33844</v>
      </c>
      <c r="D2975" s="14" t="n">
        <f aca="false">Data_Clean!I2975*Assumptions!$B$7</f>
        <v>862.4</v>
      </c>
      <c r="E2975" s="14" t="n">
        <f aca="false">Data_Clean!J2975*Assumptions!$B$8</f>
        <v>0</v>
      </c>
      <c r="F2975" s="14" t="n">
        <f aca="false">Data_Clean!K2975*Assumptions!$B$9</f>
        <v>4689.3</v>
      </c>
      <c r="G2975" s="14" t="n">
        <f aca="false">Data_Clean!L2975*Assumptions!$B$10</f>
        <v>1013.85</v>
      </c>
      <c r="H2975" s="14" t="n">
        <f aca="false">IF(OR(Data_Clean!M2975="",Data_Clean!N2975=""),0,Data_Clean!M2975*Data_Clean!N2975/100)*Assumptions!$B$13*Assumptions!$B$11</f>
        <v>171.252</v>
      </c>
      <c r="I2975" s="14" t="n">
        <f aca="false">Data_Clean!O2975*4*Assumptions!$B$12</f>
        <v>0</v>
      </c>
      <c r="J2975" s="14" t="n">
        <f aca="false">SUM(B2975:I2975)</f>
        <v>7366.08644</v>
      </c>
      <c r="K2975" s="16" t="n">
        <f aca="false">IF(Data_Clean!P2975="","",Assumptions!$B$15*0.5^(Data_Clean!P2975/Assumptions!$B$20))</f>
        <v>0.064267088653982</v>
      </c>
      <c r="L2975" s="16" t="n">
        <f aca="false">Assumptions!$B$16*MIN(1,LN(1+Data_Clean!Q2975)/LN(1+Assumptions!$B$21))</f>
        <v>0</v>
      </c>
      <c r="M2975" s="16" t="n">
        <f aca="false">Assumptions!$B$17*(0.6*MIN(1,Data_Clean!R2975/Assumptions!$B$22)+0.4*IF(Data_Clean!S2975="",0,Data_Clean!S2975))</f>
        <v>0</v>
      </c>
      <c r="N2975" s="16" t="n">
        <f aca="false">Assumptions!$B$18*MIN(1,(Data_Clean!F2975-1)/Assumptions!$B$23)</f>
        <v>20</v>
      </c>
      <c r="O2975" s="16" t="n">
        <f aca="false">Assumptions!$B$19*(0.4*IF(Data_Clean!E2975="",0,MIN(1,Data_Clean!E2975/12/Assumptions!$B$24))+0.35*IF(Data_Clean!D2975="Y",1,0)+0.25*(1-MIN(Data_Clean!T2975,3)/3))/IF(Data_Clean!E2975="",0.6,1)</f>
        <v>9.75</v>
      </c>
      <c r="P2975" s="16" t="n">
        <f aca="false">SUM(K2975:O2975)/(Assumptions!$D$5-IF(K2975="",Assumptions!$B$15,0))*100</f>
        <v>29.814267088654</v>
      </c>
      <c r="Q2975" s="7" t="str">
        <f aca="false">IF(J2975&gt;=Assumptions!$B$26,"High",IF(J2975&gt;=Assumptions!$B$27,"Mid","Low"))</f>
        <v>High</v>
      </c>
      <c r="R2975" s="7" t="str">
        <f aca="false">IF(P2975&gt;=Assumptions!$B$28,"High",IF(P2975&gt;=Assumptions!$B$29,"Mid","Low"))</f>
        <v>Low</v>
      </c>
      <c r="S2975" s="7" t="str">
        <f aca="false">INDEX(Assumptions!$B$33:$B$41,MATCH(Q2975&amp;"|"&amp;R2975,Assumptions!$A$33:$A$41,0))</f>
        <v>Affluent Drifters</v>
      </c>
      <c r="T2975" s="7" t="n">
        <f aca="false">IF(ISNUMBER(Data_Clean!V2975),J2975*Data_Clean!V2975,0)</f>
        <v>2166.366022004</v>
      </c>
    </row>
    <row r="2976" customFormat="false" ht="15" hidden="false" customHeight="false" outlineLevel="0" collapsed="false">
      <c r="A2976" s="15" t="str">
        <f aca="false">Data_Clean!A2976</f>
        <v>CX102972</v>
      </c>
      <c r="B2976" s="14" t="n">
        <f aca="false">Data_Clean!G2976*Assumptions!$B$5</f>
        <v>163.6815</v>
      </c>
      <c r="C2976" s="14" t="n">
        <f aca="false">IF(Data_Clean!H2976="",0,Data_Clean!H2976)*Assumptions!$B$6</f>
        <v>43.70448</v>
      </c>
      <c r="D2976" s="14" t="n">
        <f aca="false">Data_Clean!I2976*Assumptions!$B$7</f>
        <v>0</v>
      </c>
      <c r="E2976" s="14" t="n">
        <f aca="false">Data_Clean!J2976*Assumptions!$B$8</f>
        <v>0</v>
      </c>
      <c r="F2976" s="14" t="n">
        <f aca="false">Data_Clean!K2976*Assumptions!$B$9</f>
        <v>0</v>
      </c>
      <c r="G2976" s="14" t="n">
        <f aca="false">Data_Clean!L2976*Assumptions!$B$10</f>
        <v>0</v>
      </c>
      <c r="H2976" s="14" t="n">
        <f aca="false">IF(OR(Data_Clean!M2976="",Data_Clean!N2976=""),0,Data_Clean!M2976*Data_Clean!N2976/100)*Assumptions!$B$13*Assumptions!$B$11</f>
        <v>136.224</v>
      </c>
      <c r="I2976" s="14" t="n">
        <f aca="false">Data_Clean!O2976*4*Assumptions!$B$12</f>
        <v>34.17984</v>
      </c>
      <c r="J2976" s="14" t="n">
        <f aca="false">SUM(B2976:I2976)</f>
        <v>377.78982</v>
      </c>
      <c r="K2976" s="16" t="n">
        <f aca="false">IF(Data_Clean!P2976="","",Assumptions!$B$15*0.5^(Data_Clean!P2976/Assumptions!$B$20))</f>
        <v>27.9909897461042</v>
      </c>
      <c r="L2976" s="16" t="n">
        <f aca="false">Assumptions!$B$16*MIN(1,LN(1+Data_Clean!Q2976)/LN(1+Assumptions!$B$21))</f>
        <v>16.0563626167747</v>
      </c>
      <c r="M2976" s="16" t="n">
        <f aca="false">Assumptions!$B$17*(0.6*MIN(1,Data_Clean!R2976/Assumptions!$B$22)+0.4*IF(Data_Clean!S2976="",0,Data_Clean!S2976))</f>
        <v>3.03</v>
      </c>
      <c r="N2976" s="16" t="n">
        <f aca="false">Assumptions!$B$18*MIN(1,(Data_Clean!F2976-1)/Assumptions!$B$23)</f>
        <v>10</v>
      </c>
      <c r="O2976" s="16" t="n">
        <f aca="false">Assumptions!$B$19*(0.4*IF(Data_Clean!E2976="",0,MIN(1,Data_Clean!E2976/12/Assumptions!$B$24))+0.35*IF(Data_Clean!D2976="Y",1,0)+0.25*(1-MIN(Data_Clean!T2976,3)/3))/IF(Data_Clean!E2976="",0.6,1)</f>
        <v>15</v>
      </c>
      <c r="P2976" s="16" t="n">
        <f aca="false">SUM(K2976:O2976)/(Assumptions!$D$5-IF(K2976="",Assumptions!$B$15,0))*100</f>
        <v>72.0773523628789</v>
      </c>
      <c r="Q2976" s="7" t="str">
        <f aca="false">IF(J2976&gt;=Assumptions!$B$26,"High",IF(J2976&gt;=Assumptions!$B$27,"Mid","Low"))</f>
        <v>Low</v>
      </c>
      <c r="R2976" s="7" t="str">
        <f aca="false">IF(P2976&gt;=Assumptions!$B$28,"High",IF(P2976&gt;=Assumptions!$B$29,"Mid","Low"))</f>
        <v>High</v>
      </c>
      <c r="S2976" s="7" t="str">
        <f aca="false">INDEX(Assumptions!$B$33:$B$41,MATCH(Q2976&amp;"|"&amp;R2976,Assumptions!$A$33:$A$41,0))</f>
        <v>Engaged Builders</v>
      </c>
      <c r="T2976" s="7" t="n">
        <f aca="false">IF(ISNUMBER(Data_Clean!V2976),J2976*Data_Clean!V2976,0)</f>
        <v>8.009144184</v>
      </c>
    </row>
    <row r="2977" customFormat="false" ht="15" hidden="false" customHeight="false" outlineLevel="0" collapsed="false">
      <c r="A2977" s="15" t="str">
        <f aca="false">Data_Clean!A2977</f>
        <v>CX102973</v>
      </c>
      <c r="B2977" s="14" t="n">
        <f aca="false">Data_Clean!G2977*Assumptions!$B$5</f>
        <v>178.00825</v>
      </c>
      <c r="C2977" s="14" t="n">
        <f aca="false">IF(Data_Clean!H2977="",0,Data_Clean!H2977)*Assumptions!$B$6</f>
        <v>358.12008</v>
      </c>
      <c r="D2977" s="14" t="n">
        <f aca="false">Data_Clean!I2977*Assumptions!$B$7</f>
        <v>0</v>
      </c>
      <c r="E2977" s="14" t="n">
        <f aca="false">Data_Clean!J2977*Assumptions!$B$8</f>
        <v>0</v>
      </c>
      <c r="F2977" s="14" t="n">
        <f aca="false">Data_Clean!K2977*Assumptions!$B$9</f>
        <v>0</v>
      </c>
      <c r="G2977" s="14" t="n">
        <f aca="false">Data_Clean!L2977*Assumptions!$B$10</f>
        <v>0</v>
      </c>
      <c r="H2977" s="14" t="n">
        <f aca="false">IF(OR(Data_Clean!M2977="",Data_Clean!N2977=""),0,Data_Clean!M2977*Data_Clean!N2977/100)*Assumptions!$B$13*Assumptions!$B$11</f>
        <v>0</v>
      </c>
      <c r="I2977" s="14" t="n">
        <f aca="false">Data_Clean!O2977*4*Assumptions!$B$12</f>
        <v>0</v>
      </c>
      <c r="J2977" s="14" t="n">
        <f aca="false">SUM(B2977:I2977)</f>
        <v>536.12833</v>
      </c>
      <c r="K2977" s="16" t="n">
        <f aca="false">IF(Data_Clean!P2977="","",Assumptions!$B$15*0.5^(Data_Clean!P2977/Assumptions!$B$20))</f>
        <v>18.0453755412318</v>
      </c>
      <c r="L2977" s="16" t="n">
        <f aca="false">Assumptions!$B$16*MIN(1,LN(1+Data_Clean!Q2977)/LN(1+Assumptions!$B$21))</f>
        <v>12.6966447294858</v>
      </c>
      <c r="M2977" s="16" t="n">
        <f aca="false">Assumptions!$B$17*(0.6*MIN(1,Data_Clean!R2977/Assumptions!$B$22)+0.4*IF(Data_Clean!S2977="",0,Data_Clean!S2977))</f>
        <v>2.538</v>
      </c>
      <c r="N2977" s="16" t="n">
        <f aca="false">Assumptions!$B$18*MIN(1,(Data_Clean!F2977-1)/Assumptions!$B$23)</f>
        <v>5</v>
      </c>
      <c r="O2977" s="16" t="n">
        <f aca="false">Assumptions!$B$19*(0.4*IF(Data_Clean!E2977="",0,MIN(1,Data_Clean!E2977/12/Assumptions!$B$24))+0.35*IF(Data_Clean!D2977="Y",1,0)+0.25*(1-MIN(Data_Clean!T2977,3)/3))/IF(Data_Clean!E2977="",0.6,1)</f>
        <v>9.4</v>
      </c>
      <c r="P2977" s="16" t="n">
        <f aca="false">SUM(K2977:O2977)/(Assumptions!$D$5-IF(K2977="",Assumptions!$B$15,0))*100</f>
        <v>47.6800202707175</v>
      </c>
      <c r="Q2977" s="7" t="str">
        <f aca="false">IF(J2977&gt;=Assumptions!$B$26,"High",IF(J2977&gt;=Assumptions!$B$27,"Mid","Low"))</f>
        <v>Mid</v>
      </c>
      <c r="R2977" s="7" t="str">
        <f aca="false">IF(P2977&gt;=Assumptions!$B$28,"High",IF(P2977&gt;=Assumptions!$B$29,"Mid","Low"))</f>
        <v>Low</v>
      </c>
      <c r="S2977" s="7" t="str">
        <f aca="false">INDEX(Assumptions!$B$33:$B$41,MATCH(Q2977&amp;"|"&amp;R2977,Assumptions!$A$33:$A$41,0))</f>
        <v>Light Touch</v>
      </c>
      <c r="T2977" s="7" t="n">
        <f aca="false">IF(ISNUMBER(Data_Clean!V2977),J2977*Data_Clean!V2977,0)</f>
        <v>55.918184819</v>
      </c>
    </row>
    <row r="2978" customFormat="false" ht="15" hidden="false" customHeight="false" outlineLevel="0" collapsed="false">
      <c r="A2978" s="15" t="str">
        <f aca="false">Data_Clean!A2978</f>
        <v>CX102974</v>
      </c>
      <c r="B2978" s="14" t="n">
        <f aca="false">Data_Clean!G2978*Assumptions!$B$5</f>
        <v>61.728</v>
      </c>
      <c r="C2978" s="14" t="n">
        <f aca="false">IF(Data_Clean!H2978="",0,Data_Clean!H2978)*Assumptions!$B$6</f>
        <v>0</v>
      </c>
      <c r="D2978" s="14" t="n">
        <f aca="false">Data_Clean!I2978*Assumptions!$B$7</f>
        <v>0</v>
      </c>
      <c r="E2978" s="14" t="n">
        <f aca="false">Data_Clean!J2978*Assumptions!$B$8</f>
        <v>0</v>
      </c>
      <c r="F2978" s="14" t="n">
        <f aca="false">Data_Clean!K2978*Assumptions!$B$9</f>
        <v>0</v>
      </c>
      <c r="G2978" s="14" t="n">
        <f aca="false">Data_Clean!L2978*Assumptions!$B$10</f>
        <v>0</v>
      </c>
      <c r="H2978" s="14" t="n">
        <f aca="false">IF(OR(Data_Clean!M2978="",Data_Clean!N2978=""),0,Data_Clean!M2978*Data_Clean!N2978/100)*Assumptions!$B$13*Assumptions!$B$11</f>
        <v>0</v>
      </c>
      <c r="I2978" s="14" t="n">
        <f aca="false">Data_Clean!O2978*4*Assumptions!$B$12</f>
        <v>0</v>
      </c>
      <c r="J2978" s="14" t="n">
        <f aca="false">SUM(B2978:I2978)</f>
        <v>61.728</v>
      </c>
      <c r="K2978" s="16" t="n">
        <f aca="false">IF(Data_Clean!P2978="","",Assumptions!$B$15*0.5^(Data_Clean!P2978/Assumptions!$B$20))</f>
        <v>26.7269615442102</v>
      </c>
      <c r="L2978" s="16" t="n">
        <f aca="false">Assumptions!$B$16*MIN(1,LN(1+Data_Clean!Q2978)/LN(1+Assumptions!$B$21))</f>
        <v>13.0760265116583</v>
      </c>
      <c r="M2978" s="16" t="n">
        <f aca="false">Assumptions!$B$17*(0.6*MIN(1,Data_Clean!R2978/Assumptions!$B$22)+0.4*IF(Data_Clean!S2978="",0,Data_Clean!S2978))</f>
        <v>8.652</v>
      </c>
      <c r="N2978" s="16" t="n">
        <f aca="false">Assumptions!$B$18*MIN(1,(Data_Clean!F2978-1)/Assumptions!$B$23)</f>
        <v>0</v>
      </c>
      <c r="O2978" s="16" t="n">
        <f aca="false">Assumptions!$B$19*(0.4*IF(Data_Clean!E2978="",0,MIN(1,Data_Clean!E2978/12/Assumptions!$B$24))+0.35*IF(Data_Clean!D2978="Y",1,0)+0.25*(1-MIN(Data_Clean!T2978,3)/3))/IF(Data_Clean!E2978="",0.6,1)</f>
        <v>11.9</v>
      </c>
      <c r="P2978" s="16" t="n">
        <f aca="false">SUM(K2978:O2978)/(Assumptions!$D$5-IF(K2978="",Assumptions!$B$15,0))*100</f>
        <v>60.3549880558684</v>
      </c>
      <c r="Q2978" s="7" t="str">
        <f aca="false">IF(J2978&gt;=Assumptions!$B$26,"High",IF(J2978&gt;=Assumptions!$B$27,"Mid","Low"))</f>
        <v>Low</v>
      </c>
      <c r="R2978" s="7" t="str">
        <f aca="false">IF(P2978&gt;=Assumptions!$B$28,"High",IF(P2978&gt;=Assumptions!$B$29,"Mid","Low"))</f>
        <v>Mid</v>
      </c>
      <c r="S2978" s="7" t="str">
        <f aca="false">INDEX(Assumptions!$B$33:$B$41,MATCH(Q2978&amp;"|"&amp;R2978,Assumptions!$A$33:$A$41,0))</f>
        <v>Light Touch</v>
      </c>
      <c r="T2978" s="7" t="n">
        <f aca="false">IF(ISNUMBER(Data_Clean!V2978),J2978*Data_Clean!V2978,0)</f>
        <v>2.4938112</v>
      </c>
    </row>
    <row r="2979" customFormat="false" ht="15" hidden="false" customHeight="false" outlineLevel="0" collapsed="false">
      <c r="A2979" s="15" t="str">
        <f aca="false">Data_Clean!A2979</f>
        <v>CX102975</v>
      </c>
      <c r="B2979" s="14" t="n">
        <f aca="false">Data_Clean!G2979*Assumptions!$B$5</f>
        <v>82.89575</v>
      </c>
      <c r="C2979" s="14" t="n">
        <f aca="false">IF(Data_Clean!H2979="",0,Data_Clean!H2979)*Assumptions!$B$6</f>
        <v>670.39332</v>
      </c>
      <c r="D2979" s="14" t="n">
        <f aca="false">Data_Clean!I2979*Assumptions!$B$7</f>
        <v>448.8</v>
      </c>
      <c r="E2979" s="14" t="n">
        <f aca="false">Data_Clean!J2979*Assumptions!$B$8</f>
        <v>0</v>
      </c>
      <c r="F2979" s="14" t="n">
        <f aca="false">Data_Clean!K2979*Assumptions!$B$9</f>
        <v>0</v>
      </c>
      <c r="G2979" s="14" t="n">
        <f aca="false">Data_Clean!L2979*Assumptions!$B$10</f>
        <v>0</v>
      </c>
      <c r="H2979" s="14" t="n">
        <f aca="false">IF(OR(Data_Clean!M2979="",Data_Clean!N2979=""),0,Data_Clean!M2979*Data_Clean!N2979/100)*Assumptions!$B$13*Assumptions!$B$11</f>
        <v>86.028</v>
      </c>
      <c r="I2979" s="14" t="n">
        <f aca="false">Data_Clean!O2979*4*Assumptions!$B$12</f>
        <v>103.41648</v>
      </c>
      <c r="J2979" s="14" t="n">
        <f aca="false">SUM(B2979:I2979)</f>
        <v>1391.53355</v>
      </c>
      <c r="K2979" s="16" t="n">
        <f aca="false">IF(Data_Clean!P2979="","",Assumptions!$B$15*0.5^(Data_Clean!P2979/Assumptions!$B$20))</f>
        <v>29.3147990530274</v>
      </c>
      <c r="L2979" s="16" t="n">
        <f aca="false">Assumptions!$B$16*MIN(1,LN(1+Data_Clean!Q2979)/LN(1+Assumptions!$B$21))</f>
        <v>15.383822204249</v>
      </c>
      <c r="M2979" s="16" t="n">
        <f aca="false">Assumptions!$B$17*(0.6*MIN(1,Data_Clean!R2979/Assumptions!$B$22)+0.4*IF(Data_Clean!S2979="",0,Data_Clean!S2979))</f>
        <v>6.12</v>
      </c>
      <c r="N2979" s="16" t="n">
        <f aca="false">Assumptions!$B$18*MIN(1,(Data_Clean!F2979-1)/Assumptions!$B$23)</f>
        <v>15</v>
      </c>
      <c r="O2979" s="16" t="n">
        <f aca="false">Assumptions!$B$19*(0.4*IF(Data_Clean!E2979="",0,MIN(1,Data_Clean!E2979/12/Assumptions!$B$24))+0.35*IF(Data_Clean!D2979="Y",1,0)+0.25*(1-MIN(Data_Clean!T2979,3)/3))/IF(Data_Clean!E2979="",0.6,1)</f>
        <v>15</v>
      </c>
      <c r="P2979" s="16" t="n">
        <f aca="false">SUM(K2979:O2979)/(Assumptions!$D$5-IF(K2979="",Assumptions!$B$15,0))*100</f>
        <v>80.8186212572764</v>
      </c>
      <c r="Q2979" s="7" t="str">
        <f aca="false">IF(J2979&gt;=Assumptions!$B$26,"High",IF(J2979&gt;=Assumptions!$B$27,"Mid","Low"))</f>
        <v>Mid</v>
      </c>
      <c r="R2979" s="7" t="str">
        <f aca="false">IF(P2979&gt;=Assumptions!$B$28,"High",IF(P2979&gt;=Assumptions!$B$29,"Mid","Low"))</f>
        <v>High</v>
      </c>
      <c r="S2979" s="7" t="str">
        <f aca="false">INDEX(Assumptions!$B$33:$B$41,MATCH(Q2979&amp;"|"&amp;R2979,Assumptions!$A$33:$A$41,0))</f>
        <v>Engaged Builders</v>
      </c>
      <c r="T2979" s="7" t="n">
        <f aca="false">IF(ISNUMBER(Data_Clean!V2979),J2979*Data_Clean!V2979,0)</f>
        <v>26.16083074</v>
      </c>
    </row>
    <row r="2980" customFormat="false" ht="15" hidden="false" customHeight="false" outlineLevel="0" collapsed="false">
      <c r="A2980" s="15" t="str">
        <f aca="false">Data_Clean!A2980</f>
        <v>CX102976</v>
      </c>
      <c r="B2980" s="14" t="n">
        <f aca="false">Data_Clean!G2980*Assumptions!$B$5</f>
        <v>91.6085</v>
      </c>
      <c r="C2980" s="14" t="n">
        <f aca="false">IF(Data_Clean!H2980="",0,Data_Clean!H2980)*Assumptions!$B$6</f>
        <v>158.18316</v>
      </c>
      <c r="D2980" s="14" t="n">
        <f aca="false">Data_Clean!I2980*Assumptions!$B$7</f>
        <v>152.8</v>
      </c>
      <c r="E2980" s="14" t="n">
        <f aca="false">Data_Clean!J2980*Assumptions!$B$8</f>
        <v>0</v>
      </c>
      <c r="F2980" s="14" t="n">
        <f aca="false">Data_Clean!K2980*Assumptions!$B$9</f>
        <v>0</v>
      </c>
      <c r="G2980" s="14" t="n">
        <f aca="false">Data_Clean!L2980*Assumptions!$B$10</f>
        <v>0</v>
      </c>
      <c r="H2980" s="14" t="n">
        <f aca="false">IF(OR(Data_Clean!M2980="",Data_Clean!N2980=""),0,Data_Clean!M2980*Data_Clean!N2980/100)*Assumptions!$B$13*Assumptions!$B$11</f>
        <v>217.782</v>
      </c>
      <c r="I2980" s="14" t="n">
        <f aca="false">Data_Clean!O2980*4*Assumptions!$B$12</f>
        <v>0</v>
      </c>
      <c r="J2980" s="14" t="n">
        <f aca="false">SUM(B2980:I2980)</f>
        <v>620.37366</v>
      </c>
      <c r="K2980" s="16" t="n">
        <f aca="false">IF(Data_Clean!P2980="","",Assumptions!$B$15*0.5^(Data_Clean!P2980/Assumptions!$B$20))</f>
        <v>2.97637697244037</v>
      </c>
      <c r="L2980" s="16" t="n">
        <f aca="false">Assumptions!$B$16*MIN(1,LN(1+Data_Clean!Q2980)/LN(1+Assumptions!$B$21))</f>
        <v>0</v>
      </c>
      <c r="M2980" s="16" t="n">
        <f aca="false">Assumptions!$B$17*(0.6*MIN(1,Data_Clean!R2980/Assumptions!$B$22)+0.4*IF(Data_Clean!S2980="",0,Data_Clean!S2980))</f>
        <v>0</v>
      </c>
      <c r="N2980" s="16" t="n">
        <f aca="false">Assumptions!$B$18*MIN(1,(Data_Clean!F2980-1)/Assumptions!$B$23)</f>
        <v>20</v>
      </c>
      <c r="O2980" s="16" t="n">
        <f aca="false">Assumptions!$B$19*(0.4*IF(Data_Clean!E2980="",0,MIN(1,Data_Clean!E2980/12/Assumptions!$B$24))+0.35*IF(Data_Clean!D2980="Y",1,0)+0.25*(1-MIN(Data_Clean!T2980,3)/3))/IF(Data_Clean!E2980="",0.6,1)</f>
        <v>8.55</v>
      </c>
      <c r="P2980" s="16" t="n">
        <f aca="false">SUM(K2980:O2980)/(Assumptions!$D$5-IF(K2980="",Assumptions!$B$15,0))*100</f>
        <v>31.5263769724404</v>
      </c>
      <c r="Q2980" s="7" t="str">
        <f aca="false">IF(J2980&gt;=Assumptions!$B$26,"High",IF(J2980&gt;=Assumptions!$B$27,"Mid","Low"))</f>
        <v>Mid</v>
      </c>
      <c r="R2980" s="7" t="str">
        <f aca="false">IF(P2980&gt;=Assumptions!$B$28,"High",IF(P2980&gt;=Assumptions!$B$29,"Mid","Low"))</f>
        <v>Low</v>
      </c>
      <c r="S2980" s="7" t="str">
        <f aca="false">INDEX(Assumptions!$B$33:$B$41,MATCH(Q2980&amp;"|"&amp;R2980,Assumptions!$A$33:$A$41,0))</f>
        <v>Light Touch</v>
      </c>
      <c r="T2980" s="7" t="n">
        <f aca="false">IF(ISNUMBER(Data_Clean!V2980),J2980*Data_Clean!V2980,0)</f>
        <v>82.323584682</v>
      </c>
    </row>
    <row r="2981" customFormat="false" ht="15" hidden="false" customHeight="false" outlineLevel="0" collapsed="false">
      <c r="A2981" s="15" t="str">
        <f aca="false">Data_Clean!A2981</f>
        <v>CX102977</v>
      </c>
      <c r="B2981" s="14" t="n">
        <f aca="false">Data_Clean!G2981*Assumptions!$B$5</f>
        <v>25.50375</v>
      </c>
      <c r="C2981" s="14" t="n">
        <f aca="false">IF(Data_Clean!H2981="",0,Data_Clean!H2981)*Assumptions!$B$6</f>
        <v>62.59584</v>
      </c>
      <c r="D2981" s="14" t="n">
        <f aca="false">Data_Clean!I2981*Assumptions!$B$7</f>
        <v>0</v>
      </c>
      <c r="E2981" s="14" t="n">
        <f aca="false">Data_Clean!J2981*Assumptions!$B$8</f>
        <v>32.586675</v>
      </c>
      <c r="F2981" s="14" t="n">
        <f aca="false">Data_Clean!K2981*Assumptions!$B$9</f>
        <v>0</v>
      </c>
      <c r="G2981" s="14" t="n">
        <f aca="false">Data_Clean!L2981*Assumptions!$B$10</f>
        <v>0</v>
      </c>
      <c r="H2981" s="14" t="n">
        <f aca="false">IF(OR(Data_Clean!M2981="",Data_Clean!N2981=""),0,Data_Clean!M2981*Data_Clean!N2981/100)*Assumptions!$B$13*Assumptions!$B$11</f>
        <v>0</v>
      </c>
      <c r="I2981" s="14" t="n">
        <f aca="false">Data_Clean!O2981*4*Assumptions!$B$12</f>
        <v>0</v>
      </c>
      <c r="J2981" s="14" t="n">
        <f aca="false">SUM(B2981:I2981)</f>
        <v>120.686265</v>
      </c>
      <c r="K2981" s="16" t="n">
        <f aca="false">IF(Data_Clean!P2981="","",Assumptions!$B$15*0.5^(Data_Clean!P2981/Assumptions!$B$20))</f>
        <v>28.6452481173125</v>
      </c>
      <c r="L2981" s="16" t="n">
        <f aca="false">Assumptions!$B$16*MIN(1,LN(1+Data_Clean!Q2981)/LN(1+Assumptions!$B$21))</f>
        <v>12.8906482631789</v>
      </c>
      <c r="M2981" s="16" t="n">
        <f aca="false">Assumptions!$B$17*(0.6*MIN(1,Data_Clean!R2981/Assumptions!$B$22)+0.4*IF(Data_Clean!S2981="",0,Data_Clean!S2981))</f>
        <v>9.906</v>
      </c>
      <c r="N2981" s="16" t="n">
        <f aca="false">Assumptions!$B$18*MIN(1,(Data_Clean!F2981-1)/Assumptions!$B$23)</f>
        <v>10</v>
      </c>
      <c r="O2981" s="16" t="n">
        <f aca="false">Assumptions!$B$19*(0.4*IF(Data_Clean!E2981="",0,MIN(1,Data_Clean!E2981/12/Assumptions!$B$24))+0.35*IF(Data_Clean!D2981="Y",1,0)+0.25*(1-MIN(Data_Clean!T2981,3)/3))/IF(Data_Clean!E2981="",0.6,1)</f>
        <v>7.55</v>
      </c>
      <c r="P2981" s="16" t="n">
        <f aca="false">SUM(K2981:O2981)/(Assumptions!$D$5-IF(K2981="",Assumptions!$B$15,0))*100</f>
        <v>68.9918963804914</v>
      </c>
      <c r="Q2981" s="7" t="str">
        <f aca="false">IF(J2981&gt;=Assumptions!$B$26,"High",IF(J2981&gt;=Assumptions!$B$27,"Mid","Low"))</f>
        <v>Low</v>
      </c>
      <c r="R2981" s="7" t="str">
        <f aca="false">IF(P2981&gt;=Assumptions!$B$28,"High",IF(P2981&gt;=Assumptions!$B$29,"Mid","Low"))</f>
        <v>Mid</v>
      </c>
      <c r="S2981" s="7" t="str">
        <f aca="false">INDEX(Assumptions!$B$33:$B$41,MATCH(Q2981&amp;"|"&amp;R2981,Assumptions!$A$33:$A$41,0))</f>
        <v>Light Touch</v>
      </c>
      <c r="T2981" s="7" t="n">
        <f aca="false">IF(ISNUMBER(Data_Clean!V2981),J2981*Data_Clean!V2981,0)</f>
        <v>6.710156334</v>
      </c>
    </row>
    <row r="2982" customFormat="false" ht="15" hidden="false" customHeight="false" outlineLevel="0" collapsed="false">
      <c r="A2982" s="15" t="str">
        <f aca="false">Data_Clean!A2982</f>
        <v>CX102978</v>
      </c>
      <c r="B2982" s="14" t="n">
        <f aca="false">Data_Clean!G2982*Assumptions!$B$5</f>
        <v>7.76575</v>
      </c>
      <c r="C2982" s="14" t="n">
        <f aca="false">IF(Data_Clean!H2982="",0,Data_Clean!H2982)*Assumptions!$B$6</f>
        <v>13.74144</v>
      </c>
      <c r="D2982" s="14" t="n">
        <f aca="false">Data_Clean!I2982*Assumptions!$B$7</f>
        <v>0</v>
      </c>
      <c r="E2982" s="14" t="n">
        <f aca="false">Data_Clean!J2982*Assumptions!$B$8</f>
        <v>0</v>
      </c>
      <c r="F2982" s="14" t="n">
        <f aca="false">Data_Clean!K2982*Assumptions!$B$9</f>
        <v>0</v>
      </c>
      <c r="G2982" s="14" t="n">
        <f aca="false">Data_Clean!L2982*Assumptions!$B$10</f>
        <v>0</v>
      </c>
      <c r="H2982" s="14" t="n">
        <f aca="false">IF(OR(Data_Clean!M2982="",Data_Clean!N2982=""),0,Data_Clean!M2982*Data_Clean!N2982/100)*Assumptions!$B$13*Assumptions!$B$11</f>
        <v>0</v>
      </c>
      <c r="I2982" s="14" t="n">
        <f aca="false">Data_Clean!O2982*4*Assumptions!$B$12</f>
        <v>0</v>
      </c>
      <c r="J2982" s="14" t="n">
        <f aca="false">SUM(B2982:I2982)</f>
        <v>21.50719</v>
      </c>
      <c r="K2982" s="16" t="n">
        <f aca="false">IF(Data_Clean!P2982="","",Assumptions!$B$15*0.5^(Data_Clean!P2982/Assumptions!$B$20))</f>
        <v>28.6452481173125</v>
      </c>
      <c r="L2982" s="16" t="n">
        <f aca="false">Assumptions!$B$16*MIN(1,LN(1+Data_Clean!Q2982)/LN(1+Assumptions!$B$21))</f>
        <v>13.0760265116583</v>
      </c>
      <c r="M2982" s="16" t="n">
        <f aca="false">Assumptions!$B$17*(0.6*MIN(1,Data_Clean!R2982/Assumptions!$B$22)+0.4*IF(Data_Clean!S2982="",0,Data_Clean!S2982))</f>
        <v>11.694</v>
      </c>
      <c r="N2982" s="16" t="n">
        <f aca="false">Assumptions!$B$18*MIN(1,(Data_Clean!F2982-1)/Assumptions!$B$23)</f>
        <v>5</v>
      </c>
      <c r="O2982" s="16" t="n">
        <f aca="false">Assumptions!$B$19*(0.4*IF(Data_Clean!E2982="",0,MIN(1,Data_Clean!E2982/12/Assumptions!$B$24))+0.35*IF(Data_Clean!D2982="Y",1,0)+0.25*(1-MIN(Data_Clean!T2982,3)/3))/IF(Data_Clean!E2982="",0.6,1)</f>
        <v>3.9</v>
      </c>
      <c r="P2982" s="16" t="n">
        <f aca="false">SUM(K2982:O2982)/(Assumptions!$D$5-IF(K2982="",Assumptions!$B$15,0))*100</f>
        <v>62.3152746289708</v>
      </c>
      <c r="Q2982" s="7" t="str">
        <f aca="false">IF(J2982&gt;=Assumptions!$B$26,"High",IF(J2982&gt;=Assumptions!$B$27,"Mid","Low"))</f>
        <v>Low</v>
      </c>
      <c r="R2982" s="7" t="str">
        <f aca="false">IF(P2982&gt;=Assumptions!$B$28,"High",IF(P2982&gt;=Assumptions!$B$29,"Mid","Low"))</f>
        <v>Mid</v>
      </c>
      <c r="S2982" s="7" t="str">
        <f aca="false">INDEX(Assumptions!$B$33:$B$41,MATCH(Q2982&amp;"|"&amp;R2982,Assumptions!$A$33:$A$41,0))</f>
        <v>Light Touch</v>
      </c>
      <c r="T2982" s="7" t="n">
        <f aca="false">IF(ISNUMBER(Data_Clean!V2982),J2982*Data_Clean!V2982,0)</f>
        <v>1.705520167</v>
      </c>
    </row>
    <row r="2983" customFormat="false" ht="15" hidden="false" customHeight="false" outlineLevel="0" collapsed="false">
      <c r="A2983" s="15" t="str">
        <f aca="false">Data_Clean!A2983</f>
        <v>CX102979</v>
      </c>
      <c r="B2983" s="14" t="n">
        <f aca="false">Data_Clean!G2983*Assumptions!$B$5</f>
        <v>53.9</v>
      </c>
      <c r="C2983" s="14" t="n">
        <f aca="false">IF(Data_Clean!H2983="",0,Data_Clean!H2983)*Assumptions!$B$6</f>
        <v>0</v>
      </c>
      <c r="D2983" s="14" t="n">
        <f aca="false">Data_Clean!I2983*Assumptions!$B$7</f>
        <v>289.6</v>
      </c>
      <c r="E2983" s="14" t="n">
        <f aca="false">Data_Clean!J2983*Assumptions!$B$8</f>
        <v>0</v>
      </c>
      <c r="F2983" s="14" t="n">
        <f aca="false">Data_Clean!K2983*Assumptions!$B$9</f>
        <v>0</v>
      </c>
      <c r="G2983" s="14" t="n">
        <f aca="false">Data_Clean!L2983*Assumptions!$B$10</f>
        <v>0</v>
      </c>
      <c r="H2983" s="14" t="n">
        <f aca="false">IF(OR(Data_Clean!M2983="",Data_Clean!N2983=""),0,Data_Clean!M2983*Data_Clean!N2983/100)*Assumptions!$B$13*Assumptions!$B$11</f>
        <v>0</v>
      </c>
      <c r="I2983" s="14" t="n">
        <f aca="false">Data_Clean!O2983*4*Assumptions!$B$12</f>
        <v>0</v>
      </c>
      <c r="J2983" s="14" t="n">
        <f aca="false">SUM(B2983:I2983)</f>
        <v>343.5</v>
      </c>
      <c r="K2983" s="16" t="n">
        <f aca="false">IF(Data_Clean!P2983="","",Assumptions!$B$15*0.5^(Data_Clean!P2983/Assumptions!$B$20))</f>
        <v>8.0383009690222</v>
      </c>
      <c r="L2983" s="16" t="n">
        <f aca="false">Assumptions!$B$16*MIN(1,LN(1+Data_Clean!Q2983)/LN(1+Assumptions!$B$21))</f>
        <v>14.320838960067</v>
      </c>
      <c r="M2983" s="16" t="n">
        <f aca="false">Assumptions!$B$17*(0.6*MIN(1,Data_Clean!R2983/Assumptions!$B$22)+0.4*IF(Data_Clean!S2983="",0,Data_Clean!S2983))</f>
        <v>3.978</v>
      </c>
      <c r="N2983" s="16" t="n">
        <f aca="false">Assumptions!$B$18*MIN(1,(Data_Clean!F2983-1)/Assumptions!$B$23)</f>
        <v>10</v>
      </c>
      <c r="O2983" s="16" t="n">
        <f aca="false">Assumptions!$B$19*(0.4*IF(Data_Clean!E2983="",0,MIN(1,Data_Clean!E2983/12/Assumptions!$B$24))+0.35*IF(Data_Clean!D2983="Y",1,0)+0.25*(1-MIN(Data_Clean!T2983,3)/3))/IF(Data_Clean!E2983="",0.6,1)</f>
        <v>13.75</v>
      </c>
      <c r="P2983" s="16" t="n">
        <f aca="false">SUM(K2983:O2983)/(Assumptions!$D$5-IF(K2983="",Assumptions!$B$15,0))*100</f>
        <v>50.0871399290892</v>
      </c>
      <c r="Q2983" s="7" t="str">
        <f aca="false">IF(J2983&gt;=Assumptions!$B$26,"High",IF(J2983&gt;=Assumptions!$B$27,"Mid","Low"))</f>
        <v>Low</v>
      </c>
      <c r="R2983" s="7" t="str">
        <f aca="false">IF(P2983&gt;=Assumptions!$B$28,"High",IF(P2983&gt;=Assumptions!$B$29,"Mid","Low"))</f>
        <v>Mid</v>
      </c>
      <c r="S2983" s="7" t="str">
        <f aca="false">INDEX(Assumptions!$B$33:$B$41,MATCH(Q2983&amp;"|"&amp;R2983,Assumptions!$A$33:$A$41,0))</f>
        <v>Light Touch</v>
      </c>
      <c r="T2983" s="7" t="n">
        <f aca="false">IF(ISNUMBER(Data_Clean!V2983),J2983*Data_Clean!V2983,0)</f>
        <v>11.8164</v>
      </c>
    </row>
    <row r="2984" customFormat="false" ht="15" hidden="false" customHeight="false" outlineLevel="0" collapsed="false">
      <c r="A2984" s="15" t="str">
        <f aca="false">Data_Clean!A2984</f>
        <v>CX102980</v>
      </c>
      <c r="B2984" s="14" t="n">
        <f aca="false">Data_Clean!G2984*Assumptions!$B$5</f>
        <v>100.00575</v>
      </c>
      <c r="C2984" s="14" t="n">
        <f aca="false">IF(Data_Clean!H2984="",0,Data_Clean!H2984)*Assumptions!$B$6</f>
        <v>211.86876</v>
      </c>
      <c r="D2984" s="14" t="n">
        <f aca="false">Data_Clean!I2984*Assumptions!$B$7</f>
        <v>0</v>
      </c>
      <c r="E2984" s="14" t="n">
        <f aca="false">Data_Clean!J2984*Assumptions!$B$8</f>
        <v>0</v>
      </c>
      <c r="F2984" s="14" t="n">
        <f aca="false">Data_Clean!K2984*Assumptions!$B$9</f>
        <v>0</v>
      </c>
      <c r="G2984" s="14" t="n">
        <f aca="false">Data_Clean!L2984*Assumptions!$B$10</f>
        <v>0</v>
      </c>
      <c r="H2984" s="14" t="n">
        <f aca="false">IF(OR(Data_Clean!M2984="",Data_Clean!N2984=""),0,Data_Clean!M2984*Data_Clean!N2984/100)*Assumptions!$B$13*Assumptions!$B$11</f>
        <v>0</v>
      </c>
      <c r="I2984" s="14" t="n">
        <f aca="false">Data_Clean!O2984*4*Assumptions!$B$12</f>
        <v>0</v>
      </c>
      <c r="J2984" s="14" t="n">
        <f aca="false">SUM(B2984:I2984)</f>
        <v>311.87451</v>
      </c>
      <c r="K2984" s="16" t="n">
        <f aca="false">IF(Data_Clean!P2984="","",Assumptions!$B$15*0.5^(Data_Clean!P2984/Assumptions!$B$20))</f>
        <v>0.204035288272529</v>
      </c>
      <c r="L2984" s="16" t="n">
        <f aca="false">Assumptions!$B$16*MIN(1,LN(1+Data_Clean!Q2984)/LN(1+Assumptions!$B$21))</f>
        <v>0</v>
      </c>
      <c r="M2984" s="16" t="n">
        <f aca="false">Assumptions!$B$17*(0.6*MIN(1,Data_Clean!R2984/Assumptions!$B$22)+0.4*IF(Data_Clean!S2984="",0,Data_Clean!S2984))</f>
        <v>0</v>
      </c>
      <c r="N2984" s="16" t="n">
        <f aca="false">Assumptions!$B$18*MIN(1,(Data_Clean!F2984-1)/Assumptions!$B$23)</f>
        <v>5</v>
      </c>
      <c r="O2984" s="16" t="n">
        <f aca="false">Assumptions!$B$19*(0.4*IF(Data_Clean!E2984="",0,MIN(1,Data_Clean!E2984/12/Assumptions!$B$24))+0.35*IF(Data_Clean!D2984="Y",1,0)+0.25*(1-MIN(Data_Clean!T2984,3)/3))/IF(Data_Clean!E2984="",0.6,1)</f>
        <v>8.5</v>
      </c>
      <c r="P2984" s="16" t="n">
        <f aca="false">SUM(K2984:O2984)/(Assumptions!$D$5-IF(K2984="",Assumptions!$B$15,0))*100</f>
        <v>13.7040352882725</v>
      </c>
      <c r="Q2984" s="7" t="str">
        <f aca="false">IF(J2984&gt;=Assumptions!$B$26,"High",IF(J2984&gt;=Assumptions!$B$27,"Mid","Low"))</f>
        <v>Low</v>
      </c>
      <c r="R2984" s="7" t="str">
        <f aca="false">IF(P2984&gt;=Assumptions!$B$28,"High",IF(P2984&gt;=Assumptions!$B$29,"Mid","Low"))</f>
        <v>Low</v>
      </c>
      <c r="S2984" s="7" t="str">
        <f aca="false">INDEX(Assumptions!$B$33:$B$41,MATCH(Q2984&amp;"|"&amp;R2984,Assumptions!$A$33:$A$41,0))</f>
        <v>Dormant &amp; Low Value</v>
      </c>
      <c r="T2984" s="7" t="n">
        <f aca="false">IF(ISNUMBER(Data_Clean!V2984),J2984*Data_Clean!V2984,0)</f>
        <v>131.92291773</v>
      </c>
    </row>
    <row r="2985" customFormat="false" ht="15" hidden="false" customHeight="false" outlineLevel="0" collapsed="false">
      <c r="A2985" s="15" t="str">
        <f aca="false">Data_Clean!A2985</f>
        <v>CX102981</v>
      </c>
      <c r="B2985" s="14" t="n">
        <f aca="false">Data_Clean!G2985*Assumptions!$B$5</f>
        <v>299.535</v>
      </c>
      <c r="C2985" s="14" t="n">
        <f aca="false">IF(Data_Clean!H2985="",0,Data_Clean!H2985)*Assumptions!$B$6</f>
        <v>68.93304</v>
      </c>
      <c r="D2985" s="14" t="n">
        <f aca="false">Data_Clean!I2985*Assumptions!$B$7</f>
        <v>0</v>
      </c>
      <c r="E2985" s="14" t="n">
        <f aca="false">Data_Clean!J2985*Assumptions!$B$8</f>
        <v>0</v>
      </c>
      <c r="F2985" s="14" t="n">
        <f aca="false">Data_Clean!K2985*Assumptions!$B$9</f>
        <v>0</v>
      </c>
      <c r="G2985" s="14" t="n">
        <f aca="false">Data_Clean!L2985*Assumptions!$B$10</f>
        <v>1097.1</v>
      </c>
      <c r="H2985" s="14" t="n">
        <f aca="false">IF(OR(Data_Clean!M2985="",Data_Clean!N2985=""),0,Data_Clean!M2985*Data_Clean!N2985/100)*Assumptions!$B$13*Assumptions!$B$11</f>
        <v>0</v>
      </c>
      <c r="I2985" s="14" t="n">
        <f aca="false">Data_Clean!O2985*4*Assumptions!$B$12</f>
        <v>0</v>
      </c>
      <c r="J2985" s="14" t="n">
        <f aca="false">SUM(B2985:I2985)</f>
        <v>1465.56804</v>
      </c>
      <c r="K2985" s="16" t="n">
        <f aca="false">IF(Data_Clean!P2985="","",Assumptions!$B$15*0.5^(Data_Clean!P2985/Assumptions!$B$20))</f>
        <v>23.811015779523</v>
      </c>
      <c r="L2985" s="16" t="n">
        <f aca="false">Assumptions!$B$16*MIN(1,LN(1+Data_Clean!Q2985)/LN(1+Assumptions!$B$21))</f>
        <v>14.0427143261215</v>
      </c>
      <c r="M2985" s="16" t="n">
        <f aca="false">Assumptions!$B$17*(0.6*MIN(1,Data_Clean!R2985/Assumptions!$B$22)+0.4*IF(Data_Clean!S2985="",0,Data_Clean!S2985))</f>
        <v>10.338</v>
      </c>
      <c r="N2985" s="16" t="n">
        <f aca="false">Assumptions!$B$18*MIN(1,(Data_Clean!F2985-1)/Assumptions!$B$23)</f>
        <v>10</v>
      </c>
      <c r="O2985" s="16" t="n">
        <f aca="false">Assumptions!$B$19*(0.4*IF(Data_Clean!E2985="",0,MIN(1,Data_Clean!E2985/12/Assumptions!$B$24))+0.35*IF(Data_Clean!D2985="Y",1,0)+0.25*(1-MIN(Data_Clean!T2985,3)/3))/IF(Data_Clean!E2985="",0.6,1)</f>
        <v>9.75</v>
      </c>
      <c r="P2985" s="16" t="n">
        <f aca="false">SUM(K2985:O2985)/(Assumptions!$D$5-IF(K2985="",Assumptions!$B$15,0))*100</f>
        <v>67.9417301056445</v>
      </c>
      <c r="Q2985" s="7" t="str">
        <f aca="false">IF(J2985&gt;=Assumptions!$B$26,"High",IF(J2985&gt;=Assumptions!$B$27,"Mid","Low"))</f>
        <v>Mid</v>
      </c>
      <c r="R2985" s="7" t="str">
        <f aca="false">IF(P2985&gt;=Assumptions!$B$28,"High",IF(P2985&gt;=Assumptions!$B$29,"Mid","Low"))</f>
        <v>Mid</v>
      </c>
      <c r="S2985" s="7" t="str">
        <f aca="false">INDEX(Assumptions!$B$33:$B$41,MATCH(Q2985&amp;"|"&amp;R2985,Assumptions!$A$33:$A$41,0))</f>
        <v>Established Core</v>
      </c>
      <c r="T2985" s="7" t="n">
        <f aca="false">IF(ISNUMBER(Data_Clean!V2985),J2985*Data_Clean!V2985,0)</f>
        <v>84.416719104</v>
      </c>
    </row>
    <row r="2986" customFormat="false" ht="15" hidden="false" customHeight="false" outlineLevel="0" collapsed="false">
      <c r="A2986" s="15" t="str">
        <f aca="false">Data_Clean!A2986</f>
        <v>CX102982</v>
      </c>
      <c r="B2986" s="14" t="n">
        <f aca="false">Data_Clean!G2986*Assumptions!$B$5</f>
        <v>254.17625</v>
      </c>
      <c r="C2986" s="14" t="n">
        <f aca="false">IF(Data_Clean!H2986="",0,Data_Clean!H2986)*Assumptions!$B$6</f>
        <v>0</v>
      </c>
      <c r="D2986" s="14" t="n">
        <f aca="false">Data_Clean!I2986*Assumptions!$B$7</f>
        <v>0</v>
      </c>
      <c r="E2986" s="14" t="n">
        <f aca="false">Data_Clean!J2986*Assumptions!$B$8</f>
        <v>0</v>
      </c>
      <c r="F2986" s="14" t="n">
        <f aca="false">Data_Clean!K2986*Assumptions!$B$9</f>
        <v>1247.4</v>
      </c>
      <c r="G2986" s="14" t="n">
        <f aca="false">Data_Clean!L2986*Assumptions!$B$10</f>
        <v>0</v>
      </c>
      <c r="H2986" s="14" t="n">
        <f aca="false">IF(OR(Data_Clean!M2986="",Data_Clean!N2986=""),0,Data_Clean!M2986*Data_Clean!N2986/100)*Assumptions!$B$13*Assumptions!$B$11</f>
        <v>250.236</v>
      </c>
      <c r="I2986" s="14" t="n">
        <f aca="false">Data_Clean!O2986*4*Assumptions!$B$12</f>
        <v>3.83472</v>
      </c>
      <c r="J2986" s="14" t="n">
        <f aca="false">SUM(B2986:I2986)</f>
        <v>1755.64697</v>
      </c>
      <c r="K2986" s="16" t="n">
        <f aca="false">IF(Data_Clean!P2986="","",Assumptions!$B$15*0.5^(Data_Clean!P2986/Assumptions!$B$20))</f>
        <v>25.5200148285257</v>
      </c>
      <c r="L2986" s="16" t="n">
        <f aca="false">Assumptions!$B$16*MIN(1,LN(1+Data_Clean!Q2986)/LN(1+Assumptions!$B$21))</f>
        <v>8.67194478953664</v>
      </c>
      <c r="M2986" s="16" t="n">
        <f aca="false">Assumptions!$B$17*(0.6*MIN(1,Data_Clean!R2986/Assumptions!$B$22)+0.4*IF(Data_Clean!S2986="",0,Data_Clean!S2986))</f>
        <v>1.56</v>
      </c>
      <c r="N2986" s="16" t="n">
        <f aca="false">Assumptions!$B$18*MIN(1,(Data_Clean!F2986-1)/Assumptions!$B$23)</f>
        <v>10</v>
      </c>
      <c r="O2986" s="16" t="n">
        <f aca="false">Assumptions!$B$19*(0.4*IF(Data_Clean!E2986="",0,MIN(1,Data_Clean!E2986/12/Assumptions!$B$24))+0.35*IF(Data_Clean!D2986="Y",1,0)+0.25*(1-MIN(Data_Clean!T2986,3)/3))/IF(Data_Clean!E2986="",0.6,1)</f>
        <v>2.8</v>
      </c>
      <c r="P2986" s="16" t="n">
        <f aca="false">SUM(K2986:O2986)/(Assumptions!$D$5-IF(K2986="",Assumptions!$B$15,0))*100</f>
        <v>48.5519596180623</v>
      </c>
      <c r="Q2986" s="7" t="str">
        <f aca="false">IF(J2986&gt;=Assumptions!$B$26,"High",IF(J2986&gt;=Assumptions!$B$27,"Mid","Low"))</f>
        <v>High</v>
      </c>
      <c r="R2986" s="7" t="str">
        <f aca="false">IF(P2986&gt;=Assumptions!$B$28,"High",IF(P2986&gt;=Assumptions!$B$29,"Mid","Low"))</f>
        <v>Low</v>
      </c>
      <c r="S2986" s="7" t="str">
        <f aca="false">INDEX(Assumptions!$B$33:$B$41,MATCH(Q2986&amp;"|"&amp;R2986,Assumptions!$A$33:$A$41,0))</f>
        <v>Affluent Drifters</v>
      </c>
      <c r="T2986" s="7" t="n">
        <f aca="false">IF(ISNUMBER(Data_Clean!V2986),J2986*Data_Clean!V2986,0)</f>
        <v>510.191009482</v>
      </c>
    </row>
    <row r="2987" customFormat="false" ht="15" hidden="false" customHeight="false" outlineLevel="0" collapsed="false">
      <c r="A2987" s="15" t="str">
        <f aca="false">Data_Clean!A2987</f>
        <v>CX102983</v>
      </c>
      <c r="B2987" s="14" t="n">
        <f aca="false">Data_Clean!G2987*Assumptions!$B$5</f>
        <v>117.68725</v>
      </c>
      <c r="C2987" s="14" t="n">
        <f aca="false">IF(Data_Clean!H2987="",0,Data_Clean!H2987)*Assumptions!$B$6</f>
        <v>466.93152</v>
      </c>
      <c r="D2987" s="14" t="n">
        <f aca="false">Data_Clean!I2987*Assumptions!$B$7</f>
        <v>743.2</v>
      </c>
      <c r="E2987" s="14" t="n">
        <f aca="false">Data_Clean!J2987*Assumptions!$B$8</f>
        <v>0</v>
      </c>
      <c r="F2987" s="14" t="n">
        <f aca="false">Data_Clean!K2987*Assumptions!$B$9</f>
        <v>0</v>
      </c>
      <c r="G2987" s="14" t="n">
        <f aca="false">Data_Clean!L2987*Assumptions!$B$10</f>
        <v>0</v>
      </c>
      <c r="H2987" s="14" t="n">
        <f aca="false">IF(OR(Data_Clean!M2987="",Data_Clean!N2987=""),0,Data_Clean!M2987*Data_Clean!N2987/100)*Assumptions!$B$13*Assumptions!$B$11</f>
        <v>151.2</v>
      </c>
      <c r="I2987" s="14" t="n">
        <f aca="false">Data_Clean!O2987*4*Assumptions!$B$12</f>
        <v>7.31808</v>
      </c>
      <c r="J2987" s="14" t="n">
        <f aca="false">SUM(B2987:I2987)</f>
        <v>1486.33685</v>
      </c>
      <c r="K2987" s="16" t="n">
        <f aca="false">IF(Data_Clean!P2987="","",Assumptions!$B$15*0.5^(Data_Clean!P2987/Assumptions!$B$20))</f>
        <v>23.267171427506</v>
      </c>
      <c r="L2987" s="16" t="n">
        <f aca="false">Assumptions!$B$16*MIN(1,LN(1+Data_Clean!Q2987)/LN(1+Assumptions!$B$21))</f>
        <v>10.362865626271</v>
      </c>
      <c r="M2987" s="16" t="n">
        <f aca="false">Assumptions!$B$17*(0.6*MIN(1,Data_Clean!R2987/Assumptions!$B$22)+0.4*IF(Data_Clean!S2987="",0,Data_Clean!S2987))</f>
        <v>8.922</v>
      </c>
      <c r="N2987" s="16" t="n">
        <f aca="false">Assumptions!$B$18*MIN(1,(Data_Clean!F2987-1)/Assumptions!$B$23)</f>
        <v>15</v>
      </c>
      <c r="O2987" s="16" t="n">
        <f aca="false">Assumptions!$B$19*(0.4*IF(Data_Clean!E2987="",0,MIN(1,Data_Clean!E2987/12/Assumptions!$B$24))+0.35*IF(Data_Clean!D2987="Y",1,0)+0.25*(1-MIN(Data_Clean!T2987,3)/3))/IF(Data_Clean!E2987="",0.6,1)</f>
        <v>3.9</v>
      </c>
      <c r="P2987" s="16" t="n">
        <f aca="false">SUM(K2987:O2987)/(Assumptions!$D$5-IF(K2987="",Assumptions!$B$15,0))*100</f>
        <v>61.452037053777</v>
      </c>
      <c r="Q2987" s="7" t="str">
        <f aca="false">IF(J2987&gt;=Assumptions!$B$26,"High",IF(J2987&gt;=Assumptions!$B$27,"Mid","Low"))</f>
        <v>Mid</v>
      </c>
      <c r="R2987" s="7" t="str">
        <f aca="false">IF(P2987&gt;=Assumptions!$B$28,"High",IF(P2987&gt;=Assumptions!$B$29,"Mid","Low"))</f>
        <v>Mid</v>
      </c>
      <c r="S2987" s="7" t="str">
        <f aca="false">INDEX(Assumptions!$B$33:$B$41,MATCH(Q2987&amp;"|"&amp;R2987,Assumptions!$A$33:$A$41,0))</f>
        <v>Established Core</v>
      </c>
      <c r="T2987" s="7" t="n">
        <f aca="false">IF(ISNUMBER(Data_Clean!V2987),J2987*Data_Clean!V2987,0)</f>
        <v>150.863190275</v>
      </c>
    </row>
    <row r="2988" customFormat="false" ht="15" hidden="false" customHeight="false" outlineLevel="0" collapsed="false">
      <c r="A2988" s="15" t="str">
        <f aca="false">Data_Clean!A2988</f>
        <v>CX102984</v>
      </c>
      <c r="B2988" s="14" t="n">
        <f aca="false">Data_Clean!G2988*Assumptions!$B$5</f>
        <v>357.95225</v>
      </c>
      <c r="C2988" s="14" t="n">
        <f aca="false">IF(Data_Clean!H2988="",0,Data_Clean!H2988)*Assumptions!$B$6</f>
        <v>3725.98056</v>
      </c>
      <c r="D2988" s="14" t="n">
        <f aca="false">Data_Clean!I2988*Assumptions!$B$7</f>
        <v>0</v>
      </c>
      <c r="E2988" s="14" t="n">
        <f aca="false">Data_Clean!J2988*Assumptions!$B$8</f>
        <v>0</v>
      </c>
      <c r="F2988" s="14" t="n">
        <f aca="false">Data_Clean!K2988*Assumptions!$B$9</f>
        <v>0</v>
      </c>
      <c r="G2988" s="14" t="n">
        <f aca="false">Data_Clean!L2988*Assumptions!$B$10</f>
        <v>0</v>
      </c>
      <c r="H2988" s="14" t="n">
        <f aca="false">IF(OR(Data_Clean!M2988="",Data_Clean!N2988=""),0,Data_Clean!M2988*Data_Clean!N2988/100)*Assumptions!$B$13*Assumptions!$B$11</f>
        <v>101.844</v>
      </c>
      <c r="I2988" s="14" t="n">
        <f aca="false">Data_Clean!O2988*4*Assumptions!$B$12</f>
        <v>145.8168</v>
      </c>
      <c r="J2988" s="14" t="n">
        <f aca="false">SUM(B2988:I2988)</f>
        <v>4331.59361</v>
      </c>
      <c r="K2988" s="16" t="n">
        <f aca="false">IF(Data_Clean!P2988="","",Assumptions!$B$15*0.5^(Data_Clean!P2988/Assumptions!$B$20))</f>
        <v>27.3516746567465</v>
      </c>
      <c r="L2988" s="16" t="n">
        <f aca="false">Assumptions!$B$16*MIN(1,LN(1+Data_Clean!Q2988)/LN(1+Assumptions!$B$21))</f>
        <v>15.8750156145389</v>
      </c>
      <c r="M2988" s="16" t="n">
        <f aca="false">Assumptions!$B$17*(0.6*MIN(1,Data_Clean!R2988/Assumptions!$B$22)+0.4*IF(Data_Clean!S2988="",0,Data_Clean!S2988))</f>
        <v>4.23</v>
      </c>
      <c r="N2988" s="16" t="n">
        <f aca="false">Assumptions!$B$18*MIN(1,(Data_Clean!F2988-1)/Assumptions!$B$23)</f>
        <v>10</v>
      </c>
      <c r="O2988" s="16" t="n">
        <f aca="false">Assumptions!$B$19*(0.4*IF(Data_Clean!E2988="",0,MIN(1,Data_Clean!E2988/12/Assumptions!$B$24))+0.35*IF(Data_Clean!D2988="Y",1,0)+0.25*(1-MIN(Data_Clean!T2988,3)/3))/IF(Data_Clean!E2988="",0.6,1)</f>
        <v>13.75</v>
      </c>
      <c r="P2988" s="16" t="n">
        <f aca="false">SUM(K2988:O2988)/(Assumptions!$D$5-IF(K2988="",Assumptions!$B$15,0))*100</f>
        <v>71.2066902712854</v>
      </c>
      <c r="Q2988" s="7" t="str">
        <f aca="false">IF(J2988&gt;=Assumptions!$B$26,"High",IF(J2988&gt;=Assumptions!$B$27,"Mid","Low"))</f>
        <v>High</v>
      </c>
      <c r="R2988" s="7" t="str">
        <f aca="false">IF(P2988&gt;=Assumptions!$B$28,"High",IF(P2988&gt;=Assumptions!$B$29,"Mid","Low"))</f>
        <v>High</v>
      </c>
      <c r="S2988" s="7" t="str">
        <f aca="false">INDEX(Assumptions!$B$33:$B$41,MATCH(Q2988&amp;"|"&amp;R2988,Assumptions!$A$33:$A$41,0))</f>
        <v>Premier Advocates</v>
      </c>
      <c r="T2988" s="7" t="n">
        <f aca="false">IF(ISNUMBER(Data_Clean!V2988),J2988*Data_Clean!V2988,0)</f>
        <v>162.867919736</v>
      </c>
    </row>
    <row r="2989" customFormat="false" ht="15" hidden="false" customHeight="false" outlineLevel="0" collapsed="false">
      <c r="A2989" s="15" t="str">
        <f aca="false">Data_Clean!A2989</f>
        <v>CX102985</v>
      </c>
      <c r="B2989" s="14" t="n">
        <f aca="false">Data_Clean!G2989*Assumptions!$B$5</f>
        <v>116.27825</v>
      </c>
      <c r="C2989" s="14" t="n">
        <f aca="false">IF(Data_Clean!H2989="",0,Data_Clean!H2989)*Assumptions!$B$6</f>
        <v>0</v>
      </c>
      <c r="D2989" s="14" t="n">
        <f aca="false">Data_Clean!I2989*Assumptions!$B$7</f>
        <v>851.2</v>
      </c>
      <c r="E2989" s="14" t="n">
        <f aca="false">Data_Clean!J2989*Assumptions!$B$8</f>
        <v>0</v>
      </c>
      <c r="F2989" s="14" t="n">
        <f aca="false">Data_Clean!K2989*Assumptions!$B$9</f>
        <v>0</v>
      </c>
      <c r="G2989" s="14" t="n">
        <f aca="false">Data_Clean!L2989*Assumptions!$B$10</f>
        <v>0</v>
      </c>
      <c r="H2989" s="14" t="n">
        <f aca="false">IF(OR(Data_Clean!M2989="",Data_Clean!N2989=""),0,Data_Clean!M2989*Data_Clean!N2989/100)*Assumptions!$B$13*Assumptions!$B$11</f>
        <v>0</v>
      </c>
      <c r="I2989" s="14" t="n">
        <f aca="false">Data_Clean!O2989*4*Assumptions!$B$12</f>
        <v>47.40672</v>
      </c>
      <c r="J2989" s="14" t="n">
        <f aca="false">SUM(B2989:I2989)</f>
        <v>1014.88497</v>
      </c>
      <c r="K2989" s="16" t="n">
        <f aca="false">IF(Data_Clean!P2989="","",Assumptions!$B$15*0.5^(Data_Clean!P2989/Assumptions!$B$20))</f>
        <v>30</v>
      </c>
      <c r="L2989" s="16" t="n">
        <f aca="false">Assumptions!$B$16*MIN(1,LN(1+Data_Clean!Q2989)/LN(1+Assumptions!$B$21))</f>
        <v>16.5574033136099</v>
      </c>
      <c r="M2989" s="16" t="n">
        <f aca="false">Assumptions!$B$17*(0.6*MIN(1,Data_Clean!R2989/Assumptions!$B$22)+0.4*IF(Data_Clean!S2989="",0,Data_Clean!S2989))</f>
        <v>9.834</v>
      </c>
      <c r="N2989" s="16" t="n">
        <f aca="false">Assumptions!$B$18*MIN(1,(Data_Clean!F2989-1)/Assumptions!$B$23)</f>
        <v>15</v>
      </c>
      <c r="O2989" s="16" t="n">
        <f aca="false">Assumptions!$B$19*(0.4*IF(Data_Clean!E2989="",0,MIN(1,Data_Clean!E2989/12/Assumptions!$B$24))+0.35*IF(Data_Clean!D2989="Y",1,0)+0.25*(1-MIN(Data_Clean!T2989,3)/3))/IF(Data_Clean!E2989="",0.6,1)</f>
        <v>9.75</v>
      </c>
      <c r="P2989" s="16" t="n">
        <f aca="false">SUM(K2989:O2989)/(Assumptions!$D$5-IF(K2989="",Assumptions!$B$15,0))*100</f>
        <v>81.1414033136099</v>
      </c>
      <c r="Q2989" s="7" t="str">
        <f aca="false">IF(J2989&gt;=Assumptions!$B$26,"High",IF(J2989&gt;=Assumptions!$B$27,"Mid","Low"))</f>
        <v>Mid</v>
      </c>
      <c r="R2989" s="7" t="str">
        <f aca="false">IF(P2989&gt;=Assumptions!$B$28,"High",IF(P2989&gt;=Assumptions!$B$29,"Mid","Low"))</f>
        <v>High</v>
      </c>
      <c r="S2989" s="7" t="str">
        <f aca="false">INDEX(Assumptions!$B$33:$B$41,MATCH(Q2989&amp;"|"&amp;R2989,Assumptions!$A$33:$A$41,0))</f>
        <v>Engaged Builders</v>
      </c>
      <c r="T2989" s="7" t="n">
        <f aca="false">IF(ISNUMBER(Data_Clean!V2989),J2989*Data_Clean!V2989,0)</f>
        <v>29.127198639</v>
      </c>
    </row>
    <row r="2990" customFormat="false" ht="15" hidden="false" customHeight="false" outlineLevel="0" collapsed="false">
      <c r="A2990" s="15" t="str">
        <f aca="false">Data_Clean!A2990</f>
        <v>CX102986</v>
      </c>
      <c r="B2990" s="14" t="n">
        <f aca="false">Data_Clean!G2990*Assumptions!$B$5</f>
        <v>16.45575</v>
      </c>
      <c r="C2990" s="14" t="n">
        <f aca="false">IF(Data_Clean!H2990="",0,Data_Clean!H2990)*Assumptions!$B$6</f>
        <v>47.98548</v>
      </c>
      <c r="D2990" s="14" t="n">
        <f aca="false">Data_Clean!I2990*Assumptions!$B$7</f>
        <v>0</v>
      </c>
      <c r="E2990" s="14" t="n">
        <f aca="false">Data_Clean!J2990*Assumptions!$B$8</f>
        <v>0</v>
      </c>
      <c r="F2990" s="14" t="n">
        <f aca="false">Data_Clean!K2990*Assumptions!$B$9</f>
        <v>0</v>
      </c>
      <c r="G2990" s="14" t="n">
        <f aca="false">Data_Clean!L2990*Assumptions!$B$10</f>
        <v>0</v>
      </c>
      <c r="H2990" s="14" t="n">
        <f aca="false">IF(OR(Data_Clean!M2990="",Data_Clean!N2990=""),0,Data_Clean!M2990*Data_Clean!N2990/100)*Assumptions!$B$13*Assumptions!$B$11</f>
        <v>4.8</v>
      </c>
      <c r="I2990" s="14" t="n">
        <f aca="false">Data_Clean!O2990*4*Assumptions!$B$12</f>
        <v>1.59744</v>
      </c>
      <c r="J2990" s="14" t="n">
        <f aca="false">SUM(B2990:I2990)</f>
        <v>70.83867</v>
      </c>
      <c r="K2990" s="16" t="n">
        <f aca="false">IF(Data_Clean!P2990="","",Assumptions!$B$15*0.5^(Data_Clean!P2990/Assumptions!$B$20))</f>
        <v>13.0582584494419</v>
      </c>
      <c r="L2990" s="16" t="n">
        <f aca="false">Assumptions!$B$16*MIN(1,LN(1+Data_Clean!Q2990)/LN(1+Assumptions!$B$21))</f>
        <v>11.0057238927514</v>
      </c>
      <c r="M2990" s="16" t="n">
        <f aca="false">Assumptions!$B$17*(0.6*MIN(1,Data_Clean!R2990/Assumptions!$B$22)+0.4*IF(Data_Clean!S2990="",0,Data_Clean!S2990))</f>
        <v>5.67</v>
      </c>
      <c r="N2990" s="16" t="n">
        <f aca="false">Assumptions!$B$18*MIN(1,(Data_Clean!F2990-1)/Assumptions!$B$23)</f>
        <v>10</v>
      </c>
      <c r="O2990" s="16" t="n">
        <f aca="false">Assumptions!$B$19*(0.4*IF(Data_Clean!E2990="",0,MIN(1,Data_Clean!E2990/12/Assumptions!$B$24))+0.35*IF(Data_Clean!D2990="Y",1,0)+0.25*(1-MIN(Data_Clean!T2990,3)/3))/IF(Data_Clean!E2990="",0.6,1)</f>
        <v>5.55</v>
      </c>
      <c r="P2990" s="16" t="n">
        <f aca="false">SUM(K2990:O2990)/(Assumptions!$D$5-IF(K2990="",Assumptions!$B$15,0))*100</f>
        <v>45.2839823421932</v>
      </c>
      <c r="Q2990" s="7" t="str">
        <f aca="false">IF(J2990&gt;=Assumptions!$B$26,"High",IF(J2990&gt;=Assumptions!$B$27,"Mid","Low"))</f>
        <v>Low</v>
      </c>
      <c r="R2990" s="7" t="str">
        <f aca="false">IF(P2990&gt;=Assumptions!$B$28,"High",IF(P2990&gt;=Assumptions!$B$29,"Mid","Low"))</f>
        <v>Low</v>
      </c>
      <c r="S2990" s="7" t="str">
        <f aca="false">INDEX(Assumptions!$B$33:$B$41,MATCH(Q2990&amp;"|"&amp;R2990,Assumptions!$A$33:$A$41,0))</f>
        <v>Dormant &amp; Low Value</v>
      </c>
      <c r="T2990" s="7" t="n">
        <f aca="false">IF(ISNUMBER(Data_Clean!V2990),J2990*Data_Clean!V2990,0)</f>
        <v>5.050797171</v>
      </c>
    </row>
    <row r="2991" customFormat="false" ht="15" hidden="false" customHeight="false" outlineLevel="0" collapsed="false">
      <c r="A2991" s="15" t="str">
        <f aca="false">Data_Clean!A2991</f>
        <v>CX102987</v>
      </c>
      <c r="B2991" s="14" t="n">
        <f aca="false">Data_Clean!G2991*Assumptions!$B$5</f>
        <v>104.9435</v>
      </c>
      <c r="C2991" s="14" t="n">
        <f aca="false">IF(Data_Clean!H2991="",0,Data_Clean!H2991)*Assumptions!$B$6</f>
        <v>411.87324</v>
      </c>
      <c r="D2991" s="14" t="n">
        <f aca="false">Data_Clean!I2991*Assumptions!$B$7</f>
        <v>0</v>
      </c>
      <c r="E2991" s="14" t="n">
        <f aca="false">Data_Clean!J2991*Assumptions!$B$8</f>
        <v>0</v>
      </c>
      <c r="F2991" s="14" t="n">
        <f aca="false">Data_Clean!K2991*Assumptions!$B$9</f>
        <v>0</v>
      </c>
      <c r="G2991" s="14" t="n">
        <f aca="false">Data_Clean!L2991*Assumptions!$B$10</f>
        <v>0</v>
      </c>
      <c r="H2991" s="14" t="n">
        <f aca="false">IF(OR(Data_Clean!M2991="",Data_Clean!N2991=""),0,Data_Clean!M2991*Data_Clean!N2991/100)*Assumptions!$B$13*Assumptions!$B$11</f>
        <v>0</v>
      </c>
      <c r="I2991" s="14" t="n">
        <f aca="false">Data_Clean!O2991*4*Assumptions!$B$12</f>
        <v>0</v>
      </c>
      <c r="J2991" s="14" t="n">
        <f aca="false">SUM(B2991:I2991)</f>
        <v>516.81674</v>
      </c>
      <c r="K2991" s="16" t="n">
        <f aca="false">IF(Data_Clean!P2991="","",Assumptions!$B$15*0.5^(Data_Clean!P2991/Assumptions!$B$20))</f>
        <v>0.604392332081053</v>
      </c>
      <c r="L2991" s="16" t="n">
        <f aca="false">Assumptions!$B$16*MIN(1,LN(1+Data_Clean!Q2991)/LN(1+Assumptions!$B$21))</f>
        <v>0</v>
      </c>
      <c r="M2991" s="16" t="n">
        <f aca="false">Assumptions!$B$17*(0.6*MIN(1,Data_Clean!R2991/Assumptions!$B$22)+0.4*IF(Data_Clean!S2991="",0,Data_Clean!S2991))</f>
        <v>0</v>
      </c>
      <c r="N2991" s="16" t="n">
        <f aca="false">Assumptions!$B$18*MIN(1,(Data_Clean!F2991-1)/Assumptions!$B$23)</f>
        <v>5</v>
      </c>
      <c r="O2991" s="16" t="n">
        <f aca="false">Assumptions!$B$19*(0.4*IF(Data_Clean!E2991="",0,MIN(1,Data_Clean!E2991/12/Assumptions!$B$24))+0.35*IF(Data_Clean!D2991="Y",1,0)+0.25*(1-MIN(Data_Clean!T2991,3)/3))/IF(Data_Clean!E2991="",0.6,1)</f>
        <v>4.45</v>
      </c>
      <c r="P2991" s="16" t="n">
        <f aca="false">SUM(K2991:O2991)/(Assumptions!$D$5-IF(K2991="",Assumptions!$B$15,0))*100</f>
        <v>10.0543923320811</v>
      </c>
      <c r="Q2991" s="7" t="str">
        <f aca="false">IF(J2991&gt;=Assumptions!$B$26,"High",IF(J2991&gt;=Assumptions!$B$27,"Mid","Low"))</f>
        <v>Mid</v>
      </c>
      <c r="R2991" s="7" t="str">
        <f aca="false">IF(P2991&gt;=Assumptions!$B$28,"High",IF(P2991&gt;=Assumptions!$B$29,"Mid","Low"))</f>
        <v>Low</v>
      </c>
      <c r="S2991" s="7" t="str">
        <f aca="false">INDEX(Assumptions!$B$33:$B$41,MATCH(Q2991&amp;"|"&amp;R2991,Assumptions!$A$33:$A$41,0))</f>
        <v>Light Touch</v>
      </c>
      <c r="T2991" s="7" t="n">
        <f aca="false">IF(ISNUMBER(Data_Clean!V2991),J2991*Data_Clean!V2991,0)</f>
        <v>262.491222246</v>
      </c>
    </row>
    <row r="2992" customFormat="false" ht="15" hidden="false" customHeight="false" outlineLevel="0" collapsed="false">
      <c r="A2992" s="15" t="str">
        <f aca="false">Data_Clean!A2992</f>
        <v>CX102988</v>
      </c>
      <c r="B2992" s="14" t="n">
        <f aca="false">Data_Clean!G2992*Assumptions!$B$5</f>
        <v>152.38</v>
      </c>
      <c r="C2992" s="14" t="n">
        <f aca="false">IF(Data_Clean!H2992="",0,Data_Clean!H2992)*Assumptions!$B$6</f>
        <v>41.52084</v>
      </c>
      <c r="D2992" s="14" t="n">
        <f aca="false">Data_Clean!I2992*Assumptions!$B$7</f>
        <v>0</v>
      </c>
      <c r="E2992" s="14" t="n">
        <f aca="false">Data_Clean!J2992*Assumptions!$B$8</f>
        <v>0</v>
      </c>
      <c r="F2992" s="14" t="n">
        <f aca="false">Data_Clean!K2992*Assumptions!$B$9</f>
        <v>0</v>
      </c>
      <c r="G2992" s="14" t="n">
        <f aca="false">Data_Clean!L2992*Assumptions!$B$10</f>
        <v>0</v>
      </c>
      <c r="H2992" s="14" t="n">
        <f aca="false">IF(OR(Data_Clean!M2992="",Data_Clean!N2992=""),0,Data_Clean!M2992*Data_Clean!N2992/100)*Assumptions!$B$13*Assumptions!$B$11</f>
        <v>416.064</v>
      </c>
      <c r="I2992" s="14" t="n">
        <f aca="false">Data_Clean!O2992*4*Assumptions!$B$12</f>
        <v>15.82608</v>
      </c>
      <c r="J2992" s="14" t="n">
        <f aca="false">SUM(B2992:I2992)</f>
        <v>625.79092</v>
      </c>
      <c r="K2992" s="16" t="n">
        <f aca="false">IF(Data_Clean!P2992="","",Assumptions!$B$15*0.5^(Data_Clean!P2992/Assumptions!$B$20))</f>
        <v>27.3516746567465</v>
      </c>
      <c r="L2992" s="16" t="n">
        <f aca="false">Assumptions!$B$16*MIN(1,LN(1+Data_Clean!Q2992)/LN(1+Assumptions!$B$21))</f>
        <v>13.2535138894499</v>
      </c>
      <c r="M2992" s="16" t="n">
        <f aca="false">Assumptions!$B$17*(0.6*MIN(1,Data_Clean!R2992/Assumptions!$B$22)+0.4*IF(Data_Clean!S2992="",0,Data_Clean!S2992))</f>
        <v>4.848</v>
      </c>
      <c r="N2992" s="16" t="n">
        <f aca="false">Assumptions!$B$18*MIN(1,(Data_Clean!F2992-1)/Assumptions!$B$23)</f>
        <v>10</v>
      </c>
      <c r="O2992" s="16" t="n">
        <f aca="false">Assumptions!$B$19*(0.4*IF(Data_Clean!E2992="",0,MIN(1,Data_Clean!E2992/12/Assumptions!$B$24))+0.35*IF(Data_Clean!D2992="Y",1,0)+0.25*(1-MIN(Data_Clean!T2992,3)/3))/IF(Data_Clean!E2992="",0.6,1)</f>
        <v>9.75</v>
      </c>
      <c r="P2992" s="16" t="n">
        <f aca="false">SUM(K2992:O2992)/(Assumptions!$D$5-IF(K2992="",Assumptions!$B$15,0))*100</f>
        <v>65.2031885461964</v>
      </c>
      <c r="Q2992" s="7" t="str">
        <f aca="false">IF(J2992&gt;=Assumptions!$B$26,"High",IF(J2992&gt;=Assumptions!$B$27,"Mid","Low"))</f>
        <v>Mid</v>
      </c>
      <c r="R2992" s="7" t="str">
        <f aca="false">IF(P2992&gt;=Assumptions!$B$28,"High",IF(P2992&gt;=Assumptions!$B$29,"Mid","Low"))</f>
        <v>Mid</v>
      </c>
      <c r="S2992" s="7" t="str">
        <f aca="false">INDEX(Assumptions!$B$33:$B$41,MATCH(Q2992&amp;"|"&amp;R2992,Assumptions!$A$33:$A$41,0))</f>
        <v>Established Core</v>
      </c>
      <c r="T2992" s="7" t="n">
        <f aca="false">IF(ISNUMBER(Data_Clean!V2992),J2992*Data_Clean!V2992,0)</f>
        <v>38.79903704</v>
      </c>
    </row>
    <row r="2993" customFormat="false" ht="15" hidden="false" customHeight="false" outlineLevel="0" collapsed="false">
      <c r="A2993" s="15" t="str">
        <f aca="false">Data_Clean!A2993</f>
        <v>CX102989</v>
      </c>
      <c r="B2993" s="14" t="n">
        <f aca="false">Data_Clean!G2993*Assumptions!$B$5</f>
        <v>75.359</v>
      </c>
      <c r="C2993" s="14" t="n">
        <f aca="false">IF(Data_Clean!H2993="",0,Data_Clean!H2993)*Assumptions!$B$6</f>
        <v>133.37532</v>
      </c>
      <c r="D2993" s="14" t="n">
        <f aca="false">Data_Clean!I2993*Assumptions!$B$7</f>
        <v>0</v>
      </c>
      <c r="E2993" s="14" t="n">
        <f aca="false">Data_Clean!J2993*Assumptions!$B$8</f>
        <v>0</v>
      </c>
      <c r="F2993" s="14" t="n">
        <f aca="false">Data_Clean!K2993*Assumptions!$B$9</f>
        <v>0</v>
      </c>
      <c r="G2993" s="14" t="n">
        <f aca="false">Data_Clean!L2993*Assumptions!$B$10</f>
        <v>0</v>
      </c>
      <c r="H2993" s="14" t="n">
        <f aca="false">IF(OR(Data_Clean!M2993="",Data_Clean!N2993=""),0,Data_Clean!M2993*Data_Clean!N2993/100)*Assumptions!$B$13*Assumptions!$B$11</f>
        <v>0</v>
      </c>
      <c r="I2993" s="14" t="n">
        <f aca="false">Data_Clean!O2993*4*Assumptions!$B$12</f>
        <v>0</v>
      </c>
      <c r="J2993" s="14" t="n">
        <f aca="false">SUM(B2993:I2993)</f>
        <v>208.73432</v>
      </c>
      <c r="K2993" s="16" t="n">
        <f aca="false">IF(Data_Clean!P2993="","",Assumptions!$B$15*0.5^(Data_Clean!P2993/Assumptions!$B$20))</f>
        <v>27.3516746567465</v>
      </c>
      <c r="L2993" s="16" t="n">
        <f aca="false">Assumptions!$B$16*MIN(1,LN(1+Data_Clean!Q2993)/LN(1+Assumptions!$B$21))</f>
        <v>13.7447072997398</v>
      </c>
      <c r="M2993" s="16" t="n">
        <f aca="false">Assumptions!$B$17*(0.6*MIN(1,Data_Clean!R2993/Assumptions!$B$22)+0.4*IF(Data_Clean!S2993="",0,Data_Clean!S2993))</f>
        <v>10.806</v>
      </c>
      <c r="N2993" s="16" t="n">
        <f aca="false">Assumptions!$B$18*MIN(1,(Data_Clean!F2993-1)/Assumptions!$B$23)</f>
        <v>10</v>
      </c>
      <c r="O2993" s="16" t="n">
        <f aca="false">Assumptions!$B$19*(0.4*IF(Data_Clean!E2993="",0,MIN(1,Data_Clean!E2993/12/Assumptions!$B$24))+0.35*IF(Data_Clean!D2993="Y",1,0)+0.25*(1-MIN(Data_Clean!T2993,3)/3))/IF(Data_Clean!E2993="",0.6,1)</f>
        <v>8.45</v>
      </c>
      <c r="P2993" s="16" t="n">
        <f aca="false">SUM(K2993:O2993)/(Assumptions!$D$5-IF(K2993="",Assumptions!$B$15,0))*100</f>
        <v>70.3523819564863</v>
      </c>
      <c r="Q2993" s="7" t="str">
        <f aca="false">IF(J2993&gt;=Assumptions!$B$26,"High",IF(J2993&gt;=Assumptions!$B$27,"Mid","Low"))</f>
        <v>Low</v>
      </c>
      <c r="R2993" s="7" t="str">
        <f aca="false">IF(P2993&gt;=Assumptions!$B$28,"High",IF(P2993&gt;=Assumptions!$B$29,"Mid","Low"))</f>
        <v>High</v>
      </c>
      <c r="S2993" s="7" t="str">
        <f aca="false">INDEX(Assumptions!$B$33:$B$41,MATCH(Q2993&amp;"|"&amp;R2993,Assumptions!$A$33:$A$41,0))</f>
        <v>Engaged Builders</v>
      </c>
      <c r="T2993" s="7" t="n">
        <f aca="false">IF(ISNUMBER(Data_Clean!V2993),J2993*Data_Clean!V2993,0)</f>
        <v>9.017322624</v>
      </c>
    </row>
    <row r="2994" customFormat="false" ht="15" hidden="false" customHeight="false" outlineLevel="0" collapsed="false">
      <c r="A2994" s="15" t="str">
        <f aca="false">Data_Clean!A2994</f>
        <v>CX102990</v>
      </c>
      <c r="B2994" s="14" t="n">
        <f aca="false">Data_Clean!G2994*Assumptions!$B$5</f>
        <v>5.16875</v>
      </c>
      <c r="C2994" s="14" t="n">
        <f aca="false">IF(Data_Clean!H2994="",0,Data_Clean!H2994)*Assumptions!$B$6</f>
        <v>0</v>
      </c>
      <c r="D2994" s="14" t="n">
        <f aca="false">Data_Clean!I2994*Assumptions!$B$7</f>
        <v>0</v>
      </c>
      <c r="E2994" s="14" t="n">
        <f aca="false">Data_Clean!J2994*Assumptions!$B$8</f>
        <v>0</v>
      </c>
      <c r="F2994" s="14" t="n">
        <f aca="false">Data_Clean!K2994*Assumptions!$B$9</f>
        <v>0</v>
      </c>
      <c r="G2994" s="14" t="n">
        <f aca="false">Data_Clean!L2994*Assumptions!$B$10</f>
        <v>210.15</v>
      </c>
      <c r="H2994" s="14" t="n">
        <f aca="false">IF(OR(Data_Clean!M2994="",Data_Clean!N2994=""),0,Data_Clean!M2994*Data_Clean!N2994/100)*Assumptions!$B$13*Assumptions!$B$11</f>
        <v>0</v>
      </c>
      <c r="I2994" s="14" t="n">
        <f aca="false">Data_Clean!O2994*4*Assumptions!$B$12</f>
        <v>0</v>
      </c>
      <c r="J2994" s="14" t="n">
        <f aca="false">SUM(B2994:I2994)</f>
        <v>215.31875</v>
      </c>
      <c r="K2994" s="16" t="n">
        <f aca="false">IF(Data_Clean!P2994="","",Assumptions!$B$15*0.5^(Data_Clean!P2994/Assumptions!$B$20))</f>
        <v>23.267171427506</v>
      </c>
      <c r="L2994" s="16" t="n">
        <f aca="false">Assumptions!$B$16*MIN(1,LN(1+Data_Clean!Q2994)/LN(1+Assumptions!$B$21))</f>
        <v>11.2934465146257</v>
      </c>
      <c r="M2994" s="16" t="n">
        <f aca="false">Assumptions!$B$17*(0.6*MIN(1,Data_Clean!R2994/Assumptions!$B$22)+0.4*IF(Data_Clean!S2994="",0,Data_Clean!S2994))</f>
        <v>11.994</v>
      </c>
      <c r="N2994" s="16" t="n">
        <f aca="false">Assumptions!$B$18*MIN(1,(Data_Clean!F2994-1)/Assumptions!$B$23)</f>
        <v>5</v>
      </c>
      <c r="O2994" s="16" t="n">
        <f aca="false">Assumptions!$B$19*(0.4*IF(Data_Clean!E2994="",0,MIN(1,Data_Clean!E2994/12/Assumptions!$B$24))+0.35*IF(Data_Clean!D2994="Y",1,0)+0.25*(1-MIN(Data_Clean!T2994,3)/3))/IF(Data_Clean!E2994="",0.6,1)</f>
        <v>7</v>
      </c>
      <c r="P2994" s="16" t="n">
        <f aca="false">SUM(K2994:O2994)/(Assumptions!$D$5-IF(K2994="",Assumptions!$B$15,0))*100</f>
        <v>58.5546179421317</v>
      </c>
      <c r="Q2994" s="7" t="str">
        <f aca="false">IF(J2994&gt;=Assumptions!$B$26,"High",IF(J2994&gt;=Assumptions!$B$27,"Mid","Low"))</f>
        <v>Low</v>
      </c>
      <c r="R2994" s="7" t="str">
        <f aca="false">IF(P2994&gt;=Assumptions!$B$28,"High",IF(P2994&gt;=Assumptions!$B$29,"Mid","Low"))</f>
        <v>Mid</v>
      </c>
      <c r="S2994" s="7" t="str">
        <f aca="false">INDEX(Assumptions!$B$33:$B$41,MATCH(Q2994&amp;"|"&amp;R2994,Assumptions!$A$33:$A$41,0))</f>
        <v>Light Touch</v>
      </c>
      <c r="T2994" s="7" t="n">
        <f aca="false">IF(ISNUMBER(Data_Clean!V2994),J2994*Data_Clean!V2994,0)</f>
        <v>22.070171875</v>
      </c>
    </row>
    <row r="2995" customFormat="false" ht="15" hidden="false" customHeight="false" outlineLevel="0" collapsed="false">
      <c r="A2995" s="15" t="str">
        <f aca="false">Data_Clean!A2995</f>
        <v>CX102991</v>
      </c>
      <c r="B2995" s="14" t="n">
        <f aca="false">Data_Clean!G2995*Assumptions!$B$5</f>
        <v>917.1315</v>
      </c>
      <c r="C2995" s="14" t="n">
        <f aca="false">IF(Data_Clean!H2995="",0,Data_Clean!H2995)*Assumptions!$B$6</f>
        <v>130.09416</v>
      </c>
      <c r="D2995" s="14" t="n">
        <f aca="false">Data_Clean!I2995*Assumptions!$B$7</f>
        <v>0</v>
      </c>
      <c r="E2995" s="14" t="n">
        <f aca="false">Data_Clean!J2995*Assumptions!$B$8</f>
        <v>0</v>
      </c>
      <c r="F2995" s="14" t="n">
        <f aca="false">Data_Clean!K2995*Assumptions!$B$9</f>
        <v>2580.6</v>
      </c>
      <c r="G2995" s="14" t="n">
        <f aca="false">Data_Clean!L2995*Assumptions!$B$10</f>
        <v>0</v>
      </c>
      <c r="H2995" s="14" t="n">
        <f aca="false">IF(OR(Data_Clean!M2995="",Data_Clean!N2995=""),0,Data_Clean!M2995*Data_Clean!N2995/100)*Assumptions!$B$13*Assumptions!$B$11</f>
        <v>107.568</v>
      </c>
      <c r="I2995" s="14" t="n">
        <f aca="false">Data_Clean!O2995*4*Assumptions!$B$12</f>
        <v>32.99904</v>
      </c>
      <c r="J2995" s="14" t="n">
        <f aca="false">SUM(B2995:I2995)</f>
        <v>3768.3927</v>
      </c>
      <c r="K2995" s="16" t="n">
        <f aca="false">IF(Data_Clean!P2995="","",Assumptions!$B$15*0.5^(Data_Clean!P2995/Assumptions!$B$20))</f>
        <v>30</v>
      </c>
      <c r="L2995" s="16" t="n">
        <f aca="false">Assumptions!$B$16*MIN(1,LN(1+Data_Clean!Q2995)/LN(1+Assumptions!$B$21))</f>
        <v>14.7060656260474</v>
      </c>
      <c r="M2995" s="16" t="n">
        <f aca="false">Assumptions!$B$17*(0.6*MIN(1,Data_Clean!R2995/Assumptions!$B$22)+0.4*IF(Data_Clean!S2995="",0,Data_Clean!S2995))</f>
        <v>9.372</v>
      </c>
      <c r="N2995" s="16" t="n">
        <f aca="false">Assumptions!$B$18*MIN(1,(Data_Clean!F2995-1)/Assumptions!$B$23)</f>
        <v>15</v>
      </c>
      <c r="O2995" s="16" t="n">
        <f aca="false">Assumptions!$B$19*(0.4*IF(Data_Clean!E2995="",0,MIN(1,Data_Clean!E2995/12/Assumptions!$B$24))+0.35*IF(Data_Clean!D2995="Y",1,0)+0.25*(1-MIN(Data_Clean!T2995,3)/3))/IF(Data_Clean!E2995="",0.6,1)</f>
        <v>9.75</v>
      </c>
      <c r="P2995" s="16" t="n">
        <f aca="false">SUM(K2995:O2995)/(Assumptions!$D$5-IF(K2995="",Assumptions!$B$15,0))*100</f>
        <v>78.8280656260474</v>
      </c>
      <c r="Q2995" s="7" t="str">
        <f aca="false">IF(J2995&gt;=Assumptions!$B$26,"High",IF(J2995&gt;=Assumptions!$B$27,"Mid","Low"))</f>
        <v>High</v>
      </c>
      <c r="R2995" s="7" t="str">
        <f aca="false">IF(P2995&gt;=Assumptions!$B$28,"High",IF(P2995&gt;=Assumptions!$B$29,"Mid","Low"))</f>
        <v>High</v>
      </c>
      <c r="S2995" s="7" t="str">
        <f aca="false">INDEX(Assumptions!$B$33:$B$41,MATCH(Q2995&amp;"|"&amp;R2995,Assumptions!$A$33:$A$41,0))</f>
        <v>Premier Advocates</v>
      </c>
      <c r="T2995" s="7" t="n">
        <f aca="false">IF(ISNUMBER(Data_Clean!V2995),J2995*Data_Clean!V2995,0)</f>
        <v>182.01336741</v>
      </c>
    </row>
    <row r="2996" customFormat="false" ht="15" hidden="false" customHeight="false" outlineLevel="0" collapsed="false">
      <c r="A2996" s="15" t="str">
        <f aca="false">Data_Clean!A2996</f>
        <v>CX102992</v>
      </c>
      <c r="B2996" s="14" t="n">
        <f aca="false">Data_Clean!G2996*Assumptions!$B$5</f>
        <v>260.303</v>
      </c>
      <c r="C2996" s="14" t="n">
        <f aca="false">IF(Data_Clean!H2996="",0,Data_Clean!H2996)*Assumptions!$B$6</f>
        <v>162.7158</v>
      </c>
      <c r="D2996" s="14" t="n">
        <f aca="false">Data_Clean!I2996*Assumptions!$B$7</f>
        <v>0</v>
      </c>
      <c r="E2996" s="14" t="n">
        <f aca="false">Data_Clean!J2996*Assumptions!$B$8</f>
        <v>0</v>
      </c>
      <c r="F2996" s="14" t="n">
        <f aca="false">Data_Clean!K2996*Assumptions!$B$9</f>
        <v>0</v>
      </c>
      <c r="G2996" s="14" t="n">
        <f aca="false">Data_Clean!L2996*Assumptions!$B$10</f>
        <v>0</v>
      </c>
      <c r="H2996" s="14" t="n">
        <f aca="false">IF(OR(Data_Clean!M2996="",Data_Clean!N2996=""),0,Data_Clean!M2996*Data_Clean!N2996/100)*Assumptions!$B$13*Assumptions!$B$11</f>
        <v>276.168</v>
      </c>
      <c r="I2996" s="14" t="n">
        <f aca="false">Data_Clean!O2996*4*Assumptions!$B$12</f>
        <v>60.95712</v>
      </c>
      <c r="J2996" s="14" t="n">
        <f aca="false">SUM(B2996:I2996)</f>
        <v>760.14392</v>
      </c>
      <c r="K2996" s="16" t="n">
        <f aca="false">IF(Data_Clean!P2996="","",Assumptions!$B$15*0.5^(Data_Clean!P2996/Assumptions!$B$20))</f>
        <v>25.5200148285257</v>
      </c>
      <c r="L2996" s="16" t="n">
        <f aca="false">Assumptions!$B$16*MIN(1,LN(1+Data_Clean!Q2996)/LN(1+Assumptions!$B$21))</f>
        <v>16.9333625893004</v>
      </c>
      <c r="M2996" s="16" t="n">
        <f aca="false">Assumptions!$B$17*(0.6*MIN(1,Data_Clean!R2996/Assumptions!$B$22)+0.4*IF(Data_Clean!S2996="",0,Data_Clean!S2996))</f>
        <v>4.446</v>
      </c>
      <c r="N2996" s="16" t="n">
        <f aca="false">Assumptions!$B$18*MIN(1,(Data_Clean!F2996-1)/Assumptions!$B$23)</f>
        <v>10</v>
      </c>
      <c r="O2996" s="16" t="n">
        <f aca="false">Assumptions!$B$19*(0.4*IF(Data_Clean!E2996="",0,MIN(1,Data_Clean!E2996/12/Assumptions!$B$24))+0.35*IF(Data_Clean!D2996="Y",1,0)+0.25*(1-MIN(Data_Clean!T2996,3)/3))/IF(Data_Clean!E2996="",0.6,1)</f>
        <v>15</v>
      </c>
      <c r="P2996" s="16" t="n">
        <f aca="false">SUM(K2996:O2996)/(Assumptions!$D$5-IF(K2996="",Assumptions!$B$15,0))*100</f>
        <v>71.8993774178261</v>
      </c>
      <c r="Q2996" s="7" t="str">
        <f aca="false">IF(J2996&gt;=Assumptions!$B$26,"High",IF(J2996&gt;=Assumptions!$B$27,"Mid","Low"))</f>
        <v>Mid</v>
      </c>
      <c r="R2996" s="7" t="str">
        <f aca="false">IF(P2996&gt;=Assumptions!$B$28,"High",IF(P2996&gt;=Assumptions!$B$29,"Mid","Low"))</f>
        <v>High</v>
      </c>
      <c r="S2996" s="7" t="str">
        <f aca="false">INDEX(Assumptions!$B$33:$B$41,MATCH(Q2996&amp;"|"&amp;R2996,Assumptions!$A$33:$A$41,0))</f>
        <v>Engaged Builders</v>
      </c>
      <c r="T2996" s="7" t="n">
        <f aca="false">IF(ISNUMBER(Data_Clean!V2996),J2996*Data_Clean!V2996,0)</f>
        <v>12.086288328</v>
      </c>
    </row>
    <row r="2997" customFormat="false" ht="15" hidden="false" customHeight="false" outlineLevel="0" collapsed="false">
      <c r="A2997" s="15" t="str">
        <f aca="false">Data_Clean!A2997</f>
        <v>CX102993</v>
      </c>
      <c r="B2997" s="14" t="n">
        <f aca="false">Data_Clean!G2997*Assumptions!$B$5</f>
        <v>74.584</v>
      </c>
      <c r="C2997" s="14" t="n">
        <f aca="false">IF(Data_Clean!H2997="",0,Data_Clean!H2997)*Assumptions!$B$6</f>
        <v>127.63176</v>
      </c>
      <c r="D2997" s="14" t="n">
        <f aca="false">Data_Clean!I2997*Assumptions!$B$7</f>
        <v>0</v>
      </c>
      <c r="E2997" s="14" t="n">
        <f aca="false">Data_Clean!J2997*Assumptions!$B$8</f>
        <v>0</v>
      </c>
      <c r="F2997" s="14" t="n">
        <f aca="false">Data_Clean!K2997*Assumptions!$B$9</f>
        <v>0</v>
      </c>
      <c r="G2997" s="14" t="n">
        <f aca="false">Data_Clean!L2997*Assumptions!$B$10</f>
        <v>0</v>
      </c>
      <c r="H2997" s="14" t="n">
        <f aca="false">IF(OR(Data_Clean!M2997="",Data_Clean!N2997=""),0,Data_Clean!M2997*Data_Clean!N2997/100)*Assumptions!$B$13*Assumptions!$B$11</f>
        <v>0</v>
      </c>
      <c r="I2997" s="14" t="n">
        <f aca="false">Data_Clean!O2997*4*Assumptions!$B$12</f>
        <v>0</v>
      </c>
      <c r="J2997" s="14" t="n">
        <f aca="false">SUM(B2997:I2997)</f>
        <v>202.21576</v>
      </c>
      <c r="K2997" s="16" t="n">
        <f aca="false">IF(Data_Clean!P2997="","",Assumptions!$B$15*0.5^(Data_Clean!P2997/Assumptions!$B$20))</f>
        <v>27.9909897461042</v>
      </c>
      <c r="L2997" s="16" t="n">
        <f aca="false">Assumptions!$B$16*MIN(1,LN(1+Data_Clean!Q2997)/LN(1+Assumptions!$B$21))</f>
        <v>14.4532413158944</v>
      </c>
      <c r="M2997" s="16" t="n">
        <f aca="false">Assumptions!$B$17*(0.6*MIN(1,Data_Clean!R2997/Assumptions!$B$22)+0.4*IF(Data_Clean!S2997="",0,Data_Clean!S2997))</f>
        <v>8.172</v>
      </c>
      <c r="N2997" s="16" t="n">
        <f aca="false">Assumptions!$B$18*MIN(1,(Data_Clean!F2997-1)/Assumptions!$B$23)</f>
        <v>5</v>
      </c>
      <c r="O2997" s="16" t="n">
        <f aca="false">Assumptions!$B$19*(0.4*IF(Data_Clean!E2997="",0,MIN(1,Data_Clean!E2997/12/Assumptions!$B$24))+0.35*IF(Data_Clean!D2997="Y",1,0)+0.25*(1-MIN(Data_Clean!T2997,3)/3))/IF(Data_Clean!E2997="",0.6,1)</f>
        <v>10.45</v>
      </c>
      <c r="P2997" s="16" t="n">
        <f aca="false">SUM(K2997:O2997)/(Assumptions!$D$5-IF(K2997="",Assumptions!$B$15,0))*100</f>
        <v>66.0662310619986</v>
      </c>
      <c r="Q2997" s="7" t="str">
        <f aca="false">IF(J2997&gt;=Assumptions!$B$26,"High",IF(J2997&gt;=Assumptions!$B$27,"Mid","Low"))</f>
        <v>Low</v>
      </c>
      <c r="R2997" s="7" t="str">
        <f aca="false">IF(P2997&gt;=Assumptions!$B$28,"High",IF(P2997&gt;=Assumptions!$B$29,"Mid","Low"))</f>
        <v>Mid</v>
      </c>
      <c r="S2997" s="7" t="str">
        <f aca="false">INDEX(Assumptions!$B$33:$B$41,MATCH(Q2997&amp;"|"&amp;R2997,Assumptions!$A$33:$A$41,0))</f>
        <v>Light Touch</v>
      </c>
      <c r="T2997" s="7" t="n">
        <f aca="false">IF(ISNUMBER(Data_Clean!V2997),J2997*Data_Clean!V2997,0)</f>
        <v>6.450682744</v>
      </c>
    </row>
    <row r="2998" customFormat="false" ht="15" hidden="false" customHeight="false" outlineLevel="0" collapsed="false">
      <c r="A2998" s="15" t="str">
        <f aca="false">Data_Clean!A2998</f>
        <v>CX102994</v>
      </c>
      <c r="B2998" s="14" t="n">
        <f aca="false">Data_Clean!G2998*Assumptions!$B$5</f>
        <v>176.14425</v>
      </c>
      <c r="C2998" s="14" t="n">
        <f aca="false">IF(Data_Clean!H2998="",0,Data_Clean!H2998)*Assumptions!$B$6</f>
        <v>311.65092</v>
      </c>
      <c r="D2998" s="14" t="n">
        <f aca="false">Data_Clean!I2998*Assumptions!$B$7</f>
        <v>0</v>
      </c>
      <c r="E2998" s="14" t="n">
        <f aca="false">Data_Clean!J2998*Assumptions!$B$8</f>
        <v>0</v>
      </c>
      <c r="F2998" s="14" t="n">
        <f aca="false">Data_Clean!K2998*Assumptions!$B$9</f>
        <v>0</v>
      </c>
      <c r="G2998" s="14" t="n">
        <f aca="false">Data_Clean!L2998*Assumptions!$B$10</f>
        <v>0</v>
      </c>
      <c r="H2998" s="14" t="n">
        <f aca="false">IF(OR(Data_Clean!M2998="",Data_Clean!N2998=""),0,Data_Clean!M2998*Data_Clean!N2998/100)*Assumptions!$B$13*Assumptions!$B$11</f>
        <v>0</v>
      </c>
      <c r="I2998" s="14" t="n">
        <f aca="false">Data_Clean!O2998*4*Assumptions!$B$12</f>
        <v>0</v>
      </c>
      <c r="J2998" s="14" t="n">
        <f aca="false">SUM(B2998:I2998)</f>
        <v>487.79517</v>
      </c>
      <c r="K2998" s="16" t="n">
        <f aca="false">IF(Data_Clean!P2998="","",Assumptions!$B$15*0.5^(Data_Clean!P2998/Assumptions!$B$20))</f>
        <v>28.6452481173125</v>
      </c>
      <c r="L2998" s="16" t="n">
        <f aca="false">Assumptions!$B$16*MIN(1,LN(1+Data_Clean!Q2998)/LN(1+Assumptions!$B$21))</f>
        <v>11.0057238927514</v>
      </c>
      <c r="M2998" s="16" t="n">
        <f aca="false">Assumptions!$B$17*(0.6*MIN(1,Data_Clean!R2998/Assumptions!$B$22)+0.4*IF(Data_Clean!S2998="",0,Data_Clean!S2998))</f>
        <v>12.468</v>
      </c>
      <c r="N2998" s="16" t="n">
        <f aca="false">Assumptions!$B$18*MIN(1,(Data_Clean!F2998-1)/Assumptions!$B$23)</f>
        <v>5</v>
      </c>
      <c r="O2998" s="16" t="n">
        <f aca="false">Assumptions!$B$19*(0.4*IF(Data_Clean!E2998="",0,MIN(1,Data_Clean!E2998/12/Assumptions!$B$24))+0.35*IF(Data_Clean!D2998="Y",1,0)+0.25*(1-MIN(Data_Clean!T2998,3)/3))/IF(Data_Clean!E2998="",0.6,1)</f>
        <v>5.35</v>
      </c>
      <c r="P2998" s="16" t="n">
        <f aca="false">SUM(K2998:O2998)/(Assumptions!$D$5-IF(K2998="",Assumptions!$B$15,0))*100</f>
        <v>62.4689720100639</v>
      </c>
      <c r="Q2998" s="7" t="str">
        <f aca="false">IF(J2998&gt;=Assumptions!$B$26,"High",IF(J2998&gt;=Assumptions!$B$27,"Mid","Low"))</f>
        <v>Mid</v>
      </c>
      <c r="R2998" s="7" t="str">
        <f aca="false">IF(P2998&gt;=Assumptions!$B$28,"High",IF(P2998&gt;=Assumptions!$B$29,"Mid","Low"))</f>
        <v>Mid</v>
      </c>
      <c r="S2998" s="7" t="str">
        <f aca="false">INDEX(Assumptions!$B$33:$B$41,MATCH(Q2998&amp;"|"&amp;R2998,Assumptions!$A$33:$A$41,0))</f>
        <v>Established Core</v>
      </c>
      <c r="T2998" s="7" t="n">
        <f aca="false">IF(ISNUMBER(Data_Clean!V2998),J2998*Data_Clean!V2998,0)</f>
        <v>46.291761633</v>
      </c>
    </row>
    <row r="2999" customFormat="false" ht="15" hidden="false" customHeight="false" outlineLevel="0" collapsed="false">
      <c r="A2999" s="15" t="str">
        <f aca="false">Data_Clean!A2999</f>
        <v>CX102995</v>
      </c>
      <c r="B2999" s="14" t="n">
        <f aca="false">Data_Clean!G2999*Assumptions!$B$5</f>
        <v>1027.37475</v>
      </c>
      <c r="C2999" s="14" t="n">
        <f aca="false">IF(Data_Clean!H2999="",0,Data_Clean!H2999)*Assumptions!$B$6</f>
        <v>282.31188</v>
      </c>
      <c r="D2999" s="14" t="n">
        <f aca="false">Data_Clean!I2999*Assumptions!$B$7</f>
        <v>0</v>
      </c>
      <c r="E2999" s="14" t="n">
        <f aca="false">Data_Clean!J2999*Assumptions!$B$8</f>
        <v>0</v>
      </c>
      <c r="F2999" s="14" t="n">
        <f aca="false">Data_Clean!K2999*Assumptions!$B$9</f>
        <v>4875.2</v>
      </c>
      <c r="G2999" s="14" t="n">
        <f aca="false">Data_Clean!L2999*Assumptions!$B$10</f>
        <v>0</v>
      </c>
      <c r="H2999" s="14" t="n">
        <f aca="false">IF(OR(Data_Clean!M2999="",Data_Clean!N2999=""),0,Data_Clean!M2999*Data_Clean!N2999/100)*Assumptions!$B$13*Assumptions!$B$11</f>
        <v>295.29</v>
      </c>
      <c r="I2999" s="14" t="n">
        <f aca="false">Data_Clean!O2999*4*Assumptions!$B$12</f>
        <v>31.28928</v>
      </c>
      <c r="J2999" s="14" t="n">
        <f aca="false">SUM(B2999:I2999)</f>
        <v>6511.46591</v>
      </c>
      <c r="K2999" s="16" t="n">
        <f aca="false">IF(Data_Clean!P2999="","",Assumptions!$B$15*0.5^(Data_Clean!P2999/Assumptions!$B$20))</f>
        <v>21.7090385616057</v>
      </c>
      <c r="L2999" s="16" t="n">
        <f aca="false">Assumptions!$B$16*MIN(1,LN(1+Data_Clean!Q2999)/LN(1+Assumptions!$B$21))</f>
        <v>11.5625930527155</v>
      </c>
      <c r="M2999" s="16" t="n">
        <f aca="false">Assumptions!$B$17*(0.6*MIN(1,Data_Clean!R2999/Assumptions!$B$22)+0.4*IF(Data_Clean!S2999="",0,Data_Clean!S2999))</f>
        <v>10.362</v>
      </c>
      <c r="N2999" s="16" t="n">
        <f aca="false">Assumptions!$B$18*MIN(1,(Data_Clean!F2999-1)/Assumptions!$B$23)</f>
        <v>20</v>
      </c>
      <c r="O2999" s="16" t="n">
        <f aca="false">Assumptions!$B$19*(0.4*IF(Data_Clean!E2999="",0,MIN(1,Data_Clean!E2999/12/Assumptions!$B$24))+0.35*IF(Data_Clean!D2999="Y",1,0)+0.25*(1-MIN(Data_Clean!T2999,3)/3))/IF(Data_Clean!E2999="",0.6,1)</f>
        <v>3.25</v>
      </c>
      <c r="P2999" s="16" t="n">
        <f aca="false">SUM(K2999:O2999)/(Assumptions!$D$5-IF(K2999="",Assumptions!$B$15,0))*100</f>
        <v>66.8836316143212</v>
      </c>
      <c r="Q2999" s="7" t="str">
        <f aca="false">IF(J2999&gt;=Assumptions!$B$26,"High",IF(J2999&gt;=Assumptions!$B$27,"Mid","Low"))</f>
        <v>High</v>
      </c>
      <c r="R2999" s="7" t="str">
        <f aca="false">IF(P2999&gt;=Assumptions!$B$28,"High",IF(P2999&gt;=Assumptions!$B$29,"Mid","Low"))</f>
        <v>Mid</v>
      </c>
      <c r="S2999" s="7" t="str">
        <f aca="false">INDEX(Assumptions!$B$33:$B$41,MATCH(Q2999&amp;"|"&amp;R2999,Assumptions!$A$33:$A$41,0))</f>
        <v>Established Core</v>
      </c>
      <c r="T2999" s="7" t="n">
        <f aca="false">IF(ISNUMBER(Data_Clean!V2999),J2999*Data_Clean!V2999,0)</f>
        <v>925.279305811</v>
      </c>
    </row>
    <row r="3000" customFormat="false" ht="15" hidden="false" customHeight="false" outlineLevel="0" collapsed="false">
      <c r="A3000" s="15" t="str">
        <f aca="false">Data_Clean!A3000</f>
        <v>CX102996</v>
      </c>
      <c r="B3000" s="14" t="n">
        <f aca="false">Data_Clean!G3000*Assumptions!$B$5</f>
        <v>25.09875</v>
      </c>
      <c r="C3000" s="14" t="n">
        <f aca="false">IF(Data_Clean!H3000="",0,Data_Clean!H3000)*Assumptions!$B$6</f>
        <v>0</v>
      </c>
      <c r="D3000" s="14" t="n">
        <f aca="false">Data_Clean!I3000*Assumptions!$B$7</f>
        <v>0</v>
      </c>
      <c r="E3000" s="14" t="n">
        <f aca="false">Data_Clean!J3000*Assumptions!$B$8</f>
        <v>94.863675</v>
      </c>
      <c r="F3000" s="14" t="n">
        <f aca="false">Data_Clean!K3000*Assumptions!$B$9</f>
        <v>0</v>
      </c>
      <c r="G3000" s="14" t="n">
        <f aca="false">Data_Clean!L3000*Assumptions!$B$10</f>
        <v>0</v>
      </c>
      <c r="H3000" s="14" t="n">
        <f aca="false">IF(OR(Data_Clean!M3000="",Data_Clean!N3000=""),0,Data_Clean!M3000*Data_Clean!N3000/100)*Assumptions!$B$13*Assumptions!$B$11</f>
        <v>0</v>
      </c>
      <c r="I3000" s="14" t="n">
        <f aca="false">Data_Clean!O3000*4*Assumptions!$B$12</f>
        <v>0</v>
      </c>
      <c r="J3000" s="14" t="n">
        <f aca="false">SUM(B3000:I3000)</f>
        <v>119.962425</v>
      </c>
      <c r="K3000" s="16" t="n">
        <f aca="false">IF(Data_Clean!P3000="","",Assumptions!$B$15*0.5^(Data_Clean!P3000/Assumptions!$B$20))</f>
        <v>4.0191504845111</v>
      </c>
      <c r="L3000" s="16" t="n">
        <f aca="false">Assumptions!$B$16*MIN(1,LN(1+Data_Clean!Q3000)/LN(1+Assumptions!$B$21))</f>
        <v>10.362865626271</v>
      </c>
      <c r="M3000" s="16" t="n">
        <f aca="false">Assumptions!$B$17*(0.6*MIN(1,Data_Clean!R3000/Assumptions!$B$22)+0.4*IF(Data_Clean!S3000="",0,Data_Clean!S3000))</f>
        <v>6.12</v>
      </c>
      <c r="N3000" s="16" t="n">
        <f aca="false">Assumptions!$B$18*MIN(1,(Data_Clean!F3000-1)/Assumptions!$B$23)</f>
        <v>5</v>
      </c>
      <c r="O3000" s="16" t="n">
        <f aca="false">Assumptions!$B$19*(0.4*IF(Data_Clean!E3000="",0,MIN(1,Data_Clean!E3000/12/Assumptions!$B$24))+0.35*IF(Data_Clean!D3000="Y",1,0)+0.25*(1-MIN(Data_Clean!T3000,3)/3))/IF(Data_Clean!E3000="",0.6,1)</f>
        <v>9.75</v>
      </c>
      <c r="P3000" s="16" t="n">
        <f aca="false">SUM(K3000:O3000)/(Assumptions!$D$5-IF(K3000="",Assumptions!$B$15,0))*100</f>
        <v>35.2520161107821</v>
      </c>
      <c r="Q3000" s="7" t="str">
        <f aca="false">IF(J3000&gt;=Assumptions!$B$26,"High",IF(J3000&gt;=Assumptions!$B$27,"Mid","Low"))</f>
        <v>Low</v>
      </c>
      <c r="R3000" s="7" t="str">
        <f aca="false">IF(P3000&gt;=Assumptions!$B$28,"High",IF(P3000&gt;=Assumptions!$B$29,"Mid","Low"))</f>
        <v>Low</v>
      </c>
      <c r="S3000" s="7" t="str">
        <f aca="false">INDEX(Assumptions!$B$33:$B$41,MATCH(Q3000&amp;"|"&amp;R3000,Assumptions!$A$33:$A$41,0))</f>
        <v>Dormant &amp; Low Value</v>
      </c>
      <c r="T3000" s="7" t="n">
        <f aca="false">IF(ISNUMBER(Data_Clean!V3000),J3000*Data_Clean!V3000,0)</f>
        <v>13.2318554775</v>
      </c>
    </row>
    <row r="3001" customFormat="false" ht="15" hidden="false" customHeight="false" outlineLevel="0" collapsed="false">
      <c r="A3001" s="15" t="str">
        <f aca="false">Data_Clean!A3001</f>
        <v>CX102997</v>
      </c>
      <c r="B3001" s="14" t="n">
        <f aca="false">Data_Clean!G3001*Assumptions!$B$5</f>
        <v>152.3055</v>
      </c>
      <c r="C3001" s="14" t="n">
        <f aca="false">IF(Data_Clean!H3001="",0,Data_Clean!H3001)*Assumptions!$B$6</f>
        <v>497.67984</v>
      </c>
      <c r="D3001" s="14" t="n">
        <f aca="false">Data_Clean!I3001*Assumptions!$B$7</f>
        <v>0</v>
      </c>
      <c r="E3001" s="14" t="n">
        <f aca="false">Data_Clean!J3001*Assumptions!$B$8</f>
        <v>0</v>
      </c>
      <c r="F3001" s="14" t="n">
        <f aca="false">Data_Clean!K3001*Assumptions!$B$9</f>
        <v>0</v>
      </c>
      <c r="G3001" s="14" t="n">
        <f aca="false">Data_Clean!L3001*Assumptions!$B$10</f>
        <v>0</v>
      </c>
      <c r="H3001" s="14" t="n">
        <f aca="false">IF(OR(Data_Clean!M3001="",Data_Clean!N3001=""),0,Data_Clean!M3001*Data_Clean!N3001/100)*Assumptions!$B$13*Assumptions!$B$11</f>
        <v>0</v>
      </c>
      <c r="I3001" s="14" t="n">
        <f aca="false">Data_Clean!O3001*4*Assumptions!$B$12</f>
        <v>0</v>
      </c>
      <c r="J3001" s="14" t="n">
        <f aca="false">SUM(B3001:I3001)</f>
        <v>649.98534</v>
      </c>
      <c r="K3001" s="16" t="n">
        <f aca="false">IF(Data_Clean!P3001="","",Assumptions!$B$15*0.5^(Data_Clean!P3001/Assumptions!$B$20))</f>
        <v>16.0766019380444</v>
      </c>
      <c r="L3001" s="16" t="n">
        <f aca="false">Assumptions!$B$16*MIN(1,LN(1+Data_Clean!Q3001)/LN(1+Assumptions!$B$21))</f>
        <v>10.6966696442427</v>
      </c>
      <c r="M3001" s="16" t="n">
        <f aca="false">Assumptions!$B$17*(0.6*MIN(1,Data_Clean!R3001/Assumptions!$B$22)+0.4*IF(Data_Clean!S3001="",0,Data_Clean!S3001))</f>
        <v>9.33</v>
      </c>
      <c r="N3001" s="16" t="n">
        <f aca="false">Assumptions!$B$18*MIN(1,(Data_Clean!F3001-1)/Assumptions!$B$23)</f>
        <v>5</v>
      </c>
      <c r="O3001" s="16" t="n">
        <f aca="false">Assumptions!$B$19*(0.4*IF(Data_Clean!E3001="",0,MIN(1,Data_Clean!E3001/12/Assumptions!$B$24))+0.35*IF(Data_Clean!D3001="Y",1,0)+0.25*(1-MIN(Data_Clean!T3001,3)/3))/IF(Data_Clean!E3001="",0.6,1)</f>
        <v>13.75</v>
      </c>
      <c r="P3001" s="16" t="n">
        <f aca="false">SUM(K3001:O3001)/(Assumptions!$D$5-IF(K3001="",Assumptions!$B$15,0))*100</f>
        <v>54.8532715822871</v>
      </c>
      <c r="Q3001" s="7" t="str">
        <f aca="false">IF(J3001&gt;=Assumptions!$B$26,"High",IF(J3001&gt;=Assumptions!$B$27,"Mid","Low"))</f>
        <v>Mid</v>
      </c>
      <c r="R3001" s="7" t="str">
        <f aca="false">IF(P3001&gt;=Assumptions!$B$28,"High",IF(P3001&gt;=Assumptions!$B$29,"Mid","Low"))</f>
        <v>Mid</v>
      </c>
      <c r="S3001" s="7" t="str">
        <f aca="false">INDEX(Assumptions!$B$33:$B$41,MATCH(Q3001&amp;"|"&amp;R3001,Assumptions!$A$33:$A$41,0))</f>
        <v>Established Core</v>
      </c>
      <c r="T3001" s="7" t="n">
        <f aca="false">IF(ISNUMBER(Data_Clean!V3001),J3001*Data_Clean!V3001,0)</f>
        <v>54.27377589</v>
      </c>
    </row>
    <row r="3002" customFormat="false" ht="15" hidden="false" customHeight="false" outlineLevel="0" collapsed="false">
      <c r="A3002" s="15" t="str">
        <f aca="false">Data_Clean!A3002</f>
        <v>CX102998</v>
      </c>
      <c r="B3002" s="14" t="n">
        <f aca="false">Data_Clean!G3002*Assumptions!$B$5</f>
        <v>454.57125</v>
      </c>
      <c r="C3002" s="14" t="n">
        <f aca="false">IF(Data_Clean!H3002="",0,Data_Clean!H3002)*Assumptions!$B$6</f>
        <v>1648.32156</v>
      </c>
      <c r="D3002" s="14" t="n">
        <f aca="false">Data_Clean!I3002*Assumptions!$B$7</f>
        <v>0</v>
      </c>
      <c r="E3002" s="14" t="n">
        <f aca="false">Data_Clean!J3002*Assumptions!$B$8</f>
        <v>882.88035</v>
      </c>
      <c r="F3002" s="14" t="n">
        <f aca="false">Data_Clean!K3002*Assumptions!$B$9</f>
        <v>4610.1</v>
      </c>
      <c r="G3002" s="14" t="n">
        <f aca="false">Data_Clean!L3002*Assumptions!$B$10</f>
        <v>0</v>
      </c>
      <c r="H3002" s="14" t="n">
        <f aca="false">IF(OR(Data_Clean!M3002="",Data_Clean!N3002=""),0,Data_Clean!M3002*Data_Clean!N3002/100)*Assumptions!$B$13*Assumptions!$B$11</f>
        <v>471.786</v>
      </c>
      <c r="I3002" s="14" t="n">
        <f aca="false">Data_Clean!O3002*4*Assumptions!$B$12</f>
        <v>47.97072</v>
      </c>
      <c r="J3002" s="14" t="n">
        <f aca="false">SUM(B3002:I3002)</f>
        <v>8115.62988</v>
      </c>
      <c r="K3002" s="16" t="n">
        <f aca="false">IF(Data_Clean!P3002="","",Assumptions!$B$15*0.5^(Data_Clean!P3002/Assumptions!$B$20))</f>
        <v>20.2552491925229</v>
      </c>
      <c r="L3002" s="16" t="n">
        <f aca="false">Assumptions!$B$16*MIN(1,LN(1+Data_Clean!Q3002)/LN(1+Assumptions!$B$21))</f>
        <v>15.4867983970398</v>
      </c>
      <c r="M3002" s="16" t="n">
        <f aca="false">Assumptions!$B$17*(0.6*MIN(1,Data_Clean!R3002/Assumptions!$B$22)+0.4*IF(Data_Clean!S3002="",0,Data_Clean!S3002))</f>
        <v>13.704</v>
      </c>
      <c r="N3002" s="16" t="n">
        <f aca="false">Assumptions!$B$18*MIN(1,(Data_Clean!F3002-1)/Assumptions!$B$23)</f>
        <v>20</v>
      </c>
      <c r="O3002" s="16" t="n">
        <f aca="false">Assumptions!$B$19*(0.4*IF(Data_Clean!E3002="",0,MIN(1,Data_Clean!E3002/12/Assumptions!$B$24))+0.35*IF(Data_Clean!D3002="Y",1,0)+0.25*(1-MIN(Data_Clean!T3002,3)/3))/IF(Data_Clean!E3002="",0.6,1)</f>
        <v>6.2</v>
      </c>
      <c r="P3002" s="16" t="n">
        <f aca="false">SUM(K3002:O3002)/(Assumptions!$D$5-IF(K3002="",Assumptions!$B$15,0))*100</f>
        <v>75.6460475895626</v>
      </c>
      <c r="Q3002" s="7" t="str">
        <f aca="false">IF(J3002&gt;=Assumptions!$B$26,"High",IF(J3002&gt;=Assumptions!$B$27,"Mid","Low"))</f>
        <v>High</v>
      </c>
      <c r="R3002" s="7" t="str">
        <f aca="false">IF(P3002&gt;=Assumptions!$B$28,"High",IF(P3002&gt;=Assumptions!$B$29,"Mid","Low"))</f>
        <v>High</v>
      </c>
      <c r="S3002" s="7" t="str">
        <f aca="false">INDEX(Assumptions!$B$33:$B$41,MATCH(Q3002&amp;"|"&amp;R3002,Assumptions!$A$33:$A$41,0))</f>
        <v>Premier Advocates</v>
      </c>
      <c r="T3002" s="7" t="n">
        <f aca="false">IF(ISNUMBER(Data_Clean!V3002),J3002*Data_Clean!V3002,0)</f>
        <v>374.130537468</v>
      </c>
    </row>
    <row r="3003" customFormat="false" ht="15" hidden="false" customHeight="false" outlineLevel="0" collapsed="false">
      <c r="A3003" s="15" t="str">
        <f aca="false">Data_Clean!A3003</f>
        <v>CX102999</v>
      </c>
      <c r="B3003" s="14" t="n">
        <f aca="false">Data_Clean!G3003*Assumptions!$B$5</f>
        <v>1058.34475</v>
      </c>
      <c r="C3003" s="14" t="n">
        <f aca="false">IF(Data_Clean!H3003="",0,Data_Clean!H3003)*Assumptions!$B$6</f>
        <v>1783.97592</v>
      </c>
      <c r="D3003" s="14" t="n">
        <f aca="false">Data_Clean!I3003*Assumptions!$B$7</f>
        <v>0</v>
      </c>
      <c r="E3003" s="14" t="n">
        <f aca="false">Data_Clean!J3003*Assumptions!$B$8</f>
        <v>0</v>
      </c>
      <c r="F3003" s="14" t="n">
        <f aca="false">Data_Clean!K3003*Assumptions!$B$9</f>
        <v>6014.8</v>
      </c>
      <c r="G3003" s="14" t="n">
        <f aca="false">Data_Clean!L3003*Assumptions!$B$10</f>
        <v>1196.1</v>
      </c>
      <c r="H3003" s="14" t="n">
        <f aca="false">IF(OR(Data_Clean!M3003="",Data_Clean!N3003=""),0,Data_Clean!M3003*Data_Clean!N3003/100)*Assumptions!$B$13*Assumptions!$B$11</f>
        <v>0</v>
      </c>
      <c r="I3003" s="14" t="n">
        <f aca="false">Data_Clean!O3003*4*Assumptions!$B$12</f>
        <v>0</v>
      </c>
      <c r="J3003" s="14" t="n">
        <f aca="false">SUM(B3003:I3003)</f>
        <v>10053.22067</v>
      </c>
      <c r="K3003" s="16" t="n">
        <f aca="false">IF(Data_Clean!P3003="","",Assumptions!$B$15*0.5^(Data_Clean!P3003/Assumptions!$B$20))</f>
        <v>27.9909897461042</v>
      </c>
      <c r="L3003" s="16" t="n">
        <f aca="false">Assumptions!$B$16*MIN(1,LN(1+Data_Clean!Q3003)/LN(1+Assumptions!$B$21))</f>
        <v>18.1150756295725</v>
      </c>
      <c r="M3003" s="16" t="n">
        <f aca="false">Assumptions!$B$17*(0.6*MIN(1,Data_Clean!R3003/Assumptions!$B$22)+0.4*IF(Data_Clean!S3003="",0,Data_Clean!S3003))</f>
        <v>13.074</v>
      </c>
      <c r="N3003" s="16" t="n">
        <f aca="false">Assumptions!$B$18*MIN(1,(Data_Clean!F3003-1)/Assumptions!$B$23)</f>
        <v>20</v>
      </c>
      <c r="O3003" s="16" t="n">
        <f aca="false">Assumptions!$B$19*(0.4*IF(Data_Clean!E3003="",0,MIN(1,Data_Clean!E3003/12/Assumptions!$B$24))+0.35*IF(Data_Clean!D3003="Y",1,0)+0.25*(1-MIN(Data_Clean!T3003,3)/3))/IF(Data_Clean!E3003="",0.6,1)</f>
        <v>15</v>
      </c>
      <c r="P3003" s="16" t="n">
        <f aca="false">SUM(K3003:O3003)/(Assumptions!$D$5-IF(K3003="",Assumptions!$B$15,0))*100</f>
        <v>94.1800653756767</v>
      </c>
      <c r="Q3003" s="7" t="str">
        <f aca="false">IF(J3003&gt;=Assumptions!$B$26,"High",IF(J3003&gt;=Assumptions!$B$27,"Mid","Low"))</f>
        <v>High</v>
      </c>
      <c r="R3003" s="7" t="str">
        <f aca="false">IF(P3003&gt;=Assumptions!$B$28,"High",IF(P3003&gt;=Assumptions!$B$29,"Mid","Low"))</f>
        <v>High</v>
      </c>
      <c r="S3003" s="7" t="str">
        <f aca="false">INDEX(Assumptions!$B$33:$B$41,MATCH(Q3003&amp;"|"&amp;R3003,Assumptions!$A$33:$A$41,0))</f>
        <v>Premier Advocates</v>
      </c>
      <c r="T3003" s="7" t="n">
        <f aca="false">IF(ISNUMBER(Data_Clean!V3003),J3003*Data_Clean!V3003,0)</f>
        <v>100.5322067</v>
      </c>
    </row>
    <row r="3004" customFormat="false" ht="15" hidden="false" customHeight="false" outlineLevel="0" collapsed="false">
      <c r="A3004" s="15" t="str">
        <f aca="false">Data_Clean!A3004</f>
        <v>CX103000</v>
      </c>
      <c r="B3004" s="14" t="n">
        <f aca="false">Data_Clean!G3004*Assumptions!$B$5</f>
        <v>87.6425</v>
      </c>
      <c r="C3004" s="14" t="n">
        <f aca="false">IF(Data_Clean!H3004="",0,Data_Clean!H3004)*Assumptions!$B$6</f>
        <v>0</v>
      </c>
      <c r="D3004" s="14" t="n">
        <f aca="false">Data_Clean!I3004*Assumptions!$B$7</f>
        <v>0</v>
      </c>
      <c r="E3004" s="14" t="n">
        <f aca="false">Data_Clean!J3004*Assumptions!$B$8</f>
        <v>0</v>
      </c>
      <c r="F3004" s="14" t="n">
        <f aca="false">Data_Clean!K3004*Assumptions!$B$9</f>
        <v>0</v>
      </c>
      <c r="G3004" s="14" t="n">
        <f aca="false">Data_Clean!L3004*Assumptions!$B$10</f>
        <v>0</v>
      </c>
      <c r="H3004" s="14" t="n">
        <f aca="false">IF(OR(Data_Clean!M3004="",Data_Clean!N3004=""),0,Data_Clean!M3004*Data_Clean!N3004/100)*Assumptions!$B$13*Assumptions!$B$11</f>
        <v>0</v>
      </c>
      <c r="I3004" s="14" t="n">
        <f aca="false">Data_Clean!O3004*4*Assumptions!$B$12</f>
        <v>0</v>
      </c>
      <c r="J3004" s="14" t="n">
        <f aca="false">SUM(B3004:I3004)</f>
        <v>87.6425</v>
      </c>
      <c r="K3004" s="16" t="n">
        <f aca="false">IF(Data_Clean!P3004="","",Assumptions!$B$15*0.5^(Data_Clean!P3004/Assumptions!$B$20))</f>
        <v>27.3516746567465</v>
      </c>
      <c r="L3004" s="16" t="n">
        <f aca="false">Assumptions!$B$16*MIN(1,LN(1+Data_Clean!Q3004)/LN(1+Assumptions!$B$21))</f>
        <v>11.8154173628685</v>
      </c>
      <c r="M3004" s="16" t="n">
        <f aca="false">Assumptions!$B$17*(0.6*MIN(1,Data_Clean!R3004/Assumptions!$B$22)+0.4*IF(Data_Clean!S3004="",0,Data_Clean!S3004))</f>
        <v>7.89</v>
      </c>
      <c r="N3004" s="16" t="n">
        <f aca="false">Assumptions!$B$18*MIN(1,(Data_Clean!F3004-1)/Assumptions!$B$23)</f>
        <v>0</v>
      </c>
      <c r="O3004" s="16" t="n">
        <f aca="false">Assumptions!$B$19*(0.4*IF(Data_Clean!E3004="",0,MIN(1,Data_Clean!E3004/12/Assumptions!$B$24))+0.35*IF(Data_Clean!D3004="Y",1,0)+0.25*(1-MIN(Data_Clean!T3004,3)/3))/IF(Data_Clean!E3004="",0.6,1)</f>
        <v>6.65</v>
      </c>
      <c r="P3004" s="16" t="n">
        <f aca="false">SUM(K3004:O3004)/(Assumptions!$D$5-IF(K3004="",Assumptions!$B$15,0))*100</f>
        <v>53.707092019615</v>
      </c>
      <c r="Q3004" s="7" t="str">
        <f aca="false">IF(J3004&gt;=Assumptions!$B$26,"High",IF(J3004&gt;=Assumptions!$B$27,"Mid","Low"))</f>
        <v>Low</v>
      </c>
      <c r="R3004" s="7" t="str">
        <f aca="false">IF(P3004&gt;=Assumptions!$B$28,"High",IF(P3004&gt;=Assumptions!$B$29,"Mid","Low"))</f>
        <v>Mid</v>
      </c>
      <c r="S3004" s="7" t="str">
        <f aca="false">INDEX(Assumptions!$B$33:$B$41,MATCH(Q3004&amp;"|"&amp;R3004,Assumptions!$A$33:$A$41,0))</f>
        <v>Light Touch</v>
      </c>
      <c r="T3004" s="7" t="n">
        <f aca="false">IF(ISNUMBER(Data_Clean!V3004),J3004*Data_Clean!V3004,0)</f>
        <v>7.642426</v>
      </c>
    </row>
    <row r="3005" customFormat="false" ht="15" hidden="false" customHeight="false" outlineLevel="0" collapsed="false">
      <c r="A3005" s="15" t="str">
        <f aca="false">Data_Clean!A3005</f>
        <v>CX103001</v>
      </c>
      <c r="B3005" s="14" t="n">
        <f aca="false">Data_Clean!G3005*Assumptions!$B$5</f>
        <v>268.80075</v>
      </c>
      <c r="C3005" s="14" t="n">
        <f aca="false">IF(Data_Clean!H3005="",0,Data_Clean!H3005)*Assumptions!$B$6</f>
        <v>117.77388</v>
      </c>
      <c r="D3005" s="14" t="n">
        <f aca="false">Data_Clean!I3005*Assumptions!$B$7</f>
        <v>1697.6</v>
      </c>
      <c r="E3005" s="14" t="n">
        <f aca="false">Data_Clean!J3005*Assumptions!$B$8</f>
        <v>1589.2347</v>
      </c>
      <c r="F3005" s="14" t="n">
        <f aca="false">Data_Clean!K3005*Assumptions!$B$9</f>
        <v>0</v>
      </c>
      <c r="G3005" s="14" t="n">
        <f aca="false">Data_Clean!L3005*Assumptions!$B$10</f>
        <v>0</v>
      </c>
      <c r="H3005" s="14" t="n">
        <f aca="false">IF(OR(Data_Clean!M3005="",Data_Clean!N3005=""),0,Data_Clean!M3005*Data_Clean!N3005/100)*Assumptions!$B$13*Assumptions!$B$11</f>
        <v>0</v>
      </c>
      <c r="I3005" s="14" t="n">
        <f aca="false">Data_Clean!O3005*4*Assumptions!$B$12</f>
        <v>0</v>
      </c>
      <c r="J3005" s="14" t="n">
        <f aca="false">SUM(B3005:I3005)</f>
        <v>3673.40933</v>
      </c>
      <c r="K3005" s="16" t="n">
        <f aca="false">IF(Data_Clean!P3005="","",Assumptions!$B$15*0.5^(Data_Clean!P3005/Assumptions!$B$20))</f>
        <v>27.9909897461042</v>
      </c>
      <c r="L3005" s="16" t="n">
        <f aca="false">Assumptions!$B$16*MIN(1,LN(1+Data_Clean!Q3005)/LN(1+Assumptions!$B$21))</f>
        <v>13.4237548294248</v>
      </c>
      <c r="M3005" s="16" t="n">
        <f aca="false">Assumptions!$B$17*(0.6*MIN(1,Data_Clean!R3005/Assumptions!$B$22)+0.4*IF(Data_Clean!S3005="",0,Data_Clean!S3005))</f>
        <v>5.352</v>
      </c>
      <c r="N3005" s="16" t="n">
        <f aca="false">Assumptions!$B$18*MIN(1,(Data_Clean!F3005-1)/Assumptions!$B$23)</f>
        <v>15</v>
      </c>
      <c r="O3005" s="16" t="n">
        <f aca="false">Assumptions!$B$19*(0.4*IF(Data_Clean!E3005="",0,MIN(1,Data_Clean!E3005/12/Assumptions!$B$24))+0.35*IF(Data_Clean!D3005="Y",1,0)+0.25*(1-MIN(Data_Clean!T3005,3)/3))/IF(Data_Clean!E3005="",0.6,1)</f>
        <v>8.85</v>
      </c>
      <c r="P3005" s="16" t="n">
        <f aca="false">SUM(K3005:O3005)/(Assumptions!$D$5-IF(K3005="",Assumptions!$B$15,0))*100</f>
        <v>70.616744575529</v>
      </c>
      <c r="Q3005" s="7" t="str">
        <f aca="false">IF(J3005&gt;=Assumptions!$B$26,"High",IF(J3005&gt;=Assumptions!$B$27,"Mid","Low"))</f>
        <v>High</v>
      </c>
      <c r="R3005" s="7" t="str">
        <f aca="false">IF(P3005&gt;=Assumptions!$B$28,"High",IF(P3005&gt;=Assumptions!$B$29,"Mid","Low"))</f>
        <v>High</v>
      </c>
      <c r="S3005" s="7" t="str">
        <f aca="false">INDEX(Assumptions!$B$33:$B$41,MATCH(Q3005&amp;"|"&amp;R3005,Assumptions!$A$33:$A$41,0))</f>
        <v>Premier Advocates</v>
      </c>
      <c r="T3005" s="7" t="n">
        <f aca="false">IF(ISNUMBER(Data_Clean!V3005),J3005*Data_Clean!V3005,0)</f>
        <v>230.690105924</v>
      </c>
    </row>
    <row r="3006" customFormat="false" ht="15" hidden="false" customHeight="false" outlineLevel="0" collapsed="false">
      <c r="A3006" s="15" t="str">
        <f aca="false">Data_Clean!A3006</f>
        <v>CX103002</v>
      </c>
      <c r="B3006" s="14" t="n">
        <f aca="false">Data_Clean!G3006*Assumptions!$B$5</f>
        <v>80.32075</v>
      </c>
      <c r="C3006" s="14" t="n">
        <f aca="false">IF(Data_Clean!H3006="",0,Data_Clean!H3006)*Assumptions!$B$6</f>
        <v>0</v>
      </c>
      <c r="D3006" s="14" t="n">
        <f aca="false">Data_Clean!I3006*Assumptions!$B$7</f>
        <v>0</v>
      </c>
      <c r="E3006" s="14" t="n">
        <f aca="false">Data_Clean!J3006*Assumptions!$B$8</f>
        <v>0</v>
      </c>
      <c r="F3006" s="14" t="n">
        <f aca="false">Data_Clean!K3006*Assumptions!$B$9</f>
        <v>1852.4</v>
      </c>
      <c r="G3006" s="14" t="n">
        <f aca="false">Data_Clean!L3006*Assumptions!$B$10</f>
        <v>0</v>
      </c>
      <c r="H3006" s="14" t="n">
        <f aca="false">IF(OR(Data_Clean!M3006="",Data_Clean!N3006=""),0,Data_Clean!M3006*Data_Clean!N3006/100)*Assumptions!$B$13*Assumptions!$B$11</f>
        <v>0</v>
      </c>
      <c r="I3006" s="14" t="n">
        <f aca="false">Data_Clean!O3006*4*Assumptions!$B$12</f>
        <v>0</v>
      </c>
      <c r="J3006" s="14" t="n">
        <f aca="false">SUM(B3006:I3006)</f>
        <v>1932.72075</v>
      </c>
      <c r="K3006" s="16" t="n">
        <f aca="false">IF(Data_Clean!P3006="","",Assumptions!$B$15*0.5^(Data_Clean!P3006/Assumptions!$B$20))</f>
        <v>29.3147990530274</v>
      </c>
      <c r="L3006" s="16" t="n">
        <f aca="false">Assumptions!$B$16*MIN(1,LN(1+Data_Clean!Q3006)/LN(1+Assumptions!$B$21))</f>
        <v>16.3969864627818</v>
      </c>
      <c r="M3006" s="16" t="n">
        <f aca="false">Assumptions!$B$17*(0.6*MIN(1,Data_Clean!R3006/Assumptions!$B$22)+0.4*IF(Data_Clean!S3006="",0,Data_Clean!S3006))</f>
        <v>9.234</v>
      </c>
      <c r="N3006" s="16" t="n">
        <f aca="false">Assumptions!$B$18*MIN(1,(Data_Clean!F3006-1)/Assumptions!$B$23)</f>
        <v>5</v>
      </c>
      <c r="O3006" s="16" t="n">
        <f aca="false">Assumptions!$B$19*(0.4*IF(Data_Clean!E3006="",0,MIN(1,Data_Clean!E3006/12/Assumptions!$B$24))+0.35*IF(Data_Clean!D3006="Y",1,0)+0.25*(1-MIN(Data_Clean!T3006,3)/3))/IF(Data_Clean!E3006="",0.6,1)</f>
        <v>13.75</v>
      </c>
      <c r="P3006" s="16" t="n">
        <f aca="false">SUM(K3006:O3006)/(Assumptions!$D$5-IF(K3006="",Assumptions!$B$15,0))*100</f>
        <v>73.6957855158091</v>
      </c>
      <c r="Q3006" s="7" t="str">
        <f aca="false">IF(J3006&gt;=Assumptions!$B$26,"High",IF(J3006&gt;=Assumptions!$B$27,"Mid","Low"))</f>
        <v>High</v>
      </c>
      <c r="R3006" s="7" t="str">
        <f aca="false">IF(P3006&gt;=Assumptions!$B$28,"High",IF(P3006&gt;=Assumptions!$B$29,"Mid","Low"))</f>
        <v>High</v>
      </c>
      <c r="S3006" s="7" t="str">
        <f aca="false">INDEX(Assumptions!$B$33:$B$41,MATCH(Q3006&amp;"|"&amp;R3006,Assumptions!$A$33:$A$41,0))</f>
        <v>Premier Advocates</v>
      </c>
      <c r="T3006" s="7" t="n">
        <f aca="false">IF(ISNUMBER(Data_Clean!V3006),J3006*Data_Clean!V3006,0)</f>
        <v>87.74552205</v>
      </c>
    </row>
    <row r="3007" customFormat="false" ht="15" hidden="false" customHeight="false" outlineLevel="0" collapsed="false">
      <c r="A3007" s="15" t="str">
        <f aca="false">Data_Clean!A3007</f>
        <v>CX103003</v>
      </c>
      <c r="B3007" s="14" t="n">
        <f aca="false">Data_Clean!G3007*Assumptions!$B$5</f>
        <v>32.964</v>
      </c>
      <c r="C3007" s="14" t="n">
        <f aca="false">IF(Data_Clean!H3007="",0,Data_Clean!H3007)*Assumptions!$B$6</f>
        <v>123.41088</v>
      </c>
      <c r="D3007" s="14" t="n">
        <f aca="false">Data_Clean!I3007*Assumptions!$B$7</f>
        <v>0</v>
      </c>
      <c r="E3007" s="14" t="n">
        <f aca="false">Data_Clean!J3007*Assumptions!$B$8</f>
        <v>0</v>
      </c>
      <c r="F3007" s="14" t="n">
        <f aca="false">Data_Clean!K3007*Assumptions!$B$9</f>
        <v>0</v>
      </c>
      <c r="G3007" s="14" t="n">
        <f aca="false">Data_Clean!L3007*Assumptions!$B$10</f>
        <v>0</v>
      </c>
      <c r="H3007" s="14" t="n">
        <f aca="false">IF(OR(Data_Clean!M3007="",Data_Clean!N3007=""),0,Data_Clean!M3007*Data_Clean!N3007/100)*Assumptions!$B$13*Assumptions!$B$11</f>
        <v>0</v>
      </c>
      <c r="I3007" s="14" t="n">
        <f aca="false">Data_Clean!O3007*4*Assumptions!$B$12</f>
        <v>0</v>
      </c>
      <c r="J3007" s="14" t="n">
        <f aca="false">SUM(B3007:I3007)</f>
        <v>156.37488</v>
      </c>
      <c r="K3007" s="16" t="n">
        <f aca="false">IF(Data_Clean!P3007="","",Assumptions!$B$15*0.5^(Data_Clean!P3007/Assumptions!$B$20))</f>
        <v>24.3675718906871</v>
      </c>
      <c r="L3007" s="16" t="n">
        <f aca="false">Assumptions!$B$16*MIN(1,LN(1+Data_Clean!Q3007)/LN(1+Assumptions!$B$21))</f>
        <v>13.0760265116583</v>
      </c>
      <c r="M3007" s="16" t="n">
        <f aca="false">Assumptions!$B$17*(0.6*MIN(1,Data_Clean!R3007/Assumptions!$B$22)+0.4*IF(Data_Clean!S3007="",0,Data_Clean!S3007))</f>
        <v>10.71</v>
      </c>
      <c r="N3007" s="16" t="n">
        <f aca="false">Assumptions!$B$18*MIN(1,(Data_Clean!F3007-1)/Assumptions!$B$23)</f>
        <v>5</v>
      </c>
      <c r="O3007" s="16" t="n">
        <f aca="false">Assumptions!$B$19*(0.4*IF(Data_Clean!E3007="",0,MIN(1,Data_Clean!E3007/12/Assumptions!$B$24))+0.35*IF(Data_Clean!D3007="Y",1,0)+0.25*(1-MIN(Data_Clean!T3007,3)/3))/IF(Data_Clean!E3007="",0.6,1)</f>
        <v>6.45</v>
      </c>
      <c r="P3007" s="16" t="n">
        <f aca="false">SUM(K3007:O3007)/(Assumptions!$D$5-IF(K3007="",Assumptions!$B$15,0))*100</f>
        <v>59.6035984023453</v>
      </c>
      <c r="Q3007" s="7" t="str">
        <f aca="false">IF(J3007&gt;=Assumptions!$B$26,"High",IF(J3007&gt;=Assumptions!$B$27,"Mid","Low"))</f>
        <v>Low</v>
      </c>
      <c r="R3007" s="7" t="str">
        <f aca="false">IF(P3007&gt;=Assumptions!$B$28,"High",IF(P3007&gt;=Assumptions!$B$29,"Mid","Low"))</f>
        <v>Mid</v>
      </c>
      <c r="S3007" s="7" t="str">
        <f aca="false">INDEX(Assumptions!$B$33:$B$41,MATCH(Q3007&amp;"|"&amp;R3007,Assumptions!$A$33:$A$41,0))</f>
        <v>Light Touch</v>
      </c>
      <c r="T3007" s="7" t="n">
        <f aca="false">IF(ISNUMBER(Data_Clean!V3007),J3007*Data_Clean!V3007,0)</f>
        <v>38.3118456</v>
      </c>
    </row>
    <row r="3008" customFormat="false" ht="15" hidden="false" customHeight="false" outlineLevel="0" collapsed="false">
      <c r="A3008" s="15" t="str">
        <f aca="false">Data_Clean!A3008</f>
        <v>CX103004</v>
      </c>
      <c r="B3008" s="14" t="n">
        <f aca="false">Data_Clean!G3008*Assumptions!$B$5</f>
        <v>8.69225</v>
      </c>
      <c r="C3008" s="14" t="n">
        <f aca="false">IF(Data_Clean!H3008="",0,Data_Clean!H3008)*Assumptions!$B$6</f>
        <v>145.32072</v>
      </c>
      <c r="D3008" s="14" t="n">
        <f aca="false">Data_Clean!I3008*Assumptions!$B$7</f>
        <v>0</v>
      </c>
      <c r="E3008" s="14" t="n">
        <f aca="false">Data_Clean!J3008*Assumptions!$B$8</f>
        <v>0</v>
      </c>
      <c r="F3008" s="14" t="n">
        <f aca="false">Data_Clean!K3008*Assumptions!$B$9</f>
        <v>0</v>
      </c>
      <c r="G3008" s="14" t="n">
        <f aca="false">Data_Clean!L3008*Assumptions!$B$10</f>
        <v>0</v>
      </c>
      <c r="H3008" s="14" t="n">
        <f aca="false">IF(OR(Data_Clean!M3008="",Data_Clean!N3008=""),0,Data_Clean!M3008*Data_Clean!N3008/100)*Assumptions!$B$13*Assumptions!$B$11</f>
        <v>0</v>
      </c>
      <c r="I3008" s="14" t="n">
        <f aca="false">Data_Clean!O3008*4*Assumptions!$B$12</f>
        <v>0</v>
      </c>
      <c r="J3008" s="14" t="n">
        <f aca="false">SUM(B3008:I3008)</f>
        <v>154.01297</v>
      </c>
      <c r="K3008" s="16" t="n">
        <f aca="false">IF(Data_Clean!P3008="","",Assumptions!$B$15*0.5^(Data_Clean!P3008/Assumptions!$B$20))</f>
        <v>1.45419821421913</v>
      </c>
      <c r="L3008" s="16" t="n">
        <f aca="false">Assumptions!$B$16*MIN(1,LN(1+Data_Clean!Q3008)/LN(1+Assumptions!$B$21))</f>
        <v>0</v>
      </c>
      <c r="M3008" s="16" t="n">
        <f aca="false">Assumptions!$B$17*(0.6*MIN(1,Data_Clean!R3008/Assumptions!$B$22)+0.4*IF(Data_Clean!S3008="",0,Data_Clean!S3008))</f>
        <v>1.8</v>
      </c>
      <c r="N3008" s="16" t="n">
        <f aca="false">Assumptions!$B$18*MIN(1,(Data_Clean!F3008-1)/Assumptions!$B$23)</f>
        <v>5</v>
      </c>
      <c r="O3008" s="16" t="n">
        <f aca="false">Assumptions!$B$19*(0.4*IF(Data_Clean!E3008="",0,MIN(1,Data_Clean!E3008/12/Assumptions!$B$24))+0.35*IF(Data_Clean!D3008="Y",1,0)+0.25*(1-MIN(Data_Clean!T3008,3)/3))/IF(Data_Clean!E3008="",0.6,1)</f>
        <v>15</v>
      </c>
      <c r="P3008" s="16" t="n">
        <f aca="false">SUM(K3008:O3008)/(Assumptions!$D$5-IF(K3008="",Assumptions!$B$15,0))*100</f>
        <v>23.2541982142191</v>
      </c>
      <c r="Q3008" s="7" t="str">
        <f aca="false">IF(J3008&gt;=Assumptions!$B$26,"High",IF(J3008&gt;=Assumptions!$B$27,"Mid","Low"))</f>
        <v>Low</v>
      </c>
      <c r="R3008" s="7" t="str">
        <f aca="false">IF(P3008&gt;=Assumptions!$B$28,"High",IF(P3008&gt;=Assumptions!$B$29,"Mid","Low"))</f>
        <v>Low</v>
      </c>
      <c r="S3008" s="7" t="str">
        <f aca="false">INDEX(Assumptions!$B$33:$B$41,MATCH(Q3008&amp;"|"&amp;R3008,Assumptions!$A$33:$A$41,0))</f>
        <v>Dormant &amp; Low Value</v>
      </c>
      <c r="T3008" s="7" t="n">
        <f aca="false">IF(ISNUMBER(Data_Clean!V3008),J3008*Data_Clean!V3008,0)</f>
        <v>17.757695441</v>
      </c>
    </row>
    <row r="3009" customFormat="false" ht="15" hidden="false" customHeight="false" outlineLevel="0" collapsed="false">
      <c r="A3009" s="15" t="str">
        <f aca="false">Data_Clean!A3009</f>
        <v>CX103005</v>
      </c>
      <c r="B3009" s="14" t="n">
        <f aca="false">Data_Clean!G3009*Assumptions!$B$5</f>
        <v>10.47925</v>
      </c>
      <c r="C3009" s="14" t="n">
        <f aca="false">IF(Data_Clean!H3009="",0,Data_Clean!H3009)*Assumptions!$B$6</f>
        <v>0</v>
      </c>
      <c r="D3009" s="14" t="n">
        <f aca="false">Data_Clean!I3009*Assumptions!$B$7</f>
        <v>0</v>
      </c>
      <c r="E3009" s="14" t="n">
        <f aca="false">Data_Clean!J3009*Assumptions!$B$8</f>
        <v>0</v>
      </c>
      <c r="F3009" s="14" t="n">
        <f aca="false">Data_Clean!K3009*Assumptions!$B$9</f>
        <v>0</v>
      </c>
      <c r="G3009" s="14" t="n">
        <f aca="false">Data_Clean!L3009*Assumptions!$B$10</f>
        <v>0</v>
      </c>
      <c r="H3009" s="14" t="n">
        <f aca="false">IF(OR(Data_Clean!M3009="",Data_Clean!N3009=""),0,Data_Clean!M3009*Data_Clean!N3009/100)*Assumptions!$B$13*Assumptions!$B$11</f>
        <v>0</v>
      </c>
      <c r="I3009" s="14" t="n">
        <f aca="false">Data_Clean!O3009*4*Assumptions!$B$12</f>
        <v>0</v>
      </c>
      <c r="J3009" s="14" t="n">
        <f aca="false">SUM(B3009:I3009)</f>
        <v>10.47925</v>
      </c>
      <c r="K3009" s="16" t="n">
        <f aca="false">IF(Data_Clean!P3009="","",Assumptions!$B$15*0.5^(Data_Clean!P3009/Assumptions!$B$20))</f>
        <v>27.9909897461042</v>
      </c>
      <c r="L3009" s="16" t="n">
        <f aca="false">Assumptions!$B$16*MIN(1,LN(1+Data_Clean!Q3009)/LN(1+Assumptions!$B$21))</f>
        <v>14.320838960067</v>
      </c>
      <c r="M3009" s="16" t="n">
        <f aca="false">Assumptions!$B$17*(0.6*MIN(1,Data_Clean!R3009/Assumptions!$B$22)+0.4*IF(Data_Clean!S3009="",0,Data_Clean!S3009))</f>
        <v>7.938</v>
      </c>
      <c r="N3009" s="16" t="n">
        <f aca="false">Assumptions!$B$18*MIN(1,(Data_Clean!F3009-1)/Assumptions!$B$23)</f>
        <v>0</v>
      </c>
      <c r="O3009" s="16" t="n">
        <f aca="false">Assumptions!$B$19*(0.4*IF(Data_Clean!E3009="",0,MIN(1,Data_Clean!E3009/12/Assumptions!$B$24))+0.35*IF(Data_Clean!D3009="Y",1,0)+0.25*(1-MIN(Data_Clean!T3009,3)/3))/IF(Data_Clean!E3009="",0.6,1)</f>
        <v>11.35</v>
      </c>
      <c r="P3009" s="16" t="n">
        <f aca="false">SUM(K3009:O3009)/(Assumptions!$D$5-IF(K3009="",Assumptions!$B$15,0))*100</f>
        <v>61.5998287061713</v>
      </c>
      <c r="Q3009" s="7" t="str">
        <f aca="false">IF(J3009&gt;=Assumptions!$B$26,"High",IF(J3009&gt;=Assumptions!$B$27,"Mid","Low"))</f>
        <v>Low</v>
      </c>
      <c r="R3009" s="7" t="str">
        <f aca="false">IF(P3009&gt;=Assumptions!$B$28,"High",IF(P3009&gt;=Assumptions!$B$29,"Mid","Low"))</f>
        <v>Mid</v>
      </c>
      <c r="S3009" s="7" t="str">
        <f aca="false">INDEX(Assumptions!$B$33:$B$41,MATCH(Q3009&amp;"|"&amp;R3009,Assumptions!$A$33:$A$41,0))</f>
        <v>Light Touch</v>
      </c>
      <c r="T3009" s="7" t="n">
        <f aca="false">IF(ISNUMBER(Data_Clean!V3009),J3009*Data_Clean!V3009,0)</f>
        <v>0.42126585</v>
      </c>
    </row>
    <row r="3010" customFormat="false" ht="15" hidden="false" customHeight="false" outlineLevel="0" collapsed="false">
      <c r="A3010" s="15" t="str">
        <f aca="false">Data_Clean!A3010</f>
        <v>CX103006</v>
      </c>
      <c r="B3010" s="14" t="n">
        <f aca="false">Data_Clean!G3010*Assumptions!$B$5</f>
        <v>71.74225</v>
      </c>
      <c r="C3010" s="14" t="n">
        <f aca="false">IF(Data_Clean!H3010="",0,Data_Clean!H3010)*Assumptions!$B$6</f>
        <v>142.78056</v>
      </c>
      <c r="D3010" s="14" t="n">
        <f aca="false">Data_Clean!I3010*Assumptions!$B$7</f>
        <v>0</v>
      </c>
      <c r="E3010" s="14" t="n">
        <f aca="false">Data_Clean!J3010*Assumptions!$B$8</f>
        <v>0</v>
      </c>
      <c r="F3010" s="14" t="n">
        <f aca="false">Data_Clean!K3010*Assumptions!$B$9</f>
        <v>1420.1</v>
      </c>
      <c r="G3010" s="14" t="n">
        <f aca="false">Data_Clean!L3010*Assumptions!$B$10</f>
        <v>0</v>
      </c>
      <c r="H3010" s="14" t="n">
        <f aca="false">IF(OR(Data_Clean!M3010="",Data_Clean!N3010=""),0,Data_Clean!M3010*Data_Clean!N3010/100)*Assumptions!$B$13*Assumptions!$B$11</f>
        <v>0</v>
      </c>
      <c r="I3010" s="14" t="n">
        <f aca="false">Data_Clean!O3010*4*Assumptions!$B$12</f>
        <v>0</v>
      </c>
      <c r="J3010" s="14" t="n">
        <f aca="false">SUM(B3010:I3010)</f>
        <v>1634.62281</v>
      </c>
      <c r="K3010" s="16" t="n">
        <f aca="false">IF(Data_Clean!P3010="","",Assumptions!$B$15*0.5^(Data_Clean!P3010/Assumptions!$B$20))</f>
        <v>9.23358310008687</v>
      </c>
      <c r="L3010" s="16" t="n">
        <f aca="false">Assumptions!$B$16*MIN(1,LN(1+Data_Clean!Q3010)/LN(1+Assumptions!$B$21))</f>
        <v>8.67194478953664</v>
      </c>
      <c r="M3010" s="16" t="n">
        <f aca="false">Assumptions!$B$17*(0.6*MIN(1,Data_Clean!R3010/Assumptions!$B$22)+0.4*IF(Data_Clean!S3010="",0,Data_Clean!S3010))</f>
        <v>4.08</v>
      </c>
      <c r="N3010" s="16" t="n">
        <f aca="false">Assumptions!$B$18*MIN(1,(Data_Clean!F3010-1)/Assumptions!$B$23)</f>
        <v>10</v>
      </c>
      <c r="O3010" s="16" t="n">
        <f aca="false">Assumptions!$B$19*(0.4*IF(Data_Clean!E3010="",0,MIN(1,Data_Clean!E3010/12/Assumptions!$B$24))+0.35*IF(Data_Clean!D3010="Y",1,0)+0.25*(1-MIN(Data_Clean!T3010,3)/3))/IF(Data_Clean!E3010="",0.6,1)</f>
        <v>4.75</v>
      </c>
      <c r="P3010" s="16" t="n">
        <f aca="false">SUM(K3010:O3010)/(Assumptions!$D$5-IF(K3010="",Assumptions!$B$15,0))*100</f>
        <v>36.7355278896235</v>
      </c>
      <c r="Q3010" s="7" t="str">
        <f aca="false">IF(J3010&gt;=Assumptions!$B$26,"High",IF(J3010&gt;=Assumptions!$B$27,"Mid","Low"))</f>
        <v>High</v>
      </c>
      <c r="R3010" s="7" t="str">
        <f aca="false">IF(P3010&gt;=Assumptions!$B$28,"High",IF(P3010&gt;=Assumptions!$B$29,"Mid","Low"))</f>
        <v>Low</v>
      </c>
      <c r="S3010" s="7" t="str">
        <f aca="false">INDEX(Assumptions!$B$33:$B$41,MATCH(Q3010&amp;"|"&amp;R3010,Assumptions!$A$33:$A$41,0))</f>
        <v>Affluent Drifters</v>
      </c>
      <c r="T3010" s="7" t="n">
        <f aca="false">IF(ISNUMBER(Data_Clean!V3010),J3010*Data_Clean!V3010,0)</f>
        <v>221.327928474</v>
      </c>
    </row>
    <row r="3011" customFormat="false" ht="15" hidden="false" customHeight="false" outlineLevel="0" collapsed="false">
      <c r="A3011" s="15" t="str">
        <f aca="false">Data_Clean!A3011</f>
        <v>CX103007</v>
      </c>
      <c r="B3011" s="14" t="n">
        <f aca="false">Data_Clean!G3011*Assumptions!$B$5</f>
        <v>338.50975</v>
      </c>
      <c r="C3011" s="14" t="n">
        <f aca="false">IF(Data_Clean!H3011="",0,Data_Clean!H3011)*Assumptions!$B$6</f>
        <v>0</v>
      </c>
      <c r="D3011" s="14" t="n">
        <f aca="false">Data_Clean!I3011*Assumptions!$B$7</f>
        <v>304</v>
      </c>
      <c r="E3011" s="14" t="n">
        <f aca="false">Data_Clean!J3011*Assumptions!$B$8</f>
        <v>0</v>
      </c>
      <c r="F3011" s="14" t="n">
        <f aca="false">Data_Clean!K3011*Assumptions!$B$9</f>
        <v>0</v>
      </c>
      <c r="G3011" s="14" t="n">
        <f aca="false">Data_Clean!L3011*Assumptions!$B$10</f>
        <v>0</v>
      </c>
      <c r="H3011" s="14" t="n">
        <f aca="false">IF(OR(Data_Clean!M3011="",Data_Clean!N3011=""),0,Data_Clean!M3011*Data_Clean!N3011/100)*Assumptions!$B$13*Assumptions!$B$11</f>
        <v>283.932</v>
      </c>
      <c r="I3011" s="14" t="n">
        <f aca="false">Data_Clean!O3011*4*Assumptions!$B$12</f>
        <v>20.46864</v>
      </c>
      <c r="J3011" s="14" t="n">
        <f aca="false">SUM(B3011:I3011)</f>
        <v>946.91039</v>
      </c>
      <c r="K3011" s="16" t="n">
        <f aca="false">IF(Data_Clean!P3011="","",Assumptions!$B$15*0.5^(Data_Clean!P3011/Assumptions!$B$20))</f>
        <v>27.9909897461042</v>
      </c>
      <c r="L3011" s="16" t="n">
        <f aca="false">Assumptions!$B$16*MIN(1,LN(1+Data_Clean!Q3011)/LN(1+Assumptions!$B$21))</f>
        <v>13.4237548294248</v>
      </c>
      <c r="M3011" s="16" t="n">
        <f aca="false">Assumptions!$B$17*(0.6*MIN(1,Data_Clean!R3011/Assumptions!$B$22)+0.4*IF(Data_Clean!S3011="",0,Data_Clean!S3011))</f>
        <v>8.58</v>
      </c>
      <c r="N3011" s="16" t="n">
        <f aca="false">Assumptions!$B$18*MIN(1,(Data_Clean!F3011-1)/Assumptions!$B$23)</f>
        <v>10</v>
      </c>
      <c r="O3011" s="16" t="n">
        <f aca="false">Assumptions!$B$19*(0.4*IF(Data_Clean!E3011="",0,MIN(1,Data_Clean!E3011/12/Assumptions!$B$24))+0.35*IF(Data_Clean!D3011="Y",1,0)+0.25*(1-MIN(Data_Clean!T3011,3)/3))/IF(Data_Clean!E3011="",0.6,1)</f>
        <v>9.75</v>
      </c>
      <c r="P3011" s="16" t="n">
        <f aca="false">SUM(K3011:O3011)/(Assumptions!$D$5-IF(K3011="",Assumptions!$B$15,0))*100</f>
        <v>69.744744575529</v>
      </c>
      <c r="Q3011" s="7" t="str">
        <f aca="false">IF(J3011&gt;=Assumptions!$B$26,"High",IF(J3011&gt;=Assumptions!$B$27,"Mid","Low"))</f>
        <v>Mid</v>
      </c>
      <c r="R3011" s="7" t="str">
        <f aca="false">IF(P3011&gt;=Assumptions!$B$28,"High",IF(P3011&gt;=Assumptions!$B$29,"Mid","Low"))</f>
        <v>Mid</v>
      </c>
      <c r="S3011" s="7" t="str">
        <f aca="false">INDEX(Assumptions!$B$33:$B$41,MATCH(Q3011&amp;"|"&amp;R3011,Assumptions!$A$33:$A$41,0))</f>
        <v>Established Core</v>
      </c>
      <c r="T3011" s="7" t="n">
        <f aca="false">IF(ISNUMBER(Data_Clean!V3011),J3011*Data_Clean!V3011,0)</f>
        <v>48.29242989</v>
      </c>
    </row>
    <row r="3012" customFormat="false" ht="15" hidden="false" customHeight="false" outlineLevel="0" collapsed="false">
      <c r="A3012" s="15" t="str">
        <f aca="false">Data_Clean!A3012</f>
        <v>CX103008</v>
      </c>
      <c r="B3012" s="14" t="n">
        <f aca="false">Data_Clean!G3012*Assumptions!$B$5</f>
        <v>91.61975</v>
      </c>
      <c r="C3012" s="14" t="n">
        <f aca="false">IF(Data_Clean!H3012="",0,Data_Clean!H3012)*Assumptions!$B$6</f>
        <v>858.38868</v>
      </c>
      <c r="D3012" s="14" t="n">
        <f aca="false">Data_Clean!I3012*Assumptions!$B$7</f>
        <v>0</v>
      </c>
      <c r="E3012" s="14" t="n">
        <f aca="false">Data_Clean!J3012*Assumptions!$B$8</f>
        <v>0</v>
      </c>
      <c r="F3012" s="14" t="n">
        <f aca="false">Data_Clean!K3012*Assumptions!$B$9</f>
        <v>0</v>
      </c>
      <c r="G3012" s="14" t="n">
        <f aca="false">Data_Clean!L3012*Assumptions!$B$10</f>
        <v>0</v>
      </c>
      <c r="H3012" s="14" t="n">
        <f aca="false">IF(OR(Data_Clean!M3012="",Data_Clean!N3012=""),0,Data_Clean!M3012*Data_Clean!N3012/100)*Assumptions!$B$13*Assumptions!$B$11</f>
        <v>175.872</v>
      </c>
      <c r="I3012" s="14" t="n">
        <f aca="false">Data_Clean!O3012*4*Assumptions!$B$12</f>
        <v>0</v>
      </c>
      <c r="J3012" s="14" t="n">
        <f aca="false">SUM(B3012:I3012)</f>
        <v>1125.88043</v>
      </c>
      <c r="K3012" s="16" t="n">
        <f aca="false">IF(Data_Clean!P3012="","",Assumptions!$B$15*0.5^(Data_Clean!P3012/Assumptions!$B$20))</f>
        <v>0.981838240144337</v>
      </c>
      <c r="L3012" s="16" t="n">
        <f aca="false">Assumptions!$B$16*MIN(1,LN(1+Data_Clean!Q3012)/LN(1+Assumptions!$B$21))</f>
        <v>0</v>
      </c>
      <c r="M3012" s="16" t="n">
        <f aca="false">Assumptions!$B$17*(0.6*MIN(1,Data_Clean!R3012/Assumptions!$B$22)+0.4*IF(Data_Clean!S3012="",0,Data_Clean!S3012))</f>
        <v>0</v>
      </c>
      <c r="N3012" s="16" t="n">
        <f aca="false">Assumptions!$B$18*MIN(1,(Data_Clean!F3012-1)/Assumptions!$B$23)</f>
        <v>10</v>
      </c>
      <c r="O3012" s="16" t="n">
        <f aca="false">Assumptions!$B$19*(0.4*IF(Data_Clean!E3012="",0,MIN(1,Data_Clean!E3012/12/Assumptions!$B$24))+0.35*IF(Data_Clean!D3012="Y",1,0)+0.25*(1-MIN(Data_Clean!T3012,3)/3))/IF(Data_Clean!E3012="",0.6,1)</f>
        <v>9.75</v>
      </c>
      <c r="P3012" s="16" t="n">
        <f aca="false">SUM(K3012:O3012)/(Assumptions!$D$5-IF(K3012="",Assumptions!$B$15,0))*100</f>
        <v>20.7318382401443</v>
      </c>
      <c r="Q3012" s="7" t="str">
        <f aca="false">IF(J3012&gt;=Assumptions!$B$26,"High",IF(J3012&gt;=Assumptions!$B$27,"Mid","Low"))</f>
        <v>Mid</v>
      </c>
      <c r="R3012" s="7" t="str">
        <f aca="false">IF(P3012&gt;=Assumptions!$B$28,"High",IF(P3012&gt;=Assumptions!$B$29,"Mid","Low"))</f>
        <v>Low</v>
      </c>
      <c r="S3012" s="7" t="str">
        <f aca="false">INDEX(Assumptions!$B$33:$B$41,MATCH(Q3012&amp;"|"&amp;R3012,Assumptions!$A$33:$A$41,0))</f>
        <v>Light Touch</v>
      </c>
      <c r="T3012" s="7" t="n">
        <f aca="false">IF(ISNUMBER(Data_Clean!V3012),J3012*Data_Clean!V3012,0)</f>
        <v>322.677331238</v>
      </c>
    </row>
    <row r="3013" customFormat="false" ht="15" hidden="false" customHeight="false" outlineLevel="0" collapsed="false">
      <c r="A3013" s="15" t="str">
        <f aca="false">Data_Clean!A3013</f>
        <v>CX103009</v>
      </c>
      <c r="B3013" s="14" t="n">
        <f aca="false">Data_Clean!G3013*Assumptions!$B$5</f>
        <v>72.05725</v>
      </c>
      <c r="C3013" s="14" t="n">
        <f aca="false">IF(Data_Clean!H3013="",0,Data_Clean!H3013)*Assumptions!$B$6</f>
        <v>93.6762</v>
      </c>
      <c r="D3013" s="14" t="n">
        <f aca="false">Data_Clean!I3013*Assumptions!$B$7</f>
        <v>0</v>
      </c>
      <c r="E3013" s="14" t="n">
        <f aca="false">Data_Clean!J3013*Assumptions!$B$8</f>
        <v>0</v>
      </c>
      <c r="F3013" s="14" t="n">
        <f aca="false">Data_Clean!K3013*Assumptions!$B$9</f>
        <v>0</v>
      </c>
      <c r="G3013" s="14" t="n">
        <f aca="false">Data_Clean!L3013*Assumptions!$B$10</f>
        <v>0</v>
      </c>
      <c r="H3013" s="14" t="n">
        <f aca="false">IF(OR(Data_Clean!M3013="",Data_Clean!N3013=""),0,Data_Clean!M3013*Data_Clean!N3013/100)*Assumptions!$B$13*Assumptions!$B$11</f>
        <v>0</v>
      </c>
      <c r="I3013" s="14" t="n">
        <f aca="false">Data_Clean!O3013*4*Assumptions!$B$12</f>
        <v>0</v>
      </c>
      <c r="J3013" s="14" t="n">
        <f aca="false">SUM(B3013:I3013)</f>
        <v>165.73345</v>
      </c>
      <c r="K3013" s="16" t="n">
        <f aca="false">IF(Data_Clean!P3013="","",Assumptions!$B$15*0.5^(Data_Clean!P3013/Assumptions!$B$20))</f>
        <v>26.7269615442102</v>
      </c>
      <c r="L3013" s="16" t="n">
        <f aca="false">Assumptions!$B$16*MIN(1,LN(1+Data_Clean!Q3013)/LN(1+Assumptions!$B$21))</f>
        <v>10.6966696442427</v>
      </c>
      <c r="M3013" s="16" t="n">
        <f aca="false">Assumptions!$B$17*(0.6*MIN(1,Data_Clean!R3013/Assumptions!$B$22)+0.4*IF(Data_Clean!S3013="",0,Data_Clean!S3013))</f>
        <v>6.444</v>
      </c>
      <c r="N3013" s="16" t="n">
        <f aca="false">Assumptions!$B$18*MIN(1,(Data_Clean!F3013-1)/Assumptions!$B$23)</f>
        <v>10</v>
      </c>
      <c r="O3013" s="16" t="n">
        <f aca="false">Assumptions!$B$19*(0.4*IF(Data_Clean!E3013="",0,MIN(1,Data_Clean!E3013/12/Assumptions!$B$24))+0.35*IF(Data_Clean!D3013="Y",1,0)+0.25*(1-MIN(Data_Clean!T3013,3)/3))/IF(Data_Clean!E3013="",0.6,1)</f>
        <v>9.9</v>
      </c>
      <c r="P3013" s="16" t="n">
        <f aca="false">SUM(K3013:O3013)/(Assumptions!$D$5-IF(K3013="",Assumptions!$B$15,0))*100</f>
        <v>63.7676311884529</v>
      </c>
      <c r="Q3013" s="7" t="str">
        <f aca="false">IF(J3013&gt;=Assumptions!$B$26,"High",IF(J3013&gt;=Assumptions!$B$27,"Mid","Low"))</f>
        <v>Low</v>
      </c>
      <c r="R3013" s="7" t="str">
        <f aca="false">IF(P3013&gt;=Assumptions!$B$28,"High",IF(P3013&gt;=Assumptions!$B$29,"Mid","Low"))</f>
        <v>Mid</v>
      </c>
      <c r="S3013" s="7" t="str">
        <f aca="false">INDEX(Assumptions!$B$33:$B$41,MATCH(Q3013&amp;"|"&amp;R3013,Assumptions!$A$33:$A$41,0))</f>
        <v>Light Touch</v>
      </c>
      <c r="T3013" s="7" t="n">
        <f aca="false">IF(ISNUMBER(Data_Clean!V3013),J3013*Data_Clean!V3013,0)</f>
        <v>7.45800525</v>
      </c>
    </row>
    <row r="3014" customFormat="false" ht="15" hidden="false" customHeight="false" outlineLevel="0" collapsed="false">
      <c r="A3014" s="15" t="str">
        <f aca="false">Data_Clean!A3014</f>
        <v>CX103010</v>
      </c>
      <c r="B3014" s="14" t="n">
        <f aca="false">Data_Clean!G3014*Assumptions!$B$5</f>
        <v>63.94175</v>
      </c>
      <c r="C3014" s="14" t="n">
        <f aca="false">IF(Data_Clean!H3014="",0,Data_Clean!H3014)*Assumptions!$B$6</f>
        <v>0</v>
      </c>
      <c r="D3014" s="14" t="n">
        <f aca="false">Data_Clean!I3014*Assumptions!$B$7</f>
        <v>0</v>
      </c>
      <c r="E3014" s="14" t="n">
        <f aca="false">Data_Clean!J3014*Assumptions!$B$8</f>
        <v>0</v>
      </c>
      <c r="F3014" s="14" t="n">
        <f aca="false">Data_Clean!K3014*Assumptions!$B$9</f>
        <v>0</v>
      </c>
      <c r="G3014" s="14" t="n">
        <f aca="false">Data_Clean!L3014*Assumptions!$B$10</f>
        <v>0</v>
      </c>
      <c r="H3014" s="14" t="n">
        <f aca="false">IF(OR(Data_Clean!M3014="",Data_Clean!N3014=""),0,Data_Clean!M3014*Data_Clean!N3014/100)*Assumptions!$B$13*Assumptions!$B$11</f>
        <v>0</v>
      </c>
      <c r="I3014" s="14" t="n">
        <f aca="false">Data_Clean!O3014*4*Assumptions!$B$12</f>
        <v>0</v>
      </c>
      <c r="J3014" s="14" t="n">
        <f aca="false">SUM(B3014:I3014)</f>
        <v>63.94175</v>
      </c>
      <c r="K3014" s="16" t="n">
        <f aca="false">IF(Data_Clean!P3014="","",Assumptions!$B$15*0.5^(Data_Clean!P3014/Assumptions!$B$20))</f>
        <v>18.4671662001737</v>
      </c>
      <c r="L3014" s="16" t="n">
        <f aca="false">Assumptions!$B$16*MIN(1,LN(1+Data_Clean!Q3014)/LN(1+Assumptions!$B$21))</f>
        <v>13.0760265116583</v>
      </c>
      <c r="M3014" s="16" t="n">
        <f aca="false">Assumptions!$B$17*(0.6*MIN(1,Data_Clean!R3014/Assumptions!$B$22)+0.4*IF(Data_Clean!S3014="",0,Data_Clean!S3014))</f>
        <v>5.202</v>
      </c>
      <c r="N3014" s="16" t="n">
        <f aca="false">Assumptions!$B$18*MIN(1,(Data_Clean!F3014-1)/Assumptions!$B$23)</f>
        <v>0</v>
      </c>
      <c r="O3014" s="16" t="n">
        <f aca="false">Assumptions!$B$19*(0.4*IF(Data_Clean!E3014="",0,MIN(1,Data_Clean!E3014/12/Assumptions!$B$24))+0.35*IF(Data_Clean!D3014="Y",1,0)+0.25*(1-MIN(Data_Clean!T3014,3)/3))/IF(Data_Clean!E3014="",0.6,1)</f>
        <v>7.9</v>
      </c>
      <c r="P3014" s="16" t="n">
        <f aca="false">SUM(K3014:O3014)/(Assumptions!$D$5-IF(K3014="",Assumptions!$B$15,0))*100</f>
        <v>44.645192711832</v>
      </c>
      <c r="Q3014" s="7" t="str">
        <f aca="false">IF(J3014&gt;=Assumptions!$B$26,"High",IF(J3014&gt;=Assumptions!$B$27,"Mid","Low"))</f>
        <v>Low</v>
      </c>
      <c r="R3014" s="7" t="str">
        <f aca="false">IF(P3014&gt;=Assumptions!$B$28,"High",IF(P3014&gt;=Assumptions!$B$29,"Mid","Low"))</f>
        <v>Low</v>
      </c>
      <c r="S3014" s="7" t="str">
        <f aca="false">INDEX(Assumptions!$B$33:$B$41,MATCH(Q3014&amp;"|"&amp;R3014,Assumptions!$A$33:$A$41,0))</f>
        <v>Dormant &amp; Low Value</v>
      </c>
      <c r="T3014" s="7" t="n">
        <f aca="false">IF(ISNUMBER(Data_Clean!V3014),J3014*Data_Clean!V3014,0)</f>
        <v>3.574343825</v>
      </c>
    </row>
    <row r="3015" customFormat="false" ht="15" hidden="false" customHeight="false" outlineLevel="0" collapsed="false">
      <c r="A3015" s="15" t="str">
        <f aca="false">Data_Clean!A3015</f>
        <v>CX103011</v>
      </c>
      <c r="B3015" s="14" t="n">
        <f aca="false">Data_Clean!G3015*Assumptions!$B$5</f>
        <v>69.89475</v>
      </c>
      <c r="C3015" s="14" t="n">
        <f aca="false">IF(Data_Clean!H3015="",0,Data_Clean!H3015)*Assumptions!$B$6</f>
        <v>241.2342</v>
      </c>
      <c r="D3015" s="14" t="n">
        <f aca="false">Data_Clean!I3015*Assumptions!$B$7</f>
        <v>0</v>
      </c>
      <c r="E3015" s="14" t="n">
        <f aca="false">Data_Clean!J3015*Assumptions!$B$8</f>
        <v>0</v>
      </c>
      <c r="F3015" s="14" t="n">
        <f aca="false">Data_Clean!K3015*Assumptions!$B$9</f>
        <v>0</v>
      </c>
      <c r="G3015" s="14" t="n">
        <f aca="false">Data_Clean!L3015*Assumptions!$B$10</f>
        <v>0</v>
      </c>
      <c r="H3015" s="14" t="n">
        <f aca="false">IF(OR(Data_Clean!M3015="",Data_Clean!N3015=""),0,Data_Clean!M3015*Data_Clean!N3015/100)*Assumptions!$B$13*Assumptions!$B$11</f>
        <v>265.788</v>
      </c>
      <c r="I3015" s="14" t="n">
        <f aca="false">Data_Clean!O3015*4*Assumptions!$B$12</f>
        <v>17.11296</v>
      </c>
      <c r="J3015" s="14" t="n">
        <f aca="false">SUM(B3015:I3015)</f>
        <v>594.02991</v>
      </c>
      <c r="K3015" s="16" t="n">
        <f aca="false">IF(Data_Clean!P3015="","",Assumptions!$B$15*0.5^(Data_Clean!P3015/Assumptions!$B$20))</f>
        <v>22.2164632842985</v>
      </c>
      <c r="L3015" s="16" t="n">
        <f aca="false">Assumptions!$B$16*MIN(1,LN(1+Data_Clean!Q3015)/LN(1+Assumptions!$B$21))</f>
        <v>13.5873179074216</v>
      </c>
      <c r="M3015" s="16" t="n">
        <f aca="false">Assumptions!$B$17*(0.6*MIN(1,Data_Clean!R3015/Assumptions!$B$22)+0.4*IF(Data_Clean!S3015="",0,Data_Clean!S3015))</f>
        <v>7.89</v>
      </c>
      <c r="N3015" s="16" t="n">
        <f aca="false">Assumptions!$B$18*MIN(1,(Data_Clean!F3015-1)/Assumptions!$B$23)</f>
        <v>10</v>
      </c>
      <c r="O3015" s="16" t="n">
        <f aca="false">Assumptions!$B$19*(0.4*IF(Data_Clean!E3015="",0,MIN(1,Data_Clean!E3015/12/Assumptions!$B$24))+0.35*IF(Data_Clean!D3015="Y",1,0)+0.25*(1-MIN(Data_Clean!T3015,3)/3))/IF(Data_Clean!E3015="",0.6,1)</f>
        <v>6.2</v>
      </c>
      <c r="P3015" s="16" t="n">
        <f aca="false">SUM(K3015:O3015)/(Assumptions!$D$5-IF(K3015="",Assumptions!$B$15,0))*100</f>
        <v>59.89378119172</v>
      </c>
      <c r="Q3015" s="7" t="str">
        <f aca="false">IF(J3015&gt;=Assumptions!$B$26,"High",IF(J3015&gt;=Assumptions!$B$27,"Mid","Low"))</f>
        <v>Mid</v>
      </c>
      <c r="R3015" s="7" t="str">
        <f aca="false">IF(P3015&gt;=Assumptions!$B$28,"High",IF(P3015&gt;=Assumptions!$B$29,"Mid","Low"))</f>
        <v>Mid</v>
      </c>
      <c r="S3015" s="7" t="str">
        <f aca="false">INDEX(Assumptions!$B$33:$B$41,MATCH(Q3015&amp;"|"&amp;R3015,Assumptions!$A$33:$A$41,0))</f>
        <v>Established Core</v>
      </c>
      <c r="T3015" s="7" t="n">
        <f aca="false">IF(ISNUMBER(Data_Clean!V3015),J3015*Data_Clean!V3015,0)</f>
        <v>44.55224325</v>
      </c>
    </row>
    <row r="3016" customFormat="false" ht="15" hidden="false" customHeight="false" outlineLevel="0" collapsed="false">
      <c r="A3016" s="15" t="str">
        <f aca="false">Data_Clean!A3016</f>
        <v>CX103012</v>
      </c>
      <c r="B3016" s="14" t="n">
        <f aca="false">Data_Clean!G3016*Assumptions!$B$5</f>
        <v>42.8835</v>
      </c>
      <c r="C3016" s="14" t="n">
        <f aca="false">IF(Data_Clean!H3016="",0,Data_Clean!H3016)*Assumptions!$B$6</f>
        <v>0</v>
      </c>
      <c r="D3016" s="14" t="n">
        <f aca="false">Data_Clean!I3016*Assumptions!$B$7</f>
        <v>0</v>
      </c>
      <c r="E3016" s="14" t="n">
        <f aca="false">Data_Clean!J3016*Assumptions!$B$8</f>
        <v>0</v>
      </c>
      <c r="F3016" s="14" t="n">
        <f aca="false">Data_Clean!K3016*Assumptions!$B$9</f>
        <v>0</v>
      </c>
      <c r="G3016" s="14" t="n">
        <f aca="false">Data_Clean!L3016*Assumptions!$B$10</f>
        <v>0</v>
      </c>
      <c r="H3016" s="14" t="n">
        <f aca="false">IF(OR(Data_Clean!M3016="",Data_Clean!N3016=""),0,Data_Clean!M3016*Data_Clean!N3016/100)*Assumptions!$B$13*Assumptions!$B$11</f>
        <v>0</v>
      </c>
      <c r="I3016" s="14" t="n">
        <f aca="false">Data_Clean!O3016*4*Assumptions!$B$12</f>
        <v>0</v>
      </c>
      <c r="J3016" s="14" t="n">
        <f aca="false">SUM(B3016:I3016)</f>
        <v>42.8835</v>
      </c>
      <c r="K3016" s="16" t="n">
        <f aca="false">IF(Data_Clean!P3016="","",Assumptions!$B$15*0.5^(Data_Clean!P3016/Assumptions!$B$20))</f>
        <v>23.267171427506</v>
      </c>
      <c r="L3016" s="16" t="n">
        <f aca="false">Assumptions!$B$16*MIN(1,LN(1+Data_Clean!Q3016)/LN(1+Assumptions!$B$21))</f>
        <v>12.2792642888455</v>
      </c>
      <c r="M3016" s="16" t="n">
        <f aca="false">Assumptions!$B$17*(0.6*MIN(1,Data_Clean!R3016/Assumptions!$B$22)+0.4*IF(Data_Clean!S3016="",0,Data_Clean!S3016))</f>
        <v>9.414</v>
      </c>
      <c r="N3016" s="16" t="n">
        <f aca="false">Assumptions!$B$18*MIN(1,(Data_Clean!F3016-1)/Assumptions!$B$23)</f>
        <v>0</v>
      </c>
      <c r="O3016" s="16" t="n">
        <f aca="false">Assumptions!$B$19*(0.4*IF(Data_Clean!E3016="",0,MIN(1,Data_Clean!E3016/12/Assumptions!$B$24))+0.35*IF(Data_Clean!D3016="Y",1,0)+0.25*(1-MIN(Data_Clean!T3016,3)/3))/IF(Data_Clean!E3016="",0.6,1)</f>
        <v>6.25</v>
      </c>
      <c r="P3016" s="16" t="n">
        <f aca="false">SUM(K3016:O3016)/(Assumptions!$D$5-IF(K3016="",Assumptions!$B$15,0))*100</f>
        <v>51.2104357163515</v>
      </c>
      <c r="Q3016" s="7" t="str">
        <f aca="false">IF(J3016&gt;=Assumptions!$B$26,"High",IF(J3016&gt;=Assumptions!$B$27,"Mid","Low"))</f>
        <v>Low</v>
      </c>
      <c r="R3016" s="7" t="str">
        <f aca="false">IF(P3016&gt;=Assumptions!$B$28,"High",IF(P3016&gt;=Assumptions!$B$29,"Mid","Low"))</f>
        <v>Mid</v>
      </c>
      <c r="S3016" s="7" t="str">
        <f aca="false">INDEX(Assumptions!$B$33:$B$41,MATCH(Q3016&amp;"|"&amp;R3016,Assumptions!$A$33:$A$41,0))</f>
        <v>Light Touch</v>
      </c>
      <c r="T3016" s="7" t="n">
        <f aca="false">IF(ISNUMBER(Data_Clean!V3016),J3016*Data_Clean!V3016,0)</f>
        <v>4.6657248</v>
      </c>
    </row>
    <row r="3017" customFormat="false" ht="15" hidden="false" customHeight="false" outlineLevel="0" collapsed="false">
      <c r="A3017" s="15" t="str">
        <f aca="false">Data_Clean!A3017</f>
        <v>CX103013</v>
      </c>
      <c r="B3017" s="14" t="n">
        <f aca="false">Data_Clean!G3017*Assumptions!$B$5</f>
        <v>292.81025</v>
      </c>
      <c r="C3017" s="14" t="n">
        <f aca="false">IF(Data_Clean!H3017="",0,Data_Clean!H3017)*Assumptions!$B$6</f>
        <v>977.59536</v>
      </c>
      <c r="D3017" s="14" t="n">
        <f aca="false">Data_Clean!I3017*Assumptions!$B$7</f>
        <v>0</v>
      </c>
      <c r="E3017" s="14" t="n">
        <f aca="false">Data_Clean!J3017*Assumptions!$B$8</f>
        <v>0</v>
      </c>
      <c r="F3017" s="14" t="n">
        <f aca="false">Data_Clean!K3017*Assumptions!$B$9</f>
        <v>2919.4</v>
      </c>
      <c r="G3017" s="14" t="n">
        <f aca="false">Data_Clean!L3017*Assumptions!$B$10</f>
        <v>0</v>
      </c>
      <c r="H3017" s="14" t="n">
        <f aca="false">IF(OR(Data_Clean!M3017="",Data_Clean!N3017=""),0,Data_Clean!M3017*Data_Clean!N3017/100)*Assumptions!$B$13*Assumptions!$B$11</f>
        <v>0</v>
      </c>
      <c r="I3017" s="14" t="n">
        <f aca="false">Data_Clean!O3017*4*Assumptions!$B$12</f>
        <v>0</v>
      </c>
      <c r="J3017" s="14" t="n">
        <f aca="false">SUM(B3017:I3017)</f>
        <v>4189.80561</v>
      </c>
      <c r="K3017" s="16" t="n">
        <f aca="false">IF(Data_Clean!P3017="","",Assumptions!$B$15*0.5^(Data_Clean!P3017/Assumptions!$B$20))</f>
        <v>11.633585713753</v>
      </c>
      <c r="L3017" s="16" t="n">
        <f aca="false">Assumptions!$B$16*MIN(1,LN(1+Data_Clean!Q3017)/LN(1+Assumptions!$B$21))</f>
        <v>12.0537864630054</v>
      </c>
      <c r="M3017" s="16" t="n">
        <f aca="false">Assumptions!$B$17*(0.6*MIN(1,Data_Clean!R3017/Assumptions!$B$22)+0.4*IF(Data_Clean!S3017="",0,Data_Clean!S3017))</f>
        <v>6.654</v>
      </c>
      <c r="N3017" s="16" t="n">
        <f aca="false">Assumptions!$B$18*MIN(1,(Data_Clean!F3017-1)/Assumptions!$B$23)</f>
        <v>10</v>
      </c>
      <c r="O3017" s="16" t="n">
        <f aca="false">Assumptions!$B$19*(0.4*IF(Data_Clean!E3017="",0,MIN(1,Data_Clean!E3017/12/Assumptions!$B$24))+0.35*IF(Data_Clean!D3017="Y",1,0)+0.25*(1-MIN(Data_Clean!T3017,3)/3))/IF(Data_Clean!E3017="",0.6,1)</f>
        <v>12.2</v>
      </c>
      <c r="P3017" s="16" t="n">
        <f aca="false">SUM(K3017:O3017)/(Assumptions!$D$5-IF(K3017="",Assumptions!$B$15,0))*100</f>
        <v>52.5413721767584</v>
      </c>
      <c r="Q3017" s="7" t="str">
        <f aca="false">IF(J3017&gt;=Assumptions!$B$26,"High",IF(J3017&gt;=Assumptions!$B$27,"Mid","Low"))</f>
        <v>High</v>
      </c>
      <c r="R3017" s="7" t="str">
        <f aca="false">IF(P3017&gt;=Assumptions!$B$28,"High",IF(P3017&gt;=Assumptions!$B$29,"Mid","Low"))</f>
        <v>Mid</v>
      </c>
      <c r="S3017" s="7" t="str">
        <f aca="false">INDEX(Assumptions!$B$33:$B$41,MATCH(Q3017&amp;"|"&amp;R3017,Assumptions!$A$33:$A$41,0))</f>
        <v>Established Core</v>
      </c>
      <c r="T3017" s="7" t="n">
        <f aca="false">IF(ISNUMBER(Data_Clean!V3017),J3017*Data_Clean!V3017,0)</f>
        <v>130.721935032</v>
      </c>
    </row>
    <row r="3018" customFormat="false" ht="15" hidden="false" customHeight="false" outlineLevel="0" collapsed="false">
      <c r="A3018" s="15" t="str">
        <f aca="false">Data_Clean!A3018</f>
        <v>CX103014</v>
      </c>
      <c r="B3018" s="14" t="n">
        <f aca="false">Data_Clean!G3018*Assumptions!$B$5</f>
        <v>23.57725</v>
      </c>
      <c r="C3018" s="14" t="n">
        <f aca="false">IF(Data_Clean!H3018="",0,Data_Clean!H3018)*Assumptions!$B$6</f>
        <v>0</v>
      </c>
      <c r="D3018" s="14" t="n">
        <f aca="false">Data_Clean!I3018*Assumptions!$B$7</f>
        <v>0</v>
      </c>
      <c r="E3018" s="14" t="n">
        <f aca="false">Data_Clean!J3018*Assumptions!$B$8</f>
        <v>0</v>
      </c>
      <c r="F3018" s="14" t="n">
        <f aca="false">Data_Clean!K3018*Assumptions!$B$9</f>
        <v>0</v>
      </c>
      <c r="G3018" s="14" t="n">
        <f aca="false">Data_Clean!L3018*Assumptions!$B$10</f>
        <v>938.25</v>
      </c>
      <c r="H3018" s="14" t="n">
        <f aca="false">IF(OR(Data_Clean!M3018="",Data_Clean!N3018=""),0,Data_Clean!M3018*Data_Clean!N3018/100)*Assumptions!$B$13*Assumptions!$B$11</f>
        <v>81.12</v>
      </c>
      <c r="I3018" s="14" t="n">
        <f aca="false">Data_Clean!O3018*4*Assumptions!$B$12</f>
        <v>7.28832</v>
      </c>
      <c r="J3018" s="14" t="n">
        <f aca="false">SUM(B3018:I3018)</f>
        <v>1050.23557</v>
      </c>
      <c r="K3018" s="16" t="n">
        <f aca="false">IF(Data_Clean!P3018="","",Assumptions!$B$15*0.5^(Data_Clean!P3018/Assumptions!$B$20))</f>
        <v>28.6452481173125</v>
      </c>
      <c r="L3018" s="16" t="n">
        <f aca="false">Assumptions!$B$16*MIN(1,LN(1+Data_Clean!Q3018)/LN(1+Assumptions!$B$21))</f>
        <v>12.6966447294858</v>
      </c>
      <c r="M3018" s="16" t="n">
        <f aca="false">Assumptions!$B$17*(0.6*MIN(1,Data_Clean!R3018/Assumptions!$B$22)+0.4*IF(Data_Clean!S3018="",0,Data_Clean!S3018))</f>
        <v>6.606</v>
      </c>
      <c r="N3018" s="16" t="n">
        <f aca="false">Assumptions!$B$18*MIN(1,(Data_Clean!F3018-1)/Assumptions!$B$23)</f>
        <v>10</v>
      </c>
      <c r="O3018" s="16" t="n">
        <f aca="false">Assumptions!$B$19*(0.4*IF(Data_Clean!E3018="",0,MIN(1,Data_Clean!E3018/12/Assumptions!$B$24))+0.35*IF(Data_Clean!D3018="Y",1,0)+0.25*(1-MIN(Data_Clean!T3018,3)/3))/IF(Data_Clean!E3018="",0.6,1)</f>
        <v>14.1</v>
      </c>
      <c r="P3018" s="16" t="n">
        <f aca="false">SUM(K3018:O3018)/(Assumptions!$D$5-IF(K3018="",Assumptions!$B$15,0))*100</f>
        <v>72.0478928467983</v>
      </c>
      <c r="Q3018" s="7" t="str">
        <f aca="false">IF(J3018&gt;=Assumptions!$B$26,"High",IF(J3018&gt;=Assumptions!$B$27,"Mid","Low"))</f>
        <v>Mid</v>
      </c>
      <c r="R3018" s="7" t="str">
        <f aca="false">IF(P3018&gt;=Assumptions!$B$28,"High",IF(P3018&gt;=Assumptions!$B$29,"Mid","Low"))</f>
        <v>High</v>
      </c>
      <c r="S3018" s="7" t="str">
        <f aca="false">INDEX(Assumptions!$B$33:$B$41,MATCH(Q3018&amp;"|"&amp;R3018,Assumptions!$A$33:$A$41,0))</f>
        <v>Engaged Builders</v>
      </c>
      <c r="T3018" s="7" t="n">
        <f aca="false">IF(ISNUMBER(Data_Clean!V3018),J3018*Data_Clean!V3018,0)</f>
        <v>21.109734957</v>
      </c>
    </row>
    <row r="3019" customFormat="false" ht="15" hidden="false" customHeight="false" outlineLevel="0" collapsed="false">
      <c r="A3019" s="15" t="str">
        <f aca="false">Data_Clean!A3019</f>
        <v>CX103015</v>
      </c>
      <c r="B3019" s="14" t="n">
        <f aca="false">Data_Clean!G3019*Assumptions!$B$5</f>
        <v>238.47825</v>
      </c>
      <c r="C3019" s="14" t="n">
        <f aca="false">IF(Data_Clean!H3019="",0,Data_Clean!H3019)*Assumptions!$B$6</f>
        <v>1009.3524</v>
      </c>
      <c r="D3019" s="14" t="n">
        <f aca="false">Data_Clean!I3019*Assumptions!$B$7</f>
        <v>0</v>
      </c>
      <c r="E3019" s="14" t="n">
        <f aca="false">Data_Clean!J3019*Assumptions!$B$8</f>
        <v>0</v>
      </c>
      <c r="F3019" s="14" t="n">
        <f aca="false">Data_Clean!K3019*Assumptions!$B$9</f>
        <v>0</v>
      </c>
      <c r="G3019" s="14" t="n">
        <f aca="false">Data_Clean!L3019*Assumptions!$B$10</f>
        <v>0</v>
      </c>
      <c r="H3019" s="14" t="n">
        <f aca="false">IF(OR(Data_Clean!M3019="",Data_Clean!N3019=""),0,Data_Clean!M3019*Data_Clean!N3019/100)*Assumptions!$B$13*Assumptions!$B$11</f>
        <v>92.64</v>
      </c>
      <c r="I3019" s="14" t="n">
        <f aca="false">Data_Clean!O3019*4*Assumptions!$B$12</f>
        <v>40.0152</v>
      </c>
      <c r="J3019" s="14" t="n">
        <f aca="false">SUM(B3019:I3019)</f>
        <v>1380.48585</v>
      </c>
      <c r="K3019" s="16" t="n">
        <f aca="false">IF(Data_Clean!P3019="","",Assumptions!$B$15*0.5^(Data_Clean!P3019/Assumptions!$B$20))</f>
        <v>27.3516746567465</v>
      </c>
      <c r="L3019" s="16" t="n">
        <f aca="false">Assumptions!$B$16*MIN(1,LN(1+Data_Clean!Q3019)/LN(1+Assumptions!$B$21))</f>
        <v>15.2782387441559</v>
      </c>
      <c r="M3019" s="16" t="n">
        <f aca="false">Assumptions!$B$17*(0.6*MIN(1,Data_Clean!R3019/Assumptions!$B$22)+0.4*IF(Data_Clean!S3019="",0,Data_Clean!S3019))</f>
        <v>7.998</v>
      </c>
      <c r="N3019" s="16" t="n">
        <f aca="false">Assumptions!$B$18*MIN(1,(Data_Clean!F3019-1)/Assumptions!$B$23)</f>
        <v>15</v>
      </c>
      <c r="O3019" s="16" t="n">
        <f aca="false">Assumptions!$B$19*(0.4*IF(Data_Clean!E3019="",0,MIN(1,Data_Clean!E3019/12/Assumptions!$B$24))+0.35*IF(Data_Clean!D3019="Y",1,0)+0.25*(1-MIN(Data_Clean!T3019,3)/3))/IF(Data_Clean!E3019="",0.6,1)</f>
        <v>11.55</v>
      </c>
      <c r="P3019" s="16" t="n">
        <f aca="false">SUM(K3019:O3019)/(Assumptions!$D$5-IF(K3019="",Assumptions!$B$15,0))*100</f>
        <v>77.1779134009025</v>
      </c>
      <c r="Q3019" s="7" t="str">
        <f aca="false">IF(J3019&gt;=Assumptions!$B$26,"High",IF(J3019&gt;=Assumptions!$B$27,"Mid","Low"))</f>
        <v>Mid</v>
      </c>
      <c r="R3019" s="7" t="str">
        <f aca="false">IF(P3019&gt;=Assumptions!$B$28,"High",IF(P3019&gt;=Assumptions!$B$29,"Mid","Low"))</f>
        <v>High</v>
      </c>
      <c r="S3019" s="7" t="str">
        <f aca="false">INDEX(Assumptions!$B$33:$B$41,MATCH(Q3019&amp;"|"&amp;R3019,Assumptions!$A$33:$A$41,0))</f>
        <v>Engaged Builders</v>
      </c>
      <c r="T3019" s="7" t="n">
        <f aca="false">IF(ISNUMBER(Data_Clean!V3019),J3019*Data_Clean!V3019,0)</f>
        <v>29.956542945</v>
      </c>
    </row>
    <row r="3020" customFormat="false" ht="15" hidden="false" customHeight="false" outlineLevel="0" collapsed="false">
      <c r="A3020" s="15" t="str">
        <f aca="false">Data_Clean!A3020</f>
        <v>CX103016</v>
      </c>
      <c r="B3020" s="14" t="n">
        <f aca="false">Data_Clean!G3020*Assumptions!$B$5</f>
        <v>27.4555</v>
      </c>
      <c r="C3020" s="14" t="n">
        <f aca="false">IF(Data_Clean!H3020="",0,Data_Clean!H3020)*Assumptions!$B$6</f>
        <v>0</v>
      </c>
      <c r="D3020" s="14" t="n">
        <f aca="false">Data_Clean!I3020*Assumptions!$B$7</f>
        <v>0</v>
      </c>
      <c r="E3020" s="14" t="n">
        <f aca="false">Data_Clean!J3020*Assumptions!$B$8</f>
        <v>0</v>
      </c>
      <c r="F3020" s="14" t="n">
        <f aca="false">Data_Clean!K3020*Assumptions!$B$9</f>
        <v>388.3</v>
      </c>
      <c r="G3020" s="14" t="n">
        <f aca="false">Data_Clean!L3020*Assumptions!$B$10</f>
        <v>571.95</v>
      </c>
      <c r="H3020" s="14" t="n">
        <f aca="false">IF(OR(Data_Clean!M3020="",Data_Clean!N3020=""),0,Data_Clean!M3020*Data_Clean!N3020/100)*Assumptions!$B$13*Assumptions!$B$11</f>
        <v>0</v>
      </c>
      <c r="I3020" s="14" t="n">
        <f aca="false">Data_Clean!O3020*4*Assumptions!$B$12</f>
        <v>0</v>
      </c>
      <c r="J3020" s="14" t="n">
        <f aca="false">SUM(B3020:I3020)</f>
        <v>987.7055</v>
      </c>
      <c r="K3020" s="16" t="n">
        <f aca="false">IF(Data_Clean!P3020="","",Assumptions!$B$15*0.5^(Data_Clean!P3020/Assumptions!$B$20))</f>
        <v>0.0627992263204859</v>
      </c>
      <c r="L3020" s="16" t="n">
        <f aca="false">Assumptions!$B$16*MIN(1,LN(1+Data_Clean!Q3020)/LN(1+Assumptions!$B$21))</f>
        <v>0</v>
      </c>
      <c r="M3020" s="16" t="n">
        <f aca="false">Assumptions!$B$17*(0.6*MIN(1,Data_Clean!R3020/Assumptions!$B$22)+0.4*IF(Data_Clean!S3020="",0,Data_Clean!S3020))</f>
        <v>0</v>
      </c>
      <c r="N3020" s="16" t="n">
        <f aca="false">Assumptions!$B$18*MIN(1,(Data_Clean!F3020-1)/Assumptions!$B$23)</f>
        <v>10</v>
      </c>
      <c r="O3020" s="16" t="n">
        <f aca="false">Assumptions!$B$19*(0.4*IF(Data_Clean!E3020="",0,MIN(1,Data_Clean!E3020/12/Assumptions!$B$24))+0.35*IF(Data_Clean!D3020="Y",1,0)+0.25*(1-MIN(Data_Clean!T3020,3)/3))/IF(Data_Clean!E3020="",0.6,1)</f>
        <v>6.8</v>
      </c>
      <c r="P3020" s="16" t="n">
        <f aca="false">SUM(K3020:O3020)/(Assumptions!$D$5-IF(K3020="",Assumptions!$B$15,0))*100</f>
        <v>16.8627992263205</v>
      </c>
      <c r="Q3020" s="7" t="str">
        <f aca="false">IF(J3020&gt;=Assumptions!$B$26,"High",IF(J3020&gt;=Assumptions!$B$27,"Mid","Low"))</f>
        <v>Mid</v>
      </c>
      <c r="R3020" s="7" t="str">
        <f aca="false">IF(P3020&gt;=Assumptions!$B$28,"High",IF(P3020&gt;=Assumptions!$B$29,"Mid","Low"))</f>
        <v>Low</v>
      </c>
      <c r="S3020" s="7" t="str">
        <f aca="false">INDEX(Assumptions!$B$33:$B$41,MATCH(Q3020&amp;"|"&amp;R3020,Assumptions!$A$33:$A$41,0))</f>
        <v>Light Touch</v>
      </c>
      <c r="T3020" s="7" t="n">
        <f aca="false">IF(ISNUMBER(Data_Clean!V3020),J3020*Data_Clean!V3020,0)</f>
        <v>251.37104975</v>
      </c>
    </row>
    <row r="3021" customFormat="false" ht="15" hidden="false" customHeight="false" outlineLevel="0" collapsed="false">
      <c r="A3021" s="15" t="str">
        <f aca="false">Data_Clean!A3021</f>
        <v>CX103017</v>
      </c>
      <c r="B3021" s="14" t="n">
        <f aca="false">Data_Clean!G3021*Assumptions!$B$5</f>
        <v>108.8165</v>
      </c>
      <c r="C3021" s="14" t="n">
        <f aca="false">IF(Data_Clean!H3021="",0,Data_Clean!H3021)*Assumptions!$B$6</f>
        <v>0</v>
      </c>
      <c r="D3021" s="14" t="n">
        <f aca="false">Data_Clean!I3021*Assumptions!$B$7</f>
        <v>398.4</v>
      </c>
      <c r="E3021" s="14" t="n">
        <f aca="false">Data_Clean!J3021*Assumptions!$B$8</f>
        <v>311.05695</v>
      </c>
      <c r="F3021" s="14" t="n">
        <f aca="false">Data_Clean!K3021*Assumptions!$B$9</f>
        <v>0</v>
      </c>
      <c r="G3021" s="14" t="n">
        <f aca="false">Data_Clean!L3021*Assumptions!$B$10</f>
        <v>0</v>
      </c>
      <c r="H3021" s="14" t="n">
        <f aca="false">IF(OR(Data_Clean!M3021="",Data_Clean!N3021=""),0,Data_Clean!M3021*Data_Clean!N3021/100)*Assumptions!$B$13*Assumptions!$B$11</f>
        <v>0</v>
      </c>
      <c r="I3021" s="14" t="n">
        <f aca="false">Data_Clean!O3021*4*Assumptions!$B$12</f>
        <v>0</v>
      </c>
      <c r="J3021" s="14" t="n">
        <f aca="false">SUM(B3021:I3021)</f>
        <v>818.27345</v>
      </c>
      <c r="K3021" s="16" t="n">
        <f aca="false">IF(Data_Clean!P3021="","",Assumptions!$B$15*0.5^(Data_Clean!P3021/Assumptions!$B$20))</f>
        <v>28.6452481173125</v>
      </c>
      <c r="L3021" s="16" t="n">
        <f aca="false">Assumptions!$B$16*MIN(1,LN(1+Data_Clean!Q3021)/LN(1+Assumptions!$B$21))</f>
        <v>13.0760265116583</v>
      </c>
      <c r="M3021" s="16" t="n">
        <f aca="false">Assumptions!$B$17*(0.6*MIN(1,Data_Clean!R3021/Assumptions!$B$22)+0.4*IF(Data_Clean!S3021="",0,Data_Clean!S3021))</f>
        <v>7.272</v>
      </c>
      <c r="N3021" s="16" t="n">
        <f aca="false">Assumptions!$B$18*MIN(1,(Data_Clean!F3021-1)/Assumptions!$B$23)</f>
        <v>10</v>
      </c>
      <c r="O3021" s="16" t="n">
        <f aca="false">Assumptions!$B$19*(0.4*IF(Data_Clean!E3021="",0,MIN(1,Data_Clean!E3021/12/Assumptions!$B$24))+0.35*IF(Data_Clean!D3021="Y",1,0)+0.25*(1-MIN(Data_Clean!T3021,3)/3))/IF(Data_Clean!E3021="",0.6,1)</f>
        <v>15</v>
      </c>
      <c r="P3021" s="16" t="n">
        <f aca="false">SUM(K3021:O3021)/(Assumptions!$D$5-IF(K3021="",Assumptions!$B$15,0))*100</f>
        <v>73.9932746289708</v>
      </c>
      <c r="Q3021" s="7" t="str">
        <f aca="false">IF(J3021&gt;=Assumptions!$B$26,"High",IF(J3021&gt;=Assumptions!$B$27,"Mid","Low"))</f>
        <v>Mid</v>
      </c>
      <c r="R3021" s="7" t="str">
        <f aca="false">IF(P3021&gt;=Assumptions!$B$28,"High",IF(P3021&gt;=Assumptions!$B$29,"Mid","Low"))</f>
        <v>High</v>
      </c>
      <c r="S3021" s="7" t="str">
        <f aca="false">INDEX(Assumptions!$B$33:$B$41,MATCH(Q3021&amp;"|"&amp;R3021,Assumptions!$A$33:$A$41,0))</f>
        <v>Engaged Builders</v>
      </c>
      <c r="T3021" s="7" t="n">
        <f aca="false">IF(ISNUMBER(Data_Clean!V3021),J3021*Data_Clean!V3021,0)</f>
        <v>24.5482035</v>
      </c>
    </row>
    <row r="3022" customFormat="false" ht="15" hidden="false" customHeight="false" outlineLevel="0" collapsed="false">
      <c r="A3022" s="15" t="str">
        <f aca="false">Data_Clean!A3022</f>
        <v>CX103018</v>
      </c>
      <c r="B3022" s="14" t="n">
        <f aca="false">Data_Clean!G3022*Assumptions!$B$5</f>
        <v>76.83475</v>
      </c>
      <c r="C3022" s="14" t="n">
        <f aca="false">IF(Data_Clean!H3022="",0,Data_Clean!H3022)*Assumptions!$B$6</f>
        <v>76.67964</v>
      </c>
      <c r="D3022" s="14" t="n">
        <f aca="false">Data_Clean!I3022*Assumptions!$B$7</f>
        <v>0</v>
      </c>
      <c r="E3022" s="14" t="n">
        <f aca="false">Data_Clean!J3022*Assumptions!$B$8</f>
        <v>0</v>
      </c>
      <c r="F3022" s="14" t="n">
        <f aca="false">Data_Clean!K3022*Assumptions!$B$9</f>
        <v>0</v>
      </c>
      <c r="G3022" s="14" t="n">
        <f aca="false">Data_Clean!L3022*Assumptions!$B$10</f>
        <v>0</v>
      </c>
      <c r="H3022" s="14" t="n">
        <f aca="false">IF(OR(Data_Clean!M3022="",Data_Clean!N3022=""),0,Data_Clean!M3022*Data_Clean!N3022/100)*Assumptions!$B$13*Assumptions!$B$11</f>
        <v>61.008</v>
      </c>
      <c r="I3022" s="14" t="n">
        <f aca="false">Data_Clean!O3022*4*Assumptions!$B$12</f>
        <v>4.5144</v>
      </c>
      <c r="J3022" s="14" t="n">
        <f aca="false">SUM(B3022:I3022)</f>
        <v>219.03679</v>
      </c>
      <c r="K3022" s="16" t="n">
        <f aca="false">IF(Data_Clean!P3022="","",Assumptions!$B$15*0.5^(Data_Clean!P3022/Assumptions!$B$20))</f>
        <v>22.2164632842985</v>
      </c>
      <c r="L3022" s="16" t="n">
        <f aca="false">Assumptions!$B$16*MIN(1,LN(1+Data_Clean!Q3022)/LN(1+Assumptions!$B$21))</f>
        <v>12.4931739410702</v>
      </c>
      <c r="M3022" s="16" t="n">
        <f aca="false">Assumptions!$B$17*(0.6*MIN(1,Data_Clean!R3022/Assumptions!$B$22)+0.4*IF(Data_Clean!S3022="",0,Data_Clean!S3022))</f>
        <v>10.83</v>
      </c>
      <c r="N3022" s="16" t="n">
        <f aca="false">Assumptions!$B$18*MIN(1,(Data_Clean!F3022-1)/Assumptions!$B$23)</f>
        <v>10</v>
      </c>
      <c r="O3022" s="16" t="n">
        <f aca="false">Assumptions!$B$19*(0.4*IF(Data_Clean!E3022="",0,MIN(1,Data_Clean!E3022/12/Assumptions!$B$24))+0.35*IF(Data_Clean!D3022="Y",1,0)+0.25*(1-MIN(Data_Clean!T3022,3)/3))/IF(Data_Clean!E3022="",0.6,1)</f>
        <v>4.1</v>
      </c>
      <c r="P3022" s="16" t="n">
        <f aca="false">SUM(K3022:O3022)/(Assumptions!$D$5-IF(K3022="",Assumptions!$B$15,0))*100</f>
        <v>59.6396372253686</v>
      </c>
      <c r="Q3022" s="7" t="str">
        <f aca="false">IF(J3022&gt;=Assumptions!$B$26,"High",IF(J3022&gt;=Assumptions!$B$27,"Mid","Low"))</f>
        <v>Low</v>
      </c>
      <c r="R3022" s="7" t="str">
        <f aca="false">IF(P3022&gt;=Assumptions!$B$28,"High",IF(P3022&gt;=Assumptions!$B$29,"Mid","Low"))</f>
        <v>Mid</v>
      </c>
      <c r="S3022" s="7" t="str">
        <f aca="false">INDEX(Assumptions!$B$33:$B$41,MATCH(Q3022&amp;"|"&amp;R3022,Assumptions!$A$33:$A$41,0))</f>
        <v>Light Touch</v>
      </c>
      <c r="T3022" s="7" t="n">
        <f aca="false">IF(ISNUMBER(Data_Clean!V3022),J3022*Data_Clean!V3022,0)</f>
        <v>14.719272288</v>
      </c>
    </row>
    <row r="3023" customFormat="false" ht="15" hidden="false" customHeight="false" outlineLevel="0" collapsed="false">
      <c r="A3023" s="15" t="str">
        <f aca="false">Data_Clean!A3023</f>
        <v>CX103019</v>
      </c>
      <c r="B3023" s="14" t="n">
        <f aca="false">Data_Clean!G3023*Assumptions!$B$5</f>
        <v>166.9655</v>
      </c>
      <c r="C3023" s="14" t="n">
        <f aca="false">IF(Data_Clean!H3023="",0,Data_Clean!H3023)*Assumptions!$B$6</f>
        <v>0</v>
      </c>
      <c r="D3023" s="14" t="n">
        <f aca="false">Data_Clean!I3023*Assumptions!$B$7</f>
        <v>127.2</v>
      </c>
      <c r="E3023" s="14" t="n">
        <f aca="false">Data_Clean!J3023*Assumptions!$B$8</f>
        <v>210.602625</v>
      </c>
      <c r="F3023" s="14" t="n">
        <f aca="false">Data_Clean!K3023*Assumptions!$B$9</f>
        <v>0</v>
      </c>
      <c r="G3023" s="14" t="n">
        <f aca="false">Data_Clean!L3023*Assumptions!$B$10</f>
        <v>1210.5</v>
      </c>
      <c r="H3023" s="14" t="n">
        <f aca="false">IF(OR(Data_Clean!M3023="",Data_Clean!N3023=""),0,Data_Clean!M3023*Data_Clean!N3023/100)*Assumptions!$B$13*Assumptions!$B$11</f>
        <v>0</v>
      </c>
      <c r="I3023" s="14" t="n">
        <f aca="false">Data_Clean!O3023*4*Assumptions!$B$12</f>
        <v>0</v>
      </c>
      <c r="J3023" s="14" t="n">
        <f aca="false">SUM(B3023:I3023)</f>
        <v>1715.268125</v>
      </c>
      <c r="K3023" s="16" t="n">
        <f aca="false">IF(Data_Clean!P3023="","",Assumptions!$B$15*0.5^(Data_Clean!P3023/Assumptions!$B$20))</f>
        <v>25.5200148285257</v>
      </c>
      <c r="L3023" s="16" t="n">
        <f aca="false">Assumptions!$B$16*MIN(1,LN(1+Data_Clean!Q3023)/LN(1+Assumptions!$B$21))</f>
        <v>14.1840947778045</v>
      </c>
      <c r="M3023" s="16" t="n">
        <f aca="false">Assumptions!$B$17*(0.6*MIN(1,Data_Clean!R3023/Assumptions!$B$22)+0.4*IF(Data_Clean!S3023="",0,Data_Clean!S3023))</f>
        <v>2.238</v>
      </c>
      <c r="N3023" s="16" t="n">
        <f aca="false">Assumptions!$B$18*MIN(1,(Data_Clean!F3023-1)/Assumptions!$B$23)</f>
        <v>15</v>
      </c>
      <c r="O3023" s="16" t="n">
        <f aca="false">Assumptions!$B$19*(0.4*IF(Data_Clean!E3023="",0,MIN(1,Data_Clean!E3023/12/Assumptions!$B$24))+0.35*IF(Data_Clean!D3023="Y",1,0)+0.25*(1-MIN(Data_Clean!T3023,3)/3))/IF(Data_Clean!E3023="",0.6,1)</f>
        <v>13.75</v>
      </c>
      <c r="P3023" s="16" t="n">
        <f aca="false">SUM(K3023:O3023)/(Assumptions!$D$5-IF(K3023="",Assumptions!$B$15,0))*100</f>
        <v>70.6921096063302</v>
      </c>
      <c r="Q3023" s="7" t="str">
        <f aca="false">IF(J3023&gt;=Assumptions!$B$26,"High",IF(J3023&gt;=Assumptions!$B$27,"Mid","Low"))</f>
        <v>High</v>
      </c>
      <c r="R3023" s="7" t="str">
        <f aca="false">IF(P3023&gt;=Assumptions!$B$28,"High",IF(P3023&gt;=Assumptions!$B$29,"Mid","Low"))</f>
        <v>High</v>
      </c>
      <c r="S3023" s="7" t="str">
        <f aca="false">INDEX(Assumptions!$B$33:$B$41,MATCH(Q3023&amp;"|"&amp;R3023,Assumptions!$A$33:$A$41,0))</f>
        <v>Premier Advocates</v>
      </c>
      <c r="T3023" s="7" t="n">
        <f aca="false">IF(ISNUMBER(Data_Clean!V3023),J3023*Data_Clean!V3023,0)</f>
        <v>59.69133075</v>
      </c>
    </row>
    <row r="3024" customFormat="false" ht="15" hidden="false" customHeight="false" outlineLevel="0" collapsed="false">
      <c r="A3024" s="15" t="str">
        <f aca="false">Data_Clean!A3024</f>
        <v>CX103020</v>
      </c>
      <c r="B3024" s="14" t="n">
        <f aca="false">Data_Clean!G3024*Assumptions!$B$5</f>
        <v>109.65775</v>
      </c>
      <c r="C3024" s="14" t="n">
        <f aca="false">IF(Data_Clean!H3024="",0,Data_Clean!H3024)*Assumptions!$B$6</f>
        <v>161.31324</v>
      </c>
      <c r="D3024" s="14" t="n">
        <f aca="false">Data_Clean!I3024*Assumptions!$B$7</f>
        <v>181.6</v>
      </c>
      <c r="E3024" s="14" t="n">
        <f aca="false">Data_Clean!J3024*Assumptions!$B$8</f>
        <v>0</v>
      </c>
      <c r="F3024" s="14" t="n">
        <f aca="false">Data_Clean!K3024*Assumptions!$B$9</f>
        <v>0</v>
      </c>
      <c r="G3024" s="14" t="n">
        <f aca="false">Data_Clean!L3024*Assumptions!$B$10</f>
        <v>1024.2</v>
      </c>
      <c r="H3024" s="14" t="n">
        <f aca="false">IF(OR(Data_Clean!M3024="",Data_Clean!N3024=""),0,Data_Clean!M3024*Data_Clean!N3024/100)*Assumptions!$B$13*Assumptions!$B$11</f>
        <v>0</v>
      </c>
      <c r="I3024" s="14" t="n">
        <f aca="false">Data_Clean!O3024*4*Assumptions!$B$12</f>
        <v>0</v>
      </c>
      <c r="J3024" s="14" t="n">
        <f aca="false">SUM(B3024:I3024)</f>
        <v>1476.77099</v>
      </c>
      <c r="K3024" s="16" t="n">
        <f aca="false">IF(Data_Clean!P3024="","",Assumptions!$B$15*0.5^(Data_Clean!P3024/Assumptions!$B$20))</f>
        <v>14.6573995265137</v>
      </c>
      <c r="L3024" s="16" t="n">
        <f aca="false">Assumptions!$B$16*MIN(1,LN(1+Data_Clean!Q3024)/LN(1+Assumptions!$B$21))</f>
        <v>12.4931739410702</v>
      </c>
      <c r="M3024" s="16" t="n">
        <f aca="false">Assumptions!$B$17*(0.6*MIN(1,Data_Clean!R3024/Assumptions!$B$22)+0.4*IF(Data_Clean!S3024="",0,Data_Clean!S3024))</f>
        <v>2.598</v>
      </c>
      <c r="N3024" s="16" t="n">
        <f aca="false">Assumptions!$B$18*MIN(1,(Data_Clean!F3024-1)/Assumptions!$B$23)</f>
        <v>15</v>
      </c>
      <c r="O3024" s="16" t="n">
        <f aca="false">Assumptions!$B$19*(0.4*IF(Data_Clean!E3024="",0,MIN(1,Data_Clean!E3024/12/Assumptions!$B$24))+0.35*IF(Data_Clean!D3024="Y",1,0)+0.25*(1-MIN(Data_Clean!T3024,3)/3))/IF(Data_Clean!E3024="",0.6,1)</f>
        <v>9.75</v>
      </c>
      <c r="P3024" s="16" t="n">
        <f aca="false">SUM(K3024:O3024)/(Assumptions!$D$5-IF(K3024="",Assumptions!$B$15,0))*100</f>
        <v>54.4985734675838</v>
      </c>
      <c r="Q3024" s="7" t="str">
        <f aca="false">IF(J3024&gt;=Assumptions!$B$26,"High",IF(J3024&gt;=Assumptions!$B$27,"Mid","Low"))</f>
        <v>Mid</v>
      </c>
      <c r="R3024" s="7" t="str">
        <f aca="false">IF(P3024&gt;=Assumptions!$B$28,"High",IF(P3024&gt;=Assumptions!$B$29,"Mid","Low"))</f>
        <v>Mid</v>
      </c>
      <c r="S3024" s="7" t="str">
        <f aca="false">INDEX(Assumptions!$B$33:$B$41,MATCH(Q3024&amp;"|"&amp;R3024,Assumptions!$A$33:$A$41,0))</f>
        <v>Established Core</v>
      </c>
      <c r="T3024" s="7" t="n">
        <f aca="false">IF(ISNUMBER(Data_Clean!V3024),J3024*Data_Clean!V3024,0)</f>
        <v>91.116770083</v>
      </c>
    </row>
    <row r="3025" customFormat="false" ht="15" hidden="false" customHeight="false" outlineLevel="0" collapsed="false">
      <c r="A3025" s="15" t="str">
        <f aca="false">Data_Clean!A3025</f>
        <v>CX103021</v>
      </c>
      <c r="B3025" s="14" t="n">
        <f aca="false">Data_Clean!G3025*Assumptions!$B$5</f>
        <v>34.59825</v>
      </c>
      <c r="C3025" s="14" t="n">
        <f aca="false">IF(Data_Clean!H3025="",0,Data_Clean!H3025)*Assumptions!$B$6</f>
        <v>0</v>
      </c>
      <c r="D3025" s="14" t="n">
        <f aca="false">Data_Clean!I3025*Assumptions!$B$7</f>
        <v>0</v>
      </c>
      <c r="E3025" s="14" t="n">
        <f aca="false">Data_Clean!J3025*Assumptions!$B$8</f>
        <v>0</v>
      </c>
      <c r="F3025" s="14" t="n">
        <f aca="false">Data_Clean!K3025*Assumptions!$B$9</f>
        <v>0</v>
      </c>
      <c r="G3025" s="14" t="n">
        <f aca="false">Data_Clean!L3025*Assumptions!$B$10</f>
        <v>0</v>
      </c>
      <c r="H3025" s="14" t="n">
        <f aca="false">IF(OR(Data_Clean!M3025="",Data_Clean!N3025=""),0,Data_Clean!M3025*Data_Clean!N3025/100)*Assumptions!$B$13*Assumptions!$B$11</f>
        <v>0</v>
      </c>
      <c r="I3025" s="14" t="n">
        <f aca="false">Data_Clean!O3025*4*Assumptions!$B$12</f>
        <v>0</v>
      </c>
      <c r="J3025" s="14" t="n">
        <f aca="false">SUM(B3025:I3025)</f>
        <v>34.59825</v>
      </c>
      <c r="K3025" s="16" t="n">
        <f aca="false">IF(Data_Clean!P3025="","",Assumptions!$B$15*0.5^(Data_Clean!P3025/Assumptions!$B$20))</f>
        <v>26.1165168988837</v>
      </c>
      <c r="L3025" s="16" t="n">
        <f aca="false">Assumptions!$B$16*MIN(1,LN(1+Data_Clean!Q3025)/LN(1+Assumptions!$B$21))</f>
        <v>11.0057238927514</v>
      </c>
      <c r="M3025" s="16" t="n">
        <f aca="false">Assumptions!$B$17*(0.6*MIN(1,Data_Clean!R3025/Assumptions!$B$22)+0.4*IF(Data_Clean!S3025="",0,Data_Clean!S3025))</f>
        <v>13.2</v>
      </c>
      <c r="N3025" s="16" t="n">
        <f aca="false">Assumptions!$B$18*MIN(1,(Data_Clean!F3025-1)/Assumptions!$B$23)</f>
        <v>5</v>
      </c>
      <c r="O3025" s="16" t="n">
        <f aca="false">Assumptions!$B$19*(0.4*IF(Data_Clean!E3025="",0,MIN(1,Data_Clean!E3025/12/Assumptions!$B$24))+0.35*IF(Data_Clean!D3025="Y",1,0)+0.25*(1-MIN(Data_Clean!T3025,3)/3))/IF(Data_Clean!E3025="",0.6,1)</f>
        <v>5.85</v>
      </c>
      <c r="P3025" s="16" t="n">
        <f aca="false">SUM(K3025:O3025)/(Assumptions!$D$5-IF(K3025="",Assumptions!$B$15,0))*100</f>
        <v>61.1722407916351</v>
      </c>
      <c r="Q3025" s="7" t="str">
        <f aca="false">IF(J3025&gt;=Assumptions!$B$26,"High",IF(J3025&gt;=Assumptions!$B$27,"Mid","Low"))</f>
        <v>Low</v>
      </c>
      <c r="R3025" s="7" t="str">
        <f aca="false">IF(P3025&gt;=Assumptions!$B$28,"High",IF(P3025&gt;=Assumptions!$B$29,"Mid","Low"))</f>
        <v>Mid</v>
      </c>
      <c r="S3025" s="7" t="str">
        <f aca="false">INDEX(Assumptions!$B$33:$B$41,MATCH(Q3025&amp;"|"&amp;R3025,Assumptions!$A$33:$A$41,0))</f>
        <v>Light Touch</v>
      </c>
      <c r="T3025" s="7" t="n">
        <f aca="false">IF(ISNUMBER(Data_Clean!V3025),J3025*Data_Clean!V3025,0)</f>
        <v>2.1866094</v>
      </c>
    </row>
    <row r="3026" customFormat="false" ht="15" hidden="false" customHeight="false" outlineLevel="0" collapsed="false">
      <c r="A3026" s="15" t="str">
        <f aca="false">Data_Clean!A3026</f>
        <v>CX103022</v>
      </c>
      <c r="B3026" s="14" t="n">
        <f aca="false">Data_Clean!G3026*Assumptions!$B$5</f>
        <v>366.738</v>
      </c>
      <c r="C3026" s="14" t="n">
        <f aca="false">IF(Data_Clean!H3026="",0,Data_Clean!H3026)*Assumptions!$B$6</f>
        <v>0</v>
      </c>
      <c r="D3026" s="14" t="n">
        <f aca="false">Data_Clean!I3026*Assumptions!$B$7</f>
        <v>0</v>
      </c>
      <c r="E3026" s="14" t="n">
        <f aca="false">Data_Clean!J3026*Assumptions!$B$8</f>
        <v>0</v>
      </c>
      <c r="F3026" s="14" t="n">
        <f aca="false">Data_Clean!K3026*Assumptions!$B$9</f>
        <v>0</v>
      </c>
      <c r="G3026" s="14" t="n">
        <f aca="false">Data_Clean!L3026*Assumptions!$B$10</f>
        <v>0</v>
      </c>
      <c r="H3026" s="14" t="n">
        <f aca="false">IF(OR(Data_Clean!M3026="",Data_Clean!N3026=""),0,Data_Clean!M3026*Data_Clean!N3026/100)*Assumptions!$B$13*Assumptions!$B$11</f>
        <v>0</v>
      </c>
      <c r="I3026" s="14" t="n">
        <f aca="false">Data_Clean!O3026*4*Assumptions!$B$12</f>
        <v>0</v>
      </c>
      <c r="J3026" s="14" t="n">
        <f aca="false">SUM(B3026:I3026)</f>
        <v>366.738</v>
      </c>
      <c r="K3026" s="16" t="n">
        <f aca="false">IF(Data_Clean!P3026="","",Assumptions!$B$15*0.5^(Data_Clean!P3026/Assumptions!$B$20))</f>
        <v>12.1837859453435</v>
      </c>
      <c r="L3026" s="16" t="n">
        <f aca="false">Assumptions!$B$16*MIN(1,LN(1+Data_Clean!Q3026)/LN(1+Assumptions!$B$21))</f>
        <v>11.0057238927514</v>
      </c>
      <c r="M3026" s="16" t="n">
        <f aca="false">Assumptions!$B$17*(0.6*MIN(1,Data_Clean!R3026/Assumptions!$B$22)+0.4*IF(Data_Clean!S3026="",0,Data_Clean!S3026))</f>
        <v>8.22</v>
      </c>
      <c r="N3026" s="16" t="n">
        <f aca="false">Assumptions!$B$18*MIN(1,(Data_Clean!F3026-1)/Assumptions!$B$23)</f>
        <v>5</v>
      </c>
      <c r="O3026" s="16" t="n">
        <f aca="false">Assumptions!$B$19*(0.4*IF(Data_Clean!E3026="",0,MIN(1,Data_Clean!E3026/12/Assumptions!$B$24))+0.35*IF(Data_Clean!D3026="Y",1,0)+0.25*(1-MIN(Data_Clean!T3026,3)/3))/IF(Data_Clean!E3026="",0.6,1)</f>
        <v>9.75</v>
      </c>
      <c r="P3026" s="16" t="n">
        <f aca="false">SUM(K3026:O3026)/(Assumptions!$D$5-IF(K3026="",Assumptions!$B$15,0))*100</f>
        <v>46.1595098380949</v>
      </c>
      <c r="Q3026" s="7" t="str">
        <f aca="false">IF(J3026&gt;=Assumptions!$B$26,"High",IF(J3026&gt;=Assumptions!$B$27,"Mid","Low"))</f>
        <v>Low</v>
      </c>
      <c r="R3026" s="7" t="str">
        <f aca="false">IF(P3026&gt;=Assumptions!$B$28,"High",IF(P3026&gt;=Assumptions!$B$29,"Mid","Low"))</f>
        <v>Low</v>
      </c>
      <c r="S3026" s="7" t="str">
        <f aca="false">INDEX(Assumptions!$B$33:$B$41,MATCH(Q3026&amp;"|"&amp;R3026,Assumptions!$A$33:$A$41,0))</f>
        <v>Dormant &amp; Low Value</v>
      </c>
      <c r="T3026" s="7" t="n">
        <f aca="false">IF(ISNUMBER(Data_Clean!V3026),J3026*Data_Clean!V3026,0)</f>
        <v>34.6200672</v>
      </c>
    </row>
    <row r="3027" customFormat="false" ht="15" hidden="false" customHeight="false" outlineLevel="0" collapsed="false">
      <c r="A3027" s="15" t="str">
        <f aca="false">Data_Clean!A3027</f>
        <v>CX103023</v>
      </c>
      <c r="B3027" s="14" t="n">
        <f aca="false">Data_Clean!G3027*Assumptions!$B$5</f>
        <v>60.016</v>
      </c>
      <c r="C3027" s="14" t="n">
        <f aca="false">IF(Data_Clean!H3027="",0,Data_Clean!H3027)*Assumptions!$B$6</f>
        <v>0</v>
      </c>
      <c r="D3027" s="14" t="n">
        <f aca="false">Data_Clean!I3027*Assumptions!$B$7</f>
        <v>0</v>
      </c>
      <c r="E3027" s="14" t="n">
        <f aca="false">Data_Clean!J3027*Assumptions!$B$8</f>
        <v>0</v>
      </c>
      <c r="F3027" s="14" t="n">
        <f aca="false">Data_Clean!K3027*Assumptions!$B$9</f>
        <v>2285.8</v>
      </c>
      <c r="G3027" s="14" t="n">
        <f aca="false">Data_Clean!L3027*Assumptions!$B$10</f>
        <v>0</v>
      </c>
      <c r="H3027" s="14" t="n">
        <f aca="false">IF(OR(Data_Clean!M3027="",Data_Clean!N3027=""),0,Data_Clean!M3027*Data_Clean!N3027/100)*Assumptions!$B$13*Assumptions!$B$11</f>
        <v>0</v>
      </c>
      <c r="I3027" s="14" t="n">
        <f aca="false">Data_Clean!O3027*4*Assumptions!$B$12</f>
        <v>0</v>
      </c>
      <c r="J3027" s="14" t="n">
        <f aca="false">SUM(B3027:I3027)</f>
        <v>2345.816</v>
      </c>
      <c r="K3027" s="16" t="n">
        <f aca="false">IF(Data_Clean!P3027="","",Assumptions!$B$15*0.5^(Data_Clean!P3027/Assumptions!$B$20))</f>
        <v>8.22618734770969</v>
      </c>
      <c r="L3027" s="16" t="n">
        <f aca="false">Assumptions!$B$16*MIN(1,LN(1+Data_Clean!Q3027)/LN(1+Assumptions!$B$21))</f>
        <v>6.7118774147124</v>
      </c>
      <c r="M3027" s="16" t="n">
        <f aca="false">Assumptions!$B$17*(0.6*MIN(1,Data_Clean!R3027/Assumptions!$B$22)+0.4*IF(Data_Clean!S3027="",0,Data_Clean!S3027))</f>
        <v>6.912</v>
      </c>
      <c r="N3027" s="16" t="n">
        <f aca="false">Assumptions!$B$18*MIN(1,(Data_Clean!F3027-1)/Assumptions!$B$23)</f>
        <v>5</v>
      </c>
      <c r="O3027" s="16" t="n">
        <f aca="false">Assumptions!$B$19*(0.4*IF(Data_Clean!E3027="",0,MIN(1,Data_Clean!E3027/12/Assumptions!$B$24))+0.35*IF(Data_Clean!D3027="Y",1,0)+0.25*(1-MIN(Data_Clean!T3027,3)/3))/IF(Data_Clean!E3027="",0.6,1)</f>
        <v>4.9</v>
      </c>
      <c r="P3027" s="16" t="n">
        <f aca="false">SUM(K3027:O3027)/(Assumptions!$D$5-IF(K3027="",Assumptions!$B$15,0))*100</f>
        <v>31.7500647624221</v>
      </c>
      <c r="Q3027" s="7" t="str">
        <f aca="false">IF(J3027&gt;=Assumptions!$B$26,"High",IF(J3027&gt;=Assumptions!$B$27,"Mid","Low"))</f>
        <v>High</v>
      </c>
      <c r="R3027" s="7" t="str">
        <f aca="false">IF(P3027&gt;=Assumptions!$B$28,"High",IF(P3027&gt;=Assumptions!$B$29,"Mid","Low"))</f>
        <v>Low</v>
      </c>
      <c r="S3027" s="7" t="str">
        <f aca="false">INDEX(Assumptions!$B$33:$B$41,MATCH(Q3027&amp;"|"&amp;R3027,Assumptions!$A$33:$A$41,0))</f>
        <v>Affluent Drifters</v>
      </c>
      <c r="T3027" s="7" t="n">
        <f aca="false">IF(ISNUMBER(Data_Clean!V3027),J3027*Data_Clean!V3027,0)</f>
        <v>552.439668</v>
      </c>
    </row>
    <row r="3028" customFormat="false" ht="15" hidden="false" customHeight="false" outlineLevel="0" collapsed="false">
      <c r="A3028" s="15" t="str">
        <f aca="false">Data_Clean!A3028</f>
        <v>CX103024</v>
      </c>
      <c r="B3028" s="14" t="n">
        <f aca="false">Data_Clean!G3028*Assumptions!$B$5</f>
        <v>43.50225</v>
      </c>
      <c r="C3028" s="14" t="n">
        <f aca="false">IF(Data_Clean!H3028="",0,Data_Clean!H3028)*Assumptions!$B$6</f>
        <v>96.74328</v>
      </c>
      <c r="D3028" s="14" t="n">
        <f aca="false">Data_Clean!I3028*Assumptions!$B$7</f>
        <v>0</v>
      </c>
      <c r="E3028" s="14" t="n">
        <f aca="false">Data_Clean!J3028*Assumptions!$B$8</f>
        <v>0</v>
      </c>
      <c r="F3028" s="14" t="n">
        <f aca="false">Data_Clean!K3028*Assumptions!$B$9</f>
        <v>0</v>
      </c>
      <c r="G3028" s="14" t="n">
        <f aca="false">Data_Clean!L3028*Assumptions!$B$10</f>
        <v>0</v>
      </c>
      <c r="H3028" s="14" t="n">
        <f aca="false">IF(OR(Data_Clean!M3028="",Data_Clean!N3028=""),0,Data_Clean!M3028*Data_Clean!N3028/100)*Assumptions!$B$13*Assumptions!$B$11</f>
        <v>0</v>
      </c>
      <c r="I3028" s="14" t="n">
        <f aca="false">Data_Clean!O3028*4*Assumptions!$B$12</f>
        <v>0</v>
      </c>
      <c r="J3028" s="14" t="n">
        <f aca="false">SUM(B3028:I3028)</f>
        <v>140.24553</v>
      </c>
      <c r="K3028" s="16" t="n">
        <f aca="false">IF(Data_Clean!P3028="","",Assumptions!$B$15*0.5^(Data_Clean!P3028/Assumptions!$B$20))</f>
        <v>26.7269615442102</v>
      </c>
      <c r="L3028" s="16" t="n">
        <f aca="false">Assumptions!$B$16*MIN(1,LN(1+Data_Clean!Q3028)/LN(1+Assumptions!$B$21))</f>
        <v>11.0057238927514</v>
      </c>
      <c r="M3028" s="16" t="n">
        <f aca="false">Assumptions!$B$17*(0.6*MIN(1,Data_Clean!R3028/Assumptions!$B$22)+0.4*IF(Data_Clean!S3028="",0,Data_Clean!S3028))</f>
        <v>7.32</v>
      </c>
      <c r="N3028" s="16" t="n">
        <f aca="false">Assumptions!$B$18*MIN(1,(Data_Clean!F3028-1)/Assumptions!$B$23)</f>
        <v>5</v>
      </c>
      <c r="O3028" s="16" t="n">
        <f aca="false">Assumptions!$B$19*(0.4*IF(Data_Clean!E3028="",0,MIN(1,Data_Clean!E3028/12/Assumptions!$B$24))+0.35*IF(Data_Clean!D3028="Y",1,0)+0.25*(1-MIN(Data_Clean!T3028,3)/3))/IF(Data_Clean!E3028="",0.6,1)</f>
        <v>15</v>
      </c>
      <c r="P3028" s="16" t="n">
        <f aca="false">SUM(K3028:O3028)/(Assumptions!$D$5-IF(K3028="",Assumptions!$B$15,0))*100</f>
        <v>65.0526854369615</v>
      </c>
      <c r="Q3028" s="7" t="str">
        <f aca="false">IF(J3028&gt;=Assumptions!$B$26,"High",IF(J3028&gt;=Assumptions!$B$27,"Mid","Low"))</f>
        <v>Low</v>
      </c>
      <c r="R3028" s="7" t="str">
        <f aca="false">IF(P3028&gt;=Assumptions!$B$28,"High",IF(P3028&gt;=Assumptions!$B$29,"Mid","Low"))</f>
        <v>Mid</v>
      </c>
      <c r="S3028" s="7" t="str">
        <f aca="false">INDEX(Assumptions!$B$33:$B$41,MATCH(Q3028&amp;"|"&amp;R3028,Assumptions!$A$33:$A$41,0))</f>
        <v>Light Touch</v>
      </c>
      <c r="T3028" s="7" t="n">
        <f aca="false">IF(ISNUMBER(Data_Clean!V3028),J3028*Data_Clean!V3028,0)</f>
        <v>6.058606896</v>
      </c>
    </row>
    <row r="3029" customFormat="false" ht="15" hidden="false" customHeight="false" outlineLevel="0" collapsed="false">
      <c r="A3029" s="15" t="str">
        <f aca="false">Data_Clean!A3029</f>
        <v>CX103025</v>
      </c>
      <c r="B3029" s="14" t="n">
        <f aca="false">Data_Clean!G3029*Assumptions!$B$5</f>
        <v>177.92675</v>
      </c>
      <c r="C3029" s="14" t="n">
        <f aca="false">IF(Data_Clean!H3029="",0,Data_Clean!H3029)*Assumptions!$B$6</f>
        <v>255.40836</v>
      </c>
      <c r="D3029" s="14" t="n">
        <f aca="false">Data_Clean!I3029*Assumptions!$B$7</f>
        <v>491.2</v>
      </c>
      <c r="E3029" s="14" t="n">
        <f aca="false">Data_Clean!J3029*Assumptions!$B$8</f>
        <v>0</v>
      </c>
      <c r="F3029" s="14" t="n">
        <f aca="false">Data_Clean!K3029*Assumptions!$B$9</f>
        <v>0</v>
      </c>
      <c r="G3029" s="14" t="n">
        <f aca="false">Data_Clean!L3029*Assumptions!$B$10</f>
        <v>0</v>
      </c>
      <c r="H3029" s="14" t="n">
        <f aca="false">IF(OR(Data_Clean!M3029="",Data_Clean!N3029=""),0,Data_Clean!M3029*Data_Clean!N3029/100)*Assumptions!$B$13*Assumptions!$B$11</f>
        <v>0</v>
      </c>
      <c r="I3029" s="14" t="n">
        <f aca="false">Data_Clean!O3029*4*Assumptions!$B$12</f>
        <v>0</v>
      </c>
      <c r="J3029" s="14" t="n">
        <f aca="false">SUM(B3029:I3029)</f>
        <v>924.53511</v>
      </c>
      <c r="K3029" s="16" t="n">
        <f aca="false">IF(Data_Clean!P3029="","",Assumptions!$B$15*0.5^(Data_Clean!P3029/Assumptions!$B$20))</f>
        <v>29.3147990530274</v>
      </c>
      <c r="L3029" s="16" t="n">
        <f aca="false">Assumptions!$B$16*MIN(1,LN(1+Data_Clean!Q3029)/LN(1+Assumptions!$B$21))</f>
        <v>16.230151259145</v>
      </c>
      <c r="M3029" s="16" t="n">
        <f aca="false">Assumptions!$B$17*(0.6*MIN(1,Data_Clean!R3029/Assumptions!$B$22)+0.4*IF(Data_Clean!S3029="",0,Data_Clean!S3029))</f>
        <v>12.306</v>
      </c>
      <c r="N3029" s="16" t="n">
        <f aca="false">Assumptions!$B$18*MIN(1,(Data_Clean!F3029-1)/Assumptions!$B$23)</f>
        <v>15</v>
      </c>
      <c r="O3029" s="16" t="n">
        <f aca="false">Assumptions!$B$19*(0.4*IF(Data_Clean!E3029="",0,MIN(1,Data_Clean!E3029/12/Assumptions!$B$24))+0.35*IF(Data_Clean!D3029="Y",1,0)+0.25*(1-MIN(Data_Clean!T3029,3)/3))/IF(Data_Clean!E3029="",0.6,1)</f>
        <v>12.85</v>
      </c>
      <c r="P3029" s="16" t="n">
        <f aca="false">SUM(K3029:O3029)/(Assumptions!$D$5-IF(K3029="",Assumptions!$B$15,0))*100</f>
        <v>85.7009503121724</v>
      </c>
      <c r="Q3029" s="7" t="str">
        <f aca="false">IF(J3029&gt;=Assumptions!$B$26,"High",IF(J3029&gt;=Assumptions!$B$27,"Mid","Low"))</f>
        <v>Mid</v>
      </c>
      <c r="R3029" s="7" t="str">
        <f aca="false">IF(P3029&gt;=Assumptions!$B$28,"High",IF(P3029&gt;=Assumptions!$B$29,"Mid","Low"))</f>
        <v>High</v>
      </c>
      <c r="S3029" s="7" t="str">
        <f aca="false">INDEX(Assumptions!$B$33:$B$41,MATCH(Q3029&amp;"|"&amp;R3029,Assumptions!$A$33:$A$41,0))</f>
        <v>Engaged Builders</v>
      </c>
      <c r="T3029" s="7" t="n">
        <f aca="false">IF(ISNUMBER(Data_Clean!V3029),J3029*Data_Clean!V3029,0)</f>
        <v>14.515201227</v>
      </c>
    </row>
    <row r="3030" customFormat="false" ht="15" hidden="false" customHeight="false" outlineLevel="0" collapsed="false">
      <c r="A3030" s="15" t="str">
        <f aca="false">Data_Clean!A3030</f>
        <v>CX103026</v>
      </c>
      <c r="B3030" s="14" t="n">
        <f aca="false">Data_Clean!G3030*Assumptions!$B$5</f>
        <v>60.67175</v>
      </c>
      <c r="C3030" s="14" t="n">
        <f aca="false">IF(Data_Clean!H3030="",0,Data_Clean!H3030)*Assumptions!$B$6</f>
        <v>0</v>
      </c>
      <c r="D3030" s="14" t="n">
        <f aca="false">Data_Clean!I3030*Assumptions!$B$7</f>
        <v>0</v>
      </c>
      <c r="E3030" s="14" t="n">
        <f aca="false">Data_Clean!J3030*Assumptions!$B$8</f>
        <v>0</v>
      </c>
      <c r="F3030" s="14" t="n">
        <f aca="false">Data_Clean!K3030*Assumptions!$B$9</f>
        <v>2378.2</v>
      </c>
      <c r="G3030" s="14" t="n">
        <f aca="false">Data_Clean!L3030*Assumptions!$B$10</f>
        <v>0</v>
      </c>
      <c r="H3030" s="14" t="n">
        <f aca="false">IF(OR(Data_Clean!M3030="",Data_Clean!N3030=""),0,Data_Clean!M3030*Data_Clean!N3030/100)*Assumptions!$B$13*Assumptions!$B$11</f>
        <v>27.072</v>
      </c>
      <c r="I3030" s="14" t="n">
        <f aca="false">Data_Clean!O3030*4*Assumptions!$B$12</f>
        <v>1.60896</v>
      </c>
      <c r="J3030" s="14" t="n">
        <f aca="false">SUM(B3030:I3030)</f>
        <v>2467.55271</v>
      </c>
      <c r="K3030" s="16" t="n">
        <f aca="false">IF(Data_Clean!P3030="","",Assumptions!$B$15*0.5^(Data_Clean!P3030/Assumptions!$B$20))</f>
        <v>30</v>
      </c>
      <c r="L3030" s="16" t="n">
        <f aca="false">Assumptions!$B$16*MIN(1,LN(1+Data_Clean!Q3030)/LN(1+Assumptions!$B$21))</f>
        <v>5.78129652635776</v>
      </c>
      <c r="M3030" s="16" t="n">
        <f aca="false">Assumptions!$B$17*(0.6*MIN(1,Data_Clean!R3030/Assumptions!$B$22)+0.4*IF(Data_Clean!S3030="",0,Data_Clean!S3030))</f>
        <v>6.228</v>
      </c>
      <c r="N3030" s="16" t="n">
        <f aca="false">Assumptions!$B$18*MIN(1,(Data_Clean!F3030-1)/Assumptions!$B$23)</f>
        <v>10</v>
      </c>
      <c r="O3030" s="16" t="n">
        <f aca="false">Assumptions!$B$19*(0.4*IF(Data_Clean!E3030="",0,MIN(1,Data_Clean!E3030/12/Assumptions!$B$24))+0.35*IF(Data_Clean!D3030="Y",1,0)+0.25*(1-MIN(Data_Clean!T3030,3)/3))/IF(Data_Clean!E3030="",0.6,1)</f>
        <v>9.75</v>
      </c>
      <c r="P3030" s="16" t="n">
        <f aca="false">SUM(K3030:O3030)/(Assumptions!$D$5-IF(K3030="",Assumptions!$B$15,0))*100</f>
        <v>61.7592965263578</v>
      </c>
      <c r="Q3030" s="7" t="str">
        <f aca="false">IF(J3030&gt;=Assumptions!$B$26,"High",IF(J3030&gt;=Assumptions!$B$27,"Mid","Low"))</f>
        <v>High</v>
      </c>
      <c r="R3030" s="7" t="str">
        <f aca="false">IF(P3030&gt;=Assumptions!$B$28,"High",IF(P3030&gt;=Assumptions!$B$29,"Mid","Low"))</f>
        <v>Mid</v>
      </c>
      <c r="S3030" s="7" t="str">
        <f aca="false">INDEX(Assumptions!$B$33:$B$41,MATCH(Q3030&amp;"|"&amp;R3030,Assumptions!$A$33:$A$41,0))</f>
        <v>Established Core</v>
      </c>
      <c r="T3030" s="7" t="n">
        <f aca="false">IF(ISNUMBER(Data_Clean!V3030),J3030*Data_Clean!V3030,0)</f>
        <v>266.49569268</v>
      </c>
    </row>
    <row r="3031" customFormat="false" ht="15" hidden="false" customHeight="false" outlineLevel="0" collapsed="false">
      <c r="A3031" s="15" t="str">
        <f aca="false">Data_Clean!A3031</f>
        <v>CX103027</v>
      </c>
      <c r="B3031" s="14" t="n">
        <f aca="false">Data_Clean!G3031*Assumptions!$B$5</f>
        <v>40.96375</v>
      </c>
      <c r="C3031" s="14" t="n">
        <f aca="false">IF(Data_Clean!H3031="",0,Data_Clean!H3031)*Assumptions!$B$6</f>
        <v>149.25096</v>
      </c>
      <c r="D3031" s="14" t="n">
        <f aca="false">Data_Clean!I3031*Assumptions!$B$7</f>
        <v>0</v>
      </c>
      <c r="E3031" s="14" t="n">
        <f aca="false">Data_Clean!J3031*Assumptions!$B$8</f>
        <v>0</v>
      </c>
      <c r="F3031" s="14" t="n">
        <f aca="false">Data_Clean!K3031*Assumptions!$B$9</f>
        <v>0</v>
      </c>
      <c r="G3031" s="14" t="n">
        <f aca="false">Data_Clean!L3031*Assumptions!$B$10</f>
        <v>0</v>
      </c>
      <c r="H3031" s="14" t="n">
        <f aca="false">IF(OR(Data_Clean!M3031="",Data_Clean!N3031=""),0,Data_Clean!M3031*Data_Clean!N3031/100)*Assumptions!$B$13*Assumptions!$B$11</f>
        <v>0</v>
      </c>
      <c r="I3031" s="14" t="n">
        <f aca="false">Data_Clean!O3031*4*Assumptions!$B$12</f>
        <v>0</v>
      </c>
      <c r="J3031" s="14" t="n">
        <f aca="false">SUM(B3031:I3031)</f>
        <v>190.21471</v>
      </c>
      <c r="K3031" s="16" t="n">
        <f aca="false">IF(Data_Clean!P3031="","",Assumptions!$B$15*0.5^(Data_Clean!P3031/Assumptions!$B$20))</f>
        <v>20.7286931995166</v>
      </c>
      <c r="L3031" s="16" t="n">
        <f aca="false">Assumptions!$B$16*MIN(1,LN(1+Data_Clean!Q3031)/LN(1+Assumptions!$B$21))</f>
        <v>13.8963721559302</v>
      </c>
      <c r="M3031" s="16" t="n">
        <f aca="false">Assumptions!$B$17*(0.6*MIN(1,Data_Clean!R3031/Assumptions!$B$22)+0.4*IF(Data_Clean!S3031="",0,Data_Clean!S3031))</f>
        <v>8.448</v>
      </c>
      <c r="N3031" s="16" t="n">
        <f aca="false">Assumptions!$B$18*MIN(1,(Data_Clean!F3031-1)/Assumptions!$B$23)</f>
        <v>5</v>
      </c>
      <c r="O3031" s="16" t="n">
        <f aca="false">Assumptions!$B$19*(0.4*IF(Data_Clean!E3031="",0,MIN(1,Data_Clean!E3031/12/Assumptions!$B$24))+0.35*IF(Data_Clean!D3031="Y",1,0)+0.25*(1-MIN(Data_Clean!T3031,3)/3))/IF(Data_Clean!E3031="",0.6,1)</f>
        <v>9.15</v>
      </c>
      <c r="P3031" s="16" t="n">
        <f aca="false">SUM(K3031:O3031)/(Assumptions!$D$5-IF(K3031="",Assumptions!$B$15,0))*100</f>
        <v>57.2230653554469</v>
      </c>
      <c r="Q3031" s="7" t="str">
        <f aca="false">IF(J3031&gt;=Assumptions!$B$26,"High",IF(J3031&gt;=Assumptions!$B$27,"Mid","Low"))</f>
        <v>Low</v>
      </c>
      <c r="R3031" s="7" t="str">
        <f aca="false">IF(P3031&gt;=Assumptions!$B$28,"High",IF(P3031&gt;=Assumptions!$B$29,"Mid","Low"))</f>
        <v>Mid</v>
      </c>
      <c r="S3031" s="7" t="str">
        <f aca="false">INDEX(Assumptions!$B$33:$B$41,MATCH(Q3031&amp;"|"&amp;R3031,Assumptions!$A$33:$A$41,0))</f>
        <v>Light Touch</v>
      </c>
      <c r="T3031" s="7" t="n">
        <f aca="false">IF(ISNUMBER(Data_Clean!V3031),J3031*Data_Clean!V3031,0)</f>
        <v>6.27708543</v>
      </c>
    </row>
    <row r="3032" customFormat="false" ht="15" hidden="false" customHeight="false" outlineLevel="0" collapsed="false">
      <c r="A3032" s="15" t="str">
        <f aca="false">Data_Clean!A3032</f>
        <v>CX103028</v>
      </c>
      <c r="B3032" s="14" t="n">
        <f aca="false">Data_Clean!G3032*Assumptions!$B$5</f>
        <v>9.7965</v>
      </c>
      <c r="C3032" s="14" t="n">
        <f aca="false">IF(Data_Clean!H3032="",0,Data_Clean!H3032)*Assumptions!$B$6</f>
        <v>48.43104</v>
      </c>
      <c r="D3032" s="14" t="n">
        <f aca="false">Data_Clean!I3032*Assumptions!$B$7</f>
        <v>0</v>
      </c>
      <c r="E3032" s="14" t="n">
        <f aca="false">Data_Clean!J3032*Assumptions!$B$8</f>
        <v>0</v>
      </c>
      <c r="F3032" s="14" t="n">
        <f aca="false">Data_Clean!K3032*Assumptions!$B$9</f>
        <v>0</v>
      </c>
      <c r="G3032" s="14" t="n">
        <f aca="false">Data_Clean!L3032*Assumptions!$B$10</f>
        <v>0</v>
      </c>
      <c r="H3032" s="14" t="n">
        <f aca="false">IF(OR(Data_Clean!M3032="",Data_Clean!N3032=""),0,Data_Clean!M3032*Data_Clean!N3032/100)*Assumptions!$B$13*Assumptions!$B$11</f>
        <v>0</v>
      </c>
      <c r="I3032" s="14" t="n">
        <f aca="false">Data_Clean!O3032*4*Assumptions!$B$12</f>
        <v>0</v>
      </c>
      <c r="J3032" s="14" t="n">
        <f aca="false">SUM(B3032:I3032)</f>
        <v>58.22754</v>
      </c>
      <c r="K3032" s="16" t="n">
        <f aca="false">IF(Data_Clean!P3032="","",Assumptions!$B$15*0.5^(Data_Clean!P3032/Assumptions!$B$20))</f>
        <v>8.81660929712707</v>
      </c>
      <c r="L3032" s="16" t="n">
        <f aca="false">Assumptions!$B$16*MIN(1,LN(1+Data_Clean!Q3032)/LN(1+Assumptions!$B$21))</f>
        <v>10</v>
      </c>
      <c r="M3032" s="16" t="n">
        <f aca="false">Assumptions!$B$17*(0.6*MIN(1,Data_Clean!R3032/Assumptions!$B$22)+0.4*IF(Data_Clean!S3032="",0,Data_Clean!S3032))</f>
        <v>7.584</v>
      </c>
      <c r="N3032" s="16" t="n">
        <f aca="false">Assumptions!$B$18*MIN(1,(Data_Clean!F3032-1)/Assumptions!$B$23)</f>
        <v>5</v>
      </c>
      <c r="O3032" s="16" t="n">
        <f aca="false">Assumptions!$B$19*(0.4*IF(Data_Clean!E3032="",0,MIN(1,Data_Clean!E3032/12/Assumptions!$B$24))+0.35*IF(Data_Clean!D3032="Y",1,0)+0.25*(1-MIN(Data_Clean!T3032,3)/3))/IF(Data_Clean!E3032="",0.6,1)</f>
        <v>9.75</v>
      </c>
      <c r="P3032" s="16" t="n">
        <f aca="false">SUM(K3032:O3032)/(Assumptions!$D$5-IF(K3032="",Assumptions!$B$15,0))*100</f>
        <v>41.1506092971271</v>
      </c>
      <c r="Q3032" s="7" t="str">
        <f aca="false">IF(J3032&gt;=Assumptions!$B$26,"High",IF(J3032&gt;=Assumptions!$B$27,"Mid","Low"))</f>
        <v>Low</v>
      </c>
      <c r="R3032" s="7" t="str">
        <f aca="false">IF(P3032&gt;=Assumptions!$B$28,"High",IF(P3032&gt;=Assumptions!$B$29,"Mid","Low"))</f>
        <v>Low</v>
      </c>
      <c r="S3032" s="7" t="str">
        <f aca="false">INDEX(Assumptions!$B$33:$B$41,MATCH(Q3032&amp;"|"&amp;R3032,Assumptions!$A$33:$A$41,0))</f>
        <v>Dormant &amp; Low Value</v>
      </c>
      <c r="T3032" s="7" t="n">
        <f aca="false">IF(ISNUMBER(Data_Clean!V3032),J3032*Data_Clean!V3032,0)</f>
        <v>4.780481034</v>
      </c>
    </row>
    <row r="3033" customFormat="false" ht="15" hidden="false" customHeight="false" outlineLevel="0" collapsed="false">
      <c r="A3033" s="15" t="str">
        <f aca="false">Data_Clean!A3033</f>
        <v>CX103029</v>
      </c>
      <c r="B3033" s="14" t="n">
        <f aca="false">Data_Clean!G3033*Assumptions!$B$5</f>
        <v>159.88175</v>
      </c>
      <c r="C3033" s="14" t="n">
        <f aca="false">IF(Data_Clean!H3033="",0,Data_Clean!H3033)*Assumptions!$B$6</f>
        <v>0</v>
      </c>
      <c r="D3033" s="14" t="n">
        <f aca="false">Data_Clean!I3033*Assumptions!$B$7</f>
        <v>0</v>
      </c>
      <c r="E3033" s="14" t="n">
        <f aca="false">Data_Clean!J3033*Assumptions!$B$8</f>
        <v>0</v>
      </c>
      <c r="F3033" s="14" t="n">
        <f aca="false">Data_Clean!K3033*Assumptions!$B$9</f>
        <v>0</v>
      </c>
      <c r="G3033" s="14" t="n">
        <f aca="false">Data_Clean!L3033*Assumptions!$B$10</f>
        <v>0</v>
      </c>
      <c r="H3033" s="14" t="n">
        <f aca="false">IF(OR(Data_Clean!M3033="",Data_Clean!N3033=""),0,Data_Clean!M3033*Data_Clean!N3033/100)*Assumptions!$B$13*Assumptions!$B$11</f>
        <v>166.83</v>
      </c>
      <c r="I3033" s="14" t="n">
        <f aca="false">Data_Clean!O3033*4*Assumptions!$B$12</f>
        <v>3.47856</v>
      </c>
      <c r="J3033" s="14" t="n">
        <f aca="false">SUM(B3033:I3033)</f>
        <v>330.19031</v>
      </c>
      <c r="K3033" s="16" t="n">
        <f aca="false">IF(Data_Clean!P3033="","",Assumptions!$B$15*0.5^(Data_Clean!P3033/Assumptions!$B$20))</f>
        <v>22.735748497656</v>
      </c>
      <c r="L3033" s="16" t="n">
        <f aca="false">Assumptions!$B$16*MIN(1,LN(1+Data_Clean!Q3033)/LN(1+Assumptions!$B$21))</f>
        <v>11.5625930527155</v>
      </c>
      <c r="M3033" s="16" t="n">
        <f aca="false">Assumptions!$B$17*(0.6*MIN(1,Data_Clean!R3033/Assumptions!$B$22)+0.4*IF(Data_Clean!S3033="",0,Data_Clean!S3033))</f>
        <v>10.41</v>
      </c>
      <c r="N3033" s="16" t="n">
        <f aca="false">Assumptions!$B$18*MIN(1,(Data_Clean!F3033-1)/Assumptions!$B$23)</f>
        <v>10</v>
      </c>
      <c r="O3033" s="16" t="n">
        <f aca="false">Assumptions!$B$19*(0.4*IF(Data_Clean!E3033="",0,MIN(1,Data_Clean!E3033/12/Assumptions!$B$24))+0.35*IF(Data_Clean!D3033="Y",1,0)+0.25*(1-MIN(Data_Clean!T3033,3)/3))/IF(Data_Clean!E3033="",0.6,1)</f>
        <v>11.7</v>
      </c>
      <c r="P3033" s="16" t="n">
        <f aca="false">SUM(K3033:O3033)/(Assumptions!$D$5-IF(K3033="",Assumptions!$B$15,0))*100</f>
        <v>66.4083415503715</v>
      </c>
      <c r="Q3033" s="7" t="str">
        <f aca="false">IF(J3033&gt;=Assumptions!$B$26,"High",IF(J3033&gt;=Assumptions!$B$27,"Mid","Low"))</f>
        <v>Low</v>
      </c>
      <c r="R3033" s="7" t="str">
        <f aca="false">IF(P3033&gt;=Assumptions!$B$28,"High",IF(P3033&gt;=Assumptions!$B$29,"Mid","Low"))</f>
        <v>Mid</v>
      </c>
      <c r="S3033" s="7" t="str">
        <f aca="false">INDEX(Assumptions!$B$33:$B$41,MATCH(Q3033&amp;"|"&amp;R3033,Assumptions!$A$33:$A$41,0))</f>
        <v>Light Touch</v>
      </c>
      <c r="T3033" s="7" t="n">
        <f aca="false">IF(ISNUMBER(Data_Clean!V3033),J3033*Data_Clean!V3033,0)</f>
        <v>10.467032827</v>
      </c>
    </row>
    <row r="3034" customFormat="false" ht="15" hidden="false" customHeight="false" outlineLevel="0" collapsed="false">
      <c r="A3034" s="15" t="str">
        <f aca="false">Data_Clean!A3034</f>
        <v>CX103030</v>
      </c>
      <c r="B3034" s="14" t="n">
        <f aca="false">Data_Clean!G3034*Assumptions!$B$5</f>
        <v>330.14475</v>
      </c>
      <c r="C3034" s="14" t="n">
        <f aca="false">IF(Data_Clean!H3034="",0,Data_Clean!H3034)*Assumptions!$B$6</f>
        <v>0</v>
      </c>
      <c r="D3034" s="14" t="n">
        <f aca="false">Data_Clean!I3034*Assumptions!$B$7</f>
        <v>0</v>
      </c>
      <c r="E3034" s="14" t="n">
        <f aca="false">Data_Clean!J3034*Assumptions!$B$8</f>
        <v>0</v>
      </c>
      <c r="F3034" s="14" t="n">
        <f aca="false">Data_Clean!K3034*Assumptions!$B$9</f>
        <v>0</v>
      </c>
      <c r="G3034" s="14" t="n">
        <f aca="false">Data_Clean!L3034*Assumptions!$B$10</f>
        <v>0</v>
      </c>
      <c r="H3034" s="14" t="n">
        <f aca="false">IF(OR(Data_Clean!M3034="",Data_Clean!N3034=""),0,Data_Clean!M3034*Data_Clean!N3034/100)*Assumptions!$B$13*Assumptions!$B$11</f>
        <v>172.224</v>
      </c>
      <c r="I3034" s="14" t="n">
        <f aca="false">Data_Clean!O3034*4*Assumptions!$B$12</f>
        <v>17.80176</v>
      </c>
      <c r="J3034" s="14" t="n">
        <f aca="false">SUM(B3034:I3034)</f>
        <v>520.17051</v>
      </c>
      <c r="K3034" s="16" t="n">
        <f aca="false">IF(Data_Clean!P3034="","",Assumptions!$B$15*0.5^(Data_Clean!P3034/Assumptions!$B$20))</f>
        <v>30</v>
      </c>
      <c r="L3034" s="16" t="n">
        <f aca="false">Assumptions!$B$16*MIN(1,LN(1+Data_Clean!Q3034)/LN(1+Assumptions!$B$21))</f>
        <v>12.0537864630054</v>
      </c>
      <c r="M3034" s="16" t="n">
        <f aca="false">Assumptions!$B$17*(0.6*MIN(1,Data_Clean!R3034/Assumptions!$B$22)+0.4*IF(Data_Clean!S3034="",0,Data_Clean!S3034))</f>
        <v>2.952</v>
      </c>
      <c r="N3034" s="16" t="n">
        <f aca="false">Assumptions!$B$18*MIN(1,(Data_Clean!F3034-1)/Assumptions!$B$23)</f>
        <v>5</v>
      </c>
      <c r="O3034" s="16" t="n">
        <f aca="false">Assumptions!$B$19*(0.4*IF(Data_Clean!E3034="",0,MIN(1,Data_Clean!E3034/12/Assumptions!$B$24))+0.35*IF(Data_Clean!D3034="Y",1,0)+0.25*(1-MIN(Data_Clean!T3034,3)/3))/IF(Data_Clean!E3034="",0.6,1)</f>
        <v>9.75</v>
      </c>
      <c r="P3034" s="16" t="n">
        <f aca="false">SUM(K3034:O3034)/(Assumptions!$D$5-IF(K3034="",Assumptions!$B$15,0))*100</f>
        <v>59.7557864630054</v>
      </c>
      <c r="Q3034" s="7" t="str">
        <f aca="false">IF(J3034&gt;=Assumptions!$B$26,"High",IF(J3034&gt;=Assumptions!$B$27,"Mid","Low"))</f>
        <v>Mid</v>
      </c>
      <c r="R3034" s="7" t="str">
        <f aca="false">IF(P3034&gt;=Assumptions!$B$28,"High",IF(P3034&gt;=Assumptions!$B$29,"Mid","Low"))</f>
        <v>Mid</v>
      </c>
      <c r="S3034" s="7" t="str">
        <f aca="false">INDEX(Assumptions!$B$33:$B$41,MATCH(Q3034&amp;"|"&amp;R3034,Assumptions!$A$33:$A$41,0))</f>
        <v>Established Core</v>
      </c>
      <c r="T3034" s="7" t="n">
        <f aca="false">IF(ISNUMBER(Data_Clean!V3034),J3034*Data_Clean!V3034,0)</f>
        <v>33.655031997</v>
      </c>
    </row>
    <row r="3035" customFormat="false" ht="15" hidden="false" customHeight="false" outlineLevel="0" collapsed="false">
      <c r="A3035" s="15" t="str">
        <f aca="false">Data_Clean!A3035</f>
        <v>CX103031</v>
      </c>
      <c r="B3035" s="14" t="n">
        <f aca="false">Data_Clean!G3035*Assumptions!$B$5</f>
        <v>127.48125</v>
      </c>
      <c r="C3035" s="14" t="n">
        <f aca="false">IF(Data_Clean!H3035="",0,Data_Clean!H3035)*Assumptions!$B$6</f>
        <v>379.7826</v>
      </c>
      <c r="D3035" s="14" t="n">
        <f aca="false">Data_Clean!I3035*Assumptions!$B$7</f>
        <v>123.2</v>
      </c>
      <c r="E3035" s="14" t="n">
        <f aca="false">Data_Clean!J3035*Assumptions!$B$8</f>
        <v>0</v>
      </c>
      <c r="F3035" s="14" t="n">
        <f aca="false">Data_Clean!K3035*Assumptions!$B$9</f>
        <v>0</v>
      </c>
      <c r="G3035" s="14" t="n">
        <f aca="false">Data_Clean!L3035*Assumptions!$B$10</f>
        <v>0</v>
      </c>
      <c r="H3035" s="14" t="n">
        <f aca="false">IF(OR(Data_Clean!M3035="",Data_Clean!N3035=""),0,Data_Clean!M3035*Data_Clean!N3035/100)*Assumptions!$B$13*Assumptions!$B$11</f>
        <v>0</v>
      </c>
      <c r="I3035" s="14" t="n">
        <f aca="false">Data_Clean!O3035*4*Assumptions!$B$12</f>
        <v>0</v>
      </c>
      <c r="J3035" s="14" t="n">
        <f aca="false">SUM(B3035:I3035)</f>
        <v>630.46385</v>
      </c>
      <c r="K3035" s="16" t="n">
        <f aca="false">IF(Data_Clean!P3035="","",Assumptions!$B$15*0.5^(Data_Clean!P3035/Assumptions!$B$20))</f>
        <v>19.7926186615934</v>
      </c>
      <c r="L3035" s="16" t="n">
        <f aca="false">Assumptions!$B$16*MIN(1,LN(1+Data_Clean!Q3035)/LN(1+Assumptions!$B$21))</f>
        <v>11.2934465146257</v>
      </c>
      <c r="M3035" s="16" t="n">
        <f aca="false">Assumptions!$B$17*(0.6*MIN(1,Data_Clean!R3035/Assumptions!$B$22)+0.4*IF(Data_Clean!S3035="",0,Data_Clean!S3035))</f>
        <v>2.88</v>
      </c>
      <c r="N3035" s="16" t="n">
        <f aca="false">Assumptions!$B$18*MIN(1,(Data_Clean!F3035-1)/Assumptions!$B$23)</f>
        <v>10</v>
      </c>
      <c r="O3035" s="16" t="n">
        <f aca="false">Assumptions!$B$19*(0.4*IF(Data_Clean!E3035="",0,MIN(1,Data_Clean!E3035/12/Assumptions!$B$24))+0.35*IF(Data_Clean!D3035="Y",1,0)+0.25*(1-MIN(Data_Clean!T3035,3)/3))/IF(Data_Clean!E3035="",0.6,1)</f>
        <v>11.65</v>
      </c>
      <c r="P3035" s="16" t="n">
        <f aca="false">SUM(K3035:O3035)/(Assumptions!$D$5-IF(K3035="",Assumptions!$B$15,0))*100</f>
        <v>55.6160651762191</v>
      </c>
      <c r="Q3035" s="7" t="str">
        <f aca="false">IF(J3035&gt;=Assumptions!$B$26,"High",IF(J3035&gt;=Assumptions!$B$27,"Mid","Low"))</f>
        <v>Mid</v>
      </c>
      <c r="R3035" s="7" t="str">
        <f aca="false">IF(P3035&gt;=Assumptions!$B$28,"High",IF(P3035&gt;=Assumptions!$B$29,"Mid","Low"))</f>
        <v>Mid</v>
      </c>
      <c r="S3035" s="7" t="str">
        <f aca="false">INDEX(Assumptions!$B$33:$B$41,MATCH(Q3035&amp;"|"&amp;R3035,Assumptions!$A$33:$A$41,0))</f>
        <v>Established Core</v>
      </c>
      <c r="T3035" s="7" t="n">
        <f aca="false">IF(ISNUMBER(Data_Clean!V3035),J3035*Data_Clean!V3035,0)</f>
        <v>16.89643118</v>
      </c>
    </row>
    <row r="3036" customFormat="false" ht="15" hidden="false" customHeight="false" outlineLevel="0" collapsed="false">
      <c r="A3036" s="15" t="str">
        <f aca="false">Data_Clean!A3036</f>
        <v>CX103032</v>
      </c>
      <c r="B3036" s="14" t="n">
        <f aca="false">Data_Clean!G3036*Assumptions!$B$5</f>
        <v>60.2455</v>
      </c>
      <c r="C3036" s="14" t="n">
        <f aca="false">IF(Data_Clean!H3036="",0,Data_Clean!H3036)*Assumptions!$B$6</f>
        <v>0</v>
      </c>
      <c r="D3036" s="14" t="n">
        <f aca="false">Data_Clean!I3036*Assumptions!$B$7</f>
        <v>0</v>
      </c>
      <c r="E3036" s="14" t="n">
        <f aca="false">Data_Clean!J3036*Assumptions!$B$8</f>
        <v>0</v>
      </c>
      <c r="F3036" s="14" t="n">
        <f aca="false">Data_Clean!K3036*Assumptions!$B$9</f>
        <v>0</v>
      </c>
      <c r="G3036" s="14" t="n">
        <f aca="false">Data_Clean!L3036*Assumptions!$B$10</f>
        <v>0</v>
      </c>
      <c r="H3036" s="14" t="n">
        <f aca="false">IF(OR(Data_Clean!M3036="",Data_Clean!N3036=""),0,Data_Clean!M3036*Data_Clean!N3036/100)*Assumptions!$B$13*Assumptions!$B$11</f>
        <v>0</v>
      </c>
      <c r="I3036" s="14" t="n">
        <f aca="false">Data_Clean!O3036*4*Assumptions!$B$12</f>
        <v>0</v>
      </c>
      <c r="J3036" s="14" t="n">
        <f aca="false">SUM(B3036:I3036)</f>
        <v>60.2455</v>
      </c>
      <c r="K3036" s="16" t="n">
        <f aca="false">IF(Data_Clean!P3036="","",Assumptions!$B$15*0.5^(Data_Clean!P3036/Assumptions!$B$20))</f>
        <v>28.6452481173125</v>
      </c>
      <c r="L3036" s="16" t="n">
        <f aca="false">Assumptions!$B$16*MIN(1,LN(1+Data_Clean!Q3036)/LN(1+Assumptions!$B$21))</f>
        <v>18.2220128711786</v>
      </c>
      <c r="M3036" s="16" t="n">
        <f aca="false">Assumptions!$B$17*(0.6*MIN(1,Data_Clean!R3036/Assumptions!$B$22)+0.4*IF(Data_Clean!S3036="",0,Data_Clean!S3036))</f>
        <v>1.14</v>
      </c>
      <c r="N3036" s="16" t="n">
        <f aca="false">Assumptions!$B$18*MIN(1,(Data_Clean!F3036-1)/Assumptions!$B$23)</f>
        <v>5</v>
      </c>
      <c r="O3036" s="16" t="n">
        <f aca="false">Assumptions!$B$19*(0.4*IF(Data_Clean!E3036="",0,MIN(1,Data_Clean!E3036/12/Assumptions!$B$24))+0.35*IF(Data_Clean!D3036="Y",1,0)+0.25*(1-MIN(Data_Clean!T3036,3)/3))/IF(Data_Clean!E3036="",0.6,1)</f>
        <v>15</v>
      </c>
      <c r="P3036" s="16" t="n">
        <f aca="false">SUM(K3036:O3036)/(Assumptions!$D$5-IF(K3036="",Assumptions!$B$15,0))*100</f>
        <v>68.0072609884911</v>
      </c>
      <c r="Q3036" s="7" t="str">
        <f aca="false">IF(J3036&gt;=Assumptions!$B$26,"High",IF(J3036&gt;=Assumptions!$B$27,"Mid","Low"))</f>
        <v>Low</v>
      </c>
      <c r="R3036" s="7" t="str">
        <f aca="false">IF(P3036&gt;=Assumptions!$B$28,"High",IF(P3036&gt;=Assumptions!$B$29,"Mid","Low"))</f>
        <v>Mid</v>
      </c>
      <c r="S3036" s="7" t="str">
        <f aca="false">INDEX(Assumptions!$B$33:$B$41,MATCH(Q3036&amp;"|"&amp;R3036,Assumptions!$A$33:$A$41,0))</f>
        <v>Light Touch</v>
      </c>
      <c r="T3036" s="7" t="n">
        <f aca="false">IF(ISNUMBER(Data_Clean!V3036),J3036*Data_Clean!V3036,0)</f>
        <v>1.0723699</v>
      </c>
    </row>
    <row r="3037" customFormat="false" ht="15" hidden="false" customHeight="false" outlineLevel="0" collapsed="false">
      <c r="A3037" s="15" t="str">
        <f aca="false">Data_Clean!A3037</f>
        <v>CX103033</v>
      </c>
      <c r="B3037" s="14" t="n">
        <f aca="false">Data_Clean!G3037*Assumptions!$B$5</f>
        <v>209.02975</v>
      </c>
      <c r="C3037" s="14" t="n">
        <f aca="false">IF(Data_Clean!H3037="",0,Data_Clean!H3037)*Assumptions!$B$6</f>
        <v>339.31116</v>
      </c>
      <c r="D3037" s="14" t="n">
        <f aca="false">Data_Clean!I3037*Assumptions!$B$7</f>
        <v>261.6</v>
      </c>
      <c r="E3037" s="14" t="n">
        <f aca="false">Data_Clean!J3037*Assumptions!$B$8</f>
        <v>0</v>
      </c>
      <c r="F3037" s="14" t="n">
        <f aca="false">Data_Clean!K3037*Assumptions!$B$9</f>
        <v>0</v>
      </c>
      <c r="G3037" s="14" t="n">
        <f aca="false">Data_Clean!L3037*Assumptions!$B$10</f>
        <v>0</v>
      </c>
      <c r="H3037" s="14" t="n">
        <f aca="false">IF(OR(Data_Clean!M3037="",Data_Clean!N3037=""),0,Data_Clean!M3037*Data_Clean!N3037/100)*Assumptions!$B$13*Assumptions!$B$11</f>
        <v>0</v>
      </c>
      <c r="I3037" s="14" t="n">
        <f aca="false">Data_Clean!O3037*4*Assumptions!$B$12</f>
        <v>0</v>
      </c>
      <c r="J3037" s="14" t="n">
        <f aca="false">SUM(B3037:I3037)</f>
        <v>809.94091</v>
      </c>
      <c r="K3037" s="16" t="n">
        <f aca="false">IF(Data_Clean!P3037="","",Assumptions!$B$15*0.5^(Data_Clean!P3037/Assumptions!$B$20))</f>
        <v>29.3147990530274</v>
      </c>
      <c r="L3037" s="16" t="n">
        <f aca="false">Assumptions!$B$16*MIN(1,LN(1+Data_Clean!Q3037)/LN(1+Assumptions!$B$21))</f>
        <v>16.0563626167747</v>
      </c>
      <c r="M3037" s="16" t="n">
        <f aca="false">Assumptions!$B$17*(0.6*MIN(1,Data_Clean!R3037/Assumptions!$B$22)+0.4*IF(Data_Clean!S3037="",0,Data_Clean!S3037))</f>
        <v>1.956</v>
      </c>
      <c r="N3037" s="16" t="n">
        <f aca="false">Assumptions!$B$18*MIN(1,(Data_Clean!F3037-1)/Assumptions!$B$23)</f>
        <v>10</v>
      </c>
      <c r="O3037" s="16" t="n">
        <f aca="false">Assumptions!$B$19*(0.4*IF(Data_Clean!E3037="",0,MIN(1,Data_Clean!E3037/12/Assumptions!$B$24))+0.35*IF(Data_Clean!D3037="Y",1,0)+0.25*(1-MIN(Data_Clean!T3037,3)/3))/IF(Data_Clean!E3037="",0.6,1)</f>
        <v>10.15</v>
      </c>
      <c r="P3037" s="16" t="n">
        <f aca="false">SUM(K3037:O3037)/(Assumptions!$D$5-IF(K3037="",Assumptions!$B$15,0))*100</f>
        <v>67.4771616698021</v>
      </c>
      <c r="Q3037" s="7" t="str">
        <f aca="false">IF(J3037&gt;=Assumptions!$B$26,"High",IF(J3037&gt;=Assumptions!$B$27,"Mid","Low"))</f>
        <v>Mid</v>
      </c>
      <c r="R3037" s="7" t="str">
        <f aca="false">IF(P3037&gt;=Assumptions!$B$28,"High",IF(P3037&gt;=Assumptions!$B$29,"Mid","Low"))</f>
        <v>Mid</v>
      </c>
      <c r="S3037" s="7" t="str">
        <f aca="false">INDEX(Assumptions!$B$33:$B$41,MATCH(Q3037&amp;"|"&amp;R3037,Assumptions!$A$33:$A$41,0))</f>
        <v>Established Core</v>
      </c>
      <c r="T3037" s="7" t="n">
        <f aca="false">IF(ISNUMBER(Data_Clean!V3037),J3037*Data_Clean!V3037,0)</f>
        <v>21.463434115</v>
      </c>
    </row>
    <row r="3038" customFormat="false" ht="15" hidden="false" customHeight="false" outlineLevel="0" collapsed="false">
      <c r="A3038" s="15" t="str">
        <f aca="false">Data_Clean!A3038</f>
        <v>CX103034</v>
      </c>
      <c r="B3038" s="14" t="n">
        <f aca="false">Data_Clean!G3038*Assumptions!$B$5</f>
        <v>777.884</v>
      </c>
      <c r="C3038" s="14" t="n">
        <f aca="false">IF(Data_Clean!H3038="",0,Data_Clean!H3038)*Assumptions!$B$6</f>
        <v>2246.50188</v>
      </c>
      <c r="D3038" s="14" t="n">
        <f aca="false">Data_Clean!I3038*Assumptions!$B$7</f>
        <v>0</v>
      </c>
      <c r="E3038" s="14" t="n">
        <f aca="false">Data_Clean!J3038*Assumptions!$B$8</f>
        <v>0</v>
      </c>
      <c r="F3038" s="14" t="n">
        <f aca="false">Data_Clean!K3038*Assumptions!$B$9</f>
        <v>0</v>
      </c>
      <c r="G3038" s="14" t="n">
        <f aca="false">Data_Clean!L3038*Assumptions!$B$10</f>
        <v>0</v>
      </c>
      <c r="H3038" s="14" t="n">
        <f aca="false">IF(OR(Data_Clean!M3038="",Data_Clean!N3038=""),0,Data_Clean!M3038*Data_Clean!N3038/100)*Assumptions!$B$13*Assumptions!$B$11</f>
        <v>235.704</v>
      </c>
      <c r="I3038" s="14" t="n">
        <f aca="false">Data_Clean!O3038*4*Assumptions!$B$12</f>
        <v>59.18352</v>
      </c>
      <c r="J3038" s="14" t="n">
        <f aca="false">SUM(B3038:I3038)</f>
        <v>3319.2734</v>
      </c>
      <c r="K3038" s="16" t="n">
        <f aca="false">IF(Data_Clean!P3038="","",Assumptions!$B$15*0.5^(Data_Clean!P3038/Assumptions!$B$20))</f>
        <v>28.6452481173125</v>
      </c>
      <c r="L3038" s="16" t="n">
        <f aca="false">Assumptions!$B$16*MIN(1,LN(1+Data_Clean!Q3038)/LN(1+Assumptions!$B$21))</f>
        <v>16.230151259145</v>
      </c>
      <c r="M3038" s="16" t="n">
        <f aca="false">Assumptions!$B$17*(0.6*MIN(1,Data_Clean!R3038/Assumptions!$B$22)+0.4*IF(Data_Clean!S3038="",0,Data_Clean!S3038))</f>
        <v>8.766</v>
      </c>
      <c r="N3038" s="16" t="n">
        <f aca="false">Assumptions!$B$18*MIN(1,(Data_Clean!F3038-1)/Assumptions!$B$23)</f>
        <v>15</v>
      </c>
      <c r="O3038" s="16" t="n">
        <f aca="false">Assumptions!$B$19*(0.4*IF(Data_Clean!E3038="",0,MIN(1,Data_Clean!E3038/12/Assumptions!$B$24))+0.35*IF(Data_Clean!D3038="Y",1,0)+0.25*(1-MIN(Data_Clean!T3038,3)/3))/IF(Data_Clean!E3038="",0.6,1)</f>
        <v>3.1</v>
      </c>
      <c r="P3038" s="16" t="n">
        <f aca="false">SUM(K3038:O3038)/(Assumptions!$D$5-IF(K3038="",Assumptions!$B$15,0))*100</f>
        <v>71.7413993764575</v>
      </c>
      <c r="Q3038" s="7" t="str">
        <f aca="false">IF(J3038&gt;=Assumptions!$B$26,"High",IF(J3038&gt;=Assumptions!$B$27,"Mid","Low"))</f>
        <v>High</v>
      </c>
      <c r="R3038" s="7" t="str">
        <f aca="false">IF(P3038&gt;=Assumptions!$B$28,"High",IF(P3038&gt;=Assumptions!$B$29,"Mid","Low"))</f>
        <v>High</v>
      </c>
      <c r="S3038" s="7" t="str">
        <f aca="false">INDEX(Assumptions!$B$33:$B$41,MATCH(Q3038&amp;"|"&amp;R3038,Assumptions!$A$33:$A$41,0))</f>
        <v>Premier Advocates</v>
      </c>
      <c r="T3038" s="7" t="n">
        <f aca="false">IF(ISNUMBER(Data_Clean!V3038),J3038*Data_Clean!V3038,0)</f>
        <v>254.92019712</v>
      </c>
    </row>
    <row r="3039" customFormat="false" ht="15" hidden="false" customHeight="false" outlineLevel="0" collapsed="false">
      <c r="A3039" s="15" t="str">
        <f aca="false">Data_Clean!A3039</f>
        <v>CX103035</v>
      </c>
      <c r="B3039" s="14" t="n">
        <f aca="false">Data_Clean!G3039*Assumptions!$B$5</f>
        <v>116.183</v>
      </c>
      <c r="C3039" s="14" t="n">
        <f aca="false">IF(Data_Clean!H3039="",0,Data_Clean!H3039)*Assumptions!$B$6</f>
        <v>0</v>
      </c>
      <c r="D3039" s="14" t="n">
        <f aca="false">Data_Clean!I3039*Assumptions!$B$7</f>
        <v>0</v>
      </c>
      <c r="E3039" s="14" t="n">
        <f aca="false">Data_Clean!J3039*Assumptions!$B$8</f>
        <v>0</v>
      </c>
      <c r="F3039" s="14" t="n">
        <f aca="false">Data_Clean!K3039*Assumptions!$B$9</f>
        <v>0</v>
      </c>
      <c r="G3039" s="14" t="n">
        <f aca="false">Data_Clean!L3039*Assumptions!$B$10</f>
        <v>0</v>
      </c>
      <c r="H3039" s="14" t="n">
        <f aca="false">IF(OR(Data_Clean!M3039="",Data_Clean!N3039=""),0,Data_Clean!M3039*Data_Clean!N3039/100)*Assumptions!$B$13*Assumptions!$B$11</f>
        <v>0</v>
      </c>
      <c r="I3039" s="14" t="n">
        <f aca="false">Data_Clean!O3039*4*Assumptions!$B$12</f>
        <v>0</v>
      </c>
      <c r="J3039" s="14" t="n">
        <f aca="false">SUM(B3039:I3039)</f>
        <v>116.183</v>
      </c>
      <c r="K3039" s="16" t="n">
        <f aca="false">IF(Data_Clean!P3039="","",Assumptions!$B$15*0.5^(Data_Clean!P3039/Assumptions!$B$20))</f>
        <v>25.5200148285257</v>
      </c>
      <c r="L3039" s="16" t="n">
        <f aca="false">Assumptions!$B$16*MIN(1,LN(1+Data_Clean!Q3039)/LN(1+Assumptions!$B$21))</f>
        <v>14.320838960067</v>
      </c>
      <c r="M3039" s="16" t="n">
        <f aca="false">Assumptions!$B$17*(0.6*MIN(1,Data_Clean!R3039/Assumptions!$B$22)+0.4*IF(Data_Clean!S3039="",0,Data_Clean!S3039))</f>
        <v>11.418</v>
      </c>
      <c r="N3039" s="16" t="n">
        <f aca="false">Assumptions!$B$18*MIN(1,(Data_Clean!F3039-1)/Assumptions!$B$23)</f>
        <v>0</v>
      </c>
      <c r="O3039" s="16" t="n">
        <f aca="false">Assumptions!$B$19*(0.4*IF(Data_Clean!E3039="",0,MIN(1,Data_Clean!E3039/12/Assumptions!$B$24))+0.35*IF(Data_Clean!D3039="Y",1,0)+0.25*(1-MIN(Data_Clean!T3039,3)/3))/IF(Data_Clean!E3039="",0.6,1)</f>
        <v>15</v>
      </c>
      <c r="P3039" s="16" t="n">
        <f aca="false">SUM(K3039:O3039)/(Assumptions!$D$5-IF(K3039="",Assumptions!$B$15,0))*100</f>
        <v>66.2588537885927</v>
      </c>
      <c r="Q3039" s="7" t="str">
        <f aca="false">IF(J3039&gt;=Assumptions!$B$26,"High",IF(J3039&gt;=Assumptions!$B$27,"Mid","Low"))</f>
        <v>Low</v>
      </c>
      <c r="R3039" s="7" t="str">
        <f aca="false">IF(P3039&gt;=Assumptions!$B$28,"High",IF(P3039&gt;=Assumptions!$B$29,"Mid","Low"))</f>
        <v>Mid</v>
      </c>
      <c r="S3039" s="7" t="str">
        <f aca="false">INDEX(Assumptions!$B$33:$B$41,MATCH(Q3039&amp;"|"&amp;R3039,Assumptions!$A$33:$A$41,0))</f>
        <v>Light Touch</v>
      </c>
      <c r="T3039" s="7" t="n">
        <f aca="false">IF(ISNUMBER(Data_Clean!V3039),J3039*Data_Clean!V3039,0)</f>
        <v>4.2174429</v>
      </c>
    </row>
    <row r="3040" customFormat="false" ht="15" hidden="false" customHeight="false" outlineLevel="0" collapsed="false">
      <c r="A3040" s="15" t="str">
        <f aca="false">Data_Clean!A3040</f>
        <v>CX103036</v>
      </c>
      <c r="B3040" s="14" t="n">
        <f aca="false">Data_Clean!G3040*Assumptions!$B$5</f>
        <v>42.28675</v>
      </c>
      <c r="C3040" s="14" t="n">
        <f aca="false">IF(Data_Clean!H3040="",0,Data_Clean!H3040)*Assumptions!$B$6</f>
        <v>80.19948</v>
      </c>
      <c r="D3040" s="14" t="n">
        <f aca="false">Data_Clean!I3040*Assumptions!$B$7</f>
        <v>0</v>
      </c>
      <c r="E3040" s="14" t="n">
        <f aca="false">Data_Clean!J3040*Assumptions!$B$8</f>
        <v>0</v>
      </c>
      <c r="F3040" s="14" t="n">
        <f aca="false">Data_Clean!K3040*Assumptions!$B$9</f>
        <v>0</v>
      </c>
      <c r="G3040" s="14" t="n">
        <f aca="false">Data_Clean!L3040*Assumptions!$B$10</f>
        <v>0</v>
      </c>
      <c r="H3040" s="14" t="n">
        <f aca="false">IF(OR(Data_Clean!M3040="",Data_Clean!N3040=""),0,Data_Clean!M3040*Data_Clean!N3040/100)*Assumptions!$B$13*Assumptions!$B$11</f>
        <v>49.104</v>
      </c>
      <c r="I3040" s="14" t="n">
        <f aca="false">Data_Clean!O3040*4*Assumptions!$B$12</f>
        <v>5.244</v>
      </c>
      <c r="J3040" s="14" t="n">
        <f aca="false">SUM(B3040:I3040)</f>
        <v>176.83423</v>
      </c>
      <c r="K3040" s="16" t="n">
        <f aca="false">IF(Data_Clean!P3040="","",Assumptions!$B$15*0.5^(Data_Clean!P3040/Assumptions!$B$20))</f>
        <v>19.7926186615934</v>
      </c>
      <c r="L3040" s="16" t="n">
        <f aca="false">Assumptions!$B$16*MIN(1,LN(1+Data_Clean!Q3040)/LN(1+Assumptions!$B$21))</f>
        <v>14.7060656260474</v>
      </c>
      <c r="M3040" s="16" t="n">
        <f aca="false">Assumptions!$B$17*(0.6*MIN(1,Data_Clean!R3040/Assumptions!$B$22)+0.4*IF(Data_Clean!S3040="",0,Data_Clean!S3040))</f>
        <v>10.218</v>
      </c>
      <c r="N3040" s="16" t="n">
        <f aca="false">Assumptions!$B$18*MIN(1,(Data_Clean!F3040-1)/Assumptions!$B$23)</f>
        <v>10</v>
      </c>
      <c r="O3040" s="16" t="n">
        <f aca="false">Assumptions!$B$19*(0.4*IF(Data_Clean!E3040="",0,MIN(1,Data_Clean!E3040/12/Assumptions!$B$24))+0.35*IF(Data_Clean!D3040="Y",1,0)+0.25*(1-MIN(Data_Clean!T3040,3)/3))/IF(Data_Clean!E3040="",0.6,1)</f>
        <v>5.5</v>
      </c>
      <c r="P3040" s="16" t="n">
        <f aca="false">SUM(K3040:O3040)/(Assumptions!$D$5-IF(K3040="",Assumptions!$B$15,0))*100</f>
        <v>60.2166842876408</v>
      </c>
      <c r="Q3040" s="7" t="str">
        <f aca="false">IF(J3040&gt;=Assumptions!$B$26,"High",IF(J3040&gt;=Assumptions!$B$27,"Mid","Low"))</f>
        <v>Low</v>
      </c>
      <c r="R3040" s="7" t="str">
        <f aca="false">IF(P3040&gt;=Assumptions!$B$28,"High",IF(P3040&gt;=Assumptions!$B$29,"Mid","Low"))</f>
        <v>Mid</v>
      </c>
      <c r="S3040" s="7" t="str">
        <f aca="false">INDEX(Assumptions!$B$33:$B$41,MATCH(Q3040&amp;"|"&amp;R3040,Assumptions!$A$33:$A$41,0))</f>
        <v>Light Touch</v>
      </c>
      <c r="T3040" s="7" t="n">
        <f aca="false">IF(ISNUMBER(Data_Clean!V3040),J3040*Data_Clean!V3040,0)</f>
        <v>22.829299093</v>
      </c>
    </row>
    <row r="3041" customFormat="false" ht="15" hidden="false" customHeight="false" outlineLevel="0" collapsed="false">
      <c r="A3041" s="15" t="str">
        <f aca="false">Data_Clean!A3041</f>
        <v>CX103037</v>
      </c>
      <c r="B3041" s="14" t="n">
        <f aca="false">Data_Clean!G3041*Assumptions!$B$5</f>
        <v>102.59125</v>
      </c>
      <c r="C3041" s="14" t="n">
        <f aca="false">IF(Data_Clean!H3041="",0,Data_Clean!H3041)*Assumptions!$B$6</f>
        <v>0</v>
      </c>
      <c r="D3041" s="14" t="n">
        <f aca="false">Data_Clean!I3041*Assumptions!$B$7</f>
        <v>0</v>
      </c>
      <c r="E3041" s="14" t="n">
        <f aca="false">Data_Clean!J3041*Assumptions!$B$8</f>
        <v>0</v>
      </c>
      <c r="F3041" s="14" t="n">
        <f aca="false">Data_Clean!K3041*Assumptions!$B$9</f>
        <v>0</v>
      </c>
      <c r="G3041" s="14" t="n">
        <f aca="false">Data_Clean!L3041*Assumptions!$B$10</f>
        <v>0</v>
      </c>
      <c r="H3041" s="14" t="n">
        <f aca="false">IF(OR(Data_Clean!M3041="",Data_Clean!N3041=""),0,Data_Clean!M3041*Data_Clean!N3041/100)*Assumptions!$B$13*Assumptions!$B$11</f>
        <v>0</v>
      </c>
      <c r="I3041" s="14" t="n">
        <f aca="false">Data_Clean!O3041*4*Assumptions!$B$12</f>
        <v>0</v>
      </c>
      <c r="J3041" s="14" t="n">
        <f aca="false">SUM(B3041:I3041)</f>
        <v>102.59125</v>
      </c>
      <c r="K3041" s="16" t="n">
        <f aca="false">IF(Data_Clean!P3041="","",Assumptions!$B$15*0.5^(Data_Clean!P3041/Assumptions!$B$20))</f>
        <v>18.8988157484231</v>
      </c>
      <c r="L3041" s="16" t="n">
        <f aca="false">Assumptions!$B$16*MIN(1,LN(1+Data_Clean!Q3041)/LN(1+Assumptions!$B$21))</f>
        <v>10</v>
      </c>
      <c r="M3041" s="16" t="n">
        <f aca="false">Assumptions!$B$17*(0.6*MIN(1,Data_Clean!R3041/Assumptions!$B$22)+0.4*IF(Data_Clean!S3041="",0,Data_Clean!S3041))</f>
        <v>5.904</v>
      </c>
      <c r="N3041" s="16" t="n">
        <f aca="false">Assumptions!$B$18*MIN(1,(Data_Clean!F3041-1)/Assumptions!$B$23)</f>
        <v>5</v>
      </c>
      <c r="O3041" s="16" t="n">
        <f aca="false">Assumptions!$B$19*(0.4*IF(Data_Clean!E3041="",0,MIN(1,Data_Clean!E3041/12/Assumptions!$B$24))+0.35*IF(Data_Clean!D3041="Y",1,0)+0.25*(1-MIN(Data_Clean!T3041,3)/3))/IF(Data_Clean!E3041="",0.6,1)</f>
        <v>6</v>
      </c>
      <c r="P3041" s="16" t="n">
        <f aca="false">SUM(K3041:O3041)/(Assumptions!$D$5-IF(K3041="",Assumptions!$B$15,0))*100</f>
        <v>45.8028157484231</v>
      </c>
      <c r="Q3041" s="7" t="str">
        <f aca="false">IF(J3041&gt;=Assumptions!$B$26,"High",IF(J3041&gt;=Assumptions!$B$27,"Mid","Low"))</f>
        <v>Low</v>
      </c>
      <c r="R3041" s="7" t="str">
        <f aca="false">IF(P3041&gt;=Assumptions!$B$28,"High",IF(P3041&gt;=Assumptions!$B$29,"Mid","Low"))</f>
        <v>Low</v>
      </c>
      <c r="S3041" s="7" t="str">
        <f aca="false">INDEX(Assumptions!$B$33:$B$41,MATCH(Q3041&amp;"|"&amp;R3041,Assumptions!$A$33:$A$41,0))</f>
        <v>Dormant &amp; Low Value</v>
      </c>
      <c r="T3041" s="7" t="n">
        <f aca="false">IF(ISNUMBER(Data_Clean!V3041),J3041*Data_Clean!V3041,0)</f>
        <v>50.74163225</v>
      </c>
    </row>
    <row r="3042" customFormat="false" ht="15" hidden="false" customHeight="false" outlineLevel="0" collapsed="false">
      <c r="A3042" s="15" t="str">
        <f aca="false">Data_Clean!A3042</f>
        <v>CX103038</v>
      </c>
      <c r="B3042" s="14" t="n">
        <f aca="false">Data_Clean!G3042*Assumptions!$B$5</f>
        <v>33.99075</v>
      </c>
      <c r="C3042" s="14" t="n">
        <f aca="false">IF(Data_Clean!H3042="",0,Data_Clean!H3042)*Assumptions!$B$6</f>
        <v>0</v>
      </c>
      <c r="D3042" s="14" t="n">
        <f aca="false">Data_Clean!I3042*Assumptions!$B$7</f>
        <v>120</v>
      </c>
      <c r="E3042" s="14" t="n">
        <f aca="false">Data_Clean!J3042*Assumptions!$B$8</f>
        <v>0</v>
      </c>
      <c r="F3042" s="14" t="n">
        <f aca="false">Data_Clean!K3042*Assumptions!$B$9</f>
        <v>0</v>
      </c>
      <c r="G3042" s="14" t="n">
        <f aca="false">Data_Clean!L3042*Assumptions!$B$10</f>
        <v>308.7</v>
      </c>
      <c r="H3042" s="14" t="n">
        <f aca="false">IF(OR(Data_Clean!M3042="",Data_Clean!N3042=""),0,Data_Clean!M3042*Data_Clean!N3042/100)*Assumptions!$B$13*Assumptions!$B$11</f>
        <v>0</v>
      </c>
      <c r="I3042" s="14" t="n">
        <f aca="false">Data_Clean!O3042*4*Assumptions!$B$12</f>
        <v>0</v>
      </c>
      <c r="J3042" s="14" t="n">
        <f aca="false">SUM(B3042:I3042)</f>
        <v>462.69075</v>
      </c>
      <c r="K3042" s="16" t="n">
        <f aca="false">IF(Data_Clean!P3042="","",Assumptions!$B$15*0.5^(Data_Clean!P3042/Assumptions!$B$20))</f>
        <v>30</v>
      </c>
      <c r="L3042" s="16" t="n">
        <f aca="false">Assumptions!$B$16*MIN(1,LN(1+Data_Clean!Q3042)/LN(1+Assumptions!$B$21))</f>
        <v>9.60252567789128</v>
      </c>
      <c r="M3042" s="16" t="n">
        <f aca="false">Assumptions!$B$17*(0.6*MIN(1,Data_Clean!R3042/Assumptions!$B$22)+0.4*IF(Data_Clean!S3042="",0,Data_Clean!S3042))</f>
        <v>8.652</v>
      </c>
      <c r="N3042" s="16" t="n">
        <f aca="false">Assumptions!$B$18*MIN(1,(Data_Clean!F3042-1)/Assumptions!$B$23)</f>
        <v>10</v>
      </c>
      <c r="O3042" s="16" t="n">
        <f aca="false">Assumptions!$B$19*(0.4*IF(Data_Clean!E3042="",0,MIN(1,Data_Clean!E3042/12/Assumptions!$B$24))+0.35*IF(Data_Clean!D3042="Y",1,0)+0.25*(1-MIN(Data_Clean!T3042,3)/3))/IF(Data_Clean!E3042="",0.6,1)</f>
        <v>9.35</v>
      </c>
      <c r="P3042" s="16" t="n">
        <f aca="false">SUM(K3042:O3042)/(Assumptions!$D$5-IF(K3042="",Assumptions!$B$15,0))*100</f>
        <v>67.6045256778913</v>
      </c>
      <c r="Q3042" s="7" t="str">
        <f aca="false">IF(J3042&gt;=Assumptions!$B$26,"High",IF(J3042&gt;=Assumptions!$B$27,"Mid","Low"))</f>
        <v>Mid</v>
      </c>
      <c r="R3042" s="7" t="str">
        <f aca="false">IF(P3042&gt;=Assumptions!$B$28,"High",IF(P3042&gt;=Assumptions!$B$29,"Mid","Low"))</f>
        <v>Mid</v>
      </c>
      <c r="S3042" s="7" t="str">
        <f aca="false">INDEX(Assumptions!$B$33:$B$41,MATCH(Q3042&amp;"|"&amp;R3042,Assumptions!$A$33:$A$41,0))</f>
        <v>Established Core</v>
      </c>
      <c r="T3042" s="7" t="n">
        <f aca="false">IF(ISNUMBER(Data_Clean!V3042),J3042*Data_Clean!V3042,0)</f>
        <v>27.66890685</v>
      </c>
    </row>
    <row r="3043" customFormat="false" ht="15" hidden="false" customHeight="false" outlineLevel="0" collapsed="false">
      <c r="A3043" s="15" t="str">
        <f aca="false">Data_Clean!A3043</f>
        <v>CX103039</v>
      </c>
      <c r="B3043" s="14" t="n">
        <f aca="false">Data_Clean!G3043*Assumptions!$B$5</f>
        <v>237.26775</v>
      </c>
      <c r="C3043" s="14" t="n">
        <f aca="false">IF(Data_Clean!H3043="",0,Data_Clean!H3043)*Assumptions!$B$6</f>
        <v>0</v>
      </c>
      <c r="D3043" s="14" t="n">
        <f aca="false">Data_Clean!I3043*Assumptions!$B$7</f>
        <v>0</v>
      </c>
      <c r="E3043" s="14" t="n">
        <f aca="false">Data_Clean!J3043*Assumptions!$B$8</f>
        <v>0</v>
      </c>
      <c r="F3043" s="14" t="n">
        <f aca="false">Data_Clean!K3043*Assumptions!$B$9</f>
        <v>0</v>
      </c>
      <c r="G3043" s="14" t="n">
        <f aca="false">Data_Clean!L3043*Assumptions!$B$10</f>
        <v>0</v>
      </c>
      <c r="H3043" s="14" t="n">
        <f aca="false">IF(OR(Data_Clean!M3043="",Data_Clean!N3043=""),0,Data_Clean!M3043*Data_Clean!N3043/100)*Assumptions!$B$13*Assumptions!$B$11</f>
        <v>0</v>
      </c>
      <c r="I3043" s="14" t="n">
        <f aca="false">Data_Clean!O3043*4*Assumptions!$B$12</f>
        <v>0</v>
      </c>
      <c r="J3043" s="14" t="n">
        <f aca="false">SUM(B3043:I3043)</f>
        <v>237.26775</v>
      </c>
      <c r="K3043" s="16" t="n">
        <f aca="false">IF(Data_Clean!P3043="","",Assumptions!$B$15*0.5^(Data_Clean!P3043/Assumptions!$B$20))</f>
        <v>27.9909897461042</v>
      </c>
      <c r="L3043" s="16" t="n">
        <f aca="false">Assumptions!$B$16*MIN(1,LN(1+Data_Clean!Q3043)/LN(1+Assumptions!$B$21))</f>
        <v>14.320838960067</v>
      </c>
      <c r="M3043" s="16" t="n">
        <f aca="false">Assumptions!$B$17*(0.6*MIN(1,Data_Clean!R3043/Assumptions!$B$22)+0.4*IF(Data_Clean!S3043="",0,Data_Clean!S3043))</f>
        <v>10.074</v>
      </c>
      <c r="N3043" s="16" t="n">
        <f aca="false">Assumptions!$B$18*MIN(1,(Data_Clean!F3043-1)/Assumptions!$B$23)</f>
        <v>0</v>
      </c>
      <c r="O3043" s="16" t="n">
        <f aca="false">Assumptions!$B$19*(0.4*IF(Data_Clean!E3043="",0,MIN(1,Data_Clean!E3043/12/Assumptions!$B$24))+0.35*IF(Data_Clean!D3043="Y",1,0)+0.25*(1-MIN(Data_Clean!T3043,3)/3))/IF(Data_Clean!E3043="",0.6,1)</f>
        <v>4.6</v>
      </c>
      <c r="P3043" s="16" t="n">
        <f aca="false">SUM(K3043:O3043)/(Assumptions!$D$5-IF(K3043="",Assumptions!$B$15,0))*100</f>
        <v>56.9858287061713</v>
      </c>
      <c r="Q3043" s="7" t="str">
        <f aca="false">IF(J3043&gt;=Assumptions!$B$26,"High",IF(J3043&gt;=Assumptions!$B$27,"Mid","Low"))</f>
        <v>Low</v>
      </c>
      <c r="R3043" s="7" t="str">
        <f aca="false">IF(P3043&gt;=Assumptions!$B$28,"High",IF(P3043&gt;=Assumptions!$B$29,"Mid","Low"))</f>
        <v>Mid</v>
      </c>
      <c r="S3043" s="7" t="str">
        <f aca="false">INDEX(Assumptions!$B$33:$B$41,MATCH(Q3043&amp;"|"&amp;R3043,Assumptions!$A$33:$A$41,0))</f>
        <v>Light Touch</v>
      </c>
      <c r="T3043" s="7" t="n">
        <f aca="false">IF(ISNUMBER(Data_Clean!V3043),J3043*Data_Clean!V3043,0)</f>
        <v>25.363922475</v>
      </c>
    </row>
    <row r="3044" customFormat="false" ht="15" hidden="false" customHeight="false" outlineLevel="0" collapsed="false">
      <c r="A3044" s="15" t="str">
        <f aca="false">Data_Clean!A3044</f>
        <v>CX103040</v>
      </c>
      <c r="B3044" s="14" t="n">
        <f aca="false">Data_Clean!G3044*Assumptions!$B$5</f>
        <v>58.01375</v>
      </c>
      <c r="C3044" s="14" t="n">
        <f aca="false">IF(Data_Clean!H3044="",0,Data_Clean!H3044)*Assumptions!$B$6</f>
        <v>0</v>
      </c>
      <c r="D3044" s="14" t="n">
        <f aca="false">Data_Clean!I3044*Assumptions!$B$7</f>
        <v>193.6</v>
      </c>
      <c r="E3044" s="14" t="n">
        <f aca="false">Data_Clean!J3044*Assumptions!$B$8</f>
        <v>0</v>
      </c>
      <c r="F3044" s="14" t="n">
        <f aca="false">Data_Clean!K3044*Assumptions!$B$9</f>
        <v>1823.8</v>
      </c>
      <c r="G3044" s="14" t="n">
        <f aca="false">Data_Clean!L3044*Assumptions!$B$10</f>
        <v>0</v>
      </c>
      <c r="H3044" s="14" t="n">
        <f aca="false">IF(OR(Data_Clean!M3044="",Data_Clean!N3044=""),0,Data_Clean!M3044*Data_Clean!N3044/100)*Assumptions!$B$13*Assumptions!$B$11</f>
        <v>0</v>
      </c>
      <c r="I3044" s="14" t="n">
        <f aca="false">Data_Clean!O3044*4*Assumptions!$B$12</f>
        <v>0</v>
      </c>
      <c r="J3044" s="14" t="n">
        <f aca="false">SUM(B3044:I3044)</f>
        <v>2075.41375</v>
      </c>
      <c r="K3044" s="16" t="n">
        <f aca="false">IF(Data_Clean!P3044="","",Assumptions!$B$15*0.5^(Data_Clean!P3044/Assumptions!$B$20))</f>
        <v>18.8988157484231</v>
      </c>
      <c r="L3044" s="16" t="n">
        <f aca="false">Assumptions!$B$16*MIN(1,LN(1+Data_Clean!Q3044)/LN(1+Assumptions!$B$21))</f>
        <v>9.16313819982653</v>
      </c>
      <c r="M3044" s="16" t="n">
        <f aca="false">Assumptions!$B$17*(0.6*MIN(1,Data_Clean!R3044/Assumptions!$B$22)+0.4*IF(Data_Clean!S3044="",0,Data_Clean!S3044))</f>
        <v>4.728</v>
      </c>
      <c r="N3044" s="16" t="n">
        <f aca="false">Assumptions!$B$18*MIN(1,(Data_Clean!F3044-1)/Assumptions!$B$23)</f>
        <v>10</v>
      </c>
      <c r="O3044" s="16" t="n">
        <f aca="false">Assumptions!$B$19*(0.4*IF(Data_Clean!E3044="",0,MIN(1,Data_Clean!E3044/12/Assumptions!$B$24))+0.35*IF(Data_Clean!D3044="Y",1,0)+0.25*(1-MIN(Data_Clean!T3044,3)/3))/IF(Data_Clean!E3044="",0.6,1)</f>
        <v>3.8</v>
      </c>
      <c r="P3044" s="16" t="n">
        <f aca="false">SUM(K3044:O3044)/(Assumptions!$D$5-IF(K3044="",Assumptions!$B$15,0))*100</f>
        <v>46.5899539482496</v>
      </c>
      <c r="Q3044" s="7" t="str">
        <f aca="false">IF(J3044&gt;=Assumptions!$B$26,"High",IF(J3044&gt;=Assumptions!$B$27,"Mid","Low"))</f>
        <v>High</v>
      </c>
      <c r="R3044" s="7" t="str">
        <f aca="false">IF(P3044&gt;=Assumptions!$B$28,"High",IF(P3044&gt;=Assumptions!$B$29,"Mid","Low"))</f>
        <v>Low</v>
      </c>
      <c r="S3044" s="7" t="str">
        <f aca="false">INDEX(Assumptions!$B$33:$B$41,MATCH(Q3044&amp;"|"&amp;R3044,Assumptions!$A$33:$A$41,0))</f>
        <v>Affluent Drifters</v>
      </c>
      <c r="T3044" s="7" t="n">
        <f aca="false">IF(ISNUMBER(Data_Clean!V3044),J3044*Data_Clean!V3044,0)</f>
        <v>306.74615225</v>
      </c>
    </row>
    <row r="3045" customFormat="false" ht="15" hidden="false" customHeight="false" outlineLevel="0" collapsed="false">
      <c r="A3045" s="15" t="str">
        <f aca="false">Data_Clean!A3045</f>
        <v>CX103041</v>
      </c>
      <c r="B3045" s="14" t="n">
        <f aca="false">Data_Clean!G3045*Assumptions!$B$5</f>
        <v>117.216</v>
      </c>
      <c r="C3045" s="14" t="n">
        <f aca="false">IF(Data_Clean!H3045="",0,Data_Clean!H3045)*Assumptions!$B$6</f>
        <v>227.76612</v>
      </c>
      <c r="D3045" s="14" t="n">
        <f aca="false">Data_Clean!I3045*Assumptions!$B$7</f>
        <v>0</v>
      </c>
      <c r="E3045" s="14" t="n">
        <f aca="false">Data_Clean!J3045*Assumptions!$B$8</f>
        <v>0</v>
      </c>
      <c r="F3045" s="14" t="n">
        <f aca="false">Data_Clean!K3045*Assumptions!$B$9</f>
        <v>2121.9</v>
      </c>
      <c r="G3045" s="14" t="n">
        <f aca="false">Data_Clean!L3045*Assumptions!$B$10</f>
        <v>0</v>
      </c>
      <c r="H3045" s="14" t="n">
        <f aca="false">IF(OR(Data_Clean!M3045="",Data_Clean!N3045=""),0,Data_Clean!M3045*Data_Clean!N3045/100)*Assumptions!$B$13*Assumptions!$B$11</f>
        <v>135.24</v>
      </c>
      <c r="I3045" s="14" t="n">
        <f aca="false">Data_Clean!O3045*4*Assumptions!$B$12</f>
        <v>20.01312</v>
      </c>
      <c r="J3045" s="14" t="n">
        <f aca="false">SUM(B3045:I3045)</f>
        <v>2622.13524</v>
      </c>
      <c r="K3045" s="16" t="n">
        <f aca="false">IF(Data_Clean!P3045="","",Assumptions!$B$15*0.5^(Data_Clean!P3045/Assumptions!$B$20))</f>
        <v>7.32869976325685</v>
      </c>
      <c r="L3045" s="16" t="n">
        <f aca="false">Assumptions!$B$16*MIN(1,LN(1+Data_Clean!Q3045)/LN(1+Assumptions!$B$21))</f>
        <v>11.5625930527155</v>
      </c>
      <c r="M3045" s="16" t="n">
        <f aca="false">Assumptions!$B$17*(0.6*MIN(1,Data_Clean!R3045/Assumptions!$B$22)+0.4*IF(Data_Clean!S3045="",0,Data_Clean!S3045))</f>
        <v>10.02</v>
      </c>
      <c r="N3045" s="16" t="n">
        <f aca="false">Assumptions!$B$18*MIN(1,(Data_Clean!F3045-1)/Assumptions!$B$23)</f>
        <v>20</v>
      </c>
      <c r="O3045" s="16" t="n">
        <f aca="false">Assumptions!$B$19*(0.4*IF(Data_Clean!E3045="",0,MIN(1,Data_Clean!E3045/12/Assumptions!$B$24))+0.35*IF(Data_Clean!D3045="Y",1,0)+0.25*(1-MIN(Data_Clean!T3045,3)/3))/IF(Data_Clean!E3045="",0.6,1)</f>
        <v>5.9</v>
      </c>
      <c r="P3045" s="16" t="n">
        <f aca="false">SUM(K3045:O3045)/(Assumptions!$D$5-IF(K3045="",Assumptions!$B$15,0))*100</f>
        <v>54.8112928159724</v>
      </c>
      <c r="Q3045" s="7" t="str">
        <f aca="false">IF(J3045&gt;=Assumptions!$B$26,"High",IF(J3045&gt;=Assumptions!$B$27,"Mid","Low"))</f>
        <v>High</v>
      </c>
      <c r="R3045" s="7" t="str">
        <f aca="false">IF(P3045&gt;=Assumptions!$B$28,"High",IF(P3045&gt;=Assumptions!$B$29,"Mid","Low"))</f>
        <v>Mid</v>
      </c>
      <c r="S3045" s="7" t="str">
        <f aca="false">INDEX(Assumptions!$B$33:$B$41,MATCH(Q3045&amp;"|"&amp;R3045,Assumptions!$A$33:$A$41,0))</f>
        <v>Established Core</v>
      </c>
      <c r="T3045" s="7" t="n">
        <f aca="false">IF(ISNUMBER(Data_Clean!V3045),J3045*Data_Clean!V3045,0)</f>
        <v>145.790719344</v>
      </c>
    </row>
    <row r="3046" customFormat="false" ht="15" hidden="false" customHeight="false" outlineLevel="0" collapsed="false">
      <c r="A3046" s="15" t="str">
        <f aca="false">Data_Clean!A3046</f>
        <v>CX103042</v>
      </c>
      <c r="B3046" s="14" t="n">
        <f aca="false">Data_Clean!G3046*Assumptions!$B$5</f>
        <v>310.14125</v>
      </c>
      <c r="C3046" s="14" t="n">
        <f aca="false">IF(Data_Clean!H3046="",0,Data_Clean!H3046)*Assumptions!$B$6</f>
        <v>449.322</v>
      </c>
      <c r="D3046" s="14" t="n">
        <f aca="false">Data_Clean!I3046*Assumptions!$B$7</f>
        <v>739.2</v>
      </c>
      <c r="E3046" s="14" t="n">
        <f aca="false">Data_Clean!J3046*Assumptions!$B$8</f>
        <v>608.324025</v>
      </c>
      <c r="F3046" s="14" t="n">
        <f aca="false">Data_Clean!K3046*Assumptions!$B$9</f>
        <v>0</v>
      </c>
      <c r="G3046" s="14" t="n">
        <f aca="false">Data_Clean!L3046*Assumptions!$B$10</f>
        <v>0</v>
      </c>
      <c r="H3046" s="14" t="n">
        <f aca="false">IF(OR(Data_Clean!M3046="",Data_Clean!N3046=""),0,Data_Clean!M3046*Data_Clean!N3046/100)*Assumptions!$B$13*Assumptions!$B$11</f>
        <v>98.604</v>
      </c>
      <c r="I3046" s="14" t="n">
        <f aca="false">Data_Clean!O3046*4*Assumptions!$B$12</f>
        <v>88.89408</v>
      </c>
      <c r="J3046" s="14" t="n">
        <f aca="false">SUM(B3046:I3046)</f>
        <v>2294.485355</v>
      </c>
      <c r="K3046" s="16" t="n">
        <f aca="false">IF(Data_Clean!P3046="","",Assumptions!$B$15*0.5^(Data_Clean!P3046/Assumptions!$B$20))</f>
        <v>27.9909897461042</v>
      </c>
      <c r="L3046" s="16" t="n">
        <f aca="false">Assumptions!$B$16*MIN(1,LN(1+Data_Clean!Q3046)/LN(1+Assumptions!$B$21))</f>
        <v>19.3686144337793</v>
      </c>
      <c r="M3046" s="16" t="n">
        <f aca="false">Assumptions!$B$17*(0.6*MIN(1,Data_Clean!R3046/Assumptions!$B$22)+0.4*IF(Data_Clean!S3046="",0,Data_Clean!S3046))</f>
        <v>2.394</v>
      </c>
      <c r="N3046" s="16" t="n">
        <f aca="false">Assumptions!$B$18*MIN(1,(Data_Clean!F3046-1)/Assumptions!$B$23)</f>
        <v>20</v>
      </c>
      <c r="O3046" s="16" t="n">
        <f aca="false">Assumptions!$B$19*(0.4*IF(Data_Clean!E3046="",0,MIN(1,Data_Clean!E3046/12/Assumptions!$B$24))+0.35*IF(Data_Clean!D3046="Y",1,0)+0.25*(1-MIN(Data_Clean!T3046,3)/3))/IF(Data_Clean!E3046="",0.6,1)</f>
        <v>10.7</v>
      </c>
      <c r="P3046" s="16" t="n">
        <f aca="false">SUM(K3046:O3046)/(Assumptions!$D$5-IF(K3046="",Assumptions!$B$15,0))*100</f>
        <v>80.4536041798835</v>
      </c>
      <c r="Q3046" s="7" t="str">
        <f aca="false">IF(J3046&gt;=Assumptions!$B$26,"High",IF(J3046&gt;=Assumptions!$B$27,"Mid","Low"))</f>
        <v>High</v>
      </c>
      <c r="R3046" s="7" t="str">
        <f aca="false">IF(P3046&gt;=Assumptions!$B$28,"High",IF(P3046&gt;=Assumptions!$B$29,"Mid","Low"))</f>
        <v>High</v>
      </c>
      <c r="S3046" s="7" t="str">
        <f aca="false">INDEX(Assumptions!$B$33:$B$41,MATCH(Q3046&amp;"|"&amp;R3046,Assumptions!$A$33:$A$41,0))</f>
        <v>Premier Advocates</v>
      </c>
      <c r="T3046" s="7" t="n">
        <f aca="false">IF(ISNUMBER(Data_Clean!V3046),J3046*Data_Clean!V3046,0)</f>
        <v>30.746103757</v>
      </c>
    </row>
    <row r="3047" customFormat="false" ht="15" hidden="false" customHeight="false" outlineLevel="0" collapsed="false">
      <c r="A3047" s="15" t="str">
        <f aca="false">Data_Clean!A3047</f>
        <v>CX103043</v>
      </c>
      <c r="B3047" s="14" t="n">
        <f aca="false">Data_Clean!G3047*Assumptions!$B$5</f>
        <v>62.0725</v>
      </c>
      <c r="C3047" s="14" t="n">
        <f aca="false">IF(Data_Clean!H3047="",0,Data_Clean!H3047)*Assumptions!$B$6</f>
        <v>80.15004</v>
      </c>
      <c r="D3047" s="14" t="n">
        <f aca="false">Data_Clean!I3047*Assumptions!$B$7</f>
        <v>120.8</v>
      </c>
      <c r="E3047" s="14" t="n">
        <f aca="false">Data_Clean!J3047*Assumptions!$B$8</f>
        <v>0</v>
      </c>
      <c r="F3047" s="14" t="n">
        <f aca="false">Data_Clean!K3047*Assumptions!$B$9</f>
        <v>0</v>
      </c>
      <c r="G3047" s="14" t="n">
        <f aca="false">Data_Clean!L3047*Assumptions!$B$10</f>
        <v>490.5</v>
      </c>
      <c r="H3047" s="14" t="n">
        <f aca="false">IF(OR(Data_Clean!M3047="",Data_Clean!N3047=""),0,Data_Clean!M3047*Data_Clean!N3047/100)*Assumptions!$B$13*Assumptions!$B$11</f>
        <v>99.456</v>
      </c>
      <c r="I3047" s="14" t="n">
        <f aca="false">Data_Clean!O3047*4*Assumptions!$B$12</f>
        <v>3.108</v>
      </c>
      <c r="J3047" s="14" t="n">
        <f aca="false">SUM(B3047:I3047)</f>
        <v>856.08654</v>
      </c>
      <c r="K3047" s="16" t="n">
        <f aca="false">IF(Data_Clean!P3047="","",Assumptions!$B$15*0.5^(Data_Clean!P3047/Assumptions!$B$20))</f>
        <v>28.6452481173125</v>
      </c>
      <c r="L3047" s="16" t="n">
        <f aca="false">Assumptions!$B$16*MIN(1,LN(1+Data_Clean!Q3047)/LN(1+Assumptions!$B$21))</f>
        <v>11.5625930527155</v>
      </c>
      <c r="M3047" s="16" t="n">
        <f aca="false">Assumptions!$B$17*(0.6*MIN(1,Data_Clean!R3047/Assumptions!$B$22)+0.4*IF(Data_Clean!S3047="",0,Data_Clean!S3047))</f>
        <v>10.764</v>
      </c>
      <c r="N3047" s="16" t="n">
        <f aca="false">Assumptions!$B$18*MIN(1,(Data_Clean!F3047-1)/Assumptions!$B$23)</f>
        <v>20</v>
      </c>
      <c r="O3047" s="16" t="n">
        <f aca="false">Assumptions!$B$19*(0.4*IF(Data_Clean!E3047="",0,MIN(1,Data_Clean!E3047/12/Assumptions!$B$24))+0.35*IF(Data_Clean!D3047="Y",1,0)+0.25*(1-MIN(Data_Clean!T3047,3)/3))/IF(Data_Clean!E3047="",0.6,1)</f>
        <v>5.25</v>
      </c>
      <c r="P3047" s="16" t="n">
        <f aca="false">SUM(K3047:O3047)/(Assumptions!$D$5-IF(K3047="",Assumptions!$B$15,0))*100</f>
        <v>76.221841170028</v>
      </c>
      <c r="Q3047" s="7" t="str">
        <f aca="false">IF(J3047&gt;=Assumptions!$B$26,"High",IF(J3047&gt;=Assumptions!$B$27,"Mid","Low"))</f>
        <v>Mid</v>
      </c>
      <c r="R3047" s="7" t="str">
        <f aca="false">IF(P3047&gt;=Assumptions!$B$28,"High",IF(P3047&gt;=Assumptions!$B$29,"Mid","Low"))</f>
        <v>High</v>
      </c>
      <c r="S3047" s="7" t="str">
        <f aca="false">INDEX(Assumptions!$B$33:$B$41,MATCH(Q3047&amp;"|"&amp;R3047,Assumptions!$A$33:$A$41,0))</f>
        <v>Engaged Builders</v>
      </c>
      <c r="T3047" s="7" t="n">
        <f aca="false">IF(ISNUMBER(Data_Clean!V3047),J3047*Data_Clean!V3047,0)</f>
        <v>29.791811592</v>
      </c>
    </row>
    <row r="3048" customFormat="false" ht="15" hidden="false" customHeight="false" outlineLevel="0" collapsed="false">
      <c r="A3048" s="15" t="str">
        <f aca="false">Data_Clean!A3048</f>
        <v>CX103044</v>
      </c>
      <c r="B3048" s="14" t="n">
        <f aca="false">Data_Clean!G3048*Assumptions!$B$5</f>
        <v>93.6245</v>
      </c>
      <c r="C3048" s="14" t="n">
        <f aca="false">IF(Data_Clean!H3048="",0,Data_Clean!H3048)*Assumptions!$B$6</f>
        <v>1508.89752</v>
      </c>
      <c r="D3048" s="14" t="n">
        <f aca="false">Data_Clean!I3048*Assumptions!$B$7</f>
        <v>0</v>
      </c>
      <c r="E3048" s="14" t="n">
        <f aca="false">Data_Clean!J3048*Assumptions!$B$8</f>
        <v>0</v>
      </c>
      <c r="F3048" s="14" t="n">
        <f aca="false">Data_Clean!K3048*Assumptions!$B$9</f>
        <v>0</v>
      </c>
      <c r="G3048" s="14" t="n">
        <f aca="false">Data_Clean!L3048*Assumptions!$B$10</f>
        <v>0</v>
      </c>
      <c r="H3048" s="14" t="n">
        <f aca="false">IF(OR(Data_Clean!M3048="",Data_Clean!N3048=""),0,Data_Clean!M3048*Data_Clean!N3048/100)*Assumptions!$B$13*Assumptions!$B$11</f>
        <v>0</v>
      </c>
      <c r="I3048" s="14" t="n">
        <f aca="false">Data_Clean!O3048*4*Assumptions!$B$12</f>
        <v>0</v>
      </c>
      <c r="J3048" s="14" t="n">
        <f aca="false">SUM(B3048:I3048)</f>
        <v>1602.52202</v>
      </c>
      <c r="K3048" s="16" t="n">
        <f aca="false">IF(Data_Clean!P3048="","",Assumptions!$B$15*0.5^(Data_Clean!P3048/Assumptions!$B$20))</f>
        <v>23.267171427506</v>
      </c>
      <c r="L3048" s="16" t="n">
        <f aca="false">Assumptions!$B$16*MIN(1,LN(1+Data_Clean!Q3048)/LN(1+Assumptions!$B$21))</f>
        <v>14.4532413158944</v>
      </c>
      <c r="M3048" s="16" t="n">
        <f aca="false">Assumptions!$B$17*(0.6*MIN(1,Data_Clean!R3048/Assumptions!$B$22)+0.4*IF(Data_Clean!S3048="",0,Data_Clean!S3048))</f>
        <v>3.75</v>
      </c>
      <c r="N3048" s="16" t="n">
        <f aca="false">Assumptions!$B$18*MIN(1,(Data_Clean!F3048-1)/Assumptions!$B$23)</f>
        <v>5</v>
      </c>
      <c r="O3048" s="16" t="n">
        <f aca="false">Assumptions!$B$19*(0.4*IF(Data_Clean!E3048="",0,MIN(1,Data_Clean!E3048/12/Assumptions!$B$24))+0.35*IF(Data_Clean!D3048="Y",1,0)+0.25*(1-MIN(Data_Clean!T3048,3)/3))/IF(Data_Clean!E3048="",0.6,1)</f>
        <v>9.95</v>
      </c>
      <c r="P3048" s="16" t="n">
        <f aca="false">SUM(K3048:O3048)/(Assumptions!$D$5-IF(K3048="",Assumptions!$B$15,0))*100</f>
        <v>56.4204127434004</v>
      </c>
      <c r="Q3048" s="7" t="str">
        <f aca="false">IF(J3048&gt;=Assumptions!$B$26,"High",IF(J3048&gt;=Assumptions!$B$27,"Mid","Low"))</f>
        <v>High</v>
      </c>
      <c r="R3048" s="7" t="str">
        <f aca="false">IF(P3048&gt;=Assumptions!$B$28,"High",IF(P3048&gt;=Assumptions!$B$29,"Mid","Low"))</f>
        <v>Mid</v>
      </c>
      <c r="S3048" s="7" t="str">
        <f aca="false">INDEX(Assumptions!$B$33:$B$41,MATCH(Q3048&amp;"|"&amp;R3048,Assumptions!$A$33:$A$41,0))</f>
        <v>Established Core</v>
      </c>
      <c r="T3048" s="7" t="n">
        <f aca="false">IF(ISNUMBER(Data_Clean!V3048),J3048*Data_Clean!V3048,0)</f>
        <v>68.90844686</v>
      </c>
    </row>
    <row r="3049" customFormat="false" ht="15" hidden="false" customHeight="false" outlineLevel="0" collapsed="false">
      <c r="A3049" s="15" t="str">
        <f aca="false">Data_Clean!A3049</f>
        <v>CX103045</v>
      </c>
      <c r="B3049" s="14" t="n">
        <f aca="false">Data_Clean!G3049*Assumptions!$B$5</f>
        <v>91.08175</v>
      </c>
      <c r="C3049" s="14" t="n">
        <f aca="false">IF(Data_Clean!H3049="",0,Data_Clean!H3049)*Assumptions!$B$6</f>
        <v>66.47724</v>
      </c>
      <c r="D3049" s="14" t="n">
        <f aca="false">Data_Clean!I3049*Assumptions!$B$7</f>
        <v>0</v>
      </c>
      <c r="E3049" s="14" t="n">
        <f aca="false">Data_Clean!J3049*Assumptions!$B$8</f>
        <v>0</v>
      </c>
      <c r="F3049" s="14" t="n">
        <f aca="false">Data_Clean!K3049*Assumptions!$B$9</f>
        <v>0</v>
      </c>
      <c r="G3049" s="14" t="n">
        <f aca="false">Data_Clean!L3049*Assumptions!$B$10</f>
        <v>877.5</v>
      </c>
      <c r="H3049" s="14" t="n">
        <f aca="false">IF(OR(Data_Clean!M3049="",Data_Clean!N3049=""),0,Data_Clean!M3049*Data_Clean!N3049/100)*Assumptions!$B$13*Assumptions!$B$11</f>
        <v>0</v>
      </c>
      <c r="I3049" s="14" t="n">
        <f aca="false">Data_Clean!O3049*4*Assumptions!$B$12</f>
        <v>0</v>
      </c>
      <c r="J3049" s="14" t="n">
        <f aca="false">SUM(B3049:I3049)</f>
        <v>1035.05899</v>
      </c>
      <c r="K3049" s="16" t="n">
        <f aca="false">IF(Data_Clean!P3049="","",Assumptions!$B$15*0.5^(Data_Clean!P3049/Assumptions!$B$20))</f>
        <v>26.1165168988837</v>
      </c>
      <c r="L3049" s="16" t="n">
        <f aca="false">Assumptions!$B$16*MIN(1,LN(1+Data_Clean!Q3049)/LN(1+Assumptions!$B$21))</f>
        <v>13.7447072997398</v>
      </c>
      <c r="M3049" s="16" t="n">
        <f aca="false">Assumptions!$B$17*(0.6*MIN(1,Data_Clean!R3049/Assumptions!$B$22)+0.4*IF(Data_Clean!S3049="",0,Data_Clean!S3049))</f>
        <v>3.342</v>
      </c>
      <c r="N3049" s="16" t="n">
        <f aca="false">Assumptions!$B$18*MIN(1,(Data_Clean!F3049-1)/Assumptions!$B$23)</f>
        <v>15</v>
      </c>
      <c r="O3049" s="16" t="n">
        <f aca="false">Assumptions!$B$19*(0.4*IF(Data_Clean!E3049="",0,MIN(1,Data_Clean!E3049/12/Assumptions!$B$24))+0.35*IF(Data_Clean!D3049="Y",1,0)+0.25*(1-MIN(Data_Clean!T3049,3)/3))/IF(Data_Clean!E3049="",0.6,1)</f>
        <v>9.75</v>
      </c>
      <c r="P3049" s="16" t="n">
        <f aca="false">SUM(K3049:O3049)/(Assumptions!$D$5-IF(K3049="",Assumptions!$B$15,0))*100</f>
        <v>67.9532241986235</v>
      </c>
      <c r="Q3049" s="7" t="str">
        <f aca="false">IF(J3049&gt;=Assumptions!$B$26,"High",IF(J3049&gt;=Assumptions!$B$27,"Mid","Low"))</f>
        <v>Mid</v>
      </c>
      <c r="R3049" s="7" t="str">
        <f aca="false">IF(P3049&gt;=Assumptions!$B$28,"High",IF(P3049&gt;=Assumptions!$B$29,"Mid","Low"))</f>
        <v>Mid</v>
      </c>
      <c r="S3049" s="7" t="str">
        <f aca="false">INDEX(Assumptions!$B$33:$B$41,MATCH(Q3049&amp;"|"&amp;R3049,Assumptions!$A$33:$A$41,0))</f>
        <v>Established Core</v>
      </c>
      <c r="T3049" s="7" t="n">
        <f aca="false">IF(ISNUMBER(Data_Clean!V3049),J3049*Data_Clean!V3049,0)</f>
        <v>51.131914106</v>
      </c>
    </row>
    <row r="3050" customFormat="false" ht="15" hidden="false" customHeight="false" outlineLevel="0" collapsed="false">
      <c r="A3050" s="15" t="str">
        <f aca="false">Data_Clean!A3050</f>
        <v>CX103046</v>
      </c>
      <c r="B3050" s="14" t="n">
        <f aca="false">Data_Clean!G3050*Assumptions!$B$5</f>
        <v>25.6295</v>
      </c>
      <c r="C3050" s="14" t="n">
        <f aca="false">IF(Data_Clean!H3050="",0,Data_Clean!H3050)*Assumptions!$B$6</f>
        <v>154.99104</v>
      </c>
      <c r="D3050" s="14" t="n">
        <f aca="false">Data_Clean!I3050*Assumptions!$B$7</f>
        <v>0</v>
      </c>
      <c r="E3050" s="14" t="n">
        <f aca="false">Data_Clean!J3050*Assumptions!$B$8</f>
        <v>0</v>
      </c>
      <c r="F3050" s="14" t="n">
        <f aca="false">Data_Clean!K3050*Assumptions!$B$9</f>
        <v>0</v>
      </c>
      <c r="G3050" s="14" t="n">
        <f aca="false">Data_Clean!L3050*Assumptions!$B$10</f>
        <v>0</v>
      </c>
      <c r="H3050" s="14" t="n">
        <f aca="false">IF(OR(Data_Clean!M3050="",Data_Clean!N3050=""),0,Data_Clean!M3050*Data_Clean!N3050/100)*Assumptions!$B$13*Assumptions!$B$11</f>
        <v>0</v>
      </c>
      <c r="I3050" s="14" t="n">
        <f aca="false">Data_Clean!O3050*4*Assumptions!$B$12</f>
        <v>0</v>
      </c>
      <c r="J3050" s="14" t="n">
        <f aca="false">SUM(B3050:I3050)</f>
        <v>180.62054</v>
      </c>
      <c r="K3050" s="16" t="n">
        <f aca="false">IF(Data_Clean!P3050="","",Assumptions!$B$15*0.5^(Data_Clean!P3050/Assumptions!$B$20))</f>
        <v>25.5200148285257</v>
      </c>
      <c r="L3050" s="16" t="n">
        <f aca="false">Assumptions!$B$16*MIN(1,LN(1+Data_Clean!Q3050)/LN(1+Assumptions!$B$21))</f>
        <v>12.2792642888455</v>
      </c>
      <c r="M3050" s="16" t="n">
        <f aca="false">Assumptions!$B$17*(0.6*MIN(1,Data_Clean!R3050/Assumptions!$B$22)+0.4*IF(Data_Clean!S3050="",0,Data_Clean!S3050))</f>
        <v>7.71</v>
      </c>
      <c r="N3050" s="16" t="n">
        <f aca="false">Assumptions!$B$18*MIN(1,(Data_Clean!F3050-1)/Assumptions!$B$23)</f>
        <v>5</v>
      </c>
      <c r="O3050" s="16" t="n">
        <f aca="false">Assumptions!$B$19*(0.4*IF(Data_Clean!E3050="",0,MIN(1,Data_Clean!E3050/12/Assumptions!$B$24))+0.35*IF(Data_Clean!D3050="Y",1,0)+0.25*(1-MIN(Data_Clean!T3050,3)/3))/IF(Data_Clean!E3050="",0.6,1)</f>
        <v>9.3</v>
      </c>
      <c r="P3050" s="16" t="n">
        <f aca="false">SUM(K3050:O3050)/(Assumptions!$D$5-IF(K3050="",Assumptions!$B$15,0))*100</f>
        <v>59.8092791173712</v>
      </c>
      <c r="Q3050" s="7" t="str">
        <f aca="false">IF(J3050&gt;=Assumptions!$B$26,"High",IF(J3050&gt;=Assumptions!$B$27,"Mid","Low"))</f>
        <v>Low</v>
      </c>
      <c r="R3050" s="7" t="str">
        <f aca="false">IF(P3050&gt;=Assumptions!$B$28,"High",IF(P3050&gt;=Assumptions!$B$29,"Mid","Low"))</f>
        <v>Mid</v>
      </c>
      <c r="S3050" s="7" t="str">
        <f aca="false">INDEX(Assumptions!$B$33:$B$41,MATCH(Q3050&amp;"|"&amp;R3050,Assumptions!$A$33:$A$41,0))</f>
        <v>Light Touch</v>
      </c>
      <c r="T3050" s="7" t="n">
        <f aca="false">IF(ISNUMBER(Data_Clean!V3050),J3050*Data_Clean!V3050,0)</f>
        <v>11.577776614</v>
      </c>
    </row>
    <row r="3051" customFormat="false" ht="15" hidden="false" customHeight="false" outlineLevel="0" collapsed="false">
      <c r="A3051" s="15" t="str">
        <f aca="false">Data_Clean!A3051</f>
        <v>CX103047</v>
      </c>
      <c r="B3051" s="14" t="n">
        <f aca="false">Data_Clean!G3051*Assumptions!$B$5</f>
        <v>122.32675</v>
      </c>
      <c r="C3051" s="14" t="n">
        <f aca="false">IF(Data_Clean!H3051="",0,Data_Clean!H3051)*Assumptions!$B$6</f>
        <v>125.5224</v>
      </c>
      <c r="D3051" s="14" t="n">
        <f aca="false">Data_Clean!I3051*Assumptions!$B$7</f>
        <v>0</v>
      </c>
      <c r="E3051" s="14" t="n">
        <f aca="false">Data_Clean!J3051*Assumptions!$B$8</f>
        <v>0</v>
      </c>
      <c r="F3051" s="14" t="n">
        <f aca="false">Data_Clean!K3051*Assumptions!$B$9</f>
        <v>0</v>
      </c>
      <c r="G3051" s="14" t="n">
        <f aca="false">Data_Clean!L3051*Assumptions!$B$10</f>
        <v>0</v>
      </c>
      <c r="H3051" s="14" t="n">
        <f aca="false">IF(OR(Data_Clean!M3051="",Data_Clean!N3051=""),0,Data_Clean!M3051*Data_Clean!N3051/100)*Assumptions!$B$13*Assumptions!$B$11</f>
        <v>393.36</v>
      </c>
      <c r="I3051" s="14" t="n">
        <f aca="false">Data_Clean!O3051*4*Assumptions!$B$12</f>
        <v>0</v>
      </c>
      <c r="J3051" s="14" t="n">
        <f aca="false">SUM(B3051:I3051)</f>
        <v>641.20915</v>
      </c>
      <c r="K3051" s="16" t="n">
        <f aca="false">IF(Data_Clean!P3051="","",Assumptions!$B$15*0.5^(Data_Clean!P3051/Assumptions!$B$20))</f>
        <v>0.00265002912128975</v>
      </c>
      <c r="L3051" s="16" t="n">
        <f aca="false">Assumptions!$B$16*MIN(1,LN(1+Data_Clean!Q3051)/LN(1+Assumptions!$B$21))</f>
        <v>0</v>
      </c>
      <c r="M3051" s="16" t="n">
        <f aca="false">Assumptions!$B$17*(0.6*MIN(1,Data_Clean!R3051/Assumptions!$B$22)+0.4*IF(Data_Clean!S3051="",0,Data_Clean!S3051))</f>
        <v>0</v>
      </c>
      <c r="N3051" s="16" t="n">
        <f aca="false">Assumptions!$B$18*MIN(1,(Data_Clean!F3051-1)/Assumptions!$B$23)</f>
        <v>10</v>
      </c>
      <c r="O3051" s="16" t="n">
        <f aca="false">Assumptions!$B$19*(0.4*IF(Data_Clean!E3051="",0,MIN(1,Data_Clean!E3051/12/Assumptions!$B$24))+0.35*IF(Data_Clean!D3051="Y",1,0)+0.25*(1-MIN(Data_Clean!T3051,3)/3))/IF(Data_Clean!E3051="",0.6,1)</f>
        <v>15</v>
      </c>
      <c r="P3051" s="16" t="n">
        <f aca="false">SUM(K3051:O3051)/(Assumptions!$D$5-IF(K3051="",Assumptions!$B$15,0))*100</f>
        <v>25.0026500291213</v>
      </c>
      <c r="Q3051" s="7" t="str">
        <f aca="false">IF(J3051&gt;=Assumptions!$B$26,"High",IF(J3051&gt;=Assumptions!$B$27,"Mid","Low"))</f>
        <v>Mid</v>
      </c>
      <c r="R3051" s="7" t="str">
        <f aca="false">IF(P3051&gt;=Assumptions!$B$28,"High",IF(P3051&gt;=Assumptions!$B$29,"Mid","Low"))</f>
        <v>Low</v>
      </c>
      <c r="S3051" s="7" t="str">
        <f aca="false">INDEX(Assumptions!$B$33:$B$41,MATCH(Q3051&amp;"|"&amp;R3051,Assumptions!$A$33:$A$41,0))</f>
        <v>Light Touch</v>
      </c>
      <c r="T3051" s="7" t="n">
        <f aca="false">IF(ISNUMBER(Data_Clean!V3051),J3051*Data_Clean!V3051,0)</f>
        <v>85.088454205</v>
      </c>
    </row>
    <row r="3052" customFormat="false" ht="15" hidden="false" customHeight="false" outlineLevel="0" collapsed="false">
      <c r="A3052" s="15" t="str">
        <f aca="false">Data_Clean!A3052</f>
        <v>CX103048</v>
      </c>
      <c r="B3052" s="14" t="n">
        <f aca="false">Data_Clean!G3052*Assumptions!$B$5</f>
        <v>24.1175</v>
      </c>
      <c r="C3052" s="14" t="n">
        <f aca="false">IF(Data_Clean!H3052="",0,Data_Clean!H3052)*Assumptions!$B$6</f>
        <v>25.5288</v>
      </c>
      <c r="D3052" s="14" t="n">
        <f aca="false">Data_Clean!I3052*Assumptions!$B$7</f>
        <v>0</v>
      </c>
      <c r="E3052" s="14" t="n">
        <f aca="false">Data_Clean!J3052*Assumptions!$B$8</f>
        <v>0</v>
      </c>
      <c r="F3052" s="14" t="n">
        <f aca="false">Data_Clean!K3052*Assumptions!$B$9</f>
        <v>0</v>
      </c>
      <c r="G3052" s="14" t="n">
        <f aca="false">Data_Clean!L3052*Assumptions!$B$10</f>
        <v>0</v>
      </c>
      <c r="H3052" s="14" t="n">
        <f aca="false">IF(OR(Data_Clean!M3052="",Data_Clean!N3052=""),0,Data_Clean!M3052*Data_Clean!N3052/100)*Assumptions!$B$13*Assumptions!$B$11</f>
        <v>0</v>
      </c>
      <c r="I3052" s="14" t="n">
        <f aca="false">Data_Clean!O3052*4*Assumptions!$B$12</f>
        <v>0</v>
      </c>
      <c r="J3052" s="14" t="n">
        <f aca="false">SUM(B3052:I3052)</f>
        <v>49.6463</v>
      </c>
      <c r="K3052" s="16" t="n">
        <f aca="false">IF(Data_Clean!P3052="","",Assumptions!$B$15*0.5^(Data_Clean!P3052/Assumptions!$B$20))</f>
        <v>26.7269615442102</v>
      </c>
      <c r="L3052" s="16" t="n">
        <f aca="false">Assumptions!$B$16*MIN(1,LN(1+Data_Clean!Q3052)/LN(1+Assumptions!$B$21))</f>
        <v>11.2934465146257</v>
      </c>
      <c r="M3052" s="16" t="n">
        <f aca="false">Assumptions!$B$17*(0.6*MIN(1,Data_Clean!R3052/Assumptions!$B$22)+0.4*IF(Data_Clean!S3052="",0,Data_Clean!S3052))</f>
        <v>4.92</v>
      </c>
      <c r="N3052" s="16" t="n">
        <f aca="false">Assumptions!$B$18*MIN(1,(Data_Clean!F3052-1)/Assumptions!$B$23)</f>
        <v>5</v>
      </c>
      <c r="O3052" s="16" t="n">
        <f aca="false">Assumptions!$B$19*(0.4*IF(Data_Clean!E3052="",0,MIN(1,Data_Clean!E3052/12/Assumptions!$B$24))+0.35*IF(Data_Clean!D3052="Y",1,0)+0.25*(1-MIN(Data_Clean!T3052,3)/3))/IF(Data_Clean!E3052="",0.6,1)</f>
        <v>9.75</v>
      </c>
      <c r="P3052" s="16" t="n">
        <f aca="false">SUM(K3052:O3052)/(Assumptions!$D$5-IF(K3052="",Assumptions!$B$15,0))*100</f>
        <v>57.6904080588358</v>
      </c>
      <c r="Q3052" s="7" t="str">
        <f aca="false">IF(J3052&gt;=Assumptions!$B$26,"High",IF(J3052&gt;=Assumptions!$B$27,"Mid","Low"))</f>
        <v>Low</v>
      </c>
      <c r="R3052" s="7" t="str">
        <f aca="false">IF(P3052&gt;=Assumptions!$B$28,"High",IF(P3052&gt;=Assumptions!$B$29,"Mid","Low"))</f>
        <v>Mid</v>
      </c>
      <c r="S3052" s="7" t="str">
        <f aca="false">INDEX(Assumptions!$B$33:$B$41,MATCH(Q3052&amp;"|"&amp;R3052,Assumptions!$A$33:$A$41,0))</f>
        <v>Light Touch</v>
      </c>
      <c r="T3052" s="7" t="n">
        <f aca="false">IF(ISNUMBER(Data_Clean!V3052),J3052*Data_Clean!V3052,0)</f>
        <v>4.9149837</v>
      </c>
    </row>
    <row r="3053" customFormat="false" ht="15" hidden="false" customHeight="false" outlineLevel="0" collapsed="false">
      <c r="A3053" s="15" t="str">
        <f aca="false">Data_Clean!A3053</f>
        <v>CX103049</v>
      </c>
      <c r="B3053" s="14" t="n">
        <f aca="false">Data_Clean!G3053*Assumptions!$B$5</f>
        <v>30.15375</v>
      </c>
      <c r="C3053" s="14" t="n">
        <f aca="false">IF(Data_Clean!H3053="",0,Data_Clean!H3053)*Assumptions!$B$6</f>
        <v>49.92408</v>
      </c>
      <c r="D3053" s="14" t="n">
        <f aca="false">Data_Clean!I3053*Assumptions!$B$7</f>
        <v>0</v>
      </c>
      <c r="E3053" s="14" t="n">
        <f aca="false">Data_Clean!J3053*Assumptions!$B$8</f>
        <v>0</v>
      </c>
      <c r="F3053" s="14" t="n">
        <f aca="false">Data_Clean!K3053*Assumptions!$B$9</f>
        <v>0</v>
      </c>
      <c r="G3053" s="14" t="n">
        <f aca="false">Data_Clean!L3053*Assumptions!$B$10</f>
        <v>0</v>
      </c>
      <c r="H3053" s="14" t="n">
        <f aca="false">IF(OR(Data_Clean!M3053="",Data_Clean!N3053=""),0,Data_Clean!M3053*Data_Clean!N3053/100)*Assumptions!$B$13*Assumptions!$B$11</f>
        <v>188.43</v>
      </c>
      <c r="I3053" s="14" t="n">
        <f aca="false">Data_Clean!O3053*4*Assumptions!$B$12</f>
        <v>2.21664</v>
      </c>
      <c r="J3053" s="14" t="n">
        <f aca="false">SUM(B3053:I3053)</f>
        <v>270.72447</v>
      </c>
      <c r="K3053" s="16" t="n">
        <f aca="false">IF(Data_Clean!P3053="","",Assumptions!$B$15*0.5^(Data_Clean!P3053/Assumptions!$B$20))</f>
        <v>16.8369307246406</v>
      </c>
      <c r="L3053" s="16" t="n">
        <f aca="false">Assumptions!$B$16*MIN(1,LN(1+Data_Clean!Q3053)/LN(1+Assumptions!$B$21))</f>
        <v>11.5625930527155</v>
      </c>
      <c r="M3053" s="16" t="n">
        <f aca="false">Assumptions!$B$17*(0.6*MIN(1,Data_Clean!R3053/Assumptions!$B$22)+0.4*IF(Data_Clean!S3053="",0,Data_Clean!S3053))</f>
        <v>3.936</v>
      </c>
      <c r="N3053" s="16" t="n">
        <f aca="false">Assumptions!$B$18*MIN(1,(Data_Clean!F3053-1)/Assumptions!$B$23)</f>
        <v>10</v>
      </c>
      <c r="O3053" s="16" t="n">
        <f aca="false">Assumptions!$B$19*(0.4*IF(Data_Clean!E3053="",0,MIN(1,Data_Clean!E3053/12/Assumptions!$B$24))+0.35*IF(Data_Clean!D3053="Y",1,0)+0.25*(1-MIN(Data_Clean!T3053,3)/3))/IF(Data_Clean!E3053="",0.6,1)</f>
        <v>15</v>
      </c>
      <c r="P3053" s="16" t="n">
        <f aca="false">SUM(K3053:O3053)/(Assumptions!$D$5-IF(K3053="",Assumptions!$B$15,0))*100</f>
        <v>57.3355237773561</v>
      </c>
      <c r="Q3053" s="7" t="str">
        <f aca="false">IF(J3053&gt;=Assumptions!$B$26,"High",IF(J3053&gt;=Assumptions!$B$27,"Mid","Low"))</f>
        <v>Low</v>
      </c>
      <c r="R3053" s="7" t="str">
        <f aca="false">IF(P3053&gt;=Assumptions!$B$28,"High",IF(P3053&gt;=Assumptions!$B$29,"Mid","Low"))</f>
        <v>Mid</v>
      </c>
      <c r="S3053" s="7" t="str">
        <f aca="false">INDEX(Assumptions!$B$33:$B$41,MATCH(Q3053&amp;"|"&amp;R3053,Assumptions!$A$33:$A$41,0))</f>
        <v>Light Touch</v>
      </c>
      <c r="T3053" s="7" t="n">
        <f aca="false">IF(ISNUMBER(Data_Clean!V3053),J3053*Data_Clean!V3053,0)</f>
        <v>8.067589206</v>
      </c>
    </row>
    <row r="3054" customFormat="false" ht="15" hidden="false" customHeight="false" outlineLevel="0" collapsed="false">
      <c r="A3054" s="15" t="str">
        <f aca="false">Data_Clean!A3054</f>
        <v>CX103050</v>
      </c>
      <c r="B3054" s="14" t="n">
        <f aca="false">Data_Clean!G3054*Assumptions!$B$5</f>
        <v>43.32475</v>
      </c>
      <c r="C3054" s="14" t="n">
        <f aca="false">IF(Data_Clean!H3054="",0,Data_Clean!H3054)*Assumptions!$B$6</f>
        <v>0</v>
      </c>
      <c r="D3054" s="14" t="n">
        <f aca="false">Data_Clean!I3054*Assumptions!$B$7</f>
        <v>0</v>
      </c>
      <c r="E3054" s="14" t="n">
        <f aca="false">Data_Clean!J3054*Assumptions!$B$8</f>
        <v>0</v>
      </c>
      <c r="F3054" s="14" t="n">
        <f aca="false">Data_Clean!K3054*Assumptions!$B$9</f>
        <v>0</v>
      </c>
      <c r="G3054" s="14" t="n">
        <f aca="false">Data_Clean!L3054*Assumptions!$B$10</f>
        <v>410.85</v>
      </c>
      <c r="H3054" s="14" t="n">
        <f aca="false">IF(OR(Data_Clean!M3054="",Data_Clean!N3054=""),0,Data_Clean!M3054*Data_Clean!N3054/100)*Assumptions!$B$13*Assumptions!$B$11</f>
        <v>0</v>
      </c>
      <c r="I3054" s="14" t="n">
        <f aca="false">Data_Clean!O3054*4*Assumptions!$B$12</f>
        <v>0</v>
      </c>
      <c r="J3054" s="14" t="n">
        <f aca="false">SUM(B3054:I3054)</f>
        <v>454.17475</v>
      </c>
      <c r="K3054" s="16" t="n">
        <f aca="false">IF(Data_Clean!P3054="","",Assumptions!$B$15*0.5^(Data_Clean!P3054/Assumptions!$B$20))</f>
        <v>0.00966436458085616</v>
      </c>
      <c r="L3054" s="16" t="n">
        <f aca="false">Assumptions!$B$16*MIN(1,LN(1+Data_Clean!Q3054)/LN(1+Assumptions!$B$21))</f>
        <v>0</v>
      </c>
      <c r="M3054" s="16" t="n">
        <f aca="false">Assumptions!$B$17*(0.6*MIN(1,Data_Clean!R3054/Assumptions!$B$22)+0.4*IF(Data_Clean!S3054="",0,Data_Clean!S3054))</f>
        <v>0</v>
      </c>
      <c r="N3054" s="16" t="n">
        <f aca="false">Assumptions!$B$18*MIN(1,(Data_Clean!F3054-1)/Assumptions!$B$23)</f>
        <v>5</v>
      </c>
      <c r="O3054" s="16" t="n">
        <f aca="false">Assumptions!$B$19*(0.4*IF(Data_Clean!E3054="",0,MIN(1,Data_Clean!E3054/12/Assumptions!$B$24))+0.35*IF(Data_Clean!D3054="Y",1,0)+0.25*(1-MIN(Data_Clean!T3054,3)/3))/IF(Data_Clean!E3054="",0.6,1)</f>
        <v>10.15</v>
      </c>
      <c r="P3054" s="16" t="n">
        <f aca="false">SUM(K3054:O3054)/(Assumptions!$D$5-IF(K3054="",Assumptions!$B$15,0))*100</f>
        <v>15.1596643645809</v>
      </c>
      <c r="Q3054" s="7" t="str">
        <f aca="false">IF(J3054&gt;=Assumptions!$B$26,"High",IF(J3054&gt;=Assumptions!$B$27,"Mid","Low"))</f>
        <v>Mid</v>
      </c>
      <c r="R3054" s="7" t="str">
        <f aca="false">IF(P3054&gt;=Assumptions!$B$28,"High",IF(P3054&gt;=Assumptions!$B$29,"Mid","Low"))</f>
        <v>Low</v>
      </c>
      <c r="S3054" s="7" t="str">
        <f aca="false">INDEX(Assumptions!$B$33:$B$41,MATCH(Q3054&amp;"|"&amp;R3054,Assumptions!$A$33:$A$41,0))</f>
        <v>Light Touch</v>
      </c>
      <c r="T3054" s="7" t="n">
        <f aca="false">IF(ISNUMBER(Data_Clean!V3054),J3054*Data_Clean!V3054,0)</f>
        <v>82.02395985</v>
      </c>
    </row>
    <row r="3055" customFormat="false" ht="15" hidden="false" customHeight="false" outlineLevel="0" collapsed="false">
      <c r="A3055" s="15" t="str">
        <f aca="false">Data_Clean!A3055</f>
        <v>CX103051</v>
      </c>
      <c r="B3055" s="14" t="n">
        <f aca="false">Data_Clean!G3055*Assumptions!$B$5</f>
        <v>112.59</v>
      </c>
      <c r="C3055" s="14" t="n">
        <f aca="false">IF(Data_Clean!H3055="",0,Data_Clean!H3055)*Assumptions!$B$6</f>
        <v>0</v>
      </c>
      <c r="D3055" s="14" t="n">
        <f aca="false">Data_Clean!I3055*Assumptions!$B$7</f>
        <v>0</v>
      </c>
      <c r="E3055" s="14" t="n">
        <f aca="false">Data_Clean!J3055*Assumptions!$B$8</f>
        <v>0</v>
      </c>
      <c r="F3055" s="14" t="n">
        <f aca="false">Data_Clean!K3055*Assumptions!$B$9</f>
        <v>0</v>
      </c>
      <c r="G3055" s="14" t="n">
        <f aca="false">Data_Clean!L3055*Assumptions!$B$10</f>
        <v>0</v>
      </c>
      <c r="H3055" s="14" t="n">
        <f aca="false">IF(OR(Data_Clean!M3055="",Data_Clean!N3055=""),0,Data_Clean!M3055*Data_Clean!N3055/100)*Assumptions!$B$13*Assumptions!$B$11</f>
        <v>0</v>
      </c>
      <c r="I3055" s="14" t="n">
        <f aca="false">Data_Clean!O3055*4*Assumptions!$B$12</f>
        <v>0</v>
      </c>
      <c r="J3055" s="14" t="n">
        <f aca="false">SUM(B3055:I3055)</f>
        <v>112.59</v>
      </c>
      <c r="K3055" s="16" t="n">
        <f aca="false">IF(Data_Clean!P3055="","",Assumptions!$B$15*0.5^(Data_Clean!P3055/Assumptions!$B$20))</f>
        <v>18.0453755412318</v>
      </c>
      <c r="L3055" s="16" t="n">
        <f aca="false">Assumptions!$B$16*MIN(1,LN(1+Data_Clean!Q3055)/LN(1+Assumptions!$B$21))</f>
        <v>10.6966696442427</v>
      </c>
      <c r="M3055" s="16" t="n">
        <f aca="false">Assumptions!$B$17*(0.6*MIN(1,Data_Clean!R3055/Assumptions!$B$22)+0.4*IF(Data_Clean!S3055="",0,Data_Clean!S3055))</f>
        <v>5.154</v>
      </c>
      <c r="N3055" s="16" t="n">
        <f aca="false">Assumptions!$B$18*MIN(1,(Data_Clean!F3055-1)/Assumptions!$B$23)</f>
        <v>0</v>
      </c>
      <c r="O3055" s="16" t="n">
        <f aca="false">Assumptions!$B$19*(0.4*IF(Data_Clean!E3055="",0,MIN(1,Data_Clean!E3055/12/Assumptions!$B$24))+0.35*IF(Data_Clean!D3055="Y",1,0)+0.25*(1-MIN(Data_Clean!T3055,3)/3))/IF(Data_Clean!E3055="",0.6,1)</f>
        <v>9.75</v>
      </c>
      <c r="P3055" s="16" t="n">
        <f aca="false">SUM(K3055:O3055)/(Assumptions!$D$5-IF(K3055="",Assumptions!$B$15,0))*100</f>
        <v>43.6460451854744</v>
      </c>
      <c r="Q3055" s="7" t="str">
        <f aca="false">IF(J3055&gt;=Assumptions!$B$26,"High",IF(J3055&gt;=Assumptions!$B$27,"Mid","Low"))</f>
        <v>Low</v>
      </c>
      <c r="R3055" s="7" t="str">
        <f aca="false">IF(P3055&gt;=Assumptions!$B$28,"High",IF(P3055&gt;=Assumptions!$B$29,"Mid","Low"))</f>
        <v>Low</v>
      </c>
      <c r="S3055" s="7" t="str">
        <f aca="false">INDEX(Assumptions!$B$33:$B$41,MATCH(Q3055&amp;"|"&amp;R3055,Assumptions!$A$33:$A$41,0))</f>
        <v>Dormant &amp; Low Value</v>
      </c>
      <c r="T3055" s="7" t="n">
        <f aca="false">IF(ISNUMBER(Data_Clean!V3055),J3055*Data_Clean!V3055,0)</f>
        <v>13.139253</v>
      </c>
    </row>
    <row r="3056" customFormat="false" ht="15" hidden="false" customHeight="false" outlineLevel="0" collapsed="false">
      <c r="A3056" s="15" t="str">
        <f aca="false">Data_Clean!A3056</f>
        <v>CX103052</v>
      </c>
      <c r="B3056" s="14" t="n">
        <f aca="false">Data_Clean!G3056*Assumptions!$B$5</f>
        <v>32.86325</v>
      </c>
      <c r="C3056" s="14" t="n">
        <f aca="false">IF(Data_Clean!H3056="",0,Data_Clean!H3056)*Assumptions!$B$6</f>
        <v>9.06804</v>
      </c>
      <c r="D3056" s="14" t="n">
        <f aca="false">Data_Clean!I3056*Assumptions!$B$7</f>
        <v>0</v>
      </c>
      <c r="E3056" s="14" t="n">
        <f aca="false">Data_Clean!J3056*Assumptions!$B$8</f>
        <v>0</v>
      </c>
      <c r="F3056" s="14" t="n">
        <f aca="false">Data_Clean!K3056*Assumptions!$B$9</f>
        <v>0</v>
      </c>
      <c r="G3056" s="14" t="n">
        <f aca="false">Data_Clean!L3056*Assumptions!$B$10</f>
        <v>0</v>
      </c>
      <c r="H3056" s="14" t="n">
        <f aca="false">IF(OR(Data_Clean!M3056="",Data_Clean!N3056=""),0,Data_Clean!M3056*Data_Clean!N3056/100)*Assumptions!$B$13*Assumptions!$B$11</f>
        <v>0</v>
      </c>
      <c r="I3056" s="14" t="n">
        <f aca="false">Data_Clean!O3056*4*Assumptions!$B$12</f>
        <v>0</v>
      </c>
      <c r="J3056" s="14" t="n">
        <f aca="false">SUM(B3056:I3056)</f>
        <v>41.93129</v>
      </c>
      <c r="K3056" s="16" t="n">
        <f aca="false">IF(Data_Clean!P3056="","",Assumptions!$B$15*0.5^(Data_Clean!P3056/Assumptions!$B$20))</f>
        <v>24.9371368842836</v>
      </c>
      <c r="L3056" s="16" t="n">
        <f aca="false">Assumptions!$B$16*MIN(1,LN(1+Data_Clean!Q3056)/LN(1+Assumptions!$B$21))</f>
        <v>16.5574033136099</v>
      </c>
      <c r="M3056" s="16" t="n">
        <f aca="false">Assumptions!$B$17*(0.6*MIN(1,Data_Clean!R3056/Assumptions!$B$22)+0.4*IF(Data_Clean!S3056="",0,Data_Clean!S3056))</f>
        <v>12.444</v>
      </c>
      <c r="N3056" s="16" t="n">
        <f aca="false">Assumptions!$B$18*MIN(1,(Data_Clean!F3056-1)/Assumptions!$B$23)</f>
        <v>5</v>
      </c>
      <c r="O3056" s="16" t="n">
        <f aca="false">Assumptions!$B$19*(0.4*IF(Data_Clean!E3056="",0,MIN(1,Data_Clean!E3056/12/Assumptions!$B$24))+0.35*IF(Data_Clean!D3056="Y",1,0)+0.25*(1-MIN(Data_Clean!T3056,3)/3))/IF(Data_Clean!E3056="",0.6,1)</f>
        <v>6.65</v>
      </c>
      <c r="P3056" s="16" t="n">
        <f aca="false">SUM(K3056:O3056)/(Assumptions!$D$5-IF(K3056="",Assumptions!$B$15,0))*100</f>
        <v>65.5885401978935</v>
      </c>
      <c r="Q3056" s="7" t="str">
        <f aca="false">IF(J3056&gt;=Assumptions!$B$26,"High",IF(J3056&gt;=Assumptions!$B$27,"Mid","Low"))</f>
        <v>Low</v>
      </c>
      <c r="R3056" s="7" t="str">
        <f aca="false">IF(P3056&gt;=Assumptions!$B$28,"High",IF(P3056&gt;=Assumptions!$B$29,"Mid","Low"))</f>
        <v>Mid</v>
      </c>
      <c r="S3056" s="7" t="str">
        <f aca="false">INDEX(Assumptions!$B$33:$B$41,MATCH(Q3056&amp;"|"&amp;R3056,Assumptions!$A$33:$A$41,0))</f>
        <v>Light Touch</v>
      </c>
      <c r="T3056" s="7" t="n">
        <f aca="false">IF(ISNUMBER(Data_Clean!V3056),J3056*Data_Clean!V3056,0)</f>
        <v>3.178391782</v>
      </c>
    </row>
    <row r="3057" customFormat="false" ht="15" hidden="false" customHeight="false" outlineLevel="0" collapsed="false">
      <c r="A3057" s="15" t="str">
        <f aca="false">Data_Clean!A3057</f>
        <v>CX103053</v>
      </c>
      <c r="B3057" s="14" t="n">
        <f aca="false">Data_Clean!G3057*Assumptions!$B$5</f>
        <v>111.79425</v>
      </c>
      <c r="C3057" s="14" t="n">
        <f aca="false">IF(Data_Clean!H3057="",0,Data_Clean!H3057)*Assumptions!$B$6</f>
        <v>121.4058</v>
      </c>
      <c r="D3057" s="14" t="n">
        <f aca="false">Data_Clean!I3057*Assumptions!$B$7</f>
        <v>0</v>
      </c>
      <c r="E3057" s="14" t="n">
        <f aca="false">Data_Clean!J3057*Assumptions!$B$8</f>
        <v>130.861425</v>
      </c>
      <c r="F3057" s="14" t="n">
        <f aca="false">Data_Clean!K3057*Assumptions!$B$9</f>
        <v>0</v>
      </c>
      <c r="G3057" s="14" t="n">
        <f aca="false">Data_Clean!L3057*Assumptions!$B$10</f>
        <v>0</v>
      </c>
      <c r="H3057" s="14" t="n">
        <f aca="false">IF(OR(Data_Clean!M3057="",Data_Clean!N3057=""),0,Data_Clean!M3057*Data_Clean!N3057/100)*Assumptions!$B$13*Assumptions!$B$11</f>
        <v>214.11</v>
      </c>
      <c r="I3057" s="14" t="n">
        <f aca="false">Data_Clean!O3057*4*Assumptions!$B$12</f>
        <v>46.8792</v>
      </c>
      <c r="J3057" s="14" t="n">
        <f aca="false">SUM(B3057:I3057)</f>
        <v>625.050675</v>
      </c>
      <c r="K3057" s="16" t="n">
        <f aca="false">IF(Data_Clean!P3057="","",Assumptions!$B$15*0.5^(Data_Clean!P3057/Assumptions!$B$20))</f>
        <v>28.6452481173125</v>
      </c>
      <c r="L3057" s="16" t="n">
        <f aca="false">Assumptions!$B$16*MIN(1,LN(1+Data_Clean!Q3057)/LN(1+Assumptions!$B$21))</f>
        <v>19.64026642338</v>
      </c>
      <c r="M3057" s="16" t="n">
        <f aca="false">Assumptions!$B$17*(0.6*MIN(1,Data_Clean!R3057/Assumptions!$B$22)+0.4*IF(Data_Clean!S3057="",0,Data_Clean!S3057))</f>
        <v>7.122</v>
      </c>
      <c r="N3057" s="16" t="n">
        <f aca="false">Assumptions!$B$18*MIN(1,(Data_Clean!F3057-1)/Assumptions!$B$23)</f>
        <v>15</v>
      </c>
      <c r="O3057" s="16" t="n">
        <f aca="false">Assumptions!$B$19*(0.4*IF(Data_Clean!E3057="",0,MIN(1,Data_Clean!E3057/12/Assumptions!$B$24))+0.35*IF(Data_Clean!D3057="Y",1,0)+0.25*(1-MIN(Data_Clean!T3057,3)/3))/IF(Data_Clean!E3057="",0.6,1)</f>
        <v>13.75</v>
      </c>
      <c r="P3057" s="16" t="n">
        <f aca="false">SUM(K3057:O3057)/(Assumptions!$D$5-IF(K3057="",Assumptions!$B$15,0))*100</f>
        <v>84.1575145406925</v>
      </c>
      <c r="Q3057" s="7" t="str">
        <f aca="false">IF(J3057&gt;=Assumptions!$B$26,"High",IF(J3057&gt;=Assumptions!$B$27,"Mid","Low"))</f>
        <v>Mid</v>
      </c>
      <c r="R3057" s="7" t="str">
        <f aca="false">IF(P3057&gt;=Assumptions!$B$28,"High",IF(P3057&gt;=Assumptions!$B$29,"Mid","Low"))</f>
        <v>High</v>
      </c>
      <c r="S3057" s="7" t="str">
        <f aca="false">INDEX(Assumptions!$B$33:$B$41,MATCH(Q3057&amp;"|"&amp;R3057,Assumptions!$A$33:$A$41,0))</f>
        <v>Engaged Builders</v>
      </c>
      <c r="T3057" s="7" t="n">
        <f aca="false">IF(ISNUMBER(Data_Clean!V3057),J3057*Data_Clean!V3057,0)</f>
        <v>12.125983095</v>
      </c>
    </row>
    <row r="3058" customFormat="false" ht="15" hidden="false" customHeight="false" outlineLevel="0" collapsed="false">
      <c r="A3058" s="15" t="str">
        <f aca="false">Data_Clean!A3058</f>
        <v>CX103054</v>
      </c>
      <c r="B3058" s="14" t="n">
        <f aca="false">Data_Clean!G3058*Assumptions!$B$5</f>
        <v>177.0795</v>
      </c>
      <c r="C3058" s="14" t="n">
        <f aca="false">IF(Data_Clean!H3058="",0,Data_Clean!H3058)*Assumptions!$B$6</f>
        <v>0</v>
      </c>
      <c r="D3058" s="14" t="n">
        <f aca="false">Data_Clean!I3058*Assumptions!$B$7</f>
        <v>0</v>
      </c>
      <c r="E3058" s="14" t="n">
        <f aca="false">Data_Clean!J3058*Assumptions!$B$8</f>
        <v>0</v>
      </c>
      <c r="F3058" s="14" t="n">
        <f aca="false">Data_Clean!K3058*Assumptions!$B$9</f>
        <v>4032.6</v>
      </c>
      <c r="G3058" s="14" t="n">
        <f aca="false">Data_Clean!L3058*Assumptions!$B$10</f>
        <v>0</v>
      </c>
      <c r="H3058" s="14" t="n">
        <f aca="false">IF(OR(Data_Clean!M3058="",Data_Clean!N3058=""),0,Data_Clean!M3058*Data_Clean!N3058/100)*Assumptions!$B$13*Assumptions!$B$11</f>
        <v>303.456</v>
      </c>
      <c r="I3058" s="14" t="n">
        <f aca="false">Data_Clean!O3058*4*Assumptions!$B$12</f>
        <v>17.20128</v>
      </c>
      <c r="J3058" s="14" t="n">
        <f aca="false">SUM(B3058:I3058)</f>
        <v>4530.33678</v>
      </c>
      <c r="K3058" s="16" t="n">
        <f aca="false">IF(Data_Clean!P3058="","",Assumptions!$B$15*0.5^(Data_Clean!P3058/Assumptions!$B$20))</f>
        <v>17.2304753249555</v>
      </c>
      <c r="L3058" s="16" t="n">
        <f aca="false">Assumptions!$B$16*MIN(1,LN(1+Data_Clean!Q3058)/LN(1+Assumptions!$B$21))</f>
        <v>12.4931739410702</v>
      </c>
      <c r="M3058" s="16" t="n">
        <f aca="false">Assumptions!$B$17*(0.6*MIN(1,Data_Clean!R3058/Assumptions!$B$22)+0.4*IF(Data_Clean!S3058="",0,Data_Clean!S3058))</f>
        <v>9.606</v>
      </c>
      <c r="N3058" s="16" t="n">
        <f aca="false">Assumptions!$B$18*MIN(1,(Data_Clean!F3058-1)/Assumptions!$B$23)</f>
        <v>15</v>
      </c>
      <c r="O3058" s="16" t="n">
        <f aca="false">Assumptions!$B$19*(0.4*IF(Data_Clean!E3058="",0,MIN(1,Data_Clean!E3058/12/Assumptions!$B$24))+0.35*IF(Data_Clean!D3058="Y",1,0)+0.25*(1-MIN(Data_Clean!T3058,3)/3))/IF(Data_Clean!E3058="",0.6,1)</f>
        <v>5.9</v>
      </c>
      <c r="P3058" s="16" t="n">
        <f aca="false">SUM(K3058:O3058)/(Assumptions!$D$5-IF(K3058="",Assumptions!$B$15,0))*100</f>
        <v>60.2296492660257</v>
      </c>
      <c r="Q3058" s="7" t="str">
        <f aca="false">IF(J3058&gt;=Assumptions!$B$26,"High",IF(J3058&gt;=Assumptions!$B$27,"Mid","Low"))</f>
        <v>High</v>
      </c>
      <c r="R3058" s="7" t="str">
        <f aca="false">IF(P3058&gt;=Assumptions!$B$28,"High",IF(P3058&gt;=Assumptions!$B$29,"Mid","Low"))</f>
        <v>Mid</v>
      </c>
      <c r="S3058" s="7" t="str">
        <f aca="false">INDEX(Assumptions!$B$33:$B$41,MATCH(Q3058&amp;"|"&amp;R3058,Assumptions!$A$33:$A$41,0))</f>
        <v>Established Core</v>
      </c>
      <c r="T3058" s="7" t="n">
        <f aca="false">IF(ISNUMBER(Data_Clean!V3058),J3058*Data_Clean!V3058,0)</f>
        <v>290.847621276</v>
      </c>
    </row>
    <row r="3059" customFormat="false" ht="15" hidden="false" customHeight="false" outlineLevel="0" collapsed="false">
      <c r="A3059" s="15" t="str">
        <f aca="false">Data_Clean!A3059</f>
        <v>CX103055</v>
      </c>
      <c r="B3059" s="14" t="n">
        <f aca="false">Data_Clean!G3059*Assumptions!$B$5</f>
        <v>100.94075</v>
      </c>
      <c r="C3059" s="14" t="n">
        <f aca="false">IF(Data_Clean!H3059="",0,Data_Clean!H3059)*Assumptions!$B$6</f>
        <v>125.13552</v>
      </c>
      <c r="D3059" s="14" t="n">
        <f aca="false">Data_Clean!I3059*Assumptions!$B$7</f>
        <v>0</v>
      </c>
      <c r="E3059" s="14" t="n">
        <f aca="false">Data_Clean!J3059*Assumptions!$B$8</f>
        <v>0</v>
      </c>
      <c r="F3059" s="14" t="n">
        <f aca="false">Data_Clean!K3059*Assumptions!$B$9</f>
        <v>0</v>
      </c>
      <c r="G3059" s="14" t="n">
        <f aca="false">Data_Clean!L3059*Assumptions!$B$10</f>
        <v>0</v>
      </c>
      <c r="H3059" s="14" t="n">
        <f aca="false">IF(OR(Data_Clean!M3059="",Data_Clean!N3059=""),0,Data_Clean!M3059*Data_Clean!N3059/100)*Assumptions!$B$13*Assumptions!$B$11</f>
        <v>202.944</v>
      </c>
      <c r="I3059" s="14" t="n">
        <f aca="false">Data_Clean!O3059*4*Assumptions!$B$12</f>
        <v>19.07568</v>
      </c>
      <c r="J3059" s="14" t="n">
        <f aca="false">SUM(B3059:I3059)</f>
        <v>448.09595</v>
      </c>
      <c r="K3059" s="16" t="n">
        <f aca="false">IF(Data_Clean!P3059="","",Assumptions!$B$15*0.5^(Data_Clean!P3059/Assumptions!$B$20))</f>
        <v>22.735748497656</v>
      </c>
      <c r="L3059" s="16" t="n">
        <f aca="false">Assumptions!$B$16*MIN(1,LN(1+Data_Clean!Q3059)/LN(1+Assumptions!$B$21))</f>
        <v>14.0427143261215</v>
      </c>
      <c r="M3059" s="16" t="n">
        <f aca="false">Assumptions!$B$17*(0.6*MIN(1,Data_Clean!R3059/Assumptions!$B$22)+0.4*IF(Data_Clean!S3059="",0,Data_Clean!S3059))</f>
        <v>4.284</v>
      </c>
      <c r="N3059" s="16" t="n">
        <f aca="false">Assumptions!$B$18*MIN(1,(Data_Clean!F3059-1)/Assumptions!$B$23)</f>
        <v>10</v>
      </c>
      <c r="O3059" s="16" t="n">
        <f aca="false">Assumptions!$B$19*(0.4*IF(Data_Clean!E3059="",0,MIN(1,Data_Clean!E3059/12/Assumptions!$B$24))+0.35*IF(Data_Clean!D3059="Y",1,0)+0.25*(1-MIN(Data_Clean!T3059,3)/3))/IF(Data_Clean!E3059="",0.6,1)</f>
        <v>9.75</v>
      </c>
      <c r="P3059" s="16" t="n">
        <f aca="false">SUM(K3059:O3059)/(Assumptions!$D$5-IF(K3059="",Assumptions!$B$15,0))*100</f>
        <v>60.8124628237775</v>
      </c>
      <c r="Q3059" s="7" t="str">
        <f aca="false">IF(J3059&gt;=Assumptions!$B$26,"High",IF(J3059&gt;=Assumptions!$B$27,"Mid","Low"))</f>
        <v>Mid</v>
      </c>
      <c r="R3059" s="7" t="str">
        <f aca="false">IF(P3059&gt;=Assumptions!$B$28,"High",IF(P3059&gt;=Assumptions!$B$29,"Mid","Low"))</f>
        <v>Mid</v>
      </c>
      <c r="S3059" s="7" t="str">
        <f aca="false">INDEX(Assumptions!$B$33:$B$41,MATCH(Q3059&amp;"|"&amp;R3059,Assumptions!$A$33:$A$41,0))</f>
        <v>Established Core</v>
      </c>
      <c r="T3059" s="7" t="n">
        <f aca="false">IF(ISNUMBER(Data_Clean!V3059),J3059*Data_Clean!V3059,0)</f>
        <v>21.06050965</v>
      </c>
    </row>
    <row r="3060" customFormat="false" ht="15" hidden="false" customHeight="false" outlineLevel="0" collapsed="false">
      <c r="A3060" s="15" t="str">
        <f aca="false">Data_Clean!A3060</f>
        <v>CX103056</v>
      </c>
      <c r="B3060" s="14" t="n">
        <f aca="false">Data_Clean!G3060*Assumptions!$B$5</f>
        <v>97.10575</v>
      </c>
      <c r="C3060" s="14" t="n">
        <f aca="false">IF(Data_Clean!H3060="",0,Data_Clean!H3060)*Assumptions!$B$6</f>
        <v>0</v>
      </c>
      <c r="D3060" s="14" t="n">
        <f aca="false">Data_Clean!I3060*Assumptions!$B$7</f>
        <v>0</v>
      </c>
      <c r="E3060" s="14" t="n">
        <f aca="false">Data_Clean!J3060*Assumptions!$B$8</f>
        <v>0</v>
      </c>
      <c r="F3060" s="14" t="n">
        <f aca="false">Data_Clean!K3060*Assumptions!$B$9</f>
        <v>0</v>
      </c>
      <c r="G3060" s="14" t="n">
        <f aca="false">Data_Clean!L3060*Assumptions!$B$10</f>
        <v>460.35</v>
      </c>
      <c r="H3060" s="14" t="n">
        <f aca="false">IF(OR(Data_Clean!M3060="",Data_Clean!N3060=""),0,Data_Clean!M3060*Data_Clean!N3060/100)*Assumptions!$B$13*Assumptions!$B$11</f>
        <v>0</v>
      </c>
      <c r="I3060" s="14" t="n">
        <f aca="false">Data_Clean!O3060*4*Assumptions!$B$12</f>
        <v>0</v>
      </c>
      <c r="J3060" s="14" t="n">
        <f aca="false">SUM(B3060:I3060)</f>
        <v>557.45575</v>
      </c>
      <c r="K3060" s="16" t="n">
        <f aca="false">IF(Data_Clean!P3060="","",Assumptions!$B$15*0.5^(Data_Clean!P3060/Assumptions!$B$20))</f>
        <v>26.7269615442102</v>
      </c>
      <c r="L3060" s="16" t="n">
        <f aca="false">Assumptions!$B$16*MIN(1,LN(1+Data_Clean!Q3060)/LN(1+Assumptions!$B$21))</f>
        <v>14.8269530442849</v>
      </c>
      <c r="M3060" s="16" t="n">
        <f aca="false">Assumptions!$B$17*(0.6*MIN(1,Data_Clean!R3060/Assumptions!$B$22)+0.4*IF(Data_Clean!S3060="",0,Data_Clean!S3060))</f>
        <v>3.24</v>
      </c>
      <c r="N3060" s="16" t="n">
        <f aca="false">Assumptions!$B$18*MIN(1,(Data_Clean!F3060-1)/Assumptions!$B$23)</f>
        <v>5</v>
      </c>
      <c r="O3060" s="16" t="n">
        <f aca="false">Assumptions!$B$19*(0.4*IF(Data_Clean!E3060="",0,MIN(1,Data_Clean!E3060/12/Assumptions!$B$24))+0.35*IF(Data_Clean!D3060="Y",1,0)+0.25*(1-MIN(Data_Clean!T3060,3)/3))/IF(Data_Clean!E3060="",0.6,1)</f>
        <v>4.75</v>
      </c>
      <c r="P3060" s="16" t="n">
        <f aca="false">SUM(K3060:O3060)/(Assumptions!$D$5-IF(K3060="",Assumptions!$B$15,0))*100</f>
        <v>54.5439145884951</v>
      </c>
      <c r="Q3060" s="7" t="str">
        <f aca="false">IF(J3060&gt;=Assumptions!$B$26,"High",IF(J3060&gt;=Assumptions!$B$27,"Mid","Low"))</f>
        <v>Mid</v>
      </c>
      <c r="R3060" s="7" t="str">
        <f aca="false">IF(P3060&gt;=Assumptions!$B$28,"High",IF(P3060&gt;=Assumptions!$B$29,"Mid","Low"))</f>
        <v>Mid</v>
      </c>
      <c r="S3060" s="7" t="str">
        <f aca="false">INDEX(Assumptions!$B$33:$B$41,MATCH(Q3060&amp;"|"&amp;R3060,Assumptions!$A$33:$A$41,0))</f>
        <v>Established Core</v>
      </c>
      <c r="T3060" s="7" t="n">
        <f aca="false">IF(ISNUMBER(Data_Clean!V3060),J3060*Data_Clean!V3060,0)</f>
        <v>30.938794125</v>
      </c>
    </row>
    <row r="3061" customFormat="false" ht="15" hidden="false" customHeight="false" outlineLevel="0" collapsed="false">
      <c r="A3061" s="15" t="str">
        <f aca="false">Data_Clean!A3061</f>
        <v>CX103057</v>
      </c>
      <c r="B3061" s="14" t="n">
        <f aca="false">Data_Clean!G3061*Assumptions!$B$5</f>
        <v>52.485</v>
      </c>
      <c r="C3061" s="14" t="n">
        <f aca="false">IF(Data_Clean!H3061="",0,Data_Clean!H3061)*Assumptions!$B$6</f>
        <v>0</v>
      </c>
      <c r="D3061" s="14" t="n">
        <f aca="false">Data_Clean!I3061*Assumptions!$B$7</f>
        <v>0</v>
      </c>
      <c r="E3061" s="14" t="n">
        <f aca="false">Data_Clean!J3061*Assumptions!$B$8</f>
        <v>0</v>
      </c>
      <c r="F3061" s="14" t="n">
        <f aca="false">Data_Clean!K3061*Assumptions!$B$9</f>
        <v>0</v>
      </c>
      <c r="G3061" s="14" t="n">
        <f aca="false">Data_Clean!L3061*Assumptions!$B$10</f>
        <v>0</v>
      </c>
      <c r="H3061" s="14" t="n">
        <f aca="false">IF(OR(Data_Clean!M3061="",Data_Clean!N3061=""),0,Data_Clean!M3061*Data_Clean!N3061/100)*Assumptions!$B$13*Assumptions!$B$11</f>
        <v>261.972</v>
      </c>
      <c r="I3061" s="14" t="n">
        <f aca="false">Data_Clean!O3061*4*Assumptions!$B$12</f>
        <v>8.11488</v>
      </c>
      <c r="J3061" s="14" t="n">
        <f aca="false">SUM(B3061:I3061)</f>
        <v>322.57188</v>
      </c>
      <c r="K3061" s="16" t="n">
        <f aca="false">IF(Data_Clean!P3061="","",Assumptions!$B$15*0.5^(Data_Clean!P3061/Assumptions!$B$20))</f>
        <v>28.6452481173125</v>
      </c>
      <c r="L3061" s="16" t="n">
        <f aca="false">Assumptions!$B$16*MIN(1,LN(1+Data_Clean!Q3061)/LN(1+Assumptions!$B$21))</f>
        <v>12.6966447294858</v>
      </c>
      <c r="M3061" s="16" t="n">
        <f aca="false">Assumptions!$B$17*(0.6*MIN(1,Data_Clean!R3061/Assumptions!$B$22)+0.4*IF(Data_Clean!S3061="",0,Data_Clean!S3061))</f>
        <v>9.63</v>
      </c>
      <c r="N3061" s="16" t="n">
        <f aca="false">Assumptions!$B$18*MIN(1,(Data_Clean!F3061-1)/Assumptions!$B$23)</f>
        <v>5</v>
      </c>
      <c r="O3061" s="16" t="n">
        <f aca="false">Assumptions!$B$19*(0.4*IF(Data_Clean!E3061="",0,MIN(1,Data_Clean!E3061/12/Assumptions!$B$24))+0.35*IF(Data_Clean!D3061="Y",1,0)+0.25*(1-MIN(Data_Clean!T3061,3)/3))/IF(Data_Clean!E3061="",0.6,1)</f>
        <v>15</v>
      </c>
      <c r="P3061" s="16" t="n">
        <f aca="false">SUM(K3061:O3061)/(Assumptions!$D$5-IF(K3061="",Assumptions!$B$15,0))*100</f>
        <v>70.9718928467983</v>
      </c>
      <c r="Q3061" s="7" t="str">
        <f aca="false">IF(J3061&gt;=Assumptions!$B$26,"High",IF(J3061&gt;=Assumptions!$B$27,"Mid","Low"))</f>
        <v>Low</v>
      </c>
      <c r="R3061" s="7" t="str">
        <f aca="false">IF(P3061&gt;=Assumptions!$B$28,"High",IF(P3061&gt;=Assumptions!$B$29,"Mid","Low"))</f>
        <v>High</v>
      </c>
      <c r="S3061" s="7" t="str">
        <f aca="false">INDEX(Assumptions!$B$33:$B$41,MATCH(Q3061&amp;"|"&amp;R3061,Assumptions!$A$33:$A$41,0))</f>
        <v>Engaged Builders</v>
      </c>
      <c r="T3061" s="7" t="n">
        <f aca="false">IF(ISNUMBER(Data_Clean!V3061),J3061*Data_Clean!V3061,0)</f>
        <v>14.580248976</v>
      </c>
    </row>
    <row r="3062" customFormat="false" ht="15" hidden="false" customHeight="false" outlineLevel="0" collapsed="false">
      <c r="A3062" s="15" t="str">
        <f aca="false">Data_Clean!A3062</f>
        <v>CX103058</v>
      </c>
      <c r="B3062" s="14" t="n">
        <f aca="false">Data_Clean!G3062*Assumptions!$B$5</f>
        <v>44.41575</v>
      </c>
      <c r="C3062" s="14" t="n">
        <f aca="false">IF(Data_Clean!H3062="",0,Data_Clean!H3062)*Assumptions!$B$6</f>
        <v>0</v>
      </c>
      <c r="D3062" s="14" t="n">
        <f aca="false">Data_Clean!I3062*Assumptions!$B$7</f>
        <v>0</v>
      </c>
      <c r="E3062" s="14" t="n">
        <f aca="false">Data_Clean!J3062*Assumptions!$B$8</f>
        <v>0</v>
      </c>
      <c r="F3062" s="14" t="n">
        <f aca="false">Data_Clean!K3062*Assumptions!$B$9</f>
        <v>943.8</v>
      </c>
      <c r="G3062" s="14" t="n">
        <f aca="false">Data_Clean!L3062*Assumptions!$B$10</f>
        <v>0</v>
      </c>
      <c r="H3062" s="14" t="n">
        <f aca="false">IF(OR(Data_Clean!M3062="",Data_Clean!N3062=""),0,Data_Clean!M3062*Data_Clean!N3062/100)*Assumptions!$B$13*Assumptions!$B$11</f>
        <v>0</v>
      </c>
      <c r="I3062" s="14" t="n">
        <f aca="false">Data_Clean!O3062*4*Assumptions!$B$12</f>
        <v>0</v>
      </c>
      <c r="J3062" s="14" t="n">
        <f aca="false">SUM(B3062:I3062)</f>
        <v>988.21575</v>
      </c>
      <c r="K3062" s="16" t="n">
        <f aca="false">IF(Data_Clean!P3062="","",Assumptions!$B$15*0.5^(Data_Clean!P3062/Assumptions!$B$20))</f>
        <v>24.3675718906871</v>
      </c>
      <c r="L3062" s="16" t="n">
        <f aca="false">Assumptions!$B$16*MIN(1,LN(1+Data_Clean!Q3062)/LN(1+Assumptions!$B$21))</f>
        <v>13.7447072997398</v>
      </c>
      <c r="M3062" s="16" t="n">
        <f aca="false">Assumptions!$B$17*(0.6*MIN(1,Data_Clean!R3062/Assumptions!$B$22)+0.4*IF(Data_Clean!S3062="",0,Data_Clean!S3062))</f>
        <v>7.914</v>
      </c>
      <c r="N3062" s="16" t="n">
        <f aca="false">Assumptions!$B$18*MIN(1,(Data_Clean!F3062-1)/Assumptions!$B$23)</f>
        <v>10</v>
      </c>
      <c r="O3062" s="16" t="n">
        <f aca="false">Assumptions!$B$19*(0.4*IF(Data_Clean!E3062="",0,MIN(1,Data_Clean!E3062/12/Assumptions!$B$24))+0.35*IF(Data_Clean!D3062="Y",1,0)+0.25*(1-MIN(Data_Clean!T3062,3)/3))/IF(Data_Clean!E3062="",0.6,1)</f>
        <v>10.75</v>
      </c>
      <c r="P3062" s="16" t="n">
        <f aca="false">SUM(K3062:O3062)/(Assumptions!$D$5-IF(K3062="",Assumptions!$B$15,0))*100</f>
        <v>66.7762791904269</v>
      </c>
      <c r="Q3062" s="7" t="str">
        <f aca="false">IF(J3062&gt;=Assumptions!$B$26,"High",IF(J3062&gt;=Assumptions!$B$27,"Mid","Low"))</f>
        <v>Mid</v>
      </c>
      <c r="R3062" s="7" t="str">
        <f aca="false">IF(P3062&gt;=Assumptions!$B$28,"High",IF(P3062&gt;=Assumptions!$B$29,"Mid","Low"))</f>
        <v>Mid</v>
      </c>
      <c r="S3062" s="7" t="str">
        <f aca="false">INDEX(Assumptions!$B$33:$B$41,MATCH(Q3062&amp;"|"&amp;R3062,Assumptions!$A$33:$A$41,0))</f>
        <v>Established Core</v>
      </c>
      <c r="T3062" s="7" t="n">
        <f aca="false">IF(ISNUMBER(Data_Clean!V3062),J3062*Data_Clean!V3062,0)</f>
        <v>48.323750175</v>
      </c>
    </row>
    <row r="3063" customFormat="false" ht="15" hidden="false" customHeight="false" outlineLevel="0" collapsed="false">
      <c r="A3063" s="15" t="str">
        <f aca="false">Data_Clean!A3063</f>
        <v>CX103059</v>
      </c>
      <c r="B3063" s="14" t="n">
        <f aca="false">Data_Clean!G3063*Assumptions!$B$5</f>
        <v>265.558</v>
      </c>
      <c r="C3063" s="14" t="n">
        <f aca="false">IF(Data_Clean!H3063="",0,Data_Clean!H3063)*Assumptions!$B$6</f>
        <v>1016.34408</v>
      </c>
      <c r="D3063" s="14" t="n">
        <f aca="false">Data_Clean!I3063*Assumptions!$B$7</f>
        <v>0</v>
      </c>
      <c r="E3063" s="14" t="n">
        <f aca="false">Data_Clean!J3063*Assumptions!$B$8</f>
        <v>5241.104325</v>
      </c>
      <c r="F3063" s="14" t="n">
        <f aca="false">Data_Clean!K3063*Assumptions!$B$9</f>
        <v>6064.3</v>
      </c>
      <c r="G3063" s="14" t="n">
        <f aca="false">Data_Clean!L3063*Assumptions!$B$10</f>
        <v>0</v>
      </c>
      <c r="H3063" s="14" t="n">
        <f aca="false">IF(OR(Data_Clean!M3063="",Data_Clean!N3063=""),0,Data_Clean!M3063*Data_Clean!N3063/100)*Assumptions!$B$13*Assumptions!$B$11</f>
        <v>270.72</v>
      </c>
      <c r="I3063" s="14" t="n">
        <f aca="false">Data_Clean!O3063*4*Assumptions!$B$12</f>
        <v>255.17184</v>
      </c>
      <c r="J3063" s="14" t="n">
        <f aca="false">SUM(B3063:I3063)</f>
        <v>13113.198245</v>
      </c>
      <c r="K3063" s="16" t="n">
        <f aca="false">IF(Data_Clean!P3063="","",Assumptions!$B$15*0.5^(Data_Clean!P3063/Assumptions!$B$20))</f>
        <v>13.0582584494419</v>
      </c>
      <c r="L3063" s="16" t="n">
        <f aca="false">Assumptions!$B$16*MIN(1,LN(1+Data_Clean!Q3063)/LN(1+Assumptions!$B$21))</f>
        <v>18.9911417035579</v>
      </c>
      <c r="M3063" s="16" t="n">
        <f aca="false">Assumptions!$B$17*(0.6*MIN(1,Data_Clean!R3063/Assumptions!$B$22)+0.4*IF(Data_Clean!S3063="",0,Data_Clean!S3063))</f>
        <v>2.736</v>
      </c>
      <c r="N3063" s="16" t="n">
        <f aca="false">Assumptions!$B$18*MIN(1,(Data_Clean!F3063-1)/Assumptions!$B$23)</f>
        <v>20</v>
      </c>
      <c r="O3063" s="16" t="n">
        <f aca="false">Assumptions!$B$19*(0.4*IF(Data_Clean!E3063="",0,MIN(1,Data_Clean!E3063/12/Assumptions!$B$24))+0.35*IF(Data_Clean!D3063="Y",1,0)+0.25*(1-MIN(Data_Clean!T3063,3)/3))/IF(Data_Clean!E3063="",0.6,1)</f>
        <v>9.3</v>
      </c>
      <c r="P3063" s="16" t="n">
        <f aca="false">SUM(K3063:O3063)/(Assumptions!$D$5-IF(K3063="",Assumptions!$B$15,0))*100</f>
        <v>64.0854001529997</v>
      </c>
      <c r="Q3063" s="7" t="str">
        <f aca="false">IF(J3063&gt;=Assumptions!$B$26,"High",IF(J3063&gt;=Assumptions!$B$27,"Mid","Low"))</f>
        <v>High</v>
      </c>
      <c r="R3063" s="7" t="str">
        <f aca="false">IF(P3063&gt;=Assumptions!$B$28,"High",IF(P3063&gt;=Assumptions!$B$29,"Mid","Low"))</f>
        <v>Mid</v>
      </c>
      <c r="S3063" s="7" t="str">
        <f aca="false">INDEX(Assumptions!$B$33:$B$41,MATCH(Q3063&amp;"|"&amp;R3063,Assumptions!$A$33:$A$41,0))</f>
        <v>Established Core</v>
      </c>
      <c r="T3063" s="7" t="n">
        <f aca="false">IF(ISNUMBER(Data_Clean!V3063),J3063*Data_Clean!V3063,0)</f>
        <v>378.9714292805</v>
      </c>
    </row>
    <row r="3064" customFormat="false" ht="15" hidden="false" customHeight="false" outlineLevel="0" collapsed="false">
      <c r="A3064" s="15" t="str">
        <f aca="false">Data_Clean!A3064</f>
        <v>CX103060</v>
      </c>
      <c r="B3064" s="14" t="n">
        <f aca="false">Data_Clean!G3064*Assumptions!$B$5</f>
        <v>100.122</v>
      </c>
      <c r="C3064" s="14" t="n">
        <f aca="false">IF(Data_Clean!H3064="",0,Data_Clean!H3064)*Assumptions!$B$6</f>
        <v>4220.74764</v>
      </c>
      <c r="D3064" s="14" t="n">
        <f aca="false">Data_Clean!I3064*Assumptions!$B$7</f>
        <v>0</v>
      </c>
      <c r="E3064" s="14" t="n">
        <f aca="false">Data_Clean!J3064*Assumptions!$B$8</f>
        <v>2813.172225</v>
      </c>
      <c r="F3064" s="14" t="n">
        <f aca="false">Data_Clean!K3064*Assumptions!$B$9</f>
        <v>0</v>
      </c>
      <c r="G3064" s="14" t="n">
        <f aca="false">Data_Clean!L3064*Assumptions!$B$10</f>
        <v>0</v>
      </c>
      <c r="H3064" s="14" t="n">
        <f aca="false">IF(OR(Data_Clean!M3064="",Data_Clean!N3064=""),0,Data_Clean!M3064*Data_Clean!N3064/100)*Assumptions!$B$13*Assumptions!$B$11</f>
        <v>683.088</v>
      </c>
      <c r="I3064" s="14" t="n">
        <f aca="false">Data_Clean!O3064*4*Assumptions!$B$12</f>
        <v>24.57264</v>
      </c>
      <c r="J3064" s="14" t="n">
        <f aca="false">SUM(B3064:I3064)</f>
        <v>7841.702505</v>
      </c>
      <c r="K3064" s="16" t="n">
        <f aca="false">IF(Data_Clean!P3064="","",Assumptions!$B$15*0.5^(Data_Clean!P3064/Assumptions!$B$20))</f>
        <v>17.2304753249555</v>
      </c>
      <c r="L3064" s="16" t="n">
        <f aca="false">Assumptions!$B$16*MIN(1,LN(1+Data_Clean!Q3064)/LN(1+Assumptions!$B$21))</f>
        <v>10.6966696442427</v>
      </c>
      <c r="M3064" s="16" t="n">
        <f aca="false">Assumptions!$B$17*(0.6*MIN(1,Data_Clean!R3064/Assumptions!$B$22)+0.4*IF(Data_Clean!S3064="",0,Data_Clean!S3064))</f>
        <v>3.906</v>
      </c>
      <c r="N3064" s="16" t="n">
        <f aca="false">Assumptions!$B$18*MIN(1,(Data_Clean!F3064-1)/Assumptions!$B$23)</f>
        <v>15</v>
      </c>
      <c r="O3064" s="16" t="n">
        <f aca="false">Assumptions!$B$19*(0.4*IF(Data_Clean!E3064="",0,MIN(1,Data_Clean!E3064/12/Assumptions!$B$24))+0.35*IF(Data_Clean!D3064="Y",1,0)+0.25*(1-MIN(Data_Clean!T3064,3)/3))/IF(Data_Clean!E3064="",0.6,1)</f>
        <v>9.75</v>
      </c>
      <c r="P3064" s="16" t="n">
        <f aca="false">SUM(K3064:O3064)/(Assumptions!$D$5-IF(K3064="",Assumptions!$B$15,0))*100</f>
        <v>56.5831449691982</v>
      </c>
      <c r="Q3064" s="7" t="str">
        <f aca="false">IF(J3064&gt;=Assumptions!$B$26,"High",IF(J3064&gt;=Assumptions!$B$27,"Mid","Low"))</f>
        <v>High</v>
      </c>
      <c r="R3064" s="7" t="str">
        <f aca="false">IF(P3064&gt;=Assumptions!$B$28,"High",IF(P3064&gt;=Assumptions!$B$29,"Mid","Low"))</f>
        <v>Mid</v>
      </c>
      <c r="S3064" s="7" t="str">
        <f aca="false">INDEX(Assumptions!$B$33:$B$41,MATCH(Q3064&amp;"|"&amp;R3064,Assumptions!$A$33:$A$41,0))</f>
        <v>Established Core</v>
      </c>
      <c r="T3064" s="7" t="n">
        <f aca="false">IF(ISNUMBER(Data_Clean!V3064),J3064*Data_Clean!V3064,0)</f>
        <v>810.0478687665</v>
      </c>
    </row>
    <row r="3065" customFormat="false" ht="15" hidden="false" customHeight="false" outlineLevel="0" collapsed="false">
      <c r="A3065" s="15" t="str">
        <f aca="false">Data_Clean!A3065</f>
        <v>CX103061</v>
      </c>
      <c r="B3065" s="14" t="n">
        <f aca="false">Data_Clean!G3065*Assumptions!$B$5</f>
        <v>64.9515</v>
      </c>
      <c r="C3065" s="14" t="n">
        <f aca="false">IF(Data_Clean!H3065="",0,Data_Clean!H3065)*Assumptions!$B$6</f>
        <v>81.57444</v>
      </c>
      <c r="D3065" s="14" t="n">
        <f aca="false">Data_Clean!I3065*Assumptions!$B$7</f>
        <v>0</v>
      </c>
      <c r="E3065" s="14" t="n">
        <f aca="false">Data_Clean!J3065*Assumptions!$B$8</f>
        <v>0</v>
      </c>
      <c r="F3065" s="14" t="n">
        <f aca="false">Data_Clean!K3065*Assumptions!$B$9</f>
        <v>2150.5</v>
      </c>
      <c r="G3065" s="14" t="n">
        <f aca="false">Data_Clean!L3065*Assumptions!$B$10</f>
        <v>690.3</v>
      </c>
      <c r="H3065" s="14" t="n">
        <f aca="false">IF(OR(Data_Clean!M3065="",Data_Clean!N3065=""),0,Data_Clean!M3065*Data_Clean!N3065/100)*Assumptions!$B$13*Assumptions!$B$11</f>
        <v>89.712</v>
      </c>
      <c r="I3065" s="14" t="n">
        <f aca="false">Data_Clean!O3065*4*Assumptions!$B$12</f>
        <v>5.80464</v>
      </c>
      <c r="J3065" s="14" t="n">
        <f aca="false">SUM(B3065:I3065)</f>
        <v>3082.84258</v>
      </c>
      <c r="K3065" s="16" t="n">
        <f aca="false">IF(Data_Clean!P3065="","",Assumptions!$B$15*0.5^(Data_Clean!P3065/Assumptions!$B$20))</f>
        <v>20.2552491925229</v>
      </c>
      <c r="L3065" s="16" t="n">
        <f aca="false">Assumptions!$B$16*MIN(1,LN(1+Data_Clean!Q3065)/LN(1+Assumptions!$B$21))</f>
        <v>11.8154173628685</v>
      </c>
      <c r="M3065" s="16" t="n">
        <f aca="false">Assumptions!$B$17*(0.6*MIN(1,Data_Clean!R3065/Assumptions!$B$22)+0.4*IF(Data_Clean!S3065="",0,Data_Clean!S3065))</f>
        <v>13.35</v>
      </c>
      <c r="N3065" s="16" t="n">
        <f aca="false">Assumptions!$B$18*MIN(1,(Data_Clean!F3065-1)/Assumptions!$B$23)</f>
        <v>20</v>
      </c>
      <c r="O3065" s="16" t="n">
        <f aca="false">Assumptions!$B$19*(0.4*IF(Data_Clean!E3065="",0,MIN(1,Data_Clean!E3065/12/Assumptions!$B$24))+0.35*IF(Data_Clean!D3065="Y",1,0)+0.25*(1-MIN(Data_Clean!T3065,3)/3))/IF(Data_Clean!E3065="",0.6,1)</f>
        <v>8.3</v>
      </c>
      <c r="P3065" s="16" t="n">
        <f aca="false">SUM(K3065:O3065)/(Assumptions!$D$5-IF(K3065="",Assumptions!$B$15,0))*100</f>
        <v>73.7206665553914</v>
      </c>
      <c r="Q3065" s="7" t="str">
        <f aca="false">IF(J3065&gt;=Assumptions!$B$26,"High",IF(J3065&gt;=Assumptions!$B$27,"Mid","Low"))</f>
        <v>High</v>
      </c>
      <c r="R3065" s="7" t="str">
        <f aca="false">IF(P3065&gt;=Assumptions!$B$28,"High",IF(P3065&gt;=Assumptions!$B$29,"Mid","Low"))</f>
        <v>High</v>
      </c>
      <c r="S3065" s="7" t="str">
        <f aca="false">INDEX(Assumptions!$B$33:$B$41,MATCH(Q3065&amp;"|"&amp;R3065,Assumptions!$A$33:$A$41,0))</f>
        <v>Premier Advocates</v>
      </c>
      <c r="T3065" s="7" t="n">
        <f aca="false">IF(ISNUMBER(Data_Clean!V3065),J3065*Data_Clean!V3065,0)</f>
        <v>205.00903157</v>
      </c>
    </row>
    <row r="3066" customFormat="false" ht="15" hidden="false" customHeight="false" outlineLevel="0" collapsed="false">
      <c r="A3066" s="15" t="str">
        <f aca="false">Data_Clean!A3066</f>
        <v>CX103062</v>
      </c>
      <c r="B3066" s="14" t="n">
        <f aca="false">Data_Clean!G3066*Assumptions!$B$5</f>
        <v>48.1745</v>
      </c>
      <c r="C3066" s="14" t="n">
        <f aca="false">IF(Data_Clean!H3066="",0,Data_Clean!H3066)*Assumptions!$B$6</f>
        <v>0</v>
      </c>
      <c r="D3066" s="14" t="n">
        <f aca="false">Data_Clean!I3066*Assumptions!$B$7</f>
        <v>0</v>
      </c>
      <c r="E3066" s="14" t="n">
        <f aca="false">Data_Clean!J3066*Assumptions!$B$8</f>
        <v>0</v>
      </c>
      <c r="F3066" s="14" t="n">
        <f aca="false">Data_Clean!K3066*Assumptions!$B$9</f>
        <v>0</v>
      </c>
      <c r="G3066" s="14" t="n">
        <f aca="false">Data_Clean!L3066*Assumptions!$B$10</f>
        <v>0</v>
      </c>
      <c r="H3066" s="14" t="n">
        <f aca="false">IF(OR(Data_Clean!M3066="",Data_Clean!N3066=""),0,Data_Clean!M3066*Data_Clean!N3066/100)*Assumptions!$B$13*Assumptions!$B$11</f>
        <v>197.064</v>
      </c>
      <c r="I3066" s="14" t="n">
        <f aca="false">Data_Clean!O3066*4*Assumptions!$B$12</f>
        <v>36.20496</v>
      </c>
      <c r="J3066" s="14" t="n">
        <f aca="false">SUM(B3066:I3066)</f>
        <v>281.44346</v>
      </c>
      <c r="K3066" s="16" t="n">
        <f aca="false">IF(Data_Clean!P3066="","",Assumptions!$B$15*0.5^(Data_Clean!P3066/Assumptions!$B$20))</f>
        <v>29.3147990530274</v>
      </c>
      <c r="L3066" s="16" t="n">
        <f aca="false">Assumptions!$B$16*MIN(1,LN(1+Data_Clean!Q3066)/LN(1+Assumptions!$B$21))</f>
        <v>17.1436755841963</v>
      </c>
      <c r="M3066" s="16" t="n">
        <f aca="false">Assumptions!$B$17*(0.6*MIN(1,Data_Clean!R3066/Assumptions!$B$22)+0.4*IF(Data_Clean!S3066="",0,Data_Clean!S3066))</f>
        <v>13.446</v>
      </c>
      <c r="N3066" s="16" t="n">
        <f aca="false">Assumptions!$B$18*MIN(1,(Data_Clean!F3066-1)/Assumptions!$B$23)</f>
        <v>10</v>
      </c>
      <c r="O3066" s="16" t="n">
        <f aca="false">Assumptions!$B$19*(0.4*IF(Data_Clean!E3066="",0,MIN(1,Data_Clean!E3066/12/Assumptions!$B$24))+0.35*IF(Data_Clean!D3066="Y",1,0)+0.25*(1-MIN(Data_Clean!T3066,3)/3))/IF(Data_Clean!E3066="",0.6,1)</f>
        <v>9.75</v>
      </c>
      <c r="P3066" s="16" t="n">
        <f aca="false">SUM(K3066:O3066)/(Assumptions!$D$5-IF(K3066="",Assumptions!$B$15,0))*100</f>
        <v>79.6544746372237</v>
      </c>
      <c r="Q3066" s="7" t="str">
        <f aca="false">IF(J3066&gt;=Assumptions!$B$26,"High",IF(J3066&gt;=Assumptions!$B$27,"Mid","Low"))</f>
        <v>Low</v>
      </c>
      <c r="R3066" s="7" t="str">
        <f aca="false">IF(P3066&gt;=Assumptions!$B$28,"High",IF(P3066&gt;=Assumptions!$B$29,"Mid","Low"))</f>
        <v>High</v>
      </c>
      <c r="S3066" s="7" t="str">
        <f aca="false">INDEX(Assumptions!$B$33:$B$41,MATCH(Q3066&amp;"|"&amp;R3066,Assumptions!$A$33:$A$41,0))</f>
        <v>Engaged Builders</v>
      </c>
      <c r="T3066" s="7" t="n">
        <f aca="false">IF(ISNUMBER(Data_Clean!V3066),J3066*Data_Clean!V3066,0)</f>
        <v>11.792480974</v>
      </c>
    </row>
    <row r="3067" customFormat="false" ht="15" hidden="false" customHeight="false" outlineLevel="0" collapsed="false">
      <c r="A3067" s="15" t="str">
        <f aca="false">Data_Clean!A3067</f>
        <v>CX103063</v>
      </c>
      <c r="B3067" s="14" t="n">
        <f aca="false">Data_Clean!G3067*Assumptions!$B$5</f>
        <v>71.40725</v>
      </c>
      <c r="C3067" s="14" t="n">
        <f aca="false">IF(Data_Clean!H3067="",0,Data_Clean!H3067)*Assumptions!$B$6</f>
        <v>0</v>
      </c>
      <c r="D3067" s="14" t="n">
        <f aca="false">Data_Clean!I3067*Assumptions!$B$7</f>
        <v>0</v>
      </c>
      <c r="E3067" s="14" t="n">
        <f aca="false">Data_Clean!J3067*Assumptions!$B$8</f>
        <v>0</v>
      </c>
      <c r="F3067" s="14" t="n">
        <f aca="false">Data_Clean!K3067*Assumptions!$B$9</f>
        <v>0</v>
      </c>
      <c r="G3067" s="14" t="n">
        <f aca="false">Data_Clean!L3067*Assumptions!$B$10</f>
        <v>0</v>
      </c>
      <c r="H3067" s="14" t="n">
        <f aca="false">IF(OR(Data_Clean!M3067="",Data_Clean!N3067=""),0,Data_Clean!M3067*Data_Clean!N3067/100)*Assumptions!$B$13*Assumptions!$B$11</f>
        <v>309</v>
      </c>
      <c r="I3067" s="14" t="n">
        <f aca="false">Data_Clean!O3067*4*Assumptions!$B$12</f>
        <v>12.57072</v>
      </c>
      <c r="J3067" s="14" t="n">
        <f aca="false">SUM(B3067:I3067)</f>
        <v>392.97797</v>
      </c>
      <c r="K3067" s="16" t="n">
        <f aca="false">IF(Data_Clean!P3067="","",Assumptions!$B$15*0.5^(Data_Clean!P3067/Assumptions!$B$20))</f>
        <v>18.4671662001737</v>
      </c>
      <c r="L3067" s="16" t="n">
        <f aca="false">Assumptions!$B$16*MIN(1,LN(1+Data_Clean!Q3067)/LN(1+Assumptions!$B$21))</f>
        <v>10.6966696442427</v>
      </c>
      <c r="M3067" s="16" t="n">
        <f aca="false">Assumptions!$B$17*(0.6*MIN(1,Data_Clean!R3067/Assumptions!$B$22)+0.4*IF(Data_Clean!S3067="",0,Data_Clean!S3067))</f>
        <v>13.662</v>
      </c>
      <c r="N3067" s="16" t="n">
        <f aca="false">Assumptions!$B$18*MIN(1,(Data_Clean!F3067-1)/Assumptions!$B$23)</f>
        <v>5</v>
      </c>
      <c r="O3067" s="16" t="n">
        <f aca="false">Assumptions!$B$19*(0.4*IF(Data_Clean!E3067="",0,MIN(1,Data_Clean!E3067/12/Assumptions!$B$24))+0.35*IF(Data_Clean!D3067="Y",1,0)+0.25*(1-MIN(Data_Clean!T3067,3)/3))/IF(Data_Clean!E3067="",0.6,1)</f>
        <v>8.5</v>
      </c>
      <c r="P3067" s="16" t="n">
        <f aca="false">SUM(K3067:O3067)/(Assumptions!$D$5-IF(K3067="",Assumptions!$B$15,0))*100</f>
        <v>56.3258358444164</v>
      </c>
      <c r="Q3067" s="7" t="str">
        <f aca="false">IF(J3067&gt;=Assumptions!$B$26,"High",IF(J3067&gt;=Assumptions!$B$27,"Mid","Low"))</f>
        <v>Low</v>
      </c>
      <c r="R3067" s="7" t="str">
        <f aca="false">IF(P3067&gt;=Assumptions!$B$28,"High",IF(P3067&gt;=Assumptions!$B$29,"Mid","Low"))</f>
        <v>Mid</v>
      </c>
      <c r="S3067" s="7" t="str">
        <f aca="false">INDEX(Assumptions!$B$33:$B$41,MATCH(Q3067&amp;"|"&amp;R3067,Assumptions!$A$33:$A$41,0))</f>
        <v>Light Touch</v>
      </c>
      <c r="T3067" s="7" t="n">
        <f aca="false">IF(ISNUMBER(Data_Clean!V3067),J3067*Data_Clean!V3067,0)</f>
        <v>48.847161671</v>
      </c>
    </row>
    <row r="3068" customFormat="false" ht="15" hidden="false" customHeight="false" outlineLevel="0" collapsed="false">
      <c r="A3068" s="15" t="str">
        <f aca="false">Data_Clean!A3068</f>
        <v>CX103064</v>
      </c>
      <c r="B3068" s="14" t="n">
        <f aca="false">Data_Clean!G3068*Assumptions!$B$5</f>
        <v>162.70925</v>
      </c>
      <c r="C3068" s="14" t="n">
        <f aca="false">IF(Data_Clean!H3068="",0,Data_Clean!H3068)*Assumptions!$B$6</f>
        <v>336.594</v>
      </c>
      <c r="D3068" s="14" t="n">
        <f aca="false">Data_Clean!I3068*Assumptions!$B$7</f>
        <v>0</v>
      </c>
      <c r="E3068" s="14" t="n">
        <f aca="false">Data_Clean!J3068*Assumptions!$B$8</f>
        <v>388.71555</v>
      </c>
      <c r="F3068" s="14" t="n">
        <f aca="false">Data_Clean!K3068*Assumptions!$B$9</f>
        <v>0</v>
      </c>
      <c r="G3068" s="14" t="n">
        <f aca="false">Data_Clean!L3068*Assumptions!$B$10</f>
        <v>0</v>
      </c>
      <c r="H3068" s="14" t="n">
        <f aca="false">IF(OR(Data_Clean!M3068="",Data_Clean!N3068=""),0,Data_Clean!M3068*Data_Clean!N3068/100)*Assumptions!$B$13*Assumptions!$B$11</f>
        <v>0</v>
      </c>
      <c r="I3068" s="14" t="n">
        <f aca="false">Data_Clean!O3068*4*Assumptions!$B$12</f>
        <v>0</v>
      </c>
      <c r="J3068" s="14" t="n">
        <f aca="false">SUM(B3068:I3068)</f>
        <v>888.0188</v>
      </c>
      <c r="K3068" s="16" t="str">
        <f aca="false">IF(Data_Clean!P3068="","",Assumptions!$B$15*0.5^(Data_Clean!P3068/Assumptions!$B$20))</f>
        <v/>
      </c>
      <c r="L3068" s="16" t="n">
        <f aca="false">Assumptions!$B$16*MIN(1,LN(1+Data_Clean!Q3068)/LN(1+Assumptions!$B$21))</f>
        <v>15.4867983970398</v>
      </c>
      <c r="M3068" s="16" t="n">
        <f aca="false">Assumptions!$B$17*(0.6*MIN(1,Data_Clean!R3068/Assumptions!$B$22)+0.4*IF(Data_Clean!S3068="",0,Data_Clean!S3068))</f>
        <v>3.84</v>
      </c>
      <c r="N3068" s="16" t="n">
        <f aca="false">Assumptions!$B$18*MIN(1,(Data_Clean!F3068-1)/Assumptions!$B$23)</f>
        <v>15</v>
      </c>
      <c r="O3068" s="16" t="n">
        <f aca="false">Assumptions!$B$19*(0.4*IF(Data_Clean!E3068="",0,MIN(1,Data_Clean!E3068/12/Assumptions!$B$24))+0.35*IF(Data_Clean!D3068="Y",1,0)+0.25*(1-MIN(Data_Clean!T3068,3)/3))/IF(Data_Clean!E3068="",0.6,1)</f>
        <v>15</v>
      </c>
      <c r="P3068" s="16" t="n">
        <f aca="false">SUM(K3068:O3068)/(Assumptions!$D$5-IF(K3068="",Assumptions!$B$15,0))*100</f>
        <v>70.466854852914</v>
      </c>
      <c r="Q3068" s="7" t="str">
        <f aca="false">IF(J3068&gt;=Assumptions!$B$26,"High",IF(J3068&gt;=Assumptions!$B$27,"Mid","Low"))</f>
        <v>Mid</v>
      </c>
      <c r="R3068" s="7" t="str">
        <f aca="false">IF(P3068&gt;=Assumptions!$B$28,"High",IF(P3068&gt;=Assumptions!$B$29,"Mid","Low"))</f>
        <v>High</v>
      </c>
      <c r="S3068" s="7" t="str">
        <f aca="false">INDEX(Assumptions!$B$33:$B$41,MATCH(Q3068&amp;"|"&amp;R3068,Assumptions!$A$33:$A$41,0))</f>
        <v>Engaged Builders</v>
      </c>
      <c r="T3068" s="7" t="n">
        <f aca="false">IF(ISNUMBER(Data_Clean!V3068),J3068*Data_Clean!V3068,0)</f>
        <v>0</v>
      </c>
    </row>
    <row r="3069" customFormat="false" ht="15" hidden="false" customHeight="false" outlineLevel="0" collapsed="false">
      <c r="A3069" s="15" t="str">
        <f aca="false">Data_Clean!A3069</f>
        <v>CX103065</v>
      </c>
      <c r="B3069" s="14" t="n">
        <f aca="false">Data_Clean!G3069*Assumptions!$B$5</f>
        <v>839.99075</v>
      </c>
      <c r="C3069" s="14" t="n">
        <f aca="false">IF(Data_Clean!H3069="",0,Data_Clean!H3069)*Assumptions!$B$6</f>
        <v>1191.2928</v>
      </c>
      <c r="D3069" s="14" t="n">
        <f aca="false">Data_Clean!I3069*Assumptions!$B$7</f>
        <v>0</v>
      </c>
      <c r="E3069" s="14" t="n">
        <f aca="false">Data_Clean!J3069*Assumptions!$B$8</f>
        <v>0</v>
      </c>
      <c r="F3069" s="14" t="n">
        <f aca="false">Data_Clean!K3069*Assumptions!$B$9</f>
        <v>0</v>
      </c>
      <c r="G3069" s="14" t="n">
        <f aca="false">Data_Clean!L3069*Assumptions!$B$10</f>
        <v>0</v>
      </c>
      <c r="H3069" s="14" t="n">
        <f aca="false">IF(OR(Data_Clean!M3069="",Data_Clean!N3069=""),0,Data_Clean!M3069*Data_Clean!N3069/100)*Assumptions!$B$13*Assumptions!$B$11</f>
        <v>0</v>
      </c>
      <c r="I3069" s="14" t="n">
        <f aca="false">Data_Clean!O3069*4*Assumptions!$B$12</f>
        <v>0</v>
      </c>
      <c r="J3069" s="14" t="n">
        <f aca="false">SUM(B3069:I3069)</f>
        <v>2031.28355</v>
      </c>
      <c r="K3069" s="16" t="n">
        <f aca="false">IF(Data_Clean!P3069="","",Assumptions!$B$15*0.5^(Data_Clean!P3069/Assumptions!$B$20))</f>
        <v>22.735748497656</v>
      </c>
      <c r="L3069" s="16" t="n">
        <f aca="false">Assumptions!$B$16*MIN(1,LN(1+Data_Clean!Q3069)/LN(1+Assumptions!$B$21))</f>
        <v>14.5815690999133</v>
      </c>
      <c r="M3069" s="16" t="n">
        <f aca="false">Assumptions!$B$17*(0.6*MIN(1,Data_Clean!R3069/Assumptions!$B$22)+0.4*IF(Data_Clean!S3069="",0,Data_Clean!S3069))</f>
        <v>11.184</v>
      </c>
      <c r="N3069" s="16" t="n">
        <f aca="false">Assumptions!$B$18*MIN(1,(Data_Clean!F3069-1)/Assumptions!$B$23)</f>
        <v>10</v>
      </c>
      <c r="O3069" s="16" t="n">
        <f aca="false">Assumptions!$B$19*(0.4*IF(Data_Clean!E3069="",0,MIN(1,Data_Clean!E3069/12/Assumptions!$B$24))+0.35*IF(Data_Clean!D3069="Y",1,0)+0.25*(1-MIN(Data_Clean!T3069,3)/3))/IF(Data_Clean!E3069="",0.6,1)</f>
        <v>6.25</v>
      </c>
      <c r="P3069" s="16" t="n">
        <f aca="false">SUM(K3069:O3069)/(Assumptions!$D$5-IF(K3069="",Assumptions!$B$15,0))*100</f>
        <v>64.7513175975692</v>
      </c>
      <c r="Q3069" s="7" t="str">
        <f aca="false">IF(J3069&gt;=Assumptions!$B$26,"High",IF(J3069&gt;=Assumptions!$B$27,"Mid","Low"))</f>
        <v>High</v>
      </c>
      <c r="R3069" s="7" t="str">
        <f aca="false">IF(P3069&gt;=Assumptions!$B$28,"High",IF(P3069&gt;=Assumptions!$B$29,"Mid","Low"))</f>
        <v>Mid</v>
      </c>
      <c r="S3069" s="7" t="str">
        <f aca="false">INDEX(Assumptions!$B$33:$B$41,MATCH(Q3069&amp;"|"&amp;R3069,Assumptions!$A$33:$A$41,0))</f>
        <v>Established Core</v>
      </c>
      <c r="T3069" s="7" t="n">
        <f aca="false">IF(ISNUMBER(Data_Clean!V3069),J3069*Data_Clean!V3069,0)</f>
        <v>149.299340925</v>
      </c>
    </row>
    <row r="3070" customFormat="false" ht="15" hidden="false" customHeight="false" outlineLevel="0" collapsed="false">
      <c r="A3070" s="15" t="str">
        <f aca="false">Data_Clean!A3070</f>
        <v>CX103066</v>
      </c>
      <c r="B3070" s="14" t="n">
        <f aca="false">Data_Clean!G3070*Assumptions!$B$5</f>
        <v>173.71125</v>
      </c>
      <c r="C3070" s="14" t="n">
        <f aca="false">IF(Data_Clean!H3070="",0,Data_Clean!H3070)*Assumptions!$B$6</f>
        <v>47.44752</v>
      </c>
      <c r="D3070" s="14" t="n">
        <f aca="false">Data_Clean!I3070*Assumptions!$B$7</f>
        <v>0</v>
      </c>
      <c r="E3070" s="14" t="n">
        <f aca="false">Data_Clean!J3070*Assumptions!$B$8</f>
        <v>0</v>
      </c>
      <c r="F3070" s="14" t="n">
        <f aca="false">Data_Clean!K3070*Assumptions!$B$9</f>
        <v>0</v>
      </c>
      <c r="G3070" s="14" t="n">
        <f aca="false">Data_Clean!L3070*Assumptions!$B$10</f>
        <v>0</v>
      </c>
      <c r="H3070" s="14" t="n">
        <f aca="false">IF(OR(Data_Clean!M3070="",Data_Clean!N3070=""),0,Data_Clean!M3070*Data_Clean!N3070/100)*Assumptions!$B$13*Assumptions!$B$11</f>
        <v>0</v>
      </c>
      <c r="I3070" s="14" t="n">
        <f aca="false">Data_Clean!O3070*4*Assumptions!$B$12</f>
        <v>0</v>
      </c>
      <c r="J3070" s="14" t="n">
        <f aca="false">SUM(B3070:I3070)</f>
        <v>221.15877</v>
      </c>
      <c r="K3070" s="16" t="n">
        <f aca="false">IF(Data_Clean!P3070="","",Assumptions!$B$15*0.5^(Data_Clean!P3070/Assumptions!$B$20))</f>
        <v>26.7269615442102</v>
      </c>
      <c r="L3070" s="16" t="n">
        <f aca="false">Assumptions!$B$16*MIN(1,LN(1+Data_Clean!Q3070)/LN(1+Assumptions!$B$21))</f>
        <v>12.0537864630054</v>
      </c>
      <c r="M3070" s="16" t="n">
        <f aca="false">Assumptions!$B$17*(0.6*MIN(1,Data_Clean!R3070/Assumptions!$B$22)+0.4*IF(Data_Clean!S3070="",0,Data_Clean!S3070))</f>
        <v>4.38</v>
      </c>
      <c r="N3070" s="16" t="n">
        <f aca="false">Assumptions!$B$18*MIN(1,(Data_Clean!F3070-1)/Assumptions!$B$23)</f>
        <v>10</v>
      </c>
      <c r="O3070" s="16" t="n">
        <f aca="false">Assumptions!$B$19*(0.4*IF(Data_Clean!E3070="",0,MIN(1,Data_Clean!E3070/12/Assumptions!$B$24))+0.35*IF(Data_Clean!D3070="Y",1,0)+0.25*(1-MIN(Data_Clean!T3070,3)/3))/IF(Data_Clean!E3070="",0.6,1)</f>
        <v>7.35</v>
      </c>
      <c r="P3070" s="16" t="n">
        <f aca="false">SUM(K3070:O3070)/(Assumptions!$D$5-IF(K3070="",Assumptions!$B$15,0))*100</f>
        <v>60.5107480072156</v>
      </c>
      <c r="Q3070" s="7" t="str">
        <f aca="false">IF(J3070&gt;=Assumptions!$B$26,"High",IF(J3070&gt;=Assumptions!$B$27,"Mid","Low"))</f>
        <v>Low</v>
      </c>
      <c r="R3070" s="7" t="str">
        <f aca="false">IF(P3070&gt;=Assumptions!$B$28,"High",IF(P3070&gt;=Assumptions!$B$29,"Mid","Low"))</f>
        <v>Mid</v>
      </c>
      <c r="S3070" s="7" t="str">
        <f aca="false">INDEX(Assumptions!$B$33:$B$41,MATCH(Q3070&amp;"|"&amp;R3070,Assumptions!$A$33:$A$41,0))</f>
        <v>Light Touch</v>
      </c>
      <c r="T3070" s="7" t="n">
        <f aca="false">IF(ISNUMBER(Data_Clean!V3070),J3070*Data_Clean!V3070,0)</f>
        <v>11.655067179</v>
      </c>
    </row>
    <row r="3071" customFormat="false" ht="15" hidden="false" customHeight="false" outlineLevel="0" collapsed="false">
      <c r="A3071" s="15" t="str">
        <f aca="false">Data_Clean!A3071</f>
        <v>CX103067</v>
      </c>
      <c r="B3071" s="14" t="n">
        <f aca="false">Data_Clean!G3071*Assumptions!$B$5</f>
        <v>104.926</v>
      </c>
      <c r="C3071" s="14" t="n">
        <f aca="false">IF(Data_Clean!H3071="",0,Data_Clean!H3071)*Assumptions!$B$6</f>
        <v>0</v>
      </c>
      <c r="D3071" s="14" t="n">
        <f aca="false">Data_Clean!I3071*Assumptions!$B$7</f>
        <v>0</v>
      </c>
      <c r="E3071" s="14" t="n">
        <f aca="false">Data_Clean!J3071*Assumptions!$B$8</f>
        <v>0</v>
      </c>
      <c r="F3071" s="14" t="n">
        <f aca="false">Data_Clean!K3071*Assumptions!$B$9</f>
        <v>0</v>
      </c>
      <c r="G3071" s="14" t="n">
        <f aca="false">Data_Clean!L3071*Assumptions!$B$10</f>
        <v>211.95</v>
      </c>
      <c r="H3071" s="14" t="n">
        <f aca="false">IF(OR(Data_Clean!M3071="",Data_Clean!N3071=""),0,Data_Clean!M3071*Data_Clean!N3071/100)*Assumptions!$B$13*Assumptions!$B$11</f>
        <v>0</v>
      </c>
      <c r="I3071" s="14" t="n">
        <f aca="false">Data_Clean!O3071*4*Assumptions!$B$12</f>
        <v>0</v>
      </c>
      <c r="J3071" s="14" t="n">
        <f aca="false">SUM(B3071:I3071)</f>
        <v>316.876</v>
      </c>
      <c r="K3071" s="16" t="n">
        <f aca="false">IF(Data_Clean!P3071="","",Assumptions!$B$15*0.5^(Data_Clean!P3071/Assumptions!$B$20))</f>
        <v>28.6452481173125</v>
      </c>
      <c r="L3071" s="16" t="n">
        <f aca="false">Assumptions!$B$16*MIN(1,LN(1+Data_Clean!Q3071)/LN(1+Assumptions!$B$21))</f>
        <v>14.320838960067</v>
      </c>
      <c r="M3071" s="16" t="n">
        <f aca="false">Assumptions!$B$17*(0.6*MIN(1,Data_Clean!R3071/Assumptions!$B$22)+0.4*IF(Data_Clean!S3071="",0,Data_Clean!S3071))</f>
        <v>3.102</v>
      </c>
      <c r="N3071" s="16" t="n">
        <f aca="false">Assumptions!$B$18*MIN(1,(Data_Clean!F3071-1)/Assumptions!$B$23)</f>
        <v>5</v>
      </c>
      <c r="O3071" s="16" t="n">
        <f aca="false">Assumptions!$B$19*(0.4*IF(Data_Clean!E3071="",0,MIN(1,Data_Clean!E3071/12/Assumptions!$B$24))+0.35*IF(Data_Clean!D3071="Y",1,0)+0.25*(1-MIN(Data_Clean!T3071,3)/3))/IF(Data_Clean!E3071="",0.6,1)</f>
        <v>11.15</v>
      </c>
      <c r="P3071" s="16" t="n">
        <f aca="false">SUM(K3071:O3071)/(Assumptions!$D$5-IF(K3071="",Assumptions!$B$15,0))*100</f>
        <v>62.2180870773795</v>
      </c>
      <c r="Q3071" s="7" t="str">
        <f aca="false">IF(J3071&gt;=Assumptions!$B$26,"High",IF(J3071&gt;=Assumptions!$B$27,"Mid","Low"))</f>
        <v>Low</v>
      </c>
      <c r="R3071" s="7" t="str">
        <f aca="false">IF(P3071&gt;=Assumptions!$B$28,"High",IF(P3071&gt;=Assumptions!$B$29,"Mid","Low"))</f>
        <v>Mid</v>
      </c>
      <c r="S3071" s="7" t="str">
        <f aca="false">INDEX(Assumptions!$B$33:$B$41,MATCH(Q3071&amp;"|"&amp;R3071,Assumptions!$A$33:$A$41,0))</f>
        <v>Light Touch</v>
      </c>
      <c r="T3071" s="7" t="n">
        <f aca="false">IF(ISNUMBER(Data_Clean!V3071),J3071*Data_Clean!V3071,0)</f>
        <v>12.9285408</v>
      </c>
    </row>
    <row r="3072" customFormat="false" ht="15" hidden="false" customHeight="false" outlineLevel="0" collapsed="false">
      <c r="A3072" s="15" t="str">
        <f aca="false">Data_Clean!A3072</f>
        <v>CX103068</v>
      </c>
      <c r="B3072" s="14" t="n">
        <f aca="false">Data_Clean!G3072*Assumptions!$B$5</f>
        <v>442.4535</v>
      </c>
      <c r="C3072" s="14" t="n">
        <f aca="false">IF(Data_Clean!H3072="",0,Data_Clean!H3072)*Assumptions!$B$6</f>
        <v>49.76916</v>
      </c>
      <c r="D3072" s="14" t="n">
        <f aca="false">Data_Clean!I3072*Assumptions!$B$7</f>
        <v>484</v>
      </c>
      <c r="E3072" s="14" t="n">
        <f aca="false">Data_Clean!J3072*Assumptions!$B$8</f>
        <v>0</v>
      </c>
      <c r="F3072" s="14" t="n">
        <f aca="false">Data_Clean!K3072*Assumptions!$B$9</f>
        <v>0</v>
      </c>
      <c r="G3072" s="14" t="n">
        <f aca="false">Data_Clean!L3072*Assumptions!$B$10</f>
        <v>897.75</v>
      </c>
      <c r="H3072" s="14" t="n">
        <f aca="false">IF(OR(Data_Clean!M3072="",Data_Clean!N3072=""),0,Data_Clean!M3072*Data_Clean!N3072/100)*Assumptions!$B$13*Assumptions!$B$11</f>
        <v>0</v>
      </c>
      <c r="I3072" s="14" t="n">
        <f aca="false">Data_Clean!O3072*4*Assumptions!$B$12</f>
        <v>0</v>
      </c>
      <c r="J3072" s="14" t="n">
        <f aca="false">SUM(B3072:I3072)</f>
        <v>1873.97266</v>
      </c>
      <c r="K3072" s="16" t="n">
        <f aca="false">IF(Data_Clean!P3072="","",Assumptions!$B$15*0.5^(Data_Clean!P3072/Assumptions!$B$20))</f>
        <v>28.6452481173125</v>
      </c>
      <c r="L3072" s="16" t="n">
        <f aca="false">Assumptions!$B$16*MIN(1,LN(1+Data_Clean!Q3072)/LN(1+Assumptions!$B$21))</f>
        <v>15.9666747748371</v>
      </c>
      <c r="M3072" s="16" t="n">
        <f aca="false">Assumptions!$B$17*(0.6*MIN(1,Data_Clean!R3072/Assumptions!$B$22)+0.4*IF(Data_Clean!S3072="",0,Data_Clean!S3072))</f>
        <v>3.036</v>
      </c>
      <c r="N3072" s="16" t="n">
        <f aca="false">Assumptions!$B$18*MIN(1,(Data_Clean!F3072-1)/Assumptions!$B$23)</f>
        <v>15</v>
      </c>
      <c r="O3072" s="16" t="n">
        <f aca="false">Assumptions!$B$19*(0.4*IF(Data_Clean!E3072="",0,MIN(1,Data_Clean!E3072/12/Assumptions!$B$24))+0.35*IF(Data_Clean!D3072="Y",1,0)+0.25*(1-MIN(Data_Clean!T3072,3)/3))/IF(Data_Clean!E3072="",0.6,1)</f>
        <v>9.75</v>
      </c>
      <c r="P3072" s="16" t="n">
        <f aca="false">SUM(K3072:O3072)/(Assumptions!$D$5-IF(K3072="",Assumptions!$B$15,0))*100</f>
        <v>72.3979228921496</v>
      </c>
      <c r="Q3072" s="7" t="str">
        <f aca="false">IF(J3072&gt;=Assumptions!$B$26,"High",IF(J3072&gt;=Assumptions!$B$27,"Mid","Low"))</f>
        <v>High</v>
      </c>
      <c r="R3072" s="7" t="str">
        <f aca="false">IF(P3072&gt;=Assumptions!$B$28,"High",IF(P3072&gt;=Assumptions!$B$29,"Mid","Low"))</f>
        <v>High</v>
      </c>
      <c r="S3072" s="7" t="str">
        <f aca="false">INDEX(Assumptions!$B$33:$B$41,MATCH(Q3072&amp;"|"&amp;R3072,Assumptions!$A$33:$A$41,0))</f>
        <v>Premier Advocates</v>
      </c>
      <c r="T3072" s="7" t="n">
        <f aca="false">IF(ISNUMBER(Data_Clean!V3072),J3072*Data_Clean!V3072,0)</f>
        <v>73.834522804</v>
      </c>
    </row>
    <row r="3073" customFormat="false" ht="15" hidden="false" customHeight="false" outlineLevel="0" collapsed="false">
      <c r="A3073" s="15" t="str">
        <f aca="false">Data_Clean!A3073</f>
        <v>CX103069</v>
      </c>
      <c r="B3073" s="14" t="n">
        <f aca="false">Data_Clean!G3073*Assumptions!$B$5</f>
        <v>8.3335</v>
      </c>
      <c r="C3073" s="14" t="n">
        <f aca="false">IF(Data_Clean!H3073="",0,Data_Clean!H3073)*Assumptions!$B$6</f>
        <v>23.08512</v>
      </c>
      <c r="D3073" s="14" t="n">
        <f aca="false">Data_Clean!I3073*Assumptions!$B$7</f>
        <v>20.8</v>
      </c>
      <c r="E3073" s="14" t="n">
        <f aca="false">Data_Clean!J3073*Assumptions!$B$8</f>
        <v>0</v>
      </c>
      <c r="F3073" s="14" t="n">
        <f aca="false">Data_Clean!K3073*Assumptions!$B$9</f>
        <v>0</v>
      </c>
      <c r="G3073" s="14" t="n">
        <f aca="false">Data_Clean!L3073*Assumptions!$B$10</f>
        <v>0</v>
      </c>
      <c r="H3073" s="14" t="n">
        <f aca="false">IF(OR(Data_Clean!M3073="",Data_Clean!N3073=""),0,Data_Clean!M3073*Data_Clean!N3073/100)*Assumptions!$B$13*Assumptions!$B$11</f>
        <v>0</v>
      </c>
      <c r="I3073" s="14" t="n">
        <f aca="false">Data_Clean!O3073*4*Assumptions!$B$12</f>
        <v>0</v>
      </c>
      <c r="J3073" s="14" t="n">
        <f aca="false">SUM(B3073:I3073)</f>
        <v>52.21862</v>
      </c>
      <c r="K3073" s="16" t="n">
        <f aca="false">IF(Data_Clean!P3073="","",Assumptions!$B$15*0.5^(Data_Clean!P3073/Assumptions!$B$20))</f>
        <v>12.4685684421418</v>
      </c>
      <c r="L3073" s="16" t="n">
        <f aca="false">Assumptions!$B$16*MIN(1,LN(1+Data_Clean!Q3073)/LN(1+Assumptions!$B$21))</f>
        <v>11.2934465146257</v>
      </c>
      <c r="M3073" s="16" t="n">
        <f aca="false">Assumptions!$B$17*(0.6*MIN(1,Data_Clean!R3073/Assumptions!$B$22)+0.4*IF(Data_Clean!S3073="",0,Data_Clean!S3073))</f>
        <v>4.932</v>
      </c>
      <c r="N3073" s="16" t="n">
        <f aca="false">Assumptions!$B$18*MIN(1,(Data_Clean!F3073-1)/Assumptions!$B$23)</f>
        <v>10</v>
      </c>
      <c r="O3073" s="16" t="n">
        <f aca="false">Assumptions!$B$19*(0.4*IF(Data_Clean!E3073="",0,MIN(1,Data_Clean!E3073/12/Assumptions!$B$24))+0.35*IF(Data_Clean!D3073="Y",1,0)+0.25*(1-MIN(Data_Clean!T3073,3)/3))/IF(Data_Clean!E3073="",0.6,1)</f>
        <v>9.75</v>
      </c>
      <c r="P3073" s="16" t="n">
        <f aca="false">SUM(K3073:O3073)/(Assumptions!$D$5-IF(K3073="",Assumptions!$B$15,0))*100</f>
        <v>48.4440149567675</v>
      </c>
      <c r="Q3073" s="7" t="str">
        <f aca="false">IF(J3073&gt;=Assumptions!$B$26,"High",IF(J3073&gt;=Assumptions!$B$27,"Mid","Low"))</f>
        <v>Low</v>
      </c>
      <c r="R3073" s="7" t="str">
        <f aca="false">IF(P3073&gt;=Assumptions!$B$28,"High",IF(P3073&gt;=Assumptions!$B$29,"Mid","Low"))</f>
        <v>Low</v>
      </c>
      <c r="S3073" s="7" t="str">
        <f aca="false">INDEX(Assumptions!$B$33:$B$41,MATCH(Q3073&amp;"|"&amp;R3073,Assumptions!$A$33:$A$41,0))</f>
        <v>Dormant &amp; Low Value</v>
      </c>
      <c r="T3073" s="7" t="n">
        <f aca="false">IF(ISNUMBER(Data_Clean!V3073),J3073*Data_Clean!V3073,0)</f>
        <v>3.201001406</v>
      </c>
    </row>
    <row r="3074" customFormat="false" ht="15" hidden="false" customHeight="false" outlineLevel="0" collapsed="false">
      <c r="A3074" s="15" t="str">
        <f aca="false">Data_Clean!A3074</f>
        <v>CX103070</v>
      </c>
      <c r="B3074" s="14" t="n">
        <f aca="false">Data_Clean!G3074*Assumptions!$B$5</f>
        <v>55.8145</v>
      </c>
      <c r="C3074" s="14" t="n">
        <f aca="false">IF(Data_Clean!H3074="",0,Data_Clean!H3074)*Assumptions!$B$6</f>
        <v>108.25872</v>
      </c>
      <c r="D3074" s="14" t="n">
        <f aca="false">Data_Clean!I3074*Assumptions!$B$7</f>
        <v>0</v>
      </c>
      <c r="E3074" s="14" t="n">
        <f aca="false">Data_Clean!J3074*Assumptions!$B$8</f>
        <v>0</v>
      </c>
      <c r="F3074" s="14" t="n">
        <f aca="false">Data_Clean!K3074*Assumptions!$B$9</f>
        <v>0</v>
      </c>
      <c r="G3074" s="14" t="n">
        <f aca="false">Data_Clean!L3074*Assumptions!$B$10</f>
        <v>0</v>
      </c>
      <c r="H3074" s="14" t="n">
        <f aca="false">IF(OR(Data_Clean!M3074="",Data_Clean!N3074=""),0,Data_Clean!M3074*Data_Clean!N3074/100)*Assumptions!$B$13*Assumptions!$B$11</f>
        <v>0</v>
      </c>
      <c r="I3074" s="14" t="n">
        <f aca="false">Data_Clean!O3074*4*Assumptions!$B$12</f>
        <v>0</v>
      </c>
      <c r="J3074" s="14" t="n">
        <f aca="false">SUM(B3074:I3074)</f>
        <v>164.07322</v>
      </c>
      <c r="K3074" s="16" t="n">
        <f aca="false">IF(Data_Clean!P3074="","",Assumptions!$B$15*0.5^(Data_Clean!P3074/Assumptions!$B$20))</f>
        <v>4.72470393710577</v>
      </c>
      <c r="L3074" s="16" t="n">
        <f aca="false">Assumptions!$B$16*MIN(1,LN(1+Data_Clean!Q3074)/LN(1+Assumptions!$B$21))</f>
        <v>13.5873179074216</v>
      </c>
      <c r="M3074" s="16" t="n">
        <f aca="false">Assumptions!$B$17*(0.6*MIN(1,Data_Clean!R3074/Assumptions!$B$22)+0.4*IF(Data_Clean!S3074="",0,Data_Clean!S3074))</f>
        <v>1.362</v>
      </c>
      <c r="N3074" s="16" t="n">
        <f aca="false">Assumptions!$B$18*MIN(1,(Data_Clean!F3074-1)/Assumptions!$B$23)</f>
        <v>5</v>
      </c>
      <c r="O3074" s="16" t="n">
        <f aca="false">Assumptions!$B$19*(0.4*IF(Data_Clean!E3074="",0,MIN(1,Data_Clean!E3074/12/Assumptions!$B$24))+0.35*IF(Data_Clean!D3074="Y",1,0)+0.25*(1-MIN(Data_Clean!T3074,3)/3))/IF(Data_Clean!E3074="",0.6,1)</f>
        <v>13.75</v>
      </c>
      <c r="P3074" s="16" t="n">
        <f aca="false">SUM(K3074:O3074)/(Assumptions!$D$5-IF(K3074="",Assumptions!$B$15,0))*100</f>
        <v>38.4240218445273</v>
      </c>
      <c r="Q3074" s="7" t="str">
        <f aca="false">IF(J3074&gt;=Assumptions!$B$26,"High",IF(J3074&gt;=Assumptions!$B$27,"Mid","Low"))</f>
        <v>Low</v>
      </c>
      <c r="R3074" s="7" t="str">
        <f aca="false">IF(P3074&gt;=Assumptions!$B$28,"High",IF(P3074&gt;=Assumptions!$B$29,"Mid","Low"))</f>
        <v>Low</v>
      </c>
      <c r="S3074" s="7" t="str">
        <f aca="false">INDEX(Assumptions!$B$33:$B$41,MATCH(Q3074&amp;"|"&amp;R3074,Assumptions!$A$33:$A$41,0))</f>
        <v>Dormant &amp; Low Value</v>
      </c>
      <c r="T3074" s="7" t="n">
        <f aca="false">IF(ISNUMBER(Data_Clean!V3074),J3074*Data_Clean!V3074,0)</f>
        <v>9.532654082</v>
      </c>
    </row>
    <row r="3075" customFormat="false" ht="15" hidden="false" customHeight="false" outlineLevel="0" collapsed="false">
      <c r="A3075" s="15" t="str">
        <f aca="false">Data_Clean!A3075</f>
        <v>CX103071</v>
      </c>
      <c r="B3075" s="14" t="n">
        <f aca="false">Data_Clean!G3075*Assumptions!$B$5</f>
        <v>111.84225</v>
      </c>
      <c r="C3075" s="14" t="n">
        <f aca="false">IF(Data_Clean!H3075="",0,Data_Clean!H3075)*Assumptions!$B$6</f>
        <v>0</v>
      </c>
      <c r="D3075" s="14" t="n">
        <f aca="false">Data_Clean!I3075*Assumptions!$B$7</f>
        <v>0</v>
      </c>
      <c r="E3075" s="14" t="n">
        <f aca="false">Data_Clean!J3075*Assumptions!$B$8</f>
        <v>0</v>
      </c>
      <c r="F3075" s="14" t="n">
        <f aca="false">Data_Clean!K3075*Assumptions!$B$9</f>
        <v>0</v>
      </c>
      <c r="G3075" s="14" t="n">
        <f aca="false">Data_Clean!L3075*Assumptions!$B$10</f>
        <v>0</v>
      </c>
      <c r="H3075" s="14" t="n">
        <f aca="false">IF(OR(Data_Clean!M3075="",Data_Clean!N3075=""),0,Data_Clean!M3075*Data_Clean!N3075/100)*Assumptions!$B$13*Assumptions!$B$11</f>
        <v>0</v>
      </c>
      <c r="I3075" s="14" t="n">
        <f aca="false">Data_Clean!O3075*4*Assumptions!$B$12</f>
        <v>0</v>
      </c>
      <c r="J3075" s="14" t="n">
        <f aca="false">SUM(B3075:I3075)</f>
        <v>111.84225</v>
      </c>
      <c r="K3075" s="16" t="n">
        <f aca="false">IF(Data_Clean!P3075="","",Assumptions!$B$15*0.5^(Data_Clean!P3075/Assumptions!$B$20))</f>
        <v>28.6452481173125</v>
      </c>
      <c r="L3075" s="16" t="n">
        <f aca="false">Assumptions!$B$16*MIN(1,LN(1+Data_Clean!Q3075)/LN(1+Assumptions!$B$21))</f>
        <v>7.47221736309214</v>
      </c>
      <c r="M3075" s="16" t="n">
        <f aca="false">Assumptions!$B$17*(0.6*MIN(1,Data_Clean!R3075/Assumptions!$B$22)+0.4*IF(Data_Clean!S3075="",0,Data_Clean!S3075))</f>
        <v>6.942</v>
      </c>
      <c r="N3075" s="16" t="n">
        <f aca="false">Assumptions!$B$18*MIN(1,(Data_Clean!F3075-1)/Assumptions!$B$23)</f>
        <v>0</v>
      </c>
      <c r="O3075" s="16" t="n">
        <f aca="false">Assumptions!$B$19*(0.4*IF(Data_Clean!E3075="",0,MIN(1,Data_Clean!E3075/12/Assumptions!$B$24))+0.35*IF(Data_Clean!D3075="Y",1,0)+0.25*(1-MIN(Data_Clean!T3075,3)/3))/IF(Data_Clean!E3075="",0.6,1)</f>
        <v>7.15</v>
      </c>
      <c r="P3075" s="16" t="n">
        <f aca="false">SUM(K3075:O3075)/(Assumptions!$D$5-IF(K3075="",Assumptions!$B$15,0))*100</f>
        <v>50.2094654804046</v>
      </c>
      <c r="Q3075" s="7" t="str">
        <f aca="false">IF(J3075&gt;=Assumptions!$B$26,"High",IF(J3075&gt;=Assumptions!$B$27,"Mid","Low"))</f>
        <v>Low</v>
      </c>
      <c r="R3075" s="7" t="str">
        <f aca="false">IF(P3075&gt;=Assumptions!$B$28,"High",IF(P3075&gt;=Assumptions!$B$29,"Mid","Low"))</f>
        <v>Mid</v>
      </c>
      <c r="S3075" s="7" t="str">
        <f aca="false">INDEX(Assumptions!$B$33:$B$41,MATCH(Q3075&amp;"|"&amp;R3075,Assumptions!$A$33:$A$41,0))</f>
        <v>Light Touch</v>
      </c>
      <c r="T3075" s="7" t="n">
        <f aca="false">IF(ISNUMBER(Data_Clean!V3075),J3075*Data_Clean!V3075,0)</f>
        <v>14.91975615</v>
      </c>
    </row>
    <row r="3076" customFormat="false" ht="15" hidden="false" customHeight="false" outlineLevel="0" collapsed="false">
      <c r="A3076" s="15" t="str">
        <f aca="false">Data_Clean!A3076</f>
        <v>CX103072</v>
      </c>
      <c r="B3076" s="14" t="n">
        <f aca="false">Data_Clean!G3076*Assumptions!$B$5</f>
        <v>39.6705</v>
      </c>
      <c r="C3076" s="14" t="n">
        <f aca="false">IF(Data_Clean!H3076="",0,Data_Clean!H3076)*Assumptions!$B$6</f>
        <v>0</v>
      </c>
      <c r="D3076" s="14" t="n">
        <f aca="false">Data_Clean!I3076*Assumptions!$B$7</f>
        <v>0</v>
      </c>
      <c r="E3076" s="14" t="n">
        <f aca="false">Data_Clean!J3076*Assumptions!$B$8</f>
        <v>0</v>
      </c>
      <c r="F3076" s="14" t="n">
        <f aca="false">Data_Clean!K3076*Assumptions!$B$9</f>
        <v>159.5</v>
      </c>
      <c r="G3076" s="14" t="n">
        <f aca="false">Data_Clean!L3076*Assumptions!$B$10</f>
        <v>0</v>
      </c>
      <c r="H3076" s="14" t="n">
        <f aca="false">IF(OR(Data_Clean!M3076="",Data_Clean!N3076=""),0,Data_Clean!M3076*Data_Clean!N3076/100)*Assumptions!$B$13*Assumptions!$B$11</f>
        <v>0</v>
      </c>
      <c r="I3076" s="14" t="n">
        <f aca="false">Data_Clean!O3076*4*Assumptions!$B$12</f>
        <v>0</v>
      </c>
      <c r="J3076" s="14" t="n">
        <f aca="false">SUM(B3076:I3076)</f>
        <v>199.1705</v>
      </c>
      <c r="K3076" s="16" t="n">
        <f aca="false">IF(Data_Clean!P3076="","",Assumptions!$B$15*0.5^(Data_Clean!P3076/Assumptions!$B$20))</f>
        <v>21.2132034355964</v>
      </c>
      <c r="L3076" s="16" t="n">
        <f aca="false">Assumptions!$B$16*MIN(1,LN(1+Data_Clean!Q3076)/LN(1+Assumptions!$B$21))</f>
        <v>10.6966696442427</v>
      </c>
      <c r="M3076" s="16" t="n">
        <f aca="false">Assumptions!$B$17*(0.6*MIN(1,Data_Clean!R3076/Assumptions!$B$22)+0.4*IF(Data_Clean!S3076="",0,Data_Clean!S3076))</f>
        <v>11.652</v>
      </c>
      <c r="N3076" s="16" t="n">
        <f aca="false">Assumptions!$B$18*MIN(1,(Data_Clean!F3076-1)/Assumptions!$B$23)</f>
        <v>5</v>
      </c>
      <c r="O3076" s="16" t="n">
        <f aca="false">Assumptions!$B$19*(0.4*IF(Data_Clean!E3076="",0,MIN(1,Data_Clean!E3076/12/Assumptions!$B$24))+0.35*IF(Data_Clean!D3076="Y",1,0)+0.25*(1-MIN(Data_Clean!T3076,3)/3))/IF(Data_Clean!E3076="",0.6,1)</f>
        <v>8.4</v>
      </c>
      <c r="P3076" s="16" t="n">
        <f aca="false">SUM(K3076:O3076)/(Assumptions!$D$5-IF(K3076="",Assumptions!$B$15,0))*100</f>
        <v>56.9618730798391</v>
      </c>
      <c r="Q3076" s="7" t="str">
        <f aca="false">IF(J3076&gt;=Assumptions!$B$26,"High",IF(J3076&gt;=Assumptions!$B$27,"Mid","Low"))</f>
        <v>Low</v>
      </c>
      <c r="R3076" s="7" t="str">
        <f aca="false">IF(P3076&gt;=Assumptions!$B$28,"High",IF(P3076&gt;=Assumptions!$B$29,"Mid","Low"))</f>
        <v>Mid</v>
      </c>
      <c r="S3076" s="7" t="str">
        <f aca="false">INDEX(Assumptions!$B$33:$B$41,MATCH(Q3076&amp;"|"&amp;R3076,Assumptions!$A$33:$A$41,0))</f>
        <v>Light Touch</v>
      </c>
      <c r="T3076" s="7" t="n">
        <f aca="false">IF(ISNUMBER(Data_Clean!V3076),J3076*Data_Clean!V3076,0)</f>
        <v>20.9925707</v>
      </c>
    </row>
    <row r="3077" customFormat="false" ht="15" hidden="false" customHeight="false" outlineLevel="0" collapsed="false">
      <c r="A3077" s="15" t="str">
        <f aca="false">Data_Clean!A3077</f>
        <v>CX103073</v>
      </c>
      <c r="B3077" s="14" t="n">
        <f aca="false">Data_Clean!G3077*Assumptions!$B$5</f>
        <v>325.3665</v>
      </c>
      <c r="C3077" s="14" t="n">
        <f aca="false">IF(Data_Clean!H3077="",0,Data_Clean!H3077)*Assumptions!$B$6</f>
        <v>424.93644</v>
      </c>
      <c r="D3077" s="14" t="n">
        <f aca="false">Data_Clean!I3077*Assumptions!$B$7</f>
        <v>0</v>
      </c>
      <c r="E3077" s="14" t="n">
        <f aca="false">Data_Clean!J3077*Assumptions!$B$8</f>
        <v>0</v>
      </c>
      <c r="F3077" s="14" t="n">
        <f aca="false">Data_Clean!K3077*Assumptions!$B$9</f>
        <v>0</v>
      </c>
      <c r="G3077" s="14" t="n">
        <f aca="false">Data_Clean!L3077*Assumptions!$B$10</f>
        <v>0</v>
      </c>
      <c r="H3077" s="14" t="n">
        <f aca="false">IF(OR(Data_Clean!M3077="",Data_Clean!N3077=""),0,Data_Clean!M3077*Data_Clean!N3077/100)*Assumptions!$B$13*Assumptions!$B$11</f>
        <v>0</v>
      </c>
      <c r="I3077" s="14" t="n">
        <f aca="false">Data_Clean!O3077*4*Assumptions!$B$12</f>
        <v>0</v>
      </c>
      <c r="J3077" s="14" t="n">
        <f aca="false">SUM(B3077:I3077)</f>
        <v>750.30294</v>
      </c>
      <c r="K3077" s="16" t="n">
        <f aca="false">IF(Data_Clean!P3077="","",Assumptions!$B$15*0.5^(Data_Clean!P3077/Assumptions!$B$20))</f>
        <v>23.811015779523</v>
      </c>
      <c r="L3077" s="16" t="n">
        <f aca="false">Assumptions!$B$16*MIN(1,LN(1+Data_Clean!Q3077)/LN(1+Assumptions!$B$21))</f>
        <v>19.0780265944002</v>
      </c>
      <c r="M3077" s="16" t="n">
        <f aca="false">Assumptions!$B$17*(0.6*MIN(1,Data_Clean!R3077/Assumptions!$B$22)+0.4*IF(Data_Clean!S3077="",0,Data_Clean!S3077))</f>
        <v>11.826</v>
      </c>
      <c r="N3077" s="16" t="n">
        <f aca="false">Assumptions!$B$18*MIN(1,(Data_Clean!F3077-1)/Assumptions!$B$23)</f>
        <v>10</v>
      </c>
      <c r="O3077" s="16" t="n">
        <f aca="false">Assumptions!$B$19*(0.4*IF(Data_Clean!E3077="",0,MIN(1,Data_Clean!E3077/12/Assumptions!$B$24))+0.35*IF(Data_Clean!D3077="Y",1,0)+0.25*(1-MIN(Data_Clean!T3077,3)/3))/IF(Data_Clean!E3077="",0.6,1)</f>
        <v>15</v>
      </c>
      <c r="P3077" s="16" t="n">
        <f aca="false">SUM(K3077:O3077)/(Assumptions!$D$5-IF(K3077="",Assumptions!$B$15,0))*100</f>
        <v>79.7150423739232</v>
      </c>
      <c r="Q3077" s="7" t="str">
        <f aca="false">IF(J3077&gt;=Assumptions!$B$26,"High",IF(J3077&gt;=Assumptions!$B$27,"Mid","Low"))</f>
        <v>Mid</v>
      </c>
      <c r="R3077" s="7" t="str">
        <f aca="false">IF(P3077&gt;=Assumptions!$B$28,"High",IF(P3077&gt;=Assumptions!$B$29,"Mid","Low"))</f>
        <v>High</v>
      </c>
      <c r="S3077" s="7" t="str">
        <f aca="false">INDEX(Assumptions!$B$33:$B$41,MATCH(Q3077&amp;"|"&amp;R3077,Assumptions!$A$33:$A$41,0))</f>
        <v>Engaged Builders</v>
      </c>
      <c r="T3077" s="7" t="n">
        <f aca="false">IF(ISNUMBER(Data_Clean!V3077),J3077*Data_Clean!V3077,0)</f>
        <v>10.654301748</v>
      </c>
    </row>
    <row r="3078" customFormat="false" ht="15" hidden="false" customHeight="false" outlineLevel="0" collapsed="false">
      <c r="A3078" s="15" t="str">
        <f aca="false">Data_Clean!A3078</f>
        <v>CX103074</v>
      </c>
      <c r="B3078" s="14" t="n">
        <f aca="false">Data_Clean!G3078*Assumptions!$B$5</f>
        <v>18.34075</v>
      </c>
      <c r="C3078" s="14" t="n">
        <f aca="false">IF(Data_Clean!H3078="",0,Data_Clean!H3078)*Assumptions!$B$6</f>
        <v>19.0308</v>
      </c>
      <c r="D3078" s="14" t="n">
        <f aca="false">Data_Clean!I3078*Assumptions!$B$7</f>
        <v>0</v>
      </c>
      <c r="E3078" s="14" t="n">
        <f aca="false">Data_Clean!J3078*Assumptions!$B$8</f>
        <v>0</v>
      </c>
      <c r="F3078" s="14" t="n">
        <f aca="false">Data_Clean!K3078*Assumptions!$B$9</f>
        <v>0</v>
      </c>
      <c r="G3078" s="14" t="n">
        <f aca="false">Data_Clean!L3078*Assumptions!$B$10</f>
        <v>0</v>
      </c>
      <c r="H3078" s="14" t="n">
        <f aca="false">IF(OR(Data_Clean!M3078="",Data_Clean!N3078=""),0,Data_Clean!M3078*Data_Clean!N3078/100)*Assumptions!$B$13*Assumptions!$B$11</f>
        <v>0</v>
      </c>
      <c r="I3078" s="14" t="n">
        <f aca="false">Data_Clean!O3078*4*Assumptions!$B$12</f>
        <v>0</v>
      </c>
      <c r="J3078" s="14" t="n">
        <f aca="false">SUM(B3078:I3078)</f>
        <v>37.37155</v>
      </c>
      <c r="K3078" s="16" t="n">
        <f aca="false">IF(Data_Clean!P3078="","",Assumptions!$B$15*0.5^(Data_Clean!P3078/Assumptions!$B$20))</f>
        <v>28.6452481173125</v>
      </c>
      <c r="L3078" s="16" t="n">
        <f aca="false">Assumptions!$B$16*MIN(1,LN(1+Data_Clean!Q3078)/LN(1+Assumptions!$B$21))</f>
        <v>8.67194478953664</v>
      </c>
      <c r="M3078" s="16" t="n">
        <f aca="false">Assumptions!$B$17*(0.6*MIN(1,Data_Clean!R3078/Assumptions!$B$22)+0.4*IF(Data_Clean!S3078="",0,Data_Clean!S3078))</f>
        <v>2.46</v>
      </c>
      <c r="N3078" s="16" t="n">
        <f aca="false">Assumptions!$B$18*MIN(1,(Data_Clean!F3078-1)/Assumptions!$B$23)</f>
        <v>5</v>
      </c>
      <c r="O3078" s="16" t="n">
        <f aca="false">Assumptions!$B$19*(0.4*IF(Data_Clean!E3078="",0,MIN(1,Data_Clean!E3078/12/Assumptions!$B$24))+0.35*IF(Data_Clean!D3078="Y",1,0)+0.25*(1-MIN(Data_Clean!T3078,3)/3))/IF(Data_Clean!E3078="",0.6,1)</f>
        <v>9.75</v>
      </c>
      <c r="P3078" s="16" t="n">
        <f aca="false">SUM(K3078:O3078)/(Assumptions!$D$5-IF(K3078="",Assumptions!$B$15,0))*100</f>
        <v>54.5271929068491</v>
      </c>
      <c r="Q3078" s="7" t="str">
        <f aca="false">IF(J3078&gt;=Assumptions!$B$26,"High",IF(J3078&gt;=Assumptions!$B$27,"Mid","Low"))</f>
        <v>Low</v>
      </c>
      <c r="R3078" s="7" t="str">
        <f aca="false">IF(P3078&gt;=Assumptions!$B$28,"High",IF(P3078&gt;=Assumptions!$B$29,"Mid","Low"))</f>
        <v>Mid</v>
      </c>
      <c r="S3078" s="7" t="str">
        <f aca="false">INDEX(Assumptions!$B$33:$B$41,MATCH(Q3078&amp;"|"&amp;R3078,Assumptions!$A$33:$A$41,0))</f>
        <v>Light Touch</v>
      </c>
      <c r="T3078" s="7" t="n">
        <f aca="false">IF(ISNUMBER(Data_Clean!V3078),J3078*Data_Clean!V3078,0)</f>
        <v>4.092184725</v>
      </c>
    </row>
    <row r="3079" customFormat="false" ht="15" hidden="false" customHeight="false" outlineLevel="0" collapsed="false">
      <c r="A3079" s="15" t="str">
        <f aca="false">Data_Clean!A3079</f>
        <v>CX103075</v>
      </c>
      <c r="B3079" s="14" t="n">
        <f aca="false">Data_Clean!G3079*Assumptions!$B$5</f>
        <v>118.565</v>
      </c>
      <c r="C3079" s="14" t="n">
        <f aca="false">IF(Data_Clean!H3079="",0,Data_Clean!H3079)*Assumptions!$B$6</f>
        <v>52.8648</v>
      </c>
      <c r="D3079" s="14" t="n">
        <f aca="false">Data_Clean!I3079*Assumptions!$B$7</f>
        <v>0</v>
      </c>
      <c r="E3079" s="14" t="n">
        <f aca="false">Data_Clean!J3079*Assumptions!$B$8</f>
        <v>0</v>
      </c>
      <c r="F3079" s="14" t="n">
        <f aca="false">Data_Clean!K3079*Assumptions!$B$9</f>
        <v>0</v>
      </c>
      <c r="G3079" s="14" t="n">
        <f aca="false">Data_Clean!L3079*Assumptions!$B$10</f>
        <v>0</v>
      </c>
      <c r="H3079" s="14" t="n">
        <f aca="false">IF(OR(Data_Clean!M3079="",Data_Clean!N3079=""),0,Data_Clean!M3079*Data_Clean!N3079/100)*Assumptions!$B$13*Assumptions!$B$11</f>
        <v>153.12</v>
      </c>
      <c r="I3079" s="14" t="n">
        <f aca="false">Data_Clean!O3079*4*Assumptions!$B$12</f>
        <v>47.23536</v>
      </c>
      <c r="J3079" s="14" t="n">
        <f aca="false">SUM(B3079:I3079)</f>
        <v>371.78516</v>
      </c>
      <c r="K3079" s="16" t="n">
        <f aca="false">IF(Data_Clean!P3079="","",Assumptions!$B$15*0.5^(Data_Clean!P3079/Assumptions!$B$20))</f>
        <v>24.9371368842836</v>
      </c>
      <c r="L3079" s="16" t="n">
        <f aca="false">Assumptions!$B$16*MIN(1,LN(1+Data_Clean!Q3079)/LN(1+Assumptions!$B$21))</f>
        <v>16.1441621526288</v>
      </c>
      <c r="M3079" s="16" t="n">
        <f aca="false">Assumptions!$B$17*(0.6*MIN(1,Data_Clean!R3079/Assumptions!$B$22)+0.4*IF(Data_Clean!S3079="",0,Data_Clean!S3079))</f>
        <v>11.85</v>
      </c>
      <c r="N3079" s="16" t="n">
        <f aca="false">Assumptions!$B$18*MIN(1,(Data_Clean!F3079-1)/Assumptions!$B$23)</f>
        <v>10</v>
      </c>
      <c r="O3079" s="16" t="n">
        <f aca="false">Assumptions!$B$19*(0.4*IF(Data_Clean!E3079="",0,MIN(1,Data_Clean!E3079/12/Assumptions!$B$24))+0.35*IF(Data_Clean!D3079="Y",1,0)+0.25*(1-MIN(Data_Clean!T3079,3)/3))/IF(Data_Clean!E3079="",0.6,1)</f>
        <v>5.95</v>
      </c>
      <c r="P3079" s="16" t="n">
        <f aca="false">SUM(K3079:O3079)/(Assumptions!$D$5-IF(K3079="",Assumptions!$B$15,0))*100</f>
        <v>68.8812990369124</v>
      </c>
      <c r="Q3079" s="7" t="str">
        <f aca="false">IF(J3079&gt;=Assumptions!$B$26,"High",IF(J3079&gt;=Assumptions!$B$27,"Mid","Low"))</f>
        <v>Low</v>
      </c>
      <c r="R3079" s="7" t="str">
        <f aca="false">IF(P3079&gt;=Assumptions!$B$28,"High",IF(P3079&gt;=Assumptions!$B$29,"Mid","Low"))</f>
        <v>Mid</v>
      </c>
      <c r="S3079" s="7" t="str">
        <f aca="false">INDEX(Assumptions!$B$33:$B$41,MATCH(Q3079&amp;"|"&amp;R3079,Assumptions!$A$33:$A$41,0))</f>
        <v>Light Touch</v>
      </c>
      <c r="T3079" s="7" t="n">
        <f aca="false">IF(ISNUMBER(Data_Clean!V3079),J3079*Data_Clean!V3079,0)</f>
        <v>40.189975796</v>
      </c>
    </row>
    <row r="3080" customFormat="false" ht="15" hidden="false" customHeight="false" outlineLevel="0" collapsed="false">
      <c r="A3080" s="15" t="str">
        <f aca="false">Data_Clean!A3080</f>
        <v>CX103076</v>
      </c>
      <c r="B3080" s="14" t="n">
        <f aca="false">Data_Clean!G3080*Assumptions!$B$5</f>
        <v>67.76525</v>
      </c>
      <c r="C3080" s="14" t="n">
        <f aca="false">IF(Data_Clean!H3080="",0,Data_Clean!H3080)*Assumptions!$B$6</f>
        <v>0</v>
      </c>
      <c r="D3080" s="14" t="n">
        <f aca="false">Data_Clean!I3080*Assumptions!$B$7</f>
        <v>0</v>
      </c>
      <c r="E3080" s="14" t="n">
        <f aca="false">Data_Clean!J3080*Assumptions!$B$8</f>
        <v>976.8102</v>
      </c>
      <c r="F3080" s="14" t="n">
        <f aca="false">Data_Clean!K3080*Assumptions!$B$9</f>
        <v>0</v>
      </c>
      <c r="G3080" s="14" t="n">
        <f aca="false">Data_Clean!L3080*Assumptions!$B$10</f>
        <v>0</v>
      </c>
      <c r="H3080" s="14" t="n">
        <f aca="false">IF(OR(Data_Clean!M3080="",Data_Clean!N3080=""),0,Data_Clean!M3080*Data_Clean!N3080/100)*Assumptions!$B$13*Assumptions!$B$11</f>
        <v>215.586</v>
      </c>
      <c r="I3080" s="14" t="n">
        <f aca="false">Data_Clean!O3080*4*Assumptions!$B$12</f>
        <v>30.79488</v>
      </c>
      <c r="J3080" s="14" t="n">
        <f aca="false">SUM(B3080:I3080)</f>
        <v>1290.95633</v>
      </c>
      <c r="K3080" s="16" t="n">
        <f aca="false">IF(Data_Clean!P3080="","",Assumptions!$B$15*0.5^(Data_Clean!P3080/Assumptions!$B$20))</f>
        <v>29.3147990530274</v>
      </c>
      <c r="L3080" s="16" t="n">
        <f aca="false">Assumptions!$B$16*MIN(1,LN(1+Data_Clean!Q3080)/LN(1+Assumptions!$B$21))</f>
        <v>13.0760265116583</v>
      </c>
      <c r="M3080" s="16" t="n">
        <f aca="false">Assumptions!$B$17*(0.6*MIN(1,Data_Clean!R3080/Assumptions!$B$22)+0.4*IF(Data_Clean!S3080="",0,Data_Clean!S3080))</f>
        <v>11.85</v>
      </c>
      <c r="N3080" s="16" t="n">
        <f aca="false">Assumptions!$B$18*MIN(1,(Data_Clean!F3080-1)/Assumptions!$B$23)</f>
        <v>10</v>
      </c>
      <c r="O3080" s="16" t="n">
        <f aca="false">Assumptions!$B$19*(0.4*IF(Data_Clean!E3080="",0,MIN(1,Data_Clean!E3080/12/Assumptions!$B$24))+0.35*IF(Data_Clean!D3080="Y",1,0)+0.25*(1-MIN(Data_Clean!T3080,3)/3))/IF(Data_Clean!E3080="",0.6,1)</f>
        <v>9.75</v>
      </c>
      <c r="P3080" s="16" t="n">
        <f aca="false">SUM(K3080:O3080)/(Assumptions!$D$5-IF(K3080="",Assumptions!$B$15,0))*100</f>
        <v>73.9908255646856</v>
      </c>
      <c r="Q3080" s="7" t="str">
        <f aca="false">IF(J3080&gt;=Assumptions!$B$26,"High",IF(J3080&gt;=Assumptions!$B$27,"Mid","Low"))</f>
        <v>Mid</v>
      </c>
      <c r="R3080" s="7" t="str">
        <f aca="false">IF(P3080&gt;=Assumptions!$B$28,"High",IF(P3080&gt;=Assumptions!$B$29,"Mid","Low"))</f>
        <v>High</v>
      </c>
      <c r="S3080" s="7" t="str">
        <f aca="false">INDEX(Assumptions!$B$33:$B$41,MATCH(Q3080&amp;"|"&amp;R3080,Assumptions!$A$33:$A$41,0))</f>
        <v>Engaged Builders</v>
      </c>
      <c r="T3080" s="7" t="n">
        <f aca="false">IF(ISNUMBER(Data_Clean!V3080),J3080*Data_Clean!V3080,0)</f>
        <v>71.906267581</v>
      </c>
    </row>
    <row r="3081" customFormat="false" ht="15" hidden="false" customHeight="false" outlineLevel="0" collapsed="false">
      <c r="A3081" s="15" t="str">
        <f aca="false">Data_Clean!A3081</f>
        <v>CX103077</v>
      </c>
      <c r="B3081" s="14" t="n">
        <f aca="false">Data_Clean!G3081*Assumptions!$B$5</f>
        <v>264.17225</v>
      </c>
      <c r="C3081" s="14" t="n">
        <f aca="false">IF(Data_Clean!H3081="",0,Data_Clean!H3081)*Assumptions!$B$6</f>
        <v>0</v>
      </c>
      <c r="D3081" s="14" t="n">
        <f aca="false">Data_Clean!I3081*Assumptions!$B$7</f>
        <v>0</v>
      </c>
      <c r="E3081" s="14" t="n">
        <f aca="false">Data_Clean!J3081*Assumptions!$B$8</f>
        <v>0</v>
      </c>
      <c r="F3081" s="14" t="n">
        <f aca="false">Data_Clean!K3081*Assumptions!$B$9</f>
        <v>0</v>
      </c>
      <c r="G3081" s="14" t="n">
        <f aca="false">Data_Clean!L3081*Assumptions!$B$10</f>
        <v>0</v>
      </c>
      <c r="H3081" s="14" t="n">
        <f aca="false">IF(OR(Data_Clean!M3081="",Data_Clean!N3081=""),0,Data_Clean!M3081*Data_Clean!N3081/100)*Assumptions!$B$13*Assumptions!$B$11</f>
        <v>500.346</v>
      </c>
      <c r="I3081" s="14" t="n">
        <f aca="false">Data_Clean!O3081*4*Assumptions!$B$12</f>
        <v>24.07584</v>
      </c>
      <c r="J3081" s="14" t="n">
        <f aca="false">SUM(B3081:I3081)</f>
        <v>788.59409</v>
      </c>
      <c r="K3081" s="16" t="n">
        <f aca="false">IF(Data_Clean!P3081="","",Assumptions!$B$15*0.5^(Data_Clean!P3081/Assumptions!$B$20))</f>
        <v>24.3675718906871</v>
      </c>
      <c r="L3081" s="16" t="n">
        <f aca="false">Assumptions!$B$16*MIN(1,LN(1+Data_Clean!Q3081)/LN(1+Assumptions!$B$21))</f>
        <v>11.8154173628685</v>
      </c>
      <c r="M3081" s="16" t="n">
        <f aca="false">Assumptions!$B$17*(0.6*MIN(1,Data_Clean!R3081/Assumptions!$B$22)+0.4*IF(Data_Clean!S3081="",0,Data_Clean!S3081))</f>
        <v>2.544</v>
      </c>
      <c r="N3081" s="16" t="n">
        <f aca="false">Assumptions!$B$18*MIN(1,(Data_Clean!F3081-1)/Assumptions!$B$23)</f>
        <v>5</v>
      </c>
      <c r="O3081" s="16" t="n">
        <f aca="false">Assumptions!$B$19*(0.4*IF(Data_Clean!E3081="",0,MIN(1,Data_Clean!E3081/12/Assumptions!$B$24))+0.35*IF(Data_Clean!D3081="Y",1,0)+0.25*(1-MIN(Data_Clean!T3081,3)/3))/IF(Data_Clean!E3081="",0.6,1)</f>
        <v>12.5</v>
      </c>
      <c r="P3081" s="16" t="n">
        <f aca="false">SUM(K3081:O3081)/(Assumptions!$D$5-IF(K3081="",Assumptions!$B$15,0))*100</f>
        <v>56.2269892535556</v>
      </c>
      <c r="Q3081" s="7" t="str">
        <f aca="false">IF(J3081&gt;=Assumptions!$B$26,"High",IF(J3081&gt;=Assumptions!$B$27,"Mid","Low"))</f>
        <v>Mid</v>
      </c>
      <c r="R3081" s="7" t="str">
        <f aca="false">IF(P3081&gt;=Assumptions!$B$28,"High",IF(P3081&gt;=Assumptions!$B$29,"Mid","Low"))</f>
        <v>Mid</v>
      </c>
      <c r="S3081" s="7" t="str">
        <f aca="false">INDEX(Assumptions!$B$33:$B$41,MATCH(Q3081&amp;"|"&amp;R3081,Assumptions!$A$33:$A$41,0))</f>
        <v>Established Core</v>
      </c>
      <c r="T3081" s="7" t="n">
        <f aca="false">IF(ISNUMBER(Data_Clean!V3081),J3081*Data_Clean!V3081,0)</f>
        <v>112.138079598</v>
      </c>
    </row>
    <row r="3082" customFormat="false" ht="15" hidden="false" customHeight="false" outlineLevel="0" collapsed="false">
      <c r="A3082" s="15" t="str">
        <f aca="false">Data_Clean!A3082</f>
        <v>CX103078</v>
      </c>
      <c r="B3082" s="14" t="n">
        <f aca="false">Data_Clean!G3082*Assumptions!$B$5</f>
        <v>53.8565</v>
      </c>
      <c r="C3082" s="14" t="n">
        <f aca="false">IF(Data_Clean!H3082="",0,Data_Clean!H3082)*Assumptions!$B$6</f>
        <v>642.31176</v>
      </c>
      <c r="D3082" s="14" t="n">
        <f aca="false">Data_Clean!I3082*Assumptions!$B$7</f>
        <v>0</v>
      </c>
      <c r="E3082" s="14" t="n">
        <f aca="false">Data_Clean!J3082*Assumptions!$B$8</f>
        <v>0</v>
      </c>
      <c r="F3082" s="14" t="n">
        <f aca="false">Data_Clean!K3082*Assumptions!$B$9</f>
        <v>0</v>
      </c>
      <c r="G3082" s="14" t="n">
        <f aca="false">Data_Clean!L3082*Assumptions!$B$10</f>
        <v>0</v>
      </c>
      <c r="H3082" s="14" t="n">
        <f aca="false">IF(OR(Data_Clean!M3082="",Data_Clean!N3082=""),0,Data_Clean!M3082*Data_Clean!N3082/100)*Assumptions!$B$13*Assumptions!$B$11</f>
        <v>0</v>
      </c>
      <c r="I3082" s="14" t="n">
        <f aca="false">Data_Clean!O3082*4*Assumptions!$B$12</f>
        <v>0</v>
      </c>
      <c r="J3082" s="14" t="n">
        <f aca="false">SUM(B3082:I3082)</f>
        <v>696.16826</v>
      </c>
      <c r="K3082" s="16" t="n">
        <f aca="false">IF(Data_Clean!P3082="","",Assumptions!$B$15*0.5^(Data_Clean!P3082/Assumptions!$B$20))</f>
        <v>1.23703866634959</v>
      </c>
      <c r="L3082" s="16" t="n">
        <f aca="false">Assumptions!$B$16*MIN(1,LN(1+Data_Clean!Q3082)/LN(1+Assumptions!$B$21))</f>
        <v>0</v>
      </c>
      <c r="M3082" s="16" t="n">
        <f aca="false">Assumptions!$B$17*(0.6*MIN(1,Data_Clean!R3082/Assumptions!$B$22)+0.4*IF(Data_Clean!S3082="",0,Data_Clean!S3082))</f>
        <v>1.35</v>
      </c>
      <c r="N3082" s="16" t="n">
        <f aca="false">Assumptions!$B$18*MIN(1,(Data_Clean!F3082-1)/Assumptions!$B$23)</f>
        <v>10</v>
      </c>
      <c r="O3082" s="16" t="n">
        <f aca="false">Assumptions!$B$19*(0.4*IF(Data_Clean!E3082="",0,MIN(1,Data_Clean!E3082/12/Assumptions!$B$24))+0.35*IF(Data_Clean!D3082="Y",1,0)+0.25*(1-MIN(Data_Clean!T3082,3)/3))/IF(Data_Clean!E3082="",0.6,1)</f>
        <v>5.9</v>
      </c>
      <c r="P3082" s="16" t="n">
        <f aca="false">SUM(K3082:O3082)/(Assumptions!$D$5-IF(K3082="",Assumptions!$B$15,0))*100</f>
        <v>18.4870386663496</v>
      </c>
      <c r="Q3082" s="7" t="str">
        <f aca="false">IF(J3082&gt;=Assumptions!$B$26,"High",IF(J3082&gt;=Assumptions!$B$27,"Mid","Low"))</f>
        <v>Mid</v>
      </c>
      <c r="R3082" s="7" t="str">
        <f aca="false">IF(P3082&gt;=Assumptions!$B$28,"High",IF(P3082&gt;=Assumptions!$B$29,"Mid","Low"))</f>
        <v>Low</v>
      </c>
      <c r="S3082" s="7" t="str">
        <f aca="false">INDEX(Assumptions!$B$33:$B$41,MATCH(Q3082&amp;"|"&amp;R3082,Assumptions!$A$33:$A$41,0))</f>
        <v>Light Touch</v>
      </c>
      <c r="T3082" s="7" t="n">
        <f aca="false">IF(ISNUMBER(Data_Clean!V3082),J3082*Data_Clean!V3082,0)</f>
        <v>194.996729626</v>
      </c>
    </row>
    <row r="3083" customFormat="false" ht="15" hidden="false" customHeight="false" outlineLevel="0" collapsed="false">
      <c r="A3083" s="15" t="str">
        <f aca="false">Data_Clean!A3083</f>
        <v>CX103079</v>
      </c>
      <c r="B3083" s="14" t="n">
        <f aca="false">Data_Clean!G3083*Assumptions!$B$5</f>
        <v>135.75775</v>
      </c>
      <c r="C3083" s="14" t="n">
        <f aca="false">IF(Data_Clean!H3083="",0,Data_Clean!H3083)*Assumptions!$B$6</f>
        <v>0</v>
      </c>
      <c r="D3083" s="14" t="n">
        <f aca="false">Data_Clean!I3083*Assumptions!$B$7</f>
        <v>0</v>
      </c>
      <c r="E3083" s="14" t="n">
        <f aca="false">Data_Clean!J3083*Assumptions!$B$8</f>
        <v>0</v>
      </c>
      <c r="F3083" s="14" t="n">
        <f aca="false">Data_Clean!K3083*Assumptions!$B$9</f>
        <v>2519</v>
      </c>
      <c r="G3083" s="14" t="n">
        <f aca="false">Data_Clean!L3083*Assumptions!$B$10</f>
        <v>1176.75</v>
      </c>
      <c r="H3083" s="14" t="n">
        <f aca="false">IF(OR(Data_Clean!M3083="",Data_Clean!N3083=""),0,Data_Clean!M3083*Data_Clean!N3083/100)*Assumptions!$B$13*Assumptions!$B$11</f>
        <v>0</v>
      </c>
      <c r="I3083" s="14" t="n">
        <f aca="false">Data_Clean!O3083*4*Assumptions!$B$12</f>
        <v>0</v>
      </c>
      <c r="J3083" s="14" t="n">
        <f aca="false">SUM(B3083:I3083)</f>
        <v>3831.50775</v>
      </c>
      <c r="K3083" s="16" t="n">
        <f aca="false">IF(Data_Clean!P3083="","",Assumptions!$B$15*0.5^(Data_Clean!P3083/Assumptions!$B$20))</f>
        <v>28.6452481173125</v>
      </c>
      <c r="L3083" s="16" t="n">
        <f aca="false">Assumptions!$B$16*MIN(1,LN(1+Data_Clean!Q3083)/LN(1+Assumptions!$B$21))</f>
        <v>12.2792642888455</v>
      </c>
      <c r="M3083" s="16" t="n">
        <f aca="false">Assumptions!$B$17*(0.6*MIN(1,Data_Clean!R3083/Assumptions!$B$22)+0.4*IF(Data_Clean!S3083="",0,Data_Clean!S3083))</f>
        <v>3.3</v>
      </c>
      <c r="N3083" s="16" t="n">
        <f aca="false">Assumptions!$B$18*MIN(1,(Data_Clean!F3083-1)/Assumptions!$B$23)</f>
        <v>15</v>
      </c>
      <c r="O3083" s="16" t="n">
        <f aca="false">Assumptions!$B$19*(0.4*IF(Data_Clean!E3083="",0,MIN(1,Data_Clean!E3083/12/Assumptions!$B$24))+0.35*IF(Data_Clean!D3083="Y",1,0)+0.25*(1-MIN(Data_Clean!T3083,3)/3))/IF(Data_Clean!E3083="",0.6,1)</f>
        <v>4.65</v>
      </c>
      <c r="P3083" s="16" t="n">
        <f aca="false">SUM(K3083:O3083)/(Assumptions!$D$5-IF(K3083="",Assumptions!$B$15,0))*100</f>
        <v>63.874512406158</v>
      </c>
      <c r="Q3083" s="7" t="str">
        <f aca="false">IF(J3083&gt;=Assumptions!$B$26,"High",IF(J3083&gt;=Assumptions!$B$27,"Mid","Low"))</f>
        <v>High</v>
      </c>
      <c r="R3083" s="7" t="str">
        <f aca="false">IF(P3083&gt;=Assumptions!$B$28,"High",IF(P3083&gt;=Assumptions!$B$29,"Mid","Low"))</f>
        <v>Mid</v>
      </c>
      <c r="S3083" s="7" t="str">
        <f aca="false">INDEX(Assumptions!$B$33:$B$41,MATCH(Q3083&amp;"|"&amp;R3083,Assumptions!$A$33:$A$41,0))</f>
        <v>Established Core</v>
      </c>
      <c r="T3083" s="7" t="n">
        <f aca="false">IF(ISNUMBER(Data_Clean!V3083),J3083*Data_Clean!V3083,0)</f>
        <v>273.952804125</v>
      </c>
    </row>
    <row r="3084" customFormat="false" ht="15" hidden="false" customHeight="false" outlineLevel="0" collapsed="false">
      <c r="A3084" s="15" t="str">
        <f aca="false">Data_Clean!A3084</f>
        <v>CX103080</v>
      </c>
      <c r="B3084" s="14" t="n">
        <f aca="false">Data_Clean!G3084*Assumptions!$B$5</f>
        <v>6.099</v>
      </c>
      <c r="C3084" s="14" t="n">
        <f aca="false">IF(Data_Clean!H3084="",0,Data_Clean!H3084)*Assumptions!$B$6</f>
        <v>0</v>
      </c>
      <c r="D3084" s="14" t="n">
        <f aca="false">Data_Clean!I3084*Assumptions!$B$7</f>
        <v>0</v>
      </c>
      <c r="E3084" s="14" t="n">
        <f aca="false">Data_Clean!J3084*Assumptions!$B$8</f>
        <v>0</v>
      </c>
      <c r="F3084" s="14" t="n">
        <f aca="false">Data_Clean!K3084*Assumptions!$B$9</f>
        <v>290.4</v>
      </c>
      <c r="G3084" s="14" t="n">
        <f aca="false">Data_Clean!L3084*Assumptions!$B$10</f>
        <v>0</v>
      </c>
      <c r="H3084" s="14" t="n">
        <f aca="false">IF(OR(Data_Clean!M3084="",Data_Clean!N3084=""),0,Data_Clean!M3084*Data_Clean!N3084/100)*Assumptions!$B$13*Assumptions!$B$11</f>
        <v>14.418</v>
      </c>
      <c r="I3084" s="14" t="n">
        <f aca="false">Data_Clean!O3084*4*Assumptions!$B$12</f>
        <v>3.69552</v>
      </c>
      <c r="J3084" s="14" t="n">
        <f aca="false">SUM(B3084:I3084)</f>
        <v>314.61252</v>
      </c>
      <c r="K3084" s="16" t="n">
        <f aca="false">IF(Data_Clean!P3084="","",Assumptions!$B$15*0.5^(Data_Clean!P3084/Assumptions!$B$20))</f>
        <v>14.3226240586562</v>
      </c>
      <c r="L3084" s="16" t="n">
        <f aca="false">Assumptions!$B$16*MIN(1,LN(1+Data_Clean!Q3084)/LN(1+Assumptions!$B$21))</f>
        <v>12.0537864630054</v>
      </c>
      <c r="M3084" s="16" t="n">
        <f aca="false">Assumptions!$B$17*(0.6*MIN(1,Data_Clean!R3084/Assumptions!$B$22)+0.4*IF(Data_Clean!S3084="",0,Data_Clean!S3084))</f>
        <v>1.092</v>
      </c>
      <c r="N3084" s="16" t="n">
        <f aca="false">Assumptions!$B$18*MIN(1,(Data_Clean!F3084-1)/Assumptions!$B$23)</f>
        <v>15</v>
      </c>
      <c r="O3084" s="16" t="n">
        <f aca="false">Assumptions!$B$19*(0.4*IF(Data_Clean!E3084="",0,MIN(1,Data_Clean!E3084/12/Assumptions!$B$24))+0.35*IF(Data_Clean!D3084="Y",1,0)+0.25*(1-MIN(Data_Clean!T3084,3)/3))/IF(Data_Clean!E3084="",0.6,1)</f>
        <v>9.75</v>
      </c>
      <c r="P3084" s="16" t="n">
        <f aca="false">SUM(K3084:O3084)/(Assumptions!$D$5-IF(K3084="",Assumptions!$B$15,0))*100</f>
        <v>52.2184105216617</v>
      </c>
      <c r="Q3084" s="7" t="str">
        <f aca="false">IF(J3084&gt;=Assumptions!$B$26,"High",IF(J3084&gt;=Assumptions!$B$27,"Mid","Low"))</f>
        <v>Low</v>
      </c>
      <c r="R3084" s="7" t="str">
        <f aca="false">IF(P3084&gt;=Assumptions!$B$28,"High",IF(P3084&gt;=Assumptions!$B$29,"Mid","Low"))</f>
        <v>Mid</v>
      </c>
      <c r="S3084" s="7" t="str">
        <f aca="false">INDEX(Assumptions!$B$33:$B$41,MATCH(Q3084&amp;"|"&amp;R3084,Assumptions!$A$33:$A$41,0))</f>
        <v>Light Touch</v>
      </c>
      <c r="T3084" s="7" t="n">
        <f aca="false">IF(ISNUMBER(Data_Clean!V3084),J3084*Data_Clean!V3084,0)</f>
        <v>13.087880832</v>
      </c>
    </row>
    <row r="3085" customFormat="false" ht="15" hidden="false" customHeight="false" outlineLevel="0" collapsed="false">
      <c r="A3085" s="15" t="str">
        <f aca="false">Data_Clean!A3085</f>
        <v>CX103081</v>
      </c>
      <c r="B3085" s="14" t="n">
        <f aca="false">Data_Clean!G3085*Assumptions!$B$5</f>
        <v>281.12975</v>
      </c>
      <c r="C3085" s="14" t="n">
        <f aca="false">IF(Data_Clean!H3085="",0,Data_Clean!H3085)*Assumptions!$B$6</f>
        <v>0</v>
      </c>
      <c r="D3085" s="14" t="n">
        <f aca="false">Data_Clean!I3085*Assumptions!$B$7</f>
        <v>0</v>
      </c>
      <c r="E3085" s="14" t="n">
        <f aca="false">Data_Clean!J3085*Assumptions!$B$8</f>
        <v>0</v>
      </c>
      <c r="F3085" s="14" t="n">
        <f aca="false">Data_Clean!K3085*Assumptions!$B$9</f>
        <v>0</v>
      </c>
      <c r="G3085" s="14" t="n">
        <f aca="false">Data_Clean!L3085*Assumptions!$B$10</f>
        <v>0</v>
      </c>
      <c r="H3085" s="14" t="n">
        <f aca="false">IF(OR(Data_Clean!M3085="",Data_Clean!N3085=""),0,Data_Clean!M3085*Data_Clean!N3085/100)*Assumptions!$B$13*Assumptions!$B$11</f>
        <v>0</v>
      </c>
      <c r="I3085" s="14" t="n">
        <f aca="false">Data_Clean!O3085*4*Assumptions!$B$12</f>
        <v>0</v>
      </c>
      <c r="J3085" s="14" t="n">
        <f aca="false">SUM(B3085:I3085)</f>
        <v>281.12975</v>
      </c>
      <c r="K3085" s="16" t="n">
        <f aca="false">IF(Data_Clean!P3085="","",Assumptions!$B$15*0.5^(Data_Clean!P3085/Assumptions!$B$20))</f>
        <v>27.9909897461042</v>
      </c>
      <c r="L3085" s="16" t="n">
        <f aca="false">Assumptions!$B$16*MIN(1,LN(1+Data_Clean!Q3085)/LN(1+Assumptions!$B$21))</f>
        <v>11.8154173628685</v>
      </c>
      <c r="M3085" s="16" t="n">
        <f aca="false">Assumptions!$B$17*(0.6*MIN(1,Data_Clean!R3085/Assumptions!$B$22)+0.4*IF(Data_Clean!S3085="",0,Data_Clean!S3085))</f>
        <v>2.778</v>
      </c>
      <c r="N3085" s="16" t="n">
        <f aca="false">Assumptions!$B$18*MIN(1,(Data_Clean!F3085-1)/Assumptions!$B$23)</f>
        <v>0</v>
      </c>
      <c r="O3085" s="16" t="n">
        <f aca="false">Assumptions!$B$19*(0.4*IF(Data_Clean!E3085="",0,MIN(1,Data_Clean!E3085/12/Assumptions!$B$24))+0.35*IF(Data_Clean!D3085="Y",1,0)+0.25*(1-MIN(Data_Clean!T3085,3)/3))/IF(Data_Clean!E3085="",0.6,1)</f>
        <v>9.75</v>
      </c>
      <c r="P3085" s="16" t="n">
        <f aca="false">SUM(K3085:O3085)/(Assumptions!$D$5-IF(K3085="",Assumptions!$B$15,0))*100</f>
        <v>52.3344071089727</v>
      </c>
      <c r="Q3085" s="7" t="str">
        <f aca="false">IF(J3085&gt;=Assumptions!$B$26,"High",IF(J3085&gt;=Assumptions!$B$27,"Mid","Low"))</f>
        <v>Low</v>
      </c>
      <c r="R3085" s="7" t="str">
        <f aca="false">IF(P3085&gt;=Assumptions!$B$28,"High",IF(P3085&gt;=Assumptions!$B$29,"Mid","Low"))</f>
        <v>Mid</v>
      </c>
      <c r="S3085" s="7" t="str">
        <f aca="false">INDEX(Assumptions!$B$33:$B$41,MATCH(Q3085&amp;"|"&amp;R3085,Assumptions!$A$33:$A$41,0))</f>
        <v>Light Touch</v>
      </c>
      <c r="T3085" s="7" t="n">
        <f aca="false">IF(ISNUMBER(Data_Clean!V3085),J3085*Data_Clean!V3085,0)</f>
        <v>26.904117075</v>
      </c>
    </row>
    <row r="3086" customFormat="false" ht="15" hidden="false" customHeight="false" outlineLevel="0" collapsed="false">
      <c r="A3086" s="15" t="str">
        <f aca="false">Data_Clean!A3086</f>
        <v>CX103082</v>
      </c>
      <c r="B3086" s="14" t="n">
        <f aca="false">Data_Clean!G3086*Assumptions!$B$5</f>
        <v>20.20075</v>
      </c>
      <c r="C3086" s="14" t="n">
        <f aca="false">IF(Data_Clean!H3086="",0,Data_Clean!H3086)*Assumptions!$B$6</f>
        <v>0</v>
      </c>
      <c r="D3086" s="14" t="n">
        <f aca="false">Data_Clean!I3086*Assumptions!$B$7</f>
        <v>0</v>
      </c>
      <c r="E3086" s="14" t="n">
        <f aca="false">Data_Clean!J3086*Assumptions!$B$8</f>
        <v>0</v>
      </c>
      <c r="F3086" s="14" t="n">
        <f aca="false">Data_Clean!K3086*Assumptions!$B$9</f>
        <v>0</v>
      </c>
      <c r="G3086" s="14" t="n">
        <f aca="false">Data_Clean!L3086*Assumptions!$B$10</f>
        <v>0</v>
      </c>
      <c r="H3086" s="14" t="n">
        <f aca="false">IF(OR(Data_Clean!M3086="",Data_Clean!N3086=""),0,Data_Clean!M3086*Data_Clean!N3086/100)*Assumptions!$B$13*Assumptions!$B$11</f>
        <v>0</v>
      </c>
      <c r="I3086" s="14" t="n">
        <f aca="false">Data_Clean!O3086*4*Assumptions!$B$12</f>
        <v>0</v>
      </c>
      <c r="J3086" s="14" t="n">
        <f aca="false">SUM(B3086:I3086)</f>
        <v>20.20075</v>
      </c>
      <c r="K3086" s="16" t="n">
        <f aca="false">IF(Data_Clean!P3086="","",Assumptions!$B$15*0.5^(Data_Clean!P3086/Assumptions!$B$20))</f>
        <v>2.90839642843825</v>
      </c>
      <c r="L3086" s="16" t="n">
        <f aca="false">Assumptions!$B$16*MIN(1,LN(1+Data_Clean!Q3086)/LN(1+Assumptions!$B$21))</f>
        <v>0</v>
      </c>
      <c r="M3086" s="16" t="n">
        <f aca="false">Assumptions!$B$17*(0.6*MIN(1,Data_Clean!R3086/Assumptions!$B$22)+0.4*IF(Data_Clean!S3086="",0,Data_Clean!S3086))</f>
        <v>0</v>
      </c>
      <c r="N3086" s="16" t="n">
        <f aca="false">Assumptions!$B$18*MIN(1,(Data_Clean!F3086-1)/Assumptions!$B$23)</f>
        <v>0</v>
      </c>
      <c r="O3086" s="16" t="n">
        <f aca="false">Assumptions!$B$19*(0.4*IF(Data_Clean!E3086="",0,MIN(1,Data_Clean!E3086/12/Assumptions!$B$24))+0.35*IF(Data_Clean!D3086="Y",1,0)+0.25*(1-MIN(Data_Clean!T3086,3)/3))/IF(Data_Clean!E3086="",0.6,1)</f>
        <v>9.75</v>
      </c>
      <c r="P3086" s="16" t="n">
        <f aca="false">SUM(K3086:O3086)/(Assumptions!$D$5-IF(K3086="",Assumptions!$B$15,0))*100</f>
        <v>12.6583964284383</v>
      </c>
      <c r="Q3086" s="7" t="str">
        <f aca="false">IF(J3086&gt;=Assumptions!$B$26,"High",IF(J3086&gt;=Assumptions!$B$27,"Mid","Low"))</f>
        <v>Low</v>
      </c>
      <c r="R3086" s="7" t="str">
        <f aca="false">IF(P3086&gt;=Assumptions!$B$28,"High",IF(P3086&gt;=Assumptions!$B$29,"Mid","Low"))</f>
        <v>Low</v>
      </c>
      <c r="S3086" s="7" t="str">
        <f aca="false">INDEX(Assumptions!$B$33:$B$41,MATCH(Q3086&amp;"|"&amp;R3086,Assumptions!$A$33:$A$41,0))</f>
        <v>Dormant &amp; Low Value</v>
      </c>
      <c r="T3086" s="7" t="n">
        <f aca="false">IF(ISNUMBER(Data_Clean!V3086),J3086*Data_Clean!V3086,0)</f>
        <v>6.462219925</v>
      </c>
    </row>
    <row r="3087" customFormat="false" ht="15" hidden="false" customHeight="false" outlineLevel="0" collapsed="false">
      <c r="A3087" s="15" t="str">
        <f aca="false">Data_Clean!A3087</f>
        <v>CX103083</v>
      </c>
      <c r="B3087" s="14" t="n">
        <f aca="false">Data_Clean!G3087*Assumptions!$B$5</f>
        <v>80.91125</v>
      </c>
      <c r="C3087" s="14" t="n">
        <f aca="false">IF(Data_Clean!H3087="",0,Data_Clean!H3087)*Assumptions!$B$6</f>
        <v>0</v>
      </c>
      <c r="D3087" s="14" t="n">
        <f aca="false">Data_Clean!I3087*Assumptions!$B$7</f>
        <v>0</v>
      </c>
      <c r="E3087" s="14" t="n">
        <f aca="false">Data_Clean!J3087*Assumptions!$B$8</f>
        <v>0</v>
      </c>
      <c r="F3087" s="14" t="n">
        <f aca="false">Data_Clean!K3087*Assumptions!$B$9</f>
        <v>0</v>
      </c>
      <c r="G3087" s="14" t="n">
        <f aca="false">Data_Clean!L3087*Assumptions!$B$10</f>
        <v>0</v>
      </c>
      <c r="H3087" s="14" t="n">
        <f aca="false">IF(OR(Data_Clean!M3087="",Data_Clean!N3087=""),0,Data_Clean!M3087*Data_Clean!N3087/100)*Assumptions!$B$13*Assumptions!$B$11</f>
        <v>286.332</v>
      </c>
      <c r="I3087" s="14" t="n">
        <f aca="false">Data_Clean!O3087*4*Assumptions!$B$12</f>
        <v>3.99552</v>
      </c>
      <c r="J3087" s="14" t="n">
        <f aca="false">SUM(B3087:I3087)</f>
        <v>371.23877</v>
      </c>
      <c r="K3087" s="16" t="n">
        <f aca="false">IF(Data_Clean!P3087="","",Assumptions!$B$15*0.5^(Data_Clean!P3087/Assumptions!$B$20))</f>
        <v>25.5200148285257</v>
      </c>
      <c r="L3087" s="16" t="n">
        <f aca="false">Assumptions!$B$16*MIN(1,LN(1+Data_Clean!Q3087)/LN(1+Assumptions!$B$21))</f>
        <v>10.362865626271</v>
      </c>
      <c r="M3087" s="16" t="n">
        <f aca="false">Assumptions!$B$17*(0.6*MIN(1,Data_Clean!R3087/Assumptions!$B$22)+0.4*IF(Data_Clean!S3087="",0,Data_Clean!S3087))</f>
        <v>4.338</v>
      </c>
      <c r="N3087" s="16" t="n">
        <f aca="false">Assumptions!$B$18*MIN(1,(Data_Clean!F3087-1)/Assumptions!$B$23)</f>
        <v>5</v>
      </c>
      <c r="O3087" s="16" t="n">
        <f aca="false">Assumptions!$B$19*(0.4*IF(Data_Clean!E3087="",0,MIN(1,Data_Clean!E3087/12/Assumptions!$B$24))+0.35*IF(Data_Clean!D3087="Y",1,0)+0.25*(1-MIN(Data_Clean!T3087,3)/3))/IF(Data_Clean!E3087="",0.6,1)</f>
        <v>7.25</v>
      </c>
      <c r="P3087" s="16" t="n">
        <f aca="false">SUM(K3087:O3087)/(Assumptions!$D$5-IF(K3087="",Assumptions!$B$15,0))*100</f>
        <v>52.4708804547967</v>
      </c>
      <c r="Q3087" s="7" t="str">
        <f aca="false">IF(J3087&gt;=Assumptions!$B$26,"High",IF(J3087&gt;=Assumptions!$B$27,"Mid","Low"))</f>
        <v>Low</v>
      </c>
      <c r="R3087" s="7" t="str">
        <f aca="false">IF(P3087&gt;=Assumptions!$B$28,"High",IF(P3087&gt;=Assumptions!$B$29,"Mid","Low"))</f>
        <v>Mid</v>
      </c>
      <c r="S3087" s="7" t="str">
        <f aca="false">INDEX(Assumptions!$B$33:$B$41,MATCH(Q3087&amp;"|"&amp;R3087,Assumptions!$A$33:$A$41,0))</f>
        <v>Light Touch</v>
      </c>
      <c r="T3087" s="7" t="n">
        <f aca="false">IF(ISNUMBER(Data_Clean!V3087),J3087*Data_Clean!V3087,0)</f>
        <v>38.794451465</v>
      </c>
    </row>
    <row r="3088" customFormat="false" ht="15" hidden="false" customHeight="false" outlineLevel="0" collapsed="false">
      <c r="A3088" s="15" t="str">
        <f aca="false">Data_Clean!A3088</f>
        <v>CX103084</v>
      </c>
      <c r="B3088" s="14" t="n">
        <f aca="false">Data_Clean!G3088*Assumptions!$B$5</f>
        <v>811.44125</v>
      </c>
      <c r="C3088" s="14" t="n">
        <f aca="false">IF(Data_Clean!H3088="",0,Data_Clean!H3088)*Assumptions!$B$6</f>
        <v>125.03316</v>
      </c>
      <c r="D3088" s="14" t="n">
        <f aca="false">Data_Clean!I3088*Assumptions!$B$7</f>
        <v>0</v>
      </c>
      <c r="E3088" s="14" t="n">
        <f aca="false">Data_Clean!J3088*Assumptions!$B$8</f>
        <v>0</v>
      </c>
      <c r="F3088" s="14" t="n">
        <f aca="false">Data_Clean!K3088*Assumptions!$B$9</f>
        <v>0</v>
      </c>
      <c r="G3088" s="14" t="n">
        <f aca="false">Data_Clean!L3088*Assumptions!$B$10</f>
        <v>0</v>
      </c>
      <c r="H3088" s="14" t="n">
        <f aca="false">IF(OR(Data_Clean!M3088="",Data_Clean!N3088=""),0,Data_Clean!M3088*Data_Clean!N3088/100)*Assumptions!$B$13*Assumptions!$B$11</f>
        <v>61.758</v>
      </c>
      <c r="I3088" s="14" t="n">
        <f aca="false">Data_Clean!O3088*4*Assumptions!$B$12</f>
        <v>62.99664</v>
      </c>
      <c r="J3088" s="14" t="n">
        <f aca="false">SUM(B3088:I3088)</f>
        <v>1061.22905</v>
      </c>
      <c r="K3088" s="16" t="n">
        <f aca="false">IF(Data_Clean!P3088="","",Assumptions!$B$15*0.5^(Data_Clean!P3088/Assumptions!$B$20))</f>
        <v>19.3405546265937</v>
      </c>
      <c r="L3088" s="16" t="n">
        <f aca="false">Assumptions!$B$16*MIN(1,LN(1+Data_Clean!Q3088)/LN(1+Assumptions!$B$21))</f>
        <v>14.9444347261843</v>
      </c>
      <c r="M3088" s="16" t="n">
        <f aca="false">Assumptions!$B$17*(0.6*MIN(1,Data_Clean!R3088/Assumptions!$B$22)+0.4*IF(Data_Clean!S3088="",0,Data_Clean!S3088))</f>
        <v>8.898</v>
      </c>
      <c r="N3088" s="16" t="n">
        <f aca="false">Assumptions!$B$18*MIN(1,(Data_Clean!F3088-1)/Assumptions!$B$23)</f>
        <v>10</v>
      </c>
      <c r="O3088" s="16" t="n">
        <f aca="false">Assumptions!$B$19*(0.4*IF(Data_Clean!E3088="",0,MIN(1,Data_Clean!E3088/12/Assumptions!$B$24))+0.35*IF(Data_Clean!D3088="Y",1,0)+0.25*(1-MIN(Data_Clean!T3088,3)/3))/IF(Data_Clean!E3088="",0.6,1)</f>
        <v>11.4</v>
      </c>
      <c r="P3088" s="16" t="n">
        <f aca="false">SUM(K3088:O3088)/(Assumptions!$D$5-IF(K3088="",Assumptions!$B$15,0))*100</f>
        <v>64.582989352778</v>
      </c>
      <c r="Q3088" s="7" t="str">
        <f aca="false">IF(J3088&gt;=Assumptions!$B$26,"High",IF(J3088&gt;=Assumptions!$B$27,"Mid","Low"))</f>
        <v>Mid</v>
      </c>
      <c r="R3088" s="7" t="str">
        <f aca="false">IF(P3088&gt;=Assumptions!$B$28,"High",IF(P3088&gt;=Assumptions!$B$29,"Mid","Low"))</f>
        <v>Mid</v>
      </c>
      <c r="S3088" s="7" t="str">
        <f aca="false">INDEX(Assumptions!$B$33:$B$41,MATCH(Q3088&amp;"|"&amp;R3088,Assumptions!$A$33:$A$41,0))</f>
        <v>Established Core</v>
      </c>
      <c r="T3088" s="7" t="n">
        <f aca="false">IF(ISNUMBER(Data_Clean!V3088),J3088*Data_Clean!V3088,0)</f>
        <v>21.224581</v>
      </c>
    </row>
    <row r="3089" customFormat="false" ht="15" hidden="false" customHeight="false" outlineLevel="0" collapsed="false">
      <c r="A3089" s="15" t="str">
        <f aca="false">Data_Clean!A3089</f>
        <v>CX103085</v>
      </c>
      <c r="B3089" s="14" t="n">
        <f aca="false">Data_Clean!G3089*Assumptions!$B$5</f>
        <v>52.14525</v>
      </c>
      <c r="C3089" s="14" t="n">
        <f aca="false">IF(Data_Clean!H3089="",0,Data_Clean!H3089)*Assumptions!$B$6</f>
        <v>396.74112</v>
      </c>
      <c r="D3089" s="14" t="n">
        <f aca="false">Data_Clean!I3089*Assumptions!$B$7</f>
        <v>0</v>
      </c>
      <c r="E3089" s="14" t="n">
        <f aca="false">Data_Clean!J3089*Assumptions!$B$8</f>
        <v>0</v>
      </c>
      <c r="F3089" s="14" t="n">
        <f aca="false">Data_Clean!K3089*Assumptions!$B$9</f>
        <v>0</v>
      </c>
      <c r="G3089" s="14" t="n">
        <f aca="false">Data_Clean!L3089*Assumptions!$B$10</f>
        <v>0</v>
      </c>
      <c r="H3089" s="14" t="n">
        <f aca="false">IF(OR(Data_Clean!M3089="",Data_Clean!N3089=""),0,Data_Clean!M3089*Data_Clean!N3089/100)*Assumptions!$B$13*Assumptions!$B$11</f>
        <v>216.216</v>
      </c>
      <c r="I3089" s="14" t="n">
        <f aca="false">Data_Clean!O3089*4*Assumptions!$B$12</f>
        <v>32.68608</v>
      </c>
      <c r="J3089" s="14" t="n">
        <f aca="false">SUM(B3089:I3089)</f>
        <v>697.78845</v>
      </c>
      <c r="K3089" s="16" t="n">
        <f aca="false">IF(Data_Clean!P3089="","",Assumptions!$B$15*0.5^(Data_Clean!P3089/Assumptions!$B$20))</f>
        <v>24.9371368842836</v>
      </c>
      <c r="L3089" s="16" t="n">
        <f aca="false">Assumptions!$B$16*MIN(1,LN(1+Data_Clean!Q3089)/LN(1+Assumptions!$B$21))</f>
        <v>13.4237548294248</v>
      </c>
      <c r="M3089" s="16" t="n">
        <f aca="false">Assumptions!$B$17*(0.6*MIN(1,Data_Clean!R3089/Assumptions!$B$22)+0.4*IF(Data_Clean!S3089="",0,Data_Clean!S3089))</f>
        <v>3.732</v>
      </c>
      <c r="N3089" s="16" t="n">
        <f aca="false">Assumptions!$B$18*MIN(1,(Data_Clean!F3089-1)/Assumptions!$B$23)</f>
        <v>10</v>
      </c>
      <c r="O3089" s="16" t="n">
        <f aca="false">Assumptions!$B$19*(0.4*IF(Data_Clean!E3089="",0,MIN(1,Data_Clean!E3089/12/Assumptions!$B$24))+0.35*IF(Data_Clean!D3089="Y",1,0)+0.25*(1-MIN(Data_Clean!T3089,3)/3))/IF(Data_Clean!E3089="",0.6,1)</f>
        <v>9.65</v>
      </c>
      <c r="P3089" s="16" t="n">
        <f aca="false">SUM(K3089:O3089)/(Assumptions!$D$5-IF(K3089="",Assumptions!$B$15,0))*100</f>
        <v>61.7428917137084</v>
      </c>
      <c r="Q3089" s="7" t="str">
        <f aca="false">IF(J3089&gt;=Assumptions!$B$26,"High",IF(J3089&gt;=Assumptions!$B$27,"Mid","Low"))</f>
        <v>Mid</v>
      </c>
      <c r="R3089" s="7" t="str">
        <f aca="false">IF(P3089&gt;=Assumptions!$B$28,"High",IF(P3089&gt;=Assumptions!$B$29,"Mid","Low"))</f>
        <v>Mid</v>
      </c>
      <c r="S3089" s="7" t="str">
        <f aca="false">INDEX(Assumptions!$B$33:$B$41,MATCH(Q3089&amp;"|"&amp;R3089,Assumptions!$A$33:$A$41,0))</f>
        <v>Established Core</v>
      </c>
      <c r="T3089" s="7" t="n">
        <f aca="false">IF(ISNUMBER(Data_Clean!V3089),J3089*Data_Clean!V3089,0)</f>
        <v>71.03486421</v>
      </c>
    </row>
    <row r="3090" customFormat="false" ht="15" hidden="false" customHeight="false" outlineLevel="0" collapsed="false">
      <c r="A3090" s="15" t="str">
        <f aca="false">Data_Clean!A3090</f>
        <v>CX103086</v>
      </c>
      <c r="B3090" s="14" t="n">
        <f aca="false">Data_Clean!G3090*Assumptions!$B$5</f>
        <v>538.4215</v>
      </c>
      <c r="C3090" s="14" t="n">
        <f aca="false">IF(Data_Clean!H3090="",0,Data_Clean!H3090)*Assumptions!$B$6</f>
        <v>2081.95332</v>
      </c>
      <c r="D3090" s="14" t="n">
        <f aca="false">Data_Clean!I3090*Assumptions!$B$7</f>
        <v>0</v>
      </c>
      <c r="E3090" s="14" t="n">
        <f aca="false">Data_Clean!J3090*Assumptions!$B$8</f>
        <v>0</v>
      </c>
      <c r="F3090" s="14" t="n">
        <f aca="false">Data_Clean!K3090*Assumptions!$B$9</f>
        <v>0</v>
      </c>
      <c r="G3090" s="14" t="n">
        <f aca="false">Data_Clean!L3090*Assumptions!$B$10</f>
        <v>0</v>
      </c>
      <c r="H3090" s="14" t="n">
        <f aca="false">IF(OR(Data_Clean!M3090="",Data_Clean!N3090=""),0,Data_Clean!M3090*Data_Clean!N3090/100)*Assumptions!$B$13*Assumptions!$B$11</f>
        <v>335.07</v>
      </c>
      <c r="I3090" s="14" t="n">
        <f aca="false">Data_Clean!O3090*4*Assumptions!$B$12</f>
        <v>112.47648</v>
      </c>
      <c r="J3090" s="14" t="n">
        <f aca="false">SUM(B3090:I3090)</f>
        <v>3067.9213</v>
      </c>
      <c r="K3090" s="16" t="n">
        <f aca="false">IF(Data_Clean!P3090="","",Assumptions!$B$15*0.5^(Data_Clean!P3090/Assumptions!$B$20))</f>
        <v>23.811015779523</v>
      </c>
      <c r="L3090" s="16" t="n">
        <f aca="false">Assumptions!$B$16*MIN(1,LN(1+Data_Clean!Q3090)/LN(1+Assumptions!$B$21))</f>
        <v>19.4085221441981</v>
      </c>
      <c r="M3090" s="16" t="n">
        <f aca="false">Assumptions!$B$17*(0.6*MIN(1,Data_Clean!R3090/Assumptions!$B$22)+0.4*IF(Data_Clean!S3090="",0,Data_Clean!S3090))</f>
        <v>1.53</v>
      </c>
      <c r="N3090" s="16" t="n">
        <f aca="false">Assumptions!$B$18*MIN(1,(Data_Clean!F3090-1)/Assumptions!$B$23)</f>
        <v>10</v>
      </c>
      <c r="O3090" s="16" t="n">
        <f aca="false">Assumptions!$B$19*(0.4*IF(Data_Clean!E3090="",0,MIN(1,Data_Clean!E3090/12/Assumptions!$B$24))+0.35*IF(Data_Clean!D3090="Y",1,0)+0.25*(1-MIN(Data_Clean!T3090,3)/3))/IF(Data_Clean!E3090="",0.6,1)</f>
        <v>15</v>
      </c>
      <c r="P3090" s="16" t="n">
        <f aca="false">SUM(K3090:O3090)/(Assumptions!$D$5-IF(K3090="",Assumptions!$B$15,0))*100</f>
        <v>69.7495379237211</v>
      </c>
      <c r="Q3090" s="7" t="str">
        <f aca="false">IF(J3090&gt;=Assumptions!$B$26,"High",IF(J3090&gt;=Assumptions!$B$27,"Mid","Low"))</f>
        <v>High</v>
      </c>
      <c r="R3090" s="7" t="str">
        <f aca="false">IF(P3090&gt;=Assumptions!$B$28,"High",IF(P3090&gt;=Assumptions!$B$29,"Mid","Low"))</f>
        <v>Mid</v>
      </c>
      <c r="S3090" s="7" t="str">
        <f aca="false">INDEX(Assumptions!$B$33:$B$41,MATCH(Q3090&amp;"|"&amp;R3090,Assumptions!$A$33:$A$41,0))</f>
        <v>Established Core</v>
      </c>
      <c r="T3090" s="7" t="n">
        <f aca="false">IF(ISNUMBER(Data_Clean!V3090),J3090*Data_Clean!V3090,0)</f>
        <v>60.43804961</v>
      </c>
    </row>
    <row r="3091" customFormat="false" ht="15" hidden="false" customHeight="false" outlineLevel="0" collapsed="false">
      <c r="A3091" s="15" t="str">
        <f aca="false">Data_Clean!A3091</f>
        <v>CX103087</v>
      </c>
      <c r="B3091" s="14" t="n">
        <f aca="false">Data_Clean!G3091*Assumptions!$B$5</f>
        <v>16.56375</v>
      </c>
      <c r="C3091" s="14" t="n">
        <f aca="false">IF(Data_Clean!H3091="",0,Data_Clean!H3091)*Assumptions!$B$6</f>
        <v>106.44084</v>
      </c>
      <c r="D3091" s="14" t="n">
        <f aca="false">Data_Clean!I3091*Assumptions!$B$7</f>
        <v>70.4</v>
      </c>
      <c r="E3091" s="14" t="n">
        <f aca="false">Data_Clean!J3091*Assumptions!$B$8</f>
        <v>179.304375</v>
      </c>
      <c r="F3091" s="14" t="n">
        <f aca="false">Data_Clean!K3091*Assumptions!$B$9</f>
        <v>0</v>
      </c>
      <c r="G3091" s="14" t="n">
        <f aca="false">Data_Clean!L3091*Assumptions!$B$10</f>
        <v>0</v>
      </c>
      <c r="H3091" s="14" t="n">
        <f aca="false">IF(OR(Data_Clean!M3091="",Data_Clean!N3091=""),0,Data_Clean!M3091*Data_Clean!N3091/100)*Assumptions!$B$13*Assumptions!$B$11</f>
        <v>0</v>
      </c>
      <c r="I3091" s="14" t="n">
        <f aca="false">Data_Clean!O3091*4*Assumptions!$B$12</f>
        <v>0</v>
      </c>
      <c r="J3091" s="14" t="n">
        <f aca="false">SUM(B3091:I3091)</f>
        <v>372.708965</v>
      </c>
      <c r="K3091" s="16" t="n">
        <f aca="false">IF(Data_Clean!P3091="","",Assumptions!$B$15*0.5^(Data_Clean!P3091/Assumptions!$B$20))</f>
        <v>17.6332185942541</v>
      </c>
      <c r="L3091" s="16" t="n">
        <f aca="false">Assumptions!$B$16*MIN(1,LN(1+Data_Clean!Q3091)/LN(1+Assumptions!$B$21))</f>
        <v>12.2792642888455</v>
      </c>
      <c r="M3091" s="16" t="n">
        <f aca="false">Assumptions!$B$17*(0.6*MIN(1,Data_Clean!R3091/Assumptions!$B$22)+0.4*IF(Data_Clean!S3091="",0,Data_Clean!S3091))</f>
        <v>4.896</v>
      </c>
      <c r="N3091" s="16" t="n">
        <f aca="false">Assumptions!$B$18*MIN(1,(Data_Clean!F3091-1)/Assumptions!$B$23)</f>
        <v>15</v>
      </c>
      <c r="O3091" s="16" t="n">
        <f aca="false">Assumptions!$B$19*(0.4*IF(Data_Clean!E3091="",0,MIN(1,Data_Clean!E3091/12/Assumptions!$B$24))+0.35*IF(Data_Clean!D3091="Y",1,0)+0.25*(1-MIN(Data_Clean!T3091,3)/3))/IF(Data_Clean!E3091="",0.6,1)</f>
        <v>9.75</v>
      </c>
      <c r="P3091" s="16" t="n">
        <f aca="false">SUM(K3091:O3091)/(Assumptions!$D$5-IF(K3091="",Assumptions!$B$15,0))*100</f>
        <v>59.5584828830996</v>
      </c>
      <c r="Q3091" s="7" t="str">
        <f aca="false">IF(J3091&gt;=Assumptions!$B$26,"High",IF(J3091&gt;=Assumptions!$B$27,"Mid","Low"))</f>
        <v>Low</v>
      </c>
      <c r="R3091" s="7" t="str">
        <f aca="false">IF(P3091&gt;=Assumptions!$B$28,"High",IF(P3091&gt;=Assumptions!$B$29,"Mid","Low"))</f>
        <v>Mid</v>
      </c>
      <c r="S3091" s="7" t="str">
        <f aca="false">INDEX(Assumptions!$B$33:$B$41,MATCH(Q3091&amp;"|"&amp;R3091,Assumptions!$A$33:$A$41,0))</f>
        <v>Light Touch</v>
      </c>
      <c r="T3091" s="7" t="n">
        <f aca="false">IF(ISNUMBER(Data_Clean!V3091),J3091*Data_Clean!V3091,0)</f>
        <v>19.1945116975</v>
      </c>
    </row>
    <row r="3092" customFormat="false" ht="15" hidden="false" customHeight="false" outlineLevel="0" collapsed="false">
      <c r="A3092" s="15" t="str">
        <f aca="false">Data_Clean!A3092</f>
        <v>CX103088</v>
      </c>
      <c r="B3092" s="14" t="n">
        <f aca="false">Data_Clean!G3092*Assumptions!$B$5</f>
        <v>66.3685</v>
      </c>
      <c r="C3092" s="14" t="n">
        <f aca="false">IF(Data_Clean!H3092="",0,Data_Clean!H3092)*Assumptions!$B$6</f>
        <v>68.20236</v>
      </c>
      <c r="D3092" s="14" t="n">
        <f aca="false">Data_Clean!I3092*Assumptions!$B$7</f>
        <v>0</v>
      </c>
      <c r="E3092" s="14" t="n">
        <f aca="false">Data_Clean!J3092*Assumptions!$B$8</f>
        <v>0</v>
      </c>
      <c r="F3092" s="14" t="n">
        <f aca="false">Data_Clean!K3092*Assumptions!$B$9</f>
        <v>0</v>
      </c>
      <c r="G3092" s="14" t="n">
        <f aca="false">Data_Clean!L3092*Assumptions!$B$10</f>
        <v>955.35</v>
      </c>
      <c r="H3092" s="14" t="n">
        <f aca="false">IF(OR(Data_Clean!M3092="",Data_Clean!N3092=""),0,Data_Clean!M3092*Data_Clean!N3092/100)*Assumptions!$B$13*Assumptions!$B$11</f>
        <v>0</v>
      </c>
      <c r="I3092" s="14" t="n">
        <f aca="false">Data_Clean!O3092*4*Assumptions!$B$12</f>
        <v>0</v>
      </c>
      <c r="J3092" s="14" t="n">
        <f aca="false">SUM(B3092:I3092)</f>
        <v>1089.92086</v>
      </c>
      <c r="K3092" s="16" t="n">
        <f aca="false">IF(Data_Clean!P3092="","",Assumptions!$B$15*0.5^(Data_Clean!P3092/Assumptions!$B$20))</f>
        <v>29.3147990530274</v>
      </c>
      <c r="L3092" s="16" t="n">
        <f aca="false">Assumptions!$B$16*MIN(1,LN(1+Data_Clean!Q3092)/LN(1+Assumptions!$B$21))</f>
        <v>18.3774466602187</v>
      </c>
      <c r="M3092" s="16" t="n">
        <f aca="false">Assumptions!$B$17*(0.6*MIN(1,Data_Clean!R3092/Assumptions!$B$22)+0.4*IF(Data_Clean!S3092="",0,Data_Clean!S3092))</f>
        <v>10.698</v>
      </c>
      <c r="N3092" s="16" t="n">
        <f aca="false">Assumptions!$B$18*MIN(1,(Data_Clean!F3092-1)/Assumptions!$B$23)</f>
        <v>10</v>
      </c>
      <c r="O3092" s="16" t="n">
        <f aca="false">Assumptions!$B$19*(0.4*IF(Data_Clean!E3092="",0,MIN(1,Data_Clean!E3092/12/Assumptions!$B$24))+0.35*IF(Data_Clean!D3092="Y",1,0)+0.25*(1-MIN(Data_Clean!T3092,3)/3))/IF(Data_Clean!E3092="",0.6,1)</f>
        <v>8.05</v>
      </c>
      <c r="P3092" s="16" t="n">
        <f aca="false">SUM(K3092:O3092)/(Assumptions!$D$5-IF(K3092="",Assumptions!$B$15,0))*100</f>
        <v>76.440245713246</v>
      </c>
      <c r="Q3092" s="7" t="str">
        <f aca="false">IF(J3092&gt;=Assumptions!$B$26,"High",IF(J3092&gt;=Assumptions!$B$27,"Mid","Low"))</f>
        <v>Mid</v>
      </c>
      <c r="R3092" s="7" t="str">
        <f aca="false">IF(P3092&gt;=Assumptions!$B$28,"High",IF(P3092&gt;=Assumptions!$B$29,"Mid","Low"))</f>
        <v>High</v>
      </c>
      <c r="S3092" s="7" t="str">
        <f aca="false">INDEX(Assumptions!$B$33:$B$41,MATCH(Q3092&amp;"|"&amp;R3092,Assumptions!$A$33:$A$41,0))</f>
        <v>Engaged Builders</v>
      </c>
      <c r="T3092" s="7" t="n">
        <f aca="false">IF(ISNUMBER(Data_Clean!V3092),J3092*Data_Clean!V3092,0)</f>
        <v>104.414418388</v>
      </c>
    </row>
    <row r="3093" customFormat="false" ht="15" hidden="false" customHeight="false" outlineLevel="0" collapsed="false">
      <c r="A3093" s="15" t="str">
        <f aca="false">Data_Clean!A3093</f>
        <v>CX103089</v>
      </c>
      <c r="B3093" s="14" t="n">
        <f aca="false">Data_Clean!G3093*Assumptions!$B$5</f>
        <v>90.255</v>
      </c>
      <c r="C3093" s="14" t="n">
        <f aca="false">IF(Data_Clean!H3093="",0,Data_Clean!H3093)*Assumptions!$B$6</f>
        <v>0</v>
      </c>
      <c r="D3093" s="14" t="n">
        <f aca="false">Data_Clean!I3093*Assumptions!$B$7</f>
        <v>0</v>
      </c>
      <c r="E3093" s="14" t="n">
        <f aca="false">Data_Clean!J3093*Assumptions!$B$8</f>
        <v>0</v>
      </c>
      <c r="F3093" s="14" t="n">
        <f aca="false">Data_Clean!K3093*Assumptions!$B$9</f>
        <v>0</v>
      </c>
      <c r="G3093" s="14" t="n">
        <f aca="false">Data_Clean!L3093*Assumptions!$B$10</f>
        <v>0</v>
      </c>
      <c r="H3093" s="14" t="n">
        <f aca="false">IF(OR(Data_Clean!M3093="",Data_Clean!N3093=""),0,Data_Clean!M3093*Data_Clean!N3093/100)*Assumptions!$B$13*Assumptions!$B$11</f>
        <v>0</v>
      </c>
      <c r="I3093" s="14" t="n">
        <f aca="false">Data_Clean!O3093*4*Assumptions!$B$12</f>
        <v>0</v>
      </c>
      <c r="J3093" s="14" t="n">
        <f aca="false">SUM(B3093:I3093)</f>
        <v>90.255</v>
      </c>
      <c r="K3093" s="16" t="n">
        <f aca="false">IF(Data_Clean!P3093="","",Assumptions!$B$15*0.5^(Data_Clean!P3093/Assumptions!$B$20))</f>
        <v>0.727099107109563</v>
      </c>
      <c r="L3093" s="16" t="n">
        <f aca="false">Assumptions!$B$16*MIN(1,LN(1+Data_Clean!Q3093)/LN(1+Assumptions!$B$21))</f>
        <v>0</v>
      </c>
      <c r="M3093" s="16" t="n">
        <f aca="false">Assumptions!$B$17*(0.6*MIN(1,Data_Clean!R3093/Assumptions!$B$22)+0.4*IF(Data_Clean!S3093="",0,Data_Clean!S3093))</f>
        <v>0</v>
      </c>
      <c r="N3093" s="16" t="n">
        <f aca="false">Assumptions!$B$18*MIN(1,(Data_Clean!F3093-1)/Assumptions!$B$23)</f>
        <v>5</v>
      </c>
      <c r="O3093" s="16" t="n">
        <f aca="false">Assumptions!$B$19*(0.4*IF(Data_Clean!E3093="",0,MIN(1,Data_Clean!E3093/12/Assumptions!$B$24))+0.35*IF(Data_Clean!D3093="Y",1,0)+0.25*(1-MIN(Data_Clean!T3093,3)/3))/IF(Data_Clean!E3093="",0.6,1)</f>
        <v>8.85</v>
      </c>
      <c r="P3093" s="16" t="n">
        <f aca="false">SUM(K3093:O3093)/(Assumptions!$D$5-IF(K3093="",Assumptions!$B$15,0))*100</f>
        <v>14.5770991071096</v>
      </c>
      <c r="Q3093" s="7" t="str">
        <f aca="false">IF(J3093&gt;=Assumptions!$B$26,"High",IF(J3093&gt;=Assumptions!$B$27,"Mid","Low"))</f>
        <v>Low</v>
      </c>
      <c r="R3093" s="7" t="str">
        <f aca="false">IF(P3093&gt;=Assumptions!$B$28,"High",IF(P3093&gt;=Assumptions!$B$29,"Mid","Low"))</f>
        <v>Low</v>
      </c>
      <c r="S3093" s="7" t="str">
        <f aca="false">INDEX(Assumptions!$B$33:$B$41,MATCH(Q3093&amp;"|"&amp;R3093,Assumptions!$A$33:$A$41,0))</f>
        <v>Dormant &amp; Low Value</v>
      </c>
      <c r="T3093" s="7" t="n">
        <f aca="false">IF(ISNUMBER(Data_Clean!V3093),J3093*Data_Clean!V3093,0)</f>
        <v>41.1111525</v>
      </c>
    </row>
    <row r="3094" customFormat="false" ht="15" hidden="false" customHeight="false" outlineLevel="0" collapsed="false">
      <c r="A3094" s="15" t="str">
        <f aca="false">Data_Clean!A3094</f>
        <v>CX103090</v>
      </c>
      <c r="B3094" s="14" t="n">
        <f aca="false">Data_Clean!G3094*Assumptions!$B$5</f>
        <v>68.7805</v>
      </c>
      <c r="C3094" s="14" t="n">
        <f aca="false">IF(Data_Clean!H3094="",0,Data_Clean!H3094)*Assumptions!$B$6</f>
        <v>0</v>
      </c>
      <c r="D3094" s="14" t="n">
        <f aca="false">Data_Clean!I3094*Assumptions!$B$7</f>
        <v>0</v>
      </c>
      <c r="E3094" s="14" t="n">
        <f aca="false">Data_Clean!J3094*Assumptions!$B$8</f>
        <v>0</v>
      </c>
      <c r="F3094" s="14" t="n">
        <f aca="false">Data_Clean!K3094*Assumptions!$B$9</f>
        <v>0</v>
      </c>
      <c r="G3094" s="14" t="n">
        <f aca="false">Data_Clean!L3094*Assumptions!$B$10</f>
        <v>0</v>
      </c>
      <c r="H3094" s="14" t="n">
        <f aca="false">IF(OR(Data_Clean!M3094="",Data_Clean!N3094=""),0,Data_Clean!M3094*Data_Clean!N3094/100)*Assumptions!$B$13*Assumptions!$B$11</f>
        <v>298.08</v>
      </c>
      <c r="I3094" s="14" t="n">
        <f aca="false">Data_Clean!O3094*4*Assumptions!$B$12</f>
        <v>19.89024</v>
      </c>
      <c r="J3094" s="14" t="n">
        <f aca="false">SUM(B3094:I3094)</f>
        <v>386.75074</v>
      </c>
      <c r="K3094" s="16" t="n">
        <f aca="false">IF(Data_Clean!P3094="","",Assumptions!$B$15*0.5^(Data_Clean!P3094/Assumptions!$B$20))</f>
        <v>18.0453755412318</v>
      </c>
      <c r="L3094" s="16" t="n">
        <f aca="false">Assumptions!$B$16*MIN(1,LN(1+Data_Clean!Q3094)/LN(1+Assumptions!$B$21))</f>
        <v>12.4931739410702</v>
      </c>
      <c r="M3094" s="16" t="n">
        <f aca="false">Assumptions!$B$17*(0.6*MIN(1,Data_Clean!R3094/Assumptions!$B$22)+0.4*IF(Data_Clean!S3094="",0,Data_Clean!S3094))</f>
        <v>8.628</v>
      </c>
      <c r="N3094" s="16" t="n">
        <f aca="false">Assumptions!$B$18*MIN(1,(Data_Clean!F3094-1)/Assumptions!$B$23)</f>
        <v>10</v>
      </c>
      <c r="O3094" s="16" t="n">
        <f aca="false">Assumptions!$B$19*(0.4*IF(Data_Clean!E3094="",0,MIN(1,Data_Clean!E3094/12/Assumptions!$B$24))+0.35*IF(Data_Clean!D3094="Y",1,0)+0.25*(1-MIN(Data_Clean!T3094,3)/3))/IF(Data_Clean!E3094="",0.6,1)</f>
        <v>4</v>
      </c>
      <c r="P3094" s="16" t="n">
        <f aca="false">SUM(K3094:O3094)/(Assumptions!$D$5-IF(K3094="",Assumptions!$B$15,0))*100</f>
        <v>53.1665494823019</v>
      </c>
      <c r="Q3094" s="7" t="str">
        <f aca="false">IF(J3094&gt;=Assumptions!$B$26,"High",IF(J3094&gt;=Assumptions!$B$27,"Mid","Low"))</f>
        <v>Low</v>
      </c>
      <c r="R3094" s="7" t="str">
        <f aca="false">IF(P3094&gt;=Assumptions!$B$28,"High",IF(P3094&gt;=Assumptions!$B$29,"Mid","Low"))</f>
        <v>Mid</v>
      </c>
      <c r="S3094" s="7" t="str">
        <f aca="false">INDEX(Assumptions!$B$33:$B$41,MATCH(Q3094&amp;"|"&amp;R3094,Assumptions!$A$33:$A$41,0))</f>
        <v>Light Touch</v>
      </c>
      <c r="T3094" s="7" t="n">
        <f aca="false">IF(ISNUMBER(Data_Clean!V3094),J3094*Data_Clean!V3094,0)</f>
        <v>36.586620004</v>
      </c>
    </row>
    <row r="3095" customFormat="false" ht="15" hidden="false" customHeight="false" outlineLevel="0" collapsed="false">
      <c r="A3095" s="15" t="str">
        <f aca="false">Data_Clean!A3095</f>
        <v>CX103091</v>
      </c>
      <c r="B3095" s="14" t="n">
        <f aca="false">Data_Clean!G3095*Assumptions!$B$5</f>
        <v>140.957</v>
      </c>
      <c r="C3095" s="14" t="n">
        <f aca="false">IF(Data_Clean!H3095="",0,Data_Clean!H3095)*Assumptions!$B$6</f>
        <v>318.05556</v>
      </c>
      <c r="D3095" s="14" t="n">
        <f aca="false">Data_Clean!I3095*Assumptions!$B$7</f>
        <v>0</v>
      </c>
      <c r="E3095" s="14" t="n">
        <f aca="false">Data_Clean!J3095*Assumptions!$B$8</f>
        <v>0</v>
      </c>
      <c r="F3095" s="14" t="n">
        <f aca="false">Data_Clean!K3095*Assumptions!$B$9</f>
        <v>0</v>
      </c>
      <c r="G3095" s="14" t="n">
        <f aca="false">Data_Clean!L3095*Assumptions!$B$10</f>
        <v>0</v>
      </c>
      <c r="H3095" s="14" t="n">
        <f aca="false">IF(OR(Data_Clean!M3095="",Data_Clean!N3095=""),0,Data_Clean!M3095*Data_Clean!N3095/100)*Assumptions!$B$13*Assumptions!$B$11</f>
        <v>168.198</v>
      </c>
      <c r="I3095" s="14" t="n">
        <f aca="false">Data_Clean!O3095*4*Assumptions!$B$12</f>
        <v>22.61568</v>
      </c>
      <c r="J3095" s="14" t="n">
        <f aca="false">SUM(B3095:I3095)</f>
        <v>649.82624</v>
      </c>
      <c r="K3095" s="16" t="n">
        <f aca="false">IF(Data_Clean!P3095="","",Assumptions!$B$15*0.5^(Data_Clean!P3095/Assumptions!$B$20))</f>
        <v>22.2164632842985</v>
      </c>
      <c r="L3095" s="16" t="n">
        <f aca="false">Assumptions!$B$16*MIN(1,LN(1+Data_Clean!Q3095)/LN(1+Assumptions!$B$21))</f>
        <v>12.2792642888455</v>
      </c>
      <c r="M3095" s="16" t="n">
        <f aca="false">Assumptions!$B$17*(0.6*MIN(1,Data_Clean!R3095/Assumptions!$B$22)+0.4*IF(Data_Clean!S3095="",0,Data_Clean!S3095))</f>
        <v>9.498</v>
      </c>
      <c r="N3095" s="16" t="n">
        <f aca="false">Assumptions!$B$18*MIN(1,(Data_Clean!F3095-1)/Assumptions!$B$23)</f>
        <v>10</v>
      </c>
      <c r="O3095" s="16" t="n">
        <f aca="false">Assumptions!$B$19*(0.4*IF(Data_Clean!E3095="",0,MIN(1,Data_Clean!E3095/12/Assumptions!$B$24))+0.35*IF(Data_Clean!D3095="Y",1,0)+0.25*(1-MIN(Data_Clean!T3095,3)/3))/IF(Data_Clean!E3095="",0.6,1)</f>
        <v>6.4</v>
      </c>
      <c r="P3095" s="16" t="n">
        <f aca="false">SUM(K3095:O3095)/(Assumptions!$D$5-IF(K3095="",Assumptions!$B$15,0))*100</f>
        <v>60.3937275731439</v>
      </c>
      <c r="Q3095" s="7" t="str">
        <f aca="false">IF(J3095&gt;=Assumptions!$B$26,"High",IF(J3095&gt;=Assumptions!$B$27,"Mid","Low"))</f>
        <v>Mid</v>
      </c>
      <c r="R3095" s="7" t="str">
        <f aca="false">IF(P3095&gt;=Assumptions!$B$28,"High",IF(P3095&gt;=Assumptions!$B$29,"Mid","Low"))</f>
        <v>Mid</v>
      </c>
      <c r="S3095" s="7" t="str">
        <f aca="false">INDEX(Assumptions!$B$33:$B$41,MATCH(Q3095&amp;"|"&amp;R3095,Assumptions!$A$33:$A$41,0))</f>
        <v>Established Core</v>
      </c>
      <c r="T3095" s="7" t="n">
        <f aca="false">IF(ISNUMBER(Data_Clean!V3095),J3095*Data_Clean!V3095,0)</f>
        <v>68.946564064</v>
      </c>
    </row>
    <row r="3096" customFormat="false" ht="15" hidden="false" customHeight="false" outlineLevel="0" collapsed="false">
      <c r="A3096" s="15" t="str">
        <f aca="false">Data_Clean!A3096</f>
        <v>CX103092</v>
      </c>
      <c r="B3096" s="14" t="n">
        <f aca="false">Data_Clean!G3096*Assumptions!$B$5</f>
        <v>154.07025</v>
      </c>
      <c r="C3096" s="14" t="n">
        <f aca="false">IF(Data_Clean!H3096="",0,Data_Clean!H3096)*Assumptions!$B$6</f>
        <v>425.2662</v>
      </c>
      <c r="D3096" s="14" t="n">
        <f aca="false">Data_Clean!I3096*Assumptions!$B$7</f>
        <v>247.2</v>
      </c>
      <c r="E3096" s="14" t="n">
        <f aca="false">Data_Clean!J3096*Assumptions!$B$8</f>
        <v>0</v>
      </c>
      <c r="F3096" s="14" t="n">
        <f aca="false">Data_Clean!K3096*Assumptions!$B$9</f>
        <v>0</v>
      </c>
      <c r="G3096" s="14" t="n">
        <f aca="false">Data_Clean!L3096*Assumptions!$B$10</f>
        <v>0</v>
      </c>
      <c r="H3096" s="14" t="n">
        <f aca="false">IF(OR(Data_Clean!M3096="",Data_Clean!N3096=""),0,Data_Clean!M3096*Data_Clean!N3096/100)*Assumptions!$B$13*Assumptions!$B$11</f>
        <v>179.82</v>
      </c>
      <c r="I3096" s="14" t="n">
        <f aca="false">Data_Clean!O3096*4*Assumptions!$B$12</f>
        <v>20.60064</v>
      </c>
      <c r="J3096" s="14" t="n">
        <f aca="false">SUM(B3096:I3096)</f>
        <v>1026.95709</v>
      </c>
      <c r="K3096" s="16" t="n">
        <f aca="false">IF(Data_Clean!P3096="","",Assumptions!$B$15*0.5^(Data_Clean!P3096/Assumptions!$B$20))</f>
        <v>30</v>
      </c>
      <c r="L3096" s="16" t="n">
        <f aca="false">Assumptions!$B$16*MIN(1,LN(1+Data_Clean!Q3096)/LN(1+Assumptions!$B$21))</f>
        <v>14.1840947778045</v>
      </c>
      <c r="M3096" s="16" t="n">
        <f aca="false">Assumptions!$B$17*(0.6*MIN(1,Data_Clean!R3096/Assumptions!$B$22)+0.4*IF(Data_Clean!S3096="",0,Data_Clean!S3096))</f>
        <v>1.986</v>
      </c>
      <c r="N3096" s="16" t="n">
        <f aca="false">Assumptions!$B$18*MIN(1,(Data_Clean!F3096-1)/Assumptions!$B$23)</f>
        <v>15</v>
      </c>
      <c r="O3096" s="16" t="n">
        <f aca="false">Assumptions!$B$19*(0.4*IF(Data_Clean!E3096="",0,MIN(1,Data_Clean!E3096/12/Assumptions!$B$24))+0.35*IF(Data_Clean!D3096="Y",1,0)+0.25*(1-MIN(Data_Clean!T3096,3)/3))/IF(Data_Clean!E3096="",0.6,1)</f>
        <v>15</v>
      </c>
      <c r="P3096" s="16" t="n">
        <f aca="false">SUM(K3096:O3096)/(Assumptions!$D$5-IF(K3096="",Assumptions!$B$15,0))*100</f>
        <v>76.1700947778045</v>
      </c>
      <c r="Q3096" s="7" t="str">
        <f aca="false">IF(J3096&gt;=Assumptions!$B$26,"High",IF(J3096&gt;=Assumptions!$B$27,"Mid","Low"))</f>
        <v>Mid</v>
      </c>
      <c r="R3096" s="7" t="str">
        <f aca="false">IF(P3096&gt;=Assumptions!$B$28,"High",IF(P3096&gt;=Assumptions!$B$29,"Mid","Low"))</f>
        <v>High</v>
      </c>
      <c r="S3096" s="7" t="str">
        <f aca="false">INDEX(Assumptions!$B$33:$B$41,MATCH(Q3096&amp;"|"&amp;R3096,Assumptions!$A$33:$A$41,0))</f>
        <v>Engaged Builders</v>
      </c>
      <c r="T3096" s="7" t="n">
        <f aca="false">IF(ISNUMBER(Data_Clean!V3096),J3096*Data_Clean!V3096,0)</f>
        <v>26.290101504</v>
      </c>
    </row>
    <row r="3097" customFormat="false" ht="15" hidden="false" customHeight="false" outlineLevel="0" collapsed="false">
      <c r="A3097" s="15" t="str">
        <f aca="false">Data_Clean!A3097</f>
        <v>CX103093</v>
      </c>
      <c r="B3097" s="14" t="n">
        <f aca="false">Data_Clean!G3097*Assumptions!$B$5</f>
        <v>239.95875</v>
      </c>
      <c r="C3097" s="14" t="n">
        <f aca="false">IF(Data_Clean!H3097="",0,Data_Clean!H3097)*Assumptions!$B$6</f>
        <v>474.77028</v>
      </c>
      <c r="D3097" s="14" t="n">
        <f aca="false">Data_Clean!I3097*Assumptions!$B$7</f>
        <v>0</v>
      </c>
      <c r="E3097" s="14" t="n">
        <f aca="false">Data_Clean!J3097*Assumptions!$B$8</f>
        <v>0</v>
      </c>
      <c r="F3097" s="14" t="n">
        <f aca="false">Data_Clean!K3097*Assumptions!$B$9</f>
        <v>0</v>
      </c>
      <c r="G3097" s="14" t="n">
        <f aca="false">Data_Clean!L3097*Assumptions!$B$10</f>
        <v>978.75</v>
      </c>
      <c r="H3097" s="14" t="n">
        <f aca="false">IF(OR(Data_Clean!M3097="",Data_Clean!N3097=""),0,Data_Clean!M3097*Data_Clean!N3097/100)*Assumptions!$B$13*Assumptions!$B$11</f>
        <v>0</v>
      </c>
      <c r="I3097" s="14" t="n">
        <f aca="false">Data_Clean!O3097*4*Assumptions!$B$12</f>
        <v>0</v>
      </c>
      <c r="J3097" s="14" t="n">
        <f aca="false">SUM(B3097:I3097)</f>
        <v>1693.47903</v>
      </c>
      <c r="K3097" s="16" t="n">
        <f aca="false">IF(Data_Clean!P3097="","",Assumptions!$B$15*0.5^(Data_Clean!P3097/Assumptions!$B$20))</f>
        <v>19.7926186615934</v>
      </c>
      <c r="L3097" s="16" t="n">
        <f aca="false">Assumptions!$B$16*MIN(1,LN(1+Data_Clean!Q3097)/LN(1+Assumptions!$B$21))</f>
        <v>16.6353555629187</v>
      </c>
      <c r="M3097" s="16" t="n">
        <f aca="false">Assumptions!$B$17*(0.6*MIN(1,Data_Clean!R3097/Assumptions!$B$22)+0.4*IF(Data_Clean!S3097="",0,Data_Clean!S3097))</f>
        <v>13.224</v>
      </c>
      <c r="N3097" s="16" t="n">
        <f aca="false">Assumptions!$B$18*MIN(1,(Data_Clean!F3097-1)/Assumptions!$B$23)</f>
        <v>10</v>
      </c>
      <c r="O3097" s="16" t="n">
        <f aca="false">Assumptions!$B$19*(0.4*IF(Data_Clean!E3097="",0,MIN(1,Data_Clean!E3097/12/Assumptions!$B$24))+0.35*IF(Data_Clean!D3097="Y",1,0)+0.25*(1-MIN(Data_Clean!T3097,3)/3))/IF(Data_Clean!E3097="",0.6,1)</f>
        <v>9.4</v>
      </c>
      <c r="P3097" s="16" t="n">
        <f aca="false">SUM(K3097:O3097)/(Assumptions!$D$5-IF(K3097="",Assumptions!$B$15,0))*100</f>
        <v>69.0519742245121</v>
      </c>
      <c r="Q3097" s="7" t="str">
        <f aca="false">IF(J3097&gt;=Assumptions!$B$26,"High",IF(J3097&gt;=Assumptions!$B$27,"Mid","Low"))</f>
        <v>High</v>
      </c>
      <c r="R3097" s="7" t="str">
        <f aca="false">IF(P3097&gt;=Assumptions!$B$28,"High",IF(P3097&gt;=Assumptions!$B$29,"Mid","Low"))</f>
        <v>Mid</v>
      </c>
      <c r="S3097" s="7" t="str">
        <f aca="false">INDEX(Assumptions!$B$33:$B$41,MATCH(Q3097&amp;"|"&amp;R3097,Assumptions!$A$33:$A$41,0))</f>
        <v>Established Core</v>
      </c>
      <c r="T3097" s="7" t="n">
        <f aca="false">IF(ISNUMBER(Data_Clean!V3097),J3097*Data_Clean!V3097,0)</f>
        <v>66.384377976</v>
      </c>
    </row>
    <row r="3098" customFormat="false" ht="15" hidden="false" customHeight="false" outlineLevel="0" collapsed="false">
      <c r="A3098" s="15" t="str">
        <f aca="false">Data_Clean!A3098</f>
        <v>CX103094</v>
      </c>
      <c r="B3098" s="14" t="n">
        <f aca="false">Data_Clean!G3098*Assumptions!$B$5</f>
        <v>117.32725</v>
      </c>
      <c r="C3098" s="14" t="n">
        <f aca="false">IF(Data_Clean!H3098="",0,Data_Clean!H3098)*Assumptions!$B$6</f>
        <v>246.10788</v>
      </c>
      <c r="D3098" s="14" t="n">
        <f aca="false">Data_Clean!I3098*Assumptions!$B$7</f>
        <v>0</v>
      </c>
      <c r="E3098" s="14" t="n">
        <f aca="false">Data_Clean!J3098*Assumptions!$B$8</f>
        <v>0</v>
      </c>
      <c r="F3098" s="14" t="n">
        <f aca="false">Data_Clean!K3098*Assumptions!$B$9</f>
        <v>0</v>
      </c>
      <c r="G3098" s="14" t="n">
        <f aca="false">Data_Clean!L3098*Assumptions!$B$10</f>
        <v>0</v>
      </c>
      <c r="H3098" s="14" t="n">
        <f aca="false">IF(OR(Data_Clean!M3098="",Data_Clean!N3098=""),0,Data_Clean!M3098*Data_Clean!N3098/100)*Assumptions!$B$13*Assumptions!$B$11</f>
        <v>0</v>
      </c>
      <c r="I3098" s="14" t="n">
        <f aca="false">Data_Clean!O3098*4*Assumptions!$B$12</f>
        <v>0</v>
      </c>
      <c r="J3098" s="14" t="n">
        <f aca="false">SUM(B3098:I3098)</f>
        <v>363.43513</v>
      </c>
      <c r="K3098" s="16" t="n">
        <f aca="false">IF(Data_Clean!P3098="","",Assumptions!$B$15*0.5^(Data_Clean!P3098/Assumptions!$B$20))</f>
        <v>13.6758373283733</v>
      </c>
      <c r="L3098" s="16" t="n">
        <f aca="false">Assumptions!$B$16*MIN(1,LN(1+Data_Clean!Q3098)/LN(1+Assumptions!$B$21))</f>
        <v>13.0760265116583</v>
      </c>
      <c r="M3098" s="16" t="n">
        <f aca="false">Assumptions!$B$17*(0.6*MIN(1,Data_Clean!R3098/Assumptions!$B$22)+0.4*IF(Data_Clean!S3098="",0,Data_Clean!S3098))</f>
        <v>3.87</v>
      </c>
      <c r="N3098" s="16" t="n">
        <f aca="false">Assumptions!$B$18*MIN(1,(Data_Clean!F3098-1)/Assumptions!$B$23)</f>
        <v>5</v>
      </c>
      <c r="O3098" s="16" t="n">
        <f aca="false">Assumptions!$B$19*(0.4*IF(Data_Clean!E3098="",0,MIN(1,Data_Clean!E3098/12/Assumptions!$B$24))+0.35*IF(Data_Clean!D3098="Y",1,0)+0.25*(1-MIN(Data_Clean!T3098,3)/3))/IF(Data_Clean!E3098="",0.6,1)</f>
        <v>9.75</v>
      </c>
      <c r="P3098" s="16" t="n">
        <f aca="false">SUM(K3098:O3098)/(Assumptions!$D$5-IF(K3098="",Assumptions!$B$15,0))*100</f>
        <v>45.3718638400315</v>
      </c>
      <c r="Q3098" s="7" t="str">
        <f aca="false">IF(J3098&gt;=Assumptions!$B$26,"High",IF(J3098&gt;=Assumptions!$B$27,"Mid","Low"))</f>
        <v>Low</v>
      </c>
      <c r="R3098" s="7" t="str">
        <f aca="false">IF(P3098&gt;=Assumptions!$B$28,"High",IF(P3098&gt;=Assumptions!$B$29,"Mid","Low"))</f>
        <v>Low</v>
      </c>
      <c r="S3098" s="7" t="str">
        <f aca="false">INDEX(Assumptions!$B$33:$B$41,MATCH(Q3098&amp;"|"&amp;R3098,Assumptions!$A$33:$A$41,0))</f>
        <v>Dormant &amp; Low Value</v>
      </c>
      <c r="T3098" s="7" t="n">
        <f aca="false">IF(ISNUMBER(Data_Clean!V3098),J3098*Data_Clean!V3098,0)</f>
        <v>29.43824553</v>
      </c>
    </row>
    <row r="3099" customFormat="false" ht="15" hidden="false" customHeight="false" outlineLevel="0" collapsed="false">
      <c r="A3099" s="15" t="str">
        <f aca="false">Data_Clean!A3099</f>
        <v>CX103095</v>
      </c>
      <c r="B3099" s="14" t="n">
        <f aca="false">Data_Clean!G3099*Assumptions!$B$5</f>
        <v>265.2305</v>
      </c>
      <c r="C3099" s="14" t="n">
        <f aca="false">IF(Data_Clean!H3099="",0,Data_Clean!H3099)*Assumptions!$B$6</f>
        <v>941.66808</v>
      </c>
      <c r="D3099" s="14" t="n">
        <f aca="false">Data_Clean!I3099*Assumptions!$B$7</f>
        <v>0</v>
      </c>
      <c r="E3099" s="14" t="n">
        <f aca="false">Data_Clean!J3099*Assumptions!$B$8</f>
        <v>0</v>
      </c>
      <c r="F3099" s="14" t="n">
        <f aca="false">Data_Clean!K3099*Assumptions!$B$9</f>
        <v>0</v>
      </c>
      <c r="G3099" s="14" t="n">
        <f aca="false">Data_Clean!L3099*Assumptions!$B$10</f>
        <v>605.25</v>
      </c>
      <c r="H3099" s="14" t="n">
        <f aca="false">IF(OR(Data_Clean!M3099="",Data_Clean!N3099=""),0,Data_Clean!M3099*Data_Clean!N3099/100)*Assumptions!$B$13*Assumptions!$B$11</f>
        <v>582</v>
      </c>
      <c r="I3099" s="14" t="n">
        <f aca="false">Data_Clean!O3099*4*Assumptions!$B$12</f>
        <v>119.9832</v>
      </c>
      <c r="J3099" s="14" t="n">
        <f aca="false">SUM(B3099:I3099)</f>
        <v>2514.13178</v>
      </c>
      <c r="K3099" s="16" t="n">
        <f aca="false">IF(Data_Clean!P3099="","",Assumptions!$B$15*0.5^(Data_Clean!P3099/Assumptions!$B$20))</f>
        <v>27.3516746567465</v>
      </c>
      <c r="L3099" s="16" t="n">
        <f aca="false">Assumptions!$B$16*MIN(1,LN(1+Data_Clean!Q3099)/LN(1+Assumptions!$B$21))</f>
        <v>16.7870204191091</v>
      </c>
      <c r="M3099" s="16" t="n">
        <f aca="false">Assumptions!$B$17*(0.6*MIN(1,Data_Clean!R3099/Assumptions!$B$22)+0.4*IF(Data_Clean!S3099="",0,Data_Clean!S3099))</f>
        <v>4.35</v>
      </c>
      <c r="N3099" s="16" t="n">
        <f aca="false">Assumptions!$B$18*MIN(1,(Data_Clean!F3099-1)/Assumptions!$B$23)</f>
        <v>20</v>
      </c>
      <c r="O3099" s="16" t="n">
        <f aca="false">Assumptions!$B$19*(0.4*IF(Data_Clean!E3099="",0,MIN(1,Data_Clean!E3099/12/Assumptions!$B$24))+0.35*IF(Data_Clean!D3099="Y",1,0)+0.25*(1-MIN(Data_Clean!T3099,3)/3))/IF(Data_Clean!E3099="",0.6,1)</f>
        <v>12.2</v>
      </c>
      <c r="P3099" s="16" t="n">
        <f aca="false">SUM(K3099:O3099)/(Assumptions!$D$5-IF(K3099="",Assumptions!$B$15,0))*100</f>
        <v>80.6886950758556</v>
      </c>
      <c r="Q3099" s="7" t="str">
        <f aca="false">IF(J3099&gt;=Assumptions!$B$26,"High",IF(J3099&gt;=Assumptions!$B$27,"Mid","Low"))</f>
        <v>High</v>
      </c>
      <c r="R3099" s="7" t="str">
        <f aca="false">IF(P3099&gt;=Assumptions!$B$28,"High",IF(P3099&gt;=Assumptions!$B$29,"Mid","Low"))</f>
        <v>High</v>
      </c>
      <c r="S3099" s="7" t="str">
        <f aca="false">INDEX(Assumptions!$B$33:$B$41,MATCH(Q3099&amp;"|"&amp;R3099,Assumptions!$A$33:$A$41,0))</f>
        <v>Premier Advocates</v>
      </c>
      <c r="T3099" s="7" t="n">
        <f aca="false">IF(ISNUMBER(Data_Clean!V3099),J3099*Data_Clean!V3099,0)</f>
        <v>22.375772842</v>
      </c>
    </row>
    <row r="3100" customFormat="false" ht="15" hidden="false" customHeight="false" outlineLevel="0" collapsed="false">
      <c r="A3100" s="15" t="str">
        <f aca="false">Data_Clean!A3100</f>
        <v>CX103096</v>
      </c>
      <c r="B3100" s="14" t="n">
        <f aca="false">Data_Clean!G3100*Assumptions!$B$5</f>
        <v>115.14275</v>
      </c>
      <c r="C3100" s="14" t="n">
        <f aca="false">IF(Data_Clean!H3100="",0,Data_Clean!H3100)*Assumptions!$B$6</f>
        <v>396.36372</v>
      </c>
      <c r="D3100" s="14" t="n">
        <f aca="false">Data_Clean!I3100*Assumptions!$B$7</f>
        <v>0</v>
      </c>
      <c r="E3100" s="14" t="n">
        <f aca="false">Data_Clean!J3100*Assumptions!$B$8</f>
        <v>0</v>
      </c>
      <c r="F3100" s="14" t="n">
        <f aca="false">Data_Clean!K3100*Assumptions!$B$9</f>
        <v>0</v>
      </c>
      <c r="G3100" s="14" t="n">
        <f aca="false">Data_Clean!L3100*Assumptions!$B$10</f>
        <v>665.1</v>
      </c>
      <c r="H3100" s="14" t="n">
        <f aca="false">IF(OR(Data_Clean!M3100="",Data_Clean!N3100=""),0,Data_Clean!M3100*Data_Clean!N3100/100)*Assumptions!$B$13*Assumptions!$B$11</f>
        <v>0</v>
      </c>
      <c r="I3100" s="14" t="n">
        <f aca="false">Data_Clean!O3100*4*Assumptions!$B$12</f>
        <v>0</v>
      </c>
      <c r="J3100" s="14" t="n">
        <f aca="false">SUM(B3100:I3100)</f>
        <v>1176.60647</v>
      </c>
      <c r="K3100" s="16" t="n">
        <f aca="false">IF(Data_Clean!P3100="","",Assumptions!$B$15*0.5^(Data_Clean!P3100/Assumptions!$B$20))</f>
        <v>18.8988157484231</v>
      </c>
      <c r="L3100" s="16" t="n">
        <f aca="false">Assumptions!$B$16*MIN(1,LN(1+Data_Clean!Q3100)/LN(1+Assumptions!$B$21))</f>
        <v>14.7060656260474</v>
      </c>
      <c r="M3100" s="16" t="n">
        <f aca="false">Assumptions!$B$17*(0.6*MIN(1,Data_Clean!R3100/Assumptions!$B$22)+0.4*IF(Data_Clean!S3100="",0,Data_Clean!S3100))</f>
        <v>9.558</v>
      </c>
      <c r="N3100" s="16" t="n">
        <f aca="false">Assumptions!$B$18*MIN(1,(Data_Clean!F3100-1)/Assumptions!$B$23)</f>
        <v>15</v>
      </c>
      <c r="O3100" s="16" t="n">
        <f aca="false">Assumptions!$B$19*(0.4*IF(Data_Clean!E3100="",0,MIN(1,Data_Clean!E3100/12/Assumptions!$B$24))+0.35*IF(Data_Clean!D3100="Y",1,0)+0.25*(1-MIN(Data_Clean!T3100,3)/3))/IF(Data_Clean!E3100="",0.6,1)</f>
        <v>11.55</v>
      </c>
      <c r="P3100" s="16" t="n">
        <f aca="false">SUM(K3100:O3100)/(Assumptions!$D$5-IF(K3100="",Assumptions!$B$15,0))*100</f>
        <v>69.7128813744705</v>
      </c>
      <c r="Q3100" s="7" t="str">
        <f aca="false">IF(J3100&gt;=Assumptions!$B$26,"High",IF(J3100&gt;=Assumptions!$B$27,"Mid","Low"))</f>
        <v>Mid</v>
      </c>
      <c r="R3100" s="7" t="str">
        <f aca="false">IF(P3100&gt;=Assumptions!$B$28,"High",IF(P3100&gt;=Assumptions!$B$29,"Mid","Low"))</f>
        <v>Mid</v>
      </c>
      <c r="S3100" s="7" t="str">
        <f aca="false">INDEX(Assumptions!$B$33:$B$41,MATCH(Q3100&amp;"|"&amp;R3100,Assumptions!$A$33:$A$41,0))</f>
        <v>Established Core</v>
      </c>
      <c r="T3100" s="7" t="n">
        <f aca="false">IF(ISNUMBER(Data_Clean!V3100),J3100*Data_Clean!V3100,0)</f>
        <v>33.062641807</v>
      </c>
    </row>
    <row r="3101" customFormat="false" ht="15" hidden="false" customHeight="false" outlineLevel="0" collapsed="false">
      <c r="A3101" s="15" t="str">
        <f aca="false">Data_Clean!A3101</f>
        <v>CX103097</v>
      </c>
      <c r="B3101" s="14" t="n">
        <f aca="false">Data_Clean!G3101*Assumptions!$B$5</f>
        <v>314.0175</v>
      </c>
      <c r="C3101" s="14" t="n">
        <f aca="false">IF(Data_Clean!H3101="",0,Data_Clean!H3101)*Assumptions!$B$6</f>
        <v>0</v>
      </c>
      <c r="D3101" s="14" t="n">
        <f aca="false">Data_Clean!I3101*Assumptions!$B$7</f>
        <v>0</v>
      </c>
      <c r="E3101" s="14" t="n">
        <f aca="false">Data_Clean!J3101*Assumptions!$B$8</f>
        <v>0</v>
      </c>
      <c r="F3101" s="14" t="n">
        <f aca="false">Data_Clean!K3101*Assumptions!$B$9</f>
        <v>0</v>
      </c>
      <c r="G3101" s="14" t="n">
        <f aca="false">Data_Clean!L3101*Assumptions!$B$10</f>
        <v>0</v>
      </c>
      <c r="H3101" s="14" t="n">
        <f aca="false">IF(OR(Data_Clean!M3101="",Data_Clean!N3101=""),0,Data_Clean!M3101*Data_Clean!N3101/100)*Assumptions!$B$13*Assumptions!$B$11</f>
        <v>42.456</v>
      </c>
      <c r="I3101" s="14" t="n">
        <f aca="false">Data_Clean!O3101*4*Assumptions!$B$12</f>
        <v>0</v>
      </c>
      <c r="J3101" s="14" t="n">
        <f aca="false">SUM(B3101:I3101)</f>
        <v>356.4735</v>
      </c>
      <c r="K3101" s="16" t="n">
        <f aca="false">IF(Data_Clean!P3101="","",Assumptions!$B$15*0.5^(Data_Clean!P3101/Assumptions!$B$20))</f>
        <v>0.0386574583234247</v>
      </c>
      <c r="L3101" s="16" t="n">
        <f aca="false">Assumptions!$B$16*MIN(1,LN(1+Data_Clean!Q3101)/LN(1+Assumptions!$B$21))</f>
        <v>0</v>
      </c>
      <c r="M3101" s="16" t="n">
        <f aca="false">Assumptions!$B$17*(0.6*MIN(1,Data_Clean!R3101/Assumptions!$B$22)+0.4*IF(Data_Clean!S3101="",0,Data_Clean!S3101))</f>
        <v>0</v>
      </c>
      <c r="N3101" s="16" t="n">
        <f aca="false">Assumptions!$B$18*MIN(1,(Data_Clean!F3101-1)/Assumptions!$B$23)</f>
        <v>5</v>
      </c>
      <c r="O3101" s="16" t="n">
        <f aca="false">Assumptions!$B$19*(0.4*IF(Data_Clean!E3101="",0,MIN(1,Data_Clean!E3101/12/Assumptions!$B$24))+0.35*IF(Data_Clean!D3101="Y",1,0)+0.25*(1-MIN(Data_Clean!T3101,3)/3))/IF(Data_Clean!E3101="",0.6,1)</f>
        <v>15</v>
      </c>
      <c r="P3101" s="16" t="n">
        <f aca="false">SUM(K3101:O3101)/(Assumptions!$D$5-IF(K3101="",Assumptions!$B$15,0))*100</f>
        <v>20.0386574583234</v>
      </c>
      <c r="Q3101" s="7" t="str">
        <f aca="false">IF(J3101&gt;=Assumptions!$B$26,"High",IF(J3101&gt;=Assumptions!$B$27,"Mid","Low"))</f>
        <v>Low</v>
      </c>
      <c r="R3101" s="7" t="str">
        <f aca="false">IF(P3101&gt;=Assumptions!$B$28,"High",IF(P3101&gt;=Assumptions!$B$29,"Mid","Low"))</f>
        <v>Low</v>
      </c>
      <c r="S3101" s="7" t="str">
        <f aca="false">INDEX(Assumptions!$B$33:$B$41,MATCH(Q3101&amp;"|"&amp;R3101,Assumptions!$A$33:$A$41,0))</f>
        <v>Dormant &amp; Low Value</v>
      </c>
      <c r="T3101" s="7" t="n">
        <f aca="false">IF(ISNUMBER(Data_Clean!V3101),J3101*Data_Clean!V3101,0)</f>
        <v>68.62114875</v>
      </c>
    </row>
    <row r="3102" customFormat="false" ht="15" hidden="false" customHeight="false" outlineLevel="0" collapsed="false">
      <c r="A3102" s="15" t="str">
        <f aca="false">Data_Clean!A3102</f>
        <v>CX103098</v>
      </c>
      <c r="B3102" s="14" t="n">
        <f aca="false">Data_Clean!G3102*Assumptions!$B$5</f>
        <v>163.87275</v>
      </c>
      <c r="C3102" s="14" t="n">
        <f aca="false">IF(Data_Clean!H3102="",0,Data_Clean!H3102)*Assumptions!$B$6</f>
        <v>204.87696</v>
      </c>
      <c r="D3102" s="14" t="n">
        <f aca="false">Data_Clean!I3102*Assumptions!$B$7</f>
        <v>880.8</v>
      </c>
      <c r="E3102" s="14" t="n">
        <f aca="false">Data_Clean!J3102*Assumptions!$B$8</f>
        <v>0</v>
      </c>
      <c r="F3102" s="14" t="n">
        <f aca="false">Data_Clean!K3102*Assumptions!$B$9</f>
        <v>1771</v>
      </c>
      <c r="G3102" s="14" t="n">
        <f aca="false">Data_Clean!L3102*Assumptions!$B$10</f>
        <v>0</v>
      </c>
      <c r="H3102" s="14" t="n">
        <f aca="false">IF(OR(Data_Clean!M3102="",Data_Clean!N3102=""),0,Data_Clean!M3102*Data_Clean!N3102/100)*Assumptions!$B$13*Assumptions!$B$11</f>
        <v>0</v>
      </c>
      <c r="I3102" s="14" t="n">
        <f aca="false">Data_Clean!O3102*4*Assumptions!$B$12</f>
        <v>0</v>
      </c>
      <c r="J3102" s="14" t="n">
        <f aca="false">SUM(B3102:I3102)</f>
        <v>3020.54971</v>
      </c>
      <c r="K3102" s="16" t="n">
        <f aca="false">IF(Data_Clean!P3102="","",Assumptions!$B$15*0.5^(Data_Clean!P3102/Assumptions!$B$20))</f>
        <v>24.9371368842836</v>
      </c>
      <c r="L3102" s="16" t="n">
        <f aca="false">Assumptions!$B$16*MIN(1,LN(1+Data_Clean!Q3102)/LN(1+Assumptions!$B$21))</f>
        <v>14.7060656260474</v>
      </c>
      <c r="M3102" s="16" t="n">
        <f aca="false">Assumptions!$B$17*(0.6*MIN(1,Data_Clean!R3102/Assumptions!$B$22)+0.4*IF(Data_Clean!S3102="",0,Data_Clean!S3102))</f>
        <v>7.56</v>
      </c>
      <c r="N3102" s="16" t="n">
        <f aca="false">Assumptions!$B$18*MIN(1,(Data_Clean!F3102-1)/Assumptions!$B$23)</f>
        <v>15</v>
      </c>
      <c r="O3102" s="16" t="n">
        <f aca="false">Assumptions!$B$19*(0.4*IF(Data_Clean!E3102="",0,MIN(1,Data_Clean!E3102/12/Assumptions!$B$24))+0.35*IF(Data_Clean!D3102="Y",1,0)+0.25*(1-MIN(Data_Clean!T3102,3)/3))/IF(Data_Clean!E3102="",0.6,1)</f>
        <v>13.75</v>
      </c>
      <c r="P3102" s="16" t="n">
        <f aca="false">SUM(K3102:O3102)/(Assumptions!$D$5-IF(K3102="",Assumptions!$B$15,0))*100</f>
        <v>75.953202510331</v>
      </c>
      <c r="Q3102" s="7" t="str">
        <f aca="false">IF(J3102&gt;=Assumptions!$B$26,"High",IF(J3102&gt;=Assumptions!$B$27,"Mid","Low"))</f>
        <v>High</v>
      </c>
      <c r="R3102" s="7" t="str">
        <f aca="false">IF(P3102&gt;=Assumptions!$B$28,"High",IF(P3102&gt;=Assumptions!$B$29,"Mid","Low"))</f>
        <v>High</v>
      </c>
      <c r="S3102" s="7" t="str">
        <f aca="false">INDEX(Assumptions!$B$33:$B$41,MATCH(Q3102&amp;"|"&amp;R3102,Assumptions!$A$33:$A$41,0))</f>
        <v>Premier Advocates</v>
      </c>
      <c r="T3102" s="7" t="n">
        <f aca="false">IF(ISNUMBER(Data_Clean!V3102),J3102*Data_Clean!V3102,0)</f>
        <v>79.742512344</v>
      </c>
    </row>
    <row r="3103" customFormat="false" ht="15" hidden="false" customHeight="false" outlineLevel="0" collapsed="false">
      <c r="A3103" s="15" t="str">
        <f aca="false">Data_Clean!A3103</f>
        <v>CX103099</v>
      </c>
      <c r="B3103" s="14" t="n">
        <f aca="false">Data_Clean!G3103*Assumptions!$B$5</f>
        <v>43.4935</v>
      </c>
      <c r="C3103" s="14" t="n">
        <f aca="false">IF(Data_Clean!H3103="",0,Data_Clean!H3103)*Assumptions!$B$6</f>
        <v>65.09244</v>
      </c>
      <c r="D3103" s="14" t="n">
        <f aca="false">Data_Clean!I3103*Assumptions!$B$7</f>
        <v>140.8</v>
      </c>
      <c r="E3103" s="14" t="n">
        <f aca="false">Data_Clean!J3103*Assumptions!$B$8</f>
        <v>484.683225</v>
      </c>
      <c r="F3103" s="14" t="n">
        <f aca="false">Data_Clean!K3103*Assumptions!$B$9</f>
        <v>578.6</v>
      </c>
      <c r="G3103" s="14" t="n">
        <f aca="false">Data_Clean!L3103*Assumptions!$B$10</f>
        <v>0</v>
      </c>
      <c r="H3103" s="14" t="n">
        <f aca="false">IF(OR(Data_Clean!M3103="",Data_Clean!N3103=""),0,Data_Clean!M3103*Data_Clean!N3103/100)*Assumptions!$B$13*Assumptions!$B$11</f>
        <v>0</v>
      </c>
      <c r="I3103" s="14" t="n">
        <f aca="false">Data_Clean!O3103*4*Assumptions!$B$12</f>
        <v>0</v>
      </c>
      <c r="J3103" s="14" t="n">
        <f aca="false">SUM(B3103:I3103)</f>
        <v>1312.669165</v>
      </c>
      <c r="K3103" s="16" t="n">
        <f aca="false">IF(Data_Clean!P3103="","",Assumptions!$B$15*0.5^(Data_Clean!P3103/Assumptions!$B$20))</f>
        <v>26.1165168988837</v>
      </c>
      <c r="L3103" s="16" t="n">
        <f aca="false">Assumptions!$B$16*MIN(1,LN(1+Data_Clean!Q3103)/LN(1+Assumptions!$B$21))</f>
        <v>18.2220128711786</v>
      </c>
      <c r="M3103" s="16" t="n">
        <f aca="false">Assumptions!$B$17*(0.6*MIN(1,Data_Clean!R3103/Assumptions!$B$22)+0.4*IF(Data_Clean!S3103="",0,Data_Clean!S3103))</f>
        <v>11.874</v>
      </c>
      <c r="N3103" s="16" t="n">
        <f aca="false">Assumptions!$B$18*MIN(1,(Data_Clean!F3103-1)/Assumptions!$B$23)</f>
        <v>20</v>
      </c>
      <c r="O3103" s="16" t="n">
        <f aca="false">Assumptions!$B$19*(0.4*IF(Data_Clean!E3103="",0,MIN(1,Data_Clean!E3103/12/Assumptions!$B$24))+0.35*IF(Data_Clean!D3103="Y",1,0)+0.25*(1-MIN(Data_Clean!T3103,3)/3))/IF(Data_Clean!E3103="",0.6,1)</f>
        <v>14</v>
      </c>
      <c r="P3103" s="16" t="n">
        <f aca="false">SUM(K3103:O3103)/(Assumptions!$D$5-IF(K3103="",Assumptions!$B$15,0))*100</f>
        <v>90.2125297700623</v>
      </c>
      <c r="Q3103" s="7" t="str">
        <f aca="false">IF(J3103&gt;=Assumptions!$B$26,"High",IF(J3103&gt;=Assumptions!$B$27,"Mid","Low"))</f>
        <v>Mid</v>
      </c>
      <c r="R3103" s="7" t="str">
        <f aca="false">IF(P3103&gt;=Assumptions!$B$28,"High",IF(P3103&gt;=Assumptions!$B$29,"Mid","Low"))</f>
        <v>High</v>
      </c>
      <c r="S3103" s="7" t="str">
        <f aca="false">INDEX(Assumptions!$B$33:$B$41,MATCH(Q3103&amp;"|"&amp;R3103,Assumptions!$A$33:$A$41,0))</f>
        <v>Engaged Builders</v>
      </c>
      <c r="T3103" s="7" t="n">
        <f aca="false">IF(ISNUMBER(Data_Clean!V3103),J3103*Data_Clean!V3103,0)</f>
        <v>11.551488652</v>
      </c>
    </row>
    <row r="3104" customFormat="false" ht="15" hidden="false" customHeight="false" outlineLevel="0" collapsed="false">
      <c r="A3104" s="15" t="str">
        <f aca="false">Data_Clean!A3104</f>
        <v>CX103100</v>
      </c>
      <c r="B3104" s="14" t="n">
        <f aca="false">Data_Clean!G3104*Assumptions!$B$5</f>
        <v>236.69375</v>
      </c>
      <c r="C3104" s="14" t="n">
        <f aca="false">IF(Data_Clean!H3104="",0,Data_Clean!H3104)*Assumptions!$B$6</f>
        <v>58.5252</v>
      </c>
      <c r="D3104" s="14" t="n">
        <f aca="false">Data_Clean!I3104*Assumptions!$B$7</f>
        <v>207.2</v>
      </c>
      <c r="E3104" s="14" t="n">
        <f aca="false">Data_Clean!J3104*Assumptions!$B$8</f>
        <v>0</v>
      </c>
      <c r="F3104" s="14" t="n">
        <f aca="false">Data_Clean!K3104*Assumptions!$B$9</f>
        <v>0</v>
      </c>
      <c r="G3104" s="14" t="n">
        <f aca="false">Data_Clean!L3104*Assumptions!$B$10</f>
        <v>0</v>
      </c>
      <c r="H3104" s="14" t="n">
        <f aca="false">IF(OR(Data_Clean!M3104="",Data_Clean!N3104=""),0,Data_Clean!M3104*Data_Clean!N3104/100)*Assumptions!$B$13*Assumptions!$B$11</f>
        <v>0</v>
      </c>
      <c r="I3104" s="14" t="n">
        <f aca="false">Data_Clean!O3104*4*Assumptions!$B$12</f>
        <v>0</v>
      </c>
      <c r="J3104" s="14" t="n">
        <f aca="false">SUM(B3104:I3104)</f>
        <v>502.41895</v>
      </c>
      <c r="K3104" s="16" t="n">
        <f aca="false">IF(Data_Clean!P3104="","",Assumptions!$B$15*0.5^(Data_Clean!P3104/Assumptions!$B$20))</f>
        <v>0.959413023746976</v>
      </c>
      <c r="L3104" s="16" t="n">
        <f aca="false">Assumptions!$B$16*MIN(1,LN(1+Data_Clean!Q3104)/LN(1+Assumptions!$B$21))</f>
        <v>0</v>
      </c>
      <c r="M3104" s="16" t="n">
        <f aca="false">Assumptions!$B$17*(0.6*MIN(1,Data_Clean!R3104/Assumptions!$B$22)+0.4*IF(Data_Clean!S3104="",0,Data_Clean!S3104))</f>
        <v>0</v>
      </c>
      <c r="N3104" s="16" t="n">
        <f aca="false">Assumptions!$B$18*MIN(1,(Data_Clean!F3104-1)/Assumptions!$B$23)</f>
        <v>15</v>
      </c>
      <c r="O3104" s="16" t="n">
        <f aca="false">Assumptions!$B$19*(0.4*IF(Data_Clean!E3104="",0,MIN(1,Data_Clean!E3104/12/Assumptions!$B$24))+0.35*IF(Data_Clean!D3104="Y",1,0)+0.25*(1-MIN(Data_Clean!T3104,3)/3))/IF(Data_Clean!E3104="",0.6,1)</f>
        <v>6.8</v>
      </c>
      <c r="P3104" s="16" t="n">
        <f aca="false">SUM(K3104:O3104)/(Assumptions!$D$5-IF(K3104="",Assumptions!$B$15,0))*100</f>
        <v>22.759413023747</v>
      </c>
      <c r="Q3104" s="7" t="str">
        <f aca="false">IF(J3104&gt;=Assumptions!$B$26,"High",IF(J3104&gt;=Assumptions!$B$27,"Mid","Low"))</f>
        <v>Mid</v>
      </c>
      <c r="R3104" s="7" t="str">
        <f aca="false">IF(P3104&gt;=Assumptions!$B$28,"High",IF(P3104&gt;=Assumptions!$B$29,"Mid","Low"))</f>
        <v>Low</v>
      </c>
      <c r="S3104" s="7" t="str">
        <f aca="false">INDEX(Assumptions!$B$33:$B$41,MATCH(Q3104&amp;"|"&amp;R3104,Assumptions!$A$33:$A$41,0))</f>
        <v>Light Touch</v>
      </c>
      <c r="T3104" s="7" t="n">
        <f aca="false">IF(ISNUMBER(Data_Clean!V3104),J3104*Data_Clean!V3104,0)</f>
        <v>222.621836745</v>
      </c>
    </row>
    <row r="3105" customFormat="false" ht="15" hidden="false" customHeight="false" outlineLevel="0" collapsed="false">
      <c r="A3105" s="15" t="str">
        <f aca="false">Data_Clean!A3105</f>
        <v>CX103101</v>
      </c>
      <c r="B3105" s="14" t="n">
        <f aca="false">Data_Clean!G3105*Assumptions!$B$5</f>
        <v>437.00975</v>
      </c>
      <c r="C3105" s="14" t="n">
        <f aca="false">IF(Data_Clean!H3105="",0,Data_Clean!H3105)*Assumptions!$B$6</f>
        <v>1266.58104</v>
      </c>
      <c r="D3105" s="14" t="n">
        <f aca="false">Data_Clean!I3105*Assumptions!$B$7</f>
        <v>0</v>
      </c>
      <c r="E3105" s="14" t="n">
        <f aca="false">Data_Clean!J3105*Assumptions!$B$8</f>
        <v>0</v>
      </c>
      <c r="F3105" s="14" t="n">
        <f aca="false">Data_Clean!K3105*Assumptions!$B$9</f>
        <v>0</v>
      </c>
      <c r="G3105" s="14" t="n">
        <f aca="false">Data_Clean!L3105*Assumptions!$B$10</f>
        <v>774.45</v>
      </c>
      <c r="H3105" s="14" t="n">
        <f aca="false">IF(OR(Data_Clean!M3105="",Data_Clean!N3105=""),0,Data_Clean!M3105*Data_Clean!N3105/100)*Assumptions!$B$13*Assumptions!$B$11</f>
        <v>852.384</v>
      </c>
      <c r="I3105" s="14" t="n">
        <f aca="false">Data_Clean!O3105*4*Assumptions!$B$12</f>
        <v>17.13408</v>
      </c>
      <c r="J3105" s="14" t="n">
        <f aca="false">SUM(B3105:I3105)</f>
        <v>3347.55887</v>
      </c>
      <c r="K3105" s="16" t="n">
        <f aca="false">IF(Data_Clean!P3105="","",Assumptions!$B$15*0.5^(Data_Clean!P3105/Assumptions!$B$20))</f>
        <v>30</v>
      </c>
      <c r="L3105" s="16" t="n">
        <f aca="false">Assumptions!$B$16*MIN(1,LN(1+Data_Clean!Q3105)/LN(1+Assumptions!$B$21))</f>
        <v>15.4867983970398</v>
      </c>
      <c r="M3105" s="16" t="n">
        <f aca="false">Assumptions!$B$17*(0.6*MIN(1,Data_Clean!R3105/Assumptions!$B$22)+0.4*IF(Data_Clean!S3105="",0,Data_Clean!S3105))</f>
        <v>3.198</v>
      </c>
      <c r="N3105" s="16" t="n">
        <f aca="false">Assumptions!$B$18*MIN(1,(Data_Clean!F3105-1)/Assumptions!$B$23)</f>
        <v>20</v>
      </c>
      <c r="O3105" s="16" t="n">
        <f aca="false">Assumptions!$B$19*(0.4*IF(Data_Clean!E3105="",0,MIN(1,Data_Clean!E3105/12/Assumptions!$B$24))+0.35*IF(Data_Clean!D3105="Y",1,0)+0.25*(1-MIN(Data_Clean!T3105,3)/3))/IF(Data_Clean!E3105="",0.6,1)</f>
        <v>11.85</v>
      </c>
      <c r="P3105" s="16" t="n">
        <f aca="false">SUM(K3105:O3105)/(Assumptions!$D$5-IF(K3105="",Assumptions!$B$15,0))*100</f>
        <v>80.5347983970398</v>
      </c>
      <c r="Q3105" s="7" t="str">
        <f aca="false">IF(J3105&gt;=Assumptions!$B$26,"High",IF(J3105&gt;=Assumptions!$B$27,"Mid","Low"))</f>
        <v>High</v>
      </c>
      <c r="R3105" s="7" t="str">
        <f aca="false">IF(P3105&gt;=Assumptions!$B$28,"High",IF(P3105&gt;=Assumptions!$B$29,"Mid","Low"))</f>
        <v>High</v>
      </c>
      <c r="S3105" s="7" t="str">
        <f aca="false">INDEX(Assumptions!$B$33:$B$41,MATCH(Q3105&amp;"|"&amp;R3105,Assumptions!$A$33:$A$41,0))</f>
        <v>Premier Advocates</v>
      </c>
      <c r="T3105" s="7" t="n">
        <f aca="false">IF(ISNUMBER(Data_Clean!V3105),J3105*Data_Clean!V3105,0)</f>
        <v>70.633492157</v>
      </c>
    </row>
    <row r="3106" customFormat="false" ht="15" hidden="false" customHeight="false" outlineLevel="0" collapsed="false">
      <c r="A3106" s="15" t="str">
        <f aca="false">Data_Clean!A3106</f>
        <v>CX103102</v>
      </c>
      <c r="B3106" s="14" t="n">
        <f aca="false">Data_Clean!G3106*Assumptions!$B$5</f>
        <v>53.89225</v>
      </c>
      <c r="C3106" s="14" t="n">
        <f aca="false">IF(Data_Clean!H3106="",0,Data_Clean!H3106)*Assumptions!$B$6</f>
        <v>102.61092</v>
      </c>
      <c r="D3106" s="14" t="n">
        <f aca="false">Data_Clean!I3106*Assumptions!$B$7</f>
        <v>0</v>
      </c>
      <c r="E3106" s="14" t="n">
        <f aca="false">Data_Clean!J3106*Assumptions!$B$8</f>
        <v>0</v>
      </c>
      <c r="F3106" s="14" t="n">
        <f aca="false">Data_Clean!K3106*Assumptions!$B$9</f>
        <v>0</v>
      </c>
      <c r="G3106" s="14" t="n">
        <f aca="false">Data_Clean!L3106*Assumptions!$B$10</f>
        <v>0</v>
      </c>
      <c r="H3106" s="14" t="n">
        <f aca="false">IF(OR(Data_Clean!M3106="",Data_Clean!N3106=""),0,Data_Clean!M3106*Data_Clean!N3106/100)*Assumptions!$B$13*Assumptions!$B$11</f>
        <v>40.8</v>
      </c>
      <c r="I3106" s="14" t="n">
        <f aca="false">Data_Clean!O3106*4*Assumptions!$B$12</f>
        <v>29.9568</v>
      </c>
      <c r="J3106" s="14" t="n">
        <f aca="false">SUM(B3106:I3106)</f>
        <v>227.25997</v>
      </c>
      <c r="K3106" s="16" t="n">
        <f aca="false">IF(Data_Clean!P3106="","",Assumptions!$B$15*0.5^(Data_Clean!P3106/Assumptions!$B$20))</f>
        <v>30</v>
      </c>
      <c r="L3106" s="16" t="n">
        <f aca="false">Assumptions!$B$16*MIN(1,LN(1+Data_Clean!Q3106)/LN(1+Assumptions!$B$21))</f>
        <v>16.3144030926037</v>
      </c>
      <c r="M3106" s="16" t="n">
        <f aca="false">Assumptions!$B$17*(0.6*MIN(1,Data_Clean!R3106/Assumptions!$B$22)+0.4*IF(Data_Clean!S3106="",0,Data_Clean!S3106))</f>
        <v>6.276</v>
      </c>
      <c r="N3106" s="16" t="n">
        <f aca="false">Assumptions!$B$18*MIN(1,(Data_Clean!F3106-1)/Assumptions!$B$23)</f>
        <v>10</v>
      </c>
      <c r="O3106" s="16" t="n">
        <f aca="false">Assumptions!$B$19*(0.4*IF(Data_Clean!E3106="",0,MIN(1,Data_Clean!E3106/12/Assumptions!$B$24))+0.35*IF(Data_Clean!D3106="Y",1,0)+0.25*(1-MIN(Data_Clean!T3106,3)/3))/IF(Data_Clean!E3106="",0.6,1)</f>
        <v>5.4</v>
      </c>
      <c r="P3106" s="16" t="n">
        <f aca="false">SUM(K3106:O3106)/(Assumptions!$D$5-IF(K3106="",Assumptions!$B$15,0))*100</f>
        <v>67.9904030926037</v>
      </c>
      <c r="Q3106" s="7" t="str">
        <f aca="false">IF(J3106&gt;=Assumptions!$B$26,"High",IF(J3106&gt;=Assumptions!$B$27,"Mid","Low"))</f>
        <v>Low</v>
      </c>
      <c r="R3106" s="7" t="str">
        <f aca="false">IF(P3106&gt;=Assumptions!$B$28,"High",IF(P3106&gt;=Assumptions!$B$29,"Mid","Low"))</f>
        <v>Mid</v>
      </c>
      <c r="S3106" s="7" t="str">
        <f aca="false">INDEX(Assumptions!$B$33:$B$41,MATCH(Q3106&amp;"|"&amp;R3106,Assumptions!$A$33:$A$41,0))</f>
        <v>Light Touch</v>
      </c>
      <c r="T3106" s="7" t="n">
        <f aca="false">IF(ISNUMBER(Data_Clean!V3106),J3106*Data_Clean!V3106,0)</f>
        <v>10.840300569</v>
      </c>
    </row>
    <row r="3107" customFormat="false" ht="15" hidden="false" customHeight="false" outlineLevel="0" collapsed="false">
      <c r="A3107" s="15" t="str">
        <f aca="false">Data_Clean!A3107</f>
        <v>CX103103</v>
      </c>
      <c r="B3107" s="14" t="n">
        <f aca="false">Data_Clean!G3107*Assumptions!$B$5</f>
        <v>102.1025</v>
      </c>
      <c r="C3107" s="14" t="n">
        <f aca="false">IF(Data_Clean!H3107="",0,Data_Clean!H3107)*Assumptions!$B$6</f>
        <v>125.59644</v>
      </c>
      <c r="D3107" s="14" t="n">
        <f aca="false">Data_Clean!I3107*Assumptions!$B$7</f>
        <v>0</v>
      </c>
      <c r="E3107" s="14" t="n">
        <f aca="false">Data_Clean!J3107*Assumptions!$B$8</f>
        <v>0</v>
      </c>
      <c r="F3107" s="14" t="n">
        <f aca="false">Data_Clean!K3107*Assumptions!$B$9</f>
        <v>1430</v>
      </c>
      <c r="G3107" s="14" t="n">
        <f aca="false">Data_Clean!L3107*Assumptions!$B$10</f>
        <v>1127.25</v>
      </c>
      <c r="H3107" s="14" t="n">
        <f aca="false">IF(OR(Data_Clean!M3107="",Data_Clean!N3107=""),0,Data_Clean!M3107*Data_Clean!N3107/100)*Assumptions!$B$13*Assumptions!$B$11</f>
        <v>0</v>
      </c>
      <c r="I3107" s="14" t="n">
        <f aca="false">Data_Clean!O3107*4*Assumptions!$B$12</f>
        <v>0</v>
      </c>
      <c r="J3107" s="14" t="n">
        <f aca="false">SUM(B3107:I3107)</f>
        <v>2784.94894</v>
      </c>
      <c r="K3107" s="16" t="n">
        <f aca="false">IF(Data_Clean!P3107="","",Assumptions!$B$15*0.5^(Data_Clean!P3107/Assumptions!$B$20))</f>
        <v>23.811015779523</v>
      </c>
      <c r="L3107" s="16" t="n">
        <f aca="false">Assumptions!$B$16*MIN(1,LN(1+Data_Clean!Q3107)/LN(1+Assumptions!$B$21))</f>
        <v>13.5873179074216</v>
      </c>
      <c r="M3107" s="16" t="n">
        <f aca="false">Assumptions!$B$17*(0.6*MIN(1,Data_Clean!R3107/Assumptions!$B$22)+0.4*IF(Data_Clean!S3107="",0,Data_Clean!S3107))</f>
        <v>1.092</v>
      </c>
      <c r="N3107" s="16" t="n">
        <f aca="false">Assumptions!$B$18*MIN(1,(Data_Clean!F3107-1)/Assumptions!$B$23)</f>
        <v>15</v>
      </c>
      <c r="O3107" s="16" t="n">
        <f aca="false">Assumptions!$B$19*(0.4*IF(Data_Clean!E3107="",0,MIN(1,Data_Clean!E3107/12/Assumptions!$B$24))+0.35*IF(Data_Clean!D3107="Y",1,0)+0.25*(1-MIN(Data_Clean!T3107,3)/3))/IF(Data_Clean!E3107="",0.6,1)</f>
        <v>13.8</v>
      </c>
      <c r="P3107" s="16" t="n">
        <f aca="false">SUM(K3107:O3107)/(Assumptions!$D$5-IF(K3107="",Assumptions!$B$15,0))*100</f>
        <v>67.2903336869446</v>
      </c>
      <c r="Q3107" s="7" t="str">
        <f aca="false">IF(J3107&gt;=Assumptions!$B$26,"High",IF(J3107&gt;=Assumptions!$B$27,"Mid","Low"))</f>
        <v>High</v>
      </c>
      <c r="R3107" s="7" t="str">
        <f aca="false">IF(P3107&gt;=Assumptions!$B$28,"High",IF(P3107&gt;=Assumptions!$B$29,"Mid","Low"))</f>
        <v>Mid</v>
      </c>
      <c r="S3107" s="7" t="str">
        <f aca="false">INDEX(Assumptions!$B$33:$B$41,MATCH(Q3107&amp;"|"&amp;R3107,Assumptions!$A$33:$A$41,0))</f>
        <v>Established Core</v>
      </c>
      <c r="T3107" s="7" t="n">
        <f aca="false">IF(ISNUMBER(Data_Clean!V3107),J3107*Data_Clean!V3107,0)</f>
        <v>64.05382562</v>
      </c>
    </row>
    <row r="3108" customFormat="false" ht="15" hidden="false" customHeight="false" outlineLevel="0" collapsed="false">
      <c r="A3108" s="15" t="str">
        <f aca="false">Data_Clean!A3108</f>
        <v>CX103104</v>
      </c>
      <c r="B3108" s="14" t="n">
        <f aca="false">Data_Clean!G3108*Assumptions!$B$5</f>
        <v>53.72</v>
      </c>
      <c r="C3108" s="14" t="n">
        <f aca="false">IF(Data_Clean!H3108="",0,Data_Clean!H3108)*Assumptions!$B$6</f>
        <v>118.24824</v>
      </c>
      <c r="D3108" s="14" t="n">
        <f aca="false">Data_Clean!I3108*Assumptions!$B$7</f>
        <v>0</v>
      </c>
      <c r="E3108" s="14" t="n">
        <f aca="false">Data_Clean!J3108*Assumptions!$B$8</f>
        <v>0</v>
      </c>
      <c r="F3108" s="14" t="n">
        <f aca="false">Data_Clean!K3108*Assumptions!$B$9</f>
        <v>0</v>
      </c>
      <c r="G3108" s="14" t="n">
        <f aca="false">Data_Clean!L3108*Assumptions!$B$10</f>
        <v>0</v>
      </c>
      <c r="H3108" s="14" t="n">
        <f aca="false">IF(OR(Data_Clean!M3108="",Data_Clean!N3108=""),0,Data_Clean!M3108*Data_Clean!N3108/100)*Assumptions!$B$13*Assumptions!$B$11</f>
        <v>277.104</v>
      </c>
      <c r="I3108" s="14" t="n">
        <f aca="false">Data_Clean!O3108*4*Assumptions!$B$12</f>
        <v>0</v>
      </c>
      <c r="J3108" s="14" t="n">
        <f aca="false">SUM(B3108:I3108)</f>
        <v>449.07224</v>
      </c>
      <c r="K3108" s="16" t="n">
        <f aca="false">IF(Data_Clean!P3108="","",Assumptions!$B$15*0.5^(Data_Clean!P3108/Assumptions!$B$20))</f>
        <v>0.00271197061575909</v>
      </c>
      <c r="L3108" s="16" t="n">
        <f aca="false">Assumptions!$B$16*MIN(1,LN(1+Data_Clean!Q3108)/LN(1+Assumptions!$B$21))</f>
        <v>0</v>
      </c>
      <c r="M3108" s="16" t="n">
        <f aca="false">Assumptions!$B$17*(0.6*MIN(1,Data_Clean!R3108/Assumptions!$B$22)+0.4*IF(Data_Clean!S3108="",0,Data_Clean!S3108))</f>
        <v>0</v>
      </c>
      <c r="N3108" s="16" t="n">
        <f aca="false">Assumptions!$B$18*MIN(1,(Data_Clean!F3108-1)/Assumptions!$B$23)</f>
        <v>10</v>
      </c>
      <c r="O3108" s="16" t="n">
        <f aca="false">Assumptions!$B$19*(0.4*IF(Data_Clean!E3108="",0,MIN(1,Data_Clean!E3108/12/Assumptions!$B$24))+0.35*IF(Data_Clean!D3108="Y",1,0)+0.25*(1-MIN(Data_Clean!T3108,3)/3))/IF(Data_Clean!E3108="",0.6,1)</f>
        <v>9.25</v>
      </c>
      <c r="P3108" s="16" t="n">
        <f aca="false">SUM(K3108:O3108)/(Assumptions!$D$5-IF(K3108="",Assumptions!$B$15,0))*100</f>
        <v>19.2527119706158</v>
      </c>
      <c r="Q3108" s="7" t="str">
        <f aca="false">IF(J3108&gt;=Assumptions!$B$26,"High",IF(J3108&gt;=Assumptions!$B$27,"Mid","Low"))</f>
        <v>Mid</v>
      </c>
      <c r="R3108" s="7" t="str">
        <f aca="false">IF(P3108&gt;=Assumptions!$B$28,"High",IF(P3108&gt;=Assumptions!$B$29,"Mid","Low"))</f>
        <v>Low</v>
      </c>
      <c r="S3108" s="7" t="str">
        <f aca="false">INDEX(Assumptions!$B$33:$B$41,MATCH(Q3108&amp;"|"&amp;R3108,Assumptions!$A$33:$A$41,0))</f>
        <v>Light Touch</v>
      </c>
      <c r="T3108" s="7" t="n">
        <f aca="false">IF(ISNUMBER(Data_Clean!V3108),J3108*Data_Clean!V3108,0)</f>
        <v>65.160382024</v>
      </c>
    </row>
    <row r="3109" customFormat="false" ht="15" hidden="false" customHeight="false" outlineLevel="0" collapsed="false">
      <c r="A3109" s="15" t="str">
        <f aca="false">Data_Clean!A3109</f>
        <v>CX103105</v>
      </c>
      <c r="B3109" s="14" t="n">
        <f aca="false">Data_Clean!G3109*Assumptions!$B$5</f>
        <v>219.76525</v>
      </c>
      <c r="C3109" s="14" t="n">
        <f aca="false">IF(Data_Clean!H3109="",0,Data_Clean!H3109)*Assumptions!$B$6</f>
        <v>0</v>
      </c>
      <c r="D3109" s="14" t="n">
        <f aca="false">Data_Clean!I3109*Assumptions!$B$7</f>
        <v>642.4</v>
      </c>
      <c r="E3109" s="14" t="n">
        <f aca="false">Data_Clean!J3109*Assumptions!$B$8</f>
        <v>0</v>
      </c>
      <c r="F3109" s="14" t="n">
        <f aca="false">Data_Clean!K3109*Assumptions!$B$9</f>
        <v>1460.8</v>
      </c>
      <c r="G3109" s="14" t="n">
        <f aca="false">Data_Clean!L3109*Assumptions!$B$10</f>
        <v>0</v>
      </c>
      <c r="H3109" s="14" t="n">
        <f aca="false">IF(OR(Data_Clean!M3109="",Data_Clean!N3109=""),0,Data_Clean!M3109*Data_Clean!N3109/100)*Assumptions!$B$13*Assumptions!$B$11</f>
        <v>0</v>
      </c>
      <c r="I3109" s="14" t="n">
        <f aca="false">Data_Clean!O3109*4*Assumptions!$B$12</f>
        <v>0</v>
      </c>
      <c r="J3109" s="14" t="n">
        <f aca="false">SUM(B3109:I3109)</f>
        <v>2322.96525</v>
      </c>
      <c r="K3109" s="16" t="n">
        <f aca="false">IF(Data_Clean!P3109="","",Assumptions!$B$15*0.5^(Data_Clean!P3109/Assumptions!$B$20))</f>
        <v>21.7090385616057</v>
      </c>
      <c r="L3109" s="16" t="n">
        <f aca="false">Assumptions!$B$16*MIN(1,LN(1+Data_Clean!Q3109)/LN(1+Assumptions!$B$21))</f>
        <v>18.0053239293381</v>
      </c>
      <c r="M3109" s="16" t="n">
        <f aca="false">Assumptions!$B$17*(0.6*MIN(1,Data_Clean!R3109/Assumptions!$B$22)+0.4*IF(Data_Clean!S3109="",0,Data_Clean!S3109))</f>
        <v>2.538</v>
      </c>
      <c r="N3109" s="16" t="n">
        <f aca="false">Assumptions!$B$18*MIN(1,(Data_Clean!F3109-1)/Assumptions!$B$23)</f>
        <v>10</v>
      </c>
      <c r="O3109" s="16" t="n">
        <f aca="false">Assumptions!$B$19*(0.4*IF(Data_Clean!E3109="",0,MIN(1,Data_Clean!E3109/12/Assumptions!$B$24))+0.35*IF(Data_Clean!D3109="Y",1,0)+0.25*(1-MIN(Data_Clean!T3109,3)/3))/IF(Data_Clean!E3109="",0.6,1)</f>
        <v>12.5</v>
      </c>
      <c r="P3109" s="16" t="n">
        <f aca="false">SUM(K3109:O3109)/(Assumptions!$D$5-IF(K3109="",Assumptions!$B$15,0))*100</f>
        <v>64.7523624909437</v>
      </c>
      <c r="Q3109" s="7" t="str">
        <f aca="false">IF(J3109&gt;=Assumptions!$B$26,"High",IF(J3109&gt;=Assumptions!$B$27,"Mid","Low"))</f>
        <v>High</v>
      </c>
      <c r="R3109" s="7" t="str">
        <f aca="false">IF(P3109&gt;=Assumptions!$B$28,"High",IF(P3109&gt;=Assumptions!$B$29,"Mid","Low"))</f>
        <v>Mid</v>
      </c>
      <c r="S3109" s="7" t="str">
        <f aca="false">INDEX(Assumptions!$B$33:$B$41,MATCH(Q3109&amp;"|"&amp;R3109,Assumptions!$A$33:$A$41,0))</f>
        <v>Established Core</v>
      </c>
      <c r="T3109" s="7" t="n">
        <f aca="false">IF(ISNUMBER(Data_Clean!V3109),J3109*Data_Clean!V3109,0)</f>
        <v>68.7597714</v>
      </c>
    </row>
    <row r="3110" customFormat="false" ht="15" hidden="false" customHeight="false" outlineLevel="0" collapsed="false">
      <c r="A3110" s="15" t="str">
        <f aca="false">Data_Clean!A3110</f>
        <v>CX103106</v>
      </c>
      <c r="B3110" s="14" t="n">
        <f aca="false">Data_Clean!G3110*Assumptions!$B$5</f>
        <v>104.42775</v>
      </c>
      <c r="C3110" s="14" t="n">
        <f aca="false">IF(Data_Clean!H3110="",0,Data_Clean!H3110)*Assumptions!$B$6</f>
        <v>0</v>
      </c>
      <c r="D3110" s="14" t="n">
        <f aca="false">Data_Clean!I3110*Assumptions!$B$7</f>
        <v>0</v>
      </c>
      <c r="E3110" s="14" t="n">
        <f aca="false">Data_Clean!J3110*Assumptions!$B$8</f>
        <v>0</v>
      </c>
      <c r="F3110" s="14" t="n">
        <f aca="false">Data_Clean!K3110*Assumptions!$B$9</f>
        <v>0</v>
      </c>
      <c r="G3110" s="14" t="n">
        <f aca="false">Data_Clean!L3110*Assumptions!$B$10</f>
        <v>0</v>
      </c>
      <c r="H3110" s="14" t="n">
        <f aca="false">IF(OR(Data_Clean!M3110="",Data_Clean!N3110=""),0,Data_Clean!M3110*Data_Clean!N3110/100)*Assumptions!$B$13*Assumptions!$B$11</f>
        <v>0</v>
      </c>
      <c r="I3110" s="14" t="n">
        <f aca="false">Data_Clean!O3110*4*Assumptions!$B$12</f>
        <v>0</v>
      </c>
      <c r="J3110" s="14" t="n">
        <f aca="false">SUM(B3110:I3110)</f>
        <v>104.42775</v>
      </c>
      <c r="K3110" s="16" t="n">
        <f aca="false">IF(Data_Clean!P3110="","",Assumptions!$B$15*0.5^(Data_Clean!P3110/Assumptions!$B$20))</f>
        <v>13.6758373283733</v>
      </c>
      <c r="L3110" s="16" t="n">
        <f aca="false">Assumptions!$B$16*MIN(1,LN(1+Data_Clean!Q3110)/LN(1+Assumptions!$B$21))</f>
        <v>13.0760265116583</v>
      </c>
      <c r="M3110" s="16" t="n">
        <f aca="false">Assumptions!$B$17*(0.6*MIN(1,Data_Clean!R3110/Assumptions!$B$22)+0.4*IF(Data_Clean!S3110="",0,Data_Clean!S3110))</f>
        <v>10.686</v>
      </c>
      <c r="N3110" s="16" t="n">
        <f aca="false">Assumptions!$B$18*MIN(1,(Data_Clean!F3110-1)/Assumptions!$B$23)</f>
        <v>0</v>
      </c>
      <c r="O3110" s="16" t="n">
        <f aca="false">Assumptions!$B$19*(0.4*IF(Data_Clean!E3110="",0,MIN(1,Data_Clean!E3110/12/Assumptions!$B$24))+0.35*IF(Data_Clean!D3110="Y",1,0)+0.25*(1-MIN(Data_Clean!T3110,3)/3))/IF(Data_Clean!E3110="",0.6,1)</f>
        <v>5.35</v>
      </c>
      <c r="P3110" s="16" t="n">
        <f aca="false">SUM(K3110:O3110)/(Assumptions!$D$5-IF(K3110="",Assumptions!$B$15,0))*100</f>
        <v>42.7878638400315</v>
      </c>
      <c r="Q3110" s="7" t="str">
        <f aca="false">IF(J3110&gt;=Assumptions!$B$26,"High",IF(J3110&gt;=Assumptions!$B$27,"Mid","Low"))</f>
        <v>Low</v>
      </c>
      <c r="R3110" s="7" t="str">
        <f aca="false">IF(P3110&gt;=Assumptions!$B$28,"High",IF(P3110&gt;=Assumptions!$B$29,"Mid","Low"))</f>
        <v>Low</v>
      </c>
      <c r="S3110" s="7" t="str">
        <f aca="false">INDEX(Assumptions!$B$33:$B$41,MATCH(Q3110&amp;"|"&amp;R3110,Assumptions!$A$33:$A$41,0))</f>
        <v>Dormant &amp; Low Value</v>
      </c>
      <c r="T3110" s="7" t="n">
        <f aca="false">IF(ISNUMBER(Data_Clean!V3110),J3110*Data_Clean!V3110,0)</f>
        <v>10.703844375</v>
      </c>
    </row>
    <row r="3111" customFormat="false" ht="15" hidden="false" customHeight="false" outlineLevel="0" collapsed="false">
      <c r="A3111" s="15" t="str">
        <f aca="false">Data_Clean!A3111</f>
        <v>CX103107</v>
      </c>
      <c r="B3111" s="14" t="n">
        <f aca="false">Data_Clean!G3111*Assumptions!$B$5</f>
        <v>133.771</v>
      </c>
      <c r="C3111" s="14" t="n">
        <f aca="false">IF(Data_Clean!H3111="",0,Data_Clean!H3111)*Assumptions!$B$6</f>
        <v>246.20412</v>
      </c>
      <c r="D3111" s="14" t="n">
        <f aca="false">Data_Clean!I3111*Assumptions!$B$7</f>
        <v>0</v>
      </c>
      <c r="E3111" s="14" t="n">
        <f aca="false">Data_Clean!J3111*Assumptions!$B$8</f>
        <v>0</v>
      </c>
      <c r="F3111" s="14" t="n">
        <f aca="false">Data_Clean!K3111*Assumptions!$B$9</f>
        <v>0</v>
      </c>
      <c r="G3111" s="14" t="n">
        <f aca="false">Data_Clean!L3111*Assumptions!$B$10</f>
        <v>0</v>
      </c>
      <c r="H3111" s="14" t="n">
        <f aca="false">IF(OR(Data_Clean!M3111="",Data_Clean!N3111=""),0,Data_Clean!M3111*Data_Clean!N3111/100)*Assumptions!$B$13*Assumptions!$B$11</f>
        <v>0</v>
      </c>
      <c r="I3111" s="14" t="n">
        <f aca="false">Data_Clean!O3111*4*Assumptions!$B$12</f>
        <v>0</v>
      </c>
      <c r="J3111" s="14" t="n">
        <f aca="false">SUM(B3111:I3111)</f>
        <v>379.97512</v>
      </c>
      <c r="K3111" s="16" t="n">
        <f aca="false">IF(Data_Clean!P3111="","",Assumptions!$B$15*0.5^(Data_Clean!P3111/Assumptions!$B$20))</f>
        <v>0.647771662484895</v>
      </c>
      <c r="L3111" s="16" t="n">
        <f aca="false">Assumptions!$B$16*MIN(1,LN(1+Data_Clean!Q3111)/LN(1+Assumptions!$B$21))</f>
        <v>0</v>
      </c>
      <c r="M3111" s="16" t="n">
        <f aca="false">Assumptions!$B$17*(0.6*MIN(1,Data_Clean!R3111/Assumptions!$B$22)+0.4*IF(Data_Clean!S3111="",0,Data_Clean!S3111))</f>
        <v>0</v>
      </c>
      <c r="N3111" s="16" t="n">
        <f aca="false">Assumptions!$B$18*MIN(1,(Data_Clean!F3111-1)/Assumptions!$B$23)</f>
        <v>5</v>
      </c>
      <c r="O3111" s="16" t="n">
        <f aca="false">Assumptions!$B$19*(0.4*IF(Data_Clean!E3111="",0,MIN(1,Data_Clean!E3111/12/Assumptions!$B$24))+0.35*IF(Data_Clean!D3111="Y",1,0)+0.25*(1-MIN(Data_Clean!T3111,3)/3))/IF(Data_Clean!E3111="",0.6,1)</f>
        <v>12.15</v>
      </c>
      <c r="P3111" s="16" t="n">
        <f aca="false">SUM(K3111:O3111)/(Assumptions!$D$5-IF(K3111="",Assumptions!$B$15,0))*100</f>
        <v>17.7977716624849</v>
      </c>
      <c r="Q3111" s="7" t="str">
        <f aca="false">IF(J3111&gt;=Assumptions!$B$26,"High",IF(J3111&gt;=Assumptions!$B$27,"Mid","Low"))</f>
        <v>Low</v>
      </c>
      <c r="R3111" s="7" t="str">
        <f aca="false">IF(P3111&gt;=Assumptions!$B$28,"High",IF(P3111&gt;=Assumptions!$B$29,"Mid","Low"))</f>
        <v>Low</v>
      </c>
      <c r="S3111" s="7" t="str">
        <f aca="false">INDEX(Assumptions!$B$33:$B$41,MATCH(Q3111&amp;"|"&amp;R3111,Assumptions!$A$33:$A$41,0))</f>
        <v>Dormant &amp; Low Value</v>
      </c>
      <c r="T3111" s="7" t="n">
        <f aca="false">IF(ISNUMBER(Data_Clean!V3111),J3111*Data_Clean!V3111,0)</f>
        <v>70.029414616</v>
      </c>
    </row>
    <row r="3112" customFormat="false" ht="15" hidden="false" customHeight="false" outlineLevel="0" collapsed="false">
      <c r="A3112" s="15" t="str">
        <f aca="false">Data_Clean!A3112</f>
        <v>CX103108</v>
      </c>
      <c r="B3112" s="14" t="n">
        <f aca="false">Data_Clean!G3112*Assumptions!$B$5</f>
        <v>129.1425</v>
      </c>
      <c r="C3112" s="14" t="n">
        <f aca="false">IF(Data_Clean!H3112="",0,Data_Clean!H3112)*Assumptions!$B$6</f>
        <v>0</v>
      </c>
      <c r="D3112" s="14" t="n">
        <f aca="false">Data_Clean!I3112*Assumptions!$B$7</f>
        <v>0</v>
      </c>
      <c r="E3112" s="14" t="n">
        <f aca="false">Data_Clean!J3112*Assumptions!$B$8</f>
        <v>0</v>
      </c>
      <c r="F3112" s="14" t="n">
        <f aca="false">Data_Clean!K3112*Assumptions!$B$9</f>
        <v>0</v>
      </c>
      <c r="G3112" s="14" t="n">
        <f aca="false">Data_Clean!L3112*Assumptions!$B$10</f>
        <v>0</v>
      </c>
      <c r="H3112" s="14" t="n">
        <f aca="false">IF(OR(Data_Clean!M3112="",Data_Clean!N3112=""),0,Data_Clean!M3112*Data_Clean!N3112/100)*Assumptions!$B$13*Assumptions!$B$11</f>
        <v>0</v>
      </c>
      <c r="I3112" s="14" t="n">
        <f aca="false">Data_Clean!O3112*4*Assumptions!$B$12</f>
        <v>0</v>
      </c>
      <c r="J3112" s="14" t="n">
        <f aca="false">SUM(B3112:I3112)</f>
        <v>129.1425</v>
      </c>
      <c r="K3112" s="16" t="n">
        <f aca="false">IF(Data_Clean!P3112="","",Assumptions!$B$15*0.5^(Data_Clean!P3112/Assumptions!$B$20))</f>
        <v>21.7090385616057</v>
      </c>
      <c r="L3112" s="16" t="n">
        <f aca="false">Assumptions!$B$16*MIN(1,LN(1+Data_Clean!Q3112)/LN(1+Assumptions!$B$21))</f>
        <v>10.6966696442427</v>
      </c>
      <c r="M3112" s="16" t="n">
        <f aca="false">Assumptions!$B$17*(0.6*MIN(1,Data_Clean!R3112/Assumptions!$B$22)+0.4*IF(Data_Clean!S3112="",0,Data_Clean!S3112))</f>
        <v>3.696</v>
      </c>
      <c r="N3112" s="16" t="n">
        <f aca="false">Assumptions!$B$18*MIN(1,(Data_Clean!F3112-1)/Assumptions!$B$23)</f>
        <v>0</v>
      </c>
      <c r="O3112" s="16" t="n">
        <f aca="false">Assumptions!$B$19*(0.4*IF(Data_Clean!E3112="",0,MIN(1,Data_Clean!E3112/12/Assumptions!$B$24))+0.35*IF(Data_Clean!D3112="Y",1,0)+0.25*(1-MIN(Data_Clean!T3112,3)/3))/IF(Data_Clean!E3112="",0.6,1)</f>
        <v>5.8</v>
      </c>
      <c r="P3112" s="16" t="n">
        <f aca="false">SUM(K3112:O3112)/(Assumptions!$D$5-IF(K3112="",Assumptions!$B$15,0))*100</f>
        <v>41.9017082058484</v>
      </c>
      <c r="Q3112" s="7" t="str">
        <f aca="false">IF(J3112&gt;=Assumptions!$B$26,"High",IF(J3112&gt;=Assumptions!$B$27,"Mid","Low"))</f>
        <v>Low</v>
      </c>
      <c r="R3112" s="7" t="str">
        <f aca="false">IF(P3112&gt;=Assumptions!$B$28,"High",IF(P3112&gt;=Assumptions!$B$29,"Mid","Low"))</f>
        <v>Low</v>
      </c>
      <c r="S3112" s="7" t="str">
        <f aca="false">INDEX(Assumptions!$B$33:$B$41,MATCH(Q3112&amp;"|"&amp;R3112,Assumptions!$A$33:$A$41,0))</f>
        <v>Dormant &amp; Low Value</v>
      </c>
      <c r="T3112" s="7" t="n">
        <f aca="false">IF(ISNUMBER(Data_Clean!V3112),J3112*Data_Clean!V3112,0)</f>
        <v>32.492253</v>
      </c>
    </row>
    <row r="3113" customFormat="false" ht="15" hidden="false" customHeight="false" outlineLevel="0" collapsed="false">
      <c r="A3113" s="15" t="str">
        <f aca="false">Data_Clean!A3113</f>
        <v>CX103109</v>
      </c>
      <c r="B3113" s="14" t="n">
        <f aca="false">Data_Clean!G3113*Assumptions!$B$5</f>
        <v>168.3755</v>
      </c>
      <c r="C3113" s="14" t="n">
        <f aca="false">IF(Data_Clean!H3113="",0,Data_Clean!H3113)*Assumptions!$B$6</f>
        <v>0</v>
      </c>
      <c r="D3113" s="14" t="n">
        <f aca="false">Data_Clean!I3113*Assumptions!$B$7</f>
        <v>0</v>
      </c>
      <c r="E3113" s="14" t="n">
        <f aca="false">Data_Clean!J3113*Assumptions!$B$8</f>
        <v>0</v>
      </c>
      <c r="F3113" s="14" t="n">
        <f aca="false">Data_Clean!K3113*Assumptions!$B$9</f>
        <v>0</v>
      </c>
      <c r="G3113" s="14" t="n">
        <f aca="false">Data_Clean!L3113*Assumptions!$B$10</f>
        <v>0</v>
      </c>
      <c r="H3113" s="14" t="n">
        <f aca="false">IF(OR(Data_Clean!M3113="",Data_Clean!N3113=""),0,Data_Clean!M3113*Data_Clean!N3113/100)*Assumptions!$B$13*Assumptions!$B$11</f>
        <v>281.76</v>
      </c>
      <c r="I3113" s="14" t="n">
        <f aca="false">Data_Clean!O3113*4*Assumptions!$B$12</f>
        <v>11.84832</v>
      </c>
      <c r="J3113" s="14" t="n">
        <f aca="false">SUM(B3113:I3113)</f>
        <v>461.98382</v>
      </c>
      <c r="K3113" s="16" t="n">
        <f aca="false">IF(Data_Clean!P3113="","",Assumptions!$B$15*0.5^(Data_Clean!P3113/Assumptions!$B$20))</f>
        <v>21.2132034355964</v>
      </c>
      <c r="L3113" s="16" t="n">
        <f aca="false">Assumptions!$B$16*MIN(1,LN(1+Data_Clean!Q3113)/LN(1+Assumptions!$B$21))</f>
        <v>14.9444347261843</v>
      </c>
      <c r="M3113" s="16" t="n">
        <f aca="false">Assumptions!$B$17*(0.6*MIN(1,Data_Clean!R3113/Assumptions!$B$22)+0.4*IF(Data_Clean!S3113="",0,Data_Clean!S3113))</f>
        <v>4.188</v>
      </c>
      <c r="N3113" s="16" t="n">
        <f aca="false">Assumptions!$B$18*MIN(1,(Data_Clean!F3113-1)/Assumptions!$B$23)</f>
        <v>10</v>
      </c>
      <c r="O3113" s="16" t="n">
        <f aca="false">Assumptions!$B$19*(0.4*IF(Data_Clean!E3113="",0,MIN(1,Data_Clean!E3113/12/Assumptions!$B$24))+0.35*IF(Data_Clean!D3113="Y",1,0)+0.25*(1-MIN(Data_Clean!T3113,3)/3))/IF(Data_Clean!E3113="",0.6,1)</f>
        <v>9.75</v>
      </c>
      <c r="P3113" s="16" t="n">
        <f aca="false">SUM(K3113:O3113)/(Assumptions!$D$5-IF(K3113="",Assumptions!$B$15,0))*100</f>
        <v>60.0956381617807</v>
      </c>
      <c r="Q3113" s="7" t="str">
        <f aca="false">IF(J3113&gt;=Assumptions!$B$26,"High",IF(J3113&gt;=Assumptions!$B$27,"Mid","Low"))</f>
        <v>Mid</v>
      </c>
      <c r="R3113" s="7" t="str">
        <f aca="false">IF(P3113&gt;=Assumptions!$B$28,"High",IF(P3113&gt;=Assumptions!$B$29,"Mid","Low"))</f>
        <v>Mid</v>
      </c>
      <c r="S3113" s="7" t="str">
        <f aca="false">INDEX(Assumptions!$B$33:$B$41,MATCH(Q3113&amp;"|"&amp;R3113,Assumptions!$A$33:$A$41,0))</f>
        <v>Established Core</v>
      </c>
      <c r="T3113" s="7" t="n">
        <f aca="false">IF(ISNUMBER(Data_Clean!V3113),J3113*Data_Clean!V3113,0)</f>
        <v>24.300348932</v>
      </c>
    </row>
    <row r="3114" customFormat="false" ht="15" hidden="false" customHeight="false" outlineLevel="0" collapsed="false">
      <c r="A3114" s="15" t="str">
        <f aca="false">Data_Clean!A3114</f>
        <v>CX103110</v>
      </c>
      <c r="B3114" s="14" t="n">
        <f aca="false">Data_Clean!G3114*Assumptions!$B$5</f>
        <v>101.39625</v>
      </c>
      <c r="C3114" s="14" t="n">
        <f aca="false">IF(Data_Clean!H3114="",0,Data_Clean!H3114)*Assumptions!$B$6</f>
        <v>0</v>
      </c>
      <c r="D3114" s="14" t="n">
        <f aca="false">Data_Clean!I3114*Assumptions!$B$7</f>
        <v>0</v>
      </c>
      <c r="E3114" s="14" t="n">
        <f aca="false">Data_Clean!J3114*Assumptions!$B$8</f>
        <v>0</v>
      </c>
      <c r="F3114" s="14" t="n">
        <f aca="false">Data_Clean!K3114*Assumptions!$B$9</f>
        <v>0</v>
      </c>
      <c r="G3114" s="14" t="n">
        <f aca="false">Data_Clean!L3114*Assumptions!$B$10</f>
        <v>851.85</v>
      </c>
      <c r="H3114" s="14" t="n">
        <f aca="false">IF(OR(Data_Clean!M3114="",Data_Clean!N3114=""),0,Data_Clean!M3114*Data_Clean!N3114/100)*Assumptions!$B$13*Assumptions!$B$11</f>
        <v>94.446</v>
      </c>
      <c r="I3114" s="14" t="n">
        <f aca="false">Data_Clean!O3114*4*Assumptions!$B$12</f>
        <v>0</v>
      </c>
      <c r="J3114" s="14" t="n">
        <f aca="false">SUM(B3114:I3114)</f>
        <v>1047.69225</v>
      </c>
      <c r="K3114" s="16" t="n">
        <f aca="false">IF(Data_Clean!P3114="","",Assumptions!$B$15*0.5^(Data_Clean!P3114/Assumptions!$B$20))</f>
        <v>2.77705791053731</v>
      </c>
      <c r="L3114" s="16" t="n">
        <f aca="false">Assumptions!$B$16*MIN(1,LN(1+Data_Clean!Q3114)/LN(1+Assumptions!$B$21))</f>
        <v>0</v>
      </c>
      <c r="M3114" s="16" t="n">
        <f aca="false">Assumptions!$B$17*(0.6*MIN(1,Data_Clean!R3114/Assumptions!$B$22)+0.4*IF(Data_Clean!S3114="",0,Data_Clean!S3114))</f>
        <v>3.6</v>
      </c>
      <c r="N3114" s="16" t="n">
        <f aca="false">Assumptions!$B$18*MIN(1,(Data_Clean!F3114-1)/Assumptions!$B$23)</f>
        <v>10</v>
      </c>
      <c r="O3114" s="16" t="n">
        <f aca="false">Assumptions!$B$19*(0.4*IF(Data_Clean!E3114="",0,MIN(1,Data_Clean!E3114/12/Assumptions!$B$24))+0.35*IF(Data_Clean!D3114="Y",1,0)+0.25*(1-MIN(Data_Clean!T3114,3)/3))/IF(Data_Clean!E3114="",0.6,1)</f>
        <v>5.95</v>
      </c>
      <c r="P3114" s="16" t="n">
        <f aca="false">SUM(K3114:O3114)/(Assumptions!$D$5-IF(K3114="",Assumptions!$B$15,0))*100</f>
        <v>22.3270579105373</v>
      </c>
      <c r="Q3114" s="7" t="str">
        <f aca="false">IF(J3114&gt;=Assumptions!$B$26,"High",IF(J3114&gt;=Assumptions!$B$27,"Mid","Low"))</f>
        <v>Mid</v>
      </c>
      <c r="R3114" s="7" t="str">
        <f aca="false">IF(P3114&gt;=Assumptions!$B$28,"High",IF(P3114&gt;=Assumptions!$B$29,"Mid","Low"))</f>
        <v>Low</v>
      </c>
      <c r="S3114" s="7" t="str">
        <f aca="false">INDEX(Assumptions!$B$33:$B$41,MATCH(Q3114&amp;"|"&amp;R3114,Assumptions!$A$33:$A$41,0))</f>
        <v>Light Touch</v>
      </c>
      <c r="T3114" s="7" t="n">
        <f aca="false">IF(ISNUMBER(Data_Clean!V3114),J3114*Data_Clean!V3114,0)</f>
        <v>274.809677175</v>
      </c>
    </row>
    <row r="3115" customFormat="false" ht="15" hidden="false" customHeight="false" outlineLevel="0" collapsed="false">
      <c r="A3115" s="15" t="str">
        <f aca="false">Data_Clean!A3115</f>
        <v>CX103111</v>
      </c>
      <c r="B3115" s="14" t="n">
        <f aca="false">Data_Clean!G3115*Assumptions!$B$5</f>
        <v>342.19775</v>
      </c>
      <c r="C3115" s="14" t="n">
        <f aca="false">IF(Data_Clean!H3115="",0,Data_Clean!H3115)*Assumptions!$B$6</f>
        <v>0</v>
      </c>
      <c r="D3115" s="14" t="n">
        <f aca="false">Data_Clean!I3115*Assumptions!$B$7</f>
        <v>0</v>
      </c>
      <c r="E3115" s="14" t="n">
        <f aca="false">Data_Clean!J3115*Assumptions!$B$8</f>
        <v>0</v>
      </c>
      <c r="F3115" s="14" t="n">
        <f aca="false">Data_Clean!K3115*Assumptions!$B$9</f>
        <v>0</v>
      </c>
      <c r="G3115" s="14" t="n">
        <f aca="false">Data_Clean!L3115*Assumptions!$B$10</f>
        <v>0</v>
      </c>
      <c r="H3115" s="14" t="n">
        <f aca="false">IF(OR(Data_Clean!M3115="",Data_Clean!N3115=""),0,Data_Clean!M3115*Data_Clean!N3115/100)*Assumptions!$B$13*Assumptions!$B$11</f>
        <v>180.774</v>
      </c>
      <c r="I3115" s="14" t="n">
        <f aca="false">Data_Clean!O3115*4*Assumptions!$B$12</f>
        <v>62.06304</v>
      </c>
      <c r="J3115" s="14" t="n">
        <f aca="false">SUM(B3115:I3115)</f>
        <v>585.03479</v>
      </c>
      <c r="K3115" s="16" t="n">
        <f aca="false">IF(Data_Clean!P3115="","",Assumptions!$B$15*0.5^(Data_Clean!P3115/Assumptions!$B$20))</f>
        <v>29.3147990530274</v>
      </c>
      <c r="L3115" s="16" t="n">
        <f aca="false">Assumptions!$B$16*MIN(1,LN(1+Data_Clean!Q3115)/LN(1+Assumptions!$B$21))</f>
        <v>18.1150756295725</v>
      </c>
      <c r="M3115" s="16" t="n">
        <f aca="false">Assumptions!$B$17*(0.6*MIN(1,Data_Clean!R3115/Assumptions!$B$22)+0.4*IF(Data_Clean!S3115="",0,Data_Clean!S3115))</f>
        <v>13.716</v>
      </c>
      <c r="N3115" s="16" t="n">
        <f aca="false">Assumptions!$B$18*MIN(1,(Data_Clean!F3115-1)/Assumptions!$B$23)</f>
        <v>5</v>
      </c>
      <c r="O3115" s="16" t="n">
        <f aca="false">Assumptions!$B$19*(0.4*IF(Data_Clean!E3115="",0,MIN(1,Data_Clean!E3115/12/Assumptions!$B$24))+0.35*IF(Data_Clean!D3115="Y",1,0)+0.25*(1-MIN(Data_Clean!T3115,3)/3))/IF(Data_Clean!E3115="",0.6,1)</f>
        <v>9.2</v>
      </c>
      <c r="P3115" s="16" t="n">
        <f aca="false">SUM(K3115:O3115)/(Assumptions!$D$5-IF(K3115="",Assumptions!$B$15,0))*100</f>
        <v>75.3458746825999</v>
      </c>
      <c r="Q3115" s="7" t="str">
        <f aca="false">IF(J3115&gt;=Assumptions!$B$26,"High",IF(J3115&gt;=Assumptions!$B$27,"Mid","Low"))</f>
        <v>Mid</v>
      </c>
      <c r="R3115" s="7" t="str">
        <f aca="false">IF(P3115&gt;=Assumptions!$B$28,"High",IF(P3115&gt;=Assumptions!$B$29,"Mid","Low"))</f>
        <v>High</v>
      </c>
      <c r="S3115" s="7" t="str">
        <f aca="false">INDEX(Assumptions!$B$33:$B$41,MATCH(Q3115&amp;"|"&amp;R3115,Assumptions!$A$33:$A$41,0))</f>
        <v>Engaged Builders</v>
      </c>
      <c r="T3115" s="7" t="n">
        <f aca="false">IF(ISNUMBER(Data_Clean!V3115),J3115*Data_Clean!V3115,0)</f>
        <v>13.865324523</v>
      </c>
    </row>
    <row r="3116" customFormat="false" ht="15" hidden="false" customHeight="false" outlineLevel="0" collapsed="false">
      <c r="A3116" s="15" t="str">
        <f aca="false">Data_Clean!A3116</f>
        <v>CX103112</v>
      </c>
      <c r="B3116" s="14" t="n">
        <f aca="false">Data_Clean!G3116*Assumptions!$B$5</f>
        <v>21.37125</v>
      </c>
      <c r="C3116" s="14" t="n">
        <f aca="false">IF(Data_Clean!H3116="",0,Data_Clean!H3116)*Assumptions!$B$6</f>
        <v>0</v>
      </c>
      <c r="D3116" s="14" t="n">
        <f aca="false">Data_Clean!I3116*Assumptions!$B$7</f>
        <v>0</v>
      </c>
      <c r="E3116" s="14" t="n">
        <f aca="false">Data_Clean!J3116*Assumptions!$B$8</f>
        <v>0</v>
      </c>
      <c r="F3116" s="14" t="n">
        <f aca="false">Data_Clean!K3116*Assumptions!$B$9</f>
        <v>0</v>
      </c>
      <c r="G3116" s="14" t="n">
        <f aca="false">Data_Clean!L3116*Assumptions!$B$10</f>
        <v>322.2</v>
      </c>
      <c r="H3116" s="14" t="n">
        <f aca="false">IF(OR(Data_Clean!M3116="",Data_Clean!N3116=""),0,Data_Clean!M3116*Data_Clean!N3116/100)*Assumptions!$B$13*Assumptions!$B$11</f>
        <v>0</v>
      </c>
      <c r="I3116" s="14" t="n">
        <f aca="false">Data_Clean!O3116*4*Assumptions!$B$12</f>
        <v>0</v>
      </c>
      <c r="J3116" s="14" t="n">
        <f aca="false">SUM(B3116:I3116)</f>
        <v>343.57125</v>
      </c>
      <c r="K3116" s="16" t="n">
        <f aca="false">IF(Data_Clean!P3116="","",Assumptions!$B$15*0.5^(Data_Clean!P3116/Assumptions!$B$20))</f>
        <v>25.5200148285257</v>
      </c>
      <c r="L3116" s="16" t="n">
        <f aca="false">Assumptions!$B$16*MIN(1,LN(1+Data_Clean!Q3116)/LN(1+Assumptions!$B$21))</f>
        <v>11.5625930527155</v>
      </c>
      <c r="M3116" s="16" t="n">
        <f aca="false">Assumptions!$B$17*(0.6*MIN(1,Data_Clean!R3116/Assumptions!$B$22)+0.4*IF(Data_Clean!S3116="",0,Data_Clean!S3116))</f>
        <v>3.846</v>
      </c>
      <c r="N3116" s="16" t="n">
        <f aca="false">Assumptions!$B$18*MIN(1,(Data_Clean!F3116-1)/Assumptions!$B$23)</f>
        <v>5</v>
      </c>
      <c r="O3116" s="16" t="n">
        <f aca="false">Assumptions!$B$19*(0.4*IF(Data_Clean!E3116="",0,MIN(1,Data_Clean!E3116/12/Assumptions!$B$24))+0.35*IF(Data_Clean!D3116="Y",1,0)+0.25*(1-MIN(Data_Clean!T3116,3)/3))/IF(Data_Clean!E3116="",0.6,1)</f>
        <v>6.9</v>
      </c>
      <c r="P3116" s="16" t="n">
        <f aca="false">SUM(K3116:O3116)/(Assumptions!$D$5-IF(K3116="",Assumptions!$B$15,0))*100</f>
        <v>52.8286078812412</v>
      </c>
      <c r="Q3116" s="7" t="str">
        <f aca="false">IF(J3116&gt;=Assumptions!$B$26,"High",IF(J3116&gt;=Assumptions!$B$27,"Mid","Low"))</f>
        <v>Low</v>
      </c>
      <c r="R3116" s="7" t="str">
        <f aca="false">IF(P3116&gt;=Assumptions!$B$28,"High",IF(P3116&gt;=Assumptions!$B$29,"Mid","Low"))</f>
        <v>Mid</v>
      </c>
      <c r="S3116" s="7" t="str">
        <f aca="false">INDEX(Assumptions!$B$33:$B$41,MATCH(Q3116&amp;"|"&amp;R3116,Assumptions!$A$33:$A$41,0))</f>
        <v>Light Touch</v>
      </c>
      <c r="T3116" s="7" t="n">
        <f aca="false">IF(ISNUMBER(Data_Clean!V3116),J3116*Data_Clean!V3116,0)</f>
        <v>37.5179805</v>
      </c>
    </row>
    <row r="3117" customFormat="false" ht="15" hidden="false" customHeight="false" outlineLevel="0" collapsed="false">
      <c r="A3117" s="15" t="str">
        <f aca="false">Data_Clean!A3117</f>
        <v>CX103113</v>
      </c>
      <c r="B3117" s="14" t="n">
        <f aca="false">Data_Clean!G3117*Assumptions!$B$5</f>
        <v>291.10825</v>
      </c>
      <c r="C3117" s="14" t="n">
        <f aca="false">IF(Data_Clean!H3117="",0,Data_Clean!H3117)*Assumptions!$B$6</f>
        <v>0</v>
      </c>
      <c r="D3117" s="14" t="n">
        <f aca="false">Data_Clean!I3117*Assumptions!$B$7</f>
        <v>0</v>
      </c>
      <c r="E3117" s="14" t="n">
        <f aca="false">Data_Clean!J3117*Assumptions!$B$8</f>
        <v>0</v>
      </c>
      <c r="F3117" s="14" t="n">
        <f aca="false">Data_Clean!K3117*Assumptions!$B$9</f>
        <v>1999.8</v>
      </c>
      <c r="G3117" s="14" t="n">
        <f aca="false">Data_Clean!L3117*Assumptions!$B$10</f>
        <v>0</v>
      </c>
      <c r="H3117" s="14" t="n">
        <f aca="false">IF(OR(Data_Clean!M3117="",Data_Clean!N3117=""),0,Data_Clean!M3117*Data_Clean!N3117/100)*Assumptions!$B$13*Assumptions!$B$11</f>
        <v>574.74</v>
      </c>
      <c r="I3117" s="14" t="n">
        <f aca="false">Data_Clean!O3117*4*Assumptions!$B$12</f>
        <v>20.77296</v>
      </c>
      <c r="J3117" s="14" t="n">
        <f aca="false">SUM(B3117:I3117)</f>
        <v>2886.42121</v>
      </c>
      <c r="K3117" s="16" t="n">
        <f aca="false">IF(Data_Clean!P3117="","",Assumptions!$B$15*0.5^(Data_Clean!P3117/Assumptions!$B$20))</f>
        <v>24.9371368842836</v>
      </c>
      <c r="L3117" s="16" t="n">
        <f aca="false">Assumptions!$B$16*MIN(1,LN(1+Data_Clean!Q3117)/LN(1+Assumptions!$B$21))</f>
        <v>16.1441621526288</v>
      </c>
      <c r="M3117" s="16" t="n">
        <f aca="false">Assumptions!$B$17*(0.6*MIN(1,Data_Clean!R3117/Assumptions!$B$22)+0.4*IF(Data_Clean!S3117="",0,Data_Clean!S3117))</f>
        <v>12.69</v>
      </c>
      <c r="N3117" s="16" t="n">
        <f aca="false">Assumptions!$B$18*MIN(1,(Data_Clean!F3117-1)/Assumptions!$B$23)</f>
        <v>15</v>
      </c>
      <c r="O3117" s="16" t="n">
        <f aca="false">Assumptions!$B$19*(0.4*IF(Data_Clean!E3117="",0,MIN(1,Data_Clean!E3117/12/Assumptions!$B$24))+0.35*IF(Data_Clean!D3117="Y",1,0)+0.25*(1-MIN(Data_Clean!T3117,3)/3))/IF(Data_Clean!E3117="",0.6,1)</f>
        <v>11.1</v>
      </c>
      <c r="P3117" s="16" t="n">
        <f aca="false">SUM(K3117:O3117)/(Assumptions!$D$5-IF(K3117="",Assumptions!$B$15,0))*100</f>
        <v>79.8712990369124</v>
      </c>
      <c r="Q3117" s="7" t="str">
        <f aca="false">IF(J3117&gt;=Assumptions!$B$26,"High",IF(J3117&gt;=Assumptions!$B$27,"Mid","Low"))</f>
        <v>High</v>
      </c>
      <c r="R3117" s="7" t="str">
        <f aca="false">IF(P3117&gt;=Assumptions!$B$28,"High",IF(P3117&gt;=Assumptions!$B$29,"Mid","Low"))</f>
        <v>High</v>
      </c>
      <c r="S3117" s="7" t="str">
        <f aca="false">INDEX(Assumptions!$B$33:$B$41,MATCH(Q3117&amp;"|"&amp;R3117,Assumptions!$A$33:$A$41,0))</f>
        <v>Premier Advocates</v>
      </c>
      <c r="T3117" s="7" t="n">
        <f aca="false">IF(ISNUMBER(Data_Clean!V3117),J3117*Data_Clean!V3117,0)</f>
        <v>43.29631815</v>
      </c>
    </row>
    <row r="3118" customFormat="false" ht="15" hidden="false" customHeight="false" outlineLevel="0" collapsed="false">
      <c r="A3118" s="15" t="str">
        <f aca="false">Data_Clean!A3118</f>
        <v>CX103114</v>
      </c>
      <c r="B3118" s="14" t="n">
        <f aca="false">Data_Clean!G3118*Assumptions!$B$5</f>
        <v>127.888</v>
      </c>
      <c r="C3118" s="14" t="n">
        <f aca="false">IF(Data_Clean!H3118="",0,Data_Clean!H3118)*Assumptions!$B$6</f>
        <v>50.15232</v>
      </c>
      <c r="D3118" s="14" t="n">
        <f aca="false">Data_Clean!I3118*Assumptions!$B$7</f>
        <v>0</v>
      </c>
      <c r="E3118" s="14" t="n">
        <f aca="false">Data_Clean!J3118*Assumptions!$B$8</f>
        <v>0</v>
      </c>
      <c r="F3118" s="14" t="n">
        <f aca="false">Data_Clean!K3118*Assumptions!$B$9</f>
        <v>0</v>
      </c>
      <c r="G3118" s="14" t="n">
        <f aca="false">Data_Clean!L3118*Assumptions!$B$10</f>
        <v>931.95</v>
      </c>
      <c r="H3118" s="14" t="n">
        <f aca="false">IF(OR(Data_Clean!M3118="",Data_Clean!N3118=""),0,Data_Clean!M3118*Data_Clean!N3118/100)*Assumptions!$B$13*Assumptions!$B$11</f>
        <v>282.048</v>
      </c>
      <c r="I3118" s="14" t="n">
        <f aca="false">Data_Clean!O3118*4*Assumptions!$B$12</f>
        <v>30.43344</v>
      </c>
      <c r="J3118" s="14" t="n">
        <f aca="false">SUM(B3118:I3118)</f>
        <v>1422.47176</v>
      </c>
      <c r="K3118" s="16" t="n">
        <f aca="false">IF(Data_Clean!P3118="","",Assumptions!$B$15*0.5^(Data_Clean!P3118/Assumptions!$B$20))</f>
        <v>24.9371368842836</v>
      </c>
      <c r="L3118" s="16" t="n">
        <f aca="false">Assumptions!$B$16*MIN(1,LN(1+Data_Clean!Q3118)/LN(1+Assumptions!$B$21))</f>
        <v>16.9333625893004</v>
      </c>
      <c r="M3118" s="16" t="n">
        <f aca="false">Assumptions!$B$17*(0.6*MIN(1,Data_Clean!R3118/Assumptions!$B$22)+0.4*IF(Data_Clean!S3118="",0,Data_Clean!S3118))</f>
        <v>1.95</v>
      </c>
      <c r="N3118" s="16" t="n">
        <f aca="false">Assumptions!$B$18*MIN(1,(Data_Clean!F3118-1)/Assumptions!$B$23)</f>
        <v>15</v>
      </c>
      <c r="O3118" s="16" t="n">
        <f aca="false">Assumptions!$B$19*(0.4*IF(Data_Clean!E3118="",0,MIN(1,Data_Clean!E3118/12/Assumptions!$B$24))+0.35*IF(Data_Clean!D3118="Y",1,0)+0.25*(1-MIN(Data_Clean!T3118,3)/3))/IF(Data_Clean!E3118="",0.6,1)</f>
        <v>12.85</v>
      </c>
      <c r="P3118" s="16" t="n">
        <f aca="false">SUM(K3118:O3118)/(Assumptions!$D$5-IF(K3118="",Assumptions!$B$15,0))*100</f>
        <v>71.670499473584</v>
      </c>
      <c r="Q3118" s="7" t="str">
        <f aca="false">IF(J3118&gt;=Assumptions!$B$26,"High",IF(J3118&gt;=Assumptions!$B$27,"Mid","Low"))</f>
        <v>Mid</v>
      </c>
      <c r="R3118" s="7" t="str">
        <f aca="false">IF(P3118&gt;=Assumptions!$B$28,"High",IF(P3118&gt;=Assumptions!$B$29,"Mid","Low"))</f>
        <v>High</v>
      </c>
      <c r="S3118" s="7" t="str">
        <f aca="false">INDEX(Assumptions!$B$33:$B$41,MATCH(Q3118&amp;"|"&amp;R3118,Assumptions!$A$33:$A$41,0))</f>
        <v>Engaged Builders</v>
      </c>
      <c r="T3118" s="7" t="n">
        <f aca="false">IF(ISNUMBER(Data_Clean!V3118),J3118*Data_Clean!V3118,0)</f>
        <v>28.876176728</v>
      </c>
    </row>
    <row r="3119" customFormat="false" ht="15" hidden="false" customHeight="false" outlineLevel="0" collapsed="false">
      <c r="A3119" s="15" t="str">
        <f aca="false">Data_Clean!A3119</f>
        <v>CX103115</v>
      </c>
      <c r="B3119" s="14" t="n">
        <f aca="false">Data_Clean!G3119*Assumptions!$B$5</f>
        <v>30.49775</v>
      </c>
      <c r="C3119" s="14" t="n">
        <f aca="false">IF(Data_Clean!H3119="",0,Data_Clean!H3119)*Assumptions!$B$6</f>
        <v>70.87608</v>
      </c>
      <c r="D3119" s="14" t="n">
        <f aca="false">Data_Clean!I3119*Assumptions!$B$7</f>
        <v>0</v>
      </c>
      <c r="E3119" s="14" t="n">
        <f aca="false">Data_Clean!J3119*Assumptions!$B$8</f>
        <v>0</v>
      </c>
      <c r="F3119" s="14" t="n">
        <f aca="false">Data_Clean!K3119*Assumptions!$B$9</f>
        <v>0</v>
      </c>
      <c r="G3119" s="14" t="n">
        <f aca="false">Data_Clean!L3119*Assumptions!$B$10</f>
        <v>0</v>
      </c>
      <c r="H3119" s="14" t="n">
        <f aca="false">IF(OR(Data_Clean!M3119="",Data_Clean!N3119=""),0,Data_Clean!M3119*Data_Clean!N3119/100)*Assumptions!$B$13*Assumptions!$B$11</f>
        <v>0</v>
      </c>
      <c r="I3119" s="14" t="n">
        <f aca="false">Data_Clean!O3119*4*Assumptions!$B$12</f>
        <v>0</v>
      </c>
      <c r="J3119" s="14" t="n">
        <f aca="false">SUM(B3119:I3119)</f>
        <v>101.37383</v>
      </c>
      <c r="K3119" s="16" t="n">
        <f aca="false">IF(Data_Clean!P3119="","",Assumptions!$B$15*0.5^(Data_Clean!P3119/Assumptions!$B$20))</f>
        <v>15.7094118423094</v>
      </c>
      <c r="L3119" s="16" t="n">
        <f aca="false">Assumptions!$B$16*MIN(1,LN(1+Data_Clean!Q3119)/LN(1+Assumptions!$B$21))</f>
        <v>10.362865626271</v>
      </c>
      <c r="M3119" s="16" t="n">
        <f aca="false">Assumptions!$B$17*(0.6*MIN(1,Data_Clean!R3119/Assumptions!$B$22)+0.4*IF(Data_Clean!S3119="",0,Data_Clean!S3119))</f>
        <v>4.14</v>
      </c>
      <c r="N3119" s="16" t="n">
        <f aca="false">Assumptions!$B$18*MIN(1,(Data_Clean!F3119-1)/Assumptions!$B$23)</f>
        <v>5</v>
      </c>
      <c r="O3119" s="16" t="n">
        <f aca="false">Assumptions!$B$19*(0.4*IF(Data_Clean!E3119="",0,MIN(1,Data_Clean!E3119/12/Assumptions!$B$24))+0.35*IF(Data_Clean!D3119="Y",1,0)+0.25*(1-MIN(Data_Clean!T3119,3)/3))/IF(Data_Clean!E3119="",0.6,1)</f>
        <v>8.45</v>
      </c>
      <c r="P3119" s="16" t="n">
        <f aca="false">SUM(K3119:O3119)/(Assumptions!$D$5-IF(K3119="",Assumptions!$B$15,0))*100</f>
        <v>43.6622774685804</v>
      </c>
      <c r="Q3119" s="7" t="str">
        <f aca="false">IF(J3119&gt;=Assumptions!$B$26,"High",IF(J3119&gt;=Assumptions!$B$27,"Mid","Low"))</f>
        <v>Low</v>
      </c>
      <c r="R3119" s="7" t="str">
        <f aca="false">IF(P3119&gt;=Assumptions!$B$28,"High",IF(P3119&gt;=Assumptions!$B$29,"Mid","Low"))</f>
        <v>Low</v>
      </c>
      <c r="S3119" s="7" t="str">
        <f aca="false">INDEX(Assumptions!$B$33:$B$41,MATCH(Q3119&amp;"|"&amp;R3119,Assumptions!$A$33:$A$41,0))</f>
        <v>Dormant &amp; Low Value</v>
      </c>
      <c r="T3119" s="7" t="n">
        <f aca="false">IF(ISNUMBER(Data_Clean!V3119),J3119*Data_Clean!V3119,0)</f>
        <v>11.211945598</v>
      </c>
    </row>
    <row r="3120" customFormat="false" ht="15" hidden="false" customHeight="false" outlineLevel="0" collapsed="false">
      <c r="A3120" s="15" t="str">
        <f aca="false">Data_Clean!A3120</f>
        <v>CX103116</v>
      </c>
      <c r="B3120" s="14" t="n">
        <f aca="false">Data_Clean!G3120*Assumptions!$B$5</f>
        <v>181.0405</v>
      </c>
      <c r="C3120" s="14" t="n">
        <f aca="false">IF(Data_Clean!H3120="",0,Data_Clean!H3120)*Assumptions!$B$6</f>
        <v>433.52628</v>
      </c>
      <c r="D3120" s="14" t="n">
        <f aca="false">Data_Clean!I3120*Assumptions!$B$7</f>
        <v>0</v>
      </c>
      <c r="E3120" s="14" t="n">
        <f aca="false">Data_Clean!J3120*Assumptions!$B$8</f>
        <v>0</v>
      </c>
      <c r="F3120" s="14" t="n">
        <f aca="false">Data_Clean!K3120*Assumptions!$B$9</f>
        <v>1971.2</v>
      </c>
      <c r="G3120" s="14" t="n">
        <f aca="false">Data_Clean!L3120*Assumptions!$B$10</f>
        <v>0</v>
      </c>
      <c r="H3120" s="14" t="n">
        <f aca="false">IF(OR(Data_Clean!M3120="",Data_Clean!N3120=""),0,Data_Clean!M3120*Data_Clean!N3120/100)*Assumptions!$B$13*Assumptions!$B$11</f>
        <v>0</v>
      </c>
      <c r="I3120" s="14" t="n">
        <f aca="false">Data_Clean!O3120*4*Assumptions!$B$12</f>
        <v>0</v>
      </c>
      <c r="J3120" s="14" t="n">
        <f aca="false">SUM(B3120:I3120)</f>
        <v>2585.76678</v>
      </c>
      <c r="K3120" s="16" t="n">
        <f aca="false">IF(Data_Clean!P3120="","",Assumptions!$B$15*0.5^(Data_Clean!P3120/Assumptions!$B$20))</f>
        <v>30</v>
      </c>
      <c r="L3120" s="16" t="n">
        <f aca="false">Assumptions!$B$16*MIN(1,LN(1+Data_Clean!Q3120)/LN(1+Assumptions!$B$21))</f>
        <v>16.3144030926037</v>
      </c>
      <c r="M3120" s="16" t="n">
        <f aca="false">Assumptions!$B$17*(0.6*MIN(1,Data_Clean!R3120/Assumptions!$B$22)+0.4*IF(Data_Clean!S3120="",0,Data_Clean!S3120))</f>
        <v>11.466</v>
      </c>
      <c r="N3120" s="16" t="n">
        <f aca="false">Assumptions!$B$18*MIN(1,(Data_Clean!F3120-1)/Assumptions!$B$23)</f>
        <v>10</v>
      </c>
      <c r="O3120" s="16" t="n">
        <f aca="false">Assumptions!$B$19*(0.4*IF(Data_Clean!E3120="",0,MIN(1,Data_Clean!E3120/12/Assumptions!$B$24))+0.35*IF(Data_Clean!D3120="Y",1,0)+0.25*(1-MIN(Data_Clean!T3120,3)/3))/IF(Data_Clean!E3120="",0.6,1)</f>
        <v>9.15</v>
      </c>
      <c r="P3120" s="16" t="n">
        <f aca="false">SUM(K3120:O3120)/(Assumptions!$D$5-IF(K3120="",Assumptions!$B$15,0))*100</f>
        <v>76.9304030926037</v>
      </c>
      <c r="Q3120" s="7" t="str">
        <f aca="false">IF(J3120&gt;=Assumptions!$B$26,"High",IF(J3120&gt;=Assumptions!$B$27,"Mid","Low"))</f>
        <v>High</v>
      </c>
      <c r="R3120" s="7" t="str">
        <f aca="false">IF(P3120&gt;=Assumptions!$B$28,"High",IF(P3120&gt;=Assumptions!$B$29,"Mid","Low"))</f>
        <v>High</v>
      </c>
      <c r="S3120" s="7" t="str">
        <f aca="false">INDEX(Assumptions!$B$33:$B$41,MATCH(Q3120&amp;"|"&amp;R3120,Assumptions!$A$33:$A$41,0))</f>
        <v>Premier Advocates</v>
      </c>
      <c r="T3120" s="7" t="n">
        <f aca="false">IF(ISNUMBER(Data_Clean!V3120),J3120*Data_Clean!V3120,0)</f>
        <v>92.829027402</v>
      </c>
    </row>
    <row r="3121" customFormat="false" ht="15" hidden="false" customHeight="false" outlineLevel="0" collapsed="false">
      <c r="A3121" s="15" t="str">
        <f aca="false">Data_Clean!A3121</f>
        <v>CX103117</v>
      </c>
      <c r="B3121" s="14" t="n">
        <f aca="false">Data_Clean!G3121*Assumptions!$B$5</f>
        <v>680.71525</v>
      </c>
      <c r="C3121" s="14" t="n">
        <f aca="false">IF(Data_Clean!H3121="",0,Data_Clean!H3121)*Assumptions!$B$6</f>
        <v>798.29292</v>
      </c>
      <c r="D3121" s="14" t="n">
        <f aca="false">Data_Clean!I3121*Assumptions!$B$7</f>
        <v>0</v>
      </c>
      <c r="E3121" s="14" t="n">
        <f aca="false">Data_Clean!J3121*Assumptions!$B$8</f>
        <v>0</v>
      </c>
      <c r="F3121" s="14" t="n">
        <f aca="false">Data_Clean!K3121*Assumptions!$B$9</f>
        <v>0</v>
      </c>
      <c r="G3121" s="14" t="n">
        <f aca="false">Data_Clean!L3121*Assumptions!$B$10</f>
        <v>204.3</v>
      </c>
      <c r="H3121" s="14" t="n">
        <f aca="false">IF(OR(Data_Clean!M3121="",Data_Clean!N3121=""),0,Data_Clean!M3121*Data_Clean!N3121/100)*Assumptions!$B$13*Assumptions!$B$11</f>
        <v>1221.6</v>
      </c>
      <c r="I3121" s="14" t="n">
        <f aca="false">Data_Clean!O3121*4*Assumptions!$B$12</f>
        <v>514.48128</v>
      </c>
      <c r="J3121" s="14" t="n">
        <f aca="false">SUM(B3121:I3121)</f>
        <v>3419.38945</v>
      </c>
      <c r="K3121" s="16" t="n">
        <f aca="false">IF(Data_Clean!P3121="","",Assumptions!$B$15*0.5^(Data_Clean!P3121/Assumptions!$B$20))</f>
        <v>28.6452481173125</v>
      </c>
      <c r="L3121" s="16" t="n">
        <f aca="false">Assumptions!$B$16*MIN(1,LN(1+Data_Clean!Q3121)/LN(1+Assumptions!$B$21))</f>
        <v>20</v>
      </c>
      <c r="M3121" s="16" t="n">
        <f aca="false">Assumptions!$B$17*(0.6*MIN(1,Data_Clean!R3121/Assumptions!$B$22)+0.4*IF(Data_Clean!S3121="",0,Data_Clean!S3121))</f>
        <v>13.716</v>
      </c>
      <c r="N3121" s="16" t="n">
        <f aca="false">Assumptions!$B$18*MIN(1,(Data_Clean!F3121-1)/Assumptions!$B$23)</f>
        <v>20</v>
      </c>
      <c r="O3121" s="16" t="n">
        <f aca="false">Assumptions!$B$19*(0.4*IF(Data_Clean!E3121="",0,MIN(1,Data_Clean!E3121/12/Assumptions!$B$24))+0.35*IF(Data_Clean!D3121="Y",1,0)+0.25*(1-MIN(Data_Clean!T3121,3)/3))/IF(Data_Clean!E3121="",0.6,1)</f>
        <v>10.9</v>
      </c>
      <c r="P3121" s="16" t="n">
        <f aca="false">SUM(K3121:O3121)/(Assumptions!$D$5-IF(K3121="",Assumptions!$B$15,0))*100</f>
        <v>93.2612481173125</v>
      </c>
      <c r="Q3121" s="7" t="str">
        <f aca="false">IF(J3121&gt;=Assumptions!$B$26,"High",IF(J3121&gt;=Assumptions!$B$27,"Mid","Low"))</f>
        <v>High</v>
      </c>
      <c r="R3121" s="7" t="str">
        <f aca="false">IF(P3121&gt;=Assumptions!$B$28,"High",IF(P3121&gt;=Assumptions!$B$29,"Mid","Low"))</f>
        <v>High</v>
      </c>
      <c r="S3121" s="7" t="str">
        <f aca="false">INDEX(Assumptions!$B$33:$B$41,MATCH(Q3121&amp;"|"&amp;R3121,Assumptions!$A$33:$A$41,0))</f>
        <v>Premier Advocates</v>
      </c>
      <c r="T3121" s="7" t="n">
        <f aca="false">IF(ISNUMBER(Data_Clean!V3121),J3121*Data_Clean!V3121,0)</f>
        <v>30.77450505</v>
      </c>
    </row>
    <row r="3122" customFormat="false" ht="15" hidden="false" customHeight="false" outlineLevel="0" collapsed="false">
      <c r="A3122" s="15" t="str">
        <f aca="false">Data_Clean!A3122</f>
        <v>CX103118</v>
      </c>
      <c r="B3122" s="14" t="n">
        <f aca="false">Data_Clean!G3122*Assumptions!$B$5</f>
        <v>44.23675</v>
      </c>
      <c r="C3122" s="14" t="n">
        <f aca="false">IF(Data_Clean!H3122="",0,Data_Clean!H3122)*Assumptions!$B$6</f>
        <v>0</v>
      </c>
      <c r="D3122" s="14" t="n">
        <f aca="false">Data_Clean!I3122*Assumptions!$B$7</f>
        <v>0</v>
      </c>
      <c r="E3122" s="14" t="n">
        <f aca="false">Data_Clean!J3122*Assumptions!$B$8</f>
        <v>0</v>
      </c>
      <c r="F3122" s="14" t="n">
        <f aca="false">Data_Clean!K3122*Assumptions!$B$9</f>
        <v>0</v>
      </c>
      <c r="G3122" s="14" t="n">
        <f aca="false">Data_Clean!L3122*Assumptions!$B$10</f>
        <v>0</v>
      </c>
      <c r="H3122" s="14" t="n">
        <f aca="false">IF(OR(Data_Clean!M3122="",Data_Clean!N3122=""),0,Data_Clean!M3122*Data_Clean!N3122/100)*Assumptions!$B$13*Assumptions!$B$11</f>
        <v>0</v>
      </c>
      <c r="I3122" s="14" t="n">
        <f aca="false">Data_Clean!O3122*4*Assumptions!$B$12</f>
        <v>0</v>
      </c>
      <c r="J3122" s="14" t="n">
        <f aca="false">SUM(B3122:I3122)</f>
        <v>44.23675</v>
      </c>
      <c r="K3122" s="16" t="n">
        <f aca="false">IF(Data_Clean!P3122="","",Assumptions!$B$15*0.5^(Data_Clean!P3122/Assumptions!$B$20))</f>
        <v>20.2552491925229</v>
      </c>
      <c r="L3122" s="16" t="n">
        <f aca="false">Assumptions!$B$16*MIN(1,LN(1+Data_Clean!Q3122)/LN(1+Assumptions!$B$21))</f>
        <v>8.11507562957249</v>
      </c>
      <c r="M3122" s="16" t="n">
        <f aca="false">Assumptions!$B$17*(0.6*MIN(1,Data_Clean!R3122/Assumptions!$B$22)+0.4*IF(Data_Clean!S3122="",0,Data_Clean!S3122))</f>
        <v>5.64</v>
      </c>
      <c r="N3122" s="16" t="n">
        <f aca="false">Assumptions!$B$18*MIN(1,(Data_Clean!F3122-1)/Assumptions!$B$23)</f>
        <v>0</v>
      </c>
      <c r="O3122" s="16" t="n">
        <f aca="false">Assumptions!$B$19*(0.4*IF(Data_Clean!E3122="",0,MIN(1,Data_Clean!E3122/12/Assumptions!$B$24))+0.35*IF(Data_Clean!D3122="Y",1,0)+0.25*(1-MIN(Data_Clean!T3122,3)/3))/IF(Data_Clean!E3122="",0.6,1)</f>
        <v>9.75</v>
      </c>
      <c r="P3122" s="16" t="n">
        <f aca="false">SUM(K3122:O3122)/(Assumptions!$D$5-IF(K3122="",Assumptions!$B$15,0))*100</f>
        <v>43.7603248220953</v>
      </c>
      <c r="Q3122" s="7" t="str">
        <f aca="false">IF(J3122&gt;=Assumptions!$B$26,"High",IF(J3122&gt;=Assumptions!$B$27,"Mid","Low"))</f>
        <v>Low</v>
      </c>
      <c r="R3122" s="7" t="str">
        <f aca="false">IF(P3122&gt;=Assumptions!$B$28,"High",IF(P3122&gt;=Assumptions!$B$29,"Mid","Low"))</f>
        <v>Low</v>
      </c>
      <c r="S3122" s="7" t="str">
        <f aca="false">INDEX(Assumptions!$B$33:$B$41,MATCH(Q3122&amp;"|"&amp;R3122,Assumptions!$A$33:$A$41,0))</f>
        <v>Dormant &amp; Low Value</v>
      </c>
      <c r="T3122" s="7" t="n">
        <f aca="false">IF(ISNUMBER(Data_Clean!V3122),J3122*Data_Clean!V3122,0)</f>
        <v>5.7507775</v>
      </c>
    </row>
    <row r="3123" customFormat="false" ht="15" hidden="false" customHeight="false" outlineLevel="0" collapsed="false">
      <c r="A3123" s="15" t="str">
        <f aca="false">Data_Clean!A3123</f>
        <v>CX103119</v>
      </c>
      <c r="B3123" s="14" t="n">
        <f aca="false">Data_Clean!G3123*Assumptions!$B$5</f>
        <v>301.3395</v>
      </c>
      <c r="C3123" s="14" t="n">
        <f aca="false">IF(Data_Clean!H3123="",0,Data_Clean!H3123)*Assumptions!$B$6</f>
        <v>1217.76012</v>
      </c>
      <c r="D3123" s="14" t="n">
        <f aca="false">Data_Clean!I3123*Assumptions!$B$7</f>
        <v>0</v>
      </c>
      <c r="E3123" s="14" t="n">
        <f aca="false">Data_Clean!J3123*Assumptions!$B$8</f>
        <v>0</v>
      </c>
      <c r="F3123" s="14" t="n">
        <f aca="false">Data_Clean!K3123*Assumptions!$B$9</f>
        <v>0</v>
      </c>
      <c r="G3123" s="14" t="n">
        <f aca="false">Data_Clean!L3123*Assumptions!$B$10</f>
        <v>820.35</v>
      </c>
      <c r="H3123" s="14" t="n">
        <f aca="false">IF(OR(Data_Clean!M3123="",Data_Clean!N3123=""),0,Data_Clean!M3123*Data_Clean!N3123/100)*Assumptions!$B$13*Assumptions!$B$11</f>
        <v>0</v>
      </c>
      <c r="I3123" s="14" t="n">
        <f aca="false">Data_Clean!O3123*4*Assumptions!$B$12</f>
        <v>0</v>
      </c>
      <c r="J3123" s="14" t="n">
        <f aca="false">SUM(B3123:I3123)</f>
        <v>2339.44962</v>
      </c>
      <c r="K3123" s="16" t="n">
        <f aca="false">IF(Data_Clean!P3123="","",Assumptions!$B$15*0.5^(Data_Clean!P3123/Assumptions!$B$20))</f>
        <v>22.2164632842985</v>
      </c>
      <c r="L3123" s="16" t="n">
        <f aca="false">Assumptions!$B$16*MIN(1,LN(1+Data_Clean!Q3123)/LN(1+Assumptions!$B$21))</f>
        <v>14.320838960067</v>
      </c>
      <c r="M3123" s="16" t="n">
        <f aca="false">Assumptions!$B$17*(0.6*MIN(1,Data_Clean!R3123/Assumptions!$B$22)+0.4*IF(Data_Clean!S3123="",0,Data_Clean!S3123))</f>
        <v>9.024</v>
      </c>
      <c r="N3123" s="16" t="n">
        <f aca="false">Assumptions!$B$18*MIN(1,(Data_Clean!F3123-1)/Assumptions!$B$23)</f>
        <v>10</v>
      </c>
      <c r="O3123" s="16" t="n">
        <f aca="false">Assumptions!$B$19*(0.4*IF(Data_Clean!E3123="",0,MIN(1,Data_Clean!E3123/12/Assumptions!$B$24))+0.35*IF(Data_Clean!D3123="Y",1,0)+0.25*(1-MIN(Data_Clean!T3123,3)/3))/IF(Data_Clean!E3123="",0.6,1)</f>
        <v>5.15</v>
      </c>
      <c r="P3123" s="16" t="n">
        <f aca="false">SUM(K3123:O3123)/(Assumptions!$D$5-IF(K3123="",Assumptions!$B$15,0))*100</f>
        <v>60.7113022443655</v>
      </c>
      <c r="Q3123" s="7" t="str">
        <f aca="false">IF(J3123&gt;=Assumptions!$B$26,"High",IF(J3123&gt;=Assumptions!$B$27,"Mid","Low"))</f>
        <v>High</v>
      </c>
      <c r="R3123" s="7" t="str">
        <f aca="false">IF(P3123&gt;=Assumptions!$B$28,"High",IF(P3123&gt;=Assumptions!$B$29,"Mid","Low"))</f>
        <v>Mid</v>
      </c>
      <c r="S3123" s="7" t="str">
        <f aca="false">INDEX(Assumptions!$B$33:$B$41,MATCH(Q3123&amp;"|"&amp;R3123,Assumptions!$A$33:$A$41,0))</f>
        <v>Established Core</v>
      </c>
      <c r="T3123" s="7" t="n">
        <f aca="false">IF(ISNUMBER(Data_Clean!V3123),J3123*Data_Clean!V3123,0)</f>
        <v>294.77065212</v>
      </c>
    </row>
    <row r="3124" customFormat="false" ht="15" hidden="false" customHeight="false" outlineLevel="0" collapsed="false">
      <c r="A3124" s="15" t="str">
        <f aca="false">Data_Clean!A3124</f>
        <v>CX103120</v>
      </c>
      <c r="B3124" s="14" t="n">
        <f aca="false">Data_Clean!G3124*Assumptions!$B$5</f>
        <v>25.4525</v>
      </c>
      <c r="C3124" s="14" t="n">
        <f aca="false">IF(Data_Clean!H3124="",0,Data_Clean!H3124)*Assumptions!$B$6</f>
        <v>97.36296</v>
      </c>
      <c r="D3124" s="14" t="n">
        <f aca="false">Data_Clean!I3124*Assumptions!$B$7</f>
        <v>0</v>
      </c>
      <c r="E3124" s="14" t="n">
        <f aca="false">Data_Clean!J3124*Assumptions!$B$8</f>
        <v>0</v>
      </c>
      <c r="F3124" s="14" t="n">
        <f aca="false">Data_Clean!K3124*Assumptions!$B$9</f>
        <v>0</v>
      </c>
      <c r="G3124" s="14" t="n">
        <f aca="false">Data_Clean!L3124*Assumptions!$B$10</f>
        <v>1025.1</v>
      </c>
      <c r="H3124" s="14" t="n">
        <f aca="false">IF(OR(Data_Clean!M3124="",Data_Clean!N3124=""),0,Data_Clean!M3124*Data_Clean!N3124/100)*Assumptions!$B$13*Assumptions!$B$11</f>
        <v>0</v>
      </c>
      <c r="I3124" s="14" t="n">
        <f aca="false">Data_Clean!O3124*4*Assumptions!$B$12</f>
        <v>0</v>
      </c>
      <c r="J3124" s="14" t="n">
        <f aca="false">SUM(B3124:I3124)</f>
        <v>1147.91546</v>
      </c>
      <c r="K3124" s="16" t="n">
        <f aca="false">IF(Data_Clean!P3124="","",Assumptions!$B$15*0.5^(Data_Clean!P3124/Assumptions!$B$20))</f>
        <v>26.7269615442102</v>
      </c>
      <c r="L3124" s="16" t="n">
        <f aca="false">Assumptions!$B$16*MIN(1,LN(1+Data_Clean!Q3124)/LN(1+Assumptions!$B$21))</f>
        <v>14.9444347261843</v>
      </c>
      <c r="M3124" s="16" t="n">
        <f aca="false">Assumptions!$B$17*(0.6*MIN(1,Data_Clean!R3124/Assumptions!$B$22)+0.4*IF(Data_Clean!S3124="",0,Data_Clean!S3124))</f>
        <v>3.57</v>
      </c>
      <c r="N3124" s="16" t="n">
        <f aca="false">Assumptions!$B$18*MIN(1,(Data_Clean!F3124-1)/Assumptions!$B$23)</f>
        <v>10</v>
      </c>
      <c r="O3124" s="16" t="n">
        <f aca="false">Assumptions!$B$19*(0.4*IF(Data_Clean!E3124="",0,MIN(1,Data_Clean!E3124/12/Assumptions!$B$24))+0.35*IF(Data_Clean!D3124="Y",1,0)+0.25*(1-MIN(Data_Clean!T3124,3)/3))/IF(Data_Clean!E3124="",0.6,1)</f>
        <v>8.2</v>
      </c>
      <c r="P3124" s="16" t="n">
        <f aca="false">SUM(K3124:O3124)/(Assumptions!$D$5-IF(K3124="",Assumptions!$B$15,0))*100</f>
        <v>63.4413962703945</v>
      </c>
      <c r="Q3124" s="7" t="str">
        <f aca="false">IF(J3124&gt;=Assumptions!$B$26,"High",IF(J3124&gt;=Assumptions!$B$27,"Mid","Low"))</f>
        <v>Mid</v>
      </c>
      <c r="R3124" s="7" t="str">
        <f aca="false">IF(P3124&gt;=Assumptions!$B$28,"High",IF(P3124&gt;=Assumptions!$B$29,"Mid","Low"))</f>
        <v>Mid</v>
      </c>
      <c r="S3124" s="7" t="str">
        <f aca="false">INDEX(Assumptions!$B$33:$B$41,MATCH(Q3124&amp;"|"&amp;R3124,Assumptions!$A$33:$A$41,0))</f>
        <v>Established Core</v>
      </c>
      <c r="T3124" s="7" t="n">
        <f aca="false">IF(ISNUMBER(Data_Clean!V3124),J3124*Data_Clean!V3124,0)</f>
        <v>51.197029516</v>
      </c>
    </row>
    <row r="3125" customFormat="false" ht="15" hidden="false" customHeight="false" outlineLevel="0" collapsed="false">
      <c r="A3125" s="15" t="str">
        <f aca="false">Data_Clean!A3125</f>
        <v>CX103121</v>
      </c>
      <c r="B3125" s="14" t="n">
        <f aca="false">Data_Clean!G3125*Assumptions!$B$5</f>
        <v>111.5455</v>
      </c>
      <c r="C3125" s="14" t="n">
        <f aca="false">IF(Data_Clean!H3125="",0,Data_Clean!H3125)*Assumptions!$B$6</f>
        <v>306.6498</v>
      </c>
      <c r="D3125" s="14" t="n">
        <f aca="false">Data_Clean!I3125*Assumptions!$B$7</f>
        <v>217.6</v>
      </c>
      <c r="E3125" s="14" t="n">
        <f aca="false">Data_Clean!J3125*Assumptions!$B$8</f>
        <v>0</v>
      </c>
      <c r="F3125" s="14" t="n">
        <f aca="false">Data_Clean!K3125*Assumptions!$B$9</f>
        <v>0</v>
      </c>
      <c r="G3125" s="14" t="n">
        <f aca="false">Data_Clean!L3125*Assumptions!$B$10</f>
        <v>0</v>
      </c>
      <c r="H3125" s="14" t="n">
        <f aca="false">IF(OR(Data_Clean!M3125="",Data_Clean!N3125=""),0,Data_Clean!M3125*Data_Clean!N3125/100)*Assumptions!$B$13*Assumptions!$B$11</f>
        <v>181.686</v>
      </c>
      <c r="I3125" s="14" t="n">
        <f aca="false">Data_Clean!O3125*4*Assumptions!$B$12</f>
        <v>21.22368</v>
      </c>
      <c r="J3125" s="14" t="n">
        <f aca="false">SUM(B3125:I3125)</f>
        <v>838.70498</v>
      </c>
      <c r="K3125" s="16" t="n">
        <f aca="false">IF(Data_Clean!P3125="","",Assumptions!$B$15*0.5^(Data_Clean!P3125/Assumptions!$B$20))</f>
        <v>21.7090385616057</v>
      </c>
      <c r="L3125" s="16" t="n">
        <f aca="false">Assumptions!$B$16*MIN(1,LN(1+Data_Clean!Q3125)/LN(1+Assumptions!$B$21))</f>
        <v>14.320838960067</v>
      </c>
      <c r="M3125" s="16" t="n">
        <f aca="false">Assumptions!$B$17*(0.6*MIN(1,Data_Clean!R3125/Assumptions!$B$22)+0.4*IF(Data_Clean!S3125="",0,Data_Clean!S3125))</f>
        <v>4.698</v>
      </c>
      <c r="N3125" s="16" t="n">
        <f aca="false">Assumptions!$B$18*MIN(1,(Data_Clean!F3125-1)/Assumptions!$B$23)</f>
        <v>15</v>
      </c>
      <c r="O3125" s="16" t="n">
        <f aca="false">Assumptions!$B$19*(0.4*IF(Data_Clean!E3125="",0,MIN(1,Data_Clean!E3125/12/Assumptions!$B$24))+0.35*IF(Data_Clean!D3125="Y",1,0)+0.25*(1-MIN(Data_Clean!T3125,3)/3))/IF(Data_Clean!E3125="",0.6,1)</f>
        <v>12.1</v>
      </c>
      <c r="P3125" s="16" t="n">
        <f aca="false">SUM(K3125:O3125)/(Assumptions!$D$5-IF(K3125="",Assumptions!$B$15,0))*100</f>
        <v>67.8278775216727</v>
      </c>
      <c r="Q3125" s="7" t="str">
        <f aca="false">IF(J3125&gt;=Assumptions!$B$26,"High",IF(J3125&gt;=Assumptions!$B$27,"Mid","Low"))</f>
        <v>Mid</v>
      </c>
      <c r="R3125" s="7" t="str">
        <f aca="false">IF(P3125&gt;=Assumptions!$B$28,"High",IF(P3125&gt;=Assumptions!$B$29,"Mid","Low"))</f>
        <v>Mid</v>
      </c>
      <c r="S3125" s="7" t="str">
        <f aca="false">INDEX(Assumptions!$B$33:$B$41,MATCH(Q3125&amp;"|"&amp;R3125,Assumptions!$A$33:$A$41,0))</f>
        <v>Established Core</v>
      </c>
      <c r="T3125" s="7" t="n">
        <f aca="false">IF(ISNUMBER(Data_Clean!V3125),J3125*Data_Clean!V3125,0)</f>
        <v>13.41927968</v>
      </c>
    </row>
    <row r="3126" customFormat="false" ht="15" hidden="false" customHeight="false" outlineLevel="0" collapsed="false">
      <c r="A3126" s="15" t="str">
        <f aca="false">Data_Clean!A3126</f>
        <v>CX103122</v>
      </c>
      <c r="B3126" s="14" t="n">
        <f aca="false">Data_Clean!G3126*Assumptions!$B$5</f>
        <v>143.36925</v>
      </c>
      <c r="C3126" s="14" t="n">
        <f aca="false">IF(Data_Clean!H3126="",0,Data_Clean!H3126)*Assumptions!$B$6</f>
        <v>0</v>
      </c>
      <c r="D3126" s="14" t="n">
        <f aca="false">Data_Clean!I3126*Assumptions!$B$7</f>
        <v>0</v>
      </c>
      <c r="E3126" s="14" t="n">
        <f aca="false">Data_Clean!J3126*Assumptions!$B$8</f>
        <v>0</v>
      </c>
      <c r="F3126" s="14" t="n">
        <f aca="false">Data_Clean!K3126*Assumptions!$B$9</f>
        <v>0</v>
      </c>
      <c r="G3126" s="14" t="n">
        <f aca="false">Data_Clean!L3126*Assumptions!$B$10</f>
        <v>0</v>
      </c>
      <c r="H3126" s="14" t="n">
        <f aca="false">IF(OR(Data_Clean!M3126="",Data_Clean!N3126=""),0,Data_Clean!M3126*Data_Clean!N3126/100)*Assumptions!$B$13*Assumptions!$B$11</f>
        <v>0</v>
      </c>
      <c r="I3126" s="14" t="n">
        <f aca="false">Data_Clean!O3126*4*Assumptions!$B$12</f>
        <v>0</v>
      </c>
      <c r="J3126" s="14" t="n">
        <f aca="false">SUM(B3126:I3126)</f>
        <v>143.36925</v>
      </c>
      <c r="K3126" s="16" t="n">
        <f aca="false">IF(Data_Clean!P3126="","",Assumptions!$B$15*0.5^(Data_Clean!P3126/Assumptions!$B$20))</f>
        <v>18.8988157484231</v>
      </c>
      <c r="L3126" s="16" t="n">
        <f aca="false">Assumptions!$B$16*MIN(1,LN(1+Data_Clean!Q3126)/LN(1+Assumptions!$B$21))</f>
        <v>12.2792642888455</v>
      </c>
      <c r="M3126" s="16" t="n">
        <f aca="false">Assumptions!$B$17*(0.6*MIN(1,Data_Clean!R3126/Assumptions!$B$22)+0.4*IF(Data_Clean!S3126="",0,Data_Clean!S3126))</f>
        <v>7.578</v>
      </c>
      <c r="N3126" s="16" t="n">
        <f aca="false">Assumptions!$B$18*MIN(1,(Data_Clean!F3126-1)/Assumptions!$B$23)</f>
        <v>0</v>
      </c>
      <c r="O3126" s="16" t="n">
        <f aca="false">Assumptions!$B$19*(0.4*IF(Data_Clean!E3126="",0,MIN(1,Data_Clean!E3126/12/Assumptions!$B$24))+0.35*IF(Data_Clean!D3126="Y",1,0)+0.25*(1-MIN(Data_Clean!T3126,3)/3))/IF(Data_Clean!E3126="",0.6,1)</f>
        <v>4.3</v>
      </c>
      <c r="P3126" s="16" t="n">
        <f aca="false">SUM(K3126:O3126)/(Assumptions!$D$5-IF(K3126="",Assumptions!$B$15,0))*100</f>
        <v>43.0560800372686</v>
      </c>
      <c r="Q3126" s="7" t="str">
        <f aca="false">IF(J3126&gt;=Assumptions!$B$26,"High",IF(J3126&gt;=Assumptions!$B$27,"Mid","Low"))</f>
        <v>Low</v>
      </c>
      <c r="R3126" s="7" t="str">
        <f aca="false">IF(P3126&gt;=Assumptions!$B$28,"High",IF(P3126&gt;=Assumptions!$B$29,"Mid","Low"))</f>
        <v>Low</v>
      </c>
      <c r="S3126" s="7" t="str">
        <f aca="false">INDEX(Assumptions!$B$33:$B$41,MATCH(Q3126&amp;"|"&amp;R3126,Assumptions!$A$33:$A$41,0))</f>
        <v>Dormant &amp; Low Value</v>
      </c>
      <c r="T3126" s="7" t="n">
        <f aca="false">IF(ISNUMBER(Data_Clean!V3126),J3126*Data_Clean!V3126,0)</f>
        <v>20.430118125</v>
      </c>
    </row>
    <row r="3127" customFormat="false" ht="15" hidden="false" customHeight="false" outlineLevel="0" collapsed="false">
      <c r="A3127" s="15" t="str">
        <f aca="false">Data_Clean!A3127</f>
        <v>CX103123</v>
      </c>
      <c r="B3127" s="14" t="n">
        <f aca="false">Data_Clean!G3127*Assumptions!$B$5</f>
        <v>57.69375</v>
      </c>
      <c r="C3127" s="14" t="n">
        <f aca="false">IF(Data_Clean!H3127="",0,Data_Clean!H3127)*Assumptions!$B$6</f>
        <v>0</v>
      </c>
      <c r="D3127" s="14" t="n">
        <f aca="false">Data_Clean!I3127*Assumptions!$B$7</f>
        <v>0</v>
      </c>
      <c r="E3127" s="14" t="n">
        <f aca="false">Data_Clean!J3127*Assumptions!$B$8</f>
        <v>0</v>
      </c>
      <c r="F3127" s="14" t="n">
        <f aca="false">Data_Clean!K3127*Assumptions!$B$9</f>
        <v>0</v>
      </c>
      <c r="G3127" s="14" t="n">
        <f aca="false">Data_Clean!L3127*Assumptions!$B$10</f>
        <v>984.6</v>
      </c>
      <c r="H3127" s="14" t="n">
        <f aca="false">IF(OR(Data_Clean!M3127="",Data_Clean!N3127=""),0,Data_Clean!M3127*Data_Clean!N3127/100)*Assumptions!$B$13*Assumptions!$B$11</f>
        <v>0</v>
      </c>
      <c r="I3127" s="14" t="n">
        <f aca="false">Data_Clean!O3127*4*Assumptions!$B$12</f>
        <v>0</v>
      </c>
      <c r="J3127" s="14" t="n">
        <f aca="false">SUM(B3127:I3127)</f>
        <v>1042.29375</v>
      </c>
      <c r="K3127" s="16" t="n">
        <f aca="false">IF(Data_Clean!P3127="","",Assumptions!$B$15*0.5^(Data_Clean!P3127/Assumptions!$B$20))</f>
        <v>28.6452481173125</v>
      </c>
      <c r="L3127" s="16" t="n">
        <f aca="false">Assumptions!$B$16*MIN(1,LN(1+Data_Clean!Q3127)/LN(1+Assumptions!$B$21))</f>
        <v>16.1441621526288</v>
      </c>
      <c r="M3127" s="16" t="n">
        <f aca="false">Assumptions!$B$17*(0.6*MIN(1,Data_Clean!R3127/Assumptions!$B$22)+0.4*IF(Data_Clean!S3127="",0,Data_Clean!S3127))</f>
        <v>9.786</v>
      </c>
      <c r="N3127" s="16" t="n">
        <f aca="false">Assumptions!$B$18*MIN(1,(Data_Clean!F3127-1)/Assumptions!$B$23)</f>
        <v>5</v>
      </c>
      <c r="O3127" s="16" t="n">
        <f aca="false">Assumptions!$B$19*(0.4*IF(Data_Clean!E3127="",0,MIN(1,Data_Clean!E3127/12/Assumptions!$B$24))+0.35*IF(Data_Clean!D3127="Y",1,0)+0.25*(1-MIN(Data_Clean!T3127,3)/3))/IF(Data_Clean!E3127="",0.6,1)</f>
        <v>13.75</v>
      </c>
      <c r="P3127" s="16" t="n">
        <f aca="false">SUM(K3127:O3127)/(Assumptions!$D$5-IF(K3127="",Assumptions!$B$15,0))*100</f>
        <v>73.3254102699413</v>
      </c>
      <c r="Q3127" s="7" t="str">
        <f aca="false">IF(J3127&gt;=Assumptions!$B$26,"High",IF(J3127&gt;=Assumptions!$B$27,"Mid","Low"))</f>
        <v>Mid</v>
      </c>
      <c r="R3127" s="7" t="str">
        <f aca="false">IF(P3127&gt;=Assumptions!$B$28,"High",IF(P3127&gt;=Assumptions!$B$29,"Mid","Low"))</f>
        <v>High</v>
      </c>
      <c r="S3127" s="7" t="str">
        <f aca="false">INDEX(Assumptions!$B$33:$B$41,MATCH(Q3127&amp;"|"&amp;R3127,Assumptions!$A$33:$A$41,0))</f>
        <v>Engaged Builders</v>
      </c>
      <c r="T3127" s="7" t="n">
        <f aca="false">IF(ISNUMBER(Data_Clean!V3127),J3127*Data_Clean!V3127,0)</f>
        <v>43.7763375</v>
      </c>
    </row>
    <row r="3128" customFormat="false" ht="15" hidden="false" customHeight="false" outlineLevel="0" collapsed="false">
      <c r="A3128" s="15" t="str">
        <f aca="false">Data_Clean!A3128</f>
        <v>CX103124</v>
      </c>
      <c r="B3128" s="14" t="n">
        <f aca="false">Data_Clean!G3128*Assumptions!$B$5</f>
        <v>661.94025</v>
      </c>
      <c r="C3128" s="14" t="n">
        <f aca="false">IF(Data_Clean!H3128="",0,Data_Clean!H3128)*Assumptions!$B$6</f>
        <v>718.42788</v>
      </c>
      <c r="D3128" s="14" t="n">
        <f aca="false">Data_Clean!I3128*Assumptions!$B$7</f>
        <v>0</v>
      </c>
      <c r="E3128" s="14" t="n">
        <f aca="false">Data_Clean!J3128*Assumptions!$B$8</f>
        <v>0</v>
      </c>
      <c r="F3128" s="14" t="n">
        <f aca="false">Data_Clean!K3128*Assumptions!$B$9</f>
        <v>0</v>
      </c>
      <c r="G3128" s="14" t="n">
        <f aca="false">Data_Clean!L3128*Assumptions!$B$10</f>
        <v>1102.95</v>
      </c>
      <c r="H3128" s="14" t="n">
        <f aca="false">IF(OR(Data_Clean!M3128="",Data_Clean!N3128=""),0,Data_Clean!M3128*Data_Clean!N3128/100)*Assumptions!$B$13*Assumptions!$B$11</f>
        <v>744.168</v>
      </c>
      <c r="I3128" s="14" t="n">
        <f aca="false">Data_Clean!O3128*4*Assumptions!$B$12</f>
        <v>54.26976</v>
      </c>
      <c r="J3128" s="14" t="n">
        <f aca="false">SUM(B3128:I3128)</f>
        <v>3281.75589</v>
      </c>
      <c r="K3128" s="16" t="n">
        <f aca="false">IF(Data_Clean!P3128="","",Assumptions!$B$15*0.5^(Data_Clean!P3128/Assumptions!$B$20))</f>
        <v>25.5200148285257</v>
      </c>
      <c r="L3128" s="16" t="n">
        <f aca="false">Assumptions!$B$16*MIN(1,LN(1+Data_Clean!Q3128)/LN(1+Assumptions!$B$21))</f>
        <v>15.5872929926646</v>
      </c>
      <c r="M3128" s="16" t="n">
        <f aca="false">Assumptions!$B$17*(0.6*MIN(1,Data_Clean!R3128/Assumptions!$B$22)+0.4*IF(Data_Clean!S3128="",0,Data_Clean!S3128))</f>
        <v>4.38</v>
      </c>
      <c r="N3128" s="16" t="n">
        <f aca="false">Assumptions!$B$18*MIN(1,(Data_Clean!F3128-1)/Assumptions!$B$23)</f>
        <v>15</v>
      </c>
      <c r="O3128" s="16" t="n">
        <f aca="false">Assumptions!$B$19*(0.4*IF(Data_Clean!E3128="",0,MIN(1,Data_Clean!E3128/12/Assumptions!$B$24))+0.35*IF(Data_Clean!D3128="Y",1,0)+0.25*(1-MIN(Data_Clean!T3128,3)/3))/IF(Data_Clean!E3128="",0.6,1)</f>
        <v>15</v>
      </c>
      <c r="P3128" s="16" t="n">
        <f aca="false">SUM(K3128:O3128)/(Assumptions!$D$5-IF(K3128="",Assumptions!$B$15,0))*100</f>
        <v>75.4873078211903</v>
      </c>
      <c r="Q3128" s="7" t="str">
        <f aca="false">IF(J3128&gt;=Assumptions!$B$26,"High",IF(J3128&gt;=Assumptions!$B$27,"Mid","Low"))</f>
        <v>High</v>
      </c>
      <c r="R3128" s="7" t="str">
        <f aca="false">IF(P3128&gt;=Assumptions!$B$28,"High",IF(P3128&gt;=Assumptions!$B$29,"Mid","Low"))</f>
        <v>High</v>
      </c>
      <c r="S3128" s="7" t="str">
        <f aca="false">INDEX(Assumptions!$B$33:$B$41,MATCH(Q3128&amp;"|"&amp;R3128,Assumptions!$A$33:$A$41,0))</f>
        <v>Premier Advocates</v>
      </c>
      <c r="T3128" s="7" t="n">
        <f aca="false">IF(ISNUMBER(Data_Clean!V3128),J3128*Data_Clean!V3128,0)</f>
        <v>56.118025719</v>
      </c>
    </row>
    <row r="3129" customFormat="false" ht="15" hidden="false" customHeight="false" outlineLevel="0" collapsed="false">
      <c r="A3129" s="15" t="str">
        <f aca="false">Data_Clean!A3129</f>
        <v>CX103125</v>
      </c>
      <c r="B3129" s="14" t="n">
        <f aca="false">Data_Clean!G3129*Assumptions!$B$5</f>
        <v>412.774</v>
      </c>
      <c r="C3129" s="14" t="n">
        <f aca="false">IF(Data_Clean!H3129="",0,Data_Clean!H3129)*Assumptions!$B$6</f>
        <v>0</v>
      </c>
      <c r="D3129" s="14" t="n">
        <f aca="false">Data_Clean!I3129*Assumptions!$B$7</f>
        <v>0</v>
      </c>
      <c r="E3129" s="14" t="n">
        <f aca="false">Data_Clean!J3129*Assumptions!$B$8</f>
        <v>0</v>
      </c>
      <c r="F3129" s="14" t="n">
        <f aca="false">Data_Clean!K3129*Assumptions!$B$9</f>
        <v>0</v>
      </c>
      <c r="G3129" s="14" t="n">
        <f aca="false">Data_Clean!L3129*Assumptions!$B$10</f>
        <v>0</v>
      </c>
      <c r="H3129" s="14" t="n">
        <f aca="false">IF(OR(Data_Clean!M3129="",Data_Clean!N3129=""),0,Data_Clean!M3129*Data_Clean!N3129/100)*Assumptions!$B$13*Assumptions!$B$11</f>
        <v>0</v>
      </c>
      <c r="I3129" s="14" t="n">
        <f aca="false">Data_Clean!O3129*4*Assumptions!$B$12</f>
        <v>0</v>
      </c>
      <c r="J3129" s="14" t="n">
        <f aca="false">SUM(B3129:I3129)</f>
        <v>412.774</v>
      </c>
      <c r="K3129" s="16" t="n">
        <f aca="false">IF(Data_Clean!P3129="","",Assumptions!$B$15*0.5^(Data_Clean!P3129/Assumptions!$B$20))</f>
        <v>25.5200148285257</v>
      </c>
      <c r="L3129" s="16" t="n">
        <f aca="false">Assumptions!$B$16*MIN(1,LN(1+Data_Clean!Q3129)/LN(1+Assumptions!$B$21))</f>
        <v>17.1436755841963</v>
      </c>
      <c r="M3129" s="16" t="n">
        <f aca="false">Assumptions!$B$17*(0.6*MIN(1,Data_Clean!R3129/Assumptions!$B$22)+0.4*IF(Data_Clean!S3129="",0,Data_Clean!S3129))</f>
        <v>8.604</v>
      </c>
      <c r="N3129" s="16" t="n">
        <f aca="false">Assumptions!$B$18*MIN(1,(Data_Clean!F3129-1)/Assumptions!$B$23)</f>
        <v>0</v>
      </c>
      <c r="O3129" s="16" t="n">
        <f aca="false">Assumptions!$B$19*(0.4*IF(Data_Clean!E3129="",0,MIN(1,Data_Clean!E3129/12/Assumptions!$B$24))+0.35*IF(Data_Clean!D3129="Y",1,0)+0.25*(1-MIN(Data_Clean!T3129,3)/3))/IF(Data_Clean!E3129="",0.6,1)</f>
        <v>11.8</v>
      </c>
      <c r="P3129" s="16" t="n">
        <f aca="false">SUM(K3129:O3129)/(Assumptions!$D$5-IF(K3129="",Assumptions!$B$15,0))*100</f>
        <v>63.067690412722</v>
      </c>
      <c r="Q3129" s="7" t="str">
        <f aca="false">IF(J3129&gt;=Assumptions!$B$26,"High",IF(J3129&gt;=Assumptions!$B$27,"Mid","Low"))</f>
        <v>Mid</v>
      </c>
      <c r="R3129" s="7" t="str">
        <f aca="false">IF(P3129&gt;=Assumptions!$B$28,"High",IF(P3129&gt;=Assumptions!$B$29,"Mid","Low"))</f>
        <v>Mid</v>
      </c>
      <c r="S3129" s="7" t="str">
        <f aca="false">INDEX(Assumptions!$B$33:$B$41,MATCH(Q3129&amp;"|"&amp;R3129,Assumptions!$A$33:$A$41,0))</f>
        <v>Established Core</v>
      </c>
      <c r="T3129" s="7" t="n">
        <f aca="false">IF(ISNUMBER(Data_Clean!V3129),J3129*Data_Clean!V3129,0)</f>
        <v>16.1807408</v>
      </c>
    </row>
    <row r="3130" customFormat="false" ht="15" hidden="false" customHeight="false" outlineLevel="0" collapsed="false">
      <c r="A3130" s="15" t="str">
        <f aca="false">Data_Clean!A3130</f>
        <v>CX103126</v>
      </c>
      <c r="B3130" s="14" t="n">
        <f aca="false">Data_Clean!G3130*Assumptions!$B$5</f>
        <v>54.08625</v>
      </c>
      <c r="C3130" s="14" t="n">
        <f aca="false">IF(Data_Clean!H3130="",0,Data_Clean!H3130)*Assumptions!$B$6</f>
        <v>108.57288</v>
      </c>
      <c r="D3130" s="14" t="n">
        <f aca="false">Data_Clean!I3130*Assumptions!$B$7</f>
        <v>79.2</v>
      </c>
      <c r="E3130" s="14" t="n">
        <f aca="false">Data_Clean!J3130*Assumptions!$B$8</f>
        <v>0</v>
      </c>
      <c r="F3130" s="14" t="n">
        <f aca="false">Data_Clean!K3130*Assumptions!$B$9</f>
        <v>0</v>
      </c>
      <c r="G3130" s="14" t="n">
        <f aca="false">Data_Clean!L3130*Assumptions!$B$10</f>
        <v>0</v>
      </c>
      <c r="H3130" s="14" t="n">
        <f aca="false">IF(OR(Data_Clean!M3130="",Data_Clean!N3130=""),0,Data_Clean!M3130*Data_Clean!N3130/100)*Assumptions!$B$13*Assumptions!$B$11</f>
        <v>0</v>
      </c>
      <c r="I3130" s="14" t="n">
        <f aca="false">Data_Clean!O3130*4*Assumptions!$B$12</f>
        <v>0</v>
      </c>
      <c r="J3130" s="14" t="n">
        <f aca="false">SUM(B3130:I3130)</f>
        <v>241.85913</v>
      </c>
      <c r="K3130" s="16" t="n">
        <f aca="false">IF(Data_Clean!P3130="","",Assumptions!$B$15*0.5^(Data_Clean!P3130/Assumptions!$B$20))</f>
        <v>21.7090385616057</v>
      </c>
      <c r="L3130" s="16" t="n">
        <f aca="false">Assumptions!$B$16*MIN(1,LN(1+Data_Clean!Q3130)/LN(1+Assumptions!$B$21))</f>
        <v>13.5873179074216</v>
      </c>
      <c r="M3130" s="16" t="n">
        <f aca="false">Assumptions!$B$17*(0.6*MIN(1,Data_Clean!R3130/Assumptions!$B$22)+0.4*IF(Data_Clean!S3130="",0,Data_Clean!S3130))</f>
        <v>4.77</v>
      </c>
      <c r="N3130" s="16" t="n">
        <f aca="false">Assumptions!$B$18*MIN(1,(Data_Clean!F3130-1)/Assumptions!$B$23)</f>
        <v>10</v>
      </c>
      <c r="O3130" s="16" t="n">
        <f aca="false">Assumptions!$B$19*(0.4*IF(Data_Clean!E3130="",0,MIN(1,Data_Clean!E3130/12/Assumptions!$B$24))+0.35*IF(Data_Clean!D3130="Y",1,0)+0.25*(1-MIN(Data_Clean!T3130,3)/3))/IF(Data_Clean!E3130="",0.6,1)</f>
        <v>15</v>
      </c>
      <c r="P3130" s="16" t="n">
        <f aca="false">SUM(K3130:O3130)/(Assumptions!$D$5-IF(K3130="",Assumptions!$B$15,0))*100</f>
        <v>65.0663564690272</v>
      </c>
      <c r="Q3130" s="7" t="str">
        <f aca="false">IF(J3130&gt;=Assumptions!$B$26,"High",IF(J3130&gt;=Assumptions!$B$27,"Mid","Low"))</f>
        <v>Low</v>
      </c>
      <c r="R3130" s="7" t="str">
        <f aca="false">IF(P3130&gt;=Assumptions!$B$28,"High",IF(P3130&gt;=Assumptions!$B$29,"Mid","Low"))</f>
        <v>Mid</v>
      </c>
      <c r="S3130" s="7" t="str">
        <f aca="false">INDEX(Assumptions!$B$33:$B$41,MATCH(Q3130&amp;"|"&amp;R3130,Assumptions!$A$33:$A$41,0))</f>
        <v>Light Touch</v>
      </c>
      <c r="T3130" s="7" t="n">
        <f aca="false">IF(ISNUMBER(Data_Clean!V3130),J3130*Data_Clean!V3130,0)</f>
        <v>8.585999115</v>
      </c>
    </row>
    <row r="3131" customFormat="false" ht="15" hidden="false" customHeight="false" outlineLevel="0" collapsed="false">
      <c r="A3131" s="15" t="str">
        <f aca="false">Data_Clean!A3131</f>
        <v>CX103127</v>
      </c>
      <c r="B3131" s="14" t="n">
        <f aca="false">Data_Clean!G3131*Assumptions!$B$5</f>
        <v>58.50125</v>
      </c>
      <c r="C3131" s="14" t="n">
        <f aca="false">IF(Data_Clean!H3131="",0,Data_Clean!H3131)*Assumptions!$B$6</f>
        <v>28.96056</v>
      </c>
      <c r="D3131" s="14" t="n">
        <f aca="false">Data_Clean!I3131*Assumptions!$B$7</f>
        <v>92.8</v>
      </c>
      <c r="E3131" s="14" t="n">
        <f aca="false">Data_Clean!J3131*Assumptions!$B$8</f>
        <v>0</v>
      </c>
      <c r="F3131" s="14" t="n">
        <f aca="false">Data_Clean!K3131*Assumptions!$B$9</f>
        <v>0</v>
      </c>
      <c r="G3131" s="14" t="n">
        <f aca="false">Data_Clean!L3131*Assumptions!$B$10</f>
        <v>0</v>
      </c>
      <c r="H3131" s="14" t="n">
        <f aca="false">IF(OR(Data_Clean!M3131="",Data_Clean!N3131=""),0,Data_Clean!M3131*Data_Clean!N3131/100)*Assumptions!$B$13*Assumptions!$B$11</f>
        <v>283.908</v>
      </c>
      <c r="I3131" s="14" t="n">
        <f aca="false">Data_Clean!O3131*4*Assumptions!$B$12</f>
        <v>15.6912</v>
      </c>
      <c r="J3131" s="14" t="n">
        <f aca="false">SUM(B3131:I3131)</f>
        <v>479.86101</v>
      </c>
      <c r="K3131" s="16" t="n">
        <f aca="false">IF(Data_Clean!P3131="","",Assumptions!$B$15*0.5^(Data_Clean!P3131/Assumptions!$B$20))</f>
        <v>18.4671662001737</v>
      </c>
      <c r="L3131" s="16" t="n">
        <f aca="false">Assumptions!$B$16*MIN(1,LN(1+Data_Clean!Q3131)/LN(1+Assumptions!$B$21))</f>
        <v>12.8906482631789</v>
      </c>
      <c r="M3131" s="16" t="n">
        <f aca="false">Assumptions!$B$17*(0.6*MIN(1,Data_Clean!R3131/Assumptions!$B$22)+0.4*IF(Data_Clean!S3131="",0,Data_Clean!S3131))</f>
        <v>0.426</v>
      </c>
      <c r="N3131" s="16" t="n">
        <f aca="false">Assumptions!$B$18*MIN(1,(Data_Clean!F3131-1)/Assumptions!$B$23)</f>
        <v>15</v>
      </c>
      <c r="O3131" s="16" t="n">
        <f aca="false">Assumptions!$B$19*(0.4*IF(Data_Clean!E3131="",0,MIN(1,Data_Clean!E3131/12/Assumptions!$B$24))+0.35*IF(Data_Clean!D3131="Y",1,0)+0.25*(1-MIN(Data_Clean!T3131,3)/3))/IF(Data_Clean!E3131="",0.6,1)</f>
        <v>8.5</v>
      </c>
      <c r="P3131" s="16" t="n">
        <f aca="false">SUM(K3131:O3131)/(Assumptions!$D$5-IF(K3131="",Assumptions!$B$15,0))*100</f>
        <v>55.2838144633526</v>
      </c>
      <c r="Q3131" s="7" t="str">
        <f aca="false">IF(J3131&gt;=Assumptions!$B$26,"High",IF(J3131&gt;=Assumptions!$B$27,"Mid","Low"))</f>
        <v>Mid</v>
      </c>
      <c r="R3131" s="7" t="str">
        <f aca="false">IF(P3131&gt;=Assumptions!$B$28,"High",IF(P3131&gt;=Assumptions!$B$29,"Mid","Low"))</f>
        <v>Mid</v>
      </c>
      <c r="S3131" s="7" t="str">
        <f aca="false">INDEX(Assumptions!$B$33:$B$41,MATCH(Q3131&amp;"|"&amp;R3131,Assumptions!$A$33:$A$41,0))</f>
        <v>Established Core</v>
      </c>
      <c r="T3131" s="7" t="n">
        <f aca="false">IF(ISNUMBER(Data_Clean!V3131),J3131*Data_Clean!V3131,0)</f>
        <v>58.734987624</v>
      </c>
    </row>
    <row r="3132" customFormat="false" ht="15" hidden="false" customHeight="false" outlineLevel="0" collapsed="false">
      <c r="A3132" s="15" t="str">
        <f aca="false">Data_Clean!A3132</f>
        <v>CX103128</v>
      </c>
      <c r="B3132" s="14" t="n">
        <f aca="false">Data_Clean!G3132*Assumptions!$B$5</f>
        <v>76.61725</v>
      </c>
      <c r="C3132" s="14" t="n">
        <f aca="false">IF(Data_Clean!H3132="",0,Data_Clean!H3132)*Assumptions!$B$6</f>
        <v>43.52664</v>
      </c>
      <c r="D3132" s="14" t="n">
        <f aca="false">Data_Clean!I3132*Assumptions!$B$7</f>
        <v>0</v>
      </c>
      <c r="E3132" s="14" t="n">
        <f aca="false">Data_Clean!J3132*Assumptions!$B$8</f>
        <v>0</v>
      </c>
      <c r="F3132" s="14" t="n">
        <f aca="false">Data_Clean!K3132*Assumptions!$B$9</f>
        <v>0</v>
      </c>
      <c r="G3132" s="14" t="n">
        <f aca="false">Data_Clean!L3132*Assumptions!$B$10</f>
        <v>0</v>
      </c>
      <c r="H3132" s="14" t="n">
        <f aca="false">IF(OR(Data_Clean!M3132="",Data_Clean!N3132=""),0,Data_Clean!M3132*Data_Clean!N3132/100)*Assumptions!$B$13*Assumptions!$B$11</f>
        <v>233.28</v>
      </c>
      <c r="I3132" s="14" t="n">
        <f aca="false">Data_Clean!O3132*4*Assumptions!$B$12</f>
        <v>5.81712</v>
      </c>
      <c r="J3132" s="14" t="n">
        <f aca="false">SUM(B3132:I3132)</f>
        <v>359.24101</v>
      </c>
      <c r="K3132" s="16" t="n">
        <f aca="false">IF(Data_Clean!P3132="","",Assumptions!$B$15*0.5^(Data_Clean!P3132/Assumptions!$B$20))</f>
        <v>14.6573995265137</v>
      </c>
      <c r="L3132" s="16" t="n">
        <f aca="false">Assumptions!$B$16*MIN(1,LN(1+Data_Clean!Q3132)/LN(1+Assumptions!$B$21))</f>
        <v>11.2934465146257</v>
      </c>
      <c r="M3132" s="16" t="n">
        <f aca="false">Assumptions!$B$17*(0.6*MIN(1,Data_Clean!R3132/Assumptions!$B$22)+0.4*IF(Data_Clean!S3132="",0,Data_Clean!S3132))</f>
        <v>8.784</v>
      </c>
      <c r="N3132" s="16" t="n">
        <f aca="false">Assumptions!$B$18*MIN(1,(Data_Clean!F3132-1)/Assumptions!$B$23)</f>
        <v>15</v>
      </c>
      <c r="O3132" s="16" t="n">
        <f aca="false">Assumptions!$B$19*(0.4*IF(Data_Clean!E3132="",0,MIN(1,Data_Clean!E3132/12/Assumptions!$B$24))+0.35*IF(Data_Clean!D3132="Y",1,0)+0.25*(1-MIN(Data_Clean!T3132,3)/3))/IF(Data_Clean!E3132="",0.6,1)</f>
        <v>9.75</v>
      </c>
      <c r="P3132" s="16" t="n">
        <f aca="false">SUM(K3132:O3132)/(Assumptions!$D$5-IF(K3132="",Assumptions!$B$15,0))*100</f>
        <v>59.4848460411394</v>
      </c>
      <c r="Q3132" s="7" t="str">
        <f aca="false">IF(J3132&gt;=Assumptions!$B$26,"High",IF(J3132&gt;=Assumptions!$B$27,"Mid","Low"))</f>
        <v>Low</v>
      </c>
      <c r="R3132" s="7" t="str">
        <f aca="false">IF(P3132&gt;=Assumptions!$B$28,"High",IF(P3132&gt;=Assumptions!$B$29,"Mid","Low"))</f>
        <v>Mid</v>
      </c>
      <c r="S3132" s="7" t="str">
        <f aca="false">INDEX(Assumptions!$B$33:$B$41,MATCH(Q3132&amp;"|"&amp;R3132,Assumptions!$A$33:$A$41,0))</f>
        <v>Light Touch</v>
      </c>
      <c r="T3132" s="7" t="n">
        <f aca="false">IF(ISNUMBER(Data_Clean!V3132),J3132*Data_Clean!V3132,0)</f>
        <v>19.794179651</v>
      </c>
    </row>
    <row r="3133" customFormat="false" ht="15" hidden="false" customHeight="false" outlineLevel="0" collapsed="false">
      <c r="A3133" s="15" t="str">
        <f aca="false">Data_Clean!A3133</f>
        <v>CX103129</v>
      </c>
      <c r="B3133" s="14" t="n">
        <f aca="false">Data_Clean!G3133*Assumptions!$B$5</f>
        <v>43.3285</v>
      </c>
      <c r="C3133" s="14" t="n">
        <f aca="false">IF(Data_Clean!H3133="",0,Data_Clean!H3133)*Assumptions!$B$6</f>
        <v>167.43348</v>
      </c>
      <c r="D3133" s="14" t="n">
        <f aca="false">Data_Clean!I3133*Assumptions!$B$7</f>
        <v>377.6</v>
      </c>
      <c r="E3133" s="14" t="n">
        <f aca="false">Data_Clean!J3133*Assumptions!$B$8</f>
        <v>0</v>
      </c>
      <c r="F3133" s="14" t="n">
        <f aca="false">Data_Clean!K3133*Assumptions!$B$9</f>
        <v>1793</v>
      </c>
      <c r="G3133" s="14" t="n">
        <f aca="false">Data_Clean!L3133*Assumptions!$B$10</f>
        <v>0</v>
      </c>
      <c r="H3133" s="14" t="n">
        <f aca="false">IF(OR(Data_Clean!M3133="",Data_Clean!N3133=""),0,Data_Clean!M3133*Data_Clean!N3133/100)*Assumptions!$B$13*Assumptions!$B$11</f>
        <v>0</v>
      </c>
      <c r="I3133" s="14" t="n">
        <f aca="false">Data_Clean!O3133*4*Assumptions!$B$12</f>
        <v>0</v>
      </c>
      <c r="J3133" s="14" t="n">
        <f aca="false">SUM(B3133:I3133)</f>
        <v>2381.36198</v>
      </c>
      <c r="K3133" s="16" t="n">
        <f aca="false">IF(Data_Clean!P3133="","",Assumptions!$B$15*0.5^(Data_Clean!P3133/Assumptions!$B$20))</f>
        <v>0.00318805137925827</v>
      </c>
      <c r="L3133" s="16" t="n">
        <f aca="false">Assumptions!$B$16*MIN(1,LN(1+Data_Clean!Q3133)/LN(1+Assumptions!$B$21))</f>
        <v>0</v>
      </c>
      <c r="M3133" s="16" t="n">
        <f aca="false">Assumptions!$B$17*(0.6*MIN(1,Data_Clean!R3133/Assumptions!$B$22)+0.4*IF(Data_Clean!S3133="",0,Data_Clean!S3133))</f>
        <v>0</v>
      </c>
      <c r="N3133" s="16" t="n">
        <f aca="false">Assumptions!$B$18*MIN(1,(Data_Clean!F3133-1)/Assumptions!$B$23)</f>
        <v>15</v>
      </c>
      <c r="O3133" s="16" t="n">
        <f aca="false">Assumptions!$B$19*(0.4*IF(Data_Clean!E3133="",0,MIN(1,Data_Clean!E3133/12/Assumptions!$B$24))+0.35*IF(Data_Clean!D3133="Y",1,0)+0.25*(1-MIN(Data_Clean!T3133,3)/3))/IF(Data_Clean!E3133="",0.6,1)</f>
        <v>12.1</v>
      </c>
      <c r="P3133" s="16" t="n">
        <f aca="false">SUM(K3133:O3133)/(Assumptions!$D$5-IF(K3133="",Assumptions!$B$15,0))*100</f>
        <v>27.1031880513793</v>
      </c>
      <c r="Q3133" s="7" t="str">
        <f aca="false">IF(J3133&gt;=Assumptions!$B$26,"High",IF(J3133&gt;=Assumptions!$B$27,"Mid","Low"))</f>
        <v>High</v>
      </c>
      <c r="R3133" s="7" t="str">
        <f aca="false">IF(P3133&gt;=Assumptions!$B$28,"High",IF(P3133&gt;=Assumptions!$B$29,"Mid","Low"))</f>
        <v>Low</v>
      </c>
      <c r="S3133" s="7" t="str">
        <f aca="false">INDEX(Assumptions!$B$33:$B$41,MATCH(Q3133&amp;"|"&amp;R3133,Assumptions!$A$33:$A$41,0))</f>
        <v>Affluent Drifters</v>
      </c>
      <c r="T3133" s="7" t="n">
        <f aca="false">IF(ISNUMBER(Data_Clean!V3133),J3133*Data_Clean!V3133,0)</f>
        <v>364.824655336</v>
      </c>
    </row>
    <row r="3134" customFormat="false" ht="15" hidden="false" customHeight="false" outlineLevel="0" collapsed="false">
      <c r="A3134" s="15" t="str">
        <f aca="false">Data_Clean!A3134</f>
        <v>CX103130</v>
      </c>
      <c r="B3134" s="14" t="n">
        <f aca="false">Data_Clean!G3134*Assumptions!$B$5</f>
        <v>184.69</v>
      </c>
      <c r="C3134" s="14" t="n">
        <f aca="false">IF(Data_Clean!H3134="",0,Data_Clean!H3134)*Assumptions!$B$6</f>
        <v>0</v>
      </c>
      <c r="D3134" s="14" t="n">
        <f aca="false">Data_Clean!I3134*Assumptions!$B$7</f>
        <v>0</v>
      </c>
      <c r="E3134" s="14" t="n">
        <f aca="false">Data_Clean!J3134*Assumptions!$B$8</f>
        <v>125.1033</v>
      </c>
      <c r="F3134" s="14" t="n">
        <f aca="false">Data_Clean!K3134*Assumptions!$B$9</f>
        <v>0</v>
      </c>
      <c r="G3134" s="14" t="n">
        <f aca="false">Data_Clean!L3134*Assumptions!$B$10</f>
        <v>0</v>
      </c>
      <c r="H3134" s="14" t="n">
        <f aca="false">IF(OR(Data_Clean!M3134="",Data_Clean!N3134=""),0,Data_Clean!M3134*Data_Clean!N3134/100)*Assumptions!$B$13*Assumptions!$B$11</f>
        <v>549.822</v>
      </c>
      <c r="I3134" s="14" t="n">
        <f aca="false">Data_Clean!O3134*4*Assumptions!$B$12</f>
        <v>8.85264</v>
      </c>
      <c r="J3134" s="14" t="n">
        <f aca="false">SUM(B3134:I3134)</f>
        <v>868.46794</v>
      </c>
      <c r="K3134" s="16" t="n">
        <f aca="false">IF(Data_Clean!P3134="","",Assumptions!$B$15*0.5^(Data_Clean!P3134/Assumptions!$B$20))</f>
        <v>26.7269615442102</v>
      </c>
      <c r="L3134" s="16" t="n">
        <f aca="false">Assumptions!$B$16*MIN(1,LN(1+Data_Clean!Q3134)/LN(1+Assumptions!$B$21))</f>
        <v>13.5873179074216</v>
      </c>
      <c r="M3134" s="16" t="n">
        <f aca="false">Assumptions!$B$17*(0.6*MIN(1,Data_Clean!R3134/Assumptions!$B$22)+0.4*IF(Data_Clean!S3134="",0,Data_Clean!S3134))</f>
        <v>10.584</v>
      </c>
      <c r="N3134" s="16" t="n">
        <f aca="false">Assumptions!$B$18*MIN(1,(Data_Clean!F3134-1)/Assumptions!$B$23)</f>
        <v>10</v>
      </c>
      <c r="O3134" s="16" t="n">
        <f aca="false">Assumptions!$B$19*(0.4*IF(Data_Clean!E3134="",0,MIN(1,Data_Clean!E3134/12/Assumptions!$B$24))+0.35*IF(Data_Clean!D3134="Y",1,0)+0.25*(1-MIN(Data_Clean!T3134,3)/3))/IF(Data_Clean!E3134="",0.6,1)</f>
        <v>13.75</v>
      </c>
      <c r="P3134" s="16" t="n">
        <f aca="false">SUM(K3134:O3134)/(Assumptions!$D$5-IF(K3134="",Assumptions!$B$15,0))*100</f>
        <v>74.6482794516318</v>
      </c>
      <c r="Q3134" s="7" t="str">
        <f aca="false">IF(J3134&gt;=Assumptions!$B$26,"High",IF(J3134&gt;=Assumptions!$B$27,"Mid","Low"))</f>
        <v>Mid</v>
      </c>
      <c r="R3134" s="7" t="str">
        <f aca="false">IF(P3134&gt;=Assumptions!$B$28,"High",IF(P3134&gt;=Assumptions!$B$29,"Mid","Low"))</f>
        <v>High</v>
      </c>
      <c r="S3134" s="7" t="str">
        <f aca="false">INDEX(Assumptions!$B$33:$B$41,MATCH(Q3134&amp;"|"&amp;R3134,Assumptions!$A$33:$A$41,0))</f>
        <v>Engaged Builders</v>
      </c>
      <c r="T3134" s="7" t="n">
        <f aca="false">IF(ISNUMBER(Data_Clean!V3134),J3134*Data_Clean!V3134,0)</f>
        <v>53.323931516</v>
      </c>
    </row>
    <row r="3135" customFormat="false" ht="15" hidden="false" customHeight="false" outlineLevel="0" collapsed="false">
      <c r="A3135" s="15" t="str">
        <f aca="false">Data_Clean!A3135</f>
        <v>CX103131</v>
      </c>
      <c r="B3135" s="14" t="n">
        <f aca="false">Data_Clean!G3135*Assumptions!$B$5</f>
        <v>34.22275</v>
      </c>
      <c r="C3135" s="14" t="n">
        <f aca="false">IF(Data_Clean!H3135="",0,Data_Clean!H3135)*Assumptions!$B$6</f>
        <v>0</v>
      </c>
      <c r="D3135" s="14" t="n">
        <f aca="false">Data_Clean!I3135*Assumptions!$B$7</f>
        <v>22.4</v>
      </c>
      <c r="E3135" s="14" t="n">
        <f aca="false">Data_Clean!J3135*Assumptions!$B$8</f>
        <v>0</v>
      </c>
      <c r="F3135" s="14" t="n">
        <f aca="false">Data_Clean!K3135*Assumptions!$B$9</f>
        <v>0</v>
      </c>
      <c r="G3135" s="14" t="n">
        <f aca="false">Data_Clean!L3135*Assumptions!$B$10</f>
        <v>0</v>
      </c>
      <c r="H3135" s="14" t="n">
        <f aca="false">IF(OR(Data_Clean!M3135="",Data_Clean!N3135=""),0,Data_Clean!M3135*Data_Clean!N3135/100)*Assumptions!$B$13*Assumptions!$B$11</f>
        <v>0</v>
      </c>
      <c r="I3135" s="14" t="n">
        <f aca="false">Data_Clean!O3135*4*Assumptions!$B$12</f>
        <v>0</v>
      </c>
      <c r="J3135" s="14" t="n">
        <f aca="false">SUM(B3135:I3135)</f>
        <v>56.62275</v>
      </c>
      <c r="K3135" s="16" t="n">
        <f aca="false">IF(Data_Clean!P3135="","",Assumptions!$B$15*0.5^(Data_Clean!P3135/Assumptions!$B$20))</f>
        <v>27.9909897461042</v>
      </c>
      <c r="L3135" s="16" t="n">
        <f aca="false">Assumptions!$B$16*MIN(1,LN(1+Data_Clean!Q3135)/LN(1+Assumptions!$B$21))</f>
        <v>12.0537864630054</v>
      </c>
      <c r="M3135" s="16" t="n">
        <f aca="false">Assumptions!$B$17*(0.6*MIN(1,Data_Clean!R3135/Assumptions!$B$22)+0.4*IF(Data_Clean!S3135="",0,Data_Clean!S3135))</f>
        <v>3.918</v>
      </c>
      <c r="N3135" s="16" t="n">
        <f aca="false">Assumptions!$B$18*MIN(1,(Data_Clean!F3135-1)/Assumptions!$B$23)</f>
        <v>5</v>
      </c>
      <c r="O3135" s="16" t="n">
        <f aca="false">Assumptions!$B$19*(0.4*IF(Data_Clean!E3135="",0,MIN(1,Data_Clean!E3135/12/Assumptions!$B$24))+0.35*IF(Data_Clean!D3135="Y",1,0)+0.25*(1-MIN(Data_Clean!T3135,3)/3))/IF(Data_Clean!E3135="",0.6,1)</f>
        <v>9.75</v>
      </c>
      <c r="P3135" s="16" t="n">
        <f aca="false">SUM(K3135:O3135)/(Assumptions!$D$5-IF(K3135="",Assumptions!$B$15,0))*100</f>
        <v>58.7127762091096</v>
      </c>
      <c r="Q3135" s="7" t="str">
        <f aca="false">IF(J3135&gt;=Assumptions!$B$26,"High",IF(J3135&gt;=Assumptions!$B$27,"Mid","Low"))</f>
        <v>Low</v>
      </c>
      <c r="R3135" s="7" t="str">
        <f aca="false">IF(P3135&gt;=Assumptions!$B$28,"High",IF(P3135&gt;=Assumptions!$B$29,"Mid","Low"))</f>
        <v>Mid</v>
      </c>
      <c r="S3135" s="7" t="str">
        <f aca="false">INDEX(Assumptions!$B$33:$B$41,MATCH(Q3135&amp;"|"&amp;R3135,Assumptions!$A$33:$A$41,0))</f>
        <v>Light Touch</v>
      </c>
      <c r="T3135" s="7" t="n">
        <f aca="false">IF(ISNUMBER(Data_Clean!V3135),J3135*Data_Clean!V3135,0)</f>
        <v>4.33730265</v>
      </c>
    </row>
    <row r="3136" customFormat="false" ht="15" hidden="false" customHeight="false" outlineLevel="0" collapsed="false">
      <c r="A3136" s="15" t="str">
        <f aca="false">Data_Clean!A3136</f>
        <v>CX103132</v>
      </c>
      <c r="B3136" s="14" t="n">
        <f aca="false">Data_Clean!G3136*Assumptions!$B$5</f>
        <v>436.7935</v>
      </c>
      <c r="C3136" s="14" t="n">
        <f aca="false">IF(Data_Clean!H3136="",0,Data_Clean!H3136)*Assumptions!$B$6</f>
        <v>0</v>
      </c>
      <c r="D3136" s="14" t="n">
        <f aca="false">Data_Clean!I3136*Assumptions!$B$7</f>
        <v>0</v>
      </c>
      <c r="E3136" s="14" t="n">
        <f aca="false">Data_Clean!J3136*Assumptions!$B$8</f>
        <v>0</v>
      </c>
      <c r="F3136" s="14" t="n">
        <f aca="false">Data_Clean!K3136*Assumptions!$B$9</f>
        <v>0</v>
      </c>
      <c r="G3136" s="14" t="n">
        <f aca="false">Data_Clean!L3136*Assumptions!$B$10</f>
        <v>0</v>
      </c>
      <c r="H3136" s="14" t="n">
        <f aca="false">IF(OR(Data_Clean!M3136="",Data_Clean!N3136=""),0,Data_Clean!M3136*Data_Clean!N3136/100)*Assumptions!$B$13*Assumptions!$B$11</f>
        <v>0</v>
      </c>
      <c r="I3136" s="14" t="n">
        <f aca="false">Data_Clean!O3136*4*Assumptions!$B$12</f>
        <v>14.81328</v>
      </c>
      <c r="J3136" s="14" t="n">
        <f aca="false">SUM(B3136:I3136)</f>
        <v>451.60678</v>
      </c>
      <c r="K3136" s="16" t="n">
        <f aca="false">IF(Data_Clean!P3136="","",Assumptions!$B$15*0.5^(Data_Clean!P3136/Assumptions!$B$20))</f>
        <v>26.7269615442102</v>
      </c>
      <c r="L3136" s="16" t="n">
        <f aca="false">Assumptions!$B$16*MIN(1,LN(1+Data_Clean!Q3136)/LN(1+Assumptions!$B$21))</f>
        <v>13.5873179074216</v>
      </c>
      <c r="M3136" s="16" t="n">
        <f aca="false">Assumptions!$B$17*(0.6*MIN(1,Data_Clean!R3136/Assumptions!$B$22)+0.4*IF(Data_Clean!S3136="",0,Data_Clean!S3136))</f>
        <v>9.21</v>
      </c>
      <c r="N3136" s="16" t="n">
        <f aca="false">Assumptions!$B$18*MIN(1,(Data_Clean!F3136-1)/Assumptions!$B$23)</f>
        <v>5</v>
      </c>
      <c r="O3136" s="16" t="n">
        <f aca="false">Assumptions!$B$19*(0.4*IF(Data_Clean!E3136="",0,MIN(1,Data_Clean!E3136/12/Assumptions!$B$24))+0.35*IF(Data_Clean!D3136="Y",1,0)+0.25*(1-MIN(Data_Clean!T3136,3)/3))/IF(Data_Clean!E3136="",0.6,1)</f>
        <v>8.5</v>
      </c>
      <c r="P3136" s="16" t="n">
        <f aca="false">SUM(K3136:O3136)/(Assumptions!$D$5-IF(K3136="",Assumptions!$B$15,0))*100</f>
        <v>63.0242794516317</v>
      </c>
      <c r="Q3136" s="7" t="str">
        <f aca="false">IF(J3136&gt;=Assumptions!$B$26,"High",IF(J3136&gt;=Assumptions!$B$27,"Mid","Low"))</f>
        <v>Mid</v>
      </c>
      <c r="R3136" s="7" t="str">
        <f aca="false">IF(P3136&gt;=Assumptions!$B$28,"High",IF(P3136&gt;=Assumptions!$B$29,"Mid","Low"))</f>
        <v>Mid</v>
      </c>
      <c r="S3136" s="7" t="str">
        <f aca="false">INDEX(Assumptions!$B$33:$B$41,MATCH(Q3136&amp;"|"&amp;R3136,Assumptions!$A$33:$A$41,0))</f>
        <v>Established Core</v>
      </c>
      <c r="T3136" s="7" t="n">
        <f aca="false">IF(ISNUMBER(Data_Clean!V3136),J3136*Data_Clean!V3136,0)</f>
        <v>49.947709868</v>
      </c>
    </row>
    <row r="3137" customFormat="false" ht="15" hidden="false" customHeight="false" outlineLevel="0" collapsed="false">
      <c r="A3137" s="15" t="str">
        <f aca="false">Data_Clean!A3137</f>
        <v>CX103133</v>
      </c>
      <c r="B3137" s="14" t="n">
        <f aca="false">Data_Clean!G3137*Assumptions!$B$5</f>
        <v>89.83125</v>
      </c>
      <c r="C3137" s="14" t="n">
        <f aca="false">IF(Data_Clean!H3137="",0,Data_Clean!H3137)*Assumptions!$B$6</f>
        <v>233.5248</v>
      </c>
      <c r="D3137" s="14" t="n">
        <f aca="false">Data_Clean!I3137*Assumptions!$B$7</f>
        <v>0</v>
      </c>
      <c r="E3137" s="14" t="n">
        <f aca="false">Data_Clean!J3137*Assumptions!$B$8</f>
        <v>1750.413825</v>
      </c>
      <c r="F3137" s="14" t="n">
        <f aca="false">Data_Clean!K3137*Assumptions!$B$9</f>
        <v>0</v>
      </c>
      <c r="G3137" s="14" t="n">
        <f aca="false">Data_Clean!L3137*Assumptions!$B$10</f>
        <v>289.8</v>
      </c>
      <c r="H3137" s="14" t="n">
        <f aca="false">IF(OR(Data_Clean!M3137="",Data_Clean!N3137=""),0,Data_Clean!M3137*Data_Clean!N3137/100)*Assumptions!$B$13*Assumptions!$B$11</f>
        <v>0</v>
      </c>
      <c r="I3137" s="14" t="n">
        <f aca="false">Data_Clean!O3137*4*Assumptions!$B$12</f>
        <v>0</v>
      </c>
      <c r="J3137" s="14" t="n">
        <f aca="false">SUM(B3137:I3137)</f>
        <v>2363.569875</v>
      </c>
      <c r="K3137" s="16" t="n">
        <f aca="false">IF(Data_Clean!P3137="","",Assumptions!$B$15*0.5^(Data_Clean!P3137/Assumptions!$B$20))</f>
        <v>20.2552491925229</v>
      </c>
      <c r="L3137" s="16" t="n">
        <f aca="false">Assumptions!$B$16*MIN(1,LN(1+Data_Clean!Q3137)/LN(1+Assumptions!$B$21))</f>
        <v>15.5872929926646</v>
      </c>
      <c r="M3137" s="16" t="n">
        <f aca="false">Assumptions!$B$17*(0.6*MIN(1,Data_Clean!R3137/Assumptions!$B$22)+0.4*IF(Data_Clean!S3137="",0,Data_Clean!S3137))</f>
        <v>8.412</v>
      </c>
      <c r="N3137" s="16" t="n">
        <f aca="false">Assumptions!$B$18*MIN(1,(Data_Clean!F3137-1)/Assumptions!$B$23)</f>
        <v>15</v>
      </c>
      <c r="O3137" s="16" t="n">
        <f aca="false">Assumptions!$B$19*(0.4*IF(Data_Clean!E3137="",0,MIN(1,Data_Clean!E3137/12/Assumptions!$B$24))+0.35*IF(Data_Clean!D3137="Y",1,0)+0.25*(1-MIN(Data_Clean!T3137,3)/3))/IF(Data_Clean!E3137="",0.6,1)</f>
        <v>9.1</v>
      </c>
      <c r="P3137" s="16" t="n">
        <f aca="false">SUM(K3137:O3137)/(Assumptions!$D$5-IF(K3137="",Assumptions!$B$15,0))*100</f>
        <v>68.3545421851875</v>
      </c>
      <c r="Q3137" s="7" t="str">
        <f aca="false">IF(J3137&gt;=Assumptions!$B$26,"High",IF(J3137&gt;=Assumptions!$B$27,"Mid","Low"))</f>
        <v>High</v>
      </c>
      <c r="R3137" s="7" t="str">
        <f aca="false">IF(P3137&gt;=Assumptions!$B$28,"High",IF(P3137&gt;=Assumptions!$B$29,"Mid","Low"))</f>
        <v>Mid</v>
      </c>
      <c r="S3137" s="7" t="str">
        <f aca="false">INDEX(Assumptions!$B$33:$B$41,MATCH(Q3137&amp;"|"&amp;R3137,Assumptions!$A$33:$A$41,0))</f>
        <v>Established Core</v>
      </c>
      <c r="T3137" s="7" t="n">
        <f aca="false">IF(ISNUMBER(Data_Clean!V3137),J3137*Data_Clean!V3137,0)</f>
        <v>77.2887349125</v>
      </c>
    </row>
    <row r="3138" customFormat="false" ht="15" hidden="false" customHeight="false" outlineLevel="0" collapsed="false">
      <c r="A3138" s="15" t="str">
        <f aca="false">Data_Clean!A3138</f>
        <v>CX103134</v>
      </c>
      <c r="B3138" s="14" t="n">
        <f aca="false">Data_Clean!G3138*Assumptions!$B$5</f>
        <v>166.55125</v>
      </c>
      <c r="C3138" s="14" t="n">
        <f aca="false">IF(Data_Clean!H3138="",0,Data_Clean!H3138)*Assumptions!$B$6</f>
        <v>326.85336</v>
      </c>
      <c r="D3138" s="14" t="n">
        <f aca="false">Data_Clean!I3138*Assumptions!$B$7</f>
        <v>0</v>
      </c>
      <c r="E3138" s="14" t="n">
        <f aca="false">Data_Clean!J3138*Assumptions!$B$8</f>
        <v>0</v>
      </c>
      <c r="F3138" s="14" t="n">
        <f aca="false">Data_Clean!K3138*Assumptions!$B$9</f>
        <v>3922.6</v>
      </c>
      <c r="G3138" s="14" t="n">
        <f aca="false">Data_Clean!L3138*Assumptions!$B$10</f>
        <v>0</v>
      </c>
      <c r="H3138" s="14" t="n">
        <f aca="false">IF(OR(Data_Clean!M3138="",Data_Clean!N3138=""),0,Data_Clean!M3138*Data_Clean!N3138/100)*Assumptions!$B$13*Assumptions!$B$11</f>
        <v>0</v>
      </c>
      <c r="I3138" s="14" t="n">
        <f aca="false">Data_Clean!O3138*4*Assumptions!$B$12</f>
        <v>0</v>
      </c>
      <c r="J3138" s="14" t="n">
        <f aca="false">SUM(B3138:I3138)</f>
        <v>4416.00461</v>
      </c>
      <c r="K3138" s="16" t="n">
        <f aca="false">IF(Data_Clean!P3138="","",Assumptions!$B$15*0.5^(Data_Clean!P3138/Assumptions!$B$20))</f>
        <v>22.735748497656</v>
      </c>
      <c r="L3138" s="16" t="n">
        <f aca="false">Assumptions!$B$16*MIN(1,LN(1+Data_Clean!Q3138)/LN(1+Assumptions!$B$21))</f>
        <v>11.2934465146257</v>
      </c>
      <c r="M3138" s="16" t="n">
        <f aca="false">Assumptions!$B$17*(0.6*MIN(1,Data_Clean!R3138/Assumptions!$B$22)+0.4*IF(Data_Clean!S3138="",0,Data_Clean!S3138))</f>
        <v>6.024</v>
      </c>
      <c r="N3138" s="16" t="n">
        <f aca="false">Assumptions!$B$18*MIN(1,(Data_Clean!F3138-1)/Assumptions!$B$23)</f>
        <v>10</v>
      </c>
      <c r="O3138" s="16" t="n">
        <f aca="false">Assumptions!$B$19*(0.4*IF(Data_Clean!E3138="",0,MIN(1,Data_Clean!E3138/12/Assumptions!$B$24))+0.35*IF(Data_Clean!D3138="Y",1,0)+0.25*(1-MIN(Data_Clean!T3138,3)/3))/IF(Data_Clean!E3138="",0.6,1)</f>
        <v>9.75</v>
      </c>
      <c r="P3138" s="16" t="n">
        <f aca="false">SUM(K3138:O3138)/(Assumptions!$D$5-IF(K3138="",Assumptions!$B$15,0))*100</f>
        <v>59.8031950122816</v>
      </c>
      <c r="Q3138" s="7" t="str">
        <f aca="false">IF(J3138&gt;=Assumptions!$B$26,"High",IF(J3138&gt;=Assumptions!$B$27,"Mid","Low"))</f>
        <v>High</v>
      </c>
      <c r="R3138" s="7" t="str">
        <f aca="false">IF(P3138&gt;=Assumptions!$B$28,"High",IF(P3138&gt;=Assumptions!$B$29,"Mid","Low"))</f>
        <v>Mid</v>
      </c>
      <c r="S3138" s="7" t="str">
        <f aca="false">INDEX(Assumptions!$B$33:$B$41,MATCH(Q3138&amp;"|"&amp;R3138,Assumptions!$A$33:$A$41,0))</f>
        <v>Established Core</v>
      </c>
      <c r="T3138" s="7" t="n">
        <f aca="false">IF(ISNUMBER(Data_Clean!V3138),J3138*Data_Clean!V3138,0)</f>
        <v>605.875832492</v>
      </c>
    </row>
    <row r="3139" customFormat="false" ht="15" hidden="false" customHeight="false" outlineLevel="0" collapsed="false">
      <c r="A3139" s="15" t="str">
        <f aca="false">Data_Clean!A3139</f>
        <v>CX103135</v>
      </c>
      <c r="B3139" s="14" t="n">
        <f aca="false">Data_Clean!G3139*Assumptions!$B$5</f>
        <v>68.8335</v>
      </c>
      <c r="C3139" s="14" t="n">
        <f aca="false">IF(Data_Clean!H3139="",0,Data_Clean!H3139)*Assumptions!$B$6</f>
        <v>190.82772</v>
      </c>
      <c r="D3139" s="14" t="n">
        <f aca="false">Data_Clean!I3139*Assumptions!$B$7</f>
        <v>0</v>
      </c>
      <c r="E3139" s="14" t="n">
        <f aca="false">Data_Clean!J3139*Assumptions!$B$8</f>
        <v>0</v>
      </c>
      <c r="F3139" s="14" t="n">
        <f aca="false">Data_Clean!K3139*Assumptions!$B$9</f>
        <v>832.7</v>
      </c>
      <c r="G3139" s="14" t="n">
        <f aca="false">Data_Clean!L3139*Assumptions!$B$10</f>
        <v>841.05</v>
      </c>
      <c r="H3139" s="14" t="n">
        <f aca="false">IF(OR(Data_Clean!M3139="",Data_Clean!N3139=""),0,Data_Clean!M3139*Data_Clean!N3139/100)*Assumptions!$B$13*Assumptions!$B$11</f>
        <v>91.728</v>
      </c>
      <c r="I3139" s="14" t="n">
        <f aca="false">Data_Clean!O3139*4*Assumptions!$B$12</f>
        <v>32.46864</v>
      </c>
      <c r="J3139" s="14" t="n">
        <f aca="false">SUM(B3139:I3139)</f>
        <v>2057.60786</v>
      </c>
      <c r="K3139" s="16" t="n">
        <f aca="false">IF(Data_Clean!P3139="","",Assumptions!$B$15*0.5^(Data_Clean!P3139/Assumptions!$B$20))</f>
        <v>26.7269615442102</v>
      </c>
      <c r="L3139" s="16" t="n">
        <f aca="false">Assumptions!$B$16*MIN(1,LN(1+Data_Clean!Q3139)/LN(1+Assumptions!$B$21))</f>
        <v>16.0563626167747</v>
      </c>
      <c r="M3139" s="16" t="n">
        <f aca="false">Assumptions!$B$17*(0.6*MIN(1,Data_Clean!R3139/Assumptions!$B$22)+0.4*IF(Data_Clean!S3139="",0,Data_Clean!S3139))</f>
        <v>4.77</v>
      </c>
      <c r="N3139" s="16" t="n">
        <f aca="false">Assumptions!$B$18*MIN(1,(Data_Clean!F3139-1)/Assumptions!$B$23)</f>
        <v>20</v>
      </c>
      <c r="O3139" s="16" t="n">
        <f aca="false">Assumptions!$B$19*(0.4*IF(Data_Clean!E3139="",0,MIN(1,Data_Clean!E3139/12/Assumptions!$B$24))+0.35*IF(Data_Clean!D3139="Y",1,0)+0.25*(1-MIN(Data_Clean!T3139,3)/3))/IF(Data_Clean!E3139="",0.6,1)</f>
        <v>10.7</v>
      </c>
      <c r="P3139" s="16" t="n">
        <f aca="false">SUM(K3139:O3139)/(Assumptions!$D$5-IF(K3139="",Assumptions!$B$15,0))*100</f>
        <v>78.2533241609849</v>
      </c>
      <c r="Q3139" s="7" t="str">
        <f aca="false">IF(J3139&gt;=Assumptions!$B$26,"High",IF(J3139&gt;=Assumptions!$B$27,"Mid","Low"))</f>
        <v>High</v>
      </c>
      <c r="R3139" s="7" t="str">
        <f aca="false">IF(P3139&gt;=Assumptions!$B$28,"High",IF(P3139&gt;=Assumptions!$B$29,"Mid","Low"))</f>
        <v>High</v>
      </c>
      <c r="S3139" s="7" t="str">
        <f aca="false">INDEX(Assumptions!$B$33:$B$41,MATCH(Q3139&amp;"|"&amp;R3139,Assumptions!$A$33:$A$41,0))</f>
        <v>Premier Advocates</v>
      </c>
      <c r="T3139" s="7" t="n">
        <f aca="false">IF(ISNUMBER(Data_Clean!V3139),J3139*Data_Clean!V3139,0)</f>
        <v>32.304443402</v>
      </c>
    </row>
    <row r="3140" customFormat="false" ht="15" hidden="false" customHeight="false" outlineLevel="0" collapsed="false">
      <c r="A3140" s="15" t="str">
        <f aca="false">Data_Clean!A3140</f>
        <v>CX103136</v>
      </c>
      <c r="B3140" s="14" t="n">
        <f aca="false">Data_Clean!G3140*Assumptions!$B$5</f>
        <v>101.626</v>
      </c>
      <c r="C3140" s="14" t="n">
        <f aca="false">IF(Data_Clean!H3140="",0,Data_Clean!H3140)*Assumptions!$B$6</f>
        <v>0</v>
      </c>
      <c r="D3140" s="14" t="n">
        <f aca="false">Data_Clean!I3140*Assumptions!$B$7</f>
        <v>0</v>
      </c>
      <c r="E3140" s="14" t="n">
        <f aca="false">Data_Clean!J3140*Assumptions!$B$8</f>
        <v>1202.3733</v>
      </c>
      <c r="F3140" s="14" t="n">
        <f aca="false">Data_Clean!K3140*Assumptions!$B$9</f>
        <v>0</v>
      </c>
      <c r="G3140" s="14" t="n">
        <f aca="false">Data_Clean!L3140*Assumptions!$B$10</f>
        <v>0</v>
      </c>
      <c r="H3140" s="14" t="n">
        <f aca="false">IF(OR(Data_Clean!M3140="",Data_Clean!N3140=""),0,Data_Clean!M3140*Data_Clean!N3140/100)*Assumptions!$B$13*Assumptions!$B$11</f>
        <v>318.78</v>
      </c>
      <c r="I3140" s="14" t="n">
        <f aca="false">Data_Clean!O3140*4*Assumptions!$B$12</f>
        <v>6.74352</v>
      </c>
      <c r="J3140" s="14" t="n">
        <f aca="false">SUM(B3140:I3140)</f>
        <v>1629.52282</v>
      </c>
      <c r="K3140" s="16" t="n">
        <f aca="false">IF(Data_Clean!P3140="","",Assumptions!$B$15*0.5^(Data_Clean!P3140/Assumptions!$B$20))</f>
        <v>21.7090385616057</v>
      </c>
      <c r="L3140" s="16" t="n">
        <f aca="false">Assumptions!$B$16*MIN(1,LN(1+Data_Clean!Q3140)/LN(1+Assumptions!$B$21))</f>
        <v>10.362865626271</v>
      </c>
      <c r="M3140" s="16" t="n">
        <f aca="false">Assumptions!$B$17*(0.6*MIN(1,Data_Clean!R3140/Assumptions!$B$22)+0.4*IF(Data_Clean!S3140="",0,Data_Clean!S3140))</f>
        <v>9.786</v>
      </c>
      <c r="N3140" s="16" t="n">
        <f aca="false">Assumptions!$B$18*MIN(1,(Data_Clean!F3140-1)/Assumptions!$B$23)</f>
        <v>10</v>
      </c>
      <c r="O3140" s="16" t="n">
        <f aca="false">Assumptions!$B$19*(0.4*IF(Data_Clean!E3140="",0,MIN(1,Data_Clean!E3140/12/Assumptions!$B$24))+0.35*IF(Data_Clean!D3140="Y",1,0)+0.25*(1-MIN(Data_Clean!T3140,3)/3))/IF(Data_Clean!E3140="",0.6,1)</f>
        <v>3</v>
      </c>
      <c r="P3140" s="16" t="n">
        <f aca="false">SUM(K3140:O3140)/(Assumptions!$D$5-IF(K3140="",Assumptions!$B$15,0))*100</f>
        <v>54.8579041878767</v>
      </c>
      <c r="Q3140" s="7" t="str">
        <f aca="false">IF(J3140&gt;=Assumptions!$B$26,"High",IF(J3140&gt;=Assumptions!$B$27,"Mid","Low"))</f>
        <v>High</v>
      </c>
      <c r="R3140" s="7" t="str">
        <f aca="false">IF(P3140&gt;=Assumptions!$B$28,"High",IF(P3140&gt;=Assumptions!$B$29,"Mid","Low"))</f>
        <v>Mid</v>
      </c>
      <c r="S3140" s="7" t="str">
        <f aca="false">INDEX(Assumptions!$B$33:$B$41,MATCH(Q3140&amp;"|"&amp;R3140,Assumptions!$A$33:$A$41,0))</f>
        <v>Established Core</v>
      </c>
      <c r="T3140" s="7" t="n">
        <f aca="false">IF(ISNUMBER(Data_Clean!V3140),J3140*Data_Clean!V3140,0)</f>
        <v>297.224962368</v>
      </c>
    </row>
    <row r="3141" customFormat="false" ht="15" hidden="false" customHeight="false" outlineLevel="0" collapsed="false">
      <c r="A3141" s="15" t="str">
        <f aca="false">Data_Clean!A3141</f>
        <v>CX103137</v>
      </c>
      <c r="B3141" s="14" t="n">
        <f aca="false">Data_Clean!G3141*Assumptions!$B$5</f>
        <v>148.62725</v>
      </c>
      <c r="C3141" s="14" t="n">
        <f aca="false">IF(Data_Clean!H3141="",0,Data_Clean!H3141)*Assumptions!$B$6</f>
        <v>0</v>
      </c>
      <c r="D3141" s="14" t="n">
        <f aca="false">Data_Clean!I3141*Assumptions!$B$7</f>
        <v>0</v>
      </c>
      <c r="E3141" s="14" t="n">
        <f aca="false">Data_Clean!J3141*Assumptions!$B$8</f>
        <v>0</v>
      </c>
      <c r="F3141" s="14" t="n">
        <f aca="false">Data_Clean!K3141*Assumptions!$B$9</f>
        <v>0</v>
      </c>
      <c r="G3141" s="14" t="n">
        <f aca="false">Data_Clean!L3141*Assumptions!$B$10</f>
        <v>922.95</v>
      </c>
      <c r="H3141" s="14" t="n">
        <f aca="false">IF(OR(Data_Clean!M3141="",Data_Clean!N3141=""),0,Data_Clean!M3141*Data_Clean!N3141/100)*Assumptions!$B$13*Assumptions!$B$11</f>
        <v>0</v>
      </c>
      <c r="I3141" s="14" t="n">
        <f aca="false">Data_Clean!O3141*4*Assumptions!$B$12</f>
        <v>0</v>
      </c>
      <c r="J3141" s="14" t="n">
        <f aca="false">SUM(B3141:I3141)</f>
        <v>1071.57725</v>
      </c>
      <c r="K3141" s="16" t="n">
        <f aca="false">IF(Data_Clean!P3141="","",Assumptions!$B$15*0.5^(Data_Clean!P3141/Assumptions!$B$20))</f>
        <v>27.9909897461042</v>
      </c>
      <c r="L3141" s="16" t="n">
        <f aca="false">Assumptions!$B$16*MIN(1,LN(1+Data_Clean!Q3141)/LN(1+Assumptions!$B$21))</f>
        <v>17.0747430409834</v>
      </c>
      <c r="M3141" s="16" t="n">
        <f aca="false">Assumptions!$B$17*(0.6*MIN(1,Data_Clean!R3141/Assumptions!$B$22)+0.4*IF(Data_Clean!S3141="",0,Data_Clean!S3141))</f>
        <v>14.418</v>
      </c>
      <c r="N3141" s="16" t="n">
        <f aca="false">Assumptions!$B$18*MIN(1,(Data_Clean!F3141-1)/Assumptions!$B$23)</f>
        <v>5</v>
      </c>
      <c r="O3141" s="16" t="n">
        <f aca="false">Assumptions!$B$19*(0.4*IF(Data_Clean!E3141="",0,MIN(1,Data_Clean!E3141/12/Assumptions!$B$24))+0.35*IF(Data_Clean!D3141="Y",1,0)+0.25*(1-MIN(Data_Clean!T3141,3)/3))/IF(Data_Clean!E3141="",0.6,1)</f>
        <v>13.75</v>
      </c>
      <c r="P3141" s="16" t="n">
        <f aca="false">SUM(K3141:O3141)/(Assumptions!$D$5-IF(K3141="",Assumptions!$B$15,0))*100</f>
        <v>78.2337327870876</v>
      </c>
      <c r="Q3141" s="7" t="str">
        <f aca="false">IF(J3141&gt;=Assumptions!$B$26,"High",IF(J3141&gt;=Assumptions!$B$27,"Mid","Low"))</f>
        <v>Mid</v>
      </c>
      <c r="R3141" s="7" t="str">
        <f aca="false">IF(P3141&gt;=Assumptions!$B$28,"High",IF(P3141&gt;=Assumptions!$B$29,"Mid","Low"))</f>
        <v>High</v>
      </c>
      <c r="S3141" s="7" t="str">
        <f aca="false">INDEX(Assumptions!$B$33:$B$41,MATCH(Q3141&amp;"|"&amp;R3141,Assumptions!$A$33:$A$41,0))</f>
        <v>Engaged Builders</v>
      </c>
      <c r="T3141" s="7" t="n">
        <f aca="false">IF(ISNUMBER(Data_Clean!V3141),J3141*Data_Clean!V3141,0)</f>
        <v>70.831256225</v>
      </c>
    </row>
    <row r="3142" customFormat="false" ht="15" hidden="false" customHeight="false" outlineLevel="0" collapsed="false">
      <c r="A3142" s="15" t="str">
        <f aca="false">Data_Clean!A3142</f>
        <v>CX103138</v>
      </c>
      <c r="B3142" s="14" t="n">
        <f aca="false">Data_Clean!G3142*Assumptions!$B$5</f>
        <v>40.17275</v>
      </c>
      <c r="C3142" s="14" t="n">
        <f aca="false">IF(Data_Clean!H3142="",0,Data_Clean!H3142)*Assumptions!$B$6</f>
        <v>0</v>
      </c>
      <c r="D3142" s="14" t="n">
        <f aca="false">Data_Clean!I3142*Assumptions!$B$7</f>
        <v>0</v>
      </c>
      <c r="E3142" s="14" t="n">
        <f aca="false">Data_Clean!J3142*Assumptions!$B$8</f>
        <v>0</v>
      </c>
      <c r="F3142" s="14" t="n">
        <f aca="false">Data_Clean!K3142*Assumptions!$B$9</f>
        <v>0</v>
      </c>
      <c r="G3142" s="14" t="n">
        <f aca="false">Data_Clean!L3142*Assumptions!$B$10</f>
        <v>0</v>
      </c>
      <c r="H3142" s="14" t="n">
        <f aca="false">IF(OR(Data_Clean!M3142="",Data_Clean!N3142=""),0,Data_Clean!M3142*Data_Clean!N3142/100)*Assumptions!$B$13*Assumptions!$B$11</f>
        <v>49.95</v>
      </c>
      <c r="I3142" s="14" t="n">
        <f aca="false">Data_Clean!O3142*4*Assumptions!$B$12</f>
        <v>3.108</v>
      </c>
      <c r="J3142" s="14" t="n">
        <f aca="false">SUM(B3142:I3142)</f>
        <v>93.23075</v>
      </c>
      <c r="K3142" s="16" t="n">
        <f aca="false">IF(Data_Clean!P3142="","",Assumptions!$B$15*0.5^(Data_Clean!P3142/Assumptions!$B$20))</f>
        <v>30</v>
      </c>
      <c r="L3142" s="16" t="n">
        <f aca="false">Assumptions!$B$16*MIN(1,LN(1+Data_Clean!Q3142)/LN(1+Assumptions!$B$21))</f>
        <v>11.0057238927514</v>
      </c>
      <c r="M3142" s="16" t="n">
        <f aca="false">Assumptions!$B$17*(0.6*MIN(1,Data_Clean!R3142/Assumptions!$B$22)+0.4*IF(Data_Clean!S3142="",0,Data_Clean!S3142))</f>
        <v>6.144</v>
      </c>
      <c r="N3142" s="16" t="n">
        <f aca="false">Assumptions!$B$18*MIN(1,(Data_Clean!F3142-1)/Assumptions!$B$23)</f>
        <v>5</v>
      </c>
      <c r="O3142" s="16" t="n">
        <f aca="false">Assumptions!$B$19*(0.4*IF(Data_Clean!E3142="",0,MIN(1,Data_Clean!E3142/12/Assumptions!$B$24))+0.35*IF(Data_Clean!D3142="Y",1,0)+0.25*(1-MIN(Data_Clean!T3142,3)/3))/IF(Data_Clean!E3142="",0.6,1)</f>
        <v>15</v>
      </c>
      <c r="P3142" s="16" t="n">
        <f aca="false">SUM(K3142:O3142)/(Assumptions!$D$5-IF(K3142="",Assumptions!$B$15,0))*100</f>
        <v>67.1497238927514</v>
      </c>
      <c r="Q3142" s="7" t="str">
        <f aca="false">IF(J3142&gt;=Assumptions!$B$26,"High",IF(J3142&gt;=Assumptions!$B$27,"Mid","Low"))</f>
        <v>Low</v>
      </c>
      <c r="R3142" s="7" t="str">
        <f aca="false">IF(P3142&gt;=Assumptions!$B$28,"High",IF(P3142&gt;=Assumptions!$B$29,"Mid","Low"))</f>
        <v>Mid</v>
      </c>
      <c r="S3142" s="7" t="str">
        <f aca="false">INDEX(Assumptions!$B$33:$B$41,MATCH(Q3142&amp;"|"&amp;R3142,Assumptions!$A$33:$A$41,0))</f>
        <v>Light Touch</v>
      </c>
      <c r="T3142" s="7" t="n">
        <f aca="false">IF(ISNUMBER(Data_Clean!V3142),J3142*Data_Clean!V3142,0)</f>
        <v>3.906368425</v>
      </c>
    </row>
    <row r="3143" customFormat="false" ht="15" hidden="false" customHeight="false" outlineLevel="0" collapsed="false">
      <c r="A3143" s="15" t="str">
        <f aca="false">Data_Clean!A3143</f>
        <v>CX103139</v>
      </c>
      <c r="B3143" s="14" t="n">
        <f aca="false">Data_Clean!G3143*Assumptions!$B$5</f>
        <v>128.54125</v>
      </c>
      <c r="C3143" s="14" t="n">
        <f aca="false">IF(Data_Clean!H3143="",0,Data_Clean!H3143)*Assumptions!$B$6</f>
        <v>0</v>
      </c>
      <c r="D3143" s="14" t="n">
        <f aca="false">Data_Clean!I3143*Assumptions!$B$7</f>
        <v>268.8</v>
      </c>
      <c r="E3143" s="14" t="n">
        <f aca="false">Data_Clean!J3143*Assumptions!$B$8</f>
        <v>686.2995</v>
      </c>
      <c r="F3143" s="14" t="n">
        <f aca="false">Data_Clean!K3143*Assumptions!$B$9</f>
        <v>0</v>
      </c>
      <c r="G3143" s="14" t="n">
        <f aca="false">Data_Clean!L3143*Assumptions!$B$10</f>
        <v>0</v>
      </c>
      <c r="H3143" s="14" t="n">
        <f aca="false">IF(OR(Data_Clean!M3143="",Data_Clean!N3143=""),0,Data_Clean!M3143*Data_Clean!N3143/100)*Assumptions!$B$13*Assumptions!$B$11</f>
        <v>0</v>
      </c>
      <c r="I3143" s="14" t="n">
        <f aca="false">Data_Clean!O3143*4*Assumptions!$B$12</f>
        <v>0</v>
      </c>
      <c r="J3143" s="14" t="n">
        <f aca="false">SUM(B3143:I3143)</f>
        <v>1083.64075</v>
      </c>
      <c r="K3143" s="16" t="n">
        <f aca="false">IF(Data_Clean!P3143="","",Assumptions!$B$15*0.5^(Data_Clean!P3143/Assumptions!$B$20))</f>
        <v>24.3675718906871</v>
      </c>
      <c r="L3143" s="16" t="n">
        <f aca="false">Assumptions!$B$16*MIN(1,LN(1+Data_Clean!Q3143)/LN(1+Assumptions!$B$21))</f>
        <v>15.8750156145389</v>
      </c>
      <c r="M3143" s="16" t="n">
        <f aca="false">Assumptions!$B$17*(0.6*MIN(1,Data_Clean!R3143/Assumptions!$B$22)+0.4*IF(Data_Clean!S3143="",0,Data_Clean!S3143))</f>
        <v>1.872</v>
      </c>
      <c r="N3143" s="16" t="n">
        <f aca="false">Assumptions!$B$18*MIN(1,(Data_Clean!F3143-1)/Assumptions!$B$23)</f>
        <v>10</v>
      </c>
      <c r="O3143" s="16" t="n">
        <f aca="false">Assumptions!$B$19*(0.4*IF(Data_Clean!E3143="",0,MIN(1,Data_Clean!E3143/12/Assumptions!$B$24))+0.35*IF(Data_Clean!D3143="Y",1,0)+0.25*(1-MIN(Data_Clean!T3143,3)/3))/IF(Data_Clean!E3143="",0.6,1)</f>
        <v>15</v>
      </c>
      <c r="P3143" s="16" t="n">
        <f aca="false">SUM(K3143:O3143)/(Assumptions!$D$5-IF(K3143="",Assumptions!$B$15,0))*100</f>
        <v>67.114587505226</v>
      </c>
      <c r="Q3143" s="7" t="str">
        <f aca="false">IF(J3143&gt;=Assumptions!$B$26,"High",IF(J3143&gt;=Assumptions!$B$27,"Mid","Low"))</f>
        <v>Mid</v>
      </c>
      <c r="R3143" s="7" t="str">
        <f aca="false">IF(P3143&gt;=Assumptions!$B$28,"High",IF(P3143&gt;=Assumptions!$B$29,"Mid","Low"))</f>
        <v>Mid</v>
      </c>
      <c r="S3143" s="7" t="str">
        <f aca="false">INDEX(Assumptions!$B$33:$B$41,MATCH(Q3143&amp;"|"&amp;R3143,Assumptions!$A$33:$A$41,0))</f>
        <v>Established Core</v>
      </c>
      <c r="T3143" s="7" t="n">
        <f aca="false">IF(ISNUMBER(Data_Clean!V3143),J3143*Data_Clean!V3143,0)</f>
        <v>21.88954315</v>
      </c>
    </row>
    <row r="3144" customFormat="false" ht="15" hidden="false" customHeight="false" outlineLevel="0" collapsed="false">
      <c r="A3144" s="15" t="str">
        <f aca="false">Data_Clean!A3144</f>
        <v>CX103140</v>
      </c>
      <c r="B3144" s="14" t="n">
        <f aca="false">Data_Clean!G3144*Assumptions!$B$5</f>
        <v>35.592</v>
      </c>
      <c r="C3144" s="14" t="n">
        <f aca="false">IF(Data_Clean!H3144="",0,Data_Clean!H3144)*Assumptions!$B$6</f>
        <v>29.47044</v>
      </c>
      <c r="D3144" s="14" t="n">
        <f aca="false">Data_Clean!I3144*Assumptions!$B$7</f>
        <v>0</v>
      </c>
      <c r="E3144" s="14" t="n">
        <f aca="false">Data_Clean!J3144*Assumptions!$B$8</f>
        <v>0</v>
      </c>
      <c r="F3144" s="14" t="n">
        <f aca="false">Data_Clean!K3144*Assumptions!$B$9</f>
        <v>0</v>
      </c>
      <c r="G3144" s="14" t="n">
        <f aca="false">Data_Clean!L3144*Assumptions!$B$10</f>
        <v>0</v>
      </c>
      <c r="H3144" s="14" t="n">
        <f aca="false">IF(OR(Data_Clean!M3144="",Data_Clean!N3144=""),0,Data_Clean!M3144*Data_Clean!N3144/100)*Assumptions!$B$13*Assumptions!$B$11</f>
        <v>0</v>
      </c>
      <c r="I3144" s="14" t="n">
        <f aca="false">Data_Clean!O3144*4*Assumptions!$B$12</f>
        <v>0</v>
      </c>
      <c r="J3144" s="14" t="n">
        <f aca="false">SUM(B3144:I3144)</f>
        <v>65.06244</v>
      </c>
      <c r="K3144" s="16" t="n">
        <f aca="false">IF(Data_Clean!P3144="","",Assumptions!$B$15*0.5^(Data_Clean!P3144/Assumptions!$B$20))</f>
        <v>27.9909897461042</v>
      </c>
      <c r="L3144" s="16" t="n">
        <f aca="false">Assumptions!$B$16*MIN(1,LN(1+Data_Clean!Q3144)/LN(1+Assumptions!$B$21))</f>
        <v>17.6575956115715</v>
      </c>
      <c r="M3144" s="16" t="n">
        <f aca="false">Assumptions!$B$17*(0.6*MIN(1,Data_Clean!R3144/Assumptions!$B$22)+0.4*IF(Data_Clean!S3144="",0,Data_Clean!S3144))</f>
        <v>4.14</v>
      </c>
      <c r="N3144" s="16" t="n">
        <f aca="false">Assumptions!$B$18*MIN(1,(Data_Clean!F3144-1)/Assumptions!$B$23)</f>
        <v>10</v>
      </c>
      <c r="O3144" s="16" t="n">
        <f aca="false">Assumptions!$B$19*(0.4*IF(Data_Clean!E3144="",0,MIN(1,Data_Clean!E3144/12/Assumptions!$B$24))+0.35*IF(Data_Clean!D3144="Y",1,0)+0.25*(1-MIN(Data_Clean!T3144,3)/3))/IF(Data_Clean!E3144="",0.6,1)</f>
        <v>15</v>
      </c>
      <c r="P3144" s="16" t="n">
        <f aca="false">SUM(K3144:O3144)/(Assumptions!$D$5-IF(K3144="",Assumptions!$B$15,0))*100</f>
        <v>74.7885853576757</v>
      </c>
      <c r="Q3144" s="7" t="str">
        <f aca="false">IF(J3144&gt;=Assumptions!$B$26,"High",IF(J3144&gt;=Assumptions!$B$27,"Mid","Low"))</f>
        <v>Low</v>
      </c>
      <c r="R3144" s="7" t="str">
        <f aca="false">IF(P3144&gt;=Assumptions!$B$28,"High",IF(P3144&gt;=Assumptions!$B$29,"Mid","Low"))</f>
        <v>High</v>
      </c>
      <c r="S3144" s="7" t="str">
        <f aca="false">INDEX(Assumptions!$B$33:$B$41,MATCH(Q3144&amp;"|"&amp;R3144,Assumptions!$A$33:$A$41,0))</f>
        <v>Engaged Builders</v>
      </c>
      <c r="T3144" s="7" t="n">
        <f aca="false">IF(ISNUMBER(Data_Clean!V3144),J3144*Data_Clean!V3144,0)</f>
        <v>0.91087416</v>
      </c>
    </row>
    <row r="3145" customFormat="false" ht="15" hidden="false" customHeight="false" outlineLevel="0" collapsed="false">
      <c r="A3145" s="15" t="str">
        <f aca="false">Data_Clean!A3145</f>
        <v>CX103141</v>
      </c>
      <c r="B3145" s="14" t="n">
        <f aca="false">Data_Clean!G3145*Assumptions!$B$5</f>
        <v>77.2195</v>
      </c>
      <c r="C3145" s="14" t="n">
        <f aca="false">IF(Data_Clean!H3145="",0,Data_Clean!H3145)*Assumptions!$B$6</f>
        <v>570.66408</v>
      </c>
      <c r="D3145" s="14" t="n">
        <f aca="false">Data_Clean!I3145*Assumptions!$B$7</f>
        <v>0</v>
      </c>
      <c r="E3145" s="14" t="n">
        <f aca="false">Data_Clean!J3145*Assumptions!$B$8</f>
        <v>205.014375</v>
      </c>
      <c r="F3145" s="14" t="n">
        <f aca="false">Data_Clean!K3145*Assumptions!$B$9</f>
        <v>0</v>
      </c>
      <c r="G3145" s="14" t="n">
        <f aca="false">Data_Clean!L3145*Assumptions!$B$10</f>
        <v>0</v>
      </c>
      <c r="H3145" s="14" t="n">
        <f aca="false">IF(OR(Data_Clean!M3145="",Data_Clean!N3145=""),0,Data_Clean!M3145*Data_Clean!N3145/100)*Assumptions!$B$13*Assumptions!$B$11</f>
        <v>96.33</v>
      </c>
      <c r="I3145" s="14" t="n">
        <f aca="false">Data_Clean!O3145*4*Assumptions!$B$12</f>
        <v>7.94496</v>
      </c>
      <c r="J3145" s="14" t="n">
        <f aca="false">SUM(B3145:I3145)</f>
        <v>957.172915</v>
      </c>
      <c r="K3145" s="16" t="n">
        <f aca="false">IF(Data_Clean!P3145="","",Assumptions!$B$15*0.5^(Data_Clean!P3145/Assumptions!$B$20))</f>
        <v>27.9909897461042</v>
      </c>
      <c r="L3145" s="16" t="n">
        <f aca="false">Assumptions!$B$16*MIN(1,LN(1+Data_Clean!Q3145)/LN(1+Assumptions!$B$21))</f>
        <v>12.4931739410702</v>
      </c>
      <c r="M3145" s="16" t="n">
        <f aca="false">Assumptions!$B$17*(0.6*MIN(1,Data_Clean!R3145/Assumptions!$B$22)+0.4*IF(Data_Clean!S3145="",0,Data_Clean!S3145))</f>
        <v>2.028</v>
      </c>
      <c r="N3145" s="16" t="n">
        <f aca="false">Assumptions!$B$18*MIN(1,(Data_Clean!F3145-1)/Assumptions!$B$23)</f>
        <v>15</v>
      </c>
      <c r="O3145" s="16" t="n">
        <f aca="false">Assumptions!$B$19*(0.4*IF(Data_Clean!E3145="",0,MIN(1,Data_Clean!E3145/12/Assumptions!$B$24))+0.35*IF(Data_Clean!D3145="Y",1,0)+0.25*(1-MIN(Data_Clean!T3145,3)/3))/IF(Data_Clean!E3145="",0.6,1)</f>
        <v>9.75</v>
      </c>
      <c r="P3145" s="16" t="n">
        <f aca="false">SUM(K3145:O3145)/(Assumptions!$D$5-IF(K3145="",Assumptions!$B$15,0))*100</f>
        <v>67.2621636871744</v>
      </c>
      <c r="Q3145" s="7" t="str">
        <f aca="false">IF(J3145&gt;=Assumptions!$B$26,"High",IF(J3145&gt;=Assumptions!$B$27,"Mid","Low"))</f>
        <v>Mid</v>
      </c>
      <c r="R3145" s="7" t="str">
        <f aca="false">IF(P3145&gt;=Assumptions!$B$28,"High",IF(P3145&gt;=Assumptions!$B$29,"Mid","Low"))</f>
        <v>Mid</v>
      </c>
      <c r="S3145" s="7" t="str">
        <f aca="false">INDEX(Assumptions!$B$33:$B$41,MATCH(Q3145&amp;"|"&amp;R3145,Assumptions!$A$33:$A$41,0))</f>
        <v>Established Core</v>
      </c>
      <c r="T3145" s="7" t="n">
        <f aca="false">IF(ISNUMBER(Data_Clean!V3145),J3145*Data_Clean!V3145,0)</f>
        <v>33.309617442</v>
      </c>
    </row>
    <row r="3146" customFormat="false" ht="15" hidden="false" customHeight="false" outlineLevel="0" collapsed="false">
      <c r="A3146" s="15" t="str">
        <f aca="false">Data_Clean!A3146</f>
        <v>CX103142</v>
      </c>
      <c r="B3146" s="14" t="n">
        <f aca="false">Data_Clean!G3146*Assumptions!$B$5</f>
        <v>190.1355</v>
      </c>
      <c r="C3146" s="14" t="n">
        <f aca="false">IF(Data_Clean!H3146="",0,Data_Clean!H3146)*Assumptions!$B$6</f>
        <v>647.73024</v>
      </c>
      <c r="D3146" s="14" t="n">
        <f aca="false">Data_Clean!I3146*Assumptions!$B$7</f>
        <v>0</v>
      </c>
      <c r="E3146" s="14" t="n">
        <f aca="false">Data_Clean!J3146*Assumptions!$B$8</f>
        <v>0</v>
      </c>
      <c r="F3146" s="14" t="n">
        <f aca="false">Data_Clean!K3146*Assumptions!$B$9</f>
        <v>0</v>
      </c>
      <c r="G3146" s="14" t="n">
        <f aca="false">Data_Clean!L3146*Assumptions!$B$10</f>
        <v>394.65</v>
      </c>
      <c r="H3146" s="14" t="n">
        <f aca="false">IF(OR(Data_Clean!M3146="",Data_Clean!N3146=""),0,Data_Clean!M3146*Data_Clean!N3146/100)*Assumptions!$B$13*Assumptions!$B$11</f>
        <v>0</v>
      </c>
      <c r="I3146" s="14" t="n">
        <f aca="false">Data_Clean!O3146*4*Assumptions!$B$12</f>
        <v>0</v>
      </c>
      <c r="J3146" s="14" t="n">
        <f aca="false">SUM(B3146:I3146)</f>
        <v>1232.51574</v>
      </c>
      <c r="K3146" s="16" t="n">
        <f aca="false">IF(Data_Clean!P3146="","",Assumptions!$B$15*0.5^(Data_Clean!P3146/Assumptions!$B$20))</f>
        <v>25.5200148285257</v>
      </c>
      <c r="L3146" s="16" t="n">
        <f aca="false">Assumptions!$B$16*MIN(1,LN(1+Data_Clean!Q3146)/LN(1+Assumptions!$B$21))</f>
        <v>18.1150756295725</v>
      </c>
      <c r="M3146" s="16" t="n">
        <f aca="false">Assumptions!$B$17*(0.6*MIN(1,Data_Clean!R3146/Assumptions!$B$22)+0.4*IF(Data_Clean!S3146="",0,Data_Clean!S3146))</f>
        <v>14.31</v>
      </c>
      <c r="N3146" s="16" t="n">
        <f aca="false">Assumptions!$B$18*MIN(1,(Data_Clean!F3146-1)/Assumptions!$B$23)</f>
        <v>10</v>
      </c>
      <c r="O3146" s="16" t="n">
        <f aca="false">Assumptions!$B$19*(0.4*IF(Data_Clean!E3146="",0,MIN(1,Data_Clean!E3146/12/Assumptions!$B$24))+0.35*IF(Data_Clean!D3146="Y",1,0)+0.25*(1-MIN(Data_Clean!T3146,3)/3))/IF(Data_Clean!E3146="",0.6,1)</f>
        <v>15</v>
      </c>
      <c r="P3146" s="16" t="n">
        <f aca="false">SUM(K3146:O3146)/(Assumptions!$D$5-IF(K3146="",Assumptions!$B$15,0))*100</f>
        <v>82.9450904580982</v>
      </c>
      <c r="Q3146" s="7" t="str">
        <f aca="false">IF(J3146&gt;=Assumptions!$B$26,"High",IF(J3146&gt;=Assumptions!$B$27,"Mid","Low"))</f>
        <v>Mid</v>
      </c>
      <c r="R3146" s="7" t="str">
        <f aca="false">IF(P3146&gt;=Assumptions!$B$28,"High",IF(P3146&gt;=Assumptions!$B$29,"Mid","Low"))</f>
        <v>High</v>
      </c>
      <c r="S3146" s="7" t="str">
        <f aca="false">INDEX(Assumptions!$B$33:$B$41,MATCH(Q3146&amp;"|"&amp;R3146,Assumptions!$A$33:$A$41,0))</f>
        <v>Engaged Builders</v>
      </c>
      <c r="T3146" s="7" t="n">
        <f aca="false">IF(ISNUMBER(Data_Clean!V3146),J3146*Data_Clean!V3146,0)</f>
        <v>16.269207768</v>
      </c>
    </row>
    <row r="3147" customFormat="false" ht="15" hidden="false" customHeight="false" outlineLevel="0" collapsed="false">
      <c r="A3147" s="15" t="str">
        <f aca="false">Data_Clean!A3147</f>
        <v>CX103143</v>
      </c>
      <c r="B3147" s="14" t="n">
        <f aca="false">Data_Clean!G3147*Assumptions!$B$5</f>
        <v>62.5585</v>
      </c>
      <c r="C3147" s="14" t="n">
        <f aca="false">IF(Data_Clean!H3147="",0,Data_Clean!H3147)*Assumptions!$B$6</f>
        <v>302.52024</v>
      </c>
      <c r="D3147" s="14" t="n">
        <f aca="false">Data_Clean!I3147*Assumptions!$B$7</f>
        <v>0</v>
      </c>
      <c r="E3147" s="14" t="n">
        <f aca="false">Data_Clean!J3147*Assumptions!$B$8</f>
        <v>0</v>
      </c>
      <c r="F3147" s="14" t="n">
        <f aca="false">Data_Clean!K3147*Assumptions!$B$9</f>
        <v>0</v>
      </c>
      <c r="G3147" s="14" t="n">
        <f aca="false">Data_Clean!L3147*Assumptions!$B$10</f>
        <v>0</v>
      </c>
      <c r="H3147" s="14" t="n">
        <f aca="false">IF(OR(Data_Clean!M3147="",Data_Clean!N3147=""),0,Data_Clean!M3147*Data_Clean!N3147/100)*Assumptions!$B$13*Assumptions!$B$11</f>
        <v>74.844</v>
      </c>
      <c r="I3147" s="14" t="n">
        <f aca="false">Data_Clean!O3147*4*Assumptions!$B$12</f>
        <v>20.71056</v>
      </c>
      <c r="J3147" s="14" t="n">
        <f aca="false">SUM(B3147:I3147)</f>
        <v>460.6333</v>
      </c>
      <c r="K3147" s="16" t="n">
        <f aca="false">IF(Data_Clean!P3147="","",Assumptions!$B$15*0.5^(Data_Clean!P3147/Assumptions!$B$20))</f>
        <v>20.7286931995166</v>
      </c>
      <c r="L3147" s="16" t="n">
        <f aca="false">Assumptions!$B$16*MIN(1,LN(1+Data_Clean!Q3147)/LN(1+Assumptions!$B$21))</f>
        <v>13.0760265116583</v>
      </c>
      <c r="M3147" s="16" t="n">
        <f aca="false">Assumptions!$B$17*(0.6*MIN(1,Data_Clean!R3147/Assumptions!$B$22)+0.4*IF(Data_Clean!S3147="",0,Data_Clean!S3147))</f>
        <v>7.44</v>
      </c>
      <c r="N3147" s="16" t="n">
        <f aca="false">Assumptions!$B$18*MIN(1,(Data_Clean!F3147-1)/Assumptions!$B$23)</f>
        <v>10</v>
      </c>
      <c r="O3147" s="16" t="n">
        <f aca="false">Assumptions!$B$19*(0.4*IF(Data_Clean!E3147="",0,MIN(1,Data_Clean!E3147/12/Assumptions!$B$24))+0.35*IF(Data_Clean!D3147="Y",1,0)+0.25*(1-MIN(Data_Clean!T3147,3)/3))/IF(Data_Clean!E3147="",0.6,1)</f>
        <v>11.9</v>
      </c>
      <c r="P3147" s="16" t="n">
        <f aca="false">SUM(K3147:O3147)/(Assumptions!$D$5-IF(K3147="",Assumptions!$B$15,0))*100</f>
        <v>63.1447197111749</v>
      </c>
      <c r="Q3147" s="7" t="str">
        <f aca="false">IF(J3147&gt;=Assumptions!$B$26,"High",IF(J3147&gt;=Assumptions!$B$27,"Mid","Low"))</f>
        <v>Mid</v>
      </c>
      <c r="R3147" s="7" t="str">
        <f aca="false">IF(P3147&gt;=Assumptions!$B$28,"High",IF(P3147&gt;=Assumptions!$B$29,"Mid","Low"))</f>
        <v>Mid</v>
      </c>
      <c r="S3147" s="7" t="str">
        <f aca="false">INDEX(Assumptions!$B$33:$B$41,MATCH(Q3147&amp;"|"&amp;R3147,Assumptions!$A$33:$A$41,0))</f>
        <v>Established Core</v>
      </c>
      <c r="T3147" s="7" t="n">
        <f aca="false">IF(ISNUMBER(Data_Clean!V3147),J3147*Data_Clean!V3147,0)</f>
        <v>15.24696223</v>
      </c>
    </row>
    <row r="3148" customFormat="false" ht="15" hidden="false" customHeight="false" outlineLevel="0" collapsed="false">
      <c r="A3148" s="15" t="str">
        <f aca="false">Data_Clean!A3148</f>
        <v>CX103144</v>
      </c>
      <c r="B3148" s="14" t="n">
        <f aca="false">Data_Clean!G3148*Assumptions!$B$5</f>
        <v>258.9265</v>
      </c>
      <c r="C3148" s="14" t="n">
        <f aca="false">IF(Data_Clean!H3148="",0,Data_Clean!H3148)*Assumptions!$B$6</f>
        <v>0</v>
      </c>
      <c r="D3148" s="14" t="n">
        <f aca="false">Data_Clean!I3148*Assumptions!$B$7</f>
        <v>0</v>
      </c>
      <c r="E3148" s="14" t="n">
        <f aca="false">Data_Clean!J3148*Assumptions!$B$8</f>
        <v>0</v>
      </c>
      <c r="F3148" s="14" t="n">
        <f aca="false">Data_Clean!K3148*Assumptions!$B$9</f>
        <v>0</v>
      </c>
      <c r="G3148" s="14" t="n">
        <f aca="false">Data_Clean!L3148*Assumptions!$B$10</f>
        <v>0</v>
      </c>
      <c r="H3148" s="14" t="n">
        <f aca="false">IF(OR(Data_Clean!M3148="",Data_Clean!N3148=""),0,Data_Clean!M3148*Data_Clean!N3148/100)*Assumptions!$B$13*Assumptions!$B$11</f>
        <v>249.498</v>
      </c>
      <c r="I3148" s="14" t="n">
        <f aca="false">Data_Clean!O3148*4*Assumptions!$B$12</f>
        <v>17.1144</v>
      </c>
      <c r="J3148" s="14" t="n">
        <f aca="false">SUM(B3148:I3148)</f>
        <v>525.5389</v>
      </c>
      <c r="K3148" s="16" t="n">
        <f aca="false">IF(Data_Clean!P3148="","",Assumptions!$B$15*0.5^(Data_Clean!P3148/Assumptions!$B$20))</f>
        <v>27.9909897461042</v>
      </c>
      <c r="L3148" s="16" t="n">
        <f aca="false">Assumptions!$B$16*MIN(1,LN(1+Data_Clean!Q3148)/LN(1+Assumptions!$B$21))</f>
        <v>15.0586973234667</v>
      </c>
      <c r="M3148" s="16" t="n">
        <f aca="false">Assumptions!$B$17*(0.6*MIN(1,Data_Clean!R3148/Assumptions!$B$22)+0.4*IF(Data_Clean!S3148="",0,Data_Clean!S3148))</f>
        <v>3.546</v>
      </c>
      <c r="N3148" s="16" t="n">
        <f aca="false">Assumptions!$B$18*MIN(1,(Data_Clean!F3148-1)/Assumptions!$B$23)</f>
        <v>5</v>
      </c>
      <c r="O3148" s="16" t="n">
        <f aca="false">Assumptions!$B$19*(0.4*IF(Data_Clean!E3148="",0,MIN(1,Data_Clean!E3148/12/Assumptions!$B$24))+0.35*IF(Data_Clean!D3148="Y",1,0)+0.25*(1-MIN(Data_Clean!T3148,3)/3))/IF(Data_Clean!E3148="",0.6,1)</f>
        <v>5</v>
      </c>
      <c r="P3148" s="16" t="n">
        <f aca="false">SUM(K3148:O3148)/(Assumptions!$D$5-IF(K3148="",Assumptions!$B$15,0))*100</f>
        <v>56.5956870695709</v>
      </c>
      <c r="Q3148" s="7" t="str">
        <f aca="false">IF(J3148&gt;=Assumptions!$B$26,"High",IF(J3148&gt;=Assumptions!$B$27,"Mid","Low"))</f>
        <v>Mid</v>
      </c>
      <c r="R3148" s="7" t="str">
        <f aca="false">IF(P3148&gt;=Assumptions!$B$28,"High",IF(P3148&gt;=Assumptions!$B$29,"Mid","Low"))</f>
        <v>Mid</v>
      </c>
      <c r="S3148" s="7" t="str">
        <f aca="false">INDEX(Assumptions!$B$33:$B$41,MATCH(Q3148&amp;"|"&amp;R3148,Assumptions!$A$33:$A$41,0))</f>
        <v>Established Core</v>
      </c>
      <c r="T3148" s="7" t="n">
        <f aca="false">IF(ISNUMBER(Data_Clean!V3148),J3148*Data_Clean!V3148,0)</f>
        <v>32.5834118</v>
      </c>
    </row>
    <row r="3149" customFormat="false" ht="15" hidden="false" customHeight="false" outlineLevel="0" collapsed="false">
      <c r="A3149" s="15" t="str">
        <f aca="false">Data_Clean!A3149</f>
        <v>CX103145</v>
      </c>
      <c r="B3149" s="14" t="n">
        <f aca="false">Data_Clean!G3149*Assumptions!$B$5</f>
        <v>206.65725</v>
      </c>
      <c r="C3149" s="14" t="n">
        <f aca="false">IF(Data_Clean!H3149="",0,Data_Clean!H3149)*Assumptions!$B$6</f>
        <v>0</v>
      </c>
      <c r="D3149" s="14" t="n">
        <f aca="false">Data_Clean!I3149*Assumptions!$B$7</f>
        <v>0</v>
      </c>
      <c r="E3149" s="14" t="n">
        <f aca="false">Data_Clean!J3149*Assumptions!$B$8</f>
        <v>0</v>
      </c>
      <c r="F3149" s="14" t="n">
        <f aca="false">Data_Clean!K3149*Assumptions!$B$9</f>
        <v>0</v>
      </c>
      <c r="G3149" s="14" t="n">
        <f aca="false">Data_Clean!L3149*Assumptions!$B$10</f>
        <v>0</v>
      </c>
      <c r="H3149" s="14" t="n">
        <f aca="false">IF(OR(Data_Clean!M3149="",Data_Clean!N3149=""),0,Data_Clean!M3149*Data_Clean!N3149/100)*Assumptions!$B$13*Assumptions!$B$11</f>
        <v>0</v>
      </c>
      <c r="I3149" s="14" t="n">
        <f aca="false">Data_Clean!O3149*4*Assumptions!$B$12</f>
        <v>0</v>
      </c>
      <c r="J3149" s="14" t="n">
        <f aca="false">SUM(B3149:I3149)</f>
        <v>206.65725</v>
      </c>
      <c r="K3149" s="16" t="n">
        <f aca="false">IF(Data_Clean!P3149="","",Assumptions!$B$15*0.5^(Data_Clean!P3149/Assumptions!$B$20))</f>
        <v>28.6452481173125</v>
      </c>
      <c r="L3149" s="16" t="n">
        <f aca="false">Assumptions!$B$16*MIN(1,LN(1+Data_Clean!Q3149)/LN(1+Assumptions!$B$21))</f>
        <v>16.230151259145</v>
      </c>
      <c r="M3149" s="16" t="n">
        <f aca="false">Assumptions!$B$17*(0.6*MIN(1,Data_Clean!R3149/Assumptions!$B$22)+0.4*IF(Data_Clean!S3149="",0,Data_Clean!S3149))</f>
        <v>11.376</v>
      </c>
      <c r="N3149" s="16" t="n">
        <f aca="false">Assumptions!$B$18*MIN(1,(Data_Clean!F3149-1)/Assumptions!$B$23)</f>
        <v>5</v>
      </c>
      <c r="O3149" s="16" t="n">
        <f aca="false">Assumptions!$B$19*(0.4*IF(Data_Clean!E3149="",0,MIN(1,Data_Clean!E3149/12/Assumptions!$B$24))+0.35*IF(Data_Clean!D3149="Y",1,0)+0.25*(1-MIN(Data_Clean!T3149,3)/3))/IF(Data_Clean!E3149="",0.6,1)</f>
        <v>10.3</v>
      </c>
      <c r="P3149" s="16" t="n">
        <f aca="false">SUM(K3149:O3149)/(Assumptions!$D$5-IF(K3149="",Assumptions!$B$15,0))*100</f>
        <v>71.5513993764575</v>
      </c>
      <c r="Q3149" s="7" t="str">
        <f aca="false">IF(J3149&gt;=Assumptions!$B$26,"High",IF(J3149&gt;=Assumptions!$B$27,"Mid","Low"))</f>
        <v>Low</v>
      </c>
      <c r="R3149" s="7" t="str">
        <f aca="false">IF(P3149&gt;=Assumptions!$B$28,"High",IF(P3149&gt;=Assumptions!$B$29,"Mid","Low"))</f>
        <v>High</v>
      </c>
      <c r="S3149" s="7" t="str">
        <f aca="false">INDEX(Assumptions!$B$33:$B$41,MATCH(Q3149&amp;"|"&amp;R3149,Assumptions!$A$33:$A$41,0))</f>
        <v>Engaged Builders</v>
      </c>
      <c r="T3149" s="7" t="n">
        <f aca="false">IF(ISNUMBER(Data_Clean!V3149),J3149*Data_Clean!V3149,0)</f>
        <v>5.0424369</v>
      </c>
    </row>
    <row r="3150" customFormat="false" ht="15" hidden="false" customHeight="false" outlineLevel="0" collapsed="false">
      <c r="A3150" s="15" t="str">
        <f aca="false">Data_Clean!A3150</f>
        <v>CX103146</v>
      </c>
      <c r="B3150" s="14" t="n">
        <f aca="false">Data_Clean!G3150*Assumptions!$B$5</f>
        <v>78.546</v>
      </c>
      <c r="C3150" s="14" t="n">
        <f aca="false">IF(Data_Clean!H3150="",0,Data_Clean!H3150)*Assumptions!$B$6</f>
        <v>0</v>
      </c>
      <c r="D3150" s="14" t="n">
        <f aca="false">Data_Clean!I3150*Assumptions!$B$7</f>
        <v>0</v>
      </c>
      <c r="E3150" s="14" t="n">
        <f aca="false">Data_Clean!J3150*Assumptions!$B$8</f>
        <v>0</v>
      </c>
      <c r="F3150" s="14" t="n">
        <f aca="false">Data_Clean!K3150*Assumptions!$B$9</f>
        <v>0</v>
      </c>
      <c r="G3150" s="14" t="n">
        <f aca="false">Data_Clean!L3150*Assumptions!$B$10</f>
        <v>0</v>
      </c>
      <c r="H3150" s="14" t="n">
        <f aca="false">IF(OR(Data_Clean!M3150="",Data_Clean!N3150=""),0,Data_Clean!M3150*Data_Clean!N3150/100)*Assumptions!$B$13*Assumptions!$B$11</f>
        <v>0</v>
      </c>
      <c r="I3150" s="14" t="n">
        <f aca="false">Data_Clean!O3150*4*Assumptions!$B$12</f>
        <v>0</v>
      </c>
      <c r="J3150" s="14" t="n">
        <f aca="false">SUM(B3150:I3150)</f>
        <v>78.546</v>
      </c>
      <c r="K3150" s="16" t="n">
        <f aca="false">IF(Data_Clean!P3150="","",Assumptions!$B$15*0.5^(Data_Clean!P3150/Assumptions!$B$20))</f>
        <v>18.0453755412318</v>
      </c>
      <c r="L3150" s="16" t="n">
        <f aca="false">Assumptions!$B$16*MIN(1,LN(1+Data_Clean!Q3150)/LN(1+Assumptions!$B$21))</f>
        <v>13.0760265116583</v>
      </c>
      <c r="M3150" s="16" t="n">
        <f aca="false">Assumptions!$B$17*(0.6*MIN(1,Data_Clean!R3150/Assumptions!$B$22)+0.4*IF(Data_Clean!S3150="",0,Data_Clean!S3150))</f>
        <v>12.624</v>
      </c>
      <c r="N3150" s="16" t="n">
        <f aca="false">Assumptions!$B$18*MIN(1,(Data_Clean!F3150-1)/Assumptions!$B$23)</f>
        <v>0</v>
      </c>
      <c r="O3150" s="16" t="n">
        <f aca="false">Assumptions!$B$19*(0.4*IF(Data_Clean!E3150="",0,MIN(1,Data_Clean!E3150/12/Assumptions!$B$24))+0.35*IF(Data_Clean!D3150="Y",1,0)+0.25*(1-MIN(Data_Clean!T3150,3)/3))/IF(Data_Clean!E3150="",0.6,1)</f>
        <v>7.9</v>
      </c>
      <c r="P3150" s="16" t="n">
        <f aca="false">SUM(K3150:O3150)/(Assumptions!$D$5-IF(K3150="",Assumptions!$B$15,0))*100</f>
        <v>51.64540205289</v>
      </c>
      <c r="Q3150" s="7" t="str">
        <f aca="false">IF(J3150&gt;=Assumptions!$B$26,"High",IF(J3150&gt;=Assumptions!$B$27,"Mid","Low"))</f>
        <v>Low</v>
      </c>
      <c r="R3150" s="7" t="str">
        <f aca="false">IF(P3150&gt;=Assumptions!$B$28,"High",IF(P3150&gt;=Assumptions!$B$29,"Mid","Low"))</f>
        <v>Mid</v>
      </c>
      <c r="S3150" s="7" t="str">
        <f aca="false">INDEX(Assumptions!$B$33:$B$41,MATCH(Q3150&amp;"|"&amp;R3150,Assumptions!$A$33:$A$41,0))</f>
        <v>Light Touch</v>
      </c>
      <c r="T3150" s="7" t="n">
        <f aca="false">IF(ISNUMBER(Data_Clean!V3150),J3150*Data_Clean!V3150,0)</f>
        <v>7.4932884</v>
      </c>
    </row>
    <row r="3151" customFormat="false" ht="15" hidden="false" customHeight="false" outlineLevel="0" collapsed="false">
      <c r="A3151" s="15" t="str">
        <f aca="false">Data_Clean!A3151</f>
        <v>CX103147</v>
      </c>
      <c r="B3151" s="14" t="n">
        <f aca="false">Data_Clean!G3151*Assumptions!$B$5</f>
        <v>94.9685</v>
      </c>
      <c r="C3151" s="14" t="n">
        <f aca="false">IF(Data_Clean!H3151="",0,Data_Clean!H3151)*Assumptions!$B$6</f>
        <v>674.56824</v>
      </c>
      <c r="D3151" s="14" t="n">
        <f aca="false">Data_Clean!I3151*Assumptions!$B$7</f>
        <v>0</v>
      </c>
      <c r="E3151" s="14" t="n">
        <f aca="false">Data_Clean!J3151*Assumptions!$B$8</f>
        <v>0</v>
      </c>
      <c r="F3151" s="14" t="n">
        <f aca="false">Data_Clean!K3151*Assumptions!$B$9</f>
        <v>1806.2</v>
      </c>
      <c r="G3151" s="14" t="n">
        <f aca="false">Data_Clean!L3151*Assumptions!$B$10</f>
        <v>0</v>
      </c>
      <c r="H3151" s="14" t="n">
        <f aca="false">IF(OR(Data_Clean!M3151="",Data_Clean!N3151=""),0,Data_Clean!M3151*Data_Clean!N3151/100)*Assumptions!$B$13*Assumptions!$B$11</f>
        <v>373.746</v>
      </c>
      <c r="I3151" s="14" t="n">
        <f aca="false">Data_Clean!O3151*4*Assumptions!$B$12</f>
        <v>83.68896</v>
      </c>
      <c r="J3151" s="14" t="n">
        <f aca="false">SUM(B3151:I3151)</f>
        <v>3033.1717</v>
      </c>
      <c r="K3151" s="16" t="n">
        <f aca="false">IF(Data_Clean!P3151="","",Assumptions!$B$15*0.5^(Data_Clean!P3151/Assumptions!$B$20))</f>
        <v>23.267171427506</v>
      </c>
      <c r="L3151" s="16" t="n">
        <f aca="false">Assumptions!$B$16*MIN(1,LN(1+Data_Clean!Q3151)/LN(1+Assumptions!$B$21))</f>
        <v>16.3144030926037</v>
      </c>
      <c r="M3151" s="16" t="n">
        <f aca="false">Assumptions!$B$17*(0.6*MIN(1,Data_Clean!R3151/Assumptions!$B$22)+0.4*IF(Data_Clean!S3151="",0,Data_Clean!S3151))</f>
        <v>5.334</v>
      </c>
      <c r="N3151" s="16" t="n">
        <f aca="false">Assumptions!$B$18*MIN(1,(Data_Clean!F3151-1)/Assumptions!$B$23)</f>
        <v>15</v>
      </c>
      <c r="O3151" s="16" t="n">
        <f aca="false">Assumptions!$B$19*(0.4*IF(Data_Clean!E3151="",0,MIN(1,Data_Clean!E3151/12/Assumptions!$B$24))+0.35*IF(Data_Clean!D3151="Y",1,0)+0.25*(1-MIN(Data_Clean!T3151,3)/3))/IF(Data_Clean!E3151="",0.6,1)</f>
        <v>8.3</v>
      </c>
      <c r="P3151" s="16" t="n">
        <f aca="false">SUM(K3151:O3151)/(Assumptions!$D$5-IF(K3151="",Assumptions!$B$15,0))*100</f>
        <v>68.2155745201097</v>
      </c>
      <c r="Q3151" s="7" t="str">
        <f aca="false">IF(J3151&gt;=Assumptions!$B$26,"High",IF(J3151&gt;=Assumptions!$B$27,"Mid","Low"))</f>
        <v>High</v>
      </c>
      <c r="R3151" s="7" t="str">
        <f aca="false">IF(P3151&gt;=Assumptions!$B$28,"High",IF(P3151&gt;=Assumptions!$B$29,"Mid","Low"))</f>
        <v>Mid</v>
      </c>
      <c r="S3151" s="7" t="str">
        <f aca="false">INDEX(Assumptions!$B$33:$B$41,MATCH(Q3151&amp;"|"&amp;R3151,Assumptions!$A$33:$A$41,0))</f>
        <v>Established Core</v>
      </c>
      <c r="T3151" s="7" t="n">
        <f aca="false">IF(ISNUMBER(Data_Clean!V3151),J3151*Data_Clean!V3151,0)</f>
        <v>185.63010804</v>
      </c>
    </row>
    <row r="3152" customFormat="false" ht="15" hidden="false" customHeight="false" outlineLevel="0" collapsed="false">
      <c r="A3152" s="15" t="str">
        <f aca="false">Data_Clean!A3152</f>
        <v>CX103148</v>
      </c>
      <c r="B3152" s="14" t="n">
        <f aca="false">Data_Clean!G3152*Assumptions!$B$5</f>
        <v>72.8355</v>
      </c>
      <c r="C3152" s="14" t="n">
        <f aca="false">IF(Data_Clean!H3152="",0,Data_Clean!H3152)*Assumptions!$B$6</f>
        <v>0</v>
      </c>
      <c r="D3152" s="14" t="n">
        <f aca="false">Data_Clean!I3152*Assumptions!$B$7</f>
        <v>0</v>
      </c>
      <c r="E3152" s="14" t="n">
        <f aca="false">Data_Clean!J3152*Assumptions!$B$8</f>
        <v>0</v>
      </c>
      <c r="F3152" s="14" t="n">
        <f aca="false">Data_Clean!K3152*Assumptions!$B$9</f>
        <v>0</v>
      </c>
      <c r="G3152" s="14" t="n">
        <f aca="false">Data_Clean!L3152*Assumptions!$B$10</f>
        <v>0</v>
      </c>
      <c r="H3152" s="14" t="n">
        <f aca="false">IF(OR(Data_Clean!M3152="",Data_Clean!N3152=""),0,Data_Clean!M3152*Data_Clean!N3152/100)*Assumptions!$B$13*Assumptions!$B$11</f>
        <v>205.896</v>
      </c>
      <c r="I3152" s="14" t="n">
        <f aca="false">Data_Clean!O3152*4*Assumptions!$B$12</f>
        <v>51.78912</v>
      </c>
      <c r="J3152" s="14" t="n">
        <f aca="false">SUM(B3152:I3152)</f>
        <v>330.52062</v>
      </c>
      <c r="K3152" s="16" t="n">
        <f aca="false">IF(Data_Clean!P3152="","",Assumptions!$B$15*0.5^(Data_Clean!P3152/Assumptions!$B$20))</f>
        <v>10.1276245962614</v>
      </c>
      <c r="L3152" s="16" t="n">
        <f aca="false">Assumptions!$B$16*MIN(1,LN(1+Data_Clean!Q3152)/LN(1+Assumptions!$B$21))</f>
        <v>16.8608333887587</v>
      </c>
      <c r="M3152" s="16" t="n">
        <f aca="false">Assumptions!$B$17*(0.6*MIN(1,Data_Clean!R3152/Assumptions!$B$22)+0.4*IF(Data_Clean!S3152="",0,Data_Clean!S3152))</f>
        <v>1.308</v>
      </c>
      <c r="N3152" s="16" t="n">
        <f aca="false">Assumptions!$B$18*MIN(1,(Data_Clean!F3152-1)/Assumptions!$B$23)</f>
        <v>5</v>
      </c>
      <c r="O3152" s="16" t="n">
        <f aca="false">Assumptions!$B$19*(0.4*IF(Data_Clean!E3152="",0,MIN(1,Data_Clean!E3152/12/Assumptions!$B$24))+0.35*IF(Data_Clean!D3152="Y",1,0)+0.25*(1-MIN(Data_Clean!T3152,3)/3))/IF(Data_Clean!E3152="",0.6,1)</f>
        <v>15</v>
      </c>
      <c r="P3152" s="16" t="n">
        <f aca="false">SUM(K3152:O3152)/(Assumptions!$D$5-IF(K3152="",Assumptions!$B$15,0))*100</f>
        <v>48.2964579850202</v>
      </c>
      <c r="Q3152" s="7" t="str">
        <f aca="false">IF(J3152&gt;=Assumptions!$B$26,"High",IF(J3152&gt;=Assumptions!$B$27,"Mid","Low"))</f>
        <v>Low</v>
      </c>
      <c r="R3152" s="7" t="str">
        <f aca="false">IF(P3152&gt;=Assumptions!$B$28,"High",IF(P3152&gt;=Assumptions!$B$29,"Mid","Low"))</f>
        <v>Low</v>
      </c>
      <c r="S3152" s="7" t="str">
        <f aca="false">INDEX(Assumptions!$B$33:$B$41,MATCH(Q3152&amp;"|"&amp;R3152,Assumptions!$A$33:$A$41,0))</f>
        <v>Dormant &amp; Low Value</v>
      </c>
      <c r="T3152" s="7" t="n">
        <f aca="false">IF(ISNUMBER(Data_Clean!V3152),J3152*Data_Clean!V3152,0)</f>
        <v>9.58509798</v>
      </c>
    </row>
    <row r="3153" customFormat="false" ht="15" hidden="false" customHeight="false" outlineLevel="0" collapsed="false">
      <c r="A3153" s="15" t="str">
        <f aca="false">Data_Clean!A3153</f>
        <v>CX103149</v>
      </c>
      <c r="B3153" s="14" t="n">
        <f aca="false">Data_Clean!G3153*Assumptions!$B$5</f>
        <v>62.4515</v>
      </c>
      <c r="C3153" s="14" t="n">
        <f aca="false">IF(Data_Clean!H3153="",0,Data_Clean!H3153)*Assumptions!$B$6</f>
        <v>160.73796</v>
      </c>
      <c r="D3153" s="14" t="n">
        <f aca="false">Data_Clean!I3153*Assumptions!$B$7</f>
        <v>0</v>
      </c>
      <c r="E3153" s="14" t="n">
        <f aca="false">Data_Clean!J3153*Assumptions!$B$8</f>
        <v>0</v>
      </c>
      <c r="F3153" s="14" t="n">
        <f aca="false">Data_Clean!K3153*Assumptions!$B$9</f>
        <v>0</v>
      </c>
      <c r="G3153" s="14" t="n">
        <f aca="false">Data_Clean!L3153*Assumptions!$B$10</f>
        <v>0</v>
      </c>
      <c r="H3153" s="14" t="n">
        <f aca="false">IF(OR(Data_Clean!M3153="",Data_Clean!N3153=""),0,Data_Clean!M3153*Data_Clean!N3153/100)*Assumptions!$B$13*Assumptions!$B$11</f>
        <v>0</v>
      </c>
      <c r="I3153" s="14" t="n">
        <f aca="false">Data_Clean!O3153*4*Assumptions!$B$12</f>
        <v>0</v>
      </c>
      <c r="J3153" s="14" t="n">
        <f aca="false">SUM(B3153:I3153)</f>
        <v>223.18946</v>
      </c>
      <c r="K3153" s="16" t="n">
        <f aca="false">IF(Data_Clean!P3153="","",Assumptions!$B$15*0.5^(Data_Clean!P3153/Assumptions!$B$20))</f>
        <v>27.9909897461042</v>
      </c>
      <c r="L3153" s="16" t="n">
        <f aca="false">Assumptions!$B$16*MIN(1,LN(1+Data_Clean!Q3153)/LN(1+Assumptions!$B$21))</f>
        <v>14.320838960067</v>
      </c>
      <c r="M3153" s="16" t="n">
        <f aca="false">Assumptions!$B$17*(0.6*MIN(1,Data_Clean!R3153/Assumptions!$B$22)+0.4*IF(Data_Clean!S3153="",0,Data_Clean!S3153))</f>
        <v>4.578</v>
      </c>
      <c r="N3153" s="16" t="n">
        <f aca="false">Assumptions!$B$18*MIN(1,(Data_Clean!F3153-1)/Assumptions!$B$23)</f>
        <v>10</v>
      </c>
      <c r="O3153" s="16" t="n">
        <f aca="false">Assumptions!$B$19*(0.4*IF(Data_Clean!E3153="",0,MIN(1,Data_Clean!E3153/12/Assumptions!$B$24))+0.35*IF(Data_Clean!D3153="Y",1,0)+0.25*(1-MIN(Data_Clean!T3153,3)/3))/IF(Data_Clean!E3153="",0.6,1)</f>
        <v>11.2</v>
      </c>
      <c r="P3153" s="16" t="n">
        <f aca="false">SUM(K3153:O3153)/(Assumptions!$D$5-IF(K3153="",Assumptions!$B$15,0))*100</f>
        <v>68.0898287061713</v>
      </c>
      <c r="Q3153" s="7" t="str">
        <f aca="false">IF(J3153&gt;=Assumptions!$B$26,"High",IF(J3153&gt;=Assumptions!$B$27,"Mid","Low"))</f>
        <v>Low</v>
      </c>
      <c r="R3153" s="7" t="str">
        <f aca="false">IF(P3153&gt;=Assumptions!$B$28,"High",IF(P3153&gt;=Assumptions!$B$29,"Mid","Low"))</f>
        <v>Mid</v>
      </c>
      <c r="S3153" s="7" t="str">
        <f aca="false">INDEX(Assumptions!$B$33:$B$41,MATCH(Q3153&amp;"|"&amp;R3153,Assumptions!$A$33:$A$41,0))</f>
        <v>Light Touch</v>
      </c>
      <c r="T3153" s="7" t="n">
        <f aca="false">IF(ISNUMBER(Data_Clean!V3153),J3153*Data_Clean!V3153,0)</f>
        <v>6.606408016</v>
      </c>
    </row>
    <row r="3154" customFormat="false" ht="15" hidden="false" customHeight="false" outlineLevel="0" collapsed="false">
      <c r="A3154" s="15" t="str">
        <f aca="false">Data_Clean!A3154</f>
        <v>CX103150</v>
      </c>
      <c r="B3154" s="14" t="n">
        <f aca="false">Data_Clean!G3154*Assumptions!$B$5</f>
        <v>69.432</v>
      </c>
      <c r="C3154" s="14" t="n">
        <f aca="false">IF(Data_Clean!H3154="",0,Data_Clean!H3154)*Assumptions!$B$6</f>
        <v>0</v>
      </c>
      <c r="D3154" s="14" t="n">
        <f aca="false">Data_Clean!I3154*Assumptions!$B$7</f>
        <v>0</v>
      </c>
      <c r="E3154" s="14" t="n">
        <f aca="false">Data_Clean!J3154*Assumptions!$B$8</f>
        <v>0</v>
      </c>
      <c r="F3154" s="14" t="n">
        <f aca="false">Data_Clean!K3154*Assumptions!$B$9</f>
        <v>0</v>
      </c>
      <c r="G3154" s="14" t="n">
        <f aca="false">Data_Clean!L3154*Assumptions!$B$10</f>
        <v>1112.85</v>
      </c>
      <c r="H3154" s="14" t="n">
        <f aca="false">IF(OR(Data_Clean!M3154="",Data_Clean!N3154=""),0,Data_Clean!M3154*Data_Clean!N3154/100)*Assumptions!$B$13*Assumptions!$B$11</f>
        <v>0</v>
      </c>
      <c r="I3154" s="14" t="n">
        <f aca="false">Data_Clean!O3154*4*Assumptions!$B$12</f>
        <v>0</v>
      </c>
      <c r="J3154" s="14" t="n">
        <f aca="false">SUM(B3154:I3154)</f>
        <v>1182.282</v>
      </c>
      <c r="K3154" s="16" t="n">
        <f aca="false">IF(Data_Clean!P3154="","",Assumptions!$B$15*0.5^(Data_Clean!P3154/Assumptions!$B$20))</f>
        <v>25.5200148285257</v>
      </c>
      <c r="L3154" s="16" t="n">
        <f aca="false">Assumptions!$B$16*MIN(1,LN(1+Data_Clean!Q3154)/LN(1+Assumptions!$B$21))</f>
        <v>14.4532413158944</v>
      </c>
      <c r="M3154" s="16" t="n">
        <f aca="false">Assumptions!$B$17*(0.6*MIN(1,Data_Clean!R3154/Assumptions!$B$22)+0.4*IF(Data_Clean!S3154="",0,Data_Clean!S3154))</f>
        <v>5.022</v>
      </c>
      <c r="N3154" s="16" t="n">
        <f aca="false">Assumptions!$B$18*MIN(1,(Data_Clean!F3154-1)/Assumptions!$B$23)</f>
        <v>5</v>
      </c>
      <c r="O3154" s="16" t="n">
        <f aca="false">Assumptions!$B$19*(0.4*IF(Data_Clean!E3154="",0,MIN(1,Data_Clean!E3154/12/Assumptions!$B$24))+0.35*IF(Data_Clean!D3154="Y",1,0)+0.25*(1-MIN(Data_Clean!T3154,3)/3))/IF(Data_Clean!E3154="",0.6,1)</f>
        <v>9.3</v>
      </c>
      <c r="P3154" s="16" t="n">
        <f aca="false">SUM(K3154:O3154)/(Assumptions!$D$5-IF(K3154="",Assumptions!$B$15,0))*100</f>
        <v>59.2952561444201</v>
      </c>
      <c r="Q3154" s="7" t="str">
        <f aca="false">IF(J3154&gt;=Assumptions!$B$26,"High",IF(J3154&gt;=Assumptions!$B$27,"Mid","Low"))</f>
        <v>Mid</v>
      </c>
      <c r="R3154" s="7" t="str">
        <f aca="false">IF(P3154&gt;=Assumptions!$B$28,"High",IF(P3154&gt;=Assumptions!$B$29,"Mid","Low"))</f>
        <v>Mid</v>
      </c>
      <c r="S3154" s="7" t="str">
        <f aca="false">INDEX(Assumptions!$B$33:$B$41,MATCH(Q3154&amp;"|"&amp;R3154,Assumptions!$A$33:$A$41,0))</f>
        <v>Established Core</v>
      </c>
      <c r="T3154" s="7" t="n">
        <f aca="false">IF(ISNUMBER(Data_Clean!V3154),J3154*Data_Clean!V3154,0)</f>
        <v>79.3311222</v>
      </c>
    </row>
    <row r="3155" customFormat="false" ht="15" hidden="false" customHeight="false" outlineLevel="0" collapsed="false">
      <c r="A3155" s="15" t="str">
        <f aca="false">Data_Clean!A3155</f>
        <v>CX103151</v>
      </c>
      <c r="B3155" s="14" t="n">
        <f aca="false">Data_Clean!G3155*Assumptions!$B$5</f>
        <v>89.968</v>
      </c>
      <c r="C3155" s="14" t="n">
        <f aca="false">IF(Data_Clean!H3155="",0,Data_Clean!H3155)*Assumptions!$B$6</f>
        <v>0</v>
      </c>
      <c r="D3155" s="14" t="n">
        <f aca="false">Data_Clean!I3155*Assumptions!$B$7</f>
        <v>0</v>
      </c>
      <c r="E3155" s="14" t="n">
        <f aca="false">Data_Clean!J3155*Assumptions!$B$8</f>
        <v>0</v>
      </c>
      <c r="F3155" s="14" t="n">
        <f aca="false">Data_Clean!K3155*Assumptions!$B$9</f>
        <v>0</v>
      </c>
      <c r="G3155" s="14" t="n">
        <f aca="false">Data_Clean!L3155*Assumptions!$B$10</f>
        <v>553.05</v>
      </c>
      <c r="H3155" s="14" t="n">
        <f aca="false">IF(OR(Data_Clean!M3155="",Data_Clean!N3155=""),0,Data_Clean!M3155*Data_Clean!N3155/100)*Assumptions!$B$13*Assumptions!$B$11</f>
        <v>48.96</v>
      </c>
      <c r="I3155" s="14" t="n">
        <f aca="false">Data_Clean!O3155*4*Assumptions!$B$12</f>
        <v>12.08208</v>
      </c>
      <c r="J3155" s="14" t="n">
        <f aca="false">SUM(B3155:I3155)</f>
        <v>704.06008</v>
      </c>
      <c r="K3155" s="16" t="n">
        <f aca="false">IF(Data_Clean!P3155="","",Assumptions!$B$15*0.5^(Data_Clean!P3155/Assumptions!$B$20))</f>
        <v>27.9909897461042</v>
      </c>
      <c r="L3155" s="16" t="n">
        <f aca="false">Assumptions!$B$16*MIN(1,LN(1+Data_Clean!Q3155)/LN(1+Assumptions!$B$21))</f>
        <v>12.6966447294858</v>
      </c>
      <c r="M3155" s="16" t="n">
        <f aca="false">Assumptions!$B$17*(0.6*MIN(1,Data_Clean!R3155/Assumptions!$B$22)+0.4*IF(Data_Clean!S3155="",0,Data_Clean!S3155))</f>
        <v>9.366</v>
      </c>
      <c r="N3155" s="16" t="n">
        <f aca="false">Assumptions!$B$18*MIN(1,(Data_Clean!F3155-1)/Assumptions!$B$23)</f>
        <v>10</v>
      </c>
      <c r="O3155" s="16" t="n">
        <f aca="false">Assumptions!$B$19*(0.4*IF(Data_Clean!E3155="",0,MIN(1,Data_Clean!E3155/12/Assumptions!$B$24))+0.35*IF(Data_Clean!D3155="Y",1,0)+0.25*(1-MIN(Data_Clean!T3155,3)/3))/IF(Data_Clean!E3155="",0.6,1)</f>
        <v>6.35</v>
      </c>
      <c r="P3155" s="16" t="n">
        <f aca="false">SUM(K3155:O3155)/(Assumptions!$D$5-IF(K3155="",Assumptions!$B$15,0))*100</f>
        <v>66.40363447559</v>
      </c>
      <c r="Q3155" s="7" t="str">
        <f aca="false">IF(J3155&gt;=Assumptions!$B$26,"High",IF(J3155&gt;=Assumptions!$B$27,"Mid","Low"))</f>
        <v>Mid</v>
      </c>
      <c r="R3155" s="7" t="str">
        <f aca="false">IF(P3155&gt;=Assumptions!$B$28,"High",IF(P3155&gt;=Assumptions!$B$29,"Mid","Low"))</f>
        <v>Mid</v>
      </c>
      <c r="S3155" s="7" t="str">
        <f aca="false">INDEX(Assumptions!$B$33:$B$41,MATCH(Q3155&amp;"|"&amp;R3155,Assumptions!$A$33:$A$41,0))</f>
        <v>Established Core</v>
      </c>
      <c r="T3155" s="7" t="n">
        <f aca="false">IF(ISNUMBER(Data_Clean!V3155),J3155*Data_Clean!V3155,0)</f>
        <v>53.15653604</v>
      </c>
    </row>
    <row r="3156" customFormat="false" ht="15" hidden="false" customHeight="false" outlineLevel="0" collapsed="false">
      <c r="A3156" s="15" t="str">
        <f aca="false">Data_Clean!A3156</f>
        <v>CX103152</v>
      </c>
      <c r="B3156" s="14" t="n">
        <f aca="false">Data_Clean!G3156*Assumptions!$B$5</f>
        <v>603.40825</v>
      </c>
      <c r="C3156" s="14" t="n">
        <f aca="false">IF(Data_Clean!H3156="",0,Data_Clean!H3156)*Assumptions!$B$6</f>
        <v>528.213</v>
      </c>
      <c r="D3156" s="14" t="n">
        <f aca="false">Data_Clean!I3156*Assumptions!$B$7</f>
        <v>0</v>
      </c>
      <c r="E3156" s="14" t="n">
        <f aca="false">Data_Clean!J3156*Assumptions!$B$8</f>
        <v>0</v>
      </c>
      <c r="F3156" s="14" t="n">
        <f aca="false">Data_Clean!K3156*Assumptions!$B$9</f>
        <v>0</v>
      </c>
      <c r="G3156" s="14" t="n">
        <f aca="false">Data_Clean!L3156*Assumptions!$B$10</f>
        <v>0</v>
      </c>
      <c r="H3156" s="14" t="n">
        <f aca="false">IF(OR(Data_Clean!M3156="",Data_Clean!N3156=""),0,Data_Clean!M3156*Data_Clean!N3156/100)*Assumptions!$B$13*Assumptions!$B$11</f>
        <v>130.416</v>
      </c>
      <c r="I3156" s="14" t="n">
        <f aca="false">Data_Clean!O3156*4*Assumptions!$B$12</f>
        <v>26.85792</v>
      </c>
      <c r="J3156" s="14" t="n">
        <f aca="false">SUM(B3156:I3156)</f>
        <v>1288.89517</v>
      </c>
      <c r="K3156" s="16" t="n">
        <f aca="false">IF(Data_Clean!P3156="","",Assumptions!$B$15*0.5^(Data_Clean!P3156/Assumptions!$B$20))</f>
        <v>27.3516746567465</v>
      </c>
      <c r="L3156" s="16" t="n">
        <f aca="false">Assumptions!$B$16*MIN(1,LN(1+Data_Clean!Q3156)/LN(1+Assumptions!$B$21))</f>
        <v>17.4085470589551</v>
      </c>
      <c r="M3156" s="16" t="n">
        <f aca="false">Assumptions!$B$17*(0.6*MIN(1,Data_Clean!R3156/Assumptions!$B$22)+0.4*IF(Data_Clean!S3156="",0,Data_Clean!S3156))</f>
        <v>13.71</v>
      </c>
      <c r="N3156" s="16" t="n">
        <f aca="false">Assumptions!$B$18*MIN(1,(Data_Clean!F3156-1)/Assumptions!$B$23)</f>
        <v>10</v>
      </c>
      <c r="O3156" s="16" t="n">
        <f aca="false">Assumptions!$B$19*(0.4*IF(Data_Clean!E3156="",0,MIN(1,Data_Clean!E3156/12/Assumptions!$B$24))+0.35*IF(Data_Clean!D3156="Y",1,0)+0.25*(1-MIN(Data_Clean!T3156,3)/3))/IF(Data_Clean!E3156="",0.6,1)</f>
        <v>12.05</v>
      </c>
      <c r="P3156" s="16" t="n">
        <f aca="false">SUM(K3156:O3156)/(Assumptions!$D$5-IF(K3156="",Assumptions!$B$15,0))*100</f>
        <v>80.5202217157016</v>
      </c>
      <c r="Q3156" s="7" t="str">
        <f aca="false">IF(J3156&gt;=Assumptions!$B$26,"High",IF(J3156&gt;=Assumptions!$B$27,"Mid","Low"))</f>
        <v>Mid</v>
      </c>
      <c r="R3156" s="7" t="str">
        <f aca="false">IF(P3156&gt;=Assumptions!$B$28,"High",IF(P3156&gt;=Assumptions!$B$29,"Mid","Low"))</f>
        <v>High</v>
      </c>
      <c r="S3156" s="7" t="str">
        <f aca="false">INDEX(Assumptions!$B$33:$B$41,MATCH(Q3156&amp;"|"&amp;R3156,Assumptions!$A$33:$A$41,0))</f>
        <v>Engaged Builders</v>
      </c>
      <c r="T3156" s="7" t="n">
        <f aca="false">IF(ISNUMBER(Data_Clean!V3156),J3156*Data_Clean!V3156,0)</f>
        <v>39.440192202</v>
      </c>
    </row>
    <row r="3157" customFormat="false" ht="15" hidden="false" customHeight="false" outlineLevel="0" collapsed="false">
      <c r="A3157" s="15" t="str">
        <f aca="false">Data_Clean!A3157</f>
        <v>CX103153</v>
      </c>
      <c r="B3157" s="14" t="n">
        <f aca="false">Data_Clean!G3157*Assumptions!$B$5</f>
        <v>665.17875</v>
      </c>
      <c r="C3157" s="14" t="n">
        <f aca="false">IF(Data_Clean!H3157="",0,Data_Clean!H3157)*Assumptions!$B$6</f>
        <v>0</v>
      </c>
      <c r="D3157" s="14" t="n">
        <f aca="false">Data_Clean!I3157*Assumptions!$B$7</f>
        <v>0</v>
      </c>
      <c r="E3157" s="14" t="n">
        <f aca="false">Data_Clean!J3157*Assumptions!$B$8</f>
        <v>0</v>
      </c>
      <c r="F3157" s="14" t="n">
        <f aca="false">Data_Clean!K3157*Assumptions!$B$9</f>
        <v>0</v>
      </c>
      <c r="G3157" s="14" t="n">
        <f aca="false">Data_Clean!L3157*Assumptions!$B$10</f>
        <v>0</v>
      </c>
      <c r="H3157" s="14" t="n">
        <f aca="false">IF(OR(Data_Clean!M3157="",Data_Clean!N3157=""),0,Data_Clean!M3157*Data_Clean!N3157/100)*Assumptions!$B$13*Assumptions!$B$11</f>
        <v>0</v>
      </c>
      <c r="I3157" s="14" t="n">
        <f aca="false">Data_Clean!O3157*4*Assumptions!$B$12</f>
        <v>0</v>
      </c>
      <c r="J3157" s="14" t="n">
        <f aca="false">SUM(B3157:I3157)</f>
        <v>665.17875</v>
      </c>
      <c r="K3157" s="16" t="n">
        <f aca="false">IF(Data_Clean!P3157="","",Assumptions!$B$15*0.5^(Data_Clean!P3157/Assumptions!$B$20))</f>
        <v>25.5200148285257</v>
      </c>
      <c r="L3157" s="16" t="n">
        <f aca="false">Assumptions!$B$16*MIN(1,LN(1+Data_Clean!Q3157)/LN(1+Assumptions!$B$21))</f>
        <v>15.9666747748371</v>
      </c>
      <c r="M3157" s="16" t="n">
        <f aca="false">Assumptions!$B$17*(0.6*MIN(1,Data_Clean!R3157/Assumptions!$B$22)+0.4*IF(Data_Clean!S3157="",0,Data_Clean!S3157))</f>
        <v>9.582</v>
      </c>
      <c r="N3157" s="16" t="n">
        <f aca="false">Assumptions!$B$18*MIN(1,(Data_Clean!F3157-1)/Assumptions!$B$23)</f>
        <v>0</v>
      </c>
      <c r="O3157" s="16" t="n">
        <f aca="false">Assumptions!$B$19*(0.4*IF(Data_Clean!E3157="",0,MIN(1,Data_Clean!E3157/12/Assumptions!$B$24))+0.35*IF(Data_Clean!D3157="Y",1,0)+0.25*(1-MIN(Data_Clean!T3157,3)/3))/IF(Data_Clean!E3157="",0.6,1)</f>
        <v>14.55</v>
      </c>
      <c r="P3157" s="16" t="n">
        <f aca="false">SUM(K3157:O3157)/(Assumptions!$D$5-IF(K3157="",Assumptions!$B$15,0))*100</f>
        <v>65.6186896033628</v>
      </c>
      <c r="Q3157" s="7" t="str">
        <f aca="false">IF(J3157&gt;=Assumptions!$B$26,"High",IF(J3157&gt;=Assumptions!$B$27,"Mid","Low"))</f>
        <v>Mid</v>
      </c>
      <c r="R3157" s="7" t="str">
        <f aca="false">IF(P3157&gt;=Assumptions!$B$28,"High",IF(P3157&gt;=Assumptions!$B$29,"Mid","Low"))</f>
        <v>Mid</v>
      </c>
      <c r="S3157" s="7" t="str">
        <f aca="false">INDEX(Assumptions!$B$33:$B$41,MATCH(Q3157&amp;"|"&amp;R3157,Assumptions!$A$33:$A$41,0))</f>
        <v>Established Core</v>
      </c>
      <c r="T3157" s="7" t="n">
        <f aca="false">IF(ISNUMBER(Data_Clean!V3157),J3157*Data_Clean!V3157,0)</f>
        <v>31.462954875</v>
      </c>
    </row>
    <row r="3158" customFormat="false" ht="15" hidden="false" customHeight="false" outlineLevel="0" collapsed="false">
      <c r="A3158" s="15" t="str">
        <f aca="false">Data_Clean!A3158</f>
        <v>CX103154</v>
      </c>
      <c r="B3158" s="14" t="n">
        <f aca="false">Data_Clean!G3158*Assumptions!$B$5</f>
        <v>113.0955</v>
      </c>
      <c r="C3158" s="14" t="n">
        <f aca="false">IF(Data_Clean!H3158="",0,Data_Clean!H3158)*Assumptions!$B$6</f>
        <v>1045.81872</v>
      </c>
      <c r="D3158" s="14" t="n">
        <f aca="false">Data_Clean!I3158*Assumptions!$B$7</f>
        <v>371.2</v>
      </c>
      <c r="E3158" s="14" t="n">
        <f aca="false">Data_Clean!J3158*Assumptions!$B$8</f>
        <v>0</v>
      </c>
      <c r="F3158" s="14" t="n">
        <f aca="false">Data_Clean!K3158*Assumptions!$B$9</f>
        <v>0</v>
      </c>
      <c r="G3158" s="14" t="n">
        <f aca="false">Data_Clean!L3158*Assumptions!$B$10</f>
        <v>0</v>
      </c>
      <c r="H3158" s="14" t="n">
        <f aca="false">IF(OR(Data_Clean!M3158="",Data_Clean!N3158=""),0,Data_Clean!M3158*Data_Clean!N3158/100)*Assumptions!$B$13*Assumptions!$B$11</f>
        <v>46.314</v>
      </c>
      <c r="I3158" s="14" t="n">
        <f aca="false">Data_Clean!O3158*4*Assumptions!$B$12</f>
        <v>28.13472</v>
      </c>
      <c r="J3158" s="14" t="n">
        <f aca="false">SUM(B3158:I3158)</f>
        <v>1604.56294</v>
      </c>
      <c r="K3158" s="16" t="n">
        <f aca="false">IF(Data_Clean!P3158="","",Assumptions!$B$15*0.5^(Data_Clean!P3158/Assumptions!$B$20))</f>
        <v>27.3516746567465</v>
      </c>
      <c r="L3158" s="16" t="n">
        <f aca="false">Assumptions!$B$16*MIN(1,LN(1+Data_Clean!Q3158)/LN(1+Assumptions!$B$21))</f>
        <v>16.6353555629187</v>
      </c>
      <c r="M3158" s="16" t="n">
        <f aca="false">Assumptions!$B$17*(0.6*MIN(1,Data_Clean!R3158/Assumptions!$B$22)+0.4*IF(Data_Clean!S3158="",0,Data_Clean!S3158))</f>
        <v>3.978</v>
      </c>
      <c r="N3158" s="16" t="n">
        <f aca="false">Assumptions!$B$18*MIN(1,(Data_Clean!F3158-1)/Assumptions!$B$23)</f>
        <v>15</v>
      </c>
      <c r="O3158" s="16" t="n">
        <f aca="false">Assumptions!$B$19*(0.4*IF(Data_Clean!E3158="",0,MIN(1,Data_Clean!E3158/12/Assumptions!$B$24))+0.35*IF(Data_Clean!D3158="Y",1,0)+0.25*(1-MIN(Data_Clean!T3158,3)/3))/IF(Data_Clean!E3158="",0.6,1)</f>
        <v>12.7</v>
      </c>
      <c r="P3158" s="16" t="n">
        <f aca="false">SUM(K3158:O3158)/(Assumptions!$D$5-IF(K3158="",Assumptions!$B$15,0))*100</f>
        <v>75.6650302196652</v>
      </c>
      <c r="Q3158" s="7" t="str">
        <f aca="false">IF(J3158&gt;=Assumptions!$B$26,"High",IF(J3158&gt;=Assumptions!$B$27,"Mid","Low"))</f>
        <v>High</v>
      </c>
      <c r="R3158" s="7" t="str">
        <f aca="false">IF(P3158&gt;=Assumptions!$B$28,"High",IF(P3158&gt;=Assumptions!$B$29,"Mid","Low"))</f>
        <v>High</v>
      </c>
      <c r="S3158" s="7" t="str">
        <f aca="false">INDEX(Assumptions!$B$33:$B$41,MATCH(Q3158&amp;"|"&amp;R3158,Assumptions!$A$33:$A$41,0))</f>
        <v>Premier Advocates</v>
      </c>
      <c r="T3158" s="7" t="n">
        <f aca="false">IF(ISNUMBER(Data_Clean!V3158),J3158*Data_Clean!V3158,0)</f>
        <v>37.546772796</v>
      </c>
    </row>
    <row r="3159" customFormat="false" ht="15" hidden="false" customHeight="false" outlineLevel="0" collapsed="false">
      <c r="A3159" s="15" t="str">
        <f aca="false">Data_Clean!A3159</f>
        <v>CX103155</v>
      </c>
      <c r="B3159" s="14" t="n">
        <f aca="false">Data_Clean!G3159*Assumptions!$B$5</f>
        <v>174.287</v>
      </c>
      <c r="C3159" s="14" t="n">
        <f aca="false">IF(Data_Clean!H3159="",0,Data_Clean!H3159)*Assumptions!$B$6</f>
        <v>807.50772</v>
      </c>
      <c r="D3159" s="14" t="n">
        <f aca="false">Data_Clean!I3159*Assumptions!$B$7</f>
        <v>0</v>
      </c>
      <c r="E3159" s="14" t="n">
        <f aca="false">Data_Clean!J3159*Assumptions!$B$8</f>
        <v>0</v>
      </c>
      <c r="F3159" s="14" t="n">
        <f aca="false">Data_Clean!K3159*Assumptions!$B$9</f>
        <v>0</v>
      </c>
      <c r="G3159" s="14" t="n">
        <f aca="false">Data_Clean!L3159*Assumptions!$B$10</f>
        <v>0</v>
      </c>
      <c r="H3159" s="14" t="n">
        <f aca="false">IF(OR(Data_Clean!M3159="",Data_Clean!N3159=""),0,Data_Clean!M3159*Data_Clean!N3159/100)*Assumptions!$B$13*Assumptions!$B$11</f>
        <v>0</v>
      </c>
      <c r="I3159" s="14" t="n">
        <f aca="false">Data_Clean!O3159*4*Assumptions!$B$12</f>
        <v>0</v>
      </c>
      <c r="J3159" s="14" t="n">
        <f aca="false">SUM(B3159:I3159)</f>
        <v>981.79472</v>
      </c>
      <c r="K3159" s="16" t="n">
        <f aca="false">IF(Data_Clean!P3159="","",Assumptions!$B$15*0.5^(Data_Clean!P3159/Assumptions!$B$20))</f>
        <v>19.3405546265937</v>
      </c>
      <c r="L3159" s="16" t="n">
        <f aca="false">Assumptions!$B$16*MIN(1,LN(1+Data_Clean!Q3159)/LN(1+Assumptions!$B$21))</f>
        <v>13.2535138894499</v>
      </c>
      <c r="M3159" s="16" t="n">
        <f aca="false">Assumptions!$B$17*(0.6*MIN(1,Data_Clean!R3159/Assumptions!$B$22)+0.4*IF(Data_Clean!S3159="",0,Data_Clean!S3159))</f>
        <v>4.188</v>
      </c>
      <c r="N3159" s="16" t="n">
        <f aca="false">Assumptions!$B$18*MIN(1,(Data_Clean!F3159-1)/Assumptions!$B$23)</f>
        <v>5</v>
      </c>
      <c r="O3159" s="16" t="n">
        <f aca="false">Assumptions!$B$19*(0.4*IF(Data_Clean!E3159="",0,MIN(1,Data_Clean!E3159/12/Assumptions!$B$24))+0.35*IF(Data_Clean!D3159="Y",1,0)+0.25*(1-MIN(Data_Clean!T3159,3)/3))/IF(Data_Clean!E3159="",0.6,1)</f>
        <v>13.85</v>
      </c>
      <c r="P3159" s="16" t="n">
        <f aca="false">SUM(K3159:O3159)/(Assumptions!$D$5-IF(K3159="",Assumptions!$B$15,0))*100</f>
        <v>55.6320685160436</v>
      </c>
      <c r="Q3159" s="7" t="str">
        <f aca="false">IF(J3159&gt;=Assumptions!$B$26,"High",IF(J3159&gt;=Assumptions!$B$27,"Mid","Low"))</f>
        <v>Mid</v>
      </c>
      <c r="R3159" s="7" t="str">
        <f aca="false">IF(P3159&gt;=Assumptions!$B$28,"High",IF(P3159&gt;=Assumptions!$B$29,"Mid","Low"))</f>
        <v>Mid</v>
      </c>
      <c r="S3159" s="7" t="str">
        <f aca="false">INDEX(Assumptions!$B$33:$B$41,MATCH(Q3159&amp;"|"&amp;R3159,Assumptions!$A$33:$A$41,0))</f>
        <v>Established Core</v>
      </c>
      <c r="T3159" s="7" t="n">
        <f aca="false">IF(ISNUMBER(Data_Clean!V3159),J3159*Data_Clean!V3159,0)</f>
        <v>36.817302</v>
      </c>
    </row>
    <row r="3160" customFormat="false" ht="15" hidden="false" customHeight="false" outlineLevel="0" collapsed="false">
      <c r="A3160" s="15" t="str">
        <f aca="false">Data_Clean!A3160</f>
        <v>CX103156</v>
      </c>
      <c r="B3160" s="14" t="n">
        <f aca="false">Data_Clean!G3160*Assumptions!$B$5</f>
        <v>102.39425</v>
      </c>
      <c r="C3160" s="14" t="n">
        <f aca="false">IF(Data_Clean!H3160="",0,Data_Clean!H3160)*Assumptions!$B$6</f>
        <v>442.77744</v>
      </c>
      <c r="D3160" s="14" t="n">
        <f aca="false">Data_Clean!I3160*Assumptions!$B$7</f>
        <v>0</v>
      </c>
      <c r="E3160" s="14" t="n">
        <f aca="false">Data_Clean!J3160*Assumptions!$B$8</f>
        <v>0</v>
      </c>
      <c r="F3160" s="14" t="n">
        <f aca="false">Data_Clean!K3160*Assumptions!$B$9</f>
        <v>0</v>
      </c>
      <c r="G3160" s="14" t="n">
        <f aca="false">Data_Clean!L3160*Assumptions!$B$10</f>
        <v>0</v>
      </c>
      <c r="H3160" s="14" t="n">
        <f aca="false">IF(OR(Data_Clean!M3160="",Data_Clean!N3160=""),0,Data_Clean!M3160*Data_Clean!N3160/100)*Assumptions!$B$13*Assumptions!$B$11</f>
        <v>372.606</v>
      </c>
      <c r="I3160" s="14" t="n">
        <f aca="false">Data_Clean!O3160*4*Assumptions!$B$12</f>
        <v>9.09936</v>
      </c>
      <c r="J3160" s="14" t="n">
        <f aca="false">SUM(B3160:I3160)</f>
        <v>926.87705</v>
      </c>
      <c r="K3160" s="16" t="n">
        <f aca="false">IF(Data_Clean!P3160="","",Assumptions!$B$15*0.5^(Data_Clean!P3160/Assumptions!$B$20))</f>
        <v>16.4523746954194</v>
      </c>
      <c r="L3160" s="16" t="n">
        <f aca="false">Assumptions!$B$16*MIN(1,LN(1+Data_Clean!Q3160)/LN(1+Assumptions!$B$21))</f>
        <v>11.2934465146257</v>
      </c>
      <c r="M3160" s="16" t="n">
        <f aca="false">Assumptions!$B$17*(0.6*MIN(1,Data_Clean!R3160/Assumptions!$B$22)+0.4*IF(Data_Clean!S3160="",0,Data_Clean!S3160))</f>
        <v>5.61</v>
      </c>
      <c r="N3160" s="16" t="n">
        <f aca="false">Assumptions!$B$18*MIN(1,(Data_Clean!F3160-1)/Assumptions!$B$23)</f>
        <v>10</v>
      </c>
      <c r="O3160" s="16" t="n">
        <f aca="false">Assumptions!$B$19*(0.4*IF(Data_Clean!E3160="",0,MIN(1,Data_Clean!E3160/12/Assumptions!$B$24))+0.35*IF(Data_Clean!D3160="Y",1,0)+0.25*(1-MIN(Data_Clean!T3160,3)/3))/IF(Data_Clean!E3160="",0.6,1)</f>
        <v>8.5</v>
      </c>
      <c r="P3160" s="16" t="n">
        <f aca="false">SUM(K3160:O3160)/(Assumptions!$D$5-IF(K3160="",Assumptions!$B$15,0))*100</f>
        <v>51.855821210045</v>
      </c>
      <c r="Q3160" s="7" t="str">
        <f aca="false">IF(J3160&gt;=Assumptions!$B$26,"High",IF(J3160&gt;=Assumptions!$B$27,"Mid","Low"))</f>
        <v>Mid</v>
      </c>
      <c r="R3160" s="7" t="str">
        <f aca="false">IF(P3160&gt;=Assumptions!$B$28,"High",IF(P3160&gt;=Assumptions!$B$29,"Mid","Low"))</f>
        <v>Mid</v>
      </c>
      <c r="S3160" s="7" t="str">
        <f aca="false">INDEX(Assumptions!$B$33:$B$41,MATCH(Q3160&amp;"|"&amp;R3160,Assumptions!$A$33:$A$41,0))</f>
        <v>Established Core</v>
      </c>
      <c r="T3160" s="7" t="n">
        <f aca="false">IF(ISNUMBER(Data_Clean!V3160),J3160*Data_Clean!V3160,0)</f>
        <v>116.323069775</v>
      </c>
    </row>
    <row r="3161" customFormat="false" ht="15" hidden="false" customHeight="false" outlineLevel="0" collapsed="false">
      <c r="A3161" s="15" t="str">
        <f aca="false">Data_Clean!A3161</f>
        <v>CX103157</v>
      </c>
      <c r="B3161" s="14" t="n">
        <f aca="false">Data_Clean!G3161*Assumptions!$B$5</f>
        <v>258.3285</v>
      </c>
      <c r="C3161" s="14" t="n">
        <f aca="false">IF(Data_Clean!H3161="",0,Data_Clean!H3161)*Assumptions!$B$6</f>
        <v>575.136</v>
      </c>
      <c r="D3161" s="14" t="n">
        <f aca="false">Data_Clean!I3161*Assumptions!$B$7</f>
        <v>0</v>
      </c>
      <c r="E3161" s="14" t="n">
        <f aca="false">Data_Clean!J3161*Assumptions!$B$8</f>
        <v>0</v>
      </c>
      <c r="F3161" s="14" t="n">
        <f aca="false">Data_Clean!K3161*Assumptions!$B$9</f>
        <v>0</v>
      </c>
      <c r="G3161" s="14" t="n">
        <f aca="false">Data_Clean!L3161*Assumptions!$B$10</f>
        <v>0</v>
      </c>
      <c r="H3161" s="14" t="n">
        <f aca="false">IF(OR(Data_Clean!M3161="",Data_Clean!N3161=""),0,Data_Clean!M3161*Data_Clean!N3161/100)*Assumptions!$B$13*Assumptions!$B$11</f>
        <v>355.95</v>
      </c>
      <c r="I3161" s="14" t="n">
        <f aca="false">Data_Clean!O3161*4*Assumptions!$B$12</f>
        <v>0</v>
      </c>
      <c r="J3161" s="14" t="n">
        <f aca="false">SUM(B3161:I3161)</f>
        <v>1189.4145</v>
      </c>
      <c r="K3161" s="16" t="n">
        <f aca="false">IF(Data_Clean!P3161="","",Assumptions!$B$15*0.5^(Data_Clean!P3161/Assumptions!$B$20))</f>
        <v>0.106842479127916</v>
      </c>
      <c r="L3161" s="16" t="n">
        <f aca="false">Assumptions!$B$16*MIN(1,LN(1+Data_Clean!Q3161)/LN(1+Assumptions!$B$21))</f>
        <v>0</v>
      </c>
      <c r="M3161" s="16" t="n">
        <f aca="false">Assumptions!$B$17*(0.6*MIN(1,Data_Clean!R3161/Assumptions!$B$22)+0.4*IF(Data_Clean!S3161="",0,Data_Clean!S3161))</f>
        <v>0</v>
      </c>
      <c r="N3161" s="16" t="n">
        <f aca="false">Assumptions!$B$18*MIN(1,(Data_Clean!F3161-1)/Assumptions!$B$23)</f>
        <v>10</v>
      </c>
      <c r="O3161" s="16" t="n">
        <f aca="false">Assumptions!$B$19*(0.4*IF(Data_Clean!E3161="",0,MIN(1,Data_Clean!E3161/12/Assumptions!$B$24))+0.35*IF(Data_Clean!D3161="Y",1,0)+0.25*(1-MIN(Data_Clean!T3161,3)/3))/IF(Data_Clean!E3161="",0.6,1)</f>
        <v>5.85</v>
      </c>
      <c r="P3161" s="16" t="n">
        <f aca="false">SUM(K3161:O3161)/(Assumptions!$D$5-IF(K3161="",Assumptions!$B$15,0))*100</f>
        <v>15.9568424791279</v>
      </c>
      <c r="Q3161" s="7" t="str">
        <f aca="false">IF(J3161&gt;=Assumptions!$B$26,"High",IF(J3161&gt;=Assumptions!$B$27,"Mid","Low"))</f>
        <v>Mid</v>
      </c>
      <c r="R3161" s="7" t="str">
        <f aca="false">IF(P3161&gt;=Assumptions!$B$28,"High",IF(P3161&gt;=Assumptions!$B$29,"Mid","Low"))</f>
        <v>Low</v>
      </c>
      <c r="S3161" s="7" t="str">
        <f aca="false">INDEX(Assumptions!$B$33:$B$41,MATCH(Q3161&amp;"|"&amp;R3161,Assumptions!$A$33:$A$41,0))</f>
        <v>Light Touch</v>
      </c>
      <c r="T3161" s="7" t="n">
        <f aca="false">IF(ISNUMBER(Data_Clean!V3161),J3161*Data_Clean!V3161,0)</f>
        <v>425.21568375</v>
      </c>
    </row>
    <row r="3162" customFormat="false" ht="15" hidden="false" customHeight="false" outlineLevel="0" collapsed="false">
      <c r="A3162" s="15" t="str">
        <f aca="false">Data_Clean!A3162</f>
        <v>CX103158</v>
      </c>
      <c r="B3162" s="14" t="n">
        <f aca="false">Data_Clean!G3162*Assumptions!$B$5</f>
        <v>28.68625</v>
      </c>
      <c r="C3162" s="14" t="n">
        <f aca="false">IF(Data_Clean!H3162="",0,Data_Clean!H3162)*Assumptions!$B$6</f>
        <v>0</v>
      </c>
      <c r="D3162" s="14" t="n">
        <f aca="false">Data_Clean!I3162*Assumptions!$B$7</f>
        <v>0</v>
      </c>
      <c r="E3162" s="14" t="n">
        <f aca="false">Data_Clean!J3162*Assumptions!$B$8</f>
        <v>1094.0334</v>
      </c>
      <c r="F3162" s="14" t="n">
        <f aca="false">Data_Clean!K3162*Assumptions!$B$9</f>
        <v>0</v>
      </c>
      <c r="G3162" s="14" t="n">
        <f aca="false">Data_Clean!L3162*Assumptions!$B$10</f>
        <v>0</v>
      </c>
      <c r="H3162" s="14" t="n">
        <f aca="false">IF(OR(Data_Clean!M3162="",Data_Clean!N3162=""),0,Data_Clean!M3162*Data_Clean!N3162/100)*Assumptions!$B$13*Assumptions!$B$11</f>
        <v>123.93</v>
      </c>
      <c r="I3162" s="14" t="n">
        <f aca="false">Data_Clean!O3162*4*Assumptions!$B$12</f>
        <v>4.83264</v>
      </c>
      <c r="J3162" s="14" t="n">
        <f aca="false">SUM(B3162:I3162)</f>
        <v>1251.48229</v>
      </c>
      <c r="K3162" s="16" t="n">
        <f aca="false">IF(Data_Clean!P3162="","",Assumptions!$B$15*0.5^(Data_Clean!P3162/Assumptions!$B$20))</f>
        <v>4.20923268116015</v>
      </c>
      <c r="L3162" s="16" t="n">
        <f aca="false">Assumptions!$B$16*MIN(1,LN(1+Data_Clean!Q3162)/LN(1+Assumptions!$B$21))</f>
        <v>10.6966696442427</v>
      </c>
      <c r="M3162" s="16" t="n">
        <f aca="false">Assumptions!$B$17*(0.6*MIN(1,Data_Clean!R3162/Assumptions!$B$22)+0.4*IF(Data_Clean!S3162="",0,Data_Clean!S3162))</f>
        <v>3.954</v>
      </c>
      <c r="N3162" s="16" t="n">
        <f aca="false">Assumptions!$B$18*MIN(1,(Data_Clean!F3162-1)/Assumptions!$B$23)</f>
        <v>10</v>
      </c>
      <c r="O3162" s="16" t="n">
        <f aca="false">Assumptions!$B$19*(0.4*IF(Data_Clean!E3162="",0,MIN(1,Data_Clean!E3162/12/Assumptions!$B$24))+0.35*IF(Data_Clean!D3162="Y",1,0)+0.25*(1-MIN(Data_Clean!T3162,3)/3))/IF(Data_Clean!E3162="",0.6,1)</f>
        <v>7.55</v>
      </c>
      <c r="P3162" s="16" t="n">
        <f aca="false">SUM(K3162:O3162)/(Assumptions!$D$5-IF(K3162="",Assumptions!$B$15,0))*100</f>
        <v>36.4099023254028</v>
      </c>
      <c r="Q3162" s="7" t="str">
        <f aca="false">IF(J3162&gt;=Assumptions!$B$26,"High",IF(J3162&gt;=Assumptions!$B$27,"Mid","Low"))</f>
        <v>Mid</v>
      </c>
      <c r="R3162" s="7" t="str">
        <f aca="false">IF(P3162&gt;=Assumptions!$B$28,"High",IF(P3162&gt;=Assumptions!$B$29,"Mid","Low"))</f>
        <v>Low</v>
      </c>
      <c r="S3162" s="7" t="str">
        <f aca="false">INDEX(Assumptions!$B$33:$B$41,MATCH(Q3162&amp;"|"&amp;R3162,Assumptions!$A$33:$A$41,0))</f>
        <v>Light Touch</v>
      </c>
      <c r="T3162" s="7" t="n">
        <f aca="false">IF(ISNUMBER(Data_Clean!V3162),J3162*Data_Clean!V3162,0)</f>
        <v>139.790571793</v>
      </c>
    </row>
    <row r="3163" customFormat="false" ht="15" hidden="false" customHeight="false" outlineLevel="0" collapsed="false">
      <c r="A3163" s="15" t="str">
        <f aca="false">Data_Clean!A3163</f>
        <v>CX103159</v>
      </c>
      <c r="B3163" s="14" t="n">
        <f aca="false">Data_Clean!G3163*Assumptions!$B$5</f>
        <v>189.497</v>
      </c>
      <c r="C3163" s="14" t="n">
        <f aca="false">IF(Data_Clean!H3163="",0,Data_Clean!H3163)*Assumptions!$B$6</f>
        <v>445.70424</v>
      </c>
      <c r="D3163" s="14" t="n">
        <f aca="false">Data_Clean!I3163*Assumptions!$B$7</f>
        <v>0</v>
      </c>
      <c r="E3163" s="14" t="n">
        <f aca="false">Data_Clean!J3163*Assumptions!$B$8</f>
        <v>0</v>
      </c>
      <c r="F3163" s="14" t="n">
        <f aca="false">Data_Clean!K3163*Assumptions!$B$9</f>
        <v>0</v>
      </c>
      <c r="G3163" s="14" t="n">
        <f aca="false">Data_Clean!L3163*Assumptions!$B$10</f>
        <v>0</v>
      </c>
      <c r="H3163" s="14" t="n">
        <f aca="false">IF(OR(Data_Clean!M3163="",Data_Clean!N3163=""),0,Data_Clean!M3163*Data_Clean!N3163/100)*Assumptions!$B$13*Assumptions!$B$11</f>
        <v>144.126</v>
      </c>
      <c r="I3163" s="14" t="n">
        <f aca="false">Data_Clean!O3163*4*Assumptions!$B$12</f>
        <v>12.85008</v>
      </c>
      <c r="J3163" s="14" t="n">
        <f aca="false">SUM(B3163:I3163)</f>
        <v>792.17732</v>
      </c>
      <c r="K3163" s="16" t="n">
        <f aca="false">IF(Data_Clean!P3163="","",Assumptions!$B$15*0.5^(Data_Clean!P3163/Assumptions!$B$20))</f>
        <v>27.9909897461042</v>
      </c>
      <c r="L3163" s="16" t="n">
        <f aca="false">Assumptions!$B$16*MIN(1,LN(1+Data_Clean!Q3163)/LN(1+Assumptions!$B$21))</f>
        <v>14.7060656260474</v>
      </c>
      <c r="M3163" s="16" t="n">
        <f aca="false">Assumptions!$B$17*(0.6*MIN(1,Data_Clean!R3163/Assumptions!$B$22)+0.4*IF(Data_Clean!S3163="",0,Data_Clean!S3163))</f>
        <v>11.322</v>
      </c>
      <c r="N3163" s="16" t="n">
        <f aca="false">Assumptions!$B$18*MIN(1,(Data_Clean!F3163-1)/Assumptions!$B$23)</f>
        <v>10</v>
      </c>
      <c r="O3163" s="16" t="n">
        <f aca="false">Assumptions!$B$19*(0.4*IF(Data_Clean!E3163="",0,MIN(1,Data_Clean!E3163/12/Assumptions!$B$24))+0.35*IF(Data_Clean!D3163="Y",1,0)+0.25*(1-MIN(Data_Clean!T3163,3)/3))/IF(Data_Clean!E3163="",0.6,1)</f>
        <v>11.3</v>
      </c>
      <c r="P3163" s="16" t="n">
        <f aca="false">SUM(K3163:O3163)/(Assumptions!$D$5-IF(K3163="",Assumptions!$B$15,0))*100</f>
        <v>75.3190553721516</v>
      </c>
      <c r="Q3163" s="7" t="str">
        <f aca="false">IF(J3163&gt;=Assumptions!$B$26,"High",IF(J3163&gt;=Assumptions!$B$27,"Mid","Low"))</f>
        <v>Mid</v>
      </c>
      <c r="R3163" s="7" t="str">
        <f aca="false">IF(P3163&gt;=Assumptions!$B$28,"High",IF(P3163&gt;=Assumptions!$B$29,"Mid","Low"))</f>
        <v>High</v>
      </c>
      <c r="S3163" s="7" t="str">
        <f aca="false">INDEX(Assumptions!$B$33:$B$41,MATCH(Q3163&amp;"|"&amp;R3163,Assumptions!$A$33:$A$41,0))</f>
        <v>Engaged Builders</v>
      </c>
      <c r="T3163" s="7" t="n">
        <f aca="false">IF(ISNUMBER(Data_Clean!V3163),J3163*Data_Clean!V3163,0)</f>
        <v>21.468005372</v>
      </c>
    </row>
    <row r="3164" customFormat="false" ht="15" hidden="false" customHeight="false" outlineLevel="0" collapsed="false">
      <c r="A3164" s="15" t="str">
        <f aca="false">Data_Clean!A3164</f>
        <v>CX103160</v>
      </c>
      <c r="B3164" s="14" t="n">
        <f aca="false">Data_Clean!G3164*Assumptions!$B$5</f>
        <v>70.0805</v>
      </c>
      <c r="C3164" s="14" t="n">
        <f aca="false">IF(Data_Clean!H3164="",0,Data_Clean!H3164)*Assumptions!$B$6</f>
        <v>62.403</v>
      </c>
      <c r="D3164" s="14" t="n">
        <f aca="false">Data_Clean!I3164*Assumptions!$B$7</f>
        <v>0</v>
      </c>
      <c r="E3164" s="14" t="n">
        <f aca="false">Data_Clean!J3164*Assumptions!$B$8</f>
        <v>0</v>
      </c>
      <c r="F3164" s="14" t="n">
        <f aca="false">Data_Clean!K3164*Assumptions!$B$9</f>
        <v>0</v>
      </c>
      <c r="G3164" s="14" t="n">
        <f aca="false">Data_Clean!L3164*Assumptions!$B$10</f>
        <v>97.65</v>
      </c>
      <c r="H3164" s="14" t="n">
        <f aca="false">IF(OR(Data_Clean!M3164="",Data_Clean!N3164=""),0,Data_Clean!M3164*Data_Clean!N3164/100)*Assumptions!$B$13*Assumptions!$B$11</f>
        <v>0</v>
      </c>
      <c r="I3164" s="14" t="n">
        <f aca="false">Data_Clean!O3164*4*Assumptions!$B$12</f>
        <v>0</v>
      </c>
      <c r="J3164" s="14" t="n">
        <f aca="false">SUM(B3164:I3164)</f>
        <v>230.1335</v>
      </c>
      <c r="K3164" s="16" t="n">
        <f aca="false">IF(Data_Clean!P3164="","",Assumptions!$B$15*0.5^(Data_Clean!P3164/Assumptions!$B$20))</f>
        <v>18.0453755412318</v>
      </c>
      <c r="L3164" s="16" t="n">
        <f aca="false">Assumptions!$B$16*MIN(1,LN(1+Data_Clean!Q3164)/LN(1+Assumptions!$B$21))</f>
        <v>17.4722173630921</v>
      </c>
      <c r="M3164" s="16" t="n">
        <f aca="false">Assumptions!$B$17*(0.6*MIN(1,Data_Clean!R3164/Assumptions!$B$22)+0.4*IF(Data_Clean!S3164="",0,Data_Clean!S3164))</f>
        <v>5.958</v>
      </c>
      <c r="N3164" s="16" t="n">
        <f aca="false">Assumptions!$B$18*MIN(1,(Data_Clean!F3164-1)/Assumptions!$B$23)</f>
        <v>15</v>
      </c>
      <c r="O3164" s="16" t="n">
        <f aca="false">Assumptions!$B$19*(0.4*IF(Data_Clean!E3164="",0,MIN(1,Data_Clean!E3164/12/Assumptions!$B$24))+0.35*IF(Data_Clean!D3164="Y",1,0)+0.25*(1-MIN(Data_Clean!T3164,3)/3))/IF(Data_Clean!E3164="",0.6,1)</f>
        <v>13.05</v>
      </c>
      <c r="P3164" s="16" t="n">
        <f aca="false">SUM(K3164:O3164)/(Assumptions!$D$5-IF(K3164="",Assumptions!$B$15,0))*100</f>
        <v>69.5255929043239</v>
      </c>
      <c r="Q3164" s="7" t="str">
        <f aca="false">IF(J3164&gt;=Assumptions!$B$26,"High",IF(J3164&gt;=Assumptions!$B$27,"Mid","Low"))</f>
        <v>Low</v>
      </c>
      <c r="R3164" s="7" t="str">
        <f aca="false">IF(P3164&gt;=Assumptions!$B$28,"High",IF(P3164&gt;=Assumptions!$B$29,"Mid","Low"))</f>
        <v>Mid</v>
      </c>
      <c r="S3164" s="7" t="str">
        <f aca="false">INDEX(Assumptions!$B$33:$B$41,MATCH(Q3164&amp;"|"&amp;R3164,Assumptions!$A$33:$A$41,0))</f>
        <v>Light Touch</v>
      </c>
      <c r="T3164" s="7" t="n">
        <f aca="false">IF(ISNUMBER(Data_Clean!V3164),J3164*Data_Clean!V3164,0)</f>
        <v>3.42898915</v>
      </c>
    </row>
    <row r="3165" customFormat="false" ht="15" hidden="false" customHeight="false" outlineLevel="0" collapsed="false">
      <c r="A3165" s="15" t="str">
        <f aca="false">Data_Clean!A3165</f>
        <v>CX103161</v>
      </c>
      <c r="B3165" s="14" t="n">
        <f aca="false">Data_Clean!G3165*Assumptions!$B$5</f>
        <v>185.19625</v>
      </c>
      <c r="C3165" s="14" t="n">
        <f aca="false">IF(Data_Clean!H3165="",0,Data_Clean!H3165)*Assumptions!$B$6</f>
        <v>607.95612</v>
      </c>
      <c r="D3165" s="14" t="n">
        <f aca="false">Data_Clean!I3165*Assumptions!$B$7</f>
        <v>0</v>
      </c>
      <c r="E3165" s="14" t="n">
        <f aca="false">Data_Clean!J3165*Assumptions!$B$8</f>
        <v>0</v>
      </c>
      <c r="F3165" s="14" t="n">
        <f aca="false">Data_Clean!K3165*Assumptions!$B$9</f>
        <v>1426.7</v>
      </c>
      <c r="G3165" s="14" t="n">
        <f aca="false">Data_Clean!L3165*Assumptions!$B$10</f>
        <v>0</v>
      </c>
      <c r="H3165" s="14" t="n">
        <f aca="false">IF(OR(Data_Clean!M3165="",Data_Clean!N3165=""),0,Data_Clean!M3165*Data_Clean!N3165/100)*Assumptions!$B$13*Assumptions!$B$11</f>
        <v>0</v>
      </c>
      <c r="I3165" s="14" t="n">
        <f aca="false">Data_Clean!O3165*4*Assumptions!$B$12</f>
        <v>0</v>
      </c>
      <c r="J3165" s="14" t="n">
        <f aca="false">SUM(B3165:I3165)</f>
        <v>2219.85237</v>
      </c>
      <c r="K3165" s="16" t="n">
        <f aca="false">IF(Data_Clean!P3165="","",Assumptions!$B$15*0.5^(Data_Clean!P3165/Assumptions!$B$20))</f>
        <v>27.9909897461042</v>
      </c>
      <c r="L3165" s="16" t="n">
        <f aca="false">Assumptions!$B$16*MIN(1,LN(1+Data_Clean!Q3165)/LN(1+Assumptions!$B$21))</f>
        <v>12.6966447294858</v>
      </c>
      <c r="M3165" s="16" t="n">
        <f aca="false">Assumptions!$B$17*(0.6*MIN(1,Data_Clean!R3165/Assumptions!$B$22)+0.4*IF(Data_Clean!S3165="",0,Data_Clean!S3165))</f>
        <v>2.772</v>
      </c>
      <c r="N3165" s="16" t="n">
        <f aca="false">Assumptions!$B$18*MIN(1,(Data_Clean!F3165-1)/Assumptions!$B$23)</f>
        <v>10</v>
      </c>
      <c r="O3165" s="16" t="n">
        <f aca="false">Assumptions!$B$19*(0.4*IF(Data_Clean!E3165="",0,MIN(1,Data_Clean!E3165/12/Assumptions!$B$24))+0.35*IF(Data_Clean!D3165="Y",1,0)+0.25*(1-MIN(Data_Clean!T3165,3)/3))/IF(Data_Clean!E3165="",0.6,1)</f>
        <v>9.75</v>
      </c>
      <c r="P3165" s="16" t="n">
        <f aca="false">SUM(K3165:O3165)/(Assumptions!$D$5-IF(K3165="",Assumptions!$B$15,0))*100</f>
        <v>63.20963447559</v>
      </c>
      <c r="Q3165" s="7" t="str">
        <f aca="false">IF(J3165&gt;=Assumptions!$B$26,"High",IF(J3165&gt;=Assumptions!$B$27,"Mid","Low"))</f>
        <v>High</v>
      </c>
      <c r="R3165" s="7" t="str">
        <f aca="false">IF(P3165&gt;=Assumptions!$B$28,"High",IF(P3165&gt;=Assumptions!$B$29,"Mid","Low"))</f>
        <v>Mid</v>
      </c>
      <c r="S3165" s="7" t="str">
        <f aca="false">INDEX(Assumptions!$B$33:$B$41,MATCH(Q3165&amp;"|"&amp;R3165,Assumptions!$A$33:$A$41,0))</f>
        <v>Established Core</v>
      </c>
      <c r="T3165" s="7" t="n">
        <f aca="false">IF(ISNUMBER(Data_Clean!V3165),J3165*Data_Clean!V3165,0)</f>
        <v>168.042824409</v>
      </c>
    </row>
    <row r="3166" customFormat="false" ht="15" hidden="false" customHeight="false" outlineLevel="0" collapsed="false">
      <c r="A3166" s="15" t="str">
        <f aca="false">Data_Clean!A3166</f>
        <v>CX103162</v>
      </c>
      <c r="B3166" s="14" t="n">
        <f aca="false">Data_Clean!G3166*Assumptions!$B$5</f>
        <v>123.53625</v>
      </c>
      <c r="C3166" s="14" t="n">
        <f aca="false">IF(Data_Clean!H3166="",0,Data_Clean!H3166)*Assumptions!$B$6</f>
        <v>0</v>
      </c>
      <c r="D3166" s="14" t="n">
        <f aca="false">Data_Clean!I3166*Assumptions!$B$7</f>
        <v>0</v>
      </c>
      <c r="E3166" s="14" t="n">
        <f aca="false">Data_Clean!J3166*Assumptions!$B$8</f>
        <v>0</v>
      </c>
      <c r="F3166" s="14" t="n">
        <f aca="false">Data_Clean!K3166*Assumptions!$B$9</f>
        <v>0</v>
      </c>
      <c r="G3166" s="14" t="n">
        <f aca="false">Data_Clean!L3166*Assumptions!$B$10</f>
        <v>0</v>
      </c>
      <c r="H3166" s="14" t="n">
        <f aca="false">IF(OR(Data_Clean!M3166="",Data_Clean!N3166=""),0,Data_Clean!M3166*Data_Clean!N3166/100)*Assumptions!$B$13*Assumptions!$B$11</f>
        <v>40.32</v>
      </c>
      <c r="I3166" s="14" t="n">
        <f aca="false">Data_Clean!O3166*4*Assumptions!$B$12</f>
        <v>37.89024</v>
      </c>
      <c r="J3166" s="14" t="n">
        <f aca="false">SUM(B3166:I3166)</f>
        <v>201.74649</v>
      </c>
      <c r="K3166" s="16" t="n">
        <f aca="false">IF(Data_Clean!P3166="","",Assumptions!$B$15*0.5^(Data_Clean!P3166/Assumptions!$B$20))</f>
        <v>26.1165168988837</v>
      </c>
      <c r="L3166" s="16" t="n">
        <f aca="false">Assumptions!$B$16*MIN(1,LN(1+Data_Clean!Q3166)/LN(1+Assumptions!$B$21))</f>
        <v>15.6854227887284</v>
      </c>
      <c r="M3166" s="16" t="n">
        <f aca="false">Assumptions!$B$17*(0.6*MIN(1,Data_Clean!R3166/Assumptions!$B$22)+0.4*IF(Data_Clean!S3166="",0,Data_Clean!S3166))</f>
        <v>13.362</v>
      </c>
      <c r="N3166" s="16" t="n">
        <f aca="false">Assumptions!$B$18*MIN(1,(Data_Clean!F3166-1)/Assumptions!$B$23)</f>
        <v>5</v>
      </c>
      <c r="O3166" s="16" t="n">
        <f aca="false">Assumptions!$B$19*(0.4*IF(Data_Clean!E3166="",0,MIN(1,Data_Clean!E3166/12/Assumptions!$B$24))+0.35*IF(Data_Clean!D3166="Y",1,0)+0.25*(1-MIN(Data_Clean!T3166,3)/3))/IF(Data_Clean!E3166="",0.6,1)</f>
        <v>10</v>
      </c>
      <c r="P3166" s="16" t="n">
        <f aca="false">SUM(K3166:O3166)/(Assumptions!$D$5-IF(K3166="",Assumptions!$B$15,0))*100</f>
        <v>70.1639396876121</v>
      </c>
      <c r="Q3166" s="7" t="str">
        <f aca="false">IF(J3166&gt;=Assumptions!$B$26,"High",IF(J3166&gt;=Assumptions!$B$27,"Mid","Low"))</f>
        <v>Low</v>
      </c>
      <c r="R3166" s="7" t="str">
        <f aca="false">IF(P3166&gt;=Assumptions!$B$28,"High",IF(P3166&gt;=Assumptions!$B$29,"Mid","Low"))</f>
        <v>High</v>
      </c>
      <c r="S3166" s="7" t="str">
        <f aca="false">INDEX(Assumptions!$B$33:$B$41,MATCH(Q3166&amp;"|"&amp;R3166,Assumptions!$A$33:$A$41,0))</f>
        <v>Engaged Builders</v>
      </c>
      <c r="T3166" s="7" t="n">
        <f aca="false">IF(ISNUMBER(Data_Clean!V3166),J3166*Data_Clean!V3166,0)</f>
        <v>11.136406248</v>
      </c>
    </row>
    <row r="3167" customFormat="false" ht="15" hidden="false" customHeight="false" outlineLevel="0" collapsed="false">
      <c r="A3167" s="15" t="str">
        <f aca="false">Data_Clean!A3167</f>
        <v>CX103163</v>
      </c>
      <c r="B3167" s="14" t="n">
        <f aca="false">Data_Clean!G3167*Assumptions!$B$5</f>
        <v>132.26225</v>
      </c>
      <c r="C3167" s="14" t="n">
        <f aca="false">IF(Data_Clean!H3167="",0,Data_Clean!H3167)*Assumptions!$B$6</f>
        <v>0</v>
      </c>
      <c r="D3167" s="14" t="n">
        <f aca="false">Data_Clean!I3167*Assumptions!$B$7</f>
        <v>162.4</v>
      </c>
      <c r="E3167" s="14" t="n">
        <f aca="false">Data_Clean!J3167*Assumptions!$B$8</f>
        <v>0</v>
      </c>
      <c r="F3167" s="14" t="n">
        <f aca="false">Data_Clean!K3167*Assumptions!$B$9</f>
        <v>1477.3</v>
      </c>
      <c r="G3167" s="14" t="n">
        <f aca="false">Data_Clean!L3167*Assumptions!$B$10</f>
        <v>0</v>
      </c>
      <c r="H3167" s="14" t="n">
        <f aca="false">IF(OR(Data_Clean!M3167="",Data_Clean!N3167=""),0,Data_Clean!M3167*Data_Clean!N3167/100)*Assumptions!$B$13*Assumptions!$B$11</f>
        <v>180.624</v>
      </c>
      <c r="I3167" s="14" t="n">
        <f aca="false">Data_Clean!O3167*4*Assumptions!$B$12</f>
        <v>0</v>
      </c>
      <c r="J3167" s="14" t="n">
        <f aca="false">SUM(B3167:I3167)</f>
        <v>1952.58625</v>
      </c>
      <c r="K3167" s="16" t="n">
        <f aca="false">IF(Data_Clean!P3167="","",Assumptions!$B$15*0.5^(Data_Clean!P3167/Assumptions!$B$20))</f>
        <v>0.00430498500836282</v>
      </c>
      <c r="L3167" s="16" t="n">
        <f aca="false">Assumptions!$B$16*MIN(1,LN(1+Data_Clean!Q3167)/LN(1+Assumptions!$B$21))</f>
        <v>0</v>
      </c>
      <c r="M3167" s="16" t="n">
        <f aca="false">Assumptions!$B$17*(0.6*MIN(1,Data_Clean!R3167/Assumptions!$B$22)+0.4*IF(Data_Clean!S3167="",0,Data_Clean!S3167))</f>
        <v>0</v>
      </c>
      <c r="N3167" s="16" t="n">
        <f aca="false">Assumptions!$B$18*MIN(1,(Data_Clean!F3167-1)/Assumptions!$B$23)</f>
        <v>15</v>
      </c>
      <c r="O3167" s="16" t="n">
        <f aca="false">Assumptions!$B$19*(0.4*IF(Data_Clean!E3167="",0,MIN(1,Data_Clean!E3167/12/Assumptions!$B$24))+0.35*IF(Data_Clean!D3167="Y",1,0)+0.25*(1-MIN(Data_Clean!T3167,3)/3))/IF(Data_Clean!E3167="",0.6,1)</f>
        <v>3.8</v>
      </c>
      <c r="P3167" s="16" t="n">
        <f aca="false">SUM(K3167:O3167)/(Assumptions!$D$5-IF(K3167="",Assumptions!$B$15,0))*100</f>
        <v>18.8043049850084</v>
      </c>
      <c r="Q3167" s="7" t="str">
        <f aca="false">IF(J3167&gt;=Assumptions!$B$26,"High",IF(J3167&gt;=Assumptions!$B$27,"Mid","Low"))</f>
        <v>High</v>
      </c>
      <c r="R3167" s="7" t="str">
        <f aca="false">IF(P3167&gt;=Assumptions!$B$28,"High",IF(P3167&gt;=Assumptions!$B$29,"Mid","Low"))</f>
        <v>Low</v>
      </c>
      <c r="S3167" s="7" t="str">
        <f aca="false">INDEX(Assumptions!$B$33:$B$41,MATCH(Q3167&amp;"|"&amp;R3167,Assumptions!$A$33:$A$41,0))</f>
        <v>Affluent Drifters</v>
      </c>
      <c r="T3167" s="7" t="n">
        <f aca="false">IF(ISNUMBER(Data_Clean!V3167),J3167*Data_Clean!V3167,0)</f>
        <v>689.458204875</v>
      </c>
    </row>
    <row r="3168" customFormat="false" ht="15" hidden="false" customHeight="false" outlineLevel="0" collapsed="false">
      <c r="A3168" s="15" t="str">
        <f aca="false">Data_Clean!A3168</f>
        <v>CX103164</v>
      </c>
      <c r="B3168" s="14" t="n">
        <f aca="false">Data_Clean!G3168*Assumptions!$B$5</f>
        <v>62.74325</v>
      </c>
      <c r="C3168" s="14" t="n">
        <f aca="false">IF(Data_Clean!H3168="",0,Data_Clean!H3168)*Assumptions!$B$6</f>
        <v>175.86156</v>
      </c>
      <c r="D3168" s="14" t="n">
        <f aca="false">Data_Clean!I3168*Assumptions!$B$7</f>
        <v>0</v>
      </c>
      <c r="E3168" s="14" t="n">
        <f aca="false">Data_Clean!J3168*Assumptions!$B$8</f>
        <v>0</v>
      </c>
      <c r="F3168" s="14" t="n">
        <f aca="false">Data_Clean!K3168*Assumptions!$B$9</f>
        <v>0</v>
      </c>
      <c r="G3168" s="14" t="n">
        <f aca="false">Data_Clean!L3168*Assumptions!$B$10</f>
        <v>0</v>
      </c>
      <c r="H3168" s="14" t="n">
        <f aca="false">IF(OR(Data_Clean!M3168="",Data_Clean!N3168=""),0,Data_Clean!M3168*Data_Clean!N3168/100)*Assumptions!$B$13*Assumptions!$B$11</f>
        <v>0</v>
      </c>
      <c r="I3168" s="14" t="n">
        <f aca="false">Data_Clean!O3168*4*Assumptions!$B$12</f>
        <v>0</v>
      </c>
      <c r="J3168" s="14" t="n">
        <f aca="false">SUM(B3168:I3168)</f>
        <v>238.60481</v>
      </c>
      <c r="K3168" s="16" t="n">
        <f aca="false">IF(Data_Clean!P3168="","",Assumptions!$B$15*0.5^(Data_Clean!P3168/Assumptions!$B$20))</f>
        <v>11.9055078897615</v>
      </c>
      <c r="L3168" s="16" t="n">
        <f aca="false">Assumptions!$B$16*MIN(1,LN(1+Data_Clean!Q3168)/LN(1+Assumptions!$B$21))</f>
        <v>11.2934465146257</v>
      </c>
      <c r="M3168" s="16" t="n">
        <f aca="false">Assumptions!$B$17*(0.6*MIN(1,Data_Clean!R3168/Assumptions!$B$22)+0.4*IF(Data_Clean!S3168="",0,Data_Clean!S3168))</f>
        <v>2.838</v>
      </c>
      <c r="N3168" s="16" t="n">
        <f aca="false">Assumptions!$B$18*MIN(1,(Data_Clean!F3168-1)/Assumptions!$B$23)</f>
        <v>5</v>
      </c>
      <c r="O3168" s="16" t="n">
        <f aca="false">Assumptions!$B$19*(0.4*IF(Data_Clean!E3168="",0,MIN(1,Data_Clean!E3168/12/Assumptions!$B$24))+0.35*IF(Data_Clean!D3168="Y",1,0)+0.25*(1-MIN(Data_Clean!T3168,3)/3))/IF(Data_Clean!E3168="",0.6,1)</f>
        <v>9.75</v>
      </c>
      <c r="P3168" s="16" t="n">
        <f aca="false">SUM(K3168:O3168)/(Assumptions!$D$5-IF(K3168="",Assumptions!$B$15,0))*100</f>
        <v>40.7869544043872</v>
      </c>
      <c r="Q3168" s="7" t="str">
        <f aca="false">IF(J3168&gt;=Assumptions!$B$26,"High",IF(J3168&gt;=Assumptions!$B$27,"Mid","Low"))</f>
        <v>Low</v>
      </c>
      <c r="R3168" s="7" t="str">
        <f aca="false">IF(P3168&gt;=Assumptions!$B$28,"High",IF(P3168&gt;=Assumptions!$B$29,"Mid","Low"))</f>
        <v>Low</v>
      </c>
      <c r="S3168" s="7" t="str">
        <f aca="false">INDEX(Assumptions!$B$33:$B$41,MATCH(Q3168&amp;"|"&amp;R3168,Assumptions!$A$33:$A$41,0))</f>
        <v>Dormant &amp; Low Value</v>
      </c>
      <c r="T3168" s="7" t="n">
        <f aca="false">IF(ISNUMBER(Data_Clean!V3168),J3168*Data_Clean!V3168,0)</f>
        <v>29.515414997</v>
      </c>
    </row>
    <row r="3169" customFormat="false" ht="15" hidden="false" customHeight="false" outlineLevel="0" collapsed="false">
      <c r="A3169" s="15" t="str">
        <f aca="false">Data_Clean!A3169</f>
        <v>CX103165</v>
      </c>
      <c r="B3169" s="14" t="n">
        <f aca="false">Data_Clean!G3169*Assumptions!$B$5</f>
        <v>42.43575</v>
      </c>
      <c r="C3169" s="14" t="n">
        <f aca="false">IF(Data_Clean!H3169="",0,Data_Clean!H3169)*Assumptions!$B$6</f>
        <v>27.31488</v>
      </c>
      <c r="D3169" s="14" t="n">
        <f aca="false">Data_Clean!I3169*Assumptions!$B$7</f>
        <v>0</v>
      </c>
      <c r="E3169" s="14" t="n">
        <f aca="false">Data_Clean!J3169*Assumptions!$B$8</f>
        <v>0</v>
      </c>
      <c r="F3169" s="14" t="n">
        <f aca="false">Data_Clean!K3169*Assumptions!$B$9</f>
        <v>297</v>
      </c>
      <c r="G3169" s="14" t="n">
        <f aca="false">Data_Clean!L3169*Assumptions!$B$10</f>
        <v>1160.1</v>
      </c>
      <c r="H3169" s="14" t="n">
        <f aca="false">IF(OR(Data_Clean!M3169="",Data_Clean!N3169=""),0,Data_Clean!M3169*Data_Clean!N3169/100)*Assumptions!$B$13*Assumptions!$B$11</f>
        <v>0</v>
      </c>
      <c r="I3169" s="14" t="n">
        <f aca="false">Data_Clean!O3169*4*Assumptions!$B$12</f>
        <v>0</v>
      </c>
      <c r="J3169" s="14" t="n">
        <f aca="false">SUM(B3169:I3169)</f>
        <v>1526.85063</v>
      </c>
      <c r="K3169" s="16" t="n">
        <f aca="false">IF(Data_Clean!P3169="","",Assumptions!$B$15*0.5^(Data_Clean!P3169/Assumptions!$B$20))</f>
        <v>21.2132034355964</v>
      </c>
      <c r="L3169" s="16" t="n">
        <f aca="false">Assumptions!$B$16*MIN(1,LN(1+Data_Clean!Q3169)/LN(1+Assumptions!$B$21))</f>
        <v>14.0427143261215</v>
      </c>
      <c r="M3169" s="16" t="n">
        <f aca="false">Assumptions!$B$17*(0.6*MIN(1,Data_Clean!R3169/Assumptions!$B$22)+0.4*IF(Data_Clean!S3169="",0,Data_Clean!S3169))</f>
        <v>14.058</v>
      </c>
      <c r="N3169" s="16" t="n">
        <f aca="false">Assumptions!$B$18*MIN(1,(Data_Clean!F3169-1)/Assumptions!$B$23)</f>
        <v>15</v>
      </c>
      <c r="O3169" s="16" t="n">
        <f aca="false">Assumptions!$B$19*(0.4*IF(Data_Clean!E3169="",0,MIN(1,Data_Clean!E3169/12/Assumptions!$B$24))+0.35*IF(Data_Clean!D3169="Y",1,0)+0.25*(1-MIN(Data_Clean!T3169,3)/3))/IF(Data_Clean!E3169="",0.6,1)</f>
        <v>3.85</v>
      </c>
      <c r="P3169" s="16" t="n">
        <f aca="false">SUM(K3169:O3169)/(Assumptions!$D$5-IF(K3169="",Assumptions!$B$15,0))*100</f>
        <v>68.1639177617179</v>
      </c>
      <c r="Q3169" s="7" t="str">
        <f aca="false">IF(J3169&gt;=Assumptions!$B$26,"High",IF(J3169&gt;=Assumptions!$B$27,"Mid","Low"))</f>
        <v>High</v>
      </c>
      <c r="R3169" s="7" t="str">
        <f aca="false">IF(P3169&gt;=Assumptions!$B$28,"High",IF(P3169&gt;=Assumptions!$B$29,"Mid","Low"))</f>
        <v>Mid</v>
      </c>
      <c r="S3169" s="7" t="str">
        <f aca="false">INDEX(Assumptions!$B$33:$B$41,MATCH(Q3169&amp;"|"&amp;R3169,Assumptions!$A$33:$A$41,0))</f>
        <v>Established Core</v>
      </c>
      <c r="T3169" s="7" t="n">
        <f aca="false">IF(ISNUMBER(Data_Clean!V3169),J3169*Data_Clean!V3169,0)</f>
        <v>106.574173974</v>
      </c>
    </row>
    <row r="3170" customFormat="false" ht="15" hidden="false" customHeight="false" outlineLevel="0" collapsed="false">
      <c r="A3170" s="15" t="str">
        <f aca="false">Data_Clean!A3170</f>
        <v>CX103166</v>
      </c>
      <c r="B3170" s="14" t="n">
        <f aca="false">Data_Clean!G3170*Assumptions!$B$5</f>
        <v>128.173</v>
      </c>
      <c r="C3170" s="14" t="n">
        <f aca="false">IF(Data_Clean!H3170="",0,Data_Clean!H3170)*Assumptions!$B$6</f>
        <v>65.982</v>
      </c>
      <c r="D3170" s="14" t="n">
        <f aca="false">Data_Clean!I3170*Assumptions!$B$7</f>
        <v>0</v>
      </c>
      <c r="E3170" s="14" t="n">
        <f aca="false">Data_Clean!J3170*Assumptions!$B$8</f>
        <v>0</v>
      </c>
      <c r="F3170" s="14" t="n">
        <f aca="false">Data_Clean!K3170*Assumptions!$B$9</f>
        <v>0</v>
      </c>
      <c r="G3170" s="14" t="n">
        <f aca="false">Data_Clean!L3170*Assumptions!$B$10</f>
        <v>0</v>
      </c>
      <c r="H3170" s="14" t="n">
        <f aca="false">IF(OR(Data_Clean!M3170="",Data_Clean!N3170=""),0,Data_Clean!M3170*Data_Clean!N3170/100)*Assumptions!$B$13*Assumptions!$B$11</f>
        <v>70.416</v>
      </c>
      <c r="I3170" s="14" t="n">
        <f aca="false">Data_Clean!O3170*4*Assumptions!$B$12</f>
        <v>33.94368</v>
      </c>
      <c r="J3170" s="14" t="n">
        <f aca="false">SUM(B3170:I3170)</f>
        <v>298.51468</v>
      </c>
      <c r="K3170" s="16" t="n">
        <f aca="false">IF(Data_Clean!P3170="","",Assumptions!$B$15*0.5^(Data_Clean!P3170/Assumptions!$B$20))</f>
        <v>30</v>
      </c>
      <c r="L3170" s="16" t="n">
        <f aca="false">Assumptions!$B$16*MIN(1,LN(1+Data_Clean!Q3170)/LN(1+Assumptions!$B$21))</f>
        <v>18.4779412558435</v>
      </c>
      <c r="M3170" s="16" t="n">
        <f aca="false">Assumptions!$B$17*(0.6*MIN(1,Data_Clean!R3170/Assumptions!$B$22)+0.4*IF(Data_Clean!S3170="",0,Data_Clean!S3170))</f>
        <v>1.296</v>
      </c>
      <c r="N3170" s="16" t="n">
        <f aca="false">Assumptions!$B$18*MIN(1,(Data_Clean!F3170-1)/Assumptions!$B$23)</f>
        <v>10</v>
      </c>
      <c r="O3170" s="16" t="n">
        <f aca="false">Assumptions!$B$19*(0.4*IF(Data_Clean!E3170="",0,MIN(1,Data_Clean!E3170/12/Assumptions!$B$24))+0.35*IF(Data_Clean!D3170="Y",1,0)+0.25*(1-MIN(Data_Clean!T3170,3)/3))/IF(Data_Clean!E3170="",0.6,1)</f>
        <v>15</v>
      </c>
      <c r="P3170" s="16" t="n">
        <f aca="false">SUM(K3170:O3170)/(Assumptions!$D$5-IF(K3170="",Assumptions!$B$15,0))*100</f>
        <v>74.7739412558435</v>
      </c>
      <c r="Q3170" s="7" t="str">
        <f aca="false">IF(J3170&gt;=Assumptions!$B$26,"High",IF(J3170&gt;=Assumptions!$B$27,"Mid","Low"))</f>
        <v>Low</v>
      </c>
      <c r="R3170" s="7" t="str">
        <f aca="false">IF(P3170&gt;=Assumptions!$B$28,"High",IF(P3170&gt;=Assumptions!$B$29,"Mid","Low"))</f>
        <v>High</v>
      </c>
      <c r="S3170" s="7" t="str">
        <f aca="false">INDEX(Assumptions!$B$33:$B$41,MATCH(Q3170&amp;"|"&amp;R3170,Assumptions!$A$33:$A$41,0))</f>
        <v>Engaged Builders</v>
      </c>
      <c r="T3170" s="7" t="n">
        <f aca="false">IF(ISNUMBER(Data_Clean!V3170),J3170*Data_Clean!V3170,0)</f>
        <v>4.507571668</v>
      </c>
    </row>
    <row r="3171" customFormat="false" ht="15" hidden="false" customHeight="false" outlineLevel="0" collapsed="false">
      <c r="A3171" s="15" t="str">
        <f aca="false">Data_Clean!A3171</f>
        <v>CX103167</v>
      </c>
      <c r="B3171" s="14" t="n">
        <f aca="false">Data_Clean!G3171*Assumptions!$B$5</f>
        <v>12.4015</v>
      </c>
      <c r="C3171" s="14" t="n">
        <f aca="false">IF(Data_Clean!H3171="",0,Data_Clean!H3171)*Assumptions!$B$6</f>
        <v>0</v>
      </c>
      <c r="D3171" s="14" t="n">
        <f aca="false">Data_Clean!I3171*Assumptions!$B$7</f>
        <v>0</v>
      </c>
      <c r="E3171" s="14" t="n">
        <f aca="false">Data_Clean!J3171*Assumptions!$B$8</f>
        <v>0</v>
      </c>
      <c r="F3171" s="14" t="n">
        <f aca="false">Data_Clean!K3171*Assumptions!$B$9</f>
        <v>0</v>
      </c>
      <c r="G3171" s="14" t="n">
        <f aca="false">Data_Clean!L3171*Assumptions!$B$10</f>
        <v>0</v>
      </c>
      <c r="H3171" s="14" t="n">
        <f aca="false">IF(OR(Data_Clean!M3171="",Data_Clean!N3171=""),0,Data_Clean!M3171*Data_Clean!N3171/100)*Assumptions!$B$13*Assumptions!$B$11</f>
        <v>7.32</v>
      </c>
      <c r="I3171" s="14" t="n">
        <f aca="false">Data_Clean!O3171*4*Assumptions!$B$12</f>
        <v>11.91792</v>
      </c>
      <c r="J3171" s="14" t="n">
        <f aca="false">SUM(B3171:I3171)</f>
        <v>31.63942</v>
      </c>
      <c r="K3171" s="16" t="n">
        <f aca="false">IF(Data_Clean!P3171="","",Assumptions!$B$15*0.5^(Data_Clean!P3171/Assumptions!$B$20))</f>
        <v>28.6452481173125</v>
      </c>
      <c r="L3171" s="16" t="n">
        <f aca="false">Assumptions!$B$16*MIN(1,LN(1+Data_Clean!Q3171)/LN(1+Assumptions!$B$21))</f>
        <v>16.7870204191091</v>
      </c>
      <c r="M3171" s="16" t="n">
        <f aca="false">Assumptions!$B$17*(0.6*MIN(1,Data_Clean!R3171/Assumptions!$B$22)+0.4*IF(Data_Clean!S3171="",0,Data_Clean!S3171))</f>
        <v>10.122</v>
      </c>
      <c r="N3171" s="16" t="n">
        <f aca="false">Assumptions!$B$18*MIN(1,(Data_Clean!F3171-1)/Assumptions!$B$23)</f>
        <v>5</v>
      </c>
      <c r="O3171" s="16" t="n">
        <f aca="false">Assumptions!$B$19*(0.4*IF(Data_Clean!E3171="",0,MIN(1,Data_Clean!E3171/12/Assumptions!$B$24))+0.35*IF(Data_Clean!D3171="Y",1,0)+0.25*(1-MIN(Data_Clean!T3171,3)/3))/IF(Data_Clean!E3171="",0.6,1)</f>
        <v>10.7</v>
      </c>
      <c r="P3171" s="16" t="n">
        <f aca="false">SUM(K3171:O3171)/(Assumptions!$D$5-IF(K3171="",Assumptions!$B$15,0))*100</f>
        <v>71.2542685364216</v>
      </c>
      <c r="Q3171" s="7" t="str">
        <f aca="false">IF(J3171&gt;=Assumptions!$B$26,"High",IF(J3171&gt;=Assumptions!$B$27,"Mid","Low"))</f>
        <v>Low</v>
      </c>
      <c r="R3171" s="7" t="str">
        <f aca="false">IF(P3171&gt;=Assumptions!$B$28,"High",IF(P3171&gt;=Assumptions!$B$29,"Mid","Low"))</f>
        <v>High</v>
      </c>
      <c r="S3171" s="7" t="str">
        <f aca="false">INDEX(Assumptions!$B$33:$B$41,MATCH(Q3171&amp;"|"&amp;R3171,Assumptions!$A$33:$A$41,0))</f>
        <v>Engaged Builders</v>
      </c>
      <c r="T3171" s="7" t="n">
        <f aca="false">IF(ISNUMBER(Data_Clean!V3171),J3171*Data_Clean!V3171,0)</f>
        <v>1.85090607</v>
      </c>
    </row>
    <row r="3172" customFormat="false" ht="15" hidden="false" customHeight="false" outlineLevel="0" collapsed="false">
      <c r="A3172" s="15" t="str">
        <f aca="false">Data_Clean!A3172</f>
        <v>CX103168</v>
      </c>
      <c r="B3172" s="14" t="n">
        <f aca="false">Data_Clean!G3172*Assumptions!$B$5</f>
        <v>42.3125</v>
      </c>
      <c r="C3172" s="14" t="n">
        <f aca="false">IF(Data_Clean!H3172="",0,Data_Clean!H3172)*Assumptions!$B$6</f>
        <v>57.96948</v>
      </c>
      <c r="D3172" s="14" t="n">
        <f aca="false">Data_Clean!I3172*Assumptions!$B$7</f>
        <v>0</v>
      </c>
      <c r="E3172" s="14" t="n">
        <f aca="false">Data_Clean!J3172*Assumptions!$B$8</f>
        <v>0</v>
      </c>
      <c r="F3172" s="14" t="n">
        <f aca="false">Data_Clean!K3172*Assumptions!$B$9</f>
        <v>0</v>
      </c>
      <c r="G3172" s="14" t="n">
        <f aca="false">Data_Clean!L3172*Assumptions!$B$10</f>
        <v>0</v>
      </c>
      <c r="H3172" s="14" t="n">
        <f aca="false">IF(OR(Data_Clean!M3172="",Data_Clean!N3172=""),0,Data_Clean!M3172*Data_Clean!N3172/100)*Assumptions!$B$13*Assumptions!$B$11</f>
        <v>0</v>
      </c>
      <c r="I3172" s="14" t="n">
        <f aca="false">Data_Clean!O3172*4*Assumptions!$B$12</f>
        <v>0</v>
      </c>
      <c r="J3172" s="14" t="n">
        <f aca="false">SUM(B3172:I3172)</f>
        <v>100.28198</v>
      </c>
      <c r="K3172" s="16" t="n">
        <f aca="false">IF(Data_Clean!P3172="","",Assumptions!$B$15*0.5^(Data_Clean!P3172/Assumptions!$B$20))</f>
        <v>25.5200148285257</v>
      </c>
      <c r="L3172" s="16" t="n">
        <f aca="false">Assumptions!$B$16*MIN(1,LN(1+Data_Clean!Q3172)/LN(1+Assumptions!$B$21))</f>
        <v>11.2934465146257</v>
      </c>
      <c r="M3172" s="16" t="n">
        <f aca="false">Assumptions!$B$17*(0.6*MIN(1,Data_Clean!R3172/Assumptions!$B$22)+0.4*IF(Data_Clean!S3172="",0,Data_Clean!S3172))</f>
        <v>4.068</v>
      </c>
      <c r="N3172" s="16" t="n">
        <f aca="false">Assumptions!$B$18*MIN(1,(Data_Clean!F3172-1)/Assumptions!$B$23)</f>
        <v>10</v>
      </c>
      <c r="O3172" s="16" t="n">
        <f aca="false">Assumptions!$B$19*(0.4*IF(Data_Clean!E3172="",0,MIN(1,Data_Clean!E3172/12/Assumptions!$B$24))+0.35*IF(Data_Clean!D3172="Y",1,0)+0.25*(1-MIN(Data_Clean!T3172,3)/3))/IF(Data_Clean!E3172="",0.6,1)</f>
        <v>9.75</v>
      </c>
      <c r="P3172" s="16" t="n">
        <f aca="false">SUM(K3172:O3172)/(Assumptions!$D$5-IF(K3172="",Assumptions!$B$15,0))*100</f>
        <v>60.6314613431513</v>
      </c>
      <c r="Q3172" s="7" t="str">
        <f aca="false">IF(J3172&gt;=Assumptions!$B$26,"High",IF(J3172&gt;=Assumptions!$B$27,"Mid","Low"))</f>
        <v>Low</v>
      </c>
      <c r="R3172" s="7" t="str">
        <f aca="false">IF(P3172&gt;=Assumptions!$B$28,"High",IF(P3172&gt;=Assumptions!$B$29,"Mid","Low"))</f>
        <v>Mid</v>
      </c>
      <c r="S3172" s="7" t="str">
        <f aca="false">INDEX(Assumptions!$B$33:$B$41,MATCH(Q3172&amp;"|"&amp;R3172,Assumptions!$A$33:$A$41,0))</f>
        <v>Light Touch</v>
      </c>
      <c r="T3172" s="7" t="n">
        <f aca="false">IF(ISNUMBER(Data_Clean!V3172),J3172*Data_Clean!V3172,0)</f>
        <v>5.736129256</v>
      </c>
    </row>
    <row r="3173" customFormat="false" ht="15" hidden="false" customHeight="false" outlineLevel="0" collapsed="false">
      <c r="A3173" s="15" t="str">
        <f aca="false">Data_Clean!A3173</f>
        <v>CX103169</v>
      </c>
      <c r="B3173" s="14" t="n">
        <f aca="false">Data_Clean!G3173*Assumptions!$B$5</f>
        <v>243.23675</v>
      </c>
      <c r="C3173" s="14" t="n">
        <f aca="false">IF(Data_Clean!H3173="",0,Data_Clean!H3173)*Assumptions!$B$6</f>
        <v>1483.78392</v>
      </c>
      <c r="D3173" s="14" t="n">
        <f aca="false">Data_Clean!I3173*Assumptions!$B$7</f>
        <v>0</v>
      </c>
      <c r="E3173" s="14" t="n">
        <f aca="false">Data_Clean!J3173*Assumptions!$B$8</f>
        <v>0</v>
      </c>
      <c r="F3173" s="14" t="n">
        <f aca="false">Data_Clean!K3173*Assumptions!$B$9</f>
        <v>0</v>
      </c>
      <c r="G3173" s="14" t="n">
        <f aca="false">Data_Clean!L3173*Assumptions!$B$10</f>
        <v>0</v>
      </c>
      <c r="H3173" s="14" t="n">
        <f aca="false">IF(OR(Data_Clean!M3173="",Data_Clean!N3173=""),0,Data_Clean!M3173*Data_Clean!N3173/100)*Assumptions!$B$13*Assumptions!$B$11</f>
        <v>0</v>
      </c>
      <c r="I3173" s="14" t="n">
        <f aca="false">Data_Clean!O3173*4*Assumptions!$B$12</f>
        <v>0</v>
      </c>
      <c r="J3173" s="14" t="n">
        <f aca="false">SUM(B3173:I3173)</f>
        <v>1727.02067</v>
      </c>
      <c r="K3173" s="16" t="n">
        <f aca="false">IF(Data_Clean!P3173="","",Assumptions!$B$15*0.5^(Data_Clean!P3173/Assumptions!$B$20))</f>
        <v>3.75</v>
      </c>
      <c r="L3173" s="16" t="n">
        <f aca="false">Assumptions!$B$16*MIN(1,LN(1+Data_Clean!Q3173)/LN(1+Assumptions!$B$21))</f>
        <v>8.67194478953664</v>
      </c>
      <c r="M3173" s="16" t="n">
        <f aca="false">Assumptions!$B$17*(0.6*MIN(1,Data_Clean!R3173/Assumptions!$B$22)+0.4*IF(Data_Clean!S3173="",0,Data_Clean!S3173))</f>
        <v>2.058</v>
      </c>
      <c r="N3173" s="16" t="n">
        <f aca="false">Assumptions!$B$18*MIN(1,(Data_Clean!F3173-1)/Assumptions!$B$23)</f>
        <v>5</v>
      </c>
      <c r="O3173" s="16" t="n">
        <f aca="false">Assumptions!$B$19*(0.4*IF(Data_Clean!E3173="",0,MIN(1,Data_Clean!E3173/12/Assumptions!$B$24))+0.35*IF(Data_Clean!D3173="Y",1,0)+0.25*(1-MIN(Data_Clean!T3173,3)/3))/IF(Data_Clean!E3173="",0.6,1)</f>
        <v>13.75</v>
      </c>
      <c r="P3173" s="16" t="n">
        <f aca="false">SUM(K3173:O3173)/(Assumptions!$D$5-IF(K3173="",Assumptions!$B$15,0))*100</f>
        <v>33.2299447895366</v>
      </c>
      <c r="Q3173" s="7" t="str">
        <f aca="false">IF(J3173&gt;=Assumptions!$B$26,"High",IF(J3173&gt;=Assumptions!$B$27,"Mid","Low"))</f>
        <v>High</v>
      </c>
      <c r="R3173" s="7" t="str">
        <f aca="false">IF(P3173&gt;=Assumptions!$B$28,"High",IF(P3173&gt;=Assumptions!$B$29,"Mid","Low"))</f>
        <v>Low</v>
      </c>
      <c r="S3173" s="7" t="str">
        <f aca="false">INDEX(Assumptions!$B$33:$B$41,MATCH(Q3173&amp;"|"&amp;R3173,Assumptions!$A$33:$A$41,0))</f>
        <v>Affluent Drifters</v>
      </c>
      <c r="T3173" s="7" t="n">
        <f aca="false">IF(ISNUMBER(Data_Clean!V3173),J3173*Data_Clean!V3173,0)</f>
        <v>224.5126871</v>
      </c>
    </row>
    <row r="3174" customFormat="false" ht="15" hidden="false" customHeight="false" outlineLevel="0" collapsed="false">
      <c r="A3174" s="15" t="str">
        <f aca="false">Data_Clean!A3174</f>
        <v>CX103170</v>
      </c>
      <c r="B3174" s="14" t="n">
        <f aca="false">Data_Clean!G3174*Assumptions!$B$5</f>
        <v>59.815</v>
      </c>
      <c r="C3174" s="14" t="n">
        <f aca="false">IF(Data_Clean!H3174="",0,Data_Clean!H3174)*Assumptions!$B$6</f>
        <v>0</v>
      </c>
      <c r="D3174" s="14" t="n">
        <f aca="false">Data_Clean!I3174*Assumptions!$B$7</f>
        <v>0</v>
      </c>
      <c r="E3174" s="14" t="n">
        <f aca="false">Data_Clean!J3174*Assumptions!$B$8</f>
        <v>0</v>
      </c>
      <c r="F3174" s="14" t="n">
        <f aca="false">Data_Clean!K3174*Assumptions!$B$9</f>
        <v>0</v>
      </c>
      <c r="G3174" s="14" t="n">
        <f aca="false">Data_Clean!L3174*Assumptions!$B$10</f>
        <v>0</v>
      </c>
      <c r="H3174" s="14" t="n">
        <f aca="false">IF(OR(Data_Clean!M3174="",Data_Clean!N3174=""),0,Data_Clean!M3174*Data_Clean!N3174/100)*Assumptions!$B$13*Assumptions!$B$11</f>
        <v>2.142</v>
      </c>
      <c r="I3174" s="14" t="n">
        <f aca="false">Data_Clean!O3174*4*Assumptions!$B$12</f>
        <v>0</v>
      </c>
      <c r="J3174" s="14" t="n">
        <f aca="false">SUM(B3174:I3174)</f>
        <v>61.957</v>
      </c>
      <c r="K3174" s="16" t="n">
        <f aca="false">IF(Data_Clean!P3174="","",Assumptions!$B$15*0.5^(Data_Clean!P3174/Assumptions!$B$20))</f>
        <v>2.41756932832421</v>
      </c>
      <c r="L3174" s="16" t="n">
        <f aca="false">Assumptions!$B$16*MIN(1,LN(1+Data_Clean!Q3174)/LN(1+Assumptions!$B$21))</f>
        <v>0</v>
      </c>
      <c r="M3174" s="16" t="n">
        <f aca="false">Assumptions!$B$17*(0.6*MIN(1,Data_Clean!R3174/Assumptions!$B$22)+0.4*IF(Data_Clean!S3174="",0,Data_Clean!S3174))</f>
        <v>0</v>
      </c>
      <c r="N3174" s="16" t="n">
        <f aca="false">Assumptions!$B$18*MIN(1,(Data_Clean!F3174-1)/Assumptions!$B$23)</f>
        <v>10</v>
      </c>
      <c r="O3174" s="16" t="n">
        <f aca="false">Assumptions!$B$19*(0.4*IF(Data_Clean!E3174="",0,MIN(1,Data_Clean!E3174/12/Assumptions!$B$24))+0.35*IF(Data_Clean!D3174="Y",1,0)+0.25*(1-MIN(Data_Clean!T3174,3)/3))/IF(Data_Clean!E3174="",0.6,1)</f>
        <v>7.85</v>
      </c>
      <c r="P3174" s="16" t="n">
        <f aca="false">SUM(K3174:O3174)/(Assumptions!$D$5-IF(K3174="",Assumptions!$B$15,0))*100</f>
        <v>20.2675693283242</v>
      </c>
      <c r="Q3174" s="7" t="str">
        <f aca="false">IF(J3174&gt;=Assumptions!$B$26,"High",IF(J3174&gt;=Assumptions!$B$27,"Mid","Low"))</f>
        <v>Low</v>
      </c>
      <c r="R3174" s="7" t="str">
        <f aca="false">IF(P3174&gt;=Assumptions!$B$28,"High",IF(P3174&gt;=Assumptions!$B$29,"Mid","Low"))</f>
        <v>Low</v>
      </c>
      <c r="S3174" s="7" t="str">
        <f aca="false">INDEX(Assumptions!$B$33:$B$41,MATCH(Q3174&amp;"|"&amp;R3174,Assumptions!$A$33:$A$41,0))</f>
        <v>Dormant &amp; Low Value</v>
      </c>
      <c r="T3174" s="7" t="n">
        <f aca="false">IF(ISNUMBER(Data_Clean!V3174),J3174*Data_Clean!V3174,0)</f>
        <v>13.5128217</v>
      </c>
    </row>
    <row r="3175" customFormat="false" ht="15" hidden="false" customHeight="false" outlineLevel="0" collapsed="false">
      <c r="A3175" s="15" t="str">
        <f aca="false">Data_Clean!A3175</f>
        <v>CX103171</v>
      </c>
      <c r="B3175" s="14" t="n">
        <f aca="false">Data_Clean!G3175*Assumptions!$B$5</f>
        <v>137.33275</v>
      </c>
      <c r="C3175" s="14" t="n">
        <f aca="false">IF(Data_Clean!H3175="",0,Data_Clean!H3175)*Assumptions!$B$6</f>
        <v>36.0144</v>
      </c>
      <c r="D3175" s="14" t="n">
        <f aca="false">Data_Clean!I3175*Assumptions!$B$7</f>
        <v>0</v>
      </c>
      <c r="E3175" s="14" t="n">
        <f aca="false">Data_Clean!J3175*Assumptions!$B$8</f>
        <v>0</v>
      </c>
      <c r="F3175" s="14" t="n">
        <f aca="false">Data_Clean!K3175*Assumptions!$B$9</f>
        <v>0</v>
      </c>
      <c r="G3175" s="14" t="n">
        <f aca="false">Data_Clean!L3175*Assumptions!$B$10</f>
        <v>625.5</v>
      </c>
      <c r="H3175" s="14" t="n">
        <f aca="false">IF(OR(Data_Clean!M3175="",Data_Clean!N3175=""),0,Data_Clean!M3175*Data_Clean!N3175/100)*Assumptions!$B$13*Assumptions!$B$11</f>
        <v>0</v>
      </c>
      <c r="I3175" s="14" t="n">
        <f aca="false">Data_Clean!O3175*4*Assumptions!$B$12</f>
        <v>0</v>
      </c>
      <c r="J3175" s="14" t="n">
        <f aca="false">SUM(B3175:I3175)</f>
        <v>798.84715</v>
      </c>
      <c r="K3175" s="16" t="n">
        <f aca="false">IF(Data_Clean!P3175="","",Assumptions!$B$15*0.5^(Data_Clean!P3175/Assumptions!$B$20))</f>
        <v>26.1165168988837</v>
      </c>
      <c r="L3175" s="16" t="n">
        <f aca="false">Assumptions!$B$16*MIN(1,LN(1+Data_Clean!Q3175)/LN(1+Assumptions!$B$21))</f>
        <v>14.4532413158944</v>
      </c>
      <c r="M3175" s="16" t="n">
        <f aca="false">Assumptions!$B$17*(0.6*MIN(1,Data_Clean!R3175/Assumptions!$B$22)+0.4*IF(Data_Clean!S3175="",0,Data_Clean!S3175))</f>
        <v>13.206</v>
      </c>
      <c r="N3175" s="16" t="n">
        <f aca="false">Assumptions!$B$18*MIN(1,(Data_Clean!F3175-1)/Assumptions!$B$23)</f>
        <v>10</v>
      </c>
      <c r="O3175" s="16" t="n">
        <f aca="false">Assumptions!$B$19*(0.4*IF(Data_Clean!E3175="",0,MIN(1,Data_Clean!E3175/12/Assumptions!$B$24))+0.35*IF(Data_Clean!D3175="Y",1,0)+0.25*(1-MIN(Data_Clean!T3175,3)/3))/IF(Data_Clean!E3175="",0.6,1)</f>
        <v>5.15</v>
      </c>
      <c r="P3175" s="16" t="n">
        <f aca="false">SUM(K3175:O3175)/(Assumptions!$D$5-IF(K3175="",Assumptions!$B$15,0))*100</f>
        <v>68.9257582147781</v>
      </c>
      <c r="Q3175" s="7" t="str">
        <f aca="false">IF(J3175&gt;=Assumptions!$B$26,"High",IF(J3175&gt;=Assumptions!$B$27,"Mid","Low"))</f>
        <v>Mid</v>
      </c>
      <c r="R3175" s="7" t="str">
        <f aca="false">IF(P3175&gt;=Assumptions!$B$28,"High",IF(P3175&gt;=Assumptions!$B$29,"Mid","Low"))</f>
        <v>Mid</v>
      </c>
      <c r="S3175" s="7" t="str">
        <f aca="false">INDEX(Assumptions!$B$33:$B$41,MATCH(Q3175&amp;"|"&amp;R3175,Assumptions!$A$33:$A$41,0))</f>
        <v>Established Core</v>
      </c>
      <c r="T3175" s="7" t="n">
        <f aca="false">IF(ISNUMBER(Data_Clean!V3175),J3175*Data_Clean!V3175,0)</f>
        <v>38.744086775</v>
      </c>
    </row>
    <row r="3176" customFormat="false" ht="15" hidden="false" customHeight="false" outlineLevel="0" collapsed="false">
      <c r="A3176" s="15" t="str">
        <f aca="false">Data_Clean!A3176</f>
        <v>CX103172</v>
      </c>
      <c r="B3176" s="14" t="n">
        <f aca="false">Data_Clean!G3176*Assumptions!$B$5</f>
        <v>7.8545</v>
      </c>
      <c r="C3176" s="14" t="n">
        <f aca="false">IF(Data_Clean!H3176="",0,Data_Clean!H3176)*Assumptions!$B$6</f>
        <v>0</v>
      </c>
      <c r="D3176" s="14" t="n">
        <f aca="false">Data_Clean!I3176*Assumptions!$B$7</f>
        <v>0</v>
      </c>
      <c r="E3176" s="14" t="n">
        <f aca="false">Data_Clean!J3176*Assumptions!$B$8</f>
        <v>0</v>
      </c>
      <c r="F3176" s="14" t="n">
        <f aca="false">Data_Clean!K3176*Assumptions!$B$9</f>
        <v>167.2</v>
      </c>
      <c r="G3176" s="14" t="n">
        <f aca="false">Data_Clean!L3176*Assumptions!$B$10</f>
        <v>0</v>
      </c>
      <c r="H3176" s="14" t="n">
        <f aca="false">IF(OR(Data_Clean!M3176="",Data_Clean!N3176=""),0,Data_Clean!M3176*Data_Clean!N3176/100)*Assumptions!$B$13*Assumptions!$B$11</f>
        <v>0</v>
      </c>
      <c r="I3176" s="14" t="n">
        <f aca="false">Data_Clean!O3176*4*Assumptions!$B$12</f>
        <v>0</v>
      </c>
      <c r="J3176" s="14" t="n">
        <f aca="false">SUM(B3176:I3176)</f>
        <v>175.0545</v>
      </c>
      <c r="K3176" s="16" t="n">
        <f aca="false">IF(Data_Clean!P3176="","",Assumptions!$B$15*0.5^(Data_Clean!P3176/Assumptions!$B$20))</f>
        <v>3.75</v>
      </c>
      <c r="L3176" s="16" t="n">
        <f aca="false">Assumptions!$B$16*MIN(1,LN(1+Data_Clean!Q3176)/LN(1+Assumptions!$B$21))</f>
        <v>9.16313819982653</v>
      </c>
      <c r="M3176" s="16" t="n">
        <f aca="false">Assumptions!$B$17*(0.6*MIN(1,Data_Clean!R3176/Assumptions!$B$22)+0.4*IF(Data_Clean!S3176="",0,Data_Clean!S3176))</f>
        <v>5.34</v>
      </c>
      <c r="N3176" s="16" t="n">
        <f aca="false">Assumptions!$B$18*MIN(1,(Data_Clean!F3176-1)/Assumptions!$B$23)</f>
        <v>5</v>
      </c>
      <c r="O3176" s="16" t="n">
        <f aca="false">Assumptions!$B$19*(0.4*IF(Data_Clean!E3176="",0,MIN(1,Data_Clean!E3176/12/Assumptions!$B$24))+0.35*IF(Data_Clean!D3176="Y",1,0)+0.25*(1-MIN(Data_Clean!T3176,3)/3))/IF(Data_Clean!E3176="",0.6,1)</f>
        <v>11.4</v>
      </c>
      <c r="P3176" s="16" t="n">
        <f aca="false">SUM(K3176:O3176)/(Assumptions!$D$5-IF(K3176="",Assumptions!$B$15,0))*100</f>
        <v>34.6531381998265</v>
      </c>
      <c r="Q3176" s="7" t="str">
        <f aca="false">IF(J3176&gt;=Assumptions!$B$26,"High",IF(J3176&gt;=Assumptions!$B$27,"Mid","Low"))</f>
        <v>Low</v>
      </c>
      <c r="R3176" s="7" t="str">
        <f aca="false">IF(P3176&gt;=Assumptions!$B$28,"High",IF(P3176&gt;=Assumptions!$B$29,"Mid","Low"))</f>
        <v>Low</v>
      </c>
      <c r="S3176" s="7" t="str">
        <f aca="false">INDEX(Assumptions!$B$33:$B$41,MATCH(Q3176&amp;"|"&amp;R3176,Assumptions!$A$33:$A$41,0))</f>
        <v>Dormant &amp; Low Value</v>
      </c>
      <c r="T3176" s="7" t="n">
        <f aca="false">IF(ISNUMBER(Data_Clean!V3176),J3176*Data_Clean!V3176,0)</f>
        <v>13.6192401</v>
      </c>
    </row>
    <row r="3177" customFormat="false" ht="15" hidden="false" customHeight="false" outlineLevel="0" collapsed="false">
      <c r="A3177" s="15" t="str">
        <f aca="false">Data_Clean!A3177</f>
        <v>CX103173</v>
      </c>
      <c r="B3177" s="14" t="n">
        <f aca="false">Data_Clean!G3177*Assumptions!$B$5</f>
        <v>39.03975</v>
      </c>
      <c r="C3177" s="14" t="n">
        <f aca="false">IF(Data_Clean!H3177="",0,Data_Clean!H3177)*Assumptions!$B$6</f>
        <v>106.2744</v>
      </c>
      <c r="D3177" s="14" t="n">
        <f aca="false">Data_Clean!I3177*Assumptions!$B$7</f>
        <v>516.8</v>
      </c>
      <c r="E3177" s="14" t="n">
        <f aca="false">Data_Clean!J3177*Assumptions!$B$8</f>
        <v>0</v>
      </c>
      <c r="F3177" s="14" t="n">
        <f aca="false">Data_Clean!K3177*Assumptions!$B$9</f>
        <v>2565.2</v>
      </c>
      <c r="G3177" s="14" t="n">
        <f aca="false">Data_Clean!L3177*Assumptions!$B$10</f>
        <v>0</v>
      </c>
      <c r="H3177" s="14" t="n">
        <f aca="false">IF(OR(Data_Clean!M3177="",Data_Clean!N3177=""),0,Data_Clean!M3177*Data_Clean!N3177/100)*Assumptions!$B$13*Assumptions!$B$11</f>
        <v>0</v>
      </c>
      <c r="I3177" s="14" t="n">
        <f aca="false">Data_Clean!O3177*4*Assumptions!$B$12</f>
        <v>0</v>
      </c>
      <c r="J3177" s="14" t="n">
        <f aca="false">SUM(B3177:I3177)</f>
        <v>3227.31415</v>
      </c>
      <c r="K3177" s="16" t="n">
        <f aca="false">IF(Data_Clean!P3177="","",Assumptions!$B$15*0.5^(Data_Clean!P3177/Assumptions!$B$20))</f>
        <v>24.3675718906871</v>
      </c>
      <c r="L3177" s="16" t="n">
        <f aca="false">Assumptions!$B$16*MIN(1,LN(1+Data_Clean!Q3177)/LN(1+Assumptions!$B$21))</f>
        <v>8.67194478953664</v>
      </c>
      <c r="M3177" s="16" t="n">
        <f aca="false">Assumptions!$B$17*(0.6*MIN(1,Data_Clean!R3177/Assumptions!$B$22)+0.4*IF(Data_Clean!S3177="",0,Data_Clean!S3177))</f>
        <v>5.166</v>
      </c>
      <c r="N3177" s="16" t="n">
        <f aca="false">Assumptions!$B$18*MIN(1,(Data_Clean!F3177-1)/Assumptions!$B$23)</f>
        <v>15</v>
      </c>
      <c r="O3177" s="16" t="n">
        <f aca="false">Assumptions!$B$19*(0.4*IF(Data_Clean!E3177="",0,MIN(1,Data_Clean!E3177/12/Assumptions!$B$24))+0.35*IF(Data_Clean!D3177="Y",1,0)+0.25*(1-MIN(Data_Clean!T3177,3)/3))/IF(Data_Clean!E3177="",0.6,1)</f>
        <v>15</v>
      </c>
      <c r="P3177" s="16" t="n">
        <f aca="false">SUM(K3177:O3177)/(Assumptions!$D$5-IF(K3177="",Assumptions!$B$15,0))*100</f>
        <v>68.2055166802237</v>
      </c>
      <c r="Q3177" s="7" t="str">
        <f aca="false">IF(J3177&gt;=Assumptions!$B$26,"High",IF(J3177&gt;=Assumptions!$B$27,"Mid","Low"))</f>
        <v>High</v>
      </c>
      <c r="R3177" s="7" t="str">
        <f aca="false">IF(P3177&gt;=Assumptions!$B$28,"High",IF(P3177&gt;=Assumptions!$B$29,"Mid","Low"))</f>
        <v>Mid</v>
      </c>
      <c r="S3177" s="7" t="str">
        <f aca="false">INDEX(Assumptions!$B$33:$B$41,MATCH(Q3177&amp;"|"&amp;R3177,Assumptions!$A$33:$A$41,0))</f>
        <v>Established Core</v>
      </c>
      <c r="T3177" s="7" t="n">
        <f aca="false">IF(ISNUMBER(Data_Clean!V3177),J3177*Data_Clean!V3177,0)</f>
        <v>93.914841765</v>
      </c>
    </row>
    <row r="3178" customFormat="false" ht="15" hidden="false" customHeight="false" outlineLevel="0" collapsed="false">
      <c r="A3178" s="15" t="str">
        <f aca="false">Data_Clean!A3178</f>
        <v>CX103174</v>
      </c>
      <c r="B3178" s="14" t="n">
        <f aca="false">Data_Clean!G3178*Assumptions!$B$5</f>
        <v>45.82325</v>
      </c>
      <c r="C3178" s="14" t="n">
        <f aca="false">IF(Data_Clean!H3178="",0,Data_Clean!H3178)*Assumptions!$B$6</f>
        <v>0</v>
      </c>
      <c r="D3178" s="14" t="n">
        <f aca="false">Data_Clean!I3178*Assumptions!$B$7</f>
        <v>0</v>
      </c>
      <c r="E3178" s="14" t="n">
        <f aca="false">Data_Clean!J3178*Assumptions!$B$8</f>
        <v>0</v>
      </c>
      <c r="F3178" s="14" t="n">
        <f aca="false">Data_Clean!K3178*Assumptions!$B$9</f>
        <v>0</v>
      </c>
      <c r="G3178" s="14" t="n">
        <f aca="false">Data_Clean!L3178*Assumptions!$B$10</f>
        <v>0</v>
      </c>
      <c r="H3178" s="14" t="n">
        <f aca="false">IF(OR(Data_Clean!M3178="",Data_Clean!N3178=""),0,Data_Clean!M3178*Data_Clean!N3178/100)*Assumptions!$B$13*Assumptions!$B$11</f>
        <v>0</v>
      </c>
      <c r="I3178" s="14" t="n">
        <f aca="false">Data_Clean!O3178*4*Assumptions!$B$12</f>
        <v>0</v>
      </c>
      <c r="J3178" s="14" t="n">
        <f aca="false">SUM(B3178:I3178)</f>
        <v>45.82325</v>
      </c>
      <c r="K3178" s="16" t="n">
        <f aca="false">IF(Data_Clean!P3178="","",Assumptions!$B$15*0.5^(Data_Clean!P3178/Assumptions!$B$20))</f>
        <v>27.3516746567465</v>
      </c>
      <c r="L3178" s="16" t="n">
        <f aca="false">Assumptions!$B$16*MIN(1,LN(1+Data_Clean!Q3178)/LN(1+Assumptions!$B$21))</f>
        <v>17.278213829399</v>
      </c>
      <c r="M3178" s="16" t="n">
        <f aca="false">Assumptions!$B$17*(0.6*MIN(1,Data_Clean!R3178/Assumptions!$B$22)+0.4*IF(Data_Clean!S3178="",0,Data_Clean!S3178))</f>
        <v>10.248</v>
      </c>
      <c r="N3178" s="16" t="n">
        <f aca="false">Assumptions!$B$18*MIN(1,(Data_Clean!F3178-1)/Assumptions!$B$23)</f>
        <v>5</v>
      </c>
      <c r="O3178" s="16" t="n">
        <f aca="false">Assumptions!$B$19*(0.4*IF(Data_Clean!E3178="",0,MIN(1,Data_Clean!E3178/12/Assumptions!$B$24))+0.35*IF(Data_Clean!D3178="Y",1,0)+0.25*(1-MIN(Data_Clean!T3178,3)/3))/IF(Data_Clean!E3178="",0.6,1)</f>
        <v>11.6</v>
      </c>
      <c r="P3178" s="16" t="n">
        <f aca="false">SUM(K3178:O3178)/(Assumptions!$D$5-IF(K3178="",Assumptions!$B$15,0))*100</f>
        <v>71.4778884861455</v>
      </c>
      <c r="Q3178" s="7" t="str">
        <f aca="false">IF(J3178&gt;=Assumptions!$B$26,"High",IF(J3178&gt;=Assumptions!$B$27,"Mid","Low"))</f>
        <v>Low</v>
      </c>
      <c r="R3178" s="7" t="str">
        <f aca="false">IF(P3178&gt;=Assumptions!$B$28,"High",IF(P3178&gt;=Assumptions!$B$29,"Mid","Low"))</f>
        <v>High</v>
      </c>
      <c r="S3178" s="7" t="str">
        <f aca="false">INDEX(Assumptions!$B$33:$B$41,MATCH(Q3178&amp;"|"&amp;R3178,Assumptions!$A$33:$A$41,0))</f>
        <v>Engaged Builders</v>
      </c>
      <c r="T3178" s="7" t="n">
        <f aca="false">IF(ISNUMBER(Data_Clean!V3178),J3178*Data_Clean!V3178,0)</f>
        <v>0.57737295</v>
      </c>
    </row>
    <row r="3179" customFormat="false" ht="15" hidden="false" customHeight="false" outlineLevel="0" collapsed="false">
      <c r="A3179" s="15" t="str">
        <f aca="false">Data_Clean!A3179</f>
        <v>CX103175</v>
      </c>
      <c r="B3179" s="14" t="n">
        <f aca="false">Data_Clean!G3179*Assumptions!$B$5</f>
        <v>814.1565</v>
      </c>
      <c r="C3179" s="14" t="n">
        <f aca="false">IF(Data_Clean!H3179="",0,Data_Clean!H3179)*Assumptions!$B$6</f>
        <v>458.54976</v>
      </c>
      <c r="D3179" s="14" t="n">
        <f aca="false">Data_Clean!I3179*Assumptions!$B$7</f>
        <v>0</v>
      </c>
      <c r="E3179" s="14" t="n">
        <f aca="false">Data_Clean!J3179*Assumptions!$B$8</f>
        <v>0</v>
      </c>
      <c r="F3179" s="14" t="n">
        <f aca="false">Data_Clean!K3179*Assumptions!$B$9</f>
        <v>0</v>
      </c>
      <c r="G3179" s="14" t="n">
        <f aca="false">Data_Clean!L3179*Assumptions!$B$10</f>
        <v>1088.55</v>
      </c>
      <c r="H3179" s="14" t="n">
        <f aca="false">IF(OR(Data_Clean!M3179="",Data_Clean!N3179=""),0,Data_Clean!M3179*Data_Clean!N3179/100)*Assumptions!$B$13*Assumptions!$B$11</f>
        <v>0</v>
      </c>
      <c r="I3179" s="14" t="n">
        <f aca="false">Data_Clean!O3179*4*Assumptions!$B$12</f>
        <v>0</v>
      </c>
      <c r="J3179" s="14" t="n">
        <f aca="false">SUM(B3179:I3179)</f>
        <v>2361.25626</v>
      </c>
      <c r="K3179" s="16" t="n">
        <f aca="false">IF(Data_Clean!P3179="","",Assumptions!$B$15*0.5^(Data_Clean!P3179/Assumptions!$B$20))</f>
        <v>27.9909897461042</v>
      </c>
      <c r="L3179" s="16" t="n">
        <f aca="false">Assumptions!$B$16*MIN(1,LN(1+Data_Clean!Q3179)/LN(1+Assumptions!$B$21))</f>
        <v>19.2876347259606</v>
      </c>
      <c r="M3179" s="16" t="n">
        <f aca="false">Assumptions!$B$17*(0.6*MIN(1,Data_Clean!R3179/Assumptions!$B$22)+0.4*IF(Data_Clean!S3179="",0,Data_Clean!S3179))</f>
        <v>13.29</v>
      </c>
      <c r="N3179" s="16" t="n">
        <f aca="false">Assumptions!$B$18*MIN(1,(Data_Clean!F3179-1)/Assumptions!$B$23)</f>
        <v>15</v>
      </c>
      <c r="O3179" s="16" t="n">
        <f aca="false">Assumptions!$B$19*(0.4*IF(Data_Clean!E3179="",0,MIN(1,Data_Clean!E3179/12/Assumptions!$B$24))+0.35*IF(Data_Clean!D3179="Y",1,0)+0.25*(1-MIN(Data_Clean!T3179,3)/3))/IF(Data_Clean!E3179="",0.6,1)</f>
        <v>8.7</v>
      </c>
      <c r="P3179" s="16" t="n">
        <f aca="false">SUM(K3179:O3179)/(Assumptions!$D$5-IF(K3179="",Assumptions!$B$15,0))*100</f>
        <v>84.2686244720649</v>
      </c>
      <c r="Q3179" s="7" t="str">
        <f aca="false">IF(J3179&gt;=Assumptions!$B$26,"High",IF(J3179&gt;=Assumptions!$B$27,"Mid","Low"))</f>
        <v>High</v>
      </c>
      <c r="R3179" s="7" t="str">
        <f aca="false">IF(P3179&gt;=Assumptions!$B$28,"High",IF(P3179&gt;=Assumptions!$B$29,"Mid","Low"))</f>
        <v>High</v>
      </c>
      <c r="S3179" s="7" t="str">
        <f aca="false">INDEX(Assumptions!$B$33:$B$41,MATCH(Q3179&amp;"|"&amp;R3179,Assumptions!$A$33:$A$41,0))</f>
        <v>Premier Advocates</v>
      </c>
      <c r="T3179" s="7" t="n">
        <f aca="false">IF(ISNUMBER(Data_Clean!V3179),J3179*Data_Clean!V3179,0)</f>
        <v>73.19894406</v>
      </c>
    </row>
    <row r="3180" customFormat="false" ht="15" hidden="false" customHeight="false" outlineLevel="0" collapsed="false">
      <c r="A3180" s="15" t="str">
        <f aca="false">Data_Clean!A3180</f>
        <v>CX103176</v>
      </c>
      <c r="B3180" s="14" t="n">
        <f aca="false">Data_Clean!G3180*Assumptions!$B$5</f>
        <v>254.57575</v>
      </c>
      <c r="C3180" s="14" t="n">
        <f aca="false">IF(Data_Clean!H3180="",0,Data_Clean!H3180)*Assumptions!$B$6</f>
        <v>0</v>
      </c>
      <c r="D3180" s="14" t="n">
        <f aca="false">Data_Clean!I3180*Assumptions!$B$7</f>
        <v>2438.4</v>
      </c>
      <c r="E3180" s="14" t="n">
        <f aca="false">Data_Clean!J3180*Assumptions!$B$8</f>
        <v>0</v>
      </c>
      <c r="F3180" s="14" t="n">
        <f aca="false">Data_Clean!K3180*Assumptions!$B$9</f>
        <v>9110.2</v>
      </c>
      <c r="G3180" s="14" t="n">
        <f aca="false">Data_Clean!L3180*Assumptions!$B$10</f>
        <v>0</v>
      </c>
      <c r="H3180" s="14" t="n">
        <f aca="false">IF(OR(Data_Clean!M3180="",Data_Clean!N3180=""),0,Data_Clean!M3180*Data_Clean!N3180/100)*Assumptions!$B$13*Assumptions!$B$11</f>
        <v>578.4</v>
      </c>
      <c r="I3180" s="14" t="n">
        <f aca="false">Data_Clean!O3180*4*Assumptions!$B$12</f>
        <v>67.51008</v>
      </c>
      <c r="J3180" s="14" t="n">
        <f aca="false">SUM(B3180:I3180)</f>
        <v>12449.08583</v>
      </c>
      <c r="K3180" s="16" t="n">
        <f aca="false">IF(Data_Clean!P3180="","",Assumptions!$B$15*0.5^(Data_Clean!P3180/Assumptions!$B$20))</f>
        <v>14.6573995265137</v>
      </c>
      <c r="L3180" s="16" t="n">
        <f aca="false">Assumptions!$B$16*MIN(1,LN(1+Data_Clean!Q3180)/LN(1+Assumptions!$B$21))</f>
        <v>14.7060656260474</v>
      </c>
      <c r="M3180" s="16" t="n">
        <f aca="false">Assumptions!$B$17*(0.6*MIN(1,Data_Clean!R3180/Assumptions!$B$22)+0.4*IF(Data_Clean!S3180="",0,Data_Clean!S3180))</f>
        <v>3.816</v>
      </c>
      <c r="N3180" s="16" t="n">
        <f aca="false">Assumptions!$B$18*MIN(1,(Data_Clean!F3180-1)/Assumptions!$B$23)</f>
        <v>15</v>
      </c>
      <c r="O3180" s="16" t="n">
        <f aca="false">Assumptions!$B$19*(0.4*IF(Data_Clean!E3180="",0,MIN(1,Data_Clean!E3180/12/Assumptions!$B$24))+0.35*IF(Data_Clean!D3180="Y",1,0)+0.25*(1-MIN(Data_Clean!T3180,3)/3))/IF(Data_Clean!E3180="",0.6,1)</f>
        <v>10.9</v>
      </c>
      <c r="P3180" s="16" t="n">
        <f aca="false">SUM(K3180:O3180)/(Assumptions!$D$5-IF(K3180="",Assumptions!$B$15,0))*100</f>
        <v>59.0794651525611</v>
      </c>
      <c r="Q3180" s="7" t="str">
        <f aca="false">IF(J3180&gt;=Assumptions!$B$26,"High",IF(J3180&gt;=Assumptions!$B$27,"Mid","Low"))</f>
        <v>High</v>
      </c>
      <c r="R3180" s="7" t="str">
        <f aca="false">IF(P3180&gt;=Assumptions!$B$28,"High",IF(P3180&gt;=Assumptions!$B$29,"Mid","Low"))</f>
        <v>Mid</v>
      </c>
      <c r="S3180" s="7" t="str">
        <f aca="false">INDEX(Assumptions!$B$33:$B$41,MATCH(Q3180&amp;"|"&amp;R3180,Assumptions!$A$33:$A$41,0))</f>
        <v>Established Core</v>
      </c>
      <c r="T3180" s="7" t="n">
        <f aca="false">IF(ISNUMBER(Data_Clean!V3180),J3180*Data_Clean!V3180,0)</f>
        <v>774.333138626</v>
      </c>
    </row>
    <row r="3181" customFormat="false" ht="15" hidden="false" customHeight="false" outlineLevel="0" collapsed="false">
      <c r="A3181" s="15" t="str">
        <f aca="false">Data_Clean!A3181</f>
        <v>CX103177</v>
      </c>
      <c r="B3181" s="14" t="n">
        <f aca="false">Data_Clean!G3181*Assumptions!$B$5</f>
        <v>68.75575</v>
      </c>
      <c r="C3181" s="14" t="n">
        <f aca="false">IF(Data_Clean!H3181="",0,Data_Clean!H3181)*Assumptions!$B$6</f>
        <v>0</v>
      </c>
      <c r="D3181" s="14" t="n">
        <f aca="false">Data_Clean!I3181*Assumptions!$B$7</f>
        <v>0</v>
      </c>
      <c r="E3181" s="14" t="n">
        <f aca="false">Data_Clean!J3181*Assumptions!$B$8</f>
        <v>0</v>
      </c>
      <c r="F3181" s="14" t="n">
        <f aca="false">Data_Clean!K3181*Assumptions!$B$9</f>
        <v>0</v>
      </c>
      <c r="G3181" s="14" t="n">
        <f aca="false">Data_Clean!L3181*Assumptions!$B$10</f>
        <v>0</v>
      </c>
      <c r="H3181" s="14" t="n">
        <f aca="false">IF(OR(Data_Clean!M3181="",Data_Clean!N3181=""),0,Data_Clean!M3181*Data_Clean!N3181/100)*Assumptions!$B$13*Assumptions!$B$11</f>
        <v>217.668</v>
      </c>
      <c r="I3181" s="14" t="n">
        <f aca="false">Data_Clean!O3181*4*Assumptions!$B$12</f>
        <v>8.41344</v>
      </c>
      <c r="J3181" s="14" t="n">
        <f aca="false">SUM(B3181:I3181)</f>
        <v>294.83719</v>
      </c>
      <c r="K3181" s="16" t="n">
        <f aca="false">IF(Data_Clean!P3181="","",Assumptions!$B$15*0.5^(Data_Clean!P3181/Assumptions!$B$20))</f>
        <v>26.7269615442102</v>
      </c>
      <c r="L3181" s="16" t="n">
        <f aca="false">Assumptions!$B$16*MIN(1,LN(1+Data_Clean!Q3181)/LN(1+Assumptions!$B$21))</f>
        <v>14.320838960067</v>
      </c>
      <c r="M3181" s="16" t="n">
        <f aca="false">Assumptions!$B$17*(0.6*MIN(1,Data_Clean!R3181/Assumptions!$B$22)+0.4*IF(Data_Clean!S3181="",0,Data_Clean!S3181))</f>
        <v>11.832</v>
      </c>
      <c r="N3181" s="16" t="n">
        <f aca="false">Assumptions!$B$18*MIN(1,(Data_Clean!F3181-1)/Assumptions!$B$23)</f>
        <v>5</v>
      </c>
      <c r="O3181" s="16" t="n">
        <f aca="false">Assumptions!$B$19*(0.4*IF(Data_Clean!E3181="",0,MIN(1,Data_Clean!E3181/12/Assumptions!$B$24))+0.35*IF(Data_Clean!D3181="Y",1,0)+0.25*(1-MIN(Data_Clean!T3181,3)/3))/IF(Data_Clean!E3181="",0.6,1)</f>
        <v>8.15</v>
      </c>
      <c r="P3181" s="16" t="n">
        <f aca="false">SUM(K3181:O3181)/(Assumptions!$D$5-IF(K3181="",Assumptions!$B$15,0))*100</f>
        <v>66.0298005042772</v>
      </c>
      <c r="Q3181" s="7" t="str">
        <f aca="false">IF(J3181&gt;=Assumptions!$B$26,"High",IF(J3181&gt;=Assumptions!$B$27,"Mid","Low"))</f>
        <v>Low</v>
      </c>
      <c r="R3181" s="7" t="str">
        <f aca="false">IF(P3181&gt;=Assumptions!$B$28,"High",IF(P3181&gt;=Assumptions!$B$29,"Mid","Low"))</f>
        <v>Mid</v>
      </c>
      <c r="S3181" s="7" t="str">
        <f aca="false">INDEX(Assumptions!$B$33:$B$41,MATCH(Q3181&amp;"|"&amp;R3181,Assumptions!$A$33:$A$41,0))</f>
        <v>Light Touch</v>
      </c>
      <c r="T3181" s="7" t="n">
        <f aca="false">IF(ISNUMBER(Data_Clean!V3181),J3181*Data_Clean!V3181,0)</f>
        <v>17.808166276</v>
      </c>
    </row>
    <row r="3182" customFormat="false" ht="15" hidden="false" customHeight="false" outlineLevel="0" collapsed="false">
      <c r="A3182" s="15" t="str">
        <f aca="false">Data_Clean!A3182</f>
        <v>CX103178</v>
      </c>
      <c r="B3182" s="14" t="n">
        <f aca="false">Data_Clean!G3182*Assumptions!$B$5</f>
        <v>317.5495</v>
      </c>
      <c r="C3182" s="14" t="n">
        <f aca="false">IF(Data_Clean!H3182="",0,Data_Clean!H3182)*Assumptions!$B$6</f>
        <v>6319.03644</v>
      </c>
      <c r="D3182" s="14" t="n">
        <f aca="false">Data_Clean!I3182*Assumptions!$B$7</f>
        <v>0</v>
      </c>
      <c r="E3182" s="14" t="n">
        <f aca="false">Data_Clean!J3182*Assumptions!$B$8</f>
        <v>3485.527875</v>
      </c>
      <c r="F3182" s="14" t="n">
        <f aca="false">Data_Clean!K3182*Assumptions!$B$9</f>
        <v>0</v>
      </c>
      <c r="G3182" s="14" t="n">
        <f aca="false">Data_Clean!L3182*Assumptions!$B$10</f>
        <v>0</v>
      </c>
      <c r="H3182" s="14" t="n">
        <f aca="false">IF(OR(Data_Clean!M3182="",Data_Clean!N3182=""),0,Data_Clean!M3182*Data_Clean!N3182/100)*Assumptions!$B$13*Assumptions!$B$11</f>
        <v>0</v>
      </c>
      <c r="I3182" s="14" t="n">
        <f aca="false">Data_Clean!O3182*4*Assumptions!$B$12</f>
        <v>0</v>
      </c>
      <c r="J3182" s="14" t="n">
        <f aca="false">SUM(B3182:I3182)</f>
        <v>10122.113815</v>
      </c>
      <c r="K3182" s="16" t="n">
        <f aca="false">IF(Data_Clean!P3182="","",Assumptions!$B$15*0.5^(Data_Clean!P3182/Assumptions!$B$20))</f>
        <v>30</v>
      </c>
      <c r="L3182" s="16" t="n">
        <f aca="false">Assumptions!$B$16*MIN(1,LN(1+Data_Clean!Q3182)/LN(1+Assumptions!$B$21))</f>
        <v>13.2535138894499</v>
      </c>
      <c r="M3182" s="16" t="n">
        <f aca="false">Assumptions!$B$17*(0.6*MIN(1,Data_Clean!R3182/Assumptions!$B$22)+0.4*IF(Data_Clean!S3182="",0,Data_Clean!S3182))</f>
        <v>3.9</v>
      </c>
      <c r="N3182" s="16" t="n">
        <f aca="false">Assumptions!$B$18*MIN(1,(Data_Clean!F3182-1)/Assumptions!$B$23)</f>
        <v>10</v>
      </c>
      <c r="O3182" s="16" t="n">
        <f aca="false">Assumptions!$B$19*(0.4*IF(Data_Clean!E3182="",0,MIN(1,Data_Clean!E3182/12/Assumptions!$B$24))+0.35*IF(Data_Clean!D3182="Y",1,0)+0.25*(1-MIN(Data_Clean!T3182,3)/3))/IF(Data_Clean!E3182="",0.6,1)</f>
        <v>9.6</v>
      </c>
      <c r="P3182" s="16" t="n">
        <f aca="false">SUM(K3182:O3182)/(Assumptions!$D$5-IF(K3182="",Assumptions!$B$15,0))*100</f>
        <v>66.7535138894499</v>
      </c>
      <c r="Q3182" s="7" t="str">
        <f aca="false">IF(J3182&gt;=Assumptions!$B$26,"High",IF(J3182&gt;=Assumptions!$B$27,"Mid","Low"))</f>
        <v>High</v>
      </c>
      <c r="R3182" s="7" t="str">
        <f aca="false">IF(P3182&gt;=Assumptions!$B$28,"High",IF(P3182&gt;=Assumptions!$B$29,"Mid","Low"))</f>
        <v>Mid</v>
      </c>
      <c r="S3182" s="7" t="str">
        <f aca="false">INDEX(Assumptions!$B$33:$B$41,MATCH(Q3182&amp;"|"&amp;R3182,Assumptions!$A$33:$A$41,0))</f>
        <v>Established Core</v>
      </c>
      <c r="T3182" s="7" t="n">
        <f aca="false">IF(ISNUMBER(Data_Clean!V3182),J3182*Data_Clean!V3182,0)</f>
        <v>1061.8097391935</v>
      </c>
    </row>
    <row r="3183" customFormat="false" ht="15" hidden="false" customHeight="false" outlineLevel="0" collapsed="false">
      <c r="A3183" s="15" t="str">
        <f aca="false">Data_Clean!A3183</f>
        <v>CX103179</v>
      </c>
      <c r="B3183" s="14" t="n">
        <f aca="false">Data_Clean!G3183*Assumptions!$B$5</f>
        <v>209.68125</v>
      </c>
      <c r="C3183" s="14" t="n">
        <f aca="false">IF(Data_Clean!H3183="",0,Data_Clean!H3183)*Assumptions!$B$6</f>
        <v>938.43048</v>
      </c>
      <c r="D3183" s="14" t="n">
        <f aca="false">Data_Clean!I3183*Assumptions!$B$7</f>
        <v>0</v>
      </c>
      <c r="E3183" s="14" t="n">
        <f aca="false">Data_Clean!J3183*Assumptions!$B$8</f>
        <v>0</v>
      </c>
      <c r="F3183" s="14" t="n">
        <f aca="false">Data_Clean!K3183*Assumptions!$B$9</f>
        <v>2960.1</v>
      </c>
      <c r="G3183" s="14" t="n">
        <f aca="false">Data_Clean!L3183*Assumptions!$B$10</f>
        <v>0</v>
      </c>
      <c r="H3183" s="14" t="n">
        <f aca="false">IF(OR(Data_Clean!M3183="",Data_Clean!N3183=""),0,Data_Clean!M3183*Data_Clean!N3183/100)*Assumptions!$B$13*Assumptions!$B$11</f>
        <v>0</v>
      </c>
      <c r="I3183" s="14" t="n">
        <f aca="false">Data_Clean!O3183*4*Assumptions!$B$12</f>
        <v>0</v>
      </c>
      <c r="J3183" s="14" t="n">
        <f aca="false">SUM(B3183:I3183)</f>
        <v>4108.21173</v>
      </c>
      <c r="K3183" s="16" t="n">
        <f aca="false">IF(Data_Clean!P3183="","",Assumptions!$B$15*0.5^(Data_Clean!P3183/Assumptions!$B$20))</f>
        <v>25.5200148285257</v>
      </c>
      <c r="L3183" s="16" t="n">
        <f aca="false">Assumptions!$B$16*MIN(1,LN(1+Data_Clean!Q3183)/LN(1+Assumptions!$B$21))</f>
        <v>20</v>
      </c>
      <c r="M3183" s="16" t="n">
        <f aca="false">Assumptions!$B$17*(0.6*MIN(1,Data_Clean!R3183/Assumptions!$B$22)+0.4*IF(Data_Clean!S3183="",0,Data_Clean!S3183))</f>
        <v>3.132</v>
      </c>
      <c r="N3183" s="16" t="n">
        <f aca="false">Assumptions!$B$18*MIN(1,(Data_Clean!F3183-1)/Assumptions!$B$23)</f>
        <v>10</v>
      </c>
      <c r="O3183" s="16" t="n">
        <f aca="false">Assumptions!$B$19*(0.4*IF(Data_Clean!E3183="",0,MIN(1,Data_Clean!E3183/12/Assumptions!$B$24))+0.35*IF(Data_Clean!D3183="Y",1,0)+0.25*(1-MIN(Data_Clean!T3183,3)/3))/IF(Data_Clean!E3183="",0.6,1)</f>
        <v>14</v>
      </c>
      <c r="P3183" s="16" t="n">
        <f aca="false">SUM(K3183:O3183)/(Assumptions!$D$5-IF(K3183="",Assumptions!$B$15,0))*100</f>
        <v>72.6520148285257</v>
      </c>
      <c r="Q3183" s="7" t="str">
        <f aca="false">IF(J3183&gt;=Assumptions!$B$26,"High",IF(J3183&gt;=Assumptions!$B$27,"Mid","Low"))</f>
        <v>High</v>
      </c>
      <c r="R3183" s="7" t="str">
        <f aca="false">IF(P3183&gt;=Assumptions!$B$28,"High",IF(P3183&gt;=Assumptions!$B$29,"Mid","Low"))</f>
        <v>High</v>
      </c>
      <c r="S3183" s="7" t="str">
        <f aca="false">INDEX(Assumptions!$B$33:$B$41,MATCH(Q3183&amp;"|"&amp;R3183,Assumptions!$A$33:$A$41,0))</f>
        <v>Premier Advocates</v>
      </c>
      <c r="T3183" s="7" t="n">
        <f aca="false">IF(ISNUMBER(Data_Clean!V3183),J3183*Data_Clean!V3183,0)</f>
        <v>46.011971376</v>
      </c>
    </row>
    <row r="3184" customFormat="false" ht="15" hidden="false" customHeight="false" outlineLevel="0" collapsed="false">
      <c r="A3184" s="15" t="str">
        <f aca="false">Data_Clean!A3184</f>
        <v>CX103180</v>
      </c>
      <c r="B3184" s="14" t="n">
        <f aca="false">Data_Clean!G3184*Assumptions!$B$5</f>
        <v>55.877</v>
      </c>
      <c r="C3184" s="14" t="n">
        <f aca="false">IF(Data_Clean!H3184="",0,Data_Clean!H3184)*Assumptions!$B$6</f>
        <v>0</v>
      </c>
      <c r="D3184" s="14" t="n">
        <f aca="false">Data_Clean!I3184*Assumptions!$B$7</f>
        <v>92.8</v>
      </c>
      <c r="E3184" s="14" t="n">
        <f aca="false">Data_Clean!J3184*Assumptions!$B$8</f>
        <v>0</v>
      </c>
      <c r="F3184" s="14" t="n">
        <f aca="false">Data_Clean!K3184*Assumptions!$B$9</f>
        <v>0</v>
      </c>
      <c r="G3184" s="14" t="n">
        <f aca="false">Data_Clean!L3184*Assumptions!$B$10</f>
        <v>0</v>
      </c>
      <c r="H3184" s="14" t="n">
        <f aca="false">IF(OR(Data_Clean!M3184="",Data_Clean!N3184=""),0,Data_Clean!M3184*Data_Clean!N3184/100)*Assumptions!$B$13*Assumptions!$B$11</f>
        <v>0</v>
      </c>
      <c r="I3184" s="14" t="n">
        <f aca="false">Data_Clean!O3184*4*Assumptions!$B$12</f>
        <v>0</v>
      </c>
      <c r="J3184" s="14" t="n">
        <f aca="false">SUM(B3184:I3184)</f>
        <v>148.677</v>
      </c>
      <c r="K3184" s="16" t="n">
        <f aca="false">IF(Data_Clean!P3184="","",Assumptions!$B$15*0.5^(Data_Clean!P3184/Assumptions!$B$20))</f>
        <v>26.1165168988837</v>
      </c>
      <c r="L3184" s="16" t="n">
        <f aca="false">Assumptions!$B$16*MIN(1,LN(1+Data_Clean!Q3184)/LN(1+Assumptions!$B$21))</f>
        <v>16.7118774147124</v>
      </c>
      <c r="M3184" s="16" t="n">
        <f aca="false">Assumptions!$B$17*(0.6*MIN(1,Data_Clean!R3184/Assumptions!$B$22)+0.4*IF(Data_Clean!S3184="",0,Data_Clean!S3184))</f>
        <v>8.55</v>
      </c>
      <c r="N3184" s="16" t="n">
        <f aca="false">Assumptions!$B$18*MIN(1,(Data_Clean!F3184-1)/Assumptions!$B$23)</f>
        <v>10</v>
      </c>
      <c r="O3184" s="16" t="n">
        <f aca="false">Assumptions!$B$19*(0.4*IF(Data_Clean!E3184="",0,MIN(1,Data_Clean!E3184/12/Assumptions!$B$24))+0.35*IF(Data_Clean!D3184="Y",1,0)+0.25*(1-MIN(Data_Clean!T3184,3)/3))/IF(Data_Clean!E3184="",0.6,1)</f>
        <v>14.1</v>
      </c>
      <c r="P3184" s="16" t="n">
        <f aca="false">SUM(K3184:O3184)/(Assumptions!$D$5-IF(K3184="",Assumptions!$B$15,0))*100</f>
        <v>75.4783943135961</v>
      </c>
      <c r="Q3184" s="7" t="str">
        <f aca="false">IF(J3184&gt;=Assumptions!$B$26,"High",IF(J3184&gt;=Assumptions!$B$27,"Mid","Low"))</f>
        <v>Low</v>
      </c>
      <c r="R3184" s="7" t="str">
        <f aca="false">IF(P3184&gt;=Assumptions!$B$28,"High",IF(P3184&gt;=Assumptions!$B$29,"Mid","Low"))</f>
        <v>High</v>
      </c>
      <c r="S3184" s="7" t="str">
        <f aca="false">INDEX(Assumptions!$B$33:$B$41,MATCH(Q3184&amp;"|"&amp;R3184,Assumptions!$A$33:$A$41,0))</f>
        <v>Engaged Builders</v>
      </c>
      <c r="T3184" s="7" t="n">
        <f aca="false">IF(ISNUMBER(Data_Clean!V3184),J3184*Data_Clean!V3184,0)</f>
        <v>2.4234351</v>
      </c>
    </row>
    <row r="3185" customFormat="false" ht="15" hidden="false" customHeight="false" outlineLevel="0" collapsed="false">
      <c r="A3185" s="15" t="str">
        <f aca="false">Data_Clean!A3185</f>
        <v>CX103181</v>
      </c>
      <c r="B3185" s="14" t="n">
        <f aca="false">Data_Clean!G3185*Assumptions!$B$5</f>
        <v>30.024</v>
      </c>
      <c r="C3185" s="14" t="n">
        <f aca="false">IF(Data_Clean!H3185="",0,Data_Clean!H3185)*Assumptions!$B$6</f>
        <v>0</v>
      </c>
      <c r="D3185" s="14" t="n">
        <f aca="false">Data_Clean!I3185*Assumptions!$B$7</f>
        <v>0</v>
      </c>
      <c r="E3185" s="14" t="n">
        <f aca="false">Data_Clean!J3185*Assumptions!$B$8</f>
        <v>0</v>
      </c>
      <c r="F3185" s="14" t="n">
        <f aca="false">Data_Clean!K3185*Assumptions!$B$9</f>
        <v>0</v>
      </c>
      <c r="G3185" s="14" t="n">
        <f aca="false">Data_Clean!L3185*Assumptions!$B$10</f>
        <v>0</v>
      </c>
      <c r="H3185" s="14" t="n">
        <f aca="false">IF(OR(Data_Clean!M3185="",Data_Clean!N3185=""),0,Data_Clean!M3185*Data_Clean!N3185/100)*Assumptions!$B$13*Assumptions!$B$11</f>
        <v>0</v>
      </c>
      <c r="I3185" s="14" t="n">
        <f aca="false">Data_Clean!O3185*4*Assumptions!$B$12</f>
        <v>0</v>
      </c>
      <c r="J3185" s="14" t="n">
        <f aca="false">SUM(B3185:I3185)</f>
        <v>30.024</v>
      </c>
      <c r="K3185" s="16" t="n">
        <f aca="false">IF(Data_Clean!P3185="","",Assumptions!$B$15*0.5^(Data_Clean!P3185/Assumptions!$B$20))</f>
        <v>26.7269615442102</v>
      </c>
      <c r="L3185" s="16" t="n">
        <f aca="false">Assumptions!$B$16*MIN(1,LN(1+Data_Clean!Q3185)/LN(1+Assumptions!$B$21))</f>
        <v>16.230151259145</v>
      </c>
      <c r="M3185" s="16" t="n">
        <f aca="false">Assumptions!$B$17*(0.6*MIN(1,Data_Clean!R3185/Assumptions!$B$22)+0.4*IF(Data_Clean!S3185="",0,Data_Clean!S3185))</f>
        <v>13.134</v>
      </c>
      <c r="N3185" s="16" t="n">
        <f aca="false">Assumptions!$B$18*MIN(1,(Data_Clean!F3185-1)/Assumptions!$B$23)</f>
        <v>0</v>
      </c>
      <c r="O3185" s="16" t="n">
        <f aca="false">Assumptions!$B$19*(0.4*IF(Data_Clean!E3185="",0,MIN(1,Data_Clean!E3185/12/Assumptions!$B$24))+0.35*IF(Data_Clean!D3185="Y",1,0)+0.25*(1-MIN(Data_Clean!T3185,3)/3))/IF(Data_Clean!E3185="",0.6,1)</f>
        <v>15</v>
      </c>
      <c r="P3185" s="16" t="n">
        <f aca="false">SUM(K3185:O3185)/(Assumptions!$D$5-IF(K3185="",Assumptions!$B$15,0))*100</f>
        <v>71.0911128033551</v>
      </c>
      <c r="Q3185" s="7" t="str">
        <f aca="false">IF(J3185&gt;=Assumptions!$B$26,"High",IF(J3185&gt;=Assumptions!$B$27,"Mid","Low"))</f>
        <v>Low</v>
      </c>
      <c r="R3185" s="7" t="str">
        <f aca="false">IF(P3185&gt;=Assumptions!$B$28,"High",IF(P3185&gt;=Assumptions!$B$29,"Mid","Low"))</f>
        <v>High</v>
      </c>
      <c r="S3185" s="7" t="str">
        <f aca="false">INDEX(Assumptions!$B$33:$B$41,MATCH(Q3185&amp;"|"&amp;R3185,Assumptions!$A$33:$A$41,0))</f>
        <v>Engaged Builders</v>
      </c>
      <c r="T3185" s="7" t="n">
        <f aca="false">IF(ISNUMBER(Data_Clean!V3185),J3185*Data_Clean!V3185,0)</f>
        <v>0.780624</v>
      </c>
    </row>
    <row r="3186" customFormat="false" ht="15" hidden="false" customHeight="false" outlineLevel="0" collapsed="false">
      <c r="A3186" s="15" t="str">
        <f aca="false">Data_Clean!A3186</f>
        <v>CX103182</v>
      </c>
      <c r="B3186" s="14" t="n">
        <f aca="false">Data_Clean!G3186*Assumptions!$B$5</f>
        <v>92.9015</v>
      </c>
      <c r="C3186" s="14" t="n">
        <f aca="false">IF(Data_Clean!H3186="",0,Data_Clean!H3186)*Assumptions!$B$6</f>
        <v>63.06528</v>
      </c>
      <c r="D3186" s="14" t="n">
        <f aca="false">Data_Clean!I3186*Assumptions!$B$7</f>
        <v>0</v>
      </c>
      <c r="E3186" s="14" t="n">
        <f aca="false">Data_Clean!J3186*Assumptions!$B$8</f>
        <v>0</v>
      </c>
      <c r="F3186" s="14" t="n">
        <f aca="false">Data_Clean!K3186*Assumptions!$B$9</f>
        <v>0</v>
      </c>
      <c r="G3186" s="14" t="n">
        <f aca="false">Data_Clean!L3186*Assumptions!$B$10</f>
        <v>718.2</v>
      </c>
      <c r="H3186" s="14" t="n">
        <f aca="false">IF(OR(Data_Clean!M3186="",Data_Clean!N3186=""),0,Data_Clean!M3186*Data_Clean!N3186/100)*Assumptions!$B$13*Assumptions!$B$11</f>
        <v>0</v>
      </c>
      <c r="I3186" s="14" t="n">
        <f aca="false">Data_Clean!O3186*4*Assumptions!$B$12</f>
        <v>0</v>
      </c>
      <c r="J3186" s="14" t="n">
        <f aca="false">SUM(B3186:I3186)</f>
        <v>874.16678</v>
      </c>
      <c r="K3186" s="16" t="n">
        <f aca="false">IF(Data_Clean!P3186="","",Assumptions!$B$15*0.5^(Data_Clean!P3186/Assumptions!$B$20))</f>
        <v>30</v>
      </c>
      <c r="L3186" s="16" t="n">
        <f aca="false">Assumptions!$B$16*MIN(1,LN(1+Data_Clean!Q3186)/LN(1+Assumptions!$B$21))</f>
        <v>13.8963721559302</v>
      </c>
      <c r="M3186" s="16" t="n">
        <f aca="false">Assumptions!$B$17*(0.6*MIN(1,Data_Clean!R3186/Assumptions!$B$22)+0.4*IF(Data_Clean!S3186="",0,Data_Clean!S3186))</f>
        <v>8.25</v>
      </c>
      <c r="N3186" s="16" t="n">
        <f aca="false">Assumptions!$B$18*MIN(1,(Data_Clean!F3186-1)/Assumptions!$B$23)</f>
        <v>15</v>
      </c>
      <c r="O3186" s="16" t="n">
        <f aca="false">Assumptions!$B$19*(0.4*IF(Data_Clean!E3186="",0,MIN(1,Data_Clean!E3186/12/Assumptions!$B$24))+0.35*IF(Data_Clean!D3186="Y",1,0)+0.25*(1-MIN(Data_Clean!T3186,3)/3))/IF(Data_Clean!E3186="",0.6,1)</f>
        <v>11.35</v>
      </c>
      <c r="P3186" s="16" t="n">
        <f aca="false">SUM(K3186:O3186)/(Assumptions!$D$5-IF(K3186="",Assumptions!$B$15,0))*100</f>
        <v>78.4963721559303</v>
      </c>
      <c r="Q3186" s="7" t="str">
        <f aca="false">IF(J3186&gt;=Assumptions!$B$26,"High",IF(J3186&gt;=Assumptions!$B$27,"Mid","Low"))</f>
        <v>Mid</v>
      </c>
      <c r="R3186" s="7" t="str">
        <f aca="false">IF(P3186&gt;=Assumptions!$B$28,"High",IF(P3186&gt;=Assumptions!$B$29,"Mid","Low"))</f>
        <v>High</v>
      </c>
      <c r="S3186" s="7" t="str">
        <f aca="false">INDEX(Assumptions!$B$33:$B$41,MATCH(Q3186&amp;"|"&amp;R3186,Assumptions!$A$33:$A$41,0))</f>
        <v>Engaged Builders</v>
      </c>
      <c r="T3186" s="7" t="n">
        <f aca="false">IF(ISNUMBER(Data_Clean!V3186),J3186*Data_Clean!V3186,0)</f>
        <v>15.385335328</v>
      </c>
    </row>
    <row r="3187" customFormat="false" ht="15" hidden="false" customHeight="false" outlineLevel="0" collapsed="false">
      <c r="A3187" s="15" t="str">
        <f aca="false">Data_Clean!A3187</f>
        <v>CX103183</v>
      </c>
      <c r="B3187" s="14" t="n">
        <f aca="false">Data_Clean!G3187*Assumptions!$B$5</f>
        <v>118.7315</v>
      </c>
      <c r="C3187" s="14" t="n">
        <f aca="false">IF(Data_Clean!H3187="",0,Data_Clean!H3187)*Assumptions!$B$6</f>
        <v>0</v>
      </c>
      <c r="D3187" s="14" t="n">
        <f aca="false">Data_Clean!I3187*Assumptions!$B$7</f>
        <v>309.6</v>
      </c>
      <c r="E3187" s="14" t="n">
        <f aca="false">Data_Clean!J3187*Assumptions!$B$8</f>
        <v>0</v>
      </c>
      <c r="F3187" s="14" t="n">
        <f aca="false">Data_Clean!K3187*Assumptions!$B$9</f>
        <v>0</v>
      </c>
      <c r="G3187" s="14" t="n">
        <f aca="false">Data_Clean!L3187*Assumptions!$B$10</f>
        <v>0</v>
      </c>
      <c r="H3187" s="14" t="n">
        <f aca="false">IF(OR(Data_Clean!M3187="",Data_Clean!N3187=""),0,Data_Clean!M3187*Data_Clean!N3187/100)*Assumptions!$B$13*Assumptions!$B$11</f>
        <v>168.3</v>
      </c>
      <c r="I3187" s="14" t="n">
        <f aca="false">Data_Clean!O3187*4*Assumptions!$B$12</f>
        <v>0</v>
      </c>
      <c r="J3187" s="14" t="n">
        <f aca="false">SUM(B3187:I3187)</f>
        <v>596.6315</v>
      </c>
      <c r="K3187" s="16" t="n">
        <f aca="false">IF(Data_Clean!P3187="","",Assumptions!$B$15*0.5^(Data_Clean!P3187/Assumptions!$B$20))</f>
        <v>0.514136709231856</v>
      </c>
      <c r="L3187" s="16" t="n">
        <f aca="false">Assumptions!$B$16*MIN(1,LN(1+Data_Clean!Q3187)/LN(1+Assumptions!$B$21))</f>
        <v>0</v>
      </c>
      <c r="M3187" s="16" t="n">
        <f aca="false">Assumptions!$B$17*(0.6*MIN(1,Data_Clean!R3187/Assumptions!$B$22)+0.4*IF(Data_Clean!S3187="",0,Data_Clean!S3187))</f>
        <v>0</v>
      </c>
      <c r="N3187" s="16" t="n">
        <f aca="false">Assumptions!$B$18*MIN(1,(Data_Clean!F3187-1)/Assumptions!$B$23)</f>
        <v>10</v>
      </c>
      <c r="O3187" s="16" t="n">
        <f aca="false">Assumptions!$B$19*(0.4*IF(Data_Clean!E3187="",0,MIN(1,Data_Clean!E3187/12/Assumptions!$B$24))+0.35*IF(Data_Clean!D3187="Y",1,0)+0.25*(1-MIN(Data_Clean!T3187,3)/3))/IF(Data_Clean!E3187="",0.6,1)</f>
        <v>15</v>
      </c>
      <c r="P3187" s="16" t="n">
        <f aca="false">SUM(K3187:O3187)/(Assumptions!$D$5-IF(K3187="",Assumptions!$B$15,0))*100</f>
        <v>25.5141367092319</v>
      </c>
      <c r="Q3187" s="7" t="str">
        <f aca="false">IF(J3187&gt;=Assumptions!$B$26,"High",IF(J3187&gt;=Assumptions!$B$27,"Mid","Low"))</f>
        <v>Mid</v>
      </c>
      <c r="R3187" s="7" t="str">
        <f aca="false">IF(P3187&gt;=Assumptions!$B$28,"High",IF(P3187&gt;=Assumptions!$B$29,"Mid","Low"))</f>
        <v>Low</v>
      </c>
      <c r="S3187" s="7" t="str">
        <f aca="false">INDEX(Assumptions!$B$33:$B$41,MATCH(Q3187&amp;"|"&amp;R3187,Assumptions!$A$33:$A$41,0))</f>
        <v>Light Touch</v>
      </c>
      <c r="T3187" s="7" t="n">
        <f aca="false">IF(ISNUMBER(Data_Clean!V3187),J3187*Data_Clean!V3187,0)</f>
        <v>101.3080287</v>
      </c>
    </row>
    <row r="3188" customFormat="false" ht="15" hidden="false" customHeight="false" outlineLevel="0" collapsed="false">
      <c r="A3188" s="15" t="str">
        <f aca="false">Data_Clean!A3188</f>
        <v>CX103184</v>
      </c>
      <c r="B3188" s="14" t="n">
        <f aca="false">Data_Clean!G3188*Assumptions!$B$5</f>
        <v>16.08125</v>
      </c>
      <c r="C3188" s="14" t="n">
        <f aca="false">IF(Data_Clean!H3188="",0,Data_Clean!H3188)*Assumptions!$B$6</f>
        <v>39.70164</v>
      </c>
      <c r="D3188" s="14" t="n">
        <f aca="false">Data_Clean!I3188*Assumptions!$B$7</f>
        <v>0</v>
      </c>
      <c r="E3188" s="14" t="n">
        <f aca="false">Data_Clean!J3188*Assumptions!$B$8</f>
        <v>0</v>
      </c>
      <c r="F3188" s="14" t="n">
        <f aca="false">Data_Clean!K3188*Assumptions!$B$9</f>
        <v>0</v>
      </c>
      <c r="G3188" s="14" t="n">
        <f aca="false">Data_Clean!L3188*Assumptions!$B$10</f>
        <v>0</v>
      </c>
      <c r="H3188" s="14" t="n">
        <f aca="false">IF(OR(Data_Clean!M3188="",Data_Clean!N3188=""),0,Data_Clean!M3188*Data_Clean!N3188/100)*Assumptions!$B$13*Assumptions!$B$11</f>
        <v>0</v>
      </c>
      <c r="I3188" s="14" t="n">
        <f aca="false">Data_Clean!O3188*4*Assumptions!$B$12</f>
        <v>0</v>
      </c>
      <c r="J3188" s="14" t="n">
        <f aca="false">SUM(B3188:I3188)</f>
        <v>55.78289</v>
      </c>
      <c r="K3188" s="16" t="n">
        <f aca="false">IF(Data_Clean!P3188="","",Assumptions!$B$15*0.5^(Data_Clean!P3188/Assumptions!$B$20))</f>
        <v>25.5200148285257</v>
      </c>
      <c r="L3188" s="16" t="n">
        <f aca="false">Assumptions!$B$16*MIN(1,LN(1+Data_Clean!Q3188)/LN(1+Assumptions!$B$21))</f>
        <v>11.8154173628685</v>
      </c>
      <c r="M3188" s="16" t="n">
        <f aca="false">Assumptions!$B$17*(0.6*MIN(1,Data_Clean!R3188/Assumptions!$B$22)+0.4*IF(Data_Clean!S3188="",0,Data_Clean!S3188))</f>
        <v>7.968</v>
      </c>
      <c r="N3188" s="16" t="n">
        <f aca="false">Assumptions!$B$18*MIN(1,(Data_Clean!F3188-1)/Assumptions!$B$23)</f>
        <v>5</v>
      </c>
      <c r="O3188" s="16" t="n">
        <f aca="false">Assumptions!$B$19*(0.4*IF(Data_Clean!E3188="",0,MIN(1,Data_Clean!E3188/12/Assumptions!$B$24))+0.35*IF(Data_Clean!D3188="Y",1,0)+0.25*(1-MIN(Data_Clean!T3188,3)/3))/IF(Data_Clean!E3188="",0.6,1)</f>
        <v>8</v>
      </c>
      <c r="P3188" s="16" t="n">
        <f aca="false">SUM(K3188:O3188)/(Assumptions!$D$5-IF(K3188="",Assumptions!$B$15,0))*100</f>
        <v>58.3034321913942</v>
      </c>
      <c r="Q3188" s="7" t="str">
        <f aca="false">IF(J3188&gt;=Assumptions!$B$26,"High",IF(J3188&gt;=Assumptions!$B$27,"Mid","Low"))</f>
        <v>Low</v>
      </c>
      <c r="R3188" s="7" t="str">
        <f aca="false">IF(P3188&gt;=Assumptions!$B$28,"High",IF(P3188&gt;=Assumptions!$B$29,"Mid","Low"))</f>
        <v>Mid</v>
      </c>
      <c r="S3188" s="7" t="str">
        <f aca="false">INDEX(Assumptions!$B$33:$B$41,MATCH(Q3188&amp;"|"&amp;R3188,Assumptions!$A$33:$A$41,0))</f>
        <v>Light Touch</v>
      </c>
      <c r="T3188" s="7" t="n">
        <f aca="false">IF(ISNUMBER(Data_Clean!V3188),J3188*Data_Clean!V3188,0)</f>
        <v>3.040167505</v>
      </c>
    </row>
    <row r="3189" customFormat="false" ht="15" hidden="false" customHeight="false" outlineLevel="0" collapsed="false">
      <c r="A3189" s="15" t="str">
        <f aca="false">Data_Clean!A3189</f>
        <v>CX103185</v>
      </c>
      <c r="B3189" s="14" t="n">
        <f aca="false">Data_Clean!G3189*Assumptions!$B$5</f>
        <v>33.31375</v>
      </c>
      <c r="C3189" s="14" t="n">
        <f aca="false">IF(Data_Clean!H3189="",0,Data_Clean!H3189)*Assumptions!$B$6</f>
        <v>0</v>
      </c>
      <c r="D3189" s="14" t="n">
        <f aca="false">Data_Clean!I3189*Assumptions!$B$7</f>
        <v>0</v>
      </c>
      <c r="E3189" s="14" t="n">
        <f aca="false">Data_Clean!J3189*Assumptions!$B$8</f>
        <v>0</v>
      </c>
      <c r="F3189" s="14" t="n">
        <f aca="false">Data_Clean!K3189*Assumptions!$B$9</f>
        <v>0</v>
      </c>
      <c r="G3189" s="14" t="n">
        <f aca="false">Data_Clean!L3189*Assumptions!$B$10</f>
        <v>0</v>
      </c>
      <c r="H3189" s="14" t="n">
        <f aca="false">IF(OR(Data_Clean!M3189="",Data_Clean!N3189=""),0,Data_Clean!M3189*Data_Clean!N3189/100)*Assumptions!$B$13*Assumptions!$B$11</f>
        <v>0</v>
      </c>
      <c r="I3189" s="14" t="n">
        <f aca="false">Data_Clean!O3189*4*Assumptions!$B$12</f>
        <v>0</v>
      </c>
      <c r="J3189" s="14" t="n">
        <f aca="false">SUM(B3189:I3189)</f>
        <v>33.31375</v>
      </c>
      <c r="K3189" s="16" t="n">
        <f aca="false">IF(Data_Clean!P3189="","",Assumptions!$B$15*0.5^(Data_Clean!P3189/Assumptions!$B$20))</f>
        <v>25.5200148285257</v>
      </c>
      <c r="L3189" s="16" t="n">
        <f aca="false">Assumptions!$B$16*MIN(1,LN(1+Data_Clean!Q3189)/LN(1+Assumptions!$B$21))</f>
        <v>6.7118774147124</v>
      </c>
      <c r="M3189" s="16" t="n">
        <f aca="false">Assumptions!$B$17*(0.6*MIN(1,Data_Clean!R3189/Assumptions!$B$22)+0.4*IF(Data_Clean!S3189="",0,Data_Clean!S3189))</f>
        <v>1.53</v>
      </c>
      <c r="N3189" s="16" t="n">
        <f aca="false">Assumptions!$B$18*MIN(1,(Data_Clean!F3189-1)/Assumptions!$B$23)</f>
        <v>0</v>
      </c>
      <c r="O3189" s="16" t="n">
        <f aca="false">Assumptions!$B$19*(0.4*IF(Data_Clean!E3189="",0,MIN(1,Data_Clean!E3189/12/Assumptions!$B$24))+0.35*IF(Data_Clean!D3189="Y",1,0)+0.25*(1-MIN(Data_Clean!T3189,3)/3))/IF(Data_Clean!E3189="",0.6,1)</f>
        <v>9.75</v>
      </c>
      <c r="P3189" s="16" t="n">
        <f aca="false">SUM(K3189:O3189)/(Assumptions!$D$5-IF(K3189="",Assumptions!$B$15,0))*100</f>
        <v>43.5118922432381</v>
      </c>
      <c r="Q3189" s="7" t="str">
        <f aca="false">IF(J3189&gt;=Assumptions!$B$26,"High",IF(J3189&gt;=Assumptions!$B$27,"Mid","Low"))</f>
        <v>Low</v>
      </c>
      <c r="R3189" s="7" t="str">
        <f aca="false">IF(P3189&gt;=Assumptions!$B$28,"High",IF(P3189&gt;=Assumptions!$B$29,"Mid","Low"))</f>
        <v>Low</v>
      </c>
      <c r="S3189" s="7" t="str">
        <f aca="false">INDEX(Assumptions!$B$33:$B$41,MATCH(Q3189&amp;"|"&amp;R3189,Assumptions!$A$33:$A$41,0))</f>
        <v>Dormant &amp; Low Value</v>
      </c>
      <c r="T3189" s="7" t="n">
        <f aca="false">IF(ISNUMBER(Data_Clean!V3189),J3189*Data_Clean!V3189,0)</f>
        <v>4.527338625</v>
      </c>
    </row>
    <row r="3190" customFormat="false" ht="15" hidden="false" customHeight="false" outlineLevel="0" collapsed="false">
      <c r="A3190" s="15" t="str">
        <f aca="false">Data_Clean!A3190</f>
        <v>CX103186</v>
      </c>
      <c r="B3190" s="14" t="n">
        <f aca="false">Data_Clean!G3190*Assumptions!$B$5</f>
        <v>72.77225</v>
      </c>
      <c r="C3190" s="14" t="n">
        <f aca="false">IF(Data_Clean!H3190="",0,Data_Clean!H3190)*Assumptions!$B$6</f>
        <v>52.06224</v>
      </c>
      <c r="D3190" s="14" t="n">
        <f aca="false">Data_Clean!I3190*Assumptions!$B$7</f>
        <v>0</v>
      </c>
      <c r="E3190" s="14" t="n">
        <f aca="false">Data_Clean!J3190*Assumptions!$B$8</f>
        <v>0</v>
      </c>
      <c r="F3190" s="14" t="n">
        <f aca="false">Data_Clean!K3190*Assumptions!$B$9</f>
        <v>0</v>
      </c>
      <c r="G3190" s="14" t="n">
        <f aca="false">Data_Clean!L3190*Assumptions!$B$10</f>
        <v>0</v>
      </c>
      <c r="H3190" s="14" t="n">
        <f aca="false">IF(OR(Data_Clean!M3190="",Data_Clean!N3190=""),0,Data_Clean!M3190*Data_Clean!N3190/100)*Assumptions!$B$13*Assumptions!$B$11</f>
        <v>125.952</v>
      </c>
      <c r="I3190" s="14" t="n">
        <f aca="false">Data_Clean!O3190*4*Assumptions!$B$12</f>
        <v>9.81024</v>
      </c>
      <c r="J3190" s="14" t="n">
        <f aca="false">SUM(B3190:I3190)</f>
        <v>260.59673</v>
      </c>
      <c r="K3190" s="16" t="n">
        <f aca="false">IF(Data_Clean!P3190="","",Assumptions!$B$15*0.5^(Data_Clean!P3190/Assumptions!$B$20))</f>
        <v>22.735748497656</v>
      </c>
      <c r="L3190" s="16" t="n">
        <f aca="false">Assumptions!$B$16*MIN(1,LN(1+Data_Clean!Q3190)/LN(1+Assumptions!$B$21))</f>
        <v>13.7447072997398</v>
      </c>
      <c r="M3190" s="16" t="n">
        <f aca="false">Assumptions!$B$17*(0.6*MIN(1,Data_Clean!R3190/Assumptions!$B$22)+0.4*IF(Data_Clean!S3190="",0,Data_Clean!S3190))</f>
        <v>2.388</v>
      </c>
      <c r="N3190" s="16" t="n">
        <f aca="false">Assumptions!$B$18*MIN(1,(Data_Clean!F3190-1)/Assumptions!$B$23)</f>
        <v>15</v>
      </c>
      <c r="O3190" s="16" t="n">
        <f aca="false">Assumptions!$B$19*(0.4*IF(Data_Clean!E3190="",0,MIN(1,Data_Clean!E3190/12/Assumptions!$B$24))+0.35*IF(Data_Clean!D3190="Y",1,0)+0.25*(1-MIN(Data_Clean!T3190,3)/3))/IF(Data_Clean!E3190="",0.6,1)</f>
        <v>9.35</v>
      </c>
      <c r="P3190" s="16" t="n">
        <f aca="false">SUM(K3190:O3190)/(Assumptions!$D$5-IF(K3190="",Assumptions!$B$15,0))*100</f>
        <v>63.2184557973958</v>
      </c>
      <c r="Q3190" s="7" t="str">
        <f aca="false">IF(J3190&gt;=Assumptions!$B$26,"High",IF(J3190&gt;=Assumptions!$B$27,"Mid","Low"))</f>
        <v>Low</v>
      </c>
      <c r="R3190" s="7" t="str">
        <f aca="false">IF(P3190&gt;=Assumptions!$B$28,"High",IF(P3190&gt;=Assumptions!$B$29,"Mid","Low"))</f>
        <v>Mid</v>
      </c>
      <c r="S3190" s="7" t="str">
        <f aca="false">INDEX(Assumptions!$B$33:$B$41,MATCH(Q3190&amp;"|"&amp;R3190,Assumptions!$A$33:$A$41,0))</f>
        <v>Light Touch</v>
      </c>
      <c r="T3190" s="7" t="n">
        <f aca="false">IF(ISNUMBER(Data_Clean!V3190),J3190*Data_Clean!V3190,0)</f>
        <v>13.342552576</v>
      </c>
    </row>
    <row r="3191" customFormat="false" ht="15" hidden="false" customHeight="false" outlineLevel="0" collapsed="false">
      <c r="A3191" s="15" t="str">
        <f aca="false">Data_Clean!A3191</f>
        <v>CX103187</v>
      </c>
      <c r="B3191" s="14" t="n">
        <f aca="false">Data_Clean!G3191*Assumptions!$B$5</f>
        <v>89.03725</v>
      </c>
      <c r="C3191" s="14" t="n">
        <f aca="false">IF(Data_Clean!H3191="",0,Data_Clean!H3191)*Assumptions!$B$6</f>
        <v>28.08732</v>
      </c>
      <c r="D3191" s="14" t="n">
        <f aca="false">Data_Clean!I3191*Assumptions!$B$7</f>
        <v>0</v>
      </c>
      <c r="E3191" s="14" t="n">
        <f aca="false">Data_Clean!J3191*Assumptions!$B$8</f>
        <v>0</v>
      </c>
      <c r="F3191" s="14" t="n">
        <f aca="false">Data_Clean!K3191*Assumptions!$B$9</f>
        <v>0</v>
      </c>
      <c r="G3191" s="14" t="n">
        <f aca="false">Data_Clean!L3191*Assumptions!$B$10</f>
        <v>0</v>
      </c>
      <c r="H3191" s="14" t="n">
        <f aca="false">IF(OR(Data_Clean!M3191="",Data_Clean!N3191=""),0,Data_Clean!M3191*Data_Clean!N3191/100)*Assumptions!$B$13*Assumptions!$B$11</f>
        <v>0</v>
      </c>
      <c r="I3191" s="14" t="n">
        <f aca="false">Data_Clean!O3191*4*Assumptions!$B$12</f>
        <v>0</v>
      </c>
      <c r="J3191" s="14" t="n">
        <f aca="false">SUM(B3191:I3191)</f>
        <v>117.12457</v>
      </c>
      <c r="K3191" s="16" t="n">
        <f aca="false">IF(Data_Clean!P3191="","",Assumptions!$B$15*0.5^(Data_Clean!P3191/Assumptions!$B$20))</f>
        <v>25.5200148285257</v>
      </c>
      <c r="L3191" s="16" t="n">
        <f aca="false">Assumptions!$B$16*MIN(1,LN(1+Data_Clean!Q3191)/LN(1+Assumptions!$B$21))</f>
        <v>8.67194478953664</v>
      </c>
      <c r="M3191" s="16" t="n">
        <f aca="false">Assumptions!$B$17*(0.6*MIN(1,Data_Clean!R3191/Assumptions!$B$22)+0.4*IF(Data_Clean!S3191="",0,Data_Clean!S3191))</f>
        <v>3.924</v>
      </c>
      <c r="N3191" s="16" t="n">
        <f aca="false">Assumptions!$B$18*MIN(1,(Data_Clean!F3191-1)/Assumptions!$B$23)</f>
        <v>5</v>
      </c>
      <c r="O3191" s="16" t="n">
        <f aca="false">Assumptions!$B$19*(0.4*IF(Data_Clean!E3191="",0,MIN(1,Data_Clean!E3191/12/Assumptions!$B$24))+0.35*IF(Data_Clean!D3191="Y",1,0)+0.25*(1-MIN(Data_Clean!T3191,3)/3))/IF(Data_Clean!E3191="",0.6,1)</f>
        <v>8.5</v>
      </c>
      <c r="P3191" s="16" t="n">
        <f aca="false">SUM(K3191:O3191)/(Assumptions!$D$5-IF(K3191="",Assumptions!$B$15,0))*100</f>
        <v>51.6159596180623</v>
      </c>
      <c r="Q3191" s="7" t="str">
        <f aca="false">IF(J3191&gt;=Assumptions!$B$26,"High",IF(J3191&gt;=Assumptions!$B$27,"Mid","Low"))</f>
        <v>Low</v>
      </c>
      <c r="R3191" s="7" t="str">
        <f aca="false">IF(P3191&gt;=Assumptions!$B$28,"High",IF(P3191&gt;=Assumptions!$B$29,"Mid","Low"))</f>
        <v>Mid</v>
      </c>
      <c r="S3191" s="7" t="str">
        <f aca="false">INDEX(Assumptions!$B$33:$B$41,MATCH(Q3191&amp;"|"&amp;R3191,Assumptions!$A$33:$A$41,0))</f>
        <v>Light Touch</v>
      </c>
      <c r="T3191" s="7" t="n">
        <f aca="false">IF(ISNUMBER(Data_Clean!V3191),J3191*Data_Clean!V3191,0)</f>
        <v>26.505290191</v>
      </c>
    </row>
    <row r="3192" customFormat="false" ht="15" hidden="false" customHeight="false" outlineLevel="0" collapsed="false">
      <c r="A3192" s="15" t="str">
        <f aca="false">Data_Clean!A3192</f>
        <v>CX103188</v>
      </c>
      <c r="B3192" s="14" t="n">
        <f aca="false">Data_Clean!G3192*Assumptions!$B$5</f>
        <v>55.974</v>
      </c>
      <c r="C3192" s="14" t="n">
        <f aca="false">IF(Data_Clean!H3192="",0,Data_Clean!H3192)*Assumptions!$B$6</f>
        <v>59.40408</v>
      </c>
      <c r="D3192" s="14" t="n">
        <f aca="false">Data_Clean!I3192*Assumptions!$B$7</f>
        <v>0</v>
      </c>
      <c r="E3192" s="14" t="n">
        <f aca="false">Data_Clean!J3192*Assumptions!$B$8</f>
        <v>0</v>
      </c>
      <c r="F3192" s="14" t="n">
        <f aca="false">Data_Clean!K3192*Assumptions!$B$9</f>
        <v>0</v>
      </c>
      <c r="G3192" s="14" t="n">
        <f aca="false">Data_Clean!L3192*Assumptions!$B$10</f>
        <v>0</v>
      </c>
      <c r="H3192" s="14" t="n">
        <f aca="false">IF(OR(Data_Clean!M3192="",Data_Clean!N3192=""),0,Data_Clean!M3192*Data_Clean!N3192/100)*Assumptions!$B$13*Assumptions!$B$11</f>
        <v>0</v>
      </c>
      <c r="I3192" s="14" t="n">
        <f aca="false">Data_Clean!O3192*4*Assumptions!$B$12</f>
        <v>0</v>
      </c>
      <c r="J3192" s="14" t="n">
        <f aca="false">SUM(B3192:I3192)</f>
        <v>115.37808</v>
      </c>
      <c r="K3192" s="16" t="n">
        <f aca="false">IF(Data_Clean!P3192="","",Assumptions!$B$15*0.5^(Data_Clean!P3192/Assumptions!$B$20))</f>
        <v>26.1165168988837</v>
      </c>
      <c r="L3192" s="16" t="n">
        <f aca="false">Assumptions!$B$16*MIN(1,LN(1+Data_Clean!Q3192)/LN(1+Assumptions!$B$21))</f>
        <v>13.0760265116583</v>
      </c>
      <c r="M3192" s="16" t="n">
        <f aca="false">Assumptions!$B$17*(0.6*MIN(1,Data_Clean!R3192/Assumptions!$B$22)+0.4*IF(Data_Clean!S3192="",0,Data_Clean!S3192))</f>
        <v>4.314</v>
      </c>
      <c r="N3192" s="16" t="n">
        <f aca="false">Assumptions!$B$18*MIN(1,(Data_Clean!F3192-1)/Assumptions!$B$23)</f>
        <v>5</v>
      </c>
      <c r="O3192" s="16" t="n">
        <f aca="false">Assumptions!$B$19*(0.4*IF(Data_Clean!E3192="",0,MIN(1,Data_Clean!E3192/12/Assumptions!$B$24))+0.35*IF(Data_Clean!D3192="Y",1,0)+0.25*(1-MIN(Data_Clean!T3192,3)/3))/IF(Data_Clean!E3192="",0.6,1)</f>
        <v>13</v>
      </c>
      <c r="P3192" s="16" t="n">
        <f aca="false">SUM(K3192:O3192)/(Assumptions!$D$5-IF(K3192="",Assumptions!$B$15,0))*100</f>
        <v>61.506543410542</v>
      </c>
      <c r="Q3192" s="7" t="str">
        <f aca="false">IF(J3192&gt;=Assumptions!$B$26,"High",IF(J3192&gt;=Assumptions!$B$27,"Mid","Low"))</f>
        <v>Low</v>
      </c>
      <c r="R3192" s="7" t="str">
        <f aca="false">IF(P3192&gt;=Assumptions!$B$28,"High",IF(P3192&gt;=Assumptions!$B$29,"Mid","Low"))</f>
        <v>Mid</v>
      </c>
      <c r="S3192" s="7" t="str">
        <f aca="false">INDEX(Assumptions!$B$33:$B$41,MATCH(Q3192&amp;"|"&amp;R3192,Assumptions!$A$33:$A$41,0))</f>
        <v>Light Touch</v>
      </c>
      <c r="T3192" s="7" t="n">
        <f aca="false">IF(ISNUMBER(Data_Clean!V3192),J3192*Data_Clean!V3192,0)</f>
        <v>8.261070528</v>
      </c>
    </row>
    <row r="3193" customFormat="false" ht="15" hidden="false" customHeight="false" outlineLevel="0" collapsed="false">
      <c r="A3193" s="15" t="str">
        <f aca="false">Data_Clean!A3193</f>
        <v>CX103189</v>
      </c>
      <c r="B3193" s="14" t="n">
        <f aca="false">Data_Clean!G3193*Assumptions!$B$5</f>
        <v>77.76275</v>
      </c>
      <c r="C3193" s="14" t="n">
        <f aca="false">IF(Data_Clean!H3193="",0,Data_Clean!H3193)*Assumptions!$B$6</f>
        <v>34.62732</v>
      </c>
      <c r="D3193" s="14" t="n">
        <f aca="false">Data_Clean!I3193*Assumptions!$B$7</f>
        <v>0</v>
      </c>
      <c r="E3193" s="14" t="n">
        <f aca="false">Data_Clean!J3193*Assumptions!$B$8</f>
        <v>0</v>
      </c>
      <c r="F3193" s="14" t="n">
        <f aca="false">Data_Clean!K3193*Assumptions!$B$9</f>
        <v>0</v>
      </c>
      <c r="G3193" s="14" t="n">
        <f aca="false">Data_Clean!L3193*Assumptions!$B$10</f>
        <v>0</v>
      </c>
      <c r="H3193" s="14" t="n">
        <f aca="false">IF(OR(Data_Clean!M3193="",Data_Clean!N3193=""),0,Data_Clean!M3193*Data_Clean!N3193/100)*Assumptions!$B$13*Assumptions!$B$11</f>
        <v>0</v>
      </c>
      <c r="I3193" s="14" t="n">
        <f aca="false">Data_Clean!O3193*4*Assumptions!$B$12</f>
        <v>0</v>
      </c>
      <c r="J3193" s="14" t="n">
        <f aca="false">SUM(B3193:I3193)</f>
        <v>112.39007</v>
      </c>
      <c r="K3193" s="16" t="n">
        <f aca="false">IF(Data_Clean!P3193="","",Assumptions!$B$15*0.5^(Data_Clean!P3193/Assumptions!$B$20))</f>
        <v>9.89630933079671</v>
      </c>
      <c r="L3193" s="16" t="n">
        <f aca="false">Assumptions!$B$16*MIN(1,LN(1+Data_Clean!Q3193)/LN(1+Assumptions!$B$21))</f>
        <v>10.362865626271</v>
      </c>
      <c r="M3193" s="16" t="n">
        <f aca="false">Assumptions!$B$17*(0.6*MIN(1,Data_Clean!R3193/Assumptions!$B$22)+0.4*IF(Data_Clean!S3193="",0,Data_Clean!S3193))</f>
        <v>2.094</v>
      </c>
      <c r="N3193" s="16" t="n">
        <f aca="false">Assumptions!$B$18*MIN(1,(Data_Clean!F3193-1)/Assumptions!$B$23)</f>
        <v>5</v>
      </c>
      <c r="O3193" s="16" t="n">
        <f aca="false">Assumptions!$B$19*(0.4*IF(Data_Clean!E3193="",0,MIN(1,Data_Clean!E3193/12/Assumptions!$B$24))+0.35*IF(Data_Clean!D3193="Y",1,0)+0.25*(1-MIN(Data_Clean!T3193,3)/3))/IF(Data_Clean!E3193="",0.6,1)</f>
        <v>9.75</v>
      </c>
      <c r="P3193" s="16" t="n">
        <f aca="false">SUM(K3193:O3193)/(Assumptions!$D$5-IF(K3193="",Assumptions!$B$15,0))*100</f>
        <v>37.1031749570677</v>
      </c>
      <c r="Q3193" s="7" t="str">
        <f aca="false">IF(J3193&gt;=Assumptions!$B$26,"High",IF(J3193&gt;=Assumptions!$B$27,"Mid","Low"))</f>
        <v>Low</v>
      </c>
      <c r="R3193" s="7" t="str">
        <f aca="false">IF(P3193&gt;=Assumptions!$B$28,"High",IF(P3193&gt;=Assumptions!$B$29,"Mid","Low"))</f>
        <v>Low</v>
      </c>
      <c r="S3193" s="7" t="str">
        <f aca="false">INDEX(Assumptions!$B$33:$B$41,MATCH(Q3193&amp;"|"&amp;R3193,Assumptions!$A$33:$A$41,0))</f>
        <v>Dormant &amp; Low Value</v>
      </c>
      <c r="T3193" s="7" t="n">
        <f aca="false">IF(ISNUMBER(Data_Clean!V3193),J3193*Data_Clean!V3193,0)</f>
        <v>8.597840355</v>
      </c>
    </row>
    <row r="3194" customFormat="false" ht="15" hidden="false" customHeight="false" outlineLevel="0" collapsed="false">
      <c r="A3194" s="15" t="str">
        <f aca="false">Data_Clean!A3194</f>
        <v>CX103190</v>
      </c>
      <c r="B3194" s="14" t="n">
        <f aca="false">Data_Clean!G3194*Assumptions!$B$5</f>
        <v>117.66925</v>
      </c>
      <c r="C3194" s="14" t="n">
        <f aca="false">IF(Data_Clean!H3194="",0,Data_Clean!H3194)*Assumptions!$B$6</f>
        <v>653.44416</v>
      </c>
      <c r="D3194" s="14" t="n">
        <f aca="false">Data_Clean!I3194*Assumptions!$B$7</f>
        <v>0</v>
      </c>
      <c r="E3194" s="14" t="n">
        <f aca="false">Data_Clean!J3194*Assumptions!$B$8</f>
        <v>2361.38385</v>
      </c>
      <c r="F3194" s="14" t="n">
        <f aca="false">Data_Clean!K3194*Assumptions!$B$9</f>
        <v>0</v>
      </c>
      <c r="G3194" s="14" t="n">
        <f aca="false">Data_Clean!L3194*Assumptions!$B$10</f>
        <v>0</v>
      </c>
      <c r="H3194" s="14" t="n">
        <f aca="false">IF(OR(Data_Clean!M3194="",Data_Clean!N3194=""),0,Data_Clean!M3194*Data_Clean!N3194/100)*Assumptions!$B$13*Assumptions!$B$11</f>
        <v>148.932</v>
      </c>
      <c r="I3194" s="14" t="n">
        <f aca="false">Data_Clean!O3194*4*Assumptions!$B$12</f>
        <v>33.54672</v>
      </c>
      <c r="J3194" s="14" t="n">
        <f aca="false">SUM(B3194:I3194)</f>
        <v>3314.97598</v>
      </c>
      <c r="K3194" s="16" t="n">
        <f aca="false">IF(Data_Clean!P3194="","",Assumptions!$B$15*0.5^(Data_Clean!P3194/Assumptions!$B$20))</f>
        <v>22.2164632842985</v>
      </c>
      <c r="L3194" s="16" t="n">
        <f aca="false">Assumptions!$B$16*MIN(1,LN(1+Data_Clean!Q3194)/LN(1+Assumptions!$B$21))</f>
        <v>14.0427143261215</v>
      </c>
      <c r="M3194" s="16" t="n">
        <f aca="false">Assumptions!$B$17*(0.6*MIN(1,Data_Clean!R3194/Assumptions!$B$22)+0.4*IF(Data_Clean!S3194="",0,Data_Clean!S3194))</f>
        <v>10.74</v>
      </c>
      <c r="N3194" s="16" t="n">
        <f aca="false">Assumptions!$B$18*MIN(1,(Data_Clean!F3194-1)/Assumptions!$B$23)</f>
        <v>15</v>
      </c>
      <c r="O3194" s="16" t="n">
        <f aca="false">Assumptions!$B$19*(0.4*IF(Data_Clean!E3194="",0,MIN(1,Data_Clean!E3194/12/Assumptions!$B$24))+0.35*IF(Data_Clean!D3194="Y",1,0)+0.25*(1-MIN(Data_Clean!T3194,3)/3))/IF(Data_Clean!E3194="",0.6,1)</f>
        <v>3.8</v>
      </c>
      <c r="P3194" s="16" t="n">
        <f aca="false">SUM(K3194:O3194)/(Assumptions!$D$5-IF(K3194="",Assumptions!$B$15,0))*100</f>
        <v>65.79917761042</v>
      </c>
      <c r="Q3194" s="7" t="str">
        <f aca="false">IF(J3194&gt;=Assumptions!$B$26,"High",IF(J3194&gt;=Assumptions!$B$27,"Mid","Low"))</f>
        <v>High</v>
      </c>
      <c r="R3194" s="7" t="str">
        <f aca="false">IF(P3194&gt;=Assumptions!$B$28,"High",IF(P3194&gt;=Assumptions!$B$29,"Mid","Low"))</f>
        <v>Mid</v>
      </c>
      <c r="S3194" s="7" t="str">
        <f aca="false">INDEX(Assumptions!$B$33:$B$41,MATCH(Q3194&amp;"|"&amp;R3194,Assumptions!$A$33:$A$41,0))</f>
        <v>Established Core</v>
      </c>
      <c r="T3194" s="7" t="n">
        <f aca="false">IF(ISNUMBER(Data_Clean!V3194),J3194*Data_Clean!V3194,0)</f>
        <v>220.777400268</v>
      </c>
    </row>
    <row r="3195" customFormat="false" ht="15" hidden="false" customHeight="false" outlineLevel="0" collapsed="false">
      <c r="A3195" s="15" t="str">
        <f aca="false">Data_Clean!A3195</f>
        <v>CX103191</v>
      </c>
      <c r="B3195" s="14" t="n">
        <f aca="false">Data_Clean!G3195*Assumptions!$B$5</f>
        <v>150.35675</v>
      </c>
      <c r="C3195" s="14" t="n">
        <f aca="false">IF(Data_Clean!H3195="",0,Data_Clean!H3195)*Assumptions!$B$6</f>
        <v>0</v>
      </c>
      <c r="D3195" s="14" t="n">
        <f aca="false">Data_Clean!I3195*Assumptions!$B$7</f>
        <v>0</v>
      </c>
      <c r="E3195" s="14" t="n">
        <f aca="false">Data_Clean!J3195*Assumptions!$B$8</f>
        <v>0</v>
      </c>
      <c r="F3195" s="14" t="n">
        <f aca="false">Data_Clean!K3195*Assumptions!$B$9</f>
        <v>0</v>
      </c>
      <c r="G3195" s="14" t="n">
        <f aca="false">Data_Clean!L3195*Assumptions!$B$10</f>
        <v>0</v>
      </c>
      <c r="H3195" s="14" t="n">
        <f aca="false">IF(OR(Data_Clean!M3195="",Data_Clean!N3195=""),0,Data_Clean!M3195*Data_Clean!N3195/100)*Assumptions!$B$13*Assumptions!$B$11</f>
        <v>263.268</v>
      </c>
      <c r="I3195" s="14" t="n">
        <f aca="false">Data_Clean!O3195*4*Assumptions!$B$12</f>
        <v>36.94704</v>
      </c>
      <c r="J3195" s="14" t="n">
        <f aca="false">SUM(B3195:I3195)</f>
        <v>450.57179</v>
      </c>
      <c r="K3195" s="16" t="n">
        <f aca="false">IF(Data_Clean!P3195="","",Assumptions!$B$15*0.5^(Data_Clean!P3195/Assumptions!$B$20))</f>
        <v>11.9055078897615</v>
      </c>
      <c r="L3195" s="16" t="n">
        <f aca="false">Assumptions!$B$16*MIN(1,LN(1+Data_Clean!Q3195)/LN(1+Assumptions!$B$21))</f>
        <v>13.2535138894499</v>
      </c>
      <c r="M3195" s="16" t="n">
        <f aca="false">Assumptions!$B$17*(0.6*MIN(1,Data_Clean!R3195/Assumptions!$B$22)+0.4*IF(Data_Clean!S3195="",0,Data_Clean!S3195))</f>
        <v>4.254</v>
      </c>
      <c r="N3195" s="16" t="n">
        <f aca="false">Assumptions!$B$18*MIN(1,(Data_Clean!F3195-1)/Assumptions!$B$23)</f>
        <v>10</v>
      </c>
      <c r="O3195" s="16" t="n">
        <f aca="false">Assumptions!$B$19*(0.4*IF(Data_Clean!E3195="",0,MIN(1,Data_Clean!E3195/12/Assumptions!$B$24))+0.35*IF(Data_Clean!D3195="Y",1,0)+0.25*(1-MIN(Data_Clean!T3195,3)/3))/IF(Data_Clean!E3195="",0.6,1)</f>
        <v>8</v>
      </c>
      <c r="P3195" s="16" t="n">
        <f aca="false">SUM(K3195:O3195)/(Assumptions!$D$5-IF(K3195="",Assumptions!$B$15,0))*100</f>
        <v>47.4130217792114</v>
      </c>
      <c r="Q3195" s="7" t="str">
        <f aca="false">IF(J3195&gt;=Assumptions!$B$26,"High",IF(J3195&gt;=Assumptions!$B$27,"Mid","Low"))</f>
        <v>Mid</v>
      </c>
      <c r="R3195" s="7" t="str">
        <f aca="false">IF(P3195&gt;=Assumptions!$B$28,"High",IF(P3195&gt;=Assumptions!$B$29,"Mid","Low"))</f>
        <v>Low</v>
      </c>
      <c r="S3195" s="7" t="str">
        <f aca="false">INDEX(Assumptions!$B$33:$B$41,MATCH(Q3195&amp;"|"&amp;R3195,Assumptions!$A$33:$A$41,0))</f>
        <v>Light Touch</v>
      </c>
      <c r="T3195" s="7" t="n">
        <f aca="false">IF(ISNUMBER(Data_Clean!V3195),J3195*Data_Clean!V3195,0)</f>
        <v>32.801626312</v>
      </c>
    </row>
    <row r="3196" customFormat="false" ht="15" hidden="false" customHeight="false" outlineLevel="0" collapsed="false">
      <c r="A3196" s="15" t="str">
        <f aca="false">Data_Clean!A3196</f>
        <v>CX103192</v>
      </c>
      <c r="B3196" s="14" t="n">
        <f aca="false">Data_Clean!G3196*Assumptions!$B$5</f>
        <v>54.54025</v>
      </c>
      <c r="C3196" s="14" t="n">
        <f aca="false">IF(Data_Clean!H3196="",0,Data_Clean!H3196)*Assumptions!$B$6</f>
        <v>0</v>
      </c>
      <c r="D3196" s="14" t="n">
        <f aca="false">Data_Clean!I3196*Assumptions!$B$7</f>
        <v>141.6</v>
      </c>
      <c r="E3196" s="14" t="n">
        <f aca="false">Data_Clean!J3196*Assumptions!$B$8</f>
        <v>0</v>
      </c>
      <c r="F3196" s="14" t="n">
        <f aca="false">Data_Clean!K3196*Assumptions!$B$9</f>
        <v>518.1</v>
      </c>
      <c r="G3196" s="14" t="n">
        <f aca="false">Data_Clean!L3196*Assumptions!$B$10</f>
        <v>0</v>
      </c>
      <c r="H3196" s="14" t="n">
        <f aca="false">IF(OR(Data_Clean!M3196="",Data_Clean!N3196=""),0,Data_Clean!M3196*Data_Clean!N3196/100)*Assumptions!$B$13*Assumptions!$B$11</f>
        <v>0</v>
      </c>
      <c r="I3196" s="14" t="n">
        <f aca="false">Data_Clean!O3196*4*Assumptions!$B$12</f>
        <v>0</v>
      </c>
      <c r="J3196" s="14" t="n">
        <f aca="false">SUM(B3196:I3196)</f>
        <v>714.24025</v>
      </c>
      <c r="K3196" s="16" t="n">
        <f aca="false">IF(Data_Clean!P3196="","",Assumptions!$B$15*0.5^(Data_Clean!P3196/Assumptions!$B$20))</f>
        <v>29.3147990530274</v>
      </c>
      <c r="L3196" s="16" t="n">
        <f aca="false">Assumptions!$B$16*MIN(1,LN(1+Data_Clean!Q3196)/LN(1+Assumptions!$B$21))</f>
        <v>20</v>
      </c>
      <c r="M3196" s="16" t="n">
        <f aca="false">Assumptions!$B$17*(0.6*MIN(1,Data_Clean!R3196/Assumptions!$B$22)+0.4*IF(Data_Clean!S3196="",0,Data_Clean!S3196))</f>
        <v>14.046</v>
      </c>
      <c r="N3196" s="16" t="n">
        <f aca="false">Assumptions!$B$18*MIN(1,(Data_Clean!F3196-1)/Assumptions!$B$23)</f>
        <v>15</v>
      </c>
      <c r="O3196" s="16" t="n">
        <f aca="false">Assumptions!$B$19*(0.4*IF(Data_Clean!E3196="",0,MIN(1,Data_Clean!E3196/12/Assumptions!$B$24))+0.35*IF(Data_Clean!D3196="Y",1,0)+0.25*(1-MIN(Data_Clean!T3196,3)/3))/IF(Data_Clean!E3196="",0.6,1)</f>
        <v>10.7</v>
      </c>
      <c r="P3196" s="16" t="n">
        <f aca="false">SUM(K3196:O3196)/(Assumptions!$D$5-IF(K3196="",Assumptions!$B$15,0))*100</f>
        <v>89.0607990530274</v>
      </c>
      <c r="Q3196" s="7" t="str">
        <f aca="false">IF(J3196&gt;=Assumptions!$B$26,"High",IF(J3196&gt;=Assumptions!$B$27,"Mid","Low"))</f>
        <v>Mid</v>
      </c>
      <c r="R3196" s="7" t="str">
        <f aca="false">IF(P3196&gt;=Assumptions!$B$28,"High",IF(P3196&gt;=Assumptions!$B$29,"Mid","Low"))</f>
        <v>High</v>
      </c>
      <c r="S3196" s="7" t="str">
        <f aca="false">INDEX(Assumptions!$B$33:$B$41,MATCH(Q3196&amp;"|"&amp;R3196,Assumptions!$A$33:$A$41,0))</f>
        <v>Engaged Builders</v>
      </c>
      <c r="T3196" s="7" t="n">
        <f aca="false">IF(ISNUMBER(Data_Clean!V3196),J3196*Data_Clean!V3196,0)</f>
        <v>9.927939475</v>
      </c>
    </row>
    <row r="3197" customFormat="false" ht="15" hidden="false" customHeight="false" outlineLevel="0" collapsed="false">
      <c r="A3197" s="15" t="str">
        <f aca="false">Data_Clean!A3197</f>
        <v>CX103193</v>
      </c>
      <c r="B3197" s="14" t="n">
        <f aca="false">Data_Clean!G3197*Assumptions!$B$5</f>
        <v>39.67425</v>
      </c>
      <c r="C3197" s="14" t="n">
        <f aca="false">IF(Data_Clean!H3197="",0,Data_Clean!H3197)*Assumptions!$B$6</f>
        <v>670.51308</v>
      </c>
      <c r="D3197" s="14" t="n">
        <f aca="false">Data_Clean!I3197*Assumptions!$B$7</f>
        <v>0</v>
      </c>
      <c r="E3197" s="14" t="n">
        <f aca="false">Data_Clean!J3197*Assumptions!$B$8</f>
        <v>0</v>
      </c>
      <c r="F3197" s="14" t="n">
        <f aca="false">Data_Clean!K3197*Assumptions!$B$9</f>
        <v>0</v>
      </c>
      <c r="G3197" s="14" t="n">
        <f aca="false">Data_Clean!L3197*Assumptions!$B$10</f>
        <v>0</v>
      </c>
      <c r="H3197" s="14" t="n">
        <f aca="false">IF(OR(Data_Clean!M3197="",Data_Clean!N3197=""),0,Data_Clean!M3197*Data_Clean!N3197/100)*Assumptions!$B$13*Assumptions!$B$11</f>
        <v>0</v>
      </c>
      <c r="I3197" s="14" t="n">
        <f aca="false">Data_Clean!O3197*4*Assumptions!$B$12</f>
        <v>0</v>
      </c>
      <c r="J3197" s="14" t="n">
        <f aca="false">SUM(B3197:I3197)</f>
        <v>710.18733</v>
      </c>
      <c r="K3197" s="16" t="n">
        <f aca="false">IF(Data_Clean!P3197="","",Assumptions!$B$15*0.5^(Data_Clean!P3197/Assumptions!$B$20))</f>
        <v>0.177623035137937</v>
      </c>
      <c r="L3197" s="16" t="n">
        <f aca="false">Assumptions!$B$16*MIN(1,LN(1+Data_Clean!Q3197)/LN(1+Assumptions!$B$21))</f>
        <v>0</v>
      </c>
      <c r="M3197" s="16" t="n">
        <f aca="false">Assumptions!$B$17*(0.6*MIN(1,Data_Clean!R3197/Assumptions!$B$22)+0.4*IF(Data_Clean!S3197="",0,Data_Clean!S3197))</f>
        <v>0.9</v>
      </c>
      <c r="N3197" s="16" t="n">
        <f aca="false">Assumptions!$B$18*MIN(1,(Data_Clean!F3197-1)/Assumptions!$B$23)</f>
        <v>5</v>
      </c>
      <c r="O3197" s="16" t="n">
        <f aca="false">Assumptions!$B$19*(0.4*IF(Data_Clean!E3197="",0,MIN(1,Data_Clean!E3197/12/Assumptions!$B$24))+0.35*IF(Data_Clean!D3197="Y",1,0)+0.25*(1-MIN(Data_Clean!T3197,3)/3))/IF(Data_Clean!E3197="",0.6,1)</f>
        <v>6.25</v>
      </c>
      <c r="P3197" s="16" t="n">
        <f aca="false">SUM(K3197:O3197)/(Assumptions!$D$5-IF(K3197="",Assumptions!$B$15,0))*100</f>
        <v>12.3276230351379</v>
      </c>
      <c r="Q3197" s="7" t="str">
        <f aca="false">IF(J3197&gt;=Assumptions!$B$26,"High",IF(J3197&gt;=Assumptions!$B$27,"Mid","Low"))</f>
        <v>Mid</v>
      </c>
      <c r="R3197" s="7" t="str">
        <f aca="false">IF(P3197&gt;=Assumptions!$B$28,"High",IF(P3197&gt;=Assumptions!$B$29,"Mid","Low"))</f>
        <v>Low</v>
      </c>
      <c r="S3197" s="7" t="str">
        <f aca="false">INDEX(Assumptions!$B$33:$B$41,MATCH(Q3197&amp;"|"&amp;R3197,Assumptions!$A$33:$A$41,0))</f>
        <v>Light Touch</v>
      </c>
      <c r="T3197" s="7" t="n">
        <f aca="false">IF(ISNUMBER(Data_Clean!V3197),J3197*Data_Clean!V3197,0)</f>
        <v>317.240680311</v>
      </c>
    </row>
    <row r="3198" customFormat="false" ht="15" hidden="false" customHeight="false" outlineLevel="0" collapsed="false">
      <c r="A3198" s="15" t="str">
        <f aca="false">Data_Clean!A3198</f>
        <v>CX103194</v>
      </c>
      <c r="B3198" s="14" t="n">
        <f aca="false">Data_Clean!G3198*Assumptions!$B$5</f>
        <v>168.32675</v>
      </c>
      <c r="C3198" s="14" t="n">
        <f aca="false">IF(Data_Clean!H3198="",0,Data_Clean!H3198)*Assumptions!$B$6</f>
        <v>0</v>
      </c>
      <c r="D3198" s="14" t="n">
        <f aca="false">Data_Clean!I3198*Assumptions!$B$7</f>
        <v>540.8</v>
      </c>
      <c r="E3198" s="14" t="n">
        <f aca="false">Data_Clean!J3198*Assumptions!$B$8</f>
        <v>0</v>
      </c>
      <c r="F3198" s="14" t="n">
        <f aca="false">Data_Clean!K3198*Assumptions!$B$9</f>
        <v>0</v>
      </c>
      <c r="G3198" s="14" t="n">
        <f aca="false">Data_Clean!L3198*Assumptions!$B$10</f>
        <v>630</v>
      </c>
      <c r="H3198" s="14" t="n">
        <f aca="false">IF(OR(Data_Clean!M3198="",Data_Clean!N3198=""),0,Data_Clean!M3198*Data_Clean!N3198/100)*Assumptions!$B$13*Assumptions!$B$11</f>
        <v>69.42</v>
      </c>
      <c r="I3198" s="14" t="n">
        <f aca="false">Data_Clean!O3198*4*Assumptions!$B$12</f>
        <v>16.34208</v>
      </c>
      <c r="J3198" s="14" t="n">
        <f aca="false">SUM(B3198:I3198)</f>
        <v>1424.88883</v>
      </c>
      <c r="K3198" s="16" t="n">
        <f aca="false">IF(Data_Clean!P3198="","",Assumptions!$B$15*0.5^(Data_Clean!P3198/Assumptions!$B$20))</f>
        <v>27.3516746567465</v>
      </c>
      <c r="L3198" s="16" t="n">
        <f aca="false">Assumptions!$B$16*MIN(1,LN(1+Data_Clean!Q3198)/LN(1+Assumptions!$B$21))</f>
        <v>13.5873179074216</v>
      </c>
      <c r="M3198" s="16" t="n">
        <f aca="false">Assumptions!$B$17*(0.6*MIN(1,Data_Clean!R3198/Assumptions!$B$22)+0.4*IF(Data_Clean!S3198="",0,Data_Clean!S3198))</f>
        <v>13.26</v>
      </c>
      <c r="N3198" s="16" t="n">
        <f aca="false">Assumptions!$B$18*MIN(1,(Data_Clean!F3198-1)/Assumptions!$B$23)</f>
        <v>15</v>
      </c>
      <c r="O3198" s="16" t="n">
        <f aca="false">Assumptions!$B$19*(0.4*IF(Data_Clean!E3198="",0,MIN(1,Data_Clean!E3198/12/Assumptions!$B$24))+0.35*IF(Data_Clean!D3198="Y",1,0)+0.25*(1-MIN(Data_Clean!T3198,3)/3))/IF(Data_Clean!E3198="",0.6,1)</f>
        <v>4.4</v>
      </c>
      <c r="P3198" s="16" t="n">
        <f aca="false">SUM(K3198:O3198)/(Assumptions!$D$5-IF(K3198="",Assumptions!$B$15,0))*100</f>
        <v>73.5989925641681</v>
      </c>
      <c r="Q3198" s="7" t="str">
        <f aca="false">IF(J3198&gt;=Assumptions!$B$26,"High",IF(J3198&gt;=Assumptions!$B$27,"Mid","Low"))</f>
        <v>Mid</v>
      </c>
      <c r="R3198" s="7" t="str">
        <f aca="false">IF(P3198&gt;=Assumptions!$B$28,"High",IF(P3198&gt;=Assumptions!$B$29,"Mid","Low"))</f>
        <v>High</v>
      </c>
      <c r="S3198" s="7" t="str">
        <f aca="false">INDEX(Assumptions!$B$33:$B$41,MATCH(Q3198&amp;"|"&amp;R3198,Assumptions!$A$33:$A$41,0))</f>
        <v>Engaged Builders</v>
      </c>
      <c r="T3198" s="7" t="n">
        <f aca="false">IF(ISNUMBER(Data_Clean!V3198),J3198*Data_Clean!V3198,0)</f>
        <v>102.59199576</v>
      </c>
    </row>
    <row r="3199" customFormat="false" ht="15" hidden="false" customHeight="false" outlineLevel="0" collapsed="false">
      <c r="A3199" s="15" t="str">
        <f aca="false">Data_Clean!A3199</f>
        <v>CX103195</v>
      </c>
      <c r="B3199" s="14" t="n">
        <f aca="false">Data_Clean!G3199*Assumptions!$B$5</f>
        <v>9.61475</v>
      </c>
      <c r="C3199" s="14" t="n">
        <f aca="false">IF(Data_Clean!H3199="",0,Data_Clean!H3199)*Assumptions!$B$6</f>
        <v>0</v>
      </c>
      <c r="D3199" s="14" t="n">
        <f aca="false">Data_Clean!I3199*Assumptions!$B$7</f>
        <v>0</v>
      </c>
      <c r="E3199" s="14" t="n">
        <f aca="false">Data_Clean!J3199*Assumptions!$B$8</f>
        <v>0</v>
      </c>
      <c r="F3199" s="14" t="n">
        <f aca="false">Data_Clean!K3199*Assumptions!$B$9</f>
        <v>115.5</v>
      </c>
      <c r="G3199" s="14" t="n">
        <f aca="false">Data_Clean!L3199*Assumptions!$B$10</f>
        <v>0</v>
      </c>
      <c r="H3199" s="14" t="n">
        <f aca="false">IF(OR(Data_Clean!M3199="",Data_Clean!N3199=""),0,Data_Clean!M3199*Data_Clean!N3199/100)*Assumptions!$B$13*Assumptions!$B$11</f>
        <v>0</v>
      </c>
      <c r="I3199" s="14" t="n">
        <f aca="false">Data_Clean!O3199*4*Assumptions!$B$12</f>
        <v>0</v>
      </c>
      <c r="J3199" s="14" t="n">
        <f aca="false">SUM(B3199:I3199)</f>
        <v>125.11475</v>
      </c>
      <c r="K3199" s="16" t="n">
        <f aca="false">IF(Data_Clean!P3199="","",Assumptions!$B$15*0.5^(Data_Clean!P3199/Assumptions!$B$20))</f>
        <v>28.6452481173125</v>
      </c>
      <c r="L3199" s="16" t="n">
        <f aca="false">Assumptions!$B$16*MIN(1,LN(1+Data_Clean!Q3199)/LN(1+Assumptions!$B$21))</f>
        <v>12.0537864630054</v>
      </c>
      <c r="M3199" s="16" t="n">
        <f aca="false">Assumptions!$B$17*(0.6*MIN(1,Data_Clean!R3199/Assumptions!$B$22)+0.4*IF(Data_Clean!S3199="",0,Data_Clean!S3199))</f>
        <v>2.82</v>
      </c>
      <c r="N3199" s="16" t="n">
        <f aca="false">Assumptions!$B$18*MIN(1,(Data_Clean!F3199-1)/Assumptions!$B$23)</f>
        <v>10</v>
      </c>
      <c r="O3199" s="16" t="n">
        <f aca="false">Assumptions!$B$19*(0.4*IF(Data_Clean!E3199="",0,MIN(1,Data_Clean!E3199/12/Assumptions!$B$24))+0.35*IF(Data_Clean!D3199="Y",1,0)+0.25*(1-MIN(Data_Clean!T3199,3)/3))/IF(Data_Clean!E3199="",0.6,1)</f>
        <v>9.75</v>
      </c>
      <c r="P3199" s="16" t="n">
        <f aca="false">SUM(K3199:O3199)/(Assumptions!$D$5-IF(K3199="",Assumptions!$B$15,0))*100</f>
        <v>63.2690345803179</v>
      </c>
      <c r="Q3199" s="7" t="str">
        <f aca="false">IF(J3199&gt;=Assumptions!$B$26,"High",IF(J3199&gt;=Assumptions!$B$27,"Mid","Low"))</f>
        <v>Low</v>
      </c>
      <c r="R3199" s="7" t="str">
        <f aca="false">IF(P3199&gt;=Assumptions!$B$28,"High",IF(P3199&gt;=Assumptions!$B$29,"Mid","Low"))</f>
        <v>Mid</v>
      </c>
      <c r="S3199" s="7" t="str">
        <f aca="false">INDEX(Assumptions!$B$33:$B$41,MATCH(Q3199&amp;"|"&amp;R3199,Assumptions!$A$33:$A$41,0))</f>
        <v>Light Touch</v>
      </c>
      <c r="T3199" s="7" t="n">
        <f aca="false">IF(ISNUMBER(Data_Clean!V3199),J3199*Data_Clean!V3199,0)</f>
        <v>6.393363725</v>
      </c>
    </row>
    <row r="3200" customFormat="false" ht="15" hidden="false" customHeight="false" outlineLevel="0" collapsed="false">
      <c r="A3200" s="15" t="str">
        <f aca="false">Data_Clean!A3200</f>
        <v>CX103196</v>
      </c>
      <c r="B3200" s="14" t="n">
        <f aca="false">Data_Clean!G3200*Assumptions!$B$5</f>
        <v>134.431</v>
      </c>
      <c r="C3200" s="14" t="n">
        <f aca="false">IF(Data_Clean!H3200="",0,Data_Clean!H3200)*Assumptions!$B$6</f>
        <v>0</v>
      </c>
      <c r="D3200" s="14" t="n">
        <f aca="false">Data_Clean!I3200*Assumptions!$B$7</f>
        <v>0</v>
      </c>
      <c r="E3200" s="14" t="n">
        <f aca="false">Data_Clean!J3200*Assumptions!$B$8</f>
        <v>0</v>
      </c>
      <c r="F3200" s="14" t="n">
        <f aca="false">Data_Clean!K3200*Assumptions!$B$9</f>
        <v>0</v>
      </c>
      <c r="G3200" s="14" t="n">
        <f aca="false">Data_Clean!L3200*Assumptions!$B$10</f>
        <v>0</v>
      </c>
      <c r="H3200" s="14" t="n">
        <f aca="false">IF(OR(Data_Clean!M3200="",Data_Clean!N3200=""),0,Data_Clean!M3200*Data_Clean!N3200/100)*Assumptions!$B$13*Assumptions!$B$11</f>
        <v>0</v>
      </c>
      <c r="I3200" s="14" t="n">
        <f aca="false">Data_Clean!O3200*4*Assumptions!$B$12</f>
        <v>0</v>
      </c>
      <c r="J3200" s="14" t="n">
        <f aca="false">SUM(B3200:I3200)</f>
        <v>134.431</v>
      </c>
      <c r="K3200" s="16" t="n">
        <f aca="false">IF(Data_Clean!P3200="","",Assumptions!$B$15*0.5^(Data_Clean!P3200/Assumptions!$B$20))</f>
        <v>1.12783597132698</v>
      </c>
      <c r="L3200" s="16" t="n">
        <f aca="false">Assumptions!$B$16*MIN(1,LN(1+Data_Clean!Q3200)/LN(1+Assumptions!$B$21))</f>
        <v>0</v>
      </c>
      <c r="M3200" s="16" t="n">
        <f aca="false">Assumptions!$B$17*(0.6*MIN(1,Data_Clean!R3200/Assumptions!$B$22)+0.4*IF(Data_Clean!S3200="",0,Data_Clean!S3200))</f>
        <v>0</v>
      </c>
      <c r="N3200" s="16" t="n">
        <f aca="false">Assumptions!$B$18*MIN(1,(Data_Clean!F3200-1)/Assumptions!$B$23)</f>
        <v>0</v>
      </c>
      <c r="O3200" s="16" t="n">
        <f aca="false">Assumptions!$B$19*(0.4*IF(Data_Clean!E3200="",0,MIN(1,Data_Clean!E3200/12/Assumptions!$B$24))+0.35*IF(Data_Clean!D3200="Y",1,0)+0.25*(1-MIN(Data_Clean!T3200,3)/3))/IF(Data_Clean!E3200="",0.6,1)</f>
        <v>6.6</v>
      </c>
      <c r="P3200" s="16" t="n">
        <f aca="false">SUM(K3200:O3200)/(Assumptions!$D$5-IF(K3200="",Assumptions!$B$15,0))*100</f>
        <v>7.72783597132699</v>
      </c>
      <c r="Q3200" s="7" t="str">
        <f aca="false">IF(J3200&gt;=Assumptions!$B$26,"High",IF(J3200&gt;=Assumptions!$B$27,"Mid","Low"))</f>
        <v>Low</v>
      </c>
      <c r="R3200" s="7" t="str">
        <f aca="false">IF(P3200&gt;=Assumptions!$B$28,"High",IF(P3200&gt;=Assumptions!$B$29,"Mid","Low"))</f>
        <v>Low</v>
      </c>
      <c r="S3200" s="7" t="str">
        <f aca="false">INDEX(Assumptions!$B$33:$B$41,MATCH(Q3200&amp;"|"&amp;R3200,Assumptions!$A$33:$A$41,0))</f>
        <v>Dormant &amp; Low Value</v>
      </c>
      <c r="T3200" s="7" t="n">
        <f aca="false">IF(ISNUMBER(Data_Clean!V3200),J3200*Data_Clean!V3200,0)</f>
        <v>79.7444692</v>
      </c>
    </row>
    <row r="3201" customFormat="false" ht="15" hidden="false" customHeight="false" outlineLevel="0" collapsed="false">
      <c r="A3201" s="15" t="str">
        <f aca="false">Data_Clean!A3201</f>
        <v>CX103197</v>
      </c>
      <c r="B3201" s="14" t="n">
        <f aca="false">Data_Clean!G3201*Assumptions!$B$5</f>
        <v>17.5205</v>
      </c>
      <c r="C3201" s="14" t="n">
        <f aca="false">IF(Data_Clean!H3201="",0,Data_Clean!H3201)*Assumptions!$B$6</f>
        <v>0</v>
      </c>
      <c r="D3201" s="14" t="n">
        <f aca="false">Data_Clean!I3201*Assumptions!$B$7</f>
        <v>0</v>
      </c>
      <c r="E3201" s="14" t="n">
        <f aca="false">Data_Clean!J3201*Assumptions!$B$8</f>
        <v>0</v>
      </c>
      <c r="F3201" s="14" t="n">
        <f aca="false">Data_Clean!K3201*Assumptions!$B$9</f>
        <v>0</v>
      </c>
      <c r="G3201" s="14" t="n">
        <f aca="false">Data_Clean!L3201*Assumptions!$B$10</f>
        <v>0</v>
      </c>
      <c r="H3201" s="14" t="n">
        <f aca="false">IF(OR(Data_Clean!M3201="",Data_Clean!N3201=""),0,Data_Clean!M3201*Data_Clean!N3201/100)*Assumptions!$B$13*Assumptions!$B$11</f>
        <v>0</v>
      </c>
      <c r="I3201" s="14" t="n">
        <f aca="false">Data_Clean!O3201*4*Assumptions!$B$12</f>
        <v>0</v>
      </c>
      <c r="J3201" s="14" t="n">
        <f aca="false">SUM(B3201:I3201)</f>
        <v>17.5205</v>
      </c>
      <c r="K3201" s="16" t="n">
        <f aca="false">IF(Data_Clean!P3201="","",Assumptions!$B$15*0.5^(Data_Clean!P3201/Assumptions!$B$20))</f>
        <v>7.5</v>
      </c>
      <c r="L3201" s="16" t="n">
        <f aca="false">Assumptions!$B$16*MIN(1,LN(1+Data_Clean!Q3201)/LN(1+Assumptions!$B$21))</f>
        <v>8.11507562957249</v>
      </c>
      <c r="M3201" s="16" t="n">
        <f aca="false">Assumptions!$B$17*(0.6*MIN(1,Data_Clean!R3201/Assumptions!$B$22)+0.4*IF(Data_Clean!S3201="",0,Data_Clean!S3201))</f>
        <v>5.658</v>
      </c>
      <c r="N3201" s="16" t="n">
        <f aca="false">Assumptions!$B$18*MIN(1,(Data_Clean!F3201-1)/Assumptions!$B$23)</f>
        <v>0</v>
      </c>
      <c r="O3201" s="16" t="n">
        <f aca="false">Assumptions!$B$19*(0.4*IF(Data_Clean!E3201="",0,MIN(1,Data_Clean!E3201/12/Assumptions!$B$24))+0.35*IF(Data_Clean!D3201="Y",1,0)+0.25*(1-MIN(Data_Clean!T3201,3)/3))/IF(Data_Clean!E3201="",0.6,1)</f>
        <v>5.2</v>
      </c>
      <c r="P3201" s="16" t="n">
        <f aca="false">SUM(K3201:O3201)/(Assumptions!$D$5-IF(K3201="",Assumptions!$B$15,0))*100</f>
        <v>26.4730756295725</v>
      </c>
      <c r="Q3201" s="7" t="str">
        <f aca="false">IF(J3201&gt;=Assumptions!$B$26,"High",IF(J3201&gt;=Assumptions!$B$27,"Mid","Low"))</f>
        <v>Low</v>
      </c>
      <c r="R3201" s="7" t="str">
        <f aca="false">IF(P3201&gt;=Assumptions!$B$28,"High",IF(P3201&gt;=Assumptions!$B$29,"Mid","Low"))</f>
        <v>Low</v>
      </c>
      <c r="S3201" s="7" t="str">
        <f aca="false">INDEX(Assumptions!$B$33:$B$41,MATCH(Q3201&amp;"|"&amp;R3201,Assumptions!$A$33:$A$41,0))</f>
        <v>Dormant &amp; Low Value</v>
      </c>
      <c r="T3201" s="7" t="n">
        <f aca="false">IF(ISNUMBER(Data_Clean!V3201),J3201*Data_Clean!V3201,0)</f>
        <v>3.1011285</v>
      </c>
    </row>
    <row r="3202" customFormat="false" ht="15" hidden="false" customHeight="false" outlineLevel="0" collapsed="false">
      <c r="A3202" s="15" t="str">
        <f aca="false">Data_Clean!A3202</f>
        <v>CX103198</v>
      </c>
      <c r="B3202" s="14" t="n">
        <f aca="false">Data_Clean!G3202*Assumptions!$B$5</f>
        <v>174.48575</v>
      </c>
      <c r="C3202" s="14" t="n">
        <f aca="false">IF(Data_Clean!H3202="",0,Data_Clean!H3202)*Assumptions!$B$6</f>
        <v>355.2744</v>
      </c>
      <c r="D3202" s="14" t="n">
        <f aca="false">Data_Clean!I3202*Assumptions!$B$7</f>
        <v>1252.8</v>
      </c>
      <c r="E3202" s="14" t="n">
        <f aca="false">Data_Clean!J3202*Assumptions!$B$8</f>
        <v>0</v>
      </c>
      <c r="F3202" s="14" t="n">
        <f aca="false">Data_Clean!K3202*Assumptions!$B$9</f>
        <v>0</v>
      </c>
      <c r="G3202" s="14" t="n">
        <f aca="false">Data_Clean!L3202*Assumptions!$B$10</f>
        <v>0</v>
      </c>
      <c r="H3202" s="14" t="n">
        <f aca="false">IF(OR(Data_Clean!M3202="",Data_Clean!N3202=""),0,Data_Clean!M3202*Data_Clean!N3202/100)*Assumptions!$B$13*Assumptions!$B$11</f>
        <v>152.766</v>
      </c>
      <c r="I3202" s="14" t="n">
        <f aca="false">Data_Clean!O3202*4*Assumptions!$B$12</f>
        <v>19.43376</v>
      </c>
      <c r="J3202" s="14" t="n">
        <f aca="false">SUM(B3202:I3202)</f>
        <v>1954.75991</v>
      </c>
      <c r="K3202" s="16" t="n">
        <f aca="false">IF(Data_Clean!P3202="","",Assumptions!$B$15*0.5^(Data_Clean!P3202/Assumptions!$B$20))</f>
        <v>30</v>
      </c>
      <c r="L3202" s="16" t="n">
        <f aca="false">Assumptions!$B$16*MIN(1,LN(1+Data_Clean!Q3202)/LN(1+Assumptions!$B$21))</f>
        <v>15.9666747748371</v>
      </c>
      <c r="M3202" s="16" t="n">
        <f aca="false">Assumptions!$B$17*(0.6*MIN(1,Data_Clean!R3202/Assumptions!$B$22)+0.4*IF(Data_Clean!S3202="",0,Data_Clean!S3202))</f>
        <v>3.684</v>
      </c>
      <c r="N3202" s="16" t="n">
        <f aca="false">Assumptions!$B$18*MIN(1,(Data_Clean!F3202-1)/Assumptions!$B$23)</f>
        <v>20</v>
      </c>
      <c r="O3202" s="16" t="n">
        <f aca="false">Assumptions!$B$19*(0.4*IF(Data_Clean!E3202="",0,MIN(1,Data_Clean!E3202/12/Assumptions!$B$24))+0.35*IF(Data_Clean!D3202="Y",1,0)+0.25*(1-MIN(Data_Clean!T3202,3)/3))/IF(Data_Clean!E3202="",0.6,1)</f>
        <v>15</v>
      </c>
      <c r="P3202" s="16" t="n">
        <f aca="false">SUM(K3202:O3202)/(Assumptions!$D$5-IF(K3202="",Assumptions!$B$15,0))*100</f>
        <v>84.6506747748371</v>
      </c>
      <c r="Q3202" s="7" t="str">
        <f aca="false">IF(J3202&gt;=Assumptions!$B$26,"High",IF(J3202&gt;=Assumptions!$B$27,"Mid","Low"))</f>
        <v>High</v>
      </c>
      <c r="R3202" s="7" t="str">
        <f aca="false">IF(P3202&gt;=Assumptions!$B$28,"High",IF(P3202&gt;=Assumptions!$B$29,"Mid","Low"))</f>
        <v>High</v>
      </c>
      <c r="S3202" s="7" t="str">
        <f aca="false">INDEX(Assumptions!$B$33:$B$41,MATCH(Q3202&amp;"|"&amp;R3202,Assumptions!$A$33:$A$41,0))</f>
        <v>Premier Advocates</v>
      </c>
      <c r="T3202" s="7" t="n">
        <f aca="false">IF(ISNUMBER(Data_Clean!V3202),J3202*Data_Clean!V3202,0)</f>
        <v>21.111407028</v>
      </c>
    </row>
    <row r="3203" customFormat="false" ht="15" hidden="false" customHeight="false" outlineLevel="0" collapsed="false">
      <c r="A3203" s="15" t="str">
        <f aca="false">Data_Clean!A3203</f>
        <v>CX103199</v>
      </c>
      <c r="B3203" s="14" t="n">
        <f aca="false">Data_Clean!G3203*Assumptions!$B$5</f>
        <v>57.92175</v>
      </c>
      <c r="C3203" s="14" t="n">
        <f aca="false">IF(Data_Clean!H3203="",0,Data_Clean!H3203)*Assumptions!$B$6</f>
        <v>0</v>
      </c>
      <c r="D3203" s="14" t="n">
        <f aca="false">Data_Clean!I3203*Assumptions!$B$7</f>
        <v>0</v>
      </c>
      <c r="E3203" s="14" t="n">
        <f aca="false">Data_Clean!J3203*Assumptions!$B$8</f>
        <v>0</v>
      </c>
      <c r="F3203" s="14" t="n">
        <f aca="false">Data_Clean!K3203*Assumptions!$B$9</f>
        <v>0</v>
      </c>
      <c r="G3203" s="14" t="n">
        <f aca="false">Data_Clean!L3203*Assumptions!$B$10</f>
        <v>498.6</v>
      </c>
      <c r="H3203" s="14" t="n">
        <f aca="false">IF(OR(Data_Clean!M3203="",Data_Clean!N3203=""),0,Data_Clean!M3203*Data_Clean!N3203/100)*Assumptions!$B$13*Assumptions!$B$11</f>
        <v>0</v>
      </c>
      <c r="I3203" s="14" t="n">
        <f aca="false">Data_Clean!O3203*4*Assumptions!$B$12</f>
        <v>0</v>
      </c>
      <c r="J3203" s="14" t="n">
        <f aca="false">SUM(B3203:I3203)</f>
        <v>556.52175</v>
      </c>
      <c r="K3203" s="16" t="n">
        <f aca="false">IF(Data_Clean!P3203="","",Assumptions!$B$15*0.5^(Data_Clean!P3203/Assumptions!$B$20))</f>
        <v>9.44940787421155</v>
      </c>
      <c r="L3203" s="16" t="n">
        <f aca="false">Assumptions!$B$16*MIN(1,LN(1+Data_Clean!Q3203)/LN(1+Assumptions!$B$21))</f>
        <v>11.5625930527155</v>
      </c>
      <c r="M3203" s="16" t="n">
        <f aca="false">Assumptions!$B$17*(0.6*MIN(1,Data_Clean!R3203/Assumptions!$B$22)+0.4*IF(Data_Clean!S3203="",0,Data_Clean!S3203))</f>
        <v>1.194</v>
      </c>
      <c r="N3203" s="16" t="n">
        <f aca="false">Assumptions!$B$18*MIN(1,(Data_Clean!F3203-1)/Assumptions!$B$23)</f>
        <v>5</v>
      </c>
      <c r="O3203" s="16" t="n">
        <f aca="false">Assumptions!$B$19*(0.4*IF(Data_Clean!E3203="",0,MIN(1,Data_Clean!E3203/12/Assumptions!$B$24))+0.35*IF(Data_Clean!D3203="Y",1,0)+0.25*(1-MIN(Data_Clean!T3203,3)/3))/IF(Data_Clean!E3203="",0.6,1)</f>
        <v>8.5</v>
      </c>
      <c r="P3203" s="16" t="n">
        <f aca="false">SUM(K3203:O3203)/(Assumptions!$D$5-IF(K3203="",Assumptions!$B$15,0))*100</f>
        <v>35.7060009269271</v>
      </c>
      <c r="Q3203" s="7" t="str">
        <f aca="false">IF(J3203&gt;=Assumptions!$B$26,"High",IF(J3203&gt;=Assumptions!$B$27,"Mid","Low"))</f>
        <v>Mid</v>
      </c>
      <c r="R3203" s="7" t="str">
        <f aca="false">IF(P3203&gt;=Assumptions!$B$28,"High",IF(P3203&gt;=Assumptions!$B$29,"Mid","Low"))</f>
        <v>Low</v>
      </c>
      <c r="S3203" s="7" t="str">
        <f aca="false">INDEX(Assumptions!$B$33:$B$41,MATCH(Q3203&amp;"|"&amp;R3203,Assumptions!$A$33:$A$41,0))</f>
        <v>Light Touch</v>
      </c>
      <c r="T3203" s="7" t="n">
        <f aca="false">IF(ISNUMBER(Data_Clean!V3203),J3203*Data_Clean!V3203,0)</f>
        <v>122.10087195</v>
      </c>
    </row>
    <row r="3204" customFormat="false" ht="15" hidden="false" customHeight="false" outlineLevel="0" collapsed="false">
      <c r="A3204" s="15" t="str">
        <f aca="false">Data_Clean!A3204</f>
        <v>CX103200</v>
      </c>
      <c r="B3204" s="14" t="n">
        <f aca="false">Data_Clean!G3204*Assumptions!$B$5</f>
        <v>23.30425</v>
      </c>
      <c r="C3204" s="14" t="n">
        <f aca="false">IF(Data_Clean!H3204="",0,Data_Clean!H3204)*Assumptions!$B$6</f>
        <v>0</v>
      </c>
      <c r="D3204" s="14" t="n">
        <f aca="false">Data_Clean!I3204*Assumptions!$B$7</f>
        <v>0</v>
      </c>
      <c r="E3204" s="14" t="n">
        <f aca="false">Data_Clean!J3204*Assumptions!$B$8</f>
        <v>0</v>
      </c>
      <c r="F3204" s="14" t="n">
        <f aca="false">Data_Clean!K3204*Assumptions!$B$9</f>
        <v>0</v>
      </c>
      <c r="G3204" s="14" t="n">
        <f aca="false">Data_Clean!L3204*Assumptions!$B$10</f>
        <v>789.3</v>
      </c>
      <c r="H3204" s="14" t="n">
        <f aca="false">IF(OR(Data_Clean!M3204="",Data_Clean!N3204=""),0,Data_Clean!M3204*Data_Clean!N3204/100)*Assumptions!$B$13*Assumptions!$B$11</f>
        <v>0</v>
      </c>
      <c r="I3204" s="14" t="n">
        <f aca="false">Data_Clean!O3204*4*Assumptions!$B$12</f>
        <v>0</v>
      </c>
      <c r="J3204" s="14" t="n">
        <f aca="false">SUM(B3204:I3204)</f>
        <v>812.60425</v>
      </c>
      <c r="K3204" s="16" t="n">
        <f aca="false">IF(Data_Clean!P3204="","",Assumptions!$B$15*0.5^(Data_Clean!P3204/Assumptions!$B$20))</f>
        <v>28.6452481173125</v>
      </c>
      <c r="L3204" s="16" t="n">
        <f aca="false">Assumptions!$B$16*MIN(1,LN(1+Data_Clean!Q3204)/LN(1+Assumptions!$B$21))</f>
        <v>16.3969864627818</v>
      </c>
      <c r="M3204" s="16" t="n">
        <f aca="false">Assumptions!$B$17*(0.6*MIN(1,Data_Clean!R3204/Assumptions!$B$22)+0.4*IF(Data_Clean!S3204="",0,Data_Clean!S3204))</f>
        <v>9.354</v>
      </c>
      <c r="N3204" s="16" t="n">
        <f aca="false">Assumptions!$B$18*MIN(1,(Data_Clean!F3204-1)/Assumptions!$B$23)</f>
        <v>5</v>
      </c>
      <c r="O3204" s="16" t="n">
        <f aca="false">Assumptions!$B$19*(0.4*IF(Data_Clean!E3204="",0,MIN(1,Data_Clean!E3204/12/Assumptions!$B$24))+0.35*IF(Data_Clean!D3204="Y",1,0)+0.25*(1-MIN(Data_Clean!T3204,3)/3))/IF(Data_Clean!E3204="",0.6,1)</f>
        <v>10.2</v>
      </c>
      <c r="P3204" s="16" t="n">
        <f aca="false">SUM(K3204:O3204)/(Assumptions!$D$5-IF(K3204="",Assumptions!$B$15,0))*100</f>
        <v>69.5962345800943</v>
      </c>
      <c r="Q3204" s="7" t="str">
        <f aca="false">IF(J3204&gt;=Assumptions!$B$26,"High",IF(J3204&gt;=Assumptions!$B$27,"Mid","Low"))</f>
        <v>Mid</v>
      </c>
      <c r="R3204" s="7" t="str">
        <f aca="false">IF(P3204&gt;=Assumptions!$B$28,"High",IF(P3204&gt;=Assumptions!$B$29,"Mid","Low"))</f>
        <v>Mid</v>
      </c>
      <c r="S3204" s="7" t="str">
        <f aca="false">INDEX(Assumptions!$B$33:$B$41,MATCH(Q3204&amp;"|"&amp;R3204,Assumptions!$A$33:$A$41,0))</f>
        <v>Established Core</v>
      </c>
      <c r="T3204" s="7" t="n">
        <f aca="false">IF(ISNUMBER(Data_Clean!V3204),J3204*Data_Clean!V3204,0)</f>
        <v>32.097867875</v>
      </c>
    </row>
    <row r="3205" customFormat="false" ht="15" hidden="false" customHeight="false" outlineLevel="0" collapsed="false">
      <c r="A3205" s="15" t="str">
        <f aca="false">Data_Clean!A3205</f>
        <v>CX103201</v>
      </c>
      <c r="B3205" s="14" t="n">
        <f aca="false">Data_Clean!G3205*Assumptions!$B$5</f>
        <v>8.59225</v>
      </c>
      <c r="C3205" s="14" t="n">
        <f aca="false">IF(Data_Clean!H3205="",0,Data_Clean!H3205)*Assumptions!$B$6</f>
        <v>50.66748</v>
      </c>
      <c r="D3205" s="14" t="n">
        <f aca="false">Data_Clean!I3205*Assumptions!$B$7</f>
        <v>0</v>
      </c>
      <c r="E3205" s="14" t="n">
        <f aca="false">Data_Clean!J3205*Assumptions!$B$8</f>
        <v>0</v>
      </c>
      <c r="F3205" s="14" t="n">
        <f aca="false">Data_Clean!K3205*Assumptions!$B$9</f>
        <v>111.1</v>
      </c>
      <c r="G3205" s="14" t="n">
        <f aca="false">Data_Clean!L3205*Assumptions!$B$10</f>
        <v>0</v>
      </c>
      <c r="H3205" s="14" t="n">
        <f aca="false">IF(OR(Data_Clean!M3205="",Data_Clean!N3205=""),0,Data_Clean!M3205*Data_Clean!N3205/100)*Assumptions!$B$13*Assumptions!$B$11</f>
        <v>0</v>
      </c>
      <c r="I3205" s="14" t="n">
        <f aca="false">Data_Clean!O3205*4*Assumptions!$B$12</f>
        <v>0</v>
      </c>
      <c r="J3205" s="14" t="n">
        <f aca="false">SUM(B3205:I3205)</f>
        <v>170.35973</v>
      </c>
      <c r="K3205" s="16" t="n">
        <f aca="false">IF(Data_Clean!P3205="","",Assumptions!$B$15*0.5^(Data_Clean!P3205/Assumptions!$B$20))</f>
        <v>20.2552491925229</v>
      </c>
      <c r="L3205" s="16" t="n">
        <f aca="false">Assumptions!$B$16*MIN(1,LN(1+Data_Clean!Q3205)/LN(1+Assumptions!$B$21))</f>
        <v>11.5625930527155</v>
      </c>
      <c r="M3205" s="16" t="n">
        <f aca="false">Assumptions!$B$17*(0.6*MIN(1,Data_Clean!R3205/Assumptions!$B$22)+0.4*IF(Data_Clean!S3205="",0,Data_Clean!S3205))</f>
        <v>6.096</v>
      </c>
      <c r="N3205" s="16" t="n">
        <f aca="false">Assumptions!$B$18*MIN(1,(Data_Clean!F3205-1)/Assumptions!$B$23)</f>
        <v>10</v>
      </c>
      <c r="O3205" s="16" t="n">
        <f aca="false">Assumptions!$B$19*(0.4*IF(Data_Clean!E3205="",0,MIN(1,Data_Clean!E3205/12/Assumptions!$B$24))+0.35*IF(Data_Clean!D3205="Y",1,0)+0.25*(1-MIN(Data_Clean!T3205,3)/3))/IF(Data_Clean!E3205="",0.6,1)</f>
        <v>8.6</v>
      </c>
      <c r="P3205" s="16" t="n">
        <f aca="false">SUM(K3205:O3205)/(Assumptions!$D$5-IF(K3205="",Assumptions!$B$15,0))*100</f>
        <v>56.5138422452384</v>
      </c>
      <c r="Q3205" s="7" t="str">
        <f aca="false">IF(J3205&gt;=Assumptions!$B$26,"High",IF(J3205&gt;=Assumptions!$B$27,"Mid","Low"))</f>
        <v>Low</v>
      </c>
      <c r="R3205" s="7" t="str">
        <f aca="false">IF(P3205&gt;=Assumptions!$B$28,"High",IF(P3205&gt;=Assumptions!$B$29,"Mid","Low"))</f>
        <v>Mid</v>
      </c>
      <c r="S3205" s="7" t="str">
        <f aca="false">INDEX(Assumptions!$B$33:$B$41,MATCH(Q3205&amp;"|"&amp;R3205,Assumptions!$A$33:$A$41,0))</f>
        <v>Light Touch</v>
      </c>
      <c r="T3205" s="7" t="n">
        <f aca="false">IF(ISNUMBER(Data_Clean!V3205),J3205*Data_Clean!V3205,0)</f>
        <v>10.443051449</v>
      </c>
    </row>
    <row r="3206" customFormat="false" ht="15" hidden="false" customHeight="false" outlineLevel="0" collapsed="false">
      <c r="A3206" s="15" t="str">
        <f aca="false">Data_Clean!A3206</f>
        <v>CX103202</v>
      </c>
      <c r="B3206" s="14" t="n">
        <f aca="false">Data_Clean!G3206*Assumptions!$B$5</f>
        <v>81.17075</v>
      </c>
      <c r="C3206" s="14" t="n">
        <f aca="false">IF(Data_Clean!H3206="",0,Data_Clean!H3206)*Assumptions!$B$6</f>
        <v>107.07288</v>
      </c>
      <c r="D3206" s="14" t="n">
        <f aca="false">Data_Clean!I3206*Assumptions!$B$7</f>
        <v>128.8</v>
      </c>
      <c r="E3206" s="14" t="n">
        <f aca="false">Data_Clean!J3206*Assumptions!$B$8</f>
        <v>0</v>
      </c>
      <c r="F3206" s="14" t="n">
        <f aca="false">Data_Clean!K3206*Assumptions!$B$9</f>
        <v>569.8</v>
      </c>
      <c r="G3206" s="14" t="n">
        <f aca="false">Data_Clean!L3206*Assumptions!$B$10</f>
        <v>0</v>
      </c>
      <c r="H3206" s="14" t="n">
        <f aca="false">IF(OR(Data_Clean!M3206="",Data_Clean!N3206=""),0,Data_Clean!M3206*Data_Clean!N3206/100)*Assumptions!$B$13*Assumptions!$B$11</f>
        <v>51.66</v>
      </c>
      <c r="I3206" s="14" t="n">
        <f aca="false">Data_Clean!O3206*4*Assumptions!$B$12</f>
        <v>0</v>
      </c>
      <c r="J3206" s="14" t="n">
        <f aca="false">SUM(B3206:I3206)</f>
        <v>938.50363</v>
      </c>
      <c r="K3206" s="16" t="n">
        <f aca="false">IF(Data_Clean!P3206="","",Assumptions!$B$15*0.5^(Data_Clean!P3206/Assumptions!$B$20))</f>
        <v>0.398750231695714</v>
      </c>
      <c r="L3206" s="16" t="n">
        <f aca="false">Assumptions!$B$16*MIN(1,LN(1+Data_Clean!Q3206)/LN(1+Assumptions!$B$21))</f>
        <v>0</v>
      </c>
      <c r="M3206" s="16" t="n">
        <f aca="false">Assumptions!$B$17*(0.6*MIN(1,Data_Clean!R3206/Assumptions!$B$22)+0.4*IF(Data_Clean!S3206="",0,Data_Clean!S3206))</f>
        <v>0</v>
      </c>
      <c r="N3206" s="16" t="n">
        <f aca="false">Assumptions!$B$18*MIN(1,(Data_Clean!F3206-1)/Assumptions!$B$23)</f>
        <v>20</v>
      </c>
      <c r="O3206" s="16" t="n">
        <f aca="false">Assumptions!$B$19*(0.4*IF(Data_Clean!E3206="",0,MIN(1,Data_Clean!E3206/12/Assumptions!$B$24))+0.35*IF(Data_Clean!D3206="Y",1,0)+0.25*(1-MIN(Data_Clean!T3206,3)/3))/IF(Data_Clean!E3206="",0.6,1)</f>
        <v>7.65</v>
      </c>
      <c r="P3206" s="16" t="n">
        <f aca="false">SUM(K3206:O3206)/(Assumptions!$D$5-IF(K3206="",Assumptions!$B$15,0))*100</f>
        <v>28.0487502316957</v>
      </c>
      <c r="Q3206" s="7" t="str">
        <f aca="false">IF(J3206&gt;=Assumptions!$B$26,"High",IF(J3206&gt;=Assumptions!$B$27,"Mid","Low"))</f>
        <v>Mid</v>
      </c>
      <c r="R3206" s="7" t="str">
        <f aca="false">IF(P3206&gt;=Assumptions!$B$28,"High",IF(P3206&gt;=Assumptions!$B$29,"Mid","Low"))</f>
        <v>Low</v>
      </c>
      <c r="S3206" s="7" t="str">
        <f aca="false">INDEX(Assumptions!$B$33:$B$41,MATCH(Q3206&amp;"|"&amp;R3206,Assumptions!$A$33:$A$41,0))</f>
        <v>Light Touch</v>
      </c>
      <c r="T3206" s="7" t="n">
        <f aca="false">IF(ISNUMBER(Data_Clean!V3206),J3206*Data_Clean!V3206,0)</f>
        <v>170.338408845</v>
      </c>
    </row>
    <row r="3207" customFormat="false" ht="15" hidden="false" customHeight="false" outlineLevel="0" collapsed="false">
      <c r="A3207" s="15" t="str">
        <f aca="false">Data_Clean!A3207</f>
        <v>CX103203</v>
      </c>
      <c r="B3207" s="14" t="n">
        <f aca="false">Data_Clean!G3207*Assumptions!$B$5</f>
        <v>16.302</v>
      </c>
      <c r="C3207" s="14" t="n">
        <f aca="false">IF(Data_Clean!H3207="",0,Data_Clean!H3207)*Assumptions!$B$6</f>
        <v>32.12088</v>
      </c>
      <c r="D3207" s="14" t="n">
        <f aca="false">Data_Clean!I3207*Assumptions!$B$7</f>
        <v>46.4</v>
      </c>
      <c r="E3207" s="14" t="n">
        <f aca="false">Data_Clean!J3207*Assumptions!$B$8</f>
        <v>0</v>
      </c>
      <c r="F3207" s="14" t="n">
        <f aca="false">Data_Clean!K3207*Assumptions!$B$9</f>
        <v>294.8</v>
      </c>
      <c r="G3207" s="14" t="n">
        <f aca="false">Data_Clean!L3207*Assumptions!$B$10</f>
        <v>0</v>
      </c>
      <c r="H3207" s="14" t="n">
        <f aca="false">IF(OR(Data_Clean!M3207="",Data_Clean!N3207=""),0,Data_Clean!M3207*Data_Clean!N3207/100)*Assumptions!$B$13*Assumptions!$B$11</f>
        <v>0</v>
      </c>
      <c r="I3207" s="14" t="n">
        <f aca="false">Data_Clean!O3207*4*Assumptions!$B$12</f>
        <v>0</v>
      </c>
      <c r="J3207" s="14" t="n">
        <f aca="false">SUM(B3207:I3207)</f>
        <v>389.62288</v>
      </c>
      <c r="K3207" s="16" t="n">
        <f aca="false">IF(Data_Clean!P3207="","",Assumptions!$B$15*0.5^(Data_Clean!P3207/Assumptions!$B$20))</f>
        <v>0.064267088653982</v>
      </c>
      <c r="L3207" s="16" t="n">
        <f aca="false">Assumptions!$B$16*MIN(1,LN(1+Data_Clean!Q3207)/LN(1+Assumptions!$B$21))</f>
        <v>0</v>
      </c>
      <c r="M3207" s="16" t="n">
        <f aca="false">Assumptions!$B$17*(0.6*MIN(1,Data_Clean!R3207/Assumptions!$B$22)+0.4*IF(Data_Clean!S3207="",0,Data_Clean!S3207))</f>
        <v>0</v>
      </c>
      <c r="N3207" s="16" t="n">
        <f aca="false">Assumptions!$B$18*MIN(1,(Data_Clean!F3207-1)/Assumptions!$B$23)</f>
        <v>15</v>
      </c>
      <c r="O3207" s="16" t="n">
        <f aca="false">Assumptions!$B$19*(0.4*IF(Data_Clean!E3207="",0,MIN(1,Data_Clean!E3207/12/Assumptions!$B$24))+0.35*IF(Data_Clean!D3207="Y",1,0)+0.25*(1-MIN(Data_Clean!T3207,3)/3))/IF(Data_Clean!E3207="",0.6,1)</f>
        <v>8.25</v>
      </c>
      <c r="P3207" s="16" t="n">
        <f aca="false">SUM(K3207:O3207)/(Assumptions!$D$5-IF(K3207="",Assumptions!$B$15,0))*100</f>
        <v>23.314267088654</v>
      </c>
      <c r="Q3207" s="7" t="str">
        <f aca="false">IF(J3207&gt;=Assumptions!$B$26,"High",IF(J3207&gt;=Assumptions!$B$27,"Mid","Low"))</f>
        <v>Low</v>
      </c>
      <c r="R3207" s="7" t="str">
        <f aca="false">IF(P3207&gt;=Assumptions!$B$28,"High",IF(P3207&gt;=Assumptions!$B$29,"Mid","Low"))</f>
        <v>Low</v>
      </c>
      <c r="S3207" s="7" t="str">
        <f aca="false">INDEX(Assumptions!$B$33:$B$41,MATCH(Q3207&amp;"|"&amp;R3207,Assumptions!$A$33:$A$41,0))</f>
        <v>Dormant &amp; Low Value</v>
      </c>
      <c r="T3207" s="7" t="n">
        <f aca="false">IF(ISNUMBER(Data_Clean!V3207),J3207*Data_Clean!V3207,0)</f>
        <v>74.067309488</v>
      </c>
    </row>
    <row r="3208" customFormat="false" ht="15" hidden="false" customHeight="false" outlineLevel="0" collapsed="false">
      <c r="A3208" s="15" t="str">
        <f aca="false">Data_Clean!A3208</f>
        <v>CX103204</v>
      </c>
      <c r="B3208" s="14" t="n">
        <f aca="false">Data_Clean!G3208*Assumptions!$B$5</f>
        <v>111.585</v>
      </c>
      <c r="C3208" s="14" t="n">
        <f aca="false">IF(Data_Clean!H3208="",0,Data_Clean!H3208)*Assumptions!$B$6</f>
        <v>171.20784</v>
      </c>
      <c r="D3208" s="14" t="n">
        <f aca="false">Data_Clean!I3208*Assumptions!$B$7</f>
        <v>0</v>
      </c>
      <c r="E3208" s="14" t="n">
        <f aca="false">Data_Clean!J3208*Assumptions!$B$8</f>
        <v>0</v>
      </c>
      <c r="F3208" s="14" t="n">
        <f aca="false">Data_Clean!K3208*Assumptions!$B$9</f>
        <v>0</v>
      </c>
      <c r="G3208" s="14" t="n">
        <f aca="false">Data_Clean!L3208*Assumptions!$B$10</f>
        <v>0</v>
      </c>
      <c r="H3208" s="14" t="n">
        <f aca="false">IF(OR(Data_Clean!M3208="",Data_Clean!N3208=""),0,Data_Clean!M3208*Data_Clean!N3208/100)*Assumptions!$B$13*Assumptions!$B$11</f>
        <v>0</v>
      </c>
      <c r="I3208" s="14" t="n">
        <f aca="false">Data_Clean!O3208*4*Assumptions!$B$12</f>
        <v>0</v>
      </c>
      <c r="J3208" s="14" t="n">
        <f aca="false">SUM(B3208:I3208)</f>
        <v>282.79284</v>
      </c>
      <c r="K3208" s="16" t="n">
        <f aca="false">IF(Data_Clean!P3208="","",Assumptions!$B$15*0.5^(Data_Clean!P3208/Assumptions!$B$20))</f>
        <v>26.7269615442102</v>
      </c>
      <c r="L3208" s="16" t="n">
        <f aca="false">Assumptions!$B$16*MIN(1,LN(1+Data_Clean!Q3208)/LN(1+Assumptions!$B$21))</f>
        <v>14.4532413158944</v>
      </c>
      <c r="M3208" s="16" t="n">
        <f aca="false">Assumptions!$B$17*(0.6*MIN(1,Data_Clean!R3208/Assumptions!$B$22)+0.4*IF(Data_Clean!S3208="",0,Data_Clean!S3208))</f>
        <v>7.956</v>
      </c>
      <c r="N3208" s="16" t="n">
        <f aca="false">Assumptions!$B$18*MIN(1,(Data_Clean!F3208-1)/Assumptions!$B$23)</f>
        <v>5</v>
      </c>
      <c r="O3208" s="16" t="n">
        <f aca="false">Assumptions!$B$19*(0.4*IF(Data_Clean!E3208="",0,MIN(1,Data_Clean!E3208/12/Assumptions!$B$24))+0.35*IF(Data_Clean!D3208="Y",1,0)+0.25*(1-MIN(Data_Clean!T3208,3)/3))/IF(Data_Clean!E3208="",0.6,1)</f>
        <v>10.25</v>
      </c>
      <c r="P3208" s="16" t="n">
        <f aca="false">SUM(K3208:O3208)/(Assumptions!$D$5-IF(K3208="",Assumptions!$B$15,0))*100</f>
        <v>64.3862028601046</v>
      </c>
      <c r="Q3208" s="7" t="str">
        <f aca="false">IF(J3208&gt;=Assumptions!$B$26,"High",IF(J3208&gt;=Assumptions!$B$27,"Mid","Low"))</f>
        <v>Low</v>
      </c>
      <c r="R3208" s="7" t="str">
        <f aca="false">IF(P3208&gt;=Assumptions!$B$28,"High",IF(P3208&gt;=Assumptions!$B$29,"Mid","Low"))</f>
        <v>Mid</v>
      </c>
      <c r="S3208" s="7" t="str">
        <f aca="false">INDEX(Assumptions!$B$33:$B$41,MATCH(Q3208&amp;"|"&amp;R3208,Assumptions!$A$33:$A$41,0))</f>
        <v>Light Touch</v>
      </c>
      <c r="T3208" s="7" t="n">
        <f aca="false">IF(ISNUMBER(Data_Clean!V3208),J3208*Data_Clean!V3208,0)</f>
        <v>16.854453264</v>
      </c>
    </row>
    <row r="3209" customFormat="false" ht="15" hidden="false" customHeight="false" outlineLevel="0" collapsed="false">
      <c r="A3209" s="15" t="str">
        <f aca="false">Data_Clean!A3209</f>
        <v>CX103205</v>
      </c>
      <c r="B3209" s="14" t="n">
        <f aca="false">Data_Clean!G3209*Assumptions!$B$5</f>
        <v>149.868</v>
      </c>
      <c r="C3209" s="14" t="n">
        <f aca="false">IF(Data_Clean!H3209="",0,Data_Clean!H3209)*Assumptions!$B$6</f>
        <v>88.08396</v>
      </c>
      <c r="D3209" s="14" t="n">
        <f aca="false">Data_Clean!I3209*Assumptions!$B$7</f>
        <v>0</v>
      </c>
      <c r="E3209" s="14" t="n">
        <f aca="false">Data_Clean!J3209*Assumptions!$B$8</f>
        <v>0</v>
      </c>
      <c r="F3209" s="14" t="n">
        <f aca="false">Data_Clean!K3209*Assumptions!$B$9</f>
        <v>1366.2</v>
      </c>
      <c r="G3209" s="14" t="n">
        <f aca="false">Data_Clean!L3209*Assumptions!$B$10</f>
        <v>0</v>
      </c>
      <c r="H3209" s="14" t="n">
        <f aca="false">IF(OR(Data_Clean!M3209="",Data_Clean!N3209=""),0,Data_Clean!M3209*Data_Clean!N3209/100)*Assumptions!$B$13*Assumptions!$B$11</f>
        <v>0</v>
      </c>
      <c r="I3209" s="14" t="n">
        <f aca="false">Data_Clean!O3209*4*Assumptions!$B$12</f>
        <v>0</v>
      </c>
      <c r="J3209" s="14" t="n">
        <f aca="false">SUM(B3209:I3209)</f>
        <v>1604.15196</v>
      </c>
      <c r="K3209" s="16" t="n">
        <f aca="false">IF(Data_Clean!P3209="","",Assumptions!$B$15*0.5^(Data_Clean!P3209/Assumptions!$B$20))</f>
        <v>0.0153412225022553</v>
      </c>
      <c r="L3209" s="16" t="n">
        <f aca="false">Assumptions!$B$16*MIN(1,LN(1+Data_Clean!Q3209)/LN(1+Assumptions!$B$21))</f>
        <v>0</v>
      </c>
      <c r="M3209" s="16" t="n">
        <f aca="false">Assumptions!$B$17*(0.6*MIN(1,Data_Clean!R3209/Assumptions!$B$22)+0.4*IF(Data_Clean!S3209="",0,Data_Clean!S3209))</f>
        <v>0</v>
      </c>
      <c r="N3209" s="16" t="n">
        <f aca="false">Assumptions!$B$18*MIN(1,(Data_Clean!F3209-1)/Assumptions!$B$23)</f>
        <v>10</v>
      </c>
      <c r="O3209" s="16" t="n">
        <f aca="false">Assumptions!$B$19*(0.4*IF(Data_Clean!E3209="",0,MIN(1,Data_Clean!E3209/12/Assumptions!$B$24))+0.35*IF(Data_Clean!D3209="Y",1,0)+0.25*(1-MIN(Data_Clean!T3209,3)/3))/IF(Data_Clean!E3209="",0.6,1)</f>
        <v>4.3</v>
      </c>
      <c r="P3209" s="16" t="n">
        <f aca="false">SUM(K3209:O3209)/(Assumptions!$D$5-IF(K3209="",Assumptions!$B$15,0))*100</f>
        <v>14.3153412225023</v>
      </c>
      <c r="Q3209" s="7" t="str">
        <f aca="false">IF(J3209&gt;=Assumptions!$B$26,"High",IF(J3209&gt;=Assumptions!$B$27,"Mid","Low"))</f>
        <v>High</v>
      </c>
      <c r="R3209" s="7" t="str">
        <f aca="false">IF(P3209&gt;=Assumptions!$B$28,"High",IF(P3209&gt;=Assumptions!$B$29,"Mid","Low"))</f>
        <v>Low</v>
      </c>
      <c r="S3209" s="7" t="str">
        <f aca="false">INDEX(Assumptions!$B$33:$B$41,MATCH(Q3209&amp;"|"&amp;R3209,Assumptions!$A$33:$A$41,0))</f>
        <v>Affluent Drifters</v>
      </c>
      <c r="T3209" s="7" t="n">
        <f aca="false">IF(ISNUMBER(Data_Clean!V3209),J3209*Data_Clean!V3209,0)</f>
        <v>485.2559679</v>
      </c>
    </row>
    <row r="3210" customFormat="false" ht="15" hidden="false" customHeight="false" outlineLevel="0" collapsed="false">
      <c r="A3210" s="15" t="str">
        <f aca="false">Data_Clean!A3210</f>
        <v>CX103206</v>
      </c>
      <c r="B3210" s="14" t="n">
        <f aca="false">Data_Clean!G3210*Assumptions!$B$5</f>
        <v>198.1235</v>
      </c>
      <c r="C3210" s="14" t="n">
        <f aca="false">IF(Data_Clean!H3210="",0,Data_Clean!H3210)*Assumptions!$B$6</f>
        <v>759.27</v>
      </c>
      <c r="D3210" s="14" t="n">
        <f aca="false">Data_Clean!I3210*Assumptions!$B$7</f>
        <v>0</v>
      </c>
      <c r="E3210" s="14" t="n">
        <f aca="false">Data_Clean!J3210*Assumptions!$B$8</f>
        <v>0</v>
      </c>
      <c r="F3210" s="14" t="n">
        <f aca="false">Data_Clean!K3210*Assumptions!$B$9</f>
        <v>3140.5</v>
      </c>
      <c r="G3210" s="14" t="n">
        <f aca="false">Data_Clean!L3210*Assumptions!$B$10</f>
        <v>0</v>
      </c>
      <c r="H3210" s="14" t="n">
        <f aca="false">IF(OR(Data_Clean!M3210="",Data_Clean!N3210=""),0,Data_Clean!M3210*Data_Clean!N3210/100)*Assumptions!$B$13*Assumptions!$B$11</f>
        <v>0</v>
      </c>
      <c r="I3210" s="14" t="n">
        <f aca="false">Data_Clean!O3210*4*Assumptions!$B$12</f>
        <v>0</v>
      </c>
      <c r="J3210" s="14" t="n">
        <f aca="false">SUM(B3210:I3210)</f>
        <v>4097.8935</v>
      </c>
      <c r="K3210" s="16" t="n">
        <f aca="false">IF(Data_Clean!P3210="","",Assumptions!$B$15*0.5^(Data_Clean!P3210/Assumptions!$B$20))</f>
        <v>25.5200148285257</v>
      </c>
      <c r="L3210" s="16" t="n">
        <f aca="false">Assumptions!$B$16*MIN(1,LN(1+Data_Clean!Q3210)/LN(1+Assumptions!$B$21))</f>
        <v>13.5873179074216</v>
      </c>
      <c r="M3210" s="16" t="n">
        <f aca="false">Assumptions!$B$17*(0.6*MIN(1,Data_Clean!R3210/Assumptions!$B$22)+0.4*IF(Data_Clean!S3210="",0,Data_Clean!S3210))</f>
        <v>3.984</v>
      </c>
      <c r="N3210" s="16" t="n">
        <f aca="false">Assumptions!$B$18*MIN(1,(Data_Clean!F3210-1)/Assumptions!$B$23)</f>
        <v>15</v>
      </c>
      <c r="O3210" s="16" t="n">
        <f aca="false">Assumptions!$B$19*(0.4*IF(Data_Clean!E3210="",0,MIN(1,Data_Clean!E3210/12/Assumptions!$B$24))+0.35*IF(Data_Clean!D3210="Y",1,0)+0.25*(1-MIN(Data_Clean!T3210,3)/3))/IF(Data_Clean!E3210="",0.6,1)</f>
        <v>3.7</v>
      </c>
      <c r="P3210" s="16" t="n">
        <f aca="false">SUM(K3210:O3210)/(Assumptions!$D$5-IF(K3210="",Assumptions!$B$15,0))*100</f>
        <v>61.7913327359472</v>
      </c>
      <c r="Q3210" s="7" t="str">
        <f aca="false">IF(J3210&gt;=Assumptions!$B$26,"High",IF(J3210&gt;=Assumptions!$B$27,"Mid","Low"))</f>
        <v>High</v>
      </c>
      <c r="R3210" s="7" t="str">
        <f aca="false">IF(P3210&gt;=Assumptions!$B$28,"High",IF(P3210&gt;=Assumptions!$B$29,"Mid","Low"))</f>
        <v>Mid</v>
      </c>
      <c r="S3210" s="7" t="str">
        <f aca="false">INDEX(Assumptions!$B$33:$B$41,MATCH(Q3210&amp;"|"&amp;R3210,Assumptions!$A$33:$A$41,0))</f>
        <v>Established Core</v>
      </c>
      <c r="T3210" s="7" t="n">
        <f aca="false">IF(ISNUMBER(Data_Clean!V3210),J3210*Data_Clean!V3210,0)</f>
        <v>522.8912106</v>
      </c>
    </row>
    <row r="3211" customFormat="false" ht="15" hidden="false" customHeight="false" outlineLevel="0" collapsed="false">
      <c r="A3211" s="15" t="str">
        <f aca="false">Data_Clean!A3211</f>
        <v>CX103207</v>
      </c>
      <c r="B3211" s="14" t="n">
        <f aca="false">Data_Clean!G3211*Assumptions!$B$5</f>
        <v>15.6445</v>
      </c>
      <c r="C3211" s="14" t="n">
        <f aca="false">IF(Data_Clean!H3211="",0,Data_Clean!H3211)*Assumptions!$B$6</f>
        <v>0</v>
      </c>
      <c r="D3211" s="14" t="n">
        <f aca="false">Data_Clean!I3211*Assumptions!$B$7</f>
        <v>0</v>
      </c>
      <c r="E3211" s="14" t="n">
        <f aca="false">Data_Clean!J3211*Assumptions!$B$8</f>
        <v>0</v>
      </c>
      <c r="F3211" s="14" t="n">
        <f aca="false">Data_Clean!K3211*Assumptions!$B$9</f>
        <v>0</v>
      </c>
      <c r="G3211" s="14" t="n">
        <f aca="false">Data_Clean!L3211*Assumptions!$B$10</f>
        <v>0</v>
      </c>
      <c r="H3211" s="14" t="n">
        <f aca="false">IF(OR(Data_Clean!M3211="",Data_Clean!N3211=""),0,Data_Clean!M3211*Data_Clean!N3211/100)*Assumptions!$B$13*Assumptions!$B$11</f>
        <v>0</v>
      </c>
      <c r="I3211" s="14" t="n">
        <f aca="false">Data_Clean!O3211*4*Assumptions!$B$12</f>
        <v>0</v>
      </c>
      <c r="J3211" s="14" t="n">
        <f aca="false">SUM(B3211:I3211)</f>
        <v>15.6445</v>
      </c>
      <c r="K3211" s="16" t="n">
        <f aca="false">IF(Data_Clean!P3211="","",Assumptions!$B$15*0.5^(Data_Clean!P3211/Assumptions!$B$20))</f>
        <v>16.0766019380444</v>
      </c>
      <c r="L3211" s="16" t="n">
        <f aca="false">Assumptions!$B$16*MIN(1,LN(1+Data_Clean!Q3211)/LN(1+Assumptions!$B$21))</f>
        <v>11.5625930527155</v>
      </c>
      <c r="M3211" s="16" t="n">
        <f aca="false">Assumptions!$B$17*(0.6*MIN(1,Data_Clean!R3211/Assumptions!$B$22)+0.4*IF(Data_Clean!S3211="",0,Data_Clean!S3211))</f>
        <v>8.316</v>
      </c>
      <c r="N3211" s="16" t="n">
        <f aca="false">Assumptions!$B$18*MIN(1,(Data_Clean!F3211-1)/Assumptions!$B$23)</f>
        <v>5</v>
      </c>
      <c r="O3211" s="16" t="n">
        <f aca="false">Assumptions!$B$19*(0.4*IF(Data_Clean!E3211="",0,MIN(1,Data_Clean!E3211/12/Assumptions!$B$24))+0.35*IF(Data_Clean!D3211="Y",1,0)+0.25*(1-MIN(Data_Clean!T3211,3)/3))/IF(Data_Clean!E3211="",0.6,1)</f>
        <v>7.9</v>
      </c>
      <c r="P3211" s="16" t="n">
        <f aca="false">SUM(K3211:O3211)/(Assumptions!$D$5-IF(K3211="",Assumptions!$B$15,0))*100</f>
        <v>48.8551949907599</v>
      </c>
      <c r="Q3211" s="7" t="str">
        <f aca="false">IF(J3211&gt;=Assumptions!$B$26,"High",IF(J3211&gt;=Assumptions!$B$27,"Mid","Low"))</f>
        <v>Low</v>
      </c>
      <c r="R3211" s="7" t="str">
        <f aca="false">IF(P3211&gt;=Assumptions!$B$28,"High",IF(P3211&gt;=Assumptions!$B$29,"Mid","Low"))</f>
        <v>Low</v>
      </c>
      <c r="S3211" s="7" t="str">
        <f aca="false">INDEX(Assumptions!$B$33:$B$41,MATCH(Q3211&amp;"|"&amp;R3211,Assumptions!$A$33:$A$41,0))</f>
        <v>Dormant &amp; Low Value</v>
      </c>
      <c r="T3211" s="7" t="n">
        <f aca="false">IF(ISNUMBER(Data_Clean!V3211),J3211*Data_Clean!V3211,0)</f>
        <v>1.31257355</v>
      </c>
    </row>
    <row r="3212" customFormat="false" ht="15" hidden="false" customHeight="false" outlineLevel="0" collapsed="false">
      <c r="A3212" s="15" t="str">
        <f aca="false">Data_Clean!A3212</f>
        <v>CX103208</v>
      </c>
      <c r="B3212" s="14" t="n">
        <f aca="false">Data_Clean!G3212*Assumptions!$B$5</f>
        <v>283.0775</v>
      </c>
      <c r="C3212" s="14" t="n">
        <f aca="false">IF(Data_Clean!H3212="",0,Data_Clean!H3212)*Assumptions!$B$6</f>
        <v>204.579</v>
      </c>
      <c r="D3212" s="14" t="n">
        <f aca="false">Data_Clean!I3212*Assumptions!$B$7</f>
        <v>0</v>
      </c>
      <c r="E3212" s="14" t="n">
        <f aca="false">Data_Clean!J3212*Assumptions!$B$8</f>
        <v>0</v>
      </c>
      <c r="F3212" s="14" t="n">
        <f aca="false">Data_Clean!K3212*Assumptions!$B$9</f>
        <v>4424.2</v>
      </c>
      <c r="G3212" s="14" t="n">
        <f aca="false">Data_Clean!L3212*Assumptions!$B$10</f>
        <v>0</v>
      </c>
      <c r="H3212" s="14" t="n">
        <f aca="false">IF(OR(Data_Clean!M3212="",Data_Clean!N3212=""),0,Data_Clean!M3212*Data_Clean!N3212/100)*Assumptions!$B$13*Assumptions!$B$11</f>
        <v>70.518</v>
      </c>
      <c r="I3212" s="14" t="n">
        <f aca="false">Data_Clean!O3212*4*Assumptions!$B$12</f>
        <v>65.84688</v>
      </c>
      <c r="J3212" s="14" t="n">
        <f aca="false">SUM(B3212:I3212)</f>
        <v>5048.22138</v>
      </c>
      <c r="K3212" s="16" t="n">
        <f aca="false">IF(Data_Clean!P3212="","",Assumptions!$B$15*0.5^(Data_Clean!P3212/Assumptions!$B$20))</f>
        <v>24.3675718906871</v>
      </c>
      <c r="L3212" s="16" t="n">
        <f aca="false">Assumptions!$B$16*MIN(1,LN(1+Data_Clean!Q3212)/LN(1+Assumptions!$B$21))</f>
        <v>14.5815690999133</v>
      </c>
      <c r="M3212" s="16" t="n">
        <f aca="false">Assumptions!$B$17*(0.6*MIN(1,Data_Clean!R3212/Assumptions!$B$22)+0.4*IF(Data_Clean!S3212="",0,Data_Clean!S3212))</f>
        <v>11.994</v>
      </c>
      <c r="N3212" s="16" t="n">
        <f aca="false">Assumptions!$B$18*MIN(1,(Data_Clean!F3212-1)/Assumptions!$B$23)</f>
        <v>15</v>
      </c>
      <c r="O3212" s="16" t="n">
        <f aca="false">Assumptions!$B$19*(0.4*IF(Data_Clean!E3212="",0,MIN(1,Data_Clean!E3212/12/Assumptions!$B$24))+0.35*IF(Data_Clean!D3212="Y",1,0)+0.25*(1-MIN(Data_Clean!T3212,3)/3))/IF(Data_Clean!E3212="",0.6,1)</f>
        <v>6.75</v>
      </c>
      <c r="P3212" s="16" t="n">
        <f aca="false">SUM(K3212:O3212)/(Assumptions!$D$5-IF(K3212="",Assumptions!$B$15,0))*100</f>
        <v>72.6931409906003</v>
      </c>
      <c r="Q3212" s="7" t="str">
        <f aca="false">IF(J3212&gt;=Assumptions!$B$26,"High",IF(J3212&gt;=Assumptions!$B$27,"Mid","Low"))</f>
        <v>High</v>
      </c>
      <c r="R3212" s="7" t="str">
        <f aca="false">IF(P3212&gt;=Assumptions!$B$28,"High",IF(P3212&gt;=Assumptions!$B$29,"Mid","Low"))</f>
        <v>High</v>
      </c>
      <c r="S3212" s="7" t="str">
        <f aca="false">INDEX(Assumptions!$B$33:$B$41,MATCH(Q3212&amp;"|"&amp;R3212,Assumptions!$A$33:$A$41,0))</f>
        <v>Premier Advocates</v>
      </c>
      <c r="T3212" s="7" t="n">
        <f aca="false">IF(ISNUMBER(Data_Clean!V3212),J3212*Data_Clean!V3212,0)</f>
        <v>268.565377416</v>
      </c>
    </row>
    <row r="3213" customFormat="false" ht="15" hidden="false" customHeight="false" outlineLevel="0" collapsed="false">
      <c r="A3213" s="15" t="str">
        <f aca="false">Data_Clean!A3213</f>
        <v>CX103209</v>
      </c>
      <c r="B3213" s="14" t="n">
        <f aca="false">Data_Clean!G3213*Assumptions!$B$5</f>
        <v>128.07925</v>
      </c>
      <c r="C3213" s="14" t="n">
        <f aca="false">IF(Data_Clean!H3213="",0,Data_Clean!H3213)*Assumptions!$B$6</f>
        <v>165.25788</v>
      </c>
      <c r="D3213" s="14" t="n">
        <f aca="false">Data_Clean!I3213*Assumptions!$B$7</f>
        <v>0</v>
      </c>
      <c r="E3213" s="14" t="n">
        <f aca="false">Data_Clean!J3213*Assumptions!$B$8</f>
        <v>0</v>
      </c>
      <c r="F3213" s="14" t="n">
        <f aca="false">Data_Clean!K3213*Assumptions!$B$9</f>
        <v>0</v>
      </c>
      <c r="G3213" s="14" t="n">
        <f aca="false">Data_Clean!L3213*Assumptions!$B$10</f>
        <v>881.1</v>
      </c>
      <c r="H3213" s="14" t="n">
        <f aca="false">IF(OR(Data_Clean!M3213="",Data_Clean!N3213=""),0,Data_Clean!M3213*Data_Clean!N3213/100)*Assumptions!$B$13*Assumptions!$B$11</f>
        <v>0</v>
      </c>
      <c r="I3213" s="14" t="n">
        <f aca="false">Data_Clean!O3213*4*Assumptions!$B$12</f>
        <v>0</v>
      </c>
      <c r="J3213" s="14" t="n">
        <f aca="false">SUM(B3213:I3213)</f>
        <v>1174.43713</v>
      </c>
      <c r="K3213" s="16" t="n">
        <f aca="false">IF(Data_Clean!P3213="","",Assumptions!$B$15*0.5^(Data_Clean!P3213/Assumptions!$B$20))</f>
        <v>24.9371368842836</v>
      </c>
      <c r="L3213" s="16" t="n">
        <f aca="false">Assumptions!$B$16*MIN(1,LN(1+Data_Clean!Q3213)/LN(1+Assumptions!$B$21))</f>
        <v>14.1840947778045</v>
      </c>
      <c r="M3213" s="16" t="n">
        <f aca="false">Assumptions!$B$17*(0.6*MIN(1,Data_Clean!R3213/Assumptions!$B$22)+0.4*IF(Data_Clean!S3213="",0,Data_Clean!S3213))</f>
        <v>9.39</v>
      </c>
      <c r="N3213" s="16" t="n">
        <f aca="false">Assumptions!$B$18*MIN(1,(Data_Clean!F3213-1)/Assumptions!$B$23)</f>
        <v>10</v>
      </c>
      <c r="O3213" s="16" t="n">
        <f aca="false">Assumptions!$B$19*(0.4*IF(Data_Clean!E3213="",0,MIN(1,Data_Clean!E3213/12/Assumptions!$B$24))+0.35*IF(Data_Clean!D3213="Y",1,0)+0.25*(1-MIN(Data_Clean!T3213,3)/3))/IF(Data_Clean!E3213="",0.6,1)</f>
        <v>9.25</v>
      </c>
      <c r="P3213" s="16" t="n">
        <f aca="false">SUM(K3213:O3213)/(Assumptions!$D$5-IF(K3213="",Assumptions!$B$15,0))*100</f>
        <v>67.7612316620882</v>
      </c>
      <c r="Q3213" s="7" t="str">
        <f aca="false">IF(J3213&gt;=Assumptions!$B$26,"High",IF(J3213&gt;=Assumptions!$B$27,"Mid","Low"))</f>
        <v>Mid</v>
      </c>
      <c r="R3213" s="7" t="str">
        <f aca="false">IF(P3213&gt;=Assumptions!$B$28,"High",IF(P3213&gt;=Assumptions!$B$29,"Mid","Low"))</f>
        <v>Mid</v>
      </c>
      <c r="S3213" s="7" t="str">
        <f aca="false">INDEX(Assumptions!$B$33:$B$41,MATCH(Q3213&amp;"|"&amp;R3213,Assumptions!$A$33:$A$41,0))</f>
        <v>Established Core</v>
      </c>
      <c r="T3213" s="7" t="n">
        <f aca="false">IF(ISNUMBER(Data_Clean!V3213),J3213*Data_Clean!V3213,0)</f>
        <v>48.504253469</v>
      </c>
    </row>
    <row r="3214" customFormat="false" ht="15" hidden="false" customHeight="false" outlineLevel="0" collapsed="false">
      <c r="A3214" s="15" t="str">
        <f aca="false">Data_Clean!A3214</f>
        <v>CX103210</v>
      </c>
      <c r="B3214" s="14" t="n">
        <f aca="false">Data_Clean!G3214*Assumptions!$B$5</f>
        <v>25.30225</v>
      </c>
      <c r="C3214" s="14" t="n">
        <f aca="false">IF(Data_Clean!H3214="",0,Data_Clean!H3214)*Assumptions!$B$6</f>
        <v>33.42372</v>
      </c>
      <c r="D3214" s="14" t="n">
        <f aca="false">Data_Clean!I3214*Assumptions!$B$7</f>
        <v>47.2</v>
      </c>
      <c r="E3214" s="14" t="n">
        <f aca="false">Data_Clean!J3214*Assumptions!$B$8</f>
        <v>29.9238</v>
      </c>
      <c r="F3214" s="14" t="n">
        <f aca="false">Data_Clean!K3214*Assumptions!$B$9</f>
        <v>0</v>
      </c>
      <c r="G3214" s="14" t="n">
        <f aca="false">Data_Clean!L3214*Assumptions!$B$10</f>
        <v>0</v>
      </c>
      <c r="H3214" s="14" t="n">
        <f aca="false">IF(OR(Data_Clean!M3214="",Data_Clean!N3214=""),0,Data_Clean!M3214*Data_Clean!N3214/100)*Assumptions!$B$13*Assumptions!$B$11</f>
        <v>100.26</v>
      </c>
      <c r="I3214" s="14" t="n">
        <f aca="false">Data_Clean!O3214*4*Assumptions!$B$12</f>
        <v>2.57664</v>
      </c>
      <c r="J3214" s="14" t="n">
        <f aca="false">SUM(B3214:I3214)</f>
        <v>238.68641</v>
      </c>
      <c r="K3214" s="16" t="n">
        <f aca="false">IF(Data_Clean!P3214="","",Assumptions!$B$15*0.5^(Data_Clean!P3214/Assumptions!$B$20))</f>
        <v>27.3516746567465</v>
      </c>
      <c r="L3214" s="16" t="n">
        <f aca="false">Assumptions!$B$16*MIN(1,LN(1+Data_Clean!Q3214)/LN(1+Assumptions!$B$21))</f>
        <v>11.0057238927514</v>
      </c>
      <c r="M3214" s="16" t="n">
        <f aca="false">Assumptions!$B$17*(0.6*MIN(1,Data_Clean!R3214/Assumptions!$B$22)+0.4*IF(Data_Clean!S3214="",0,Data_Clean!S3214))</f>
        <v>6.816</v>
      </c>
      <c r="N3214" s="16" t="n">
        <f aca="false">Assumptions!$B$18*MIN(1,(Data_Clean!F3214-1)/Assumptions!$B$23)</f>
        <v>20</v>
      </c>
      <c r="O3214" s="16" t="n">
        <f aca="false">Assumptions!$B$19*(0.4*IF(Data_Clean!E3214="",0,MIN(1,Data_Clean!E3214/12/Assumptions!$B$24))+0.35*IF(Data_Clean!D3214="Y",1,0)+0.25*(1-MIN(Data_Clean!T3214,3)/3))/IF(Data_Clean!E3214="",0.6,1)</f>
        <v>4.4</v>
      </c>
      <c r="P3214" s="16" t="n">
        <f aca="false">SUM(K3214:O3214)/(Assumptions!$D$5-IF(K3214="",Assumptions!$B$15,0))*100</f>
        <v>69.5733985494979</v>
      </c>
      <c r="Q3214" s="7" t="str">
        <f aca="false">IF(J3214&gt;=Assumptions!$B$26,"High",IF(J3214&gt;=Assumptions!$B$27,"Mid","Low"))</f>
        <v>Low</v>
      </c>
      <c r="R3214" s="7" t="str">
        <f aca="false">IF(P3214&gt;=Assumptions!$B$28,"High",IF(P3214&gt;=Assumptions!$B$29,"Mid","Low"))</f>
        <v>Mid</v>
      </c>
      <c r="S3214" s="7" t="str">
        <f aca="false">INDEX(Assumptions!$B$33:$B$41,MATCH(Q3214&amp;"|"&amp;R3214,Assumptions!$A$33:$A$41,0))</f>
        <v>Light Touch</v>
      </c>
      <c r="T3214" s="7" t="n">
        <f aca="false">IF(ISNUMBER(Data_Clean!V3214),J3214*Data_Clean!V3214,0)</f>
        <v>10.096435143</v>
      </c>
    </row>
    <row r="3215" customFormat="false" ht="15" hidden="false" customHeight="false" outlineLevel="0" collapsed="false">
      <c r="A3215" s="15" t="str">
        <f aca="false">Data_Clean!A3215</f>
        <v>CX103211</v>
      </c>
      <c r="B3215" s="14" t="n">
        <f aca="false">Data_Clean!G3215*Assumptions!$B$5</f>
        <v>298.591</v>
      </c>
      <c r="C3215" s="14" t="n">
        <f aca="false">IF(Data_Clean!H3215="",0,Data_Clean!H3215)*Assumptions!$B$6</f>
        <v>1056.74676</v>
      </c>
      <c r="D3215" s="14" t="n">
        <f aca="false">Data_Clean!I3215*Assumptions!$B$7</f>
        <v>0</v>
      </c>
      <c r="E3215" s="14" t="n">
        <f aca="false">Data_Clean!J3215*Assumptions!$B$8</f>
        <v>0</v>
      </c>
      <c r="F3215" s="14" t="n">
        <f aca="false">Data_Clean!K3215*Assumptions!$B$9</f>
        <v>1612.6</v>
      </c>
      <c r="G3215" s="14" t="n">
        <f aca="false">Data_Clean!L3215*Assumptions!$B$10</f>
        <v>0</v>
      </c>
      <c r="H3215" s="14" t="n">
        <f aca="false">IF(OR(Data_Clean!M3215="",Data_Clean!N3215=""),0,Data_Clean!M3215*Data_Clean!N3215/100)*Assumptions!$B$13*Assumptions!$B$11</f>
        <v>0</v>
      </c>
      <c r="I3215" s="14" t="n">
        <f aca="false">Data_Clean!O3215*4*Assumptions!$B$12</f>
        <v>0</v>
      </c>
      <c r="J3215" s="14" t="n">
        <f aca="false">SUM(B3215:I3215)</f>
        <v>2967.93776</v>
      </c>
      <c r="K3215" s="16" t="n">
        <f aca="false">IF(Data_Clean!P3215="","",Assumptions!$B$15*0.5^(Data_Clean!P3215/Assumptions!$B$20))</f>
        <v>24.9371368842836</v>
      </c>
      <c r="L3215" s="16" t="n">
        <f aca="false">Assumptions!$B$16*MIN(1,LN(1+Data_Clean!Q3215)/LN(1+Assumptions!$B$21))</f>
        <v>14.0427143261215</v>
      </c>
      <c r="M3215" s="16" t="n">
        <f aca="false">Assumptions!$B$17*(0.6*MIN(1,Data_Clean!R3215/Assumptions!$B$22)+0.4*IF(Data_Clean!S3215="",0,Data_Clean!S3215))</f>
        <v>9.408</v>
      </c>
      <c r="N3215" s="16" t="n">
        <f aca="false">Assumptions!$B$18*MIN(1,(Data_Clean!F3215-1)/Assumptions!$B$23)</f>
        <v>10</v>
      </c>
      <c r="O3215" s="16" t="n">
        <f aca="false">Assumptions!$B$19*(0.4*IF(Data_Clean!E3215="",0,MIN(1,Data_Clean!E3215/12/Assumptions!$B$24))+0.35*IF(Data_Clean!D3215="Y",1,0)+0.25*(1-MIN(Data_Clean!T3215,3)/3))/IF(Data_Clean!E3215="",0.6,1)</f>
        <v>13.5</v>
      </c>
      <c r="P3215" s="16" t="n">
        <f aca="false">SUM(K3215:O3215)/(Assumptions!$D$5-IF(K3215="",Assumptions!$B$15,0))*100</f>
        <v>71.8878512104052</v>
      </c>
      <c r="Q3215" s="7" t="str">
        <f aca="false">IF(J3215&gt;=Assumptions!$B$26,"High",IF(J3215&gt;=Assumptions!$B$27,"Mid","Low"))</f>
        <v>High</v>
      </c>
      <c r="R3215" s="7" t="str">
        <f aca="false">IF(P3215&gt;=Assumptions!$B$28,"High",IF(P3215&gt;=Assumptions!$B$29,"Mid","Low"))</f>
        <v>High</v>
      </c>
      <c r="S3215" s="7" t="str">
        <f aca="false">INDEX(Assumptions!$B$33:$B$41,MATCH(Q3215&amp;"|"&amp;R3215,Assumptions!$A$33:$A$41,0))</f>
        <v>Premier Advocates</v>
      </c>
      <c r="T3215" s="7" t="n">
        <f aca="false">IF(ISNUMBER(Data_Clean!V3215),J3215*Data_Clean!V3215,0)</f>
        <v>64.997836944</v>
      </c>
    </row>
    <row r="3216" customFormat="false" ht="15" hidden="false" customHeight="false" outlineLevel="0" collapsed="false">
      <c r="A3216" s="15" t="str">
        <f aca="false">Data_Clean!A3216</f>
        <v>CX103212</v>
      </c>
      <c r="B3216" s="14" t="n">
        <f aca="false">Data_Clean!G3216*Assumptions!$B$5</f>
        <v>441.87525</v>
      </c>
      <c r="C3216" s="14" t="n">
        <f aca="false">IF(Data_Clean!H3216="",0,Data_Clean!H3216)*Assumptions!$B$6</f>
        <v>389.43864</v>
      </c>
      <c r="D3216" s="14" t="n">
        <f aca="false">Data_Clean!I3216*Assumptions!$B$7</f>
        <v>0</v>
      </c>
      <c r="E3216" s="14" t="n">
        <f aca="false">Data_Clean!J3216*Assumptions!$B$8</f>
        <v>0</v>
      </c>
      <c r="F3216" s="14" t="n">
        <f aca="false">Data_Clean!K3216*Assumptions!$B$9</f>
        <v>0</v>
      </c>
      <c r="G3216" s="14" t="n">
        <f aca="false">Data_Clean!L3216*Assumptions!$B$10</f>
        <v>0</v>
      </c>
      <c r="H3216" s="14" t="n">
        <f aca="false">IF(OR(Data_Clean!M3216="",Data_Clean!N3216=""),0,Data_Clean!M3216*Data_Clean!N3216/100)*Assumptions!$B$13*Assumptions!$B$11</f>
        <v>0</v>
      </c>
      <c r="I3216" s="14" t="n">
        <f aca="false">Data_Clean!O3216*4*Assumptions!$B$12</f>
        <v>0</v>
      </c>
      <c r="J3216" s="14" t="n">
        <f aca="false">SUM(B3216:I3216)</f>
        <v>831.31389</v>
      </c>
      <c r="K3216" s="16" t="n">
        <f aca="false">IF(Data_Clean!P3216="","",Assumptions!$B$15*0.5^(Data_Clean!P3216/Assumptions!$B$20))</f>
        <v>23.811015779523</v>
      </c>
      <c r="L3216" s="16" t="n">
        <f aca="false">Assumptions!$B$16*MIN(1,LN(1+Data_Clean!Q3216)/LN(1+Assumptions!$B$21))</f>
        <v>17.0747430409834</v>
      </c>
      <c r="M3216" s="16" t="n">
        <f aca="false">Assumptions!$B$17*(0.6*MIN(1,Data_Clean!R3216/Assumptions!$B$22)+0.4*IF(Data_Clean!S3216="",0,Data_Clean!S3216))</f>
        <v>3.612</v>
      </c>
      <c r="N3216" s="16" t="n">
        <f aca="false">Assumptions!$B$18*MIN(1,(Data_Clean!F3216-1)/Assumptions!$B$23)</f>
        <v>10</v>
      </c>
      <c r="O3216" s="16" t="n">
        <f aca="false">Assumptions!$B$19*(0.4*IF(Data_Clean!E3216="",0,MIN(1,Data_Clean!E3216/12/Assumptions!$B$24))+0.35*IF(Data_Clean!D3216="Y",1,0)+0.25*(1-MIN(Data_Clean!T3216,3)/3))/IF(Data_Clean!E3216="",0.6,1)</f>
        <v>7.8</v>
      </c>
      <c r="P3216" s="16" t="n">
        <f aca="false">SUM(K3216:O3216)/(Assumptions!$D$5-IF(K3216="",Assumptions!$B$15,0))*100</f>
        <v>62.2977588205064</v>
      </c>
      <c r="Q3216" s="7" t="str">
        <f aca="false">IF(J3216&gt;=Assumptions!$B$26,"High",IF(J3216&gt;=Assumptions!$B$27,"Mid","Low"))</f>
        <v>Mid</v>
      </c>
      <c r="R3216" s="7" t="str">
        <f aca="false">IF(P3216&gt;=Assumptions!$B$28,"High",IF(P3216&gt;=Assumptions!$B$29,"Mid","Low"))</f>
        <v>Mid</v>
      </c>
      <c r="S3216" s="7" t="str">
        <f aca="false">INDEX(Assumptions!$B$33:$B$41,MATCH(Q3216&amp;"|"&amp;R3216,Assumptions!$A$33:$A$41,0))</f>
        <v>Established Core</v>
      </c>
      <c r="T3216" s="7" t="n">
        <f aca="false">IF(ISNUMBER(Data_Clean!V3216),J3216*Data_Clean!V3216,0)</f>
        <v>42.313877001</v>
      </c>
    </row>
    <row r="3217" customFormat="false" ht="15" hidden="false" customHeight="false" outlineLevel="0" collapsed="false">
      <c r="A3217" s="15" t="str">
        <f aca="false">Data_Clean!A3217</f>
        <v>CX103213</v>
      </c>
      <c r="B3217" s="14" t="n">
        <f aca="false">Data_Clean!G3217*Assumptions!$B$5</f>
        <v>490.6295</v>
      </c>
      <c r="C3217" s="14" t="n">
        <f aca="false">IF(Data_Clean!H3217="",0,Data_Clean!H3217)*Assumptions!$B$6</f>
        <v>632.7984</v>
      </c>
      <c r="D3217" s="14" t="n">
        <f aca="false">Data_Clean!I3217*Assumptions!$B$7</f>
        <v>0</v>
      </c>
      <c r="E3217" s="14" t="n">
        <f aca="false">Data_Clean!J3217*Assumptions!$B$8</f>
        <v>929.777175</v>
      </c>
      <c r="F3217" s="14" t="n">
        <f aca="false">Data_Clean!K3217*Assumptions!$B$9</f>
        <v>6025.8</v>
      </c>
      <c r="G3217" s="14" t="n">
        <f aca="false">Data_Clean!L3217*Assumptions!$B$10</f>
        <v>0</v>
      </c>
      <c r="H3217" s="14" t="n">
        <f aca="false">IF(OR(Data_Clean!M3217="",Data_Clean!N3217=""),0,Data_Clean!M3217*Data_Clean!N3217/100)*Assumptions!$B$13*Assumptions!$B$11</f>
        <v>78.57</v>
      </c>
      <c r="I3217" s="14" t="n">
        <f aca="false">Data_Clean!O3217*4*Assumptions!$B$12</f>
        <v>22.35072</v>
      </c>
      <c r="J3217" s="14" t="n">
        <f aca="false">SUM(B3217:I3217)</f>
        <v>8179.925795</v>
      </c>
      <c r="K3217" s="16" t="n">
        <f aca="false">IF(Data_Clean!P3217="","",Assumptions!$B$15*0.5^(Data_Clean!P3217/Assumptions!$B$20))</f>
        <v>10.6066017177982</v>
      </c>
      <c r="L3217" s="16" t="n">
        <f aca="false">Assumptions!$B$16*MIN(1,LN(1+Data_Clean!Q3217)/LN(1+Assumptions!$B$21))</f>
        <v>11.0057238927514</v>
      </c>
      <c r="M3217" s="16" t="n">
        <f aca="false">Assumptions!$B$17*(0.6*MIN(1,Data_Clean!R3217/Assumptions!$B$22)+0.4*IF(Data_Clean!S3217="",0,Data_Clean!S3217))</f>
        <v>1.596</v>
      </c>
      <c r="N3217" s="16" t="n">
        <f aca="false">Assumptions!$B$18*MIN(1,(Data_Clean!F3217-1)/Assumptions!$B$23)</f>
        <v>20</v>
      </c>
      <c r="O3217" s="16" t="n">
        <f aca="false">Assumptions!$B$19*(0.4*IF(Data_Clean!E3217="",0,MIN(1,Data_Clean!E3217/12/Assumptions!$B$24))+0.35*IF(Data_Clean!D3217="Y",1,0)+0.25*(1-MIN(Data_Clean!T3217,3)/3))/IF(Data_Clean!E3217="",0.6,1)</f>
        <v>9.75</v>
      </c>
      <c r="P3217" s="16" t="n">
        <f aca="false">SUM(K3217:O3217)/(Assumptions!$D$5-IF(K3217="",Assumptions!$B$15,0))*100</f>
        <v>52.9583256105496</v>
      </c>
      <c r="Q3217" s="7" t="str">
        <f aca="false">IF(J3217&gt;=Assumptions!$B$26,"High",IF(J3217&gt;=Assumptions!$B$27,"Mid","Low"))</f>
        <v>High</v>
      </c>
      <c r="R3217" s="7" t="str">
        <f aca="false">IF(P3217&gt;=Assumptions!$B$28,"High",IF(P3217&gt;=Assumptions!$B$29,"Mid","Low"))</f>
        <v>Mid</v>
      </c>
      <c r="S3217" s="7" t="str">
        <f aca="false">INDEX(Assumptions!$B$33:$B$41,MATCH(Q3217&amp;"|"&amp;R3217,Assumptions!$A$33:$A$41,0))</f>
        <v>Established Core</v>
      </c>
      <c r="T3217" s="7" t="n">
        <f aca="false">IF(ISNUMBER(Data_Clean!V3217),J3217*Data_Clean!V3217,0)</f>
        <v>431.900081976</v>
      </c>
    </row>
    <row r="3218" customFormat="false" ht="15" hidden="false" customHeight="false" outlineLevel="0" collapsed="false">
      <c r="A3218" s="15" t="str">
        <f aca="false">Data_Clean!A3218</f>
        <v>CX103214</v>
      </c>
      <c r="B3218" s="14" t="n">
        <f aca="false">Data_Clean!G3218*Assumptions!$B$5</f>
        <v>138.88525</v>
      </c>
      <c r="C3218" s="14" t="n">
        <f aca="false">IF(Data_Clean!H3218="",0,Data_Clean!H3218)*Assumptions!$B$6</f>
        <v>252.02916</v>
      </c>
      <c r="D3218" s="14" t="n">
        <f aca="false">Data_Clean!I3218*Assumptions!$B$7</f>
        <v>2712.8</v>
      </c>
      <c r="E3218" s="14" t="n">
        <f aca="false">Data_Clean!J3218*Assumptions!$B$8</f>
        <v>3943.326075</v>
      </c>
      <c r="F3218" s="14" t="n">
        <f aca="false">Data_Clean!K3218*Assumptions!$B$9</f>
        <v>6124.8</v>
      </c>
      <c r="G3218" s="14" t="n">
        <f aca="false">Data_Clean!L3218*Assumptions!$B$10</f>
        <v>0</v>
      </c>
      <c r="H3218" s="14" t="n">
        <f aca="false">IF(OR(Data_Clean!M3218="",Data_Clean!N3218=""),0,Data_Clean!M3218*Data_Clean!N3218/100)*Assumptions!$B$13*Assumptions!$B$11</f>
        <v>465.36</v>
      </c>
      <c r="I3218" s="14" t="n">
        <f aca="false">Data_Clean!O3218*4*Assumptions!$B$12</f>
        <v>0</v>
      </c>
      <c r="J3218" s="14" t="n">
        <f aca="false">SUM(B3218:I3218)</f>
        <v>13637.200485</v>
      </c>
      <c r="K3218" s="16" t="n">
        <f aca="false">IF(Data_Clean!P3218="","",Assumptions!$B$15*0.5^(Data_Clean!P3218/Assumptions!$B$20))</f>
        <v>0.0139869375572815</v>
      </c>
      <c r="L3218" s="16" t="n">
        <f aca="false">Assumptions!$B$16*MIN(1,LN(1+Data_Clean!Q3218)/LN(1+Assumptions!$B$21))</f>
        <v>0</v>
      </c>
      <c r="M3218" s="16" t="n">
        <f aca="false">Assumptions!$B$17*(0.6*MIN(1,Data_Clean!R3218/Assumptions!$B$22)+0.4*IF(Data_Clean!S3218="",0,Data_Clean!S3218))</f>
        <v>0</v>
      </c>
      <c r="N3218" s="16" t="n">
        <f aca="false">Assumptions!$B$18*MIN(1,(Data_Clean!F3218-1)/Assumptions!$B$23)</f>
        <v>20</v>
      </c>
      <c r="O3218" s="16" t="n">
        <f aca="false">Assumptions!$B$19*(0.4*IF(Data_Clean!E3218="",0,MIN(1,Data_Clean!E3218/12/Assumptions!$B$24))+0.35*IF(Data_Clean!D3218="Y",1,0)+0.25*(1-MIN(Data_Clean!T3218,3)/3))/IF(Data_Clean!E3218="",0.6,1)</f>
        <v>11</v>
      </c>
      <c r="P3218" s="16" t="n">
        <f aca="false">SUM(K3218:O3218)/(Assumptions!$D$5-IF(K3218="",Assumptions!$B$15,0))*100</f>
        <v>31.0139869375573</v>
      </c>
      <c r="Q3218" s="7" t="str">
        <f aca="false">IF(J3218&gt;=Assumptions!$B$26,"High",IF(J3218&gt;=Assumptions!$B$27,"Mid","Low"))</f>
        <v>High</v>
      </c>
      <c r="R3218" s="7" t="str">
        <f aca="false">IF(P3218&gt;=Assumptions!$B$28,"High",IF(P3218&gt;=Assumptions!$B$29,"Mid","Low"))</f>
        <v>Low</v>
      </c>
      <c r="S3218" s="7" t="str">
        <f aca="false">INDEX(Assumptions!$B$33:$B$41,MATCH(Q3218&amp;"|"&amp;R3218,Assumptions!$A$33:$A$41,0))</f>
        <v>Affluent Drifters</v>
      </c>
      <c r="T3218" s="7" t="n">
        <f aca="false">IF(ISNUMBER(Data_Clean!V3218),J3218*Data_Clean!V3218,0)</f>
        <v>1321.4447269965</v>
      </c>
    </row>
    <row r="3219" customFormat="false" ht="15" hidden="false" customHeight="false" outlineLevel="0" collapsed="false">
      <c r="A3219" s="15" t="str">
        <f aca="false">Data_Clean!A3219</f>
        <v>CX103215</v>
      </c>
      <c r="B3219" s="14" t="n">
        <f aca="false">Data_Clean!G3219*Assumptions!$B$5</f>
        <v>516.90525</v>
      </c>
      <c r="C3219" s="14" t="n">
        <f aca="false">IF(Data_Clean!H3219="",0,Data_Clean!H3219)*Assumptions!$B$6</f>
        <v>305.304</v>
      </c>
      <c r="D3219" s="14" t="n">
        <f aca="false">Data_Clean!I3219*Assumptions!$B$7</f>
        <v>0</v>
      </c>
      <c r="E3219" s="14" t="n">
        <f aca="false">Data_Clean!J3219*Assumptions!$B$8</f>
        <v>0</v>
      </c>
      <c r="F3219" s="14" t="n">
        <f aca="false">Data_Clean!K3219*Assumptions!$B$9</f>
        <v>0</v>
      </c>
      <c r="G3219" s="14" t="n">
        <f aca="false">Data_Clean!L3219*Assumptions!$B$10</f>
        <v>0</v>
      </c>
      <c r="H3219" s="14" t="n">
        <f aca="false">IF(OR(Data_Clean!M3219="",Data_Clean!N3219=""),0,Data_Clean!M3219*Data_Clean!N3219/100)*Assumptions!$B$13*Assumptions!$B$11</f>
        <v>276.108</v>
      </c>
      <c r="I3219" s="14" t="n">
        <f aca="false">Data_Clean!O3219*4*Assumptions!$B$12</f>
        <v>28.82016</v>
      </c>
      <c r="J3219" s="14" t="n">
        <f aca="false">SUM(B3219:I3219)</f>
        <v>1127.13741</v>
      </c>
      <c r="K3219" s="16" t="n">
        <f aca="false">IF(Data_Clean!P3219="","",Assumptions!$B$15*0.5^(Data_Clean!P3219/Assumptions!$B$20))</f>
        <v>26.1165168988837</v>
      </c>
      <c r="L3219" s="16" t="n">
        <f aca="false">Assumptions!$B$16*MIN(1,LN(1+Data_Clean!Q3219)/LN(1+Assumptions!$B$21))</f>
        <v>16.7118774147124</v>
      </c>
      <c r="M3219" s="16" t="n">
        <f aca="false">Assumptions!$B$17*(0.6*MIN(1,Data_Clean!R3219/Assumptions!$B$22)+0.4*IF(Data_Clean!S3219="",0,Data_Clean!S3219))</f>
        <v>9.78</v>
      </c>
      <c r="N3219" s="16" t="n">
        <f aca="false">Assumptions!$B$18*MIN(1,(Data_Clean!F3219-1)/Assumptions!$B$23)</f>
        <v>15</v>
      </c>
      <c r="O3219" s="16" t="n">
        <f aca="false">Assumptions!$B$19*(0.4*IF(Data_Clean!E3219="",0,MIN(1,Data_Clean!E3219/12/Assumptions!$B$24))+0.35*IF(Data_Clean!D3219="Y",1,0)+0.25*(1-MIN(Data_Clean!T3219,3)/3))/IF(Data_Clean!E3219="",0.6,1)</f>
        <v>14.8</v>
      </c>
      <c r="P3219" s="16" t="n">
        <f aca="false">SUM(K3219:O3219)/(Assumptions!$D$5-IF(K3219="",Assumptions!$B$15,0))*100</f>
        <v>82.4083943135961</v>
      </c>
      <c r="Q3219" s="7" t="str">
        <f aca="false">IF(J3219&gt;=Assumptions!$B$26,"High",IF(J3219&gt;=Assumptions!$B$27,"Mid","Low"))</f>
        <v>Mid</v>
      </c>
      <c r="R3219" s="7" t="str">
        <f aca="false">IF(P3219&gt;=Assumptions!$B$28,"High",IF(P3219&gt;=Assumptions!$B$29,"Mid","Low"))</f>
        <v>High</v>
      </c>
      <c r="S3219" s="7" t="str">
        <f aca="false">INDEX(Assumptions!$B$33:$B$41,MATCH(Q3219&amp;"|"&amp;R3219,Assumptions!$A$33:$A$41,0))</f>
        <v>Engaged Builders</v>
      </c>
      <c r="T3219" s="7" t="n">
        <f aca="false">IF(ISNUMBER(Data_Clean!V3219),J3219*Data_Clean!V3219,0)</f>
        <v>17.132488632</v>
      </c>
    </row>
    <row r="3220" customFormat="false" ht="15" hidden="false" customHeight="false" outlineLevel="0" collapsed="false">
      <c r="A3220" s="15" t="str">
        <f aca="false">Data_Clean!A3220</f>
        <v>CX103216</v>
      </c>
      <c r="B3220" s="14" t="n">
        <f aca="false">Data_Clean!G3220*Assumptions!$B$5</f>
        <v>82.4115</v>
      </c>
      <c r="C3220" s="14" t="n">
        <f aca="false">IF(Data_Clean!H3220="",0,Data_Clean!H3220)*Assumptions!$B$6</f>
        <v>231.246</v>
      </c>
      <c r="D3220" s="14" t="n">
        <f aca="false">Data_Clean!I3220*Assumptions!$B$7</f>
        <v>0</v>
      </c>
      <c r="E3220" s="14" t="n">
        <f aca="false">Data_Clean!J3220*Assumptions!$B$8</f>
        <v>0</v>
      </c>
      <c r="F3220" s="14" t="n">
        <f aca="false">Data_Clean!K3220*Assumptions!$B$9</f>
        <v>0</v>
      </c>
      <c r="G3220" s="14" t="n">
        <f aca="false">Data_Clean!L3220*Assumptions!$B$10</f>
        <v>0</v>
      </c>
      <c r="H3220" s="14" t="n">
        <f aca="false">IF(OR(Data_Clean!M3220="",Data_Clean!N3220=""),0,Data_Clean!M3220*Data_Clean!N3220/100)*Assumptions!$B$13*Assumptions!$B$11</f>
        <v>71.136</v>
      </c>
      <c r="I3220" s="14" t="n">
        <f aca="false">Data_Clean!O3220*4*Assumptions!$B$12</f>
        <v>8.12688</v>
      </c>
      <c r="J3220" s="14" t="n">
        <f aca="false">SUM(B3220:I3220)</f>
        <v>392.92038</v>
      </c>
      <c r="K3220" s="16" t="n">
        <f aca="false">IF(Data_Clean!P3220="","",Assumptions!$B$15*0.5^(Data_Clean!P3220/Assumptions!$B$20))</f>
        <v>24.9371368842836</v>
      </c>
      <c r="L3220" s="16" t="n">
        <f aca="false">Assumptions!$B$16*MIN(1,LN(1+Data_Clean!Q3220)/LN(1+Assumptions!$B$21))</f>
        <v>14.9444347261843</v>
      </c>
      <c r="M3220" s="16" t="n">
        <f aca="false">Assumptions!$B$17*(0.6*MIN(1,Data_Clean!R3220/Assumptions!$B$22)+0.4*IF(Data_Clean!S3220="",0,Data_Clean!S3220))</f>
        <v>12.966</v>
      </c>
      <c r="N3220" s="16" t="n">
        <f aca="false">Assumptions!$B$18*MIN(1,(Data_Clean!F3220-1)/Assumptions!$B$23)</f>
        <v>10</v>
      </c>
      <c r="O3220" s="16" t="n">
        <f aca="false">Assumptions!$B$19*(0.4*IF(Data_Clean!E3220="",0,MIN(1,Data_Clean!E3220/12/Assumptions!$B$24))+0.35*IF(Data_Clean!D3220="Y",1,0)+0.25*(1-MIN(Data_Clean!T3220,3)/3))/IF(Data_Clean!E3220="",0.6,1)</f>
        <v>2.7</v>
      </c>
      <c r="P3220" s="16" t="n">
        <f aca="false">SUM(K3220:O3220)/(Assumptions!$D$5-IF(K3220="",Assumptions!$B$15,0))*100</f>
        <v>65.5475716104679</v>
      </c>
      <c r="Q3220" s="7" t="str">
        <f aca="false">IF(J3220&gt;=Assumptions!$B$26,"High",IF(J3220&gt;=Assumptions!$B$27,"Mid","Low"))</f>
        <v>Low</v>
      </c>
      <c r="R3220" s="7" t="str">
        <f aca="false">IF(P3220&gt;=Assumptions!$B$28,"High",IF(P3220&gt;=Assumptions!$B$29,"Mid","Low"))</f>
        <v>Mid</v>
      </c>
      <c r="S3220" s="7" t="str">
        <f aca="false">INDEX(Assumptions!$B$33:$B$41,MATCH(Q3220&amp;"|"&amp;R3220,Assumptions!$A$33:$A$41,0))</f>
        <v>Light Touch</v>
      </c>
      <c r="T3220" s="7" t="n">
        <f aca="false">IF(ISNUMBER(Data_Clean!V3220),J3220*Data_Clean!V3220,0)</f>
        <v>56.894871024</v>
      </c>
    </row>
    <row r="3221" customFormat="false" ht="15" hidden="false" customHeight="false" outlineLevel="0" collapsed="false">
      <c r="A3221" s="15" t="str">
        <f aca="false">Data_Clean!A3221</f>
        <v>CX103217</v>
      </c>
      <c r="B3221" s="14" t="n">
        <f aca="false">Data_Clean!G3221*Assumptions!$B$5</f>
        <v>113.61075</v>
      </c>
      <c r="C3221" s="14" t="n">
        <f aca="false">IF(Data_Clean!H3221="",0,Data_Clean!H3221)*Assumptions!$B$6</f>
        <v>363.35112</v>
      </c>
      <c r="D3221" s="14" t="n">
        <f aca="false">Data_Clean!I3221*Assumptions!$B$7</f>
        <v>640.8</v>
      </c>
      <c r="E3221" s="14" t="n">
        <f aca="false">Data_Clean!J3221*Assumptions!$B$8</f>
        <v>0</v>
      </c>
      <c r="F3221" s="14" t="n">
        <f aca="false">Data_Clean!K3221*Assumptions!$B$9</f>
        <v>0</v>
      </c>
      <c r="G3221" s="14" t="n">
        <f aca="false">Data_Clean!L3221*Assumptions!$B$10</f>
        <v>0</v>
      </c>
      <c r="H3221" s="14" t="n">
        <f aca="false">IF(OR(Data_Clean!M3221="",Data_Clean!N3221=""),0,Data_Clean!M3221*Data_Clean!N3221/100)*Assumptions!$B$13*Assumptions!$B$11</f>
        <v>302.148</v>
      </c>
      <c r="I3221" s="14" t="n">
        <f aca="false">Data_Clean!O3221*4*Assumptions!$B$12</f>
        <v>10.34928</v>
      </c>
      <c r="J3221" s="14" t="n">
        <f aca="false">SUM(B3221:I3221)</f>
        <v>1430.25915</v>
      </c>
      <c r="K3221" s="16" t="n">
        <f aca="false">IF(Data_Clean!P3221="","",Assumptions!$B$15*0.5^(Data_Clean!P3221/Assumptions!$B$20))</f>
        <v>16.0766019380444</v>
      </c>
      <c r="L3221" s="16" t="n">
        <f aca="false">Assumptions!$B$16*MIN(1,LN(1+Data_Clean!Q3221)/LN(1+Assumptions!$B$21))</f>
        <v>12.2792642888455</v>
      </c>
      <c r="M3221" s="16" t="n">
        <f aca="false">Assumptions!$B$17*(0.6*MIN(1,Data_Clean!R3221/Assumptions!$B$22)+0.4*IF(Data_Clean!S3221="",0,Data_Clean!S3221))</f>
        <v>4.29</v>
      </c>
      <c r="N3221" s="16" t="n">
        <f aca="false">Assumptions!$B$18*MIN(1,(Data_Clean!F3221-1)/Assumptions!$B$23)</f>
        <v>15</v>
      </c>
      <c r="O3221" s="16" t="n">
        <f aca="false">Assumptions!$B$19*(0.4*IF(Data_Clean!E3221="",0,MIN(1,Data_Clean!E3221/12/Assumptions!$B$24))+0.35*IF(Data_Clean!D3221="Y",1,0)+0.25*(1-MIN(Data_Clean!T3221,3)/3))/IF(Data_Clean!E3221="",0.6,1)</f>
        <v>4.2</v>
      </c>
      <c r="P3221" s="16" t="n">
        <f aca="false">SUM(K3221:O3221)/(Assumptions!$D$5-IF(K3221="",Assumptions!$B$15,0))*100</f>
        <v>51.8458662268899</v>
      </c>
      <c r="Q3221" s="7" t="str">
        <f aca="false">IF(J3221&gt;=Assumptions!$B$26,"High",IF(J3221&gt;=Assumptions!$B$27,"Mid","Low"))</f>
        <v>Mid</v>
      </c>
      <c r="R3221" s="7" t="str">
        <f aca="false">IF(P3221&gt;=Assumptions!$B$28,"High",IF(P3221&gt;=Assumptions!$B$29,"Mid","Low"))</f>
        <v>Mid</v>
      </c>
      <c r="S3221" s="7" t="str">
        <f aca="false">INDEX(Assumptions!$B$33:$B$41,MATCH(Q3221&amp;"|"&amp;R3221,Assumptions!$A$33:$A$41,0))</f>
        <v>Established Core</v>
      </c>
      <c r="T3221" s="7" t="n">
        <f aca="false">IF(ISNUMBER(Data_Clean!V3221),J3221*Data_Clean!V3221,0)</f>
        <v>117.710328045</v>
      </c>
    </row>
    <row r="3222" customFormat="false" ht="15" hidden="false" customHeight="false" outlineLevel="0" collapsed="false">
      <c r="A3222" s="15" t="str">
        <f aca="false">Data_Clean!A3222</f>
        <v>CX103218</v>
      </c>
      <c r="B3222" s="14" t="n">
        <f aca="false">Data_Clean!G3222*Assumptions!$B$5</f>
        <v>492.07475</v>
      </c>
      <c r="C3222" s="14" t="n">
        <f aca="false">IF(Data_Clean!H3222="",0,Data_Clean!H3222)*Assumptions!$B$6</f>
        <v>418.8468</v>
      </c>
      <c r="D3222" s="14" t="n">
        <f aca="false">Data_Clean!I3222*Assumptions!$B$7</f>
        <v>0</v>
      </c>
      <c r="E3222" s="14" t="n">
        <f aca="false">Data_Clean!J3222*Assumptions!$B$8</f>
        <v>0</v>
      </c>
      <c r="F3222" s="14" t="n">
        <f aca="false">Data_Clean!K3222*Assumptions!$B$9</f>
        <v>1653.3</v>
      </c>
      <c r="G3222" s="14" t="n">
        <f aca="false">Data_Clean!L3222*Assumptions!$B$10</f>
        <v>0</v>
      </c>
      <c r="H3222" s="14" t="n">
        <f aca="false">IF(OR(Data_Clean!M3222="",Data_Clean!N3222=""),0,Data_Clean!M3222*Data_Clean!N3222/100)*Assumptions!$B$13*Assumptions!$B$11</f>
        <v>53.856</v>
      </c>
      <c r="I3222" s="14" t="n">
        <f aca="false">Data_Clean!O3222*4*Assumptions!$B$12</f>
        <v>41.75952</v>
      </c>
      <c r="J3222" s="14" t="n">
        <f aca="false">SUM(B3222:I3222)</f>
        <v>2659.83707</v>
      </c>
      <c r="K3222" s="16" t="n">
        <f aca="false">IF(Data_Clean!P3222="","",Assumptions!$B$15*0.5^(Data_Clean!P3222/Assumptions!$B$20))</f>
        <v>26.1165168988837</v>
      </c>
      <c r="L3222" s="16" t="n">
        <f aca="false">Assumptions!$B$16*MIN(1,LN(1+Data_Clean!Q3222)/LN(1+Assumptions!$B$21))</f>
        <v>12.2792642888455</v>
      </c>
      <c r="M3222" s="16" t="n">
        <f aca="false">Assumptions!$B$17*(0.6*MIN(1,Data_Clean!R3222/Assumptions!$B$22)+0.4*IF(Data_Clean!S3222="",0,Data_Clean!S3222))</f>
        <v>11.358</v>
      </c>
      <c r="N3222" s="16" t="n">
        <f aca="false">Assumptions!$B$18*MIN(1,(Data_Clean!F3222-1)/Assumptions!$B$23)</f>
        <v>20</v>
      </c>
      <c r="O3222" s="16" t="n">
        <f aca="false">Assumptions!$B$19*(0.4*IF(Data_Clean!E3222="",0,MIN(1,Data_Clean!E3222/12/Assumptions!$B$24))+0.35*IF(Data_Clean!D3222="Y",1,0)+0.25*(1-MIN(Data_Clean!T3222,3)/3))/IF(Data_Clean!E3222="",0.6,1)</f>
        <v>9.75</v>
      </c>
      <c r="P3222" s="16" t="n">
        <f aca="false">SUM(K3222:O3222)/(Assumptions!$D$5-IF(K3222="",Assumptions!$B$15,0))*100</f>
        <v>79.5037811877292</v>
      </c>
      <c r="Q3222" s="7" t="str">
        <f aca="false">IF(J3222&gt;=Assumptions!$B$26,"High",IF(J3222&gt;=Assumptions!$B$27,"Mid","Low"))</f>
        <v>High</v>
      </c>
      <c r="R3222" s="7" t="str">
        <f aca="false">IF(P3222&gt;=Assumptions!$B$28,"High",IF(P3222&gt;=Assumptions!$B$29,"Mid","Low"))</f>
        <v>High</v>
      </c>
      <c r="S3222" s="7" t="str">
        <f aca="false">INDEX(Assumptions!$B$33:$B$41,MATCH(Q3222&amp;"|"&amp;R3222,Assumptions!$A$33:$A$41,0))</f>
        <v>Premier Advocates</v>
      </c>
      <c r="T3222" s="7" t="n">
        <f aca="false">IF(ISNUMBER(Data_Clean!V3222),J3222*Data_Clean!V3222,0)</f>
        <v>119.160700736</v>
      </c>
    </row>
    <row r="3223" customFormat="false" ht="15" hidden="false" customHeight="false" outlineLevel="0" collapsed="false">
      <c r="A3223" s="15" t="str">
        <f aca="false">Data_Clean!A3223</f>
        <v>CX103219</v>
      </c>
      <c r="B3223" s="14" t="n">
        <f aca="false">Data_Clean!G3223*Assumptions!$B$5</f>
        <v>89.90975</v>
      </c>
      <c r="C3223" s="14" t="n">
        <f aca="false">IF(Data_Clean!H3223="",0,Data_Clean!H3223)*Assumptions!$B$6</f>
        <v>385.86804</v>
      </c>
      <c r="D3223" s="14" t="n">
        <f aca="false">Data_Clean!I3223*Assumptions!$B$7</f>
        <v>0</v>
      </c>
      <c r="E3223" s="14" t="n">
        <f aca="false">Data_Clean!J3223*Assumptions!$B$8</f>
        <v>0</v>
      </c>
      <c r="F3223" s="14" t="n">
        <f aca="false">Data_Clean!K3223*Assumptions!$B$9</f>
        <v>0</v>
      </c>
      <c r="G3223" s="14" t="n">
        <f aca="false">Data_Clean!L3223*Assumptions!$B$10</f>
        <v>0</v>
      </c>
      <c r="H3223" s="14" t="n">
        <f aca="false">IF(OR(Data_Clean!M3223="",Data_Clean!N3223=""),0,Data_Clean!M3223*Data_Clean!N3223/100)*Assumptions!$B$13*Assumptions!$B$11</f>
        <v>0</v>
      </c>
      <c r="I3223" s="14" t="n">
        <f aca="false">Data_Clean!O3223*4*Assumptions!$B$12</f>
        <v>0</v>
      </c>
      <c r="J3223" s="14" t="n">
        <f aca="false">SUM(B3223:I3223)</f>
        <v>475.77779</v>
      </c>
      <c r="K3223" s="16" t="n">
        <f aca="false">IF(Data_Clean!P3223="","",Assumptions!$B$15*0.5^(Data_Clean!P3223/Assumptions!$B$20))</f>
        <v>18.4671662001737</v>
      </c>
      <c r="L3223" s="16" t="n">
        <f aca="false">Assumptions!$B$16*MIN(1,LN(1+Data_Clean!Q3223)/LN(1+Assumptions!$B$21))</f>
        <v>11.0057238927514</v>
      </c>
      <c r="M3223" s="16" t="n">
        <f aca="false">Assumptions!$B$17*(0.6*MIN(1,Data_Clean!R3223/Assumptions!$B$22)+0.4*IF(Data_Clean!S3223="",0,Data_Clean!S3223))</f>
        <v>9.144</v>
      </c>
      <c r="N3223" s="16" t="n">
        <f aca="false">Assumptions!$B$18*MIN(1,(Data_Clean!F3223-1)/Assumptions!$B$23)</f>
        <v>5</v>
      </c>
      <c r="O3223" s="16" t="n">
        <f aca="false">Assumptions!$B$19*(0.4*IF(Data_Clean!E3223="",0,MIN(1,Data_Clean!E3223/12/Assumptions!$B$24))+0.35*IF(Data_Clean!D3223="Y",1,0)+0.25*(1-MIN(Data_Clean!T3223,3)/3))/IF(Data_Clean!E3223="",0.6,1)</f>
        <v>8.45</v>
      </c>
      <c r="P3223" s="16" t="n">
        <f aca="false">SUM(K3223:O3223)/(Assumptions!$D$5-IF(K3223="",Assumptions!$B$15,0))*100</f>
        <v>52.0668900929251</v>
      </c>
      <c r="Q3223" s="7" t="str">
        <f aca="false">IF(J3223&gt;=Assumptions!$B$26,"High",IF(J3223&gt;=Assumptions!$B$27,"Mid","Low"))</f>
        <v>Mid</v>
      </c>
      <c r="R3223" s="7" t="str">
        <f aca="false">IF(P3223&gt;=Assumptions!$B$28,"High",IF(P3223&gt;=Assumptions!$B$29,"Mid","Low"))</f>
        <v>Mid</v>
      </c>
      <c r="S3223" s="7" t="str">
        <f aca="false">INDEX(Assumptions!$B$33:$B$41,MATCH(Q3223&amp;"|"&amp;R3223,Assumptions!$A$33:$A$41,0))</f>
        <v>Established Core</v>
      </c>
      <c r="T3223" s="7" t="n">
        <f aca="false">IF(ISNUMBER(Data_Clean!V3223),J3223*Data_Clean!V3223,0)</f>
        <v>60.090734877</v>
      </c>
    </row>
    <row r="3224" customFormat="false" ht="15" hidden="false" customHeight="false" outlineLevel="0" collapsed="false">
      <c r="A3224" s="15" t="str">
        <f aca="false">Data_Clean!A3224</f>
        <v>CX103220</v>
      </c>
      <c r="B3224" s="14" t="n">
        <f aca="false">Data_Clean!G3224*Assumptions!$B$5</f>
        <v>55.30125</v>
      </c>
      <c r="C3224" s="14" t="n">
        <f aca="false">IF(Data_Clean!H3224="",0,Data_Clean!H3224)*Assumptions!$B$6</f>
        <v>2783.51232</v>
      </c>
      <c r="D3224" s="14" t="n">
        <f aca="false">Data_Clean!I3224*Assumptions!$B$7</f>
        <v>604.8</v>
      </c>
      <c r="E3224" s="14" t="n">
        <f aca="false">Data_Clean!J3224*Assumptions!$B$8</f>
        <v>0</v>
      </c>
      <c r="F3224" s="14" t="n">
        <f aca="false">Data_Clean!K3224*Assumptions!$B$9</f>
        <v>2781.9</v>
      </c>
      <c r="G3224" s="14" t="n">
        <f aca="false">Data_Clean!L3224*Assumptions!$B$10</f>
        <v>0</v>
      </c>
      <c r="H3224" s="14" t="n">
        <f aca="false">IF(OR(Data_Clean!M3224="",Data_Clean!N3224=""),0,Data_Clean!M3224*Data_Clean!N3224/100)*Assumptions!$B$13*Assumptions!$B$11</f>
        <v>296.442</v>
      </c>
      <c r="I3224" s="14" t="n">
        <f aca="false">Data_Clean!O3224*4*Assumptions!$B$12</f>
        <v>0</v>
      </c>
      <c r="J3224" s="14" t="n">
        <f aca="false">SUM(B3224:I3224)</f>
        <v>6521.95557</v>
      </c>
      <c r="K3224" s="16" t="n">
        <f aca="false">IF(Data_Clean!P3224="","",Assumptions!$B$15*0.5^(Data_Clean!P3224/Assumptions!$B$20))</f>
        <v>0.281958992831746</v>
      </c>
      <c r="L3224" s="16" t="n">
        <f aca="false">Assumptions!$B$16*MIN(1,LN(1+Data_Clean!Q3224)/LN(1+Assumptions!$B$21))</f>
        <v>0</v>
      </c>
      <c r="M3224" s="16" t="n">
        <f aca="false">Assumptions!$B$17*(0.6*MIN(1,Data_Clean!R3224/Assumptions!$B$22)+0.4*IF(Data_Clean!S3224="",0,Data_Clean!S3224))</f>
        <v>0</v>
      </c>
      <c r="N3224" s="16" t="n">
        <f aca="false">Assumptions!$B$18*MIN(1,(Data_Clean!F3224-1)/Assumptions!$B$23)</f>
        <v>20</v>
      </c>
      <c r="O3224" s="16" t="n">
        <f aca="false">Assumptions!$B$19*(0.4*IF(Data_Clean!E3224="",0,MIN(1,Data_Clean!E3224/12/Assumptions!$B$24))+0.35*IF(Data_Clean!D3224="Y",1,0)+0.25*(1-MIN(Data_Clean!T3224,3)/3))/IF(Data_Clean!E3224="",0.6,1)</f>
        <v>9.75</v>
      </c>
      <c r="P3224" s="16" t="n">
        <f aca="false">SUM(K3224:O3224)/(Assumptions!$D$5-IF(K3224="",Assumptions!$B$15,0))*100</f>
        <v>30.0319589928317</v>
      </c>
      <c r="Q3224" s="7" t="str">
        <f aca="false">IF(J3224&gt;=Assumptions!$B$26,"High",IF(J3224&gt;=Assumptions!$B$27,"Mid","Low"))</f>
        <v>High</v>
      </c>
      <c r="R3224" s="7" t="str">
        <f aca="false">IF(P3224&gt;=Assumptions!$B$28,"High",IF(P3224&gt;=Assumptions!$B$29,"Mid","Low"))</f>
        <v>Low</v>
      </c>
      <c r="S3224" s="7" t="str">
        <f aca="false">INDEX(Assumptions!$B$33:$B$41,MATCH(Q3224&amp;"|"&amp;R3224,Assumptions!$A$33:$A$41,0))</f>
        <v>Affluent Drifters</v>
      </c>
      <c r="T3224" s="7" t="n">
        <f aca="false">IF(ISNUMBER(Data_Clean!V3224),J3224*Data_Clean!V3224,0)</f>
        <v>1014.816286692</v>
      </c>
    </row>
    <row r="3225" customFormat="false" ht="15" hidden="false" customHeight="false" outlineLevel="0" collapsed="false">
      <c r="A3225" s="15" t="str">
        <f aca="false">Data_Clean!A3225</f>
        <v>CX103221</v>
      </c>
      <c r="B3225" s="14" t="n">
        <f aca="false">Data_Clean!G3225*Assumptions!$B$5</f>
        <v>75.70075</v>
      </c>
      <c r="C3225" s="14" t="n">
        <f aca="false">IF(Data_Clean!H3225="",0,Data_Clean!H3225)*Assumptions!$B$6</f>
        <v>0</v>
      </c>
      <c r="D3225" s="14" t="n">
        <f aca="false">Data_Clean!I3225*Assumptions!$B$7</f>
        <v>0</v>
      </c>
      <c r="E3225" s="14" t="n">
        <f aca="false">Data_Clean!J3225*Assumptions!$B$8</f>
        <v>0</v>
      </c>
      <c r="F3225" s="14" t="n">
        <f aca="false">Data_Clean!K3225*Assumptions!$B$9</f>
        <v>0</v>
      </c>
      <c r="G3225" s="14" t="n">
        <f aca="false">Data_Clean!L3225*Assumptions!$B$10</f>
        <v>0</v>
      </c>
      <c r="H3225" s="14" t="n">
        <f aca="false">IF(OR(Data_Clean!M3225="",Data_Clean!N3225=""),0,Data_Clean!M3225*Data_Clean!N3225/100)*Assumptions!$B$13*Assumptions!$B$11</f>
        <v>0</v>
      </c>
      <c r="I3225" s="14" t="n">
        <f aca="false">Data_Clean!O3225*4*Assumptions!$B$12</f>
        <v>0</v>
      </c>
      <c r="J3225" s="14" t="n">
        <f aca="false">SUM(B3225:I3225)</f>
        <v>75.70075</v>
      </c>
      <c r="K3225" s="16" t="n">
        <f aca="false">IF(Data_Clean!P3225="","",Assumptions!$B$15*0.5^(Data_Clean!P3225/Assumptions!$B$20))</f>
        <v>28.6452481173125</v>
      </c>
      <c r="L3225" s="16" t="n">
        <f aca="false">Assumptions!$B$16*MIN(1,LN(1+Data_Clean!Q3225)/LN(1+Assumptions!$B$21))</f>
        <v>12.0537864630054</v>
      </c>
      <c r="M3225" s="16" t="n">
        <f aca="false">Assumptions!$B$17*(0.6*MIN(1,Data_Clean!R3225/Assumptions!$B$22)+0.4*IF(Data_Clean!S3225="",0,Data_Clean!S3225))</f>
        <v>10.338</v>
      </c>
      <c r="N3225" s="16" t="n">
        <f aca="false">Assumptions!$B$18*MIN(1,(Data_Clean!F3225-1)/Assumptions!$B$23)</f>
        <v>5</v>
      </c>
      <c r="O3225" s="16" t="n">
        <f aca="false">Assumptions!$B$19*(0.4*IF(Data_Clean!E3225="",0,MIN(1,Data_Clean!E3225/12/Assumptions!$B$24))+0.35*IF(Data_Clean!D3225="Y",1,0)+0.25*(1-MIN(Data_Clean!T3225,3)/3))/IF(Data_Clean!E3225="",0.6,1)</f>
        <v>2.65</v>
      </c>
      <c r="P3225" s="16" t="n">
        <f aca="false">SUM(K3225:O3225)/(Assumptions!$D$5-IF(K3225="",Assumptions!$B$15,0))*100</f>
        <v>58.6870345803179</v>
      </c>
      <c r="Q3225" s="7" t="str">
        <f aca="false">IF(J3225&gt;=Assumptions!$B$26,"High",IF(J3225&gt;=Assumptions!$B$27,"Mid","Low"))</f>
        <v>Low</v>
      </c>
      <c r="R3225" s="7" t="str">
        <f aca="false">IF(P3225&gt;=Assumptions!$B$28,"High",IF(P3225&gt;=Assumptions!$B$29,"Mid","Low"))</f>
        <v>Mid</v>
      </c>
      <c r="S3225" s="7" t="str">
        <f aca="false">INDEX(Assumptions!$B$33:$B$41,MATCH(Q3225&amp;"|"&amp;R3225,Assumptions!$A$33:$A$41,0))</f>
        <v>Light Touch</v>
      </c>
      <c r="T3225" s="7" t="n">
        <f aca="false">IF(ISNUMBER(Data_Clean!V3225),J3225*Data_Clean!V3225,0)</f>
        <v>13.815386875</v>
      </c>
    </row>
    <row r="3226" customFormat="false" ht="15" hidden="false" customHeight="false" outlineLevel="0" collapsed="false">
      <c r="A3226" s="15" t="str">
        <f aca="false">Data_Clean!A3226</f>
        <v>CX103222</v>
      </c>
      <c r="B3226" s="14" t="n">
        <f aca="false">Data_Clean!G3226*Assumptions!$B$5</f>
        <v>317.0155</v>
      </c>
      <c r="C3226" s="14" t="n">
        <f aca="false">IF(Data_Clean!H3226="",0,Data_Clean!H3226)*Assumptions!$B$6</f>
        <v>82.57404</v>
      </c>
      <c r="D3226" s="14" t="n">
        <f aca="false">Data_Clean!I3226*Assumptions!$B$7</f>
        <v>661.6</v>
      </c>
      <c r="E3226" s="14" t="n">
        <f aca="false">Data_Clean!J3226*Assumptions!$B$8</f>
        <v>0</v>
      </c>
      <c r="F3226" s="14" t="n">
        <f aca="false">Data_Clean!K3226*Assumptions!$B$9</f>
        <v>0</v>
      </c>
      <c r="G3226" s="14" t="n">
        <f aca="false">Data_Clean!L3226*Assumptions!$B$10</f>
        <v>0</v>
      </c>
      <c r="H3226" s="14" t="n">
        <f aca="false">IF(OR(Data_Clean!M3226="",Data_Clean!N3226=""),0,Data_Clean!M3226*Data_Clean!N3226/100)*Assumptions!$B$13*Assumptions!$B$11</f>
        <v>671.742</v>
      </c>
      <c r="I3226" s="14" t="n">
        <f aca="false">Data_Clean!O3226*4*Assumptions!$B$12</f>
        <v>30.5232</v>
      </c>
      <c r="J3226" s="14" t="n">
        <f aca="false">SUM(B3226:I3226)</f>
        <v>1763.45474</v>
      </c>
      <c r="K3226" s="16" t="n">
        <f aca="false">IF(Data_Clean!P3226="","",Assumptions!$B$15*0.5^(Data_Clean!P3226/Assumptions!$B$20))</f>
        <v>23.811015779523</v>
      </c>
      <c r="L3226" s="16" t="n">
        <f aca="false">Assumptions!$B$16*MIN(1,LN(1+Data_Clean!Q3226)/LN(1+Assumptions!$B$21))</f>
        <v>11.2934465146257</v>
      </c>
      <c r="M3226" s="16" t="n">
        <f aca="false">Assumptions!$B$17*(0.6*MIN(1,Data_Clean!R3226/Assumptions!$B$22)+0.4*IF(Data_Clean!S3226="",0,Data_Clean!S3226))</f>
        <v>6.918</v>
      </c>
      <c r="N3226" s="16" t="n">
        <f aca="false">Assumptions!$B$18*MIN(1,(Data_Clean!F3226-1)/Assumptions!$B$23)</f>
        <v>15</v>
      </c>
      <c r="O3226" s="16" t="n">
        <f aca="false">Assumptions!$B$19*(0.4*IF(Data_Clean!E3226="",0,MIN(1,Data_Clean!E3226/12/Assumptions!$B$24))+0.35*IF(Data_Clean!D3226="Y",1,0)+0.25*(1-MIN(Data_Clean!T3226,3)/3))/IF(Data_Clean!E3226="",0.6,1)</f>
        <v>8.05</v>
      </c>
      <c r="P3226" s="16" t="n">
        <f aca="false">SUM(K3226:O3226)/(Assumptions!$D$5-IF(K3226="",Assumptions!$B$15,0))*100</f>
        <v>65.0724622941487</v>
      </c>
      <c r="Q3226" s="7" t="str">
        <f aca="false">IF(J3226&gt;=Assumptions!$B$26,"High",IF(J3226&gt;=Assumptions!$B$27,"Mid","Low"))</f>
        <v>High</v>
      </c>
      <c r="R3226" s="7" t="str">
        <f aca="false">IF(P3226&gt;=Assumptions!$B$28,"High",IF(P3226&gt;=Assumptions!$B$29,"Mid","Low"))</f>
        <v>Mid</v>
      </c>
      <c r="S3226" s="7" t="str">
        <f aca="false">INDEX(Assumptions!$B$33:$B$41,MATCH(Q3226&amp;"|"&amp;R3226,Assumptions!$A$33:$A$41,0))</f>
        <v>Established Core</v>
      </c>
      <c r="T3226" s="7" t="n">
        <f aca="false">IF(ISNUMBER(Data_Clean!V3226),J3226*Data_Clean!V3226,0)</f>
        <v>195.038094244</v>
      </c>
    </row>
    <row r="3227" customFormat="false" ht="15" hidden="false" customHeight="false" outlineLevel="0" collapsed="false">
      <c r="A3227" s="15" t="str">
        <f aca="false">Data_Clean!A3227</f>
        <v>CX103223</v>
      </c>
      <c r="B3227" s="14" t="n">
        <f aca="false">Data_Clean!G3227*Assumptions!$B$5</f>
        <v>448.494</v>
      </c>
      <c r="C3227" s="14" t="n">
        <f aca="false">IF(Data_Clean!H3227="",0,Data_Clean!H3227)*Assumptions!$B$6</f>
        <v>88.4232</v>
      </c>
      <c r="D3227" s="14" t="n">
        <f aca="false">Data_Clean!I3227*Assumptions!$B$7</f>
        <v>0</v>
      </c>
      <c r="E3227" s="14" t="n">
        <f aca="false">Data_Clean!J3227*Assumptions!$B$8</f>
        <v>0</v>
      </c>
      <c r="F3227" s="14" t="n">
        <f aca="false">Data_Clean!K3227*Assumptions!$B$9</f>
        <v>1038.4</v>
      </c>
      <c r="G3227" s="14" t="n">
        <f aca="false">Data_Clean!L3227*Assumptions!$B$10</f>
        <v>0</v>
      </c>
      <c r="H3227" s="14" t="n">
        <f aca="false">IF(OR(Data_Clean!M3227="",Data_Clean!N3227=""),0,Data_Clean!M3227*Data_Clean!N3227/100)*Assumptions!$B$13*Assumptions!$B$11</f>
        <v>306.24</v>
      </c>
      <c r="I3227" s="14" t="n">
        <f aca="false">Data_Clean!O3227*4*Assumptions!$B$12</f>
        <v>26.86512</v>
      </c>
      <c r="J3227" s="14" t="n">
        <f aca="false">SUM(B3227:I3227)</f>
        <v>1908.42232</v>
      </c>
      <c r="K3227" s="16" t="n">
        <f aca="false">IF(Data_Clean!P3227="","",Assumptions!$B$15*0.5^(Data_Clean!P3227/Assumptions!$B$20))</f>
        <v>29.3147990530274</v>
      </c>
      <c r="L3227" s="16" t="n">
        <f aca="false">Assumptions!$B$16*MIN(1,LN(1+Data_Clean!Q3227)/LN(1+Assumptions!$B$21))</f>
        <v>18.7656638777178</v>
      </c>
      <c r="M3227" s="16" t="n">
        <f aca="false">Assumptions!$B$17*(0.6*MIN(1,Data_Clean!R3227/Assumptions!$B$22)+0.4*IF(Data_Clean!S3227="",0,Data_Clean!S3227))</f>
        <v>10.536</v>
      </c>
      <c r="N3227" s="16" t="n">
        <f aca="false">Assumptions!$B$18*MIN(1,(Data_Clean!F3227-1)/Assumptions!$B$23)</f>
        <v>20</v>
      </c>
      <c r="O3227" s="16" t="n">
        <f aca="false">Assumptions!$B$19*(0.4*IF(Data_Clean!E3227="",0,MIN(1,Data_Clean!E3227/12/Assumptions!$B$24))+0.35*IF(Data_Clean!D3227="Y",1,0)+0.25*(1-MIN(Data_Clean!T3227,3)/3))/IF(Data_Clean!E3227="",0.6,1)</f>
        <v>15</v>
      </c>
      <c r="P3227" s="16" t="n">
        <f aca="false">SUM(K3227:O3227)/(Assumptions!$D$5-IF(K3227="",Assumptions!$B$15,0))*100</f>
        <v>93.6164629307452</v>
      </c>
      <c r="Q3227" s="7" t="str">
        <f aca="false">IF(J3227&gt;=Assumptions!$B$26,"High",IF(J3227&gt;=Assumptions!$B$27,"Mid","Low"))</f>
        <v>High</v>
      </c>
      <c r="R3227" s="7" t="str">
        <f aca="false">IF(P3227&gt;=Assumptions!$B$28,"High",IF(P3227&gt;=Assumptions!$B$29,"Mid","Low"))</f>
        <v>High</v>
      </c>
      <c r="S3227" s="7" t="str">
        <f aca="false">INDEX(Assumptions!$B$33:$B$41,MATCH(Q3227&amp;"|"&amp;R3227,Assumptions!$A$33:$A$41,0))</f>
        <v>Premier Advocates</v>
      </c>
      <c r="T3227" s="7" t="n">
        <f aca="false">IF(ISNUMBER(Data_Clean!V3227),J3227*Data_Clean!V3227,0)</f>
        <v>10.49632276</v>
      </c>
    </row>
    <row r="3228" customFormat="false" ht="15" hidden="false" customHeight="false" outlineLevel="0" collapsed="false">
      <c r="A3228" s="15" t="str">
        <f aca="false">Data_Clean!A3228</f>
        <v>CX103224</v>
      </c>
      <c r="B3228" s="14" t="n">
        <f aca="false">Data_Clean!G3228*Assumptions!$B$5</f>
        <v>68.91325</v>
      </c>
      <c r="C3228" s="14" t="n">
        <f aca="false">IF(Data_Clean!H3228="",0,Data_Clean!H3228)*Assumptions!$B$6</f>
        <v>132.9432</v>
      </c>
      <c r="D3228" s="14" t="n">
        <f aca="false">Data_Clean!I3228*Assumptions!$B$7</f>
        <v>0</v>
      </c>
      <c r="E3228" s="14" t="n">
        <f aca="false">Data_Clean!J3228*Assumptions!$B$8</f>
        <v>341.237175</v>
      </c>
      <c r="F3228" s="14" t="n">
        <f aca="false">Data_Clean!K3228*Assumptions!$B$9</f>
        <v>0</v>
      </c>
      <c r="G3228" s="14" t="n">
        <f aca="false">Data_Clean!L3228*Assumptions!$B$10</f>
        <v>0</v>
      </c>
      <c r="H3228" s="14" t="n">
        <f aca="false">IF(OR(Data_Clean!M3228="",Data_Clean!N3228=""),0,Data_Clean!M3228*Data_Clean!N3228/100)*Assumptions!$B$13*Assumptions!$B$11</f>
        <v>96.048</v>
      </c>
      <c r="I3228" s="14" t="n">
        <f aca="false">Data_Clean!O3228*4*Assumptions!$B$12</f>
        <v>52.11936</v>
      </c>
      <c r="J3228" s="14" t="n">
        <f aca="false">SUM(B3228:I3228)</f>
        <v>691.260985</v>
      </c>
      <c r="K3228" s="16" t="n">
        <f aca="false">IF(Data_Clean!P3228="","",Assumptions!$B$15*0.5^(Data_Clean!P3228/Assumptions!$B$20))</f>
        <v>30</v>
      </c>
      <c r="L3228" s="16" t="n">
        <f aca="false">Assumptions!$B$16*MIN(1,LN(1+Data_Clean!Q3228)/LN(1+Assumptions!$B$21))</f>
        <v>15.2782387441559</v>
      </c>
      <c r="M3228" s="16" t="n">
        <f aca="false">Assumptions!$B$17*(0.6*MIN(1,Data_Clean!R3228/Assumptions!$B$22)+0.4*IF(Data_Clean!S3228="",0,Data_Clean!S3228))</f>
        <v>12.324</v>
      </c>
      <c r="N3228" s="16" t="n">
        <f aca="false">Assumptions!$B$18*MIN(1,(Data_Clean!F3228-1)/Assumptions!$B$23)</f>
        <v>15</v>
      </c>
      <c r="O3228" s="16" t="n">
        <f aca="false">Assumptions!$B$19*(0.4*IF(Data_Clean!E3228="",0,MIN(1,Data_Clean!E3228/12/Assumptions!$B$24))+0.35*IF(Data_Clean!D3228="Y",1,0)+0.25*(1-MIN(Data_Clean!T3228,3)/3))/IF(Data_Clean!E3228="",0.6,1)</f>
        <v>6.2</v>
      </c>
      <c r="P3228" s="16" t="n">
        <f aca="false">SUM(K3228:O3228)/(Assumptions!$D$5-IF(K3228="",Assumptions!$B$15,0))*100</f>
        <v>78.802238744156</v>
      </c>
      <c r="Q3228" s="7" t="str">
        <f aca="false">IF(J3228&gt;=Assumptions!$B$26,"High",IF(J3228&gt;=Assumptions!$B$27,"Mid","Low"))</f>
        <v>Mid</v>
      </c>
      <c r="R3228" s="7" t="str">
        <f aca="false">IF(P3228&gt;=Assumptions!$B$28,"High",IF(P3228&gt;=Assumptions!$B$29,"Mid","Low"))</f>
        <v>High</v>
      </c>
      <c r="S3228" s="7" t="str">
        <f aca="false">INDEX(Assumptions!$B$33:$B$41,MATCH(Q3228&amp;"|"&amp;R3228,Assumptions!$A$33:$A$41,0))</f>
        <v>Engaged Builders</v>
      </c>
      <c r="T3228" s="7" t="n">
        <f aca="false">IF(ISNUMBER(Data_Clean!V3228),J3228*Data_Clean!V3228,0)</f>
        <v>26.6135479225</v>
      </c>
    </row>
    <row r="3229" customFormat="false" ht="15" hidden="false" customHeight="false" outlineLevel="0" collapsed="false">
      <c r="A3229" s="15" t="str">
        <f aca="false">Data_Clean!A3229</f>
        <v>CX103225</v>
      </c>
      <c r="B3229" s="14" t="n">
        <f aca="false">Data_Clean!G3229*Assumptions!$B$5</f>
        <v>73.09975</v>
      </c>
      <c r="C3229" s="14" t="n">
        <f aca="false">IF(Data_Clean!H3229="",0,Data_Clean!H3229)*Assumptions!$B$6</f>
        <v>130.90008</v>
      </c>
      <c r="D3229" s="14" t="n">
        <f aca="false">Data_Clean!I3229*Assumptions!$B$7</f>
        <v>0</v>
      </c>
      <c r="E3229" s="14" t="n">
        <f aca="false">Data_Clean!J3229*Assumptions!$B$8</f>
        <v>0</v>
      </c>
      <c r="F3229" s="14" t="n">
        <f aca="false">Data_Clean!K3229*Assumptions!$B$9</f>
        <v>0</v>
      </c>
      <c r="G3229" s="14" t="n">
        <f aca="false">Data_Clean!L3229*Assumptions!$B$10</f>
        <v>0</v>
      </c>
      <c r="H3229" s="14" t="n">
        <f aca="false">IF(OR(Data_Clean!M3229="",Data_Clean!N3229=""),0,Data_Clean!M3229*Data_Clean!N3229/100)*Assumptions!$B$13*Assumptions!$B$11</f>
        <v>286.944</v>
      </c>
      <c r="I3229" s="14" t="n">
        <f aca="false">Data_Clean!O3229*4*Assumptions!$B$12</f>
        <v>64.4208</v>
      </c>
      <c r="J3229" s="14" t="n">
        <f aca="false">SUM(B3229:I3229)</f>
        <v>555.36463</v>
      </c>
      <c r="K3229" s="16" t="n">
        <f aca="false">IF(Data_Clean!P3229="","",Assumptions!$B$15*0.5^(Data_Clean!P3229/Assumptions!$B$20))</f>
        <v>26.7269615442102</v>
      </c>
      <c r="L3229" s="16" t="n">
        <f aca="false">Assumptions!$B$16*MIN(1,LN(1+Data_Clean!Q3229)/LN(1+Assumptions!$B$21))</f>
        <v>19.0780265944002</v>
      </c>
      <c r="M3229" s="16" t="n">
        <f aca="false">Assumptions!$B$17*(0.6*MIN(1,Data_Clean!R3229/Assumptions!$B$22)+0.4*IF(Data_Clean!S3229="",0,Data_Clean!S3229))</f>
        <v>13.902</v>
      </c>
      <c r="N3229" s="16" t="n">
        <f aca="false">Assumptions!$B$18*MIN(1,(Data_Clean!F3229-1)/Assumptions!$B$23)</f>
        <v>10</v>
      </c>
      <c r="O3229" s="16" t="n">
        <f aca="false">Assumptions!$B$19*(0.4*IF(Data_Clean!E3229="",0,MIN(1,Data_Clean!E3229/12/Assumptions!$B$24))+0.35*IF(Data_Clean!D3229="Y",1,0)+0.25*(1-MIN(Data_Clean!T3229,3)/3))/IF(Data_Clean!E3229="",0.6,1)</f>
        <v>11.95</v>
      </c>
      <c r="P3229" s="16" t="n">
        <f aca="false">SUM(K3229:O3229)/(Assumptions!$D$5-IF(K3229="",Assumptions!$B$15,0))*100</f>
        <v>81.6569881386104</v>
      </c>
      <c r="Q3229" s="7" t="str">
        <f aca="false">IF(J3229&gt;=Assumptions!$B$26,"High",IF(J3229&gt;=Assumptions!$B$27,"Mid","Low"))</f>
        <v>Mid</v>
      </c>
      <c r="R3229" s="7" t="str">
        <f aca="false">IF(P3229&gt;=Assumptions!$B$28,"High",IF(P3229&gt;=Assumptions!$B$29,"Mid","Low"))</f>
        <v>High</v>
      </c>
      <c r="S3229" s="7" t="str">
        <f aca="false">INDEX(Assumptions!$B$33:$B$41,MATCH(Q3229&amp;"|"&amp;R3229,Assumptions!$A$33:$A$41,0))</f>
        <v>Engaged Builders</v>
      </c>
      <c r="T3229" s="7" t="n">
        <f aca="false">IF(ISNUMBER(Data_Clean!V3229),J3229*Data_Clean!V3229,0)</f>
        <v>8.33046945</v>
      </c>
    </row>
    <row r="3230" customFormat="false" ht="15" hidden="false" customHeight="false" outlineLevel="0" collapsed="false">
      <c r="A3230" s="15" t="str">
        <f aca="false">Data_Clean!A3230</f>
        <v>CX103226</v>
      </c>
      <c r="B3230" s="14" t="n">
        <f aca="false">Data_Clean!G3230*Assumptions!$B$5</f>
        <v>155.2565</v>
      </c>
      <c r="C3230" s="14" t="n">
        <f aca="false">IF(Data_Clean!H3230="",0,Data_Clean!H3230)*Assumptions!$B$6</f>
        <v>0</v>
      </c>
      <c r="D3230" s="14" t="n">
        <f aca="false">Data_Clean!I3230*Assumptions!$B$7</f>
        <v>162.4</v>
      </c>
      <c r="E3230" s="14" t="n">
        <f aca="false">Data_Clean!J3230*Assumptions!$B$8</f>
        <v>0</v>
      </c>
      <c r="F3230" s="14" t="n">
        <f aca="false">Data_Clean!K3230*Assumptions!$B$9</f>
        <v>1820.5</v>
      </c>
      <c r="G3230" s="14" t="n">
        <f aca="false">Data_Clean!L3230*Assumptions!$B$10</f>
        <v>806.85</v>
      </c>
      <c r="H3230" s="14" t="n">
        <f aca="false">IF(OR(Data_Clean!M3230="",Data_Clean!N3230=""),0,Data_Clean!M3230*Data_Clean!N3230/100)*Assumptions!$B$13*Assumptions!$B$11</f>
        <v>208.98</v>
      </c>
      <c r="I3230" s="14" t="n">
        <f aca="false">Data_Clean!O3230*4*Assumptions!$B$12</f>
        <v>25.16688</v>
      </c>
      <c r="J3230" s="14" t="n">
        <f aca="false">SUM(B3230:I3230)</f>
        <v>3179.15338</v>
      </c>
      <c r="K3230" s="16" t="n">
        <f aca="false">IF(Data_Clean!P3230="","",Assumptions!$B$15*0.5^(Data_Clean!P3230/Assumptions!$B$20))</f>
        <v>22.2164632842985</v>
      </c>
      <c r="L3230" s="16" t="n">
        <f aca="false">Assumptions!$B$16*MIN(1,LN(1+Data_Clean!Q3230)/LN(1+Assumptions!$B$21))</f>
        <v>12.8906482631789</v>
      </c>
      <c r="M3230" s="16" t="n">
        <f aca="false">Assumptions!$B$17*(0.6*MIN(1,Data_Clean!R3230/Assumptions!$B$22)+0.4*IF(Data_Clean!S3230="",0,Data_Clean!S3230))</f>
        <v>2.964</v>
      </c>
      <c r="N3230" s="16" t="n">
        <f aca="false">Assumptions!$B$18*MIN(1,(Data_Clean!F3230-1)/Assumptions!$B$23)</f>
        <v>20</v>
      </c>
      <c r="O3230" s="16" t="n">
        <f aca="false">Assumptions!$B$19*(0.4*IF(Data_Clean!E3230="",0,MIN(1,Data_Clean!E3230/12/Assumptions!$B$24))+0.35*IF(Data_Clean!D3230="Y",1,0)+0.25*(1-MIN(Data_Clean!T3230,3)/3))/IF(Data_Clean!E3230="",0.6,1)</f>
        <v>9.75</v>
      </c>
      <c r="P3230" s="16" t="n">
        <f aca="false">SUM(K3230:O3230)/(Assumptions!$D$5-IF(K3230="",Assumptions!$B$15,0))*100</f>
        <v>67.8211115474773</v>
      </c>
      <c r="Q3230" s="7" t="str">
        <f aca="false">IF(J3230&gt;=Assumptions!$B$26,"High",IF(J3230&gt;=Assumptions!$B$27,"Mid","Low"))</f>
        <v>High</v>
      </c>
      <c r="R3230" s="7" t="str">
        <f aca="false">IF(P3230&gt;=Assumptions!$B$28,"High",IF(P3230&gt;=Assumptions!$B$29,"Mid","Low"))</f>
        <v>Mid</v>
      </c>
      <c r="S3230" s="7" t="str">
        <f aca="false">INDEX(Assumptions!$B$33:$B$41,MATCH(Q3230&amp;"|"&amp;R3230,Assumptions!$A$33:$A$41,0))</f>
        <v>Established Core</v>
      </c>
      <c r="T3230" s="7" t="n">
        <f aca="false">IF(ISNUMBER(Data_Clean!V3230),J3230*Data_Clean!V3230,0)</f>
        <v>157.050176972</v>
      </c>
    </row>
    <row r="3231" customFormat="false" ht="15" hidden="false" customHeight="false" outlineLevel="0" collapsed="false">
      <c r="A3231" s="15" t="str">
        <f aca="false">Data_Clean!A3231</f>
        <v>CX103227</v>
      </c>
      <c r="B3231" s="14" t="n">
        <f aca="false">Data_Clean!G3231*Assumptions!$B$5</f>
        <v>8.1095</v>
      </c>
      <c r="C3231" s="14" t="n">
        <f aca="false">IF(Data_Clean!H3231="",0,Data_Clean!H3231)*Assumptions!$B$6</f>
        <v>0</v>
      </c>
      <c r="D3231" s="14" t="n">
        <f aca="false">Data_Clean!I3231*Assumptions!$B$7</f>
        <v>0</v>
      </c>
      <c r="E3231" s="14" t="n">
        <f aca="false">Data_Clean!J3231*Assumptions!$B$8</f>
        <v>0</v>
      </c>
      <c r="F3231" s="14" t="n">
        <f aca="false">Data_Clean!K3231*Assumptions!$B$9</f>
        <v>0</v>
      </c>
      <c r="G3231" s="14" t="n">
        <f aca="false">Data_Clean!L3231*Assumptions!$B$10</f>
        <v>0</v>
      </c>
      <c r="H3231" s="14" t="n">
        <f aca="false">IF(OR(Data_Clean!M3231="",Data_Clean!N3231=""),0,Data_Clean!M3231*Data_Clean!N3231/100)*Assumptions!$B$13*Assumptions!$B$11</f>
        <v>0</v>
      </c>
      <c r="I3231" s="14" t="n">
        <f aca="false">Data_Clean!O3231*4*Assumptions!$B$12</f>
        <v>0</v>
      </c>
      <c r="J3231" s="14" t="n">
        <f aca="false">SUM(B3231:I3231)</f>
        <v>8.1095</v>
      </c>
      <c r="K3231" s="16" t="n">
        <f aca="false">IF(Data_Clean!P3231="","",Assumptions!$B$15*0.5^(Data_Clean!P3231/Assumptions!$B$20))</f>
        <v>4.72470393710577</v>
      </c>
      <c r="L3231" s="16" t="n">
        <f aca="false">Assumptions!$B$16*MIN(1,LN(1+Data_Clean!Q3231)/LN(1+Assumptions!$B$21))</f>
        <v>8.67194478953664</v>
      </c>
      <c r="M3231" s="16" t="n">
        <f aca="false">Assumptions!$B$17*(0.6*MIN(1,Data_Clean!R3231/Assumptions!$B$22)+0.4*IF(Data_Clean!S3231="",0,Data_Clean!S3231))</f>
        <v>5.046</v>
      </c>
      <c r="N3231" s="16" t="n">
        <f aca="false">Assumptions!$B$18*MIN(1,(Data_Clean!F3231-1)/Assumptions!$B$23)</f>
        <v>0</v>
      </c>
      <c r="O3231" s="16" t="n">
        <f aca="false">Assumptions!$B$19*(0.4*IF(Data_Clean!E3231="",0,MIN(1,Data_Clean!E3231/12/Assumptions!$B$24))+0.35*IF(Data_Clean!D3231="Y",1,0)+0.25*(1-MIN(Data_Clean!T3231,3)/3))/IF(Data_Clean!E3231="",0.6,1)</f>
        <v>9.75</v>
      </c>
      <c r="P3231" s="16" t="n">
        <f aca="false">SUM(K3231:O3231)/(Assumptions!$D$5-IF(K3231="",Assumptions!$B$15,0))*100</f>
        <v>28.1926487266424</v>
      </c>
      <c r="Q3231" s="7" t="str">
        <f aca="false">IF(J3231&gt;=Assumptions!$B$26,"High",IF(J3231&gt;=Assumptions!$B$27,"Mid","Low"))</f>
        <v>Low</v>
      </c>
      <c r="R3231" s="7" t="str">
        <f aca="false">IF(P3231&gt;=Assumptions!$B$28,"High",IF(P3231&gt;=Assumptions!$B$29,"Mid","Low"))</f>
        <v>Low</v>
      </c>
      <c r="S3231" s="7" t="str">
        <f aca="false">INDEX(Assumptions!$B$33:$B$41,MATCH(Q3231&amp;"|"&amp;R3231,Assumptions!$A$33:$A$41,0))</f>
        <v>Dormant &amp; Low Value</v>
      </c>
      <c r="T3231" s="7" t="n">
        <f aca="false">IF(ISNUMBER(Data_Clean!V3231),J3231*Data_Clean!V3231,0)</f>
        <v>0.96584145</v>
      </c>
    </row>
    <row r="3232" customFormat="false" ht="15" hidden="false" customHeight="false" outlineLevel="0" collapsed="false">
      <c r="A3232" s="15" t="str">
        <f aca="false">Data_Clean!A3232</f>
        <v>CX103228</v>
      </c>
      <c r="B3232" s="14" t="n">
        <f aca="false">Data_Clean!G3232*Assumptions!$B$5</f>
        <v>108.295</v>
      </c>
      <c r="C3232" s="14" t="n">
        <f aca="false">IF(Data_Clean!H3232="",0,Data_Clean!H3232)*Assumptions!$B$6</f>
        <v>0</v>
      </c>
      <c r="D3232" s="14" t="n">
        <f aca="false">Data_Clean!I3232*Assumptions!$B$7</f>
        <v>0</v>
      </c>
      <c r="E3232" s="14" t="n">
        <f aca="false">Data_Clean!J3232*Assumptions!$B$8</f>
        <v>0</v>
      </c>
      <c r="F3232" s="14" t="n">
        <f aca="false">Data_Clean!K3232*Assumptions!$B$9</f>
        <v>0</v>
      </c>
      <c r="G3232" s="14" t="n">
        <f aca="false">Data_Clean!L3232*Assumptions!$B$10</f>
        <v>0</v>
      </c>
      <c r="H3232" s="14" t="n">
        <f aca="false">IF(OR(Data_Clean!M3232="",Data_Clean!N3232=""),0,Data_Clean!M3232*Data_Clean!N3232/100)*Assumptions!$B$13*Assumptions!$B$11</f>
        <v>364.236</v>
      </c>
      <c r="I3232" s="14" t="n">
        <f aca="false">Data_Clean!O3232*4*Assumptions!$B$12</f>
        <v>10.50672</v>
      </c>
      <c r="J3232" s="14" t="n">
        <f aca="false">SUM(B3232:I3232)</f>
        <v>483.03772</v>
      </c>
      <c r="K3232" s="16" t="n">
        <f aca="false">IF(Data_Clean!P3232="","",Assumptions!$B$15*0.5^(Data_Clean!P3232/Assumptions!$B$20))</f>
        <v>27.3516746567465</v>
      </c>
      <c r="L3232" s="16" t="n">
        <f aca="false">Assumptions!$B$16*MIN(1,LN(1+Data_Clean!Q3232)/LN(1+Assumptions!$B$21))</f>
        <v>15.383822204249</v>
      </c>
      <c r="M3232" s="16" t="n">
        <f aca="false">Assumptions!$B$17*(0.6*MIN(1,Data_Clean!R3232/Assumptions!$B$22)+0.4*IF(Data_Clean!S3232="",0,Data_Clean!S3232))</f>
        <v>8.724</v>
      </c>
      <c r="N3232" s="16" t="n">
        <f aca="false">Assumptions!$B$18*MIN(1,(Data_Clean!F3232-1)/Assumptions!$B$23)</f>
        <v>5</v>
      </c>
      <c r="O3232" s="16" t="n">
        <f aca="false">Assumptions!$B$19*(0.4*IF(Data_Clean!E3232="",0,MIN(1,Data_Clean!E3232/12/Assumptions!$B$24))+0.35*IF(Data_Clean!D3232="Y",1,0)+0.25*(1-MIN(Data_Clean!T3232,3)/3))/IF(Data_Clean!E3232="",0.6,1)</f>
        <v>8</v>
      </c>
      <c r="P3232" s="16" t="n">
        <f aca="false">SUM(K3232:O3232)/(Assumptions!$D$5-IF(K3232="",Assumptions!$B$15,0))*100</f>
        <v>64.4594968609955</v>
      </c>
      <c r="Q3232" s="7" t="str">
        <f aca="false">IF(J3232&gt;=Assumptions!$B$26,"High",IF(J3232&gt;=Assumptions!$B$27,"Mid","Low"))</f>
        <v>Mid</v>
      </c>
      <c r="R3232" s="7" t="str">
        <f aca="false">IF(P3232&gt;=Assumptions!$B$28,"High",IF(P3232&gt;=Assumptions!$B$29,"Mid","Low"))</f>
        <v>Mid</v>
      </c>
      <c r="S3232" s="7" t="str">
        <f aca="false">INDEX(Assumptions!$B$33:$B$41,MATCH(Q3232&amp;"|"&amp;R3232,Assumptions!$A$33:$A$41,0))</f>
        <v>Established Core</v>
      </c>
      <c r="T3232" s="7" t="n">
        <f aca="false">IF(ISNUMBER(Data_Clean!V3232),J3232*Data_Clean!V3232,0)</f>
        <v>28.112795304</v>
      </c>
    </row>
    <row r="3233" customFormat="false" ht="15" hidden="false" customHeight="false" outlineLevel="0" collapsed="false">
      <c r="A3233" s="15" t="str">
        <f aca="false">Data_Clean!A3233</f>
        <v>CX103229</v>
      </c>
      <c r="B3233" s="14" t="n">
        <f aca="false">Data_Clean!G3233*Assumptions!$B$5</f>
        <v>284.49625</v>
      </c>
      <c r="C3233" s="14" t="n">
        <f aca="false">IF(Data_Clean!H3233="",0,Data_Clean!H3233)*Assumptions!$B$6</f>
        <v>0</v>
      </c>
      <c r="D3233" s="14" t="n">
        <f aca="false">Data_Clean!I3233*Assumptions!$B$7</f>
        <v>0</v>
      </c>
      <c r="E3233" s="14" t="n">
        <f aca="false">Data_Clean!J3233*Assumptions!$B$8</f>
        <v>0</v>
      </c>
      <c r="F3233" s="14" t="n">
        <f aca="false">Data_Clean!K3233*Assumptions!$B$9</f>
        <v>0</v>
      </c>
      <c r="G3233" s="14" t="n">
        <f aca="false">Data_Clean!L3233*Assumptions!$B$10</f>
        <v>0</v>
      </c>
      <c r="H3233" s="14" t="n">
        <f aca="false">IF(OR(Data_Clean!M3233="",Data_Clean!N3233=""),0,Data_Clean!M3233*Data_Clean!N3233/100)*Assumptions!$B$13*Assumptions!$B$11</f>
        <v>0</v>
      </c>
      <c r="I3233" s="14" t="n">
        <f aca="false">Data_Clean!O3233*4*Assumptions!$B$12</f>
        <v>0</v>
      </c>
      <c r="J3233" s="14" t="n">
        <f aca="false">SUM(B3233:I3233)</f>
        <v>284.49625</v>
      </c>
      <c r="K3233" s="16" t="n">
        <f aca="false">IF(Data_Clean!P3233="","",Assumptions!$B$15*0.5^(Data_Clean!P3233/Assumptions!$B$20))</f>
        <v>26.7269615442102</v>
      </c>
      <c r="L3233" s="16" t="n">
        <f aca="false">Assumptions!$B$16*MIN(1,LN(1+Data_Clean!Q3233)/LN(1+Assumptions!$B$21))</f>
        <v>13.4237548294248</v>
      </c>
      <c r="M3233" s="16" t="n">
        <f aca="false">Assumptions!$B$17*(0.6*MIN(1,Data_Clean!R3233/Assumptions!$B$22)+0.4*IF(Data_Clean!S3233="",0,Data_Clean!S3233))</f>
        <v>5.178</v>
      </c>
      <c r="N3233" s="16" t="n">
        <f aca="false">Assumptions!$B$18*MIN(1,(Data_Clean!F3233-1)/Assumptions!$B$23)</f>
        <v>0</v>
      </c>
      <c r="O3233" s="16" t="n">
        <f aca="false">Assumptions!$B$19*(0.4*IF(Data_Clean!E3233="",0,MIN(1,Data_Clean!E3233/12/Assumptions!$B$24))+0.35*IF(Data_Clean!D3233="Y",1,0)+0.25*(1-MIN(Data_Clean!T3233,3)/3))/IF(Data_Clean!E3233="",0.6,1)</f>
        <v>5.45</v>
      </c>
      <c r="P3233" s="16" t="n">
        <f aca="false">SUM(K3233:O3233)/(Assumptions!$D$5-IF(K3233="",Assumptions!$B$15,0))*100</f>
        <v>50.778716373635</v>
      </c>
      <c r="Q3233" s="7" t="str">
        <f aca="false">IF(J3233&gt;=Assumptions!$B$26,"High",IF(J3233&gt;=Assumptions!$B$27,"Mid","Low"))</f>
        <v>Low</v>
      </c>
      <c r="R3233" s="7" t="str">
        <f aca="false">IF(P3233&gt;=Assumptions!$B$28,"High",IF(P3233&gt;=Assumptions!$B$29,"Mid","Low"))</f>
        <v>Mid</v>
      </c>
      <c r="S3233" s="7" t="str">
        <f aca="false">INDEX(Assumptions!$B$33:$B$41,MATCH(Q3233&amp;"|"&amp;R3233,Assumptions!$A$33:$A$41,0))</f>
        <v>Light Touch</v>
      </c>
      <c r="T3233" s="7" t="n">
        <f aca="false">IF(ISNUMBER(Data_Clean!V3233),J3233*Data_Clean!V3233,0)</f>
        <v>19.715590125</v>
      </c>
    </row>
    <row r="3234" customFormat="false" ht="15" hidden="false" customHeight="false" outlineLevel="0" collapsed="false">
      <c r="A3234" s="15" t="str">
        <f aca="false">Data_Clean!A3234</f>
        <v>CX103230</v>
      </c>
      <c r="B3234" s="14" t="n">
        <f aca="false">Data_Clean!G3234*Assumptions!$B$5</f>
        <v>95.55925</v>
      </c>
      <c r="C3234" s="14" t="n">
        <f aca="false">IF(Data_Clean!H3234="",0,Data_Clean!H3234)*Assumptions!$B$6</f>
        <v>0</v>
      </c>
      <c r="D3234" s="14" t="n">
        <f aca="false">Data_Clean!I3234*Assumptions!$B$7</f>
        <v>0</v>
      </c>
      <c r="E3234" s="14" t="n">
        <f aca="false">Data_Clean!J3234*Assumptions!$B$8</f>
        <v>0</v>
      </c>
      <c r="F3234" s="14" t="n">
        <f aca="false">Data_Clean!K3234*Assumptions!$B$9</f>
        <v>0</v>
      </c>
      <c r="G3234" s="14" t="n">
        <f aca="false">Data_Clean!L3234*Assumptions!$B$10</f>
        <v>0</v>
      </c>
      <c r="H3234" s="14" t="n">
        <f aca="false">IF(OR(Data_Clean!M3234="",Data_Clean!N3234=""),0,Data_Clean!M3234*Data_Clean!N3234/100)*Assumptions!$B$13*Assumptions!$B$11</f>
        <v>281.232</v>
      </c>
      <c r="I3234" s="14" t="n">
        <f aca="false">Data_Clean!O3234*4*Assumptions!$B$12</f>
        <v>22.62624</v>
      </c>
      <c r="J3234" s="14" t="n">
        <f aca="false">SUM(B3234:I3234)</f>
        <v>399.41749</v>
      </c>
      <c r="K3234" s="16" t="n">
        <f aca="false">IF(Data_Clean!P3234="","",Assumptions!$B$15*0.5^(Data_Clean!P3234/Assumptions!$B$20))</f>
        <v>23.811015779523</v>
      </c>
      <c r="L3234" s="16" t="n">
        <f aca="false">Assumptions!$B$16*MIN(1,LN(1+Data_Clean!Q3234)/LN(1+Assumptions!$B$21))</f>
        <v>12.6966447294858</v>
      </c>
      <c r="M3234" s="16" t="n">
        <f aca="false">Assumptions!$B$17*(0.6*MIN(1,Data_Clean!R3234/Assumptions!$B$22)+0.4*IF(Data_Clean!S3234="",0,Data_Clean!S3234))</f>
        <v>12.318</v>
      </c>
      <c r="N3234" s="16" t="n">
        <f aca="false">Assumptions!$B$18*MIN(1,(Data_Clean!F3234-1)/Assumptions!$B$23)</f>
        <v>5</v>
      </c>
      <c r="O3234" s="16" t="n">
        <f aca="false">Assumptions!$B$19*(0.4*IF(Data_Clean!E3234="",0,MIN(1,Data_Clean!E3234/12/Assumptions!$B$24))+0.35*IF(Data_Clean!D3234="Y",1,0)+0.25*(1-MIN(Data_Clean!T3234,3)/3))/IF(Data_Clean!E3234="",0.6,1)</f>
        <v>5.1</v>
      </c>
      <c r="P3234" s="16" t="n">
        <f aca="false">SUM(K3234:O3234)/(Assumptions!$D$5-IF(K3234="",Assumptions!$B$15,0))*100</f>
        <v>58.9256605090088</v>
      </c>
      <c r="Q3234" s="7" t="str">
        <f aca="false">IF(J3234&gt;=Assumptions!$B$26,"High",IF(J3234&gt;=Assumptions!$B$27,"Mid","Low"))</f>
        <v>Low</v>
      </c>
      <c r="R3234" s="7" t="str">
        <f aca="false">IF(P3234&gt;=Assumptions!$B$28,"High",IF(P3234&gt;=Assumptions!$B$29,"Mid","Low"))</f>
        <v>Mid</v>
      </c>
      <c r="S3234" s="7" t="str">
        <f aca="false">INDEX(Assumptions!$B$33:$B$41,MATCH(Q3234&amp;"|"&amp;R3234,Assumptions!$A$33:$A$41,0))</f>
        <v>Light Touch</v>
      </c>
      <c r="T3234" s="7" t="n">
        <f aca="false">IF(ISNUMBER(Data_Clean!V3234),J3234*Data_Clean!V3234,0)</f>
        <v>43.336797665</v>
      </c>
    </row>
    <row r="3235" customFormat="false" ht="15" hidden="false" customHeight="false" outlineLevel="0" collapsed="false">
      <c r="A3235" s="15" t="str">
        <f aca="false">Data_Clean!A3235</f>
        <v>CX103231</v>
      </c>
      <c r="B3235" s="14" t="n">
        <f aca="false">Data_Clean!G3235*Assumptions!$B$5</f>
        <v>117.44925</v>
      </c>
      <c r="C3235" s="14" t="n">
        <f aca="false">IF(Data_Clean!H3235="",0,Data_Clean!H3235)*Assumptions!$B$6</f>
        <v>0</v>
      </c>
      <c r="D3235" s="14" t="n">
        <f aca="false">Data_Clean!I3235*Assumptions!$B$7</f>
        <v>0</v>
      </c>
      <c r="E3235" s="14" t="n">
        <f aca="false">Data_Clean!J3235*Assumptions!$B$8</f>
        <v>0</v>
      </c>
      <c r="F3235" s="14" t="n">
        <f aca="false">Data_Clean!K3235*Assumptions!$B$9</f>
        <v>0</v>
      </c>
      <c r="G3235" s="14" t="n">
        <f aca="false">Data_Clean!L3235*Assumptions!$B$10</f>
        <v>0</v>
      </c>
      <c r="H3235" s="14" t="n">
        <f aca="false">IF(OR(Data_Clean!M3235="",Data_Clean!N3235=""),0,Data_Clean!M3235*Data_Clean!N3235/100)*Assumptions!$B$13*Assumptions!$B$11</f>
        <v>142.332</v>
      </c>
      <c r="I3235" s="14" t="n">
        <f aca="false">Data_Clean!O3235*4*Assumptions!$B$12</f>
        <v>22.0896</v>
      </c>
      <c r="J3235" s="14" t="n">
        <f aca="false">SUM(B3235:I3235)</f>
        <v>281.87085</v>
      </c>
      <c r="K3235" s="16" t="n">
        <f aca="false">IF(Data_Clean!P3235="","",Assumptions!$B$15*0.5^(Data_Clean!P3235/Assumptions!$B$20))</f>
        <v>22.735748497656</v>
      </c>
      <c r="L3235" s="16" t="n">
        <f aca="false">Assumptions!$B$16*MIN(1,LN(1+Data_Clean!Q3235)/LN(1+Assumptions!$B$21))</f>
        <v>15.7812965263578</v>
      </c>
      <c r="M3235" s="16" t="n">
        <f aca="false">Assumptions!$B$17*(0.6*MIN(1,Data_Clean!R3235/Assumptions!$B$22)+0.4*IF(Data_Clean!S3235="",0,Data_Clean!S3235))</f>
        <v>13.296</v>
      </c>
      <c r="N3235" s="16" t="n">
        <f aca="false">Assumptions!$B$18*MIN(1,(Data_Clean!F3235-1)/Assumptions!$B$23)</f>
        <v>5</v>
      </c>
      <c r="O3235" s="16" t="n">
        <f aca="false">Assumptions!$B$19*(0.4*IF(Data_Clean!E3235="",0,MIN(1,Data_Clean!E3235/12/Assumptions!$B$24))+0.35*IF(Data_Clean!D3235="Y",1,0)+0.25*(1-MIN(Data_Clean!T3235,3)/3))/IF(Data_Clean!E3235="",0.6,1)</f>
        <v>9.75</v>
      </c>
      <c r="P3235" s="16" t="n">
        <f aca="false">SUM(K3235:O3235)/(Assumptions!$D$5-IF(K3235="",Assumptions!$B$15,0))*100</f>
        <v>66.5630450240137</v>
      </c>
      <c r="Q3235" s="7" t="str">
        <f aca="false">IF(J3235&gt;=Assumptions!$B$26,"High",IF(J3235&gt;=Assumptions!$B$27,"Mid","Low"))</f>
        <v>Low</v>
      </c>
      <c r="R3235" s="7" t="str">
        <f aca="false">IF(P3235&gt;=Assumptions!$B$28,"High",IF(P3235&gt;=Assumptions!$B$29,"Mid","Low"))</f>
        <v>Mid</v>
      </c>
      <c r="S3235" s="7" t="str">
        <f aca="false">INDEX(Assumptions!$B$33:$B$41,MATCH(Q3235&amp;"|"&amp;R3235,Assumptions!$A$33:$A$41,0))</f>
        <v>Light Touch</v>
      </c>
      <c r="T3235" s="7" t="n">
        <f aca="false">IF(ISNUMBER(Data_Clean!V3235),J3235*Data_Clean!V3235,0)</f>
        <v>18.71622444</v>
      </c>
    </row>
    <row r="3236" customFormat="false" ht="15" hidden="false" customHeight="false" outlineLevel="0" collapsed="false">
      <c r="A3236" s="15" t="str">
        <f aca="false">Data_Clean!A3236</f>
        <v>CX103232</v>
      </c>
      <c r="B3236" s="14" t="n">
        <f aca="false">Data_Clean!G3236*Assumptions!$B$5</f>
        <v>160.53325</v>
      </c>
      <c r="C3236" s="14" t="n">
        <f aca="false">IF(Data_Clean!H3236="",0,Data_Clean!H3236)*Assumptions!$B$6</f>
        <v>471.98004</v>
      </c>
      <c r="D3236" s="14" t="n">
        <f aca="false">Data_Clean!I3236*Assumptions!$B$7</f>
        <v>696</v>
      </c>
      <c r="E3236" s="14" t="n">
        <f aca="false">Data_Clean!J3236*Assumptions!$B$8</f>
        <v>0</v>
      </c>
      <c r="F3236" s="14" t="n">
        <f aca="false">Data_Clean!K3236*Assumptions!$B$9</f>
        <v>0</v>
      </c>
      <c r="G3236" s="14" t="n">
        <f aca="false">Data_Clean!L3236*Assumptions!$B$10</f>
        <v>0</v>
      </c>
      <c r="H3236" s="14" t="n">
        <f aca="false">IF(OR(Data_Clean!M3236="",Data_Clean!N3236=""),0,Data_Clean!M3236*Data_Clean!N3236/100)*Assumptions!$B$13*Assumptions!$B$11</f>
        <v>0</v>
      </c>
      <c r="I3236" s="14" t="n">
        <f aca="false">Data_Clean!O3236*4*Assumptions!$B$12</f>
        <v>0</v>
      </c>
      <c r="J3236" s="14" t="n">
        <f aca="false">SUM(B3236:I3236)</f>
        <v>1328.51329</v>
      </c>
      <c r="K3236" s="16" t="n">
        <f aca="false">IF(Data_Clean!P3236="","",Assumptions!$B$15*0.5^(Data_Clean!P3236/Assumptions!$B$20))</f>
        <v>30</v>
      </c>
      <c r="L3236" s="16" t="n">
        <f aca="false">Assumptions!$B$16*MIN(1,LN(1+Data_Clean!Q3236)/LN(1+Assumptions!$B$21))</f>
        <v>16.1441621526288</v>
      </c>
      <c r="M3236" s="16" t="n">
        <f aca="false">Assumptions!$B$17*(0.6*MIN(1,Data_Clean!R3236/Assumptions!$B$22)+0.4*IF(Data_Clean!S3236="",0,Data_Clean!S3236))</f>
        <v>10.296</v>
      </c>
      <c r="N3236" s="16" t="n">
        <f aca="false">Assumptions!$B$18*MIN(1,(Data_Clean!F3236-1)/Assumptions!$B$23)</f>
        <v>10</v>
      </c>
      <c r="O3236" s="16" t="n">
        <f aca="false">Assumptions!$B$19*(0.4*IF(Data_Clean!E3236="",0,MIN(1,Data_Clean!E3236/12/Assumptions!$B$24))+0.35*IF(Data_Clean!D3236="Y",1,0)+0.25*(1-MIN(Data_Clean!T3236,3)/3))/IF(Data_Clean!E3236="",0.6,1)</f>
        <v>9.75</v>
      </c>
      <c r="P3236" s="16" t="n">
        <f aca="false">SUM(K3236:O3236)/(Assumptions!$D$5-IF(K3236="",Assumptions!$B$15,0))*100</f>
        <v>76.1901621526288</v>
      </c>
      <c r="Q3236" s="7" t="str">
        <f aca="false">IF(J3236&gt;=Assumptions!$B$26,"High",IF(J3236&gt;=Assumptions!$B$27,"Mid","Low"))</f>
        <v>Mid</v>
      </c>
      <c r="R3236" s="7" t="str">
        <f aca="false">IF(P3236&gt;=Assumptions!$B$28,"High",IF(P3236&gt;=Assumptions!$B$29,"Mid","Low"))</f>
        <v>High</v>
      </c>
      <c r="S3236" s="7" t="str">
        <f aca="false">INDEX(Assumptions!$B$33:$B$41,MATCH(Q3236&amp;"|"&amp;R3236,Assumptions!$A$33:$A$41,0))</f>
        <v>Engaged Builders</v>
      </c>
      <c r="T3236" s="7" t="n">
        <f aca="false">IF(ISNUMBER(Data_Clean!V3236),J3236*Data_Clean!V3236,0)</f>
        <v>53.539085587</v>
      </c>
    </row>
    <row r="3237" customFormat="false" ht="15" hidden="false" customHeight="false" outlineLevel="0" collapsed="false">
      <c r="A3237" s="15" t="str">
        <f aca="false">Data_Clean!A3237</f>
        <v>CX103233</v>
      </c>
      <c r="B3237" s="14" t="n">
        <f aca="false">Data_Clean!G3237*Assumptions!$B$5</f>
        <v>52.9715</v>
      </c>
      <c r="C3237" s="14" t="n">
        <f aca="false">IF(Data_Clean!H3237="",0,Data_Clean!H3237)*Assumptions!$B$6</f>
        <v>0</v>
      </c>
      <c r="D3237" s="14" t="n">
        <f aca="false">Data_Clean!I3237*Assumptions!$B$7</f>
        <v>0</v>
      </c>
      <c r="E3237" s="14" t="n">
        <f aca="false">Data_Clean!J3237*Assumptions!$B$8</f>
        <v>0</v>
      </c>
      <c r="F3237" s="14" t="n">
        <f aca="false">Data_Clean!K3237*Assumptions!$B$9</f>
        <v>0</v>
      </c>
      <c r="G3237" s="14" t="n">
        <f aca="false">Data_Clean!L3237*Assumptions!$B$10</f>
        <v>0</v>
      </c>
      <c r="H3237" s="14" t="n">
        <f aca="false">IF(OR(Data_Clean!M3237="",Data_Clean!N3237=""),0,Data_Clean!M3237*Data_Clean!N3237/100)*Assumptions!$B$13*Assumptions!$B$11</f>
        <v>0</v>
      </c>
      <c r="I3237" s="14" t="n">
        <f aca="false">Data_Clean!O3237*4*Assumptions!$B$12</f>
        <v>0</v>
      </c>
      <c r="J3237" s="14" t="n">
        <f aca="false">SUM(B3237:I3237)</f>
        <v>52.9715</v>
      </c>
      <c r="K3237" s="16" t="n">
        <f aca="false">IF(Data_Clean!P3237="","",Assumptions!$B$15*0.5^(Data_Clean!P3237/Assumptions!$B$20))</f>
        <v>29.3147990530274</v>
      </c>
      <c r="L3237" s="16" t="n">
        <f aca="false">Assumptions!$B$16*MIN(1,LN(1+Data_Clean!Q3237)/LN(1+Assumptions!$B$21))</f>
        <v>13.4237548294248</v>
      </c>
      <c r="M3237" s="16" t="n">
        <f aca="false">Assumptions!$B$17*(0.6*MIN(1,Data_Clean!R3237/Assumptions!$B$22)+0.4*IF(Data_Clean!S3237="",0,Data_Clean!S3237))</f>
        <v>7.548</v>
      </c>
      <c r="N3237" s="16" t="n">
        <f aca="false">Assumptions!$B$18*MIN(1,(Data_Clean!F3237-1)/Assumptions!$B$23)</f>
        <v>0</v>
      </c>
      <c r="O3237" s="16" t="n">
        <f aca="false">Assumptions!$B$19*(0.4*IF(Data_Clean!E3237="",0,MIN(1,Data_Clean!E3237/12/Assumptions!$B$24))+0.35*IF(Data_Clean!D3237="Y",1,0)+0.25*(1-MIN(Data_Clean!T3237,3)/3))/IF(Data_Clean!E3237="",0.6,1)</f>
        <v>15</v>
      </c>
      <c r="P3237" s="16" t="n">
        <f aca="false">SUM(K3237:O3237)/(Assumptions!$D$5-IF(K3237="",Assumptions!$B$15,0))*100</f>
        <v>65.2865538824522</v>
      </c>
      <c r="Q3237" s="7" t="str">
        <f aca="false">IF(J3237&gt;=Assumptions!$B$26,"High",IF(J3237&gt;=Assumptions!$B$27,"Mid","Low"))</f>
        <v>Low</v>
      </c>
      <c r="R3237" s="7" t="str">
        <f aca="false">IF(P3237&gt;=Assumptions!$B$28,"High",IF(P3237&gt;=Assumptions!$B$29,"Mid","Low"))</f>
        <v>Mid</v>
      </c>
      <c r="S3237" s="7" t="str">
        <f aca="false">INDEX(Assumptions!$B$33:$B$41,MATCH(Q3237&amp;"|"&amp;R3237,Assumptions!$A$33:$A$41,0))</f>
        <v>Light Touch</v>
      </c>
      <c r="T3237" s="7" t="n">
        <f aca="false">IF(ISNUMBER(Data_Clean!V3237),J3237*Data_Clean!V3237,0)</f>
        <v>1.6844937</v>
      </c>
    </row>
    <row r="3238" customFormat="false" ht="15" hidden="false" customHeight="false" outlineLevel="0" collapsed="false">
      <c r="A3238" s="15" t="str">
        <f aca="false">Data_Clean!A3238</f>
        <v>CX103234</v>
      </c>
      <c r="B3238" s="14" t="n">
        <f aca="false">Data_Clean!G3238*Assumptions!$B$5</f>
        <v>340.40525</v>
      </c>
      <c r="C3238" s="14" t="n">
        <f aca="false">IF(Data_Clean!H3238="",0,Data_Clean!H3238)*Assumptions!$B$6</f>
        <v>1045.0638</v>
      </c>
      <c r="D3238" s="14" t="n">
        <f aca="false">Data_Clean!I3238*Assumptions!$B$7</f>
        <v>1799.2</v>
      </c>
      <c r="E3238" s="14" t="n">
        <f aca="false">Data_Clean!J3238*Assumptions!$B$8</f>
        <v>0</v>
      </c>
      <c r="F3238" s="14" t="n">
        <f aca="false">Data_Clean!K3238*Assumptions!$B$9</f>
        <v>0</v>
      </c>
      <c r="G3238" s="14" t="n">
        <f aca="false">Data_Clean!L3238*Assumptions!$B$10</f>
        <v>0</v>
      </c>
      <c r="H3238" s="14" t="n">
        <f aca="false">IF(OR(Data_Clean!M3238="",Data_Clean!N3238=""),0,Data_Clean!M3238*Data_Clean!N3238/100)*Assumptions!$B$13*Assumptions!$B$11</f>
        <v>175.698</v>
      </c>
      <c r="I3238" s="14" t="n">
        <f aca="false">Data_Clean!O3238*4*Assumptions!$B$12</f>
        <v>50.35488</v>
      </c>
      <c r="J3238" s="14" t="n">
        <f aca="false">SUM(B3238:I3238)</f>
        <v>3410.72193</v>
      </c>
      <c r="K3238" s="16" t="n">
        <f aca="false">IF(Data_Clean!P3238="","",Assumptions!$B$15*0.5^(Data_Clean!P3238/Assumptions!$B$20))</f>
        <v>22.735748497656</v>
      </c>
      <c r="L3238" s="16" t="n">
        <f aca="false">Assumptions!$B$16*MIN(1,LN(1+Data_Clean!Q3238)/LN(1+Assumptions!$B$21))</f>
        <v>14.7060656260474</v>
      </c>
      <c r="M3238" s="16" t="n">
        <f aca="false">Assumptions!$B$17*(0.6*MIN(1,Data_Clean!R3238/Assumptions!$B$22)+0.4*IF(Data_Clean!S3238="",0,Data_Clean!S3238))</f>
        <v>7.416</v>
      </c>
      <c r="N3238" s="16" t="n">
        <f aca="false">Assumptions!$B$18*MIN(1,(Data_Clean!F3238-1)/Assumptions!$B$23)</f>
        <v>20</v>
      </c>
      <c r="O3238" s="16" t="n">
        <f aca="false">Assumptions!$B$19*(0.4*IF(Data_Clean!E3238="",0,MIN(1,Data_Clean!E3238/12/Assumptions!$B$24))+0.35*IF(Data_Clean!D3238="Y",1,0)+0.25*(1-MIN(Data_Clean!T3238,3)/3))/IF(Data_Clean!E3238="",0.6,1)</f>
        <v>9.3</v>
      </c>
      <c r="P3238" s="16" t="n">
        <f aca="false">SUM(K3238:O3238)/(Assumptions!$D$5-IF(K3238="",Assumptions!$B$15,0))*100</f>
        <v>74.1578141237034</v>
      </c>
      <c r="Q3238" s="7" t="str">
        <f aca="false">IF(J3238&gt;=Assumptions!$B$26,"High",IF(J3238&gt;=Assumptions!$B$27,"Mid","Low"))</f>
        <v>High</v>
      </c>
      <c r="R3238" s="7" t="str">
        <f aca="false">IF(P3238&gt;=Assumptions!$B$28,"High",IF(P3238&gt;=Assumptions!$B$29,"Mid","Low"))</f>
        <v>High</v>
      </c>
      <c r="S3238" s="7" t="str">
        <f aca="false">INDEX(Assumptions!$B$33:$B$41,MATCH(Q3238&amp;"|"&amp;R3238,Assumptions!$A$33:$A$41,0))</f>
        <v>Premier Advocates</v>
      </c>
      <c r="T3238" s="7" t="n">
        <f aca="false">IF(ISNUMBER(Data_Clean!V3238),J3238*Data_Clean!V3238,0)</f>
        <v>176.334323781</v>
      </c>
    </row>
    <row r="3239" customFormat="false" ht="15" hidden="false" customHeight="false" outlineLevel="0" collapsed="false">
      <c r="A3239" s="15" t="str">
        <f aca="false">Data_Clean!A3239</f>
        <v>CX103235</v>
      </c>
      <c r="B3239" s="14" t="n">
        <f aca="false">Data_Clean!G3239*Assumptions!$B$5</f>
        <v>9.30975</v>
      </c>
      <c r="C3239" s="14" t="n">
        <f aca="false">IF(Data_Clean!H3239="",0,Data_Clean!H3239)*Assumptions!$B$6</f>
        <v>33.39384</v>
      </c>
      <c r="D3239" s="14" t="n">
        <f aca="false">Data_Clean!I3239*Assumptions!$B$7</f>
        <v>0</v>
      </c>
      <c r="E3239" s="14" t="n">
        <f aca="false">Data_Clean!J3239*Assumptions!$B$8</f>
        <v>0</v>
      </c>
      <c r="F3239" s="14" t="n">
        <f aca="false">Data_Clean!K3239*Assumptions!$B$9</f>
        <v>0</v>
      </c>
      <c r="G3239" s="14" t="n">
        <f aca="false">Data_Clean!L3239*Assumptions!$B$10</f>
        <v>0</v>
      </c>
      <c r="H3239" s="14" t="n">
        <f aca="false">IF(OR(Data_Clean!M3239="",Data_Clean!N3239=""),0,Data_Clean!M3239*Data_Clean!N3239/100)*Assumptions!$B$13*Assumptions!$B$11</f>
        <v>0</v>
      </c>
      <c r="I3239" s="14" t="n">
        <f aca="false">Data_Clean!O3239*4*Assumptions!$B$12</f>
        <v>0</v>
      </c>
      <c r="J3239" s="14" t="n">
        <f aca="false">SUM(B3239:I3239)</f>
        <v>42.70359</v>
      </c>
      <c r="K3239" s="16" t="n">
        <f aca="false">IF(Data_Clean!P3239="","",Assumptions!$B$15*0.5^(Data_Clean!P3239/Assumptions!$B$20))</f>
        <v>29.3147990530274</v>
      </c>
      <c r="L3239" s="16" t="n">
        <f aca="false">Assumptions!$B$16*MIN(1,LN(1+Data_Clean!Q3239)/LN(1+Assumptions!$B$21))</f>
        <v>10.6966696442427</v>
      </c>
      <c r="M3239" s="16" t="n">
        <f aca="false">Assumptions!$B$17*(0.6*MIN(1,Data_Clean!R3239/Assumptions!$B$22)+0.4*IF(Data_Clean!S3239="",0,Data_Clean!S3239))</f>
        <v>10.626</v>
      </c>
      <c r="N3239" s="16" t="n">
        <f aca="false">Assumptions!$B$18*MIN(1,(Data_Clean!F3239-1)/Assumptions!$B$23)</f>
        <v>5</v>
      </c>
      <c r="O3239" s="16" t="n">
        <f aca="false">Assumptions!$B$19*(0.4*IF(Data_Clean!E3239="",0,MIN(1,Data_Clean!E3239/12/Assumptions!$B$24))+0.35*IF(Data_Clean!D3239="Y",1,0)+0.25*(1-MIN(Data_Clean!T3239,3)/3))/IF(Data_Clean!E3239="",0.6,1)</f>
        <v>5.3</v>
      </c>
      <c r="P3239" s="16" t="n">
        <f aca="false">SUM(K3239:O3239)/(Assumptions!$D$5-IF(K3239="",Assumptions!$B$15,0))*100</f>
        <v>60.9374686972701</v>
      </c>
      <c r="Q3239" s="7" t="str">
        <f aca="false">IF(J3239&gt;=Assumptions!$B$26,"High",IF(J3239&gt;=Assumptions!$B$27,"Mid","Low"))</f>
        <v>Low</v>
      </c>
      <c r="R3239" s="7" t="str">
        <f aca="false">IF(P3239&gt;=Assumptions!$B$28,"High",IF(P3239&gt;=Assumptions!$B$29,"Mid","Low"))</f>
        <v>Mid</v>
      </c>
      <c r="S3239" s="7" t="str">
        <f aca="false">INDEX(Assumptions!$B$33:$B$41,MATCH(Q3239&amp;"|"&amp;R3239,Assumptions!$A$33:$A$41,0))</f>
        <v>Light Touch</v>
      </c>
      <c r="T3239" s="7" t="n">
        <f aca="false">IF(ISNUMBER(Data_Clean!V3239),J3239*Data_Clean!V3239,0)</f>
        <v>2.792814786</v>
      </c>
    </row>
    <row r="3240" customFormat="false" ht="15" hidden="false" customHeight="false" outlineLevel="0" collapsed="false">
      <c r="A3240" s="15" t="str">
        <f aca="false">Data_Clean!A3240</f>
        <v>CX103236</v>
      </c>
      <c r="B3240" s="14" t="n">
        <f aca="false">Data_Clean!G3240*Assumptions!$B$5</f>
        <v>518.07625</v>
      </c>
      <c r="C3240" s="14" t="n">
        <f aca="false">IF(Data_Clean!H3240="",0,Data_Clean!H3240)*Assumptions!$B$6</f>
        <v>2716.2</v>
      </c>
      <c r="D3240" s="14" t="n">
        <f aca="false">Data_Clean!I3240*Assumptions!$B$7</f>
        <v>0</v>
      </c>
      <c r="E3240" s="14" t="n">
        <f aca="false">Data_Clean!J3240*Assumptions!$B$8</f>
        <v>0</v>
      </c>
      <c r="F3240" s="14" t="n">
        <f aca="false">Data_Clean!K3240*Assumptions!$B$9</f>
        <v>4562.8</v>
      </c>
      <c r="G3240" s="14" t="n">
        <f aca="false">Data_Clean!L3240*Assumptions!$B$10</f>
        <v>0</v>
      </c>
      <c r="H3240" s="14" t="n">
        <f aca="false">IF(OR(Data_Clean!M3240="",Data_Clean!N3240=""),0,Data_Clean!M3240*Data_Clean!N3240/100)*Assumptions!$B$13*Assumptions!$B$11</f>
        <v>0</v>
      </c>
      <c r="I3240" s="14" t="n">
        <f aca="false">Data_Clean!O3240*4*Assumptions!$B$12</f>
        <v>0</v>
      </c>
      <c r="J3240" s="14" t="n">
        <f aca="false">SUM(B3240:I3240)</f>
        <v>7797.07625</v>
      </c>
      <c r="K3240" s="16" t="n">
        <f aca="false">IF(Data_Clean!P3240="","",Assumptions!$B$15*0.5^(Data_Clean!P3240/Assumptions!$B$20))</f>
        <v>24.3675718906871</v>
      </c>
      <c r="L3240" s="16" t="n">
        <f aca="false">Assumptions!$B$16*MIN(1,LN(1+Data_Clean!Q3240)/LN(1+Assumptions!$B$21))</f>
        <v>10</v>
      </c>
      <c r="M3240" s="16" t="n">
        <f aca="false">Assumptions!$B$17*(0.6*MIN(1,Data_Clean!R3240/Assumptions!$B$22)+0.4*IF(Data_Clean!S3240="",0,Data_Clean!S3240))</f>
        <v>7.698</v>
      </c>
      <c r="N3240" s="16" t="n">
        <f aca="false">Assumptions!$B$18*MIN(1,(Data_Clean!F3240-1)/Assumptions!$B$23)</f>
        <v>10</v>
      </c>
      <c r="O3240" s="16" t="n">
        <f aca="false">Assumptions!$B$19*(0.4*IF(Data_Clean!E3240="",0,MIN(1,Data_Clean!E3240/12/Assumptions!$B$24))+0.35*IF(Data_Clean!D3240="Y",1,0)+0.25*(1-MIN(Data_Clean!T3240,3)/3))/IF(Data_Clean!E3240="",0.6,1)</f>
        <v>6.05</v>
      </c>
      <c r="P3240" s="16" t="n">
        <f aca="false">SUM(K3240:O3240)/(Assumptions!$D$5-IF(K3240="",Assumptions!$B$15,0))*100</f>
        <v>58.1155718906871</v>
      </c>
      <c r="Q3240" s="7" t="str">
        <f aca="false">IF(J3240&gt;=Assumptions!$B$26,"High",IF(J3240&gt;=Assumptions!$B$27,"Mid","Low"))</f>
        <v>High</v>
      </c>
      <c r="R3240" s="7" t="str">
        <f aca="false">IF(P3240&gt;=Assumptions!$B$28,"High",IF(P3240&gt;=Assumptions!$B$29,"Mid","Low"))</f>
        <v>Mid</v>
      </c>
      <c r="S3240" s="7" t="str">
        <f aca="false">INDEX(Assumptions!$B$33:$B$41,MATCH(Q3240&amp;"|"&amp;R3240,Assumptions!$A$33:$A$41,0))</f>
        <v>Established Core</v>
      </c>
      <c r="T3240" s="7" t="n">
        <f aca="false">IF(ISNUMBER(Data_Clean!V3240),J3240*Data_Clean!V3240,0)</f>
        <v>1094.7095055</v>
      </c>
    </row>
    <row r="3241" customFormat="false" ht="15" hidden="false" customHeight="false" outlineLevel="0" collapsed="false">
      <c r="A3241" s="15" t="str">
        <f aca="false">Data_Clean!A3241</f>
        <v>CX103237</v>
      </c>
      <c r="B3241" s="14" t="n">
        <f aca="false">Data_Clean!G3241*Assumptions!$B$5</f>
        <v>53.08275</v>
      </c>
      <c r="C3241" s="14" t="n">
        <f aca="false">IF(Data_Clean!H3241="",0,Data_Clean!H3241)*Assumptions!$B$6</f>
        <v>238.63788</v>
      </c>
      <c r="D3241" s="14" t="n">
        <f aca="false">Data_Clean!I3241*Assumptions!$B$7</f>
        <v>0</v>
      </c>
      <c r="E3241" s="14" t="n">
        <f aca="false">Data_Clean!J3241*Assumptions!$B$8</f>
        <v>0</v>
      </c>
      <c r="F3241" s="14" t="n">
        <f aca="false">Data_Clean!K3241*Assumptions!$B$9</f>
        <v>0</v>
      </c>
      <c r="G3241" s="14" t="n">
        <f aca="false">Data_Clean!L3241*Assumptions!$B$10</f>
        <v>425.25</v>
      </c>
      <c r="H3241" s="14" t="n">
        <f aca="false">IF(OR(Data_Clean!M3241="",Data_Clean!N3241=""),0,Data_Clean!M3241*Data_Clean!N3241/100)*Assumptions!$B$13*Assumptions!$B$11</f>
        <v>0</v>
      </c>
      <c r="I3241" s="14" t="n">
        <f aca="false">Data_Clean!O3241*4*Assumptions!$B$12</f>
        <v>0</v>
      </c>
      <c r="J3241" s="14" t="n">
        <f aca="false">SUM(B3241:I3241)</f>
        <v>716.97063</v>
      </c>
      <c r="K3241" s="16" t="n">
        <f aca="false">IF(Data_Clean!P3241="","",Assumptions!$B$15*0.5^(Data_Clean!P3241/Assumptions!$B$20))</f>
        <v>27.3516746567465</v>
      </c>
      <c r="L3241" s="16" t="n">
        <f aca="false">Assumptions!$B$16*MIN(1,LN(1+Data_Clean!Q3241)/LN(1+Assumptions!$B$21))</f>
        <v>13.5873179074216</v>
      </c>
      <c r="M3241" s="16" t="n">
        <f aca="false">Assumptions!$B$17*(0.6*MIN(1,Data_Clean!R3241/Assumptions!$B$22)+0.4*IF(Data_Clean!S3241="",0,Data_Clean!S3241))</f>
        <v>10.788</v>
      </c>
      <c r="N3241" s="16" t="n">
        <f aca="false">Assumptions!$B$18*MIN(1,(Data_Clean!F3241-1)/Assumptions!$B$23)</f>
        <v>10</v>
      </c>
      <c r="O3241" s="16" t="n">
        <f aca="false">Assumptions!$B$19*(0.4*IF(Data_Clean!E3241="",0,MIN(1,Data_Clean!E3241/12/Assumptions!$B$24))+0.35*IF(Data_Clean!D3241="Y",1,0)+0.25*(1-MIN(Data_Clean!T3241,3)/3))/IF(Data_Clean!E3241="",0.6,1)</f>
        <v>11.15</v>
      </c>
      <c r="P3241" s="16" t="n">
        <f aca="false">SUM(K3241:O3241)/(Assumptions!$D$5-IF(K3241="",Assumptions!$B$15,0))*100</f>
        <v>72.8769925641681</v>
      </c>
      <c r="Q3241" s="7" t="str">
        <f aca="false">IF(J3241&gt;=Assumptions!$B$26,"High",IF(J3241&gt;=Assumptions!$B$27,"Mid","Low"))</f>
        <v>Mid</v>
      </c>
      <c r="R3241" s="7" t="str">
        <f aca="false">IF(P3241&gt;=Assumptions!$B$28,"High",IF(P3241&gt;=Assumptions!$B$29,"Mid","Low"))</f>
        <v>High</v>
      </c>
      <c r="S3241" s="7" t="str">
        <f aca="false">INDEX(Assumptions!$B$33:$B$41,MATCH(Q3241&amp;"|"&amp;R3241,Assumptions!$A$33:$A$41,0))</f>
        <v>Engaged Builders</v>
      </c>
      <c r="T3241" s="7" t="n">
        <f aca="false">IF(ISNUMBER(Data_Clean!V3241),J3241*Data_Clean!V3241,0)</f>
        <v>35.274954996</v>
      </c>
    </row>
    <row r="3242" customFormat="false" ht="15" hidden="false" customHeight="false" outlineLevel="0" collapsed="false">
      <c r="A3242" s="15" t="str">
        <f aca="false">Data_Clean!A3242</f>
        <v>CX103238</v>
      </c>
      <c r="B3242" s="14" t="n">
        <f aca="false">Data_Clean!G3242*Assumptions!$B$5</f>
        <v>538.4915</v>
      </c>
      <c r="C3242" s="14" t="n">
        <f aca="false">IF(Data_Clean!H3242="",0,Data_Clean!H3242)*Assumptions!$B$6</f>
        <v>0</v>
      </c>
      <c r="D3242" s="14" t="n">
        <f aca="false">Data_Clean!I3242*Assumptions!$B$7</f>
        <v>1045.6</v>
      </c>
      <c r="E3242" s="14" t="n">
        <f aca="false">Data_Clean!J3242*Assumptions!$B$8</f>
        <v>0</v>
      </c>
      <c r="F3242" s="14" t="n">
        <f aca="false">Data_Clean!K3242*Assumptions!$B$9</f>
        <v>0</v>
      </c>
      <c r="G3242" s="14" t="n">
        <f aca="false">Data_Clean!L3242*Assumptions!$B$10</f>
        <v>0</v>
      </c>
      <c r="H3242" s="14" t="n">
        <f aca="false">IF(OR(Data_Clean!M3242="",Data_Clean!N3242=""),0,Data_Clean!M3242*Data_Clean!N3242/100)*Assumptions!$B$13*Assumptions!$B$11</f>
        <v>1471.626</v>
      </c>
      <c r="I3242" s="14" t="n">
        <f aca="false">Data_Clean!O3242*4*Assumptions!$B$12</f>
        <v>196.01952</v>
      </c>
      <c r="J3242" s="14" t="n">
        <f aca="false">SUM(B3242:I3242)</f>
        <v>3251.73702</v>
      </c>
      <c r="K3242" s="16" t="n">
        <f aca="false">IF(Data_Clean!P3242="","",Assumptions!$B$15*0.5^(Data_Clean!P3242/Assumptions!$B$20))</f>
        <v>17.2304753249555</v>
      </c>
      <c r="L3242" s="16" t="n">
        <f aca="false">Assumptions!$B$16*MIN(1,LN(1+Data_Clean!Q3242)/LN(1+Assumptions!$B$21))</f>
        <v>18.2220128711786</v>
      </c>
      <c r="M3242" s="16" t="n">
        <f aca="false">Assumptions!$B$17*(0.6*MIN(1,Data_Clean!R3242/Assumptions!$B$22)+0.4*IF(Data_Clean!S3242="",0,Data_Clean!S3242))</f>
        <v>11.1</v>
      </c>
      <c r="N3242" s="16" t="n">
        <f aca="false">Assumptions!$B$18*MIN(1,(Data_Clean!F3242-1)/Assumptions!$B$23)</f>
        <v>10</v>
      </c>
      <c r="O3242" s="16" t="n">
        <f aca="false">Assumptions!$B$19*(0.4*IF(Data_Clean!E3242="",0,MIN(1,Data_Clean!E3242/12/Assumptions!$B$24))+0.35*IF(Data_Clean!D3242="Y",1,0)+0.25*(1-MIN(Data_Clean!T3242,3)/3))/IF(Data_Clean!E3242="",0.6,1)</f>
        <v>14.65</v>
      </c>
      <c r="P3242" s="16" t="n">
        <f aca="false">SUM(K3242:O3242)/(Assumptions!$D$5-IF(K3242="",Assumptions!$B$15,0))*100</f>
        <v>71.2024881961341</v>
      </c>
      <c r="Q3242" s="7" t="str">
        <f aca="false">IF(J3242&gt;=Assumptions!$B$26,"High",IF(J3242&gt;=Assumptions!$B$27,"Mid","Low"))</f>
        <v>High</v>
      </c>
      <c r="R3242" s="7" t="str">
        <f aca="false">IF(P3242&gt;=Assumptions!$B$28,"High",IF(P3242&gt;=Assumptions!$B$29,"Mid","Low"))</f>
        <v>High</v>
      </c>
      <c r="S3242" s="7" t="str">
        <f aca="false">INDEX(Assumptions!$B$33:$B$41,MATCH(Q3242&amp;"|"&amp;R3242,Assumptions!$A$33:$A$41,0))</f>
        <v>Premier Advocates</v>
      </c>
      <c r="T3242" s="7" t="n">
        <f aca="false">IF(ISNUMBER(Data_Clean!V3242),J3242*Data_Clean!V3242,0)</f>
        <v>39.996365346</v>
      </c>
    </row>
    <row r="3243" customFormat="false" ht="15" hidden="false" customHeight="false" outlineLevel="0" collapsed="false">
      <c r="A3243" s="15" t="str">
        <f aca="false">Data_Clean!A3243</f>
        <v>CX103239</v>
      </c>
      <c r="B3243" s="14" t="n">
        <f aca="false">Data_Clean!G3243*Assumptions!$B$5</f>
        <v>61.13425</v>
      </c>
      <c r="C3243" s="14" t="n">
        <f aca="false">IF(Data_Clean!H3243="",0,Data_Clean!H3243)*Assumptions!$B$6</f>
        <v>0</v>
      </c>
      <c r="D3243" s="14" t="n">
        <f aca="false">Data_Clean!I3243*Assumptions!$B$7</f>
        <v>0</v>
      </c>
      <c r="E3243" s="14" t="n">
        <f aca="false">Data_Clean!J3243*Assumptions!$B$8</f>
        <v>0</v>
      </c>
      <c r="F3243" s="14" t="n">
        <f aca="false">Data_Clean!K3243*Assumptions!$B$9</f>
        <v>0</v>
      </c>
      <c r="G3243" s="14" t="n">
        <f aca="false">Data_Clean!L3243*Assumptions!$B$10</f>
        <v>937.8</v>
      </c>
      <c r="H3243" s="14" t="n">
        <f aca="false">IF(OR(Data_Clean!M3243="",Data_Clean!N3243=""),0,Data_Clean!M3243*Data_Clean!N3243/100)*Assumptions!$B$13*Assumptions!$B$11</f>
        <v>0</v>
      </c>
      <c r="I3243" s="14" t="n">
        <f aca="false">Data_Clean!O3243*4*Assumptions!$B$12</f>
        <v>0</v>
      </c>
      <c r="J3243" s="14" t="n">
        <f aca="false">SUM(B3243:I3243)</f>
        <v>998.93425</v>
      </c>
      <c r="K3243" s="16" t="n">
        <f aca="false">IF(Data_Clean!P3243="","",Assumptions!$B$15*0.5^(Data_Clean!P3243/Assumptions!$B$20))</f>
        <v>0.779285527633864</v>
      </c>
      <c r="L3243" s="16" t="n">
        <f aca="false">Assumptions!$B$16*MIN(1,LN(1+Data_Clean!Q3243)/LN(1+Assumptions!$B$21))</f>
        <v>0</v>
      </c>
      <c r="M3243" s="16" t="n">
        <f aca="false">Assumptions!$B$17*(0.6*MIN(1,Data_Clean!R3243/Assumptions!$B$22)+0.4*IF(Data_Clean!S3243="",0,Data_Clean!S3243))</f>
        <v>0</v>
      </c>
      <c r="N3243" s="16" t="n">
        <f aca="false">Assumptions!$B$18*MIN(1,(Data_Clean!F3243-1)/Assumptions!$B$23)</f>
        <v>5</v>
      </c>
      <c r="O3243" s="16" t="n">
        <f aca="false">Assumptions!$B$19*(0.4*IF(Data_Clean!E3243="",0,MIN(1,Data_Clean!E3243/12/Assumptions!$B$24))+0.35*IF(Data_Clean!D3243="Y",1,0)+0.25*(1-MIN(Data_Clean!T3243,3)/3))/IF(Data_Clean!E3243="",0.6,1)</f>
        <v>12.85</v>
      </c>
      <c r="P3243" s="16" t="n">
        <f aca="false">SUM(K3243:O3243)/(Assumptions!$D$5-IF(K3243="",Assumptions!$B$15,0))*100</f>
        <v>18.6292855276339</v>
      </c>
      <c r="Q3243" s="7" t="str">
        <f aca="false">IF(J3243&gt;=Assumptions!$B$26,"High",IF(J3243&gt;=Assumptions!$B$27,"Mid","Low"))</f>
        <v>Mid</v>
      </c>
      <c r="R3243" s="7" t="str">
        <f aca="false">IF(P3243&gt;=Assumptions!$B$28,"High",IF(P3243&gt;=Assumptions!$B$29,"Mid","Low"))</f>
        <v>Low</v>
      </c>
      <c r="S3243" s="7" t="str">
        <f aca="false">INDEX(Assumptions!$B$33:$B$41,MATCH(Q3243&amp;"|"&amp;R3243,Assumptions!$A$33:$A$41,0))</f>
        <v>Light Touch</v>
      </c>
      <c r="T3243" s="7" t="n">
        <f aca="false">IF(ISNUMBER(Data_Clean!V3243),J3243*Data_Clean!V3243,0)</f>
        <v>267.814272425</v>
      </c>
    </row>
    <row r="3244" customFormat="false" ht="15" hidden="false" customHeight="false" outlineLevel="0" collapsed="false">
      <c r="A3244" s="15" t="str">
        <f aca="false">Data_Clean!A3244</f>
        <v>CX103240</v>
      </c>
      <c r="B3244" s="14" t="n">
        <f aca="false">Data_Clean!G3244*Assumptions!$B$5</f>
        <v>144.38575</v>
      </c>
      <c r="C3244" s="14" t="n">
        <f aca="false">IF(Data_Clean!H3244="",0,Data_Clean!H3244)*Assumptions!$B$6</f>
        <v>1305.28116</v>
      </c>
      <c r="D3244" s="14" t="n">
        <f aca="false">Data_Clean!I3244*Assumptions!$B$7</f>
        <v>0</v>
      </c>
      <c r="E3244" s="14" t="n">
        <f aca="false">Data_Clean!J3244*Assumptions!$B$8</f>
        <v>1605.939</v>
      </c>
      <c r="F3244" s="14" t="n">
        <f aca="false">Data_Clean!K3244*Assumptions!$B$9</f>
        <v>0</v>
      </c>
      <c r="G3244" s="14" t="n">
        <f aca="false">Data_Clean!L3244*Assumptions!$B$10</f>
        <v>0</v>
      </c>
      <c r="H3244" s="14" t="n">
        <f aca="false">IF(OR(Data_Clean!M3244="",Data_Clean!N3244=""),0,Data_Clean!M3244*Data_Clean!N3244/100)*Assumptions!$B$13*Assumptions!$B$11</f>
        <v>403.782</v>
      </c>
      <c r="I3244" s="14" t="n">
        <f aca="false">Data_Clean!O3244*4*Assumptions!$B$12</f>
        <v>0</v>
      </c>
      <c r="J3244" s="14" t="n">
        <f aca="false">SUM(B3244:I3244)</f>
        <v>3459.38791</v>
      </c>
      <c r="K3244" s="16" t="n">
        <f aca="false">IF(Data_Clean!P3244="","",Assumptions!$B$15*0.5^(Data_Clean!P3244/Assumptions!$B$20))</f>
        <v>0.00683373773098248</v>
      </c>
      <c r="L3244" s="16" t="n">
        <f aca="false">Assumptions!$B$16*MIN(1,LN(1+Data_Clean!Q3244)/LN(1+Assumptions!$B$21))</f>
        <v>0</v>
      </c>
      <c r="M3244" s="16" t="n">
        <f aca="false">Assumptions!$B$17*(0.6*MIN(1,Data_Clean!R3244/Assumptions!$B$22)+0.4*IF(Data_Clean!S3244="",0,Data_Clean!S3244))</f>
        <v>0</v>
      </c>
      <c r="N3244" s="16" t="n">
        <f aca="false">Assumptions!$B$18*MIN(1,(Data_Clean!F3244-1)/Assumptions!$B$23)</f>
        <v>15</v>
      </c>
      <c r="O3244" s="16" t="n">
        <f aca="false">Assumptions!$B$19*(0.4*IF(Data_Clean!E3244="",0,MIN(1,Data_Clean!E3244/12/Assumptions!$B$24))+0.35*IF(Data_Clean!D3244="Y",1,0)+0.25*(1-MIN(Data_Clean!T3244,3)/3))/IF(Data_Clean!E3244="",0.6,1)</f>
        <v>9.75</v>
      </c>
      <c r="P3244" s="16" t="n">
        <f aca="false">SUM(K3244:O3244)/(Assumptions!$D$5-IF(K3244="",Assumptions!$B$15,0))*100</f>
        <v>24.756833737731</v>
      </c>
      <c r="Q3244" s="7" t="str">
        <f aca="false">IF(J3244&gt;=Assumptions!$B$26,"High",IF(J3244&gt;=Assumptions!$B$27,"Mid","Low"))</f>
        <v>High</v>
      </c>
      <c r="R3244" s="7" t="str">
        <f aca="false">IF(P3244&gt;=Assumptions!$B$28,"High",IF(P3244&gt;=Assumptions!$B$29,"Mid","Low"))</f>
        <v>Low</v>
      </c>
      <c r="S3244" s="7" t="str">
        <f aca="false">INDEX(Assumptions!$B$33:$B$41,MATCH(Q3244&amp;"|"&amp;R3244,Assumptions!$A$33:$A$41,0))</f>
        <v>Affluent Drifters</v>
      </c>
      <c r="T3244" s="7" t="n">
        <f aca="false">IF(ISNUMBER(Data_Clean!V3244),J3244*Data_Clean!V3244,0)</f>
        <v>990.768697424</v>
      </c>
    </row>
    <row r="3245" customFormat="false" ht="15" hidden="false" customHeight="false" outlineLevel="0" collapsed="false">
      <c r="A3245" s="15" t="str">
        <f aca="false">Data_Clean!A3245</f>
        <v>CX103241</v>
      </c>
      <c r="B3245" s="14" t="n">
        <f aca="false">Data_Clean!G3245*Assumptions!$B$5</f>
        <v>102.487</v>
      </c>
      <c r="C3245" s="14" t="n">
        <f aca="false">IF(Data_Clean!H3245="",0,Data_Clean!H3245)*Assumptions!$B$6</f>
        <v>571.66836</v>
      </c>
      <c r="D3245" s="14" t="n">
        <f aca="false">Data_Clean!I3245*Assumptions!$B$7</f>
        <v>1384</v>
      </c>
      <c r="E3245" s="14" t="n">
        <f aca="false">Data_Clean!J3245*Assumptions!$B$8</f>
        <v>0</v>
      </c>
      <c r="F3245" s="14" t="n">
        <f aca="false">Data_Clean!K3245*Assumptions!$B$9</f>
        <v>2909.5</v>
      </c>
      <c r="G3245" s="14" t="n">
        <f aca="false">Data_Clean!L3245*Assumptions!$B$10</f>
        <v>0</v>
      </c>
      <c r="H3245" s="14" t="n">
        <f aca="false">IF(OR(Data_Clean!M3245="",Data_Clean!N3245=""),0,Data_Clean!M3245*Data_Clean!N3245/100)*Assumptions!$B$13*Assumptions!$B$11</f>
        <v>537.072</v>
      </c>
      <c r="I3245" s="14" t="n">
        <f aca="false">Data_Clean!O3245*4*Assumptions!$B$12</f>
        <v>40.47456</v>
      </c>
      <c r="J3245" s="14" t="n">
        <f aca="false">SUM(B3245:I3245)</f>
        <v>5545.20192</v>
      </c>
      <c r="K3245" s="16" t="n">
        <f aca="false">IF(Data_Clean!P3245="","",Assumptions!$B$15*0.5^(Data_Clean!P3245/Assumptions!$B$20))</f>
        <v>13.3634807721051</v>
      </c>
      <c r="L3245" s="16" t="n">
        <f aca="false">Assumptions!$B$16*MIN(1,LN(1+Data_Clean!Q3245)/LN(1+Assumptions!$B$21))</f>
        <v>13.0760265116583</v>
      </c>
      <c r="M3245" s="16" t="n">
        <f aca="false">Assumptions!$B$17*(0.6*MIN(1,Data_Clean!R3245/Assumptions!$B$22)+0.4*IF(Data_Clean!S3245="",0,Data_Clean!S3245))</f>
        <v>5.142</v>
      </c>
      <c r="N3245" s="16" t="n">
        <f aca="false">Assumptions!$B$18*MIN(1,(Data_Clean!F3245-1)/Assumptions!$B$23)</f>
        <v>20</v>
      </c>
      <c r="O3245" s="16" t="n">
        <f aca="false">Assumptions!$B$19*(0.4*IF(Data_Clean!E3245="",0,MIN(1,Data_Clean!E3245/12/Assumptions!$B$24))+0.35*IF(Data_Clean!D3245="Y",1,0)+0.25*(1-MIN(Data_Clean!T3245,3)/3))/IF(Data_Clean!E3245="",0.6,1)</f>
        <v>9.75</v>
      </c>
      <c r="P3245" s="16" t="n">
        <f aca="false">SUM(K3245:O3245)/(Assumptions!$D$5-IF(K3245="",Assumptions!$B$15,0))*100</f>
        <v>61.3315072837633</v>
      </c>
      <c r="Q3245" s="7" t="str">
        <f aca="false">IF(J3245&gt;=Assumptions!$B$26,"High",IF(J3245&gt;=Assumptions!$B$27,"Mid","Low"))</f>
        <v>High</v>
      </c>
      <c r="R3245" s="7" t="str">
        <f aca="false">IF(P3245&gt;=Assumptions!$B$28,"High",IF(P3245&gt;=Assumptions!$B$29,"Mid","Low"))</f>
        <v>Mid</v>
      </c>
      <c r="S3245" s="7" t="str">
        <f aca="false">INDEX(Assumptions!$B$33:$B$41,MATCH(Q3245&amp;"|"&amp;R3245,Assumptions!$A$33:$A$41,0))</f>
        <v>Established Core</v>
      </c>
      <c r="T3245" s="7" t="n">
        <f aca="false">IF(ISNUMBER(Data_Clean!V3245),J3245*Data_Clean!V3245,0)</f>
        <v>378.737291136</v>
      </c>
    </row>
    <row r="3246" customFormat="false" ht="15" hidden="false" customHeight="false" outlineLevel="0" collapsed="false">
      <c r="A3246" s="15" t="str">
        <f aca="false">Data_Clean!A3246</f>
        <v>CX103242</v>
      </c>
      <c r="B3246" s="14" t="n">
        <f aca="false">Data_Clean!G3246*Assumptions!$B$5</f>
        <v>61.38975</v>
      </c>
      <c r="C3246" s="14" t="n">
        <f aca="false">IF(Data_Clean!H3246="",0,Data_Clean!H3246)*Assumptions!$B$6</f>
        <v>0</v>
      </c>
      <c r="D3246" s="14" t="n">
        <f aca="false">Data_Clean!I3246*Assumptions!$B$7</f>
        <v>0</v>
      </c>
      <c r="E3246" s="14" t="n">
        <f aca="false">Data_Clean!J3246*Assumptions!$B$8</f>
        <v>0</v>
      </c>
      <c r="F3246" s="14" t="n">
        <f aca="false">Data_Clean!K3246*Assumptions!$B$9</f>
        <v>0</v>
      </c>
      <c r="G3246" s="14" t="n">
        <f aca="false">Data_Clean!L3246*Assumptions!$B$10</f>
        <v>0</v>
      </c>
      <c r="H3246" s="14" t="n">
        <f aca="false">IF(OR(Data_Clean!M3246="",Data_Clean!N3246=""),0,Data_Clean!M3246*Data_Clean!N3246/100)*Assumptions!$B$13*Assumptions!$B$11</f>
        <v>0</v>
      </c>
      <c r="I3246" s="14" t="n">
        <f aca="false">Data_Clean!O3246*4*Assumptions!$B$12</f>
        <v>0</v>
      </c>
      <c r="J3246" s="14" t="n">
        <f aca="false">SUM(B3246:I3246)</f>
        <v>61.38975</v>
      </c>
      <c r="K3246" s="16" t="n">
        <f aca="false">IF(Data_Clean!P3246="","",Assumptions!$B$15*0.5^(Data_Clean!P3246/Assumptions!$B$20))</f>
        <v>19.7926186615934</v>
      </c>
      <c r="L3246" s="16" t="n">
        <f aca="false">Assumptions!$B$16*MIN(1,LN(1+Data_Clean!Q3246)/LN(1+Assumptions!$B$21))</f>
        <v>10.362865626271</v>
      </c>
      <c r="M3246" s="16" t="n">
        <f aca="false">Assumptions!$B$17*(0.6*MIN(1,Data_Clean!R3246/Assumptions!$B$22)+0.4*IF(Data_Clean!S3246="",0,Data_Clean!S3246))</f>
        <v>10.452</v>
      </c>
      <c r="N3246" s="16" t="n">
        <f aca="false">Assumptions!$B$18*MIN(1,(Data_Clean!F3246-1)/Assumptions!$B$23)</f>
        <v>0</v>
      </c>
      <c r="O3246" s="16" t="n">
        <f aca="false">Assumptions!$B$19*(0.4*IF(Data_Clean!E3246="",0,MIN(1,Data_Clean!E3246/12/Assumptions!$B$24))+0.35*IF(Data_Clean!D3246="Y",1,0)+0.25*(1-MIN(Data_Clean!T3246,3)/3))/IF(Data_Clean!E3246="",0.6,1)</f>
        <v>3.8</v>
      </c>
      <c r="P3246" s="16" t="n">
        <f aca="false">SUM(K3246:O3246)/(Assumptions!$D$5-IF(K3246="",Assumptions!$B$15,0))*100</f>
        <v>44.4074842878644</v>
      </c>
      <c r="Q3246" s="7" t="str">
        <f aca="false">IF(J3246&gt;=Assumptions!$B$26,"High",IF(J3246&gt;=Assumptions!$B$27,"Mid","Low"))</f>
        <v>Low</v>
      </c>
      <c r="R3246" s="7" t="str">
        <f aca="false">IF(P3246&gt;=Assumptions!$B$28,"High",IF(P3246&gt;=Assumptions!$B$29,"Mid","Low"))</f>
        <v>Low</v>
      </c>
      <c r="S3246" s="7" t="str">
        <f aca="false">INDEX(Assumptions!$B$33:$B$41,MATCH(Q3246&amp;"|"&amp;R3246,Assumptions!$A$33:$A$41,0))</f>
        <v>Dormant &amp; Low Value</v>
      </c>
      <c r="T3246" s="7" t="n">
        <f aca="false">IF(ISNUMBER(Data_Clean!V3246),J3246*Data_Clean!V3246,0)</f>
        <v>11.461466325</v>
      </c>
    </row>
    <row r="3247" customFormat="false" ht="15" hidden="false" customHeight="false" outlineLevel="0" collapsed="false">
      <c r="A3247" s="15" t="str">
        <f aca="false">Data_Clean!A3247</f>
        <v>CX103243</v>
      </c>
      <c r="B3247" s="14" t="n">
        <f aca="false">Data_Clean!G3247*Assumptions!$B$5</f>
        <v>14.52925</v>
      </c>
      <c r="C3247" s="14" t="n">
        <f aca="false">IF(Data_Clean!H3247="",0,Data_Clean!H3247)*Assumptions!$B$6</f>
        <v>195.012</v>
      </c>
      <c r="D3247" s="14" t="n">
        <f aca="false">Data_Clean!I3247*Assumptions!$B$7</f>
        <v>0</v>
      </c>
      <c r="E3247" s="14" t="n">
        <f aca="false">Data_Clean!J3247*Assumptions!$B$8</f>
        <v>0</v>
      </c>
      <c r="F3247" s="14" t="n">
        <f aca="false">Data_Clean!K3247*Assumptions!$B$9</f>
        <v>0</v>
      </c>
      <c r="G3247" s="14" t="n">
        <f aca="false">Data_Clean!L3247*Assumptions!$B$10</f>
        <v>0</v>
      </c>
      <c r="H3247" s="14" t="n">
        <f aca="false">IF(OR(Data_Clean!M3247="",Data_Clean!N3247=""),0,Data_Clean!M3247*Data_Clean!N3247/100)*Assumptions!$B$13*Assumptions!$B$11</f>
        <v>50.37</v>
      </c>
      <c r="I3247" s="14" t="n">
        <f aca="false">Data_Clean!O3247*4*Assumptions!$B$12</f>
        <v>2.90016</v>
      </c>
      <c r="J3247" s="14" t="n">
        <f aca="false">SUM(B3247:I3247)</f>
        <v>262.81141</v>
      </c>
      <c r="K3247" s="16" t="n">
        <f aca="false">IF(Data_Clean!P3247="","",Assumptions!$B$15*0.5^(Data_Clean!P3247/Assumptions!$B$20))</f>
        <v>26.1165168988837</v>
      </c>
      <c r="L3247" s="16" t="n">
        <f aca="false">Assumptions!$B$16*MIN(1,LN(1+Data_Clean!Q3247)/LN(1+Assumptions!$B$21))</f>
        <v>12.8906482631789</v>
      </c>
      <c r="M3247" s="16" t="n">
        <f aca="false">Assumptions!$B$17*(0.6*MIN(1,Data_Clean!R3247/Assumptions!$B$22)+0.4*IF(Data_Clean!S3247="",0,Data_Clean!S3247))</f>
        <v>12.072</v>
      </c>
      <c r="N3247" s="16" t="n">
        <f aca="false">Assumptions!$B$18*MIN(1,(Data_Clean!F3247-1)/Assumptions!$B$23)</f>
        <v>10</v>
      </c>
      <c r="O3247" s="16" t="n">
        <f aca="false">Assumptions!$B$19*(0.4*IF(Data_Clean!E3247="",0,MIN(1,Data_Clean!E3247/12/Assumptions!$B$24))+0.35*IF(Data_Clean!D3247="Y",1,0)+0.25*(1-MIN(Data_Clean!T3247,3)/3))/IF(Data_Clean!E3247="",0.6,1)</f>
        <v>5.45</v>
      </c>
      <c r="P3247" s="16" t="n">
        <f aca="false">SUM(K3247:O3247)/(Assumptions!$D$5-IF(K3247="",Assumptions!$B$15,0))*100</f>
        <v>66.5291651620626</v>
      </c>
      <c r="Q3247" s="7" t="str">
        <f aca="false">IF(J3247&gt;=Assumptions!$B$26,"High",IF(J3247&gt;=Assumptions!$B$27,"Mid","Low"))</f>
        <v>Low</v>
      </c>
      <c r="R3247" s="7" t="str">
        <f aca="false">IF(P3247&gt;=Assumptions!$B$28,"High",IF(P3247&gt;=Assumptions!$B$29,"Mid","Low"))</f>
        <v>Mid</v>
      </c>
      <c r="S3247" s="7" t="str">
        <f aca="false">INDEX(Assumptions!$B$33:$B$41,MATCH(Q3247&amp;"|"&amp;R3247,Assumptions!$A$33:$A$41,0))</f>
        <v>Light Touch</v>
      </c>
      <c r="T3247" s="7" t="n">
        <f aca="false">IF(ISNUMBER(Data_Clean!V3247),J3247*Data_Clean!V3247,0)</f>
        <v>11.327171771</v>
      </c>
    </row>
    <row r="3248" customFormat="false" ht="15" hidden="false" customHeight="false" outlineLevel="0" collapsed="false">
      <c r="A3248" s="15" t="str">
        <f aca="false">Data_Clean!A3248</f>
        <v>CX103244</v>
      </c>
      <c r="B3248" s="14" t="n">
        <f aca="false">Data_Clean!G3248*Assumptions!$B$5</f>
        <v>71.07875</v>
      </c>
      <c r="C3248" s="14" t="n">
        <f aca="false">IF(Data_Clean!H3248="",0,Data_Clean!H3248)*Assumptions!$B$6</f>
        <v>110.07456</v>
      </c>
      <c r="D3248" s="14" t="n">
        <f aca="false">Data_Clean!I3248*Assumptions!$B$7</f>
        <v>0</v>
      </c>
      <c r="E3248" s="14" t="n">
        <f aca="false">Data_Clean!J3248*Assumptions!$B$8</f>
        <v>0</v>
      </c>
      <c r="F3248" s="14" t="n">
        <f aca="false">Data_Clean!K3248*Assumptions!$B$9</f>
        <v>0</v>
      </c>
      <c r="G3248" s="14" t="n">
        <f aca="false">Data_Clean!L3248*Assumptions!$B$10</f>
        <v>0</v>
      </c>
      <c r="H3248" s="14" t="n">
        <f aca="false">IF(OR(Data_Clean!M3248="",Data_Clean!N3248=""),0,Data_Clean!M3248*Data_Clean!N3248/100)*Assumptions!$B$13*Assumptions!$B$11</f>
        <v>0</v>
      </c>
      <c r="I3248" s="14" t="n">
        <f aca="false">Data_Clean!O3248*4*Assumptions!$B$12</f>
        <v>0</v>
      </c>
      <c r="J3248" s="14" t="n">
        <f aca="false">SUM(B3248:I3248)</f>
        <v>181.15331</v>
      </c>
      <c r="K3248" s="16" t="n">
        <f aca="false">IF(Data_Clean!P3248="","",Assumptions!$B$15*0.5^(Data_Clean!P3248/Assumptions!$B$20))</f>
        <v>26.7269615442102</v>
      </c>
      <c r="L3248" s="16" t="n">
        <f aca="false">Assumptions!$B$16*MIN(1,LN(1+Data_Clean!Q3248)/LN(1+Assumptions!$B$21))</f>
        <v>11.5625930527155</v>
      </c>
      <c r="M3248" s="16" t="n">
        <f aca="false">Assumptions!$B$17*(0.6*MIN(1,Data_Clean!R3248/Assumptions!$B$22)+0.4*IF(Data_Clean!S3248="",0,Data_Clean!S3248))</f>
        <v>7.686</v>
      </c>
      <c r="N3248" s="16" t="n">
        <f aca="false">Assumptions!$B$18*MIN(1,(Data_Clean!F3248-1)/Assumptions!$B$23)</f>
        <v>5</v>
      </c>
      <c r="O3248" s="16" t="n">
        <f aca="false">Assumptions!$B$19*(0.4*IF(Data_Clean!E3248="",0,MIN(1,Data_Clean!E3248/12/Assumptions!$B$24))+0.35*IF(Data_Clean!D3248="Y",1,0)+0.25*(1-MIN(Data_Clean!T3248,3)/3))/IF(Data_Clean!E3248="",0.6,1)</f>
        <v>12.45</v>
      </c>
      <c r="P3248" s="16" t="n">
        <f aca="false">SUM(K3248:O3248)/(Assumptions!$D$5-IF(K3248="",Assumptions!$B$15,0))*100</f>
        <v>63.4255545969257</v>
      </c>
      <c r="Q3248" s="7" t="str">
        <f aca="false">IF(J3248&gt;=Assumptions!$B$26,"High",IF(J3248&gt;=Assumptions!$B$27,"Mid","Low"))</f>
        <v>Low</v>
      </c>
      <c r="R3248" s="7" t="str">
        <f aca="false">IF(P3248&gt;=Assumptions!$B$28,"High",IF(P3248&gt;=Assumptions!$B$29,"Mid","Low"))</f>
        <v>Mid</v>
      </c>
      <c r="S3248" s="7" t="str">
        <f aca="false">INDEX(Assumptions!$B$33:$B$41,MATCH(Q3248&amp;"|"&amp;R3248,Assumptions!$A$33:$A$41,0))</f>
        <v>Light Touch</v>
      </c>
      <c r="T3248" s="7" t="n">
        <f aca="false">IF(ISNUMBER(Data_Clean!V3248),J3248*Data_Clean!V3248,0)</f>
        <v>6.956287104</v>
      </c>
    </row>
    <row r="3249" customFormat="false" ht="15" hidden="false" customHeight="false" outlineLevel="0" collapsed="false">
      <c r="A3249" s="15" t="str">
        <f aca="false">Data_Clean!A3249</f>
        <v>CX103245</v>
      </c>
      <c r="B3249" s="14" t="n">
        <f aca="false">Data_Clean!G3249*Assumptions!$B$5</f>
        <v>140.35725</v>
      </c>
      <c r="C3249" s="14" t="n">
        <f aca="false">IF(Data_Clean!H3249="",0,Data_Clean!H3249)*Assumptions!$B$6</f>
        <v>1020.65352</v>
      </c>
      <c r="D3249" s="14" t="n">
        <f aca="false">Data_Clean!I3249*Assumptions!$B$7</f>
        <v>2816</v>
      </c>
      <c r="E3249" s="14" t="n">
        <f aca="false">Data_Clean!J3249*Assumptions!$B$8</f>
        <v>5301.0432</v>
      </c>
      <c r="F3249" s="14" t="n">
        <f aca="false">Data_Clean!K3249*Assumptions!$B$9</f>
        <v>7927.7</v>
      </c>
      <c r="G3249" s="14" t="n">
        <f aca="false">Data_Clean!L3249*Assumptions!$B$10</f>
        <v>0</v>
      </c>
      <c r="H3249" s="14" t="n">
        <f aca="false">IF(OR(Data_Clean!M3249="",Data_Clean!N3249=""),0,Data_Clean!M3249*Data_Clean!N3249/100)*Assumptions!$B$13*Assumptions!$B$11</f>
        <v>1527.186</v>
      </c>
      <c r="I3249" s="14" t="n">
        <f aca="false">Data_Clean!O3249*4*Assumptions!$B$12</f>
        <v>92.27472</v>
      </c>
      <c r="J3249" s="14" t="n">
        <f aca="false">SUM(B3249:I3249)</f>
        <v>18825.21469</v>
      </c>
      <c r="K3249" s="16" t="n">
        <f aca="false">IF(Data_Clean!P3249="","",Assumptions!$B$15*0.5^(Data_Clean!P3249/Assumptions!$B$20))</f>
        <v>20.7286931995166</v>
      </c>
      <c r="L3249" s="16" t="n">
        <f aca="false">Assumptions!$B$16*MIN(1,LN(1+Data_Clean!Q3249)/LN(1+Assumptions!$B$21))</f>
        <v>15.0586973234667</v>
      </c>
      <c r="M3249" s="16" t="n">
        <f aca="false">Assumptions!$B$17*(0.6*MIN(1,Data_Clean!R3249/Assumptions!$B$22)+0.4*IF(Data_Clean!S3249="",0,Data_Clean!S3249))</f>
        <v>4.758</v>
      </c>
      <c r="N3249" s="16" t="n">
        <f aca="false">Assumptions!$B$18*MIN(1,(Data_Clean!F3249-1)/Assumptions!$B$23)</f>
        <v>20</v>
      </c>
      <c r="O3249" s="16" t="n">
        <f aca="false">Assumptions!$B$19*(0.4*IF(Data_Clean!E3249="",0,MIN(1,Data_Clean!E3249/12/Assumptions!$B$24))+0.35*IF(Data_Clean!D3249="Y",1,0)+0.25*(1-MIN(Data_Clean!T3249,3)/3))/IF(Data_Clean!E3249="",0.6,1)</f>
        <v>13.75</v>
      </c>
      <c r="P3249" s="16" t="n">
        <f aca="false">SUM(K3249:O3249)/(Assumptions!$D$5-IF(K3249="",Assumptions!$B$15,0))*100</f>
        <v>74.2953905229833</v>
      </c>
      <c r="Q3249" s="7" t="str">
        <f aca="false">IF(J3249&gt;=Assumptions!$B$26,"High",IF(J3249&gt;=Assumptions!$B$27,"Mid","Low"))</f>
        <v>High</v>
      </c>
      <c r="R3249" s="7" t="str">
        <f aca="false">IF(P3249&gt;=Assumptions!$B$28,"High",IF(P3249&gt;=Assumptions!$B$29,"Mid","Low"))</f>
        <v>High</v>
      </c>
      <c r="S3249" s="7" t="str">
        <f aca="false">INDEX(Assumptions!$B$33:$B$41,MATCH(Q3249&amp;"|"&amp;R3249,Assumptions!$A$33:$A$41,0))</f>
        <v>Premier Advocates</v>
      </c>
      <c r="T3249" s="7" t="n">
        <f aca="false">IF(ISNUMBER(Data_Clean!V3249),J3249*Data_Clean!V3249,0)</f>
        <v>777.481366697</v>
      </c>
    </row>
    <row r="3250" customFormat="false" ht="15" hidden="false" customHeight="false" outlineLevel="0" collapsed="false">
      <c r="A3250" s="15" t="str">
        <f aca="false">Data_Clean!A3250</f>
        <v>CX103246</v>
      </c>
      <c r="B3250" s="14" t="n">
        <f aca="false">Data_Clean!G3250*Assumptions!$B$5</f>
        <v>75.51675</v>
      </c>
      <c r="C3250" s="14" t="n">
        <f aca="false">IF(Data_Clean!H3250="",0,Data_Clean!H3250)*Assumptions!$B$6</f>
        <v>0</v>
      </c>
      <c r="D3250" s="14" t="n">
        <f aca="false">Data_Clean!I3250*Assumptions!$B$7</f>
        <v>0</v>
      </c>
      <c r="E3250" s="14" t="n">
        <f aca="false">Data_Clean!J3250*Assumptions!$B$8</f>
        <v>0</v>
      </c>
      <c r="F3250" s="14" t="n">
        <f aca="false">Data_Clean!K3250*Assumptions!$B$9</f>
        <v>0</v>
      </c>
      <c r="G3250" s="14" t="n">
        <f aca="false">Data_Clean!L3250*Assumptions!$B$10</f>
        <v>0</v>
      </c>
      <c r="H3250" s="14" t="n">
        <f aca="false">IF(OR(Data_Clean!M3250="",Data_Clean!N3250=""),0,Data_Clean!M3250*Data_Clean!N3250/100)*Assumptions!$B$13*Assumptions!$B$11</f>
        <v>0</v>
      </c>
      <c r="I3250" s="14" t="n">
        <f aca="false">Data_Clean!O3250*4*Assumptions!$B$12</f>
        <v>0</v>
      </c>
      <c r="J3250" s="14" t="n">
        <f aca="false">SUM(B3250:I3250)</f>
        <v>75.51675</v>
      </c>
      <c r="K3250" s="16" t="n">
        <f aca="false">IF(Data_Clean!P3250="","",Assumptions!$B$15*0.5^(Data_Clean!P3250/Assumptions!$B$20))</f>
        <v>18.0453755412318</v>
      </c>
      <c r="L3250" s="16" t="n">
        <f aca="false">Assumptions!$B$16*MIN(1,LN(1+Data_Clean!Q3250)/LN(1+Assumptions!$B$21))</f>
        <v>6.7118774147124</v>
      </c>
      <c r="M3250" s="16" t="n">
        <f aca="false">Assumptions!$B$17*(0.6*MIN(1,Data_Clean!R3250/Assumptions!$B$22)+0.4*IF(Data_Clean!S3250="",0,Data_Clean!S3250))</f>
        <v>4.092</v>
      </c>
      <c r="N3250" s="16" t="n">
        <f aca="false">Assumptions!$B$18*MIN(1,(Data_Clean!F3250-1)/Assumptions!$B$23)</f>
        <v>0</v>
      </c>
      <c r="O3250" s="16" t="n">
        <f aca="false">Assumptions!$B$19*(0.4*IF(Data_Clean!E3250="",0,MIN(1,Data_Clean!E3250/12/Assumptions!$B$24))+0.35*IF(Data_Clean!D3250="Y",1,0)+0.25*(1-MIN(Data_Clean!T3250,3)/3))/IF(Data_Clean!E3250="",0.6,1)</f>
        <v>6.95</v>
      </c>
      <c r="P3250" s="16" t="n">
        <f aca="false">SUM(K3250:O3250)/(Assumptions!$D$5-IF(K3250="",Assumptions!$B$15,0))*100</f>
        <v>35.7992529559442</v>
      </c>
      <c r="Q3250" s="7" t="str">
        <f aca="false">IF(J3250&gt;=Assumptions!$B$26,"High",IF(J3250&gt;=Assumptions!$B$27,"Mid","Low"))</f>
        <v>Low</v>
      </c>
      <c r="R3250" s="7" t="str">
        <f aca="false">IF(P3250&gt;=Assumptions!$B$28,"High",IF(P3250&gt;=Assumptions!$B$29,"Mid","Low"))</f>
        <v>Low</v>
      </c>
      <c r="S3250" s="7" t="str">
        <f aca="false">INDEX(Assumptions!$B$33:$B$41,MATCH(Q3250&amp;"|"&amp;R3250,Assumptions!$A$33:$A$41,0))</f>
        <v>Dormant &amp; Low Value</v>
      </c>
      <c r="T3250" s="7" t="n">
        <f aca="false">IF(ISNUMBER(Data_Clean!V3250),J3250*Data_Clean!V3250,0)</f>
        <v>22.843816875</v>
      </c>
    </row>
    <row r="3251" customFormat="false" ht="15" hidden="false" customHeight="false" outlineLevel="0" collapsed="false">
      <c r="A3251" s="15" t="str">
        <f aca="false">Data_Clean!A3251</f>
        <v>CX103247</v>
      </c>
      <c r="B3251" s="14" t="n">
        <f aca="false">Data_Clean!G3251*Assumptions!$B$5</f>
        <v>321.626</v>
      </c>
      <c r="C3251" s="14" t="n">
        <f aca="false">IF(Data_Clean!H3251="",0,Data_Clean!H3251)*Assumptions!$B$6</f>
        <v>207.52464</v>
      </c>
      <c r="D3251" s="14" t="n">
        <f aca="false">Data_Clean!I3251*Assumptions!$B$7</f>
        <v>0</v>
      </c>
      <c r="E3251" s="14" t="n">
        <f aca="false">Data_Clean!J3251*Assumptions!$B$8</f>
        <v>0</v>
      </c>
      <c r="F3251" s="14" t="n">
        <f aca="false">Data_Clean!K3251*Assumptions!$B$9</f>
        <v>0</v>
      </c>
      <c r="G3251" s="14" t="n">
        <f aca="false">Data_Clean!L3251*Assumptions!$B$10</f>
        <v>0</v>
      </c>
      <c r="H3251" s="14" t="n">
        <f aca="false">IF(OR(Data_Clean!M3251="",Data_Clean!N3251=""),0,Data_Clean!M3251*Data_Clean!N3251/100)*Assumptions!$B$13*Assumptions!$B$11</f>
        <v>237.096</v>
      </c>
      <c r="I3251" s="14" t="n">
        <f aca="false">Data_Clean!O3251*4*Assumptions!$B$12</f>
        <v>48.62928</v>
      </c>
      <c r="J3251" s="14" t="n">
        <f aca="false">SUM(B3251:I3251)</f>
        <v>814.87592</v>
      </c>
      <c r="K3251" s="16" t="n">
        <f aca="false">IF(Data_Clean!P3251="","",Assumptions!$B$15*0.5^(Data_Clean!P3251/Assumptions!$B$20))</f>
        <v>25.5200148285257</v>
      </c>
      <c r="L3251" s="16" t="n">
        <f aca="false">Assumptions!$B$16*MIN(1,LN(1+Data_Clean!Q3251)/LN(1+Assumptions!$B$21))</f>
        <v>17.4085470589551</v>
      </c>
      <c r="M3251" s="16" t="n">
        <f aca="false">Assumptions!$B$17*(0.6*MIN(1,Data_Clean!R3251/Assumptions!$B$22)+0.4*IF(Data_Clean!S3251="",0,Data_Clean!S3251))</f>
        <v>14.94</v>
      </c>
      <c r="N3251" s="16" t="n">
        <f aca="false">Assumptions!$B$18*MIN(1,(Data_Clean!F3251-1)/Assumptions!$B$23)</f>
        <v>10</v>
      </c>
      <c r="O3251" s="16" t="n">
        <f aca="false">Assumptions!$B$19*(0.4*IF(Data_Clean!E3251="",0,MIN(1,Data_Clean!E3251/12/Assumptions!$B$24))+0.35*IF(Data_Clean!D3251="Y",1,0)+0.25*(1-MIN(Data_Clean!T3251,3)/3))/IF(Data_Clean!E3251="",0.6,1)</f>
        <v>9.65</v>
      </c>
      <c r="P3251" s="16" t="n">
        <f aca="false">SUM(K3251:O3251)/(Assumptions!$D$5-IF(K3251="",Assumptions!$B$15,0))*100</f>
        <v>77.5185618874808</v>
      </c>
      <c r="Q3251" s="7" t="str">
        <f aca="false">IF(J3251&gt;=Assumptions!$B$26,"High",IF(J3251&gt;=Assumptions!$B$27,"Mid","Low"))</f>
        <v>Mid</v>
      </c>
      <c r="R3251" s="7" t="str">
        <f aca="false">IF(P3251&gt;=Assumptions!$B$28,"High",IF(P3251&gt;=Assumptions!$B$29,"Mid","Low"))</f>
        <v>High</v>
      </c>
      <c r="S3251" s="7" t="str">
        <f aca="false">INDEX(Assumptions!$B$33:$B$41,MATCH(Q3251&amp;"|"&amp;R3251,Assumptions!$A$33:$A$41,0))</f>
        <v>Engaged Builders</v>
      </c>
      <c r="T3251" s="7" t="n">
        <f aca="false">IF(ISNUMBER(Data_Clean!V3251),J3251*Data_Clean!V3251,0)</f>
        <v>21.349749104</v>
      </c>
    </row>
    <row r="3252" customFormat="false" ht="15" hidden="false" customHeight="false" outlineLevel="0" collapsed="false">
      <c r="A3252" s="15" t="str">
        <f aca="false">Data_Clean!A3252</f>
        <v>CX103248</v>
      </c>
      <c r="B3252" s="14" t="n">
        <f aca="false">Data_Clean!G3252*Assumptions!$B$5</f>
        <v>81.5365</v>
      </c>
      <c r="C3252" s="14" t="n">
        <f aca="false">IF(Data_Clean!H3252="",0,Data_Clean!H3252)*Assumptions!$B$6</f>
        <v>437.60388</v>
      </c>
      <c r="D3252" s="14" t="n">
        <f aca="false">Data_Clean!I3252*Assumptions!$B$7</f>
        <v>0</v>
      </c>
      <c r="E3252" s="14" t="n">
        <f aca="false">Data_Clean!J3252*Assumptions!$B$8</f>
        <v>0</v>
      </c>
      <c r="F3252" s="14" t="n">
        <f aca="false">Data_Clean!K3252*Assumptions!$B$9</f>
        <v>0</v>
      </c>
      <c r="G3252" s="14" t="n">
        <f aca="false">Data_Clean!L3252*Assumptions!$B$10</f>
        <v>0</v>
      </c>
      <c r="H3252" s="14" t="n">
        <f aca="false">IF(OR(Data_Clean!M3252="",Data_Clean!N3252=""),0,Data_Clean!M3252*Data_Clean!N3252/100)*Assumptions!$B$13*Assumptions!$B$11</f>
        <v>81.648</v>
      </c>
      <c r="I3252" s="14" t="n">
        <f aca="false">Data_Clean!O3252*4*Assumptions!$B$12</f>
        <v>25.77072</v>
      </c>
      <c r="J3252" s="14" t="n">
        <f aca="false">SUM(B3252:I3252)</f>
        <v>626.5591</v>
      </c>
      <c r="K3252" s="16" t="n">
        <f aca="false">IF(Data_Clean!P3252="","",Assumptions!$B$15*0.5^(Data_Clean!P3252/Assumptions!$B$20))</f>
        <v>28.6452481173125</v>
      </c>
      <c r="L3252" s="16" t="n">
        <f aca="false">Assumptions!$B$16*MIN(1,LN(1+Data_Clean!Q3252)/LN(1+Assumptions!$B$21))</f>
        <v>14.4532413158944</v>
      </c>
      <c r="M3252" s="16" t="n">
        <f aca="false">Assumptions!$B$17*(0.6*MIN(1,Data_Clean!R3252/Assumptions!$B$22)+0.4*IF(Data_Clean!S3252="",0,Data_Clean!S3252))</f>
        <v>11.226</v>
      </c>
      <c r="N3252" s="16" t="n">
        <f aca="false">Assumptions!$B$18*MIN(1,(Data_Clean!F3252-1)/Assumptions!$B$23)</f>
        <v>10</v>
      </c>
      <c r="O3252" s="16" t="n">
        <f aca="false">Assumptions!$B$19*(0.4*IF(Data_Clean!E3252="",0,MIN(1,Data_Clean!E3252/12/Assumptions!$B$24))+0.35*IF(Data_Clean!D3252="Y",1,0)+0.25*(1-MIN(Data_Clean!T3252,3)/3))/IF(Data_Clean!E3252="",0.6,1)</f>
        <v>4.7</v>
      </c>
      <c r="P3252" s="16" t="n">
        <f aca="false">SUM(K3252:O3252)/(Assumptions!$D$5-IF(K3252="",Assumptions!$B$15,0))*100</f>
        <v>69.0244894332069</v>
      </c>
      <c r="Q3252" s="7" t="str">
        <f aca="false">IF(J3252&gt;=Assumptions!$B$26,"High",IF(J3252&gt;=Assumptions!$B$27,"Mid","Low"))</f>
        <v>Mid</v>
      </c>
      <c r="R3252" s="7" t="str">
        <f aca="false">IF(P3252&gt;=Assumptions!$B$28,"High",IF(P3252&gt;=Assumptions!$B$29,"Mid","Low"))</f>
        <v>Mid</v>
      </c>
      <c r="S3252" s="7" t="str">
        <f aca="false">INDEX(Assumptions!$B$33:$B$41,MATCH(Q3252&amp;"|"&amp;R3252,Assumptions!$A$33:$A$41,0))</f>
        <v>Established Core</v>
      </c>
      <c r="T3252" s="7" t="n">
        <f aca="false">IF(ISNUMBER(Data_Clean!V3252),J3252*Data_Clean!V3252,0)</f>
        <v>48.11973888</v>
      </c>
    </row>
    <row r="3253" customFormat="false" ht="15" hidden="false" customHeight="false" outlineLevel="0" collapsed="false">
      <c r="A3253" s="15" t="str">
        <f aca="false">Data_Clean!A3253</f>
        <v>CX103249</v>
      </c>
      <c r="B3253" s="14" t="n">
        <f aca="false">Data_Clean!G3253*Assumptions!$B$5</f>
        <v>45.899</v>
      </c>
      <c r="C3253" s="14" t="n">
        <f aca="false">IF(Data_Clean!H3253="",0,Data_Clean!H3253)*Assumptions!$B$6</f>
        <v>29.05848</v>
      </c>
      <c r="D3253" s="14" t="n">
        <f aca="false">Data_Clean!I3253*Assumptions!$B$7</f>
        <v>0</v>
      </c>
      <c r="E3253" s="14" t="n">
        <f aca="false">Data_Clean!J3253*Assumptions!$B$8</f>
        <v>0</v>
      </c>
      <c r="F3253" s="14" t="n">
        <f aca="false">Data_Clean!K3253*Assumptions!$B$9</f>
        <v>1318.9</v>
      </c>
      <c r="G3253" s="14" t="n">
        <f aca="false">Data_Clean!L3253*Assumptions!$B$10</f>
        <v>0</v>
      </c>
      <c r="H3253" s="14" t="n">
        <f aca="false">IF(OR(Data_Clean!M3253="",Data_Clean!N3253=""),0,Data_Clean!M3253*Data_Clean!N3253/100)*Assumptions!$B$13*Assumptions!$B$11</f>
        <v>0</v>
      </c>
      <c r="I3253" s="14" t="n">
        <f aca="false">Data_Clean!O3253*4*Assumptions!$B$12</f>
        <v>0</v>
      </c>
      <c r="J3253" s="14" t="n">
        <f aca="false">SUM(B3253:I3253)</f>
        <v>1393.85748</v>
      </c>
      <c r="K3253" s="16" t="n">
        <f aca="false">IF(Data_Clean!P3253="","",Assumptions!$B$15*0.5^(Data_Clean!P3253/Assumptions!$B$20))</f>
        <v>22.735748497656</v>
      </c>
      <c r="L3253" s="16" t="n">
        <f aca="false">Assumptions!$B$16*MIN(1,LN(1+Data_Clean!Q3253)/LN(1+Assumptions!$B$21))</f>
        <v>10.362865626271</v>
      </c>
      <c r="M3253" s="16" t="n">
        <f aca="false">Assumptions!$B$17*(0.6*MIN(1,Data_Clean!R3253/Assumptions!$B$22)+0.4*IF(Data_Clean!S3253="",0,Data_Clean!S3253))</f>
        <v>9.504</v>
      </c>
      <c r="N3253" s="16" t="n">
        <f aca="false">Assumptions!$B$18*MIN(1,(Data_Clean!F3253-1)/Assumptions!$B$23)</f>
        <v>10</v>
      </c>
      <c r="O3253" s="16" t="n">
        <f aca="false">Assumptions!$B$19*(0.4*IF(Data_Clean!E3253="",0,MIN(1,Data_Clean!E3253/12/Assumptions!$B$24))+0.35*IF(Data_Clean!D3253="Y",1,0)+0.25*(1-MIN(Data_Clean!T3253,3)/3))/IF(Data_Clean!E3253="",0.6,1)</f>
        <v>5.85</v>
      </c>
      <c r="P3253" s="16" t="n">
        <f aca="false">SUM(K3253:O3253)/(Assumptions!$D$5-IF(K3253="",Assumptions!$B$15,0))*100</f>
        <v>58.452614123927</v>
      </c>
      <c r="Q3253" s="7" t="str">
        <f aca="false">IF(J3253&gt;=Assumptions!$B$26,"High",IF(J3253&gt;=Assumptions!$B$27,"Mid","Low"))</f>
        <v>Mid</v>
      </c>
      <c r="R3253" s="7" t="str">
        <f aca="false">IF(P3253&gt;=Assumptions!$B$28,"High",IF(P3253&gt;=Assumptions!$B$29,"Mid","Low"))</f>
        <v>Mid</v>
      </c>
      <c r="S3253" s="7" t="str">
        <f aca="false">INDEX(Assumptions!$B$33:$B$41,MATCH(Q3253&amp;"|"&amp;R3253,Assumptions!$A$33:$A$41,0))</f>
        <v>Established Core</v>
      </c>
      <c r="T3253" s="7" t="n">
        <f aca="false">IF(ISNUMBER(Data_Clean!V3253),J3253*Data_Clean!V3253,0)</f>
        <v>112.344912888</v>
      </c>
    </row>
    <row r="3254" customFormat="false" ht="15" hidden="false" customHeight="false" outlineLevel="0" collapsed="false">
      <c r="A3254" s="15" t="str">
        <f aca="false">Data_Clean!A3254</f>
        <v>CX103250</v>
      </c>
      <c r="B3254" s="14" t="n">
        <f aca="false">Data_Clean!G3254*Assumptions!$B$5</f>
        <v>33.99725</v>
      </c>
      <c r="C3254" s="14" t="n">
        <f aca="false">IF(Data_Clean!H3254="",0,Data_Clean!H3254)*Assumptions!$B$6</f>
        <v>46.20192</v>
      </c>
      <c r="D3254" s="14" t="n">
        <f aca="false">Data_Clean!I3254*Assumptions!$B$7</f>
        <v>93.6</v>
      </c>
      <c r="E3254" s="14" t="n">
        <f aca="false">Data_Clean!J3254*Assumptions!$B$8</f>
        <v>0</v>
      </c>
      <c r="F3254" s="14" t="n">
        <f aca="false">Data_Clean!K3254*Assumptions!$B$9</f>
        <v>0</v>
      </c>
      <c r="G3254" s="14" t="n">
        <f aca="false">Data_Clean!L3254*Assumptions!$B$10</f>
        <v>0</v>
      </c>
      <c r="H3254" s="14" t="n">
        <f aca="false">IF(OR(Data_Clean!M3254="",Data_Clean!N3254=""),0,Data_Clean!M3254*Data_Clean!N3254/100)*Assumptions!$B$13*Assumptions!$B$11</f>
        <v>0</v>
      </c>
      <c r="I3254" s="14" t="n">
        <f aca="false">Data_Clean!O3254*4*Assumptions!$B$12</f>
        <v>0</v>
      </c>
      <c r="J3254" s="14" t="n">
        <f aca="false">SUM(B3254:I3254)</f>
        <v>173.79917</v>
      </c>
      <c r="K3254" s="16" t="n">
        <f aca="false">IF(Data_Clean!P3254="","",Assumptions!$B$15*0.5^(Data_Clean!P3254/Assumptions!$B$20))</f>
        <v>28.6452481173125</v>
      </c>
      <c r="L3254" s="16" t="n">
        <f aca="false">Assumptions!$B$16*MIN(1,LN(1+Data_Clean!Q3254)/LN(1+Assumptions!$B$21))</f>
        <v>14.7060656260474</v>
      </c>
      <c r="M3254" s="16" t="n">
        <f aca="false">Assumptions!$B$17*(0.6*MIN(1,Data_Clean!R3254/Assumptions!$B$22)+0.4*IF(Data_Clean!S3254="",0,Data_Clean!S3254))</f>
        <v>13.386</v>
      </c>
      <c r="N3254" s="16" t="n">
        <f aca="false">Assumptions!$B$18*MIN(1,(Data_Clean!F3254-1)/Assumptions!$B$23)</f>
        <v>10</v>
      </c>
      <c r="O3254" s="16" t="n">
        <f aca="false">Assumptions!$B$19*(0.4*IF(Data_Clean!E3254="",0,MIN(1,Data_Clean!E3254/12/Assumptions!$B$24))+0.35*IF(Data_Clean!D3254="Y",1,0)+0.25*(1-MIN(Data_Clean!T3254,3)/3))/IF(Data_Clean!E3254="",0.6,1)</f>
        <v>9.75</v>
      </c>
      <c r="P3254" s="16" t="n">
        <f aca="false">SUM(K3254:O3254)/(Assumptions!$D$5-IF(K3254="",Assumptions!$B$15,0))*100</f>
        <v>76.4873137433599</v>
      </c>
      <c r="Q3254" s="7" t="str">
        <f aca="false">IF(J3254&gt;=Assumptions!$B$26,"High",IF(J3254&gt;=Assumptions!$B$27,"Mid","Low"))</f>
        <v>Low</v>
      </c>
      <c r="R3254" s="7" t="str">
        <f aca="false">IF(P3254&gt;=Assumptions!$B$28,"High",IF(P3254&gt;=Assumptions!$B$29,"Mid","Low"))</f>
        <v>High</v>
      </c>
      <c r="S3254" s="7" t="str">
        <f aca="false">INDEX(Assumptions!$B$33:$B$41,MATCH(Q3254&amp;"|"&amp;R3254,Assumptions!$A$33:$A$41,0))</f>
        <v>Engaged Builders</v>
      </c>
      <c r="T3254" s="7" t="n">
        <f aca="false">IF(ISNUMBER(Data_Clean!V3254),J3254*Data_Clean!V3254,0)</f>
        <v>5.665852942</v>
      </c>
    </row>
    <row r="3255" customFormat="false" ht="15" hidden="false" customHeight="false" outlineLevel="0" collapsed="false">
      <c r="A3255" s="15" t="str">
        <f aca="false">Data_Clean!A3255</f>
        <v>CX103251</v>
      </c>
      <c r="B3255" s="14" t="n">
        <f aca="false">Data_Clean!G3255*Assumptions!$B$5</f>
        <v>395.11925</v>
      </c>
      <c r="C3255" s="14" t="n">
        <f aca="false">IF(Data_Clean!H3255="",0,Data_Clean!H3255)*Assumptions!$B$6</f>
        <v>4540.57896</v>
      </c>
      <c r="D3255" s="14" t="n">
        <f aca="false">Data_Clean!I3255*Assumptions!$B$7</f>
        <v>643.2</v>
      </c>
      <c r="E3255" s="14" t="n">
        <f aca="false">Data_Clean!J3255*Assumptions!$B$8</f>
        <v>0</v>
      </c>
      <c r="F3255" s="14" t="n">
        <f aca="false">Data_Clean!K3255*Assumptions!$B$9</f>
        <v>0</v>
      </c>
      <c r="G3255" s="14" t="n">
        <f aca="false">Data_Clean!L3255*Assumptions!$B$10</f>
        <v>0</v>
      </c>
      <c r="H3255" s="14" t="n">
        <f aca="false">IF(OR(Data_Clean!M3255="",Data_Clean!N3255=""),0,Data_Clean!M3255*Data_Clean!N3255/100)*Assumptions!$B$13*Assumptions!$B$11</f>
        <v>271.92</v>
      </c>
      <c r="I3255" s="14" t="n">
        <f aca="false">Data_Clean!O3255*4*Assumptions!$B$12</f>
        <v>109.24896</v>
      </c>
      <c r="J3255" s="14" t="n">
        <f aca="false">SUM(B3255:I3255)</f>
        <v>5960.06717</v>
      </c>
      <c r="K3255" s="16" t="n">
        <f aca="false">IF(Data_Clean!P3255="","",Assumptions!$B$15*0.5^(Data_Clean!P3255/Assumptions!$B$20))</f>
        <v>24.9371368842836</v>
      </c>
      <c r="L3255" s="16" t="n">
        <f aca="false">Assumptions!$B$16*MIN(1,LN(1+Data_Clean!Q3255)/LN(1+Assumptions!$B$21))</f>
        <v>17.0046519135391</v>
      </c>
      <c r="M3255" s="16" t="n">
        <f aca="false">Assumptions!$B$17*(0.6*MIN(1,Data_Clean!R3255/Assumptions!$B$22)+0.4*IF(Data_Clean!S3255="",0,Data_Clean!S3255))</f>
        <v>3.498</v>
      </c>
      <c r="N3255" s="16" t="n">
        <f aca="false">Assumptions!$B$18*MIN(1,(Data_Clean!F3255-1)/Assumptions!$B$23)</f>
        <v>15</v>
      </c>
      <c r="O3255" s="16" t="n">
        <f aca="false">Assumptions!$B$19*(0.4*IF(Data_Clean!E3255="",0,MIN(1,Data_Clean!E3255/12/Assumptions!$B$24))+0.35*IF(Data_Clean!D3255="Y",1,0)+0.25*(1-MIN(Data_Clean!T3255,3)/3))/IF(Data_Clean!E3255="",0.6,1)</f>
        <v>15</v>
      </c>
      <c r="P3255" s="16" t="n">
        <f aca="false">SUM(K3255:O3255)/(Assumptions!$D$5-IF(K3255="",Assumptions!$B$15,0))*100</f>
        <v>75.4397887978227</v>
      </c>
      <c r="Q3255" s="7" t="str">
        <f aca="false">IF(J3255&gt;=Assumptions!$B$26,"High",IF(J3255&gt;=Assumptions!$B$27,"Mid","Low"))</f>
        <v>High</v>
      </c>
      <c r="R3255" s="7" t="str">
        <f aca="false">IF(P3255&gt;=Assumptions!$B$28,"High",IF(P3255&gt;=Assumptions!$B$29,"Mid","Low"))</f>
        <v>High</v>
      </c>
      <c r="S3255" s="7" t="str">
        <f aca="false">INDEX(Assumptions!$B$33:$B$41,MATCH(Q3255&amp;"|"&amp;R3255,Assumptions!$A$33:$A$41,0))</f>
        <v>Premier Advocates</v>
      </c>
      <c r="T3255" s="7" t="n">
        <f aca="false">IF(ISNUMBER(Data_Clean!V3255),J3255*Data_Clean!V3255,0)</f>
        <v>75.692853059</v>
      </c>
    </row>
    <row r="3256" customFormat="false" ht="15" hidden="false" customHeight="false" outlineLevel="0" collapsed="false">
      <c r="A3256" s="15" t="str">
        <f aca="false">Data_Clean!A3256</f>
        <v>CX103252</v>
      </c>
      <c r="B3256" s="14" t="n">
        <f aca="false">Data_Clean!G3256*Assumptions!$B$5</f>
        <v>68.72</v>
      </c>
      <c r="C3256" s="14" t="n">
        <f aca="false">IF(Data_Clean!H3256="",0,Data_Clean!H3256)*Assumptions!$B$6</f>
        <v>263.5878</v>
      </c>
      <c r="D3256" s="14" t="n">
        <f aca="false">Data_Clean!I3256*Assumptions!$B$7</f>
        <v>0</v>
      </c>
      <c r="E3256" s="14" t="n">
        <f aca="false">Data_Clean!J3256*Assumptions!$B$8</f>
        <v>0</v>
      </c>
      <c r="F3256" s="14" t="n">
        <f aca="false">Data_Clean!K3256*Assumptions!$B$9</f>
        <v>0</v>
      </c>
      <c r="G3256" s="14" t="n">
        <f aca="false">Data_Clean!L3256*Assumptions!$B$10</f>
        <v>0</v>
      </c>
      <c r="H3256" s="14" t="n">
        <f aca="false">IF(OR(Data_Clean!M3256="",Data_Clean!N3256=""),0,Data_Clean!M3256*Data_Clean!N3256/100)*Assumptions!$B$13*Assumptions!$B$11</f>
        <v>0</v>
      </c>
      <c r="I3256" s="14" t="n">
        <f aca="false">Data_Clean!O3256*4*Assumptions!$B$12</f>
        <v>0</v>
      </c>
      <c r="J3256" s="14" t="n">
        <f aca="false">SUM(B3256:I3256)</f>
        <v>332.3078</v>
      </c>
      <c r="K3256" s="16" t="n">
        <f aca="false">IF(Data_Clean!P3256="","",Assumptions!$B$15*0.5^(Data_Clean!P3256/Assumptions!$B$20))</f>
        <v>24.9371368842836</v>
      </c>
      <c r="L3256" s="16" t="n">
        <f aca="false">Assumptions!$B$16*MIN(1,LN(1+Data_Clean!Q3256)/LN(1+Assumptions!$B$21))</f>
        <v>13.0760265116583</v>
      </c>
      <c r="M3256" s="16" t="n">
        <f aca="false">Assumptions!$B$17*(0.6*MIN(1,Data_Clean!R3256/Assumptions!$B$22)+0.4*IF(Data_Clean!S3256="",0,Data_Clean!S3256))</f>
        <v>3.948</v>
      </c>
      <c r="N3256" s="16" t="n">
        <f aca="false">Assumptions!$B$18*MIN(1,(Data_Clean!F3256-1)/Assumptions!$B$23)</f>
        <v>5</v>
      </c>
      <c r="O3256" s="16" t="n">
        <f aca="false">Assumptions!$B$19*(0.4*IF(Data_Clean!E3256="",0,MIN(1,Data_Clean!E3256/12/Assumptions!$B$24))+0.35*IF(Data_Clean!D3256="Y",1,0)+0.25*(1-MIN(Data_Clean!T3256,3)/3))/IF(Data_Clean!E3256="",0.6,1)</f>
        <v>9.75</v>
      </c>
      <c r="P3256" s="16" t="n">
        <f aca="false">SUM(K3256:O3256)/(Assumptions!$D$5-IF(K3256="",Assumptions!$B$15,0))*100</f>
        <v>56.7111633959419</v>
      </c>
      <c r="Q3256" s="7" t="str">
        <f aca="false">IF(J3256&gt;=Assumptions!$B$26,"High",IF(J3256&gt;=Assumptions!$B$27,"Mid","Low"))</f>
        <v>Low</v>
      </c>
      <c r="R3256" s="7" t="str">
        <f aca="false">IF(P3256&gt;=Assumptions!$B$28,"High",IF(P3256&gt;=Assumptions!$B$29,"Mid","Low"))</f>
        <v>Mid</v>
      </c>
      <c r="S3256" s="7" t="str">
        <f aca="false">INDEX(Assumptions!$B$33:$B$41,MATCH(Q3256&amp;"|"&amp;R3256,Assumptions!$A$33:$A$41,0))</f>
        <v>Light Touch</v>
      </c>
      <c r="T3256" s="7" t="n">
        <f aca="false">IF(ISNUMBER(Data_Clean!V3256),J3256*Data_Clean!V3256,0)</f>
        <v>34.95878056</v>
      </c>
    </row>
    <row r="3257" customFormat="false" ht="15" hidden="false" customHeight="false" outlineLevel="0" collapsed="false">
      <c r="A3257" s="15" t="str">
        <f aca="false">Data_Clean!A3257</f>
        <v>CX103253</v>
      </c>
      <c r="B3257" s="14" t="n">
        <f aca="false">Data_Clean!G3257*Assumptions!$B$5</f>
        <v>63.059</v>
      </c>
      <c r="C3257" s="14" t="n">
        <f aca="false">IF(Data_Clean!H3257="",0,Data_Clean!H3257)*Assumptions!$B$6</f>
        <v>295.18848</v>
      </c>
      <c r="D3257" s="14" t="n">
        <f aca="false">Data_Clean!I3257*Assumptions!$B$7</f>
        <v>0</v>
      </c>
      <c r="E3257" s="14" t="n">
        <f aca="false">Data_Clean!J3257*Assumptions!$B$8</f>
        <v>0</v>
      </c>
      <c r="F3257" s="14" t="n">
        <f aca="false">Data_Clean!K3257*Assumptions!$B$9</f>
        <v>0</v>
      </c>
      <c r="G3257" s="14" t="n">
        <f aca="false">Data_Clean!L3257*Assumptions!$B$10</f>
        <v>0</v>
      </c>
      <c r="H3257" s="14" t="n">
        <f aca="false">IF(OR(Data_Clean!M3257="",Data_Clean!N3257=""),0,Data_Clean!M3257*Data_Clean!N3257/100)*Assumptions!$B$13*Assumptions!$B$11</f>
        <v>0</v>
      </c>
      <c r="I3257" s="14" t="n">
        <f aca="false">Data_Clean!O3257*4*Assumptions!$B$12</f>
        <v>0</v>
      </c>
      <c r="J3257" s="14" t="n">
        <f aca="false">SUM(B3257:I3257)</f>
        <v>358.24748</v>
      </c>
      <c r="K3257" s="16" t="n">
        <f aca="false">IF(Data_Clean!P3257="","",Assumptions!$B$15*0.5^(Data_Clean!P3257/Assumptions!$B$20))</f>
        <v>23.267171427506</v>
      </c>
      <c r="L3257" s="16" t="n">
        <f aca="false">Assumptions!$B$16*MIN(1,LN(1+Data_Clean!Q3257)/LN(1+Assumptions!$B$21))</f>
        <v>14.0427143261215</v>
      </c>
      <c r="M3257" s="16" t="n">
        <f aca="false">Assumptions!$B$17*(0.6*MIN(1,Data_Clean!R3257/Assumptions!$B$22)+0.4*IF(Data_Clean!S3257="",0,Data_Clean!S3257))</f>
        <v>2.706</v>
      </c>
      <c r="N3257" s="16" t="n">
        <f aca="false">Assumptions!$B$18*MIN(1,(Data_Clean!F3257-1)/Assumptions!$B$23)</f>
        <v>5</v>
      </c>
      <c r="O3257" s="16" t="n">
        <f aca="false">Assumptions!$B$19*(0.4*IF(Data_Clean!E3257="",0,MIN(1,Data_Clean!E3257/12/Assumptions!$B$24))+0.35*IF(Data_Clean!D3257="Y",1,0)+0.25*(1-MIN(Data_Clean!T3257,3)/3))/IF(Data_Clean!E3257="",0.6,1)</f>
        <v>9</v>
      </c>
      <c r="P3257" s="16" t="n">
        <f aca="false">SUM(K3257:O3257)/(Assumptions!$D$5-IF(K3257="",Assumptions!$B$15,0))*100</f>
        <v>54.0158857536275</v>
      </c>
      <c r="Q3257" s="7" t="str">
        <f aca="false">IF(J3257&gt;=Assumptions!$B$26,"High",IF(J3257&gt;=Assumptions!$B$27,"Mid","Low"))</f>
        <v>Low</v>
      </c>
      <c r="R3257" s="7" t="str">
        <f aca="false">IF(P3257&gt;=Assumptions!$B$28,"High",IF(P3257&gt;=Assumptions!$B$29,"Mid","Low"))</f>
        <v>Mid</v>
      </c>
      <c r="S3257" s="7" t="str">
        <f aca="false">INDEX(Assumptions!$B$33:$B$41,MATCH(Q3257&amp;"|"&amp;R3257,Assumptions!$A$33:$A$41,0))</f>
        <v>Light Touch</v>
      </c>
      <c r="T3257" s="7" t="n">
        <f aca="false">IF(ISNUMBER(Data_Clean!V3257),J3257*Data_Clean!V3257,0)</f>
        <v>27.40593222</v>
      </c>
    </row>
    <row r="3258" customFormat="false" ht="15" hidden="false" customHeight="false" outlineLevel="0" collapsed="false">
      <c r="A3258" s="15" t="str">
        <f aca="false">Data_Clean!A3258</f>
        <v>CX103254</v>
      </c>
      <c r="B3258" s="14" t="n">
        <f aca="false">Data_Clean!G3258*Assumptions!$B$5</f>
        <v>71.07775</v>
      </c>
      <c r="C3258" s="14" t="n">
        <f aca="false">IF(Data_Clean!H3258="",0,Data_Clean!H3258)*Assumptions!$B$6</f>
        <v>102.47076</v>
      </c>
      <c r="D3258" s="14" t="n">
        <f aca="false">Data_Clean!I3258*Assumptions!$B$7</f>
        <v>188</v>
      </c>
      <c r="E3258" s="14" t="n">
        <f aca="false">Data_Clean!J3258*Assumptions!$B$8</f>
        <v>0</v>
      </c>
      <c r="F3258" s="14" t="n">
        <f aca="false">Data_Clean!K3258*Assumptions!$B$9</f>
        <v>0</v>
      </c>
      <c r="G3258" s="14" t="n">
        <f aca="false">Data_Clean!L3258*Assumptions!$B$10</f>
        <v>0</v>
      </c>
      <c r="H3258" s="14" t="n">
        <f aca="false">IF(OR(Data_Clean!M3258="",Data_Clean!N3258=""),0,Data_Clean!M3258*Data_Clean!N3258/100)*Assumptions!$B$13*Assumptions!$B$11</f>
        <v>0</v>
      </c>
      <c r="I3258" s="14" t="n">
        <f aca="false">Data_Clean!O3258*4*Assumptions!$B$12</f>
        <v>0</v>
      </c>
      <c r="J3258" s="14" t="n">
        <f aca="false">SUM(B3258:I3258)</f>
        <v>361.54851</v>
      </c>
      <c r="K3258" s="16" t="n">
        <f aca="false">IF(Data_Clean!P3258="","",Assumptions!$B$15*0.5^(Data_Clean!P3258/Assumptions!$B$20))</f>
        <v>27.9909897461042</v>
      </c>
      <c r="L3258" s="16" t="n">
        <f aca="false">Assumptions!$B$16*MIN(1,LN(1+Data_Clean!Q3258)/LN(1+Assumptions!$B$21))</f>
        <v>18.1150756295725</v>
      </c>
      <c r="M3258" s="16" t="n">
        <f aca="false">Assumptions!$B$17*(0.6*MIN(1,Data_Clean!R3258/Assumptions!$B$22)+0.4*IF(Data_Clean!S3258="",0,Data_Clean!S3258))</f>
        <v>1.764</v>
      </c>
      <c r="N3258" s="16" t="n">
        <f aca="false">Assumptions!$B$18*MIN(1,(Data_Clean!F3258-1)/Assumptions!$B$23)</f>
        <v>10</v>
      </c>
      <c r="O3258" s="16" t="n">
        <f aca="false">Assumptions!$B$19*(0.4*IF(Data_Clean!E3258="",0,MIN(1,Data_Clean!E3258/12/Assumptions!$B$24))+0.35*IF(Data_Clean!D3258="Y",1,0)+0.25*(1-MIN(Data_Clean!T3258,3)/3))/IF(Data_Clean!E3258="",0.6,1)</f>
        <v>15</v>
      </c>
      <c r="P3258" s="16" t="n">
        <f aca="false">SUM(K3258:O3258)/(Assumptions!$D$5-IF(K3258="",Assumptions!$B$15,0))*100</f>
        <v>72.8700653756767</v>
      </c>
      <c r="Q3258" s="7" t="str">
        <f aca="false">IF(J3258&gt;=Assumptions!$B$26,"High",IF(J3258&gt;=Assumptions!$B$27,"Mid","Low"))</f>
        <v>Low</v>
      </c>
      <c r="R3258" s="7" t="str">
        <f aca="false">IF(P3258&gt;=Assumptions!$B$28,"High",IF(P3258&gt;=Assumptions!$B$29,"Mid","Low"))</f>
        <v>High</v>
      </c>
      <c r="S3258" s="7" t="str">
        <f aca="false">INDEX(Assumptions!$B$33:$B$41,MATCH(Q3258&amp;"|"&amp;R3258,Assumptions!$A$33:$A$41,0))</f>
        <v>Engaged Builders</v>
      </c>
      <c r="T3258" s="7" t="n">
        <f aca="false">IF(ISNUMBER(Data_Clean!V3258),J3258*Data_Clean!V3258,0)</f>
        <v>3.579330249</v>
      </c>
    </row>
    <row r="3259" customFormat="false" ht="15" hidden="false" customHeight="false" outlineLevel="0" collapsed="false">
      <c r="A3259" s="15" t="str">
        <f aca="false">Data_Clean!A3259</f>
        <v>CX103255</v>
      </c>
      <c r="B3259" s="14" t="n">
        <f aca="false">Data_Clean!G3259*Assumptions!$B$5</f>
        <v>82.3325</v>
      </c>
      <c r="C3259" s="14" t="n">
        <f aca="false">IF(Data_Clean!H3259="",0,Data_Clean!H3259)*Assumptions!$B$6</f>
        <v>0</v>
      </c>
      <c r="D3259" s="14" t="n">
        <f aca="false">Data_Clean!I3259*Assumptions!$B$7</f>
        <v>0</v>
      </c>
      <c r="E3259" s="14" t="n">
        <f aca="false">Data_Clean!J3259*Assumptions!$B$8</f>
        <v>535.286475</v>
      </c>
      <c r="F3259" s="14" t="n">
        <f aca="false">Data_Clean!K3259*Assumptions!$B$9</f>
        <v>720.5</v>
      </c>
      <c r="G3259" s="14" t="n">
        <f aca="false">Data_Clean!L3259*Assumptions!$B$10</f>
        <v>0</v>
      </c>
      <c r="H3259" s="14" t="n">
        <f aca="false">IF(OR(Data_Clean!M3259="",Data_Clean!N3259=""),0,Data_Clean!M3259*Data_Clean!N3259/100)*Assumptions!$B$13*Assumptions!$B$11</f>
        <v>36.108</v>
      </c>
      <c r="I3259" s="14" t="n">
        <f aca="false">Data_Clean!O3259*4*Assumptions!$B$12</f>
        <v>7.08384</v>
      </c>
      <c r="J3259" s="14" t="n">
        <f aca="false">SUM(B3259:I3259)</f>
        <v>1381.310815</v>
      </c>
      <c r="K3259" s="16" t="n">
        <f aca="false">IF(Data_Clean!P3259="","",Assumptions!$B$15*0.5^(Data_Clean!P3259/Assumptions!$B$20))</f>
        <v>27.9909897461042</v>
      </c>
      <c r="L3259" s="16" t="n">
        <f aca="false">Assumptions!$B$16*MIN(1,LN(1+Data_Clean!Q3259)/LN(1+Assumptions!$B$21))</f>
        <v>11.5625930527155</v>
      </c>
      <c r="M3259" s="16" t="n">
        <f aca="false">Assumptions!$B$17*(0.6*MIN(1,Data_Clean!R3259/Assumptions!$B$22)+0.4*IF(Data_Clean!S3259="",0,Data_Clean!S3259))</f>
        <v>3.744</v>
      </c>
      <c r="N3259" s="16" t="n">
        <f aca="false">Assumptions!$B$18*MIN(1,(Data_Clean!F3259-1)/Assumptions!$B$23)</f>
        <v>15</v>
      </c>
      <c r="O3259" s="16" t="n">
        <f aca="false">Assumptions!$B$19*(0.4*IF(Data_Clean!E3259="",0,MIN(1,Data_Clean!E3259/12/Assumptions!$B$24))+0.35*IF(Data_Clean!D3259="Y",1,0)+0.25*(1-MIN(Data_Clean!T3259,3)/3))/IF(Data_Clean!E3259="",0.6,1)</f>
        <v>4.3</v>
      </c>
      <c r="P3259" s="16" t="n">
        <f aca="false">SUM(K3259:O3259)/(Assumptions!$D$5-IF(K3259="",Assumptions!$B$15,0))*100</f>
        <v>62.5975827988197</v>
      </c>
      <c r="Q3259" s="7" t="str">
        <f aca="false">IF(J3259&gt;=Assumptions!$B$26,"High",IF(J3259&gt;=Assumptions!$B$27,"Mid","Low"))</f>
        <v>Mid</v>
      </c>
      <c r="R3259" s="7" t="str">
        <f aca="false">IF(P3259&gt;=Assumptions!$B$28,"High",IF(P3259&gt;=Assumptions!$B$29,"Mid","Low"))</f>
        <v>Mid</v>
      </c>
      <c r="S3259" s="7" t="str">
        <f aca="false">INDEX(Assumptions!$B$33:$B$41,MATCH(Q3259&amp;"|"&amp;R3259,Assumptions!$A$33:$A$41,0))</f>
        <v>Established Core</v>
      </c>
      <c r="T3259" s="7" t="n">
        <f aca="false">IF(ISNUMBER(Data_Clean!V3259),J3259*Data_Clean!V3259,0)</f>
        <v>123.212924698</v>
      </c>
    </row>
    <row r="3260" customFormat="false" ht="15" hidden="false" customHeight="false" outlineLevel="0" collapsed="false">
      <c r="A3260" s="15" t="str">
        <f aca="false">Data_Clean!A3260</f>
        <v>CX103256</v>
      </c>
      <c r="B3260" s="14" t="n">
        <f aca="false">Data_Clean!G3260*Assumptions!$B$5</f>
        <v>117.2115</v>
      </c>
      <c r="C3260" s="14" t="n">
        <f aca="false">IF(Data_Clean!H3260="",0,Data_Clean!H3260)*Assumptions!$B$6</f>
        <v>533.02224</v>
      </c>
      <c r="D3260" s="14" t="n">
        <f aca="false">Data_Clean!I3260*Assumptions!$B$7</f>
        <v>0</v>
      </c>
      <c r="E3260" s="14" t="n">
        <f aca="false">Data_Clean!J3260*Assumptions!$B$8</f>
        <v>0</v>
      </c>
      <c r="F3260" s="14" t="n">
        <f aca="false">Data_Clean!K3260*Assumptions!$B$9</f>
        <v>0</v>
      </c>
      <c r="G3260" s="14" t="n">
        <f aca="false">Data_Clean!L3260*Assumptions!$B$10</f>
        <v>0</v>
      </c>
      <c r="H3260" s="14" t="n">
        <f aca="false">IF(OR(Data_Clean!M3260="",Data_Clean!N3260=""),0,Data_Clean!M3260*Data_Clean!N3260/100)*Assumptions!$B$13*Assumptions!$B$11</f>
        <v>183.012</v>
      </c>
      <c r="I3260" s="14" t="n">
        <f aca="false">Data_Clean!O3260*4*Assumptions!$B$12</f>
        <v>47.42736</v>
      </c>
      <c r="J3260" s="14" t="n">
        <f aca="false">SUM(B3260:I3260)</f>
        <v>880.6731</v>
      </c>
      <c r="K3260" s="16" t="n">
        <f aca="false">IF(Data_Clean!P3260="","",Assumptions!$B$15*0.5^(Data_Clean!P3260/Assumptions!$B$20))</f>
        <v>11.367874248828</v>
      </c>
      <c r="L3260" s="16" t="n">
        <f aca="false">Assumptions!$B$16*MIN(1,LN(1+Data_Clean!Q3260)/LN(1+Assumptions!$B$21))</f>
        <v>13.5873179074216</v>
      </c>
      <c r="M3260" s="16" t="n">
        <f aca="false">Assumptions!$B$17*(0.6*MIN(1,Data_Clean!R3260/Assumptions!$B$22)+0.4*IF(Data_Clean!S3260="",0,Data_Clean!S3260))</f>
        <v>10.602</v>
      </c>
      <c r="N3260" s="16" t="n">
        <f aca="false">Assumptions!$B$18*MIN(1,(Data_Clean!F3260-1)/Assumptions!$B$23)</f>
        <v>15</v>
      </c>
      <c r="O3260" s="16" t="n">
        <f aca="false">Assumptions!$B$19*(0.4*IF(Data_Clean!E3260="",0,MIN(1,Data_Clean!E3260/12/Assumptions!$B$24))+0.35*IF(Data_Clean!D3260="Y",1,0)+0.25*(1-MIN(Data_Clean!T3260,3)/3))/IF(Data_Clean!E3260="",0.6,1)</f>
        <v>9.1</v>
      </c>
      <c r="P3260" s="16" t="n">
        <f aca="false">SUM(K3260:O3260)/(Assumptions!$D$5-IF(K3260="",Assumptions!$B$15,0))*100</f>
        <v>59.6571921562496</v>
      </c>
      <c r="Q3260" s="7" t="str">
        <f aca="false">IF(J3260&gt;=Assumptions!$B$26,"High",IF(J3260&gt;=Assumptions!$B$27,"Mid","Low"))</f>
        <v>Mid</v>
      </c>
      <c r="R3260" s="7" t="str">
        <f aca="false">IF(P3260&gt;=Assumptions!$B$28,"High",IF(P3260&gt;=Assumptions!$B$29,"Mid","Low"))</f>
        <v>Mid</v>
      </c>
      <c r="S3260" s="7" t="str">
        <f aca="false">INDEX(Assumptions!$B$33:$B$41,MATCH(Q3260&amp;"|"&amp;R3260,Assumptions!$A$33:$A$41,0))</f>
        <v>Established Core</v>
      </c>
      <c r="T3260" s="7" t="n">
        <f aca="false">IF(ISNUMBER(Data_Clean!V3260),J3260*Data_Clean!V3260,0)</f>
        <v>38.92575102</v>
      </c>
    </row>
    <row r="3261" customFormat="false" ht="15" hidden="false" customHeight="false" outlineLevel="0" collapsed="false">
      <c r="A3261" s="15" t="str">
        <f aca="false">Data_Clean!A3261</f>
        <v>CX103257</v>
      </c>
      <c r="B3261" s="14" t="n">
        <f aca="false">Data_Clean!G3261*Assumptions!$B$5</f>
        <v>38.87125</v>
      </c>
      <c r="C3261" s="14" t="n">
        <f aca="false">IF(Data_Clean!H3261="",0,Data_Clean!H3261)*Assumptions!$B$6</f>
        <v>66.49764</v>
      </c>
      <c r="D3261" s="14" t="n">
        <f aca="false">Data_Clean!I3261*Assumptions!$B$7</f>
        <v>0</v>
      </c>
      <c r="E3261" s="14" t="n">
        <f aca="false">Data_Clean!J3261*Assumptions!$B$8</f>
        <v>0</v>
      </c>
      <c r="F3261" s="14" t="n">
        <f aca="false">Data_Clean!K3261*Assumptions!$B$9</f>
        <v>0</v>
      </c>
      <c r="G3261" s="14" t="n">
        <f aca="false">Data_Clean!L3261*Assumptions!$B$10</f>
        <v>0</v>
      </c>
      <c r="H3261" s="14" t="n">
        <f aca="false">IF(OR(Data_Clean!M3261="",Data_Clean!N3261=""),0,Data_Clean!M3261*Data_Clean!N3261/100)*Assumptions!$B$13*Assumptions!$B$11</f>
        <v>0</v>
      </c>
      <c r="I3261" s="14" t="n">
        <f aca="false">Data_Clean!O3261*4*Assumptions!$B$12</f>
        <v>0</v>
      </c>
      <c r="J3261" s="14" t="n">
        <f aca="false">SUM(B3261:I3261)</f>
        <v>105.36889</v>
      </c>
      <c r="K3261" s="16" t="n">
        <f aca="false">IF(Data_Clean!P3261="","",Assumptions!$B$15*0.5^(Data_Clean!P3261/Assumptions!$B$20))</f>
        <v>29.3147990530274</v>
      </c>
      <c r="L3261" s="16" t="n">
        <f aca="false">Assumptions!$B$16*MIN(1,LN(1+Data_Clean!Q3261)/LN(1+Assumptions!$B$21))</f>
        <v>9.16313819982653</v>
      </c>
      <c r="M3261" s="16" t="n">
        <f aca="false">Assumptions!$B$17*(0.6*MIN(1,Data_Clean!R3261/Assumptions!$B$22)+0.4*IF(Data_Clean!S3261="",0,Data_Clean!S3261))</f>
        <v>9.18</v>
      </c>
      <c r="N3261" s="16" t="n">
        <f aca="false">Assumptions!$B$18*MIN(1,(Data_Clean!F3261-1)/Assumptions!$B$23)</f>
        <v>5</v>
      </c>
      <c r="O3261" s="16" t="n">
        <f aca="false">Assumptions!$B$19*(0.4*IF(Data_Clean!E3261="",0,MIN(1,Data_Clean!E3261/12/Assumptions!$B$24))+0.35*IF(Data_Clean!D3261="Y",1,0)+0.25*(1-MIN(Data_Clean!T3261,3)/3))/IF(Data_Clean!E3261="",0.6,1)</f>
        <v>5.5</v>
      </c>
      <c r="P3261" s="16" t="n">
        <f aca="false">SUM(K3261:O3261)/(Assumptions!$D$5-IF(K3261="",Assumptions!$B$15,0))*100</f>
        <v>58.1579372528539</v>
      </c>
      <c r="Q3261" s="7" t="str">
        <f aca="false">IF(J3261&gt;=Assumptions!$B$26,"High",IF(J3261&gt;=Assumptions!$B$27,"Mid","Low"))</f>
        <v>Low</v>
      </c>
      <c r="R3261" s="7" t="str">
        <f aca="false">IF(P3261&gt;=Assumptions!$B$28,"High",IF(P3261&gt;=Assumptions!$B$29,"Mid","Low"))</f>
        <v>Mid</v>
      </c>
      <c r="S3261" s="7" t="str">
        <f aca="false">INDEX(Assumptions!$B$33:$B$41,MATCH(Q3261&amp;"|"&amp;R3261,Assumptions!$A$33:$A$41,0))</f>
        <v>Light Touch</v>
      </c>
      <c r="T3261" s="7" t="n">
        <f aca="false">IF(ISNUMBER(Data_Clean!V3261),J3261*Data_Clean!V3261,0)</f>
        <v>12.138496128</v>
      </c>
    </row>
    <row r="3262" customFormat="false" ht="15" hidden="false" customHeight="false" outlineLevel="0" collapsed="false">
      <c r="A3262" s="15" t="str">
        <f aca="false">Data_Clean!A3262</f>
        <v>CX103258</v>
      </c>
      <c r="B3262" s="14" t="n">
        <f aca="false">Data_Clean!G3262*Assumptions!$B$5</f>
        <v>74.42225</v>
      </c>
      <c r="C3262" s="14" t="n">
        <f aca="false">IF(Data_Clean!H3262="",0,Data_Clean!H3262)*Assumptions!$B$6</f>
        <v>0</v>
      </c>
      <c r="D3262" s="14" t="n">
        <f aca="false">Data_Clean!I3262*Assumptions!$B$7</f>
        <v>0</v>
      </c>
      <c r="E3262" s="14" t="n">
        <f aca="false">Data_Clean!J3262*Assumptions!$B$8</f>
        <v>0</v>
      </c>
      <c r="F3262" s="14" t="n">
        <f aca="false">Data_Clean!K3262*Assumptions!$B$9</f>
        <v>2437.6</v>
      </c>
      <c r="G3262" s="14" t="n">
        <f aca="false">Data_Clean!L3262*Assumptions!$B$10</f>
        <v>0</v>
      </c>
      <c r="H3262" s="14" t="n">
        <f aca="false">IF(OR(Data_Clean!M3262="",Data_Clean!N3262=""),0,Data_Clean!M3262*Data_Clean!N3262/100)*Assumptions!$B$13*Assumptions!$B$11</f>
        <v>0</v>
      </c>
      <c r="I3262" s="14" t="n">
        <f aca="false">Data_Clean!O3262*4*Assumptions!$B$12</f>
        <v>0</v>
      </c>
      <c r="J3262" s="14" t="n">
        <f aca="false">SUM(B3262:I3262)</f>
        <v>2512.02225</v>
      </c>
      <c r="K3262" s="16" t="n">
        <f aca="false">IF(Data_Clean!P3262="","",Assumptions!$B$15*0.5^(Data_Clean!P3262/Assumptions!$B$20))</f>
        <v>29.3147990530274</v>
      </c>
      <c r="L3262" s="16" t="n">
        <f aca="false">Assumptions!$B$16*MIN(1,LN(1+Data_Clean!Q3262)/LN(1+Assumptions!$B$21))</f>
        <v>8.67194478953664</v>
      </c>
      <c r="M3262" s="16" t="n">
        <f aca="false">Assumptions!$B$17*(0.6*MIN(1,Data_Clean!R3262/Assumptions!$B$22)+0.4*IF(Data_Clean!S3262="",0,Data_Clean!S3262))</f>
        <v>7.194</v>
      </c>
      <c r="N3262" s="16" t="n">
        <f aca="false">Assumptions!$B$18*MIN(1,(Data_Clean!F3262-1)/Assumptions!$B$23)</f>
        <v>10</v>
      </c>
      <c r="O3262" s="16" t="n">
        <f aca="false">Assumptions!$B$19*(0.4*IF(Data_Clean!E3262="",0,MIN(1,Data_Clean!E3262/12/Assumptions!$B$24))+0.35*IF(Data_Clean!D3262="Y",1,0)+0.25*(1-MIN(Data_Clean!T3262,3)/3))/IF(Data_Clean!E3262="",0.6,1)</f>
        <v>8.9</v>
      </c>
      <c r="P3262" s="16" t="n">
        <f aca="false">SUM(K3262:O3262)/(Assumptions!$D$5-IF(K3262="",Assumptions!$B$15,0))*100</f>
        <v>64.080743842564</v>
      </c>
      <c r="Q3262" s="7" t="str">
        <f aca="false">IF(J3262&gt;=Assumptions!$B$26,"High",IF(J3262&gt;=Assumptions!$B$27,"Mid","Low"))</f>
        <v>High</v>
      </c>
      <c r="R3262" s="7" t="str">
        <f aca="false">IF(P3262&gt;=Assumptions!$B$28,"High",IF(P3262&gt;=Assumptions!$B$29,"Mid","Low"))</f>
        <v>Mid</v>
      </c>
      <c r="S3262" s="7" t="str">
        <f aca="false">INDEX(Assumptions!$B$33:$B$41,MATCH(Q3262&amp;"|"&amp;R3262,Assumptions!$A$33:$A$41,0))</f>
        <v>Established Core</v>
      </c>
      <c r="T3262" s="7" t="n">
        <f aca="false">IF(ISNUMBER(Data_Clean!V3262),J3262*Data_Clean!V3262,0)</f>
        <v>283.85851425</v>
      </c>
    </row>
    <row r="3263" customFormat="false" ht="15" hidden="false" customHeight="false" outlineLevel="0" collapsed="false">
      <c r="A3263" s="15" t="str">
        <f aca="false">Data_Clean!A3263</f>
        <v>CX103259</v>
      </c>
      <c r="B3263" s="14" t="n">
        <f aca="false">Data_Clean!G3263*Assumptions!$B$5</f>
        <v>227.8005</v>
      </c>
      <c r="C3263" s="14" t="n">
        <f aca="false">IF(Data_Clean!H3263="",0,Data_Clean!H3263)*Assumptions!$B$6</f>
        <v>0</v>
      </c>
      <c r="D3263" s="14" t="n">
        <f aca="false">Data_Clean!I3263*Assumptions!$B$7</f>
        <v>0</v>
      </c>
      <c r="E3263" s="14" t="n">
        <f aca="false">Data_Clean!J3263*Assumptions!$B$8</f>
        <v>0</v>
      </c>
      <c r="F3263" s="14" t="n">
        <f aca="false">Data_Clean!K3263*Assumptions!$B$9</f>
        <v>0</v>
      </c>
      <c r="G3263" s="14" t="n">
        <f aca="false">Data_Clean!L3263*Assumptions!$B$10</f>
        <v>1008.9</v>
      </c>
      <c r="H3263" s="14" t="n">
        <f aca="false">IF(OR(Data_Clean!M3263="",Data_Clean!N3263=""),0,Data_Clean!M3263*Data_Clean!N3263/100)*Assumptions!$B$13*Assumptions!$B$11</f>
        <v>104.754</v>
      </c>
      <c r="I3263" s="14" t="n">
        <f aca="false">Data_Clean!O3263*4*Assumptions!$B$12</f>
        <v>0</v>
      </c>
      <c r="J3263" s="14" t="n">
        <f aca="false">SUM(B3263:I3263)</f>
        <v>1341.4545</v>
      </c>
      <c r="K3263" s="16" t="n">
        <f aca="false">IF(Data_Clean!P3263="","",Assumptions!$B$15*0.5^(Data_Clean!P3263/Assumptions!$B$20))</f>
        <v>0.13775952026761</v>
      </c>
      <c r="L3263" s="16" t="n">
        <f aca="false">Assumptions!$B$16*MIN(1,LN(1+Data_Clean!Q3263)/LN(1+Assumptions!$B$21))</f>
        <v>0</v>
      </c>
      <c r="M3263" s="16" t="n">
        <f aca="false">Assumptions!$B$17*(0.6*MIN(1,Data_Clean!R3263/Assumptions!$B$22)+0.4*IF(Data_Clean!S3263="",0,Data_Clean!S3263))</f>
        <v>0</v>
      </c>
      <c r="N3263" s="16" t="n">
        <f aca="false">Assumptions!$B$18*MIN(1,(Data_Clean!F3263-1)/Assumptions!$B$23)</f>
        <v>10</v>
      </c>
      <c r="O3263" s="16" t="n">
        <f aca="false">Assumptions!$B$19*(0.4*IF(Data_Clean!E3263="",0,MIN(1,Data_Clean!E3263/12/Assumptions!$B$24))+0.35*IF(Data_Clean!D3263="Y",1,0)+0.25*(1-MIN(Data_Clean!T3263,3)/3))/IF(Data_Clean!E3263="",0.6,1)</f>
        <v>14.35</v>
      </c>
      <c r="P3263" s="16" t="n">
        <f aca="false">SUM(K3263:O3263)/(Assumptions!$D$5-IF(K3263="",Assumptions!$B$15,0))*100</f>
        <v>24.4877595202676</v>
      </c>
      <c r="Q3263" s="7" t="str">
        <f aca="false">IF(J3263&gt;=Assumptions!$B$26,"High",IF(J3263&gt;=Assumptions!$B$27,"Mid","Low"))</f>
        <v>Mid</v>
      </c>
      <c r="R3263" s="7" t="str">
        <f aca="false">IF(P3263&gt;=Assumptions!$B$28,"High",IF(P3263&gt;=Assumptions!$B$29,"Mid","Low"))</f>
        <v>Low</v>
      </c>
      <c r="S3263" s="7" t="str">
        <f aca="false">INDEX(Assumptions!$B$33:$B$41,MATCH(Q3263&amp;"|"&amp;R3263,Assumptions!$A$33:$A$41,0))</f>
        <v>Light Touch</v>
      </c>
      <c r="T3263" s="7" t="n">
        <f aca="false">IF(ISNUMBER(Data_Clean!V3263),J3263*Data_Clean!V3263,0)</f>
        <v>225.0960651</v>
      </c>
    </row>
    <row r="3264" customFormat="false" ht="15" hidden="false" customHeight="false" outlineLevel="0" collapsed="false">
      <c r="A3264" s="15" t="str">
        <f aca="false">Data_Clean!A3264</f>
        <v>CX103260</v>
      </c>
      <c r="B3264" s="14" t="n">
        <f aca="false">Data_Clean!G3264*Assumptions!$B$5</f>
        <v>31.81175</v>
      </c>
      <c r="C3264" s="14" t="n">
        <f aca="false">IF(Data_Clean!H3264="",0,Data_Clean!H3264)*Assumptions!$B$6</f>
        <v>0</v>
      </c>
      <c r="D3264" s="14" t="n">
        <f aca="false">Data_Clean!I3264*Assumptions!$B$7</f>
        <v>0</v>
      </c>
      <c r="E3264" s="14" t="n">
        <f aca="false">Data_Clean!J3264*Assumptions!$B$8</f>
        <v>0</v>
      </c>
      <c r="F3264" s="14" t="n">
        <f aca="false">Data_Clean!K3264*Assumptions!$B$9</f>
        <v>0</v>
      </c>
      <c r="G3264" s="14" t="n">
        <f aca="false">Data_Clean!L3264*Assumptions!$B$10</f>
        <v>0</v>
      </c>
      <c r="H3264" s="14" t="n">
        <f aca="false">IF(OR(Data_Clean!M3264="",Data_Clean!N3264=""),0,Data_Clean!M3264*Data_Clean!N3264/100)*Assumptions!$B$13*Assumptions!$B$11</f>
        <v>0</v>
      </c>
      <c r="I3264" s="14" t="n">
        <f aca="false">Data_Clean!O3264*4*Assumptions!$B$12</f>
        <v>0</v>
      </c>
      <c r="J3264" s="14" t="n">
        <f aca="false">SUM(B3264:I3264)</f>
        <v>31.81175</v>
      </c>
      <c r="K3264" s="16" t="n">
        <f aca="false">IF(Data_Clean!P3264="","",Assumptions!$B$15*0.5^(Data_Clean!P3264/Assumptions!$B$20))</f>
        <v>21.2132034355964</v>
      </c>
      <c r="L3264" s="16" t="n">
        <f aca="false">Assumptions!$B$16*MIN(1,LN(1+Data_Clean!Q3264)/LN(1+Assumptions!$B$21))</f>
        <v>11.8154173628685</v>
      </c>
      <c r="M3264" s="16" t="n">
        <f aca="false">Assumptions!$B$17*(0.6*MIN(1,Data_Clean!R3264/Assumptions!$B$22)+0.4*IF(Data_Clean!S3264="",0,Data_Clean!S3264))</f>
        <v>2.448</v>
      </c>
      <c r="N3264" s="16" t="n">
        <f aca="false">Assumptions!$B$18*MIN(1,(Data_Clean!F3264-1)/Assumptions!$B$23)</f>
        <v>0</v>
      </c>
      <c r="O3264" s="16" t="n">
        <f aca="false">Assumptions!$B$19*(0.4*IF(Data_Clean!E3264="",0,MIN(1,Data_Clean!E3264/12/Assumptions!$B$24))+0.35*IF(Data_Clean!D3264="Y",1,0)+0.25*(1-MIN(Data_Clean!T3264,3)/3))/IF(Data_Clean!E3264="",0.6,1)</f>
        <v>9.25</v>
      </c>
      <c r="P3264" s="16" t="n">
        <f aca="false">SUM(K3264:O3264)/(Assumptions!$D$5-IF(K3264="",Assumptions!$B$15,0))*100</f>
        <v>44.7266207984649</v>
      </c>
      <c r="Q3264" s="7" t="str">
        <f aca="false">IF(J3264&gt;=Assumptions!$B$26,"High",IF(J3264&gt;=Assumptions!$B$27,"Mid","Low"))</f>
        <v>Low</v>
      </c>
      <c r="R3264" s="7" t="str">
        <f aca="false">IF(P3264&gt;=Assumptions!$B$28,"High",IF(P3264&gt;=Assumptions!$B$29,"Mid","Low"))</f>
        <v>Low</v>
      </c>
      <c r="S3264" s="7" t="str">
        <f aca="false">INDEX(Assumptions!$B$33:$B$41,MATCH(Q3264&amp;"|"&amp;R3264,Assumptions!$A$33:$A$41,0))</f>
        <v>Dormant &amp; Low Value</v>
      </c>
      <c r="T3264" s="7" t="n">
        <f aca="false">IF(ISNUMBER(Data_Clean!V3264),J3264*Data_Clean!V3264,0)</f>
        <v>4.603160225</v>
      </c>
    </row>
    <row r="3265" customFormat="false" ht="15" hidden="false" customHeight="false" outlineLevel="0" collapsed="false">
      <c r="A3265" s="15" t="str">
        <f aca="false">Data_Clean!A3265</f>
        <v>CX103261</v>
      </c>
      <c r="B3265" s="14" t="n">
        <f aca="false">Data_Clean!G3265*Assumptions!$B$5</f>
        <v>195.6795</v>
      </c>
      <c r="C3265" s="14" t="n">
        <f aca="false">IF(Data_Clean!H3265="",0,Data_Clean!H3265)*Assumptions!$B$6</f>
        <v>257.24208</v>
      </c>
      <c r="D3265" s="14" t="n">
        <f aca="false">Data_Clean!I3265*Assumptions!$B$7</f>
        <v>0</v>
      </c>
      <c r="E3265" s="14" t="n">
        <f aca="false">Data_Clean!J3265*Assumptions!$B$8</f>
        <v>1920.916275</v>
      </c>
      <c r="F3265" s="14" t="n">
        <f aca="false">Data_Clean!K3265*Assumptions!$B$9</f>
        <v>0</v>
      </c>
      <c r="G3265" s="14" t="n">
        <f aca="false">Data_Clean!L3265*Assumptions!$B$10</f>
        <v>0</v>
      </c>
      <c r="H3265" s="14" t="n">
        <f aca="false">IF(OR(Data_Clean!M3265="",Data_Clean!N3265=""),0,Data_Clean!M3265*Data_Clean!N3265/100)*Assumptions!$B$13*Assumptions!$B$11</f>
        <v>0</v>
      </c>
      <c r="I3265" s="14" t="n">
        <f aca="false">Data_Clean!O3265*4*Assumptions!$B$12</f>
        <v>0</v>
      </c>
      <c r="J3265" s="14" t="n">
        <f aca="false">SUM(B3265:I3265)</f>
        <v>2373.837855</v>
      </c>
      <c r="K3265" s="16" t="n">
        <f aca="false">IF(Data_Clean!P3265="","",Assumptions!$B$15*0.5^(Data_Clean!P3265/Assumptions!$B$20))</f>
        <v>27.9909897461042</v>
      </c>
      <c r="L3265" s="16" t="n">
        <f aca="false">Assumptions!$B$16*MIN(1,LN(1+Data_Clean!Q3265)/LN(1+Assumptions!$B$21))</f>
        <v>14.4532413158944</v>
      </c>
      <c r="M3265" s="16" t="n">
        <f aca="false">Assumptions!$B$17*(0.6*MIN(1,Data_Clean!R3265/Assumptions!$B$22)+0.4*IF(Data_Clean!S3265="",0,Data_Clean!S3265))</f>
        <v>1.368</v>
      </c>
      <c r="N3265" s="16" t="n">
        <f aca="false">Assumptions!$B$18*MIN(1,(Data_Clean!F3265-1)/Assumptions!$B$23)</f>
        <v>10</v>
      </c>
      <c r="O3265" s="16" t="n">
        <f aca="false">Assumptions!$B$19*(0.4*IF(Data_Clean!E3265="",0,MIN(1,Data_Clean!E3265/12/Assumptions!$B$24))+0.35*IF(Data_Clean!D3265="Y",1,0)+0.25*(1-MIN(Data_Clean!T3265,3)/3))/IF(Data_Clean!E3265="",0.6,1)</f>
        <v>9.75</v>
      </c>
      <c r="P3265" s="16" t="n">
        <f aca="false">SUM(K3265:O3265)/(Assumptions!$D$5-IF(K3265="",Assumptions!$B$15,0))*100</f>
        <v>63.5622310619986</v>
      </c>
      <c r="Q3265" s="7" t="str">
        <f aca="false">IF(J3265&gt;=Assumptions!$B$26,"High",IF(J3265&gt;=Assumptions!$B$27,"Mid","Low"))</f>
        <v>High</v>
      </c>
      <c r="R3265" s="7" t="str">
        <f aca="false">IF(P3265&gt;=Assumptions!$B$28,"High",IF(P3265&gt;=Assumptions!$B$29,"Mid","Low"))</f>
        <v>Mid</v>
      </c>
      <c r="S3265" s="7" t="str">
        <f aca="false">INDEX(Assumptions!$B$33:$B$41,MATCH(Q3265&amp;"|"&amp;R3265,Assumptions!$A$33:$A$41,0))</f>
        <v>Established Core</v>
      </c>
      <c r="T3265" s="7" t="n">
        <f aca="false">IF(ISNUMBER(Data_Clean!V3265),J3265*Data_Clean!V3265,0)</f>
        <v>147.4153307955</v>
      </c>
    </row>
    <row r="3266" customFormat="false" ht="15" hidden="false" customHeight="false" outlineLevel="0" collapsed="false">
      <c r="A3266" s="15" t="str">
        <f aca="false">Data_Clean!A3266</f>
        <v>CX103262</v>
      </c>
      <c r="B3266" s="14" t="n">
        <f aca="false">Data_Clean!G3266*Assumptions!$B$5</f>
        <v>54.22125</v>
      </c>
      <c r="C3266" s="14" t="n">
        <f aca="false">IF(Data_Clean!H3266="",0,Data_Clean!H3266)*Assumptions!$B$6</f>
        <v>605.40336</v>
      </c>
      <c r="D3266" s="14" t="n">
        <f aca="false">Data_Clean!I3266*Assumptions!$B$7</f>
        <v>1293.6</v>
      </c>
      <c r="E3266" s="14" t="n">
        <f aca="false">Data_Clean!J3266*Assumptions!$B$8</f>
        <v>1061.3055</v>
      </c>
      <c r="F3266" s="14" t="n">
        <f aca="false">Data_Clean!K3266*Assumptions!$B$9</f>
        <v>2483.8</v>
      </c>
      <c r="G3266" s="14" t="n">
        <f aca="false">Data_Clean!L3266*Assumptions!$B$10</f>
        <v>0</v>
      </c>
      <c r="H3266" s="14" t="n">
        <f aca="false">IF(OR(Data_Clean!M3266="",Data_Clean!N3266=""),0,Data_Clean!M3266*Data_Clean!N3266/100)*Assumptions!$B$13*Assumptions!$B$11</f>
        <v>101.568</v>
      </c>
      <c r="I3266" s="14" t="n">
        <f aca="false">Data_Clean!O3266*4*Assumptions!$B$12</f>
        <v>29.04288</v>
      </c>
      <c r="J3266" s="14" t="n">
        <f aca="false">SUM(B3266:I3266)</f>
        <v>5628.94099</v>
      </c>
      <c r="K3266" s="16" t="n">
        <f aca="false">IF(Data_Clean!P3266="","",Assumptions!$B$15*0.5^(Data_Clean!P3266/Assumptions!$B$20))</f>
        <v>19.3405546265937</v>
      </c>
      <c r="L3266" s="16" t="n">
        <f aca="false">Assumptions!$B$16*MIN(1,LN(1+Data_Clean!Q3266)/LN(1+Assumptions!$B$21))</f>
        <v>15.5872929926646</v>
      </c>
      <c r="M3266" s="16" t="n">
        <f aca="false">Assumptions!$B$17*(0.6*MIN(1,Data_Clean!R3266/Assumptions!$B$22)+0.4*IF(Data_Clean!S3266="",0,Data_Clean!S3266))</f>
        <v>0.198</v>
      </c>
      <c r="N3266" s="16" t="n">
        <f aca="false">Assumptions!$B$18*MIN(1,(Data_Clean!F3266-1)/Assumptions!$B$23)</f>
        <v>20</v>
      </c>
      <c r="O3266" s="16" t="n">
        <f aca="false">Assumptions!$B$19*(0.4*IF(Data_Clean!E3266="",0,MIN(1,Data_Clean!E3266/12/Assumptions!$B$24))+0.35*IF(Data_Clean!D3266="Y",1,0)+0.25*(1-MIN(Data_Clean!T3266,3)/3))/IF(Data_Clean!E3266="",0.6,1)</f>
        <v>12.35</v>
      </c>
      <c r="P3266" s="16" t="n">
        <f aca="false">SUM(K3266:O3266)/(Assumptions!$D$5-IF(K3266="",Assumptions!$B$15,0))*100</f>
        <v>67.4758476192583</v>
      </c>
      <c r="Q3266" s="7" t="str">
        <f aca="false">IF(J3266&gt;=Assumptions!$B$26,"High",IF(J3266&gt;=Assumptions!$B$27,"Mid","Low"))</f>
        <v>High</v>
      </c>
      <c r="R3266" s="7" t="str">
        <f aca="false">IF(P3266&gt;=Assumptions!$B$28,"High",IF(P3266&gt;=Assumptions!$B$29,"Mid","Low"))</f>
        <v>Mid</v>
      </c>
      <c r="S3266" s="7" t="str">
        <f aca="false">INDEX(Assumptions!$B$33:$B$41,MATCH(Q3266&amp;"|"&amp;R3266,Assumptions!$A$33:$A$41,0))</f>
        <v>Established Core</v>
      </c>
      <c r="T3266" s="7" t="n">
        <f aca="false">IF(ISNUMBER(Data_Clean!V3266),J3266*Data_Clean!V3266,0)</f>
        <v>162.676394611</v>
      </c>
    </row>
    <row r="3267" customFormat="false" ht="15" hidden="false" customHeight="false" outlineLevel="0" collapsed="false">
      <c r="A3267" s="15" t="str">
        <f aca="false">Data_Clean!A3267</f>
        <v>CX103263</v>
      </c>
      <c r="B3267" s="14" t="n">
        <f aca="false">Data_Clean!G3267*Assumptions!$B$5</f>
        <v>300.63225</v>
      </c>
      <c r="C3267" s="14" t="n">
        <f aca="false">IF(Data_Clean!H3267="",0,Data_Clean!H3267)*Assumptions!$B$6</f>
        <v>122.4</v>
      </c>
      <c r="D3267" s="14" t="n">
        <f aca="false">Data_Clean!I3267*Assumptions!$B$7</f>
        <v>0</v>
      </c>
      <c r="E3267" s="14" t="n">
        <f aca="false">Data_Clean!J3267*Assumptions!$B$8</f>
        <v>4045.630425</v>
      </c>
      <c r="F3267" s="14" t="n">
        <f aca="false">Data_Clean!K3267*Assumptions!$B$9</f>
        <v>1678.6</v>
      </c>
      <c r="G3267" s="14" t="n">
        <f aca="false">Data_Clean!L3267*Assumptions!$B$10</f>
        <v>0</v>
      </c>
      <c r="H3267" s="14" t="n">
        <f aca="false">IF(OR(Data_Clean!M3267="",Data_Clean!N3267=""),0,Data_Clean!M3267*Data_Clean!N3267/100)*Assumptions!$B$13*Assumptions!$B$11</f>
        <v>146.874</v>
      </c>
      <c r="I3267" s="14" t="n">
        <f aca="false">Data_Clean!O3267*4*Assumptions!$B$12</f>
        <v>161.94576</v>
      </c>
      <c r="J3267" s="14" t="n">
        <f aca="false">SUM(B3267:I3267)</f>
        <v>6456.082435</v>
      </c>
      <c r="K3267" s="16" t="n">
        <f aca="false">IF(Data_Clean!P3267="","",Assumptions!$B$15*0.5^(Data_Clean!P3267/Assumptions!$B$20))</f>
        <v>26.7269615442102</v>
      </c>
      <c r="L3267" s="16" t="n">
        <f aca="false">Assumptions!$B$16*MIN(1,LN(1+Data_Clean!Q3267)/LN(1+Assumptions!$B$21))</f>
        <v>18.7656638777178</v>
      </c>
      <c r="M3267" s="16" t="n">
        <f aca="false">Assumptions!$B$17*(0.6*MIN(1,Data_Clean!R3267/Assumptions!$B$22)+0.4*IF(Data_Clean!S3267="",0,Data_Clean!S3267))</f>
        <v>10.434</v>
      </c>
      <c r="N3267" s="16" t="n">
        <f aca="false">Assumptions!$B$18*MIN(1,(Data_Clean!F3267-1)/Assumptions!$B$23)</f>
        <v>20</v>
      </c>
      <c r="O3267" s="16" t="n">
        <f aca="false">Assumptions!$B$19*(0.4*IF(Data_Clean!E3267="",0,MIN(1,Data_Clean!E3267/12/Assumptions!$B$24))+0.35*IF(Data_Clean!D3267="Y",1,0)+0.25*(1-MIN(Data_Clean!T3267,3)/3))/IF(Data_Clean!E3267="",0.6,1)</f>
        <v>12.55</v>
      </c>
      <c r="P3267" s="16" t="n">
        <f aca="false">SUM(K3267:O3267)/(Assumptions!$D$5-IF(K3267="",Assumptions!$B$15,0))*100</f>
        <v>88.476625421928</v>
      </c>
      <c r="Q3267" s="7" t="str">
        <f aca="false">IF(J3267&gt;=Assumptions!$B$26,"High",IF(J3267&gt;=Assumptions!$B$27,"Mid","Low"))</f>
        <v>High</v>
      </c>
      <c r="R3267" s="7" t="str">
        <f aca="false">IF(P3267&gt;=Assumptions!$B$28,"High",IF(P3267&gt;=Assumptions!$B$29,"Mid","Low"))</f>
        <v>High</v>
      </c>
      <c r="S3267" s="7" t="str">
        <f aca="false">INDEX(Assumptions!$B$33:$B$41,MATCH(Q3267&amp;"|"&amp;R3267,Assumptions!$A$33:$A$41,0))</f>
        <v>Premier Advocates</v>
      </c>
      <c r="T3267" s="7" t="n">
        <f aca="false">IF(ISNUMBER(Data_Clean!V3267),J3267*Data_Clean!V3267,0)</f>
        <v>104.588535447</v>
      </c>
    </row>
    <row r="3268" customFormat="false" ht="15" hidden="false" customHeight="false" outlineLevel="0" collapsed="false">
      <c r="A3268" s="15" t="str">
        <f aca="false">Data_Clean!A3268</f>
        <v>CX103264</v>
      </c>
      <c r="B3268" s="14" t="n">
        <f aca="false">Data_Clean!G3268*Assumptions!$B$5</f>
        <v>76.54875</v>
      </c>
      <c r="C3268" s="14" t="n">
        <f aca="false">IF(Data_Clean!H3268="",0,Data_Clean!H3268)*Assumptions!$B$6</f>
        <v>1540.4406</v>
      </c>
      <c r="D3268" s="14" t="n">
        <f aca="false">Data_Clean!I3268*Assumptions!$B$7</f>
        <v>0</v>
      </c>
      <c r="E3268" s="14" t="n">
        <f aca="false">Data_Clean!J3268*Assumptions!$B$8</f>
        <v>0</v>
      </c>
      <c r="F3268" s="14" t="n">
        <f aca="false">Data_Clean!K3268*Assumptions!$B$9</f>
        <v>0</v>
      </c>
      <c r="G3268" s="14" t="n">
        <f aca="false">Data_Clean!L3268*Assumptions!$B$10</f>
        <v>0</v>
      </c>
      <c r="H3268" s="14" t="n">
        <f aca="false">IF(OR(Data_Clean!M3268="",Data_Clean!N3268=""),0,Data_Clean!M3268*Data_Clean!N3268/100)*Assumptions!$B$13*Assumptions!$B$11</f>
        <v>0</v>
      </c>
      <c r="I3268" s="14" t="n">
        <f aca="false">Data_Clean!O3268*4*Assumptions!$B$12</f>
        <v>0</v>
      </c>
      <c r="J3268" s="14" t="n">
        <f aca="false">SUM(B3268:I3268)</f>
        <v>1616.98935</v>
      </c>
      <c r="K3268" s="16" t="n">
        <f aca="false">IF(Data_Clean!P3268="","",Assumptions!$B$15*0.5^(Data_Clean!P3268/Assumptions!$B$20))</f>
        <v>26.1165168988837</v>
      </c>
      <c r="L3268" s="16" t="n">
        <f aca="false">Assumptions!$B$16*MIN(1,LN(1+Data_Clean!Q3268)/LN(1+Assumptions!$B$21))</f>
        <v>6.7118774147124</v>
      </c>
      <c r="M3268" s="16" t="n">
        <f aca="false">Assumptions!$B$17*(0.6*MIN(1,Data_Clean!R3268/Assumptions!$B$22)+0.4*IF(Data_Clean!S3268="",0,Data_Clean!S3268))</f>
        <v>5.778</v>
      </c>
      <c r="N3268" s="16" t="n">
        <f aca="false">Assumptions!$B$18*MIN(1,(Data_Clean!F3268-1)/Assumptions!$B$23)</f>
        <v>5</v>
      </c>
      <c r="O3268" s="16" t="n">
        <f aca="false">Assumptions!$B$19*(0.4*IF(Data_Clean!E3268="",0,MIN(1,Data_Clean!E3268/12/Assumptions!$B$24))+0.35*IF(Data_Clean!D3268="Y",1,0)+0.25*(1-MIN(Data_Clean!T3268,3)/3))/IF(Data_Clean!E3268="",0.6,1)</f>
        <v>9.75</v>
      </c>
      <c r="P3268" s="16" t="n">
        <f aca="false">SUM(K3268:O3268)/(Assumptions!$D$5-IF(K3268="",Assumptions!$B$15,0))*100</f>
        <v>53.3563943135961</v>
      </c>
      <c r="Q3268" s="7" t="str">
        <f aca="false">IF(J3268&gt;=Assumptions!$B$26,"High",IF(J3268&gt;=Assumptions!$B$27,"Mid","Low"))</f>
        <v>High</v>
      </c>
      <c r="R3268" s="7" t="str">
        <f aca="false">IF(P3268&gt;=Assumptions!$B$28,"High",IF(P3268&gt;=Assumptions!$B$29,"Mid","Low"))</f>
        <v>Mid</v>
      </c>
      <c r="S3268" s="7" t="str">
        <f aca="false">INDEX(Assumptions!$B$33:$B$41,MATCH(Q3268&amp;"|"&amp;R3268,Assumptions!$A$33:$A$41,0))</f>
        <v>Established Core</v>
      </c>
      <c r="T3268" s="7" t="n">
        <f aca="false">IF(ISNUMBER(Data_Clean!V3268),J3268*Data_Clean!V3268,0)</f>
        <v>180.617710395</v>
      </c>
    </row>
    <row r="3269" customFormat="false" ht="15" hidden="false" customHeight="false" outlineLevel="0" collapsed="false">
      <c r="A3269" s="15" t="str">
        <f aca="false">Data_Clean!A3269</f>
        <v>CX103265</v>
      </c>
      <c r="B3269" s="14" t="n">
        <f aca="false">Data_Clean!G3269*Assumptions!$B$5</f>
        <v>680.623</v>
      </c>
      <c r="C3269" s="14" t="n">
        <f aca="false">IF(Data_Clean!H3269="",0,Data_Clean!H3269)*Assumptions!$B$6</f>
        <v>2634.73752</v>
      </c>
      <c r="D3269" s="14" t="n">
        <f aca="false">Data_Clean!I3269*Assumptions!$B$7</f>
        <v>1847.2</v>
      </c>
      <c r="E3269" s="14" t="n">
        <f aca="false">Data_Clean!J3269*Assumptions!$B$8</f>
        <v>0</v>
      </c>
      <c r="F3269" s="14" t="n">
        <f aca="false">Data_Clean!K3269*Assumptions!$B$9</f>
        <v>4005.1</v>
      </c>
      <c r="G3269" s="14" t="n">
        <f aca="false">Data_Clean!L3269*Assumptions!$B$10</f>
        <v>1049.85</v>
      </c>
      <c r="H3269" s="14" t="n">
        <f aca="false">IF(OR(Data_Clean!M3269="",Data_Clean!N3269=""),0,Data_Clean!M3269*Data_Clean!N3269/100)*Assumptions!$B$13*Assumptions!$B$11</f>
        <v>0</v>
      </c>
      <c r="I3269" s="14" t="n">
        <f aca="false">Data_Clean!O3269*4*Assumptions!$B$12</f>
        <v>0</v>
      </c>
      <c r="J3269" s="14" t="n">
        <f aca="false">SUM(B3269:I3269)</f>
        <v>10217.51052</v>
      </c>
      <c r="K3269" s="16" t="n">
        <f aca="false">IF(Data_Clean!P3269="","",Assumptions!$B$15*0.5^(Data_Clean!P3269/Assumptions!$B$20))</f>
        <v>0.323885831242448</v>
      </c>
      <c r="L3269" s="16" t="n">
        <f aca="false">Assumptions!$B$16*MIN(1,LN(1+Data_Clean!Q3269)/LN(1+Assumptions!$B$21))</f>
        <v>0</v>
      </c>
      <c r="M3269" s="16" t="n">
        <f aca="false">Assumptions!$B$17*(0.6*MIN(1,Data_Clean!R3269/Assumptions!$B$22)+0.4*IF(Data_Clean!S3269="",0,Data_Clean!S3269))</f>
        <v>0</v>
      </c>
      <c r="N3269" s="16" t="n">
        <f aca="false">Assumptions!$B$18*MIN(1,(Data_Clean!F3269-1)/Assumptions!$B$23)</f>
        <v>20</v>
      </c>
      <c r="O3269" s="16" t="n">
        <f aca="false">Assumptions!$B$19*(0.4*IF(Data_Clean!E3269="",0,MIN(1,Data_Clean!E3269/12/Assumptions!$B$24))+0.35*IF(Data_Clean!D3269="Y",1,0)+0.25*(1-MIN(Data_Clean!T3269,3)/3))/IF(Data_Clean!E3269="",0.6,1)</f>
        <v>15</v>
      </c>
      <c r="P3269" s="16" t="n">
        <f aca="false">SUM(K3269:O3269)/(Assumptions!$D$5-IF(K3269="",Assumptions!$B$15,0))*100</f>
        <v>35.3238858312425</v>
      </c>
      <c r="Q3269" s="7" t="str">
        <f aca="false">IF(J3269&gt;=Assumptions!$B$26,"High",IF(J3269&gt;=Assumptions!$B$27,"Mid","Low"))</f>
        <v>High</v>
      </c>
      <c r="R3269" s="7" t="str">
        <f aca="false">IF(P3269&gt;=Assumptions!$B$28,"High",IF(P3269&gt;=Assumptions!$B$29,"Mid","Low"))</f>
        <v>Low</v>
      </c>
      <c r="S3269" s="7" t="str">
        <f aca="false">INDEX(Assumptions!$B$33:$B$41,MATCH(Q3269&amp;"|"&amp;R3269,Assumptions!$A$33:$A$41,0))</f>
        <v>Affluent Drifters</v>
      </c>
      <c r="T3269" s="7" t="n">
        <f aca="false">IF(ISNUMBER(Data_Clean!V3269),J3269*Data_Clean!V3269,0)</f>
        <v>1020.729300948</v>
      </c>
    </row>
    <row r="3270" customFormat="false" ht="15" hidden="false" customHeight="false" outlineLevel="0" collapsed="false">
      <c r="A3270" s="15" t="str">
        <f aca="false">Data_Clean!A3270</f>
        <v>CX103266</v>
      </c>
      <c r="B3270" s="14" t="n">
        <f aca="false">Data_Clean!G3270*Assumptions!$B$5</f>
        <v>149.9915</v>
      </c>
      <c r="C3270" s="14" t="n">
        <f aca="false">IF(Data_Clean!H3270="",0,Data_Clean!H3270)*Assumptions!$B$6</f>
        <v>0</v>
      </c>
      <c r="D3270" s="14" t="n">
        <f aca="false">Data_Clean!I3270*Assumptions!$B$7</f>
        <v>0</v>
      </c>
      <c r="E3270" s="14" t="n">
        <f aca="false">Data_Clean!J3270*Assumptions!$B$8</f>
        <v>0</v>
      </c>
      <c r="F3270" s="14" t="n">
        <f aca="false">Data_Clean!K3270*Assumptions!$B$9</f>
        <v>0</v>
      </c>
      <c r="G3270" s="14" t="n">
        <f aca="false">Data_Clean!L3270*Assumptions!$B$10</f>
        <v>0</v>
      </c>
      <c r="H3270" s="14" t="n">
        <f aca="false">IF(OR(Data_Clean!M3270="",Data_Clean!N3270=""),0,Data_Clean!M3270*Data_Clean!N3270/100)*Assumptions!$B$13*Assumptions!$B$11</f>
        <v>280.188</v>
      </c>
      <c r="I3270" s="14" t="n">
        <f aca="false">Data_Clean!O3270*4*Assumptions!$B$12</f>
        <v>79.4832</v>
      </c>
      <c r="J3270" s="14" t="n">
        <f aca="false">SUM(B3270:I3270)</f>
        <v>509.6627</v>
      </c>
      <c r="K3270" s="16" t="n">
        <f aca="false">IF(Data_Clean!P3270="","",Assumptions!$B$15*0.5^(Data_Clean!P3270/Assumptions!$B$20))</f>
        <v>28.6452481173125</v>
      </c>
      <c r="L3270" s="16" t="n">
        <f aca="false">Assumptions!$B$16*MIN(1,LN(1+Data_Clean!Q3270)/LN(1+Assumptions!$B$21))</f>
        <v>15.0586973234667</v>
      </c>
      <c r="M3270" s="16" t="n">
        <f aca="false">Assumptions!$B$17*(0.6*MIN(1,Data_Clean!R3270/Assumptions!$B$22)+0.4*IF(Data_Clean!S3270="",0,Data_Clean!S3270))</f>
        <v>12.504</v>
      </c>
      <c r="N3270" s="16" t="n">
        <f aca="false">Assumptions!$B$18*MIN(1,(Data_Clean!F3270-1)/Assumptions!$B$23)</f>
        <v>5</v>
      </c>
      <c r="O3270" s="16" t="n">
        <f aca="false">Assumptions!$B$19*(0.4*IF(Data_Clean!E3270="",0,MIN(1,Data_Clean!E3270/12/Assumptions!$B$24))+0.35*IF(Data_Clean!D3270="Y",1,0)+0.25*(1-MIN(Data_Clean!T3270,3)/3))/IF(Data_Clean!E3270="",0.6,1)</f>
        <v>15</v>
      </c>
      <c r="P3270" s="16" t="n">
        <f aca="false">SUM(K3270:O3270)/(Assumptions!$D$5-IF(K3270="",Assumptions!$B$15,0))*100</f>
        <v>76.2079454407792</v>
      </c>
      <c r="Q3270" s="7" t="str">
        <f aca="false">IF(J3270&gt;=Assumptions!$B$26,"High",IF(J3270&gt;=Assumptions!$B$27,"Mid","Low"))</f>
        <v>Mid</v>
      </c>
      <c r="R3270" s="7" t="str">
        <f aca="false">IF(P3270&gt;=Assumptions!$B$28,"High",IF(P3270&gt;=Assumptions!$B$29,"Mid","Low"))</f>
        <v>High</v>
      </c>
      <c r="S3270" s="7" t="str">
        <f aca="false">INDEX(Assumptions!$B$33:$B$41,MATCH(Q3270&amp;"|"&amp;R3270,Assumptions!$A$33:$A$41,0))</f>
        <v>Engaged Builders</v>
      </c>
      <c r="T3270" s="7" t="n">
        <f aca="false">IF(ISNUMBER(Data_Clean!V3270),J3270*Data_Clean!V3270,0)</f>
        <v>8.71523217</v>
      </c>
    </row>
    <row r="3271" customFormat="false" ht="15" hidden="false" customHeight="false" outlineLevel="0" collapsed="false">
      <c r="A3271" s="15" t="str">
        <f aca="false">Data_Clean!A3271</f>
        <v>CX103267</v>
      </c>
      <c r="B3271" s="14" t="n">
        <f aca="false">Data_Clean!G3271*Assumptions!$B$5</f>
        <v>217.21025</v>
      </c>
      <c r="C3271" s="14" t="n">
        <f aca="false">IF(Data_Clean!H3271="",0,Data_Clean!H3271)*Assumptions!$B$6</f>
        <v>121.80732</v>
      </c>
      <c r="D3271" s="14" t="n">
        <f aca="false">Data_Clean!I3271*Assumptions!$B$7</f>
        <v>0</v>
      </c>
      <c r="E3271" s="14" t="n">
        <f aca="false">Data_Clean!J3271*Assumptions!$B$8</f>
        <v>0</v>
      </c>
      <c r="F3271" s="14" t="n">
        <f aca="false">Data_Clean!K3271*Assumptions!$B$9</f>
        <v>0</v>
      </c>
      <c r="G3271" s="14" t="n">
        <f aca="false">Data_Clean!L3271*Assumptions!$B$10</f>
        <v>0</v>
      </c>
      <c r="H3271" s="14" t="n">
        <f aca="false">IF(OR(Data_Clean!M3271="",Data_Clean!N3271=""),0,Data_Clean!M3271*Data_Clean!N3271/100)*Assumptions!$B$13*Assumptions!$B$11</f>
        <v>550.536</v>
      </c>
      <c r="I3271" s="14" t="n">
        <f aca="false">Data_Clean!O3271*4*Assumptions!$B$12</f>
        <v>0</v>
      </c>
      <c r="J3271" s="14" t="n">
        <f aca="false">SUM(B3271:I3271)</f>
        <v>889.55357</v>
      </c>
      <c r="K3271" s="16" t="n">
        <f aca="false">IF(Data_Clean!P3271="","",Assumptions!$B$15*0.5^(Data_Clean!P3271/Assumptions!$B$20))</f>
        <v>0.00483218229042808</v>
      </c>
      <c r="L3271" s="16" t="n">
        <f aca="false">Assumptions!$B$16*MIN(1,LN(1+Data_Clean!Q3271)/LN(1+Assumptions!$B$21))</f>
        <v>0</v>
      </c>
      <c r="M3271" s="16" t="n">
        <f aca="false">Assumptions!$B$17*(0.6*MIN(1,Data_Clean!R3271/Assumptions!$B$22)+0.4*IF(Data_Clean!S3271="",0,Data_Clean!S3271))</f>
        <v>0</v>
      </c>
      <c r="N3271" s="16" t="n">
        <f aca="false">Assumptions!$B$18*MIN(1,(Data_Clean!F3271-1)/Assumptions!$B$23)</f>
        <v>10</v>
      </c>
      <c r="O3271" s="16" t="n">
        <f aca="false">Assumptions!$B$19*(0.4*IF(Data_Clean!E3271="",0,MIN(1,Data_Clean!E3271/12/Assumptions!$B$24))+0.35*IF(Data_Clean!D3271="Y",1,0)+0.25*(1-MIN(Data_Clean!T3271,3)/3))/IF(Data_Clean!E3271="",0.6,1)</f>
        <v>6.3</v>
      </c>
      <c r="P3271" s="16" t="n">
        <f aca="false">SUM(K3271:O3271)/(Assumptions!$D$5-IF(K3271="",Assumptions!$B$15,0))*100</f>
        <v>16.3048321822904</v>
      </c>
      <c r="Q3271" s="7" t="str">
        <f aca="false">IF(J3271&gt;=Assumptions!$B$26,"High",IF(J3271&gt;=Assumptions!$B$27,"Mid","Low"))</f>
        <v>Mid</v>
      </c>
      <c r="R3271" s="7" t="str">
        <f aca="false">IF(P3271&gt;=Assumptions!$B$28,"High",IF(P3271&gt;=Assumptions!$B$29,"Mid","Low"))</f>
        <v>Low</v>
      </c>
      <c r="S3271" s="7" t="str">
        <f aca="false">INDEX(Assumptions!$B$33:$B$41,MATCH(Q3271&amp;"|"&amp;R3271,Assumptions!$A$33:$A$41,0))</f>
        <v>Light Touch</v>
      </c>
      <c r="T3271" s="7" t="n">
        <f aca="false">IF(ISNUMBER(Data_Clean!V3271),J3271*Data_Clean!V3271,0)</f>
        <v>297.644624522</v>
      </c>
    </row>
    <row r="3272" customFormat="false" ht="15" hidden="false" customHeight="false" outlineLevel="0" collapsed="false">
      <c r="A3272" s="15" t="str">
        <f aca="false">Data_Clean!A3272</f>
        <v>CX103268</v>
      </c>
      <c r="B3272" s="14" t="n">
        <f aca="false">Data_Clean!G3272*Assumptions!$B$5</f>
        <v>82.25325</v>
      </c>
      <c r="C3272" s="14" t="n">
        <f aca="false">IF(Data_Clean!H3272="",0,Data_Clean!H3272)*Assumptions!$B$6</f>
        <v>1479.43368</v>
      </c>
      <c r="D3272" s="14" t="n">
        <f aca="false">Data_Clean!I3272*Assumptions!$B$7</f>
        <v>0</v>
      </c>
      <c r="E3272" s="14" t="n">
        <f aca="false">Data_Clean!J3272*Assumptions!$B$8</f>
        <v>0</v>
      </c>
      <c r="F3272" s="14" t="n">
        <f aca="false">Data_Clean!K3272*Assumptions!$B$9</f>
        <v>0</v>
      </c>
      <c r="G3272" s="14" t="n">
        <f aca="false">Data_Clean!L3272*Assumptions!$B$10</f>
        <v>203.85</v>
      </c>
      <c r="H3272" s="14" t="n">
        <f aca="false">IF(OR(Data_Clean!M3272="",Data_Clean!N3272=""),0,Data_Clean!M3272*Data_Clean!N3272/100)*Assumptions!$B$13*Assumptions!$B$11</f>
        <v>0</v>
      </c>
      <c r="I3272" s="14" t="n">
        <f aca="false">Data_Clean!O3272*4*Assumptions!$B$12</f>
        <v>0</v>
      </c>
      <c r="J3272" s="14" t="n">
        <f aca="false">SUM(B3272:I3272)</f>
        <v>1765.53693</v>
      </c>
      <c r="K3272" s="16" t="n">
        <f aca="false">IF(Data_Clean!P3272="","",Assumptions!$B$15*0.5^(Data_Clean!P3272/Assumptions!$B$20))</f>
        <v>0.00506071611316324</v>
      </c>
      <c r="L3272" s="16" t="n">
        <f aca="false">Assumptions!$B$16*MIN(1,LN(1+Data_Clean!Q3272)/LN(1+Assumptions!$B$21))</f>
        <v>0</v>
      </c>
      <c r="M3272" s="16" t="n">
        <f aca="false">Assumptions!$B$17*(0.6*MIN(1,Data_Clean!R3272/Assumptions!$B$22)+0.4*IF(Data_Clean!S3272="",0,Data_Clean!S3272))</f>
        <v>0</v>
      </c>
      <c r="N3272" s="16" t="n">
        <f aca="false">Assumptions!$B$18*MIN(1,(Data_Clean!F3272-1)/Assumptions!$B$23)</f>
        <v>10</v>
      </c>
      <c r="O3272" s="16" t="n">
        <f aca="false">Assumptions!$B$19*(0.4*IF(Data_Clean!E3272="",0,MIN(1,Data_Clean!E3272/12/Assumptions!$B$24))+0.35*IF(Data_Clean!D3272="Y",1,0)+0.25*(1-MIN(Data_Clean!T3272,3)/3))/IF(Data_Clean!E3272="",0.6,1)</f>
        <v>8.5</v>
      </c>
      <c r="P3272" s="16" t="n">
        <f aca="false">SUM(K3272:O3272)/(Assumptions!$D$5-IF(K3272="",Assumptions!$B$15,0))*100</f>
        <v>18.5050607161132</v>
      </c>
      <c r="Q3272" s="7" t="str">
        <f aca="false">IF(J3272&gt;=Assumptions!$B$26,"High",IF(J3272&gt;=Assumptions!$B$27,"Mid","Low"))</f>
        <v>High</v>
      </c>
      <c r="R3272" s="7" t="str">
        <f aca="false">IF(P3272&gt;=Assumptions!$B$28,"High",IF(P3272&gt;=Assumptions!$B$29,"Mid","Low"))</f>
        <v>Low</v>
      </c>
      <c r="S3272" s="7" t="str">
        <f aca="false">INDEX(Assumptions!$B$33:$B$41,MATCH(Q3272&amp;"|"&amp;R3272,Assumptions!$A$33:$A$41,0))</f>
        <v>Affluent Drifters</v>
      </c>
      <c r="T3272" s="7" t="n">
        <f aca="false">IF(ISNUMBER(Data_Clean!V3272),J3272*Data_Clean!V3272,0)</f>
        <v>728.637091011</v>
      </c>
    </row>
    <row r="3273" customFormat="false" ht="15" hidden="false" customHeight="false" outlineLevel="0" collapsed="false">
      <c r="A3273" s="15" t="str">
        <f aca="false">Data_Clean!A3273</f>
        <v>CX103269</v>
      </c>
      <c r="B3273" s="14" t="n">
        <f aca="false">Data_Clean!G3273*Assumptions!$B$5</f>
        <v>449.84275</v>
      </c>
      <c r="C3273" s="14" t="n">
        <f aca="false">IF(Data_Clean!H3273="",0,Data_Clean!H3273)*Assumptions!$B$6</f>
        <v>762.79932</v>
      </c>
      <c r="D3273" s="14" t="n">
        <f aca="false">Data_Clean!I3273*Assumptions!$B$7</f>
        <v>0</v>
      </c>
      <c r="E3273" s="14" t="n">
        <f aca="false">Data_Clean!J3273*Assumptions!$B$8</f>
        <v>0</v>
      </c>
      <c r="F3273" s="14" t="n">
        <f aca="false">Data_Clean!K3273*Assumptions!$B$9</f>
        <v>0</v>
      </c>
      <c r="G3273" s="14" t="n">
        <f aca="false">Data_Clean!L3273*Assumptions!$B$10</f>
        <v>0</v>
      </c>
      <c r="H3273" s="14" t="n">
        <f aca="false">IF(OR(Data_Clean!M3273="",Data_Clean!N3273=""),0,Data_Clean!M3273*Data_Clean!N3273/100)*Assumptions!$B$13*Assumptions!$B$11</f>
        <v>990.78</v>
      </c>
      <c r="I3273" s="14" t="n">
        <f aca="false">Data_Clean!O3273*4*Assumptions!$B$12</f>
        <v>153.88368</v>
      </c>
      <c r="J3273" s="14" t="n">
        <f aca="false">SUM(B3273:I3273)</f>
        <v>2357.30575</v>
      </c>
      <c r="K3273" s="16" t="n">
        <f aca="false">IF(Data_Clean!P3273="","",Assumptions!$B$15*0.5^(Data_Clean!P3273/Assumptions!$B$20))</f>
        <v>29.3147990530274</v>
      </c>
      <c r="L3273" s="16" t="n">
        <f aca="false">Assumptions!$B$16*MIN(1,LN(1+Data_Clean!Q3273)/LN(1+Assumptions!$B$21))</f>
        <v>20</v>
      </c>
      <c r="M3273" s="16" t="n">
        <f aca="false">Assumptions!$B$17*(0.6*MIN(1,Data_Clean!R3273/Assumptions!$B$22)+0.4*IF(Data_Clean!S3273="",0,Data_Clean!S3273))</f>
        <v>13.494</v>
      </c>
      <c r="N3273" s="16" t="n">
        <f aca="false">Assumptions!$B$18*MIN(1,(Data_Clean!F3273-1)/Assumptions!$B$23)</f>
        <v>10</v>
      </c>
      <c r="O3273" s="16" t="n">
        <f aca="false">Assumptions!$B$19*(0.4*IF(Data_Clean!E3273="",0,MIN(1,Data_Clean!E3273/12/Assumptions!$B$24))+0.35*IF(Data_Clean!D3273="Y",1,0)+0.25*(1-MIN(Data_Clean!T3273,3)/3))/IF(Data_Clean!E3273="",0.6,1)</f>
        <v>10.3</v>
      </c>
      <c r="P3273" s="16" t="n">
        <f aca="false">SUM(K3273:O3273)/(Assumptions!$D$5-IF(K3273="",Assumptions!$B$15,0))*100</f>
        <v>83.1087990530274</v>
      </c>
      <c r="Q3273" s="7" t="str">
        <f aca="false">IF(J3273&gt;=Assumptions!$B$26,"High",IF(J3273&gt;=Assumptions!$B$27,"Mid","Low"))</f>
        <v>High</v>
      </c>
      <c r="R3273" s="7" t="str">
        <f aca="false">IF(P3273&gt;=Assumptions!$B$28,"High",IF(P3273&gt;=Assumptions!$B$29,"Mid","Low"))</f>
        <v>High</v>
      </c>
      <c r="S3273" s="7" t="str">
        <f aca="false">INDEX(Assumptions!$B$33:$B$41,MATCH(Q3273&amp;"|"&amp;R3273,Assumptions!$A$33:$A$41,0))</f>
        <v>Premier Advocates</v>
      </c>
      <c r="T3273" s="7" t="n">
        <f aca="false">IF(ISNUMBER(Data_Clean!V3273),J3273*Data_Clean!V3273,0)</f>
        <v>94.76369115</v>
      </c>
    </row>
    <row r="3274" customFormat="false" ht="15" hidden="false" customHeight="false" outlineLevel="0" collapsed="false">
      <c r="A3274" s="15" t="str">
        <f aca="false">Data_Clean!A3274</f>
        <v>CX103270</v>
      </c>
      <c r="B3274" s="14" t="n">
        <f aca="false">Data_Clean!G3274*Assumptions!$B$5</f>
        <v>51.47675</v>
      </c>
      <c r="C3274" s="14" t="n">
        <f aca="false">IF(Data_Clean!H3274="",0,Data_Clean!H3274)*Assumptions!$B$6</f>
        <v>455.03676</v>
      </c>
      <c r="D3274" s="14" t="n">
        <f aca="false">Data_Clean!I3274*Assumptions!$B$7</f>
        <v>0</v>
      </c>
      <c r="E3274" s="14" t="n">
        <f aca="false">Data_Clean!J3274*Assumptions!$B$8</f>
        <v>0</v>
      </c>
      <c r="F3274" s="14" t="n">
        <f aca="false">Data_Clean!K3274*Assumptions!$B$9</f>
        <v>0</v>
      </c>
      <c r="G3274" s="14" t="n">
        <f aca="false">Data_Clean!L3274*Assumptions!$B$10</f>
        <v>0</v>
      </c>
      <c r="H3274" s="14" t="n">
        <f aca="false">IF(OR(Data_Clean!M3274="",Data_Clean!N3274=""),0,Data_Clean!M3274*Data_Clean!N3274/100)*Assumptions!$B$13*Assumptions!$B$11</f>
        <v>84.096</v>
      </c>
      <c r="I3274" s="14" t="n">
        <f aca="false">Data_Clean!O3274*4*Assumptions!$B$12</f>
        <v>17.83968</v>
      </c>
      <c r="J3274" s="14" t="n">
        <f aca="false">SUM(B3274:I3274)</f>
        <v>608.44919</v>
      </c>
      <c r="K3274" s="16" t="n">
        <f aca="false">IF(Data_Clean!P3274="","",Assumptions!$B$15*0.5^(Data_Clean!P3274/Assumptions!$B$20))</f>
        <v>10.1276245962614</v>
      </c>
      <c r="L3274" s="16" t="n">
        <f aca="false">Assumptions!$B$16*MIN(1,LN(1+Data_Clean!Q3274)/LN(1+Assumptions!$B$21))</f>
        <v>13.4237548294248</v>
      </c>
      <c r="M3274" s="16" t="n">
        <f aca="false">Assumptions!$B$17*(0.6*MIN(1,Data_Clean!R3274/Assumptions!$B$22)+0.4*IF(Data_Clean!S3274="",0,Data_Clean!S3274))</f>
        <v>4.23</v>
      </c>
      <c r="N3274" s="16" t="n">
        <f aca="false">Assumptions!$B$18*MIN(1,(Data_Clean!F3274-1)/Assumptions!$B$23)</f>
        <v>10</v>
      </c>
      <c r="O3274" s="16" t="n">
        <f aca="false">Assumptions!$B$19*(0.4*IF(Data_Clean!E3274="",0,MIN(1,Data_Clean!E3274/12/Assumptions!$B$24))+0.35*IF(Data_Clean!D3274="Y",1,0)+0.25*(1-MIN(Data_Clean!T3274,3)/3))/IF(Data_Clean!E3274="",0.6,1)</f>
        <v>9.75</v>
      </c>
      <c r="P3274" s="16" t="n">
        <f aca="false">SUM(K3274:O3274)/(Assumptions!$D$5-IF(K3274="",Assumptions!$B$15,0))*100</f>
        <v>47.5313794256862</v>
      </c>
      <c r="Q3274" s="7" t="str">
        <f aca="false">IF(J3274&gt;=Assumptions!$B$26,"High",IF(J3274&gt;=Assumptions!$B$27,"Mid","Low"))</f>
        <v>Mid</v>
      </c>
      <c r="R3274" s="7" t="str">
        <f aca="false">IF(P3274&gt;=Assumptions!$B$28,"High",IF(P3274&gt;=Assumptions!$B$29,"Mid","Low"))</f>
        <v>Low</v>
      </c>
      <c r="S3274" s="7" t="str">
        <f aca="false">INDEX(Assumptions!$B$33:$B$41,MATCH(Q3274&amp;"|"&amp;R3274,Assumptions!$A$33:$A$41,0))</f>
        <v>Light Touch</v>
      </c>
      <c r="T3274" s="7" t="n">
        <f aca="false">IF(ISNUMBER(Data_Clean!V3274),J3274*Data_Clean!V3274,0)</f>
        <v>45.511999412</v>
      </c>
    </row>
    <row r="3275" customFormat="false" ht="15" hidden="false" customHeight="false" outlineLevel="0" collapsed="false">
      <c r="A3275" s="15" t="str">
        <f aca="false">Data_Clean!A3275</f>
        <v>CX103271</v>
      </c>
      <c r="B3275" s="14" t="n">
        <f aca="false">Data_Clean!G3275*Assumptions!$B$5</f>
        <v>128.604</v>
      </c>
      <c r="C3275" s="14" t="n">
        <f aca="false">IF(Data_Clean!H3275="",0,Data_Clean!H3275)*Assumptions!$B$6</f>
        <v>216.33192</v>
      </c>
      <c r="D3275" s="14" t="n">
        <f aca="false">Data_Clean!I3275*Assumptions!$B$7</f>
        <v>958.4</v>
      </c>
      <c r="E3275" s="14" t="n">
        <f aca="false">Data_Clean!J3275*Assumptions!$B$8</f>
        <v>0</v>
      </c>
      <c r="F3275" s="14" t="n">
        <f aca="false">Data_Clean!K3275*Assumptions!$B$9</f>
        <v>1943.7</v>
      </c>
      <c r="G3275" s="14" t="n">
        <f aca="false">Data_Clean!L3275*Assumptions!$B$10</f>
        <v>738.9</v>
      </c>
      <c r="H3275" s="14" t="n">
        <f aca="false">IF(OR(Data_Clean!M3275="",Data_Clean!N3275=""),0,Data_Clean!M3275*Data_Clean!N3275/100)*Assumptions!$B$13*Assumptions!$B$11</f>
        <v>0</v>
      </c>
      <c r="I3275" s="14" t="n">
        <f aca="false">Data_Clean!O3275*4*Assumptions!$B$12</f>
        <v>0</v>
      </c>
      <c r="J3275" s="14" t="n">
        <f aca="false">SUM(B3275:I3275)</f>
        <v>3985.93592</v>
      </c>
      <c r="K3275" s="16" t="n">
        <f aca="false">IF(Data_Clean!P3275="","",Assumptions!$B$15*0.5^(Data_Clean!P3275/Assumptions!$B$20))</f>
        <v>27.3516746567465</v>
      </c>
      <c r="L3275" s="16" t="n">
        <f aca="false">Assumptions!$B$16*MIN(1,LN(1+Data_Clean!Q3275)/LN(1+Assumptions!$B$21))</f>
        <v>14.4532413158944</v>
      </c>
      <c r="M3275" s="16" t="n">
        <f aca="false">Assumptions!$B$17*(0.6*MIN(1,Data_Clean!R3275/Assumptions!$B$22)+0.4*IF(Data_Clean!S3275="",0,Data_Clean!S3275))</f>
        <v>9.432</v>
      </c>
      <c r="N3275" s="16" t="n">
        <f aca="false">Assumptions!$B$18*MIN(1,(Data_Clean!F3275-1)/Assumptions!$B$23)</f>
        <v>20</v>
      </c>
      <c r="O3275" s="16" t="n">
        <f aca="false">Assumptions!$B$19*(0.4*IF(Data_Clean!E3275="",0,MIN(1,Data_Clean!E3275/12/Assumptions!$B$24))+0.35*IF(Data_Clean!D3275="Y",1,0)+0.25*(1-MIN(Data_Clean!T3275,3)/3))/IF(Data_Clean!E3275="",0.6,1)</f>
        <v>3.7</v>
      </c>
      <c r="P3275" s="16" t="n">
        <f aca="false">SUM(K3275:O3275)/(Assumptions!$D$5-IF(K3275="",Assumptions!$B$15,0))*100</f>
        <v>74.9369159726409</v>
      </c>
      <c r="Q3275" s="7" t="str">
        <f aca="false">IF(J3275&gt;=Assumptions!$B$26,"High",IF(J3275&gt;=Assumptions!$B$27,"Mid","Low"))</f>
        <v>High</v>
      </c>
      <c r="R3275" s="7" t="str">
        <f aca="false">IF(P3275&gt;=Assumptions!$B$28,"High",IF(P3275&gt;=Assumptions!$B$29,"Mid","Low"))</f>
        <v>High</v>
      </c>
      <c r="S3275" s="7" t="str">
        <f aca="false">INDEX(Assumptions!$B$33:$B$41,MATCH(Q3275&amp;"|"&amp;R3275,Assumptions!$A$33:$A$41,0))</f>
        <v>Premier Advocates</v>
      </c>
      <c r="T3275" s="7" t="n">
        <f aca="false">IF(ISNUMBER(Data_Clean!V3275),J3275*Data_Clean!V3275,0)</f>
        <v>340.000333976</v>
      </c>
    </row>
    <row r="3276" customFormat="false" ht="15" hidden="false" customHeight="false" outlineLevel="0" collapsed="false">
      <c r="A3276" s="15" t="str">
        <f aca="false">Data_Clean!A3276</f>
        <v>CX103272</v>
      </c>
      <c r="B3276" s="14" t="n">
        <f aca="false">Data_Clean!G3276*Assumptions!$B$5</f>
        <v>1344.015</v>
      </c>
      <c r="C3276" s="14" t="n">
        <f aca="false">IF(Data_Clean!H3276="",0,Data_Clean!H3276)*Assumptions!$B$6</f>
        <v>4128.66324</v>
      </c>
      <c r="D3276" s="14" t="n">
        <f aca="false">Data_Clean!I3276*Assumptions!$B$7</f>
        <v>3387.2</v>
      </c>
      <c r="E3276" s="14" t="n">
        <f aca="false">Data_Clean!J3276*Assumptions!$B$8</f>
        <v>7843.496775</v>
      </c>
      <c r="F3276" s="14" t="n">
        <f aca="false">Data_Clean!K3276*Assumptions!$B$9</f>
        <v>6957.5</v>
      </c>
      <c r="G3276" s="14" t="n">
        <f aca="false">Data_Clean!L3276*Assumptions!$B$10</f>
        <v>78.75</v>
      </c>
      <c r="H3276" s="14" t="n">
        <f aca="false">IF(OR(Data_Clean!M3276="",Data_Clean!N3276=""),0,Data_Clean!M3276*Data_Clean!N3276/100)*Assumptions!$B$13*Assumptions!$B$11</f>
        <v>508.8</v>
      </c>
      <c r="I3276" s="14" t="n">
        <f aca="false">Data_Clean!O3276*4*Assumptions!$B$12</f>
        <v>197.67984</v>
      </c>
      <c r="J3276" s="14" t="n">
        <f aca="false">SUM(B3276:I3276)</f>
        <v>24446.104855</v>
      </c>
      <c r="K3276" s="16" t="n">
        <f aca="false">IF(Data_Clean!P3276="","",Assumptions!$B$15*0.5^(Data_Clean!P3276/Assumptions!$B$20))</f>
        <v>26.7269615442102</v>
      </c>
      <c r="L3276" s="16" t="n">
        <f aca="false">Assumptions!$B$16*MIN(1,LN(1+Data_Clean!Q3276)/LN(1+Assumptions!$B$21))</f>
        <v>17.4722173630921</v>
      </c>
      <c r="M3276" s="16" t="n">
        <f aca="false">Assumptions!$B$17*(0.6*MIN(1,Data_Clean!R3276/Assumptions!$B$22)+0.4*IF(Data_Clean!S3276="",0,Data_Clean!S3276))</f>
        <v>10.134</v>
      </c>
      <c r="N3276" s="16" t="n">
        <f aca="false">Assumptions!$B$18*MIN(1,(Data_Clean!F3276-1)/Assumptions!$B$23)</f>
        <v>20</v>
      </c>
      <c r="O3276" s="16" t="n">
        <f aca="false">Assumptions!$B$19*(0.4*IF(Data_Clean!E3276="",0,MIN(1,Data_Clean!E3276/12/Assumptions!$B$24))+0.35*IF(Data_Clean!D3276="Y",1,0)+0.25*(1-MIN(Data_Clean!T3276,3)/3))/IF(Data_Clean!E3276="",0.6,1)</f>
        <v>13.45</v>
      </c>
      <c r="P3276" s="16" t="n">
        <f aca="false">SUM(K3276:O3276)/(Assumptions!$D$5-IF(K3276="",Assumptions!$B$15,0))*100</f>
        <v>87.7831789073023</v>
      </c>
      <c r="Q3276" s="7" t="str">
        <f aca="false">IF(J3276&gt;=Assumptions!$B$26,"High",IF(J3276&gt;=Assumptions!$B$27,"Mid","Low"))</f>
        <v>High</v>
      </c>
      <c r="R3276" s="7" t="str">
        <f aca="false">IF(P3276&gt;=Assumptions!$B$28,"High",IF(P3276&gt;=Assumptions!$B$29,"Mid","Low"))</f>
        <v>High</v>
      </c>
      <c r="S3276" s="7" t="str">
        <f aca="false">INDEX(Assumptions!$B$33:$B$41,MATCH(Q3276&amp;"|"&amp;R3276,Assumptions!$A$33:$A$41,0))</f>
        <v>Premier Advocates</v>
      </c>
      <c r="T3276" s="7" t="n">
        <f aca="false">IF(ISNUMBER(Data_Clean!V3276),J3276*Data_Clean!V3276,0)</f>
        <v>454.697550303</v>
      </c>
    </row>
    <row r="3277" customFormat="false" ht="15" hidden="false" customHeight="false" outlineLevel="0" collapsed="false">
      <c r="A3277" s="15" t="str">
        <f aca="false">Data_Clean!A3277</f>
        <v>CX103273</v>
      </c>
      <c r="B3277" s="14" t="n">
        <f aca="false">Data_Clean!G3277*Assumptions!$B$5</f>
        <v>125.49775</v>
      </c>
      <c r="C3277" s="14" t="n">
        <f aca="false">IF(Data_Clean!H3277="",0,Data_Clean!H3277)*Assumptions!$B$6</f>
        <v>0</v>
      </c>
      <c r="D3277" s="14" t="n">
        <f aca="false">Data_Clean!I3277*Assumptions!$B$7</f>
        <v>0</v>
      </c>
      <c r="E3277" s="14" t="n">
        <f aca="false">Data_Clean!J3277*Assumptions!$B$8</f>
        <v>0</v>
      </c>
      <c r="F3277" s="14" t="n">
        <f aca="false">Data_Clean!K3277*Assumptions!$B$9</f>
        <v>0</v>
      </c>
      <c r="G3277" s="14" t="n">
        <f aca="false">Data_Clean!L3277*Assumptions!$B$10</f>
        <v>663.3</v>
      </c>
      <c r="H3277" s="14" t="n">
        <f aca="false">IF(OR(Data_Clean!M3277="",Data_Clean!N3277=""),0,Data_Clean!M3277*Data_Clean!N3277/100)*Assumptions!$B$13*Assumptions!$B$11</f>
        <v>0</v>
      </c>
      <c r="I3277" s="14" t="n">
        <f aca="false">Data_Clean!O3277*4*Assumptions!$B$12</f>
        <v>0</v>
      </c>
      <c r="J3277" s="14" t="n">
        <f aca="false">SUM(B3277:I3277)</f>
        <v>788.79775</v>
      </c>
      <c r="K3277" s="16" t="n">
        <f aca="false">IF(Data_Clean!P3277="","",Assumptions!$B$15*0.5^(Data_Clean!P3277/Assumptions!$B$20))</f>
        <v>27.3516746567465</v>
      </c>
      <c r="L3277" s="16" t="n">
        <f aca="false">Assumptions!$B$16*MIN(1,LN(1+Data_Clean!Q3277)/LN(1+Assumptions!$B$21))</f>
        <v>15.2782387441559</v>
      </c>
      <c r="M3277" s="16" t="n">
        <f aca="false">Assumptions!$B$17*(0.6*MIN(1,Data_Clean!R3277/Assumptions!$B$22)+0.4*IF(Data_Clean!S3277="",0,Data_Clean!S3277))</f>
        <v>12.774</v>
      </c>
      <c r="N3277" s="16" t="n">
        <f aca="false">Assumptions!$B$18*MIN(1,(Data_Clean!F3277-1)/Assumptions!$B$23)</f>
        <v>5</v>
      </c>
      <c r="O3277" s="16" t="n">
        <f aca="false">Assumptions!$B$19*(0.4*IF(Data_Clean!E3277="",0,MIN(1,Data_Clean!E3277/12/Assumptions!$B$24))+0.35*IF(Data_Clean!D3277="Y",1,0)+0.25*(1-MIN(Data_Clean!T3277,3)/3))/IF(Data_Clean!E3277="",0.6,1)</f>
        <v>10.75</v>
      </c>
      <c r="P3277" s="16" t="n">
        <f aca="false">SUM(K3277:O3277)/(Assumptions!$D$5-IF(K3277="",Assumptions!$B$15,0))*100</f>
        <v>71.1539134009025</v>
      </c>
      <c r="Q3277" s="7" t="str">
        <f aca="false">IF(J3277&gt;=Assumptions!$B$26,"High",IF(J3277&gt;=Assumptions!$B$27,"Mid","Low"))</f>
        <v>Mid</v>
      </c>
      <c r="R3277" s="7" t="str">
        <f aca="false">IF(P3277&gt;=Assumptions!$B$28,"High",IF(P3277&gt;=Assumptions!$B$29,"Mid","Low"))</f>
        <v>High</v>
      </c>
      <c r="S3277" s="7" t="str">
        <f aca="false">INDEX(Assumptions!$B$33:$B$41,MATCH(Q3277&amp;"|"&amp;R3277,Assumptions!$A$33:$A$41,0))</f>
        <v>Engaged Builders</v>
      </c>
      <c r="T3277" s="7" t="n">
        <f aca="false">IF(ISNUMBER(Data_Clean!V3277),J3277*Data_Clean!V3277,0)</f>
        <v>22.7173752</v>
      </c>
    </row>
    <row r="3278" customFormat="false" ht="15" hidden="false" customHeight="false" outlineLevel="0" collapsed="false">
      <c r="A3278" s="15" t="str">
        <f aca="false">Data_Clean!A3278</f>
        <v>CX103274</v>
      </c>
      <c r="B3278" s="14" t="n">
        <f aca="false">Data_Clean!G3278*Assumptions!$B$5</f>
        <v>69.37975</v>
      </c>
      <c r="C3278" s="14" t="n">
        <f aca="false">IF(Data_Clean!H3278="",0,Data_Clean!H3278)*Assumptions!$B$6</f>
        <v>239.07132</v>
      </c>
      <c r="D3278" s="14" t="n">
        <f aca="false">Data_Clean!I3278*Assumptions!$B$7</f>
        <v>0</v>
      </c>
      <c r="E3278" s="14" t="n">
        <f aca="false">Data_Clean!J3278*Assumptions!$B$8</f>
        <v>0</v>
      </c>
      <c r="F3278" s="14" t="n">
        <f aca="false">Data_Clean!K3278*Assumptions!$B$9</f>
        <v>0</v>
      </c>
      <c r="G3278" s="14" t="n">
        <f aca="false">Data_Clean!L3278*Assumptions!$B$10</f>
        <v>0</v>
      </c>
      <c r="H3278" s="14" t="n">
        <f aca="false">IF(OR(Data_Clean!M3278="",Data_Clean!N3278=""),0,Data_Clean!M3278*Data_Clean!N3278/100)*Assumptions!$B$13*Assumptions!$B$11</f>
        <v>100.206</v>
      </c>
      <c r="I3278" s="14" t="n">
        <f aca="false">Data_Clean!O3278*4*Assumptions!$B$12</f>
        <v>41.66688</v>
      </c>
      <c r="J3278" s="14" t="n">
        <f aca="false">SUM(B3278:I3278)</f>
        <v>450.32395</v>
      </c>
      <c r="K3278" s="16" t="n">
        <f aca="false">IF(Data_Clean!P3278="","",Assumptions!$B$15*0.5^(Data_Clean!P3278/Assumptions!$B$20))</f>
        <v>23.811015779523</v>
      </c>
      <c r="L3278" s="16" t="n">
        <f aca="false">Assumptions!$B$16*MIN(1,LN(1+Data_Clean!Q3278)/LN(1+Assumptions!$B$21))</f>
        <v>15.7812965263578</v>
      </c>
      <c r="M3278" s="16" t="n">
        <f aca="false">Assumptions!$B$17*(0.6*MIN(1,Data_Clean!R3278/Assumptions!$B$22)+0.4*IF(Data_Clean!S3278="",0,Data_Clean!S3278))</f>
        <v>9.846</v>
      </c>
      <c r="N3278" s="16" t="n">
        <f aca="false">Assumptions!$B$18*MIN(1,(Data_Clean!F3278-1)/Assumptions!$B$23)</f>
        <v>10</v>
      </c>
      <c r="O3278" s="16" t="n">
        <f aca="false">Assumptions!$B$19*(0.4*IF(Data_Clean!E3278="",0,MIN(1,Data_Clean!E3278/12/Assumptions!$B$24))+0.35*IF(Data_Clean!D3278="Y",1,0)+0.25*(1-MIN(Data_Clean!T3278,3)/3))/IF(Data_Clean!E3278="",0.6,1)</f>
        <v>8.25</v>
      </c>
      <c r="P3278" s="16" t="n">
        <f aca="false">SUM(K3278:O3278)/(Assumptions!$D$5-IF(K3278="",Assumptions!$B$15,0))*100</f>
        <v>67.6883123058807</v>
      </c>
      <c r="Q3278" s="7" t="str">
        <f aca="false">IF(J3278&gt;=Assumptions!$B$26,"High",IF(J3278&gt;=Assumptions!$B$27,"Mid","Low"))</f>
        <v>Mid</v>
      </c>
      <c r="R3278" s="7" t="str">
        <f aca="false">IF(P3278&gt;=Assumptions!$B$28,"High",IF(P3278&gt;=Assumptions!$B$29,"Mid","Low"))</f>
        <v>Mid</v>
      </c>
      <c r="S3278" s="7" t="str">
        <f aca="false">INDEX(Assumptions!$B$33:$B$41,MATCH(Q3278&amp;"|"&amp;R3278,Assumptions!$A$33:$A$41,0))</f>
        <v>Established Core</v>
      </c>
      <c r="T3278" s="7" t="n">
        <f aca="false">IF(ISNUMBER(Data_Clean!V3278),J3278*Data_Clean!V3278,0)</f>
        <v>42.015224535</v>
      </c>
    </row>
    <row r="3279" customFormat="false" ht="15" hidden="false" customHeight="false" outlineLevel="0" collapsed="false">
      <c r="A3279" s="15" t="str">
        <f aca="false">Data_Clean!A3279</f>
        <v>CX103275</v>
      </c>
      <c r="B3279" s="14" t="n">
        <f aca="false">Data_Clean!G3279*Assumptions!$B$5</f>
        <v>294.81325</v>
      </c>
      <c r="C3279" s="14" t="n">
        <f aca="false">IF(Data_Clean!H3279="",0,Data_Clean!H3279)*Assumptions!$B$6</f>
        <v>0</v>
      </c>
      <c r="D3279" s="14" t="n">
        <f aca="false">Data_Clean!I3279*Assumptions!$B$7</f>
        <v>476.8</v>
      </c>
      <c r="E3279" s="14" t="n">
        <f aca="false">Data_Clean!J3279*Assumptions!$B$8</f>
        <v>0</v>
      </c>
      <c r="F3279" s="14" t="n">
        <f aca="false">Data_Clean!K3279*Assumptions!$B$9</f>
        <v>0</v>
      </c>
      <c r="G3279" s="14" t="n">
        <f aca="false">Data_Clean!L3279*Assumptions!$B$10</f>
        <v>0</v>
      </c>
      <c r="H3279" s="14" t="n">
        <f aca="false">IF(OR(Data_Clean!M3279="",Data_Clean!N3279=""),0,Data_Clean!M3279*Data_Clean!N3279/100)*Assumptions!$B$13*Assumptions!$B$11</f>
        <v>121.032</v>
      </c>
      <c r="I3279" s="14" t="n">
        <f aca="false">Data_Clean!O3279*4*Assumptions!$B$12</f>
        <v>35.56944</v>
      </c>
      <c r="J3279" s="14" t="n">
        <f aca="false">SUM(B3279:I3279)</f>
        <v>928.21469</v>
      </c>
      <c r="K3279" s="16" t="n">
        <f aca="false">IF(Data_Clean!P3279="","",Assumptions!$B$15*0.5^(Data_Clean!P3279/Assumptions!$B$20))</f>
        <v>27.3516746567465</v>
      </c>
      <c r="L3279" s="16" t="n">
        <f aca="false">Assumptions!$B$16*MIN(1,LN(1+Data_Clean!Q3279)/LN(1+Assumptions!$B$21))</f>
        <v>16.230151259145</v>
      </c>
      <c r="M3279" s="16" t="n">
        <f aca="false">Assumptions!$B$17*(0.6*MIN(1,Data_Clean!R3279/Assumptions!$B$22)+0.4*IF(Data_Clean!S3279="",0,Data_Clean!S3279))</f>
        <v>13.11</v>
      </c>
      <c r="N3279" s="16" t="n">
        <f aca="false">Assumptions!$B$18*MIN(1,(Data_Clean!F3279-1)/Assumptions!$B$23)</f>
        <v>10</v>
      </c>
      <c r="O3279" s="16" t="n">
        <f aca="false">Assumptions!$B$19*(0.4*IF(Data_Clean!E3279="",0,MIN(1,Data_Clean!E3279/12/Assumptions!$B$24))+0.35*IF(Data_Clean!D3279="Y",1,0)+0.25*(1-MIN(Data_Clean!T3279,3)/3))/IF(Data_Clean!E3279="",0.6,1)</f>
        <v>11.9</v>
      </c>
      <c r="P3279" s="16" t="n">
        <f aca="false">SUM(K3279:O3279)/(Assumptions!$D$5-IF(K3279="",Assumptions!$B$15,0))*100</f>
        <v>78.5918259158915</v>
      </c>
      <c r="Q3279" s="7" t="str">
        <f aca="false">IF(J3279&gt;=Assumptions!$B$26,"High",IF(J3279&gt;=Assumptions!$B$27,"Mid","Low"))</f>
        <v>Mid</v>
      </c>
      <c r="R3279" s="7" t="str">
        <f aca="false">IF(P3279&gt;=Assumptions!$B$28,"High",IF(P3279&gt;=Assumptions!$B$29,"Mid","Low"))</f>
        <v>High</v>
      </c>
      <c r="S3279" s="7" t="str">
        <f aca="false">INDEX(Assumptions!$B$33:$B$41,MATCH(Q3279&amp;"|"&amp;R3279,Assumptions!$A$33:$A$41,0))</f>
        <v>Engaged Builders</v>
      </c>
      <c r="T3279" s="7" t="n">
        <f aca="false">IF(ISNUMBER(Data_Clean!V3279),J3279*Data_Clean!V3279,0)</f>
        <v>16.522221482</v>
      </c>
    </row>
    <row r="3280" customFormat="false" ht="15" hidden="false" customHeight="false" outlineLevel="0" collapsed="false">
      <c r="A3280" s="15" t="str">
        <f aca="false">Data_Clean!A3280</f>
        <v>CX103276</v>
      </c>
      <c r="B3280" s="14" t="n">
        <f aca="false">Data_Clean!G3280*Assumptions!$B$5</f>
        <v>32.768</v>
      </c>
      <c r="C3280" s="14" t="n">
        <f aca="false">IF(Data_Clean!H3280="",0,Data_Clean!H3280)*Assumptions!$B$6</f>
        <v>0</v>
      </c>
      <c r="D3280" s="14" t="n">
        <f aca="false">Data_Clean!I3280*Assumptions!$B$7</f>
        <v>115.2</v>
      </c>
      <c r="E3280" s="14" t="n">
        <f aca="false">Data_Clean!J3280*Assumptions!$B$8</f>
        <v>0</v>
      </c>
      <c r="F3280" s="14" t="n">
        <f aca="false">Data_Clean!K3280*Assumptions!$B$9</f>
        <v>907.5</v>
      </c>
      <c r="G3280" s="14" t="n">
        <f aca="false">Data_Clean!L3280*Assumptions!$B$10</f>
        <v>0</v>
      </c>
      <c r="H3280" s="14" t="n">
        <f aca="false">IF(OR(Data_Clean!M3280="",Data_Clean!N3280=""),0,Data_Clean!M3280*Data_Clean!N3280/100)*Assumptions!$B$13*Assumptions!$B$11</f>
        <v>0</v>
      </c>
      <c r="I3280" s="14" t="n">
        <f aca="false">Data_Clean!O3280*4*Assumptions!$B$12</f>
        <v>0</v>
      </c>
      <c r="J3280" s="14" t="n">
        <f aca="false">SUM(B3280:I3280)</f>
        <v>1055.468</v>
      </c>
      <c r="K3280" s="16" t="n">
        <f aca="false">IF(Data_Clean!P3280="","",Assumptions!$B$15*0.5^(Data_Clean!P3280/Assumptions!$B$20))</f>
        <v>27.3516746567465</v>
      </c>
      <c r="L3280" s="16" t="n">
        <f aca="false">Assumptions!$B$16*MIN(1,LN(1+Data_Clean!Q3280)/LN(1+Assumptions!$B$21))</f>
        <v>13.5873179074216</v>
      </c>
      <c r="M3280" s="16" t="n">
        <f aca="false">Assumptions!$B$17*(0.6*MIN(1,Data_Clean!R3280/Assumptions!$B$22)+0.4*IF(Data_Clean!S3280="",0,Data_Clean!S3280))</f>
        <v>3.654</v>
      </c>
      <c r="N3280" s="16" t="n">
        <f aca="false">Assumptions!$B$18*MIN(1,(Data_Clean!F3280-1)/Assumptions!$B$23)</f>
        <v>10</v>
      </c>
      <c r="O3280" s="16" t="n">
        <f aca="false">Assumptions!$B$19*(0.4*IF(Data_Clean!E3280="",0,MIN(1,Data_Clean!E3280/12/Assumptions!$B$24))+0.35*IF(Data_Clean!D3280="Y",1,0)+0.25*(1-MIN(Data_Clean!T3280,3)/3))/IF(Data_Clean!E3280="",0.6,1)</f>
        <v>15</v>
      </c>
      <c r="P3280" s="16" t="n">
        <f aca="false">SUM(K3280:O3280)/(Assumptions!$D$5-IF(K3280="",Assumptions!$B$15,0))*100</f>
        <v>69.5929925641681</v>
      </c>
      <c r="Q3280" s="7" t="str">
        <f aca="false">IF(J3280&gt;=Assumptions!$B$26,"High",IF(J3280&gt;=Assumptions!$B$27,"Mid","Low"))</f>
        <v>Mid</v>
      </c>
      <c r="R3280" s="7" t="str">
        <f aca="false">IF(P3280&gt;=Assumptions!$B$28,"High",IF(P3280&gt;=Assumptions!$B$29,"Mid","Low"))</f>
        <v>Mid</v>
      </c>
      <c r="S3280" s="7" t="str">
        <f aca="false">INDEX(Assumptions!$B$33:$B$41,MATCH(Q3280&amp;"|"&amp;R3280,Assumptions!$A$33:$A$41,0))</f>
        <v>Established Core</v>
      </c>
      <c r="T3280" s="7" t="n">
        <f aca="false">IF(ISNUMBER(Data_Clean!V3280),J3280*Data_Clean!V3280,0)</f>
        <v>32.191774</v>
      </c>
    </row>
    <row r="3281" customFormat="false" ht="15" hidden="false" customHeight="false" outlineLevel="0" collapsed="false">
      <c r="A3281" s="15" t="str">
        <f aca="false">Data_Clean!A3281</f>
        <v>CX103277</v>
      </c>
      <c r="B3281" s="14" t="n">
        <f aca="false">Data_Clean!G3281*Assumptions!$B$5</f>
        <v>78.468</v>
      </c>
      <c r="C3281" s="14" t="n">
        <f aca="false">IF(Data_Clean!H3281="",0,Data_Clean!H3281)*Assumptions!$B$6</f>
        <v>0</v>
      </c>
      <c r="D3281" s="14" t="n">
        <f aca="false">Data_Clean!I3281*Assumptions!$B$7</f>
        <v>0</v>
      </c>
      <c r="E3281" s="14" t="n">
        <f aca="false">Data_Clean!J3281*Assumptions!$B$8</f>
        <v>0</v>
      </c>
      <c r="F3281" s="14" t="n">
        <f aca="false">Data_Clean!K3281*Assumptions!$B$9</f>
        <v>0</v>
      </c>
      <c r="G3281" s="14" t="n">
        <f aca="false">Data_Clean!L3281*Assumptions!$B$10</f>
        <v>750.15</v>
      </c>
      <c r="H3281" s="14" t="n">
        <f aca="false">IF(OR(Data_Clean!M3281="",Data_Clean!N3281=""),0,Data_Clean!M3281*Data_Clean!N3281/100)*Assumptions!$B$13*Assumptions!$B$11</f>
        <v>234.96</v>
      </c>
      <c r="I3281" s="14" t="n">
        <f aca="false">Data_Clean!O3281*4*Assumptions!$B$12</f>
        <v>0</v>
      </c>
      <c r="J3281" s="14" t="n">
        <f aca="false">SUM(B3281:I3281)</f>
        <v>1063.578</v>
      </c>
      <c r="K3281" s="16" t="n">
        <f aca="false">IF(Data_Clean!P3281="","",Assumptions!$B$15*0.5^(Data_Clean!P3281/Assumptions!$B$20))</f>
        <v>0.00230698434428993</v>
      </c>
      <c r="L3281" s="16" t="n">
        <f aca="false">Assumptions!$B$16*MIN(1,LN(1+Data_Clean!Q3281)/LN(1+Assumptions!$B$21))</f>
        <v>0</v>
      </c>
      <c r="M3281" s="16" t="n">
        <f aca="false">Assumptions!$B$17*(0.6*MIN(1,Data_Clean!R3281/Assumptions!$B$22)+0.4*IF(Data_Clean!S3281="",0,Data_Clean!S3281))</f>
        <v>0</v>
      </c>
      <c r="N3281" s="16" t="n">
        <f aca="false">Assumptions!$B$18*MIN(1,(Data_Clean!F3281-1)/Assumptions!$B$23)</f>
        <v>10</v>
      </c>
      <c r="O3281" s="16" t="n">
        <f aca="false">Assumptions!$B$19*(0.4*IF(Data_Clean!E3281="",0,MIN(1,Data_Clean!E3281/12/Assumptions!$B$24))+0.35*IF(Data_Clean!D3281="Y",1,0)+0.25*(1-MIN(Data_Clean!T3281,3)/3))/IF(Data_Clean!E3281="",0.6,1)</f>
        <v>15</v>
      </c>
      <c r="P3281" s="16" t="n">
        <f aca="false">SUM(K3281:O3281)/(Assumptions!$D$5-IF(K3281="",Assumptions!$B$15,0))*100</f>
        <v>25.0023069843443</v>
      </c>
      <c r="Q3281" s="7" t="str">
        <f aca="false">IF(J3281&gt;=Assumptions!$B$26,"High",IF(J3281&gt;=Assumptions!$B$27,"Mid","Low"))</f>
        <v>Mid</v>
      </c>
      <c r="R3281" s="7" t="str">
        <f aca="false">IF(P3281&gt;=Assumptions!$B$28,"High",IF(P3281&gt;=Assumptions!$B$29,"Mid","Low"))</f>
        <v>Low</v>
      </c>
      <c r="S3281" s="7" t="str">
        <f aca="false">INDEX(Assumptions!$B$33:$B$41,MATCH(Q3281&amp;"|"&amp;R3281,Assumptions!$A$33:$A$41,0))</f>
        <v>Light Touch</v>
      </c>
      <c r="T3281" s="7" t="n">
        <f aca="false">IF(ISNUMBER(Data_Clean!V3281),J3281*Data_Clean!V3281,0)</f>
        <v>170.8106268</v>
      </c>
    </row>
    <row r="3282" customFormat="false" ht="15" hidden="false" customHeight="false" outlineLevel="0" collapsed="false">
      <c r="A3282" s="15" t="str">
        <f aca="false">Data_Clean!A3282</f>
        <v>CX103278</v>
      </c>
      <c r="B3282" s="14" t="n">
        <f aca="false">Data_Clean!G3282*Assumptions!$B$5</f>
        <v>666.915</v>
      </c>
      <c r="C3282" s="14" t="n">
        <f aca="false">IF(Data_Clean!H3282="",0,Data_Clean!H3282)*Assumptions!$B$6</f>
        <v>303.92472</v>
      </c>
      <c r="D3282" s="14" t="n">
        <f aca="false">Data_Clean!I3282*Assumptions!$B$7</f>
        <v>322.4</v>
      </c>
      <c r="E3282" s="14" t="n">
        <f aca="false">Data_Clean!J3282*Assumptions!$B$8</f>
        <v>480.811875</v>
      </c>
      <c r="F3282" s="14" t="n">
        <f aca="false">Data_Clean!K3282*Assumptions!$B$9</f>
        <v>0</v>
      </c>
      <c r="G3282" s="14" t="n">
        <f aca="false">Data_Clean!L3282*Assumptions!$B$10</f>
        <v>0</v>
      </c>
      <c r="H3282" s="14" t="n">
        <f aca="false">IF(OR(Data_Clean!M3282="",Data_Clean!N3282=""),0,Data_Clean!M3282*Data_Clean!N3282/100)*Assumptions!$B$13*Assumptions!$B$11</f>
        <v>0</v>
      </c>
      <c r="I3282" s="14" t="n">
        <f aca="false">Data_Clean!O3282*4*Assumptions!$B$12</f>
        <v>0</v>
      </c>
      <c r="J3282" s="14" t="n">
        <f aca="false">SUM(B3282:I3282)</f>
        <v>1774.051595</v>
      </c>
      <c r="K3282" s="16" t="n">
        <f aca="false">IF(Data_Clean!P3282="","",Assumptions!$B$15*0.5^(Data_Clean!P3282/Assumptions!$B$20))</f>
        <v>24.3675718906871</v>
      </c>
      <c r="L3282" s="16" t="n">
        <f aca="false">Assumptions!$B$16*MIN(1,LN(1+Data_Clean!Q3282)/LN(1+Assumptions!$B$21))</f>
        <v>12.8906482631789</v>
      </c>
      <c r="M3282" s="16" t="n">
        <f aca="false">Assumptions!$B$17*(0.6*MIN(1,Data_Clean!R3282/Assumptions!$B$22)+0.4*IF(Data_Clean!S3282="",0,Data_Clean!S3282))</f>
        <v>2.724</v>
      </c>
      <c r="N3282" s="16" t="n">
        <f aca="false">Assumptions!$B$18*MIN(1,(Data_Clean!F3282-1)/Assumptions!$B$23)</f>
        <v>15</v>
      </c>
      <c r="O3282" s="16" t="n">
        <f aca="false">Assumptions!$B$19*(0.4*IF(Data_Clean!E3282="",0,MIN(1,Data_Clean!E3282/12/Assumptions!$B$24))+0.35*IF(Data_Clean!D3282="Y",1,0)+0.25*(1-MIN(Data_Clean!T3282,3)/3))/IF(Data_Clean!E3282="",0.6,1)</f>
        <v>15</v>
      </c>
      <c r="P3282" s="16" t="n">
        <f aca="false">SUM(K3282:O3282)/(Assumptions!$D$5-IF(K3282="",Assumptions!$B$15,0))*100</f>
        <v>69.9822201538659</v>
      </c>
      <c r="Q3282" s="7" t="str">
        <f aca="false">IF(J3282&gt;=Assumptions!$B$26,"High",IF(J3282&gt;=Assumptions!$B$27,"Mid","Low"))</f>
        <v>High</v>
      </c>
      <c r="R3282" s="7" t="str">
        <f aca="false">IF(P3282&gt;=Assumptions!$B$28,"High",IF(P3282&gt;=Assumptions!$B$29,"Mid","Low"))</f>
        <v>Mid</v>
      </c>
      <c r="S3282" s="7" t="str">
        <f aca="false">INDEX(Assumptions!$B$33:$B$41,MATCH(Q3282&amp;"|"&amp;R3282,Assumptions!$A$33:$A$41,0))</f>
        <v>Established Core</v>
      </c>
      <c r="T3282" s="7" t="n">
        <f aca="false">IF(ISNUMBER(Data_Clean!V3282),J3282*Data_Clean!V3282,0)</f>
        <v>47.3671775865</v>
      </c>
    </row>
    <row r="3283" customFormat="false" ht="15" hidden="false" customHeight="false" outlineLevel="0" collapsed="false">
      <c r="A3283" s="15" t="str">
        <f aca="false">Data_Clean!A3283</f>
        <v>CX103279</v>
      </c>
      <c r="B3283" s="14" t="n">
        <f aca="false">Data_Clean!G3283*Assumptions!$B$5</f>
        <v>207.85775</v>
      </c>
      <c r="C3283" s="14" t="n">
        <f aca="false">IF(Data_Clean!H3283="",0,Data_Clean!H3283)*Assumptions!$B$6</f>
        <v>88.3368</v>
      </c>
      <c r="D3283" s="14" t="n">
        <f aca="false">Data_Clean!I3283*Assumptions!$B$7</f>
        <v>0</v>
      </c>
      <c r="E3283" s="14" t="n">
        <f aca="false">Data_Clean!J3283*Assumptions!$B$8</f>
        <v>0</v>
      </c>
      <c r="F3283" s="14" t="n">
        <f aca="false">Data_Clean!K3283*Assumptions!$B$9</f>
        <v>0</v>
      </c>
      <c r="G3283" s="14" t="n">
        <f aca="false">Data_Clean!L3283*Assumptions!$B$10</f>
        <v>0</v>
      </c>
      <c r="H3283" s="14" t="n">
        <f aca="false">IF(OR(Data_Clean!M3283="",Data_Clean!N3283=""),0,Data_Clean!M3283*Data_Clean!N3283/100)*Assumptions!$B$13*Assumptions!$B$11</f>
        <v>23.496</v>
      </c>
      <c r="I3283" s="14" t="n">
        <f aca="false">Data_Clean!O3283*4*Assumptions!$B$12</f>
        <v>79.19376</v>
      </c>
      <c r="J3283" s="14" t="n">
        <f aca="false">SUM(B3283:I3283)</f>
        <v>398.88431</v>
      </c>
      <c r="K3283" s="16" t="n">
        <f aca="false">IF(Data_Clean!P3283="","",Assumptions!$B$15*0.5^(Data_Clean!P3283/Assumptions!$B$20))</f>
        <v>27.3516746567465</v>
      </c>
      <c r="L3283" s="16" t="n">
        <f aca="false">Assumptions!$B$16*MIN(1,LN(1+Data_Clean!Q3283)/LN(1+Assumptions!$B$21))</f>
        <v>17.5967138892263</v>
      </c>
      <c r="M3283" s="16" t="n">
        <f aca="false">Assumptions!$B$17*(0.6*MIN(1,Data_Clean!R3283/Assumptions!$B$22)+0.4*IF(Data_Clean!S3283="",0,Data_Clean!S3283))</f>
        <v>2.814</v>
      </c>
      <c r="N3283" s="16" t="n">
        <f aca="false">Assumptions!$B$18*MIN(1,(Data_Clean!F3283-1)/Assumptions!$B$23)</f>
        <v>10</v>
      </c>
      <c r="O3283" s="16" t="n">
        <f aca="false">Assumptions!$B$19*(0.4*IF(Data_Clean!E3283="",0,MIN(1,Data_Clean!E3283/12/Assumptions!$B$24))+0.35*IF(Data_Clean!D3283="Y",1,0)+0.25*(1-MIN(Data_Clean!T3283,3)/3))/IF(Data_Clean!E3283="",0.6,1)</f>
        <v>15</v>
      </c>
      <c r="P3283" s="16" t="n">
        <f aca="false">SUM(K3283:O3283)/(Assumptions!$D$5-IF(K3283="",Assumptions!$B$15,0))*100</f>
        <v>72.7623885459728</v>
      </c>
      <c r="Q3283" s="7" t="str">
        <f aca="false">IF(J3283&gt;=Assumptions!$B$26,"High",IF(J3283&gt;=Assumptions!$B$27,"Mid","Low"))</f>
        <v>Low</v>
      </c>
      <c r="R3283" s="7" t="str">
        <f aca="false">IF(P3283&gt;=Assumptions!$B$28,"High",IF(P3283&gt;=Assumptions!$B$29,"Mid","Low"))</f>
        <v>High</v>
      </c>
      <c r="S3283" s="7" t="str">
        <f aca="false">INDEX(Assumptions!$B$33:$B$41,MATCH(Q3283&amp;"|"&amp;R3283,Assumptions!$A$33:$A$41,0))</f>
        <v>Engaged Builders</v>
      </c>
      <c r="T3283" s="7" t="n">
        <f aca="false">IF(ISNUMBER(Data_Clean!V3283),J3283*Data_Clean!V3283,0)</f>
        <v>4.946165444</v>
      </c>
    </row>
    <row r="3284" customFormat="false" ht="15" hidden="false" customHeight="false" outlineLevel="0" collapsed="false">
      <c r="A3284" s="15" t="str">
        <f aca="false">Data_Clean!A3284</f>
        <v>CX103280</v>
      </c>
      <c r="B3284" s="14" t="n">
        <f aca="false">Data_Clean!G3284*Assumptions!$B$5</f>
        <v>475.58825</v>
      </c>
      <c r="C3284" s="14" t="n">
        <f aca="false">IF(Data_Clean!H3284="",0,Data_Clean!H3284)*Assumptions!$B$6</f>
        <v>16233.02364</v>
      </c>
      <c r="D3284" s="14" t="n">
        <f aca="false">Data_Clean!I3284*Assumptions!$B$7</f>
        <v>0</v>
      </c>
      <c r="E3284" s="14" t="n">
        <f aca="false">Data_Clean!J3284*Assumptions!$B$8</f>
        <v>0</v>
      </c>
      <c r="F3284" s="14" t="n">
        <f aca="false">Data_Clean!K3284*Assumptions!$B$9</f>
        <v>3910.5</v>
      </c>
      <c r="G3284" s="14" t="n">
        <f aca="false">Data_Clean!L3284*Assumptions!$B$10</f>
        <v>0</v>
      </c>
      <c r="H3284" s="14" t="n">
        <f aca="false">IF(OR(Data_Clean!M3284="",Data_Clean!N3284=""),0,Data_Clean!M3284*Data_Clean!N3284/100)*Assumptions!$B$13*Assumptions!$B$11</f>
        <v>573.6</v>
      </c>
      <c r="I3284" s="14" t="n">
        <f aca="false">Data_Clean!O3284*4*Assumptions!$B$12</f>
        <v>101.32176</v>
      </c>
      <c r="J3284" s="14" t="n">
        <f aca="false">SUM(B3284:I3284)</f>
        <v>21294.03365</v>
      </c>
      <c r="K3284" s="16" t="n">
        <f aca="false">IF(Data_Clean!P3284="","",Assumptions!$B$15*0.5^(Data_Clean!P3284/Assumptions!$B$20))</f>
        <v>24.3675718906871</v>
      </c>
      <c r="L3284" s="16" t="n">
        <f aca="false">Assumptions!$B$16*MIN(1,LN(1+Data_Clean!Q3284)/LN(1+Assumptions!$B$21))</f>
        <v>12.0537864630054</v>
      </c>
      <c r="M3284" s="16" t="n">
        <f aca="false">Assumptions!$B$17*(0.6*MIN(1,Data_Clean!R3284/Assumptions!$B$22)+0.4*IF(Data_Clean!S3284="",0,Data_Clean!S3284))</f>
        <v>9.036</v>
      </c>
      <c r="N3284" s="16" t="n">
        <f aca="false">Assumptions!$B$18*MIN(1,(Data_Clean!F3284-1)/Assumptions!$B$23)</f>
        <v>20</v>
      </c>
      <c r="O3284" s="16" t="n">
        <f aca="false">Assumptions!$B$19*(0.4*IF(Data_Clean!E3284="",0,MIN(1,Data_Clean!E3284/12/Assumptions!$B$24))+0.35*IF(Data_Clean!D3284="Y",1,0)+0.25*(1-MIN(Data_Clean!T3284,3)/3))/IF(Data_Clean!E3284="",0.6,1)</f>
        <v>7.65</v>
      </c>
      <c r="P3284" s="16" t="n">
        <f aca="false">SUM(K3284:O3284)/(Assumptions!$D$5-IF(K3284="",Assumptions!$B$15,0))*100</f>
        <v>73.1073583536925</v>
      </c>
      <c r="Q3284" s="7" t="str">
        <f aca="false">IF(J3284&gt;=Assumptions!$B$26,"High",IF(J3284&gt;=Assumptions!$B$27,"Mid","Low"))</f>
        <v>High</v>
      </c>
      <c r="R3284" s="7" t="str">
        <f aca="false">IF(P3284&gt;=Assumptions!$B$28,"High",IF(P3284&gt;=Assumptions!$B$29,"Mid","Low"))</f>
        <v>High</v>
      </c>
      <c r="S3284" s="7" t="str">
        <f aca="false">INDEX(Assumptions!$B$33:$B$41,MATCH(Q3284&amp;"|"&amp;R3284,Assumptions!$A$33:$A$41,0))</f>
        <v>Premier Advocates</v>
      </c>
      <c r="T3284" s="7" t="n">
        <f aca="false">IF(ISNUMBER(Data_Clean!V3284),J3284*Data_Clean!V3284,0)</f>
        <v>1247.83037189</v>
      </c>
    </row>
    <row r="3285" customFormat="false" ht="15" hidden="false" customHeight="false" outlineLevel="0" collapsed="false">
      <c r="A3285" s="15" t="str">
        <f aca="false">Data_Clean!A3285</f>
        <v>CX103281</v>
      </c>
      <c r="B3285" s="14" t="n">
        <f aca="false">Data_Clean!G3285*Assumptions!$B$5</f>
        <v>104.2465</v>
      </c>
      <c r="C3285" s="14" t="n">
        <f aca="false">IF(Data_Clean!H3285="",0,Data_Clean!H3285)*Assumptions!$B$6</f>
        <v>0</v>
      </c>
      <c r="D3285" s="14" t="n">
        <f aca="false">Data_Clean!I3285*Assumptions!$B$7</f>
        <v>0</v>
      </c>
      <c r="E3285" s="14" t="n">
        <f aca="false">Data_Clean!J3285*Assumptions!$B$8</f>
        <v>0</v>
      </c>
      <c r="F3285" s="14" t="n">
        <f aca="false">Data_Clean!K3285*Assumptions!$B$9</f>
        <v>0</v>
      </c>
      <c r="G3285" s="14" t="n">
        <f aca="false">Data_Clean!L3285*Assumptions!$B$10</f>
        <v>0</v>
      </c>
      <c r="H3285" s="14" t="n">
        <f aca="false">IF(OR(Data_Clean!M3285="",Data_Clean!N3285=""),0,Data_Clean!M3285*Data_Clean!N3285/100)*Assumptions!$B$13*Assumptions!$B$11</f>
        <v>0</v>
      </c>
      <c r="I3285" s="14" t="n">
        <f aca="false">Data_Clean!O3285*4*Assumptions!$B$12</f>
        <v>0</v>
      </c>
      <c r="J3285" s="14" t="n">
        <f aca="false">SUM(B3285:I3285)</f>
        <v>104.2465</v>
      </c>
      <c r="K3285" s="16" t="n">
        <f aca="false">IF(Data_Clean!P3285="","",Assumptions!$B$15*0.5^(Data_Clean!P3285/Assumptions!$B$20))</f>
        <v>17.6332185942541</v>
      </c>
      <c r="L3285" s="16" t="n">
        <f aca="false">Assumptions!$B$16*MIN(1,LN(1+Data_Clean!Q3285)/LN(1+Assumptions!$B$21))</f>
        <v>15.383822204249</v>
      </c>
      <c r="M3285" s="16" t="n">
        <f aca="false">Assumptions!$B$17*(0.6*MIN(1,Data_Clean!R3285/Assumptions!$B$22)+0.4*IF(Data_Clean!S3285="",0,Data_Clean!S3285))</f>
        <v>12.462</v>
      </c>
      <c r="N3285" s="16" t="n">
        <f aca="false">Assumptions!$B$18*MIN(1,(Data_Clean!F3285-1)/Assumptions!$B$23)</f>
        <v>0</v>
      </c>
      <c r="O3285" s="16" t="n">
        <f aca="false">Assumptions!$B$19*(0.4*IF(Data_Clean!E3285="",0,MIN(1,Data_Clean!E3285/12/Assumptions!$B$24))+0.35*IF(Data_Clean!D3285="Y",1,0)+0.25*(1-MIN(Data_Clean!T3285,3)/3))/IF(Data_Clean!E3285="",0.6,1)</f>
        <v>10.7</v>
      </c>
      <c r="P3285" s="16" t="n">
        <f aca="false">SUM(K3285:O3285)/(Assumptions!$D$5-IF(K3285="",Assumptions!$B$15,0))*100</f>
        <v>56.1790407985032</v>
      </c>
      <c r="Q3285" s="7" t="str">
        <f aca="false">IF(J3285&gt;=Assumptions!$B$26,"High",IF(J3285&gt;=Assumptions!$B$27,"Mid","Low"))</f>
        <v>Low</v>
      </c>
      <c r="R3285" s="7" t="str">
        <f aca="false">IF(P3285&gt;=Assumptions!$B$28,"High",IF(P3285&gt;=Assumptions!$B$29,"Mid","Low"))</f>
        <v>Mid</v>
      </c>
      <c r="S3285" s="7" t="str">
        <f aca="false">INDEX(Assumptions!$B$33:$B$41,MATCH(Q3285&amp;"|"&amp;R3285,Assumptions!$A$33:$A$41,0))</f>
        <v>Light Touch</v>
      </c>
      <c r="T3285" s="7" t="n">
        <f aca="false">IF(ISNUMBER(Data_Clean!V3285),J3285*Data_Clean!V3285,0)</f>
        <v>11.49838895</v>
      </c>
    </row>
    <row r="3286" customFormat="false" ht="15" hidden="false" customHeight="false" outlineLevel="0" collapsed="false">
      <c r="A3286" s="15" t="str">
        <f aca="false">Data_Clean!A3286</f>
        <v>CX103282</v>
      </c>
      <c r="B3286" s="14" t="n">
        <f aca="false">Data_Clean!G3286*Assumptions!$B$5</f>
        <v>26.431</v>
      </c>
      <c r="C3286" s="14" t="n">
        <f aca="false">IF(Data_Clean!H3286="",0,Data_Clean!H3286)*Assumptions!$B$6</f>
        <v>0</v>
      </c>
      <c r="D3286" s="14" t="n">
        <f aca="false">Data_Clean!I3286*Assumptions!$B$7</f>
        <v>0</v>
      </c>
      <c r="E3286" s="14" t="n">
        <f aca="false">Data_Clean!J3286*Assumptions!$B$8</f>
        <v>0</v>
      </c>
      <c r="F3286" s="14" t="n">
        <f aca="false">Data_Clean!K3286*Assumptions!$B$9</f>
        <v>0</v>
      </c>
      <c r="G3286" s="14" t="n">
        <f aca="false">Data_Clean!L3286*Assumptions!$B$10</f>
        <v>0</v>
      </c>
      <c r="H3286" s="14" t="n">
        <f aca="false">IF(OR(Data_Clean!M3286="",Data_Clean!N3286=""),0,Data_Clean!M3286*Data_Clean!N3286/100)*Assumptions!$B$13*Assumptions!$B$11</f>
        <v>74.97</v>
      </c>
      <c r="I3286" s="14" t="n">
        <f aca="false">Data_Clean!O3286*4*Assumptions!$B$12</f>
        <v>5.93184</v>
      </c>
      <c r="J3286" s="14" t="n">
        <f aca="false">SUM(B3286:I3286)</f>
        <v>107.33284</v>
      </c>
      <c r="K3286" s="16" t="n">
        <f aca="false">IF(Data_Clean!P3286="","",Assumptions!$B$15*0.5^(Data_Clean!P3286/Assumptions!$B$20))</f>
        <v>26.7269615442102</v>
      </c>
      <c r="L3286" s="16" t="n">
        <f aca="false">Assumptions!$B$16*MIN(1,LN(1+Data_Clean!Q3286)/LN(1+Assumptions!$B$21))</f>
        <v>12.0537864630054</v>
      </c>
      <c r="M3286" s="16" t="n">
        <f aca="false">Assumptions!$B$17*(0.6*MIN(1,Data_Clean!R3286/Assumptions!$B$22)+0.4*IF(Data_Clean!S3286="",0,Data_Clean!S3286))</f>
        <v>0.822</v>
      </c>
      <c r="N3286" s="16" t="n">
        <f aca="false">Assumptions!$B$18*MIN(1,(Data_Clean!F3286-1)/Assumptions!$B$23)</f>
        <v>5</v>
      </c>
      <c r="O3286" s="16" t="n">
        <f aca="false">Assumptions!$B$19*(0.4*IF(Data_Clean!E3286="",0,MIN(1,Data_Clean!E3286/12/Assumptions!$B$24))+0.35*IF(Data_Clean!D3286="Y",1,0)+0.25*(1-MIN(Data_Clean!T3286,3)/3))/IF(Data_Clean!E3286="",0.6,1)</f>
        <v>6.15</v>
      </c>
      <c r="P3286" s="16" t="n">
        <f aca="false">SUM(K3286:O3286)/(Assumptions!$D$5-IF(K3286="",Assumptions!$B$15,0))*100</f>
        <v>50.7527480072156</v>
      </c>
      <c r="Q3286" s="7" t="str">
        <f aca="false">IF(J3286&gt;=Assumptions!$B$26,"High",IF(J3286&gt;=Assumptions!$B$27,"Mid","Low"))</f>
        <v>Low</v>
      </c>
      <c r="R3286" s="7" t="str">
        <f aca="false">IF(P3286&gt;=Assumptions!$B$28,"High",IF(P3286&gt;=Assumptions!$B$29,"Mid","Low"))</f>
        <v>Mid</v>
      </c>
      <c r="S3286" s="7" t="str">
        <f aca="false">INDEX(Assumptions!$B$33:$B$41,MATCH(Q3286&amp;"|"&amp;R3286,Assumptions!$A$33:$A$41,0))</f>
        <v>Light Touch</v>
      </c>
      <c r="T3286" s="7" t="n">
        <f aca="false">IF(ISNUMBER(Data_Clean!V3286),J3286*Data_Clean!V3286,0)</f>
        <v>16.497057508</v>
      </c>
    </row>
    <row r="3287" customFormat="false" ht="15" hidden="false" customHeight="false" outlineLevel="0" collapsed="false">
      <c r="A3287" s="15" t="str">
        <f aca="false">Data_Clean!A3287</f>
        <v>CX103283</v>
      </c>
      <c r="B3287" s="14" t="n">
        <f aca="false">Data_Clean!G3287*Assumptions!$B$5</f>
        <v>72.13275</v>
      </c>
      <c r="C3287" s="14" t="n">
        <f aca="false">IF(Data_Clean!H3287="",0,Data_Clean!H3287)*Assumptions!$B$6</f>
        <v>0</v>
      </c>
      <c r="D3287" s="14" t="n">
        <f aca="false">Data_Clean!I3287*Assumptions!$B$7</f>
        <v>0</v>
      </c>
      <c r="E3287" s="14" t="n">
        <f aca="false">Data_Clean!J3287*Assumptions!$B$8</f>
        <v>0</v>
      </c>
      <c r="F3287" s="14" t="n">
        <f aca="false">Data_Clean!K3287*Assumptions!$B$9</f>
        <v>0</v>
      </c>
      <c r="G3287" s="14" t="n">
        <f aca="false">Data_Clean!L3287*Assumptions!$B$10</f>
        <v>0</v>
      </c>
      <c r="H3287" s="14" t="n">
        <f aca="false">IF(OR(Data_Clean!M3287="",Data_Clean!N3287=""),0,Data_Clean!M3287*Data_Clean!N3287/100)*Assumptions!$B$13*Assumptions!$B$11</f>
        <v>0</v>
      </c>
      <c r="I3287" s="14" t="n">
        <f aca="false">Data_Clean!O3287*4*Assumptions!$B$12</f>
        <v>0</v>
      </c>
      <c r="J3287" s="14" t="n">
        <f aca="false">SUM(B3287:I3287)</f>
        <v>72.13275</v>
      </c>
      <c r="K3287" s="16" t="n">
        <f aca="false">IF(Data_Clean!P3287="","",Assumptions!$B$15*0.5^(Data_Clean!P3287/Assumptions!$B$20))</f>
        <v>26.7269615442102</v>
      </c>
      <c r="L3287" s="16" t="n">
        <f aca="false">Assumptions!$B$16*MIN(1,LN(1+Data_Clean!Q3287)/LN(1+Assumptions!$B$21))</f>
        <v>15.383822204249</v>
      </c>
      <c r="M3287" s="16" t="n">
        <f aca="false">Assumptions!$B$17*(0.6*MIN(1,Data_Clean!R3287/Assumptions!$B$22)+0.4*IF(Data_Clean!S3287="",0,Data_Clean!S3287))</f>
        <v>11.28</v>
      </c>
      <c r="N3287" s="16" t="n">
        <f aca="false">Assumptions!$B$18*MIN(1,(Data_Clean!F3287-1)/Assumptions!$B$23)</f>
        <v>0</v>
      </c>
      <c r="O3287" s="16" t="n">
        <f aca="false">Assumptions!$B$19*(0.4*IF(Data_Clean!E3287="",0,MIN(1,Data_Clean!E3287/12/Assumptions!$B$24))+0.35*IF(Data_Clean!D3287="Y",1,0)+0.25*(1-MIN(Data_Clean!T3287,3)/3))/IF(Data_Clean!E3287="",0.6,1)</f>
        <v>14.25</v>
      </c>
      <c r="P3287" s="16" t="n">
        <f aca="false">SUM(K3287:O3287)/(Assumptions!$D$5-IF(K3287="",Assumptions!$B$15,0))*100</f>
        <v>67.6407837484592</v>
      </c>
      <c r="Q3287" s="7" t="str">
        <f aca="false">IF(J3287&gt;=Assumptions!$B$26,"High",IF(J3287&gt;=Assumptions!$B$27,"Mid","Low"))</f>
        <v>Low</v>
      </c>
      <c r="R3287" s="7" t="str">
        <f aca="false">IF(P3287&gt;=Assumptions!$B$28,"High",IF(P3287&gt;=Assumptions!$B$29,"Mid","Low"))</f>
        <v>Mid</v>
      </c>
      <c r="S3287" s="7" t="str">
        <f aca="false">INDEX(Assumptions!$B$33:$B$41,MATCH(Q3287&amp;"|"&amp;R3287,Assumptions!$A$33:$A$41,0))</f>
        <v>Light Touch</v>
      </c>
      <c r="T3287" s="7" t="n">
        <f aca="false">IF(ISNUMBER(Data_Clean!V3287),J3287*Data_Clean!V3287,0)</f>
        <v>1.536427575</v>
      </c>
    </row>
    <row r="3288" customFormat="false" ht="15" hidden="false" customHeight="false" outlineLevel="0" collapsed="false">
      <c r="A3288" s="15" t="str">
        <f aca="false">Data_Clean!A3288</f>
        <v>CX103284</v>
      </c>
      <c r="B3288" s="14" t="n">
        <f aca="false">Data_Clean!G3288*Assumptions!$B$5</f>
        <v>91.51775</v>
      </c>
      <c r="C3288" s="14" t="n">
        <f aca="false">IF(Data_Clean!H3288="",0,Data_Clean!H3288)*Assumptions!$B$6</f>
        <v>0</v>
      </c>
      <c r="D3288" s="14" t="n">
        <f aca="false">Data_Clean!I3288*Assumptions!$B$7</f>
        <v>50.4</v>
      </c>
      <c r="E3288" s="14" t="n">
        <f aca="false">Data_Clean!J3288*Assumptions!$B$8</f>
        <v>0</v>
      </c>
      <c r="F3288" s="14" t="n">
        <f aca="false">Data_Clean!K3288*Assumptions!$B$9</f>
        <v>1002.1</v>
      </c>
      <c r="G3288" s="14" t="n">
        <f aca="false">Data_Clean!L3288*Assumptions!$B$10</f>
        <v>0</v>
      </c>
      <c r="H3288" s="14" t="n">
        <f aca="false">IF(OR(Data_Clean!M3288="",Data_Clean!N3288=""),0,Data_Clean!M3288*Data_Clean!N3288/100)*Assumptions!$B$13*Assumptions!$B$11</f>
        <v>0</v>
      </c>
      <c r="I3288" s="14" t="n">
        <f aca="false">Data_Clean!O3288*4*Assumptions!$B$12</f>
        <v>0</v>
      </c>
      <c r="J3288" s="14" t="n">
        <f aca="false">SUM(B3288:I3288)</f>
        <v>1144.01775</v>
      </c>
      <c r="K3288" s="16" t="n">
        <f aca="false">IF(Data_Clean!P3288="","",Assumptions!$B$15*0.5^(Data_Clean!P3288/Assumptions!$B$20))</f>
        <v>15</v>
      </c>
      <c r="L3288" s="16" t="n">
        <f aca="false">Assumptions!$B$16*MIN(1,LN(1+Data_Clean!Q3288)/LN(1+Assumptions!$B$21))</f>
        <v>10.362865626271</v>
      </c>
      <c r="M3288" s="16" t="n">
        <f aca="false">Assumptions!$B$17*(0.6*MIN(1,Data_Clean!R3288/Assumptions!$B$22)+0.4*IF(Data_Clean!S3288="",0,Data_Clean!S3288))</f>
        <v>4.236</v>
      </c>
      <c r="N3288" s="16" t="n">
        <f aca="false">Assumptions!$B$18*MIN(1,(Data_Clean!F3288-1)/Assumptions!$B$23)</f>
        <v>10</v>
      </c>
      <c r="O3288" s="16" t="n">
        <f aca="false">Assumptions!$B$19*(0.4*IF(Data_Clean!E3288="",0,MIN(1,Data_Clean!E3288/12/Assumptions!$B$24))+0.35*IF(Data_Clean!D3288="Y",1,0)+0.25*(1-MIN(Data_Clean!T3288,3)/3))/IF(Data_Clean!E3288="",0.6,1)</f>
        <v>8.5</v>
      </c>
      <c r="P3288" s="16" t="n">
        <f aca="false">SUM(K3288:O3288)/(Assumptions!$D$5-IF(K3288="",Assumptions!$B$15,0))*100</f>
        <v>48.098865626271</v>
      </c>
      <c r="Q3288" s="7" t="str">
        <f aca="false">IF(J3288&gt;=Assumptions!$B$26,"High",IF(J3288&gt;=Assumptions!$B$27,"Mid","Low"))</f>
        <v>Mid</v>
      </c>
      <c r="R3288" s="7" t="str">
        <f aca="false">IF(P3288&gt;=Assumptions!$B$28,"High",IF(P3288&gt;=Assumptions!$B$29,"Mid","Low"))</f>
        <v>Low</v>
      </c>
      <c r="S3288" s="7" t="str">
        <f aca="false">INDEX(Assumptions!$B$33:$B$41,MATCH(Q3288&amp;"|"&amp;R3288,Assumptions!$A$33:$A$41,0))</f>
        <v>Light Touch</v>
      </c>
      <c r="T3288" s="7" t="n">
        <f aca="false">IF(ISNUMBER(Data_Clean!V3288),J3288*Data_Clean!V3288,0)</f>
        <v>84.6573135</v>
      </c>
    </row>
    <row r="3289" customFormat="false" ht="15" hidden="false" customHeight="false" outlineLevel="0" collapsed="false">
      <c r="A3289" s="15" t="str">
        <f aca="false">Data_Clean!A3289</f>
        <v>CX103285</v>
      </c>
      <c r="B3289" s="14" t="n">
        <f aca="false">Data_Clean!G3289*Assumptions!$B$5</f>
        <v>515.05075</v>
      </c>
      <c r="C3289" s="14" t="n">
        <f aca="false">IF(Data_Clean!H3289="",0,Data_Clean!H3289)*Assumptions!$B$6</f>
        <v>564.894</v>
      </c>
      <c r="D3289" s="14" t="n">
        <f aca="false">Data_Clean!I3289*Assumptions!$B$7</f>
        <v>1156</v>
      </c>
      <c r="E3289" s="14" t="n">
        <f aca="false">Data_Clean!J3289*Assumptions!$B$8</f>
        <v>0</v>
      </c>
      <c r="F3289" s="14" t="n">
        <f aca="false">Data_Clean!K3289*Assumptions!$B$9</f>
        <v>0</v>
      </c>
      <c r="G3289" s="14" t="n">
        <f aca="false">Data_Clean!L3289*Assumptions!$B$10</f>
        <v>0</v>
      </c>
      <c r="H3289" s="14" t="n">
        <f aca="false">IF(OR(Data_Clean!M3289="",Data_Clean!N3289=""),0,Data_Clean!M3289*Data_Clean!N3289/100)*Assumptions!$B$13*Assumptions!$B$11</f>
        <v>200.934</v>
      </c>
      <c r="I3289" s="14" t="n">
        <f aca="false">Data_Clean!O3289*4*Assumptions!$B$12</f>
        <v>119.31264</v>
      </c>
      <c r="J3289" s="14" t="n">
        <f aca="false">SUM(B3289:I3289)</f>
        <v>2556.19139</v>
      </c>
      <c r="K3289" s="16" t="n">
        <f aca="false">IF(Data_Clean!P3289="","",Assumptions!$B$15*0.5^(Data_Clean!P3289/Assumptions!$B$20))</f>
        <v>26.7269615442102</v>
      </c>
      <c r="L3289" s="16" t="n">
        <f aca="false">Assumptions!$B$16*MIN(1,LN(1+Data_Clean!Q3289)/LN(1+Assumptions!$B$21))</f>
        <v>19.0348104158077</v>
      </c>
      <c r="M3289" s="16" t="n">
        <f aca="false">Assumptions!$B$17*(0.6*MIN(1,Data_Clean!R3289/Assumptions!$B$22)+0.4*IF(Data_Clean!S3289="",0,Data_Clean!S3289))</f>
        <v>5.19</v>
      </c>
      <c r="N3289" s="16" t="n">
        <f aca="false">Assumptions!$B$18*MIN(1,(Data_Clean!F3289-1)/Assumptions!$B$23)</f>
        <v>15</v>
      </c>
      <c r="O3289" s="16" t="n">
        <f aca="false">Assumptions!$B$19*(0.4*IF(Data_Clean!E3289="",0,MIN(1,Data_Clean!E3289/12/Assumptions!$B$24))+0.35*IF(Data_Clean!D3289="Y",1,0)+0.25*(1-MIN(Data_Clean!T3289,3)/3))/IF(Data_Clean!E3289="",0.6,1)</f>
        <v>10.45</v>
      </c>
      <c r="P3289" s="16" t="n">
        <f aca="false">SUM(K3289:O3289)/(Assumptions!$D$5-IF(K3289="",Assumptions!$B$15,0))*100</f>
        <v>76.4017719600178</v>
      </c>
      <c r="Q3289" s="7" t="str">
        <f aca="false">IF(J3289&gt;=Assumptions!$B$26,"High",IF(J3289&gt;=Assumptions!$B$27,"Mid","Low"))</f>
        <v>High</v>
      </c>
      <c r="R3289" s="7" t="str">
        <f aca="false">IF(P3289&gt;=Assumptions!$B$28,"High",IF(P3289&gt;=Assumptions!$B$29,"Mid","Low"))</f>
        <v>High</v>
      </c>
      <c r="S3289" s="7" t="str">
        <f aca="false">INDEX(Assumptions!$B$33:$B$41,MATCH(Q3289&amp;"|"&amp;R3289,Assumptions!$A$33:$A$41,0))</f>
        <v>Premier Advocates</v>
      </c>
      <c r="T3289" s="7" t="n">
        <f aca="false">IF(ISNUMBER(Data_Clean!V3289),J3289*Data_Clean!V3289,0)</f>
        <v>52.913161773</v>
      </c>
    </row>
    <row r="3290" customFormat="false" ht="15" hidden="false" customHeight="false" outlineLevel="0" collapsed="false">
      <c r="A3290" s="15" t="str">
        <f aca="false">Data_Clean!A3290</f>
        <v>CX103286</v>
      </c>
      <c r="B3290" s="14" t="n">
        <f aca="false">Data_Clean!G3290*Assumptions!$B$5</f>
        <v>25.135</v>
      </c>
      <c r="C3290" s="14" t="n">
        <f aca="false">IF(Data_Clean!H3290="",0,Data_Clean!H3290)*Assumptions!$B$6</f>
        <v>0</v>
      </c>
      <c r="D3290" s="14" t="n">
        <f aca="false">Data_Clean!I3290*Assumptions!$B$7</f>
        <v>0</v>
      </c>
      <c r="E3290" s="14" t="n">
        <f aca="false">Data_Clean!J3290*Assumptions!$B$8</f>
        <v>0</v>
      </c>
      <c r="F3290" s="14" t="n">
        <f aca="false">Data_Clean!K3290*Assumptions!$B$9</f>
        <v>0</v>
      </c>
      <c r="G3290" s="14" t="n">
        <f aca="false">Data_Clean!L3290*Assumptions!$B$10</f>
        <v>0</v>
      </c>
      <c r="H3290" s="14" t="n">
        <f aca="false">IF(OR(Data_Clean!M3290="",Data_Clean!N3290=""),0,Data_Clean!M3290*Data_Clean!N3290/100)*Assumptions!$B$13*Assumptions!$B$11</f>
        <v>105.468</v>
      </c>
      <c r="I3290" s="14" t="n">
        <f aca="false">Data_Clean!O3290*4*Assumptions!$B$12</f>
        <v>7.38288</v>
      </c>
      <c r="J3290" s="14" t="n">
        <f aca="false">SUM(B3290:I3290)</f>
        <v>137.98588</v>
      </c>
      <c r="K3290" s="16" t="n">
        <f aca="false">IF(Data_Clean!P3290="","",Assumptions!$B$15*0.5^(Data_Clean!P3290/Assumptions!$B$20))</f>
        <v>13.0582584494419</v>
      </c>
      <c r="L3290" s="16" t="n">
        <f aca="false">Assumptions!$B$16*MIN(1,LN(1+Data_Clean!Q3290)/LN(1+Assumptions!$B$21))</f>
        <v>13.4237548294248</v>
      </c>
      <c r="M3290" s="16" t="n">
        <f aca="false">Assumptions!$B$17*(0.6*MIN(1,Data_Clean!R3290/Assumptions!$B$22)+0.4*IF(Data_Clean!S3290="",0,Data_Clean!S3290))</f>
        <v>9.6</v>
      </c>
      <c r="N3290" s="16" t="n">
        <f aca="false">Assumptions!$B$18*MIN(1,(Data_Clean!F3290-1)/Assumptions!$B$23)</f>
        <v>5</v>
      </c>
      <c r="O3290" s="16" t="n">
        <f aca="false">Assumptions!$B$19*(0.4*IF(Data_Clean!E3290="",0,MIN(1,Data_Clean!E3290/12/Assumptions!$B$24))+0.35*IF(Data_Clean!D3290="Y",1,0)+0.25*(1-MIN(Data_Clean!T3290,3)/3))/IF(Data_Clean!E3290="",0.6,1)</f>
        <v>4.3</v>
      </c>
      <c r="P3290" s="16" t="n">
        <f aca="false">SUM(K3290:O3290)/(Assumptions!$D$5-IF(K3290="",Assumptions!$B$15,0))*100</f>
        <v>45.3820132788667</v>
      </c>
      <c r="Q3290" s="7" t="str">
        <f aca="false">IF(J3290&gt;=Assumptions!$B$26,"High",IF(J3290&gt;=Assumptions!$B$27,"Mid","Low"))</f>
        <v>Low</v>
      </c>
      <c r="R3290" s="7" t="str">
        <f aca="false">IF(P3290&gt;=Assumptions!$B$28,"High",IF(P3290&gt;=Assumptions!$B$29,"Mid","Low"))</f>
        <v>Low</v>
      </c>
      <c r="S3290" s="7" t="str">
        <f aca="false">INDEX(Assumptions!$B$33:$B$41,MATCH(Q3290&amp;"|"&amp;R3290,Assumptions!$A$33:$A$41,0))</f>
        <v>Dormant &amp; Low Value</v>
      </c>
      <c r="T3290" s="7" t="n">
        <f aca="false">IF(ISNUMBER(Data_Clean!V3290),J3290*Data_Clean!V3290,0)</f>
        <v>10.0039763</v>
      </c>
    </row>
    <row r="3291" customFormat="false" ht="15" hidden="false" customHeight="false" outlineLevel="0" collapsed="false">
      <c r="A3291" s="15" t="str">
        <f aca="false">Data_Clean!A3291</f>
        <v>CX103287</v>
      </c>
      <c r="B3291" s="14" t="n">
        <f aca="false">Data_Clean!G3291*Assumptions!$B$5</f>
        <v>1425.981</v>
      </c>
      <c r="C3291" s="14" t="n">
        <f aca="false">IF(Data_Clean!H3291="",0,Data_Clean!H3291)*Assumptions!$B$6</f>
        <v>520.074</v>
      </c>
      <c r="D3291" s="14" t="n">
        <f aca="false">Data_Clean!I3291*Assumptions!$B$7</f>
        <v>2251.2</v>
      </c>
      <c r="E3291" s="14" t="n">
        <f aca="false">Data_Clean!J3291*Assumptions!$B$8</f>
        <v>9872.2872</v>
      </c>
      <c r="F3291" s="14" t="n">
        <f aca="false">Data_Clean!K3291*Assumptions!$B$9</f>
        <v>8218.1</v>
      </c>
      <c r="G3291" s="14" t="n">
        <f aca="false">Data_Clean!L3291*Assumptions!$B$10</f>
        <v>0</v>
      </c>
      <c r="H3291" s="14" t="n">
        <f aca="false">IF(OR(Data_Clean!M3291="",Data_Clean!N3291=""),0,Data_Clean!M3291*Data_Clean!N3291/100)*Assumptions!$B$13*Assumptions!$B$11</f>
        <v>406.164</v>
      </c>
      <c r="I3291" s="14" t="n">
        <f aca="false">Data_Clean!O3291*4*Assumptions!$B$12</f>
        <v>212.86032</v>
      </c>
      <c r="J3291" s="14" t="n">
        <f aca="false">SUM(B3291:I3291)</f>
        <v>22906.66652</v>
      </c>
      <c r="K3291" s="16" t="n">
        <f aca="false">IF(Data_Clean!P3291="","",Assumptions!$B$15*0.5^(Data_Clean!P3291/Assumptions!$B$20))</f>
        <v>27.9909897461042</v>
      </c>
      <c r="L3291" s="16" t="n">
        <f aca="false">Assumptions!$B$16*MIN(1,LN(1+Data_Clean!Q3291)/LN(1+Assumptions!$B$21))</f>
        <v>16.9333625893004</v>
      </c>
      <c r="M3291" s="16" t="n">
        <f aca="false">Assumptions!$B$17*(0.6*MIN(1,Data_Clean!R3291/Assumptions!$B$22)+0.4*IF(Data_Clean!S3291="",0,Data_Clean!S3291))</f>
        <v>4.536</v>
      </c>
      <c r="N3291" s="16" t="n">
        <f aca="false">Assumptions!$B$18*MIN(1,(Data_Clean!F3291-1)/Assumptions!$B$23)</f>
        <v>20</v>
      </c>
      <c r="O3291" s="16" t="n">
        <f aca="false">Assumptions!$B$19*(0.4*IF(Data_Clean!E3291="",0,MIN(1,Data_Clean!E3291/12/Assumptions!$B$24))+0.35*IF(Data_Clean!D3291="Y",1,0)+0.25*(1-MIN(Data_Clean!T3291,3)/3))/IF(Data_Clean!E3291="",0.6,1)</f>
        <v>12.65</v>
      </c>
      <c r="P3291" s="16" t="n">
        <f aca="false">SUM(K3291:O3291)/(Assumptions!$D$5-IF(K3291="",Assumptions!$B$15,0))*100</f>
        <v>82.1103523354046</v>
      </c>
      <c r="Q3291" s="7" t="str">
        <f aca="false">IF(J3291&gt;=Assumptions!$B$26,"High",IF(J3291&gt;=Assumptions!$B$27,"Mid","Low"))</f>
        <v>High</v>
      </c>
      <c r="R3291" s="7" t="str">
        <f aca="false">IF(P3291&gt;=Assumptions!$B$28,"High",IF(P3291&gt;=Assumptions!$B$29,"Mid","Low"))</f>
        <v>High</v>
      </c>
      <c r="S3291" s="7" t="str">
        <f aca="false">INDEX(Assumptions!$B$33:$B$41,MATCH(Q3291&amp;"|"&amp;R3291,Assumptions!$A$33:$A$41,0))</f>
        <v>Premier Advocates</v>
      </c>
      <c r="T3291" s="7" t="n">
        <f aca="false">IF(ISNUMBER(Data_Clean!V3291),J3291*Data_Clean!V3291,0)</f>
        <v>602.445329476</v>
      </c>
    </row>
    <row r="3292" customFormat="false" ht="15" hidden="false" customHeight="false" outlineLevel="0" collapsed="false">
      <c r="A3292" s="15" t="str">
        <f aca="false">Data_Clean!A3292</f>
        <v>CX103288</v>
      </c>
      <c r="B3292" s="14" t="n">
        <f aca="false">Data_Clean!G3292*Assumptions!$B$5</f>
        <v>60.0045</v>
      </c>
      <c r="C3292" s="14" t="n">
        <f aca="false">IF(Data_Clean!H3292="",0,Data_Clean!H3292)*Assumptions!$B$6</f>
        <v>0</v>
      </c>
      <c r="D3292" s="14" t="n">
        <f aca="false">Data_Clean!I3292*Assumptions!$B$7</f>
        <v>0</v>
      </c>
      <c r="E3292" s="14" t="n">
        <f aca="false">Data_Clean!J3292*Assumptions!$B$8</f>
        <v>0</v>
      </c>
      <c r="F3292" s="14" t="n">
        <f aca="false">Data_Clean!K3292*Assumptions!$B$9</f>
        <v>1644.5</v>
      </c>
      <c r="G3292" s="14" t="n">
        <f aca="false">Data_Clean!L3292*Assumptions!$B$10</f>
        <v>0</v>
      </c>
      <c r="H3292" s="14" t="n">
        <f aca="false">IF(OR(Data_Clean!M3292="",Data_Clean!N3292=""),0,Data_Clean!M3292*Data_Clean!N3292/100)*Assumptions!$B$13*Assumptions!$B$11</f>
        <v>153.906</v>
      </c>
      <c r="I3292" s="14" t="n">
        <f aca="false">Data_Clean!O3292*4*Assumptions!$B$12</f>
        <v>5.9832</v>
      </c>
      <c r="J3292" s="14" t="n">
        <f aca="false">SUM(B3292:I3292)</f>
        <v>1864.3937</v>
      </c>
      <c r="K3292" s="16" t="n">
        <f aca="false">IF(Data_Clean!P3292="","",Assumptions!$B$15*0.5^(Data_Clean!P3292/Assumptions!$B$20))</f>
        <v>25.5200148285257</v>
      </c>
      <c r="L3292" s="16" t="n">
        <f aca="false">Assumptions!$B$16*MIN(1,LN(1+Data_Clean!Q3292)/LN(1+Assumptions!$B$21))</f>
        <v>9.16313819982653</v>
      </c>
      <c r="M3292" s="16" t="n">
        <f aca="false">Assumptions!$B$17*(0.6*MIN(1,Data_Clean!R3292/Assumptions!$B$22)+0.4*IF(Data_Clean!S3292="",0,Data_Clean!S3292))</f>
        <v>2.916</v>
      </c>
      <c r="N3292" s="16" t="n">
        <f aca="false">Assumptions!$B$18*MIN(1,(Data_Clean!F3292-1)/Assumptions!$B$23)</f>
        <v>15</v>
      </c>
      <c r="O3292" s="16" t="n">
        <f aca="false">Assumptions!$B$19*(0.4*IF(Data_Clean!E3292="",0,MIN(1,Data_Clean!E3292/12/Assumptions!$B$24))+0.35*IF(Data_Clean!D3292="Y",1,0)+0.25*(1-MIN(Data_Clean!T3292,3)/3))/IF(Data_Clean!E3292="",0.6,1)</f>
        <v>6.2</v>
      </c>
      <c r="P3292" s="16" t="n">
        <f aca="false">SUM(K3292:O3292)/(Assumptions!$D$5-IF(K3292="",Assumptions!$B$15,0))*100</f>
        <v>58.7991530283522</v>
      </c>
      <c r="Q3292" s="7" t="str">
        <f aca="false">IF(J3292&gt;=Assumptions!$B$26,"High",IF(J3292&gt;=Assumptions!$B$27,"Mid","Low"))</f>
        <v>High</v>
      </c>
      <c r="R3292" s="7" t="str">
        <f aca="false">IF(P3292&gt;=Assumptions!$B$28,"High",IF(P3292&gt;=Assumptions!$B$29,"Mid","Low"))</f>
        <v>Mid</v>
      </c>
      <c r="S3292" s="7" t="str">
        <f aca="false">INDEX(Assumptions!$B$33:$B$41,MATCH(Q3292&amp;"|"&amp;R3292,Assumptions!$A$33:$A$41,0))</f>
        <v>Established Core</v>
      </c>
      <c r="T3292" s="7" t="n">
        <f aca="false">IF(ISNUMBER(Data_Clean!V3292),J3292*Data_Clean!V3292,0)</f>
        <v>229.69330384</v>
      </c>
    </row>
    <row r="3293" customFormat="false" ht="15" hidden="false" customHeight="false" outlineLevel="0" collapsed="false">
      <c r="A3293" s="15" t="str">
        <f aca="false">Data_Clean!A3293</f>
        <v>CX103289</v>
      </c>
      <c r="B3293" s="14" t="n">
        <f aca="false">Data_Clean!G3293*Assumptions!$B$5</f>
        <v>129.07275</v>
      </c>
      <c r="C3293" s="14" t="n">
        <f aca="false">IF(Data_Clean!H3293="",0,Data_Clean!H3293)*Assumptions!$B$6</f>
        <v>500.7336</v>
      </c>
      <c r="D3293" s="14" t="n">
        <f aca="false">Data_Clean!I3293*Assumptions!$B$7</f>
        <v>0</v>
      </c>
      <c r="E3293" s="14" t="n">
        <f aca="false">Data_Clean!J3293*Assumptions!$B$8</f>
        <v>0</v>
      </c>
      <c r="F3293" s="14" t="n">
        <f aca="false">Data_Clean!K3293*Assumptions!$B$9</f>
        <v>0</v>
      </c>
      <c r="G3293" s="14" t="n">
        <f aca="false">Data_Clean!L3293*Assumptions!$B$10</f>
        <v>0</v>
      </c>
      <c r="H3293" s="14" t="n">
        <f aca="false">IF(OR(Data_Clean!M3293="",Data_Clean!N3293=""),0,Data_Clean!M3293*Data_Clean!N3293/100)*Assumptions!$B$13*Assumptions!$B$11</f>
        <v>0</v>
      </c>
      <c r="I3293" s="14" t="n">
        <f aca="false">Data_Clean!O3293*4*Assumptions!$B$12</f>
        <v>0</v>
      </c>
      <c r="J3293" s="14" t="n">
        <f aca="false">SUM(B3293:I3293)</f>
        <v>629.80635</v>
      </c>
      <c r="K3293" s="16" t="n">
        <f aca="false">IF(Data_Clean!P3293="","",Assumptions!$B$15*0.5^(Data_Clean!P3293/Assumptions!$B$20))</f>
        <v>23.811015779523</v>
      </c>
      <c r="L3293" s="16" t="n">
        <f aca="false">Assumptions!$B$16*MIN(1,LN(1+Data_Clean!Q3293)/LN(1+Assumptions!$B$21))</f>
        <v>14.320838960067</v>
      </c>
      <c r="M3293" s="16" t="n">
        <f aca="false">Assumptions!$B$17*(0.6*MIN(1,Data_Clean!R3293/Assumptions!$B$22)+0.4*IF(Data_Clean!S3293="",0,Data_Clean!S3293))</f>
        <v>5.892</v>
      </c>
      <c r="N3293" s="16" t="n">
        <f aca="false">Assumptions!$B$18*MIN(1,(Data_Clean!F3293-1)/Assumptions!$B$23)</f>
        <v>5</v>
      </c>
      <c r="O3293" s="16" t="n">
        <f aca="false">Assumptions!$B$19*(0.4*IF(Data_Clean!E3293="",0,MIN(1,Data_Clean!E3293/12/Assumptions!$B$24))+0.35*IF(Data_Clean!D3293="Y",1,0)+0.25*(1-MIN(Data_Clean!T3293,3)/3))/IF(Data_Clean!E3293="",0.6,1)</f>
        <v>11.7</v>
      </c>
      <c r="P3293" s="16" t="n">
        <f aca="false">SUM(K3293:O3293)/(Assumptions!$D$5-IF(K3293="",Assumptions!$B$15,0))*100</f>
        <v>60.72385473959</v>
      </c>
      <c r="Q3293" s="7" t="str">
        <f aca="false">IF(J3293&gt;=Assumptions!$B$26,"High",IF(J3293&gt;=Assumptions!$B$27,"Mid","Low"))</f>
        <v>Mid</v>
      </c>
      <c r="R3293" s="7" t="str">
        <f aca="false">IF(P3293&gt;=Assumptions!$B$28,"High",IF(P3293&gt;=Assumptions!$B$29,"Mid","Low"))</f>
        <v>Mid</v>
      </c>
      <c r="S3293" s="7" t="str">
        <f aca="false">INDEX(Assumptions!$B$33:$B$41,MATCH(Q3293&amp;"|"&amp;R3293,Assumptions!$A$33:$A$41,0))</f>
        <v>Established Core</v>
      </c>
      <c r="T3293" s="7" t="n">
        <f aca="false">IF(ISNUMBER(Data_Clean!V3293),J3293*Data_Clean!V3293,0)</f>
        <v>21.91726098</v>
      </c>
    </row>
    <row r="3294" customFormat="false" ht="15" hidden="false" customHeight="false" outlineLevel="0" collapsed="false">
      <c r="A3294" s="15" t="str">
        <f aca="false">Data_Clean!A3294</f>
        <v>CX103290</v>
      </c>
      <c r="B3294" s="14" t="n">
        <f aca="false">Data_Clean!G3294*Assumptions!$B$5</f>
        <v>55.7295</v>
      </c>
      <c r="C3294" s="14" t="n">
        <f aca="false">IF(Data_Clean!H3294="",0,Data_Clean!H3294)*Assumptions!$B$6</f>
        <v>174.05292</v>
      </c>
      <c r="D3294" s="14" t="n">
        <f aca="false">Data_Clean!I3294*Assumptions!$B$7</f>
        <v>0</v>
      </c>
      <c r="E3294" s="14" t="n">
        <f aca="false">Data_Clean!J3294*Assumptions!$B$8</f>
        <v>0</v>
      </c>
      <c r="F3294" s="14" t="n">
        <f aca="false">Data_Clean!K3294*Assumptions!$B$9</f>
        <v>1533.4</v>
      </c>
      <c r="G3294" s="14" t="n">
        <f aca="false">Data_Clean!L3294*Assumptions!$B$10</f>
        <v>0</v>
      </c>
      <c r="H3294" s="14" t="n">
        <f aca="false">IF(OR(Data_Clean!M3294="",Data_Clean!N3294=""),0,Data_Clean!M3294*Data_Clean!N3294/100)*Assumptions!$B$13*Assumptions!$B$11</f>
        <v>134.52</v>
      </c>
      <c r="I3294" s="14" t="n">
        <f aca="false">Data_Clean!O3294*4*Assumptions!$B$12</f>
        <v>40.04304</v>
      </c>
      <c r="J3294" s="14" t="n">
        <f aca="false">SUM(B3294:I3294)</f>
        <v>1937.74546</v>
      </c>
      <c r="K3294" s="16" t="n">
        <f aca="false">IF(Data_Clean!P3294="","",Assumptions!$B$15*0.5^(Data_Clean!P3294/Assumptions!$B$20))</f>
        <v>29.3147990530274</v>
      </c>
      <c r="L3294" s="16" t="n">
        <f aca="false">Assumptions!$B$16*MIN(1,LN(1+Data_Clean!Q3294)/LN(1+Assumptions!$B$21))</f>
        <v>16.0563626167747</v>
      </c>
      <c r="M3294" s="16" t="n">
        <f aca="false">Assumptions!$B$17*(0.6*MIN(1,Data_Clean!R3294/Assumptions!$B$22)+0.4*IF(Data_Clean!S3294="",0,Data_Clean!S3294))</f>
        <v>7.224</v>
      </c>
      <c r="N3294" s="16" t="n">
        <f aca="false">Assumptions!$B$18*MIN(1,(Data_Clean!F3294-1)/Assumptions!$B$23)</f>
        <v>20</v>
      </c>
      <c r="O3294" s="16" t="n">
        <f aca="false">Assumptions!$B$19*(0.4*IF(Data_Clean!E3294="",0,MIN(1,Data_Clean!E3294/12/Assumptions!$B$24))+0.35*IF(Data_Clean!D3294="Y",1,0)+0.25*(1-MIN(Data_Clean!T3294,3)/3))/IF(Data_Clean!E3294="",0.6,1)</f>
        <v>12.4</v>
      </c>
      <c r="P3294" s="16" t="n">
        <f aca="false">SUM(K3294:O3294)/(Assumptions!$D$5-IF(K3294="",Assumptions!$B$15,0))*100</f>
        <v>84.9951616698021</v>
      </c>
      <c r="Q3294" s="7" t="str">
        <f aca="false">IF(J3294&gt;=Assumptions!$B$26,"High",IF(J3294&gt;=Assumptions!$B$27,"Mid","Low"))</f>
        <v>High</v>
      </c>
      <c r="R3294" s="7" t="str">
        <f aca="false">IF(P3294&gt;=Assumptions!$B$28,"High",IF(P3294&gt;=Assumptions!$B$29,"Mid","Low"))</f>
        <v>High</v>
      </c>
      <c r="S3294" s="7" t="str">
        <f aca="false">INDEX(Assumptions!$B$33:$B$41,MATCH(Q3294&amp;"|"&amp;R3294,Assumptions!$A$33:$A$41,0))</f>
        <v>Premier Advocates</v>
      </c>
      <c r="T3294" s="7" t="n">
        <f aca="false">IF(ISNUMBER(Data_Clean!V3294),J3294*Data_Clean!V3294,0)</f>
        <v>23.834269158</v>
      </c>
    </row>
    <row r="3295" customFormat="false" ht="15" hidden="false" customHeight="false" outlineLevel="0" collapsed="false">
      <c r="A3295" s="15" t="str">
        <f aca="false">Data_Clean!A3295</f>
        <v>CX103291</v>
      </c>
      <c r="B3295" s="14" t="n">
        <f aca="false">Data_Clean!G3295*Assumptions!$B$5</f>
        <v>332.44625</v>
      </c>
      <c r="C3295" s="14" t="n">
        <f aca="false">IF(Data_Clean!H3295="",0,Data_Clean!H3295)*Assumptions!$B$6</f>
        <v>323.34012</v>
      </c>
      <c r="D3295" s="14" t="n">
        <f aca="false">Data_Clean!I3295*Assumptions!$B$7</f>
        <v>0</v>
      </c>
      <c r="E3295" s="14" t="n">
        <f aca="false">Data_Clean!J3295*Assumptions!$B$8</f>
        <v>1672.056</v>
      </c>
      <c r="F3295" s="14" t="n">
        <f aca="false">Data_Clean!K3295*Assumptions!$B$9</f>
        <v>2296.8</v>
      </c>
      <c r="G3295" s="14" t="n">
        <f aca="false">Data_Clean!L3295*Assumptions!$B$10</f>
        <v>0</v>
      </c>
      <c r="H3295" s="14" t="n">
        <f aca="false">IF(OR(Data_Clean!M3295="",Data_Clean!N3295=""),0,Data_Clean!M3295*Data_Clean!N3295/100)*Assumptions!$B$13*Assumptions!$B$11</f>
        <v>0</v>
      </c>
      <c r="I3295" s="14" t="n">
        <f aca="false">Data_Clean!O3295*4*Assumptions!$B$12</f>
        <v>0</v>
      </c>
      <c r="J3295" s="14" t="n">
        <f aca="false">SUM(B3295:I3295)</f>
        <v>4624.64237</v>
      </c>
      <c r="K3295" s="16" t="n">
        <f aca="false">IF(Data_Clean!P3295="","",Assumptions!$B$15*0.5^(Data_Clean!P3295/Assumptions!$B$20))</f>
        <v>29.3147990530274</v>
      </c>
      <c r="L3295" s="16" t="n">
        <f aca="false">Assumptions!$B$16*MIN(1,LN(1+Data_Clean!Q3295)/LN(1+Assumptions!$B$21))</f>
        <v>17.8350829893632</v>
      </c>
      <c r="M3295" s="16" t="n">
        <f aca="false">Assumptions!$B$17*(0.6*MIN(1,Data_Clean!R3295/Assumptions!$B$22)+0.4*IF(Data_Clean!S3295="",0,Data_Clean!S3295))</f>
        <v>5.544</v>
      </c>
      <c r="N3295" s="16" t="n">
        <f aca="false">Assumptions!$B$18*MIN(1,(Data_Clean!F3295-1)/Assumptions!$B$23)</f>
        <v>15</v>
      </c>
      <c r="O3295" s="16" t="n">
        <f aca="false">Assumptions!$B$19*(0.4*IF(Data_Clean!E3295="",0,MIN(1,Data_Clean!E3295/12/Assumptions!$B$24))+0.35*IF(Data_Clean!D3295="Y",1,0)+0.25*(1-MIN(Data_Clean!T3295,3)/3))/IF(Data_Clean!E3295="",0.6,1)</f>
        <v>10.65</v>
      </c>
      <c r="P3295" s="16" t="n">
        <f aca="false">SUM(K3295:O3295)/(Assumptions!$D$5-IF(K3295="",Assumptions!$B$15,0))*100</f>
        <v>78.3438820423905</v>
      </c>
      <c r="Q3295" s="7" t="str">
        <f aca="false">IF(J3295&gt;=Assumptions!$B$26,"High",IF(J3295&gt;=Assumptions!$B$27,"Mid","Low"))</f>
        <v>High</v>
      </c>
      <c r="R3295" s="7" t="str">
        <f aca="false">IF(P3295&gt;=Assumptions!$B$28,"High",IF(P3295&gt;=Assumptions!$B$29,"Mid","Low"))</f>
        <v>High</v>
      </c>
      <c r="S3295" s="7" t="str">
        <f aca="false">INDEX(Assumptions!$B$33:$B$41,MATCH(Q3295&amp;"|"&amp;R3295,Assumptions!$A$33:$A$41,0))</f>
        <v>Premier Advocates</v>
      </c>
      <c r="T3295" s="7" t="n">
        <f aca="false">IF(ISNUMBER(Data_Clean!V3295),J3295*Data_Clean!V3295,0)</f>
        <v>73.069349446</v>
      </c>
    </row>
    <row r="3296" customFormat="false" ht="15" hidden="false" customHeight="false" outlineLevel="0" collapsed="false">
      <c r="A3296" s="15" t="str">
        <f aca="false">Data_Clean!A3296</f>
        <v>CX103292</v>
      </c>
      <c r="B3296" s="14" t="n">
        <f aca="false">Data_Clean!G3296*Assumptions!$B$5</f>
        <v>33.11275</v>
      </c>
      <c r="C3296" s="14" t="n">
        <f aca="false">IF(Data_Clean!H3296="",0,Data_Clean!H3296)*Assumptions!$B$6</f>
        <v>0</v>
      </c>
      <c r="D3296" s="14" t="n">
        <f aca="false">Data_Clean!I3296*Assumptions!$B$7</f>
        <v>0</v>
      </c>
      <c r="E3296" s="14" t="n">
        <f aca="false">Data_Clean!J3296*Assumptions!$B$8</f>
        <v>0</v>
      </c>
      <c r="F3296" s="14" t="n">
        <f aca="false">Data_Clean!K3296*Assumptions!$B$9</f>
        <v>0</v>
      </c>
      <c r="G3296" s="14" t="n">
        <f aca="false">Data_Clean!L3296*Assumptions!$B$10</f>
        <v>0</v>
      </c>
      <c r="H3296" s="14" t="n">
        <f aca="false">IF(OR(Data_Clean!M3296="",Data_Clean!N3296=""),0,Data_Clean!M3296*Data_Clean!N3296/100)*Assumptions!$B$13*Assumptions!$B$11</f>
        <v>0</v>
      </c>
      <c r="I3296" s="14" t="n">
        <f aca="false">Data_Clean!O3296*4*Assumptions!$B$12</f>
        <v>0</v>
      </c>
      <c r="J3296" s="14" t="n">
        <f aca="false">SUM(B3296:I3296)</f>
        <v>33.11275</v>
      </c>
      <c r="K3296" s="16" t="n">
        <f aca="false">IF(Data_Clean!P3296="","",Assumptions!$B$15*0.5^(Data_Clean!P3296/Assumptions!$B$20))</f>
        <v>25.5200148285257</v>
      </c>
      <c r="L3296" s="16" t="n">
        <f aca="false">Assumptions!$B$16*MIN(1,LN(1+Data_Clean!Q3296)/LN(1+Assumptions!$B$21))</f>
        <v>9.16313819982653</v>
      </c>
      <c r="M3296" s="16" t="n">
        <f aca="false">Assumptions!$B$17*(0.6*MIN(1,Data_Clean!R3296/Assumptions!$B$22)+0.4*IF(Data_Clean!S3296="",0,Data_Clean!S3296))</f>
        <v>3.432</v>
      </c>
      <c r="N3296" s="16" t="n">
        <f aca="false">Assumptions!$B$18*MIN(1,(Data_Clean!F3296-1)/Assumptions!$B$23)</f>
        <v>0</v>
      </c>
      <c r="O3296" s="16" t="n">
        <f aca="false">Assumptions!$B$19*(0.4*IF(Data_Clean!E3296="",0,MIN(1,Data_Clean!E3296/12/Assumptions!$B$24))+0.35*IF(Data_Clean!D3296="Y",1,0)+0.25*(1-MIN(Data_Clean!T3296,3)/3))/IF(Data_Clean!E3296="",0.6,1)</f>
        <v>8.5</v>
      </c>
      <c r="P3296" s="16" t="n">
        <f aca="false">SUM(K3296:O3296)/(Assumptions!$D$5-IF(K3296="",Assumptions!$B$15,0))*100</f>
        <v>46.6151530283522</v>
      </c>
      <c r="Q3296" s="7" t="str">
        <f aca="false">IF(J3296&gt;=Assumptions!$B$26,"High",IF(J3296&gt;=Assumptions!$B$27,"Mid","Low"))</f>
        <v>Low</v>
      </c>
      <c r="R3296" s="7" t="str">
        <f aca="false">IF(P3296&gt;=Assumptions!$B$28,"High",IF(P3296&gt;=Assumptions!$B$29,"Mid","Low"))</f>
        <v>Low</v>
      </c>
      <c r="S3296" s="7" t="str">
        <f aca="false">INDEX(Assumptions!$B$33:$B$41,MATCH(Q3296&amp;"|"&amp;R3296,Assumptions!$A$33:$A$41,0))</f>
        <v>Dormant &amp; Low Value</v>
      </c>
      <c r="T3296" s="7" t="n">
        <f aca="false">IF(ISNUMBER(Data_Clean!V3296),J3296*Data_Clean!V3296,0)</f>
        <v>7.460302575</v>
      </c>
    </row>
    <row r="3297" customFormat="false" ht="15" hidden="false" customHeight="false" outlineLevel="0" collapsed="false">
      <c r="A3297" s="15" t="str">
        <f aca="false">Data_Clean!A3297</f>
        <v>CX103293</v>
      </c>
      <c r="B3297" s="14" t="n">
        <f aca="false">Data_Clean!G3297*Assumptions!$B$5</f>
        <v>69.435</v>
      </c>
      <c r="C3297" s="14" t="n">
        <f aca="false">IF(Data_Clean!H3297="",0,Data_Clean!H3297)*Assumptions!$B$6</f>
        <v>57.99264</v>
      </c>
      <c r="D3297" s="14" t="n">
        <f aca="false">Data_Clean!I3297*Assumptions!$B$7</f>
        <v>404</v>
      </c>
      <c r="E3297" s="14" t="n">
        <f aca="false">Data_Clean!J3297*Assumptions!$B$8</f>
        <v>0</v>
      </c>
      <c r="F3297" s="14" t="n">
        <f aca="false">Data_Clean!K3297*Assumptions!$B$9</f>
        <v>0</v>
      </c>
      <c r="G3297" s="14" t="n">
        <f aca="false">Data_Clean!L3297*Assumptions!$B$10</f>
        <v>0</v>
      </c>
      <c r="H3297" s="14" t="n">
        <f aca="false">IF(OR(Data_Clean!M3297="",Data_Clean!N3297=""),0,Data_Clean!M3297*Data_Clean!N3297/100)*Assumptions!$B$13*Assumptions!$B$11</f>
        <v>128.112</v>
      </c>
      <c r="I3297" s="14" t="n">
        <f aca="false">Data_Clean!O3297*4*Assumptions!$B$12</f>
        <v>24.012</v>
      </c>
      <c r="J3297" s="14" t="n">
        <f aca="false">SUM(B3297:I3297)</f>
        <v>683.55164</v>
      </c>
      <c r="K3297" s="16" t="n">
        <f aca="false">IF(Data_Clean!P3297="","",Assumptions!$B$15*0.5^(Data_Clean!P3297/Assumptions!$B$20))</f>
        <v>29.3147990530274</v>
      </c>
      <c r="L3297" s="16" t="n">
        <f aca="false">Assumptions!$B$16*MIN(1,LN(1+Data_Clean!Q3297)/LN(1+Assumptions!$B$21))</f>
        <v>13.5873179074216</v>
      </c>
      <c r="M3297" s="16" t="n">
        <f aca="false">Assumptions!$B$17*(0.6*MIN(1,Data_Clean!R3297/Assumptions!$B$22)+0.4*IF(Data_Clean!S3297="",0,Data_Clean!S3297))</f>
        <v>9.78</v>
      </c>
      <c r="N3297" s="16" t="n">
        <f aca="false">Assumptions!$B$18*MIN(1,(Data_Clean!F3297-1)/Assumptions!$B$23)</f>
        <v>15</v>
      </c>
      <c r="O3297" s="16" t="n">
        <f aca="false">Assumptions!$B$19*(0.4*IF(Data_Clean!E3297="",0,MIN(1,Data_Clean!E3297/12/Assumptions!$B$24))+0.35*IF(Data_Clean!D3297="Y",1,0)+0.25*(1-MIN(Data_Clean!T3297,3)/3))/IF(Data_Clean!E3297="",0.6,1)</f>
        <v>12</v>
      </c>
      <c r="P3297" s="16" t="n">
        <f aca="false">SUM(K3297:O3297)/(Assumptions!$D$5-IF(K3297="",Assumptions!$B$15,0))*100</f>
        <v>79.682116960449</v>
      </c>
      <c r="Q3297" s="7" t="str">
        <f aca="false">IF(J3297&gt;=Assumptions!$B$26,"High",IF(J3297&gt;=Assumptions!$B$27,"Mid","Low"))</f>
        <v>Mid</v>
      </c>
      <c r="R3297" s="7" t="str">
        <f aca="false">IF(P3297&gt;=Assumptions!$B$28,"High",IF(P3297&gt;=Assumptions!$B$29,"Mid","Low"))</f>
        <v>High</v>
      </c>
      <c r="S3297" s="7" t="str">
        <f aca="false">INDEX(Assumptions!$B$33:$B$41,MATCH(Q3297&amp;"|"&amp;R3297,Assumptions!$A$33:$A$41,0))</f>
        <v>Engaged Builders</v>
      </c>
      <c r="T3297" s="7" t="n">
        <f aca="false">IF(ISNUMBER(Data_Clean!V3297),J3297*Data_Clean!V3297,0)</f>
        <v>12.98748116</v>
      </c>
    </row>
    <row r="3298" customFormat="false" ht="15" hidden="false" customHeight="false" outlineLevel="0" collapsed="false">
      <c r="A3298" s="15" t="str">
        <f aca="false">Data_Clean!A3298</f>
        <v>CX103294</v>
      </c>
      <c r="B3298" s="14" t="n">
        <f aca="false">Data_Clean!G3298*Assumptions!$B$5</f>
        <v>19.004</v>
      </c>
      <c r="C3298" s="14" t="n">
        <f aca="false">IF(Data_Clean!H3298="",0,Data_Clean!H3298)*Assumptions!$B$6</f>
        <v>11.25852</v>
      </c>
      <c r="D3298" s="14" t="n">
        <f aca="false">Data_Clean!I3298*Assumptions!$B$7</f>
        <v>0</v>
      </c>
      <c r="E3298" s="14" t="n">
        <f aca="false">Data_Clean!J3298*Assumptions!$B$8</f>
        <v>0</v>
      </c>
      <c r="F3298" s="14" t="n">
        <f aca="false">Data_Clean!K3298*Assumptions!$B$9</f>
        <v>0</v>
      </c>
      <c r="G3298" s="14" t="n">
        <f aca="false">Data_Clean!L3298*Assumptions!$B$10</f>
        <v>0</v>
      </c>
      <c r="H3298" s="14" t="n">
        <f aca="false">IF(OR(Data_Clean!M3298="",Data_Clean!N3298=""),0,Data_Clean!M3298*Data_Clean!N3298/100)*Assumptions!$B$13*Assumptions!$B$11</f>
        <v>0</v>
      </c>
      <c r="I3298" s="14" t="n">
        <f aca="false">Data_Clean!O3298*4*Assumptions!$B$12</f>
        <v>0</v>
      </c>
      <c r="J3298" s="14" t="n">
        <f aca="false">SUM(B3298:I3298)</f>
        <v>30.26252</v>
      </c>
      <c r="K3298" s="16" t="n">
        <f aca="false">IF(Data_Clean!P3298="","",Assumptions!$B$15*0.5^(Data_Clean!P3298/Assumptions!$B$20))</f>
        <v>28.6452481173125</v>
      </c>
      <c r="L3298" s="16" t="n">
        <f aca="false">Assumptions!$B$16*MIN(1,LN(1+Data_Clean!Q3298)/LN(1+Assumptions!$B$21))</f>
        <v>14.5815690999133</v>
      </c>
      <c r="M3298" s="16" t="n">
        <f aca="false">Assumptions!$B$17*(0.6*MIN(1,Data_Clean!R3298/Assumptions!$B$22)+0.4*IF(Data_Clean!S3298="",0,Data_Clean!S3298))</f>
        <v>12.39</v>
      </c>
      <c r="N3298" s="16" t="n">
        <f aca="false">Assumptions!$B$18*MIN(1,(Data_Clean!F3298-1)/Assumptions!$B$23)</f>
        <v>5</v>
      </c>
      <c r="O3298" s="16" t="n">
        <f aca="false">Assumptions!$B$19*(0.4*IF(Data_Clean!E3298="",0,MIN(1,Data_Clean!E3298/12/Assumptions!$B$24))+0.35*IF(Data_Clean!D3298="Y",1,0)+0.25*(1-MIN(Data_Clean!T3298,3)/3))/IF(Data_Clean!E3298="",0.6,1)</f>
        <v>10.55</v>
      </c>
      <c r="P3298" s="16" t="n">
        <f aca="false">SUM(K3298:O3298)/(Assumptions!$D$5-IF(K3298="",Assumptions!$B$15,0))*100</f>
        <v>71.1668172172258</v>
      </c>
      <c r="Q3298" s="7" t="str">
        <f aca="false">IF(J3298&gt;=Assumptions!$B$26,"High",IF(J3298&gt;=Assumptions!$B$27,"Mid","Low"))</f>
        <v>Low</v>
      </c>
      <c r="R3298" s="7" t="str">
        <f aca="false">IF(P3298&gt;=Assumptions!$B$28,"High",IF(P3298&gt;=Assumptions!$B$29,"Mid","Low"))</f>
        <v>High</v>
      </c>
      <c r="S3298" s="7" t="str">
        <f aca="false">INDEX(Assumptions!$B$33:$B$41,MATCH(Q3298&amp;"|"&amp;R3298,Assumptions!$A$33:$A$41,0))</f>
        <v>Engaged Builders</v>
      </c>
      <c r="T3298" s="7" t="n">
        <f aca="false">IF(ISNUMBER(Data_Clean!V3298),J3298*Data_Clean!V3298,0)</f>
        <v>1.416285936</v>
      </c>
    </row>
    <row r="3299" customFormat="false" ht="15" hidden="false" customHeight="false" outlineLevel="0" collapsed="false">
      <c r="A3299" s="15" t="str">
        <f aca="false">Data_Clean!A3299</f>
        <v>CX103295</v>
      </c>
      <c r="B3299" s="14" t="n">
        <f aca="false">Data_Clean!G3299*Assumptions!$B$5</f>
        <v>55.635</v>
      </c>
      <c r="C3299" s="14" t="n">
        <f aca="false">IF(Data_Clean!H3299="",0,Data_Clean!H3299)*Assumptions!$B$6</f>
        <v>0</v>
      </c>
      <c r="D3299" s="14" t="n">
        <f aca="false">Data_Clean!I3299*Assumptions!$B$7</f>
        <v>0</v>
      </c>
      <c r="E3299" s="14" t="n">
        <f aca="false">Data_Clean!J3299*Assumptions!$B$8</f>
        <v>0</v>
      </c>
      <c r="F3299" s="14" t="n">
        <f aca="false">Data_Clean!K3299*Assumptions!$B$9</f>
        <v>0</v>
      </c>
      <c r="G3299" s="14" t="n">
        <f aca="false">Data_Clean!L3299*Assumptions!$B$10</f>
        <v>0</v>
      </c>
      <c r="H3299" s="14" t="n">
        <f aca="false">IF(OR(Data_Clean!M3299="",Data_Clean!N3299=""),0,Data_Clean!M3299*Data_Clean!N3299/100)*Assumptions!$B$13*Assumptions!$B$11</f>
        <v>0</v>
      </c>
      <c r="I3299" s="14" t="n">
        <f aca="false">Data_Clean!O3299*4*Assumptions!$B$12</f>
        <v>0</v>
      </c>
      <c r="J3299" s="14" t="n">
        <f aca="false">SUM(B3299:I3299)</f>
        <v>55.635</v>
      </c>
      <c r="K3299" s="16" t="n">
        <f aca="false">IF(Data_Clean!P3299="","",Assumptions!$B$15*0.5^(Data_Clean!P3299/Assumptions!$B$20))</f>
        <v>0.0168266360595269</v>
      </c>
      <c r="L3299" s="16" t="n">
        <f aca="false">Assumptions!$B$16*MIN(1,LN(1+Data_Clean!Q3299)/LN(1+Assumptions!$B$21))</f>
        <v>0</v>
      </c>
      <c r="M3299" s="16" t="n">
        <f aca="false">Assumptions!$B$17*(0.6*MIN(1,Data_Clean!R3299/Assumptions!$B$22)+0.4*IF(Data_Clean!S3299="",0,Data_Clean!S3299))</f>
        <v>0</v>
      </c>
      <c r="N3299" s="16" t="n">
        <f aca="false">Assumptions!$B$18*MIN(1,(Data_Clean!F3299-1)/Assumptions!$B$23)</f>
        <v>0</v>
      </c>
      <c r="O3299" s="16" t="n">
        <f aca="false">Assumptions!$B$19*(0.4*IF(Data_Clean!E3299="",0,MIN(1,Data_Clean!E3299/12/Assumptions!$B$24))+0.35*IF(Data_Clean!D3299="Y",1,0)+0.25*(1-MIN(Data_Clean!T3299,3)/3))/IF(Data_Clean!E3299="",0.6,1)</f>
        <v>11.95</v>
      </c>
      <c r="P3299" s="16" t="n">
        <f aca="false">SUM(K3299:O3299)/(Assumptions!$D$5-IF(K3299="",Assumptions!$B$15,0))*100</f>
        <v>11.9668266360595</v>
      </c>
      <c r="Q3299" s="7" t="str">
        <f aca="false">IF(J3299&gt;=Assumptions!$B$26,"High",IF(J3299&gt;=Assumptions!$B$27,"Mid","Low"))</f>
        <v>Low</v>
      </c>
      <c r="R3299" s="7" t="str">
        <f aca="false">IF(P3299&gt;=Assumptions!$B$28,"High",IF(P3299&gt;=Assumptions!$B$29,"Mid","Low"))</f>
        <v>Low</v>
      </c>
      <c r="S3299" s="7" t="str">
        <f aca="false">INDEX(Assumptions!$B$33:$B$41,MATCH(Q3299&amp;"|"&amp;R3299,Assumptions!$A$33:$A$41,0))</f>
        <v>Dormant &amp; Low Value</v>
      </c>
      <c r="T3299" s="7" t="n">
        <f aca="false">IF(ISNUMBER(Data_Clean!V3299),J3299*Data_Clean!V3299,0)</f>
        <v>15.6835065</v>
      </c>
    </row>
    <row r="3300" customFormat="false" ht="15" hidden="false" customHeight="false" outlineLevel="0" collapsed="false">
      <c r="A3300" s="15" t="str">
        <f aca="false">Data_Clean!A3300</f>
        <v>CX103296</v>
      </c>
      <c r="B3300" s="14" t="n">
        <f aca="false">Data_Clean!G3300*Assumptions!$B$5</f>
        <v>125.43025</v>
      </c>
      <c r="C3300" s="14" t="n">
        <f aca="false">IF(Data_Clean!H3300="",0,Data_Clean!H3300)*Assumptions!$B$6</f>
        <v>0</v>
      </c>
      <c r="D3300" s="14" t="n">
        <f aca="false">Data_Clean!I3300*Assumptions!$B$7</f>
        <v>0</v>
      </c>
      <c r="E3300" s="14" t="n">
        <f aca="false">Data_Clean!J3300*Assumptions!$B$8</f>
        <v>0</v>
      </c>
      <c r="F3300" s="14" t="n">
        <f aca="false">Data_Clean!K3300*Assumptions!$B$9</f>
        <v>7850.7</v>
      </c>
      <c r="G3300" s="14" t="n">
        <f aca="false">Data_Clean!L3300*Assumptions!$B$10</f>
        <v>0</v>
      </c>
      <c r="H3300" s="14" t="n">
        <f aca="false">IF(OR(Data_Clean!M3300="",Data_Clean!N3300=""),0,Data_Clean!M3300*Data_Clean!N3300/100)*Assumptions!$B$13*Assumptions!$B$11</f>
        <v>636.174</v>
      </c>
      <c r="I3300" s="14" t="n">
        <f aca="false">Data_Clean!O3300*4*Assumptions!$B$12</f>
        <v>87.13824</v>
      </c>
      <c r="J3300" s="14" t="n">
        <f aca="false">SUM(B3300:I3300)</f>
        <v>8699.44249</v>
      </c>
      <c r="K3300" s="16" t="n">
        <f aca="false">IF(Data_Clean!P3300="","",Assumptions!$B$15*0.5^(Data_Clean!P3300/Assumptions!$B$20))</f>
        <v>19.7926186615934</v>
      </c>
      <c r="L3300" s="16" t="n">
        <f aca="false">Assumptions!$B$16*MIN(1,LN(1+Data_Clean!Q3300)/LN(1+Assumptions!$B$21))</f>
        <v>12.2792642888455</v>
      </c>
      <c r="M3300" s="16" t="n">
        <f aca="false">Assumptions!$B$17*(0.6*MIN(1,Data_Clean!R3300/Assumptions!$B$22)+0.4*IF(Data_Clean!S3300="",0,Data_Clean!S3300))</f>
        <v>10.206</v>
      </c>
      <c r="N3300" s="16" t="n">
        <f aca="false">Assumptions!$B$18*MIN(1,(Data_Clean!F3300-1)/Assumptions!$B$23)</f>
        <v>10</v>
      </c>
      <c r="O3300" s="16" t="n">
        <f aca="false">Assumptions!$B$19*(0.4*IF(Data_Clean!E3300="",0,MIN(1,Data_Clean!E3300/12/Assumptions!$B$24))+0.35*IF(Data_Clean!D3300="Y",1,0)+0.25*(1-MIN(Data_Clean!T3300,3)/3))/IF(Data_Clean!E3300="",0.6,1)</f>
        <v>12.8</v>
      </c>
      <c r="P3300" s="16" t="n">
        <f aca="false">SUM(K3300:O3300)/(Assumptions!$D$5-IF(K3300="",Assumptions!$B$15,0))*100</f>
        <v>65.0778829504389</v>
      </c>
      <c r="Q3300" s="7" t="str">
        <f aca="false">IF(J3300&gt;=Assumptions!$B$26,"High",IF(J3300&gt;=Assumptions!$B$27,"Mid","Low"))</f>
        <v>High</v>
      </c>
      <c r="R3300" s="7" t="str">
        <f aca="false">IF(P3300&gt;=Assumptions!$B$28,"High",IF(P3300&gt;=Assumptions!$B$29,"Mid","Low"))</f>
        <v>Mid</v>
      </c>
      <c r="S3300" s="7" t="str">
        <f aca="false">INDEX(Assumptions!$B$33:$B$41,MATCH(Q3300&amp;"|"&amp;R3300,Assumptions!$A$33:$A$41,0))</f>
        <v>Established Core</v>
      </c>
      <c r="T3300" s="7" t="n">
        <f aca="false">IF(ISNUMBER(Data_Clean!V3300),J3300*Data_Clean!V3300,0)</f>
        <v>370.596250074</v>
      </c>
    </row>
    <row r="3301" customFormat="false" ht="15" hidden="false" customHeight="false" outlineLevel="0" collapsed="false">
      <c r="A3301" s="15" t="str">
        <f aca="false">Data_Clean!A3301</f>
        <v>CX103297</v>
      </c>
      <c r="B3301" s="14" t="n">
        <f aca="false">Data_Clean!G3301*Assumptions!$B$5</f>
        <v>74.12575</v>
      </c>
      <c r="C3301" s="14" t="n">
        <f aca="false">IF(Data_Clean!H3301="",0,Data_Clean!H3301)*Assumptions!$B$6</f>
        <v>0</v>
      </c>
      <c r="D3301" s="14" t="n">
        <f aca="false">Data_Clean!I3301*Assumptions!$B$7</f>
        <v>0</v>
      </c>
      <c r="E3301" s="14" t="n">
        <f aca="false">Data_Clean!J3301*Assumptions!$B$8</f>
        <v>0</v>
      </c>
      <c r="F3301" s="14" t="n">
        <f aca="false">Data_Clean!K3301*Assumptions!$B$9</f>
        <v>0</v>
      </c>
      <c r="G3301" s="14" t="n">
        <f aca="false">Data_Clean!L3301*Assumptions!$B$10</f>
        <v>0</v>
      </c>
      <c r="H3301" s="14" t="n">
        <f aca="false">IF(OR(Data_Clean!M3301="",Data_Clean!N3301=""),0,Data_Clean!M3301*Data_Clean!N3301/100)*Assumptions!$B$13*Assumptions!$B$11</f>
        <v>0</v>
      </c>
      <c r="I3301" s="14" t="n">
        <f aca="false">Data_Clean!O3301*4*Assumptions!$B$12</f>
        <v>0</v>
      </c>
      <c r="J3301" s="14" t="n">
        <f aca="false">SUM(B3301:I3301)</f>
        <v>74.12575</v>
      </c>
      <c r="K3301" s="16" t="n">
        <f aca="false">IF(Data_Clean!P3301="","",Assumptions!$B$15*0.5^(Data_Clean!P3301/Assumptions!$B$20))</f>
        <v>27.3516746567465</v>
      </c>
      <c r="L3301" s="16" t="n">
        <f aca="false">Assumptions!$B$16*MIN(1,LN(1+Data_Clean!Q3301)/LN(1+Assumptions!$B$21))</f>
        <v>15.5872929926646</v>
      </c>
      <c r="M3301" s="16" t="n">
        <f aca="false">Assumptions!$B$17*(0.6*MIN(1,Data_Clean!R3301/Assumptions!$B$22)+0.4*IF(Data_Clean!S3301="",0,Data_Clean!S3301))</f>
        <v>7.77</v>
      </c>
      <c r="N3301" s="16" t="n">
        <f aca="false">Assumptions!$B$18*MIN(1,(Data_Clean!F3301-1)/Assumptions!$B$23)</f>
        <v>0</v>
      </c>
      <c r="O3301" s="16" t="n">
        <f aca="false">Assumptions!$B$19*(0.4*IF(Data_Clean!E3301="",0,MIN(1,Data_Clean!E3301/12/Assumptions!$B$24))+0.35*IF(Data_Clean!D3301="Y",1,0)+0.25*(1-MIN(Data_Clean!T3301,3)/3))/IF(Data_Clean!E3301="",0.6,1)</f>
        <v>9.75</v>
      </c>
      <c r="P3301" s="16" t="n">
        <f aca="false">SUM(K3301:O3301)/(Assumptions!$D$5-IF(K3301="",Assumptions!$B$15,0))*100</f>
        <v>60.4589676494111</v>
      </c>
      <c r="Q3301" s="7" t="str">
        <f aca="false">IF(J3301&gt;=Assumptions!$B$26,"High",IF(J3301&gt;=Assumptions!$B$27,"Mid","Low"))</f>
        <v>Low</v>
      </c>
      <c r="R3301" s="7" t="str">
        <f aca="false">IF(P3301&gt;=Assumptions!$B$28,"High",IF(P3301&gt;=Assumptions!$B$29,"Mid","Low"))</f>
        <v>Mid</v>
      </c>
      <c r="S3301" s="7" t="str">
        <f aca="false">INDEX(Assumptions!$B$33:$B$41,MATCH(Q3301&amp;"|"&amp;R3301,Assumptions!$A$33:$A$41,0))</f>
        <v>Light Touch</v>
      </c>
      <c r="T3301" s="7" t="n">
        <f aca="false">IF(ISNUMBER(Data_Clean!V3301),J3301*Data_Clean!V3301,0)</f>
        <v>5.092439025</v>
      </c>
    </row>
    <row r="3302" customFormat="false" ht="15" hidden="false" customHeight="false" outlineLevel="0" collapsed="false">
      <c r="A3302" s="15" t="str">
        <f aca="false">Data_Clean!A3302</f>
        <v>CX103298</v>
      </c>
      <c r="B3302" s="14" t="n">
        <f aca="false">Data_Clean!G3302*Assumptions!$B$5</f>
        <v>46.05625</v>
      </c>
      <c r="C3302" s="14" t="n">
        <f aca="false">IF(Data_Clean!H3302="",0,Data_Clean!H3302)*Assumptions!$B$6</f>
        <v>0</v>
      </c>
      <c r="D3302" s="14" t="n">
        <f aca="false">Data_Clean!I3302*Assumptions!$B$7</f>
        <v>0</v>
      </c>
      <c r="E3302" s="14" t="n">
        <f aca="false">Data_Clean!J3302*Assumptions!$B$8</f>
        <v>898.809825</v>
      </c>
      <c r="F3302" s="14" t="n">
        <f aca="false">Data_Clean!K3302*Assumptions!$B$9</f>
        <v>0</v>
      </c>
      <c r="G3302" s="14" t="n">
        <f aca="false">Data_Clean!L3302*Assumptions!$B$10</f>
        <v>0</v>
      </c>
      <c r="H3302" s="14" t="n">
        <f aca="false">IF(OR(Data_Clean!M3302="",Data_Clean!N3302=""),0,Data_Clean!M3302*Data_Clean!N3302/100)*Assumptions!$B$13*Assumptions!$B$11</f>
        <v>406.404</v>
      </c>
      <c r="I3302" s="14" t="n">
        <f aca="false">Data_Clean!O3302*4*Assumptions!$B$12</f>
        <v>126.3384</v>
      </c>
      <c r="J3302" s="14" t="n">
        <f aca="false">SUM(B3302:I3302)</f>
        <v>1477.608475</v>
      </c>
      <c r="K3302" s="16" t="n">
        <f aca="false">IF(Data_Clean!P3302="","",Assumptions!$B$15*0.5^(Data_Clean!P3302/Assumptions!$B$20))</f>
        <v>24.3675718906871</v>
      </c>
      <c r="L3302" s="16" t="n">
        <f aca="false">Assumptions!$B$16*MIN(1,LN(1+Data_Clean!Q3302)/LN(1+Assumptions!$B$21))</f>
        <v>16.230151259145</v>
      </c>
      <c r="M3302" s="16" t="n">
        <f aca="false">Assumptions!$B$17*(0.6*MIN(1,Data_Clean!R3302/Assumptions!$B$22)+0.4*IF(Data_Clean!S3302="",0,Data_Clean!S3302))</f>
        <v>8.55</v>
      </c>
      <c r="N3302" s="16" t="n">
        <f aca="false">Assumptions!$B$18*MIN(1,(Data_Clean!F3302-1)/Assumptions!$B$23)</f>
        <v>15</v>
      </c>
      <c r="O3302" s="16" t="n">
        <f aca="false">Assumptions!$B$19*(0.4*IF(Data_Clean!E3302="",0,MIN(1,Data_Clean!E3302/12/Assumptions!$B$24))+0.35*IF(Data_Clean!D3302="Y",1,0)+0.25*(1-MIN(Data_Clean!T3302,3)/3))/IF(Data_Clean!E3302="",0.6,1)</f>
        <v>15</v>
      </c>
      <c r="P3302" s="16" t="n">
        <f aca="false">SUM(K3302:O3302)/(Assumptions!$D$5-IF(K3302="",Assumptions!$B$15,0))*100</f>
        <v>79.1477231498321</v>
      </c>
      <c r="Q3302" s="7" t="str">
        <f aca="false">IF(J3302&gt;=Assumptions!$B$26,"High",IF(J3302&gt;=Assumptions!$B$27,"Mid","Low"))</f>
        <v>Mid</v>
      </c>
      <c r="R3302" s="7" t="str">
        <f aca="false">IF(P3302&gt;=Assumptions!$B$28,"High",IF(P3302&gt;=Assumptions!$B$29,"Mid","Low"))</f>
        <v>High</v>
      </c>
      <c r="S3302" s="7" t="str">
        <f aca="false">INDEX(Assumptions!$B$33:$B$41,MATCH(Q3302&amp;"|"&amp;R3302,Assumptions!$A$33:$A$41,0))</f>
        <v>Engaged Builders</v>
      </c>
      <c r="T3302" s="7" t="n">
        <f aca="false">IF(ISNUMBER(Data_Clean!V3302),J3302*Data_Clean!V3302,0)</f>
        <v>23.7894964475</v>
      </c>
    </row>
    <row r="3303" customFormat="false" ht="15" hidden="false" customHeight="false" outlineLevel="0" collapsed="false">
      <c r="A3303" s="15" t="str">
        <f aca="false">Data_Clean!A3303</f>
        <v>CX103299</v>
      </c>
      <c r="B3303" s="14" t="n">
        <f aca="false">Data_Clean!G3303*Assumptions!$B$5</f>
        <v>60.0325</v>
      </c>
      <c r="C3303" s="14" t="n">
        <f aca="false">IF(Data_Clean!H3303="",0,Data_Clean!H3303)*Assumptions!$B$6</f>
        <v>0</v>
      </c>
      <c r="D3303" s="14" t="n">
        <f aca="false">Data_Clean!I3303*Assumptions!$B$7</f>
        <v>0</v>
      </c>
      <c r="E3303" s="14" t="n">
        <f aca="false">Data_Clean!J3303*Assumptions!$B$8</f>
        <v>0</v>
      </c>
      <c r="F3303" s="14" t="n">
        <f aca="false">Data_Clean!K3303*Assumptions!$B$9</f>
        <v>0</v>
      </c>
      <c r="G3303" s="14" t="n">
        <f aca="false">Data_Clean!L3303*Assumptions!$B$10</f>
        <v>196.2</v>
      </c>
      <c r="H3303" s="14" t="n">
        <f aca="false">IF(OR(Data_Clean!M3303="",Data_Clean!N3303=""),0,Data_Clean!M3303*Data_Clean!N3303/100)*Assumptions!$B$13*Assumptions!$B$11</f>
        <v>0</v>
      </c>
      <c r="I3303" s="14" t="n">
        <f aca="false">Data_Clean!O3303*4*Assumptions!$B$12</f>
        <v>0</v>
      </c>
      <c r="J3303" s="14" t="n">
        <f aca="false">SUM(B3303:I3303)</f>
        <v>256.2325</v>
      </c>
      <c r="K3303" s="16" t="n">
        <f aca="false">IF(Data_Clean!P3303="","",Assumptions!$B$15*0.5^(Data_Clean!P3303/Assumptions!$B$20))</f>
        <v>27.9909897461042</v>
      </c>
      <c r="L3303" s="16" t="n">
        <f aca="false">Assumptions!$B$16*MIN(1,LN(1+Data_Clean!Q3303)/LN(1+Assumptions!$B$21))</f>
        <v>11.2934465146257</v>
      </c>
      <c r="M3303" s="16" t="n">
        <f aca="false">Assumptions!$B$17*(0.6*MIN(1,Data_Clean!R3303/Assumptions!$B$22)+0.4*IF(Data_Clean!S3303="",0,Data_Clean!S3303))</f>
        <v>10.5</v>
      </c>
      <c r="N3303" s="16" t="n">
        <f aca="false">Assumptions!$B$18*MIN(1,(Data_Clean!F3303-1)/Assumptions!$B$23)</f>
        <v>5</v>
      </c>
      <c r="O3303" s="16" t="n">
        <f aca="false">Assumptions!$B$19*(0.4*IF(Data_Clean!E3303="",0,MIN(1,Data_Clean!E3303/12/Assumptions!$B$24))+0.35*IF(Data_Clean!D3303="Y",1,0)+0.25*(1-MIN(Data_Clean!T3303,3)/3))/IF(Data_Clean!E3303="",0.6,1)</f>
        <v>9.75</v>
      </c>
      <c r="P3303" s="16" t="n">
        <f aca="false">SUM(K3303:O3303)/(Assumptions!$D$5-IF(K3303="",Assumptions!$B$15,0))*100</f>
        <v>64.5344362607299</v>
      </c>
      <c r="Q3303" s="7" t="str">
        <f aca="false">IF(J3303&gt;=Assumptions!$B$26,"High",IF(J3303&gt;=Assumptions!$B$27,"Mid","Low"))</f>
        <v>Low</v>
      </c>
      <c r="R3303" s="7" t="str">
        <f aca="false">IF(P3303&gt;=Assumptions!$B$28,"High",IF(P3303&gt;=Assumptions!$B$29,"Mid","Low"))</f>
        <v>Mid</v>
      </c>
      <c r="S3303" s="7" t="str">
        <f aca="false">INDEX(Assumptions!$B$33:$B$41,MATCH(Q3303&amp;"|"&amp;R3303,Assumptions!$A$33:$A$41,0))</f>
        <v>Light Touch</v>
      </c>
      <c r="T3303" s="7" t="n">
        <f aca="false">IF(ISNUMBER(Data_Clean!V3303),J3303*Data_Clean!V3303,0)</f>
        <v>24.9570455</v>
      </c>
    </row>
    <row r="3304" customFormat="false" ht="15" hidden="false" customHeight="false" outlineLevel="0" collapsed="false">
      <c r="A3304" s="15" t="str">
        <f aca="false">Data_Clean!A3304</f>
        <v>CX103300</v>
      </c>
      <c r="B3304" s="14" t="n">
        <f aca="false">Data_Clean!G3304*Assumptions!$B$5</f>
        <v>163.4795</v>
      </c>
      <c r="C3304" s="14" t="n">
        <f aca="false">IF(Data_Clean!H3304="",0,Data_Clean!H3304)*Assumptions!$B$6</f>
        <v>128.01024</v>
      </c>
      <c r="D3304" s="14" t="n">
        <f aca="false">Data_Clean!I3304*Assumptions!$B$7</f>
        <v>0</v>
      </c>
      <c r="E3304" s="14" t="n">
        <f aca="false">Data_Clean!J3304*Assumptions!$B$8</f>
        <v>0</v>
      </c>
      <c r="F3304" s="14" t="n">
        <f aca="false">Data_Clean!K3304*Assumptions!$B$9</f>
        <v>0</v>
      </c>
      <c r="G3304" s="14" t="n">
        <f aca="false">Data_Clean!L3304*Assumptions!$B$10</f>
        <v>0</v>
      </c>
      <c r="H3304" s="14" t="n">
        <f aca="false">IF(OR(Data_Clean!M3304="",Data_Clean!N3304=""),0,Data_Clean!M3304*Data_Clean!N3304/100)*Assumptions!$B$13*Assumptions!$B$11</f>
        <v>116.34</v>
      </c>
      <c r="I3304" s="14" t="n">
        <f aca="false">Data_Clean!O3304*4*Assumptions!$B$12</f>
        <v>24.41808</v>
      </c>
      <c r="J3304" s="14" t="n">
        <f aca="false">SUM(B3304:I3304)</f>
        <v>432.24782</v>
      </c>
      <c r="K3304" s="16" t="n">
        <f aca="false">IF(Data_Clean!P3304="","",Assumptions!$B$15*0.5^(Data_Clean!P3304/Assumptions!$B$20))</f>
        <v>29.3147990530274</v>
      </c>
      <c r="L3304" s="16" t="n">
        <f aca="false">Assumptions!$B$16*MIN(1,LN(1+Data_Clean!Q3304)/LN(1+Assumptions!$B$21))</f>
        <v>13.8963721559302</v>
      </c>
      <c r="M3304" s="16" t="n">
        <f aca="false">Assumptions!$B$17*(0.6*MIN(1,Data_Clean!R3304/Assumptions!$B$22)+0.4*IF(Data_Clean!S3304="",0,Data_Clean!S3304))</f>
        <v>10.95</v>
      </c>
      <c r="N3304" s="16" t="n">
        <f aca="false">Assumptions!$B$18*MIN(1,(Data_Clean!F3304-1)/Assumptions!$B$23)</f>
        <v>10</v>
      </c>
      <c r="O3304" s="16" t="n">
        <f aca="false">Assumptions!$B$19*(0.4*IF(Data_Clean!E3304="",0,MIN(1,Data_Clean!E3304/12/Assumptions!$B$24))+0.35*IF(Data_Clean!D3304="Y",1,0)+0.25*(1-MIN(Data_Clean!T3304,3)/3))/IF(Data_Clean!E3304="",0.6,1)</f>
        <v>5.55</v>
      </c>
      <c r="P3304" s="16" t="n">
        <f aca="false">SUM(K3304:O3304)/(Assumptions!$D$5-IF(K3304="",Assumptions!$B$15,0))*100</f>
        <v>69.7111712089576</v>
      </c>
      <c r="Q3304" s="7" t="str">
        <f aca="false">IF(J3304&gt;=Assumptions!$B$26,"High",IF(J3304&gt;=Assumptions!$B$27,"Mid","Low"))</f>
        <v>Mid</v>
      </c>
      <c r="R3304" s="7" t="str">
        <f aca="false">IF(P3304&gt;=Assumptions!$B$28,"High",IF(P3304&gt;=Assumptions!$B$29,"Mid","Low"))</f>
        <v>Mid</v>
      </c>
      <c r="S3304" s="7" t="str">
        <f aca="false">INDEX(Assumptions!$B$33:$B$41,MATCH(Q3304&amp;"|"&amp;R3304,Assumptions!$A$33:$A$41,0))</f>
        <v>Established Core</v>
      </c>
      <c r="T3304" s="7" t="n">
        <f aca="false">IF(ISNUMBER(Data_Clean!V3304),J3304*Data_Clean!V3304,0)</f>
        <v>58.699253956</v>
      </c>
    </row>
    <row r="3305" customFormat="false" ht="15" hidden="false" customHeight="false" outlineLevel="0" collapsed="false">
      <c r="A3305" s="15" t="str">
        <f aca="false">Data_Clean!A3305</f>
        <v>CX103301</v>
      </c>
      <c r="B3305" s="14" t="n">
        <f aca="false">Data_Clean!G3305*Assumptions!$B$5</f>
        <v>41.947</v>
      </c>
      <c r="C3305" s="14" t="n">
        <f aca="false">IF(Data_Clean!H3305="",0,Data_Clean!H3305)*Assumptions!$B$6</f>
        <v>236.33868</v>
      </c>
      <c r="D3305" s="14" t="n">
        <f aca="false">Data_Clean!I3305*Assumptions!$B$7</f>
        <v>0</v>
      </c>
      <c r="E3305" s="14" t="n">
        <f aca="false">Data_Clean!J3305*Assumptions!$B$8</f>
        <v>0</v>
      </c>
      <c r="F3305" s="14" t="n">
        <f aca="false">Data_Clean!K3305*Assumptions!$B$9</f>
        <v>0</v>
      </c>
      <c r="G3305" s="14" t="n">
        <f aca="false">Data_Clean!L3305*Assumptions!$B$10</f>
        <v>0</v>
      </c>
      <c r="H3305" s="14" t="n">
        <f aca="false">IF(OR(Data_Clean!M3305="",Data_Clean!N3305=""),0,Data_Clean!M3305*Data_Clean!N3305/100)*Assumptions!$B$13*Assumptions!$B$11</f>
        <v>0</v>
      </c>
      <c r="I3305" s="14" t="n">
        <f aca="false">Data_Clean!O3305*4*Assumptions!$B$12</f>
        <v>0</v>
      </c>
      <c r="J3305" s="14" t="n">
        <f aca="false">SUM(B3305:I3305)</f>
        <v>278.28568</v>
      </c>
      <c r="K3305" s="16" t="n">
        <f aca="false">IF(Data_Clean!P3305="","",Assumptions!$B$15*0.5^(Data_Clean!P3305/Assumptions!$B$20))</f>
        <v>19.7926186615934</v>
      </c>
      <c r="L3305" s="16" t="n">
        <f aca="false">Assumptions!$B$16*MIN(1,LN(1+Data_Clean!Q3305)/LN(1+Assumptions!$B$21))</f>
        <v>10.362865626271</v>
      </c>
      <c r="M3305" s="16" t="n">
        <f aca="false">Assumptions!$B$17*(0.6*MIN(1,Data_Clean!R3305/Assumptions!$B$22)+0.4*IF(Data_Clean!S3305="",0,Data_Clean!S3305))</f>
        <v>6.936</v>
      </c>
      <c r="N3305" s="16" t="n">
        <f aca="false">Assumptions!$B$18*MIN(1,(Data_Clean!F3305-1)/Assumptions!$B$23)</f>
        <v>5</v>
      </c>
      <c r="O3305" s="16" t="n">
        <f aca="false">Assumptions!$B$19*(0.4*IF(Data_Clean!E3305="",0,MIN(1,Data_Clean!E3305/12/Assumptions!$B$24))+0.35*IF(Data_Clean!D3305="Y",1,0)+0.25*(1-MIN(Data_Clean!T3305,3)/3))/IF(Data_Clean!E3305="",0.6,1)</f>
        <v>9.75</v>
      </c>
      <c r="P3305" s="16" t="n">
        <f aca="false">SUM(K3305:O3305)/(Assumptions!$D$5-IF(K3305="",Assumptions!$B$15,0))*100</f>
        <v>51.8414842878644</v>
      </c>
      <c r="Q3305" s="7" t="str">
        <f aca="false">IF(J3305&gt;=Assumptions!$B$26,"High",IF(J3305&gt;=Assumptions!$B$27,"Mid","Low"))</f>
        <v>Low</v>
      </c>
      <c r="R3305" s="7" t="str">
        <f aca="false">IF(P3305&gt;=Assumptions!$B$28,"High",IF(P3305&gt;=Assumptions!$B$29,"Mid","Low"))</f>
        <v>Mid</v>
      </c>
      <c r="S3305" s="7" t="str">
        <f aca="false">INDEX(Assumptions!$B$33:$B$41,MATCH(Q3305&amp;"|"&amp;R3305,Assumptions!$A$33:$A$41,0))</f>
        <v>Light Touch</v>
      </c>
      <c r="T3305" s="7" t="n">
        <f aca="false">IF(ISNUMBER(Data_Clean!V3305),J3305*Data_Clean!V3305,0)</f>
        <v>28.886053584</v>
      </c>
    </row>
    <row r="3306" customFormat="false" ht="15" hidden="false" customHeight="false" outlineLevel="0" collapsed="false">
      <c r="A3306" s="15" t="str">
        <f aca="false">Data_Clean!A3306</f>
        <v>CX103302</v>
      </c>
      <c r="B3306" s="14" t="n">
        <f aca="false">Data_Clean!G3306*Assumptions!$B$5</f>
        <v>307.38575</v>
      </c>
      <c r="C3306" s="14" t="n">
        <f aca="false">IF(Data_Clean!H3306="",0,Data_Clean!H3306)*Assumptions!$B$6</f>
        <v>185.79936</v>
      </c>
      <c r="D3306" s="14" t="n">
        <f aca="false">Data_Clean!I3306*Assumptions!$B$7</f>
        <v>321.6</v>
      </c>
      <c r="E3306" s="14" t="n">
        <f aca="false">Data_Clean!J3306*Assumptions!$B$8</f>
        <v>0</v>
      </c>
      <c r="F3306" s="14" t="n">
        <f aca="false">Data_Clean!K3306*Assumptions!$B$9</f>
        <v>3666.3</v>
      </c>
      <c r="G3306" s="14" t="n">
        <f aca="false">Data_Clean!L3306*Assumptions!$B$10</f>
        <v>0</v>
      </c>
      <c r="H3306" s="14" t="n">
        <f aca="false">IF(OR(Data_Clean!M3306="",Data_Clean!N3306=""),0,Data_Clean!M3306*Data_Clean!N3306/100)*Assumptions!$B$13*Assumptions!$B$11</f>
        <v>0</v>
      </c>
      <c r="I3306" s="14" t="n">
        <f aca="false">Data_Clean!O3306*4*Assumptions!$B$12</f>
        <v>0</v>
      </c>
      <c r="J3306" s="14" t="n">
        <f aca="false">SUM(B3306:I3306)</f>
        <v>4481.08511</v>
      </c>
      <c r="K3306" s="16" t="n">
        <f aca="false">IF(Data_Clean!P3306="","",Assumptions!$B$15*0.5^(Data_Clean!P3306/Assumptions!$B$20))</f>
        <v>0.199375115847857</v>
      </c>
      <c r="L3306" s="16" t="n">
        <f aca="false">Assumptions!$B$16*MIN(1,LN(1+Data_Clean!Q3306)/LN(1+Assumptions!$B$21))</f>
        <v>0</v>
      </c>
      <c r="M3306" s="16" t="n">
        <f aca="false">Assumptions!$B$17*(0.6*MIN(1,Data_Clean!R3306/Assumptions!$B$22)+0.4*IF(Data_Clean!S3306="",0,Data_Clean!S3306))</f>
        <v>0</v>
      </c>
      <c r="N3306" s="16" t="n">
        <f aca="false">Assumptions!$B$18*MIN(1,(Data_Clean!F3306-1)/Assumptions!$B$23)</f>
        <v>15</v>
      </c>
      <c r="O3306" s="16" t="n">
        <f aca="false">Assumptions!$B$19*(0.4*IF(Data_Clean!E3306="",0,MIN(1,Data_Clean!E3306/12/Assumptions!$B$24))+0.35*IF(Data_Clean!D3306="Y",1,0)+0.25*(1-MIN(Data_Clean!T3306,3)/3))/IF(Data_Clean!E3306="",0.6,1)</f>
        <v>9.75</v>
      </c>
      <c r="P3306" s="16" t="n">
        <f aca="false">SUM(K3306:O3306)/(Assumptions!$D$5-IF(K3306="",Assumptions!$B$15,0))*100</f>
        <v>24.9493751158479</v>
      </c>
      <c r="Q3306" s="7" t="str">
        <f aca="false">IF(J3306&gt;=Assumptions!$B$26,"High",IF(J3306&gt;=Assumptions!$B$27,"Mid","Low"))</f>
        <v>High</v>
      </c>
      <c r="R3306" s="7" t="str">
        <f aca="false">IF(P3306&gt;=Assumptions!$B$28,"High",IF(P3306&gt;=Assumptions!$B$29,"Mid","Low"))</f>
        <v>Low</v>
      </c>
      <c r="S3306" s="7" t="str">
        <f aca="false">INDEX(Assumptions!$B$33:$B$41,MATCH(Q3306&amp;"|"&amp;R3306,Assumptions!$A$33:$A$41,0))</f>
        <v>Affluent Drifters</v>
      </c>
      <c r="T3306" s="7" t="n">
        <f aca="false">IF(ISNUMBER(Data_Clean!V3306),J3306*Data_Clean!V3306,0)</f>
        <v>1002.866847618</v>
      </c>
    </row>
    <row r="3307" customFormat="false" ht="15" hidden="false" customHeight="false" outlineLevel="0" collapsed="false">
      <c r="A3307" s="15" t="str">
        <f aca="false">Data_Clean!A3307</f>
        <v>CX103303</v>
      </c>
      <c r="B3307" s="14" t="n">
        <f aca="false">Data_Clean!G3307*Assumptions!$B$5</f>
        <v>319.15625</v>
      </c>
      <c r="C3307" s="14" t="n">
        <f aca="false">IF(Data_Clean!H3307="",0,Data_Clean!H3307)*Assumptions!$B$6</f>
        <v>0</v>
      </c>
      <c r="D3307" s="14" t="n">
        <f aca="false">Data_Clean!I3307*Assumptions!$B$7</f>
        <v>0</v>
      </c>
      <c r="E3307" s="14" t="n">
        <f aca="false">Data_Clean!J3307*Assumptions!$B$8</f>
        <v>0</v>
      </c>
      <c r="F3307" s="14" t="n">
        <f aca="false">Data_Clean!K3307*Assumptions!$B$9</f>
        <v>1536.7</v>
      </c>
      <c r="G3307" s="14" t="n">
        <f aca="false">Data_Clean!L3307*Assumptions!$B$10</f>
        <v>0</v>
      </c>
      <c r="H3307" s="14" t="n">
        <f aca="false">IF(OR(Data_Clean!M3307="",Data_Clean!N3307=""),0,Data_Clean!M3307*Data_Clean!N3307/100)*Assumptions!$B$13*Assumptions!$B$11</f>
        <v>0</v>
      </c>
      <c r="I3307" s="14" t="n">
        <f aca="false">Data_Clean!O3307*4*Assumptions!$B$12</f>
        <v>0</v>
      </c>
      <c r="J3307" s="14" t="n">
        <f aca="false">SUM(B3307:I3307)</f>
        <v>1855.85625</v>
      </c>
      <c r="K3307" s="16" t="n">
        <f aca="false">IF(Data_Clean!P3307="","",Assumptions!$B$15*0.5^(Data_Clean!P3307/Assumptions!$B$20))</f>
        <v>24.3675718906871</v>
      </c>
      <c r="L3307" s="16" t="n">
        <f aca="false">Assumptions!$B$16*MIN(1,LN(1+Data_Clean!Q3307)/LN(1+Assumptions!$B$21))</f>
        <v>13.7447072997398</v>
      </c>
      <c r="M3307" s="16" t="n">
        <f aca="false">Assumptions!$B$17*(0.6*MIN(1,Data_Clean!R3307/Assumptions!$B$22)+0.4*IF(Data_Clean!S3307="",0,Data_Clean!S3307))</f>
        <v>4.098</v>
      </c>
      <c r="N3307" s="16" t="n">
        <f aca="false">Assumptions!$B$18*MIN(1,(Data_Clean!F3307-1)/Assumptions!$B$23)</f>
        <v>10</v>
      </c>
      <c r="O3307" s="16" t="n">
        <f aca="false">Assumptions!$B$19*(0.4*IF(Data_Clean!E3307="",0,MIN(1,Data_Clean!E3307/12/Assumptions!$B$24))+0.35*IF(Data_Clean!D3307="Y",1,0)+0.25*(1-MIN(Data_Clean!T3307,3)/3))/IF(Data_Clean!E3307="",0.6,1)</f>
        <v>9.75</v>
      </c>
      <c r="P3307" s="16" t="n">
        <f aca="false">SUM(K3307:O3307)/(Assumptions!$D$5-IF(K3307="",Assumptions!$B$15,0))*100</f>
        <v>61.9602791904268</v>
      </c>
      <c r="Q3307" s="7" t="str">
        <f aca="false">IF(J3307&gt;=Assumptions!$B$26,"High",IF(J3307&gt;=Assumptions!$B$27,"Mid","Low"))</f>
        <v>High</v>
      </c>
      <c r="R3307" s="7" t="str">
        <f aca="false">IF(P3307&gt;=Assumptions!$B$28,"High",IF(P3307&gt;=Assumptions!$B$29,"Mid","Low"))</f>
        <v>Mid</v>
      </c>
      <c r="S3307" s="7" t="str">
        <f aca="false">INDEX(Assumptions!$B$33:$B$41,MATCH(Q3307&amp;"|"&amp;R3307,Assumptions!$A$33:$A$41,0))</f>
        <v>Established Core</v>
      </c>
      <c r="T3307" s="7" t="n">
        <f aca="false">IF(ISNUMBER(Data_Clean!V3307),J3307*Data_Clean!V3307,0)</f>
        <v>110.23786125</v>
      </c>
    </row>
    <row r="3308" customFormat="false" ht="15" hidden="false" customHeight="false" outlineLevel="0" collapsed="false">
      <c r="A3308" s="15" t="str">
        <f aca="false">Data_Clean!A3308</f>
        <v>CX103304</v>
      </c>
      <c r="B3308" s="14" t="n">
        <f aca="false">Data_Clean!G3308*Assumptions!$B$5</f>
        <v>109.0715</v>
      </c>
      <c r="C3308" s="14" t="n">
        <f aca="false">IF(Data_Clean!H3308="",0,Data_Clean!H3308)*Assumptions!$B$6</f>
        <v>0</v>
      </c>
      <c r="D3308" s="14" t="n">
        <f aca="false">Data_Clean!I3308*Assumptions!$B$7</f>
        <v>0</v>
      </c>
      <c r="E3308" s="14" t="n">
        <f aca="false">Data_Clean!J3308*Assumptions!$B$8</f>
        <v>0</v>
      </c>
      <c r="F3308" s="14" t="n">
        <f aca="false">Data_Clean!K3308*Assumptions!$B$9</f>
        <v>2086.7</v>
      </c>
      <c r="G3308" s="14" t="n">
        <f aca="false">Data_Clean!L3308*Assumptions!$B$10</f>
        <v>592.65</v>
      </c>
      <c r="H3308" s="14" t="n">
        <f aca="false">IF(OR(Data_Clean!M3308="",Data_Clean!N3308=""),0,Data_Clean!M3308*Data_Clean!N3308/100)*Assumptions!$B$13*Assumptions!$B$11</f>
        <v>0</v>
      </c>
      <c r="I3308" s="14" t="n">
        <f aca="false">Data_Clean!O3308*4*Assumptions!$B$12</f>
        <v>0</v>
      </c>
      <c r="J3308" s="14" t="n">
        <f aca="false">SUM(B3308:I3308)</f>
        <v>2788.4215</v>
      </c>
      <c r="K3308" s="16" t="n">
        <f aca="false">IF(Data_Clean!P3308="","",Assumptions!$B$15*0.5^(Data_Clean!P3308/Assumptions!$B$20))</f>
        <v>19.3405546265937</v>
      </c>
      <c r="L3308" s="16" t="n">
        <f aca="false">Assumptions!$B$16*MIN(1,LN(1+Data_Clean!Q3308)/LN(1+Assumptions!$B$21))</f>
        <v>16.1441621526288</v>
      </c>
      <c r="M3308" s="16" t="n">
        <f aca="false">Assumptions!$B$17*(0.6*MIN(1,Data_Clean!R3308/Assumptions!$B$22)+0.4*IF(Data_Clean!S3308="",0,Data_Clean!S3308))</f>
        <v>3.336</v>
      </c>
      <c r="N3308" s="16" t="n">
        <f aca="false">Assumptions!$B$18*MIN(1,(Data_Clean!F3308-1)/Assumptions!$B$23)</f>
        <v>10</v>
      </c>
      <c r="O3308" s="16" t="n">
        <f aca="false">Assumptions!$B$19*(0.4*IF(Data_Clean!E3308="",0,MIN(1,Data_Clean!E3308/12/Assumptions!$B$24))+0.35*IF(Data_Clean!D3308="Y",1,0)+0.25*(1-MIN(Data_Clean!T3308,3)/3))/IF(Data_Clean!E3308="",0.6,1)</f>
        <v>12.85</v>
      </c>
      <c r="P3308" s="16" t="n">
        <f aca="false">SUM(K3308:O3308)/(Assumptions!$D$5-IF(K3308="",Assumptions!$B$15,0))*100</f>
        <v>61.6707167792225</v>
      </c>
      <c r="Q3308" s="7" t="str">
        <f aca="false">IF(J3308&gt;=Assumptions!$B$26,"High",IF(J3308&gt;=Assumptions!$B$27,"Mid","Low"))</f>
        <v>High</v>
      </c>
      <c r="R3308" s="7" t="str">
        <f aca="false">IF(P3308&gt;=Assumptions!$B$28,"High",IF(P3308&gt;=Assumptions!$B$29,"Mid","Low"))</f>
        <v>Mid</v>
      </c>
      <c r="S3308" s="7" t="str">
        <f aca="false">INDEX(Assumptions!$B$33:$B$41,MATCH(Q3308&amp;"|"&amp;R3308,Assumptions!$A$33:$A$41,0))</f>
        <v>Established Core</v>
      </c>
      <c r="T3308" s="7" t="n">
        <f aca="false">IF(ISNUMBER(Data_Clean!V3308),J3308*Data_Clean!V3308,0)</f>
        <v>90.62369875</v>
      </c>
    </row>
    <row r="3309" customFormat="false" ht="15" hidden="false" customHeight="false" outlineLevel="0" collapsed="false">
      <c r="A3309" s="15" t="str">
        <f aca="false">Data_Clean!A3309</f>
        <v>CX103305</v>
      </c>
      <c r="B3309" s="14" t="n">
        <f aca="false">Data_Clean!G3309*Assumptions!$B$5</f>
        <v>71.1635</v>
      </c>
      <c r="C3309" s="14" t="n">
        <f aca="false">IF(Data_Clean!H3309="",0,Data_Clean!H3309)*Assumptions!$B$6</f>
        <v>249.95016</v>
      </c>
      <c r="D3309" s="14" t="n">
        <f aca="false">Data_Clean!I3309*Assumptions!$B$7</f>
        <v>0</v>
      </c>
      <c r="E3309" s="14" t="n">
        <f aca="false">Data_Clean!J3309*Assumptions!$B$8</f>
        <v>0</v>
      </c>
      <c r="F3309" s="14" t="n">
        <f aca="false">Data_Clean!K3309*Assumptions!$B$9</f>
        <v>0</v>
      </c>
      <c r="G3309" s="14" t="n">
        <f aca="false">Data_Clean!L3309*Assumptions!$B$10</f>
        <v>0</v>
      </c>
      <c r="H3309" s="14" t="n">
        <f aca="false">IF(OR(Data_Clean!M3309="",Data_Clean!N3309=""),0,Data_Clean!M3309*Data_Clean!N3309/100)*Assumptions!$B$13*Assumptions!$B$11</f>
        <v>194.04</v>
      </c>
      <c r="I3309" s="14" t="n">
        <f aca="false">Data_Clean!O3309*4*Assumptions!$B$12</f>
        <v>19.20432</v>
      </c>
      <c r="J3309" s="14" t="n">
        <f aca="false">SUM(B3309:I3309)</f>
        <v>534.35798</v>
      </c>
      <c r="K3309" s="16" t="n">
        <f aca="false">IF(Data_Clean!P3309="","",Assumptions!$B$15*0.5^(Data_Clean!P3309/Assumptions!$B$20))</f>
        <v>22.735748497656</v>
      </c>
      <c r="L3309" s="16" t="n">
        <f aca="false">Assumptions!$B$16*MIN(1,LN(1+Data_Clean!Q3309)/LN(1+Assumptions!$B$21))</f>
        <v>12.0537864630054</v>
      </c>
      <c r="M3309" s="16" t="n">
        <f aca="false">Assumptions!$B$17*(0.6*MIN(1,Data_Clean!R3309/Assumptions!$B$22)+0.4*IF(Data_Clean!S3309="",0,Data_Clean!S3309))</f>
        <v>13.2</v>
      </c>
      <c r="N3309" s="16" t="n">
        <f aca="false">Assumptions!$B$18*MIN(1,(Data_Clean!F3309-1)/Assumptions!$B$23)</f>
        <v>10</v>
      </c>
      <c r="O3309" s="16" t="n">
        <f aca="false">Assumptions!$B$19*(0.4*IF(Data_Clean!E3309="",0,MIN(1,Data_Clean!E3309/12/Assumptions!$B$24))+0.35*IF(Data_Clean!D3309="Y",1,0)+0.25*(1-MIN(Data_Clean!T3309,3)/3))/IF(Data_Clean!E3309="",0.6,1)</f>
        <v>6.1</v>
      </c>
      <c r="P3309" s="16" t="n">
        <f aca="false">SUM(K3309:O3309)/(Assumptions!$D$5-IF(K3309="",Assumptions!$B$15,0))*100</f>
        <v>64.0895349606614</v>
      </c>
      <c r="Q3309" s="7" t="str">
        <f aca="false">IF(J3309&gt;=Assumptions!$B$26,"High",IF(J3309&gt;=Assumptions!$B$27,"Mid","Low"))</f>
        <v>Mid</v>
      </c>
      <c r="R3309" s="7" t="str">
        <f aca="false">IF(P3309&gt;=Assumptions!$B$28,"High",IF(P3309&gt;=Assumptions!$B$29,"Mid","Low"))</f>
        <v>Mid</v>
      </c>
      <c r="S3309" s="7" t="str">
        <f aca="false">INDEX(Assumptions!$B$33:$B$41,MATCH(Q3309&amp;"|"&amp;R3309,Assumptions!$A$33:$A$41,0))</f>
        <v>Established Core</v>
      </c>
      <c r="T3309" s="7" t="n">
        <f aca="false">IF(ISNUMBER(Data_Clean!V3309),J3309*Data_Clean!V3309,0)</f>
        <v>56.428202688</v>
      </c>
    </row>
    <row r="3310" customFormat="false" ht="15" hidden="false" customHeight="false" outlineLevel="0" collapsed="false">
      <c r="A3310" s="15" t="str">
        <f aca="false">Data_Clean!A3310</f>
        <v>CX103306</v>
      </c>
      <c r="B3310" s="14" t="n">
        <f aca="false">Data_Clean!G3310*Assumptions!$B$5</f>
        <v>39.88075</v>
      </c>
      <c r="C3310" s="14" t="n">
        <f aca="false">IF(Data_Clean!H3310="",0,Data_Clean!H3310)*Assumptions!$B$6</f>
        <v>0</v>
      </c>
      <c r="D3310" s="14" t="n">
        <f aca="false">Data_Clean!I3310*Assumptions!$B$7</f>
        <v>0</v>
      </c>
      <c r="E3310" s="14" t="n">
        <f aca="false">Data_Clean!J3310*Assumptions!$B$8</f>
        <v>0</v>
      </c>
      <c r="F3310" s="14" t="n">
        <f aca="false">Data_Clean!K3310*Assumptions!$B$9</f>
        <v>0</v>
      </c>
      <c r="G3310" s="14" t="n">
        <f aca="false">Data_Clean!L3310*Assumptions!$B$10</f>
        <v>416.25</v>
      </c>
      <c r="H3310" s="14" t="n">
        <f aca="false">IF(OR(Data_Clean!M3310="",Data_Clean!N3310=""),0,Data_Clean!M3310*Data_Clean!N3310/100)*Assumptions!$B$13*Assumptions!$B$11</f>
        <v>0</v>
      </c>
      <c r="I3310" s="14" t="n">
        <f aca="false">Data_Clean!O3310*4*Assumptions!$B$12</f>
        <v>0</v>
      </c>
      <c r="J3310" s="14" t="n">
        <f aca="false">SUM(B3310:I3310)</f>
        <v>456.13075</v>
      </c>
      <c r="K3310" s="16" t="n">
        <f aca="false">IF(Data_Clean!P3310="","",Assumptions!$B$15*0.5^(Data_Clean!P3310/Assumptions!$B$20))</f>
        <v>19.3405546265937</v>
      </c>
      <c r="L3310" s="16" t="n">
        <f aca="false">Assumptions!$B$16*MIN(1,LN(1+Data_Clean!Q3310)/LN(1+Assumptions!$B$21))</f>
        <v>12.6966447294858</v>
      </c>
      <c r="M3310" s="16" t="n">
        <f aca="false">Assumptions!$B$17*(0.6*MIN(1,Data_Clean!R3310/Assumptions!$B$22)+0.4*IF(Data_Clean!S3310="",0,Data_Clean!S3310))</f>
        <v>8.478</v>
      </c>
      <c r="N3310" s="16" t="n">
        <f aca="false">Assumptions!$B$18*MIN(1,(Data_Clean!F3310-1)/Assumptions!$B$23)</f>
        <v>5</v>
      </c>
      <c r="O3310" s="16" t="n">
        <f aca="false">Assumptions!$B$19*(0.4*IF(Data_Clean!E3310="",0,MIN(1,Data_Clean!E3310/12/Assumptions!$B$24))+0.35*IF(Data_Clean!D3310="Y",1,0)+0.25*(1-MIN(Data_Clean!T3310,3)/3))/IF(Data_Clean!E3310="",0.6,1)</f>
        <v>10</v>
      </c>
      <c r="P3310" s="16" t="n">
        <f aca="false">SUM(K3310:O3310)/(Assumptions!$D$5-IF(K3310="",Assumptions!$B$15,0))*100</f>
        <v>55.5151993560794</v>
      </c>
      <c r="Q3310" s="7" t="str">
        <f aca="false">IF(J3310&gt;=Assumptions!$B$26,"High",IF(J3310&gt;=Assumptions!$B$27,"Mid","Low"))</f>
        <v>Mid</v>
      </c>
      <c r="R3310" s="7" t="str">
        <f aca="false">IF(P3310&gt;=Assumptions!$B$28,"High",IF(P3310&gt;=Assumptions!$B$29,"Mid","Low"))</f>
        <v>Mid</v>
      </c>
      <c r="S3310" s="7" t="str">
        <f aca="false">INDEX(Assumptions!$B$33:$B$41,MATCH(Q3310&amp;"|"&amp;R3310,Assumptions!$A$33:$A$41,0))</f>
        <v>Established Core</v>
      </c>
      <c r="T3310" s="7" t="n">
        <f aca="false">IF(ISNUMBER(Data_Clean!V3310),J3310*Data_Clean!V3310,0)</f>
        <v>18.108390775</v>
      </c>
    </row>
    <row r="3311" customFormat="false" ht="15" hidden="false" customHeight="false" outlineLevel="0" collapsed="false">
      <c r="A3311" s="15" t="str">
        <f aca="false">Data_Clean!A3311</f>
        <v>CX103307</v>
      </c>
      <c r="B3311" s="14" t="n">
        <f aca="false">Data_Clean!G3311*Assumptions!$B$5</f>
        <v>41.39675</v>
      </c>
      <c r="C3311" s="14" t="n">
        <f aca="false">IF(Data_Clean!H3311="",0,Data_Clean!H3311)*Assumptions!$B$6</f>
        <v>69.76416</v>
      </c>
      <c r="D3311" s="14" t="n">
        <f aca="false">Data_Clean!I3311*Assumptions!$B$7</f>
        <v>0</v>
      </c>
      <c r="E3311" s="14" t="n">
        <f aca="false">Data_Clean!J3311*Assumptions!$B$8</f>
        <v>0</v>
      </c>
      <c r="F3311" s="14" t="n">
        <f aca="false">Data_Clean!K3311*Assumptions!$B$9</f>
        <v>1508.1</v>
      </c>
      <c r="G3311" s="14" t="n">
        <f aca="false">Data_Clean!L3311*Assumptions!$B$10</f>
        <v>0</v>
      </c>
      <c r="H3311" s="14" t="n">
        <f aca="false">IF(OR(Data_Clean!M3311="",Data_Clean!N3311=""),0,Data_Clean!M3311*Data_Clean!N3311/100)*Assumptions!$B$13*Assumptions!$B$11</f>
        <v>0</v>
      </c>
      <c r="I3311" s="14" t="n">
        <f aca="false">Data_Clean!O3311*4*Assumptions!$B$12</f>
        <v>0</v>
      </c>
      <c r="J3311" s="14" t="n">
        <f aca="false">SUM(B3311:I3311)</f>
        <v>1619.26091</v>
      </c>
      <c r="K3311" s="16" t="n">
        <f aca="false">IF(Data_Clean!P3311="","",Assumptions!$B$15*0.5^(Data_Clean!P3311/Assumptions!$B$20))</f>
        <v>5.18217329987916</v>
      </c>
      <c r="L3311" s="16" t="n">
        <f aca="false">Assumptions!$B$16*MIN(1,LN(1+Data_Clean!Q3311)/LN(1+Assumptions!$B$21))</f>
        <v>9.16313819982653</v>
      </c>
      <c r="M3311" s="16" t="n">
        <f aca="false">Assumptions!$B$17*(0.6*MIN(1,Data_Clean!R3311/Assumptions!$B$22)+0.4*IF(Data_Clean!S3311="",0,Data_Clean!S3311))</f>
        <v>9.492</v>
      </c>
      <c r="N3311" s="16" t="n">
        <f aca="false">Assumptions!$B$18*MIN(1,(Data_Clean!F3311-1)/Assumptions!$B$23)</f>
        <v>10</v>
      </c>
      <c r="O3311" s="16" t="n">
        <f aca="false">Assumptions!$B$19*(0.4*IF(Data_Clean!E3311="",0,MIN(1,Data_Clean!E3311/12/Assumptions!$B$24))+0.35*IF(Data_Clean!D3311="Y",1,0)+0.25*(1-MIN(Data_Clean!T3311,3)/3))/IF(Data_Clean!E3311="",0.6,1)</f>
        <v>12.5</v>
      </c>
      <c r="P3311" s="16" t="n">
        <f aca="false">SUM(K3311:O3311)/(Assumptions!$D$5-IF(K3311="",Assumptions!$B$15,0))*100</f>
        <v>46.3373114997057</v>
      </c>
      <c r="Q3311" s="7" t="str">
        <f aca="false">IF(J3311&gt;=Assumptions!$B$26,"High",IF(J3311&gt;=Assumptions!$B$27,"Mid","Low"))</f>
        <v>High</v>
      </c>
      <c r="R3311" s="7" t="str">
        <f aca="false">IF(P3311&gt;=Assumptions!$B$28,"High",IF(P3311&gt;=Assumptions!$B$29,"Mid","Low"))</f>
        <v>Low</v>
      </c>
      <c r="S3311" s="7" t="str">
        <f aca="false">INDEX(Assumptions!$B$33:$B$41,MATCH(Q3311&amp;"|"&amp;R3311,Assumptions!$A$33:$A$41,0))</f>
        <v>Affluent Drifters</v>
      </c>
      <c r="T3311" s="7" t="n">
        <f aca="false">IF(ISNUMBER(Data_Clean!V3311),J3311*Data_Clean!V3311,0)</f>
        <v>344.092943375</v>
      </c>
    </row>
    <row r="3312" customFormat="false" ht="15" hidden="false" customHeight="false" outlineLevel="0" collapsed="false">
      <c r="A3312" s="15" t="str">
        <f aca="false">Data_Clean!A3312</f>
        <v>CX103308</v>
      </c>
      <c r="B3312" s="14" t="n">
        <f aca="false">Data_Clean!G3312*Assumptions!$B$5</f>
        <v>161.7405</v>
      </c>
      <c r="C3312" s="14" t="n">
        <f aca="false">IF(Data_Clean!H3312="",0,Data_Clean!H3312)*Assumptions!$B$6</f>
        <v>0</v>
      </c>
      <c r="D3312" s="14" t="n">
        <f aca="false">Data_Clean!I3312*Assumptions!$B$7</f>
        <v>0</v>
      </c>
      <c r="E3312" s="14" t="n">
        <f aca="false">Data_Clean!J3312*Assumptions!$B$8</f>
        <v>0</v>
      </c>
      <c r="F3312" s="14" t="n">
        <f aca="false">Data_Clean!K3312*Assumptions!$B$9</f>
        <v>2129.6</v>
      </c>
      <c r="G3312" s="14" t="n">
        <f aca="false">Data_Clean!L3312*Assumptions!$B$10</f>
        <v>0</v>
      </c>
      <c r="H3312" s="14" t="n">
        <f aca="false">IF(OR(Data_Clean!M3312="",Data_Clean!N3312=""),0,Data_Clean!M3312*Data_Clean!N3312/100)*Assumptions!$B$13*Assumptions!$B$11</f>
        <v>0</v>
      </c>
      <c r="I3312" s="14" t="n">
        <f aca="false">Data_Clean!O3312*4*Assumptions!$B$12</f>
        <v>0</v>
      </c>
      <c r="J3312" s="14" t="n">
        <f aca="false">SUM(B3312:I3312)</f>
        <v>2291.3405</v>
      </c>
      <c r="K3312" s="16" t="n">
        <f aca="false">IF(Data_Clean!P3312="","",Assumptions!$B$15*0.5^(Data_Clean!P3312/Assumptions!$B$20))</f>
        <v>24.9371368842836</v>
      </c>
      <c r="L3312" s="16" t="n">
        <f aca="false">Assumptions!$B$16*MIN(1,LN(1+Data_Clean!Q3312)/LN(1+Assumptions!$B$21))</f>
        <v>11.8154173628685</v>
      </c>
      <c r="M3312" s="16" t="n">
        <f aca="false">Assumptions!$B$17*(0.6*MIN(1,Data_Clean!R3312/Assumptions!$B$22)+0.4*IF(Data_Clean!S3312="",0,Data_Clean!S3312))</f>
        <v>9.612</v>
      </c>
      <c r="N3312" s="16" t="n">
        <f aca="false">Assumptions!$B$18*MIN(1,(Data_Clean!F3312-1)/Assumptions!$B$23)</f>
        <v>10</v>
      </c>
      <c r="O3312" s="16" t="n">
        <f aca="false">Assumptions!$B$19*(0.4*IF(Data_Clean!E3312="",0,MIN(1,Data_Clean!E3312/12/Assumptions!$B$24))+0.35*IF(Data_Clean!D3312="Y",1,0)+0.25*(1-MIN(Data_Clean!T3312,3)/3))/IF(Data_Clean!E3312="",0.6,1)</f>
        <v>5.95</v>
      </c>
      <c r="P3312" s="16" t="n">
        <f aca="false">SUM(K3312:O3312)/(Assumptions!$D$5-IF(K3312="",Assumptions!$B$15,0))*100</f>
        <v>62.3145542471521</v>
      </c>
      <c r="Q3312" s="7" t="str">
        <f aca="false">IF(J3312&gt;=Assumptions!$B$26,"High",IF(J3312&gt;=Assumptions!$B$27,"Mid","Low"))</f>
        <v>High</v>
      </c>
      <c r="R3312" s="7" t="str">
        <f aca="false">IF(P3312&gt;=Assumptions!$B$28,"High",IF(P3312&gt;=Assumptions!$B$29,"Mid","Low"))</f>
        <v>Mid</v>
      </c>
      <c r="S3312" s="7" t="str">
        <f aca="false">INDEX(Assumptions!$B$33:$B$41,MATCH(Q3312&amp;"|"&amp;R3312,Assumptions!$A$33:$A$41,0))</f>
        <v>Established Core</v>
      </c>
      <c r="T3312" s="7" t="n">
        <f aca="false">IF(ISNUMBER(Data_Clean!V3312),J3312*Data_Clean!V3312,0)</f>
        <v>255.7135998</v>
      </c>
    </row>
    <row r="3313" customFormat="false" ht="15" hidden="false" customHeight="false" outlineLevel="0" collapsed="false">
      <c r="A3313" s="15" t="str">
        <f aca="false">Data_Clean!A3313</f>
        <v>CX103309</v>
      </c>
      <c r="B3313" s="14" t="n">
        <f aca="false">Data_Clean!G3313*Assumptions!$B$5</f>
        <v>6.52375</v>
      </c>
      <c r="C3313" s="14" t="n">
        <f aca="false">IF(Data_Clean!H3313="",0,Data_Clean!H3313)*Assumptions!$B$6</f>
        <v>166.4436</v>
      </c>
      <c r="D3313" s="14" t="n">
        <f aca="false">Data_Clean!I3313*Assumptions!$B$7</f>
        <v>0</v>
      </c>
      <c r="E3313" s="14" t="n">
        <f aca="false">Data_Clean!J3313*Assumptions!$B$8</f>
        <v>0</v>
      </c>
      <c r="F3313" s="14" t="n">
        <f aca="false">Data_Clean!K3313*Assumptions!$B$9</f>
        <v>0</v>
      </c>
      <c r="G3313" s="14" t="n">
        <f aca="false">Data_Clean!L3313*Assumptions!$B$10</f>
        <v>0</v>
      </c>
      <c r="H3313" s="14" t="n">
        <f aca="false">IF(OR(Data_Clean!M3313="",Data_Clean!N3313=""),0,Data_Clean!M3313*Data_Clean!N3313/100)*Assumptions!$B$13*Assumptions!$B$11</f>
        <v>104.148</v>
      </c>
      <c r="I3313" s="14" t="n">
        <f aca="false">Data_Clean!O3313*4*Assumptions!$B$12</f>
        <v>0</v>
      </c>
      <c r="J3313" s="14" t="n">
        <f aca="false">SUM(B3313:I3313)</f>
        <v>277.11535</v>
      </c>
      <c r="K3313" s="16" t="n">
        <f aca="false">IF(Data_Clean!P3313="","",Assumptions!$B$15*0.5^(Data_Clean!P3313/Assumptions!$B$20))</f>
        <v>0.0160667721634955</v>
      </c>
      <c r="L3313" s="16" t="n">
        <f aca="false">Assumptions!$B$16*MIN(1,LN(1+Data_Clean!Q3313)/LN(1+Assumptions!$B$21))</f>
        <v>0</v>
      </c>
      <c r="M3313" s="16" t="n">
        <f aca="false">Assumptions!$B$17*(0.6*MIN(1,Data_Clean!R3313/Assumptions!$B$22)+0.4*IF(Data_Clean!S3313="",0,Data_Clean!S3313))</f>
        <v>0</v>
      </c>
      <c r="N3313" s="16" t="n">
        <f aca="false">Assumptions!$B$18*MIN(1,(Data_Clean!F3313-1)/Assumptions!$B$23)</f>
        <v>10</v>
      </c>
      <c r="O3313" s="16" t="n">
        <f aca="false">Assumptions!$B$19*(0.4*IF(Data_Clean!E3313="",0,MIN(1,Data_Clean!E3313/12/Assumptions!$B$24))+0.35*IF(Data_Clean!D3313="Y",1,0)+0.25*(1-MIN(Data_Clean!T3313,3)/3))/IF(Data_Clean!E3313="",0.6,1)</f>
        <v>3.9</v>
      </c>
      <c r="P3313" s="16" t="n">
        <f aca="false">SUM(K3313:O3313)/(Assumptions!$D$5-IF(K3313="",Assumptions!$B$15,0))*100</f>
        <v>13.9160667721635</v>
      </c>
      <c r="Q3313" s="7" t="str">
        <f aca="false">IF(J3313&gt;=Assumptions!$B$26,"High",IF(J3313&gt;=Assumptions!$B$27,"Mid","Low"))</f>
        <v>Low</v>
      </c>
      <c r="R3313" s="7" t="str">
        <f aca="false">IF(P3313&gt;=Assumptions!$B$28,"High",IF(P3313&gt;=Assumptions!$B$29,"Mid","Low"))</f>
        <v>Low</v>
      </c>
      <c r="S3313" s="7" t="str">
        <f aca="false">INDEX(Assumptions!$B$33:$B$41,MATCH(Q3313&amp;"|"&amp;R3313,Assumptions!$A$33:$A$41,0))</f>
        <v>Dormant &amp; Low Value</v>
      </c>
      <c r="T3313" s="7" t="n">
        <f aca="false">IF(ISNUMBER(Data_Clean!V3313),J3313*Data_Clean!V3313,0)</f>
        <v>116.16675472</v>
      </c>
    </row>
    <row r="3314" customFormat="false" ht="15" hidden="false" customHeight="false" outlineLevel="0" collapsed="false">
      <c r="A3314" s="15" t="str">
        <f aca="false">Data_Clean!A3314</f>
        <v>CX103310</v>
      </c>
      <c r="B3314" s="14" t="n">
        <f aca="false">Data_Clean!G3314*Assumptions!$B$5</f>
        <v>226.93825</v>
      </c>
      <c r="C3314" s="14" t="n">
        <f aca="false">IF(Data_Clean!H3314="",0,Data_Clean!H3314)*Assumptions!$B$6</f>
        <v>66.25884</v>
      </c>
      <c r="D3314" s="14" t="n">
        <f aca="false">Data_Clean!I3314*Assumptions!$B$7</f>
        <v>0</v>
      </c>
      <c r="E3314" s="14" t="n">
        <f aca="false">Data_Clean!J3314*Assumptions!$B$8</f>
        <v>0</v>
      </c>
      <c r="F3314" s="14" t="n">
        <f aca="false">Data_Clean!K3314*Assumptions!$B$9</f>
        <v>0</v>
      </c>
      <c r="G3314" s="14" t="n">
        <f aca="false">Data_Clean!L3314*Assumptions!$B$10</f>
        <v>1197.9</v>
      </c>
      <c r="H3314" s="14" t="n">
        <f aca="false">IF(OR(Data_Clean!M3314="",Data_Clean!N3314=""),0,Data_Clean!M3314*Data_Clean!N3314/100)*Assumptions!$B$13*Assumptions!$B$11</f>
        <v>280.512</v>
      </c>
      <c r="I3314" s="14" t="n">
        <f aca="false">Data_Clean!O3314*4*Assumptions!$B$12</f>
        <v>11.9664</v>
      </c>
      <c r="J3314" s="14" t="n">
        <f aca="false">SUM(B3314:I3314)</f>
        <v>1783.57549</v>
      </c>
      <c r="K3314" s="16" t="n">
        <f aca="false">IF(Data_Clean!P3314="","",Assumptions!$B$15*0.5^(Data_Clean!P3314/Assumptions!$B$20))</f>
        <v>28.6452481173125</v>
      </c>
      <c r="L3314" s="16" t="n">
        <f aca="false">Assumptions!$B$16*MIN(1,LN(1+Data_Clean!Q3314)/LN(1+Assumptions!$B$21))</f>
        <v>14.5815690999133</v>
      </c>
      <c r="M3314" s="16" t="n">
        <f aca="false">Assumptions!$B$17*(0.6*MIN(1,Data_Clean!R3314/Assumptions!$B$22)+0.4*IF(Data_Clean!S3314="",0,Data_Clean!S3314))</f>
        <v>10.596</v>
      </c>
      <c r="N3314" s="16" t="n">
        <f aca="false">Assumptions!$B$18*MIN(1,(Data_Clean!F3314-1)/Assumptions!$B$23)</f>
        <v>15</v>
      </c>
      <c r="O3314" s="16" t="n">
        <f aca="false">Assumptions!$B$19*(0.4*IF(Data_Clean!E3314="",0,MIN(1,Data_Clean!E3314/12/Assumptions!$B$24))+0.35*IF(Data_Clean!D3314="Y",1,0)+0.25*(1-MIN(Data_Clean!T3314,3)/3))/IF(Data_Clean!E3314="",0.6,1)</f>
        <v>13.85</v>
      </c>
      <c r="P3314" s="16" t="n">
        <f aca="false">SUM(K3314:O3314)/(Assumptions!$D$5-IF(K3314="",Assumptions!$B$15,0))*100</f>
        <v>82.6728172172257</v>
      </c>
      <c r="Q3314" s="7" t="str">
        <f aca="false">IF(J3314&gt;=Assumptions!$B$26,"High",IF(J3314&gt;=Assumptions!$B$27,"Mid","Low"))</f>
        <v>High</v>
      </c>
      <c r="R3314" s="7" t="str">
        <f aca="false">IF(P3314&gt;=Assumptions!$B$28,"High",IF(P3314&gt;=Assumptions!$B$29,"Mid","Low"))</f>
        <v>High</v>
      </c>
      <c r="S3314" s="7" t="str">
        <f aca="false">INDEX(Assumptions!$B$33:$B$41,MATCH(Q3314&amp;"|"&amp;R3314,Assumptions!$A$33:$A$41,0))</f>
        <v>Premier Advocates</v>
      </c>
      <c r="T3314" s="7" t="n">
        <f aca="false">IF(ISNUMBER(Data_Clean!V3314),J3314*Data_Clean!V3314,0)</f>
        <v>31.034213526</v>
      </c>
    </row>
    <row r="3315" customFormat="false" ht="15" hidden="false" customHeight="false" outlineLevel="0" collapsed="false">
      <c r="A3315" s="15" t="str">
        <f aca="false">Data_Clean!A3315</f>
        <v>CX103311</v>
      </c>
      <c r="B3315" s="14" t="n">
        <f aca="false">Data_Clean!G3315*Assumptions!$B$5</f>
        <v>283.68025</v>
      </c>
      <c r="C3315" s="14" t="n">
        <f aca="false">IF(Data_Clean!H3315="",0,Data_Clean!H3315)*Assumptions!$B$6</f>
        <v>295.37196</v>
      </c>
      <c r="D3315" s="14" t="n">
        <f aca="false">Data_Clean!I3315*Assumptions!$B$7</f>
        <v>421.6</v>
      </c>
      <c r="E3315" s="14" t="n">
        <f aca="false">Data_Clean!J3315*Assumptions!$B$8</f>
        <v>2771.119125</v>
      </c>
      <c r="F3315" s="14" t="n">
        <f aca="false">Data_Clean!K3315*Assumptions!$B$9</f>
        <v>0</v>
      </c>
      <c r="G3315" s="14" t="n">
        <f aca="false">Data_Clean!L3315*Assumptions!$B$10</f>
        <v>0</v>
      </c>
      <c r="H3315" s="14" t="n">
        <f aca="false">IF(OR(Data_Clean!M3315="",Data_Clean!N3315=""),0,Data_Clean!M3315*Data_Clean!N3315/100)*Assumptions!$B$13*Assumptions!$B$11</f>
        <v>83.952</v>
      </c>
      <c r="I3315" s="14" t="n">
        <f aca="false">Data_Clean!O3315*4*Assumptions!$B$12</f>
        <v>11.70144</v>
      </c>
      <c r="J3315" s="14" t="n">
        <f aca="false">SUM(B3315:I3315)</f>
        <v>3867.424775</v>
      </c>
      <c r="K3315" s="16" t="n">
        <f aca="false">IF(Data_Clean!P3315="","",Assumptions!$B$15*0.5^(Data_Clean!P3315/Assumptions!$B$20))</f>
        <v>12.1837859453435</v>
      </c>
      <c r="L3315" s="16" t="n">
        <f aca="false">Assumptions!$B$16*MIN(1,LN(1+Data_Clean!Q3315)/LN(1+Assumptions!$B$21))</f>
        <v>13.8963721559302</v>
      </c>
      <c r="M3315" s="16" t="n">
        <f aca="false">Assumptions!$B$17*(0.6*MIN(1,Data_Clean!R3315/Assumptions!$B$22)+0.4*IF(Data_Clean!S3315="",0,Data_Clean!S3315))</f>
        <v>5.16</v>
      </c>
      <c r="N3315" s="16" t="n">
        <f aca="false">Assumptions!$B$18*MIN(1,(Data_Clean!F3315-1)/Assumptions!$B$23)</f>
        <v>20</v>
      </c>
      <c r="O3315" s="16" t="n">
        <f aca="false">Assumptions!$B$19*(0.4*IF(Data_Clean!E3315="",0,MIN(1,Data_Clean!E3315/12/Assumptions!$B$24))+0.35*IF(Data_Clean!D3315="Y",1,0)+0.25*(1-MIN(Data_Clean!T3315,3)/3))/IF(Data_Clean!E3315="",0.6,1)</f>
        <v>11</v>
      </c>
      <c r="P3315" s="16" t="n">
        <f aca="false">SUM(K3315:O3315)/(Assumptions!$D$5-IF(K3315="",Assumptions!$B$15,0))*100</f>
        <v>62.2401581012738</v>
      </c>
      <c r="Q3315" s="7" t="str">
        <f aca="false">IF(J3315&gt;=Assumptions!$B$26,"High",IF(J3315&gt;=Assumptions!$B$27,"Mid","Low"))</f>
        <v>High</v>
      </c>
      <c r="R3315" s="7" t="str">
        <f aca="false">IF(P3315&gt;=Assumptions!$B$28,"High",IF(P3315&gt;=Assumptions!$B$29,"Mid","Low"))</f>
        <v>Mid</v>
      </c>
      <c r="S3315" s="7" t="str">
        <f aca="false">INDEX(Assumptions!$B$33:$B$41,MATCH(Q3315&amp;"|"&amp;R3315,Assumptions!$A$33:$A$41,0))</f>
        <v>Established Core</v>
      </c>
      <c r="T3315" s="7" t="n">
        <f aca="false">IF(ISNUMBER(Data_Clean!V3315),J3315*Data_Clean!V3315,0)</f>
        <v>70.387130905</v>
      </c>
    </row>
    <row r="3316" customFormat="false" ht="15" hidden="false" customHeight="false" outlineLevel="0" collapsed="false">
      <c r="A3316" s="15" t="str">
        <f aca="false">Data_Clean!A3316</f>
        <v>CX103312</v>
      </c>
      <c r="B3316" s="14" t="n">
        <f aca="false">Data_Clean!G3316*Assumptions!$B$5</f>
        <v>139.10275</v>
      </c>
      <c r="C3316" s="14" t="n">
        <f aca="false">IF(Data_Clean!H3316="",0,Data_Clean!H3316)*Assumptions!$B$6</f>
        <v>771.6102</v>
      </c>
      <c r="D3316" s="14" t="n">
        <f aca="false">Data_Clean!I3316*Assumptions!$B$7</f>
        <v>423.2</v>
      </c>
      <c r="E3316" s="14" t="n">
        <f aca="false">Data_Clean!J3316*Assumptions!$B$8</f>
        <v>0</v>
      </c>
      <c r="F3316" s="14" t="n">
        <f aca="false">Data_Clean!K3316*Assumptions!$B$9</f>
        <v>0</v>
      </c>
      <c r="G3316" s="14" t="n">
        <f aca="false">Data_Clean!L3316*Assumptions!$B$10</f>
        <v>0</v>
      </c>
      <c r="H3316" s="14" t="n">
        <f aca="false">IF(OR(Data_Clean!M3316="",Data_Clean!N3316=""),0,Data_Clean!M3316*Data_Clean!N3316/100)*Assumptions!$B$13*Assumptions!$B$11</f>
        <v>291.288</v>
      </c>
      <c r="I3316" s="14" t="n">
        <f aca="false">Data_Clean!O3316*4*Assumptions!$B$12</f>
        <v>34.49376</v>
      </c>
      <c r="J3316" s="14" t="n">
        <f aca="false">SUM(B3316:I3316)</f>
        <v>1659.69471</v>
      </c>
      <c r="K3316" s="16" t="n">
        <f aca="false">IF(Data_Clean!P3316="","",Assumptions!$B$15*0.5^(Data_Clean!P3316/Assumptions!$B$20))</f>
        <v>8.0383009690222</v>
      </c>
      <c r="L3316" s="16" t="n">
        <f aca="false">Assumptions!$B$16*MIN(1,LN(1+Data_Clean!Q3316)/LN(1+Assumptions!$B$21))</f>
        <v>12.8906482631789</v>
      </c>
      <c r="M3316" s="16" t="n">
        <f aca="false">Assumptions!$B$17*(0.6*MIN(1,Data_Clean!R3316/Assumptions!$B$22)+0.4*IF(Data_Clean!S3316="",0,Data_Clean!S3316))</f>
        <v>9.204</v>
      </c>
      <c r="N3316" s="16" t="n">
        <f aca="false">Assumptions!$B$18*MIN(1,(Data_Clean!F3316-1)/Assumptions!$B$23)</f>
        <v>15</v>
      </c>
      <c r="O3316" s="16" t="n">
        <f aca="false">Assumptions!$B$19*(0.4*IF(Data_Clean!E3316="",0,MIN(1,Data_Clean!E3316/12/Assumptions!$B$24))+0.35*IF(Data_Clean!D3316="Y",1,0)+0.25*(1-MIN(Data_Clean!T3316,3)/3))/IF(Data_Clean!E3316="",0.6,1)</f>
        <v>7.2</v>
      </c>
      <c r="P3316" s="16" t="n">
        <f aca="false">SUM(K3316:O3316)/(Assumptions!$D$5-IF(K3316="",Assumptions!$B$15,0))*100</f>
        <v>52.3329492322011</v>
      </c>
      <c r="Q3316" s="7" t="str">
        <f aca="false">IF(J3316&gt;=Assumptions!$B$26,"High",IF(J3316&gt;=Assumptions!$B$27,"Mid","Low"))</f>
        <v>High</v>
      </c>
      <c r="R3316" s="7" t="str">
        <f aca="false">IF(P3316&gt;=Assumptions!$B$28,"High",IF(P3316&gt;=Assumptions!$B$29,"Mid","Low"))</f>
        <v>Mid</v>
      </c>
      <c r="S3316" s="7" t="str">
        <f aca="false">INDEX(Assumptions!$B$33:$B$41,MATCH(Q3316&amp;"|"&amp;R3316,Assumptions!$A$33:$A$41,0))</f>
        <v>Established Core</v>
      </c>
      <c r="T3316" s="7" t="n">
        <f aca="false">IF(ISNUMBER(Data_Clean!V3316),J3316*Data_Clean!V3316,0)</f>
        <v>128.792309496</v>
      </c>
    </row>
    <row r="3317" customFormat="false" ht="15" hidden="false" customHeight="false" outlineLevel="0" collapsed="false">
      <c r="A3317" s="15" t="str">
        <f aca="false">Data_Clean!A3317</f>
        <v>CX103313</v>
      </c>
      <c r="B3317" s="14" t="n">
        <f aca="false">Data_Clean!G3317*Assumptions!$B$5</f>
        <v>395.08375</v>
      </c>
      <c r="C3317" s="14" t="n">
        <f aca="false">IF(Data_Clean!H3317="",0,Data_Clean!H3317)*Assumptions!$B$6</f>
        <v>0</v>
      </c>
      <c r="D3317" s="14" t="n">
        <f aca="false">Data_Clean!I3317*Assumptions!$B$7</f>
        <v>4368</v>
      </c>
      <c r="E3317" s="14" t="n">
        <f aca="false">Data_Clean!J3317*Assumptions!$B$8</f>
        <v>0</v>
      </c>
      <c r="F3317" s="14" t="n">
        <f aca="false">Data_Clean!K3317*Assumptions!$B$9</f>
        <v>2332</v>
      </c>
      <c r="G3317" s="14" t="n">
        <f aca="false">Data_Clean!L3317*Assumptions!$B$10</f>
        <v>0</v>
      </c>
      <c r="H3317" s="14" t="n">
        <f aca="false">IF(OR(Data_Clean!M3317="",Data_Clean!N3317=""),0,Data_Clean!M3317*Data_Clean!N3317/100)*Assumptions!$B$13*Assumptions!$B$11</f>
        <v>301.35</v>
      </c>
      <c r="I3317" s="14" t="n">
        <f aca="false">Data_Clean!O3317*4*Assumptions!$B$12</f>
        <v>31.776</v>
      </c>
      <c r="J3317" s="14" t="n">
        <f aca="false">SUM(B3317:I3317)</f>
        <v>7428.20975</v>
      </c>
      <c r="K3317" s="16" t="n">
        <f aca="false">IF(Data_Clean!P3317="","",Assumptions!$B$15*0.5^(Data_Clean!P3317/Assumptions!$B$20))</f>
        <v>24.3675718906871</v>
      </c>
      <c r="L3317" s="16" t="n">
        <f aca="false">Assumptions!$B$16*MIN(1,LN(1+Data_Clean!Q3317)/LN(1+Assumptions!$B$21))</f>
        <v>13.2535138894499</v>
      </c>
      <c r="M3317" s="16" t="n">
        <f aca="false">Assumptions!$B$17*(0.6*MIN(1,Data_Clean!R3317/Assumptions!$B$22)+0.4*IF(Data_Clean!S3317="",0,Data_Clean!S3317))</f>
        <v>9.324</v>
      </c>
      <c r="N3317" s="16" t="n">
        <f aca="false">Assumptions!$B$18*MIN(1,(Data_Clean!F3317-1)/Assumptions!$B$23)</f>
        <v>15</v>
      </c>
      <c r="O3317" s="16" t="n">
        <f aca="false">Assumptions!$B$19*(0.4*IF(Data_Clean!E3317="",0,MIN(1,Data_Clean!E3317/12/Assumptions!$B$24))+0.35*IF(Data_Clean!D3317="Y",1,0)+0.25*(1-MIN(Data_Clean!T3317,3)/3))/IF(Data_Clean!E3317="",0.6,1)</f>
        <v>11.85</v>
      </c>
      <c r="P3317" s="16" t="n">
        <f aca="false">SUM(K3317:O3317)/(Assumptions!$D$5-IF(K3317="",Assumptions!$B$15,0))*100</f>
        <v>73.795085780137</v>
      </c>
      <c r="Q3317" s="7" t="str">
        <f aca="false">IF(J3317&gt;=Assumptions!$B$26,"High",IF(J3317&gt;=Assumptions!$B$27,"Mid","Low"))</f>
        <v>High</v>
      </c>
      <c r="R3317" s="7" t="str">
        <f aca="false">IF(P3317&gt;=Assumptions!$B$28,"High",IF(P3317&gt;=Assumptions!$B$29,"Mid","Low"))</f>
        <v>High</v>
      </c>
      <c r="S3317" s="7" t="str">
        <f aca="false">INDEX(Assumptions!$B$33:$B$41,MATCH(Q3317&amp;"|"&amp;R3317,Assumptions!$A$33:$A$41,0))</f>
        <v>Premier Advocates</v>
      </c>
      <c r="T3317" s="7" t="n">
        <f aca="false">IF(ISNUMBER(Data_Clean!V3317),J3317*Data_Clean!V3317,0)</f>
        <v>221.36065055</v>
      </c>
    </row>
    <row r="3318" customFormat="false" ht="15" hidden="false" customHeight="false" outlineLevel="0" collapsed="false">
      <c r="A3318" s="15" t="str">
        <f aca="false">Data_Clean!A3318</f>
        <v>CX103314</v>
      </c>
      <c r="B3318" s="14" t="n">
        <f aca="false">Data_Clean!G3318*Assumptions!$B$5</f>
        <v>33.78175</v>
      </c>
      <c r="C3318" s="14" t="n">
        <f aca="false">IF(Data_Clean!H3318="",0,Data_Clean!H3318)*Assumptions!$B$6</f>
        <v>73.87236</v>
      </c>
      <c r="D3318" s="14" t="n">
        <f aca="false">Data_Clean!I3318*Assumptions!$B$7</f>
        <v>0</v>
      </c>
      <c r="E3318" s="14" t="n">
        <f aca="false">Data_Clean!J3318*Assumptions!$B$8</f>
        <v>0</v>
      </c>
      <c r="F3318" s="14" t="n">
        <f aca="false">Data_Clean!K3318*Assumptions!$B$9</f>
        <v>0</v>
      </c>
      <c r="G3318" s="14" t="n">
        <f aca="false">Data_Clean!L3318*Assumptions!$B$10</f>
        <v>0</v>
      </c>
      <c r="H3318" s="14" t="n">
        <f aca="false">IF(OR(Data_Clean!M3318="",Data_Clean!N3318=""),0,Data_Clean!M3318*Data_Clean!N3318/100)*Assumptions!$B$13*Assumptions!$B$11</f>
        <v>0</v>
      </c>
      <c r="I3318" s="14" t="n">
        <f aca="false">Data_Clean!O3318*4*Assumptions!$B$12</f>
        <v>0</v>
      </c>
      <c r="J3318" s="14" t="n">
        <f aca="false">SUM(B3318:I3318)</f>
        <v>107.65411</v>
      </c>
      <c r="K3318" s="16" t="n">
        <f aca="false">IF(Data_Clean!P3318="","",Assumptions!$B$15*0.5^(Data_Clean!P3318/Assumptions!$B$20))</f>
        <v>24.3675718906871</v>
      </c>
      <c r="L3318" s="16" t="n">
        <f aca="false">Assumptions!$B$16*MIN(1,LN(1+Data_Clean!Q3318)/LN(1+Assumptions!$B$21))</f>
        <v>14.0427143261215</v>
      </c>
      <c r="M3318" s="16" t="n">
        <f aca="false">Assumptions!$B$17*(0.6*MIN(1,Data_Clean!R3318/Assumptions!$B$22)+0.4*IF(Data_Clean!S3318="",0,Data_Clean!S3318))</f>
        <v>4.35</v>
      </c>
      <c r="N3318" s="16" t="n">
        <f aca="false">Assumptions!$B$18*MIN(1,(Data_Clean!F3318-1)/Assumptions!$B$23)</f>
        <v>5</v>
      </c>
      <c r="O3318" s="16" t="n">
        <f aca="false">Assumptions!$B$19*(0.4*IF(Data_Clean!E3318="",0,MIN(1,Data_Clean!E3318/12/Assumptions!$B$24))+0.35*IF(Data_Clean!D3318="Y",1,0)+0.25*(1-MIN(Data_Clean!T3318,3)/3))/IF(Data_Clean!E3318="",0.6,1)</f>
        <v>9.45</v>
      </c>
      <c r="P3318" s="16" t="n">
        <f aca="false">SUM(K3318:O3318)/(Assumptions!$D$5-IF(K3318="",Assumptions!$B$15,0))*100</f>
        <v>57.2102862168086</v>
      </c>
      <c r="Q3318" s="7" t="str">
        <f aca="false">IF(J3318&gt;=Assumptions!$B$26,"High",IF(J3318&gt;=Assumptions!$B$27,"Mid","Low"))</f>
        <v>Low</v>
      </c>
      <c r="R3318" s="7" t="str">
        <f aca="false">IF(P3318&gt;=Assumptions!$B$28,"High",IF(P3318&gt;=Assumptions!$B$29,"Mid","Low"))</f>
        <v>Mid</v>
      </c>
      <c r="S3318" s="7" t="str">
        <f aca="false">INDEX(Assumptions!$B$33:$B$41,MATCH(Q3318&amp;"|"&amp;R3318,Assumptions!$A$33:$A$41,0))</f>
        <v>Light Touch</v>
      </c>
      <c r="T3318" s="7" t="n">
        <f aca="false">IF(ISNUMBER(Data_Clean!V3318),J3318*Data_Clean!V3318,0)</f>
        <v>3.111203779</v>
      </c>
    </row>
    <row r="3319" customFormat="false" ht="15" hidden="false" customHeight="false" outlineLevel="0" collapsed="false">
      <c r="A3319" s="15" t="str">
        <f aca="false">Data_Clean!A3319</f>
        <v>CX103315</v>
      </c>
      <c r="B3319" s="14" t="n">
        <f aca="false">Data_Clean!G3319*Assumptions!$B$5</f>
        <v>171.3865</v>
      </c>
      <c r="C3319" s="14" t="n">
        <f aca="false">IF(Data_Clean!H3319="",0,Data_Clean!H3319)*Assumptions!$B$6</f>
        <v>140.96844</v>
      </c>
      <c r="D3319" s="14" t="n">
        <f aca="false">Data_Clean!I3319*Assumptions!$B$7</f>
        <v>0</v>
      </c>
      <c r="E3319" s="14" t="n">
        <f aca="false">Data_Clean!J3319*Assumptions!$B$8</f>
        <v>0</v>
      </c>
      <c r="F3319" s="14" t="n">
        <f aca="false">Data_Clean!K3319*Assumptions!$B$9</f>
        <v>0</v>
      </c>
      <c r="G3319" s="14" t="n">
        <f aca="false">Data_Clean!L3319*Assumptions!$B$10</f>
        <v>0</v>
      </c>
      <c r="H3319" s="14" t="n">
        <f aca="false">IF(OR(Data_Clean!M3319="",Data_Clean!N3319=""),0,Data_Clean!M3319*Data_Clean!N3319/100)*Assumptions!$B$13*Assumptions!$B$11</f>
        <v>0</v>
      </c>
      <c r="I3319" s="14" t="n">
        <f aca="false">Data_Clean!O3319*4*Assumptions!$B$12</f>
        <v>0</v>
      </c>
      <c r="J3319" s="14" t="n">
        <f aca="false">SUM(B3319:I3319)</f>
        <v>312.35494</v>
      </c>
      <c r="K3319" s="16" t="n">
        <f aca="false">IF(Data_Clean!P3319="","",Assumptions!$B$15*0.5^(Data_Clean!P3319/Assumptions!$B$20))</f>
        <v>30</v>
      </c>
      <c r="L3319" s="16" t="n">
        <f aca="false">Assumptions!$B$16*MIN(1,LN(1+Data_Clean!Q3319)/LN(1+Assumptions!$B$21))</f>
        <v>11.5625930527155</v>
      </c>
      <c r="M3319" s="16" t="n">
        <f aca="false">Assumptions!$B$17*(0.6*MIN(1,Data_Clean!R3319/Assumptions!$B$22)+0.4*IF(Data_Clean!S3319="",0,Data_Clean!S3319))</f>
        <v>1.65</v>
      </c>
      <c r="N3319" s="16" t="n">
        <f aca="false">Assumptions!$B$18*MIN(1,(Data_Clean!F3319-1)/Assumptions!$B$23)</f>
        <v>5</v>
      </c>
      <c r="O3319" s="16" t="n">
        <f aca="false">Assumptions!$B$19*(0.4*IF(Data_Clean!E3319="",0,MIN(1,Data_Clean!E3319/12/Assumptions!$B$24))+0.35*IF(Data_Clean!D3319="Y",1,0)+0.25*(1-MIN(Data_Clean!T3319,3)/3))/IF(Data_Clean!E3319="",0.6,1)</f>
        <v>9.75</v>
      </c>
      <c r="P3319" s="16" t="n">
        <f aca="false">SUM(K3319:O3319)/(Assumptions!$D$5-IF(K3319="",Assumptions!$B$15,0))*100</f>
        <v>57.9625930527155</v>
      </c>
      <c r="Q3319" s="7" t="str">
        <f aca="false">IF(J3319&gt;=Assumptions!$B$26,"High",IF(J3319&gt;=Assumptions!$B$27,"Mid","Low"))</f>
        <v>Low</v>
      </c>
      <c r="R3319" s="7" t="str">
        <f aca="false">IF(P3319&gt;=Assumptions!$B$28,"High",IF(P3319&gt;=Assumptions!$B$29,"Mid","Low"))</f>
        <v>Mid</v>
      </c>
      <c r="S3319" s="7" t="str">
        <f aca="false">INDEX(Assumptions!$B$33:$B$41,MATCH(Q3319&amp;"|"&amp;R3319,Assumptions!$A$33:$A$41,0))</f>
        <v>Light Touch</v>
      </c>
      <c r="T3319" s="7" t="n">
        <f aca="false">IF(ISNUMBER(Data_Clean!V3319),J3319*Data_Clean!V3319,0)</f>
        <v>35.233637232</v>
      </c>
    </row>
    <row r="3320" customFormat="false" ht="15" hidden="false" customHeight="false" outlineLevel="0" collapsed="false">
      <c r="A3320" s="15" t="str">
        <f aca="false">Data_Clean!A3320</f>
        <v>CX103316</v>
      </c>
      <c r="B3320" s="14" t="n">
        <f aca="false">Data_Clean!G3320*Assumptions!$B$5</f>
        <v>180.67725</v>
      </c>
      <c r="C3320" s="14" t="n">
        <f aca="false">IF(Data_Clean!H3320="",0,Data_Clean!H3320)*Assumptions!$B$6</f>
        <v>439.23372</v>
      </c>
      <c r="D3320" s="14" t="n">
        <f aca="false">Data_Clean!I3320*Assumptions!$B$7</f>
        <v>0</v>
      </c>
      <c r="E3320" s="14" t="n">
        <f aca="false">Data_Clean!J3320*Assumptions!$B$8</f>
        <v>0</v>
      </c>
      <c r="F3320" s="14" t="n">
        <f aca="false">Data_Clean!K3320*Assumptions!$B$9</f>
        <v>3106.4</v>
      </c>
      <c r="G3320" s="14" t="n">
        <f aca="false">Data_Clean!L3320*Assumptions!$B$10</f>
        <v>0</v>
      </c>
      <c r="H3320" s="14" t="n">
        <f aca="false">IF(OR(Data_Clean!M3320="",Data_Clean!N3320=""),0,Data_Clean!M3320*Data_Clean!N3320/100)*Assumptions!$B$13*Assumptions!$B$11</f>
        <v>569.64</v>
      </c>
      <c r="I3320" s="14" t="n">
        <f aca="false">Data_Clean!O3320*4*Assumptions!$B$12</f>
        <v>10.89456</v>
      </c>
      <c r="J3320" s="14" t="n">
        <f aca="false">SUM(B3320:I3320)</f>
        <v>4306.84553</v>
      </c>
      <c r="K3320" s="16" t="n">
        <f aca="false">IF(Data_Clean!P3320="","",Assumptions!$B$15*0.5^(Data_Clean!P3320/Assumptions!$B$20))</f>
        <v>23.267171427506</v>
      </c>
      <c r="L3320" s="16" t="n">
        <f aca="false">Assumptions!$B$16*MIN(1,LN(1+Data_Clean!Q3320)/LN(1+Assumptions!$B$21))</f>
        <v>13.4237548294248</v>
      </c>
      <c r="M3320" s="16" t="n">
        <f aca="false">Assumptions!$B$17*(0.6*MIN(1,Data_Clean!R3320/Assumptions!$B$22)+0.4*IF(Data_Clean!S3320="",0,Data_Clean!S3320))</f>
        <v>6.384</v>
      </c>
      <c r="N3320" s="16" t="n">
        <f aca="false">Assumptions!$B$18*MIN(1,(Data_Clean!F3320-1)/Assumptions!$B$23)</f>
        <v>15</v>
      </c>
      <c r="O3320" s="16" t="n">
        <f aca="false">Assumptions!$B$19*(0.4*IF(Data_Clean!E3320="",0,MIN(1,Data_Clean!E3320/12/Assumptions!$B$24))+0.35*IF(Data_Clean!D3320="Y",1,0)+0.25*(1-MIN(Data_Clean!T3320,3)/3))/IF(Data_Clean!E3320="",0.6,1)</f>
        <v>14.15</v>
      </c>
      <c r="P3320" s="16" t="n">
        <f aca="false">SUM(K3320:O3320)/(Assumptions!$D$5-IF(K3320="",Assumptions!$B$15,0))*100</f>
        <v>72.2249262569308</v>
      </c>
      <c r="Q3320" s="7" t="str">
        <f aca="false">IF(J3320&gt;=Assumptions!$B$26,"High",IF(J3320&gt;=Assumptions!$B$27,"Mid","Low"))</f>
        <v>High</v>
      </c>
      <c r="R3320" s="7" t="str">
        <f aca="false">IF(P3320&gt;=Assumptions!$B$28,"High",IF(P3320&gt;=Assumptions!$B$29,"Mid","Low"))</f>
        <v>High</v>
      </c>
      <c r="S3320" s="7" t="str">
        <f aca="false">INDEX(Assumptions!$B$33:$B$41,MATCH(Q3320&amp;"|"&amp;R3320,Assumptions!$A$33:$A$41,0))</f>
        <v>Premier Advocates</v>
      </c>
      <c r="T3320" s="7" t="n">
        <f aca="false">IF(ISNUMBER(Data_Clean!V3320),J3320*Data_Clean!V3320,0)</f>
        <v>138.249741513</v>
      </c>
    </row>
    <row r="3321" customFormat="false" ht="15" hidden="false" customHeight="false" outlineLevel="0" collapsed="false">
      <c r="A3321" s="15" t="str">
        <f aca="false">Data_Clean!A3321</f>
        <v>CX103317</v>
      </c>
      <c r="B3321" s="14" t="n">
        <f aca="false">Data_Clean!G3321*Assumptions!$B$5</f>
        <v>104.62575</v>
      </c>
      <c r="C3321" s="14" t="n">
        <f aca="false">IF(Data_Clean!H3321="",0,Data_Clean!H3321)*Assumptions!$B$6</f>
        <v>226.33356</v>
      </c>
      <c r="D3321" s="14" t="n">
        <f aca="false">Data_Clean!I3321*Assumptions!$B$7</f>
        <v>0</v>
      </c>
      <c r="E3321" s="14" t="n">
        <f aca="false">Data_Clean!J3321*Assumptions!$B$8</f>
        <v>3902.67075</v>
      </c>
      <c r="F3321" s="14" t="n">
        <f aca="false">Data_Clean!K3321*Assumptions!$B$9</f>
        <v>0</v>
      </c>
      <c r="G3321" s="14" t="n">
        <f aca="false">Data_Clean!L3321*Assumptions!$B$10</f>
        <v>0</v>
      </c>
      <c r="H3321" s="14" t="n">
        <f aca="false">IF(OR(Data_Clean!M3321="",Data_Clean!N3321=""),0,Data_Clean!M3321*Data_Clean!N3321/100)*Assumptions!$B$13*Assumptions!$B$11</f>
        <v>692.04</v>
      </c>
      <c r="I3321" s="14" t="n">
        <f aca="false">Data_Clean!O3321*4*Assumptions!$B$12</f>
        <v>0</v>
      </c>
      <c r="J3321" s="14" t="n">
        <f aca="false">SUM(B3321:I3321)</f>
        <v>4925.67006</v>
      </c>
      <c r="K3321" s="16" t="n">
        <f aca="false">IF(Data_Clean!P3321="","",Assumptions!$B$15*0.5^(Data_Clean!P3321/Assumptions!$B$20))</f>
        <v>0.0328846303215637</v>
      </c>
      <c r="L3321" s="16" t="n">
        <f aca="false">Assumptions!$B$16*MIN(1,LN(1+Data_Clean!Q3321)/LN(1+Assumptions!$B$21))</f>
        <v>0</v>
      </c>
      <c r="M3321" s="16" t="n">
        <f aca="false">Assumptions!$B$17*(0.6*MIN(1,Data_Clean!R3321/Assumptions!$B$22)+0.4*IF(Data_Clean!S3321="",0,Data_Clean!S3321))</f>
        <v>0</v>
      </c>
      <c r="N3321" s="16" t="n">
        <f aca="false">Assumptions!$B$18*MIN(1,(Data_Clean!F3321-1)/Assumptions!$B$23)</f>
        <v>15</v>
      </c>
      <c r="O3321" s="16" t="n">
        <f aca="false">Assumptions!$B$19*(0.4*IF(Data_Clean!E3321="",0,MIN(1,Data_Clean!E3321/12/Assumptions!$B$24))+0.35*IF(Data_Clean!D3321="Y",1,0)+0.25*(1-MIN(Data_Clean!T3321,3)/3))/IF(Data_Clean!E3321="",0.6,1)</f>
        <v>14.45</v>
      </c>
      <c r="P3321" s="16" t="n">
        <f aca="false">SUM(K3321:O3321)/(Assumptions!$D$5-IF(K3321="",Assumptions!$B$15,0))*100</f>
        <v>29.4828846303216</v>
      </c>
      <c r="Q3321" s="7" t="str">
        <f aca="false">IF(J3321&gt;=Assumptions!$B$26,"High",IF(J3321&gt;=Assumptions!$B$27,"Mid","Low"))</f>
        <v>High</v>
      </c>
      <c r="R3321" s="7" t="str">
        <f aca="false">IF(P3321&gt;=Assumptions!$B$28,"High",IF(P3321&gt;=Assumptions!$B$29,"Mid","Low"))</f>
        <v>Low</v>
      </c>
      <c r="S3321" s="7" t="str">
        <f aca="false">INDEX(Assumptions!$B$33:$B$41,MATCH(Q3321&amp;"|"&amp;R3321,Assumptions!$A$33:$A$41,0))</f>
        <v>Affluent Drifters</v>
      </c>
      <c r="T3321" s="7" t="n">
        <f aca="false">IF(ISNUMBER(Data_Clean!V3321),J3321*Data_Clean!V3321,0)</f>
        <v>553.645314744</v>
      </c>
    </row>
    <row r="3322" customFormat="false" ht="15" hidden="false" customHeight="false" outlineLevel="0" collapsed="false">
      <c r="A3322" s="15" t="str">
        <f aca="false">Data_Clean!A3322</f>
        <v>CX103318</v>
      </c>
      <c r="B3322" s="14" t="n">
        <f aca="false">Data_Clean!G3322*Assumptions!$B$5</f>
        <v>454.39475</v>
      </c>
      <c r="C3322" s="14" t="n">
        <f aca="false">IF(Data_Clean!H3322="",0,Data_Clean!H3322)*Assumptions!$B$6</f>
        <v>269.99196</v>
      </c>
      <c r="D3322" s="14" t="n">
        <f aca="false">Data_Clean!I3322*Assumptions!$B$7</f>
        <v>0</v>
      </c>
      <c r="E3322" s="14" t="n">
        <f aca="false">Data_Clean!J3322*Assumptions!$B$8</f>
        <v>0</v>
      </c>
      <c r="F3322" s="14" t="n">
        <f aca="false">Data_Clean!K3322*Assumptions!$B$9</f>
        <v>6243.6</v>
      </c>
      <c r="G3322" s="14" t="n">
        <f aca="false">Data_Clean!L3322*Assumptions!$B$10</f>
        <v>0</v>
      </c>
      <c r="H3322" s="14" t="n">
        <f aca="false">IF(OR(Data_Clean!M3322="",Data_Clean!N3322=""),0,Data_Clean!M3322*Data_Clean!N3322/100)*Assumptions!$B$13*Assumptions!$B$11</f>
        <v>1092.18</v>
      </c>
      <c r="I3322" s="14" t="n">
        <f aca="false">Data_Clean!O3322*4*Assumptions!$B$12</f>
        <v>116.83248</v>
      </c>
      <c r="J3322" s="14" t="n">
        <f aca="false">SUM(B3322:I3322)</f>
        <v>8176.99919</v>
      </c>
      <c r="K3322" s="16" t="n">
        <f aca="false">IF(Data_Clean!P3322="","",Assumptions!$B$15*0.5^(Data_Clean!P3322/Assumptions!$B$20))</f>
        <v>25.5200148285257</v>
      </c>
      <c r="L3322" s="16" t="n">
        <f aca="false">Assumptions!$B$16*MIN(1,LN(1+Data_Clean!Q3322)/LN(1+Assumptions!$B$21))</f>
        <v>17.278213829399</v>
      </c>
      <c r="M3322" s="16" t="n">
        <f aca="false">Assumptions!$B$17*(0.6*MIN(1,Data_Clean!R3322/Assumptions!$B$22)+0.4*IF(Data_Clean!S3322="",0,Data_Clean!S3322))</f>
        <v>2.544</v>
      </c>
      <c r="N3322" s="16" t="n">
        <f aca="false">Assumptions!$B$18*MIN(1,(Data_Clean!F3322-1)/Assumptions!$B$23)</f>
        <v>15</v>
      </c>
      <c r="O3322" s="16" t="n">
        <f aca="false">Assumptions!$B$19*(0.4*IF(Data_Clean!E3322="",0,MIN(1,Data_Clean!E3322/12/Assumptions!$B$24))+0.35*IF(Data_Clean!D3322="Y",1,0)+0.25*(1-MIN(Data_Clean!T3322,3)/3))/IF(Data_Clean!E3322="",0.6,1)</f>
        <v>13.5</v>
      </c>
      <c r="P3322" s="16" t="n">
        <f aca="false">SUM(K3322:O3322)/(Assumptions!$D$5-IF(K3322="",Assumptions!$B$15,0))*100</f>
        <v>73.8422286579247</v>
      </c>
      <c r="Q3322" s="7" t="str">
        <f aca="false">IF(J3322&gt;=Assumptions!$B$26,"High",IF(J3322&gt;=Assumptions!$B$27,"Mid","Low"))</f>
        <v>High</v>
      </c>
      <c r="R3322" s="7" t="str">
        <f aca="false">IF(P3322&gt;=Assumptions!$B$28,"High",IF(P3322&gt;=Assumptions!$B$29,"Mid","Low"))</f>
        <v>High</v>
      </c>
      <c r="S3322" s="7" t="str">
        <f aca="false">INDEX(Assumptions!$B$33:$B$41,MATCH(Q3322&amp;"|"&amp;R3322,Assumptions!$A$33:$A$41,0))</f>
        <v>Premier Advocates</v>
      </c>
      <c r="T3322" s="7" t="n">
        <f aca="false">IF(ISNUMBER(Data_Clean!V3322),J3322*Data_Clean!V3322,0)</f>
        <v>148.821385258</v>
      </c>
    </row>
    <row r="3323" customFormat="false" ht="15" hidden="false" customHeight="false" outlineLevel="0" collapsed="false">
      <c r="A3323" s="15" t="str">
        <f aca="false">Data_Clean!A3323</f>
        <v>CX103319</v>
      </c>
      <c r="B3323" s="14" t="n">
        <f aca="false">Data_Clean!G3323*Assumptions!$B$5</f>
        <v>268.27275</v>
      </c>
      <c r="C3323" s="14" t="n">
        <f aca="false">IF(Data_Clean!H3323="",0,Data_Clean!H3323)*Assumptions!$B$6</f>
        <v>617.84316</v>
      </c>
      <c r="D3323" s="14" t="n">
        <f aca="false">Data_Clean!I3323*Assumptions!$B$7</f>
        <v>0</v>
      </c>
      <c r="E3323" s="14" t="n">
        <f aca="false">Data_Clean!J3323*Assumptions!$B$8</f>
        <v>0</v>
      </c>
      <c r="F3323" s="14" t="n">
        <f aca="false">Data_Clean!K3323*Assumptions!$B$9</f>
        <v>0</v>
      </c>
      <c r="G3323" s="14" t="n">
        <f aca="false">Data_Clean!L3323*Assumptions!$B$10</f>
        <v>0</v>
      </c>
      <c r="H3323" s="14" t="n">
        <f aca="false">IF(OR(Data_Clean!M3323="",Data_Clean!N3323=""),0,Data_Clean!M3323*Data_Clean!N3323/100)*Assumptions!$B$13*Assumptions!$B$11</f>
        <v>534.18</v>
      </c>
      <c r="I3323" s="14" t="n">
        <f aca="false">Data_Clean!O3323*4*Assumptions!$B$12</f>
        <v>18.51312</v>
      </c>
      <c r="J3323" s="14" t="n">
        <f aca="false">SUM(B3323:I3323)</f>
        <v>1438.80903</v>
      </c>
      <c r="K3323" s="16" t="n">
        <f aca="false">IF(Data_Clean!P3323="","",Assumptions!$B$15*0.5^(Data_Clean!P3323/Assumptions!$B$20))</f>
        <v>24.3675718906871</v>
      </c>
      <c r="L3323" s="16" t="n">
        <f aca="false">Assumptions!$B$16*MIN(1,LN(1+Data_Clean!Q3323)/LN(1+Assumptions!$B$21))</f>
        <v>12.2792642888455</v>
      </c>
      <c r="M3323" s="16" t="n">
        <f aca="false">Assumptions!$B$17*(0.6*MIN(1,Data_Clean!R3323/Assumptions!$B$22)+0.4*IF(Data_Clean!S3323="",0,Data_Clean!S3323))</f>
        <v>5.532</v>
      </c>
      <c r="N3323" s="16" t="n">
        <f aca="false">Assumptions!$B$18*MIN(1,(Data_Clean!F3323-1)/Assumptions!$B$23)</f>
        <v>10</v>
      </c>
      <c r="O3323" s="16" t="n">
        <f aca="false">Assumptions!$B$19*(0.4*IF(Data_Clean!E3323="",0,MIN(1,Data_Clean!E3323/12/Assumptions!$B$24))+0.35*IF(Data_Clean!D3323="Y",1,0)+0.25*(1-MIN(Data_Clean!T3323,3)/3))/IF(Data_Clean!E3323="",0.6,1)</f>
        <v>6.45</v>
      </c>
      <c r="P3323" s="16" t="n">
        <f aca="false">SUM(K3323:O3323)/(Assumptions!$D$5-IF(K3323="",Assumptions!$B$15,0))*100</f>
        <v>58.6288361795325</v>
      </c>
      <c r="Q3323" s="7" t="str">
        <f aca="false">IF(J3323&gt;=Assumptions!$B$26,"High",IF(J3323&gt;=Assumptions!$B$27,"Mid","Low"))</f>
        <v>Mid</v>
      </c>
      <c r="R3323" s="7" t="str">
        <f aca="false">IF(P3323&gt;=Assumptions!$B$28,"High",IF(P3323&gt;=Assumptions!$B$29,"Mid","Low"))</f>
        <v>Mid</v>
      </c>
      <c r="S3323" s="7" t="str">
        <f aca="false">INDEX(Assumptions!$B$33:$B$41,MATCH(Q3323&amp;"|"&amp;R3323,Assumptions!$A$33:$A$41,0))</f>
        <v>Established Core</v>
      </c>
      <c r="T3323" s="7" t="n">
        <f aca="false">IF(ISNUMBER(Data_Clean!V3323),J3323*Data_Clean!V3323,0)</f>
        <v>148.916734605</v>
      </c>
    </row>
    <row r="3324" customFormat="false" ht="15" hidden="false" customHeight="false" outlineLevel="0" collapsed="false">
      <c r="A3324" s="15" t="str">
        <f aca="false">Data_Clean!A3324</f>
        <v>CX103320</v>
      </c>
      <c r="B3324" s="14" t="n">
        <f aca="false">Data_Clean!G3324*Assumptions!$B$5</f>
        <v>122.774</v>
      </c>
      <c r="C3324" s="14" t="n">
        <f aca="false">IF(Data_Clean!H3324="",0,Data_Clean!H3324)*Assumptions!$B$6</f>
        <v>0</v>
      </c>
      <c r="D3324" s="14" t="n">
        <f aca="false">Data_Clean!I3324*Assumptions!$B$7</f>
        <v>0</v>
      </c>
      <c r="E3324" s="14" t="n">
        <f aca="false">Data_Clean!J3324*Assumptions!$B$8</f>
        <v>0</v>
      </c>
      <c r="F3324" s="14" t="n">
        <f aca="false">Data_Clean!K3324*Assumptions!$B$9</f>
        <v>0</v>
      </c>
      <c r="G3324" s="14" t="n">
        <f aca="false">Data_Clean!L3324*Assumptions!$B$10</f>
        <v>1014.3</v>
      </c>
      <c r="H3324" s="14" t="n">
        <f aca="false">IF(OR(Data_Clean!M3324="",Data_Clean!N3324=""),0,Data_Clean!M3324*Data_Clean!N3324/100)*Assumptions!$B$13*Assumptions!$B$11</f>
        <v>0</v>
      </c>
      <c r="I3324" s="14" t="n">
        <f aca="false">Data_Clean!O3324*4*Assumptions!$B$12</f>
        <v>0</v>
      </c>
      <c r="J3324" s="14" t="n">
        <f aca="false">SUM(B3324:I3324)</f>
        <v>1137.074</v>
      </c>
      <c r="K3324" s="16" t="n">
        <f aca="false">IF(Data_Clean!P3324="","",Assumptions!$B$15*0.5^(Data_Clean!P3324/Assumptions!$B$20))</f>
        <v>24.3675718906871</v>
      </c>
      <c r="L3324" s="16" t="n">
        <f aca="false">Assumptions!$B$16*MIN(1,LN(1+Data_Clean!Q3324)/LN(1+Assumptions!$B$21))</f>
        <v>16.1441621526288</v>
      </c>
      <c r="M3324" s="16" t="n">
        <f aca="false">Assumptions!$B$17*(0.6*MIN(1,Data_Clean!R3324/Assumptions!$B$22)+0.4*IF(Data_Clean!S3324="",0,Data_Clean!S3324))</f>
        <v>10.764</v>
      </c>
      <c r="N3324" s="16" t="n">
        <f aca="false">Assumptions!$B$18*MIN(1,(Data_Clean!F3324-1)/Assumptions!$B$23)</f>
        <v>5</v>
      </c>
      <c r="O3324" s="16" t="n">
        <f aca="false">Assumptions!$B$19*(0.4*IF(Data_Clean!E3324="",0,MIN(1,Data_Clean!E3324/12/Assumptions!$B$24))+0.35*IF(Data_Clean!D3324="Y",1,0)+0.25*(1-MIN(Data_Clean!T3324,3)/3))/IF(Data_Clean!E3324="",0.6,1)</f>
        <v>9.75</v>
      </c>
      <c r="P3324" s="16" t="n">
        <f aca="false">SUM(K3324:O3324)/(Assumptions!$D$5-IF(K3324="",Assumptions!$B$15,0))*100</f>
        <v>66.0257340433159</v>
      </c>
      <c r="Q3324" s="7" t="str">
        <f aca="false">IF(J3324&gt;=Assumptions!$B$26,"High",IF(J3324&gt;=Assumptions!$B$27,"Mid","Low"))</f>
        <v>Mid</v>
      </c>
      <c r="R3324" s="7" t="str">
        <f aca="false">IF(P3324&gt;=Assumptions!$B$28,"High",IF(P3324&gt;=Assumptions!$B$29,"Mid","Low"))</f>
        <v>Mid</v>
      </c>
      <c r="S3324" s="7" t="str">
        <f aca="false">INDEX(Assumptions!$B$33:$B$41,MATCH(Q3324&amp;"|"&amp;R3324,Assumptions!$A$33:$A$41,0))</f>
        <v>Established Core</v>
      </c>
      <c r="T3324" s="7" t="n">
        <f aca="false">IF(ISNUMBER(Data_Clean!V3324),J3324*Data_Clean!V3324,0)</f>
        <v>71.7493694</v>
      </c>
    </row>
    <row r="3325" customFormat="false" ht="15" hidden="false" customHeight="false" outlineLevel="0" collapsed="false">
      <c r="A3325" s="15" t="str">
        <f aca="false">Data_Clean!A3325</f>
        <v>CX103321</v>
      </c>
      <c r="B3325" s="14" t="n">
        <f aca="false">Data_Clean!G3325*Assumptions!$B$5</f>
        <v>12.114</v>
      </c>
      <c r="C3325" s="14" t="n">
        <f aca="false">IF(Data_Clean!H3325="",0,Data_Clean!H3325)*Assumptions!$B$6</f>
        <v>60.4938</v>
      </c>
      <c r="D3325" s="14" t="n">
        <f aca="false">Data_Clean!I3325*Assumptions!$B$7</f>
        <v>0</v>
      </c>
      <c r="E3325" s="14" t="n">
        <f aca="false">Data_Clean!J3325*Assumptions!$B$8</f>
        <v>0</v>
      </c>
      <c r="F3325" s="14" t="n">
        <f aca="false">Data_Clean!K3325*Assumptions!$B$9</f>
        <v>0</v>
      </c>
      <c r="G3325" s="14" t="n">
        <f aca="false">Data_Clean!L3325*Assumptions!$B$10</f>
        <v>0</v>
      </c>
      <c r="H3325" s="14" t="n">
        <f aca="false">IF(OR(Data_Clean!M3325="",Data_Clean!N3325=""),0,Data_Clean!M3325*Data_Clean!N3325/100)*Assumptions!$B$13*Assumptions!$B$11</f>
        <v>0</v>
      </c>
      <c r="I3325" s="14" t="n">
        <f aca="false">Data_Clean!O3325*4*Assumptions!$B$12</f>
        <v>0</v>
      </c>
      <c r="J3325" s="14" t="n">
        <f aca="false">SUM(B3325:I3325)</f>
        <v>72.6078</v>
      </c>
      <c r="K3325" s="16" t="n">
        <f aca="false">IF(Data_Clean!P3325="","",Assumptions!$B$15*0.5^(Data_Clean!P3325/Assumptions!$B$20))</f>
        <v>23.267171427506</v>
      </c>
      <c r="L3325" s="16" t="n">
        <f aca="false">Assumptions!$B$16*MIN(1,LN(1+Data_Clean!Q3325)/LN(1+Assumptions!$B$21))</f>
        <v>19.0780265944002</v>
      </c>
      <c r="M3325" s="16" t="n">
        <f aca="false">Assumptions!$B$17*(0.6*MIN(1,Data_Clean!R3325/Assumptions!$B$22)+0.4*IF(Data_Clean!S3325="",0,Data_Clean!S3325))</f>
        <v>14.418</v>
      </c>
      <c r="N3325" s="16" t="n">
        <f aca="false">Assumptions!$B$18*MIN(1,(Data_Clean!F3325-1)/Assumptions!$B$23)</f>
        <v>5</v>
      </c>
      <c r="O3325" s="16" t="n">
        <f aca="false">Assumptions!$B$19*(0.4*IF(Data_Clean!E3325="",0,MIN(1,Data_Clean!E3325/12/Assumptions!$B$24))+0.35*IF(Data_Clean!D3325="Y",1,0)+0.25*(1-MIN(Data_Clean!T3325,3)/3))/IF(Data_Clean!E3325="",0.6,1)</f>
        <v>9.15</v>
      </c>
      <c r="P3325" s="16" t="n">
        <f aca="false">SUM(K3325:O3325)/(Assumptions!$D$5-IF(K3325="",Assumptions!$B$15,0))*100</f>
        <v>70.9131980219062</v>
      </c>
      <c r="Q3325" s="7" t="str">
        <f aca="false">IF(J3325&gt;=Assumptions!$B$26,"High",IF(J3325&gt;=Assumptions!$B$27,"Mid","Low"))</f>
        <v>Low</v>
      </c>
      <c r="R3325" s="7" t="str">
        <f aca="false">IF(P3325&gt;=Assumptions!$B$28,"High",IF(P3325&gt;=Assumptions!$B$29,"Mid","Low"))</f>
        <v>High</v>
      </c>
      <c r="S3325" s="7" t="str">
        <f aca="false">INDEX(Assumptions!$B$33:$B$41,MATCH(Q3325&amp;"|"&amp;R3325,Assumptions!$A$33:$A$41,0))</f>
        <v>Engaged Builders</v>
      </c>
      <c r="T3325" s="7" t="n">
        <f aca="false">IF(ISNUMBER(Data_Clean!V3325),J3325*Data_Clean!V3325,0)</f>
        <v>2.04753996</v>
      </c>
    </row>
    <row r="3326" customFormat="false" ht="15" hidden="false" customHeight="false" outlineLevel="0" collapsed="false">
      <c r="A3326" s="15" t="str">
        <f aca="false">Data_Clean!A3326</f>
        <v>CX103322</v>
      </c>
      <c r="B3326" s="14" t="n">
        <f aca="false">Data_Clean!G3326*Assumptions!$B$5</f>
        <v>174.3015</v>
      </c>
      <c r="C3326" s="14" t="n">
        <f aca="false">IF(Data_Clean!H3326="",0,Data_Clean!H3326)*Assumptions!$B$6</f>
        <v>0</v>
      </c>
      <c r="D3326" s="14" t="n">
        <f aca="false">Data_Clean!I3326*Assumptions!$B$7</f>
        <v>0</v>
      </c>
      <c r="E3326" s="14" t="n">
        <f aca="false">Data_Clean!J3326*Assumptions!$B$8</f>
        <v>0</v>
      </c>
      <c r="F3326" s="14" t="n">
        <f aca="false">Data_Clean!K3326*Assumptions!$B$9</f>
        <v>2296.8</v>
      </c>
      <c r="G3326" s="14" t="n">
        <f aca="false">Data_Clean!L3326*Assumptions!$B$10</f>
        <v>0</v>
      </c>
      <c r="H3326" s="14" t="n">
        <f aca="false">IF(OR(Data_Clean!M3326="",Data_Clean!N3326=""),0,Data_Clean!M3326*Data_Clean!N3326/100)*Assumptions!$B$13*Assumptions!$B$11</f>
        <v>0</v>
      </c>
      <c r="I3326" s="14" t="n">
        <f aca="false">Data_Clean!O3326*4*Assumptions!$B$12</f>
        <v>0</v>
      </c>
      <c r="J3326" s="14" t="n">
        <f aca="false">SUM(B3326:I3326)</f>
        <v>2471.1015</v>
      </c>
      <c r="K3326" s="16" t="n">
        <f aca="false">IF(Data_Clean!P3326="","",Assumptions!$B$15*0.5^(Data_Clean!P3326/Assumptions!$B$20))</f>
        <v>24.9371368842836</v>
      </c>
      <c r="L3326" s="16" t="n">
        <f aca="false">Assumptions!$B$16*MIN(1,LN(1+Data_Clean!Q3326)/LN(1+Assumptions!$B$21))</f>
        <v>10</v>
      </c>
      <c r="M3326" s="16" t="n">
        <f aca="false">Assumptions!$B$17*(0.6*MIN(1,Data_Clean!R3326/Assumptions!$B$22)+0.4*IF(Data_Clean!S3326="",0,Data_Clean!S3326))</f>
        <v>1.548</v>
      </c>
      <c r="N3326" s="16" t="n">
        <f aca="false">Assumptions!$B$18*MIN(1,(Data_Clean!F3326-1)/Assumptions!$B$23)</f>
        <v>5</v>
      </c>
      <c r="O3326" s="16" t="n">
        <f aca="false">Assumptions!$B$19*(0.4*IF(Data_Clean!E3326="",0,MIN(1,Data_Clean!E3326/12/Assumptions!$B$24))+0.35*IF(Data_Clean!D3326="Y",1,0)+0.25*(1-MIN(Data_Clean!T3326,3)/3))/IF(Data_Clean!E3326="",0.6,1)</f>
        <v>15</v>
      </c>
      <c r="P3326" s="16" t="n">
        <f aca="false">SUM(K3326:O3326)/(Assumptions!$D$5-IF(K3326="",Assumptions!$B$15,0))*100</f>
        <v>56.4851368842836</v>
      </c>
      <c r="Q3326" s="7" t="str">
        <f aca="false">IF(J3326&gt;=Assumptions!$B$26,"High",IF(J3326&gt;=Assumptions!$B$27,"Mid","Low"))</f>
        <v>High</v>
      </c>
      <c r="R3326" s="7" t="str">
        <f aca="false">IF(P3326&gt;=Assumptions!$B$28,"High",IF(P3326&gt;=Assumptions!$B$29,"Mid","Low"))</f>
        <v>Mid</v>
      </c>
      <c r="S3326" s="7" t="str">
        <f aca="false">INDEX(Assumptions!$B$33:$B$41,MATCH(Q3326&amp;"|"&amp;R3326,Assumptions!$A$33:$A$41,0))</f>
        <v>Established Core</v>
      </c>
      <c r="T3326" s="7" t="n">
        <f aca="false">IF(ISNUMBER(Data_Clean!V3326),J3326*Data_Clean!V3326,0)</f>
        <v>174.21265575</v>
      </c>
    </row>
    <row r="3327" customFormat="false" ht="15" hidden="false" customHeight="false" outlineLevel="0" collapsed="false">
      <c r="A3327" s="15" t="str">
        <f aca="false">Data_Clean!A3327</f>
        <v>CX103323</v>
      </c>
      <c r="B3327" s="14" t="n">
        <f aca="false">Data_Clean!G3327*Assumptions!$B$5</f>
        <v>89.85825</v>
      </c>
      <c r="C3327" s="14" t="n">
        <f aca="false">IF(Data_Clean!H3327="",0,Data_Clean!H3327)*Assumptions!$B$6</f>
        <v>34.4844</v>
      </c>
      <c r="D3327" s="14" t="n">
        <f aca="false">Data_Clean!I3327*Assumptions!$B$7</f>
        <v>0</v>
      </c>
      <c r="E3327" s="14" t="n">
        <f aca="false">Data_Clean!J3327*Assumptions!$B$8</f>
        <v>0</v>
      </c>
      <c r="F3327" s="14" t="n">
        <f aca="false">Data_Clean!K3327*Assumptions!$B$9</f>
        <v>0</v>
      </c>
      <c r="G3327" s="14" t="n">
        <f aca="false">Data_Clean!L3327*Assumptions!$B$10</f>
        <v>706.5</v>
      </c>
      <c r="H3327" s="14" t="n">
        <f aca="false">IF(OR(Data_Clean!M3327="",Data_Clean!N3327=""),0,Data_Clean!M3327*Data_Clean!N3327/100)*Assumptions!$B$13*Assumptions!$B$11</f>
        <v>0</v>
      </c>
      <c r="I3327" s="14" t="n">
        <f aca="false">Data_Clean!O3327*4*Assumptions!$B$12</f>
        <v>0</v>
      </c>
      <c r="J3327" s="14" t="n">
        <f aca="false">SUM(B3327:I3327)</f>
        <v>830.84265</v>
      </c>
      <c r="K3327" s="16" t="n">
        <f aca="false">IF(Data_Clean!P3327="","",Assumptions!$B$15*0.5^(Data_Clean!P3327/Assumptions!$B$20))</f>
        <v>29.3147990530274</v>
      </c>
      <c r="L3327" s="16" t="n">
        <f aca="false">Assumptions!$B$16*MIN(1,LN(1+Data_Clean!Q3327)/LN(1+Assumptions!$B$21))</f>
        <v>19.0780265944002</v>
      </c>
      <c r="M3327" s="16" t="n">
        <f aca="false">Assumptions!$B$17*(0.6*MIN(1,Data_Clean!R3327/Assumptions!$B$22)+0.4*IF(Data_Clean!S3327="",0,Data_Clean!S3327))</f>
        <v>3.228</v>
      </c>
      <c r="N3327" s="16" t="n">
        <f aca="false">Assumptions!$B$18*MIN(1,(Data_Clean!F3327-1)/Assumptions!$B$23)</f>
        <v>10</v>
      </c>
      <c r="O3327" s="16" t="n">
        <f aca="false">Assumptions!$B$19*(0.4*IF(Data_Clean!E3327="",0,MIN(1,Data_Clean!E3327/12/Assumptions!$B$24))+0.35*IF(Data_Clean!D3327="Y",1,0)+0.25*(1-MIN(Data_Clean!T3327,3)/3))/IF(Data_Clean!E3327="",0.6,1)</f>
        <v>9.3</v>
      </c>
      <c r="P3327" s="16" t="n">
        <f aca="false">SUM(K3327:O3327)/(Assumptions!$D$5-IF(K3327="",Assumptions!$B$15,0))*100</f>
        <v>70.9208256474276</v>
      </c>
      <c r="Q3327" s="7" t="str">
        <f aca="false">IF(J3327&gt;=Assumptions!$B$26,"High",IF(J3327&gt;=Assumptions!$B$27,"Mid","Low"))</f>
        <v>Mid</v>
      </c>
      <c r="R3327" s="7" t="str">
        <f aca="false">IF(P3327&gt;=Assumptions!$B$28,"High",IF(P3327&gt;=Assumptions!$B$29,"Mid","Low"))</f>
        <v>High</v>
      </c>
      <c r="S3327" s="7" t="str">
        <f aca="false">INDEX(Assumptions!$B$33:$B$41,MATCH(Q3327&amp;"|"&amp;R3327,Assumptions!$A$33:$A$41,0))</f>
        <v>Engaged Builders</v>
      </c>
      <c r="T3327" s="7" t="n">
        <f aca="false">IF(ISNUMBER(Data_Clean!V3327),J3327*Data_Clean!V3327,0)</f>
        <v>25.008363765</v>
      </c>
    </row>
    <row r="3328" customFormat="false" ht="15" hidden="false" customHeight="false" outlineLevel="0" collapsed="false">
      <c r="A3328" s="15" t="str">
        <f aca="false">Data_Clean!A3328</f>
        <v>CX103324</v>
      </c>
      <c r="B3328" s="14" t="n">
        <f aca="false">Data_Clean!G3328*Assumptions!$B$5</f>
        <v>33.12475</v>
      </c>
      <c r="C3328" s="14" t="n">
        <f aca="false">IF(Data_Clean!H3328="",0,Data_Clean!H3328)*Assumptions!$B$6</f>
        <v>28.25736</v>
      </c>
      <c r="D3328" s="14" t="n">
        <f aca="false">Data_Clean!I3328*Assumptions!$B$7</f>
        <v>0</v>
      </c>
      <c r="E3328" s="14" t="n">
        <f aca="false">Data_Clean!J3328*Assumptions!$B$8</f>
        <v>0</v>
      </c>
      <c r="F3328" s="14" t="n">
        <f aca="false">Data_Clean!K3328*Assumptions!$B$9</f>
        <v>0</v>
      </c>
      <c r="G3328" s="14" t="n">
        <f aca="false">Data_Clean!L3328*Assumptions!$B$10</f>
        <v>0</v>
      </c>
      <c r="H3328" s="14" t="n">
        <f aca="false">IF(OR(Data_Clean!M3328="",Data_Clean!N3328=""),0,Data_Clean!M3328*Data_Clean!N3328/100)*Assumptions!$B$13*Assumptions!$B$11</f>
        <v>0</v>
      </c>
      <c r="I3328" s="14" t="n">
        <f aca="false">Data_Clean!O3328*4*Assumptions!$B$12</f>
        <v>0</v>
      </c>
      <c r="J3328" s="14" t="n">
        <f aca="false">SUM(B3328:I3328)</f>
        <v>61.38211</v>
      </c>
      <c r="K3328" s="16" t="n">
        <f aca="false">IF(Data_Clean!P3328="","",Assumptions!$B$15*0.5^(Data_Clean!P3328/Assumptions!$B$20))</f>
        <v>27.3516746567465</v>
      </c>
      <c r="L3328" s="16" t="n">
        <f aca="false">Assumptions!$B$16*MIN(1,LN(1+Data_Clean!Q3328)/LN(1+Assumptions!$B$21))</f>
        <v>16.3969864627818</v>
      </c>
      <c r="M3328" s="16" t="n">
        <f aca="false">Assumptions!$B$17*(0.6*MIN(1,Data_Clean!R3328/Assumptions!$B$22)+0.4*IF(Data_Clean!S3328="",0,Data_Clean!S3328))</f>
        <v>4.932</v>
      </c>
      <c r="N3328" s="16" t="n">
        <f aca="false">Assumptions!$B$18*MIN(1,(Data_Clean!F3328-1)/Assumptions!$B$23)</f>
        <v>5</v>
      </c>
      <c r="O3328" s="16" t="n">
        <f aca="false">Assumptions!$B$19*(0.4*IF(Data_Clean!E3328="",0,MIN(1,Data_Clean!E3328/12/Assumptions!$B$24))+0.35*IF(Data_Clean!D3328="Y",1,0)+0.25*(1-MIN(Data_Clean!T3328,3)/3))/IF(Data_Clean!E3328="",0.6,1)</f>
        <v>5.1</v>
      </c>
      <c r="P3328" s="16" t="n">
        <f aca="false">SUM(K3328:O3328)/(Assumptions!$D$5-IF(K3328="",Assumptions!$B$15,0))*100</f>
        <v>58.7806611195283</v>
      </c>
      <c r="Q3328" s="7" t="str">
        <f aca="false">IF(J3328&gt;=Assumptions!$B$26,"High",IF(J3328&gt;=Assumptions!$B$27,"Mid","Low"))</f>
        <v>Low</v>
      </c>
      <c r="R3328" s="7" t="str">
        <f aca="false">IF(P3328&gt;=Assumptions!$B$28,"High",IF(P3328&gt;=Assumptions!$B$29,"Mid","Low"))</f>
        <v>Mid</v>
      </c>
      <c r="S3328" s="7" t="str">
        <f aca="false">INDEX(Assumptions!$B$33:$B$41,MATCH(Q3328&amp;"|"&amp;R3328,Assumptions!$A$33:$A$41,0))</f>
        <v>Light Touch</v>
      </c>
      <c r="T3328" s="7" t="n">
        <f aca="false">IF(ISNUMBER(Data_Clean!V3328),J3328*Data_Clean!V3328,0)</f>
        <v>4.677316782</v>
      </c>
    </row>
    <row r="3329" customFormat="false" ht="15" hidden="false" customHeight="false" outlineLevel="0" collapsed="false">
      <c r="A3329" s="15" t="str">
        <f aca="false">Data_Clean!A3329</f>
        <v>CX103325</v>
      </c>
      <c r="B3329" s="14" t="n">
        <f aca="false">Data_Clean!G3329*Assumptions!$B$5</f>
        <v>156.79675</v>
      </c>
      <c r="C3329" s="14" t="n">
        <f aca="false">IF(Data_Clean!H3329="",0,Data_Clean!H3329)*Assumptions!$B$6</f>
        <v>0</v>
      </c>
      <c r="D3329" s="14" t="n">
        <f aca="false">Data_Clean!I3329*Assumptions!$B$7</f>
        <v>0</v>
      </c>
      <c r="E3329" s="14" t="n">
        <f aca="false">Data_Clean!J3329*Assumptions!$B$8</f>
        <v>0</v>
      </c>
      <c r="F3329" s="14" t="n">
        <f aca="false">Data_Clean!K3329*Assumptions!$B$9</f>
        <v>0</v>
      </c>
      <c r="G3329" s="14" t="n">
        <f aca="false">Data_Clean!L3329*Assumptions!$B$10</f>
        <v>0</v>
      </c>
      <c r="H3329" s="14" t="n">
        <f aca="false">IF(OR(Data_Clean!M3329="",Data_Clean!N3329=""),0,Data_Clean!M3329*Data_Clean!N3329/100)*Assumptions!$B$13*Assumptions!$B$11</f>
        <v>238.698</v>
      </c>
      <c r="I3329" s="14" t="n">
        <f aca="false">Data_Clean!O3329*4*Assumptions!$B$12</f>
        <v>0</v>
      </c>
      <c r="J3329" s="14" t="n">
        <f aca="false">SUM(B3329:I3329)</f>
        <v>395.49475</v>
      </c>
      <c r="K3329" s="16" t="n">
        <f aca="false">IF(Data_Clean!P3329="","",Assumptions!$B$15*0.5^(Data_Clean!P3329/Assumptions!$B$20))</f>
        <v>0.678407455050177</v>
      </c>
      <c r="L3329" s="16" t="n">
        <f aca="false">Assumptions!$B$16*MIN(1,LN(1+Data_Clean!Q3329)/LN(1+Assumptions!$B$21))</f>
        <v>0</v>
      </c>
      <c r="M3329" s="16" t="n">
        <f aca="false">Assumptions!$B$17*(0.6*MIN(1,Data_Clean!R3329/Assumptions!$B$22)+0.4*IF(Data_Clean!S3329="",0,Data_Clean!S3329))</f>
        <v>0</v>
      </c>
      <c r="N3329" s="16" t="n">
        <f aca="false">Assumptions!$B$18*MIN(1,(Data_Clean!F3329-1)/Assumptions!$B$23)</f>
        <v>5</v>
      </c>
      <c r="O3329" s="16" t="n">
        <f aca="false">Assumptions!$B$19*(0.4*IF(Data_Clean!E3329="",0,MIN(1,Data_Clean!E3329/12/Assumptions!$B$24))+0.35*IF(Data_Clean!D3329="Y",1,0)+0.25*(1-MIN(Data_Clean!T3329,3)/3))/IF(Data_Clean!E3329="",0.6,1)</f>
        <v>5.35</v>
      </c>
      <c r="P3329" s="16" t="n">
        <f aca="false">SUM(K3329:O3329)/(Assumptions!$D$5-IF(K3329="",Assumptions!$B$15,0))*100</f>
        <v>11.0284074550502</v>
      </c>
      <c r="Q3329" s="7" t="str">
        <f aca="false">IF(J3329&gt;=Assumptions!$B$26,"High",IF(J3329&gt;=Assumptions!$B$27,"Mid","Low"))</f>
        <v>Low</v>
      </c>
      <c r="R3329" s="7" t="str">
        <f aca="false">IF(P3329&gt;=Assumptions!$B$28,"High",IF(P3329&gt;=Assumptions!$B$29,"Mid","Low"))</f>
        <v>Low</v>
      </c>
      <c r="S3329" s="7" t="str">
        <f aca="false">INDEX(Assumptions!$B$33:$B$41,MATCH(Q3329&amp;"|"&amp;R3329,Assumptions!$A$33:$A$41,0))</f>
        <v>Dormant &amp; Low Value</v>
      </c>
      <c r="T3329" s="7" t="n">
        <f aca="false">IF(ISNUMBER(Data_Clean!V3329),J3329*Data_Clean!V3329,0)</f>
        <v>186.0407304</v>
      </c>
    </row>
    <row r="3330" customFormat="false" ht="15" hidden="false" customHeight="false" outlineLevel="0" collapsed="false">
      <c r="A3330" s="15" t="str">
        <f aca="false">Data_Clean!A3330</f>
        <v>CX103326</v>
      </c>
      <c r="B3330" s="14" t="n">
        <f aca="false">Data_Clean!G3330*Assumptions!$B$5</f>
        <v>87.123</v>
      </c>
      <c r="C3330" s="14" t="n">
        <f aca="false">IF(Data_Clean!H3330="",0,Data_Clean!H3330)*Assumptions!$B$6</f>
        <v>422.24292</v>
      </c>
      <c r="D3330" s="14" t="n">
        <f aca="false">Data_Clean!I3330*Assumptions!$B$7</f>
        <v>0</v>
      </c>
      <c r="E3330" s="14" t="n">
        <f aca="false">Data_Clean!J3330*Assumptions!$B$8</f>
        <v>0</v>
      </c>
      <c r="F3330" s="14" t="n">
        <f aca="false">Data_Clean!K3330*Assumptions!$B$9</f>
        <v>3023.9</v>
      </c>
      <c r="G3330" s="14" t="n">
        <f aca="false">Data_Clean!L3330*Assumptions!$B$10</f>
        <v>0</v>
      </c>
      <c r="H3330" s="14" t="n">
        <f aca="false">IF(OR(Data_Clean!M3330="",Data_Clean!N3330=""),0,Data_Clean!M3330*Data_Clean!N3330/100)*Assumptions!$B$13*Assumptions!$B$11</f>
        <v>0</v>
      </c>
      <c r="I3330" s="14" t="n">
        <f aca="false">Data_Clean!O3330*4*Assumptions!$B$12</f>
        <v>0</v>
      </c>
      <c r="J3330" s="14" t="n">
        <f aca="false">SUM(B3330:I3330)</f>
        <v>3533.26592</v>
      </c>
      <c r="K3330" s="16" t="n">
        <f aca="false">IF(Data_Clean!P3330="","",Assumptions!$B$15*0.5^(Data_Clean!P3330/Assumptions!$B$20))</f>
        <v>23.267171427506</v>
      </c>
      <c r="L3330" s="16" t="n">
        <f aca="false">Assumptions!$B$16*MIN(1,LN(1+Data_Clean!Q3330)/LN(1+Assumptions!$B$21))</f>
        <v>12.0537864630054</v>
      </c>
      <c r="M3330" s="16" t="n">
        <f aca="false">Assumptions!$B$17*(0.6*MIN(1,Data_Clean!R3330/Assumptions!$B$22)+0.4*IF(Data_Clean!S3330="",0,Data_Clean!S3330))</f>
        <v>5.238</v>
      </c>
      <c r="N3330" s="16" t="n">
        <f aca="false">Assumptions!$B$18*MIN(1,(Data_Clean!F3330-1)/Assumptions!$B$23)</f>
        <v>10</v>
      </c>
      <c r="O3330" s="16" t="n">
        <f aca="false">Assumptions!$B$19*(0.4*IF(Data_Clean!E3330="",0,MIN(1,Data_Clean!E3330/12/Assumptions!$B$24))+0.35*IF(Data_Clean!D3330="Y",1,0)+0.25*(1-MIN(Data_Clean!T3330,3)/3))/IF(Data_Clean!E3330="",0.6,1)</f>
        <v>6.35</v>
      </c>
      <c r="P3330" s="16" t="n">
        <f aca="false">SUM(K3330:O3330)/(Assumptions!$D$5-IF(K3330="",Assumptions!$B$15,0))*100</f>
        <v>56.9089578905114</v>
      </c>
      <c r="Q3330" s="7" t="str">
        <f aca="false">IF(J3330&gt;=Assumptions!$B$26,"High",IF(J3330&gt;=Assumptions!$B$27,"Mid","Low"))</f>
        <v>High</v>
      </c>
      <c r="R3330" s="7" t="str">
        <f aca="false">IF(P3330&gt;=Assumptions!$B$28,"High",IF(P3330&gt;=Assumptions!$B$29,"Mid","Low"))</f>
        <v>Mid</v>
      </c>
      <c r="S3330" s="7" t="str">
        <f aca="false">INDEX(Assumptions!$B$33:$B$41,MATCH(Q3330&amp;"|"&amp;R3330,Assumptions!$A$33:$A$41,0))</f>
        <v>Established Core</v>
      </c>
      <c r="T3330" s="7" t="n">
        <f aca="false">IF(ISNUMBER(Data_Clean!V3330),J3330*Data_Clean!V3330,0)</f>
        <v>279.12800768</v>
      </c>
    </row>
    <row r="3331" customFormat="false" ht="15" hidden="false" customHeight="false" outlineLevel="0" collapsed="false">
      <c r="A3331" s="15" t="str">
        <f aca="false">Data_Clean!A3331</f>
        <v>CX103327</v>
      </c>
      <c r="B3331" s="14" t="n">
        <f aca="false">Data_Clean!G3331*Assumptions!$B$5</f>
        <v>69.6725</v>
      </c>
      <c r="C3331" s="14" t="n">
        <f aca="false">IF(Data_Clean!H3331="",0,Data_Clean!H3331)*Assumptions!$B$6</f>
        <v>224.181</v>
      </c>
      <c r="D3331" s="14" t="n">
        <f aca="false">Data_Clean!I3331*Assumptions!$B$7</f>
        <v>0</v>
      </c>
      <c r="E3331" s="14" t="n">
        <f aca="false">Data_Clean!J3331*Assumptions!$B$8</f>
        <v>0</v>
      </c>
      <c r="F3331" s="14" t="n">
        <f aca="false">Data_Clean!K3331*Assumptions!$B$9</f>
        <v>2481.6</v>
      </c>
      <c r="G3331" s="14" t="n">
        <f aca="false">Data_Clean!L3331*Assumptions!$B$10</f>
        <v>503.55</v>
      </c>
      <c r="H3331" s="14" t="n">
        <f aca="false">IF(OR(Data_Clean!M3331="",Data_Clean!N3331=""),0,Data_Clean!M3331*Data_Clean!N3331/100)*Assumptions!$B$13*Assumptions!$B$11</f>
        <v>68.838</v>
      </c>
      <c r="I3331" s="14" t="n">
        <f aca="false">Data_Clean!O3331*4*Assumptions!$B$12</f>
        <v>25.74096</v>
      </c>
      <c r="J3331" s="14" t="n">
        <f aca="false">SUM(B3331:I3331)</f>
        <v>3373.58246</v>
      </c>
      <c r="K3331" s="16" t="n">
        <f aca="false">IF(Data_Clean!P3331="","",Assumptions!$B$15*0.5^(Data_Clean!P3331/Assumptions!$B$20))</f>
        <v>15</v>
      </c>
      <c r="L3331" s="16" t="n">
        <f aca="false">Assumptions!$B$16*MIN(1,LN(1+Data_Clean!Q3331)/LN(1+Assumptions!$B$21))</f>
        <v>10</v>
      </c>
      <c r="M3331" s="16" t="n">
        <f aca="false">Assumptions!$B$17*(0.6*MIN(1,Data_Clean!R3331/Assumptions!$B$22)+0.4*IF(Data_Clean!S3331="",0,Data_Clean!S3331))</f>
        <v>5.01</v>
      </c>
      <c r="N3331" s="16" t="n">
        <f aca="false">Assumptions!$B$18*MIN(1,(Data_Clean!F3331-1)/Assumptions!$B$23)</f>
        <v>20</v>
      </c>
      <c r="O3331" s="16" t="n">
        <f aca="false">Assumptions!$B$19*(0.4*IF(Data_Clean!E3331="",0,MIN(1,Data_Clean!E3331/12/Assumptions!$B$24))+0.35*IF(Data_Clean!D3331="Y",1,0)+0.25*(1-MIN(Data_Clean!T3331,3)/3))/IF(Data_Clean!E3331="",0.6,1)</f>
        <v>5.3</v>
      </c>
      <c r="P3331" s="16" t="n">
        <f aca="false">SUM(K3331:O3331)/(Assumptions!$D$5-IF(K3331="",Assumptions!$B$15,0))*100</f>
        <v>55.31</v>
      </c>
      <c r="Q3331" s="7" t="str">
        <f aca="false">IF(J3331&gt;=Assumptions!$B$26,"High",IF(J3331&gt;=Assumptions!$B$27,"Mid","Low"))</f>
        <v>High</v>
      </c>
      <c r="R3331" s="7" t="str">
        <f aca="false">IF(P3331&gt;=Assumptions!$B$28,"High",IF(P3331&gt;=Assumptions!$B$29,"Mid","Low"))</f>
        <v>Mid</v>
      </c>
      <c r="S3331" s="7" t="str">
        <f aca="false">INDEX(Assumptions!$B$33:$B$41,MATCH(Q3331&amp;"|"&amp;R3331,Assumptions!$A$33:$A$41,0))</f>
        <v>Established Core</v>
      </c>
      <c r="T3331" s="7" t="n">
        <f aca="false">IF(ISNUMBER(Data_Clean!V3331),J3331*Data_Clean!V3331,0)</f>
        <v>218.945501654</v>
      </c>
    </row>
    <row r="3332" customFormat="false" ht="15" hidden="false" customHeight="false" outlineLevel="0" collapsed="false">
      <c r="A3332" s="15" t="str">
        <f aca="false">Data_Clean!A3332</f>
        <v>CX103328</v>
      </c>
      <c r="B3332" s="14" t="n">
        <f aca="false">Data_Clean!G3332*Assumptions!$B$5</f>
        <v>93.29125</v>
      </c>
      <c r="C3332" s="14" t="n">
        <f aca="false">IF(Data_Clean!H3332="",0,Data_Clean!H3332)*Assumptions!$B$6</f>
        <v>284.56968</v>
      </c>
      <c r="D3332" s="14" t="n">
        <f aca="false">Data_Clean!I3332*Assumptions!$B$7</f>
        <v>0</v>
      </c>
      <c r="E3332" s="14" t="n">
        <f aca="false">Data_Clean!J3332*Assumptions!$B$8</f>
        <v>0</v>
      </c>
      <c r="F3332" s="14" t="n">
        <f aca="false">Data_Clean!K3332*Assumptions!$B$9</f>
        <v>2239.6</v>
      </c>
      <c r="G3332" s="14" t="n">
        <f aca="false">Data_Clean!L3332*Assumptions!$B$10</f>
        <v>0</v>
      </c>
      <c r="H3332" s="14" t="n">
        <f aca="false">IF(OR(Data_Clean!M3332="",Data_Clean!N3332=""),0,Data_Clean!M3332*Data_Clean!N3332/100)*Assumptions!$B$13*Assumptions!$B$11</f>
        <v>0</v>
      </c>
      <c r="I3332" s="14" t="n">
        <f aca="false">Data_Clean!O3332*4*Assumptions!$B$12</f>
        <v>0</v>
      </c>
      <c r="J3332" s="14" t="n">
        <f aca="false">SUM(B3332:I3332)</f>
        <v>2617.46093</v>
      </c>
      <c r="K3332" s="16" t="n">
        <f aca="false">IF(Data_Clean!P3332="","",Assumptions!$B$15*0.5^(Data_Clean!P3332/Assumptions!$B$20))</f>
        <v>29.3147990530274</v>
      </c>
      <c r="L3332" s="16" t="n">
        <f aca="false">Assumptions!$B$16*MIN(1,LN(1+Data_Clean!Q3332)/LN(1+Assumptions!$B$21))</f>
        <v>15.4867983970398</v>
      </c>
      <c r="M3332" s="16" t="n">
        <f aca="false">Assumptions!$B$17*(0.6*MIN(1,Data_Clean!R3332/Assumptions!$B$22)+0.4*IF(Data_Clean!S3332="",0,Data_Clean!S3332))</f>
        <v>13.02</v>
      </c>
      <c r="N3332" s="16" t="n">
        <f aca="false">Assumptions!$B$18*MIN(1,(Data_Clean!F3332-1)/Assumptions!$B$23)</f>
        <v>10</v>
      </c>
      <c r="O3332" s="16" t="n">
        <f aca="false">Assumptions!$B$19*(0.4*IF(Data_Clean!E3332="",0,MIN(1,Data_Clean!E3332/12/Assumptions!$B$24))+0.35*IF(Data_Clean!D3332="Y",1,0)+0.25*(1-MIN(Data_Clean!T3332,3)/3))/IF(Data_Clean!E3332="",0.6,1)</f>
        <v>13.8</v>
      </c>
      <c r="P3332" s="16" t="n">
        <f aca="false">SUM(K3332:O3332)/(Assumptions!$D$5-IF(K3332="",Assumptions!$B$15,0))*100</f>
        <v>81.6215974500672</v>
      </c>
      <c r="Q3332" s="7" t="str">
        <f aca="false">IF(J3332&gt;=Assumptions!$B$26,"High",IF(J3332&gt;=Assumptions!$B$27,"Mid","Low"))</f>
        <v>High</v>
      </c>
      <c r="R3332" s="7" t="str">
        <f aca="false">IF(P3332&gt;=Assumptions!$B$28,"High",IF(P3332&gt;=Assumptions!$B$29,"Mid","Low"))</f>
        <v>High</v>
      </c>
      <c r="S3332" s="7" t="str">
        <f aca="false">INDEX(Assumptions!$B$33:$B$41,MATCH(Q3332&amp;"|"&amp;R3332,Assumptions!$A$33:$A$41,0))</f>
        <v>Premier Advocates</v>
      </c>
      <c r="T3332" s="7" t="n">
        <f aca="false">IF(ISNUMBER(Data_Clean!V3332),J3332*Data_Clean!V3332,0)</f>
        <v>41.87937488</v>
      </c>
    </row>
    <row r="3333" customFormat="false" ht="15" hidden="false" customHeight="false" outlineLevel="0" collapsed="false">
      <c r="A3333" s="15" t="str">
        <f aca="false">Data_Clean!A3333</f>
        <v>CX103329</v>
      </c>
      <c r="B3333" s="14" t="n">
        <f aca="false">Data_Clean!G3333*Assumptions!$B$5</f>
        <v>29.529</v>
      </c>
      <c r="C3333" s="14" t="n">
        <f aca="false">IF(Data_Clean!H3333="",0,Data_Clean!H3333)*Assumptions!$B$6</f>
        <v>0</v>
      </c>
      <c r="D3333" s="14" t="n">
        <f aca="false">Data_Clean!I3333*Assumptions!$B$7</f>
        <v>0</v>
      </c>
      <c r="E3333" s="14" t="n">
        <f aca="false">Data_Clean!J3333*Assumptions!$B$8</f>
        <v>0</v>
      </c>
      <c r="F3333" s="14" t="n">
        <f aca="false">Data_Clean!K3333*Assumptions!$B$9</f>
        <v>0</v>
      </c>
      <c r="G3333" s="14" t="n">
        <f aca="false">Data_Clean!L3333*Assumptions!$B$10</f>
        <v>0</v>
      </c>
      <c r="H3333" s="14" t="n">
        <f aca="false">IF(OR(Data_Clean!M3333="",Data_Clean!N3333=""),0,Data_Clean!M3333*Data_Clean!N3333/100)*Assumptions!$B$13*Assumptions!$B$11</f>
        <v>0</v>
      </c>
      <c r="I3333" s="14" t="n">
        <f aca="false">Data_Clean!O3333*4*Assumptions!$B$12</f>
        <v>0</v>
      </c>
      <c r="J3333" s="14" t="n">
        <f aca="false">SUM(B3333:I3333)</f>
        <v>29.529</v>
      </c>
      <c r="K3333" s="16" t="n">
        <f aca="false">IF(Data_Clean!P3333="","",Assumptions!$B$15*0.5^(Data_Clean!P3333/Assumptions!$B$20))</f>
        <v>18.0453755412318</v>
      </c>
      <c r="L3333" s="16" t="n">
        <f aca="false">Assumptions!$B$16*MIN(1,LN(1+Data_Clean!Q3333)/LN(1+Assumptions!$B$21))</f>
        <v>2.89064826317888</v>
      </c>
      <c r="M3333" s="16" t="n">
        <f aca="false">Assumptions!$B$17*(0.6*MIN(1,Data_Clean!R3333/Assumptions!$B$22)+0.4*IF(Data_Clean!S3333="",0,Data_Clean!S3333))</f>
        <v>7.584</v>
      </c>
      <c r="N3333" s="16" t="n">
        <f aca="false">Assumptions!$B$18*MIN(1,(Data_Clean!F3333-1)/Assumptions!$B$23)</f>
        <v>0</v>
      </c>
      <c r="O3333" s="16" t="n">
        <f aca="false">Assumptions!$B$19*(0.4*IF(Data_Clean!E3333="",0,MIN(1,Data_Clean!E3333/12/Assumptions!$B$24))+0.35*IF(Data_Clean!D3333="Y",1,0)+0.25*(1-MIN(Data_Clean!T3333,3)/3))/IF(Data_Clean!E3333="",0.6,1)</f>
        <v>3.9</v>
      </c>
      <c r="P3333" s="16" t="n">
        <f aca="false">SUM(K3333:O3333)/(Assumptions!$D$5-IF(K3333="",Assumptions!$B$15,0))*100</f>
        <v>32.4200238044106</v>
      </c>
      <c r="Q3333" s="7" t="str">
        <f aca="false">IF(J3333&gt;=Assumptions!$B$26,"High",IF(J3333&gt;=Assumptions!$B$27,"Mid","Low"))</f>
        <v>Low</v>
      </c>
      <c r="R3333" s="7" t="str">
        <f aca="false">IF(P3333&gt;=Assumptions!$B$28,"High",IF(P3333&gt;=Assumptions!$B$29,"Mid","Low"))</f>
        <v>Low</v>
      </c>
      <c r="S3333" s="7" t="str">
        <f aca="false">INDEX(Assumptions!$B$33:$B$41,MATCH(Q3333&amp;"|"&amp;R3333,Assumptions!$A$33:$A$41,0))</f>
        <v>Dormant &amp; Low Value</v>
      </c>
      <c r="T3333" s="7" t="n">
        <f aca="false">IF(ISNUMBER(Data_Clean!V3333),J3333*Data_Clean!V3333,0)</f>
        <v>6.3723582</v>
      </c>
    </row>
    <row r="3334" customFormat="false" ht="15" hidden="false" customHeight="false" outlineLevel="0" collapsed="false">
      <c r="A3334" s="15" t="str">
        <f aca="false">Data_Clean!A3334</f>
        <v>CX103330</v>
      </c>
      <c r="B3334" s="14" t="n">
        <f aca="false">Data_Clean!G3334*Assumptions!$B$5</f>
        <v>201.15925</v>
      </c>
      <c r="C3334" s="14" t="n">
        <f aca="false">IF(Data_Clean!H3334="",0,Data_Clean!H3334)*Assumptions!$B$6</f>
        <v>0</v>
      </c>
      <c r="D3334" s="14" t="n">
        <f aca="false">Data_Clean!I3334*Assumptions!$B$7</f>
        <v>0</v>
      </c>
      <c r="E3334" s="14" t="n">
        <f aca="false">Data_Clean!J3334*Assumptions!$B$8</f>
        <v>0</v>
      </c>
      <c r="F3334" s="14" t="n">
        <f aca="false">Data_Clean!K3334*Assumptions!$B$9</f>
        <v>0</v>
      </c>
      <c r="G3334" s="14" t="n">
        <f aca="false">Data_Clean!L3334*Assumptions!$B$10</f>
        <v>837.45</v>
      </c>
      <c r="H3334" s="14" t="n">
        <f aca="false">IF(OR(Data_Clean!M3334="",Data_Clean!N3334=""),0,Data_Clean!M3334*Data_Clean!N3334/100)*Assumptions!$B$13*Assumptions!$B$11</f>
        <v>40.584</v>
      </c>
      <c r="I3334" s="14" t="n">
        <f aca="false">Data_Clean!O3334*4*Assumptions!$B$12</f>
        <v>19.77264</v>
      </c>
      <c r="J3334" s="14" t="n">
        <f aca="false">SUM(B3334:I3334)</f>
        <v>1098.96589</v>
      </c>
      <c r="K3334" s="16" t="n">
        <f aca="false">IF(Data_Clean!P3334="","",Assumptions!$B$15*0.5^(Data_Clean!P3334/Assumptions!$B$20))</f>
        <v>26.1165168988837</v>
      </c>
      <c r="L3334" s="16" t="n">
        <f aca="false">Assumptions!$B$16*MIN(1,LN(1+Data_Clean!Q3334)/LN(1+Assumptions!$B$21))</f>
        <v>11.0057238927514</v>
      </c>
      <c r="M3334" s="16" t="n">
        <f aca="false">Assumptions!$B$17*(0.6*MIN(1,Data_Clean!R3334/Assumptions!$B$22)+0.4*IF(Data_Clean!S3334="",0,Data_Clean!S3334))</f>
        <v>5.016</v>
      </c>
      <c r="N3334" s="16" t="n">
        <f aca="false">Assumptions!$B$18*MIN(1,(Data_Clean!F3334-1)/Assumptions!$B$23)</f>
        <v>10</v>
      </c>
      <c r="O3334" s="16" t="n">
        <f aca="false">Assumptions!$B$19*(0.4*IF(Data_Clean!E3334="",0,MIN(1,Data_Clean!E3334/12/Assumptions!$B$24))+0.35*IF(Data_Clean!D3334="Y",1,0)+0.25*(1-MIN(Data_Clean!T3334,3)/3))/IF(Data_Clean!E3334="",0.6,1)</f>
        <v>6.55</v>
      </c>
      <c r="P3334" s="16" t="n">
        <f aca="false">SUM(K3334:O3334)/(Assumptions!$D$5-IF(K3334="",Assumptions!$B$15,0))*100</f>
        <v>58.6882407916351</v>
      </c>
      <c r="Q3334" s="7" t="str">
        <f aca="false">IF(J3334&gt;=Assumptions!$B$26,"High",IF(J3334&gt;=Assumptions!$B$27,"Mid","Low"))</f>
        <v>Mid</v>
      </c>
      <c r="R3334" s="7" t="str">
        <f aca="false">IF(P3334&gt;=Assumptions!$B$28,"High",IF(P3334&gt;=Assumptions!$B$29,"Mid","Low"))</f>
        <v>Mid</v>
      </c>
      <c r="S3334" s="7" t="str">
        <f aca="false">INDEX(Assumptions!$B$33:$B$41,MATCH(Q3334&amp;"|"&amp;R3334,Assumptions!$A$33:$A$41,0))</f>
        <v>Established Core</v>
      </c>
      <c r="T3334" s="7" t="n">
        <f aca="false">IF(ISNUMBER(Data_Clean!V3334),J3334*Data_Clean!V3334,0)</f>
        <v>106.050208385</v>
      </c>
    </row>
    <row r="3335" customFormat="false" ht="15" hidden="false" customHeight="false" outlineLevel="0" collapsed="false">
      <c r="A3335" s="15" t="str">
        <f aca="false">Data_Clean!A3335</f>
        <v>CX103331</v>
      </c>
      <c r="B3335" s="14" t="n">
        <f aca="false">Data_Clean!G3335*Assumptions!$B$5</f>
        <v>159.55575</v>
      </c>
      <c r="C3335" s="14" t="n">
        <f aca="false">IF(Data_Clean!H3335="",0,Data_Clean!H3335)*Assumptions!$B$6</f>
        <v>120.29088</v>
      </c>
      <c r="D3335" s="14" t="n">
        <f aca="false">Data_Clean!I3335*Assumptions!$B$7</f>
        <v>0</v>
      </c>
      <c r="E3335" s="14" t="n">
        <f aca="false">Data_Clean!J3335*Assumptions!$B$8</f>
        <v>0</v>
      </c>
      <c r="F3335" s="14" t="n">
        <f aca="false">Data_Clean!K3335*Assumptions!$B$9</f>
        <v>1381.6</v>
      </c>
      <c r="G3335" s="14" t="n">
        <f aca="false">Data_Clean!L3335*Assumptions!$B$10</f>
        <v>531</v>
      </c>
      <c r="H3335" s="14" t="n">
        <f aca="false">IF(OR(Data_Clean!M3335="",Data_Clean!N3335=""),0,Data_Clean!M3335*Data_Clean!N3335/100)*Assumptions!$B$13*Assumptions!$B$11</f>
        <v>22.2</v>
      </c>
      <c r="I3335" s="14" t="n">
        <f aca="false">Data_Clean!O3335*4*Assumptions!$B$12</f>
        <v>2.5344</v>
      </c>
      <c r="J3335" s="14" t="n">
        <f aca="false">SUM(B3335:I3335)</f>
        <v>2217.18103</v>
      </c>
      <c r="K3335" s="16" t="n">
        <f aca="false">IF(Data_Clean!P3335="","",Assumptions!$B$15*0.5^(Data_Clean!P3335/Assumptions!$B$20))</f>
        <v>15.3506083799516</v>
      </c>
      <c r="L3335" s="16" t="n">
        <f aca="false">Assumptions!$B$16*MIN(1,LN(1+Data_Clean!Q3335)/LN(1+Assumptions!$B$21))</f>
        <v>6.7118774147124</v>
      </c>
      <c r="M3335" s="16" t="n">
        <f aca="false">Assumptions!$B$17*(0.6*MIN(1,Data_Clean!R3335/Assumptions!$B$22)+0.4*IF(Data_Clean!S3335="",0,Data_Clean!S3335))</f>
        <v>8.148</v>
      </c>
      <c r="N3335" s="16" t="n">
        <f aca="false">Assumptions!$B$18*MIN(1,(Data_Clean!F3335-1)/Assumptions!$B$23)</f>
        <v>20</v>
      </c>
      <c r="O3335" s="16" t="n">
        <f aca="false">Assumptions!$B$19*(0.4*IF(Data_Clean!E3335="",0,MIN(1,Data_Clean!E3335/12/Assumptions!$B$24))+0.35*IF(Data_Clean!D3335="Y",1,0)+0.25*(1-MIN(Data_Clean!T3335,3)/3))/IF(Data_Clean!E3335="",0.6,1)</f>
        <v>3.9</v>
      </c>
      <c r="P3335" s="16" t="n">
        <f aca="false">SUM(K3335:O3335)/(Assumptions!$D$5-IF(K3335="",Assumptions!$B$15,0))*100</f>
        <v>54.110485794664</v>
      </c>
      <c r="Q3335" s="7" t="str">
        <f aca="false">IF(J3335&gt;=Assumptions!$B$26,"High",IF(J3335&gt;=Assumptions!$B$27,"Mid","Low"))</f>
        <v>High</v>
      </c>
      <c r="R3335" s="7" t="str">
        <f aca="false">IF(P3335&gt;=Assumptions!$B$28,"High",IF(P3335&gt;=Assumptions!$B$29,"Mid","Low"))</f>
        <v>Mid</v>
      </c>
      <c r="S3335" s="7" t="str">
        <f aca="false">INDEX(Assumptions!$B$33:$B$41,MATCH(Q3335&amp;"|"&amp;R3335,Assumptions!$A$33:$A$41,0))</f>
        <v>Established Core</v>
      </c>
      <c r="T3335" s="7" t="n">
        <f aca="false">IF(ISNUMBER(Data_Clean!V3335),J3335*Data_Clean!V3335,0)</f>
        <v>203.98065476</v>
      </c>
    </row>
    <row r="3336" customFormat="false" ht="15" hidden="false" customHeight="false" outlineLevel="0" collapsed="false">
      <c r="A3336" s="15" t="str">
        <f aca="false">Data_Clean!A3336</f>
        <v>CX103332</v>
      </c>
      <c r="B3336" s="14" t="n">
        <f aca="false">Data_Clean!G3336*Assumptions!$B$5</f>
        <v>126.01775</v>
      </c>
      <c r="C3336" s="14" t="n">
        <f aca="false">IF(Data_Clean!H3336="",0,Data_Clean!H3336)*Assumptions!$B$6</f>
        <v>0</v>
      </c>
      <c r="D3336" s="14" t="n">
        <f aca="false">Data_Clean!I3336*Assumptions!$B$7</f>
        <v>0</v>
      </c>
      <c r="E3336" s="14" t="n">
        <f aca="false">Data_Clean!J3336*Assumptions!$B$8</f>
        <v>0</v>
      </c>
      <c r="F3336" s="14" t="n">
        <f aca="false">Data_Clean!K3336*Assumptions!$B$9</f>
        <v>0</v>
      </c>
      <c r="G3336" s="14" t="n">
        <f aca="false">Data_Clean!L3336*Assumptions!$B$10</f>
        <v>0</v>
      </c>
      <c r="H3336" s="14" t="n">
        <f aca="false">IF(OR(Data_Clean!M3336="",Data_Clean!N3336=""),0,Data_Clean!M3336*Data_Clean!N3336/100)*Assumptions!$B$13*Assumptions!$B$11</f>
        <v>51.3</v>
      </c>
      <c r="I3336" s="14" t="n">
        <f aca="false">Data_Clean!O3336*4*Assumptions!$B$12</f>
        <v>15.00528</v>
      </c>
      <c r="J3336" s="14" t="n">
        <f aca="false">SUM(B3336:I3336)</f>
        <v>192.32303</v>
      </c>
      <c r="K3336" s="16" t="n">
        <f aca="false">IF(Data_Clean!P3336="","",Assumptions!$B$15*0.5^(Data_Clean!P3336/Assumptions!$B$20))</f>
        <v>26.1165168988837</v>
      </c>
      <c r="L3336" s="16" t="n">
        <f aca="false">Assumptions!$B$16*MIN(1,LN(1+Data_Clean!Q3336)/LN(1+Assumptions!$B$21))</f>
        <v>13.8963721559302</v>
      </c>
      <c r="M3336" s="16" t="n">
        <f aca="false">Assumptions!$B$17*(0.6*MIN(1,Data_Clean!R3336/Assumptions!$B$22)+0.4*IF(Data_Clean!S3336="",0,Data_Clean!S3336))</f>
        <v>7.386</v>
      </c>
      <c r="N3336" s="16" t="n">
        <f aca="false">Assumptions!$B$18*MIN(1,(Data_Clean!F3336-1)/Assumptions!$B$23)</f>
        <v>5</v>
      </c>
      <c r="O3336" s="16" t="n">
        <f aca="false">Assumptions!$B$19*(0.4*IF(Data_Clean!E3336="",0,MIN(1,Data_Clean!E3336/12/Assumptions!$B$24))+0.35*IF(Data_Clean!D3336="Y",1,0)+0.25*(1-MIN(Data_Clean!T3336,3)/3))/IF(Data_Clean!E3336="",0.6,1)</f>
        <v>14.55</v>
      </c>
      <c r="P3336" s="16" t="n">
        <f aca="false">SUM(K3336:O3336)/(Assumptions!$D$5-IF(K3336="",Assumptions!$B$15,0))*100</f>
        <v>66.948889054814</v>
      </c>
      <c r="Q3336" s="7" t="str">
        <f aca="false">IF(J3336&gt;=Assumptions!$B$26,"High",IF(J3336&gt;=Assumptions!$B$27,"Mid","Low"))</f>
        <v>Low</v>
      </c>
      <c r="R3336" s="7" t="str">
        <f aca="false">IF(P3336&gt;=Assumptions!$B$28,"High",IF(P3336&gt;=Assumptions!$B$29,"Mid","Low"))</f>
        <v>Mid</v>
      </c>
      <c r="S3336" s="7" t="str">
        <f aca="false">INDEX(Assumptions!$B$33:$B$41,MATCH(Q3336&amp;"|"&amp;R3336,Assumptions!$A$33:$A$41,0))</f>
        <v>Light Touch</v>
      </c>
      <c r="T3336" s="7" t="n">
        <f aca="false">IF(ISNUMBER(Data_Clean!V3336),J3336*Data_Clean!V3336,0)</f>
        <v>5.173489507</v>
      </c>
    </row>
    <row r="3337" customFormat="false" ht="15" hidden="false" customHeight="false" outlineLevel="0" collapsed="false">
      <c r="A3337" s="15" t="str">
        <f aca="false">Data_Clean!A3337</f>
        <v>CX103333</v>
      </c>
      <c r="B3337" s="14" t="n">
        <f aca="false">Data_Clean!G3337*Assumptions!$B$5</f>
        <v>511.1355</v>
      </c>
      <c r="C3337" s="14" t="n">
        <f aca="false">IF(Data_Clean!H3337="",0,Data_Clean!H3337)*Assumptions!$B$6</f>
        <v>331.66536</v>
      </c>
      <c r="D3337" s="14" t="n">
        <f aca="false">Data_Clean!I3337*Assumptions!$B$7</f>
        <v>0</v>
      </c>
      <c r="E3337" s="14" t="n">
        <f aca="false">Data_Clean!J3337*Assumptions!$B$8</f>
        <v>285.09045</v>
      </c>
      <c r="F3337" s="14" t="n">
        <f aca="false">Data_Clean!K3337*Assumptions!$B$9</f>
        <v>0</v>
      </c>
      <c r="G3337" s="14" t="n">
        <f aca="false">Data_Clean!L3337*Assumptions!$B$10</f>
        <v>0</v>
      </c>
      <c r="H3337" s="14" t="n">
        <f aca="false">IF(OR(Data_Clean!M3337="",Data_Clean!N3337=""),0,Data_Clean!M3337*Data_Clean!N3337/100)*Assumptions!$B$13*Assumptions!$B$11</f>
        <v>0</v>
      </c>
      <c r="I3337" s="14" t="n">
        <f aca="false">Data_Clean!O3337*4*Assumptions!$B$12</f>
        <v>0</v>
      </c>
      <c r="J3337" s="14" t="n">
        <f aca="false">SUM(B3337:I3337)</f>
        <v>1127.89131</v>
      </c>
      <c r="K3337" s="16" t="n">
        <f aca="false">IF(Data_Clean!P3337="","",Assumptions!$B$15*0.5^(Data_Clean!P3337/Assumptions!$B$20))</f>
        <v>20.7286931995166</v>
      </c>
      <c r="L3337" s="16" t="n">
        <f aca="false">Assumptions!$B$16*MIN(1,LN(1+Data_Clean!Q3337)/LN(1+Assumptions!$B$21))</f>
        <v>12.2792642888455</v>
      </c>
      <c r="M3337" s="16" t="n">
        <f aca="false">Assumptions!$B$17*(0.6*MIN(1,Data_Clean!R3337/Assumptions!$B$22)+0.4*IF(Data_Clean!S3337="",0,Data_Clean!S3337))</f>
        <v>4.776</v>
      </c>
      <c r="N3337" s="16" t="n">
        <f aca="false">Assumptions!$B$18*MIN(1,(Data_Clean!F3337-1)/Assumptions!$B$23)</f>
        <v>10</v>
      </c>
      <c r="O3337" s="16" t="n">
        <f aca="false">Assumptions!$B$19*(0.4*IF(Data_Clean!E3337="",0,MIN(1,Data_Clean!E3337/12/Assumptions!$B$24))+0.35*IF(Data_Clean!D3337="Y",1,0)+0.25*(1-MIN(Data_Clean!T3337,3)/3))/IF(Data_Clean!E3337="",0.6,1)</f>
        <v>8.7</v>
      </c>
      <c r="P3337" s="16" t="n">
        <f aca="false">SUM(K3337:O3337)/(Assumptions!$D$5-IF(K3337="",Assumptions!$B$15,0))*100</f>
        <v>56.4839574883621</v>
      </c>
      <c r="Q3337" s="7" t="str">
        <f aca="false">IF(J3337&gt;=Assumptions!$B$26,"High",IF(J3337&gt;=Assumptions!$B$27,"Mid","Low"))</f>
        <v>Mid</v>
      </c>
      <c r="R3337" s="7" t="str">
        <f aca="false">IF(P3337&gt;=Assumptions!$B$28,"High",IF(P3337&gt;=Assumptions!$B$29,"Mid","Low"))</f>
        <v>Mid</v>
      </c>
      <c r="S3337" s="7" t="str">
        <f aca="false">INDEX(Assumptions!$B$33:$B$41,MATCH(Q3337&amp;"|"&amp;R3337,Assumptions!$A$33:$A$41,0))</f>
        <v>Established Core</v>
      </c>
      <c r="T3337" s="7" t="n">
        <f aca="false">IF(ISNUMBER(Data_Clean!V3337),J3337*Data_Clean!V3337,0)</f>
        <v>63.725859015</v>
      </c>
    </row>
    <row r="3338" customFormat="false" ht="15" hidden="false" customHeight="false" outlineLevel="0" collapsed="false">
      <c r="A3338" s="15" t="str">
        <f aca="false">Data_Clean!A3338</f>
        <v>CX103334</v>
      </c>
      <c r="B3338" s="14" t="n">
        <f aca="false">Data_Clean!G3338*Assumptions!$B$5</f>
        <v>37.35875</v>
      </c>
      <c r="C3338" s="14" t="n">
        <f aca="false">IF(Data_Clean!H3338="",0,Data_Clean!H3338)*Assumptions!$B$6</f>
        <v>0</v>
      </c>
      <c r="D3338" s="14" t="n">
        <f aca="false">Data_Clean!I3338*Assumptions!$B$7</f>
        <v>0</v>
      </c>
      <c r="E3338" s="14" t="n">
        <f aca="false">Data_Clean!J3338*Assumptions!$B$8</f>
        <v>0</v>
      </c>
      <c r="F3338" s="14" t="n">
        <f aca="false">Data_Clean!K3338*Assumptions!$B$9</f>
        <v>0</v>
      </c>
      <c r="G3338" s="14" t="n">
        <f aca="false">Data_Clean!L3338*Assumptions!$B$10</f>
        <v>0</v>
      </c>
      <c r="H3338" s="14" t="n">
        <f aca="false">IF(OR(Data_Clean!M3338="",Data_Clean!N3338=""),0,Data_Clean!M3338*Data_Clean!N3338/100)*Assumptions!$B$13*Assumptions!$B$11</f>
        <v>0</v>
      </c>
      <c r="I3338" s="14" t="n">
        <f aca="false">Data_Clean!O3338*4*Assumptions!$B$12</f>
        <v>0</v>
      </c>
      <c r="J3338" s="14" t="n">
        <f aca="false">SUM(B3338:I3338)</f>
        <v>37.35875</v>
      </c>
      <c r="K3338" s="16" t="n">
        <f aca="false">IF(Data_Clean!P3338="","",Assumptions!$B$15*0.5^(Data_Clean!P3338/Assumptions!$B$20))</f>
        <v>17.6332185942541</v>
      </c>
      <c r="L3338" s="16" t="n">
        <f aca="false">Assumptions!$B$16*MIN(1,LN(1+Data_Clean!Q3338)/LN(1+Assumptions!$B$21))</f>
        <v>12.2792642888455</v>
      </c>
      <c r="M3338" s="16" t="n">
        <f aca="false">Assumptions!$B$17*(0.6*MIN(1,Data_Clean!R3338/Assumptions!$B$22)+0.4*IF(Data_Clean!S3338="",0,Data_Clean!S3338))</f>
        <v>7.674</v>
      </c>
      <c r="N3338" s="16" t="n">
        <f aca="false">Assumptions!$B$18*MIN(1,(Data_Clean!F3338-1)/Assumptions!$B$23)</f>
        <v>0</v>
      </c>
      <c r="O3338" s="16" t="n">
        <f aca="false">Assumptions!$B$19*(0.4*IF(Data_Clean!E3338="",0,MIN(1,Data_Clean!E3338/12/Assumptions!$B$24))+0.35*IF(Data_Clean!D3338="Y",1,0)+0.25*(1-MIN(Data_Clean!T3338,3)/3))/IF(Data_Clean!E3338="",0.6,1)</f>
        <v>5.55</v>
      </c>
      <c r="P3338" s="16" t="n">
        <f aca="false">SUM(K3338:O3338)/(Assumptions!$D$5-IF(K3338="",Assumptions!$B$15,0))*100</f>
        <v>43.1364828830996</v>
      </c>
      <c r="Q3338" s="7" t="str">
        <f aca="false">IF(J3338&gt;=Assumptions!$B$26,"High",IF(J3338&gt;=Assumptions!$B$27,"Mid","Low"))</f>
        <v>Low</v>
      </c>
      <c r="R3338" s="7" t="str">
        <f aca="false">IF(P3338&gt;=Assumptions!$B$28,"High",IF(P3338&gt;=Assumptions!$B$29,"Mid","Low"))</f>
        <v>Low</v>
      </c>
      <c r="S3338" s="7" t="str">
        <f aca="false">INDEX(Assumptions!$B$33:$B$41,MATCH(Q3338&amp;"|"&amp;R3338,Assumptions!$A$33:$A$41,0))</f>
        <v>Dormant &amp; Low Value</v>
      </c>
      <c r="T3338" s="7" t="n">
        <f aca="false">IF(ISNUMBER(Data_Clean!V3338),J3338*Data_Clean!V3338,0)</f>
        <v>4.247689875</v>
      </c>
    </row>
    <row r="3339" customFormat="false" ht="15" hidden="false" customHeight="false" outlineLevel="0" collapsed="false">
      <c r="A3339" s="15" t="str">
        <f aca="false">Data_Clean!A3339</f>
        <v>CX103335</v>
      </c>
      <c r="B3339" s="14" t="n">
        <f aca="false">Data_Clean!G3339*Assumptions!$B$5</f>
        <v>119.94575</v>
      </c>
      <c r="C3339" s="14" t="n">
        <f aca="false">IF(Data_Clean!H3339="",0,Data_Clean!H3339)*Assumptions!$B$6</f>
        <v>323.87988</v>
      </c>
      <c r="D3339" s="14" t="n">
        <f aca="false">Data_Clean!I3339*Assumptions!$B$7</f>
        <v>0</v>
      </c>
      <c r="E3339" s="14" t="n">
        <f aca="false">Data_Clean!J3339*Assumptions!$B$8</f>
        <v>0</v>
      </c>
      <c r="F3339" s="14" t="n">
        <f aca="false">Data_Clean!K3339*Assumptions!$B$9</f>
        <v>0</v>
      </c>
      <c r="G3339" s="14" t="n">
        <f aca="false">Data_Clean!L3339*Assumptions!$B$10</f>
        <v>0</v>
      </c>
      <c r="H3339" s="14" t="n">
        <f aca="false">IF(OR(Data_Clean!M3339="",Data_Clean!N3339=""),0,Data_Clean!M3339*Data_Clean!N3339/100)*Assumptions!$B$13*Assumptions!$B$11</f>
        <v>241.824</v>
      </c>
      <c r="I3339" s="14" t="n">
        <f aca="false">Data_Clean!O3339*4*Assumptions!$B$12</f>
        <v>16.07472</v>
      </c>
      <c r="J3339" s="14" t="n">
        <f aca="false">SUM(B3339:I3339)</f>
        <v>701.72435</v>
      </c>
      <c r="K3339" s="16" t="n">
        <f aca="false">IF(Data_Clean!P3339="","",Assumptions!$B$15*0.5^(Data_Clean!P3339/Assumptions!$B$20))</f>
        <v>28.6452481173125</v>
      </c>
      <c r="L3339" s="16" t="n">
        <f aca="false">Assumptions!$B$16*MIN(1,LN(1+Data_Clean!Q3339)/LN(1+Assumptions!$B$21))</f>
        <v>13.4237548294248</v>
      </c>
      <c r="M3339" s="16" t="n">
        <f aca="false">Assumptions!$B$17*(0.6*MIN(1,Data_Clean!R3339/Assumptions!$B$22)+0.4*IF(Data_Clean!S3339="",0,Data_Clean!S3339))</f>
        <v>8.916</v>
      </c>
      <c r="N3339" s="16" t="n">
        <f aca="false">Assumptions!$B$18*MIN(1,(Data_Clean!F3339-1)/Assumptions!$B$23)</f>
        <v>10</v>
      </c>
      <c r="O3339" s="16" t="n">
        <f aca="false">Assumptions!$B$19*(0.4*IF(Data_Clean!E3339="",0,MIN(1,Data_Clean!E3339/12/Assumptions!$B$24))+0.35*IF(Data_Clean!D3339="Y",1,0)+0.25*(1-MIN(Data_Clean!T3339,3)/3))/IF(Data_Clean!E3339="",0.6,1)</f>
        <v>6.1</v>
      </c>
      <c r="P3339" s="16" t="n">
        <f aca="false">SUM(K3339:O3339)/(Assumptions!$D$5-IF(K3339="",Assumptions!$B$15,0))*100</f>
        <v>67.0850029467373</v>
      </c>
      <c r="Q3339" s="7" t="str">
        <f aca="false">IF(J3339&gt;=Assumptions!$B$26,"High",IF(J3339&gt;=Assumptions!$B$27,"Mid","Low"))</f>
        <v>Mid</v>
      </c>
      <c r="R3339" s="7" t="str">
        <f aca="false">IF(P3339&gt;=Assumptions!$B$28,"High",IF(P3339&gt;=Assumptions!$B$29,"Mid","Low"))</f>
        <v>Mid</v>
      </c>
      <c r="S3339" s="7" t="str">
        <f aca="false">INDEX(Assumptions!$B$33:$B$41,MATCH(Q3339&amp;"|"&amp;R3339,Assumptions!$A$33:$A$41,0))</f>
        <v>Established Core</v>
      </c>
      <c r="T3339" s="7" t="n">
        <f aca="false">IF(ISNUMBER(Data_Clean!V3339),J3339*Data_Clean!V3339,0)</f>
        <v>56.27829287</v>
      </c>
    </row>
    <row r="3340" customFormat="false" ht="15" hidden="false" customHeight="false" outlineLevel="0" collapsed="false">
      <c r="A3340" s="15" t="str">
        <f aca="false">Data_Clean!A3340</f>
        <v>CX103336</v>
      </c>
      <c r="B3340" s="14" t="n">
        <f aca="false">Data_Clean!G3340*Assumptions!$B$5</f>
        <v>76.5905</v>
      </c>
      <c r="C3340" s="14" t="n">
        <f aca="false">IF(Data_Clean!H3340="",0,Data_Clean!H3340)*Assumptions!$B$6</f>
        <v>215.64276</v>
      </c>
      <c r="D3340" s="14" t="n">
        <f aca="false">Data_Clean!I3340*Assumptions!$B$7</f>
        <v>0</v>
      </c>
      <c r="E3340" s="14" t="n">
        <f aca="false">Data_Clean!J3340*Assumptions!$B$8</f>
        <v>0</v>
      </c>
      <c r="F3340" s="14" t="n">
        <f aca="false">Data_Clean!K3340*Assumptions!$B$9</f>
        <v>0</v>
      </c>
      <c r="G3340" s="14" t="n">
        <f aca="false">Data_Clean!L3340*Assumptions!$B$10</f>
        <v>733.05</v>
      </c>
      <c r="H3340" s="14" t="n">
        <f aca="false">IF(OR(Data_Clean!M3340="",Data_Clean!N3340=""),0,Data_Clean!M3340*Data_Clean!N3340/100)*Assumptions!$B$13*Assumptions!$B$11</f>
        <v>0</v>
      </c>
      <c r="I3340" s="14" t="n">
        <f aca="false">Data_Clean!O3340*4*Assumptions!$B$12</f>
        <v>0</v>
      </c>
      <c r="J3340" s="14" t="n">
        <f aca="false">SUM(B3340:I3340)</f>
        <v>1025.28326</v>
      </c>
      <c r="K3340" s="16" t="n">
        <f aca="false">IF(Data_Clean!P3340="","",Assumptions!$B$15*0.5^(Data_Clean!P3340/Assumptions!$B$20))</f>
        <v>29.3147990530274</v>
      </c>
      <c r="L3340" s="16" t="n">
        <f aca="false">Assumptions!$B$16*MIN(1,LN(1+Data_Clean!Q3340)/LN(1+Assumptions!$B$21))</f>
        <v>15.8750156145389</v>
      </c>
      <c r="M3340" s="16" t="n">
        <f aca="false">Assumptions!$B$17*(0.6*MIN(1,Data_Clean!R3340/Assumptions!$B$22)+0.4*IF(Data_Clean!S3340="",0,Data_Clean!S3340))</f>
        <v>10.554</v>
      </c>
      <c r="N3340" s="16" t="n">
        <f aca="false">Assumptions!$B$18*MIN(1,(Data_Clean!F3340-1)/Assumptions!$B$23)</f>
        <v>10</v>
      </c>
      <c r="O3340" s="16" t="n">
        <f aca="false">Assumptions!$B$19*(0.4*IF(Data_Clean!E3340="",0,MIN(1,Data_Clean!E3340/12/Assumptions!$B$24))+0.35*IF(Data_Clean!D3340="Y",1,0)+0.25*(1-MIN(Data_Clean!T3340,3)/3))/IF(Data_Clean!E3340="",0.6,1)</f>
        <v>15</v>
      </c>
      <c r="P3340" s="16" t="n">
        <f aca="false">SUM(K3340:O3340)/(Assumptions!$D$5-IF(K3340="",Assumptions!$B$15,0))*100</f>
        <v>80.7438146675663</v>
      </c>
      <c r="Q3340" s="7" t="str">
        <f aca="false">IF(J3340&gt;=Assumptions!$B$26,"High",IF(J3340&gt;=Assumptions!$B$27,"Mid","Low"))</f>
        <v>Mid</v>
      </c>
      <c r="R3340" s="7" t="str">
        <f aca="false">IF(P3340&gt;=Assumptions!$B$28,"High",IF(P3340&gt;=Assumptions!$B$29,"Mid","Low"))</f>
        <v>High</v>
      </c>
      <c r="S3340" s="7" t="str">
        <f aca="false">INDEX(Assumptions!$B$33:$B$41,MATCH(Q3340&amp;"|"&amp;R3340,Assumptions!$A$33:$A$41,0))</f>
        <v>Engaged Builders</v>
      </c>
      <c r="T3340" s="7" t="n">
        <f aca="false">IF(ISNUMBER(Data_Clean!V3340),J3340*Data_Clean!V3340,0)</f>
        <v>19.172796962</v>
      </c>
    </row>
    <row r="3341" customFormat="false" ht="15" hidden="false" customHeight="false" outlineLevel="0" collapsed="false">
      <c r="A3341" s="15" t="str">
        <f aca="false">Data_Clean!A3341</f>
        <v>CX103337</v>
      </c>
      <c r="B3341" s="14" t="n">
        <f aca="false">Data_Clean!G3341*Assumptions!$B$5</f>
        <v>44.183</v>
      </c>
      <c r="C3341" s="14" t="n">
        <f aca="false">IF(Data_Clean!H3341="",0,Data_Clean!H3341)*Assumptions!$B$6</f>
        <v>326.93208</v>
      </c>
      <c r="D3341" s="14" t="n">
        <f aca="false">Data_Clean!I3341*Assumptions!$B$7</f>
        <v>0</v>
      </c>
      <c r="E3341" s="14" t="n">
        <f aca="false">Data_Clean!J3341*Assumptions!$B$8</f>
        <v>0</v>
      </c>
      <c r="F3341" s="14" t="n">
        <f aca="false">Data_Clean!K3341*Assumptions!$B$9</f>
        <v>0</v>
      </c>
      <c r="G3341" s="14" t="n">
        <f aca="false">Data_Clean!L3341*Assumptions!$B$10</f>
        <v>0</v>
      </c>
      <c r="H3341" s="14" t="n">
        <f aca="false">IF(OR(Data_Clean!M3341="",Data_Clean!N3341=""),0,Data_Clean!M3341*Data_Clean!N3341/100)*Assumptions!$B$13*Assumptions!$B$11</f>
        <v>0</v>
      </c>
      <c r="I3341" s="14" t="n">
        <f aca="false">Data_Clean!O3341*4*Assumptions!$B$12</f>
        <v>0</v>
      </c>
      <c r="J3341" s="14" t="n">
        <f aca="false">SUM(B3341:I3341)</f>
        <v>371.11508</v>
      </c>
      <c r="K3341" s="16" t="n">
        <f aca="false">IF(Data_Clean!P3341="","",Assumptions!$B$15*0.5^(Data_Clean!P3341/Assumptions!$B$20))</f>
        <v>0.00210332950744086</v>
      </c>
      <c r="L3341" s="16" t="n">
        <f aca="false">Assumptions!$B$16*MIN(1,LN(1+Data_Clean!Q3341)/LN(1+Assumptions!$B$21))</f>
        <v>0</v>
      </c>
      <c r="M3341" s="16" t="n">
        <f aca="false">Assumptions!$B$17*(0.6*MIN(1,Data_Clean!R3341/Assumptions!$B$22)+0.4*IF(Data_Clean!S3341="",0,Data_Clean!S3341))</f>
        <v>0</v>
      </c>
      <c r="N3341" s="16" t="n">
        <f aca="false">Assumptions!$B$18*MIN(1,(Data_Clean!F3341-1)/Assumptions!$B$23)</f>
        <v>5</v>
      </c>
      <c r="O3341" s="16" t="n">
        <f aca="false">Assumptions!$B$19*(0.4*IF(Data_Clean!E3341="",0,MIN(1,Data_Clean!E3341/12/Assumptions!$B$24))+0.35*IF(Data_Clean!D3341="Y",1,0)+0.25*(1-MIN(Data_Clean!T3341,3)/3))/IF(Data_Clean!E3341="",0.6,1)</f>
        <v>9.75</v>
      </c>
      <c r="P3341" s="16" t="n">
        <f aca="false">SUM(K3341:O3341)/(Assumptions!$D$5-IF(K3341="",Assumptions!$B$15,0))*100</f>
        <v>14.7521033295074</v>
      </c>
      <c r="Q3341" s="7" t="str">
        <f aca="false">IF(J3341&gt;=Assumptions!$B$26,"High",IF(J3341&gt;=Assumptions!$B$27,"Mid","Low"))</f>
        <v>Low</v>
      </c>
      <c r="R3341" s="7" t="str">
        <f aca="false">IF(P3341&gt;=Assumptions!$B$28,"High",IF(P3341&gt;=Assumptions!$B$29,"Mid","Low"))</f>
        <v>Low</v>
      </c>
      <c r="S3341" s="7" t="str">
        <f aca="false">INDEX(Assumptions!$B$33:$B$41,MATCH(Q3341&amp;"|"&amp;R3341,Assumptions!$A$33:$A$41,0))</f>
        <v>Dormant &amp; Low Value</v>
      </c>
      <c r="T3341" s="7" t="n">
        <f aca="false">IF(ISNUMBER(Data_Clean!V3341),J3341*Data_Clean!V3341,0)</f>
        <v>103.615330336</v>
      </c>
    </row>
    <row r="3342" customFormat="false" ht="15" hidden="false" customHeight="false" outlineLevel="0" collapsed="false">
      <c r="A3342" s="15" t="str">
        <f aca="false">Data_Clean!A3342</f>
        <v>CX103338</v>
      </c>
      <c r="B3342" s="14" t="n">
        <f aca="false">Data_Clean!G3342*Assumptions!$B$5</f>
        <v>38.0655</v>
      </c>
      <c r="C3342" s="14" t="n">
        <f aca="false">IF(Data_Clean!H3342="",0,Data_Clean!H3342)*Assumptions!$B$6</f>
        <v>0</v>
      </c>
      <c r="D3342" s="14" t="n">
        <f aca="false">Data_Clean!I3342*Assumptions!$B$7</f>
        <v>0</v>
      </c>
      <c r="E3342" s="14" t="n">
        <f aca="false">Data_Clean!J3342*Assumptions!$B$8</f>
        <v>0</v>
      </c>
      <c r="F3342" s="14" t="n">
        <f aca="false">Data_Clean!K3342*Assumptions!$B$9</f>
        <v>0</v>
      </c>
      <c r="G3342" s="14" t="n">
        <f aca="false">Data_Clean!L3342*Assumptions!$B$10</f>
        <v>0</v>
      </c>
      <c r="H3342" s="14" t="n">
        <f aca="false">IF(OR(Data_Clean!M3342="",Data_Clean!N3342=""),0,Data_Clean!M3342*Data_Clean!N3342/100)*Assumptions!$B$13*Assumptions!$B$11</f>
        <v>0</v>
      </c>
      <c r="I3342" s="14" t="n">
        <f aca="false">Data_Clean!O3342*4*Assumptions!$B$12</f>
        <v>0</v>
      </c>
      <c r="J3342" s="14" t="n">
        <f aca="false">SUM(B3342:I3342)</f>
        <v>38.0655</v>
      </c>
      <c r="K3342" s="16" t="n">
        <f aca="false">IF(Data_Clean!P3342="","",Assumptions!$B$15*0.5^(Data_Clean!P3342/Assumptions!$B$20))</f>
        <v>25.5200148285257</v>
      </c>
      <c r="L3342" s="16" t="n">
        <f aca="false">Assumptions!$B$16*MIN(1,LN(1+Data_Clean!Q3342)/LN(1+Assumptions!$B$21))</f>
        <v>14.0427143261215</v>
      </c>
      <c r="M3342" s="16" t="n">
        <f aca="false">Assumptions!$B$17*(0.6*MIN(1,Data_Clean!R3342/Assumptions!$B$22)+0.4*IF(Data_Clean!S3342="",0,Data_Clean!S3342))</f>
        <v>12.546</v>
      </c>
      <c r="N3342" s="16" t="n">
        <f aca="false">Assumptions!$B$18*MIN(1,(Data_Clean!F3342-1)/Assumptions!$B$23)</f>
        <v>0</v>
      </c>
      <c r="O3342" s="16" t="n">
        <f aca="false">Assumptions!$B$19*(0.4*IF(Data_Clean!E3342="",0,MIN(1,Data_Clean!E3342/12/Assumptions!$B$24))+0.35*IF(Data_Clean!D3342="Y",1,0)+0.25*(1-MIN(Data_Clean!T3342,3)/3))/IF(Data_Clean!E3342="",0.6,1)</f>
        <v>9.1</v>
      </c>
      <c r="P3342" s="16" t="n">
        <f aca="false">SUM(K3342:O3342)/(Assumptions!$D$5-IF(K3342="",Assumptions!$B$15,0))*100</f>
        <v>61.2087291546472</v>
      </c>
      <c r="Q3342" s="7" t="str">
        <f aca="false">IF(J3342&gt;=Assumptions!$B$26,"High",IF(J3342&gt;=Assumptions!$B$27,"Mid","Low"))</f>
        <v>Low</v>
      </c>
      <c r="R3342" s="7" t="str">
        <f aca="false">IF(P3342&gt;=Assumptions!$B$28,"High",IF(P3342&gt;=Assumptions!$B$29,"Mid","Low"))</f>
        <v>Mid</v>
      </c>
      <c r="S3342" s="7" t="str">
        <f aca="false">INDEX(Assumptions!$B$33:$B$41,MATCH(Q3342&amp;"|"&amp;R3342,Assumptions!$A$33:$A$41,0))</f>
        <v>Light Touch</v>
      </c>
      <c r="T3342" s="7" t="n">
        <f aca="false">IF(ISNUMBER(Data_Clean!V3342),J3342*Data_Clean!V3342,0)</f>
        <v>3.62002905</v>
      </c>
    </row>
    <row r="3343" customFormat="false" ht="15" hidden="false" customHeight="false" outlineLevel="0" collapsed="false">
      <c r="A3343" s="15" t="str">
        <f aca="false">Data_Clean!A3343</f>
        <v>CX103339</v>
      </c>
      <c r="B3343" s="14" t="n">
        <f aca="false">Data_Clean!G3343*Assumptions!$B$5</f>
        <v>156.85625</v>
      </c>
      <c r="C3343" s="14" t="n">
        <f aca="false">IF(Data_Clean!H3343="",0,Data_Clean!H3343)*Assumptions!$B$6</f>
        <v>156.58104</v>
      </c>
      <c r="D3343" s="14" t="n">
        <f aca="false">Data_Clean!I3343*Assumptions!$B$7</f>
        <v>0</v>
      </c>
      <c r="E3343" s="14" t="n">
        <f aca="false">Data_Clean!J3343*Assumptions!$B$8</f>
        <v>0</v>
      </c>
      <c r="F3343" s="14" t="n">
        <f aca="false">Data_Clean!K3343*Assumptions!$B$9</f>
        <v>0</v>
      </c>
      <c r="G3343" s="14" t="n">
        <f aca="false">Data_Clean!L3343*Assumptions!$B$10</f>
        <v>0</v>
      </c>
      <c r="H3343" s="14" t="n">
        <f aca="false">IF(OR(Data_Clean!M3343="",Data_Clean!N3343=""),0,Data_Clean!M3343*Data_Clean!N3343/100)*Assumptions!$B$13*Assumptions!$B$11</f>
        <v>0</v>
      </c>
      <c r="I3343" s="14" t="n">
        <f aca="false">Data_Clean!O3343*4*Assumptions!$B$12</f>
        <v>0</v>
      </c>
      <c r="J3343" s="14" t="n">
        <f aca="false">SUM(B3343:I3343)</f>
        <v>313.43729</v>
      </c>
      <c r="K3343" s="16" t="n">
        <f aca="false">IF(Data_Clean!P3343="","",Assumptions!$B$15*0.5^(Data_Clean!P3343/Assumptions!$B$20))</f>
        <v>27.9909897461042</v>
      </c>
      <c r="L3343" s="16" t="n">
        <f aca="false">Assumptions!$B$16*MIN(1,LN(1+Data_Clean!Q3343)/LN(1+Assumptions!$B$21))</f>
        <v>13.7447072997398</v>
      </c>
      <c r="M3343" s="16" t="n">
        <f aca="false">Assumptions!$B$17*(0.6*MIN(1,Data_Clean!R3343/Assumptions!$B$22)+0.4*IF(Data_Clean!S3343="",0,Data_Clean!S3343))</f>
        <v>8.466</v>
      </c>
      <c r="N3343" s="16" t="n">
        <f aca="false">Assumptions!$B$18*MIN(1,(Data_Clean!F3343-1)/Assumptions!$B$23)</f>
        <v>5</v>
      </c>
      <c r="O3343" s="16" t="n">
        <f aca="false">Assumptions!$B$19*(0.4*IF(Data_Clean!E3343="",0,MIN(1,Data_Clean!E3343/12/Assumptions!$B$24))+0.35*IF(Data_Clean!D3343="Y",1,0)+0.25*(1-MIN(Data_Clean!T3343,3)/3))/IF(Data_Clean!E3343="",0.6,1)</f>
        <v>4.5</v>
      </c>
      <c r="P3343" s="16" t="n">
        <f aca="false">SUM(K3343:O3343)/(Assumptions!$D$5-IF(K3343="",Assumptions!$B$15,0))*100</f>
        <v>59.701697045844</v>
      </c>
      <c r="Q3343" s="7" t="str">
        <f aca="false">IF(J3343&gt;=Assumptions!$B$26,"High",IF(J3343&gt;=Assumptions!$B$27,"Mid","Low"))</f>
        <v>Low</v>
      </c>
      <c r="R3343" s="7" t="str">
        <f aca="false">IF(P3343&gt;=Assumptions!$B$28,"High",IF(P3343&gt;=Assumptions!$B$29,"Mid","Low"))</f>
        <v>Mid</v>
      </c>
      <c r="S3343" s="7" t="str">
        <f aca="false">INDEX(Assumptions!$B$33:$B$41,MATCH(Q3343&amp;"|"&amp;R3343,Assumptions!$A$33:$A$41,0))</f>
        <v>Light Touch</v>
      </c>
      <c r="T3343" s="7" t="n">
        <f aca="false">IF(ISNUMBER(Data_Clean!V3343),J3343*Data_Clean!V3343,0)</f>
        <v>32.879571721</v>
      </c>
    </row>
    <row r="3344" customFormat="false" ht="15" hidden="false" customHeight="false" outlineLevel="0" collapsed="false">
      <c r="A3344" s="15" t="str">
        <f aca="false">Data_Clean!A3344</f>
        <v>CX103340</v>
      </c>
      <c r="B3344" s="14" t="n">
        <f aca="false">Data_Clean!G3344*Assumptions!$B$5</f>
        <v>281.16125</v>
      </c>
      <c r="C3344" s="14" t="n">
        <f aca="false">IF(Data_Clean!H3344="",0,Data_Clean!H3344)*Assumptions!$B$6</f>
        <v>827.28288</v>
      </c>
      <c r="D3344" s="14" t="n">
        <f aca="false">Data_Clean!I3344*Assumptions!$B$7</f>
        <v>0</v>
      </c>
      <c r="E3344" s="14" t="n">
        <f aca="false">Data_Clean!J3344*Assumptions!$B$8</f>
        <v>0</v>
      </c>
      <c r="F3344" s="14" t="n">
        <f aca="false">Data_Clean!K3344*Assumptions!$B$9</f>
        <v>1477.3</v>
      </c>
      <c r="G3344" s="14" t="n">
        <f aca="false">Data_Clean!L3344*Assumptions!$B$10</f>
        <v>533.25</v>
      </c>
      <c r="H3344" s="14" t="n">
        <f aca="false">IF(OR(Data_Clean!M3344="",Data_Clean!N3344=""),0,Data_Clean!M3344*Data_Clean!N3344/100)*Assumptions!$B$13*Assumptions!$B$11</f>
        <v>309.504</v>
      </c>
      <c r="I3344" s="14" t="n">
        <f aca="false">Data_Clean!O3344*4*Assumptions!$B$12</f>
        <v>32.13168</v>
      </c>
      <c r="J3344" s="14" t="n">
        <f aca="false">SUM(B3344:I3344)</f>
        <v>3460.62981</v>
      </c>
      <c r="K3344" s="16" t="n">
        <f aca="false">IF(Data_Clean!P3344="","",Assumptions!$B$15*0.5^(Data_Clean!P3344/Assumptions!$B$20))</f>
        <v>22.2164632842985</v>
      </c>
      <c r="L3344" s="16" t="n">
        <f aca="false">Assumptions!$B$16*MIN(1,LN(1+Data_Clean!Q3344)/LN(1+Assumptions!$B$21))</f>
        <v>17.278213829399</v>
      </c>
      <c r="M3344" s="16" t="n">
        <f aca="false">Assumptions!$B$17*(0.6*MIN(1,Data_Clean!R3344/Assumptions!$B$22)+0.4*IF(Data_Clean!S3344="",0,Data_Clean!S3344))</f>
        <v>10.224</v>
      </c>
      <c r="N3344" s="16" t="n">
        <f aca="false">Assumptions!$B$18*MIN(1,(Data_Clean!F3344-1)/Assumptions!$B$23)</f>
        <v>20</v>
      </c>
      <c r="O3344" s="16" t="n">
        <f aca="false">Assumptions!$B$19*(0.4*IF(Data_Clean!E3344="",0,MIN(1,Data_Clean!E3344/12/Assumptions!$B$24))+0.35*IF(Data_Clean!D3344="Y",1,0)+0.25*(1-MIN(Data_Clean!T3344,3)/3))/IF(Data_Clean!E3344="",0.6,1)</f>
        <v>13.65</v>
      </c>
      <c r="P3344" s="16" t="n">
        <f aca="false">SUM(K3344:O3344)/(Assumptions!$D$5-IF(K3344="",Assumptions!$B$15,0))*100</f>
        <v>83.3686771136975</v>
      </c>
      <c r="Q3344" s="7" t="str">
        <f aca="false">IF(J3344&gt;=Assumptions!$B$26,"High",IF(J3344&gt;=Assumptions!$B$27,"Mid","Low"))</f>
        <v>High</v>
      </c>
      <c r="R3344" s="7" t="str">
        <f aca="false">IF(P3344&gt;=Assumptions!$B$28,"High",IF(P3344&gt;=Assumptions!$B$29,"Mid","Low"))</f>
        <v>High</v>
      </c>
      <c r="S3344" s="7" t="str">
        <f aca="false">INDEX(Assumptions!$B$33:$B$41,MATCH(Q3344&amp;"|"&amp;R3344,Assumptions!$A$33:$A$41,0))</f>
        <v>Premier Advocates</v>
      </c>
      <c r="T3344" s="7" t="n">
        <f aca="false">IF(ISNUMBER(Data_Clean!V3344),J3344*Data_Clean!V3344,0)</f>
        <v>48.44881734</v>
      </c>
    </row>
    <row r="3345" customFormat="false" ht="15" hidden="false" customHeight="false" outlineLevel="0" collapsed="false">
      <c r="A3345" s="15" t="str">
        <f aca="false">Data_Clean!A3345</f>
        <v>CX103341</v>
      </c>
      <c r="B3345" s="14" t="n">
        <f aca="false">Data_Clean!G3345*Assumptions!$B$5</f>
        <v>150.82375</v>
      </c>
      <c r="C3345" s="14" t="n">
        <f aca="false">IF(Data_Clean!H3345="",0,Data_Clean!H3345)*Assumptions!$B$6</f>
        <v>546.63336</v>
      </c>
      <c r="D3345" s="14" t="n">
        <f aca="false">Data_Clean!I3345*Assumptions!$B$7</f>
        <v>251.2</v>
      </c>
      <c r="E3345" s="14" t="n">
        <f aca="false">Data_Clean!J3345*Assumptions!$B$8</f>
        <v>268.886175</v>
      </c>
      <c r="F3345" s="14" t="n">
        <f aca="false">Data_Clean!K3345*Assumptions!$B$9</f>
        <v>1138.5</v>
      </c>
      <c r="G3345" s="14" t="n">
        <f aca="false">Data_Clean!L3345*Assumptions!$B$10</f>
        <v>0</v>
      </c>
      <c r="H3345" s="14" t="n">
        <f aca="false">IF(OR(Data_Clean!M3345="",Data_Clean!N3345=""),0,Data_Clean!M3345*Data_Clean!N3345/100)*Assumptions!$B$13*Assumptions!$B$11</f>
        <v>0</v>
      </c>
      <c r="I3345" s="14" t="n">
        <f aca="false">Data_Clean!O3345*4*Assumptions!$B$12</f>
        <v>0</v>
      </c>
      <c r="J3345" s="14" t="n">
        <f aca="false">SUM(B3345:I3345)</f>
        <v>2356.043285</v>
      </c>
      <c r="K3345" s="16" t="n">
        <f aca="false">IF(Data_Clean!P3345="","",Assumptions!$B$15*0.5^(Data_Clean!P3345/Assumptions!$B$20))</f>
        <v>23.811015779523</v>
      </c>
      <c r="L3345" s="16" t="n">
        <f aca="false">Assumptions!$B$16*MIN(1,LN(1+Data_Clean!Q3345)/LN(1+Assumptions!$B$21))</f>
        <v>13.0760265116583</v>
      </c>
      <c r="M3345" s="16" t="n">
        <f aca="false">Assumptions!$B$17*(0.6*MIN(1,Data_Clean!R3345/Assumptions!$B$22)+0.4*IF(Data_Clean!S3345="",0,Data_Clean!S3345))</f>
        <v>2.22</v>
      </c>
      <c r="N3345" s="16" t="n">
        <f aca="false">Assumptions!$B$18*MIN(1,(Data_Clean!F3345-1)/Assumptions!$B$23)</f>
        <v>20</v>
      </c>
      <c r="O3345" s="16" t="n">
        <f aca="false">Assumptions!$B$19*(0.4*IF(Data_Clean!E3345="",0,MIN(1,Data_Clean!E3345/12/Assumptions!$B$24))+0.35*IF(Data_Clean!D3345="Y",1,0)+0.25*(1-MIN(Data_Clean!T3345,3)/3))/IF(Data_Clean!E3345="",0.6,1)</f>
        <v>15</v>
      </c>
      <c r="P3345" s="16" t="n">
        <f aca="false">SUM(K3345:O3345)/(Assumptions!$D$5-IF(K3345="",Assumptions!$B$15,0))*100</f>
        <v>74.1070422911812</v>
      </c>
      <c r="Q3345" s="7" t="str">
        <f aca="false">IF(J3345&gt;=Assumptions!$B$26,"High",IF(J3345&gt;=Assumptions!$B$27,"Mid","Low"))</f>
        <v>High</v>
      </c>
      <c r="R3345" s="7" t="str">
        <f aca="false">IF(P3345&gt;=Assumptions!$B$28,"High",IF(P3345&gt;=Assumptions!$B$29,"Mid","Low"))</f>
        <v>High</v>
      </c>
      <c r="S3345" s="7" t="str">
        <f aca="false">INDEX(Assumptions!$B$33:$B$41,MATCH(Q3345&amp;"|"&amp;R3345,Assumptions!$A$33:$A$41,0))</f>
        <v>Premier Advocates</v>
      </c>
      <c r="T3345" s="7" t="n">
        <f aca="false">IF(ISNUMBER(Data_Clean!V3345),J3345*Data_Clean!V3345,0)</f>
        <v>40.2883401735</v>
      </c>
    </row>
    <row r="3346" customFormat="false" ht="15" hidden="false" customHeight="false" outlineLevel="0" collapsed="false">
      <c r="A3346" s="15" t="str">
        <f aca="false">Data_Clean!A3346</f>
        <v>CX103342</v>
      </c>
      <c r="B3346" s="14" t="n">
        <f aca="false">Data_Clean!G3346*Assumptions!$B$5</f>
        <v>42.317</v>
      </c>
      <c r="C3346" s="14" t="n">
        <f aca="false">IF(Data_Clean!H3346="",0,Data_Clean!H3346)*Assumptions!$B$6</f>
        <v>0</v>
      </c>
      <c r="D3346" s="14" t="n">
        <f aca="false">Data_Clean!I3346*Assumptions!$B$7</f>
        <v>0</v>
      </c>
      <c r="E3346" s="14" t="n">
        <f aca="false">Data_Clean!J3346*Assumptions!$B$8</f>
        <v>0</v>
      </c>
      <c r="F3346" s="14" t="n">
        <f aca="false">Data_Clean!K3346*Assumptions!$B$9</f>
        <v>877.8</v>
      </c>
      <c r="G3346" s="14" t="n">
        <f aca="false">Data_Clean!L3346*Assumptions!$B$10</f>
        <v>348.3</v>
      </c>
      <c r="H3346" s="14" t="n">
        <f aca="false">IF(OR(Data_Clean!M3346="",Data_Clean!N3346=""),0,Data_Clean!M3346*Data_Clean!N3346/100)*Assumptions!$B$13*Assumptions!$B$11</f>
        <v>52.704</v>
      </c>
      <c r="I3346" s="14" t="n">
        <f aca="false">Data_Clean!O3346*4*Assumptions!$B$12</f>
        <v>9.09696</v>
      </c>
      <c r="J3346" s="14" t="n">
        <f aca="false">SUM(B3346:I3346)</f>
        <v>1330.21796</v>
      </c>
      <c r="K3346" s="16" t="n">
        <f aca="false">IF(Data_Clean!P3346="","",Assumptions!$B$15*0.5^(Data_Clean!P3346/Assumptions!$B$20))</f>
        <v>22.2164632842985</v>
      </c>
      <c r="L3346" s="16" t="n">
        <f aca="false">Assumptions!$B$16*MIN(1,LN(1+Data_Clean!Q3346)/LN(1+Assumptions!$B$21))</f>
        <v>11.8154173628685</v>
      </c>
      <c r="M3346" s="16" t="n">
        <f aca="false">Assumptions!$B$17*(0.6*MIN(1,Data_Clean!R3346/Assumptions!$B$22)+0.4*IF(Data_Clean!S3346="",0,Data_Clean!S3346))</f>
        <v>5.532</v>
      </c>
      <c r="N3346" s="16" t="n">
        <f aca="false">Assumptions!$B$18*MIN(1,(Data_Clean!F3346-1)/Assumptions!$B$23)</f>
        <v>15</v>
      </c>
      <c r="O3346" s="16" t="n">
        <f aca="false">Assumptions!$B$19*(0.4*IF(Data_Clean!E3346="",0,MIN(1,Data_Clean!E3346/12/Assumptions!$B$24))+0.35*IF(Data_Clean!D3346="Y",1,0)+0.25*(1-MIN(Data_Clean!T3346,3)/3))/IF(Data_Clean!E3346="",0.6,1)</f>
        <v>9.9</v>
      </c>
      <c r="P3346" s="16" t="n">
        <f aca="false">SUM(K3346:O3346)/(Assumptions!$D$5-IF(K3346="",Assumptions!$B$15,0))*100</f>
        <v>64.463880647167</v>
      </c>
      <c r="Q3346" s="7" t="str">
        <f aca="false">IF(J3346&gt;=Assumptions!$B$26,"High",IF(J3346&gt;=Assumptions!$B$27,"Mid","Low"))</f>
        <v>Mid</v>
      </c>
      <c r="R3346" s="7" t="str">
        <f aca="false">IF(P3346&gt;=Assumptions!$B$28,"High",IF(P3346&gt;=Assumptions!$B$29,"Mid","Low"))</f>
        <v>Mid</v>
      </c>
      <c r="S3346" s="7" t="str">
        <f aca="false">INDEX(Assumptions!$B$33:$B$41,MATCH(Q3346&amp;"|"&amp;R3346,Assumptions!$A$33:$A$41,0))</f>
        <v>Established Core</v>
      </c>
      <c r="T3346" s="7" t="n">
        <f aca="false">IF(ISNUMBER(Data_Clean!V3346),J3346*Data_Clean!V3346,0)</f>
        <v>56.5342633</v>
      </c>
    </row>
    <row r="3347" customFormat="false" ht="15" hidden="false" customHeight="false" outlineLevel="0" collapsed="false">
      <c r="A3347" s="15" t="str">
        <f aca="false">Data_Clean!A3347</f>
        <v>CX103343</v>
      </c>
      <c r="B3347" s="14" t="n">
        <f aca="false">Data_Clean!G3347*Assumptions!$B$5</f>
        <v>345.5945</v>
      </c>
      <c r="C3347" s="14" t="n">
        <f aca="false">IF(Data_Clean!H3347="",0,Data_Clean!H3347)*Assumptions!$B$6</f>
        <v>4523.63028</v>
      </c>
      <c r="D3347" s="14" t="n">
        <f aca="false">Data_Clean!I3347*Assumptions!$B$7</f>
        <v>0</v>
      </c>
      <c r="E3347" s="14" t="n">
        <f aca="false">Data_Clean!J3347*Assumptions!$B$8</f>
        <v>0</v>
      </c>
      <c r="F3347" s="14" t="n">
        <f aca="false">Data_Clean!K3347*Assumptions!$B$9</f>
        <v>0</v>
      </c>
      <c r="G3347" s="14" t="n">
        <f aca="false">Data_Clean!L3347*Assumptions!$B$10</f>
        <v>0</v>
      </c>
      <c r="H3347" s="14" t="n">
        <f aca="false">IF(OR(Data_Clean!M3347="",Data_Clean!N3347=""),0,Data_Clean!M3347*Data_Clean!N3347/100)*Assumptions!$B$13*Assumptions!$B$11</f>
        <v>0</v>
      </c>
      <c r="I3347" s="14" t="n">
        <f aca="false">Data_Clean!O3347*4*Assumptions!$B$12</f>
        <v>0</v>
      </c>
      <c r="J3347" s="14" t="n">
        <f aca="false">SUM(B3347:I3347)</f>
        <v>4869.22478</v>
      </c>
      <c r="K3347" s="16" t="n">
        <f aca="false">IF(Data_Clean!P3347="","",Assumptions!$B$15*0.5^(Data_Clean!P3347/Assumptions!$B$20))</f>
        <v>23.267171427506</v>
      </c>
      <c r="L3347" s="16" t="n">
        <f aca="false">Assumptions!$B$16*MIN(1,LN(1+Data_Clean!Q3347)/LN(1+Assumptions!$B$21))</f>
        <v>12.8906482631789</v>
      </c>
      <c r="M3347" s="16" t="n">
        <f aca="false">Assumptions!$B$17*(0.6*MIN(1,Data_Clean!R3347/Assumptions!$B$22)+0.4*IF(Data_Clean!S3347="",0,Data_Clean!S3347))</f>
        <v>11.34</v>
      </c>
      <c r="N3347" s="16" t="n">
        <f aca="false">Assumptions!$B$18*MIN(1,(Data_Clean!F3347-1)/Assumptions!$B$23)</f>
        <v>5</v>
      </c>
      <c r="O3347" s="16" t="n">
        <f aca="false">Assumptions!$B$19*(0.4*IF(Data_Clean!E3347="",0,MIN(1,Data_Clean!E3347/12/Assumptions!$B$24))+0.35*IF(Data_Clean!D3347="Y",1,0)+0.25*(1-MIN(Data_Clean!T3347,3)/3))/IF(Data_Clean!E3347="",0.6,1)</f>
        <v>7.7</v>
      </c>
      <c r="P3347" s="16" t="n">
        <f aca="false">SUM(K3347:O3347)/(Assumptions!$D$5-IF(K3347="",Assumptions!$B$15,0))*100</f>
        <v>60.1978196906849</v>
      </c>
      <c r="Q3347" s="7" t="str">
        <f aca="false">IF(J3347&gt;=Assumptions!$B$26,"High",IF(J3347&gt;=Assumptions!$B$27,"Mid","Low"))</f>
        <v>High</v>
      </c>
      <c r="R3347" s="7" t="str">
        <f aca="false">IF(P3347&gt;=Assumptions!$B$28,"High",IF(P3347&gt;=Assumptions!$B$29,"Mid","Low"))</f>
        <v>Mid</v>
      </c>
      <c r="S3347" s="7" t="str">
        <f aca="false">INDEX(Assumptions!$B$33:$B$41,MATCH(Q3347&amp;"|"&amp;R3347,Assumptions!$A$33:$A$41,0))</f>
        <v>Established Core</v>
      </c>
      <c r="T3347" s="7" t="n">
        <f aca="false">IF(ISNUMBER(Data_Clean!V3347),J3347*Data_Clean!V3347,0)</f>
        <v>613.035399802</v>
      </c>
    </row>
    <row r="3348" customFormat="false" ht="15" hidden="false" customHeight="false" outlineLevel="0" collapsed="false">
      <c r="A3348" s="15" t="str">
        <f aca="false">Data_Clean!A3348</f>
        <v>CX103344</v>
      </c>
      <c r="B3348" s="14" t="n">
        <f aca="false">Data_Clean!G3348*Assumptions!$B$5</f>
        <v>32.103</v>
      </c>
      <c r="C3348" s="14" t="n">
        <f aca="false">IF(Data_Clean!H3348="",0,Data_Clean!H3348)*Assumptions!$B$6</f>
        <v>0</v>
      </c>
      <c r="D3348" s="14" t="n">
        <f aca="false">Data_Clean!I3348*Assumptions!$B$7</f>
        <v>0</v>
      </c>
      <c r="E3348" s="14" t="n">
        <f aca="false">Data_Clean!J3348*Assumptions!$B$8</f>
        <v>0</v>
      </c>
      <c r="F3348" s="14" t="n">
        <f aca="false">Data_Clean!K3348*Assumptions!$B$9</f>
        <v>0</v>
      </c>
      <c r="G3348" s="14" t="n">
        <f aca="false">Data_Clean!L3348*Assumptions!$B$10</f>
        <v>0</v>
      </c>
      <c r="H3348" s="14" t="n">
        <f aca="false">IF(OR(Data_Clean!M3348="",Data_Clean!N3348=""),0,Data_Clean!M3348*Data_Clean!N3348/100)*Assumptions!$B$13*Assumptions!$B$11</f>
        <v>0</v>
      </c>
      <c r="I3348" s="14" t="n">
        <f aca="false">Data_Clean!O3348*4*Assumptions!$B$12</f>
        <v>0</v>
      </c>
      <c r="J3348" s="14" t="n">
        <f aca="false">SUM(B3348:I3348)</f>
        <v>32.103</v>
      </c>
      <c r="K3348" s="16" t="n">
        <f aca="false">IF(Data_Clean!P3348="","",Assumptions!$B$15*0.5^(Data_Clean!P3348/Assumptions!$B$20))</f>
        <v>14.6573995265137</v>
      </c>
      <c r="L3348" s="16" t="n">
        <f aca="false">Assumptions!$B$16*MIN(1,LN(1+Data_Clean!Q3348)/LN(1+Assumptions!$B$21))</f>
        <v>11.5625930527155</v>
      </c>
      <c r="M3348" s="16" t="n">
        <f aca="false">Assumptions!$B$17*(0.6*MIN(1,Data_Clean!R3348/Assumptions!$B$22)+0.4*IF(Data_Clean!S3348="",0,Data_Clean!S3348))</f>
        <v>2.28</v>
      </c>
      <c r="N3348" s="16" t="n">
        <f aca="false">Assumptions!$B$18*MIN(1,(Data_Clean!F3348-1)/Assumptions!$B$23)</f>
        <v>0</v>
      </c>
      <c r="O3348" s="16" t="n">
        <f aca="false">Assumptions!$B$19*(0.4*IF(Data_Clean!E3348="",0,MIN(1,Data_Clean!E3348/12/Assumptions!$B$24))+0.35*IF(Data_Clean!D3348="Y",1,0)+0.25*(1-MIN(Data_Clean!T3348,3)/3))/IF(Data_Clean!E3348="",0.6,1)</f>
        <v>6.05</v>
      </c>
      <c r="P3348" s="16" t="n">
        <f aca="false">SUM(K3348:O3348)/(Assumptions!$D$5-IF(K3348="",Assumptions!$B$15,0))*100</f>
        <v>34.5499925792292</v>
      </c>
      <c r="Q3348" s="7" t="str">
        <f aca="false">IF(J3348&gt;=Assumptions!$B$26,"High",IF(J3348&gt;=Assumptions!$B$27,"Mid","Low"))</f>
        <v>Low</v>
      </c>
      <c r="R3348" s="7" t="str">
        <f aca="false">IF(P3348&gt;=Assumptions!$B$28,"High",IF(P3348&gt;=Assumptions!$B$29,"Mid","Low"))</f>
        <v>Low</v>
      </c>
      <c r="S3348" s="7" t="str">
        <f aca="false">INDEX(Assumptions!$B$33:$B$41,MATCH(Q3348&amp;"|"&amp;R3348,Assumptions!$A$33:$A$41,0))</f>
        <v>Dormant &amp; Low Value</v>
      </c>
      <c r="T3348" s="7" t="n">
        <f aca="false">IF(ISNUMBER(Data_Clean!V3348),J3348*Data_Clean!V3348,0)</f>
        <v>3.5281197</v>
      </c>
    </row>
    <row r="3349" customFormat="false" ht="15" hidden="false" customHeight="false" outlineLevel="0" collapsed="false">
      <c r="A3349" s="15" t="str">
        <f aca="false">Data_Clean!A3349</f>
        <v>CX103345</v>
      </c>
      <c r="B3349" s="14" t="n">
        <f aca="false">Data_Clean!G3349*Assumptions!$B$5</f>
        <v>171.05275</v>
      </c>
      <c r="C3349" s="14" t="n">
        <f aca="false">IF(Data_Clean!H3349="",0,Data_Clean!H3349)*Assumptions!$B$6</f>
        <v>86.4966</v>
      </c>
      <c r="D3349" s="14" t="n">
        <f aca="false">Data_Clean!I3349*Assumptions!$B$7</f>
        <v>0</v>
      </c>
      <c r="E3349" s="14" t="n">
        <f aca="false">Data_Clean!J3349*Assumptions!$B$8</f>
        <v>0</v>
      </c>
      <c r="F3349" s="14" t="n">
        <f aca="false">Data_Clean!K3349*Assumptions!$B$9</f>
        <v>0</v>
      </c>
      <c r="G3349" s="14" t="n">
        <f aca="false">Data_Clean!L3349*Assumptions!$B$10</f>
        <v>0</v>
      </c>
      <c r="H3349" s="14" t="n">
        <f aca="false">IF(OR(Data_Clean!M3349="",Data_Clean!N3349=""),0,Data_Clean!M3349*Data_Clean!N3349/100)*Assumptions!$B$13*Assumptions!$B$11</f>
        <v>0</v>
      </c>
      <c r="I3349" s="14" t="n">
        <f aca="false">Data_Clean!O3349*4*Assumptions!$B$12</f>
        <v>0</v>
      </c>
      <c r="J3349" s="14" t="n">
        <f aca="false">SUM(B3349:I3349)</f>
        <v>257.54935</v>
      </c>
      <c r="K3349" s="16" t="n">
        <f aca="false">IF(Data_Clean!P3349="","",Assumptions!$B$15*0.5^(Data_Clean!P3349/Assumptions!$B$20))</f>
        <v>10.1276245962614</v>
      </c>
      <c r="L3349" s="16" t="n">
        <f aca="false">Assumptions!$B$16*MIN(1,LN(1+Data_Clean!Q3349)/LN(1+Assumptions!$B$21))</f>
        <v>11.8154173628685</v>
      </c>
      <c r="M3349" s="16" t="n">
        <f aca="false">Assumptions!$B$17*(0.6*MIN(1,Data_Clean!R3349/Assumptions!$B$22)+0.4*IF(Data_Clean!S3349="",0,Data_Clean!S3349))</f>
        <v>6.33</v>
      </c>
      <c r="N3349" s="16" t="n">
        <f aca="false">Assumptions!$B$18*MIN(1,(Data_Clean!F3349-1)/Assumptions!$B$23)</f>
        <v>5</v>
      </c>
      <c r="O3349" s="16" t="n">
        <f aca="false">Assumptions!$B$19*(0.4*IF(Data_Clean!E3349="",0,MIN(1,Data_Clean!E3349/12/Assumptions!$B$24))+0.35*IF(Data_Clean!D3349="Y",1,0)+0.25*(1-MIN(Data_Clean!T3349,3)/3))/IF(Data_Clean!E3349="",0.6,1)</f>
        <v>11.45</v>
      </c>
      <c r="P3349" s="16" t="n">
        <f aca="false">SUM(K3349:O3349)/(Assumptions!$D$5-IF(K3349="",Assumptions!$B$15,0))*100</f>
        <v>44.7230419591299</v>
      </c>
      <c r="Q3349" s="7" t="str">
        <f aca="false">IF(J3349&gt;=Assumptions!$B$26,"High",IF(J3349&gt;=Assumptions!$B$27,"Mid","Low"))</f>
        <v>Low</v>
      </c>
      <c r="R3349" s="7" t="str">
        <f aca="false">IF(P3349&gt;=Assumptions!$B$28,"High",IF(P3349&gt;=Assumptions!$B$29,"Mid","Low"))</f>
        <v>Low</v>
      </c>
      <c r="S3349" s="7" t="str">
        <f aca="false">INDEX(Assumptions!$B$33:$B$41,MATCH(Q3349&amp;"|"&amp;R3349,Assumptions!$A$33:$A$41,0))</f>
        <v>Dormant &amp; Low Value</v>
      </c>
      <c r="T3349" s="7" t="n">
        <f aca="false">IF(ISNUMBER(Data_Clean!V3349),J3349*Data_Clean!V3349,0)</f>
        <v>19.77979008</v>
      </c>
    </row>
    <row r="3350" customFormat="false" ht="15" hidden="false" customHeight="false" outlineLevel="0" collapsed="false">
      <c r="A3350" s="15" t="str">
        <f aca="false">Data_Clean!A3350</f>
        <v>CX103346</v>
      </c>
      <c r="B3350" s="14" t="n">
        <f aca="false">Data_Clean!G3350*Assumptions!$B$5</f>
        <v>121.95775</v>
      </c>
      <c r="C3350" s="14" t="n">
        <f aca="false">IF(Data_Clean!H3350="",0,Data_Clean!H3350)*Assumptions!$B$6</f>
        <v>0</v>
      </c>
      <c r="D3350" s="14" t="n">
        <f aca="false">Data_Clean!I3350*Assumptions!$B$7</f>
        <v>0</v>
      </c>
      <c r="E3350" s="14" t="n">
        <f aca="false">Data_Clean!J3350*Assumptions!$B$8</f>
        <v>0</v>
      </c>
      <c r="F3350" s="14" t="n">
        <f aca="false">Data_Clean!K3350*Assumptions!$B$9</f>
        <v>0</v>
      </c>
      <c r="G3350" s="14" t="n">
        <f aca="false">Data_Clean!L3350*Assumptions!$B$10</f>
        <v>0</v>
      </c>
      <c r="H3350" s="14" t="n">
        <f aca="false">IF(OR(Data_Clean!M3350="",Data_Clean!N3350=""),0,Data_Clean!M3350*Data_Clean!N3350/100)*Assumptions!$B$13*Assumptions!$B$11</f>
        <v>71.424</v>
      </c>
      <c r="I3350" s="14" t="n">
        <f aca="false">Data_Clean!O3350*4*Assumptions!$B$12</f>
        <v>0</v>
      </c>
      <c r="J3350" s="14" t="n">
        <f aca="false">SUM(B3350:I3350)</f>
        <v>193.38175</v>
      </c>
      <c r="K3350" s="16" t="n">
        <f aca="false">IF(Data_Clean!P3350="","",Assumptions!$B$15*0.5^(Data_Clean!P3350/Assumptions!$B$20))</f>
        <v>0.029296875</v>
      </c>
      <c r="L3350" s="16" t="n">
        <f aca="false">Assumptions!$B$16*MIN(1,LN(1+Data_Clean!Q3350)/LN(1+Assumptions!$B$21))</f>
        <v>0</v>
      </c>
      <c r="M3350" s="16" t="n">
        <f aca="false">Assumptions!$B$17*(0.6*MIN(1,Data_Clean!R3350/Assumptions!$B$22)+0.4*IF(Data_Clean!S3350="",0,Data_Clean!S3350))</f>
        <v>0</v>
      </c>
      <c r="N3350" s="16" t="n">
        <f aca="false">Assumptions!$B$18*MIN(1,(Data_Clean!F3350-1)/Assumptions!$B$23)</f>
        <v>5</v>
      </c>
      <c r="O3350" s="16" t="n">
        <f aca="false">Assumptions!$B$19*(0.4*IF(Data_Clean!E3350="",0,MIN(1,Data_Clean!E3350/12/Assumptions!$B$24))+0.35*IF(Data_Clean!D3350="Y",1,0)+0.25*(1-MIN(Data_Clean!T3350,3)/3))/IF(Data_Clean!E3350="",0.6,1)</f>
        <v>7.5</v>
      </c>
      <c r="P3350" s="16" t="n">
        <f aca="false">SUM(K3350:O3350)/(Assumptions!$D$5-IF(K3350="",Assumptions!$B$15,0))*100</f>
        <v>12.529296875</v>
      </c>
      <c r="Q3350" s="7" t="str">
        <f aca="false">IF(J3350&gt;=Assumptions!$B$26,"High",IF(J3350&gt;=Assumptions!$B$27,"Mid","Low"))</f>
        <v>Low</v>
      </c>
      <c r="R3350" s="7" t="str">
        <f aca="false">IF(P3350&gt;=Assumptions!$B$28,"High",IF(P3350&gt;=Assumptions!$B$29,"Mid","Low"))</f>
        <v>Low</v>
      </c>
      <c r="S3350" s="7" t="str">
        <f aca="false">INDEX(Assumptions!$B$33:$B$41,MATCH(Q3350&amp;"|"&amp;R3350,Assumptions!$A$33:$A$41,0))</f>
        <v>Dormant &amp; Low Value</v>
      </c>
      <c r="T3350" s="7" t="n">
        <f aca="false">IF(ISNUMBER(Data_Clean!V3350),J3350*Data_Clean!V3350,0)</f>
        <v>70.410295175</v>
      </c>
    </row>
    <row r="3351" customFormat="false" ht="15" hidden="false" customHeight="false" outlineLevel="0" collapsed="false">
      <c r="A3351" s="15" t="str">
        <f aca="false">Data_Clean!A3351</f>
        <v>CX103347</v>
      </c>
      <c r="B3351" s="14" t="n">
        <f aca="false">Data_Clean!G3351*Assumptions!$B$5</f>
        <v>272.65525</v>
      </c>
      <c r="C3351" s="14" t="n">
        <f aca="false">IF(Data_Clean!H3351="",0,Data_Clean!H3351)*Assumptions!$B$6</f>
        <v>0</v>
      </c>
      <c r="D3351" s="14" t="n">
        <f aca="false">Data_Clean!I3351*Assumptions!$B$7</f>
        <v>0</v>
      </c>
      <c r="E3351" s="14" t="n">
        <f aca="false">Data_Clean!J3351*Assumptions!$B$8</f>
        <v>0</v>
      </c>
      <c r="F3351" s="14" t="n">
        <f aca="false">Data_Clean!K3351*Assumptions!$B$9</f>
        <v>0</v>
      </c>
      <c r="G3351" s="14" t="n">
        <f aca="false">Data_Clean!L3351*Assumptions!$B$10</f>
        <v>0</v>
      </c>
      <c r="H3351" s="14" t="n">
        <f aca="false">IF(OR(Data_Clean!M3351="",Data_Clean!N3351=""),0,Data_Clean!M3351*Data_Clean!N3351/100)*Assumptions!$B$13*Assumptions!$B$11</f>
        <v>387.18</v>
      </c>
      <c r="I3351" s="14" t="n">
        <f aca="false">Data_Clean!O3351*4*Assumptions!$B$12</f>
        <v>0</v>
      </c>
      <c r="J3351" s="14" t="n">
        <f aca="false">SUM(B3351:I3351)</f>
        <v>659.83525</v>
      </c>
      <c r="K3351" s="16" t="n">
        <f aca="false">IF(Data_Clean!P3351="","",Assumptions!$B$15*0.5^(Data_Clean!P3351/Assumptions!$B$20))</f>
        <v>0.0168266360595269</v>
      </c>
      <c r="L3351" s="16" t="n">
        <f aca="false">Assumptions!$B$16*MIN(1,LN(1+Data_Clean!Q3351)/LN(1+Assumptions!$B$21))</f>
        <v>0</v>
      </c>
      <c r="M3351" s="16" t="n">
        <f aca="false">Assumptions!$B$17*(0.6*MIN(1,Data_Clean!R3351/Assumptions!$B$22)+0.4*IF(Data_Clean!S3351="",0,Data_Clean!S3351))</f>
        <v>0</v>
      </c>
      <c r="N3351" s="16" t="n">
        <f aca="false">Assumptions!$B$18*MIN(1,(Data_Clean!F3351-1)/Assumptions!$B$23)</f>
        <v>10</v>
      </c>
      <c r="O3351" s="16" t="n">
        <f aca="false">Assumptions!$B$19*(0.4*IF(Data_Clean!E3351="",0,MIN(1,Data_Clean!E3351/12/Assumptions!$B$24))+0.35*IF(Data_Clean!D3351="Y",1,0)+0.25*(1-MIN(Data_Clean!T3351,3)/3))/IF(Data_Clean!E3351="",0.6,1)</f>
        <v>15</v>
      </c>
      <c r="P3351" s="16" t="n">
        <f aca="false">SUM(K3351:O3351)/(Assumptions!$D$5-IF(K3351="",Assumptions!$B$15,0))*100</f>
        <v>25.0168266360595</v>
      </c>
      <c r="Q3351" s="7" t="str">
        <f aca="false">IF(J3351&gt;=Assumptions!$B$26,"High",IF(J3351&gt;=Assumptions!$B$27,"Mid","Low"))</f>
        <v>Mid</v>
      </c>
      <c r="R3351" s="7" t="str">
        <f aca="false">IF(P3351&gt;=Assumptions!$B$28,"High",IF(P3351&gt;=Assumptions!$B$29,"Mid","Low"))</f>
        <v>Low</v>
      </c>
      <c r="S3351" s="7" t="str">
        <f aca="false">INDEX(Assumptions!$B$33:$B$41,MATCH(Q3351&amp;"|"&amp;R3351,Assumptions!$A$33:$A$41,0))</f>
        <v>Light Touch</v>
      </c>
      <c r="T3351" s="7" t="n">
        <f aca="false">IF(ISNUMBER(Data_Clean!V3351),J3351*Data_Clean!V3351,0)</f>
        <v>84.458912</v>
      </c>
    </row>
    <row r="3352" customFormat="false" ht="15" hidden="false" customHeight="false" outlineLevel="0" collapsed="false">
      <c r="A3352" s="15" t="str">
        <f aca="false">Data_Clean!A3352</f>
        <v>CX103348</v>
      </c>
      <c r="B3352" s="14" t="n">
        <f aca="false">Data_Clean!G3352*Assumptions!$B$5</f>
        <v>427.156</v>
      </c>
      <c r="C3352" s="14" t="n">
        <f aca="false">IF(Data_Clean!H3352="",0,Data_Clean!H3352)*Assumptions!$B$6</f>
        <v>0</v>
      </c>
      <c r="D3352" s="14" t="n">
        <f aca="false">Data_Clean!I3352*Assumptions!$B$7</f>
        <v>0</v>
      </c>
      <c r="E3352" s="14" t="n">
        <f aca="false">Data_Clean!J3352*Assumptions!$B$8</f>
        <v>0</v>
      </c>
      <c r="F3352" s="14" t="n">
        <f aca="false">Data_Clean!K3352*Assumptions!$B$9</f>
        <v>0</v>
      </c>
      <c r="G3352" s="14" t="n">
        <f aca="false">Data_Clean!L3352*Assumptions!$B$10</f>
        <v>0</v>
      </c>
      <c r="H3352" s="14" t="n">
        <f aca="false">IF(OR(Data_Clean!M3352="",Data_Clean!N3352=""),0,Data_Clean!M3352*Data_Clean!N3352/100)*Assumptions!$B$13*Assumptions!$B$11</f>
        <v>0</v>
      </c>
      <c r="I3352" s="14" t="n">
        <f aca="false">Data_Clean!O3352*4*Assumptions!$B$12</f>
        <v>0</v>
      </c>
      <c r="J3352" s="14" t="n">
        <f aca="false">SUM(B3352:I3352)</f>
        <v>427.156</v>
      </c>
      <c r="K3352" s="16" t="n">
        <f aca="false">IF(Data_Clean!P3352="","",Assumptions!$B$15*0.5^(Data_Clean!P3352/Assumptions!$B$20))</f>
        <v>19.3405546265937</v>
      </c>
      <c r="L3352" s="16" t="n">
        <f aca="false">Assumptions!$B$16*MIN(1,LN(1+Data_Clean!Q3352)/LN(1+Assumptions!$B$21))</f>
        <v>11.2934465146257</v>
      </c>
      <c r="M3352" s="16" t="n">
        <f aca="false">Assumptions!$B$17*(0.6*MIN(1,Data_Clean!R3352/Assumptions!$B$22)+0.4*IF(Data_Clean!S3352="",0,Data_Clean!S3352))</f>
        <v>9.348</v>
      </c>
      <c r="N3352" s="16" t="n">
        <f aca="false">Assumptions!$B$18*MIN(1,(Data_Clean!F3352-1)/Assumptions!$B$23)</f>
        <v>0</v>
      </c>
      <c r="O3352" s="16" t="n">
        <f aca="false">Assumptions!$B$19*(0.4*IF(Data_Clean!E3352="",0,MIN(1,Data_Clean!E3352/12/Assumptions!$B$24))+0.35*IF(Data_Clean!D3352="Y",1,0)+0.25*(1-MIN(Data_Clean!T3352,3)/3))/IF(Data_Clean!E3352="",0.6,1)</f>
        <v>4.45</v>
      </c>
      <c r="P3352" s="16" t="n">
        <f aca="false">SUM(K3352:O3352)/(Assumptions!$D$5-IF(K3352="",Assumptions!$B$15,0))*100</f>
        <v>44.4320011412193</v>
      </c>
      <c r="Q3352" s="7" t="str">
        <f aca="false">IF(J3352&gt;=Assumptions!$B$26,"High",IF(J3352&gt;=Assumptions!$B$27,"Mid","Low"))</f>
        <v>Mid</v>
      </c>
      <c r="R3352" s="7" t="str">
        <f aca="false">IF(P3352&gt;=Assumptions!$B$28,"High",IF(P3352&gt;=Assumptions!$B$29,"Mid","Low"))</f>
        <v>Low</v>
      </c>
      <c r="S3352" s="7" t="str">
        <f aca="false">INDEX(Assumptions!$B$33:$B$41,MATCH(Q3352&amp;"|"&amp;R3352,Assumptions!$A$33:$A$41,0))</f>
        <v>Light Touch</v>
      </c>
      <c r="T3352" s="7" t="n">
        <f aca="false">IF(ISNUMBER(Data_Clean!V3352),J3352*Data_Clean!V3352,0)</f>
        <v>59.7591244</v>
      </c>
    </row>
    <row r="3353" customFormat="false" ht="15" hidden="false" customHeight="false" outlineLevel="0" collapsed="false">
      <c r="A3353" s="15" t="str">
        <f aca="false">Data_Clean!A3353</f>
        <v>CX103349</v>
      </c>
      <c r="B3353" s="14" t="n">
        <f aca="false">Data_Clean!G3353*Assumptions!$B$5</f>
        <v>14.18375</v>
      </c>
      <c r="C3353" s="14" t="n">
        <f aca="false">IF(Data_Clean!H3353="",0,Data_Clean!H3353)*Assumptions!$B$6</f>
        <v>125.19456</v>
      </c>
      <c r="D3353" s="14" t="n">
        <f aca="false">Data_Clean!I3353*Assumptions!$B$7</f>
        <v>0</v>
      </c>
      <c r="E3353" s="14" t="n">
        <f aca="false">Data_Clean!J3353*Assumptions!$B$8</f>
        <v>0</v>
      </c>
      <c r="F3353" s="14" t="n">
        <f aca="false">Data_Clean!K3353*Assumptions!$B$9</f>
        <v>0</v>
      </c>
      <c r="G3353" s="14" t="n">
        <f aca="false">Data_Clean!L3353*Assumptions!$B$10</f>
        <v>0</v>
      </c>
      <c r="H3353" s="14" t="n">
        <f aca="false">IF(OR(Data_Clean!M3353="",Data_Clean!N3353=""),0,Data_Clean!M3353*Data_Clean!N3353/100)*Assumptions!$B$13*Assumptions!$B$11</f>
        <v>0</v>
      </c>
      <c r="I3353" s="14" t="n">
        <f aca="false">Data_Clean!O3353*4*Assumptions!$B$12</f>
        <v>0</v>
      </c>
      <c r="J3353" s="14" t="n">
        <f aca="false">SUM(B3353:I3353)</f>
        <v>139.37831</v>
      </c>
      <c r="K3353" s="16" t="n">
        <f aca="false">IF(Data_Clean!P3353="","",Assumptions!$B$15*0.5^(Data_Clean!P3353/Assumptions!$B$20))</f>
        <v>23.811015779523</v>
      </c>
      <c r="L3353" s="16" t="n">
        <f aca="false">Assumptions!$B$16*MIN(1,LN(1+Data_Clean!Q3353)/LN(1+Assumptions!$B$21))</f>
        <v>7.47221736309214</v>
      </c>
      <c r="M3353" s="16" t="n">
        <f aca="false">Assumptions!$B$17*(0.6*MIN(1,Data_Clean!R3353/Assumptions!$B$22)+0.4*IF(Data_Clean!S3353="",0,Data_Clean!S3353))</f>
        <v>4.332</v>
      </c>
      <c r="N3353" s="16" t="n">
        <f aca="false">Assumptions!$B$18*MIN(1,(Data_Clean!F3353-1)/Assumptions!$B$23)</f>
        <v>10</v>
      </c>
      <c r="O3353" s="16" t="n">
        <f aca="false">Assumptions!$B$19*(0.4*IF(Data_Clean!E3353="",0,MIN(1,Data_Clean!E3353/12/Assumptions!$B$24))+0.35*IF(Data_Clean!D3353="Y",1,0)+0.25*(1-MIN(Data_Clean!T3353,3)/3))/IF(Data_Clean!E3353="",0.6,1)</f>
        <v>9.75</v>
      </c>
      <c r="P3353" s="16" t="n">
        <f aca="false">SUM(K3353:O3353)/(Assumptions!$D$5-IF(K3353="",Assumptions!$B$15,0))*100</f>
        <v>55.3652331426151</v>
      </c>
      <c r="Q3353" s="7" t="str">
        <f aca="false">IF(J3353&gt;=Assumptions!$B$26,"High",IF(J3353&gt;=Assumptions!$B$27,"Mid","Low"))</f>
        <v>Low</v>
      </c>
      <c r="R3353" s="7" t="str">
        <f aca="false">IF(P3353&gt;=Assumptions!$B$28,"High",IF(P3353&gt;=Assumptions!$B$29,"Mid","Low"))</f>
        <v>Mid</v>
      </c>
      <c r="S3353" s="7" t="str">
        <f aca="false">INDEX(Assumptions!$B$33:$B$41,MATCH(Q3353&amp;"|"&amp;R3353,Assumptions!$A$33:$A$41,0))</f>
        <v>Light Touch</v>
      </c>
      <c r="T3353" s="7" t="n">
        <f aca="false">IF(ISNUMBER(Data_Clean!V3353),J3353*Data_Clean!V3353,0)</f>
        <v>17.199283454</v>
      </c>
    </row>
    <row r="3354" customFormat="false" ht="15" hidden="false" customHeight="false" outlineLevel="0" collapsed="false">
      <c r="A3354" s="15" t="str">
        <f aca="false">Data_Clean!A3354</f>
        <v>CX103350</v>
      </c>
      <c r="B3354" s="14" t="n">
        <f aca="false">Data_Clean!G3354*Assumptions!$B$5</f>
        <v>19.59525</v>
      </c>
      <c r="C3354" s="14" t="n">
        <f aca="false">IF(Data_Clean!H3354="",0,Data_Clean!H3354)*Assumptions!$B$6</f>
        <v>0</v>
      </c>
      <c r="D3354" s="14" t="n">
        <f aca="false">Data_Clean!I3354*Assumptions!$B$7</f>
        <v>0</v>
      </c>
      <c r="E3354" s="14" t="n">
        <f aca="false">Data_Clean!J3354*Assumptions!$B$8</f>
        <v>0</v>
      </c>
      <c r="F3354" s="14" t="n">
        <f aca="false">Data_Clean!K3354*Assumptions!$B$9</f>
        <v>0</v>
      </c>
      <c r="G3354" s="14" t="n">
        <f aca="false">Data_Clean!L3354*Assumptions!$B$10</f>
        <v>0</v>
      </c>
      <c r="H3354" s="14" t="n">
        <f aca="false">IF(OR(Data_Clean!M3354="",Data_Clean!N3354=""),0,Data_Clean!M3354*Data_Clean!N3354/100)*Assumptions!$B$13*Assumptions!$B$11</f>
        <v>0</v>
      </c>
      <c r="I3354" s="14" t="n">
        <f aca="false">Data_Clean!O3354*4*Assumptions!$B$12</f>
        <v>0</v>
      </c>
      <c r="J3354" s="14" t="n">
        <f aca="false">SUM(B3354:I3354)</f>
        <v>19.59525</v>
      </c>
      <c r="K3354" s="16" t="n">
        <f aca="false">IF(Data_Clean!P3354="","",Assumptions!$B$15*0.5^(Data_Clean!P3354/Assumptions!$B$20))</f>
        <v>29.3147990530274</v>
      </c>
      <c r="L3354" s="16" t="n">
        <f aca="false">Assumptions!$B$16*MIN(1,LN(1+Data_Clean!Q3354)/LN(1+Assumptions!$B$21))</f>
        <v>14.5815690999133</v>
      </c>
      <c r="M3354" s="16" t="n">
        <f aca="false">Assumptions!$B$17*(0.6*MIN(1,Data_Clean!R3354/Assumptions!$B$22)+0.4*IF(Data_Clean!S3354="",0,Data_Clean!S3354))</f>
        <v>9.6</v>
      </c>
      <c r="N3354" s="16" t="n">
        <f aca="false">Assumptions!$B$18*MIN(1,(Data_Clean!F3354-1)/Assumptions!$B$23)</f>
        <v>0</v>
      </c>
      <c r="O3354" s="16" t="n">
        <f aca="false">Assumptions!$B$19*(0.4*IF(Data_Clean!E3354="",0,MIN(1,Data_Clean!E3354/12/Assumptions!$B$24))+0.35*IF(Data_Clean!D3354="Y",1,0)+0.25*(1-MIN(Data_Clean!T3354,3)/3))/IF(Data_Clean!E3354="",0.6,1)</f>
        <v>6</v>
      </c>
      <c r="P3354" s="16" t="n">
        <f aca="false">SUM(K3354:O3354)/(Assumptions!$D$5-IF(K3354="",Assumptions!$B$15,0))*100</f>
        <v>59.4963681529406</v>
      </c>
      <c r="Q3354" s="7" t="str">
        <f aca="false">IF(J3354&gt;=Assumptions!$B$26,"High",IF(J3354&gt;=Assumptions!$B$27,"Mid","Low"))</f>
        <v>Low</v>
      </c>
      <c r="R3354" s="7" t="str">
        <f aca="false">IF(P3354&gt;=Assumptions!$B$28,"High",IF(P3354&gt;=Assumptions!$B$29,"Mid","Low"))</f>
        <v>Mid</v>
      </c>
      <c r="S3354" s="7" t="str">
        <f aca="false">INDEX(Assumptions!$B$33:$B$41,MATCH(Q3354&amp;"|"&amp;R3354,Assumptions!$A$33:$A$41,0))</f>
        <v>Light Touch</v>
      </c>
      <c r="T3354" s="7" t="n">
        <f aca="false">IF(ISNUMBER(Data_Clean!V3354),J3354*Data_Clean!V3354,0)</f>
        <v>0.99151965</v>
      </c>
    </row>
    <row r="3355" customFormat="false" ht="15" hidden="false" customHeight="false" outlineLevel="0" collapsed="false">
      <c r="A3355" s="15" t="str">
        <f aca="false">Data_Clean!A3355</f>
        <v>CX103351</v>
      </c>
      <c r="B3355" s="14" t="n">
        <f aca="false">Data_Clean!G3355*Assumptions!$B$5</f>
        <v>15.81875</v>
      </c>
      <c r="C3355" s="14" t="n">
        <f aca="false">IF(Data_Clean!H3355="",0,Data_Clean!H3355)*Assumptions!$B$6</f>
        <v>34.69056</v>
      </c>
      <c r="D3355" s="14" t="n">
        <f aca="false">Data_Clean!I3355*Assumptions!$B$7</f>
        <v>0</v>
      </c>
      <c r="E3355" s="14" t="n">
        <f aca="false">Data_Clean!J3355*Assumptions!$B$8</f>
        <v>0</v>
      </c>
      <c r="F3355" s="14" t="n">
        <f aca="false">Data_Clean!K3355*Assumptions!$B$9</f>
        <v>0</v>
      </c>
      <c r="G3355" s="14" t="n">
        <f aca="false">Data_Clean!L3355*Assumptions!$B$10</f>
        <v>0</v>
      </c>
      <c r="H3355" s="14" t="n">
        <f aca="false">IF(OR(Data_Clean!M3355="",Data_Clean!N3355=""),0,Data_Clean!M3355*Data_Clean!N3355/100)*Assumptions!$B$13*Assumptions!$B$11</f>
        <v>0</v>
      </c>
      <c r="I3355" s="14" t="n">
        <f aca="false">Data_Clean!O3355*4*Assumptions!$B$12</f>
        <v>0</v>
      </c>
      <c r="J3355" s="14" t="n">
        <f aca="false">SUM(B3355:I3355)</f>
        <v>50.50931</v>
      </c>
      <c r="K3355" s="16" t="n">
        <f aca="false">IF(Data_Clean!P3355="","",Assumptions!$B$15*0.5^(Data_Clean!P3355/Assumptions!$B$20))</f>
        <v>13.9954948730521</v>
      </c>
      <c r="L3355" s="16" t="n">
        <f aca="false">Assumptions!$B$16*MIN(1,LN(1+Data_Clean!Q3355)/LN(1+Assumptions!$B$21))</f>
        <v>15.0586973234667</v>
      </c>
      <c r="M3355" s="16" t="n">
        <f aca="false">Assumptions!$B$17*(0.6*MIN(1,Data_Clean!R3355/Assumptions!$B$22)+0.4*IF(Data_Clean!S3355="",0,Data_Clean!S3355))</f>
        <v>12.732</v>
      </c>
      <c r="N3355" s="16" t="n">
        <f aca="false">Assumptions!$B$18*MIN(1,(Data_Clean!F3355-1)/Assumptions!$B$23)</f>
        <v>5</v>
      </c>
      <c r="O3355" s="16" t="n">
        <f aca="false">Assumptions!$B$19*(0.4*IF(Data_Clean!E3355="",0,MIN(1,Data_Clean!E3355/12/Assumptions!$B$24))+0.35*IF(Data_Clean!D3355="Y",1,0)+0.25*(1-MIN(Data_Clean!T3355,3)/3))/IF(Data_Clean!E3355="",0.6,1)</f>
        <v>7.8</v>
      </c>
      <c r="P3355" s="16" t="n">
        <f aca="false">SUM(K3355:O3355)/(Assumptions!$D$5-IF(K3355="",Assumptions!$B$15,0))*100</f>
        <v>54.5861921965188</v>
      </c>
      <c r="Q3355" s="7" t="str">
        <f aca="false">IF(J3355&gt;=Assumptions!$B$26,"High",IF(J3355&gt;=Assumptions!$B$27,"Mid","Low"))</f>
        <v>Low</v>
      </c>
      <c r="R3355" s="7" t="str">
        <f aca="false">IF(P3355&gt;=Assumptions!$B$28,"High",IF(P3355&gt;=Assumptions!$B$29,"Mid","Low"))</f>
        <v>Mid</v>
      </c>
      <c r="S3355" s="7" t="str">
        <f aca="false">INDEX(Assumptions!$B$33:$B$41,MATCH(Q3355&amp;"|"&amp;R3355,Assumptions!$A$33:$A$41,0))</f>
        <v>Light Touch</v>
      </c>
      <c r="T3355" s="7" t="n">
        <f aca="false">IF(ISNUMBER(Data_Clean!V3355),J3355*Data_Clean!V3355,0)</f>
        <v>3.409378425</v>
      </c>
    </row>
    <row r="3356" customFormat="false" ht="15" hidden="false" customHeight="false" outlineLevel="0" collapsed="false">
      <c r="A3356" s="15" t="str">
        <f aca="false">Data_Clean!A3356</f>
        <v>CX103352</v>
      </c>
      <c r="B3356" s="14" t="n">
        <f aca="false">Data_Clean!G3356*Assumptions!$B$5</f>
        <v>275.73025</v>
      </c>
      <c r="C3356" s="14" t="n">
        <f aca="false">IF(Data_Clean!H3356="",0,Data_Clean!H3356)*Assumptions!$B$6</f>
        <v>143.23236</v>
      </c>
      <c r="D3356" s="14" t="n">
        <f aca="false">Data_Clean!I3356*Assumptions!$B$7</f>
        <v>0</v>
      </c>
      <c r="E3356" s="14" t="n">
        <f aca="false">Data_Clean!J3356*Assumptions!$B$8</f>
        <v>0</v>
      </c>
      <c r="F3356" s="14" t="n">
        <f aca="false">Data_Clean!K3356*Assumptions!$B$9</f>
        <v>0</v>
      </c>
      <c r="G3356" s="14" t="n">
        <f aca="false">Data_Clean!L3356*Assumptions!$B$10</f>
        <v>1112.4</v>
      </c>
      <c r="H3356" s="14" t="n">
        <f aca="false">IF(OR(Data_Clean!M3356="",Data_Clean!N3356=""),0,Data_Clean!M3356*Data_Clean!N3356/100)*Assumptions!$B$13*Assumptions!$B$11</f>
        <v>0</v>
      </c>
      <c r="I3356" s="14" t="n">
        <f aca="false">Data_Clean!O3356*4*Assumptions!$B$12</f>
        <v>0</v>
      </c>
      <c r="J3356" s="14" t="n">
        <f aca="false">SUM(B3356:I3356)</f>
        <v>1531.36261</v>
      </c>
      <c r="K3356" s="16" t="n">
        <f aca="false">IF(Data_Clean!P3356="","",Assumptions!$B$15*0.5^(Data_Clean!P3356/Assumptions!$B$20))</f>
        <v>25.5200148285257</v>
      </c>
      <c r="L3356" s="16" t="n">
        <f aca="false">Assumptions!$B$16*MIN(1,LN(1+Data_Clean!Q3356)/LN(1+Assumptions!$B$21))</f>
        <v>16.3144030926037</v>
      </c>
      <c r="M3356" s="16" t="n">
        <f aca="false">Assumptions!$B$17*(0.6*MIN(1,Data_Clean!R3356/Assumptions!$B$22)+0.4*IF(Data_Clean!S3356="",0,Data_Clean!S3356))</f>
        <v>13.962</v>
      </c>
      <c r="N3356" s="16" t="n">
        <f aca="false">Assumptions!$B$18*MIN(1,(Data_Clean!F3356-1)/Assumptions!$B$23)</f>
        <v>10</v>
      </c>
      <c r="O3356" s="16" t="n">
        <f aca="false">Assumptions!$B$19*(0.4*IF(Data_Clean!E3356="",0,MIN(1,Data_Clean!E3356/12/Assumptions!$B$24))+0.35*IF(Data_Clean!D3356="Y",1,0)+0.25*(1-MIN(Data_Clean!T3356,3)/3))/IF(Data_Clean!E3356="",0.6,1)</f>
        <v>10.5</v>
      </c>
      <c r="P3356" s="16" t="n">
        <f aca="false">SUM(K3356:O3356)/(Assumptions!$D$5-IF(K3356="",Assumptions!$B$15,0))*100</f>
        <v>76.2964179211294</v>
      </c>
      <c r="Q3356" s="7" t="str">
        <f aca="false">IF(J3356&gt;=Assumptions!$B$26,"High",IF(J3356&gt;=Assumptions!$B$27,"Mid","Low"))</f>
        <v>High</v>
      </c>
      <c r="R3356" s="7" t="str">
        <f aca="false">IF(P3356&gt;=Assumptions!$B$28,"High",IF(P3356&gt;=Assumptions!$B$29,"Mid","Low"))</f>
        <v>High</v>
      </c>
      <c r="S3356" s="7" t="str">
        <f aca="false">INDEX(Assumptions!$B$33:$B$41,MATCH(Q3356&amp;"|"&amp;R3356,Assumptions!$A$33:$A$41,0))</f>
        <v>Premier Advocates</v>
      </c>
      <c r="T3356" s="7" t="n">
        <f aca="false">IF(ISNUMBER(Data_Clean!V3356),J3356*Data_Clean!V3356,0)</f>
        <v>43.490698124</v>
      </c>
    </row>
    <row r="3357" customFormat="false" ht="15" hidden="false" customHeight="false" outlineLevel="0" collapsed="false">
      <c r="A3357" s="15" t="str">
        <f aca="false">Data_Clean!A3357</f>
        <v>CX103353</v>
      </c>
      <c r="B3357" s="14" t="n">
        <f aca="false">Data_Clean!G3357*Assumptions!$B$5</f>
        <v>82.731</v>
      </c>
      <c r="C3357" s="14" t="n">
        <f aca="false">IF(Data_Clean!H3357="",0,Data_Clean!H3357)*Assumptions!$B$6</f>
        <v>0</v>
      </c>
      <c r="D3357" s="14" t="n">
        <f aca="false">Data_Clean!I3357*Assumptions!$B$7</f>
        <v>0</v>
      </c>
      <c r="E3357" s="14" t="n">
        <f aca="false">Data_Clean!J3357*Assumptions!$B$8</f>
        <v>0</v>
      </c>
      <c r="F3357" s="14" t="n">
        <f aca="false">Data_Clean!K3357*Assumptions!$B$9</f>
        <v>0</v>
      </c>
      <c r="G3357" s="14" t="n">
        <f aca="false">Data_Clean!L3357*Assumptions!$B$10</f>
        <v>1050.75</v>
      </c>
      <c r="H3357" s="14" t="n">
        <f aca="false">IF(OR(Data_Clean!M3357="",Data_Clean!N3357=""),0,Data_Clean!M3357*Data_Clean!N3357/100)*Assumptions!$B$13*Assumptions!$B$11</f>
        <v>133.308</v>
      </c>
      <c r="I3357" s="14" t="n">
        <f aca="false">Data_Clean!O3357*4*Assumptions!$B$12</f>
        <v>7.92672</v>
      </c>
      <c r="J3357" s="14" t="n">
        <f aca="false">SUM(B3357:I3357)</f>
        <v>1274.71572</v>
      </c>
      <c r="K3357" s="16" t="n">
        <f aca="false">IF(Data_Clean!P3357="","",Assumptions!$B$15*0.5^(Data_Clean!P3357/Assumptions!$B$20))</f>
        <v>29.3147990530274</v>
      </c>
      <c r="L3357" s="16" t="n">
        <f aca="false">Assumptions!$B$16*MIN(1,LN(1+Data_Clean!Q3357)/LN(1+Assumptions!$B$21))</f>
        <v>12.8906482631789</v>
      </c>
      <c r="M3357" s="16" t="n">
        <f aca="false">Assumptions!$B$17*(0.6*MIN(1,Data_Clean!R3357/Assumptions!$B$22)+0.4*IF(Data_Clean!S3357="",0,Data_Clean!S3357))</f>
        <v>9.432</v>
      </c>
      <c r="N3357" s="16" t="n">
        <f aca="false">Assumptions!$B$18*MIN(1,(Data_Clean!F3357-1)/Assumptions!$B$23)</f>
        <v>10</v>
      </c>
      <c r="O3357" s="16" t="n">
        <f aca="false">Assumptions!$B$19*(0.4*IF(Data_Clean!E3357="",0,MIN(1,Data_Clean!E3357/12/Assumptions!$B$24))+0.35*IF(Data_Clean!D3357="Y",1,0)+0.25*(1-MIN(Data_Clean!T3357,3)/3))/IF(Data_Clean!E3357="",0.6,1)</f>
        <v>4.2</v>
      </c>
      <c r="P3357" s="16" t="n">
        <f aca="false">SUM(K3357:O3357)/(Assumptions!$D$5-IF(K3357="",Assumptions!$B$15,0))*100</f>
        <v>65.8374473162063</v>
      </c>
      <c r="Q3357" s="7" t="str">
        <f aca="false">IF(J3357&gt;=Assumptions!$B$26,"High",IF(J3357&gt;=Assumptions!$B$27,"Mid","Low"))</f>
        <v>Mid</v>
      </c>
      <c r="R3357" s="7" t="str">
        <f aca="false">IF(P3357&gt;=Assumptions!$B$28,"High",IF(P3357&gt;=Assumptions!$B$29,"Mid","Low"))</f>
        <v>Mid</v>
      </c>
      <c r="S3357" s="7" t="str">
        <f aca="false">INDEX(Assumptions!$B$33:$B$41,MATCH(Q3357&amp;"|"&amp;R3357,Assumptions!$A$33:$A$41,0))</f>
        <v>Established Core</v>
      </c>
      <c r="T3357" s="7" t="n">
        <f aca="false">IF(ISNUMBER(Data_Clean!V3357),J3357*Data_Clean!V3357,0)</f>
        <v>80.689505076</v>
      </c>
    </row>
    <row r="3358" customFormat="false" ht="15" hidden="false" customHeight="false" outlineLevel="0" collapsed="false">
      <c r="A3358" s="15" t="str">
        <f aca="false">Data_Clean!A3358</f>
        <v>CX103354</v>
      </c>
      <c r="B3358" s="14" t="n">
        <f aca="false">Data_Clean!G3358*Assumptions!$B$5</f>
        <v>159.17625</v>
      </c>
      <c r="C3358" s="14" t="n">
        <f aca="false">IF(Data_Clean!H3358="",0,Data_Clean!H3358)*Assumptions!$B$6</f>
        <v>0</v>
      </c>
      <c r="D3358" s="14" t="n">
        <f aca="false">Data_Clean!I3358*Assumptions!$B$7</f>
        <v>0</v>
      </c>
      <c r="E3358" s="14" t="n">
        <f aca="false">Data_Clean!J3358*Assumptions!$B$8</f>
        <v>0</v>
      </c>
      <c r="F3358" s="14" t="n">
        <f aca="false">Data_Clean!K3358*Assumptions!$B$9</f>
        <v>0</v>
      </c>
      <c r="G3358" s="14" t="n">
        <f aca="false">Data_Clean!L3358*Assumptions!$B$10</f>
        <v>0</v>
      </c>
      <c r="H3358" s="14" t="n">
        <f aca="false">IF(OR(Data_Clean!M3358="",Data_Clean!N3358=""),0,Data_Clean!M3358*Data_Clean!N3358/100)*Assumptions!$B$13*Assumptions!$B$11</f>
        <v>124.236</v>
      </c>
      <c r="I3358" s="14" t="n">
        <f aca="false">Data_Clean!O3358*4*Assumptions!$B$12</f>
        <v>31.50096</v>
      </c>
      <c r="J3358" s="14" t="n">
        <f aca="false">SUM(B3358:I3358)</f>
        <v>314.91321</v>
      </c>
      <c r="K3358" s="16" t="n">
        <f aca="false">IF(Data_Clean!P3358="","",Assumptions!$B$15*0.5^(Data_Clean!P3358/Assumptions!$B$20))</f>
        <v>30</v>
      </c>
      <c r="L3358" s="16" t="n">
        <f aca="false">Assumptions!$B$16*MIN(1,LN(1+Data_Clean!Q3358)/LN(1+Assumptions!$B$21))</f>
        <v>15.4867983970398</v>
      </c>
      <c r="M3358" s="16" t="n">
        <f aca="false">Assumptions!$B$17*(0.6*MIN(1,Data_Clean!R3358/Assumptions!$B$22)+0.4*IF(Data_Clean!S3358="",0,Data_Clean!S3358))</f>
        <v>6.624</v>
      </c>
      <c r="N3358" s="16" t="n">
        <f aca="false">Assumptions!$B$18*MIN(1,(Data_Clean!F3358-1)/Assumptions!$B$23)</f>
        <v>5</v>
      </c>
      <c r="O3358" s="16" t="n">
        <f aca="false">Assumptions!$B$19*(0.4*IF(Data_Clean!E3358="",0,MIN(1,Data_Clean!E3358/12/Assumptions!$B$24))+0.35*IF(Data_Clean!D3358="Y",1,0)+0.25*(1-MIN(Data_Clean!T3358,3)/3))/IF(Data_Clean!E3358="",0.6,1)</f>
        <v>9.75</v>
      </c>
      <c r="P3358" s="16" t="n">
        <f aca="false">SUM(K3358:O3358)/(Assumptions!$D$5-IF(K3358="",Assumptions!$B$15,0))*100</f>
        <v>66.8607983970398</v>
      </c>
      <c r="Q3358" s="7" t="str">
        <f aca="false">IF(J3358&gt;=Assumptions!$B$26,"High",IF(J3358&gt;=Assumptions!$B$27,"Mid","Low"))</f>
        <v>Low</v>
      </c>
      <c r="R3358" s="7" t="str">
        <f aca="false">IF(P3358&gt;=Assumptions!$B$28,"High",IF(P3358&gt;=Assumptions!$B$29,"Mid","Low"))</f>
        <v>Mid</v>
      </c>
      <c r="S3358" s="7" t="str">
        <f aca="false">INDEX(Assumptions!$B$33:$B$41,MATCH(Q3358&amp;"|"&amp;R3358,Assumptions!$A$33:$A$41,0))</f>
        <v>Light Touch</v>
      </c>
      <c r="T3358" s="7" t="n">
        <f aca="false">IF(ISNUMBER(Data_Clean!V3358),J3358*Data_Clean!V3358,0)</f>
        <v>16.186538994</v>
      </c>
    </row>
    <row r="3359" customFormat="false" ht="15" hidden="false" customHeight="false" outlineLevel="0" collapsed="false">
      <c r="A3359" s="15" t="str">
        <f aca="false">Data_Clean!A3359</f>
        <v>CX103355</v>
      </c>
      <c r="B3359" s="14" t="n">
        <f aca="false">Data_Clean!G3359*Assumptions!$B$5</f>
        <v>92.20025</v>
      </c>
      <c r="C3359" s="14" t="n">
        <f aca="false">IF(Data_Clean!H3359="",0,Data_Clean!H3359)*Assumptions!$B$6</f>
        <v>0</v>
      </c>
      <c r="D3359" s="14" t="n">
        <f aca="false">Data_Clean!I3359*Assumptions!$B$7</f>
        <v>0</v>
      </c>
      <c r="E3359" s="14" t="n">
        <f aca="false">Data_Clean!J3359*Assumptions!$B$8</f>
        <v>0</v>
      </c>
      <c r="F3359" s="14" t="n">
        <f aca="false">Data_Clean!K3359*Assumptions!$B$9</f>
        <v>0</v>
      </c>
      <c r="G3359" s="14" t="n">
        <f aca="false">Data_Clean!L3359*Assumptions!$B$10</f>
        <v>0</v>
      </c>
      <c r="H3359" s="14" t="n">
        <f aca="false">IF(OR(Data_Clean!M3359="",Data_Clean!N3359=""),0,Data_Clean!M3359*Data_Clean!N3359/100)*Assumptions!$B$13*Assumptions!$B$11</f>
        <v>198.396</v>
      </c>
      <c r="I3359" s="14" t="n">
        <f aca="false">Data_Clean!O3359*4*Assumptions!$B$12</f>
        <v>42.94464</v>
      </c>
      <c r="J3359" s="14" t="n">
        <f aca="false">SUM(B3359:I3359)</f>
        <v>333.54089</v>
      </c>
      <c r="K3359" s="16" t="n">
        <f aca="false">IF(Data_Clean!P3359="","",Assumptions!$B$15*0.5^(Data_Clean!P3359/Assumptions!$B$20))</f>
        <v>22.735748497656</v>
      </c>
      <c r="L3359" s="16" t="n">
        <f aca="false">Assumptions!$B$16*MIN(1,LN(1+Data_Clean!Q3359)/LN(1+Assumptions!$B$21))</f>
        <v>15.7812965263578</v>
      </c>
      <c r="M3359" s="16" t="n">
        <f aca="false">Assumptions!$B$17*(0.6*MIN(1,Data_Clean!R3359/Assumptions!$B$22)+0.4*IF(Data_Clean!S3359="",0,Data_Clean!S3359))</f>
        <v>5.034</v>
      </c>
      <c r="N3359" s="16" t="n">
        <f aca="false">Assumptions!$B$18*MIN(1,(Data_Clean!F3359-1)/Assumptions!$B$23)</f>
        <v>5</v>
      </c>
      <c r="O3359" s="16" t="n">
        <f aca="false">Assumptions!$B$19*(0.4*IF(Data_Clean!E3359="",0,MIN(1,Data_Clean!E3359/12/Assumptions!$B$24))+0.35*IF(Data_Clean!D3359="Y",1,0)+0.25*(1-MIN(Data_Clean!T3359,3)/3))/IF(Data_Clean!E3359="",0.6,1)</f>
        <v>12.05</v>
      </c>
      <c r="P3359" s="16" t="n">
        <f aca="false">SUM(K3359:O3359)/(Assumptions!$D$5-IF(K3359="",Assumptions!$B$15,0))*100</f>
        <v>60.6010450240137</v>
      </c>
      <c r="Q3359" s="7" t="str">
        <f aca="false">IF(J3359&gt;=Assumptions!$B$26,"High",IF(J3359&gt;=Assumptions!$B$27,"Mid","Low"))</f>
        <v>Low</v>
      </c>
      <c r="R3359" s="7" t="str">
        <f aca="false">IF(P3359&gt;=Assumptions!$B$28,"High",IF(P3359&gt;=Assumptions!$B$29,"Mid","Low"))</f>
        <v>Mid</v>
      </c>
      <c r="S3359" s="7" t="str">
        <f aca="false">INDEX(Assumptions!$B$33:$B$41,MATCH(Q3359&amp;"|"&amp;R3359,Assumptions!$A$33:$A$41,0))</f>
        <v>Light Touch</v>
      </c>
      <c r="T3359" s="7" t="n">
        <f aca="false">IF(ISNUMBER(Data_Clean!V3359),J3359*Data_Clean!V3359,0)</f>
        <v>13.241573333</v>
      </c>
    </row>
    <row r="3360" customFormat="false" ht="15" hidden="false" customHeight="false" outlineLevel="0" collapsed="false">
      <c r="A3360" s="15" t="str">
        <f aca="false">Data_Clean!A3360</f>
        <v>CX103356</v>
      </c>
      <c r="B3360" s="14" t="n">
        <f aca="false">Data_Clean!G3360*Assumptions!$B$5</f>
        <v>181.54825</v>
      </c>
      <c r="C3360" s="14" t="n">
        <f aca="false">IF(Data_Clean!H3360="",0,Data_Clean!H3360)*Assumptions!$B$6</f>
        <v>0</v>
      </c>
      <c r="D3360" s="14" t="n">
        <f aca="false">Data_Clean!I3360*Assumptions!$B$7</f>
        <v>510.4</v>
      </c>
      <c r="E3360" s="14" t="n">
        <f aca="false">Data_Clean!J3360*Assumptions!$B$8</f>
        <v>0</v>
      </c>
      <c r="F3360" s="14" t="n">
        <f aca="false">Data_Clean!K3360*Assumptions!$B$9</f>
        <v>0</v>
      </c>
      <c r="G3360" s="14" t="n">
        <f aca="false">Data_Clean!L3360*Assumptions!$B$10</f>
        <v>0</v>
      </c>
      <c r="H3360" s="14" t="n">
        <f aca="false">IF(OR(Data_Clean!M3360="",Data_Clean!N3360=""),0,Data_Clean!M3360*Data_Clean!N3360/100)*Assumptions!$B$13*Assumptions!$B$11</f>
        <v>111.36</v>
      </c>
      <c r="I3360" s="14" t="n">
        <f aca="false">Data_Clean!O3360*4*Assumptions!$B$12</f>
        <v>44.96832</v>
      </c>
      <c r="J3360" s="14" t="n">
        <f aca="false">SUM(B3360:I3360)</f>
        <v>848.27657</v>
      </c>
      <c r="K3360" s="16" t="n">
        <f aca="false">IF(Data_Clean!P3360="","",Assumptions!$B$15*0.5^(Data_Clean!P3360/Assumptions!$B$20))</f>
        <v>26.1165168988837</v>
      </c>
      <c r="L3360" s="16" t="n">
        <f aca="false">Assumptions!$B$16*MIN(1,LN(1+Data_Clean!Q3360)/LN(1+Assumptions!$B$21))</f>
        <v>15.383822204249</v>
      </c>
      <c r="M3360" s="16" t="n">
        <f aca="false">Assumptions!$B$17*(0.6*MIN(1,Data_Clean!R3360/Assumptions!$B$22)+0.4*IF(Data_Clean!S3360="",0,Data_Clean!S3360))</f>
        <v>4.182</v>
      </c>
      <c r="N3360" s="16" t="n">
        <f aca="false">Assumptions!$B$18*MIN(1,(Data_Clean!F3360-1)/Assumptions!$B$23)</f>
        <v>10</v>
      </c>
      <c r="O3360" s="16" t="n">
        <f aca="false">Assumptions!$B$19*(0.4*IF(Data_Clean!E3360="",0,MIN(1,Data_Clean!E3360/12/Assumptions!$B$24))+0.35*IF(Data_Clean!D3360="Y",1,0)+0.25*(1-MIN(Data_Clean!T3360,3)/3))/IF(Data_Clean!E3360="",0.6,1)</f>
        <v>7.9</v>
      </c>
      <c r="P3360" s="16" t="n">
        <f aca="false">SUM(K3360:O3360)/(Assumptions!$D$5-IF(K3360="",Assumptions!$B$15,0))*100</f>
        <v>63.5823391031328</v>
      </c>
      <c r="Q3360" s="7" t="str">
        <f aca="false">IF(J3360&gt;=Assumptions!$B$26,"High",IF(J3360&gt;=Assumptions!$B$27,"Mid","Low"))</f>
        <v>Mid</v>
      </c>
      <c r="R3360" s="7" t="str">
        <f aca="false">IF(P3360&gt;=Assumptions!$B$28,"High",IF(P3360&gt;=Assumptions!$B$29,"Mid","Low"))</f>
        <v>Mid</v>
      </c>
      <c r="S3360" s="7" t="str">
        <f aca="false">INDEX(Assumptions!$B$33:$B$41,MATCH(Q3360&amp;"|"&amp;R3360,Assumptions!$A$33:$A$41,0))</f>
        <v>Established Core</v>
      </c>
      <c r="T3360" s="7" t="n">
        <f aca="false">IF(ISNUMBER(Data_Clean!V3360),J3360*Data_Clean!V3360,0)</f>
        <v>40.377964732</v>
      </c>
    </row>
    <row r="3361" customFormat="false" ht="15" hidden="false" customHeight="false" outlineLevel="0" collapsed="false">
      <c r="A3361" s="15" t="str">
        <f aca="false">Data_Clean!A3361</f>
        <v>CX103357</v>
      </c>
      <c r="B3361" s="14" t="n">
        <f aca="false">Data_Clean!G3361*Assumptions!$B$5</f>
        <v>38.7405</v>
      </c>
      <c r="C3361" s="14" t="n">
        <f aca="false">IF(Data_Clean!H3361="",0,Data_Clean!H3361)*Assumptions!$B$6</f>
        <v>142.83468</v>
      </c>
      <c r="D3361" s="14" t="n">
        <f aca="false">Data_Clean!I3361*Assumptions!$B$7</f>
        <v>0</v>
      </c>
      <c r="E3361" s="14" t="n">
        <f aca="false">Data_Clean!J3361*Assumptions!$B$8</f>
        <v>0</v>
      </c>
      <c r="F3361" s="14" t="n">
        <f aca="false">Data_Clean!K3361*Assumptions!$B$9</f>
        <v>0</v>
      </c>
      <c r="G3361" s="14" t="n">
        <f aca="false">Data_Clean!L3361*Assumptions!$B$10</f>
        <v>0</v>
      </c>
      <c r="H3361" s="14" t="n">
        <f aca="false">IF(OR(Data_Clean!M3361="",Data_Clean!N3361=""),0,Data_Clean!M3361*Data_Clean!N3361/100)*Assumptions!$B$13*Assumptions!$B$11</f>
        <v>0</v>
      </c>
      <c r="I3361" s="14" t="n">
        <f aca="false">Data_Clean!O3361*4*Assumptions!$B$12</f>
        <v>0</v>
      </c>
      <c r="J3361" s="14" t="n">
        <f aca="false">SUM(B3361:I3361)</f>
        <v>181.57518</v>
      </c>
      <c r="K3361" s="16" t="n">
        <f aca="false">IF(Data_Clean!P3361="","",Assumptions!$B$15*0.5^(Data_Clean!P3361/Assumptions!$B$20))</f>
        <v>26.7269615442102</v>
      </c>
      <c r="L3361" s="16" t="n">
        <f aca="false">Assumptions!$B$16*MIN(1,LN(1+Data_Clean!Q3361)/LN(1+Assumptions!$B$21))</f>
        <v>14.320838960067</v>
      </c>
      <c r="M3361" s="16" t="n">
        <f aca="false">Assumptions!$B$17*(0.6*MIN(1,Data_Clean!R3361/Assumptions!$B$22)+0.4*IF(Data_Clean!S3361="",0,Data_Clean!S3361))</f>
        <v>6.588</v>
      </c>
      <c r="N3361" s="16" t="n">
        <f aca="false">Assumptions!$B$18*MIN(1,(Data_Clean!F3361-1)/Assumptions!$B$23)</f>
        <v>5</v>
      </c>
      <c r="O3361" s="16" t="n">
        <f aca="false">Assumptions!$B$19*(0.4*IF(Data_Clean!E3361="",0,MIN(1,Data_Clean!E3361/12/Assumptions!$B$24))+0.35*IF(Data_Clean!D3361="Y",1,0)+0.25*(1-MIN(Data_Clean!T3361,3)/3))/IF(Data_Clean!E3361="",0.6,1)</f>
        <v>12.1</v>
      </c>
      <c r="P3361" s="16" t="n">
        <f aca="false">SUM(K3361:O3361)/(Assumptions!$D$5-IF(K3361="",Assumptions!$B$15,0))*100</f>
        <v>64.7358005042772</v>
      </c>
      <c r="Q3361" s="7" t="str">
        <f aca="false">IF(J3361&gt;=Assumptions!$B$26,"High",IF(J3361&gt;=Assumptions!$B$27,"Mid","Low"))</f>
        <v>Low</v>
      </c>
      <c r="R3361" s="7" t="str">
        <f aca="false">IF(P3361&gt;=Assumptions!$B$28,"High",IF(P3361&gt;=Assumptions!$B$29,"Mid","Low"))</f>
        <v>Mid</v>
      </c>
      <c r="S3361" s="7" t="str">
        <f aca="false">INDEX(Assumptions!$B$33:$B$41,MATCH(Q3361&amp;"|"&amp;R3361,Assumptions!$A$33:$A$41,0))</f>
        <v>Light Touch</v>
      </c>
      <c r="T3361" s="7" t="n">
        <f aca="false">IF(ISNUMBER(Data_Clean!V3361),J3361*Data_Clean!V3361,0)</f>
        <v>4.121756586</v>
      </c>
    </row>
    <row r="3362" customFormat="false" ht="15" hidden="false" customHeight="false" outlineLevel="0" collapsed="false">
      <c r="A3362" s="15" t="str">
        <f aca="false">Data_Clean!A3362</f>
        <v>CX103358</v>
      </c>
      <c r="B3362" s="14" t="n">
        <f aca="false">Data_Clean!G3362*Assumptions!$B$5</f>
        <v>120.57925</v>
      </c>
      <c r="C3362" s="14" t="n">
        <f aca="false">IF(Data_Clean!H3362="",0,Data_Clean!H3362)*Assumptions!$B$6</f>
        <v>0</v>
      </c>
      <c r="D3362" s="14" t="n">
        <f aca="false">Data_Clean!I3362*Assumptions!$B$7</f>
        <v>0</v>
      </c>
      <c r="E3362" s="14" t="n">
        <f aca="false">Data_Clean!J3362*Assumptions!$B$8</f>
        <v>0</v>
      </c>
      <c r="F3362" s="14" t="n">
        <f aca="false">Data_Clean!K3362*Assumptions!$B$9</f>
        <v>0</v>
      </c>
      <c r="G3362" s="14" t="n">
        <f aca="false">Data_Clean!L3362*Assumptions!$B$10</f>
        <v>189</v>
      </c>
      <c r="H3362" s="14" t="n">
        <f aca="false">IF(OR(Data_Clean!M3362="",Data_Clean!N3362=""),0,Data_Clean!M3362*Data_Clean!N3362/100)*Assumptions!$B$13*Assumptions!$B$11</f>
        <v>0</v>
      </c>
      <c r="I3362" s="14" t="n">
        <f aca="false">Data_Clean!O3362*4*Assumptions!$B$12</f>
        <v>0</v>
      </c>
      <c r="J3362" s="14" t="n">
        <f aca="false">SUM(B3362:I3362)</f>
        <v>309.57925</v>
      </c>
      <c r="K3362" s="16" t="n">
        <f aca="false">IF(Data_Clean!P3362="","",Assumptions!$B$15*0.5^(Data_Clean!P3362/Assumptions!$B$20))</f>
        <v>15.7094118423094</v>
      </c>
      <c r="L3362" s="16" t="n">
        <f aca="false">Assumptions!$B$16*MIN(1,LN(1+Data_Clean!Q3362)/LN(1+Assumptions!$B$21))</f>
        <v>11.5625930527155</v>
      </c>
      <c r="M3362" s="16" t="n">
        <f aca="false">Assumptions!$B$17*(0.6*MIN(1,Data_Clean!R3362/Assumptions!$B$22)+0.4*IF(Data_Clean!S3362="",0,Data_Clean!S3362))</f>
        <v>9.87</v>
      </c>
      <c r="N3362" s="16" t="n">
        <f aca="false">Assumptions!$B$18*MIN(1,(Data_Clean!F3362-1)/Assumptions!$B$23)</f>
        <v>5</v>
      </c>
      <c r="O3362" s="16" t="n">
        <f aca="false">Assumptions!$B$19*(0.4*IF(Data_Clean!E3362="",0,MIN(1,Data_Clean!E3362/12/Assumptions!$B$24))+0.35*IF(Data_Clean!D3362="Y",1,0)+0.25*(1-MIN(Data_Clean!T3362,3)/3))/IF(Data_Clean!E3362="",0.6,1)</f>
        <v>4.95</v>
      </c>
      <c r="P3362" s="16" t="n">
        <f aca="false">SUM(K3362:O3362)/(Assumptions!$D$5-IF(K3362="",Assumptions!$B$15,0))*100</f>
        <v>47.0920048950249</v>
      </c>
      <c r="Q3362" s="7" t="str">
        <f aca="false">IF(J3362&gt;=Assumptions!$B$26,"High",IF(J3362&gt;=Assumptions!$B$27,"Mid","Low"))</f>
        <v>Low</v>
      </c>
      <c r="R3362" s="7" t="str">
        <f aca="false">IF(P3362&gt;=Assumptions!$B$28,"High",IF(P3362&gt;=Assumptions!$B$29,"Mid","Low"))</f>
        <v>Low</v>
      </c>
      <c r="S3362" s="7" t="str">
        <f aca="false">INDEX(Assumptions!$B$33:$B$41,MATCH(Q3362&amp;"|"&amp;R3362,Assumptions!$A$33:$A$41,0))</f>
        <v>Dormant &amp; Low Value</v>
      </c>
      <c r="T3362" s="7" t="n">
        <f aca="false">IF(ISNUMBER(Data_Clean!V3362),J3362*Data_Clean!V3362,0)</f>
        <v>45.848686925</v>
      </c>
    </row>
    <row r="3363" customFormat="false" ht="15" hidden="false" customHeight="false" outlineLevel="0" collapsed="false">
      <c r="A3363" s="15" t="str">
        <f aca="false">Data_Clean!A3363</f>
        <v>CX103359</v>
      </c>
      <c r="B3363" s="14" t="n">
        <f aca="false">Data_Clean!G3363*Assumptions!$B$5</f>
        <v>52.91275</v>
      </c>
      <c r="C3363" s="14" t="n">
        <f aca="false">IF(Data_Clean!H3363="",0,Data_Clean!H3363)*Assumptions!$B$6</f>
        <v>140.3142</v>
      </c>
      <c r="D3363" s="14" t="n">
        <f aca="false">Data_Clean!I3363*Assumptions!$B$7</f>
        <v>0</v>
      </c>
      <c r="E3363" s="14" t="n">
        <f aca="false">Data_Clean!J3363*Assumptions!$B$8</f>
        <v>0</v>
      </c>
      <c r="F3363" s="14" t="n">
        <f aca="false">Data_Clean!K3363*Assumptions!$B$9</f>
        <v>0</v>
      </c>
      <c r="G3363" s="14" t="n">
        <f aca="false">Data_Clean!L3363*Assumptions!$B$10</f>
        <v>0</v>
      </c>
      <c r="H3363" s="14" t="n">
        <f aca="false">IF(OR(Data_Clean!M3363="",Data_Clean!N3363=""),0,Data_Clean!M3363*Data_Clean!N3363/100)*Assumptions!$B$13*Assumptions!$B$11</f>
        <v>0</v>
      </c>
      <c r="I3363" s="14" t="n">
        <f aca="false">Data_Clean!O3363*4*Assumptions!$B$12</f>
        <v>0</v>
      </c>
      <c r="J3363" s="14" t="n">
        <f aca="false">SUM(B3363:I3363)</f>
        <v>193.22695</v>
      </c>
      <c r="K3363" s="16" t="n">
        <f aca="false">IF(Data_Clean!P3363="","",Assumptions!$B$15*0.5^(Data_Clean!P3363/Assumptions!$B$20))</f>
        <v>27.3516746567465</v>
      </c>
      <c r="L3363" s="16" t="n">
        <f aca="false">Assumptions!$B$16*MIN(1,LN(1+Data_Clean!Q3363)/LN(1+Assumptions!$B$21))</f>
        <v>12.0537864630054</v>
      </c>
      <c r="M3363" s="16" t="n">
        <f aca="false">Assumptions!$B$17*(0.6*MIN(1,Data_Clean!R3363/Assumptions!$B$22)+0.4*IF(Data_Clean!S3363="",0,Data_Clean!S3363))</f>
        <v>10.098</v>
      </c>
      <c r="N3363" s="16" t="n">
        <f aca="false">Assumptions!$B$18*MIN(1,(Data_Clean!F3363-1)/Assumptions!$B$23)</f>
        <v>5</v>
      </c>
      <c r="O3363" s="16" t="n">
        <f aca="false">Assumptions!$B$19*(0.4*IF(Data_Clean!E3363="",0,MIN(1,Data_Clean!E3363/12/Assumptions!$B$24))+0.35*IF(Data_Clean!D3363="Y",1,0)+0.25*(1-MIN(Data_Clean!T3363,3)/3))/IF(Data_Clean!E3363="",0.6,1)</f>
        <v>3.1</v>
      </c>
      <c r="P3363" s="16" t="n">
        <f aca="false">SUM(K3363:O3363)/(Assumptions!$D$5-IF(K3363="",Assumptions!$B$15,0))*100</f>
        <v>57.6034611197519</v>
      </c>
      <c r="Q3363" s="7" t="str">
        <f aca="false">IF(J3363&gt;=Assumptions!$B$26,"High",IF(J3363&gt;=Assumptions!$B$27,"Mid","Low"))</f>
        <v>Low</v>
      </c>
      <c r="R3363" s="7" t="str">
        <f aca="false">IF(P3363&gt;=Assumptions!$B$28,"High",IF(P3363&gt;=Assumptions!$B$29,"Mid","Low"))</f>
        <v>Mid</v>
      </c>
      <c r="S3363" s="7" t="str">
        <f aca="false">INDEX(Assumptions!$B$33:$B$41,MATCH(Q3363&amp;"|"&amp;R3363,Assumptions!$A$33:$A$41,0))</f>
        <v>Light Touch</v>
      </c>
      <c r="T3363" s="7" t="n">
        <f aca="false">IF(ISNUMBER(Data_Clean!V3363),J3363*Data_Clean!V3363,0)</f>
        <v>38.76132617</v>
      </c>
    </row>
    <row r="3364" customFormat="false" ht="15" hidden="false" customHeight="false" outlineLevel="0" collapsed="false">
      <c r="A3364" s="15" t="str">
        <f aca="false">Data_Clean!A3364</f>
        <v>CX103360</v>
      </c>
      <c r="B3364" s="14" t="n">
        <f aca="false">Data_Clean!G3364*Assumptions!$B$5</f>
        <v>42.6855</v>
      </c>
      <c r="C3364" s="14" t="n">
        <f aca="false">IF(Data_Clean!H3364="",0,Data_Clean!H3364)*Assumptions!$B$6</f>
        <v>0</v>
      </c>
      <c r="D3364" s="14" t="n">
        <f aca="false">Data_Clean!I3364*Assumptions!$B$7</f>
        <v>0</v>
      </c>
      <c r="E3364" s="14" t="n">
        <f aca="false">Data_Clean!J3364*Assumptions!$B$8</f>
        <v>0</v>
      </c>
      <c r="F3364" s="14" t="n">
        <f aca="false">Data_Clean!K3364*Assumptions!$B$9</f>
        <v>0</v>
      </c>
      <c r="G3364" s="14" t="n">
        <f aca="false">Data_Clean!L3364*Assumptions!$B$10</f>
        <v>826.2</v>
      </c>
      <c r="H3364" s="14" t="n">
        <f aca="false">IF(OR(Data_Clean!M3364="",Data_Clean!N3364=""),0,Data_Clean!M3364*Data_Clean!N3364/100)*Assumptions!$B$13*Assumptions!$B$11</f>
        <v>0</v>
      </c>
      <c r="I3364" s="14" t="n">
        <f aca="false">Data_Clean!O3364*4*Assumptions!$B$12</f>
        <v>0</v>
      </c>
      <c r="J3364" s="14" t="n">
        <f aca="false">SUM(B3364:I3364)</f>
        <v>868.8855</v>
      </c>
      <c r="K3364" s="16" t="n">
        <f aca="false">IF(Data_Clean!P3364="","",Assumptions!$B$15*0.5^(Data_Clean!P3364/Assumptions!$B$20))</f>
        <v>18.4671662001737</v>
      </c>
      <c r="L3364" s="16" t="n">
        <f aca="false">Assumptions!$B$16*MIN(1,LN(1+Data_Clean!Q3364)/LN(1+Assumptions!$B$21))</f>
        <v>9.60252567789128</v>
      </c>
      <c r="M3364" s="16" t="n">
        <f aca="false">Assumptions!$B$17*(0.6*MIN(1,Data_Clean!R3364/Assumptions!$B$22)+0.4*IF(Data_Clean!S3364="",0,Data_Clean!S3364))</f>
        <v>10.392</v>
      </c>
      <c r="N3364" s="16" t="n">
        <f aca="false">Assumptions!$B$18*MIN(1,(Data_Clean!F3364-1)/Assumptions!$B$23)</f>
        <v>5</v>
      </c>
      <c r="O3364" s="16" t="n">
        <f aca="false">Assumptions!$B$19*(0.4*IF(Data_Clean!E3364="",0,MIN(1,Data_Clean!E3364/12/Assumptions!$B$24))+0.35*IF(Data_Clean!D3364="Y",1,0)+0.25*(1-MIN(Data_Clean!T3364,3)/3))/IF(Data_Clean!E3364="",0.6,1)</f>
        <v>7.65</v>
      </c>
      <c r="P3364" s="16" t="n">
        <f aca="false">SUM(K3364:O3364)/(Assumptions!$D$5-IF(K3364="",Assumptions!$B$15,0))*100</f>
        <v>51.111691878065</v>
      </c>
      <c r="Q3364" s="7" t="str">
        <f aca="false">IF(J3364&gt;=Assumptions!$B$26,"High",IF(J3364&gt;=Assumptions!$B$27,"Mid","Low"))</f>
        <v>Mid</v>
      </c>
      <c r="R3364" s="7" t="str">
        <f aca="false">IF(P3364&gt;=Assumptions!$B$28,"High",IF(P3364&gt;=Assumptions!$B$29,"Mid","Low"))</f>
        <v>Mid</v>
      </c>
      <c r="S3364" s="7" t="str">
        <f aca="false">INDEX(Assumptions!$B$33:$B$41,MATCH(Q3364&amp;"|"&amp;R3364,Assumptions!$A$33:$A$41,0))</f>
        <v>Established Core</v>
      </c>
      <c r="T3364" s="7" t="n">
        <f aca="false">IF(ISNUMBER(Data_Clean!V3364),J3364*Data_Clean!V3364,0)</f>
        <v>113.38955775</v>
      </c>
    </row>
    <row r="3365" customFormat="false" ht="15" hidden="false" customHeight="false" outlineLevel="0" collapsed="false">
      <c r="A3365" s="15" t="str">
        <f aca="false">Data_Clean!A3365</f>
        <v>CX103361</v>
      </c>
      <c r="B3365" s="14" t="n">
        <f aca="false">Data_Clean!G3365*Assumptions!$B$5</f>
        <v>14.61875</v>
      </c>
      <c r="C3365" s="14" t="n">
        <f aca="false">IF(Data_Clean!H3365="",0,Data_Clean!H3365)*Assumptions!$B$6</f>
        <v>20.7882</v>
      </c>
      <c r="D3365" s="14" t="n">
        <f aca="false">Data_Clean!I3365*Assumptions!$B$7</f>
        <v>0</v>
      </c>
      <c r="E3365" s="14" t="n">
        <f aca="false">Data_Clean!J3365*Assumptions!$B$8</f>
        <v>0</v>
      </c>
      <c r="F3365" s="14" t="n">
        <f aca="false">Data_Clean!K3365*Assumptions!$B$9</f>
        <v>0</v>
      </c>
      <c r="G3365" s="14" t="n">
        <f aca="false">Data_Clean!L3365*Assumptions!$B$10</f>
        <v>0</v>
      </c>
      <c r="H3365" s="14" t="n">
        <f aca="false">IF(OR(Data_Clean!M3365="",Data_Clean!N3365=""),0,Data_Clean!M3365*Data_Clean!N3365/100)*Assumptions!$B$13*Assumptions!$B$11</f>
        <v>0</v>
      </c>
      <c r="I3365" s="14" t="n">
        <f aca="false">Data_Clean!O3365*4*Assumptions!$B$12</f>
        <v>0</v>
      </c>
      <c r="J3365" s="14" t="n">
        <f aca="false">SUM(B3365:I3365)</f>
        <v>35.40695</v>
      </c>
      <c r="K3365" s="16" t="n">
        <f aca="false">IF(Data_Clean!P3365="","",Assumptions!$B$15*0.5^(Data_Clean!P3365/Assumptions!$B$20))</f>
        <v>24.9371368842836</v>
      </c>
      <c r="L3365" s="16" t="n">
        <f aca="false">Assumptions!$B$16*MIN(1,LN(1+Data_Clean!Q3365)/LN(1+Assumptions!$B$21))</f>
        <v>14.7060656260474</v>
      </c>
      <c r="M3365" s="16" t="n">
        <f aca="false">Assumptions!$B$17*(0.6*MIN(1,Data_Clean!R3365/Assumptions!$B$22)+0.4*IF(Data_Clean!S3365="",0,Data_Clean!S3365))</f>
        <v>14.1</v>
      </c>
      <c r="N3365" s="16" t="n">
        <f aca="false">Assumptions!$B$18*MIN(1,(Data_Clean!F3365-1)/Assumptions!$B$23)</f>
        <v>5</v>
      </c>
      <c r="O3365" s="16" t="n">
        <f aca="false">Assumptions!$B$19*(0.4*IF(Data_Clean!E3365="",0,MIN(1,Data_Clean!E3365/12/Assumptions!$B$24))+0.35*IF(Data_Clean!D3365="Y",1,0)+0.25*(1-MIN(Data_Clean!T3365,3)/3))/IF(Data_Clean!E3365="",0.6,1)</f>
        <v>4.05</v>
      </c>
      <c r="P3365" s="16" t="n">
        <f aca="false">SUM(K3365:O3365)/(Assumptions!$D$5-IF(K3365="",Assumptions!$B$15,0))*100</f>
        <v>62.793202510331</v>
      </c>
      <c r="Q3365" s="7" t="str">
        <f aca="false">IF(J3365&gt;=Assumptions!$B$26,"High",IF(J3365&gt;=Assumptions!$B$27,"Mid","Low"))</f>
        <v>Low</v>
      </c>
      <c r="R3365" s="7" t="str">
        <f aca="false">IF(P3365&gt;=Assumptions!$B$28,"High",IF(P3365&gt;=Assumptions!$B$29,"Mid","Low"))</f>
        <v>Mid</v>
      </c>
      <c r="S3365" s="7" t="str">
        <f aca="false">INDEX(Assumptions!$B$33:$B$41,MATCH(Q3365&amp;"|"&amp;R3365,Assumptions!$A$33:$A$41,0))</f>
        <v>Light Touch</v>
      </c>
      <c r="T3365" s="7" t="n">
        <f aca="false">IF(ISNUMBER(Data_Clean!V3365),J3365*Data_Clean!V3365,0)</f>
        <v>2.892747815</v>
      </c>
    </row>
    <row r="3366" customFormat="false" ht="15" hidden="false" customHeight="false" outlineLevel="0" collapsed="false">
      <c r="A3366" s="15" t="str">
        <f aca="false">Data_Clean!A3366</f>
        <v>CX103362</v>
      </c>
      <c r="B3366" s="14" t="n">
        <f aca="false">Data_Clean!G3366*Assumptions!$B$5</f>
        <v>166.71225</v>
      </c>
      <c r="C3366" s="14" t="n">
        <f aca="false">IF(Data_Clean!H3366="",0,Data_Clean!H3366)*Assumptions!$B$6</f>
        <v>469.7616</v>
      </c>
      <c r="D3366" s="14" t="n">
        <f aca="false">Data_Clean!I3366*Assumptions!$B$7</f>
        <v>0</v>
      </c>
      <c r="E3366" s="14" t="n">
        <f aca="false">Data_Clean!J3366*Assumptions!$B$8</f>
        <v>0</v>
      </c>
      <c r="F3366" s="14" t="n">
        <f aca="false">Data_Clean!K3366*Assumptions!$B$9</f>
        <v>0</v>
      </c>
      <c r="G3366" s="14" t="n">
        <f aca="false">Data_Clean!L3366*Assumptions!$B$10</f>
        <v>0</v>
      </c>
      <c r="H3366" s="14" t="n">
        <f aca="false">IF(OR(Data_Clean!M3366="",Data_Clean!N3366=""),0,Data_Clean!M3366*Data_Clean!N3366/100)*Assumptions!$B$13*Assumptions!$B$11</f>
        <v>759.696</v>
      </c>
      <c r="I3366" s="14" t="n">
        <f aca="false">Data_Clean!O3366*4*Assumptions!$B$12</f>
        <v>24.04176</v>
      </c>
      <c r="J3366" s="14" t="n">
        <f aca="false">SUM(B3366:I3366)</f>
        <v>1420.21161</v>
      </c>
      <c r="K3366" s="16" t="n">
        <f aca="false">IF(Data_Clean!P3366="","",Assumptions!$B$15*0.5^(Data_Clean!P3366/Assumptions!$B$20))</f>
        <v>26.7269615442102</v>
      </c>
      <c r="L3366" s="16" t="n">
        <f aca="false">Assumptions!$B$16*MIN(1,LN(1+Data_Clean!Q3366)/LN(1+Assumptions!$B$21))</f>
        <v>13.7447072997398</v>
      </c>
      <c r="M3366" s="16" t="n">
        <f aca="false">Assumptions!$B$17*(0.6*MIN(1,Data_Clean!R3366/Assumptions!$B$22)+0.4*IF(Data_Clean!S3366="",0,Data_Clean!S3366))</f>
        <v>9.114</v>
      </c>
      <c r="N3366" s="16" t="n">
        <f aca="false">Assumptions!$B$18*MIN(1,(Data_Clean!F3366-1)/Assumptions!$B$23)</f>
        <v>10</v>
      </c>
      <c r="O3366" s="16" t="n">
        <f aca="false">Assumptions!$B$19*(0.4*IF(Data_Clean!E3366="",0,MIN(1,Data_Clean!E3366/12/Assumptions!$B$24))+0.35*IF(Data_Clean!D3366="Y",1,0)+0.25*(1-MIN(Data_Clean!T3366,3)/3))/IF(Data_Clean!E3366="",0.6,1)</f>
        <v>9.75</v>
      </c>
      <c r="P3366" s="16" t="n">
        <f aca="false">SUM(K3366:O3366)/(Assumptions!$D$5-IF(K3366="",Assumptions!$B$15,0))*100</f>
        <v>69.33566884395</v>
      </c>
      <c r="Q3366" s="7" t="str">
        <f aca="false">IF(J3366&gt;=Assumptions!$B$26,"High",IF(J3366&gt;=Assumptions!$B$27,"Mid","Low"))</f>
        <v>Mid</v>
      </c>
      <c r="R3366" s="7" t="str">
        <f aca="false">IF(P3366&gt;=Assumptions!$B$28,"High",IF(P3366&gt;=Assumptions!$B$29,"Mid","Low"))</f>
        <v>Mid</v>
      </c>
      <c r="S3366" s="7" t="str">
        <f aca="false">INDEX(Assumptions!$B$33:$B$41,MATCH(Q3366&amp;"|"&amp;R3366,Assumptions!$A$33:$A$41,0))</f>
        <v>Established Core</v>
      </c>
      <c r="T3366" s="7" t="n">
        <f aca="false">IF(ISNUMBER(Data_Clean!V3366),J3366*Data_Clean!V3366,0)</f>
        <v>106.089807267</v>
      </c>
    </row>
    <row r="3367" customFormat="false" ht="15" hidden="false" customHeight="false" outlineLevel="0" collapsed="false">
      <c r="A3367" s="15" t="str">
        <f aca="false">Data_Clean!A3367</f>
        <v>CX103363</v>
      </c>
      <c r="B3367" s="14" t="n">
        <f aca="false">Data_Clean!G3367*Assumptions!$B$5</f>
        <v>76.645</v>
      </c>
      <c r="C3367" s="14" t="n">
        <f aca="false">IF(Data_Clean!H3367="",0,Data_Clean!H3367)*Assumptions!$B$6</f>
        <v>0</v>
      </c>
      <c r="D3367" s="14" t="n">
        <f aca="false">Data_Clean!I3367*Assumptions!$B$7</f>
        <v>0</v>
      </c>
      <c r="E3367" s="14" t="n">
        <f aca="false">Data_Clean!J3367*Assumptions!$B$8</f>
        <v>0</v>
      </c>
      <c r="F3367" s="14" t="n">
        <f aca="false">Data_Clean!K3367*Assumptions!$B$9</f>
        <v>0</v>
      </c>
      <c r="G3367" s="14" t="n">
        <f aca="false">Data_Clean!L3367*Assumptions!$B$10</f>
        <v>0</v>
      </c>
      <c r="H3367" s="14" t="n">
        <f aca="false">IF(OR(Data_Clean!M3367="",Data_Clean!N3367=""),0,Data_Clean!M3367*Data_Clean!N3367/100)*Assumptions!$B$13*Assumptions!$B$11</f>
        <v>55.2</v>
      </c>
      <c r="I3367" s="14" t="n">
        <f aca="false">Data_Clean!O3367*4*Assumptions!$B$12</f>
        <v>67.27872</v>
      </c>
      <c r="J3367" s="14" t="n">
        <f aca="false">SUM(B3367:I3367)</f>
        <v>199.12372</v>
      </c>
      <c r="K3367" s="16" t="n">
        <f aca="false">IF(Data_Clean!P3367="","",Assumptions!$B$15*0.5^(Data_Clean!P3367/Assumptions!$B$20))</f>
        <v>27.3516746567465</v>
      </c>
      <c r="L3367" s="16" t="n">
        <f aca="false">Assumptions!$B$16*MIN(1,LN(1+Data_Clean!Q3367)/LN(1+Assumptions!$B$21))</f>
        <v>18.8117452738152</v>
      </c>
      <c r="M3367" s="16" t="n">
        <f aca="false">Assumptions!$B$17*(0.6*MIN(1,Data_Clean!R3367/Assumptions!$B$22)+0.4*IF(Data_Clean!S3367="",0,Data_Clean!S3367))</f>
        <v>9.012</v>
      </c>
      <c r="N3367" s="16" t="n">
        <f aca="false">Assumptions!$B$18*MIN(1,(Data_Clean!F3367-1)/Assumptions!$B$23)</f>
        <v>5</v>
      </c>
      <c r="O3367" s="16" t="n">
        <f aca="false">Assumptions!$B$19*(0.4*IF(Data_Clean!E3367="",0,MIN(1,Data_Clean!E3367/12/Assumptions!$B$24))+0.35*IF(Data_Clean!D3367="Y",1,0)+0.25*(1-MIN(Data_Clean!T3367,3)/3))/IF(Data_Clean!E3367="",0.6,1)</f>
        <v>11</v>
      </c>
      <c r="P3367" s="16" t="n">
        <f aca="false">SUM(K3367:O3367)/(Assumptions!$D$5-IF(K3367="",Assumptions!$B$15,0))*100</f>
        <v>71.1754199305617</v>
      </c>
      <c r="Q3367" s="7" t="str">
        <f aca="false">IF(J3367&gt;=Assumptions!$B$26,"High",IF(J3367&gt;=Assumptions!$B$27,"Mid","Low"))</f>
        <v>Low</v>
      </c>
      <c r="R3367" s="7" t="str">
        <f aca="false">IF(P3367&gt;=Assumptions!$B$28,"High",IF(P3367&gt;=Assumptions!$B$29,"Mid","Low"))</f>
        <v>High</v>
      </c>
      <c r="S3367" s="7" t="str">
        <f aca="false">INDEX(Assumptions!$B$33:$B$41,MATCH(Q3367&amp;"|"&amp;R3367,Assumptions!$A$33:$A$41,0))</f>
        <v>Engaged Builders</v>
      </c>
      <c r="T3367" s="7" t="n">
        <f aca="false">IF(ISNUMBER(Data_Clean!V3367),J3367*Data_Clean!V3367,0)</f>
        <v>4.101948632</v>
      </c>
    </row>
    <row r="3368" customFormat="false" ht="15" hidden="false" customHeight="false" outlineLevel="0" collapsed="false">
      <c r="A3368" s="15" t="str">
        <f aca="false">Data_Clean!A3368</f>
        <v>CX103364</v>
      </c>
      <c r="B3368" s="14" t="n">
        <f aca="false">Data_Clean!G3368*Assumptions!$B$5</f>
        <v>10.334</v>
      </c>
      <c r="C3368" s="14" t="n">
        <f aca="false">IF(Data_Clean!H3368="",0,Data_Clean!H3368)*Assumptions!$B$6</f>
        <v>154.19388</v>
      </c>
      <c r="D3368" s="14" t="n">
        <f aca="false">Data_Clean!I3368*Assumptions!$B$7</f>
        <v>0</v>
      </c>
      <c r="E3368" s="14" t="n">
        <f aca="false">Data_Clean!J3368*Assumptions!$B$8</f>
        <v>0</v>
      </c>
      <c r="F3368" s="14" t="n">
        <f aca="false">Data_Clean!K3368*Assumptions!$B$9</f>
        <v>794.2</v>
      </c>
      <c r="G3368" s="14" t="n">
        <f aca="false">Data_Clean!L3368*Assumptions!$B$10</f>
        <v>0</v>
      </c>
      <c r="H3368" s="14" t="n">
        <f aca="false">IF(OR(Data_Clean!M3368="",Data_Clean!N3368=""),0,Data_Clean!M3368*Data_Clean!N3368/100)*Assumptions!$B$13*Assumptions!$B$11</f>
        <v>0</v>
      </c>
      <c r="I3368" s="14" t="n">
        <f aca="false">Data_Clean!O3368*4*Assumptions!$B$12</f>
        <v>0</v>
      </c>
      <c r="J3368" s="14" t="n">
        <f aca="false">SUM(B3368:I3368)</f>
        <v>958.72788</v>
      </c>
      <c r="K3368" s="16" t="n">
        <f aca="false">IF(Data_Clean!P3368="","",Assumptions!$B$15*0.5^(Data_Clean!P3368/Assumptions!$B$20))</f>
        <v>2.10461634058007</v>
      </c>
      <c r="L3368" s="16" t="n">
        <f aca="false">Assumptions!$B$16*MIN(1,LN(1+Data_Clean!Q3368)/LN(1+Assumptions!$B$21))</f>
        <v>0</v>
      </c>
      <c r="M3368" s="16" t="n">
        <f aca="false">Assumptions!$B$17*(0.6*MIN(1,Data_Clean!R3368/Assumptions!$B$22)+0.4*IF(Data_Clean!S3368="",0,Data_Clean!S3368))</f>
        <v>0</v>
      </c>
      <c r="N3368" s="16" t="n">
        <f aca="false">Assumptions!$B$18*MIN(1,(Data_Clean!F3368-1)/Assumptions!$B$23)</f>
        <v>10</v>
      </c>
      <c r="O3368" s="16" t="n">
        <f aca="false">Assumptions!$B$19*(0.4*IF(Data_Clean!E3368="",0,MIN(1,Data_Clean!E3368/12/Assumptions!$B$24))+0.35*IF(Data_Clean!D3368="Y",1,0)+0.25*(1-MIN(Data_Clean!T3368,3)/3))/IF(Data_Clean!E3368="",0.6,1)</f>
        <v>9.75</v>
      </c>
      <c r="P3368" s="16" t="n">
        <f aca="false">SUM(K3368:O3368)/(Assumptions!$D$5-IF(K3368="",Assumptions!$B$15,0))*100</f>
        <v>21.8546163405801</v>
      </c>
      <c r="Q3368" s="7" t="str">
        <f aca="false">IF(J3368&gt;=Assumptions!$B$26,"High",IF(J3368&gt;=Assumptions!$B$27,"Mid","Low"))</f>
        <v>Mid</v>
      </c>
      <c r="R3368" s="7" t="str">
        <f aca="false">IF(P3368&gt;=Assumptions!$B$28,"High",IF(P3368&gt;=Assumptions!$B$29,"Mid","Low"))</f>
        <v>Low</v>
      </c>
      <c r="S3368" s="7" t="str">
        <f aca="false">INDEX(Assumptions!$B$33:$B$41,MATCH(Q3368&amp;"|"&amp;R3368,Assumptions!$A$33:$A$41,0))</f>
        <v>Light Touch</v>
      </c>
      <c r="T3368" s="7" t="n">
        <f aca="false">IF(ISNUMBER(Data_Clean!V3368),J3368*Data_Clean!V3368,0)</f>
        <v>180.432587016</v>
      </c>
    </row>
    <row r="3369" customFormat="false" ht="15" hidden="false" customHeight="false" outlineLevel="0" collapsed="false">
      <c r="A3369" s="15" t="str">
        <f aca="false">Data_Clean!A3369</f>
        <v>CX103365</v>
      </c>
      <c r="B3369" s="14" t="n">
        <f aca="false">Data_Clean!G3369*Assumptions!$B$5</f>
        <v>754.43925</v>
      </c>
      <c r="C3369" s="14" t="n">
        <f aca="false">IF(Data_Clean!H3369="",0,Data_Clean!H3369)*Assumptions!$B$6</f>
        <v>310.19436</v>
      </c>
      <c r="D3369" s="14" t="n">
        <f aca="false">Data_Clean!I3369*Assumptions!$B$7</f>
        <v>0</v>
      </c>
      <c r="E3369" s="14" t="n">
        <f aca="false">Data_Clean!J3369*Assumptions!$B$8</f>
        <v>0</v>
      </c>
      <c r="F3369" s="14" t="n">
        <f aca="false">Data_Clean!K3369*Assumptions!$B$9</f>
        <v>0</v>
      </c>
      <c r="G3369" s="14" t="n">
        <f aca="false">Data_Clean!L3369*Assumptions!$B$10</f>
        <v>0</v>
      </c>
      <c r="H3369" s="14" t="n">
        <f aca="false">IF(OR(Data_Clean!M3369="",Data_Clean!N3369=""),0,Data_Clean!M3369*Data_Clean!N3369/100)*Assumptions!$B$13*Assumptions!$B$11</f>
        <v>0</v>
      </c>
      <c r="I3369" s="14" t="n">
        <f aca="false">Data_Clean!O3369*4*Assumptions!$B$12</f>
        <v>0</v>
      </c>
      <c r="J3369" s="14" t="n">
        <f aca="false">SUM(B3369:I3369)</f>
        <v>1064.63361</v>
      </c>
      <c r="K3369" s="16" t="n">
        <f aca="false">IF(Data_Clean!P3369="","",Assumptions!$B$15*0.5^(Data_Clean!P3369/Assumptions!$B$20))</f>
        <v>24.3675718906871</v>
      </c>
      <c r="L3369" s="16" t="n">
        <f aca="false">Assumptions!$B$16*MIN(1,LN(1+Data_Clean!Q3369)/LN(1+Assumptions!$B$21))</f>
        <v>13.0760265116583</v>
      </c>
      <c r="M3369" s="16" t="n">
        <f aca="false">Assumptions!$B$17*(0.6*MIN(1,Data_Clean!R3369/Assumptions!$B$22)+0.4*IF(Data_Clean!S3369="",0,Data_Clean!S3369))</f>
        <v>10.2</v>
      </c>
      <c r="N3369" s="16" t="n">
        <f aca="false">Assumptions!$B$18*MIN(1,(Data_Clean!F3369-1)/Assumptions!$B$23)</f>
        <v>5</v>
      </c>
      <c r="O3369" s="16" t="n">
        <f aca="false">Assumptions!$B$19*(0.4*IF(Data_Clean!E3369="",0,MIN(1,Data_Clean!E3369/12/Assumptions!$B$24))+0.35*IF(Data_Clean!D3369="Y",1,0)+0.25*(1-MIN(Data_Clean!T3369,3)/3))/IF(Data_Clean!E3369="",0.6,1)</f>
        <v>5.25</v>
      </c>
      <c r="P3369" s="16" t="n">
        <f aca="false">SUM(K3369:O3369)/(Assumptions!$D$5-IF(K3369="",Assumptions!$B$15,0))*100</f>
        <v>57.8935984023453</v>
      </c>
      <c r="Q3369" s="7" t="str">
        <f aca="false">IF(J3369&gt;=Assumptions!$B$26,"High",IF(J3369&gt;=Assumptions!$B$27,"Mid","Low"))</f>
        <v>Mid</v>
      </c>
      <c r="R3369" s="7" t="str">
        <f aca="false">IF(P3369&gt;=Assumptions!$B$28,"High",IF(P3369&gt;=Assumptions!$B$29,"Mid","Low"))</f>
        <v>Mid</v>
      </c>
      <c r="S3369" s="7" t="str">
        <f aca="false">INDEX(Assumptions!$B$33:$B$41,MATCH(Q3369&amp;"|"&amp;R3369,Assumptions!$A$33:$A$41,0))</f>
        <v>Established Core</v>
      </c>
      <c r="T3369" s="7" t="n">
        <f aca="false">IF(ISNUMBER(Data_Clean!V3369),J3369*Data_Clean!V3369,0)</f>
        <v>197.595998016</v>
      </c>
    </row>
    <row r="3370" customFormat="false" ht="15" hidden="false" customHeight="false" outlineLevel="0" collapsed="false">
      <c r="A3370" s="15" t="str">
        <f aca="false">Data_Clean!A3370</f>
        <v>CX103366</v>
      </c>
      <c r="B3370" s="14" t="n">
        <f aca="false">Data_Clean!G3370*Assumptions!$B$5</f>
        <v>153.90175</v>
      </c>
      <c r="C3370" s="14" t="n">
        <f aca="false">IF(Data_Clean!H3370="",0,Data_Clean!H3370)*Assumptions!$B$6</f>
        <v>218.79444</v>
      </c>
      <c r="D3370" s="14" t="n">
        <f aca="false">Data_Clean!I3370*Assumptions!$B$7</f>
        <v>0</v>
      </c>
      <c r="E3370" s="14" t="n">
        <f aca="false">Data_Clean!J3370*Assumptions!$B$8</f>
        <v>0</v>
      </c>
      <c r="F3370" s="14" t="n">
        <f aca="false">Data_Clean!K3370*Assumptions!$B$9</f>
        <v>0</v>
      </c>
      <c r="G3370" s="14" t="n">
        <f aca="false">Data_Clean!L3370*Assumptions!$B$10</f>
        <v>0</v>
      </c>
      <c r="H3370" s="14" t="n">
        <f aca="false">IF(OR(Data_Clean!M3370="",Data_Clean!N3370=""),0,Data_Clean!M3370*Data_Clean!N3370/100)*Assumptions!$B$13*Assumptions!$B$11</f>
        <v>0</v>
      </c>
      <c r="I3370" s="14" t="n">
        <f aca="false">Data_Clean!O3370*4*Assumptions!$B$12</f>
        <v>0</v>
      </c>
      <c r="J3370" s="14" t="n">
        <f aca="false">SUM(B3370:I3370)</f>
        <v>372.69619</v>
      </c>
      <c r="K3370" s="16" t="n">
        <f aca="false">IF(Data_Clean!P3370="","",Assumptions!$B$15*0.5^(Data_Clean!P3370/Assumptions!$B$20))</f>
        <v>0.00258950237250933</v>
      </c>
      <c r="L3370" s="16" t="n">
        <f aca="false">Assumptions!$B$16*MIN(1,LN(1+Data_Clean!Q3370)/LN(1+Assumptions!$B$21))</f>
        <v>0</v>
      </c>
      <c r="M3370" s="16" t="n">
        <f aca="false">Assumptions!$B$17*(0.6*MIN(1,Data_Clean!R3370/Assumptions!$B$22)+0.4*IF(Data_Clean!S3370="",0,Data_Clean!S3370))</f>
        <v>0</v>
      </c>
      <c r="N3370" s="16" t="n">
        <f aca="false">Assumptions!$B$18*MIN(1,(Data_Clean!F3370-1)/Assumptions!$B$23)</f>
        <v>5</v>
      </c>
      <c r="O3370" s="16" t="n">
        <f aca="false">Assumptions!$B$19*(0.4*IF(Data_Clean!E3370="",0,MIN(1,Data_Clean!E3370/12/Assumptions!$B$24))+0.35*IF(Data_Clean!D3370="Y",1,0)+0.25*(1-MIN(Data_Clean!T3370,3)/3))/IF(Data_Clean!E3370="",0.6,1)</f>
        <v>8.5</v>
      </c>
      <c r="P3370" s="16" t="n">
        <f aca="false">SUM(K3370:O3370)/(Assumptions!$D$5-IF(K3370="",Assumptions!$B$15,0))*100</f>
        <v>13.5025895023725</v>
      </c>
      <c r="Q3370" s="7" t="str">
        <f aca="false">IF(J3370&gt;=Assumptions!$B$26,"High",IF(J3370&gt;=Assumptions!$B$27,"Mid","Low"))</f>
        <v>Low</v>
      </c>
      <c r="R3370" s="7" t="str">
        <f aca="false">IF(P3370&gt;=Assumptions!$B$28,"High",IF(P3370&gt;=Assumptions!$B$29,"Mid","Low"))</f>
        <v>Low</v>
      </c>
      <c r="S3370" s="7" t="str">
        <f aca="false">INDEX(Assumptions!$B$33:$B$41,MATCH(Q3370&amp;"|"&amp;R3370,Assumptions!$A$33:$A$41,0))</f>
        <v>Dormant &amp; Low Value</v>
      </c>
      <c r="T3370" s="7" t="n">
        <f aca="false">IF(ISNUMBER(Data_Clean!V3370),J3370*Data_Clean!V3370,0)</f>
        <v>142.593562294</v>
      </c>
    </row>
    <row r="3371" customFormat="false" ht="15" hidden="false" customHeight="false" outlineLevel="0" collapsed="false">
      <c r="A3371" s="15" t="str">
        <f aca="false">Data_Clean!A3371</f>
        <v>CX103367</v>
      </c>
      <c r="B3371" s="14" t="n">
        <f aca="false">Data_Clean!G3371*Assumptions!$B$5</f>
        <v>115.74475</v>
      </c>
      <c r="C3371" s="14" t="n">
        <f aca="false">IF(Data_Clean!H3371="",0,Data_Clean!H3371)*Assumptions!$B$6</f>
        <v>65.91216</v>
      </c>
      <c r="D3371" s="14" t="n">
        <f aca="false">Data_Clean!I3371*Assumptions!$B$7</f>
        <v>0</v>
      </c>
      <c r="E3371" s="14" t="n">
        <f aca="false">Data_Clean!J3371*Assumptions!$B$8</f>
        <v>0</v>
      </c>
      <c r="F3371" s="14" t="n">
        <f aca="false">Data_Clean!K3371*Assumptions!$B$9</f>
        <v>1151.7</v>
      </c>
      <c r="G3371" s="14" t="n">
        <f aca="false">Data_Clean!L3371*Assumptions!$B$10</f>
        <v>0</v>
      </c>
      <c r="H3371" s="14" t="n">
        <f aca="false">IF(OR(Data_Clean!M3371="",Data_Clean!N3371=""),0,Data_Clean!M3371*Data_Clean!N3371/100)*Assumptions!$B$13*Assumptions!$B$11</f>
        <v>0</v>
      </c>
      <c r="I3371" s="14" t="n">
        <f aca="false">Data_Clean!O3371*4*Assumptions!$B$12</f>
        <v>0</v>
      </c>
      <c r="J3371" s="14" t="n">
        <f aca="false">SUM(B3371:I3371)</f>
        <v>1333.35691</v>
      </c>
      <c r="K3371" s="16" t="n">
        <f aca="false">IF(Data_Clean!P3371="","",Assumptions!$B$15*0.5^(Data_Clean!P3371/Assumptions!$B$20))</f>
        <v>23.811015779523</v>
      </c>
      <c r="L3371" s="16" t="n">
        <f aca="false">Assumptions!$B$16*MIN(1,LN(1+Data_Clean!Q3371)/LN(1+Assumptions!$B$21))</f>
        <v>13.5873179074216</v>
      </c>
      <c r="M3371" s="16" t="n">
        <f aca="false">Assumptions!$B$17*(0.6*MIN(1,Data_Clean!R3371/Assumptions!$B$22)+0.4*IF(Data_Clean!S3371="",0,Data_Clean!S3371))</f>
        <v>8.61</v>
      </c>
      <c r="N3371" s="16" t="n">
        <f aca="false">Assumptions!$B$18*MIN(1,(Data_Clean!F3371-1)/Assumptions!$B$23)</f>
        <v>10</v>
      </c>
      <c r="O3371" s="16" t="n">
        <f aca="false">Assumptions!$B$19*(0.4*IF(Data_Clean!E3371="",0,MIN(1,Data_Clean!E3371/12/Assumptions!$B$24))+0.35*IF(Data_Clean!D3371="Y",1,0)+0.25*(1-MIN(Data_Clean!T3371,3)/3))/IF(Data_Clean!E3371="",0.6,1)</f>
        <v>1.95</v>
      </c>
      <c r="P3371" s="16" t="n">
        <f aca="false">SUM(K3371:O3371)/(Assumptions!$D$5-IF(K3371="",Assumptions!$B$15,0))*100</f>
        <v>57.9583336869446</v>
      </c>
      <c r="Q3371" s="7" t="str">
        <f aca="false">IF(J3371&gt;=Assumptions!$B$26,"High",IF(J3371&gt;=Assumptions!$B$27,"Mid","Low"))</f>
        <v>Mid</v>
      </c>
      <c r="R3371" s="7" t="str">
        <f aca="false">IF(P3371&gt;=Assumptions!$B$28,"High",IF(P3371&gt;=Assumptions!$B$29,"Mid","Low"))</f>
        <v>Mid</v>
      </c>
      <c r="S3371" s="7" t="str">
        <f aca="false">INDEX(Assumptions!$B$33:$B$41,MATCH(Q3371&amp;"|"&amp;R3371,Assumptions!$A$33:$A$41,0))</f>
        <v>Established Core</v>
      </c>
      <c r="T3371" s="7" t="n">
        <f aca="false">IF(ISNUMBER(Data_Clean!V3371),J3371*Data_Clean!V3371,0)</f>
        <v>282.404993538</v>
      </c>
    </row>
    <row r="3372" customFormat="false" ht="15" hidden="false" customHeight="false" outlineLevel="0" collapsed="false">
      <c r="A3372" s="15" t="str">
        <f aca="false">Data_Clean!A3372</f>
        <v>CX103368</v>
      </c>
      <c r="B3372" s="14" t="n">
        <f aca="false">Data_Clean!G3372*Assumptions!$B$5</f>
        <v>12.74075</v>
      </c>
      <c r="C3372" s="14" t="n">
        <f aca="false">IF(Data_Clean!H3372="",0,Data_Clean!H3372)*Assumptions!$B$6</f>
        <v>0</v>
      </c>
      <c r="D3372" s="14" t="n">
        <f aca="false">Data_Clean!I3372*Assumptions!$B$7</f>
        <v>0</v>
      </c>
      <c r="E3372" s="14" t="n">
        <f aca="false">Data_Clean!J3372*Assumptions!$B$8</f>
        <v>0</v>
      </c>
      <c r="F3372" s="14" t="n">
        <f aca="false">Data_Clean!K3372*Assumptions!$B$9</f>
        <v>0</v>
      </c>
      <c r="G3372" s="14" t="n">
        <f aca="false">Data_Clean!L3372*Assumptions!$B$10</f>
        <v>0</v>
      </c>
      <c r="H3372" s="14" t="n">
        <f aca="false">IF(OR(Data_Clean!M3372="",Data_Clean!N3372=""),0,Data_Clean!M3372*Data_Clean!N3372/100)*Assumptions!$B$13*Assumptions!$B$11</f>
        <v>0</v>
      </c>
      <c r="I3372" s="14" t="n">
        <f aca="false">Data_Clean!O3372*4*Assumptions!$B$12</f>
        <v>0</v>
      </c>
      <c r="J3372" s="14" t="n">
        <f aca="false">SUM(B3372:I3372)</f>
        <v>12.74075</v>
      </c>
      <c r="K3372" s="16" t="n">
        <f aca="false">IF(Data_Clean!P3372="","",Assumptions!$B$15*0.5^(Data_Clean!P3372/Assumptions!$B$20))</f>
        <v>28.6452481173125</v>
      </c>
      <c r="L3372" s="16" t="n">
        <f aca="false">Assumptions!$B$16*MIN(1,LN(1+Data_Clean!Q3372)/LN(1+Assumptions!$B$21))</f>
        <v>13.2535138894499</v>
      </c>
      <c r="M3372" s="16" t="n">
        <f aca="false">Assumptions!$B$17*(0.6*MIN(1,Data_Clean!R3372/Assumptions!$B$22)+0.4*IF(Data_Clean!S3372="",0,Data_Clean!S3372))</f>
        <v>9.564</v>
      </c>
      <c r="N3372" s="16" t="n">
        <f aca="false">Assumptions!$B$18*MIN(1,(Data_Clean!F3372-1)/Assumptions!$B$23)</f>
        <v>0</v>
      </c>
      <c r="O3372" s="16" t="n">
        <f aca="false">Assumptions!$B$19*(0.4*IF(Data_Clean!E3372="",0,MIN(1,Data_Clean!E3372/12/Assumptions!$B$24))+0.35*IF(Data_Clean!D3372="Y",1,0)+0.25*(1-MIN(Data_Clean!T3372,3)/3))/IF(Data_Clean!E3372="",0.6,1)</f>
        <v>8.15</v>
      </c>
      <c r="P3372" s="16" t="n">
        <f aca="false">SUM(K3372:O3372)/(Assumptions!$D$5-IF(K3372="",Assumptions!$B$15,0))*100</f>
        <v>59.6127620067624</v>
      </c>
      <c r="Q3372" s="7" t="str">
        <f aca="false">IF(J3372&gt;=Assumptions!$B$26,"High",IF(J3372&gt;=Assumptions!$B$27,"Mid","Low"))</f>
        <v>Low</v>
      </c>
      <c r="R3372" s="7" t="str">
        <f aca="false">IF(P3372&gt;=Assumptions!$B$28,"High",IF(P3372&gt;=Assumptions!$B$29,"Mid","Low"))</f>
        <v>Mid</v>
      </c>
      <c r="S3372" s="7" t="str">
        <f aca="false">INDEX(Assumptions!$B$33:$B$41,MATCH(Q3372&amp;"|"&amp;R3372,Assumptions!$A$33:$A$41,0))</f>
        <v>Light Touch</v>
      </c>
      <c r="T3372" s="7" t="n">
        <f aca="false">IF(ISNUMBER(Data_Clean!V3372),J3372*Data_Clean!V3372,0)</f>
        <v>0.713482</v>
      </c>
    </row>
    <row r="3373" customFormat="false" ht="15" hidden="false" customHeight="false" outlineLevel="0" collapsed="false">
      <c r="A3373" s="15" t="str">
        <f aca="false">Data_Clean!A3373</f>
        <v>CX103369</v>
      </c>
      <c r="B3373" s="14" t="n">
        <f aca="false">Data_Clean!G3373*Assumptions!$B$5</f>
        <v>57.92425</v>
      </c>
      <c r="C3373" s="14" t="n">
        <f aca="false">IF(Data_Clean!H3373="",0,Data_Clean!H3373)*Assumptions!$B$6</f>
        <v>326.05608</v>
      </c>
      <c r="D3373" s="14" t="n">
        <f aca="false">Data_Clean!I3373*Assumptions!$B$7</f>
        <v>331.2</v>
      </c>
      <c r="E3373" s="14" t="n">
        <f aca="false">Data_Clean!J3373*Assumptions!$B$8</f>
        <v>0</v>
      </c>
      <c r="F3373" s="14" t="n">
        <f aca="false">Data_Clean!K3373*Assumptions!$B$9</f>
        <v>1336.5</v>
      </c>
      <c r="G3373" s="14" t="n">
        <f aca="false">Data_Clean!L3373*Assumptions!$B$10</f>
        <v>0</v>
      </c>
      <c r="H3373" s="14" t="n">
        <f aca="false">IF(OR(Data_Clean!M3373="",Data_Clean!N3373=""),0,Data_Clean!M3373*Data_Clean!N3373/100)*Assumptions!$B$13*Assumptions!$B$11</f>
        <v>0</v>
      </c>
      <c r="I3373" s="14" t="n">
        <f aca="false">Data_Clean!O3373*4*Assumptions!$B$12</f>
        <v>0</v>
      </c>
      <c r="J3373" s="14" t="n">
        <f aca="false">SUM(B3373:I3373)</f>
        <v>2051.68033</v>
      </c>
      <c r="K3373" s="16" t="n">
        <f aca="false">IF(Data_Clean!P3373="","",Assumptions!$B$15*0.5^(Data_Clean!P3373/Assumptions!$B$20))</f>
        <v>30</v>
      </c>
      <c r="L3373" s="16" t="n">
        <f aca="false">Assumptions!$B$16*MIN(1,LN(1+Data_Clean!Q3373)/LN(1+Assumptions!$B$21))</f>
        <v>14.0427143261215</v>
      </c>
      <c r="M3373" s="16" t="n">
        <f aca="false">Assumptions!$B$17*(0.6*MIN(1,Data_Clean!R3373/Assumptions!$B$22)+0.4*IF(Data_Clean!S3373="",0,Data_Clean!S3373))</f>
        <v>4.236</v>
      </c>
      <c r="N3373" s="16" t="n">
        <f aca="false">Assumptions!$B$18*MIN(1,(Data_Clean!F3373-1)/Assumptions!$B$23)</f>
        <v>15</v>
      </c>
      <c r="O3373" s="16" t="n">
        <f aca="false">Assumptions!$B$19*(0.4*IF(Data_Clean!E3373="",0,MIN(1,Data_Clean!E3373/12/Assumptions!$B$24))+0.35*IF(Data_Clean!D3373="Y",1,0)+0.25*(1-MIN(Data_Clean!T3373,3)/3))/IF(Data_Clean!E3373="",0.6,1)</f>
        <v>13.75</v>
      </c>
      <c r="P3373" s="16" t="n">
        <f aca="false">SUM(K3373:O3373)/(Assumptions!$D$5-IF(K3373="",Assumptions!$B$15,0))*100</f>
        <v>77.0287143261215</v>
      </c>
      <c r="Q3373" s="7" t="str">
        <f aca="false">IF(J3373&gt;=Assumptions!$B$26,"High",IF(J3373&gt;=Assumptions!$B$27,"Mid","Low"))</f>
        <v>High</v>
      </c>
      <c r="R3373" s="7" t="str">
        <f aca="false">IF(P3373&gt;=Assumptions!$B$28,"High",IF(P3373&gt;=Assumptions!$B$29,"Mid","Low"))</f>
        <v>High</v>
      </c>
      <c r="S3373" s="7" t="str">
        <f aca="false">INDEX(Assumptions!$B$33:$B$41,MATCH(Q3373&amp;"|"&amp;R3373,Assumptions!$A$33:$A$41,0))</f>
        <v>Premier Advocates</v>
      </c>
      <c r="T3373" s="7" t="n">
        <f aca="false">IF(ISNUMBER(Data_Clean!V3373),J3373*Data_Clean!V3373,0)</f>
        <v>40.623270534</v>
      </c>
    </row>
    <row r="3374" customFormat="false" ht="15" hidden="false" customHeight="false" outlineLevel="0" collapsed="false">
      <c r="A3374" s="15" t="str">
        <f aca="false">Data_Clean!A3374</f>
        <v>CX103370</v>
      </c>
      <c r="B3374" s="14" t="n">
        <f aca="false">Data_Clean!G3374*Assumptions!$B$5</f>
        <v>212.30975</v>
      </c>
      <c r="C3374" s="14" t="n">
        <f aca="false">IF(Data_Clean!H3374="",0,Data_Clean!H3374)*Assumptions!$B$6</f>
        <v>0</v>
      </c>
      <c r="D3374" s="14" t="n">
        <f aca="false">Data_Clean!I3374*Assumptions!$B$7</f>
        <v>0</v>
      </c>
      <c r="E3374" s="14" t="n">
        <f aca="false">Data_Clean!J3374*Assumptions!$B$8</f>
        <v>453.526575</v>
      </c>
      <c r="F3374" s="14" t="n">
        <f aca="false">Data_Clean!K3374*Assumptions!$B$9</f>
        <v>3953.4</v>
      </c>
      <c r="G3374" s="14" t="n">
        <f aca="false">Data_Clean!L3374*Assumptions!$B$10</f>
        <v>1143</v>
      </c>
      <c r="H3374" s="14" t="n">
        <f aca="false">IF(OR(Data_Clean!M3374="",Data_Clean!N3374=""),0,Data_Clean!M3374*Data_Clean!N3374/100)*Assumptions!$B$13*Assumptions!$B$11</f>
        <v>447.792</v>
      </c>
      <c r="I3374" s="14" t="n">
        <f aca="false">Data_Clean!O3374*4*Assumptions!$B$12</f>
        <v>35.81952</v>
      </c>
      <c r="J3374" s="14" t="n">
        <f aca="false">SUM(B3374:I3374)</f>
        <v>6245.847845</v>
      </c>
      <c r="K3374" s="16" t="n">
        <f aca="false">IF(Data_Clean!P3374="","",Assumptions!$B$15*0.5^(Data_Clean!P3374/Assumptions!$B$20))</f>
        <v>24.9371368842836</v>
      </c>
      <c r="L3374" s="16" t="n">
        <f aca="false">Assumptions!$B$16*MIN(1,LN(1+Data_Clean!Q3374)/LN(1+Assumptions!$B$21))</f>
        <v>13.8963721559302</v>
      </c>
      <c r="M3374" s="16" t="n">
        <f aca="false">Assumptions!$B$17*(0.6*MIN(1,Data_Clean!R3374/Assumptions!$B$22)+0.4*IF(Data_Clean!S3374="",0,Data_Clean!S3374))</f>
        <v>6</v>
      </c>
      <c r="N3374" s="16" t="n">
        <f aca="false">Assumptions!$B$18*MIN(1,(Data_Clean!F3374-1)/Assumptions!$B$23)</f>
        <v>20</v>
      </c>
      <c r="O3374" s="16" t="n">
        <f aca="false">Assumptions!$B$19*(0.4*IF(Data_Clean!E3374="",0,MIN(1,Data_Clean!E3374/12/Assumptions!$B$24))+0.35*IF(Data_Clean!D3374="Y",1,0)+0.25*(1-MIN(Data_Clean!T3374,3)/3))/IF(Data_Clean!E3374="",0.6,1)</f>
        <v>8.5</v>
      </c>
      <c r="P3374" s="16" t="n">
        <f aca="false">SUM(K3374:O3374)/(Assumptions!$D$5-IF(K3374="",Assumptions!$B$15,0))*100</f>
        <v>73.3335090402139</v>
      </c>
      <c r="Q3374" s="7" t="str">
        <f aca="false">IF(J3374&gt;=Assumptions!$B$26,"High",IF(J3374&gt;=Assumptions!$B$27,"Mid","Low"))</f>
        <v>High</v>
      </c>
      <c r="R3374" s="7" t="str">
        <f aca="false">IF(P3374&gt;=Assumptions!$B$28,"High",IF(P3374&gt;=Assumptions!$B$29,"Mid","Low"))</f>
        <v>High</v>
      </c>
      <c r="S3374" s="7" t="str">
        <f aca="false">INDEX(Assumptions!$B$33:$B$41,MATCH(Q3374&amp;"|"&amp;R3374,Assumptions!$A$33:$A$41,0))</f>
        <v>Premier Advocates</v>
      </c>
      <c r="T3374" s="7" t="n">
        <f aca="false">IF(ISNUMBER(Data_Clean!V3374),J3374*Data_Clean!V3374,0)</f>
        <v>661.4352867855</v>
      </c>
    </row>
    <row r="3375" customFormat="false" ht="15" hidden="false" customHeight="false" outlineLevel="0" collapsed="false">
      <c r="A3375" s="15" t="str">
        <f aca="false">Data_Clean!A3375</f>
        <v>CX103371</v>
      </c>
      <c r="B3375" s="14" t="n">
        <f aca="false">Data_Clean!G3375*Assumptions!$B$5</f>
        <v>28.74175</v>
      </c>
      <c r="C3375" s="14" t="n">
        <f aca="false">IF(Data_Clean!H3375="",0,Data_Clean!H3375)*Assumptions!$B$6</f>
        <v>0</v>
      </c>
      <c r="D3375" s="14" t="n">
        <f aca="false">Data_Clean!I3375*Assumptions!$B$7</f>
        <v>0</v>
      </c>
      <c r="E3375" s="14" t="n">
        <f aca="false">Data_Clean!J3375*Assumptions!$B$8</f>
        <v>0</v>
      </c>
      <c r="F3375" s="14" t="n">
        <f aca="false">Data_Clean!K3375*Assumptions!$B$9</f>
        <v>0</v>
      </c>
      <c r="G3375" s="14" t="n">
        <f aca="false">Data_Clean!L3375*Assumptions!$B$10</f>
        <v>0</v>
      </c>
      <c r="H3375" s="14" t="n">
        <f aca="false">IF(OR(Data_Clean!M3375="",Data_Clean!N3375=""),0,Data_Clean!M3375*Data_Clean!N3375/100)*Assumptions!$B$13*Assumptions!$B$11</f>
        <v>0</v>
      </c>
      <c r="I3375" s="14" t="n">
        <f aca="false">Data_Clean!O3375*4*Assumptions!$B$12</f>
        <v>0</v>
      </c>
      <c r="J3375" s="14" t="n">
        <f aca="false">SUM(B3375:I3375)</f>
        <v>28.74175</v>
      </c>
      <c r="K3375" s="16" t="n">
        <f aca="false">IF(Data_Clean!P3375="","",Assumptions!$B$15*0.5^(Data_Clean!P3375/Assumptions!$B$20))</f>
        <v>17.2304753249555</v>
      </c>
      <c r="L3375" s="16" t="n">
        <f aca="false">Assumptions!$B$16*MIN(1,LN(1+Data_Clean!Q3375)/LN(1+Assumptions!$B$21))</f>
        <v>9.16313819982653</v>
      </c>
      <c r="M3375" s="16" t="n">
        <f aca="false">Assumptions!$B$17*(0.6*MIN(1,Data_Clean!R3375/Assumptions!$B$22)+0.4*IF(Data_Clean!S3375="",0,Data_Clean!S3375))</f>
        <v>4.068</v>
      </c>
      <c r="N3375" s="16" t="n">
        <f aca="false">Assumptions!$B$18*MIN(1,(Data_Clean!F3375-1)/Assumptions!$B$23)</f>
        <v>0</v>
      </c>
      <c r="O3375" s="16" t="n">
        <f aca="false">Assumptions!$B$19*(0.4*IF(Data_Clean!E3375="",0,MIN(1,Data_Clean!E3375/12/Assumptions!$B$24))+0.35*IF(Data_Clean!D3375="Y",1,0)+0.25*(1-MIN(Data_Clean!T3375,3)/3))/IF(Data_Clean!E3375="",0.6,1)</f>
        <v>4.7</v>
      </c>
      <c r="P3375" s="16" t="n">
        <f aca="false">SUM(K3375:O3375)/(Assumptions!$D$5-IF(K3375="",Assumptions!$B$15,0))*100</f>
        <v>35.1616135247821</v>
      </c>
      <c r="Q3375" s="7" t="str">
        <f aca="false">IF(J3375&gt;=Assumptions!$B$26,"High",IF(J3375&gt;=Assumptions!$B$27,"Mid","Low"))</f>
        <v>Low</v>
      </c>
      <c r="R3375" s="7" t="str">
        <f aca="false">IF(P3375&gt;=Assumptions!$B$28,"High",IF(P3375&gt;=Assumptions!$B$29,"Mid","Low"))</f>
        <v>Low</v>
      </c>
      <c r="S3375" s="7" t="str">
        <f aca="false">INDEX(Assumptions!$B$33:$B$41,MATCH(Q3375&amp;"|"&amp;R3375,Assumptions!$A$33:$A$41,0))</f>
        <v>Dormant &amp; Low Value</v>
      </c>
      <c r="T3375" s="7" t="n">
        <f aca="false">IF(ISNUMBER(Data_Clean!V3375),J3375*Data_Clean!V3375,0)</f>
        <v>4.6561635</v>
      </c>
    </row>
    <row r="3376" customFormat="false" ht="15" hidden="false" customHeight="false" outlineLevel="0" collapsed="false">
      <c r="A3376" s="15" t="str">
        <f aca="false">Data_Clean!A3376</f>
        <v>CX103372</v>
      </c>
      <c r="B3376" s="14" t="n">
        <f aca="false">Data_Clean!G3376*Assumptions!$B$5</f>
        <v>230.82025</v>
      </c>
      <c r="C3376" s="14" t="n">
        <f aca="false">IF(Data_Clean!H3376="",0,Data_Clean!H3376)*Assumptions!$B$6</f>
        <v>0</v>
      </c>
      <c r="D3376" s="14" t="n">
        <f aca="false">Data_Clean!I3376*Assumptions!$B$7</f>
        <v>303.2</v>
      </c>
      <c r="E3376" s="14" t="n">
        <f aca="false">Data_Clean!J3376*Assumptions!$B$8</f>
        <v>0</v>
      </c>
      <c r="F3376" s="14" t="n">
        <f aca="false">Data_Clean!K3376*Assumptions!$B$9</f>
        <v>0</v>
      </c>
      <c r="G3376" s="14" t="n">
        <f aca="false">Data_Clean!L3376*Assumptions!$B$10</f>
        <v>0</v>
      </c>
      <c r="H3376" s="14" t="n">
        <f aca="false">IF(OR(Data_Clean!M3376="",Data_Clean!N3376=""),0,Data_Clean!M3376*Data_Clean!N3376/100)*Assumptions!$B$13*Assumptions!$B$11</f>
        <v>75.276</v>
      </c>
      <c r="I3376" s="14" t="n">
        <f aca="false">Data_Clean!O3376*4*Assumptions!$B$12</f>
        <v>24.92304</v>
      </c>
      <c r="J3376" s="14" t="n">
        <f aca="false">SUM(B3376:I3376)</f>
        <v>634.21929</v>
      </c>
      <c r="K3376" s="16" t="n">
        <f aca="false">IF(Data_Clean!P3376="","",Assumptions!$B$15*0.5^(Data_Clean!P3376/Assumptions!$B$20))</f>
        <v>28.6452481173125</v>
      </c>
      <c r="L3376" s="16" t="n">
        <f aca="false">Assumptions!$B$16*MIN(1,LN(1+Data_Clean!Q3376)/LN(1+Assumptions!$B$21))</f>
        <v>12.8906482631789</v>
      </c>
      <c r="M3376" s="16" t="n">
        <f aca="false">Assumptions!$B$17*(0.6*MIN(1,Data_Clean!R3376/Assumptions!$B$22)+0.4*IF(Data_Clean!S3376="",0,Data_Clean!S3376))</f>
        <v>7.584</v>
      </c>
      <c r="N3376" s="16" t="n">
        <f aca="false">Assumptions!$B$18*MIN(1,(Data_Clean!F3376-1)/Assumptions!$B$23)</f>
        <v>15</v>
      </c>
      <c r="O3376" s="16" t="n">
        <f aca="false">Assumptions!$B$19*(0.4*IF(Data_Clean!E3376="",0,MIN(1,Data_Clean!E3376/12/Assumptions!$B$24))+0.35*IF(Data_Clean!D3376="Y",1,0)+0.25*(1-MIN(Data_Clean!T3376,3)/3))/IF(Data_Clean!E3376="",0.6,1)</f>
        <v>10.65</v>
      </c>
      <c r="P3376" s="16" t="n">
        <f aca="false">SUM(K3376:O3376)/(Assumptions!$D$5-IF(K3376="",Assumptions!$B$15,0))*100</f>
        <v>74.7698963804914</v>
      </c>
      <c r="Q3376" s="7" t="str">
        <f aca="false">IF(J3376&gt;=Assumptions!$B$26,"High",IF(J3376&gt;=Assumptions!$B$27,"Mid","Low"))</f>
        <v>Mid</v>
      </c>
      <c r="R3376" s="7" t="str">
        <f aca="false">IF(P3376&gt;=Assumptions!$B$28,"High",IF(P3376&gt;=Assumptions!$B$29,"Mid","Low"))</f>
        <v>High</v>
      </c>
      <c r="S3376" s="7" t="str">
        <f aca="false">INDEX(Assumptions!$B$33:$B$41,MATCH(Q3376&amp;"|"&amp;R3376,Assumptions!$A$33:$A$41,0))</f>
        <v>Engaged Builders</v>
      </c>
      <c r="T3376" s="7" t="n">
        <f aca="false">IF(ISNUMBER(Data_Clean!V3376),J3376*Data_Clean!V3376,0)</f>
        <v>16.806811185</v>
      </c>
    </row>
    <row r="3377" customFormat="false" ht="15" hidden="false" customHeight="false" outlineLevel="0" collapsed="false">
      <c r="A3377" s="15" t="str">
        <f aca="false">Data_Clean!A3377</f>
        <v>CX103373</v>
      </c>
      <c r="B3377" s="14" t="n">
        <f aca="false">Data_Clean!G3377*Assumptions!$B$5</f>
        <v>30.14425</v>
      </c>
      <c r="C3377" s="14" t="n">
        <f aca="false">IF(Data_Clean!H3377="",0,Data_Clean!H3377)*Assumptions!$B$6</f>
        <v>24.42372</v>
      </c>
      <c r="D3377" s="14" t="n">
        <f aca="false">Data_Clean!I3377*Assumptions!$B$7</f>
        <v>0</v>
      </c>
      <c r="E3377" s="14" t="n">
        <f aca="false">Data_Clean!J3377*Assumptions!$B$8</f>
        <v>0</v>
      </c>
      <c r="F3377" s="14" t="n">
        <f aca="false">Data_Clean!K3377*Assumptions!$B$9</f>
        <v>0</v>
      </c>
      <c r="G3377" s="14" t="n">
        <f aca="false">Data_Clean!L3377*Assumptions!$B$10</f>
        <v>1195.2</v>
      </c>
      <c r="H3377" s="14" t="n">
        <f aca="false">IF(OR(Data_Clean!M3377="",Data_Clean!N3377=""),0,Data_Clean!M3377*Data_Clean!N3377/100)*Assumptions!$B$13*Assumptions!$B$11</f>
        <v>64.272</v>
      </c>
      <c r="I3377" s="14" t="n">
        <f aca="false">Data_Clean!O3377*4*Assumptions!$B$12</f>
        <v>0.52704</v>
      </c>
      <c r="J3377" s="14" t="n">
        <f aca="false">SUM(B3377:I3377)</f>
        <v>1314.56701</v>
      </c>
      <c r="K3377" s="16" t="n">
        <f aca="false">IF(Data_Clean!P3377="","",Assumptions!$B$15*0.5^(Data_Clean!P3377/Assumptions!$B$20))</f>
        <v>9.02268777061588</v>
      </c>
      <c r="L3377" s="16" t="n">
        <f aca="false">Assumptions!$B$16*MIN(1,LN(1+Data_Clean!Q3377)/LN(1+Assumptions!$B$21))</f>
        <v>7.47221736309214</v>
      </c>
      <c r="M3377" s="16" t="n">
        <f aca="false">Assumptions!$B$17*(0.6*MIN(1,Data_Clean!R3377/Assumptions!$B$22)+0.4*IF(Data_Clean!S3377="",0,Data_Clean!S3377))</f>
        <v>10.776</v>
      </c>
      <c r="N3377" s="16" t="n">
        <f aca="false">Assumptions!$B$18*MIN(1,(Data_Clean!F3377-1)/Assumptions!$B$23)</f>
        <v>20</v>
      </c>
      <c r="O3377" s="16" t="n">
        <f aca="false">Assumptions!$B$19*(0.4*IF(Data_Clean!E3377="",0,MIN(1,Data_Clean!E3377/12/Assumptions!$B$24))+0.35*IF(Data_Clean!D3377="Y",1,0)+0.25*(1-MIN(Data_Clean!T3377,3)/3))/IF(Data_Clean!E3377="",0.6,1)</f>
        <v>5.8</v>
      </c>
      <c r="P3377" s="16" t="n">
        <f aca="false">SUM(K3377:O3377)/(Assumptions!$D$5-IF(K3377="",Assumptions!$B$15,0))*100</f>
        <v>53.070905133708</v>
      </c>
      <c r="Q3377" s="7" t="str">
        <f aca="false">IF(J3377&gt;=Assumptions!$B$26,"High",IF(J3377&gt;=Assumptions!$B$27,"Mid","Low"))</f>
        <v>Mid</v>
      </c>
      <c r="R3377" s="7" t="str">
        <f aca="false">IF(P3377&gt;=Assumptions!$B$28,"High",IF(P3377&gt;=Assumptions!$B$29,"Mid","Low"))</f>
        <v>Mid</v>
      </c>
      <c r="S3377" s="7" t="str">
        <f aca="false">INDEX(Assumptions!$B$33:$B$41,MATCH(Q3377&amp;"|"&amp;R3377,Assumptions!$A$33:$A$41,0))</f>
        <v>Established Core</v>
      </c>
      <c r="T3377" s="7" t="n">
        <f aca="false">IF(ISNUMBER(Data_Clean!V3377),J3377*Data_Clean!V3377,0)</f>
        <v>121.334535023</v>
      </c>
    </row>
    <row r="3378" customFormat="false" ht="15" hidden="false" customHeight="false" outlineLevel="0" collapsed="false">
      <c r="A3378" s="15" t="str">
        <f aca="false">Data_Clean!A3378</f>
        <v>CX103374</v>
      </c>
      <c r="B3378" s="14" t="n">
        <f aca="false">Data_Clean!G3378*Assumptions!$B$5</f>
        <v>56.57375</v>
      </c>
      <c r="C3378" s="14" t="n">
        <f aca="false">IF(Data_Clean!H3378="",0,Data_Clean!H3378)*Assumptions!$B$6</f>
        <v>0</v>
      </c>
      <c r="D3378" s="14" t="n">
        <f aca="false">Data_Clean!I3378*Assumptions!$B$7</f>
        <v>0</v>
      </c>
      <c r="E3378" s="14" t="n">
        <f aca="false">Data_Clean!J3378*Assumptions!$B$8</f>
        <v>0</v>
      </c>
      <c r="F3378" s="14" t="n">
        <f aca="false">Data_Clean!K3378*Assumptions!$B$9</f>
        <v>0</v>
      </c>
      <c r="G3378" s="14" t="n">
        <f aca="false">Data_Clean!L3378*Assumptions!$B$10</f>
        <v>0</v>
      </c>
      <c r="H3378" s="14" t="n">
        <f aca="false">IF(OR(Data_Clean!M3378="",Data_Clean!N3378=""),0,Data_Clean!M3378*Data_Clean!N3378/100)*Assumptions!$B$13*Assumptions!$B$11</f>
        <v>0</v>
      </c>
      <c r="I3378" s="14" t="n">
        <f aca="false">Data_Clean!O3378*4*Assumptions!$B$12</f>
        <v>0</v>
      </c>
      <c r="J3378" s="14" t="n">
        <f aca="false">SUM(B3378:I3378)</f>
        <v>56.57375</v>
      </c>
      <c r="K3378" s="16" t="n">
        <f aca="false">IF(Data_Clean!P3378="","",Assumptions!$B$15*0.5^(Data_Clean!P3378/Assumptions!$B$20))</f>
        <v>17.2304753249555</v>
      </c>
      <c r="L3378" s="16" t="n">
        <f aca="false">Assumptions!$B$16*MIN(1,LN(1+Data_Clean!Q3378)/LN(1+Assumptions!$B$21))</f>
        <v>9.16313819982653</v>
      </c>
      <c r="M3378" s="16" t="n">
        <f aca="false">Assumptions!$B$17*(0.6*MIN(1,Data_Clean!R3378/Assumptions!$B$22)+0.4*IF(Data_Clean!S3378="",0,Data_Clean!S3378))</f>
        <v>7.026</v>
      </c>
      <c r="N3378" s="16" t="n">
        <f aca="false">Assumptions!$B$18*MIN(1,(Data_Clean!F3378-1)/Assumptions!$B$23)</f>
        <v>0</v>
      </c>
      <c r="O3378" s="16" t="n">
        <f aca="false">Assumptions!$B$19*(0.4*IF(Data_Clean!E3378="",0,MIN(1,Data_Clean!E3378/12/Assumptions!$B$24))+0.35*IF(Data_Clean!D3378="Y",1,0)+0.25*(1-MIN(Data_Clean!T3378,3)/3))/IF(Data_Clean!E3378="",0.6,1)</f>
        <v>9.75</v>
      </c>
      <c r="P3378" s="16" t="n">
        <f aca="false">SUM(K3378:O3378)/(Assumptions!$D$5-IF(K3378="",Assumptions!$B$15,0))*100</f>
        <v>43.1696135247821</v>
      </c>
      <c r="Q3378" s="7" t="str">
        <f aca="false">IF(J3378&gt;=Assumptions!$B$26,"High",IF(J3378&gt;=Assumptions!$B$27,"Mid","Low"))</f>
        <v>Low</v>
      </c>
      <c r="R3378" s="7" t="str">
        <f aca="false">IF(P3378&gt;=Assumptions!$B$28,"High",IF(P3378&gt;=Assumptions!$B$29,"Mid","Low"))</f>
        <v>Low</v>
      </c>
      <c r="S3378" s="7" t="str">
        <f aca="false">INDEX(Assumptions!$B$33:$B$41,MATCH(Q3378&amp;"|"&amp;R3378,Assumptions!$A$33:$A$41,0))</f>
        <v>Dormant &amp; Low Value</v>
      </c>
      <c r="T3378" s="7" t="n">
        <f aca="false">IF(ISNUMBER(Data_Clean!V3378),J3378*Data_Clean!V3378,0)</f>
        <v>6.138251875</v>
      </c>
    </row>
    <row r="3379" customFormat="false" ht="15" hidden="false" customHeight="false" outlineLevel="0" collapsed="false">
      <c r="A3379" s="15" t="str">
        <f aca="false">Data_Clean!A3379</f>
        <v>CX103375</v>
      </c>
      <c r="B3379" s="14" t="n">
        <f aca="false">Data_Clean!G3379*Assumptions!$B$5</f>
        <v>53.66575</v>
      </c>
      <c r="C3379" s="14" t="n">
        <f aca="false">IF(Data_Clean!H3379="",0,Data_Clean!H3379)*Assumptions!$B$6</f>
        <v>4375.99644</v>
      </c>
      <c r="D3379" s="14" t="n">
        <f aca="false">Data_Clean!I3379*Assumptions!$B$7</f>
        <v>0</v>
      </c>
      <c r="E3379" s="14" t="n">
        <f aca="false">Data_Clean!J3379*Assumptions!$B$8</f>
        <v>0</v>
      </c>
      <c r="F3379" s="14" t="n">
        <f aca="false">Data_Clean!K3379*Assumptions!$B$9</f>
        <v>0</v>
      </c>
      <c r="G3379" s="14" t="n">
        <f aca="false">Data_Clean!L3379*Assumptions!$B$10</f>
        <v>0</v>
      </c>
      <c r="H3379" s="14" t="n">
        <f aca="false">IF(OR(Data_Clean!M3379="",Data_Clean!N3379=""),0,Data_Clean!M3379*Data_Clean!N3379/100)*Assumptions!$B$13*Assumptions!$B$11</f>
        <v>382.11</v>
      </c>
      <c r="I3379" s="14" t="n">
        <f aca="false">Data_Clean!O3379*4*Assumptions!$B$12</f>
        <v>27.85152</v>
      </c>
      <c r="J3379" s="14" t="n">
        <f aca="false">SUM(B3379:I3379)</f>
        <v>4839.62371</v>
      </c>
      <c r="K3379" s="16" t="n">
        <f aca="false">IF(Data_Clean!P3379="","",Assumptions!$B$15*0.5^(Data_Clean!P3379/Assumptions!$B$20))</f>
        <v>30</v>
      </c>
      <c r="L3379" s="16" t="n">
        <f aca="false">Assumptions!$B$16*MIN(1,LN(1+Data_Clean!Q3379)/LN(1+Assumptions!$B$21))</f>
        <v>13.2535138894499</v>
      </c>
      <c r="M3379" s="16" t="n">
        <f aca="false">Assumptions!$B$17*(0.6*MIN(1,Data_Clean!R3379/Assumptions!$B$22)+0.4*IF(Data_Clean!S3379="",0,Data_Clean!S3379))</f>
        <v>4.104</v>
      </c>
      <c r="N3379" s="16" t="n">
        <f aca="false">Assumptions!$B$18*MIN(1,(Data_Clean!F3379-1)/Assumptions!$B$23)</f>
        <v>10</v>
      </c>
      <c r="O3379" s="16" t="n">
        <f aca="false">Assumptions!$B$19*(0.4*IF(Data_Clean!E3379="",0,MIN(1,Data_Clean!E3379/12/Assumptions!$B$24))+0.35*IF(Data_Clean!D3379="Y",1,0)+0.25*(1-MIN(Data_Clean!T3379,3)/3))/IF(Data_Clean!E3379="",0.6,1)</f>
        <v>4</v>
      </c>
      <c r="P3379" s="16" t="n">
        <f aca="false">SUM(K3379:O3379)/(Assumptions!$D$5-IF(K3379="",Assumptions!$B$15,0))*100</f>
        <v>61.3575138894499</v>
      </c>
      <c r="Q3379" s="7" t="str">
        <f aca="false">IF(J3379&gt;=Assumptions!$B$26,"High",IF(J3379&gt;=Assumptions!$B$27,"Mid","Low"))</f>
        <v>High</v>
      </c>
      <c r="R3379" s="7" t="str">
        <f aca="false">IF(P3379&gt;=Assumptions!$B$28,"High",IF(P3379&gt;=Assumptions!$B$29,"Mid","Low"))</f>
        <v>Mid</v>
      </c>
      <c r="S3379" s="7" t="str">
        <f aca="false">INDEX(Assumptions!$B$33:$B$41,MATCH(Q3379&amp;"|"&amp;R3379,Assumptions!$A$33:$A$41,0))</f>
        <v>Established Core</v>
      </c>
      <c r="T3379" s="7" t="n">
        <f aca="false">IF(ISNUMBER(Data_Clean!V3379),J3379*Data_Clean!V3379,0)</f>
        <v>563.332199844</v>
      </c>
    </row>
    <row r="3380" customFormat="false" ht="15" hidden="false" customHeight="false" outlineLevel="0" collapsed="false">
      <c r="A3380" s="15" t="str">
        <f aca="false">Data_Clean!A3380</f>
        <v>CX103376</v>
      </c>
      <c r="B3380" s="14" t="n">
        <f aca="false">Data_Clean!G3380*Assumptions!$B$5</f>
        <v>569.62375</v>
      </c>
      <c r="C3380" s="14" t="n">
        <f aca="false">IF(Data_Clean!H3380="",0,Data_Clean!H3380)*Assumptions!$B$6</f>
        <v>392.47512</v>
      </c>
      <c r="D3380" s="14" t="n">
        <f aca="false">Data_Clean!I3380*Assumptions!$B$7</f>
        <v>0</v>
      </c>
      <c r="E3380" s="14" t="n">
        <f aca="false">Data_Clean!J3380*Assumptions!$B$8</f>
        <v>0</v>
      </c>
      <c r="F3380" s="14" t="n">
        <f aca="false">Data_Clean!K3380*Assumptions!$B$9</f>
        <v>0</v>
      </c>
      <c r="G3380" s="14" t="n">
        <f aca="false">Data_Clean!L3380*Assumptions!$B$10</f>
        <v>0</v>
      </c>
      <c r="H3380" s="14" t="n">
        <f aca="false">IF(OR(Data_Clean!M3380="",Data_Clean!N3380=""),0,Data_Clean!M3380*Data_Clean!N3380/100)*Assumptions!$B$13*Assumptions!$B$11</f>
        <v>1133.298</v>
      </c>
      <c r="I3380" s="14" t="n">
        <f aca="false">Data_Clean!O3380*4*Assumptions!$B$12</f>
        <v>112.31088</v>
      </c>
      <c r="J3380" s="14" t="n">
        <f aca="false">SUM(B3380:I3380)</f>
        <v>2207.70775</v>
      </c>
      <c r="K3380" s="16" t="n">
        <f aca="false">IF(Data_Clean!P3380="","",Assumptions!$B$15*0.5^(Data_Clean!P3380/Assumptions!$B$20))</f>
        <v>18.8988157484231</v>
      </c>
      <c r="L3380" s="16" t="n">
        <f aca="false">Assumptions!$B$16*MIN(1,LN(1+Data_Clean!Q3380)/LN(1+Assumptions!$B$21))</f>
        <v>18.9470108799536</v>
      </c>
      <c r="M3380" s="16" t="n">
        <f aca="false">Assumptions!$B$17*(0.6*MIN(1,Data_Clean!R3380/Assumptions!$B$22)+0.4*IF(Data_Clean!S3380="",0,Data_Clean!S3380))</f>
        <v>14.52</v>
      </c>
      <c r="N3380" s="16" t="n">
        <f aca="false">Assumptions!$B$18*MIN(1,(Data_Clean!F3380-1)/Assumptions!$B$23)</f>
        <v>15</v>
      </c>
      <c r="O3380" s="16" t="n">
        <f aca="false">Assumptions!$B$19*(0.4*IF(Data_Clean!E3380="",0,MIN(1,Data_Clean!E3380/12/Assumptions!$B$24))+0.35*IF(Data_Clean!D3380="Y",1,0)+0.25*(1-MIN(Data_Clean!T3380,3)/3))/IF(Data_Clean!E3380="",0.6,1)</f>
        <v>11.4</v>
      </c>
      <c r="P3380" s="16" t="n">
        <f aca="false">SUM(K3380:O3380)/(Assumptions!$D$5-IF(K3380="",Assumptions!$B$15,0))*100</f>
        <v>78.7658266283767</v>
      </c>
      <c r="Q3380" s="7" t="str">
        <f aca="false">IF(J3380&gt;=Assumptions!$B$26,"High",IF(J3380&gt;=Assumptions!$B$27,"Mid","Low"))</f>
        <v>High</v>
      </c>
      <c r="R3380" s="7" t="str">
        <f aca="false">IF(P3380&gt;=Assumptions!$B$28,"High",IF(P3380&gt;=Assumptions!$B$29,"Mid","Low"))</f>
        <v>High</v>
      </c>
      <c r="S3380" s="7" t="str">
        <f aca="false">INDEX(Assumptions!$B$33:$B$41,MATCH(Q3380&amp;"|"&amp;R3380,Assumptions!$A$33:$A$41,0))</f>
        <v>Premier Advocates</v>
      </c>
      <c r="T3380" s="7" t="n">
        <f aca="false">IF(ISNUMBER(Data_Clean!V3380),J3380*Data_Clean!V3380,0)</f>
        <v>28.2586592</v>
      </c>
    </row>
    <row r="3381" customFormat="false" ht="15" hidden="false" customHeight="false" outlineLevel="0" collapsed="false">
      <c r="A3381" s="15" t="str">
        <f aca="false">Data_Clean!A3381</f>
        <v>CX103377</v>
      </c>
      <c r="B3381" s="14" t="n">
        <f aca="false">Data_Clean!G3381*Assumptions!$B$5</f>
        <v>58.0505</v>
      </c>
      <c r="C3381" s="14" t="n">
        <f aca="false">IF(Data_Clean!H3381="",0,Data_Clean!H3381)*Assumptions!$B$6</f>
        <v>66.80556</v>
      </c>
      <c r="D3381" s="14" t="n">
        <f aca="false">Data_Clean!I3381*Assumptions!$B$7</f>
        <v>0</v>
      </c>
      <c r="E3381" s="14" t="n">
        <f aca="false">Data_Clean!J3381*Assumptions!$B$8</f>
        <v>0</v>
      </c>
      <c r="F3381" s="14" t="n">
        <f aca="false">Data_Clean!K3381*Assumptions!$B$9</f>
        <v>0</v>
      </c>
      <c r="G3381" s="14" t="n">
        <f aca="false">Data_Clean!L3381*Assumptions!$B$10</f>
        <v>630</v>
      </c>
      <c r="H3381" s="14" t="n">
        <f aca="false">IF(OR(Data_Clean!M3381="",Data_Clean!N3381=""),0,Data_Clean!M3381*Data_Clean!N3381/100)*Assumptions!$B$13*Assumptions!$B$11</f>
        <v>0</v>
      </c>
      <c r="I3381" s="14" t="n">
        <f aca="false">Data_Clean!O3381*4*Assumptions!$B$12</f>
        <v>0</v>
      </c>
      <c r="J3381" s="14" t="n">
        <f aca="false">SUM(B3381:I3381)</f>
        <v>754.85606</v>
      </c>
      <c r="K3381" s="16" t="n">
        <f aca="false">IF(Data_Clean!P3381="","",Assumptions!$B$15*0.5^(Data_Clean!P3381/Assumptions!$B$20))</f>
        <v>29.3147990530274</v>
      </c>
      <c r="L3381" s="16" t="n">
        <f aca="false">Assumptions!$B$16*MIN(1,LN(1+Data_Clean!Q3381)/LN(1+Assumptions!$B$21))</f>
        <v>15.6854227887284</v>
      </c>
      <c r="M3381" s="16" t="n">
        <f aca="false">Assumptions!$B$17*(0.6*MIN(1,Data_Clean!R3381/Assumptions!$B$22)+0.4*IF(Data_Clean!S3381="",0,Data_Clean!S3381))</f>
        <v>9.822</v>
      </c>
      <c r="N3381" s="16" t="n">
        <f aca="false">Assumptions!$B$18*MIN(1,(Data_Clean!F3381-1)/Assumptions!$B$23)</f>
        <v>10</v>
      </c>
      <c r="O3381" s="16" t="n">
        <f aca="false">Assumptions!$B$19*(0.4*IF(Data_Clean!E3381="",0,MIN(1,Data_Clean!E3381/12/Assumptions!$B$24))+0.35*IF(Data_Clean!D3381="Y",1,0)+0.25*(1-MIN(Data_Clean!T3381,3)/3))/IF(Data_Clean!E3381="",0.6,1)</f>
        <v>10.65</v>
      </c>
      <c r="P3381" s="16" t="n">
        <f aca="false">SUM(K3381:O3381)/(Assumptions!$D$5-IF(K3381="",Assumptions!$B$15,0))*100</f>
        <v>75.4722218417558</v>
      </c>
      <c r="Q3381" s="7" t="str">
        <f aca="false">IF(J3381&gt;=Assumptions!$B$26,"High",IF(J3381&gt;=Assumptions!$B$27,"Mid","Low"))</f>
        <v>Mid</v>
      </c>
      <c r="R3381" s="7" t="str">
        <f aca="false">IF(P3381&gt;=Assumptions!$B$28,"High",IF(P3381&gt;=Assumptions!$B$29,"Mid","Low"))</f>
        <v>High</v>
      </c>
      <c r="S3381" s="7" t="str">
        <f aca="false">INDEX(Assumptions!$B$33:$B$41,MATCH(Q3381&amp;"|"&amp;R3381,Assumptions!$A$33:$A$41,0))</f>
        <v>Engaged Builders</v>
      </c>
      <c r="T3381" s="7" t="n">
        <f aca="false">IF(ISNUMBER(Data_Clean!V3381),J3381*Data_Clean!V3381,0)</f>
        <v>16.380376502</v>
      </c>
    </row>
    <row r="3382" customFormat="false" ht="15" hidden="false" customHeight="false" outlineLevel="0" collapsed="false">
      <c r="A3382" s="15" t="str">
        <f aca="false">Data_Clean!A3382</f>
        <v>CX103378</v>
      </c>
      <c r="B3382" s="14" t="n">
        <f aca="false">Data_Clean!G3382*Assumptions!$B$5</f>
        <v>90.87075</v>
      </c>
      <c r="C3382" s="14" t="n">
        <f aca="false">IF(Data_Clean!H3382="",0,Data_Clean!H3382)*Assumptions!$B$6</f>
        <v>382.4934</v>
      </c>
      <c r="D3382" s="14" t="n">
        <f aca="false">Data_Clean!I3382*Assumptions!$B$7</f>
        <v>0</v>
      </c>
      <c r="E3382" s="14" t="n">
        <f aca="false">Data_Clean!J3382*Assumptions!$B$8</f>
        <v>0</v>
      </c>
      <c r="F3382" s="14" t="n">
        <f aca="false">Data_Clean!K3382*Assumptions!$B$9</f>
        <v>0</v>
      </c>
      <c r="G3382" s="14" t="n">
        <f aca="false">Data_Clean!L3382*Assumptions!$B$10</f>
        <v>0</v>
      </c>
      <c r="H3382" s="14" t="n">
        <f aca="false">IF(OR(Data_Clean!M3382="",Data_Clean!N3382=""),0,Data_Clean!M3382*Data_Clean!N3382/100)*Assumptions!$B$13*Assumptions!$B$11</f>
        <v>0</v>
      </c>
      <c r="I3382" s="14" t="n">
        <f aca="false">Data_Clean!O3382*4*Assumptions!$B$12</f>
        <v>0</v>
      </c>
      <c r="J3382" s="14" t="n">
        <f aca="false">SUM(B3382:I3382)</f>
        <v>473.36415</v>
      </c>
      <c r="K3382" s="16" t="n">
        <f aca="false">IF(Data_Clean!P3382="","",Assumptions!$B$15*0.5^(Data_Clean!P3382/Assumptions!$B$20))</f>
        <v>19.7926186615934</v>
      </c>
      <c r="L3382" s="16" t="n">
        <f aca="false">Assumptions!$B$16*MIN(1,LN(1+Data_Clean!Q3382)/LN(1+Assumptions!$B$21))</f>
        <v>11.5625930527155</v>
      </c>
      <c r="M3382" s="16" t="n">
        <f aca="false">Assumptions!$B$17*(0.6*MIN(1,Data_Clean!R3382/Assumptions!$B$22)+0.4*IF(Data_Clean!S3382="",0,Data_Clean!S3382))</f>
        <v>8.202</v>
      </c>
      <c r="N3382" s="16" t="n">
        <f aca="false">Assumptions!$B$18*MIN(1,(Data_Clean!F3382-1)/Assumptions!$B$23)</f>
        <v>5</v>
      </c>
      <c r="O3382" s="16" t="n">
        <f aca="false">Assumptions!$B$19*(0.4*IF(Data_Clean!E3382="",0,MIN(1,Data_Clean!E3382/12/Assumptions!$B$24))+0.35*IF(Data_Clean!D3382="Y",1,0)+0.25*(1-MIN(Data_Clean!T3382,3)/3))/IF(Data_Clean!E3382="",0.6,1)</f>
        <v>9.45</v>
      </c>
      <c r="P3382" s="16" t="n">
        <f aca="false">SUM(K3382:O3382)/(Assumptions!$D$5-IF(K3382="",Assumptions!$B$15,0))*100</f>
        <v>54.0072117143089</v>
      </c>
      <c r="Q3382" s="7" t="str">
        <f aca="false">IF(J3382&gt;=Assumptions!$B$26,"High",IF(J3382&gt;=Assumptions!$B$27,"Mid","Low"))</f>
        <v>Mid</v>
      </c>
      <c r="R3382" s="7" t="str">
        <f aca="false">IF(P3382&gt;=Assumptions!$B$28,"High",IF(P3382&gt;=Assumptions!$B$29,"Mid","Low"))</f>
        <v>Mid</v>
      </c>
      <c r="S3382" s="7" t="str">
        <f aca="false">INDEX(Assumptions!$B$33:$B$41,MATCH(Q3382&amp;"|"&amp;R3382,Assumptions!$A$33:$A$41,0))</f>
        <v>Established Core</v>
      </c>
      <c r="T3382" s="7" t="n">
        <f aca="false">IF(ISNUMBER(Data_Clean!V3382),J3382*Data_Clean!V3382,0)</f>
        <v>38.579178225</v>
      </c>
    </row>
    <row r="3383" customFormat="false" ht="15" hidden="false" customHeight="false" outlineLevel="0" collapsed="false">
      <c r="A3383" s="15" t="str">
        <f aca="false">Data_Clean!A3383</f>
        <v>CX103379</v>
      </c>
      <c r="B3383" s="14" t="n">
        <f aca="false">Data_Clean!G3383*Assumptions!$B$5</f>
        <v>182.28575</v>
      </c>
      <c r="C3383" s="14" t="n">
        <f aca="false">IF(Data_Clean!H3383="",0,Data_Clean!H3383)*Assumptions!$B$6</f>
        <v>112.02756</v>
      </c>
      <c r="D3383" s="14" t="n">
        <f aca="false">Data_Clean!I3383*Assumptions!$B$7</f>
        <v>0</v>
      </c>
      <c r="E3383" s="14" t="n">
        <f aca="false">Data_Clean!J3383*Assumptions!$B$8</f>
        <v>0</v>
      </c>
      <c r="F3383" s="14" t="n">
        <f aca="false">Data_Clean!K3383*Assumptions!$B$9</f>
        <v>0</v>
      </c>
      <c r="G3383" s="14" t="n">
        <f aca="false">Data_Clean!L3383*Assumptions!$B$10</f>
        <v>0</v>
      </c>
      <c r="H3383" s="14" t="n">
        <f aca="false">IF(OR(Data_Clean!M3383="",Data_Clean!N3383=""),0,Data_Clean!M3383*Data_Clean!N3383/100)*Assumptions!$B$13*Assumptions!$B$11</f>
        <v>184.8</v>
      </c>
      <c r="I3383" s="14" t="n">
        <f aca="false">Data_Clean!O3383*4*Assumptions!$B$12</f>
        <v>299.20992</v>
      </c>
      <c r="J3383" s="14" t="n">
        <f aca="false">SUM(B3383:I3383)</f>
        <v>778.32323</v>
      </c>
      <c r="K3383" s="16" t="n">
        <f aca="false">IF(Data_Clean!P3383="","",Assumptions!$B$15*0.5^(Data_Clean!P3383/Assumptions!$B$20))</f>
        <v>28.6452481173125</v>
      </c>
      <c r="L3383" s="16" t="n">
        <f aca="false">Assumptions!$B$16*MIN(1,LN(1+Data_Clean!Q3383)/LN(1+Assumptions!$B$21))</f>
        <v>19.8598078440692</v>
      </c>
      <c r="M3383" s="16" t="n">
        <f aca="false">Assumptions!$B$17*(0.6*MIN(1,Data_Clean!R3383/Assumptions!$B$22)+0.4*IF(Data_Clean!S3383="",0,Data_Clean!S3383))</f>
        <v>4.29</v>
      </c>
      <c r="N3383" s="16" t="n">
        <f aca="false">Assumptions!$B$18*MIN(1,(Data_Clean!F3383-1)/Assumptions!$B$23)</f>
        <v>10</v>
      </c>
      <c r="O3383" s="16" t="n">
        <f aca="false">Assumptions!$B$19*(0.4*IF(Data_Clean!E3383="",0,MIN(1,Data_Clean!E3383/12/Assumptions!$B$24))+0.35*IF(Data_Clean!D3383="Y",1,0)+0.25*(1-MIN(Data_Clean!T3383,3)/3))/IF(Data_Clean!E3383="",0.6,1)</f>
        <v>9.75</v>
      </c>
      <c r="P3383" s="16" t="n">
        <f aca="false">SUM(K3383:O3383)/(Assumptions!$D$5-IF(K3383="",Assumptions!$B$15,0))*100</f>
        <v>72.5450559613817</v>
      </c>
      <c r="Q3383" s="7" t="str">
        <f aca="false">IF(J3383&gt;=Assumptions!$B$26,"High",IF(J3383&gt;=Assumptions!$B$27,"Mid","Low"))</f>
        <v>Mid</v>
      </c>
      <c r="R3383" s="7" t="str">
        <f aca="false">IF(P3383&gt;=Assumptions!$B$28,"High",IF(P3383&gt;=Assumptions!$B$29,"Mid","Low"))</f>
        <v>High</v>
      </c>
      <c r="S3383" s="7" t="str">
        <f aca="false">INDEX(Assumptions!$B$33:$B$41,MATCH(Q3383&amp;"|"&amp;R3383,Assumptions!$A$33:$A$41,0))</f>
        <v>Engaged Builders</v>
      </c>
      <c r="T3383" s="7" t="n">
        <f aca="false">IF(ISNUMBER(Data_Clean!V3383),J3383*Data_Clean!V3383,0)</f>
        <v>14.165482786</v>
      </c>
    </row>
    <row r="3384" customFormat="false" ht="15" hidden="false" customHeight="false" outlineLevel="0" collapsed="false">
      <c r="A3384" s="15" t="str">
        <f aca="false">Data_Clean!A3384</f>
        <v>CX103380</v>
      </c>
      <c r="B3384" s="14" t="n">
        <f aca="false">Data_Clean!G3384*Assumptions!$B$5</f>
        <v>60.50275</v>
      </c>
      <c r="C3384" s="14" t="n">
        <f aca="false">IF(Data_Clean!H3384="",0,Data_Clean!H3384)*Assumptions!$B$6</f>
        <v>124.19352</v>
      </c>
      <c r="D3384" s="14" t="n">
        <f aca="false">Data_Clean!I3384*Assumptions!$B$7</f>
        <v>0</v>
      </c>
      <c r="E3384" s="14" t="n">
        <f aca="false">Data_Clean!J3384*Assumptions!$B$8</f>
        <v>0</v>
      </c>
      <c r="F3384" s="14" t="n">
        <f aca="false">Data_Clean!K3384*Assumptions!$B$9</f>
        <v>0</v>
      </c>
      <c r="G3384" s="14" t="n">
        <f aca="false">Data_Clean!L3384*Assumptions!$B$10</f>
        <v>965.25</v>
      </c>
      <c r="H3384" s="14" t="n">
        <f aca="false">IF(OR(Data_Clean!M3384="",Data_Clean!N3384=""),0,Data_Clean!M3384*Data_Clean!N3384/100)*Assumptions!$B$13*Assumptions!$B$11</f>
        <v>0</v>
      </c>
      <c r="I3384" s="14" t="n">
        <f aca="false">Data_Clean!O3384*4*Assumptions!$B$12</f>
        <v>0</v>
      </c>
      <c r="J3384" s="14" t="n">
        <f aca="false">SUM(B3384:I3384)</f>
        <v>1149.94627</v>
      </c>
      <c r="K3384" s="16" t="n">
        <f aca="false">IF(Data_Clean!P3384="","",Assumptions!$B$15*0.5^(Data_Clean!P3384/Assumptions!$B$20))</f>
        <v>22.735748497656</v>
      </c>
      <c r="L3384" s="16" t="n">
        <f aca="false">Assumptions!$B$16*MIN(1,LN(1+Data_Clean!Q3384)/LN(1+Assumptions!$B$21))</f>
        <v>10.6966696442427</v>
      </c>
      <c r="M3384" s="16" t="n">
        <f aca="false">Assumptions!$B$17*(0.6*MIN(1,Data_Clean!R3384/Assumptions!$B$22)+0.4*IF(Data_Clean!S3384="",0,Data_Clean!S3384))</f>
        <v>2.694</v>
      </c>
      <c r="N3384" s="16" t="n">
        <f aca="false">Assumptions!$B$18*MIN(1,(Data_Clean!F3384-1)/Assumptions!$B$23)</f>
        <v>10</v>
      </c>
      <c r="O3384" s="16" t="n">
        <f aca="false">Assumptions!$B$19*(0.4*IF(Data_Clean!E3384="",0,MIN(1,Data_Clean!E3384/12/Assumptions!$B$24))+0.35*IF(Data_Clean!D3384="Y",1,0)+0.25*(1-MIN(Data_Clean!T3384,3)/3))/IF(Data_Clean!E3384="",0.6,1)</f>
        <v>7.25</v>
      </c>
      <c r="P3384" s="16" t="n">
        <f aca="false">SUM(K3384:O3384)/(Assumptions!$D$5-IF(K3384="",Assumptions!$B$15,0))*100</f>
        <v>53.3764181418987</v>
      </c>
      <c r="Q3384" s="7" t="str">
        <f aca="false">IF(J3384&gt;=Assumptions!$B$26,"High",IF(J3384&gt;=Assumptions!$B$27,"Mid","Low"))</f>
        <v>Mid</v>
      </c>
      <c r="R3384" s="7" t="str">
        <f aca="false">IF(P3384&gt;=Assumptions!$B$28,"High",IF(P3384&gt;=Assumptions!$B$29,"Mid","Low"))</f>
        <v>Mid</v>
      </c>
      <c r="S3384" s="7" t="str">
        <f aca="false">INDEX(Assumptions!$B$33:$B$41,MATCH(Q3384&amp;"|"&amp;R3384,Assumptions!$A$33:$A$41,0))</f>
        <v>Established Core</v>
      </c>
      <c r="T3384" s="7" t="n">
        <f aca="false">IF(ISNUMBER(Data_Clean!V3384),J3384*Data_Clean!V3384,0)</f>
        <v>272.077287482</v>
      </c>
    </row>
    <row r="3385" customFormat="false" ht="15" hidden="false" customHeight="false" outlineLevel="0" collapsed="false">
      <c r="A3385" s="15" t="str">
        <f aca="false">Data_Clean!A3385</f>
        <v>CX103381</v>
      </c>
      <c r="B3385" s="14" t="n">
        <f aca="false">Data_Clean!G3385*Assumptions!$B$5</f>
        <v>283.901</v>
      </c>
      <c r="C3385" s="14" t="n">
        <f aca="false">IF(Data_Clean!H3385="",0,Data_Clean!H3385)*Assumptions!$B$6</f>
        <v>0</v>
      </c>
      <c r="D3385" s="14" t="n">
        <f aca="false">Data_Clean!I3385*Assumptions!$B$7</f>
        <v>1233.6</v>
      </c>
      <c r="E3385" s="14" t="n">
        <f aca="false">Data_Clean!J3385*Assumptions!$B$8</f>
        <v>0</v>
      </c>
      <c r="F3385" s="14" t="n">
        <f aca="false">Data_Clean!K3385*Assumptions!$B$9</f>
        <v>6218.3</v>
      </c>
      <c r="G3385" s="14" t="n">
        <f aca="false">Data_Clean!L3385*Assumptions!$B$10</f>
        <v>0</v>
      </c>
      <c r="H3385" s="14" t="n">
        <f aca="false">IF(OR(Data_Clean!M3385="",Data_Clean!N3385=""),0,Data_Clean!M3385*Data_Clean!N3385/100)*Assumptions!$B$13*Assumptions!$B$11</f>
        <v>736.038</v>
      </c>
      <c r="I3385" s="14" t="n">
        <f aca="false">Data_Clean!O3385*4*Assumptions!$B$12</f>
        <v>160.97136</v>
      </c>
      <c r="J3385" s="14" t="n">
        <f aca="false">SUM(B3385:I3385)</f>
        <v>8632.81036</v>
      </c>
      <c r="K3385" s="16" t="n">
        <f aca="false">IF(Data_Clean!P3385="","",Assumptions!$B$15*0.5^(Data_Clean!P3385/Assumptions!$B$20))</f>
        <v>23.811015779523</v>
      </c>
      <c r="L3385" s="16" t="n">
        <f aca="false">Assumptions!$B$16*MIN(1,LN(1+Data_Clean!Q3385)/LN(1+Assumptions!$B$21))</f>
        <v>17.278213829399</v>
      </c>
      <c r="M3385" s="16" t="n">
        <f aca="false">Assumptions!$B$17*(0.6*MIN(1,Data_Clean!R3385/Assumptions!$B$22)+0.4*IF(Data_Clean!S3385="",0,Data_Clean!S3385))</f>
        <v>9.528</v>
      </c>
      <c r="N3385" s="16" t="n">
        <f aca="false">Assumptions!$B$18*MIN(1,(Data_Clean!F3385-1)/Assumptions!$B$23)</f>
        <v>15</v>
      </c>
      <c r="O3385" s="16" t="n">
        <f aca="false">Assumptions!$B$19*(0.4*IF(Data_Clean!E3385="",0,MIN(1,Data_Clean!E3385/12/Assumptions!$B$24))+0.35*IF(Data_Clean!D3385="Y",1,0)+0.25*(1-MIN(Data_Clean!T3385,3)/3))/IF(Data_Clean!E3385="",0.6,1)</f>
        <v>15</v>
      </c>
      <c r="P3385" s="16" t="n">
        <f aca="false">SUM(K3385:O3385)/(Assumptions!$D$5-IF(K3385="",Assumptions!$B$15,0))*100</f>
        <v>80.617229608922</v>
      </c>
      <c r="Q3385" s="7" t="str">
        <f aca="false">IF(J3385&gt;=Assumptions!$B$26,"High",IF(J3385&gt;=Assumptions!$B$27,"Mid","Low"))</f>
        <v>High</v>
      </c>
      <c r="R3385" s="7" t="str">
        <f aca="false">IF(P3385&gt;=Assumptions!$B$28,"High",IF(P3385&gt;=Assumptions!$B$29,"Mid","Low"))</f>
        <v>High</v>
      </c>
      <c r="S3385" s="7" t="str">
        <f aca="false">INDEX(Assumptions!$B$33:$B$41,MATCH(Q3385&amp;"|"&amp;R3385,Assumptions!$A$33:$A$41,0))</f>
        <v>Premier Advocates</v>
      </c>
      <c r="T3385" s="7" t="n">
        <f aca="false">IF(ISNUMBER(Data_Clean!V3385),J3385*Data_Clean!V3385,0)</f>
        <v>176.97261238</v>
      </c>
    </row>
    <row r="3386" customFormat="false" ht="15" hidden="false" customHeight="false" outlineLevel="0" collapsed="false">
      <c r="A3386" s="15" t="str">
        <f aca="false">Data_Clean!A3386</f>
        <v>CX103382</v>
      </c>
      <c r="B3386" s="14" t="n">
        <f aca="false">Data_Clean!G3386*Assumptions!$B$5</f>
        <v>129.11725</v>
      </c>
      <c r="C3386" s="14" t="n">
        <f aca="false">IF(Data_Clean!H3386="",0,Data_Clean!H3386)*Assumptions!$B$6</f>
        <v>219.17892</v>
      </c>
      <c r="D3386" s="14" t="n">
        <f aca="false">Data_Clean!I3386*Assumptions!$B$7</f>
        <v>0</v>
      </c>
      <c r="E3386" s="14" t="n">
        <f aca="false">Data_Clean!J3386*Assumptions!$B$8</f>
        <v>654.681825</v>
      </c>
      <c r="F3386" s="14" t="n">
        <f aca="false">Data_Clean!K3386*Assumptions!$B$9</f>
        <v>0</v>
      </c>
      <c r="G3386" s="14" t="n">
        <f aca="false">Data_Clean!L3386*Assumptions!$B$10</f>
        <v>0</v>
      </c>
      <c r="H3386" s="14" t="n">
        <f aca="false">IF(OR(Data_Clean!M3386="",Data_Clean!N3386=""),0,Data_Clean!M3386*Data_Clean!N3386/100)*Assumptions!$B$13*Assumptions!$B$11</f>
        <v>0</v>
      </c>
      <c r="I3386" s="14" t="n">
        <f aca="false">Data_Clean!O3386*4*Assumptions!$B$12</f>
        <v>0</v>
      </c>
      <c r="J3386" s="14" t="n">
        <f aca="false">SUM(B3386:I3386)</f>
        <v>1002.977995</v>
      </c>
      <c r="K3386" s="16" t="n">
        <f aca="false">IF(Data_Clean!P3386="","",Assumptions!$B$15*0.5^(Data_Clean!P3386/Assumptions!$B$20))</f>
        <v>22.2164632842985</v>
      </c>
      <c r="L3386" s="16" t="n">
        <f aca="false">Assumptions!$B$16*MIN(1,LN(1+Data_Clean!Q3386)/LN(1+Assumptions!$B$21))</f>
        <v>14.4532413158944</v>
      </c>
      <c r="M3386" s="16" t="n">
        <f aca="false">Assumptions!$B$17*(0.6*MIN(1,Data_Clean!R3386/Assumptions!$B$22)+0.4*IF(Data_Clean!S3386="",0,Data_Clean!S3386))</f>
        <v>9.87</v>
      </c>
      <c r="N3386" s="16" t="n">
        <f aca="false">Assumptions!$B$18*MIN(1,(Data_Clean!F3386-1)/Assumptions!$B$23)</f>
        <v>10</v>
      </c>
      <c r="O3386" s="16" t="n">
        <f aca="false">Assumptions!$B$19*(0.4*IF(Data_Clean!E3386="",0,MIN(1,Data_Clean!E3386/12/Assumptions!$B$24))+0.35*IF(Data_Clean!D3386="Y",1,0)+0.25*(1-MIN(Data_Clean!T3386,3)/3))/IF(Data_Clean!E3386="",0.6,1)</f>
        <v>9.15</v>
      </c>
      <c r="P3386" s="16" t="n">
        <f aca="false">SUM(K3386:O3386)/(Assumptions!$D$5-IF(K3386="",Assumptions!$B$15,0))*100</f>
        <v>65.6897046001929</v>
      </c>
      <c r="Q3386" s="7" t="str">
        <f aca="false">IF(J3386&gt;=Assumptions!$B$26,"High",IF(J3386&gt;=Assumptions!$B$27,"Mid","Low"))</f>
        <v>Mid</v>
      </c>
      <c r="R3386" s="7" t="str">
        <f aca="false">IF(P3386&gt;=Assumptions!$B$28,"High",IF(P3386&gt;=Assumptions!$B$29,"Mid","Low"))</f>
        <v>Mid</v>
      </c>
      <c r="S3386" s="7" t="str">
        <f aca="false">INDEX(Assumptions!$B$33:$B$41,MATCH(Q3386&amp;"|"&amp;R3386,Assumptions!$A$33:$A$41,0))</f>
        <v>Established Core</v>
      </c>
      <c r="T3386" s="7" t="n">
        <f aca="false">IF(ISNUMBER(Data_Clean!V3386),J3386*Data_Clean!V3386,0)</f>
        <v>31.9949980405</v>
      </c>
    </row>
    <row r="3387" customFormat="false" ht="15" hidden="false" customHeight="false" outlineLevel="0" collapsed="false">
      <c r="A3387" s="15" t="str">
        <f aca="false">Data_Clean!A3387</f>
        <v>CX103383</v>
      </c>
      <c r="B3387" s="14" t="n">
        <f aca="false">Data_Clean!G3387*Assumptions!$B$5</f>
        <v>43.595</v>
      </c>
      <c r="C3387" s="14" t="n">
        <f aca="false">IF(Data_Clean!H3387="",0,Data_Clean!H3387)*Assumptions!$B$6</f>
        <v>0</v>
      </c>
      <c r="D3387" s="14" t="n">
        <f aca="false">Data_Clean!I3387*Assumptions!$B$7</f>
        <v>0</v>
      </c>
      <c r="E3387" s="14" t="n">
        <f aca="false">Data_Clean!J3387*Assumptions!$B$8</f>
        <v>0</v>
      </c>
      <c r="F3387" s="14" t="n">
        <f aca="false">Data_Clean!K3387*Assumptions!$B$9</f>
        <v>0</v>
      </c>
      <c r="G3387" s="14" t="n">
        <f aca="false">Data_Clean!L3387*Assumptions!$B$10</f>
        <v>0</v>
      </c>
      <c r="H3387" s="14" t="n">
        <f aca="false">IF(OR(Data_Clean!M3387="",Data_Clean!N3387=""),0,Data_Clean!M3387*Data_Clean!N3387/100)*Assumptions!$B$13*Assumptions!$B$11</f>
        <v>145.236</v>
      </c>
      <c r="I3387" s="14" t="n">
        <f aca="false">Data_Clean!O3387*4*Assumptions!$B$12</f>
        <v>15.24624</v>
      </c>
      <c r="J3387" s="14" t="n">
        <f aca="false">SUM(B3387:I3387)</f>
        <v>204.07724</v>
      </c>
      <c r="K3387" s="16" t="n">
        <f aca="false">IF(Data_Clean!P3387="","",Assumptions!$B$15*0.5^(Data_Clean!P3387/Assumptions!$B$20))</f>
        <v>28.6452481173125</v>
      </c>
      <c r="L3387" s="16" t="n">
        <f aca="false">Assumptions!$B$16*MIN(1,LN(1+Data_Clean!Q3387)/LN(1+Assumptions!$B$21))</f>
        <v>13.7447072997398</v>
      </c>
      <c r="M3387" s="16" t="n">
        <f aca="false">Assumptions!$B$17*(0.6*MIN(1,Data_Clean!R3387/Assumptions!$B$22)+0.4*IF(Data_Clean!S3387="",0,Data_Clean!S3387))</f>
        <v>9.822</v>
      </c>
      <c r="N3387" s="16" t="n">
        <f aca="false">Assumptions!$B$18*MIN(1,(Data_Clean!F3387-1)/Assumptions!$B$23)</f>
        <v>5</v>
      </c>
      <c r="O3387" s="16" t="n">
        <f aca="false">Assumptions!$B$19*(0.4*IF(Data_Clean!E3387="",0,MIN(1,Data_Clean!E3387/12/Assumptions!$B$24))+0.35*IF(Data_Clean!D3387="Y",1,0)+0.25*(1-MIN(Data_Clean!T3387,3)/3))/IF(Data_Clean!E3387="",0.6,1)</f>
        <v>10</v>
      </c>
      <c r="P3387" s="16" t="n">
        <f aca="false">SUM(K3387:O3387)/(Assumptions!$D$5-IF(K3387="",Assumptions!$B$15,0))*100</f>
        <v>67.2119554170523</v>
      </c>
      <c r="Q3387" s="7" t="str">
        <f aca="false">IF(J3387&gt;=Assumptions!$B$26,"High",IF(J3387&gt;=Assumptions!$B$27,"Mid","Low"))</f>
        <v>Low</v>
      </c>
      <c r="R3387" s="7" t="str">
        <f aca="false">IF(P3387&gt;=Assumptions!$B$28,"High",IF(P3387&gt;=Assumptions!$B$29,"Mid","Low"))</f>
        <v>Mid</v>
      </c>
      <c r="S3387" s="7" t="str">
        <f aca="false">INDEX(Assumptions!$B$33:$B$41,MATCH(Q3387&amp;"|"&amp;R3387,Assumptions!$A$33:$A$41,0))</f>
        <v>Light Touch</v>
      </c>
      <c r="T3387" s="7" t="n">
        <f aca="false">IF(ISNUMBER(Data_Clean!V3387),J3387*Data_Clean!V3387,0)</f>
        <v>6.673325748</v>
      </c>
    </row>
    <row r="3388" customFormat="false" ht="15" hidden="false" customHeight="false" outlineLevel="0" collapsed="false">
      <c r="A3388" s="15" t="str">
        <f aca="false">Data_Clean!A3388</f>
        <v>CX103384</v>
      </c>
      <c r="B3388" s="14" t="n">
        <f aca="false">Data_Clean!G3388*Assumptions!$B$5</f>
        <v>144.89425</v>
      </c>
      <c r="C3388" s="14" t="n">
        <f aca="false">IF(Data_Clean!H3388="",0,Data_Clean!H3388)*Assumptions!$B$6</f>
        <v>437.11908</v>
      </c>
      <c r="D3388" s="14" t="n">
        <f aca="false">Data_Clean!I3388*Assumptions!$B$7</f>
        <v>0</v>
      </c>
      <c r="E3388" s="14" t="n">
        <f aca="false">Data_Clean!J3388*Assumptions!$B$8</f>
        <v>318.74055</v>
      </c>
      <c r="F3388" s="14" t="n">
        <f aca="false">Data_Clean!K3388*Assumptions!$B$9</f>
        <v>0</v>
      </c>
      <c r="G3388" s="14" t="n">
        <f aca="false">Data_Clean!L3388*Assumptions!$B$10</f>
        <v>0</v>
      </c>
      <c r="H3388" s="14" t="n">
        <f aca="false">IF(OR(Data_Clean!M3388="",Data_Clean!N3388=""),0,Data_Clean!M3388*Data_Clean!N3388/100)*Assumptions!$B$13*Assumptions!$B$11</f>
        <v>0</v>
      </c>
      <c r="I3388" s="14" t="n">
        <f aca="false">Data_Clean!O3388*4*Assumptions!$B$12</f>
        <v>0</v>
      </c>
      <c r="J3388" s="14" t="n">
        <f aca="false">SUM(B3388:I3388)</f>
        <v>900.75388</v>
      </c>
      <c r="K3388" s="16" t="n">
        <f aca="false">IF(Data_Clean!P3388="","",Assumptions!$B$15*0.5^(Data_Clean!P3388/Assumptions!$B$20))</f>
        <v>27.9909897461042</v>
      </c>
      <c r="L3388" s="16" t="n">
        <f aca="false">Assumptions!$B$16*MIN(1,LN(1+Data_Clean!Q3388)/LN(1+Assumptions!$B$21))</f>
        <v>15.8750156145389</v>
      </c>
      <c r="M3388" s="16" t="n">
        <f aca="false">Assumptions!$B$17*(0.6*MIN(1,Data_Clean!R3388/Assumptions!$B$22)+0.4*IF(Data_Clean!S3388="",0,Data_Clean!S3388))</f>
        <v>6.594</v>
      </c>
      <c r="N3388" s="16" t="n">
        <f aca="false">Assumptions!$B$18*MIN(1,(Data_Clean!F3388-1)/Assumptions!$B$23)</f>
        <v>10</v>
      </c>
      <c r="O3388" s="16" t="n">
        <f aca="false">Assumptions!$B$19*(0.4*IF(Data_Clean!E3388="",0,MIN(1,Data_Clean!E3388/12/Assumptions!$B$24))+0.35*IF(Data_Clean!D3388="Y",1,0)+0.25*(1-MIN(Data_Clean!T3388,3)/3))/IF(Data_Clean!E3388="",0.6,1)</f>
        <v>15</v>
      </c>
      <c r="P3388" s="16" t="n">
        <f aca="false">SUM(K3388:O3388)/(Assumptions!$D$5-IF(K3388="",Assumptions!$B$15,0))*100</f>
        <v>75.4600053606431</v>
      </c>
      <c r="Q3388" s="7" t="str">
        <f aca="false">IF(J3388&gt;=Assumptions!$B$26,"High",IF(J3388&gt;=Assumptions!$B$27,"Mid","Low"))</f>
        <v>Mid</v>
      </c>
      <c r="R3388" s="7" t="str">
        <f aca="false">IF(P3388&gt;=Assumptions!$B$28,"High",IF(P3388&gt;=Assumptions!$B$29,"Mid","Low"))</f>
        <v>High</v>
      </c>
      <c r="S3388" s="7" t="str">
        <f aca="false">INDEX(Assumptions!$B$33:$B$41,MATCH(Q3388&amp;"|"&amp;R3388,Assumptions!$A$33:$A$41,0))</f>
        <v>Engaged Builders</v>
      </c>
      <c r="T3388" s="7" t="n">
        <f aca="false">IF(ISNUMBER(Data_Clean!V3388),J3388*Data_Clean!V3388,0)</f>
        <v>11.169348112</v>
      </c>
    </row>
    <row r="3389" customFormat="false" ht="15" hidden="false" customHeight="false" outlineLevel="0" collapsed="false">
      <c r="A3389" s="15" t="str">
        <f aca="false">Data_Clean!A3389</f>
        <v>CX103385</v>
      </c>
      <c r="B3389" s="14" t="n">
        <f aca="false">Data_Clean!G3389*Assumptions!$B$5</f>
        <v>70.4075</v>
      </c>
      <c r="C3389" s="14" t="n">
        <f aca="false">IF(Data_Clean!H3389="",0,Data_Clean!H3389)*Assumptions!$B$6</f>
        <v>240.52704</v>
      </c>
      <c r="D3389" s="14" t="n">
        <f aca="false">Data_Clean!I3389*Assumptions!$B$7</f>
        <v>0</v>
      </c>
      <c r="E3389" s="14" t="n">
        <f aca="false">Data_Clean!J3389*Assumptions!$B$8</f>
        <v>0</v>
      </c>
      <c r="F3389" s="14" t="n">
        <f aca="false">Data_Clean!K3389*Assumptions!$B$9</f>
        <v>0</v>
      </c>
      <c r="G3389" s="14" t="n">
        <f aca="false">Data_Clean!L3389*Assumptions!$B$10</f>
        <v>0</v>
      </c>
      <c r="H3389" s="14" t="n">
        <f aca="false">IF(OR(Data_Clean!M3389="",Data_Clean!N3389=""),0,Data_Clean!M3389*Data_Clean!N3389/100)*Assumptions!$B$13*Assumptions!$B$11</f>
        <v>223.482</v>
      </c>
      <c r="I3389" s="14" t="n">
        <f aca="false">Data_Clean!O3389*4*Assumptions!$B$12</f>
        <v>75.79584</v>
      </c>
      <c r="J3389" s="14" t="n">
        <f aca="false">SUM(B3389:I3389)</f>
        <v>610.21238</v>
      </c>
      <c r="K3389" s="16" t="n">
        <f aca="false">IF(Data_Clean!P3389="","",Assumptions!$B$15*0.5^(Data_Clean!P3389/Assumptions!$B$20))</f>
        <v>29.3147990530274</v>
      </c>
      <c r="L3389" s="16" t="n">
        <f aca="false">Assumptions!$B$16*MIN(1,LN(1+Data_Clean!Q3389)/LN(1+Assumptions!$B$21))</f>
        <v>14.4532413158944</v>
      </c>
      <c r="M3389" s="16" t="n">
        <f aca="false">Assumptions!$B$17*(0.6*MIN(1,Data_Clean!R3389/Assumptions!$B$22)+0.4*IF(Data_Clean!S3389="",0,Data_Clean!S3389))</f>
        <v>8.682</v>
      </c>
      <c r="N3389" s="16" t="n">
        <f aca="false">Assumptions!$B$18*MIN(1,(Data_Clean!F3389-1)/Assumptions!$B$23)</f>
        <v>10</v>
      </c>
      <c r="O3389" s="16" t="n">
        <f aca="false">Assumptions!$B$19*(0.4*IF(Data_Clean!E3389="",0,MIN(1,Data_Clean!E3389/12/Assumptions!$B$24))+0.35*IF(Data_Clean!D3389="Y",1,0)+0.25*(1-MIN(Data_Clean!T3389,3)/3))/IF(Data_Clean!E3389="",0.6,1)</f>
        <v>8.45</v>
      </c>
      <c r="P3389" s="16" t="n">
        <f aca="false">SUM(K3389:O3389)/(Assumptions!$D$5-IF(K3389="",Assumptions!$B$15,0))*100</f>
        <v>70.9000403689218</v>
      </c>
      <c r="Q3389" s="7" t="str">
        <f aca="false">IF(J3389&gt;=Assumptions!$B$26,"High",IF(J3389&gt;=Assumptions!$B$27,"Mid","Low"))</f>
        <v>Mid</v>
      </c>
      <c r="R3389" s="7" t="str">
        <f aca="false">IF(P3389&gt;=Assumptions!$B$28,"High",IF(P3389&gt;=Assumptions!$B$29,"Mid","Low"))</f>
        <v>High</v>
      </c>
      <c r="S3389" s="7" t="str">
        <f aca="false">INDEX(Assumptions!$B$33:$B$41,MATCH(Q3389&amp;"|"&amp;R3389,Assumptions!$A$33:$A$41,0))</f>
        <v>Engaged Builders</v>
      </c>
      <c r="T3389" s="7" t="n">
        <f aca="false">IF(ISNUMBER(Data_Clean!V3389),J3389*Data_Clean!V3389,0)</f>
        <v>29.59530043</v>
      </c>
    </row>
    <row r="3390" customFormat="false" ht="15" hidden="false" customHeight="false" outlineLevel="0" collapsed="false">
      <c r="A3390" s="15" t="str">
        <f aca="false">Data_Clean!A3390</f>
        <v>CX103386</v>
      </c>
      <c r="B3390" s="14" t="n">
        <f aca="false">Data_Clean!G3390*Assumptions!$B$5</f>
        <v>266.1585</v>
      </c>
      <c r="C3390" s="14" t="n">
        <f aca="false">IF(Data_Clean!H3390="",0,Data_Clean!H3390)*Assumptions!$B$6</f>
        <v>0</v>
      </c>
      <c r="D3390" s="14" t="n">
        <f aca="false">Data_Clean!I3390*Assumptions!$B$7</f>
        <v>334.4</v>
      </c>
      <c r="E3390" s="14" t="n">
        <f aca="false">Data_Clean!J3390*Assumptions!$B$8</f>
        <v>0</v>
      </c>
      <c r="F3390" s="14" t="n">
        <f aca="false">Data_Clean!K3390*Assumptions!$B$9</f>
        <v>0</v>
      </c>
      <c r="G3390" s="14" t="n">
        <f aca="false">Data_Clean!L3390*Assumptions!$B$10</f>
        <v>351.45</v>
      </c>
      <c r="H3390" s="14" t="n">
        <f aca="false">IF(OR(Data_Clean!M3390="",Data_Clean!N3390=""),0,Data_Clean!M3390*Data_Clean!N3390/100)*Assumptions!$B$13*Assumptions!$B$11</f>
        <v>72.168</v>
      </c>
      <c r="I3390" s="14" t="n">
        <f aca="false">Data_Clean!O3390*4*Assumptions!$B$12</f>
        <v>13.8816</v>
      </c>
      <c r="J3390" s="14" t="n">
        <f aca="false">SUM(B3390:I3390)</f>
        <v>1038.0581</v>
      </c>
      <c r="K3390" s="16" t="n">
        <f aca="false">IF(Data_Clean!P3390="","",Assumptions!$B$15*0.5^(Data_Clean!P3390/Assumptions!$B$20))</f>
        <v>27.9909897461042</v>
      </c>
      <c r="L3390" s="16" t="n">
        <f aca="false">Assumptions!$B$16*MIN(1,LN(1+Data_Clean!Q3390)/LN(1+Assumptions!$B$21))</f>
        <v>13.5873179074216</v>
      </c>
      <c r="M3390" s="16" t="n">
        <f aca="false">Assumptions!$B$17*(0.6*MIN(1,Data_Clean!R3390/Assumptions!$B$22)+0.4*IF(Data_Clean!S3390="",0,Data_Clean!S3390))</f>
        <v>1.854</v>
      </c>
      <c r="N3390" s="16" t="n">
        <f aca="false">Assumptions!$B$18*MIN(1,(Data_Clean!F3390-1)/Assumptions!$B$23)</f>
        <v>15</v>
      </c>
      <c r="O3390" s="16" t="n">
        <f aca="false">Assumptions!$B$19*(0.4*IF(Data_Clean!E3390="",0,MIN(1,Data_Clean!E3390/12/Assumptions!$B$24))+0.35*IF(Data_Clean!D3390="Y",1,0)+0.25*(1-MIN(Data_Clean!T3390,3)/3))/IF(Data_Clean!E3390="",0.6,1)</f>
        <v>15</v>
      </c>
      <c r="P3390" s="16" t="n">
        <f aca="false">SUM(K3390:O3390)/(Assumptions!$D$5-IF(K3390="",Assumptions!$B$15,0))*100</f>
        <v>73.4323076535258</v>
      </c>
      <c r="Q3390" s="7" t="str">
        <f aca="false">IF(J3390&gt;=Assumptions!$B$26,"High",IF(J3390&gt;=Assumptions!$B$27,"Mid","Low"))</f>
        <v>Mid</v>
      </c>
      <c r="R3390" s="7" t="str">
        <f aca="false">IF(P3390&gt;=Assumptions!$B$28,"High",IF(P3390&gt;=Assumptions!$B$29,"Mid","Low"))</f>
        <v>High</v>
      </c>
      <c r="S3390" s="7" t="str">
        <f aca="false">INDEX(Assumptions!$B$33:$B$41,MATCH(Q3390&amp;"|"&amp;R3390,Assumptions!$A$33:$A$41,0))</f>
        <v>Engaged Builders</v>
      </c>
      <c r="T3390" s="7" t="n">
        <f aca="false">IF(ISNUMBER(Data_Clean!V3390),J3390*Data_Clean!V3390,0)</f>
        <v>20.96877362</v>
      </c>
    </row>
    <row r="3391" customFormat="false" ht="15" hidden="false" customHeight="false" outlineLevel="0" collapsed="false">
      <c r="A3391" s="15" t="str">
        <f aca="false">Data_Clean!A3391</f>
        <v>CX103387</v>
      </c>
      <c r="B3391" s="14" t="n">
        <f aca="false">Data_Clean!G3391*Assumptions!$B$5</f>
        <v>68.0525</v>
      </c>
      <c r="C3391" s="14" t="n">
        <f aca="false">IF(Data_Clean!H3391="",0,Data_Clean!H3391)*Assumptions!$B$6</f>
        <v>0</v>
      </c>
      <c r="D3391" s="14" t="n">
        <f aca="false">Data_Clean!I3391*Assumptions!$B$7</f>
        <v>0</v>
      </c>
      <c r="E3391" s="14" t="n">
        <f aca="false">Data_Clean!J3391*Assumptions!$B$8</f>
        <v>0</v>
      </c>
      <c r="F3391" s="14" t="n">
        <f aca="false">Data_Clean!K3391*Assumptions!$B$9</f>
        <v>0</v>
      </c>
      <c r="G3391" s="14" t="n">
        <f aca="false">Data_Clean!L3391*Assumptions!$B$10</f>
        <v>0</v>
      </c>
      <c r="H3391" s="14" t="n">
        <f aca="false">IF(OR(Data_Clean!M3391="",Data_Clean!N3391=""),0,Data_Clean!M3391*Data_Clean!N3391/100)*Assumptions!$B$13*Assumptions!$B$11</f>
        <v>101.676</v>
      </c>
      <c r="I3391" s="14" t="n">
        <f aca="false">Data_Clean!O3391*4*Assumptions!$B$12</f>
        <v>5.6856</v>
      </c>
      <c r="J3391" s="14" t="n">
        <f aca="false">SUM(B3391:I3391)</f>
        <v>175.4141</v>
      </c>
      <c r="K3391" s="16" t="n">
        <f aca="false">IF(Data_Clean!P3391="","",Assumptions!$B$15*0.5^(Data_Clean!P3391/Assumptions!$B$20))</f>
        <v>6.09189297267177</v>
      </c>
      <c r="L3391" s="16" t="n">
        <f aca="false">Assumptions!$B$16*MIN(1,LN(1+Data_Clean!Q3391)/LN(1+Assumptions!$B$21))</f>
        <v>10.362865626271</v>
      </c>
      <c r="M3391" s="16" t="n">
        <f aca="false">Assumptions!$B$17*(0.6*MIN(1,Data_Clean!R3391/Assumptions!$B$22)+0.4*IF(Data_Clean!S3391="",0,Data_Clean!S3391))</f>
        <v>0</v>
      </c>
      <c r="N3391" s="16" t="n">
        <f aca="false">Assumptions!$B$18*MIN(1,(Data_Clean!F3391-1)/Assumptions!$B$23)</f>
        <v>5</v>
      </c>
      <c r="O3391" s="16" t="n">
        <f aca="false">Assumptions!$B$19*(0.4*IF(Data_Clean!E3391="",0,MIN(1,Data_Clean!E3391/12/Assumptions!$B$24))+0.35*IF(Data_Clean!D3391="Y",1,0)+0.25*(1-MIN(Data_Clean!T3391,3)/3))/IF(Data_Clean!E3391="",0.6,1)</f>
        <v>9.5</v>
      </c>
      <c r="P3391" s="16" t="n">
        <f aca="false">SUM(K3391:O3391)/(Assumptions!$D$5-IF(K3391="",Assumptions!$B$15,0))*100</f>
        <v>30.9547585989428</v>
      </c>
      <c r="Q3391" s="7" t="str">
        <f aca="false">IF(J3391&gt;=Assumptions!$B$26,"High",IF(J3391&gt;=Assumptions!$B$27,"Mid","Low"))</f>
        <v>Low</v>
      </c>
      <c r="R3391" s="7" t="str">
        <f aca="false">IF(P3391&gt;=Assumptions!$B$28,"High",IF(P3391&gt;=Assumptions!$B$29,"Mid","Low"))</f>
        <v>Low</v>
      </c>
      <c r="S3391" s="7" t="str">
        <f aca="false">INDEX(Assumptions!$B$33:$B$41,MATCH(Q3391&amp;"|"&amp;R3391,Assumptions!$A$33:$A$41,0))</f>
        <v>Dormant &amp; Low Value</v>
      </c>
      <c r="T3391" s="7" t="n">
        <f aca="false">IF(ISNUMBER(Data_Clean!V3391),J3391*Data_Clean!V3391,0)</f>
        <v>16.80467078</v>
      </c>
    </row>
    <row r="3392" customFormat="false" ht="15" hidden="false" customHeight="false" outlineLevel="0" collapsed="false">
      <c r="A3392" s="15" t="str">
        <f aca="false">Data_Clean!A3392</f>
        <v>CX103388</v>
      </c>
      <c r="B3392" s="14" t="n">
        <f aca="false">Data_Clean!G3392*Assumptions!$B$5</f>
        <v>90.25975</v>
      </c>
      <c r="C3392" s="14" t="n">
        <f aca="false">IF(Data_Clean!H3392="",0,Data_Clean!H3392)*Assumptions!$B$6</f>
        <v>47.66904</v>
      </c>
      <c r="D3392" s="14" t="n">
        <f aca="false">Data_Clean!I3392*Assumptions!$B$7</f>
        <v>0</v>
      </c>
      <c r="E3392" s="14" t="n">
        <f aca="false">Data_Clean!J3392*Assumptions!$B$8</f>
        <v>0</v>
      </c>
      <c r="F3392" s="14" t="n">
        <f aca="false">Data_Clean!K3392*Assumptions!$B$9</f>
        <v>941.6</v>
      </c>
      <c r="G3392" s="14" t="n">
        <f aca="false">Data_Clean!L3392*Assumptions!$B$10</f>
        <v>0</v>
      </c>
      <c r="H3392" s="14" t="n">
        <f aca="false">IF(OR(Data_Clean!M3392="",Data_Clean!N3392=""),0,Data_Clean!M3392*Data_Clean!N3392/100)*Assumptions!$B$13*Assumptions!$B$11</f>
        <v>137.214</v>
      </c>
      <c r="I3392" s="14" t="n">
        <f aca="false">Data_Clean!O3392*4*Assumptions!$B$12</f>
        <v>3.744</v>
      </c>
      <c r="J3392" s="14" t="n">
        <f aca="false">SUM(B3392:I3392)</f>
        <v>1220.48679</v>
      </c>
      <c r="K3392" s="16" t="n">
        <f aca="false">IF(Data_Clean!P3392="","",Assumptions!$B$15*0.5^(Data_Clean!P3392/Assumptions!$B$20))</f>
        <v>17.6332185942541</v>
      </c>
      <c r="L3392" s="16" t="n">
        <f aca="false">Assumptions!$B$16*MIN(1,LN(1+Data_Clean!Q3392)/LN(1+Assumptions!$B$21))</f>
        <v>8.11507562957249</v>
      </c>
      <c r="M3392" s="16" t="n">
        <f aca="false">Assumptions!$B$17*(0.6*MIN(1,Data_Clean!R3392/Assumptions!$B$22)+0.4*IF(Data_Clean!S3392="",0,Data_Clean!S3392))</f>
        <v>10.002</v>
      </c>
      <c r="N3392" s="16" t="n">
        <f aca="false">Assumptions!$B$18*MIN(1,(Data_Clean!F3392-1)/Assumptions!$B$23)</f>
        <v>15</v>
      </c>
      <c r="O3392" s="16" t="n">
        <f aca="false">Assumptions!$B$19*(0.4*IF(Data_Clean!E3392="",0,MIN(1,Data_Clean!E3392/12/Assumptions!$B$24))+0.35*IF(Data_Clean!D3392="Y",1,0)+0.25*(1-MIN(Data_Clean!T3392,3)/3))/IF(Data_Clean!E3392="",0.6,1)</f>
        <v>9.75</v>
      </c>
      <c r="P3392" s="16" t="n">
        <f aca="false">SUM(K3392:O3392)/(Assumptions!$D$5-IF(K3392="",Assumptions!$B$15,0))*100</f>
        <v>60.5002942238266</v>
      </c>
      <c r="Q3392" s="7" t="str">
        <f aca="false">IF(J3392&gt;=Assumptions!$B$26,"High",IF(J3392&gt;=Assumptions!$B$27,"Mid","Low"))</f>
        <v>Mid</v>
      </c>
      <c r="R3392" s="7" t="str">
        <f aca="false">IF(P3392&gt;=Assumptions!$B$28,"High",IF(P3392&gt;=Assumptions!$B$29,"Mid","Low"))</f>
        <v>Mid</v>
      </c>
      <c r="S3392" s="7" t="str">
        <f aca="false">INDEX(Assumptions!$B$33:$B$41,MATCH(Q3392&amp;"|"&amp;R3392,Assumptions!$A$33:$A$41,0))</f>
        <v>Established Core</v>
      </c>
      <c r="T3392" s="7" t="n">
        <f aca="false">IF(ISNUMBER(Data_Clean!V3392),J3392*Data_Clean!V3392,0)</f>
        <v>86.044318695</v>
      </c>
    </row>
    <row r="3393" customFormat="false" ht="15" hidden="false" customHeight="false" outlineLevel="0" collapsed="false">
      <c r="A3393" s="15" t="str">
        <f aca="false">Data_Clean!A3393</f>
        <v>CX103389</v>
      </c>
      <c r="B3393" s="14" t="n">
        <f aca="false">Data_Clean!G3393*Assumptions!$B$5</f>
        <v>73.06375</v>
      </c>
      <c r="C3393" s="14" t="n">
        <f aca="false">IF(Data_Clean!H3393="",0,Data_Clean!H3393)*Assumptions!$B$6</f>
        <v>188.69256</v>
      </c>
      <c r="D3393" s="14" t="n">
        <f aca="false">Data_Clean!I3393*Assumptions!$B$7</f>
        <v>0</v>
      </c>
      <c r="E3393" s="14" t="n">
        <f aca="false">Data_Clean!J3393*Assumptions!$B$8</f>
        <v>30.471675</v>
      </c>
      <c r="F3393" s="14" t="n">
        <f aca="false">Data_Clean!K3393*Assumptions!$B$9</f>
        <v>0</v>
      </c>
      <c r="G3393" s="14" t="n">
        <f aca="false">Data_Clean!L3393*Assumptions!$B$10</f>
        <v>0</v>
      </c>
      <c r="H3393" s="14" t="n">
        <f aca="false">IF(OR(Data_Clean!M3393="",Data_Clean!N3393=""),0,Data_Clean!M3393*Data_Clean!N3393/100)*Assumptions!$B$13*Assumptions!$B$11</f>
        <v>370.272</v>
      </c>
      <c r="I3393" s="14" t="n">
        <f aca="false">Data_Clean!O3393*4*Assumptions!$B$12</f>
        <v>8.86752</v>
      </c>
      <c r="J3393" s="14" t="n">
        <f aca="false">SUM(B3393:I3393)</f>
        <v>671.367505</v>
      </c>
      <c r="K3393" s="16" t="n">
        <f aca="false">IF(Data_Clean!P3393="","",Assumptions!$B$15*0.5^(Data_Clean!P3393/Assumptions!$B$20))</f>
        <v>26.7269615442102</v>
      </c>
      <c r="L3393" s="16" t="n">
        <f aca="false">Assumptions!$B$16*MIN(1,LN(1+Data_Clean!Q3393)/LN(1+Assumptions!$B$21))</f>
        <v>11.8154173628685</v>
      </c>
      <c r="M3393" s="16" t="n">
        <f aca="false">Assumptions!$B$17*(0.6*MIN(1,Data_Clean!R3393/Assumptions!$B$22)+0.4*IF(Data_Clean!S3393="",0,Data_Clean!S3393))</f>
        <v>4.062</v>
      </c>
      <c r="N3393" s="16" t="n">
        <f aca="false">Assumptions!$B$18*MIN(1,(Data_Clean!F3393-1)/Assumptions!$B$23)</f>
        <v>15</v>
      </c>
      <c r="O3393" s="16" t="n">
        <f aca="false">Assumptions!$B$19*(0.4*IF(Data_Clean!E3393="",0,MIN(1,Data_Clean!E3393/12/Assumptions!$B$24))+0.35*IF(Data_Clean!D3393="Y",1,0)+0.25*(1-MIN(Data_Clean!T3393,3)/3))/IF(Data_Clean!E3393="",0.6,1)</f>
        <v>9.75</v>
      </c>
      <c r="P3393" s="16" t="n">
        <f aca="false">SUM(K3393:O3393)/(Assumptions!$D$5-IF(K3393="",Assumptions!$B$15,0))*100</f>
        <v>67.3543789070787</v>
      </c>
      <c r="Q3393" s="7" t="str">
        <f aca="false">IF(J3393&gt;=Assumptions!$B$26,"High",IF(J3393&gt;=Assumptions!$B$27,"Mid","Low"))</f>
        <v>Mid</v>
      </c>
      <c r="R3393" s="7" t="str">
        <f aca="false">IF(P3393&gt;=Assumptions!$B$28,"High",IF(P3393&gt;=Assumptions!$B$29,"Mid","Low"))</f>
        <v>Mid</v>
      </c>
      <c r="S3393" s="7" t="str">
        <f aca="false">INDEX(Assumptions!$B$33:$B$41,MATCH(Q3393&amp;"|"&amp;R3393,Assumptions!$A$33:$A$41,0))</f>
        <v>Established Core</v>
      </c>
      <c r="T3393" s="7" t="n">
        <f aca="false">IF(ISNUMBER(Data_Clean!V3393),J3393*Data_Clean!V3393,0)</f>
        <v>32.9641444955</v>
      </c>
    </row>
    <row r="3394" customFormat="false" ht="15" hidden="false" customHeight="false" outlineLevel="0" collapsed="false">
      <c r="A3394" s="15" t="str">
        <f aca="false">Data_Clean!A3394</f>
        <v>CX103390</v>
      </c>
      <c r="B3394" s="14" t="n">
        <f aca="false">Data_Clean!G3394*Assumptions!$B$5</f>
        <v>22.292</v>
      </c>
      <c r="C3394" s="14" t="n">
        <f aca="false">IF(Data_Clean!H3394="",0,Data_Clean!H3394)*Assumptions!$B$6</f>
        <v>66.91212</v>
      </c>
      <c r="D3394" s="14" t="n">
        <f aca="false">Data_Clean!I3394*Assumptions!$B$7</f>
        <v>0</v>
      </c>
      <c r="E3394" s="14" t="n">
        <f aca="false">Data_Clean!J3394*Assumptions!$B$8</f>
        <v>0</v>
      </c>
      <c r="F3394" s="14" t="n">
        <f aca="false">Data_Clean!K3394*Assumptions!$B$9</f>
        <v>0</v>
      </c>
      <c r="G3394" s="14" t="n">
        <f aca="false">Data_Clean!L3394*Assumptions!$B$10</f>
        <v>0</v>
      </c>
      <c r="H3394" s="14" t="n">
        <f aca="false">IF(OR(Data_Clean!M3394="",Data_Clean!N3394=""),0,Data_Clean!M3394*Data_Clean!N3394/100)*Assumptions!$B$13*Assumptions!$B$11</f>
        <v>0</v>
      </c>
      <c r="I3394" s="14" t="n">
        <f aca="false">Data_Clean!O3394*4*Assumptions!$B$12</f>
        <v>0</v>
      </c>
      <c r="J3394" s="14" t="n">
        <f aca="false">SUM(B3394:I3394)</f>
        <v>89.20412</v>
      </c>
      <c r="K3394" s="16" t="n">
        <f aca="false">IF(Data_Clean!P3394="","",Assumptions!$B$15*0.5^(Data_Clean!P3394/Assumptions!$B$20))</f>
        <v>26.7269615442102</v>
      </c>
      <c r="L3394" s="16" t="n">
        <f aca="false">Assumptions!$B$16*MIN(1,LN(1+Data_Clean!Q3394)/LN(1+Assumptions!$B$21))</f>
        <v>13.5873179074216</v>
      </c>
      <c r="M3394" s="16" t="n">
        <f aca="false">Assumptions!$B$17*(0.6*MIN(1,Data_Clean!R3394/Assumptions!$B$22)+0.4*IF(Data_Clean!S3394="",0,Data_Clean!S3394))</f>
        <v>5.472</v>
      </c>
      <c r="N3394" s="16" t="n">
        <f aca="false">Assumptions!$B$18*MIN(1,(Data_Clean!F3394-1)/Assumptions!$B$23)</f>
        <v>5</v>
      </c>
      <c r="O3394" s="16" t="n">
        <f aca="false">Assumptions!$B$19*(0.4*IF(Data_Clean!E3394="",0,MIN(1,Data_Clean!E3394/12/Assumptions!$B$24))+0.35*IF(Data_Clean!D3394="Y",1,0)+0.25*(1-MIN(Data_Clean!T3394,3)/3))/IF(Data_Clean!E3394="",0.6,1)</f>
        <v>5.8</v>
      </c>
      <c r="P3394" s="16" t="n">
        <f aca="false">SUM(K3394:O3394)/(Assumptions!$D$5-IF(K3394="",Assumptions!$B$15,0))*100</f>
        <v>56.5862794516317</v>
      </c>
      <c r="Q3394" s="7" t="str">
        <f aca="false">IF(J3394&gt;=Assumptions!$B$26,"High",IF(J3394&gt;=Assumptions!$B$27,"Mid","Low"))</f>
        <v>Low</v>
      </c>
      <c r="R3394" s="7" t="str">
        <f aca="false">IF(P3394&gt;=Assumptions!$B$28,"High",IF(P3394&gt;=Assumptions!$B$29,"Mid","Low"))</f>
        <v>Mid</v>
      </c>
      <c r="S3394" s="7" t="str">
        <f aca="false">INDEX(Assumptions!$B$33:$B$41,MATCH(Q3394&amp;"|"&amp;R3394,Assumptions!$A$33:$A$41,0))</f>
        <v>Light Touch</v>
      </c>
      <c r="T3394" s="7" t="n">
        <f aca="false">IF(ISNUMBER(Data_Clean!V3394),J3394*Data_Clean!V3394,0)</f>
        <v>7.8053605</v>
      </c>
    </row>
    <row r="3395" customFormat="false" ht="15" hidden="false" customHeight="false" outlineLevel="0" collapsed="false">
      <c r="A3395" s="15" t="str">
        <f aca="false">Data_Clean!A3395</f>
        <v>CX103391</v>
      </c>
      <c r="B3395" s="14" t="n">
        <f aca="false">Data_Clean!G3395*Assumptions!$B$5</f>
        <v>67.65</v>
      </c>
      <c r="C3395" s="14" t="n">
        <f aca="false">IF(Data_Clean!H3395="",0,Data_Clean!H3395)*Assumptions!$B$6</f>
        <v>95.37132</v>
      </c>
      <c r="D3395" s="14" t="n">
        <f aca="false">Data_Clean!I3395*Assumptions!$B$7</f>
        <v>128</v>
      </c>
      <c r="E3395" s="14" t="n">
        <f aca="false">Data_Clean!J3395*Assumptions!$B$8</f>
        <v>338.0784</v>
      </c>
      <c r="F3395" s="14" t="n">
        <f aca="false">Data_Clean!K3395*Assumptions!$B$9</f>
        <v>0</v>
      </c>
      <c r="G3395" s="14" t="n">
        <f aca="false">Data_Clean!L3395*Assumptions!$B$10</f>
        <v>0</v>
      </c>
      <c r="H3395" s="14" t="n">
        <f aca="false">IF(OR(Data_Clean!M3395="",Data_Clean!N3395=""),0,Data_Clean!M3395*Data_Clean!N3395/100)*Assumptions!$B$13*Assumptions!$B$11</f>
        <v>0</v>
      </c>
      <c r="I3395" s="14" t="n">
        <f aca="false">Data_Clean!O3395*4*Assumptions!$B$12</f>
        <v>0</v>
      </c>
      <c r="J3395" s="14" t="n">
        <f aca="false">SUM(B3395:I3395)</f>
        <v>629.09972</v>
      </c>
      <c r="K3395" s="16" t="n">
        <f aca="false">IF(Data_Clean!P3395="","",Assumptions!$B$15*0.5^(Data_Clean!P3395/Assumptions!$B$20))</f>
        <v>25.5200148285257</v>
      </c>
      <c r="L3395" s="16" t="n">
        <f aca="false">Assumptions!$B$16*MIN(1,LN(1+Data_Clean!Q3395)/LN(1+Assumptions!$B$21))</f>
        <v>13.7447072997398</v>
      </c>
      <c r="M3395" s="16" t="n">
        <f aca="false">Assumptions!$B$17*(0.6*MIN(1,Data_Clean!R3395/Assumptions!$B$22)+0.4*IF(Data_Clean!S3395="",0,Data_Clean!S3395))</f>
        <v>5.856</v>
      </c>
      <c r="N3395" s="16" t="n">
        <f aca="false">Assumptions!$B$18*MIN(1,(Data_Clean!F3395-1)/Assumptions!$B$23)</f>
        <v>15</v>
      </c>
      <c r="O3395" s="16" t="n">
        <f aca="false">Assumptions!$B$19*(0.4*IF(Data_Clean!E3395="",0,MIN(1,Data_Clean!E3395/12/Assumptions!$B$24))+0.35*IF(Data_Clean!D3395="Y",1,0)+0.25*(1-MIN(Data_Clean!T3395,3)/3))/IF(Data_Clean!E3395="",0.6,1)</f>
        <v>15</v>
      </c>
      <c r="P3395" s="16" t="n">
        <f aca="false">SUM(K3395:O3395)/(Assumptions!$D$5-IF(K3395="",Assumptions!$B$15,0))*100</f>
        <v>75.1207221282655</v>
      </c>
      <c r="Q3395" s="7" t="str">
        <f aca="false">IF(J3395&gt;=Assumptions!$B$26,"High",IF(J3395&gt;=Assumptions!$B$27,"Mid","Low"))</f>
        <v>Mid</v>
      </c>
      <c r="R3395" s="7" t="str">
        <f aca="false">IF(P3395&gt;=Assumptions!$B$28,"High",IF(P3395&gt;=Assumptions!$B$29,"Mid","Low"))</f>
        <v>High</v>
      </c>
      <c r="S3395" s="7" t="str">
        <f aca="false">INDEX(Assumptions!$B$33:$B$41,MATCH(Q3395&amp;"|"&amp;R3395,Assumptions!$A$33:$A$41,0))</f>
        <v>Engaged Builders</v>
      </c>
      <c r="T3395" s="7" t="n">
        <f aca="false">IF(ISNUMBER(Data_Clean!V3395),J3395*Data_Clean!V3395,0)</f>
        <v>15.224213224</v>
      </c>
    </row>
    <row r="3396" customFormat="false" ht="15" hidden="false" customHeight="false" outlineLevel="0" collapsed="false">
      <c r="A3396" s="15" t="str">
        <f aca="false">Data_Clean!A3396</f>
        <v>CX103392</v>
      </c>
      <c r="B3396" s="14" t="n">
        <f aca="false">Data_Clean!G3396*Assumptions!$B$5</f>
        <v>256.43</v>
      </c>
      <c r="C3396" s="14" t="n">
        <f aca="false">IF(Data_Clean!H3396="",0,Data_Clean!H3396)*Assumptions!$B$6</f>
        <v>356.12604</v>
      </c>
      <c r="D3396" s="14" t="n">
        <f aca="false">Data_Clean!I3396*Assumptions!$B$7</f>
        <v>0</v>
      </c>
      <c r="E3396" s="14" t="n">
        <f aca="false">Data_Clean!J3396*Assumptions!$B$8</f>
        <v>0</v>
      </c>
      <c r="F3396" s="14" t="n">
        <f aca="false">Data_Clean!K3396*Assumptions!$B$9</f>
        <v>0</v>
      </c>
      <c r="G3396" s="14" t="n">
        <f aca="false">Data_Clean!L3396*Assumptions!$B$10</f>
        <v>643.05</v>
      </c>
      <c r="H3396" s="14" t="n">
        <f aca="false">IF(OR(Data_Clean!M3396="",Data_Clean!N3396=""),0,Data_Clean!M3396*Data_Clean!N3396/100)*Assumptions!$B$13*Assumptions!$B$11</f>
        <v>457.704</v>
      </c>
      <c r="I3396" s="14" t="n">
        <f aca="false">Data_Clean!O3396*4*Assumptions!$B$12</f>
        <v>5.59152</v>
      </c>
      <c r="J3396" s="14" t="n">
        <f aca="false">SUM(B3396:I3396)</f>
        <v>1718.90156</v>
      </c>
      <c r="K3396" s="16" t="n">
        <f aca="false">IF(Data_Clean!P3396="","",Assumptions!$B$15*0.5^(Data_Clean!P3396/Assumptions!$B$20))</f>
        <v>16.8369307246406</v>
      </c>
      <c r="L3396" s="16" t="n">
        <f aca="false">Assumptions!$B$16*MIN(1,LN(1+Data_Clean!Q3396)/LN(1+Assumptions!$B$21))</f>
        <v>11.8154173628685</v>
      </c>
      <c r="M3396" s="16" t="n">
        <f aca="false">Assumptions!$B$17*(0.6*MIN(1,Data_Clean!R3396/Assumptions!$B$22)+0.4*IF(Data_Clean!S3396="",0,Data_Clean!S3396))</f>
        <v>8.952</v>
      </c>
      <c r="N3396" s="16" t="n">
        <f aca="false">Assumptions!$B$18*MIN(1,(Data_Clean!F3396-1)/Assumptions!$B$23)</f>
        <v>20</v>
      </c>
      <c r="O3396" s="16" t="n">
        <f aca="false">Assumptions!$B$19*(0.4*IF(Data_Clean!E3396="",0,MIN(1,Data_Clean!E3396/12/Assumptions!$B$24))+0.35*IF(Data_Clean!D3396="Y",1,0)+0.25*(1-MIN(Data_Clean!T3396,3)/3))/IF(Data_Clean!E3396="",0.6,1)</f>
        <v>8.4</v>
      </c>
      <c r="P3396" s="16" t="n">
        <f aca="false">SUM(K3396:O3396)/(Assumptions!$D$5-IF(K3396="",Assumptions!$B$15,0))*100</f>
        <v>66.0043480875091</v>
      </c>
      <c r="Q3396" s="7" t="str">
        <f aca="false">IF(J3396&gt;=Assumptions!$B$26,"High",IF(J3396&gt;=Assumptions!$B$27,"Mid","Low"))</f>
        <v>High</v>
      </c>
      <c r="R3396" s="7" t="str">
        <f aca="false">IF(P3396&gt;=Assumptions!$B$28,"High",IF(P3396&gt;=Assumptions!$B$29,"Mid","Low"))</f>
        <v>Mid</v>
      </c>
      <c r="S3396" s="7" t="str">
        <f aca="false">INDEX(Assumptions!$B$33:$B$41,MATCH(Q3396&amp;"|"&amp;R3396,Assumptions!$A$33:$A$41,0))</f>
        <v>Established Core</v>
      </c>
      <c r="T3396" s="7" t="n">
        <f aca="false">IF(ISNUMBER(Data_Clean!V3396),J3396*Data_Clean!V3396,0)</f>
        <v>228.442017324</v>
      </c>
    </row>
    <row r="3397" customFormat="false" ht="15" hidden="false" customHeight="false" outlineLevel="0" collapsed="false">
      <c r="A3397" s="15" t="str">
        <f aca="false">Data_Clean!A3397</f>
        <v>CX103393</v>
      </c>
      <c r="B3397" s="14" t="n">
        <f aca="false">Data_Clean!G3397*Assumptions!$B$5</f>
        <v>341.66975</v>
      </c>
      <c r="C3397" s="14" t="n">
        <f aca="false">IF(Data_Clean!H3397="",0,Data_Clean!H3397)*Assumptions!$B$6</f>
        <v>1429.97928</v>
      </c>
      <c r="D3397" s="14" t="n">
        <f aca="false">Data_Clean!I3397*Assumptions!$B$7</f>
        <v>0</v>
      </c>
      <c r="E3397" s="14" t="n">
        <f aca="false">Data_Clean!J3397*Assumptions!$B$8</f>
        <v>4982.84085</v>
      </c>
      <c r="F3397" s="14" t="n">
        <f aca="false">Data_Clean!K3397*Assumptions!$B$9</f>
        <v>4653</v>
      </c>
      <c r="G3397" s="14" t="n">
        <f aca="false">Data_Clean!L3397*Assumptions!$B$10</f>
        <v>0</v>
      </c>
      <c r="H3397" s="14" t="n">
        <f aca="false">IF(OR(Data_Clean!M3397="",Data_Clean!N3397=""),0,Data_Clean!M3397*Data_Clean!N3397/100)*Assumptions!$B$13*Assumptions!$B$11</f>
        <v>323.274</v>
      </c>
      <c r="I3397" s="14" t="n">
        <f aca="false">Data_Clean!O3397*4*Assumptions!$B$12</f>
        <v>380.50608</v>
      </c>
      <c r="J3397" s="14" t="n">
        <f aca="false">SUM(B3397:I3397)</f>
        <v>12111.26996</v>
      </c>
      <c r="K3397" s="16" t="n">
        <f aca="false">IF(Data_Clean!P3397="","",Assumptions!$B$15*0.5^(Data_Clean!P3397/Assumptions!$B$20))</f>
        <v>29.3147990530274</v>
      </c>
      <c r="L3397" s="16" t="n">
        <f aca="false">Assumptions!$B$16*MIN(1,LN(1+Data_Clean!Q3397)/LN(1+Assumptions!$B$21))</f>
        <v>20</v>
      </c>
      <c r="M3397" s="16" t="n">
        <f aca="false">Assumptions!$B$17*(0.6*MIN(1,Data_Clean!R3397/Assumptions!$B$22)+0.4*IF(Data_Clean!S3397="",0,Data_Clean!S3397))</f>
        <v>4.8</v>
      </c>
      <c r="N3397" s="16" t="n">
        <f aca="false">Assumptions!$B$18*MIN(1,(Data_Clean!F3397-1)/Assumptions!$B$23)</f>
        <v>20</v>
      </c>
      <c r="O3397" s="16" t="n">
        <f aca="false">Assumptions!$B$19*(0.4*IF(Data_Clean!E3397="",0,MIN(1,Data_Clean!E3397/12/Assumptions!$B$24))+0.35*IF(Data_Clean!D3397="Y",1,0)+0.25*(1-MIN(Data_Clean!T3397,3)/3))/IF(Data_Clean!E3397="",0.6,1)</f>
        <v>7.6</v>
      </c>
      <c r="P3397" s="16" t="n">
        <f aca="false">SUM(K3397:O3397)/(Assumptions!$D$5-IF(K3397="",Assumptions!$B$15,0))*100</f>
        <v>81.7147990530274</v>
      </c>
      <c r="Q3397" s="7" t="str">
        <f aca="false">IF(J3397&gt;=Assumptions!$B$26,"High",IF(J3397&gt;=Assumptions!$B$27,"Mid","Low"))</f>
        <v>High</v>
      </c>
      <c r="R3397" s="7" t="str">
        <f aca="false">IF(P3397&gt;=Assumptions!$B$28,"High",IF(P3397&gt;=Assumptions!$B$29,"Mid","Low"))</f>
        <v>High</v>
      </c>
      <c r="S3397" s="7" t="str">
        <f aca="false">INDEX(Assumptions!$B$33:$B$41,MATCH(Q3397&amp;"|"&amp;R3397,Assumptions!$A$33:$A$41,0))</f>
        <v>Premier Advocates</v>
      </c>
      <c r="T3397" s="7" t="n">
        <f aca="false">IF(ISNUMBER(Data_Clean!V3397),J3397*Data_Clean!V3397,0)</f>
        <v>343.960066864</v>
      </c>
    </row>
    <row r="3398" customFormat="false" ht="15" hidden="false" customHeight="false" outlineLevel="0" collapsed="false">
      <c r="A3398" s="15" t="str">
        <f aca="false">Data_Clean!A3398</f>
        <v>CX103394</v>
      </c>
      <c r="B3398" s="14" t="n">
        <f aca="false">Data_Clean!G3398*Assumptions!$B$5</f>
        <v>65.7755</v>
      </c>
      <c r="C3398" s="14" t="n">
        <f aca="false">IF(Data_Clean!H3398="",0,Data_Clean!H3398)*Assumptions!$B$6</f>
        <v>1529.82456</v>
      </c>
      <c r="D3398" s="14" t="n">
        <f aca="false">Data_Clean!I3398*Assumptions!$B$7</f>
        <v>1090.4</v>
      </c>
      <c r="E3398" s="14" t="n">
        <f aca="false">Data_Clean!J3398*Assumptions!$B$8</f>
        <v>854.8671</v>
      </c>
      <c r="F3398" s="14" t="n">
        <f aca="false">Data_Clean!K3398*Assumptions!$B$9</f>
        <v>0</v>
      </c>
      <c r="G3398" s="14" t="n">
        <f aca="false">Data_Clean!L3398*Assumptions!$B$10</f>
        <v>0</v>
      </c>
      <c r="H3398" s="14" t="n">
        <f aca="false">IF(OR(Data_Clean!M3398="",Data_Clean!N3398=""),0,Data_Clean!M3398*Data_Clean!N3398/100)*Assumptions!$B$13*Assumptions!$B$11</f>
        <v>0</v>
      </c>
      <c r="I3398" s="14" t="n">
        <f aca="false">Data_Clean!O3398*4*Assumptions!$B$12</f>
        <v>0</v>
      </c>
      <c r="J3398" s="14" t="n">
        <f aca="false">SUM(B3398:I3398)</f>
        <v>3540.86716</v>
      </c>
      <c r="K3398" s="16" t="n">
        <f aca="false">IF(Data_Clean!P3398="","",Assumptions!$B$15*0.5^(Data_Clean!P3398/Assumptions!$B$20))</f>
        <v>2.25567194265397</v>
      </c>
      <c r="L3398" s="16" t="n">
        <f aca="false">Assumptions!$B$16*MIN(1,LN(1+Data_Clean!Q3398)/LN(1+Assumptions!$B$21))</f>
        <v>0</v>
      </c>
      <c r="M3398" s="16" t="n">
        <f aca="false">Assumptions!$B$17*(0.6*MIN(1,Data_Clean!R3398/Assumptions!$B$22)+0.4*IF(Data_Clean!S3398="",0,Data_Clean!S3398))</f>
        <v>0</v>
      </c>
      <c r="N3398" s="16" t="n">
        <f aca="false">Assumptions!$B$18*MIN(1,(Data_Clean!F3398-1)/Assumptions!$B$23)</f>
        <v>15</v>
      </c>
      <c r="O3398" s="16" t="n">
        <f aca="false">Assumptions!$B$19*(0.4*IF(Data_Clean!E3398="",0,MIN(1,Data_Clean!E3398/12/Assumptions!$B$24))+0.35*IF(Data_Clean!D3398="Y",1,0)+0.25*(1-MIN(Data_Clean!T3398,3)/3))/IF(Data_Clean!E3398="",0.6,1)</f>
        <v>4.9</v>
      </c>
      <c r="P3398" s="16" t="n">
        <f aca="false">SUM(K3398:O3398)/(Assumptions!$D$5-IF(K3398="",Assumptions!$B$15,0))*100</f>
        <v>22.155671942654</v>
      </c>
      <c r="Q3398" s="7" t="str">
        <f aca="false">IF(J3398&gt;=Assumptions!$B$26,"High",IF(J3398&gt;=Assumptions!$B$27,"Mid","Low"))</f>
        <v>High</v>
      </c>
      <c r="R3398" s="7" t="str">
        <f aca="false">IF(P3398&gt;=Assumptions!$B$28,"High",IF(P3398&gt;=Assumptions!$B$29,"Mid","Low"))</f>
        <v>Low</v>
      </c>
      <c r="S3398" s="7" t="str">
        <f aca="false">INDEX(Assumptions!$B$33:$B$41,MATCH(Q3398&amp;"|"&amp;R3398,Assumptions!$A$33:$A$41,0))</f>
        <v>Affluent Drifters</v>
      </c>
      <c r="T3398" s="7" t="n">
        <f aca="false">IF(ISNUMBER(Data_Clean!V3398),J3398*Data_Clean!V3398,0)</f>
        <v>1254.529234788</v>
      </c>
    </row>
    <row r="3399" customFormat="false" ht="15" hidden="false" customHeight="false" outlineLevel="0" collapsed="false">
      <c r="A3399" s="15" t="str">
        <f aca="false">Data_Clean!A3399</f>
        <v>CX103395</v>
      </c>
      <c r="B3399" s="14" t="n">
        <f aca="false">Data_Clean!G3399*Assumptions!$B$5</f>
        <v>39.37575</v>
      </c>
      <c r="C3399" s="14" t="n">
        <f aca="false">IF(Data_Clean!H3399="",0,Data_Clean!H3399)*Assumptions!$B$6</f>
        <v>0</v>
      </c>
      <c r="D3399" s="14" t="n">
        <f aca="false">Data_Clean!I3399*Assumptions!$B$7</f>
        <v>0</v>
      </c>
      <c r="E3399" s="14" t="n">
        <f aca="false">Data_Clean!J3399*Assumptions!$B$8</f>
        <v>0</v>
      </c>
      <c r="F3399" s="14" t="n">
        <f aca="false">Data_Clean!K3399*Assumptions!$B$9</f>
        <v>0</v>
      </c>
      <c r="G3399" s="14" t="n">
        <f aca="false">Data_Clean!L3399*Assumptions!$B$10</f>
        <v>0</v>
      </c>
      <c r="H3399" s="14" t="n">
        <f aca="false">IF(OR(Data_Clean!M3399="",Data_Clean!N3399=""),0,Data_Clean!M3399*Data_Clean!N3399/100)*Assumptions!$B$13*Assumptions!$B$11</f>
        <v>0</v>
      </c>
      <c r="I3399" s="14" t="n">
        <f aca="false">Data_Clean!O3399*4*Assumptions!$B$12</f>
        <v>0</v>
      </c>
      <c r="J3399" s="14" t="n">
        <f aca="false">SUM(B3399:I3399)</f>
        <v>39.37575</v>
      </c>
      <c r="K3399" s="16" t="n">
        <f aca="false">IF(Data_Clean!P3399="","",Assumptions!$B$15*0.5^(Data_Clean!P3399/Assumptions!$B$20))</f>
        <v>24.9371368842836</v>
      </c>
      <c r="L3399" s="16" t="n">
        <f aca="false">Assumptions!$B$16*MIN(1,LN(1+Data_Clean!Q3399)/LN(1+Assumptions!$B$21))</f>
        <v>14.9444347261843</v>
      </c>
      <c r="M3399" s="16" t="n">
        <f aca="false">Assumptions!$B$17*(0.6*MIN(1,Data_Clean!R3399/Assumptions!$B$22)+0.4*IF(Data_Clean!S3399="",0,Data_Clean!S3399))</f>
        <v>2.37</v>
      </c>
      <c r="N3399" s="16" t="n">
        <f aca="false">Assumptions!$B$18*MIN(1,(Data_Clean!F3399-1)/Assumptions!$B$23)</f>
        <v>0</v>
      </c>
      <c r="O3399" s="16" t="n">
        <f aca="false">Assumptions!$B$19*(0.4*IF(Data_Clean!E3399="",0,MIN(1,Data_Clean!E3399/12/Assumptions!$B$24))+0.35*IF(Data_Clean!D3399="Y",1,0)+0.25*(1-MIN(Data_Clean!T3399,3)/3))/IF(Data_Clean!E3399="",0.6,1)</f>
        <v>15</v>
      </c>
      <c r="P3399" s="16" t="n">
        <f aca="false">SUM(K3399:O3399)/(Assumptions!$D$5-IF(K3399="",Assumptions!$B$15,0))*100</f>
        <v>57.2515716104679</v>
      </c>
      <c r="Q3399" s="7" t="str">
        <f aca="false">IF(J3399&gt;=Assumptions!$B$26,"High",IF(J3399&gt;=Assumptions!$B$27,"Mid","Low"))</f>
        <v>Low</v>
      </c>
      <c r="R3399" s="7" t="str">
        <f aca="false">IF(P3399&gt;=Assumptions!$B$28,"High",IF(P3399&gt;=Assumptions!$B$29,"Mid","Low"))</f>
        <v>Mid</v>
      </c>
      <c r="S3399" s="7" t="str">
        <f aca="false">INDEX(Assumptions!$B$33:$B$41,MATCH(Q3399&amp;"|"&amp;R3399,Assumptions!$A$33:$A$41,0))</f>
        <v>Light Touch</v>
      </c>
      <c r="T3399" s="7" t="n">
        <f aca="false">IF(ISNUMBER(Data_Clean!V3399),J3399*Data_Clean!V3399,0)</f>
        <v>1.17339735</v>
      </c>
    </row>
    <row r="3400" customFormat="false" ht="15" hidden="false" customHeight="false" outlineLevel="0" collapsed="false">
      <c r="A3400" s="15" t="str">
        <f aca="false">Data_Clean!A3400</f>
        <v>CX103396</v>
      </c>
      <c r="B3400" s="14" t="n">
        <f aca="false">Data_Clean!G3400*Assumptions!$B$5</f>
        <v>129.438</v>
      </c>
      <c r="C3400" s="14" t="n">
        <f aca="false">IF(Data_Clean!H3400="",0,Data_Clean!H3400)*Assumptions!$B$6</f>
        <v>0</v>
      </c>
      <c r="D3400" s="14" t="n">
        <f aca="false">Data_Clean!I3400*Assumptions!$B$7</f>
        <v>0</v>
      </c>
      <c r="E3400" s="14" t="n">
        <f aca="false">Data_Clean!J3400*Assumptions!$B$8</f>
        <v>1998.0306</v>
      </c>
      <c r="F3400" s="14" t="n">
        <f aca="false">Data_Clean!K3400*Assumptions!$B$9</f>
        <v>0</v>
      </c>
      <c r="G3400" s="14" t="n">
        <f aca="false">Data_Clean!L3400*Assumptions!$B$10</f>
        <v>0</v>
      </c>
      <c r="H3400" s="14" t="n">
        <f aca="false">IF(OR(Data_Clean!M3400="",Data_Clean!N3400=""),0,Data_Clean!M3400*Data_Clean!N3400/100)*Assumptions!$B$13*Assumptions!$B$11</f>
        <v>0</v>
      </c>
      <c r="I3400" s="14" t="n">
        <f aca="false">Data_Clean!O3400*4*Assumptions!$B$12</f>
        <v>0</v>
      </c>
      <c r="J3400" s="14" t="n">
        <f aca="false">SUM(B3400:I3400)</f>
        <v>2127.4686</v>
      </c>
      <c r="K3400" s="16" t="n">
        <f aca="false">IF(Data_Clean!P3400="","",Assumptions!$B$15*0.5^(Data_Clean!P3400/Assumptions!$B$20))</f>
        <v>19.3405546265937</v>
      </c>
      <c r="L3400" s="16" t="n">
        <f aca="false">Assumptions!$B$16*MIN(1,LN(1+Data_Clean!Q3400)/LN(1+Assumptions!$B$21))</f>
        <v>12.8906482631789</v>
      </c>
      <c r="M3400" s="16" t="n">
        <f aca="false">Assumptions!$B$17*(0.6*MIN(1,Data_Clean!R3400/Assumptions!$B$22)+0.4*IF(Data_Clean!S3400="",0,Data_Clean!S3400))</f>
        <v>7.332</v>
      </c>
      <c r="N3400" s="16" t="n">
        <f aca="false">Assumptions!$B$18*MIN(1,(Data_Clean!F3400-1)/Assumptions!$B$23)</f>
        <v>5</v>
      </c>
      <c r="O3400" s="16" t="n">
        <f aca="false">Assumptions!$B$19*(0.4*IF(Data_Clean!E3400="",0,MIN(1,Data_Clean!E3400/12/Assumptions!$B$24))+0.35*IF(Data_Clean!D3400="Y",1,0)+0.25*(1-MIN(Data_Clean!T3400,3)/3))/IF(Data_Clean!E3400="",0.6,1)</f>
        <v>4.2</v>
      </c>
      <c r="P3400" s="16" t="n">
        <f aca="false">SUM(K3400:O3400)/(Assumptions!$D$5-IF(K3400="",Assumptions!$B$15,0))*100</f>
        <v>48.7632028897726</v>
      </c>
      <c r="Q3400" s="7" t="str">
        <f aca="false">IF(J3400&gt;=Assumptions!$B$26,"High",IF(J3400&gt;=Assumptions!$B$27,"Mid","Low"))</f>
        <v>High</v>
      </c>
      <c r="R3400" s="7" t="str">
        <f aca="false">IF(P3400&gt;=Assumptions!$B$28,"High",IF(P3400&gt;=Assumptions!$B$29,"Mid","Low"))</f>
        <v>Low</v>
      </c>
      <c r="S3400" s="7" t="str">
        <f aca="false">INDEX(Assumptions!$B$33:$B$41,MATCH(Q3400&amp;"|"&amp;R3400,Assumptions!$A$33:$A$41,0))</f>
        <v>Affluent Drifters</v>
      </c>
      <c r="T3400" s="7" t="n">
        <f aca="false">IF(ISNUMBER(Data_Clean!V3400),J3400*Data_Clean!V3400,0)</f>
        <v>545.6956959</v>
      </c>
    </row>
    <row r="3401" customFormat="false" ht="15" hidden="false" customHeight="false" outlineLevel="0" collapsed="false">
      <c r="A3401" s="15" t="str">
        <f aca="false">Data_Clean!A3401</f>
        <v>CX103397</v>
      </c>
      <c r="B3401" s="14" t="n">
        <f aca="false">Data_Clean!G3401*Assumptions!$B$5</f>
        <v>118.8585</v>
      </c>
      <c r="C3401" s="14" t="n">
        <f aca="false">IF(Data_Clean!H3401="",0,Data_Clean!H3401)*Assumptions!$B$6</f>
        <v>219.28908</v>
      </c>
      <c r="D3401" s="14" t="n">
        <f aca="false">Data_Clean!I3401*Assumptions!$B$7</f>
        <v>569.6</v>
      </c>
      <c r="E3401" s="14" t="n">
        <f aca="false">Data_Clean!J3401*Assumptions!$B$8</f>
        <v>0</v>
      </c>
      <c r="F3401" s="14" t="n">
        <f aca="false">Data_Clean!K3401*Assumptions!$B$9</f>
        <v>0</v>
      </c>
      <c r="G3401" s="14" t="n">
        <f aca="false">Data_Clean!L3401*Assumptions!$B$10</f>
        <v>0</v>
      </c>
      <c r="H3401" s="14" t="n">
        <f aca="false">IF(OR(Data_Clean!M3401="",Data_Clean!N3401=""),0,Data_Clean!M3401*Data_Clean!N3401/100)*Assumptions!$B$13*Assumptions!$B$11</f>
        <v>34.44</v>
      </c>
      <c r="I3401" s="14" t="n">
        <f aca="false">Data_Clean!O3401*4*Assumptions!$B$12</f>
        <v>5.86992</v>
      </c>
      <c r="J3401" s="14" t="n">
        <f aca="false">SUM(B3401:I3401)</f>
        <v>948.0575</v>
      </c>
      <c r="K3401" s="16" t="n">
        <f aca="false">IF(Data_Clean!P3401="","",Assumptions!$B$15*0.5^(Data_Clean!P3401/Assumptions!$B$20))</f>
        <v>15.3506083799516</v>
      </c>
      <c r="L3401" s="16" t="n">
        <f aca="false">Assumptions!$B$16*MIN(1,LN(1+Data_Clean!Q3401)/LN(1+Assumptions!$B$21))</f>
        <v>11.0057238927514</v>
      </c>
      <c r="M3401" s="16" t="n">
        <f aca="false">Assumptions!$B$17*(0.6*MIN(1,Data_Clean!R3401/Assumptions!$B$22)+0.4*IF(Data_Clean!S3401="",0,Data_Clean!S3401))</f>
        <v>7.14</v>
      </c>
      <c r="N3401" s="16" t="n">
        <f aca="false">Assumptions!$B$18*MIN(1,(Data_Clean!F3401-1)/Assumptions!$B$23)</f>
        <v>15</v>
      </c>
      <c r="O3401" s="16" t="n">
        <f aca="false">Assumptions!$B$19*(0.4*IF(Data_Clean!E3401="",0,MIN(1,Data_Clean!E3401/12/Assumptions!$B$24))+0.35*IF(Data_Clean!D3401="Y",1,0)+0.25*(1-MIN(Data_Clean!T3401,3)/3))/IF(Data_Clean!E3401="",0.6,1)</f>
        <v>9.75</v>
      </c>
      <c r="P3401" s="16" t="n">
        <f aca="false">SUM(K3401:O3401)/(Assumptions!$D$5-IF(K3401="",Assumptions!$B$15,0))*100</f>
        <v>58.246332272703</v>
      </c>
      <c r="Q3401" s="7" t="str">
        <f aca="false">IF(J3401&gt;=Assumptions!$B$26,"High",IF(J3401&gt;=Assumptions!$B$27,"Mid","Low"))</f>
        <v>Mid</v>
      </c>
      <c r="R3401" s="7" t="str">
        <f aca="false">IF(P3401&gt;=Assumptions!$B$28,"High",IF(P3401&gt;=Assumptions!$B$29,"Mid","Low"))</f>
        <v>Mid</v>
      </c>
      <c r="S3401" s="7" t="str">
        <f aca="false">INDEX(Assumptions!$B$33:$B$41,MATCH(Q3401&amp;"|"&amp;R3401,Assumptions!$A$33:$A$41,0))</f>
        <v>Established Core</v>
      </c>
      <c r="T3401" s="7" t="n">
        <f aca="false">IF(ISNUMBER(Data_Clean!V3401),J3401*Data_Clean!V3401,0)</f>
        <v>52.80680275</v>
      </c>
    </row>
    <row r="3402" customFormat="false" ht="15" hidden="false" customHeight="false" outlineLevel="0" collapsed="false">
      <c r="A3402" s="15" t="str">
        <f aca="false">Data_Clean!A3402</f>
        <v>CX103398</v>
      </c>
      <c r="B3402" s="14" t="n">
        <f aca="false">Data_Clean!G3402*Assumptions!$B$5</f>
        <v>73.62825</v>
      </c>
      <c r="C3402" s="14" t="n">
        <f aca="false">IF(Data_Clean!H3402="",0,Data_Clean!H3402)*Assumptions!$B$6</f>
        <v>0</v>
      </c>
      <c r="D3402" s="14" t="n">
        <f aca="false">Data_Clean!I3402*Assumptions!$B$7</f>
        <v>0</v>
      </c>
      <c r="E3402" s="14" t="n">
        <f aca="false">Data_Clean!J3402*Assumptions!$B$8</f>
        <v>0</v>
      </c>
      <c r="F3402" s="14" t="n">
        <f aca="false">Data_Clean!K3402*Assumptions!$B$9</f>
        <v>0</v>
      </c>
      <c r="G3402" s="14" t="n">
        <f aca="false">Data_Clean!L3402*Assumptions!$B$10</f>
        <v>0</v>
      </c>
      <c r="H3402" s="14" t="n">
        <f aca="false">IF(OR(Data_Clean!M3402="",Data_Clean!N3402=""),0,Data_Clean!M3402*Data_Clean!N3402/100)*Assumptions!$B$13*Assumptions!$B$11</f>
        <v>0</v>
      </c>
      <c r="I3402" s="14" t="n">
        <f aca="false">Data_Clean!O3402*4*Assumptions!$B$12</f>
        <v>0</v>
      </c>
      <c r="J3402" s="14" t="n">
        <f aca="false">SUM(B3402:I3402)</f>
        <v>73.62825</v>
      </c>
      <c r="K3402" s="16" t="n">
        <f aca="false">IF(Data_Clean!P3402="","",Assumptions!$B$15*0.5^(Data_Clean!P3402/Assumptions!$B$20))</f>
        <v>18.0453755412318</v>
      </c>
      <c r="L3402" s="16" t="n">
        <f aca="false">Assumptions!$B$16*MIN(1,LN(1+Data_Clean!Q3402)/LN(1+Assumptions!$B$21))</f>
        <v>14.7060656260474</v>
      </c>
      <c r="M3402" s="16" t="n">
        <f aca="false">Assumptions!$B$17*(0.6*MIN(1,Data_Clean!R3402/Assumptions!$B$22)+0.4*IF(Data_Clean!S3402="",0,Data_Clean!S3402))</f>
        <v>7.572</v>
      </c>
      <c r="N3402" s="16" t="n">
        <f aca="false">Assumptions!$B$18*MIN(1,(Data_Clean!F3402-1)/Assumptions!$B$23)</f>
        <v>0</v>
      </c>
      <c r="O3402" s="16" t="n">
        <f aca="false">Assumptions!$B$19*(0.4*IF(Data_Clean!E3402="",0,MIN(1,Data_Clean!E3402/12/Assumptions!$B$24))+0.35*IF(Data_Clean!D3402="Y",1,0)+0.25*(1-MIN(Data_Clean!T3402,3)/3))/IF(Data_Clean!E3402="",0.6,1)</f>
        <v>9.8</v>
      </c>
      <c r="P3402" s="16" t="n">
        <f aca="false">SUM(K3402:O3402)/(Assumptions!$D$5-IF(K3402="",Assumptions!$B$15,0))*100</f>
        <v>50.1234411672791</v>
      </c>
      <c r="Q3402" s="7" t="str">
        <f aca="false">IF(J3402&gt;=Assumptions!$B$26,"High",IF(J3402&gt;=Assumptions!$B$27,"Mid","Low"))</f>
        <v>Low</v>
      </c>
      <c r="R3402" s="7" t="str">
        <f aca="false">IF(P3402&gt;=Assumptions!$B$28,"High",IF(P3402&gt;=Assumptions!$B$29,"Mid","Low"))</f>
        <v>Mid</v>
      </c>
      <c r="S3402" s="7" t="str">
        <f aca="false">INDEX(Assumptions!$B$33:$B$41,MATCH(Q3402&amp;"|"&amp;R3402,Assumptions!$A$33:$A$41,0))</f>
        <v>Light Touch</v>
      </c>
      <c r="T3402" s="7" t="n">
        <f aca="false">IF(ISNUMBER(Data_Clean!V3402),J3402*Data_Clean!V3402,0)</f>
        <v>5.779817625</v>
      </c>
    </row>
    <row r="3403" customFormat="false" ht="15" hidden="false" customHeight="false" outlineLevel="0" collapsed="false">
      <c r="A3403" s="15" t="str">
        <f aca="false">Data_Clean!A3403</f>
        <v>CX103399</v>
      </c>
      <c r="B3403" s="14" t="n">
        <f aca="false">Data_Clean!G3403*Assumptions!$B$5</f>
        <v>143.2735</v>
      </c>
      <c r="C3403" s="14" t="n">
        <f aca="false">IF(Data_Clean!H3403="",0,Data_Clean!H3403)*Assumptions!$B$6</f>
        <v>0</v>
      </c>
      <c r="D3403" s="14" t="n">
        <f aca="false">Data_Clean!I3403*Assumptions!$B$7</f>
        <v>0</v>
      </c>
      <c r="E3403" s="14" t="n">
        <f aca="false">Data_Clean!J3403*Assumptions!$B$8</f>
        <v>0</v>
      </c>
      <c r="F3403" s="14" t="n">
        <f aca="false">Data_Clean!K3403*Assumptions!$B$9</f>
        <v>0</v>
      </c>
      <c r="G3403" s="14" t="n">
        <f aca="false">Data_Clean!L3403*Assumptions!$B$10</f>
        <v>130.05</v>
      </c>
      <c r="H3403" s="14" t="n">
        <f aca="false">IF(OR(Data_Clean!M3403="",Data_Clean!N3403=""),0,Data_Clean!M3403*Data_Clean!N3403/100)*Assumptions!$B$13*Assumptions!$B$11</f>
        <v>188.838</v>
      </c>
      <c r="I3403" s="14" t="n">
        <f aca="false">Data_Clean!O3403*4*Assumptions!$B$12</f>
        <v>13.95744</v>
      </c>
      <c r="J3403" s="14" t="n">
        <f aca="false">SUM(B3403:I3403)</f>
        <v>476.11894</v>
      </c>
      <c r="K3403" s="16" t="n">
        <f aca="false">IF(Data_Clean!P3403="","",Assumptions!$B$15*0.5^(Data_Clean!P3403/Assumptions!$B$20))</f>
        <v>16.0766019380444</v>
      </c>
      <c r="L3403" s="16" t="n">
        <f aca="false">Assumptions!$B$16*MIN(1,LN(1+Data_Clean!Q3403)/LN(1+Assumptions!$B$21))</f>
        <v>14.8269530442849</v>
      </c>
      <c r="M3403" s="16" t="n">
        <f aca="false">Assumptions!$B$17*(0.6*MIN(1,Data_Clean!R3403/Assumptions!$B$22)+0.4*IF(Data_Clean!S3403="",0,Data_Clean!S3403))</f>
        <v>13.032</v>
      </c>
      <c r="N3403" s="16" t="n">
        <f aca="false">Assumptions!$B$18*MIN(1,(Data_Clean!F3403-1)/Assumptions!$B$23)</f>
        <v>10</v>
      </c>
      <c r="O3403" s="16" t="n">
        <f aca="false">Assumptions!$B$19*(0.4*IF(Data_Clean!E3403="",0,MIN(1,Data_Clean!E3403/12/Assumptions!$B$24))+0.35*IF(Data_Clean!D3403="Y",1,0)+0.25*(1-MIN(Data_Clean!T3403,3)/3))/IF(Data_Clean!E3403="",0.6,1)</f>
        <v>13</v>
      </c>
      <c r="P3403" s="16" t="n">
        <f aca="false">SUM(K3403:O3403)/(Assumptions!$D$5-IF(K3403="",Assumptions!$B$15,0))*100</f>
        <v>66.9355549823293</v>
      </c>
      <c r="Q3403" s="7" t="str">
        <f aca="false">IF(J3403&gt;=Assumptions!$B$26,"High",IF(J3403&gt;=Assumptions!$B$27,"Mid","Low"))</f>
        <v>Mid</v>
      </c>
      <c r="R3403" s="7" t="str">
        <f aca="false">IF(P3403&gt;=Assumptions!$B$28,"High",IF(P3403&gt;=Assumptions!$B$29,"Mid","Low"))</f>
        <v>Mid</v>
      </c>
      <c r="S3403" s="7" t="str">
        <f aca="false">INDEX(Assumptions!$B$33:$B$41,MATCH(Q3403&amp;"|"&amp;R3403,Assumptions!$A$33:$A$41,0))</f>
        <v>Established Core</v>
      </c>
      <c r="T3403" s="7" t="n">
        <f aca="false">IF(ISNUMBER(Data_Clean!V3403),J3403*Data_Clean!V3403,0)</f>
        <v>12.188644864</v>
      </c>
    </row>
    <row r="3404" customFormat="false" ht="15" hidden="false" customHeight="false" outlineLevel="0" collapsed="false">
      <c r="A3404" s="15" t="str">
        <f aca="false">Data_Clean!A3404</f>
        <v>CX103400</v>
      </c>
      <c r="B3404" s="14" t="n">
        <f aca="false">Data_Clean!G3404*Assumptions!$B$5</f>
        <v>106.9235</v>
      </c>
      <c r="C3404" s="14" t="n">
        <f aca="false">IF(Data_Clean!H3404="",0,Data_Clean!H3404)*Assumptions!$B$6</f>
        <v>0</v>
      </c>
      <c r="D3404" s="14" t="n">
        <f aca="false">Data_Clean!I3404*Assumptions!$B$7</f>
        <v>0</v>
      </c>
      <c r="E3404" s="14" t="n">
        <f aca="false">Data_Clean!J3404*Assumptions!$B$8</f>
        <v>0</v>
      </c>
      <c r="F3404" s="14" t="n">
        <f aca="false">Data_Clean!K3404*Assumptions!$B$9</f>
        <v>3258.2</v>
      </c>
      <c r="G3404" s="14" t="n">
        <f aca="false">Data_Clean!L3404*Assumptions!$B$10</f>
        <v>0</v>
      </c>
      <c r="H3404" s="14" t="n">
        <f aca="false">IF(OR(Data_Clean!M3404="",Data_Clean!N3404=""),0,Data_Clean!M3404*Data_Clean!N3404/100)*Assumptions!$B$13*Assumptions!$B$11</f>
        <v>380.256</v>
      </c>
      <c r="I3404" s="14" t="n">
        <f aca="false">Data_Clean!O3404*4*Assumptions!$B$12</f>
        <v>47.81184</v>
      </c>
      <c r="J3404" s="14" t="n">
        <f aca="false">SUM(B3404:I3404)</f>
        <v>3793.19134</v>
      </c>
      <c r="K3404" s="16" t="n">
        <f aca="false">IF(Data_Clean!P3404="","",Assumptions!$B$15*0.5^(Data_Clean!P3404/Assumptions!$B$20))</f>
        <v>21.2132034355964</v>
      </c>
      <c r="L3404" s="16" t="n">
        <f aca="false">Assumptions!$B$16*MIN(1,LN(1+Data_Clean!Q3404)/LN(1+Assumptions!$B$21))</f>
        <v>15.1699125520244</v>
      </c>
      <c r="M3404" s="16" t="n">
        <f aca="false">Assumptions!$B$17*(0.6*MIN(1,Data_Clean!R3404/Assumptions!$B$22)+0.4*IF(Data_Clean!S3404="",0,Data_Clean!S3404))</f>
        <v>4.692</v>
      </c>
      <c r="N3404" s="16" t="n">
        <f aca="false">Assumptions!$B$18*MIN(1,(Data_Clean!F3404-1)/Assumptions!$B$23)</f>
        <v>10</v>
      </c>
      <c r="O3404" s="16" t="n">
        <f aca="false">Assumptions!$B$19*(0.4*IF(Data_Clean!E3404="",0,MIN(1,Data_Clean!E3404/12/Assumptions!$B$24))+0.35*IF(Data_Clean!D3404="Y",1,0)+0.25*(1-MIN(Data_Clean!T3404,3)/3))/IF(Data_Clean!E3404="",0.6,1)</f>
        <v>12.9</v>
      </c>
      <c r="P3404" s="16" t="n">
        <f aca="false">SUM(K3404:O3404)/(Assumptions!$D$5-IF(K3404="",Assumptions!$B$15,0))*100</f>
        <v>63.9751159876208</v>
      </c>
      <c r="Q3404" s="7" t="str">
        <f aca="false">IF(J3404&gt;=Assumptions!$B$26,"High",IF(J3404&gt;=Assumptions!$B$27,"Mid","Low"))</f>
        <v>High</v>
      </c>
      <c r="R3404" s="7" t="str">
        <f aca="false">IF(P3404&gt;=Assumptions!$B$28,"High",IF(P3404&gt;=Assumptions!$B$29,"Mid","Low"))</f>
        <v>Mid</v>
      </c>
      <c r="S3404" s="7" t="str">
        <f aca="false">INDEX(Assumptions!$B$33:$B$41,MATCH(Q3404&amp;"|"&amp;R3404,Assumptions!$A$33:$A$41,0))</f>
        <v>Established Core</v>
      </c>
      <c r="T3404" s="7" t="n">
        <f aca="false">IF(ISNUMBER(Data_Clean!V3404),J3404*Data_Clean!V3404,0)</f>
        <v>232.143310008</v>
      </c>
    </row>
    <row r="3405" customFormat="false" ht="15" hidden="false" customHeight="false" outlineLevel="0" collapsed="false">
      <c r="A3405" s="15" t="str">
        <f aca="false">Data_Clean!A3405</f>
        <v>CX103401</v>
      </c>
      <c r="B3405" s="14" t="n">
        <f aca="false">Data_Clean!G3405*Assumptions!$B$5</f>
        <v>135.98</v>
      </c>
      <c r="C3405" s="14" t="n">
        <f aca="false">IF(Data_Clean!H3405="",0,Data_Clean!H3405)*Assumptions!$B$6</f>
        <v>546.29472</v>
      </c>
      <c r="D3405" s="14" t="n">
        <f aca="false">Data_Clean!I3405*Assumptions!$B$7</f>
        <v>190.4</v>
      </c>
      <c r="E3405" s="14" t="n">
        <f aca="false">Data_Clean!J3405*Assumptions!$B$8</f>
        <v>0</v>
      </c>
      <c r="F3405" s="14" t="n">
        <f aca="false">Data_Clean!K3405*Assumptions!$B$9</f>
        <v>0</v>
      </c>
      <c r="G3405" s="14" t="n">
        <f aca="false">Data_Clean!L3405*Assumptions!$B$10</f>
        <v>0</v>
      </c>
      <c r="H3405" s="14" t="n">
        <f aca="false">IF(OR(Data_Clean!M3405="",Data_Clean!N3405=""),0,Data_Clean!M3405*Data_Clean!N3405/100)*Assumptions!$B$13*Assumptions!$B$11</f>
        <v>0</v>
      </c>
      <c r="I3405" s="14" t="n">
        <f aca="false">Data_Clean!O3405*4*Assumptions!$B$12</f>
        <v>0</v>
      </c>
      <c r="J3405" s="14" t="n">
        <f aca="false">SUM(B3405:I3405)</f>
        <v>872.67472</v>
      </c>
      <c r="K3405" s="16" t="n">
        <f aca="false">IF(Data_Clean!P3405="","",Assumptions!$B$15*0.5^(Data_Clean!P3405/Assumptions!$B$20))</f>
        <v>29.3147990530274</v>
      </c>
      <c r="L3405" s="16" t="n">
        <f aca="false">Assumptions!$B$16*MIN(1,LN(1+Data_Clean!Q3405)/LN(1+Assumptions!$B$21))</f>
        <v>6.7118774147124</v>
      </c>
      <c r="M3405" s="16" t="n">
        <f aca="false">Assumptions!$B$17*(0.6*MIN(1,Data_Clean!R3405/Assumptions!$B$22)+0.4*IF(Data_Clean!S3405="",0,Data_Clean!S3405))</f>
        <v>4.602</v>
      </c>
      <c r="N3405" s="16" t="n">
        <f aca="false">Assumptions!$B$18*MIN(1,(Data_Clean!F3405-1)/Assumptions!$B$23)</f>
        <v>10</v>
      </c>
      <c r="O3405" s="16" t="n">
        <f aca="false">Assumptions!$B$19*(0.4*IF(Data_Clean!E3405="",0,MIN(1,Data_Clean!E3405/12/Assumptions!$B$24))+0.35*IF(Data_Clean!D3405="Y",1,0)+0.25*(1-MIN(Data_Clean!T3405,3)/3))/IF(Data_Clean!E3405="",0.6,1)</f>
        <v>6.45</v>
      </c>
      <c r="P3405" s="16" t="n">
        <f aca="false">SUM(K3405:O3405)/(Assumptions!$D$5-IF(K3405="",Assumptions!$B$15,0))*100</f>
        <v>57.0786764677398</v>
      </c>
      <c r="Q3405" s="7" t="str">
        <f aca="false">IF(J3405&gt;=Assumptions!$B$26,"High",IF(J3405&gt;=Assumptions!$B$27,"Mid","Low"))</f>
        <v>Mid</v>
      </c>
      <c r="R3405" s="7" t="str">
        <f aca="false">IF(P3405&gt;=Assumptions!$B$28,"High",IF(P3405&gt;=Assumptions!$B$29,"Mid","Low"))</f>
        <v>Mid</v>
      </c>
      <c r="S3405" s="7" t="str">
        <f aca="false">INDEX(Assumptions!$B$33:$B$41,MATCH(Q3405&amp;"|"&amp;R3405,Assumptions!$A$33:$A$41,0))</f>
        <v>Established Core</v>
      </c>
      <c r="T3405" s="7" t="n">
        <f aca="false">IF(ISNUMBER(Data_Clean!V3405),J3405*Data_Clean!V3405,0)</f>
        <v>117.112947424</v>
      </c>
    </row>
    <row r="3406" customFormat="false" ht="15" hidden="false" customHeight="false" outlineLevel="0" collapsed="false">
      <c r="A3406" s="15" t="str">
        <f aca="false">Data_Clean!A3406</f>
        <v>CX103402</v>
      </c>
      <c r="B3406" s="14" t="n">
        <f aca="false">Data_Clean!G3406*Assumptions!$B$5</f>
        <v>32.67025</v>
      </c>
      <c r="C3406" s="14" t="n">
        <f aca="false">IF(Data_Clean!H3406="",0,Data_Clean!H3406)*Assumptions!$B$6</f>
        <v>112.23084</v>
      </c>
      <c r="D3406" s="14" t="n">
        <f aca="false">Data_Clean!I3406*Assumptions!$B$7</f>
        <v>0</v>
      </c>
      <c r="E3406" s="14" t="n">
        <f aca="false">Data_Clean!J3406*Assumptions!$B$8</f>
        <v>177.627975</v>
      </c>
      <c r="F3406" s="14" t="n">
        <f aca="false">Data_Clean!K3406*Assumptions!$B$9</f>
        <v>834.9</v>
      </c>
      <c r="G3406" s="14" t="n">
        <f aca="false">Data_Clean!L3406*Assumptions!$B$10</f>
        <v>0</v>
      </c>
      <c r="H3406" s="14" t="n">
        <f aca="false">IF(OR(Data_Clean!M3406="",Data_Clean!N3406=""),0,Data_Clean!M3406*Data_Clean!N3406/100)*Assumptions!$B$13*Assumptions!$B$11</f>
        <v>0</v>
      </c>
      <c r="I3406" s="14" t="n">
        <f aca="false">Data_Clean!O3406*4*Assumptions!$B$12</f>
        <v>0</v>
      </c>
      <c r="J3406" s="14" t="n">
        <f aca="false">SUM(B3406:I3406)</f>
        <v>1157.429065</v>
      </c>
      <c r="K3406" s="16" t="n">
        <f aca="false">IF(Data_Clean!P3406="","",Assumptions!$B$15*0.5^(Data_Clean!P3406/Assumptions!$B$20))</f>
        <v>20.2552491925229</v>
      </c>
      <c r="L3406" s="16" t="n">
        <f aca="false">Assumptions!$B$16*MIN(1,LN(1+Data_Clean!Q3406)/LN(1+Assumptions!$B$21))</f>
        <v>11.2934465146257</v>
      </c>
      <c r="M3406" s="16" t="n">
        <f aca="false">Assumptions!$B$17*(0.6*MIN(1,Data_Clean!R3406/Assumptions!$B$22)+0.4*IF(Data_Clean!S3406="",0,Data_Clean!S3406))</f>
        <v>3.63</v>
      </c>
      <c r="N3406" s="16" t="n">
        <f aca="false">Assumptions!$B$18*MIN(1,(Data_Clean!F3406-1)/Assumptions!$B$23)</f>
        <v>15</v>
      </c>
      <c r="O3406" s="16" t="n">
        <f aca="false">Assumptions!$B$19*(0.4*IF(Data_Clean!E3406="",0,MIN(1,Data_Clean!E3406/12/Assumptions!$B$24))+0.35*IF(Data_Clean!D3406="Y",1,0)+0.25*(1-MIN(Data_Clean!T3406,3)/3))/IF(Data_Clean!E3406="",0.6,1)</f>
        <v>9.75</v>
      </c>
      <c r="P3406" s="16" t="n">
        <f aca="false">SUM(K3406:O3406)/(Assumptions!$D$5-IF(K3406="",Assumptions!$B$15,0))*100</f>
        <v>59.9286957071485</v>
      </c>
      <c r="Q3406" s="7" t="str">
        <f aca="false">IF(J3406&gt;=Assumptions!$B$26,"High",IF(J3406&gt;=Assumptions!$B$27,"Mid","Low"))</f>
        <v>Mid</v>
      </c>
      <c r="R3406" s="7" t="str">
        <f aca="false">IF(P3406&gt;=Assumptions!$B$28,"High",IF(P3406&gt;=Assumptions!$B$29,"Mid","Low"))</f>
        <v>Mid</v>
      </c>
      <c r="S3406" s="7" t="str">
        <f aca="false">INDEX(Assumptions!$B$33:$B$41,MATCH(Q3406&amp;"|"&amp;R3406,Assumptions!$A$33:$A$41,0))</f>
        <v>Established Core</v>
      </c>
      <c r="T3406" s="7" t="n">
        <f aca="false">IF(ISNUMBER(Data_Clean!V3406),J3406*Data_Clean!V3406,0)</f>
        <v>49.537963982</v>
      </c>
    </row>
    <row r="3407" customFormat="false" ht="15" hidden="false" customHeight="false" outlineLevel="0" collapsed="false">
      <c r="A3407" s="15" t="str">
        <f aca="false">Data_Clean!A3407</f>
        <v>CX103403</v>
      </c>
      <c r="B3407" s="14" t="n">
        <f aca="false">Data_Clean!G3407*Assumptions!$B$5</f>
        <v>93.76525</v>
      </c>
      <c r="C3407" s="14" t="n">
        <f aca="false">IF(Data_Clean!H3407="",0,Data_Clean!H3407)*Assumptions!$B$6</f>
        <v>57.315</v>
      </c>
      <c r="D3407" s="14" t="n">
        <f aca="false">Data_Clean!I3407*Assumptions!$B$7</f>
        <v>0</v>
      </c>
      <c r="E3407" s="14" t="n">
        <f aca="false">Data_Clean!J3407*Assumptions!$B$8</f>
        <v>0</v>
      </c>
      <c r="F3407" s="14" t="n">
        <f aca="false">Data_Clean!K3407*Assumptions!$B$9</f>
        <v>0</v>
      </c>
      <c r="G3407" s="14" t="n">
        <f aca="false">Data_Clean!L3407*Assumptions!$B$10</f>
        <v>0</v>
      </c>
      <c r="H3407" s="14" t="n">
        <f aca="false">IF(OR(Data_Clean!M3407="",Data_Clean!N3407=""),0,Data_Clean!M3407*Data_Clean!N3407/100)*Assumptions!$B$13*Assumptions!$B$11</f>
        <v>51.06</v>
      </c>
      <c r="I3407" s="14" t="n">
        <f aca="false">Data_Clean!O3407*4*Assumptions!$B$12</f>
        <v>5.70528</v>
      </c>
      <c r="J3407" s="14" t="n">
        <f aca="false">SUM(B3407:I3407)</f>
        <v>207.84553</v>
      </c>
      <c r="K3407" s="16" t="n">
        <f aca="false">IF(Data_Clean!P3407="","",Assumptions!$B$15*0.5^(Data_Clean!P3407/Assumptions!$B$20))</f>
        <v>27.9909897461042</v>
      </c>
      <c r="L3407" s="16" t="n">
        <f aca="false">Assumptions!$B$16*MIN(1,LN(1+Data_Clean!Q3407)/LN(1+Assumptions!$B$21))</f>
        <v>11.2934465146257</v>
      </c>
      <c r="M3407" s="16" t="n">
        <f aca="false">Assumptions!$B$17*(0.6*MIN(1,Data_Clean!R3407/Assumptions!$B$22)+0.4*IF(Data_Clean!S3407="",0,Data_Clean!S3407))</f>
        <v>5.814</v>
      </c>
      <c r="N3407" s="16" t="n">
        <f aca="false">Assumptions!$B$18*MIN(1,(Data_Clean!F3407-1)/Assumptions!$B$23)</f>
        <v>10</v>
      </c>
      <c r="O3407" s="16" t="n">
        <f aca="false">Assumptions!$B$19*(0.4*IF(Data_Clean!E3407="",0,MIN(1,Data_Clean!E3407/12/Assumptions!$B$24))+0.35*IF(Data_Clean!D3407="Y",1,0)+0.25*(1-MIN(Data_Clean!T3407,3)/3))/IF(Data_Clean!E3407="",0.6,1)</f>
        <v>5.3</v>
      </c>
      <c r="P3407" s="16" t="n">
        <f aca="false">SUM(K3407:O3407)/(Assumptions!$D$5-IF(K3407="",Assumptions!$B$15,0))*100</f>
        <v>60.3984362607299</v>
      </c>
      <c r="Q3407" s="7" t="str">
        <f aca="false">IF(J3407&gt;=Assumptions!$B$26,"High",IF(J3407&gt;=Assumptions!$B$27,"Mid","Low"))</f>
        <v>Low</v>
      </c>
      <c r="R3407" s="7" t="str">
        <f aca="false">IF(P3407&gt;=Assumptions!$B$28,"High",IF(P3407&gt;=Assumptions!$B$29,"Mid","Low"))</f>
        <v>Mid</v>
      </c>
      <c r="S3407" s="7" t="str">
        <f aca="false">INDEX(Assumptions!$B$33:$B$41,MATCH(Q3407&amp;"|"&amp;R3407,Assumptions!$A$33:$A$41,0))</f>
        <v>Light Touch</v>
      </c>
      <c r="T3407" s="7" t="n">
        <f aca="false">IF(ISNUMBER(Data_Clean!V3407),J3407*Data_Clean!V3407,0)</f>
        <v>17.45902452</v>
      </c>
    </row>
    <row r="3408" customFormat="false" ht="15" hidden="false" customHeight="false" outlineLevel="0" collapsed="false">
      <c r="A3408" s="15" t="str">
        <f aca="false">Data_Clean!A3408</f>
        <v>CX103404</v>
      </c>
      <c r="B3408" s="14" t="n">
        <f aca="false">Data_Clean!G3408*Assumptions!$B$5</f>
        <v>165.14125</v>
      </c>
      <c r="C3408" s="14" t="n">
        <f aca="false">IF(Data_Clean!H3408="",0,Data_Clean!H3408)*Assumptions!$B$6</f>
        <v>2203.47948</v>
      </c>
      <c r="D3408" s="14" t="n">
        <f aca="false">Data_Clean!I3408*Assumptions!$B$7</f>
        <v>0</v>
      </c>
      <c r="E3408" s="14" t="n">
        <f aca="false">Data_Clean!J3408*Assumptions!$B$8</f>
        <v>0</v>
      </c>
      <c r="F3408" s="14" t="n">
        <f aca="false">Data_Clean!K3408*Assumptions!$B$9</f>
        <v>0</v>
      </c>
      <c r="G3408" s="14" t="n">
        <f aca="false">Data_Clean!L3408*Assumptions!$B$10</f>
        <v>0</v>
      </c>
      <c r="H3408" s="14" t="n">
        <f aca="false">IF(OR(Data_Clean!M3408="",Data_Clean!N3408=""),0,Data_Clean!M3408*Data_Clean!N3408/100)*Assumptions!$B$13*Assumptions!$B$11</f>
        <v>0</v>
      </c>
      <c r="I3408" s="14" t="n">
        <f aca="false">Data_Clean!O3408*4*Assumptions!$B$12</f>
        <v>0</v>
      </c>
      <c r="J3408" s="14" t="n">
        <f aca="false">SUM(B3408:I3408)</f>
        <v>2368.62073</v>
      </c>
      <c r="K3408" s="16" t="n">
        <f aca="false">IF(Data_Clean!P3408="","",Assumptions!$B$15*0.5^(Data_Clean!P3408/Assumptions!$B$20))</f>
        <v>24.3675718906871</v>
      </c>
      <c r="L3408" s="16" t="n">
        <f aca="false">Assumptions!$B$16*MIN(1,LN(1+Data_Clean!Q3408)/LN(1+Assumptions!$B$21))</f>
        <v>12.8906482631789</v>
      </c>
      <c r="M3408" s="16" t="n">
        <f aca="false">Assumptions!$B$17*(0.6*MIN(1,Data_Clean!R3408/Assumptions!$B$22)+0.4*IF(Data_Clean!S3408="",0,Data_Clean!S3408))</f>
        <v>9.294</v>
      </c>
      <c r="N3408" s="16" t="n">
        <f aca="false">Assumptions!$B$18*MIN(1,(Data_Clean!F3408-1)/Assumptions!$B$23)</f>
        <v>5</v>
      </c>
      <c r="O3408" s="16" t="n">
        <f aca="false">Assumptions!$B$19*(0.4*IF(Data_Clean!E3408="",0,MIN(1,Data_Clean!E3408/12/Assumptions!$B$24))+0.35*IF(Data_Clean!D3408="Y",1,0)+0.25*(1-MIN(Data_Clean!T3408,3)/3))/IF(Data_Clean!E3408="",0.6,1)</f>
        <v>4.5</v>
      </c>
      <c r="P3408" s="16" t="n">
        <f aca="false">SUM(K3408:O3408)/(Assumptions!$D$5-IF(K3408="",Assumptions!$B$15,0))*100</f>
        <v>56.052220153866</v>
      </c>
      <c r="Q3408" s="7" t="str">
        <f aca="false">IF(J3408&gt;=Assumptions!$B$26,"High",IF(J3408&gt;=Assumptions!$B$27,"Mid","Low"))</f>
        <v>High</v>
      </c>
      <c r="R3408" s="7" t="str">
        <f aca="false">IF(P3408&gt;=Assumptions!$B$28,"High",IF(P3408&gt;=Assumptions!$B$29,"Mid","Low"))</f>
        <v>Mid</v>
      </c>
      <c r="S3408" s="7" t="str">
        <f aca="false">INDEX(Assumptions!$B$33:$B$41,MATCH(Q3408&amp;"|"&amp;R3408,Assumptions!$A$33:$A$41,0))</f>
        <v>Established Core</v>
      </c>
      <c r="T3408" s="7" t="n">
        <f aca="false">IF(ISNUMBER(Data_Clean!V3408),J3408*Data_Clean!V3408,0)</f>
        <v>426.825455546</v>
      </c>
    </row>
    <row r="3409" customFormat="false" ht="15" hidden="false" customHeight="false" outlineLevel="0" collapsed="false">
      <c r="A3409" s="15" t="str">
        <f aca="false">Data_Clean!A3409</f>
        <v>CX103405</v>
      </c>
      <c r="B3409" s="14" t="n">
        <f aca="false">Data_Clean!G3409*Assumptions!$B$5</f>
        <v>20.07025</v>
      </c>
      <c r="C3409" s="14" t="n">
        <f aca="false">IF(Data_Clean!H3409="",0,Data_Clean!H3409)*Assumptions!$B$6</f>
        <v>54.4176</v>
      </c>
      <c r="D3409" s="14" t="n">
        <f aca="false">Data_Clean!I3409*Assumptions!$B$7</f>
        <v>0</v>
      </c>
      <c r="E3409" s="14" t="n">
        <f aca="false">Data_Clean!J3409*Assumptions!$B$8</f>
        <v>0</v>
      </c>
      <c r="F3409" s="14" t="n">
        <f aca="false">Data_Clean!K3409*Assumptions!$B$9</f>
        <v>0</v>
      </c>
      <c r="G3409" s="14" t="n">
        <f aca="false">Data_Clean!L3409*Assumptions!$B$10</f>
        <v>0</v>
      </c>
      <c r="H3409" s="14" t="n">
        <f aca="false">IF(OR(Data_Clean!M3409="",Data_Clean!N3409=""),0,Data_Clean!M3409*Data_Clean!N3409/100)*Assumptions!$B$13*Assumptions!$B$11</f>
        <v>0</v>
      </c>
      <c r="I3409" s="14" t="n">
        <f aca="false">Data_Clean!O3409*4*Assumptions!$B$12</f>
        <v>0</v>
      </c>
      <c r="J3409" s="14" t="n">
        <f aca="false">SUM(B3409:I3409)</f>
        <v>74.48785</v>
      </c>
      <c r="K3409" s="16" t="n">
        <f aca="false">IF(Data_Clean!P3409="","",Assumptions!$B$15*0.5^(Data_Clean!P3409/Assumptions!$B$20))</f>
        <v>24.9371368842836</v>
      </c>
      <c r="L3409" s="16" t="n">
        <f aca="false">Assumptions!$B$16*MIN(1,LN(1+Data_Clean!Q3409)/LN(1+Assumptions!$B$21))</f>
        <v>11.5625930527155</v>
      </c>
      <c r="M3409" s="16" t="n">
        <f aca="false">Assumptions!$B$17*(0.6*MIN(1,Data_Clean!R3409/Assumptions!$B$22)+0.4*IF(Data_Clean!S3409="",0,Data_Clean!S3409))</f>
        <v>9.462</v>
      </c>
      <c r="N3409" s="16" t="n">
        <f aca="false">Assumptions!$B$18*MIN(1,(Data_Clean!F3409-1)/Assumptions!$B$23)</f>
        <v>5</v>
      </c>
      <c r="O3409" s="16" t="n">
        <f aca="false">Assumptions!$B$19*(0.4*IF(Data_Clean!E3409="",0,MIN(1,Data_Clean!E3409/12/Assumptions!$B$24))+0.35*IF(Data_Clean!D3409="Y",1,0)+0.25*(1-MIN(Data_Clean!T3409,3)/3))/IF(Data_Clean!E3409="",0.6,1)</f>
        <v>4.5</v>
      </c>
      <c r="P3409" s="16" t="n">
        <f aca="false">SUM(K3409:O3409)/(Assumptions!$D$5-IF(K3409="",Assumptions!$B$15,0))*100</f>
        <v>55.4617299369992</v>
      </c>
      <c r="Q3409" s="7" t="str">
        <f aca="false">IF(J3409&gt;=Assumptions!$B$26,"High",IF(J3409&gt;=Assumptions!$B$27,"Mid","Low"))</f>
        <v>Low</v>
      </c>
      <c r="R3409" s="7" t="str">
        <f aca="false">IF(P3409&gt;=Assumptions!$B$28,"High",IF(P3409&gt;=Assumptions!$B$29,"Mid","Low"))</f>
        <v>Mid</v>
      </c>
      <c r="S3409" s="7" t="str">
        <f aca="false">INDEX(Assumptions!$B$33:$B$41,MATCH(Q3409&amp;"|"&amp;R3409,Assumptions!$A$33:$A$41,0))</f>
        <v>Light Touch</v>
      </c>
      <c r="T3409" s="7" t="n">
        <f aca="false">IF(ISNUMBER(Data_Clean!V3409),J3409*Data_Clean!V3409,0)</f>
        <v>7.2998093</v>
      </c>
    </row>
    <row r="3410" customFormat="false" ht="15" hidden="false" customHeight="false" outlineLevel="0" collapsed="false">
      <c r="A3410" s="15" t="str">
        <f aca="false">Data_Clean!A3410</f>
        <v>CX103406</v>
      </c>
      <c r="B3410" s="14" t="n">
        <f aca="false">Data_Clean!G3410*Assumptions!$B$5</f>
        <v>11.77825</v>
      </c>
      <c r="C3410" s="14" t="n">
        <f aca="false">IF(Data_Clean!H3410="",0,Data_Clean!H3410)*Assumptions!$B$6</f>
        <v>84.9126</v>
      </c>
      <c r="D3410" s="14" t="n">
        <f aca="false">Data_Clean!I3410*Assumptions!$B$7</f>
        <v>0</v>
      </c>
      <c r="E3410" s="14" t="n">
        <f aca="false">Data_Clean!J3410*Assumptions!$B$8</f>
        <v>369.298275</v>
      </c>
      <c r="F3410" s="14" t="n">
        <f aca="false">Data_Clean!K3410*Assumptions!$B$9</f>
        <v>0</v>
      </c>
      <c r="G3410" s="14" t="n">
        <f aca="false">Data_Clean!L3410*Assumptions!$B$10</f>
        <v>0</v>
      </c>
      <c r="H3410" s="14" t="n">
        <f aca="false">IF(OR(Data_Clean!M3410="",Data_Clean!N3410=""),0,Data_Clean!M3410*Data_Clean!N3410/100)*Assumptions!$B$13*Assumptions!$B$11</f>
        <v>0</v>
      </c>
      <c r="I3410" s="14" t="n">
        <f aca="false">Data_Clean!O3410*4*Assumptions!$B$12</f>
        <v>0</v>
      </c>
      <c r="J3410" s="14" t="n">
        <f aca="false">SUM(B3410:I3410)</f>
        <v>465.989125</v>
      </c>
      <c r="K3410" s="16" t="n">
        <f aca="false">IF(Data_Clean!P3410="","",Assumptions!$B$15*0.5^(Data_Clean!P3410/Assumptions!$B$20))</f>
        <v>20.2552491925229</v>
      </c>
      <c r="L3410" s="16" t="n">
        <f aca="false">Assumptions!$B$16*MIN(1,LN(1+Data_Clean!Q3410)/LN(1+Assumptions!$B$21))</f>
        <v>16.8608333887587</v>
      </c>
      <c r="M3410" s="16" t="n">
        <f aca="false">Assumptions!$B$17*(0.6*MIN(1,Data_Clean!R3410/Assumptions!$B$22)+0.4*IF(Data_Clean!S3410="",0,Data_Clean!S3410))</f>
        <v>9.366</v>
      </c>
      <c r="N3410" s="16" t="n">
        <f aca="false">Assumptions!$B$18*MIN(1,(Data_Clean!F3410-1)/Assumptions!$B$23)</f>
        <v>10</v>
      </c>
      <c r="O3410" s="16" t="n">
        <f aca="false">Assumptions!$B$19*(0.4*IF(Data_Clean!E3410="",0,MIN(1,Data_Clean!E3410/12/Assumptions!$B$24))+0.35*IF(Data_Clean!D3410="Y",1,0)+0.25*(1-MIN(Data_Clean!T3410,3)/3))/IF(Data_Clean!E3410="",0.6,1)</f>
        <v>15</v>
      </c>
      <c r="P3410" s="16" t="n">
        <f aca="false">SUM(K3410:O3410)/(Assumptions!$D$5-IF(K3410="",Assumptions!$B$15,0))*100</f>
        <v>71.4820825812816</v>
      </c>
      <c r="Q3410" s="7" t="str">
        <f aca="false">IF(J3410&gt;=Assumptions!$B$26,"High",IF(J3410&gt;=Assumptions!$B$27,"Mid","Low"))</f>
        <v>Mid</v>
      </c>
      <c r="R3410" s="7" t="str">
        <f aca="false">IF(P3410&gt;=Assumptions!$B$28,"High",IF(P3410&gt;=Assumptions!$B$29,"Mid","Low"))</f>
        <v>High</v>
      </c>
      <c r="S3410" s="7" t="str">
        <f aca="false">INDEX(Assumptions!$B$33:$B$41,MATCH(Q3410&amp;"|"&amp;R3410,Assumptions!$A$33:$A$41,0))</f>
        <v>Engaged Builders</v>
      </c>
      <c r="T3410" s="7" t="n">
        <f aca="false">IF(ISNUMBER(Data_Clean!V3410),J3410*Data_Clean!V3410,0)</f>
        <v>12.5351074625</v>
      </c>
    </row>
    <row r="3411" customFormat="false" ht="15" hidden="false" customHeight="false" outlineLevel="0" collapsed="false">
      <c r="A3411" s="15" t="str">
        <f aca="false">Data_Clean!A3411</f>
        <v>CX103407</v>
      </c>
      <c r="B3411" s="14" t="n">
        <f aca="false">Data_Clean!G3411*Assumptions!$B$5</f>
        <v>24.83625</v>
      </c>
      <c r="C3411" s="14" t="n">
        <f aca="false">IF(Data_Clean!H3411="",0,Data_Clean!H3411)*Assumptions!$B$6</f>
        <v>75.6624</v>
      </c>
      <c r="D3411" s="14" t="n">
        <f aca="false">Data_Clean!I3411*Assumptions!$B$7</f>
        <v>0</v>
      </c>
      <c r="E3411" s="14" t="n">
        <f aca="false">Data_Clean!J3411*Assumptions!$B$8</f>
        <v>0</v>
      </c>
      <c r="F3411" s="14" t="n">
        <f aca="false">Data_Clean!K3411*Assumptions!$B$9</f>
        <v>1455.3</v>
      </c>
      <c r="G3411" s="14" t="n">
        <f aca="false">Data_Clean!L3411*Assumptions!$B$10</f>
        <v>0</v>
      </c>
      <c r="H3411" s="14" t="n">
        <f aca="false">IF(OR(Data_Clean!M3411="",Data_Clean!N3411=""),0,Data_Clean!M3411*Data_Clean!N3411/100)*Assumptions!$B$13*Assumptions!$B$11</f>
        <v>0</v>
      </c>
      <c r="I3411" s="14" t="n">
        <f aca="false">Data_Clean!O3411*4*Assumptions!$B$12</f>
        <v>0</v>
      </c>
      <c r="J3411" s="14" t="n">
        <f aca="false">SUM(B3411:I3411)</f>
        <v>1555.79865</v>
      </c>
      <c r="K3411" s="16" t="n">
        <f aca="false">IF(Data_Clean!P3411="","",Assumptions!$B$15*0.5^(Data_Clean!P3411/Assumptions!$B$20))</f>
        <v>18.4671662001737</v>
      </c>
      <c r="L3411" s="16" t="n">
        <f aca="false">Assumptions!$B$16*MIN(1,LN(1+Data_Clean!Q3411)/LN(1+Assumptions!$B$21))</f>
        <v>6.7118774147124</v>
      </c>
      <c r="M3411" s="16" t="n">
        <f aca="false">Assumptions!$B$17*(0.6*MIN(1,Data_Clean!R3411/Assumptions!$B$22)+0.4*IF(Data_Clean!S3411="",0,Data_Clean!S3411))</f>
        <v>5.022</v>
      </c>
      <c r="N3411" s="16" t="n">
        <f aca="false">Assumptions!$B$18*MIN(1,(Data_Clean!F3411-1)/Assumptions!$B$23)</f>
        <v>10</v>
      </c>
      <c r="O3411" s="16" t="n">
        <f aca="false">Assumptions!$B$19*(0.4*IF(Data_Clean!E3411="",0,MIN(1,Data_Clean!E3411/12/Assumptions!$B$24))+0.35*IF(Data_Clean!D3411="Y",1,0)+0.25*(1-MIN(Data_Clean!T3411,3)/3))/IF(Data_Clean!E3411="",0.6,1)</f>
        <v>5.65</v>
      </c>
      <c r="P3411" s="16" t="n">
        <f aca="false">SUM(K3411:O3411)/(Assumptions!$D$5-IF(K3411="",Assumptions!$B$15,0))*100</f>
        <v>45.8510436148861</v>
      </c>
      <c r="Q3411" s="7" t="str">
        <f aca="false">IF(J3411&gt;=Assumptions!$B$26,"High",IF(J3411&gt;=Assumptions!$B$27,"Mid","Low"))</f>
        <v>High</v>
      </c>
      <c r="R3411" s="7" t="str">
        <f aca="false">IF(P3411&gt;=Assumptions!$B$28,"High",IF(P3411&gt;=Assumptions!$B$29,"Mid","Low"))</f>
        <v>Low</v>
      </c>
      <c r="S3411" s="7" t="str">
        <f aca="false">INDEX(Assumptions!$B$33:$B$41,MATCH(Q3411&amp;"|"&amp;R3411,Assumptions!$A$33:$A$41,0))</f>
        <v>Affluent Drifters</v>
      </c>
      <c r="T3411" s="7" t="n">
        <f aca="false">IF(ISNUMBER(Data_Clean!V3411),J3411*Data_Clean!V3411,0)</f>
        <v>247.838724945</v>
      </c>
    </row>
    <row r="3412" customFormat="false" ht="15" hidden="false" customHeight="false" outlineLevel="0" collapsed="false">
      <c r="A3412" s="15" t="str">
        <f aca="false">Data_Clean!A3412</f>
        <v>CX103408</v>
      </c>
      <c r="B3412" s="14" t="n">
        <f aca="false">Data_Clean!G3412*Assumptions!$B$5</f>
        <v>399.128</v>
      </c>
      <c r="C3412" s="14" t="n">
        <f aca="false">IF(Data_Clean!H3412="",0,Data_Clean!H3412)*Assumptions!$B$6</f>
        <v>1281.40428</v>
      </c>
      <c r="D3412" s="14" t="n">
        <f aca="false">Data_Clean!I3412*Assumptions!$B$7</f>
        <v>0</v>
      </c>
      <c r="E3412" s="14" t="n">
        <f aca="false">Data_Clean!J3412*Assumptions!$B$8</f>
        <v>0</v>
      </c>
      <c r="F3412" s="14" t="n">
        <f aca="false">Data_Clean!K3412*Assumptions!$B$9</f>
        <v>0</v>
      </c>
      <c r="G3412" s="14" t="n">
        <f aca="false">Data_Clean!L3412*Assumptions!$B$10</f>
        <v>0</v>
      </c>
      <c r="H3412" s="14" t="n">
        <f aca="false">IF(OR(Data_Clean!M3412="",Data_Clean!N3412=""),0,Data_Clean!M3412*Data_Clean!N3412/100)*Assumptions!$B$13*Assumptions!$B$11</f>
        <v>628.044</v>
      </c>
      <c r="I3412" s="14" t="n">
        <f aca="false">Data_Clean!O3412*4*Assumptions!$B$12</f>
        <v>88.2408</v>
      </c>
      <c r="J3412" s="14" t="n">
        <f aca="false">SUM(B3412:I3412)</f>
        <v>2396.81708</v>
      </c>
      <c r="K3412" s="16" t="n">
        <f aca="false">IF(Data_Clean!P3412="","",Assumptions!$B$15*0.5^(Data_Clean!P3412/Assumptions!$B$20))</f>
        <v>15.7094118423094</v>
      </c>
      <c r="L3412" s="16" t="n">
        <f aca="false">Assumptions!$B$16*MIN(1,LN(1+Data_Clean!Q3412)/LN(1+Assumptions!$B$21))</f>
        <v>16.5574033136099</v>
      </c>
      <c r="M3412" s="16" t="n">
        <f aca="false">Assumptions!$B$17*(0.6*MIN(1,Data_Clean!R3412/Assumptions!$B$22)+0.4*IF(Data_Clean!S3412="",0,Data_Clean!S3412))</f>
        <v>13.068</v>
      </c>
      <c r="N3412" s="16" t="n">
        <f aca="false">Assumptions!$B$18*MIN(1,(Data_Clean!F3412-1)/Assumptions!$B$23)</f>
        <v>10</v>
      </c>
      <c r="O3412" s="16" t="n">
        <f aca="false">Assumptions!$B$19*(0.4*IF(Data_Clean!E3412="",0,MIN(1,Data_Clean!E3412/12/Assumptions!$B$24))+0.35*IF(Data_Clean!D3412="Y",1,0)+0.25*(1-MIN(Data_Clean!T3412,3)/3))/IF(Data_Clean!E3412="",0.6,1)</f>
        <v>14.5</v>
      </c>
      <c r="P3412" s="16" t="n">
        <f aca="false">SUM(K3412:O3412)/(Assumptions!$D$5-IF(K3412="",Assumptions!$B$15,0))*100</f>
        <v>69.8348151559193</v>
      </c>
      <c r="Q3412" s="7" t="str">
        <f aca="false">IF(J3412&gt;=Assumptions!$B$26,"High",IF(J3412&gt;=Assumptions!$B$27,"Mid","Low"))</f>
        <v>High</v>
      </c>
      <c r="R3412" s="7" t="str">
        <f aca="false">IF(P3412&gt;=Assumptions!$B$28,"High",IF(P3412&gt;=Assumptions!$B$29,"Mid","Low"))</f>
        <v>Mid</v>
      </c>
      <c r="S3412" s="7" t="str">
        <f aca="false">INDEX(Assumptions!$B$33:$B$41,MATCH(Q3412&amp;"|"&amp;R3412,Assumptions!$A$33:$A$41,0))</f>
        <v>Established Core</v>
      </c>
      <c r="T3412" s="7" t="n">
        <f aca="false">IF(ISNUMBER(Data_Clean!V3412),J3412*Data_Clean!V3412,0)</f>
        <v>57.763291628</v>
      </c>
    </row>
    <row r="3413" customFormat="false" ht="15" hidden="false" customHeight="false" outlineLevel="0" collapsed="false">
      <c r="A3413" s="15" t="str">
        <f aca="false">Data_Clean!A3413</f>
        <v>CX103409</v>
      </c>
      <c r="B3413" s="14" t="n">
        <f aca="false">Data_Clean!G3413*Assumptions!$B$5</f>
        <v>178.8885</v>
      </c>
      <c r="C3413" s="14" t="n">
        <f aca="false">IF(Data_Clean!H3413="",0,Data_Clean!H3413)*Assumptions!$B$6</f>
        <v>0</v>
      </c>
      <c r="D3413" s="14" t="n">
        <f aca="false">Data_Clean!I3413*Assumptions!$B$7</f>
        <v>0</v>
      </c>
      <c r="E3413" s="14" t="n">
        <f aca="false">Data_Clean!J3413*Assumptions!$B$8</f>
        <v>0</v>
      </c>
      <c r="F3413" s="14" t="n">
        <f aca="false">Data_Clean!K3413*Assumptions!$B$9</f>
        <v>0</v>
      </c>
      <c r="G3413" s="14" t="n">
        <f aca="false">Data_Clean!L3413*Assumptions!$B$10</f>
        <v>0</v>
      </c>
      <c r="H3413" s="14" t="n">
        <f aca="false">IF(OR(Data_Clean!M3413="",Data_Clean!N3413=""),0,Data_Clean!M3413*Data_Clean!N3413/100)*Assumptions!$B$13*Assumptions!$B$11</f>
        <v>0</v>
      </c>
      <c r="I3413" s="14" t="n">
        <f aca="false">Data_Clean!O3413*4*Assumptions!$B$12</f>
        <v>0</v>
      </c>
      <c r="J3413" s="14" t="n">
        <f aca="false">SUM(B3413:I3413)</f>
        <v>178.8885</v>
      </c>
      <c r="K3413" s="16" t="n">
        <f aca="false">IF(Data_Clean!P3413="","",Assumptions!$B$15*0.5^(Data_Clean!P3413/Assumptions!$B$20))</f>
        <v>6.23428422107091</v>
      </c>
      <c r="L3413" s="16" t="n">
        <f aca="false">Assumptions!$B$16*MIN(1,LN(1+Data_Clean!Q3413)/LN(1+Assumptions!$B$21))</f>
        <v>5.78129652635776</v>
      </c>
      <c r="M3413" s="16" t="n">
        <f aca="false">Assumptions!$B$17*(0.6*MIN(1,Data_Clean!R3413/Assumptions!$B$22)+0.4*IF(Data_Clean!S3413="",0,Data_Clean!S3413))</f>
        <v>9.6</v>
      </c>
      <c r="N3413" s="16" t="n">
        <f aca="false">Assumptions!$B$18*MIN(1,(Data_Clean!F3413-1)/Assumptions!$B$23)</f>
        <v>0</v>
      </c>
      <c r="O3413" s="16" t="n">
        <f aca="false">Assumptions!$B$19*(0.4*IF(Data_Clean!E3413="",0,MIN(1,Data_Clean!E3413/12/Assumptions!$B$24))+0.35*IF(Data_Clean!D3413="Y",1,0)+0.25*(1-MIN(Data_Clean!T3413,3)/3))/IF(Data_Clean!E3413="",0.6,1)</f>
        <v>5.35</v>
      </c>
      <c r="P3413" s="16" t="n">
        <f aca="false">SUM(K3413:O3413)/(Assumptions!$D$5-IF(K3413="",Assumptions!$B$15,0))*100</f>
        <v>26.9655807474287</v>
      </c>
      <c r="Q3413" s="7" t="str">
        <f aca="false">IF(J3413&gt;=Assumptions!$B$26,"High",IF(J3413&gt;=Assumptions!$B$27,"Mid","Low"))</f>
        <v>Low</v>
      </c>
      <c r="R3413" s="7" t="str">
        <f aca="false">IF(P3413&gt;=Assumptions!$B$28,"High",IF(P3413&gt;=Assumptions!$B$29,"Mid","Low"))</f>
        <v>Low</v>
      </c>
      <c r="S3413" s="7" t="str">
        <f aca="false">INDEX(Assumptions!$B$33:$B$41,MATCH(Q3413&amp;"|"&amp;R3413,Assumptions!$A$33:$A$41,0))</f>
        <v>Dormant &amp; Low Value</v>
      </c>
      <c r="T3413" s="7" t="n">
        <f aca="false">IF(ISNUMBER(Data_Clean!V3413),J3413*Data_Clean!V3413,0)</f>
        <v>37.19091915</v>
      </c>
    </row>
    <row r="3414" customFormat="false" ht="15" hidden="false" customHeight="false" outlineLevel="0" collapsed="false">
      <c r="A3414" s="15" t="str">
        <f aca="false">Data_Clean!A3414</f>
        <v>CX103410</v>
      </c>
      <c r="B3414" s="14" t="n">
        <f aca="false">Data_Clean!G3414*Assumptions!$B$5</f>
        <v>124.45725</v>
      </c>
      <c r="C3414" s="14" t="n">
        <f aca="false">IF(Data_Clean!H3414="",0,Data_Clean!H3414)*Assumptions!$B$6</f>
        <v>0</v>
      </c>
      <c r="D3414" s="14" t="n">
        <f aca="false">Data_Clean!I3414*Assumptions!$B$7</f>
        <v>0</v>
      </c>
      <c r="E3414" s="14" t="n">
        <f aca="false">Data_Clean!J3414*Assumptions!$B$8</f>
        <v>389.2293</v>
      </c>
      <c r="F3414" s="14" t="n">
        <f aca="false">Data_Clean!K3414*Assumptions!$B$9</f>
        <v>0</v>
      </c>
      <c r="G3414" s="14" t="n">
        <f aca="false">Data_Clean!L3414*Assumptions!$B$10</f>
        <v>0</v>
      </c>
      <c r="H3414" s="14" t="n">
        <f aca="false">IF(OR(Data_Clean!M3414="",Data_Clean!N3414=""),0,Data_Clean!M3414*Data_Clean!N3414/100)*Assumptions!$B$13*Assumptions!$B$11</f>
        <v>0</v>
      </c>
      <c r="I3414" s="14" t="n">
        <f aca="false">Data_Clean!O3414*4*Assumptions!$B$12</f>
        <v>0</v>
      </c>
      <c r="J3414" s="14" t="n">
        <f aca="false">SUM(B3414:I3414)</f>
        <v>513.68655</v>
      </c>
      <c r="K3414" s="16" t="n">
        <f aca="false">IF(Data_Clean!P3414="","",Assumptions!$B$15*0.5^(Data_Clean!P3414/Assumptions!$B$20))</f>
        <v>26.7269615442102</v>
      </c>
      <c r="L3414" s="16" t="n">
        <f aca="false">Assumptions!$B$16*MIN(1,LN(1+Data_Clean!Q3414)/LN(1+Assumptions!$B$21))</f>
        <v>12.4931739410702</v>
      </c>
      <c r="M3414" s="16" t="n">
        <f aca="false">Assumptions!$B$17*(0.6*MIN(1,Data_Clean!R3414/Assumptions!$B$22)+0.4*IF(Data_Clean!S3414="",0,Data_Clean!S3414))</f>
        <v>4.362</v>
      </c>
      <c r="N3414" s="16" t="n">
        <f aca="false">Assumptions!$B$18*MIN(1,(Data_Clean!F3414-1)/Assumptions!$B$23)</f>
        <v>5</v>
      </c>
      <c r="O3414" s="16" t="n">
        <f aca="false">Assumptions!$B$19*(0.4*IF(Data_Clean!E3414="",0,MIN(1,Data_Clean!E3414/12/Assumptions!$B$24))+0.35*IF(Data_Clean!D3414="Y",1,0)+0.25*(1-MIN(Data_Clean!T3414,3)/3))/IF(Data_Clean!E3414="",0.6,1)</f>
        <v>6.25</v>
      </c>
      <c r="P3414" s="16" t="n">
        <f aca="false">SUM(K3414:O3414)/(Assumptions!$D$5-IF(K3414="",Assumptions!$B$15,0))*100</f>
        <v>54.8321354852803</v>
      </c>
      <c r="Q3414" s="7" t="str">
        <f aca="false">IF(J3414&gt;=Assumptions!$B$26,"High",IF(J3414&gt;=Assumptions!$B$27,"Mid","Low"))</f>
        <v>Mid</v>
      </c>
      <c r="R3414" s="7" t="str">
        <f aca="false">IF(P3414&gt;=Assumptions!$B$28,"High",IF(P3414&gt;=Assumptions!$B$29,"Mid","Low"))</f>
        <v>Mid</v>
      </c>
      <c r="S3414" s="7" t="str">
        <f aca="false">INDEX(Assumptions!$B$33:$B$41,MATCH(Q3414&amp;"|"&amp;R3414,Assumptions!$A$33:$A$41,0))</f>
        <v>Established Core</v>
      </c>
      <c r="T3414" s="7" t="n">
        <f aca="false">IF(ISNUMBER(Data_Clean!V3414),J3414*Data_Clean!V3414,0)</f>
        <v>61.02596214</v>
      </c>
    </row>
    <row r="3415" customFormat="false" ht="15" hidden="false" customHeight="false" outlineLevel="0" collapsed="false">
      <c r="A3415" s="15" t="str">
        <f aca="false">Data_Clean!A3415</f>
        <v>CX103411</v>
      </c>
      <c r="B3415" s="14" t="n">
        <f aca="false">Data_Clean!G3415*Assumptions!$B$5</f>
        <v>226.964</v>
      </c>
      <c r="C3415" s="14" t="n">
        <f aca="false">IF(Data_Clean!H3415="",0,Data_Clean!H3415)*Assumptions!$B$6</f>
        <v>0</v>
      </c>
      <c r="D3415" s="14" t="n">
        <f aca="false">Data_Clean!I3415*Assumptions!$B$7</f>
        <v>1764</v>
      </c>
      <c r="E3415" s="14" t="n">
        <f aca="false">Data_Clean!J3415*Assumptions!$B$8</f>
        <v>0</v>
      </c>
      <c r="F3415" s="14" t="n">
        <f aca="false">Data_Clean!K3415*Assumptions!$B$9</f>
        <v>4482.5</v>
      </c>
      <c r="G3415" s="14" t="n">
        <f aca="false">Data_Clean!L3415*Assumptions!$B$10</f>
        <v>0</v>
      </c>
      <c r="H3415" s="14" t="n">
        <f aca="false">IF(OR(Data_Clean!M3415="",Data_Clean!N3415=""),0,Data_Clean!M3415*Data_Clean!N3415/100)*Assumptions!$B$13*Assumptions!$B$11</f>
        <v>1406.532</v>
      </c>
      <c r="I3415" s="14" t="n">
        <f aca="false">Data_Clean!O3415*4*Assumptions!$B$12</f>
        <v>286.54944</v>
      </c>
      <c r="J3415" s="14" t="n">
        <f aca="false">SUM(B3415:I3415)</f>
        <v>8166.54544</v>
      </c>
      <c r="K3415" s="16" t="n">
        <f aca="false">IF(Data_Clean!P3415="","",Assumptions!$B$15*0.5^(Data_Clean!P3415/Assumptions!$B$20))</f>
        <v>29.3147990530274</v>
      </c>
      <c r="L3415" s="16" t="n">
        <f aca="false">Assumptions!$B$16*MIN(1,LN(1+Data_Clean!Q3415)/LN(1+Assumptions!$B$21))</f>
        <v>17.278213829399</v>
      </c>
      <c r="M3415" s="16" t="n">
        <f aca="false">Assumptions!$B$17*(0.6*MIN(1,Data_Clean!R3415/Assumptions!$B$22)+0.4*IF(Data_Clean!S3415="",0,Data_Clean!S3415))</f>
        <v>12.468</v>
      </c>
      <c r="N3415" s="16" t="n">
        <f aca="false">Assumptions!$B$18*MIN(1,(Data_Clean!F3415-1)/Assumptions!$B$23)</f>
        <v>15</v>
      </c>
      <c r="O3415" s="16" t="n">
        <f aca="false">Assumptions!$B$19*(0.4*IF(Data_Clean!E3415="",0,MIN(1,Data_Clean!E3415/12/Assumptions!$B$24))+0.35*IF(Data_Clean!D3415="Y",1,0)+0.25*(1-MIN(Data_Clean!T3415,3)/3))/IF(Data_Clean!E3415="",0.6,1)</f>
        <v>15</v>
      </c>
      <c r="P3415" s="16" t="n">
        <f aca="false">SUM(K3415:O3415)/(Assumptions!$D$5-IF(K3415="",Assumptions!$B$15,0))*100</f>
        <v>89.0610128824264</v>
      </c>
      <c r="Q3415" s="7" t="str">
        <f aca="false">IF(J3415&gt;=Assumptions!$B$26,"High",IF(J3415&gt;=Assumptions!$B$27,"Mid","Low"))</f>
        <v>High</v>
      </c>
      <c r="R3415" s="7" t="str">
        <f aca="false">IF(P3415&gt;=Assumptions!$B$28,"High",IF(P3415&gt;=Assumptions!$B$29,"Mid","Low"))</f>
        <v>High</v>
      </c>
      <c r="S3415" s="7" t="str">
        <f aca="false">INDEX(Assumptions!$B$33:$B$41,MATCH(Q3415&amp;"|"&amp;R3415,Assumptions!$A$33:$A$41,0))</f>
        <v>Premier Advocates</v>
      </c>
      <c r="T3415" s="7" t="n">
        <f aca="false">IF(ISNUMBER(Data_Clean!V3415),J3415*Data_Clean!V3415,0)</f>
        <v>131.481381584</v>
      </c>
    </row>
    <row r="3416" customFormat="false" ht="15" hidden="false" customHeight="false" outlineLevel="0" collapsed="false">
      <c r="A3416" s="15" t="str">
        <f aca="false">Data_Clean!A3416</f>
        <v>CX103412</v>
      </c>
      <c r="B3416" s="14" t="n">
        <f aca="false">Data_Clean!G3416*Assumptions!$B$5</f>
        <v>36.07675</v>
      </c>
      <c r="C3416" s="14" t="n">
        <f aca="false">IF(Data_Clean!H3416="",0,Data_Clean!H3416)*Assumptions!$B$6</f>
        <v>0</v>
      </c>
      <c r="D3416" s="14" t="n">
        <f aca="false">Data_Clean!I3416*Assumptions!$B$7</f>
        <v>82.4</v>
      </c>
      <c r="E3416" s="14" t="n">
        <f aca="false">Data_Clean!J3416*Assumptions!$B$8</f>
        <v>0</v>
      </c>
      <c r="F3416" s="14" t="n">
        <f aca="false">Data_Clean!K3416*Assumptions!$B$9</f>
        <v>0</v>
      </c>
      <c r="G3416" s="14" t="n">
        <f aca="false">Data_Clean!L3416*Assumptions!$B$10</f>
        <v>1138.05</v>
      </c>
      <c r="H3416" s="14" t="n">
        <f aca="false">IF(OR(Data_Clean!M3416="",Data_Clean!N3416=""),0,Data_Clean!M3416*Data_Clean!N3416/100)*Assumptions!$B$13*Assumptions!$B$11</f>
        <v>0</v>
      </c>
      <c r="I3416" s="14" t="n">
        <f aca="false">Data_Clean!O3416*4*Assumptions!$B$12</f>
        <v>0</v>
      </c>
      <c r="J3416" s="14" t="n">
        <f aca="false">SUM(B3416:I3416)</f>
        <v>1256.52675</v>
      </c>
      <c r="K3416" s="16" t="n">
        <f aca="false">IF(Data_Clean!P3416="","",Assumptions!$B$15*0.5^(Data_Clean!P3416/Assumptions!$B$20))</f>
        <v>27.9909897461042</v>
      </c>
      <c r="L3416" s="16" t="n">
        <f aca="false">Assumptions!$B$16*MIN(1,LN(1+Data_Clean!Q3416)/LN(1+Assumptions!$B$21))</f>
        <v>10.6966696442427</v>
      </c>
      <c r="M3416" s="16" t="n">
        <f aca="false">Assumptions!$B$17*(0.6*MIN(1,Data_Clean!R3416/Assumptions!$B$22)+0.4*IF(Data_Clean!S3416="",0,Data_Clean!S3416))</f>
        <v>1.032</v>
      </c>
      <c r="N3416" s="16" t="n">
        <f aca="false">Assumptions!$B$18*MIN(1,(Data_Clean!F3416-1)/Assumptions!$B$23)</f>
        <v>10</v>
      </c>
      <c r="O3416" s="16" t="n">
        <f aca="false">Assumptions!$B$19*(0.4*IF(Data_Clean!E3416="",0,MIN(1,Data_Clean!E3416/12/Assumptions!$B$24))+0.35*IF(Data_Clean!D3416="Y",1,0)+0.25*(1-MIN(Data_Clean!T3416,3)/3))/IF(Data_Clean!E3416="",0.6,1)</f>
        <v>15</v>
      </c>
      <c r="P3416" s="16" t="n">
        <f aca="false">SUM(K3416:O3416)/(Assumptions!$D$5-IF(K3416="",Assumptions!$B$15,0))*100</f>
        <v>64.7196593903469</v>
      </c>
      <c r="Q3416" s="7" t="str">
        <f aca="false">IF(J3416&gt;=Assumptions!$B$26,"High",IF(J3416&gt;=Assumptions!$B$27,"Mid","Low"))</f>
        <v>Mid</v>
      </c>
      <c r="R3416" s="7" t="str">
        <f aca="false">IF(P3416&gt;=Assumptions!$B$28,"High",IF(P3416&gt;=Assumptions!$B$29,"Mid","Low"))</f>
        <v>Mid</v>
      </c>
      <c r="S3416" s="7" t="str">
        <f aca="false">INDEX(Assumptions!$B$33:$B$41,MATCH(Q3416&amp;"|"&amp;R3416,Assumptions!$A$33:$A$41,0))</f>
        <v>Established Core</v>
      </c>
      <c r="T3416" s="7" t="n">
        <f aca="false">IF(ISNUMBER(Data_Clean!V3416),J3416*Data_Clean!V3416,0)</f>
        <v>45.863226375</v>
      </c>
    </row>
    <row r="3417" customFormat="false" ht="15" hidden="false" customHeight="false" outlineLevel="0" collapsed="false">
      <c r="A3417" s="15" t="str">
        <f aca="false">Data_Clean!A3417</f>
        <v>CX103413</v>
      </c>
      <c r="B3417" s="14" t="n">
        <f aca="false">Data_Clean!G3417*Assumptions!$B$5</f>
        <v>18.552</v>
      </c>
      <c r="C3417" s="14" t="n">
        <f aca="false">IF(Data_Clean!H3417="",0,Data_Clean!H3417)*Assumptions!$B$6</f>
        <v>0</v>
      </c>
      <c r="D3417" s="14" t="n">
        <f aca="false">Data_Clean!I3417*Assumptions!$B$7</f>
        <v>0</v>
      </c>
      <c r="E3417" s="14" t="n">
        <f aca="false">Data_Clean!J3417*Assumptions!$B$8</f>
        <v>0</v>
      </c>
      <c r="F3417" s="14" t="n">
        <f aca="false">Data_Clean!K3417*Assumptions!$B$9</f>
        <v>0</v>
      </c>
      <c r="G3417" s="14" t="n">
        <f aca="false">Data_Clean!L3417*Assumptions!$B$10</f>
        <v>0</v>
      </c>
      <c r="H3417" s="14" t="n">
        <f aca="false">IF(OR(Data_Clean!M3417="",Data_Clean!N3417=""),0,Data_Clean!M3417*Data_Clean!N3417/100)*Assumptions!$B$13*Assumptions!$B$11</f>
        <v>0</v>
      </c>
      <c r="I3417" s="14" t="n">
        <f aca="false">Data_Clean!O3417*4*Assumptions!$B$12</f>
        <v>0</v>
      </c>
      <c r="J3417" s="14" t="n">
        <f aca="false">SUM(B3417:I3417)</f>
        <v>18.552</v>
      </c>
      <c r="K3417" s="16" t="n">
        <f aca="false">IF(Data_Clean!P3417="","",Assumptions!$B$15*0.5^(Data_Clean!P3417/Assumptions!$B$20))</f>
        <v>0.00311523618512276</v>
      </c>
      <c r="L3417" s="16" t="n">
        <f aca="false">Assumptions!$B$16*MIN(1,LN(1+Data_Clean!Q3417)/LN(1+Assumptions!$B$21))</f>
        <v>0</v>
      </c>
      <c r="M3417" s="16" t="n">
        <f aca="false">Assumptions!$B$17*(0.6*MIN(1,Data_Clean!R3417/Assumptions!$B$22)+0.4*IF(Data_Clean!S3417="",0,Data_Clean!S3417))</f>
        <v>0</v>
      </c>
      <c r="N3417" s="16" t="n">
        <f aca="false">Assumptions!$B$18*MIN(1,(Data_Clean!F3417-1)/Assumptions!$B$23)</f>
        <v>0</v>
      </c>
      <c r="O3417" s="16" t="n">
        <f aca="false">Assumptions!$B$19*(0.4*IF(Data_Clean!E3417="",0,MIN(1,Data_Clean!E3417/12/Assumptions!$B$24))+0.35*IF(Data_Clean!D3417="Y",1,0)+0.25*(1-MIN(Data_Clean!T3417,3)/3))/IF(Data_Clean!E3417="",0.6,1)</f>
        <v>9.75</v>
      </c>
      <c r="P3417" s="16" t="n">
        <f aca="false">SUM(K3417:O3417)/(Assumptions!$D$5-IF(K3417="",Assumptions!$B$15,0))*100</f>
        <v>9.75311523618512</v>
      </c>
      <c r="Q3417" s="7" t="str">
        <f aca="false">IF(J3417&gt;=Assumptions!$B$26,"High",IF(J3417&gt;=Assumptions!$B$27,"Mid","Low"))</f>
        <v>Low</v>
      </c>
      <c r="R3417" s="7" t="str">
        <f aca="false">IF(P3417&gt;=Assumptions!$B$28,"High",IF(P3417&gt;=Assumptions!$B$29,"Mid","Low"))</f>
        <v>Low</v>
      </c>
      <c r="S3417" s="7" t="str">
        <f aca="false">INDEX(Assumptions!$B$33:$B$41,MATCH(Q3417&amp;"|"&amp;R3417,Assumptions!$A$33:$A$41,0))</f>
        <v>Dormant &amp; Low Value</v>
      </c>
      <c r="T3417" s="7" t="n">
        <f aca="false">IF(ISNUMBER(Data_Clean!V3417),J3417*Data_Clean!V3417,0)</f>
        <v>4.82352</v>
      </c>
    </row>
    <row r="3418" customFormat="false" ht="15" hidden="false" customHeight="false" outlineLevel="0" collapsed="false">
      <c r="A3418" s="15" t="str">
        <f aca="false">Data_Clean!A3418</f>
        <v>CX103414</v>
      </c>
      <c r="B3418" s="14" t="n">
        <f aca="false">Data_Clean!G3418*Assumptions!$B$5</f>
        <v>128.254</v>
      </c>
      <c r="C3418" s="14" t="n">
        <f aca="false">IF(Data_Clean!H3418="",0,Data_Clean!H3418)*Assumptions!$B$6</f>
        <v>50.46312</v>
      </c>
      <c r="D3418" s="14" t="n">
        <f aca="false">Data_Clean!I3418*Assumptions!$B$7</f>
        <v>0</v>
      </c>
      <c r="E3418" s="14" t="n">
        <f aca="false">Data_Clean!J3418*Assumptions!$B$8</f>
        <v>0</v>
      </c>
      <c r="F3418" s="14" t="n">
        <f aca="false">Data_Clean!K3418*Assumptions!$B$9</f>
        <v>0</v>
      </c>
      <c r="G3418" s="14" t="n">
        <f aca="false">Data_Clean!L3418*Assumptions!$B$10</f>
        <v>0</v>
      </c>
      <c r="H3418" s="14" t="n">
        <f aca="false">IF(OR(Data_Clean!M3418="",Data_Clean!N3418=""),0,Data_Clean!M3418*Data_Clean!N3418/100)*Assumptions!$B$13*Assumptions!$B$11</f>
        <v>211.41</v>
      </c>
      <c r="I3418" s="14" t="n">
        <f aca="false">Data_Clean!O3418*4*Assumptions!$B$12</f>
        <v>0</v>
      </c>
      <c r="J3418" s="14" t="n">
        <f aca="false">SUM(B3418:I3418)</f>
        <v>390.12712</v>
      </c>
      <c r="K3418" s="16" t="n">
        <f aca="false">IF(Data_Clean!P3418="","",Assumptions!$B$15*0.5^(Data_Clean!P3418/Assumptions!$B$20))</f>
        <v>2.41756932832421</v>
      </c>
      <c r="L3418" s="16" t="n">
        <f aca="false">Assumptions!$B$16*MIN(1,LN(1+Data_Clean!Q3418)/LN(1+Assumptions!$B$21))</f>
        <v>0</v>
      </c>
      <c r="M3418" s="16" t="n">
        <f aca="false">Assumptions!$B$17*(0.6*MIN(1,Data_Clean!R3418/Assumptions!$B$22)+0.4*IF(Data_Clean!S3418="",0,Data_Clean!S3418))</f>
        <v>1.35</v>
      </c>
      <c r="N3418" s="16" t="n">
        <f aca="false">Assumptions!$B$18*MIN(1,(Data_Clean!F3418-1)/Assumptions!$B$23)</f>
        <v>10</v>
      </c>
      <c r="O3418" s="16" t="n">
        <f aca="false">Assumptions!$B$19*(0.4*IF(Data_Clean!E3418="",0,MIN(1,Data_Clean!E3418/12/Assumptions!$B$24))+0.35*IF(Data_Clean!D3418="Y",1,0)+0.25*(1-MIN(Data_Clean!T3418,3)/3))/IF(Data_Clean!E3418="",0.6,1)</f>
        <v>11.5</v>
      </c>
      <c r="P3418" s="16" t="n">
        <f aca="false">SUM(K3418:O3418)/(Assumptions!$D$5-IF(K3418="",Assumptions!$B$15,0))*100</f>
        <v>25.2675693283242</v>
      </c>
      <c r="Q3418" s="7" t="str">
        <f aca="false">IF(J3418&gt;=Assumptions!$B$26,"High",IF(J3418&gt;=Assumptions!$B$27,"Mid","Low"))</f>
        <v>Low</v>
      </c>
      <c r="R3418" s="7" t="str">
        <f aca="false">IF(P3418&gt;=Assumptions!$B$28,"High",IF(P3418&gt;=Assumptions!$B$29,"Mid","Low"))</f>
        <v>Low</v>
      </c>
      <c r="S3418" s="7" t="str">
        <f aca="false">INDEX(Assumptions!$B$33:$B$41,MATCH(Q3418&amp;"|"&amp;R3418,Assumptions!$A$33:$A$41,0))</f>
        <v>Dormant &amp; Low Value</v>
      </c>
      <c r="T3418" s="7" t="n">
        <f aca="false">IF(ISNUMBER(Data_Clean!V3418),J3418*Data_Clean!V3418,0)</f>
        <v>58.831169696</v>
      </c>
    </row>
    <row r="3419" customFormat="false" ht="15" hidden="false" customHeight="false" outlineLevel="0" collapsed="false">
      <c r="A3419" s="15" t="str">
        <f aca="false">Data_Clean!A3419</f>
        <v>CX103415</v>
      </c>
      <c r="B3419" s="14" t="n">
        <f aca="false">Data_Clean!G3419*Assumptions!$B$5</f>
        <v>89.632</v>
      </c>
      <c r="C3419" s="14" t="n">
        <f aca="false">IF(Data_Clean!H3419="",0,Data_Clean!H3419)*Assumptions!$B$6</f>
        <v>386.87964</v>
      </c>
      <c r="D3419" s="14" t="n">
        <f aca="false">Data_Clean!I3419*Assumptions!$B$7</f>
        <v>0</v>
      </c>
      <c r="E3419" s="14" t="n">
        <f aca="false">Data_Clean!J3419*Assumptions!$B$8</f>
        <v>0</v>
      </c>
      <c r="F3419" s="14" t="n">
        <f aca="false">Data_Clean!K3419*Assumptions!$B$9</f>
        <v>3115.2</v>
      </c>
      <c r="G3419" s="14" t="n">
        <f aca="false">Data_Clean!L3419*Assumptions!$B$10</f>
        <v>0</v>
      </c>
      <c r="H3419" s="14" t="n">
        <f aca="false">IF(OR(Data_Clean!M3419="",Data_Clean!N3419=""),0,Data_Clean!M3419*Data_Clean!N3419/100)*Assumptions!$B$13*Assumptions!$B$11</f>
        <v>313.596</v>
      </c>
      <c r="I3419" s="14" t="n">
        <f aca="false">Data_Clean!O3419*4*Assumptions!$B$12</f>
        <v>17.45904</v>
      </c>
      <c r="J3419" s="14" t="n">
        <f aca="false">SUM(B3419:I3419)</f>
        <v>3922.76668</v>
      </c>
      <c r="K3419" s="16" t="n">
        <f aca="false">IF(Data_Clean!P3419="","",Assumptions!$B$15*0.5^(Data_Clean!P3419/Assumptions!$B$20))</f>
        <v>17.6332185942541</v>
      </c>
      <c r="L3419" s="16" t="n">
        <f aca="false">Assumptions!$B$16*MIN(1,LN(1+Data_Clean!Q3419)/LN(1+Assumptions!$B$21))</f>
        <v>15.2782387441559</v>
      </c>
      <c r="M3419" s="16" t="n">
        <f aca="false">Assumptions!$B$17*(0.6*MIN(1,Data_Clean!R3419/Assumptions!$B$22)+0.4*IF(Data_Clean!S3419="",0,Data_Clean!S3419))</f>
        <v>7.404</v>
      </c>
      <c r="N3419" s="16" t="n">
        <f aca="false">Assumptions!$B$18*MIN(1,(Data_Clean!F3419-1)/Assumptions!$B$23)</f>
        <v>15</v>
      </c>
      <c r="O3419" s="16" t="n">
        <f aca="false">Assumptions!$B$19*(0.4*IF(Data_Clean!E3419="",0,MIN(1,Data_Clean!E3419/12/Assumptions!$B$24))+0.35*IF(Data_Clean!D3419="Y",1,0)+0.25*(1-MIN(Data_Clean!T3419,3)/3))/IF(Data_Clean!E3419="",0.6,1)</f>
        <v>15</v>
      </c>
      <c r="P3419" s="16" t="n">
        <f aca="false">SUM(K3419:O3419)/(Assumptions!$D$5-IF(K3419="",Assumptions!$B$15,0))*100</f>
        <v>70.3154573384101</v>
      </c>
      <c r="Q3419" s="7" t="str">
        <f aca="false">IF(J3419&gt;=Assumptions!$B$26,"High",IF(J3419&gt;=Assumptions!$B$27,"Mid","Low"))</f>
        <v>High</v>
      </c>
      <c r="R3419" s="7" t="str">
        <f aca="false">IF(P3419&gt;=Assumptions!$B$28,"High",IF(P3419&gt;=Assumptions!$B$29,"Mid","Low"))</f>
        <v>High</v>
      </c>
      <c r="S3419" s="7" t="str">
        <f aca="false">INDEX(Assumptions!$B$33:$B$41,MATCH(Q3419&amp;"|"&amp;R3419,Assumptions!$A$33:$A$41,0))</f>
        <v>Premier Advocates</v>
      </c>
      <c r="T3419" s="7" t="n">
        <f aca="false">IF(ISNUMBER(Data_Clean!V3419),J3419*Data_Clean!V3419,0)</f>
        <v>57.272393528</v>
      </c>
    </row>
    <row r="3420" customFormat="false" ht="15" hidden="false" customHeight="false" outlineLevel="0" collapsed="false">
      <c r="A3420" s="15" t="str">
        <f aca="false">Data_Clean!A3420</f>
        <v>CX103416</v>
      </c>
      <c r="B3420" s="14" t="n">
        <f aca="false">Data_Clean!G3420*Assumptions!$B$5</f>
        <v>173.52675</v>
      </c>
      <c r="C3420" s="14" t="n">
        <f aca="false">IF(Data_Clean!H3420="",0,Data_Clean!H3420)*Assumptions!$B$6</f>
        <v>0</v>
      </c>
      <c r="D3420" s="14" t="n">
        <f aca="false">Data_Clean!I3420*Assumptions!$B$7</f>
        <v>0</v>
      </c>
      <c r="E3420" s="14" t="n">
        <f aca="false">Data_Clean!J3420*Assumptions!$B$8</f>
        <v>0</v>
      </c>
      <c r="F3420" s="14" t="n">
        <f aca="false">Data_Clean!K3420*Assumptions!$B$9</f>
        <v>0</v>
      </c>
      <c r="G3420" s="14" t="n">
        <f aca="false">Data_Clean!L3420*Assumptions!$B$10</f>
        <v>0</v>
      </c>
      <c r="H3420" s="14" t="n">
        <f aca="false">IF(OR(Data_Clean!M3420="",Data_Clean!N3420=""),0,Data_Clean!M3420*Data_Clean!N3420/100)*Assumptions!$B$13*Assumptions!$B$11</f>
        <v>64.512</v>
      </c>
      <c r="I3420" s="14" t="n">
        <f aca="false">Data_Clean!O3420*4*Assumptions!$B$12</f>
        <v>33.3168</v>
      </c>
      <c r="J3420" s="14" t="n">
        <f aca="false">SUM(B3420:I3420)</f>
        <v>271.35555</v>
      </c>
      <c r="K3420" s="16" t="n">
        <f aca="false">IF(Data_Clean!P3420="","",Assumptions!$B$15*0.5^(Data_Clean!P3420/Assumptions!$B$20))</f>
        <v>27.9909897461042</v>
      </c>
      <c r="L3420" s="16" t="n">
        <f aca="false">Assumptions!$B$16*MIN(1,LN(1+Data_Clean!Q3420)/LN(1+Assumptions!$B$21))</f>
        <v>15.0586973234667</v>
      </c>
      <c r="M3420" s="16" t="n">
        <f aca="false">Assumptions!$B$17*(0.6*MIN(1,Data_Clean!R3420/Assumptions!$B$22)+0.4*IF(Data_Clean!S3420="",0,Data_Clean!S3420))</f>
        <v>10.842</v>
      </c>
      <c r="N3420" s="16" t="n">
        <f aca="false">Assumptions!$B$18*MIN(1,(Data_Clean!F3420-1)/Assumptions!$B$23)</f>
        <v>5</v>
      </c>
      <c r="O3420" s="16" t="n">
        <f aca="false">Assumptions!$B$19*(0.4*IF(Data_Clean!E3420="",0,MIN(1,Data_Clean!E3420/12/Assumptions!$B$24))+0.35*IF(Data_Clean!D3420="Y",1,0)+0.25*(1-MIN(Data_Clean!T3420,3)/3))/IF(Data_Clean!E3420="",0.6,1)</f>
        <v>9.45</v>
      </c>
      <c r="P3420" s="16" t="n">
        <f aca="false">SUM(K3420:O3420)/(Assumptions!$D$5-IF(K3420="",Assumptions!$B$15,0))*100</f>
        <v>68.3416870695709</v>
      </c>
      <c r="Q3420" s="7" t="str">
        <f aca="false">IF(J3420&gt;=Assumptions!$B$26,"High",IF(J3420&gt;=Assumptions!$B$27,"Mid","Low"))</f>
        <v>Low</v>
      </c>
      <c r="R3420" s="7" t="str">
        <f aca="false">IF(P3420&gt;=Assumptions!$B$28,"High",IF(P3420&gt;=Assumptions!$B$29,"Mid","Low"))</f>
        <v>Mid</v>
      </c>
      <c r="S3420" s="7" t="str">
        <f aca="false">INDEX(Assumptions!$B$33:$B$41,MATCH(Q3420&amp;"|"&amp;R3420,Assumptions!$A$33:$A$41,0))</f>
        <v>Light Touch</v>
      </c>
      <c r="T3420" s="7" t="n">
        <f aca="false">IF(ISNUMBER(Data_Clean!V3420),J3420*Data_Clean!V3420,0)</f>
        <v>9.71452869</v>
      </c>
    </row>
    <row r="3421" customFormat="false" ht="15" hidden="false" customHeight="false" outlineLevel="0" collapsed="false">
      <c r="A3421" s="15" t="str">
        <f aca="false">Data_Clean!A3421</f>
        <v>CX103417</v>
      </c>
      <c r="B3421" s="14" t="n">
        <f aca="false">Data_Clean!G3421*Assumptions!$B$5</f>
        <v>196.44725</v>
      </c>
      <c r="C3421" s="14" t="n">
        <f aca="false">IF(Data_Clean!H3421="",0,Data_Clean!H3421)*Assumptions!$B$6</f>
        <v>145.14984</v>
      </c>
      <c r="D3421" s="14" t="n">
        <f aca="false">Data_Clean!I3421*Assumptions!$B$7</f>
        <v>0</v>
      </c>
      <c r="E3421" s="14" t="n">
        <f aca="false">Data_Clean!J3421*Assumptions!$B$8</f>
        <v>0</v>
      </c>
      <c r="F3421" s="14" t="n">
        <f aca="false">Data_Clean!K3421*Assumptions!$B$9</f>
        <v>0</v>
      </c>
      <c r="G3421" s="14" t="n">
        <f aca="false">Data_Clean!L3421*Assumptions!$B$10</f>
        <v>0</v>
      </c>
      <c r="H3421" s="14" t="n">
        <f aca="false">IF(OR(Data_Clean!M3421="",Data_Clean!N3421=""),0,Data_Clean!M3421*Data_Clean!N3421/100)*Assumptions!$B$13*Assumptions!$B$11</f>
        <v>0</v>
      </c>
      <c r="I3421" s="14" t="n">
        <f aca="false">Data_Clean!O3421*4*Assumptions!$B$12</f>
        <v>0</v>
      </c>
      <c r="J3421" s="14" t="n">
        <f aca="false">SUM(B3421:I3421)</f>
        <v>341.59709</v>
      </c>
      <c r="K3421" s="16" t="n">
        <f aca="false">IF(Data_Clean!P3421="","",Assumptions!$B$15*0.5^(Data_Clean!P3421/Assumptions!$B$20))</f>
        <v>28.6452481173125</v>
      </c>
      <c r="L3421" s="16" t="n">
        <f aca="false">Assumptions!$B$16*MIN(1,LN(1+Data_Clean!Q3421)/LN(1+Assumptions!$B$21))</f>
        <v>13.4237548294248</v>
      </c>
      <c r="M3421" s="16" t="n">
        <f aca="false">Assumptions!$B$17*(0.6*MIN(1,Data_Clean!R3421/Assumptions!$B$22)+0.4*IF(Data_Clean!S3421="",0,Data_Clean!S3421))</f>
        <v>7.704</v>
      </c>
      <c r="N3421" s="16" t="n">
        <f aca="false">Assumptions!$B$18*MIN(1,(Data_Clean!F3421-1)/Assumptions!$B$23)</f>
        <v>5</v>
      </c>
      <c r="O3421" s="16" t="n">
        <f aca="false">Assumptions!$B$19*(0.4*IF(Data_Clean!E3421="",0,MIN(1,Data_Clean!E3421/12/Assumptions!$B$24))+0.35*IF(Data_Clean!D3421="Y",1,0)+0.25*(1-MIN(Data_Clean!T3421,3)/3))/IF(Data_Clean!E3421="",0.6,1)</f>
        <v>9.75</v>
      </c>
      <c r="P3421" s="16" t="n">
        <f aca="false">SUM(K3421:O3421)/(Assumptions!$D$5-IF(K3421="",Assumptions!$B$15,0))*100</f>
        <v>64.5230029467373</v>
      </c>
      <c r="Q3421" s="7" t="str">
        <f aca="false">IF(J3421&gt;=Assumptions!$B$26,"High",IF(J3421&gt;=Assumptions!$B$27,"Mid","Low"))</f>
        <v>Low</v>
      </c>
      <c r="R3421" s="7" t="str">
        <f aca="false">IF(P3421&gt;=Assumptions!$B$28,"High",IF(P3421&gt;=Assumptions!$B$29,"Mid","Low"))</f>
        <v>Mid</v>
      </c>
      <c r="S3421" s="7" t="str">
        <f aca="false">INDEX(Assumptions!$B$33:$B$41,MATCH(Q3421&amp;"|"&amp;R3421,Assumptions!$A$33:$A$41,0))</f>
        <v>Light Touch</v>
      </c>
      <c r="T3421" s="7" t="n">
        <f aca="false">IF(ISNUMBER(Data_Clean!V3421),J3421*Data_Clean!V3421,0)</f>
        <v>29.889745375</v>
      </c>
    </row>
    <row r="3422" customFormat="false" ht="15" hidden="false" customHeight="false" outlineLevel="0" collapsed="false">
      <c r="A3422" s="15" t="str">
        <f aca="false">Data_Clean!A3422</f>
        <v>CX103418</v>
      </c>
      <c r="B3422" s="14" t="n">
        <f aca="false">Data_Clean!G3422*Assumptions!$B$5</f>
        <v>108.7575</v>
      </c>
      <c r="C3422" s="14" t="n">
        <f aca="false">IF(Data_Clean!H3422="",0,Data_Clean!H3422)*Assumptions!$B$6</f>
        <v>37.34604</v>
      </c>
      <c r="D3422" s="14" t="n">
        <f aca="false">Data_Clean!I3422*Assumptions!$B$7</f>
        <v>0</v>
      </c>
      <c r="E3422" s="14" t="n">
        <f aca="false">Data_Clean!J3422*Assumptions!$B$8</f>
        <v>0</v>
      </c>
      <c r="F3422" s="14" t="n">
        <f aca="false">Data_Clean!K3422*Assumptions!$B$9</f>
        <v>0</v>
      </c>
      <c r="G3422" s="14" t="n">
        <f aca="false">Data_Clean!L3422*Assumptions!$B$10</f>
        <v>0</v>
      </c>
      <c r="H3422" s="14" t="n">
        <f aca="false">IF(OR(Data_Clean!M3422="",Data_Clean!N3422=""),0,Data_Clean!M3422*Data_Clean!N3422/100)*Assumptions!$B$13*Assumptions!$B$11</f>
        <v>167.184</v>
      </c>
      <c r="I3422" s="14" t="n">
        <f aca="false">Data_Clean!O3422*4*Assumptions!$B$12</f>
        <v>10.3272</v>
      </c>
      <c r="J3422" s="14" t="n">
        <f aca="false">SUM(B3422:I3422)</f>
        <v>323.61474</v>
      </c>
      <c r="K3422" s="16" t="n">
        <f aca="false">IF(Data_Clean!P3422="","",Assumptions!$B$15*0.5^(Data_Clean!P3422/Assumptions!$B$20))</f>
        <v>22.2164632842985</v>
      </c>
      <c r="L3422" s="16" t="n">
        <f aca="false">Assumptions!$B$16*MIN(1,LN(1+Data_Clean!Q3422)/LN(1+Assumptions!$B$21))</f>
        <v>14.1840947778045</v>
      </c>
      <c r="M3422" s="16" t="n">
        <f aca="false">Assumptions!$B$17*(0.6*MIN(1,Data_Clean!R3422/Assumptions!$B$22)+0.4*IF(Data_Clean!S3422="",0,Data_Clean!S3422))</f>
        <v>5.61</v>
      </c>
      <c r="N3422" s="16" t="n">
        <f aca="false">Assumptions!$B$18*MIN(1,(Data_Clean!F3422-1)/Assumptions!$B$23)</f>
        <v>10</v>
      </c>
      <c r="O3422" s="16" t="n">
        <f aca="false">Assumptions!$B$19*(0.4*IF(Data_Clean!E3422="",0,MIN(1,Data_Clean!E3422/12/Assumptions!$B$24))+0.35*IF(Data_Clean!D3422="Y",1,0)+0.25*(1-MIN(Data_Clean!T3422,3)/3))/IF(Data_Clean!E3422="",0.6,1)</f>
        <v>15</v>
      </c>
      <c r="P3422" s="16" t="n">
        <f aca="false">SUM(K3422:O3422)/(Assumptions!$D$5-IF(K3422="",Assumptions!$B$15,0))*100</f>
        <v>67.010558062103</v>
      </c>
      <c r="Q3422" s="7" t="str">
        <f aca="false">IF(J3422&gt;=Assumptions!$B$26,"High",IF(J3422&gt;=Assumptions!$B$27,"Mid","Low"))</f>
        <v>Low</v>
      </c>
      <c r="R3422" s="7" t="str">
        <f aca="false">IF(P3422&gt;=Assumptions!$B$28,"High",IF(P3422&gt;=Assumptions!$B$29,"Mid","Low"))</f>
        <v>Mid</v>
      </c>
      <c r="S3422" s="7" t="str">
        <f aca="false">INDEX(Assumptions!$B$33:$B$41,MATCH(Q3422&amp;"|"&amp;R3422,Assumptions!$A$33:$A$41,0))</f>
        <v>Light Touch</v>
      </c>
      <c r="T3422" s="7" t="n">
        <f aca="false">IF(ISNUMBER(Data_Clean!V3422),J3422*Data_Clean!V3422,0)</f>
        <v>6.407571852</v>
      </c>
    </row>
    <row r="3423" customFormat="false" ht="15" hidden="false" customHeight="false" outlineLevel="0" collapsed="false">
      <c r="A3423" s="15" t="str">
        <f aca="false">Data_Clean!A3423</f>
        <v>CX103419</v>
      </c>
      <c r="B3423" s="14" t="n">
        <f aca="false">Data_Clean!G3423*Assumptions!$B$5</f>
        <v>46.21475</v>
      </c>
      <c r="C3423" s="14" t="n">
        <f aca="false">IF(Data_Clean!H3423="",0,Data_Clean!H3423)*Assumptions!$B$6</f>
        <v>0</v>
      </c>
      <c r="D3423" s="14" t="n">
        <f aca="false">Data_Clean!I3423*Assumptions!$B$7</f>
        <v>0</v>
      </c>
      <c r="E3423" s="14" t="n">
        <f aca="false">Data_Clean!J3423*Assumptions!$B$8</f>
        <v>0</v>
      </c>
      <c r="F3423" s="14" t="n">
        <f aca="false">Data_Clean!K3423*Assumptions!$B$9</f>
        <v>0</v>
      </c>
      <c r="G3423" s="14" t="n">
        <f aca="false">Data_Clean!L3423*Assumptions!$B$10</f>
        <v>0</v>
      </c>
      <c r="H3423" s="14" t="n">
        <f aca="false">IF(OR(Data_Clean!M3423="",Data_Clean!N3423=""),0,Data_Clean!M3423*Data_Clean!N3423/100)*Assumptions!$B$13*Assumptions!$B$11</f>
        <v>0</v>
      </c>
      <c r="I3423" s="14" t="n">
        <f aca="false">Data_Clean!O3423*4*Assumptions!$B$12</f>
        <v>0</v>
      </c>
      <c r="J3423" s="14" t="n">
        <f aca="false">SUM(B3423:I3423)</f>
        <v>46.21475</v>
      </c>
      <c r="K3423" s="16" t="n">
        <f aca="false">IF(Data_Clean!P3423="","",Assumptions!$B$15*0.5^(Data_Clean!P3423/Assumptions!$B$20))</f>
        <v>0.00922793737715972</v>
      </c>
      <c r="L3423" s="16" t="n">
        <f aca="false">Assumptions!$B$16*MIN(1,LN(1+Data_Clean!Q3423)/LN(1+Assumptions!$B$21))</f>
        <v>0</v>
      </c>
      <c r="M3423" s="16" t="n">
        <f aca="false">Assumptions!$B$17*(0.6*MIN(1,Data_Clean!R3423/Assumptions!$B$22)+0.4*IF(Data_Clean!S3423="",0,Data_Clean!S3423))</f>
        <v>0</v>
      </c>
      <c r="N3423" s="16" t="n">
        <f aca="false">Assumptions!$B$18*MIN(1,(Data_Clean!F3423-1)/Assumptions!$B$23)</f>
        <v>0</v>
      </c>
      <c r="O3423" s="16" t="n">
        <f aca="false">Assumptions!$B$19*(0.4*IF(Data_Clean!E3423="",0,MIN(1,Data_Clean!E3423/12/Assumptions!$B$24))+0.35*IF(Data_Clean!D3423="Y",1,0)+0.25*(1-MIN(Data_Clean!T3423,3)/3))/IF(Data_Clean!E3423="",0.6,1)</f>
        <v>5.45</v>
      </c>
      <c r="P3423" s="16" t="n">
        <f aca="false">SUM(K3423:O3423)/(Assumptions!$D$5-IF(K3423="",Assumptions!$B$15,0))*100</f>
        <v>5.45922793737716</v>
      </c>
      <c r="Q3423" s="7" t="str">
        <f aca="false">IF(J3423&gt;=Assumptions!$B$26,"High",IF(J3423&gt;=Assumptions!$B$27,"Mid","Low"))</f>
        <v>Low</v>
      </c>
      <c r="R3423" s="7" t="str">
        <f aca="false">IF(P3423&gt;=Assumptions!$B$28,"High",IF(P3423&gt;=Assumptions!$B$29,"Mid","Low"))</f>
        <v>Low</v>
      </c>
      <c r="S3423" s="7" t="str">
        <f aca="false">INDEX(Assumptions!$B$33:$B$41,MATCH(Q3423&amp;"|"&amp;R3423,Assumptions!$A$33:$A$41,0))</f>
        <v>Dormant &amp; Low Value</v>
      </c>
      <c r="T3423" s="7" t="n">
        <f aca="false">IF(ISNUMBER(Data_Clean!V3423),J3423*Data_Clean!V3423,0)</f>
        <v>22.41415375</v>
      </c>
    </row>
    <row r="3424" customFormat="false" ht="15" hidden="false" customHeight="false" outlineLevel="0" collapsed="false">
      <c r="A3424" s="15" t="str">
        <f aca="false">Data_Clean!A3424</f>
        <v>CX103420</v>
      </c>
      <c r="B3424" s="14" t="n">
        <f aca="false">Data_Clean!G3424*Assumptions!$B$5</f>
        <v>160.82725</v>
      </c>
      <c r="C3424" s="14" t="n">
        <f aca="false">IF(Data_Clean!H3424="",0,Data_Clean!H3424)*Assumptions!$B$6</f>
        <v>0</v>
      </c>
      <c r="D3424" s="14" t="n">
        <f aca="false">Data_Clean!I3424*Assumptions!$B$7</f>
        <v>0</v>
      </c>
      <c r="E3424" s="14" t="n">
        <f aca="false">Data_Clean!J3424*Assumptions!$B$8</f>
        <v>0</v>
      </c>
      <c r="F3424" s="14" t="n">
        <f aca="false">Data_Clean!K3424*Assumptions!$B$9</f>
        <v>0</v>
      </c>
      <c r="G3424" s="14" t="n">
        <f aca="false">Data_Clean!L3424*Assumptions!$B$10</f>
        <v>0</v>
      </c>
      <c r="H3424" s="14" t="n">
        <f aca="false">IF(OR(Data_Clean!M3424="",Data_Clean!N3424=""),0,Data_Clean!M3424*Data_Clean!N3424/100)*Assumptions!$B$13*Assumptions!$B$11</f>
        <v>0</v>
      </c>
      <c r="I3424" s="14" t="n">
        <f aca="false">Data_Clean!O3424*4*Assumptions!$B$12</f>
        <v>0</v>
      </c>
      <c r="J3424" s="14" t="n">
        <f aca="false">SUM(B3424:I3424)</f>
        <v>160.82725</v>
      </c>
      <c r="K3424" s="16" t="n">
        <f aca="false">IF(Data_Clean!P3424="","",Assumptions!$B$15*0.5^(Data_Clean!P3424/Assumptions!$B$20))</f>
        <v>27.9909897461042</v>
      </c>
      <c r="L3424" s="16" t="n">
        <f aca="false">Assumptions!$B$16*MIN(1,LN(1+Data_Clean!Q3424)/LN(1+Assumptions!$B$21))</f>
        <v>15.1699125520244</v>
      </c>
      <c r="M3424" s="16" t="n">
        <f aca="false">Assumptions!$B$17*(0.6*MIN(1,Data_Clean!R3424/Assumptions!$B$22)+0.4*IF(Data_Clean!S3424="",0,Data_Clean!S3424))</f>
        <v>3.492</v>
      </c>
      <c r="N3424" s="16" t="n">
        <f aca="false">Assumptions!$B$18*MIN(1,(Data_Clean!F3424-1)/Assumptions!$B$23)</f>
        <v>0</v>
      </c>
      <c r="O3424" s="16" t="n">
        <f aca="false">Assumptions!$B$19*(0.4*IF(Data_Clean!E3424="",0,MIN(1,Data_Clean!E3424/12/Assumptions!$B$24))+0.35*IF(Data_Clean!D3424="Y",1,0)+0.25*(1-MIN(Data_Clean!T3424,3)/3))/IF(Data_Clean!E3424="",0.6,1)</f>
        <v>4.15</v>
      </c>
      <c r="P3424" s="16" t="n">
        <f aca="false">SUM(K3424:O3424)/(Assumptions!$D$5-IF(K3424="",Assumptions!$B$15,0))*100</f>
        <v>50.8029022981286</v>
      </c>
      <c r="Q3424" s="7" t="str">
        <f aca="false">IF(J3424&gt;=Assumptions!$B$26,"High",IF(J3424&gt;=Assumptions!$B$27,"Mid","Low"))</f>
        <v>Low</v>
      </c>
      <c r="R3424" s="7" t="str">
        <f aca="false">IF(P3424&gt;=Assumptions!$B$28,"High",IF(P3424&gt;=Assumptions!$B$29,"Mid","Low"))</f>
        <v>Mid</v>
      </c>
      <c r="S3424" s="7" t="str">
        <f aca="false">INDEX(Assumptions!$B$33:$B$41,MATCH(Q3424&amp;"|"&amp;R3424,Assumptions!$A$33:$A$41,0))</f>
        <v>Light Touch</v>
      </c>
      <c r="T3424" s="7" t="n">
        <f aca="false">IF(ISNUMBER(Data_Clean!V3424),J3424*Data_Clean!V3424,0)</f>
        <v>15.439416</v>
      </c>
    </row>
    <row r="3425" customFormat="false" ht="15" hidden="false" customHeight="false" outlineLevel="0" collapsed="false">
      <c r="A3425" s="15" t="str">
        <f aca="false">Data_Clean!A3425</f>
        <v>CX103421</v>
      </c>
      <c r="B3425" s="14" t="n">
        <f aca="false">Data_Clean!G3425*Assumptions!$B$5</f>
        <v>43.4685</v>
      </c>
      <c r="C3425" s="14" t="n">
        <f aca="false">IF(Data_Clean!H3425="",0,Data_Clean!H3425)*Assumptions!$B$6</f>
        <v>72.09792</v>
      </c>
      <c r="D3425" s="14" t="n">
        <f aca="false">Data_Clean!I3425*Assumptions!$B$7</f>
        <v>191.2</v>
      </c>
      <c r="E3425" s="14" t="n">
        <f aca="false">Data_Clean!J3425*Assumptions!$B$8</f>
        <v>0</v>
      </c>
      <c r="F3425" s="14" t="n">
        <f aca="false">Data_Clean!K3425*Assumptions!$B$9</f>
        <v>0</v>
      </c>
      <c r="G3425" s="14" t="n">
        <f aca="false">Data_Clean!L3425*Assumptions!$B$10</f>
        <v>0</v>
      </c>
      <c r="H3425" s="14" t="n">
        <f aca="false">IF(OR(Data_Clean!M3425="",Data_Clean!N3425=""),0,Data_Clean!M3425*Data_Clean!N3425/100)*Assumptions!$B$13*Assumptions!$B$11</f>
        <v>0</v>
      </c>
      <c r="I3425" s="14" t="n">
        <f aca="false">Data_Clean!O3425*4*Assumptions!$B$12</f>
        <v>0</v>
      </c>
      <c r="J3425" s="14" t="n">
        <f aca="false">SUM(B3425:I3425)</f>
        <v>306.76642</v>
      </c>
      <c r="K3425" s="16" t="n">
        <f aca="false">IF(Data_Clean!P3425="","",Assumptions!$B$15*0.5^(Data_Clean!P3425/Assumptions!$B$20))</f>
        <v>19.7926186615934</v>
      </c>
      <c r="L3425" s="16" t="n">
        <f aca="false">Assumptions!$B$16*MIN(1,LN(1+Data_Clean!Q3425)/LN(1+Assumptions!$B$21))</f>
        <v>14.9444347261843</v>
      </c>
      <c r="M3425" s="16" t="n">
        <f aca="false">Assumptions!$B$17*(0.6*MIN(1,Data_Clean!R3425/Assumptions!$B$22)+0.4*IF(Data_Clean!S3425="",0,Data_Clean!S3425))</f>
        <v>2.568</v>
      </c>
      <c r="N3425" s="16" t="n">
        <f aca="false">Assumptions!$B$18*MIN(1,(Data_Clean!F3425-1)/Assumptions!$B$23)</f>
        <v>10</v>
      </c>
      <c r="O3425" s="16" t="n">
        <f aca="false">Assumptions!$B$19*(0.4*IF(Data_Clean!E3425="",0,MIN(1,Data_Clean!E3425/12/Assumptions!$B$24))+0.35*IF(Data_Clean!D3425="Y",1,0)+0.25*(1-MIN(Data_Clean!T3425,3)/3))/IF(Data_Clean!E3425="",0.6,1)</f>
        <v>7.25</v>
      </c>
      <c r="P3425" s="16" t="n">
        <f aca="false">SUM(K3425:O3425)/(Assumptions!$D$5-IF(K3425="",Assumptions!$B$15,0))*100</f>
        <v>54.5550533877777</v>
      </c>
      <c r="Q3425" s="7" t="str">
        <f aca="false">IF(J3425&gt;=Assumptions!$B$26,"High",IF(J3425&gt;=Assumptions!$B$27,"Mid","Low"))</f>
        <v>Low</v>
      </c>
      <c r="R3425" s="7" t="str">
        <f aca="false">IF(P3425&gt;=Assumptions!$B$28,"High",IF(P3425&gt;=Assumptions!$B$29,"Mid","Low"))</f>
        <v>Mid</v>
      </c>
      <c r="S3425" s="7" t="str">
        <f aca="false">INDEX(Assumptions!$B$33:$B$41,MATCH(Q3425&amp;"|"&amp;R3425,Assumptions!$A$33:$A$41,0))</f>
        <v>Light Touch</v>
      </c>
      <c r="T3425" s="7" t="n">
        <f aca="false">IF(ISNUMBER(Data_Clean!V3425),J3425*Data_Clean!V3425,0)</f>
        <v>55.67810523</v>
      </c>
    </row>
    <row r="3426" customFormat="false" ht="15" hidden="false" customHeight="false" outlineLevel="0" collapsed="false">
      <c r="A3426" s="15" t="str">
        <f aca="false">Data_Clean!A3426</f>
        <v>CX103422</v>
      </c>
      <c r="B3426" s="14" t="n">
        <f aca="false">Data_Clean!G3426*Assumptions!$B$5</f>
        <v>28.65775</v>
      </c>
      <c r="C3426" s="14" t="n">
        <f aca="false">IF(Data_Clean!H3426="",0,Data_Clean!H3426)*Assumptions!$B$6</f>
        <v>0</v>
      </c>
      <c r="D3426" s="14" t="n">
        <f aca="false">Data_Clean!I3426*Assumptions!$B$7</f>
        <v>54.4</v>
      </c>
      <c r="E3426" s="14" t="n">
        <f aca="false">Data_Clean!J3426*Assumptions!$B$8</f>
        <v>0</v>
      </c>
      <c r="F3426" s="14" t="n">
        <f aca="false">Data_Clean!K3426*Assumptions!$B$9</f>
        <v>0</v>
      </c>
      <c r="G3426" s="14" t="n">
        <f aca="false">Data_Clean!L3426*Assumptions!$B$10</f>
        <v>583.2</v>
      </c>
      <c r="H3426" s="14" t="n">
        <f aca="false">IF(OR(Data_Clean!M3426="",Data_Clean!N3426=""),0,Data_Clean!M3426*Data_Clean!N3426/100)*Assumptions!$B$13*Assumptions!$B$11</f>
        <v>0</v>
      </c>
      <c r="I3426" s="14" t="n">
        <f aca="false">Data_Clean!O3426*4*Assumptions!$B$12</f>
        <v>0</v>
      </c>
      <c r="J3426" s="14" t="n">
        <f aca="false">SUM(B3426:I3426)</f>
        <v>666.25775</v>
      </c>
      <c r="K3426" s="16" t="n">
        <f aca="false">IF(Data_Clean!P3426="","",Assumptions!$B$15*0.5^(Data_Clean!P3426/Assumptions!$B$20))</f>
        <v>29.3147990530274</v>
      </c>
      <c r="L3426" s="16" t="n">
        <f aca="false">Assumptions!$B$16*MIN(1,LN(1+Data_Clean!Q3426)/LN(1+Assumptions!$B$21))</f>
        <v>18.9470108799536</v>
      </c>
      <c r="M3426" s="16" t="n">
        <f aca="false">Assumptions!$B$17*(0.6*MIN(1,Data_Clean!R3426/Assumptions!$B$22)+0.4*IF(Data_Clean!S3426="",0,Data_Clean!S3426))</f>
        <v>9.042</v>
      </c>
      <c r="N3426" s="16" t="n">
        <f aca="false">Assumptions!$B$18*MIN(1,(Data_Clean!F3426-1)/Assumptions!$B$23)</f>
        <v>15</v>
      </c>
      <c r="O3426" s="16" t="n">
        <f aca="false">Assumptions!$B$19*(0.4*IF(Data_Clean!E3426="",0,MIN(1,Data_Clean!E3426/12/Assumptions!$B$24))+0.35*IF(Data_Clean!D3426="Y",1,0)+0.25*(1-MIN(Data_Clean!T3426,3)/3))/IF(Data_Clean!E3426="",0.6,1)</f>
        <v>11.9</v>
      </c>
      <c r="P3426" s="16" t="n">
        <f aca="false">SUM(K3426:O3426)/(Assumptions!$D$5-IF(K3426="",Assumptions!$B$15,0))*100</f>
        <v>84.203809932981</v>
      </c>
      <c r="Q3426" s="7" t="str">
        <f aca="false">IF(J3426&gt;=Assumptions!$B$26,"High",IF(J3426&gt;=Assumptions!$B$27,"Mid","Low"))</f>
        <v>Mid</v>
      </c>
      <c r="R3426" s="7" t="str">
        <f aca="false">IF(P3426&gt;=Assumptions!$B$28,"High",IF(P3426&gt;=Assumptions!$B$29,"Mid","Low"))</f>
        <v>High</v>
      </c>
      <c r="S3426" s="7" t="str">
        <f aca="false">INDEX(Assumptions!$B$33:$B$41,MATCH(Q3426&amp;"|"&amp;R3426,Assumptions!$A$33:$A$41,0))</f>
        <v>Engaged Builders</v>
      </c>
      <c r="T3426" s="7" t="n">
        <f aca="false">IF(ISNUMBER(Data_Clean!V3426),J3426*Data_Clean!V3426,0)</f>
        <v>7.32883525</v>
      </c>
    </row>
    <row r="3427" customFormat="false" ht="15" hidden="false" customHeight="false" outlineLevel="0" collapsed="false">
      <c r="A3427" s="15" t="str">
        <f aca="false">Data_Clean!A3427</f>
        <v>CX103423</v>
      </c>
      <c r="B3427" s="14" t="n">
        <f aca="false">Data_Clean!G3427*Assumptions!$B$5</f>
        <v>30.1815</v>
      </c>
      <c r="C3427" s="14" t="n">
        <f aca="false">IF(Data_Clean!H3427="",0,Data_Clean!H3427)*Assumptions!$B$6</f>
        <v>180.01512</v>
      </c>
      <c r="D3427" s="14" t="n">
        <f aca="false">Data_Clean!I3427*Assumptions!$B$7</f>
        <v>103.2</v>
      </c>
      <c r="E3427" s="14" t="n">
        <f aca="false">Data_Clean!J3427*Assumptions!$B$8</f>
        <v>0</v>
      </c>
      <c r="F3427" s="14" t="n">
        <f aca="false">Data_Clean!K3427*Assumptions!$B$9</f>
        <v>0</v>
      </c>
      <c r="G3427" s="14" t="n">
        <f aca="false">Data_Clean!L3427*Assumptions!$B$10</f>
        <v>0</v>
      </c>
      <c r="H3427" s="14" t="n">
        <f aca="false">IF(OR(Data_Clean!M3427="",Data_Clean!N3427=""),0,Data_Clean!M3427*Data_Clean!N3427/100)*Assumptions!$B$13*Assumptions!$B$11</f>
        <v>0</v>
      </c>
      <c r="I3427" s="14" t="n">
        <f aca="false">Data_Clean!O3427*4*Assumptions!$B$12</f>
        <v>0</v>
      </c>
      <c r="J3427" s="14" t="n">
        <f aca="false">SUM(B3427:I3427)</f>
        <v>313.39662</v>
      </c>
      <c r="K3427" s="16" t="n">
        <f aca="false">IF(Data_Clean!P3427="","",Assumptions!$B$15*0.5^(Data_Clean!P3427/Assumptions!$B$20))</f>
        <v>23.267171427506</v>
      </c>
      <c r="L3427" s="16" t="n">
        <f aca="false">Assumptions!$B$16*MIN(1,LN(1+Data_Clean!Q3427)/LN(1+Assumptions!$B$21))</f>
        <v>19.4085221441981</v>
      </c>
      <c r="M3427" s="16" t="n">
        <f aca="false">Assumptions!$B$17*(0.6*MIN(1,Data_Clean!R3427/Assumptions!$B$22)+0.4*IF(Data_Clean!S3427="",0,Data_Clean!S3427))</f>
        <v>14.082</v>
      </c>
      <c r="N3427" s="16" t="n">
        <f aca="false">Assumptions!$B$18*MIN(1,(Data_Clean!F3427-1)/Assumptions!$B$23)</f>
        <v>10</v>
      </c>
      <c r="O3427" s="16" t="n">
        <f aca="false">Assumptions!$B$19*(0.4*IF(Data_Clean!E3427="",0,MIN(1,Data_Clean!E3427/12/Assumptions!$B$24))+0.35*IF(Data_Clean!D3427="Y",1,0)+0.25*(1-MIN(Data_Clean!T3427,3)/3))/IF(Data_Clean!E3427="",0.6,1)</f>
        <v>9.5</v>
      </c>
      <c r="P3427" s="16" t="n">
        <f aca="false">SUM(K3427:O3427)/(Assumptions!$D$5-IF(K3427="",Assumptions!$B$15,0))*100</f>
        <v>76.2576935717042</v>
      </c>
      <c r="Q3427" s="7" t="str">
        <f aca="false">IF(J3427&gt;=Assumptions!$B$26,"High",IF(J3427&gt;=Assumptions!$B$27,"Mid","Low"))</f>
        <v>Low</v>
      </c>
      <c r="R3427" s="7" t="str">
        <f aca="false">IF(P3427&gt;=Assumptions!$B$28,"High",IF(P3427&gt;=Assumptions!$B$29,"Mid","Low"))</f>
        <v>High</v>
      </c>
      <c r="S3427" s="7" t="str">
        <f aca="false">INDEX(Assumptions!$B$33:$B$41,MATCH(Q3427&amp;"|"&amp;R3427,Assumptions!$A$33:$A$41,0))</f>
        <v>Engaged Builders</v>
      </c>
      <c r="T3427" s="7" t="n">
        <f aca="false">IF(ISNUMBER(Data_Clean!V3427),J3427*Data_Clean!V3427,0)</f>
        <v>5.923196118</v>
      </c>
    </row>
    <row r="3428" customFormat="false" ht="15" hidden="false" customHeight="false" outlineLevel="0" collapsed="false">
      <c r="A3428" s="15" t="str">
        <f aca="false">Data_Clean!A3428</f>
        <v>CX103424</v>
      </c>
      <c r="B3428" s="14" t="n">
        <f aca="false">Data_Clean!G3428*Assumptions!$B$5</f>
        <v>550.5655</v>
      </c>
      <c r="C3428" s="14" t="n">
        <f aca="false">IF(Data_Clean!H3428="",0,Data_Clean!H3428)*Assumptions!$B$6</f>
        <v>143.07792</v>
      </c>
      <c r="D3428" s="14" t="n">
        <f aca="false">Data_Clean!I3428*Assumptions!$B$7</f>
        <v>0</v>
      </c>
      <c r="E3428" s="14" t="n">
        <f aca="false">Data_Clean!J3428*Assumptions!$B$8</f>
        <v>525.547425</v>
      </c>
      <c r="F3428" s="14" t="n">
        <f aca="false">Data_Clean!K3428*Assumptions!$B$9</f>
        <v>0</v>
      </c>
      <c r="G3428" s="14" t="n">
        <f aca="false">Data_Clean!L3428*Assumptions!$B$10</f>
        <v>948.15</v>
      </c>
      <c r="H3428" s="14" t="n">
        <f aca="false">IF(OR(Data_Clean!M3428="",Data_Clean!N3428=""),0,Data_Clean!M3428*Data_Clean!N3428/100)*Assumptions!$B$13*Assumptions!$B$11</f>
        <v>298.656</v>
      </c>
      <c r="I3428" s="14" t="n">
        <f aca="false">Data_Clean!O3428*4*Assumptions!$B$12</f>
        <v>0</v>
      </c>
      <c r="J3428" s="14" t="n">
        <f aca="false">SUM(B3428:I3428)</f>
        <v>2465.996845</v>
      </c>
      <c r="K3428" s="16" t="n">
        <f aca="false">IF(Data_Clean!P3428="","",Assumptions!$B$15*0.5^(Data_Clean!P3428/Assumptions!$B$20))</f>
        <v>0.154629833293699</v>
      </c>
      <c r="L3428" s="16" t="n">
        <f aca="false">Assumptions!$B$16*MIN(1,LN(1+Data_Clean!Q3428)/LN(1+Assumptions!$B$21))</f>
        <v>0</v>
      </c>
      <c r="M3428" s="16" t="n">
        <f aca="false">Assumptions!$B$17*(0.6*MIN(1,Data_Clean!R3428/Assumptions!$B$22)+0.4*IF(Data_Clean!S3428="",0,Data_Clean!S3428))</f>
        <v>0</v>
      </c>
      <c r="N3428" s="16" t="n">
        <f aca="false">Assumptions!$B$18*MIN(1,(Data_Clean!F3428-1)/Assumptions!$B$23)</f>
        <v>20</v>
      </c>
      <c r="O3428" s="16" t="n">
        <f aca="false">Assumptions!$B$19*(0.4*IF(Data_Clean!E3428="",0,MIN(1,Data_Clean!E3428/12/Assumptions!$B$24))+0.35*IF(Data_Clean!D3428="Y",1,0)+0.25*(1-MIN(Data_Clean!T3428,3)/3))/IF(Data_Clean!E3428="",0.6,1)</f>
        <v>11</v>
      </c>
      <c r="P3428" s="16" t="n">
        <f aca="false">SUM(K3428:O3428)/(Assumptions!$D$5-IF(K3428="",Assumptions!$B$15,0))*100</f>
        <v>31.1546298332937</v>
      </c>
      <c r="Q3428" s="7" t="str">
        <f aca="false">IF(J3428&gt;=Assumptions!$B$26,"High",IF(J3428&gt;=Assumptions!$B$27,"Mid","Low"))</f>
        <v>High</v>
      </c>
      <c r="R3428" s="7" t="str">
        <f aca="false">IF(P3428&gt;=Assumptions!$B$28,"High",IF(P3428&gt;=Assumptions!$B$29,"Mid","Low"))</f>
        <v>Low</v>
      </c>
      <c r="S3428" s="7" t="str">
        <f aca="false">INDEX(Assumptions!$B$33:$B$41,MATCH(Q3428&amp;"|"&amp;R3428,Assumptions!$A$33:$A$41,0))</f>
        <v>Affluent Drifters</v>
      </c>
      <c r="T3428" s="7" t="n">
        <f aca="false">IF(ISNUMBER(Data_Clean!V3428),J3428*Data_Clean!V3428,0)</f>
        <v>312.4418002615</v>
      </c>
    </row>
    <row r="3429" customFormat="false" ht="15" hidden="false" customHeight="false" outlineLevel="0" collapsed="false">
      <c r="A3429" s="15" t="str">
        <f aca="false">Data_Clean!A3429</f>
        <v>CX103425</v>
      </c>
      <c r="B3429" s="14" t="n">
        <f aca="false">Data_Clean!G3429*Assumptions!$B$5</f>
        <v>178.51075</v>
      </c>
      <c r="C3429" s="14" t="n">
        <f aca="false">IF(Data_Clean!H3429="",0,Data_Clean!H3429)*Assumptions!$B$6</f>
        <v>356.28732</v>
      </c>
      <c r="D3429" s="14" t="n">
        <f aca="false">Data_Clean!I3429*Assumptions!$B$7</f>
        <v>0</v>
      </c>
      <c r="E3429" s="14" t="n">
        <f aca="false">Data_Clean!J3429*Assumptions!$B$8</f>
        <v>267.140025</v>
      </c>
      <c r="F3429" s="14" t="n">
        <f aca="false">Data_Clean!K3429*Assumptions!$B$9</f>
        <v>0</v>
      </c>
      <c r="G3429" s="14" t="n">
        <f aca="false">Data_Clean!L3429*Assumptions!$B$10</f>
        <v>0</v>
      </c>
      <c r="H3429" s="14" t="n">
        <f aca="false">IF(OR(Data_Clean!M3429="",Data_Clean!N3429=""),0,Data_Clean!M3429*Data_Clean!N3429/100)*Assumptions!$B$13*Assumptions!$B$11</f>
        <v>0</v>
      </c>
      <c r="I3429" s="14" t="n">
        <f aca="false">Data_Clean!O3429*4*Assumptions!$B$12</f>
        <v>0</v>
      </c>
      <c r="J3429" s="14" t="n">
        <f aca="false">SUM(B3429:I3429)</f>
        <v>801.938095</v>
      </c>
      <c r="K3429" s="16" t="n">
        <f aca="false">IF(Data_Clean!P3429="","",Assumptions!$B$15*0.5^(Data_Clean!P3429/Assumptions!$B$20))</f>
        <v>3.34087019302627</v>
      </c>
      <c r="L3429" s="16" t="n">
        <f aca="false">Assumptions!$B$16*MIN(1,LN(1+Data_Clean!Q3429)/LN(1+Assumptions!$B$21))</f>
        <v>0</v>
      </c>
      <c r="M3429" s="16" t="n">
        <f aca="false">Assumptions!$B$17*(0.6*MIN(1,Data_Clean!R3429/Assumptions!$B$22)+0.4*IF(Data_Clean!S3429="",0,Data_Clean!S3429))</f>
        <v>1.35</v>
      </c>
      <c r="N3429" s="16" t="n">
        <f aca="false">Assumptions!$B$18*MIN(1,(Data_Clean!F3429-1)/Assumptions!$B$23)</f>
        <v>10</v>
      </c>
      <c r="O3429" s="16" t="n">
        <f aca="false">Assumptions!$B$19*(0.4*IF(Data_Clean!E3429="",0,MIN(1,Data_Clean!E3429/12/Assumptions!$B$24))+0.35*IF(Data_Clean!D3429="Y",1,0)+0.25*(1-MIN(Data_Clean!T3429,3)/3))/IF(Data_Clean!E3429="",0.6,1)</f>
        <v>9.75</v>
      </c>
      <c r="P3429" s="16" t="n">
        <f aca="false">SUM(K3429:O3429)/(Assumptions!$D$5-IF(K3429="",Assumptions!$B$15,0))*100</f>
        <v>24.4408701930263</v>
      </c>
      <c r="Q3429" s="7" t="str">
        <f aca="false">IF(J3429&gt;=Assumptions!$B$26,"High",IF(J3429&gt;=Assumptions!$B$27,"Mid","Low"))</f>
        <v>Mid</v>
      </c>
      <c r="R3429" s="7" t="str">
        <f aca="false">IF(P3429&gt;=Assumptions!$B$28,"High",IF(P3429&gt;=Assumptions!$B$29,"Mid","Low"))</f>
        <v>Low</v>
      </c>
      <c r="S3429" s="7" t="str">
        <f aca="false">INDEX(Assumptions!$B$33:$B$41,MATCH(Q3429&amp;"|"&amp;R3429,Assumptions!$A$33:$A$41,0))</f>
        <v>Light Touch</v>
      </c>
      <c r="T3429" s="7" t="n">
        <f aca="false">IF(ISNUMBER(Data_Clean!V3429),J3429*Data_Clean!V3429,0)</f>
        <v>161.189557095</v>
      </c>
    </row>
    <row r="3430" customFormat="false" ht="15" hidden="false" customHeight="false" outlineLevel="0" collapsed="false">
      <c r="A3430" s="15" t="str">
        <f aca="false">Data_Clean!A3430</f>
        <v>CX103426</v>
      </c>
      <c r="B3430" s="14" t="n">
        <f aca="false">Data_Clean!G3430*Assumptions!$B$5</f>
        <v>60.76225</v>
      </c>
      <c r="C3430" s="14" t="n">
        <f aca="false">IF(Data_Clean!H3430="",0,Data_Clean!H3430)*Assumptions!$B$6</f>
        <v>269.1996</v>
      </c>
      <c r="D3430" s="14" t="n">
        <f aca="false">Data_Clean!I3430*Assumptions!$B$7</f>
        <v>0</v>
      </c>
      <c r="E3430" s="14" t="n">
        <f aca="false">Data_Clean!J3430*Assumptions!$B$8</f>
        <v>296.403</v>
      </c>
      <c r="F3430" s="14" t="n">
        <f aca="false">Data_Clean!K3430*Assumptions!$B$9</f>
        <v>0</v>
      </c>
      <c r="G3430" s="14" t="n">
        <f aca="false">Data_Clean!L3430*Assumptions!$B$10</f>
        <v>0</v>
      </c>
      <c r="H3430" s="14" t="n">
        <f aca="false">IF(OR(Data_Clean!M3430="",Data_Clean!N3430=""),0,Data_Clean!M3430*Data_Clean!N3430/100)*Assumptions!$B$13*Assumptions!$B$11</f>
        <v>114.576</v>
      </c>
      <c r="I3430" s="14" t="n">
        <f aca="false">Data_Clean!O3430*4*Assumptions!$B$12</f>
        <v>7.87536</v>
      </c>
      <c r="J3430" s="14" t="n">
        <f aca="false">SUM(B3430:I3430)</f>
        <v>748.81621</v>
      </c>
      <c r="K3430" s="16" t="n">
        <f aca="false">IF(Data_Clean!P3430="","",Assumptions!$B$15*0.5^(Data_Clean!P3430/Assumptions!$B$20))</f>
        <v>24.9371368842836</v>
      </c>
      <c r="L3430" s="16" t="n">
        <f aca="false">Assumptions!$B$16*MIN(1,LN(1+Data_Clean!Q3430)/LN(1+Assumptions!$B$21))</f>
        <v>13.5873179074216</v>
      </c>
      <c r="M3430" s="16" t="n">
        <f aca="false">Assumptions!$B$17*(0.6*MIN(1,Data_Clean!R3430/Assumptions!$B$22)+0.4*IF(Data_Clean!S3430="",0,Data_Clean!S3430))</f>
        <v>1.38</v>
      </c>
      <c r="N3430" s="16" t="n">
        <f aca="false">Assumptions!$B$18*MIN(1,(Data_Clean!F3430-1)/Assumptions!$B$23)</f>
        <v>15</v>
      </c>
      <c r="O3430" s="16" t="n">
        <f aca="false">Assumptions!$B$19*(0.4*IF(Data_Clean!E3430="",0,MIN(1,Data_Clean!E3430/12/Assumptions!$B$24))+0.35*IF(Data_Clean!D3430="Y",1,0)+0.25*(1-MIN(Data_Clean!T3430,3)/3))/IF(Data_Clean!E3430="",0.6,1)</f>
        <v>13.75</v>
      </c>
      <c r="P3430" s="16" t="n">
        <f aca="false">SUM(K3430:O3430)/(Assumptions!$D$5-IF(K3430="",Assumptions!$B$15,0))*100</f>
        <v>68.6544547917052</v>
      </c>
      <c r="Q3430" s="7" t="str">
        <f aca="false">IF(J3430&gt;=Assumptions!$B$26,"High",IF(J3430&gt;=Assumptions!$B$27,"Mid","Low"))</f>
        <v>Mid</v>
      </c>
      <c r="R3430" s="7" t="str">
        <f aca="false">IF(P3430&gt;=Assumptions!$B$28,"High",IF(P3430&gt;=Assumptions!$B$29,"Mid","Low"))</f>
        <v>Mid</v>
      </c>
      <c r="S3430" s="7" t="str">
        <f aca="false">INDEX(Assumptions!$B$33:$B$41,MATCH(Q3430&amp;"|"&amp;R3430,Assumptions!$A$33:$A$41,0))</f>
        <v>Established Core</v>
      </c>
      <c r="T3430" s="7" t="n">
        <f aca="false">IF(ISNUMBER(Data_Clean!V3430),J3430*Data_Clean!V3430,0)</f>
        <v>44.779209358</v>
      </c>
    </row>
    <row r="3431" customFormat="false" ht="15" hidden="false" customHeight="false" outlineLevel="0" collapsed="false">
      <c r="A3431" s="15" t="str">
        <f aca="false">Data_Clean!A3431</f>
        <v>CX103427</v>
      </c>
      <c r="B3431" s="14" t="n">
        <f aca="false">Data_Clean!G3431*Assumptions!$B$5</f>
        <v>31.95025</v>
      </c>
      <c r="C3431" s="14" t="n">
        <f aca="false">IF(Data_Clean!H3431="",0,Data_Clean!H3431)*Assumptions!$B$6</f>
        <v>305.07696</v>
      </c>
      <c r="D3431" s="14" t="n">
        <f aca="false">Data_Clean!I3431*Assumptions!$B$7</f>
        <v>551.2</v>
      </c>
      <c r="E3431" s="14" t="n">
        <f aca="false">Data_Clean!J3431*Assumptions!$B$8</f>
        <v>0</v>
      </c>
      <c r="F3431" s="14" t="n">
        <f aca="false">Data_Clean!K3431*Assumptions!$B$9</f>
        <v>0</v>
      </c>
      <c r="G3431" s="14" t="n">
        <f aca="false">Data_Clean!L3431*Assumptions!$B$10</f>
        <v>0</v>
      </c>
      <c r="H3431" s="14" t="n">
        <f aca="false">IF(OR(Data_Clean!M3431="",Data_Clean!N3431=""),0,Data_Clean!M3431*Data_Clean!N3431/100)*Assumptions!$B$13*Assumptions!$B$11</f>
        <v>0</v>
      </c>
      <c r="I3431" s="14" t="n">
        <f aca="false">Data_Clean!O3431*4*Assumptions!$B$12</f>
        <v>0</v>
      </c>
      <c r="J3431" s="14" t="n">
        <f aca="false">SUM(B3431:I3431)</f>
        <v>888.22721</v>
      </c>
      <c r="K3431" s="16" t="n">
        <f aca="false">IF(Data_Clean!P3431="","",Assumptions!$B$15*0.5^(Data_Clean!P3431/Assumptions!$B$20))</f>
        <v>17.6332185942541</v>
      </c>
      <c r="L3431" s="16" t="n">
        <f aca="false">Assumptions!$B$16*MIN(1,LN(1+Data_Clean!Q3431)/LN(1+Assumptions!$B$21))</f>
        <v>13.8963721559302</v>
      </c>
      <c r="M3431" s="16" t="n">
        <f aca="false">Assumptions!$B$17*(0.6*MIN(1,Data_Clean!R3431/Assumptions!$B$22)+0.4*IF(Data_Clean!S3431="",0,Data_Clean!S3431))</f>
        <v>9.306</v>
      </c>
      <c r="N3431" s="16" t="n">
        <f aca="false">Assumptions!$B$18*MIN(1,(Data_Clean!F3431-1)/Assumptions!$B$23)</f>
        <v>10</v>
      </c>
      <c r="O3431" s="16" t="n">
        <f aca="false">Assumptions!$B$19*(0.4*IF(Data_Clean!E3431="",0,MIN(1,Data_Clean!E3431/12/Assumptions!$B$24))+0.35*IF(Data_Clean!D3431="Y",1,0)+0.25*(1-MIN(Data_Clean!T3431,3)/3))/IF(Data_Clean!E3431="",0.6,1)</f>
        <v>15</v>
      </c>
      <c r="P3431" s="16" t="n">
        <f aca="false">SUM(K3431:O3431)/(Assumptions!$D$5-IF(K3431="",Assumptions!$B$15,0))*100</f>
        <v>65.8355907501844</v>
      </c>
      <c r="Q3431" s="7" t="str">
        <f aca="false">IF(J3431&gt;=Assumptions!$B$26,"High",IF(J3431&gt;=Assumptions!$B$27,"Mid","Low"))</f>
        <v>Mid</v>
      </c>
      <c r="R3431" s="7" t="str">
        <f aca="false">IF(P3431&gt;=Assumptions!$B$28,"High",IF(P3431&gt;=Assumptions!$B$29,"Mid","Low"))</f>
        <v>Mid</v>
      </c>
      <c r="S3431" s="7" t="str">
        <f aca="false">INDEX(Assumptions!$B$33:$B$41,MATCH(Q3431&amp;"|"&amp;R3431,Assumptions!$A$33:$A$41,0))</f>
        <v>Established Core</v>
      </c>
      <c r="T3431" s="7" t="n">
        <f aca="false">IF(ISNUMBER(Data_Clean!V3431),J3431*Data_Clean!V3431,0)</f>
        <v>20.518048551</v>
      </c>
    </row>
    <row r="3432" customFormat="false" ht="15" hidden="false" customHeight="false" outlineLevel="0" collapsed="false">
      <c r="A3432" s="15" t="str">
        <f aca="false">Data_Clean!A3432</f>
        <v>CX103428</v>
      </c>
      <c r="B3432" s="14" t="n">
        <f aca="false">Data_Clean!G3432*Assumptions!$B$5</f>
        <v>283.3135</v>
      </c>
      <c r="C3432" s="14" t="n">
        <f aca="false">IF(Data_Clean!H3432="",0,Data_Clean!H3432)*Assumptions!$B$6</f>
        <v>0</v>
      </c>
      <c r="D3432" s="14" t="n">
        <f aca="false">Data_Clean!I3432*Assumptions!$B$7</f>
        <v>0</v>
      </c>
      <c r="E3432" s="14" t="n">
        <f aca="false">Data_Clean!J3432*Assumptions!$B$8</f>
        <v>817.58505</v>
      </c>
      <c r="F3432" s="14" t="n">
        <f aca="false">Data_Clean!K3432*Assumptions!$B$9</f>
        <v>0</v>
      </c>
      <c r="G3432" s="14" t="n">
        <f aca="false">Data_Clean!L3432*Assumptions!$B$10</f>
        <v>0</v>
      </c>
      <c r="H3432" s="14" t="n">
        <f aca="false">IF(OR(Data_Clean!M3432="",Data_Clean!N3432=""),0,Data_Clean!M3432*Data_Clean!N3432/100)*Assumptions!$B$13*Assumptions!$B$11</f>
        <v>0</v>
      </c>
      <c r="I3432" s="14" t="n">
        <f aca="false">Data_Clean!O3432*4*Assumptions!$B$12</f>
        <v>0</v>
      </c>
      <c r="J3432" s="14" t="n">
        <f aca="false">SUM(B3432:I3432)</f>
        <v>1100.89855</v>
      </c>
      <c r="K3432" s="16" t="n">
        <f aca="false">IF(Data_Clean!P3432="","",Assumptions!$B$15*0.5^(Data_Clean!P3432/Assumptions!$B$20))</f>
        <v>26.7269615442102</v>
      </c>
      <c r="L3432" s="16" t="n">
        <f aca="false">Assumptions!$B$16*MIN(1,LN(1+Data_Clean!Q3432)/LN(1+Assumptions!$B$21))</f>
        <v>15.9666747748371</v>
      </c>
      <c r="M3432" s="16" t="n">
        <f aca="false">Assumptions!$B$17*(0.6*MIN(1,Data_Clean!R3432/Assumptions!$B$22)+0.4*IF(Data_Clean!S3432="",0,Data_Clean!S3432))</f>
        <v>4.992</v>
      </c>
      <c r="N3432" s="16" t="n">
        <f aca="false">Assumptions!$B$18*MIN(1,(Data_Clean!F3432-1)/Assumptions!$B$23)</f>
        <v>10</v>
      </c>
      <c r="O3432" s="16" t="n">
        <f aca="false">Assumptions!$B$19*(0.4*IF(Data_Clean!E3432="",0,MIN(1,Data_Clean!E3432/12/Assumptions!$B$24))+0.35*IF(Data_Clean!D3432="Y",1,0)+0.25*(1-MIN(Data_Clean!T3432,3)/3))/IF(Data_Clean!E3432="",0.6,1)</f>
        <v>13.95</v>
      </c>
      <c r="P3432" s="16" t="n">
        <f aca="false">SUM(K3432:O3432)/(Assumptions!$D$5-IF(K3432="",Assumptions!$B$15,0))*100</f>
        <v>71.6356363190473</v>
      </c>
      <c r="Q3432" s="7" t="str">
        <f aca="false">IF(J3432&gt;=Assumptions!$B$26,"High",IF(J3432&gt;=Assumptions!$B$27,"Mid","Low"))</f>
        <v>Mid</v>
      </c>
      <c r="R3432" s="7" t="str">
        <f aca="false">IF(P3432&gt;=Assumptions!$B$28,"High",IF(P3432&gt;=Assumptions!$B$29,"Mid","Low"))</f>
        <v>High</v>
      </c>
      <c r="S3432" s="7" t="str">
        <f aca="false">INDEX(Assumptions!$B$33:$B$41,MATCH(Q3432&amp;"|"&amp;R3432,Assumptions!$A$33:$A$41,0))</f>
        <v>Engaged Builders</v>
      </c>
      <c r="T3432" s="7" t="n">
        <f aca="false">IF(ISNUMBER(Data_Clean!V3432),J3432*Data_Clean!V3432,0)</f>
        <v>23.99958839</v>
      </c>
    </row>
    <row r="3433" customFormat="false" ht="15" hidden="false" customHeight="false" outlineLevel="0" collapsed="false">
      <c r="A3433" s="15" t="str">
        <f aca="false">Data_Clean!A3433</f>
        <v>CX103429</v>
      </c>
      <c r="B3433" s="14" t="n">
        <f aca="false">Data_Clean!G3433*Assumptions!$B$5</f>
        <v>224.22</v>
      </c>
      <c r="C3433" s="14" t="n">
        <f aca="false">IF(Data_Clean!H3433="",0,Data_Clean!H3433)*Assumptions!$B$6</f>
        <v>53.07456</v>
      </c>
      <c r="D3433" s="14" t="n">
        <f aca="false">Data_Clean!I3433*Assumptions!$B$7</f>
        <v>0</v>
      </c>
      <c r="E3433" s="14" t="n">
        <f aca="false">Data_Clean!J3433*Assumptions!$B$8</f>
        <v>0</v>
      </c>
      <c r="F3433" s="14" t="n">
        <f aca="false">Data_Clean!K3433*Assumptions!$B$9</f>
        <v>0</v>
      </c>
      <c r="G3433" s="14" t="n">
        <f aca="false">Data_Clean!L3433*Assumptions!$B$10</f>
        <v>0</v>
      </c>
      <c r="H3433" s="14" t="n">
        <f aca="false">IF(OR(Data_Clean!M3433="",Data_Clean!N3433=""),0,Data_Clean!M3433*Data_Clean!N3433/100)*Assumptions!$B$13*Assumptions!$B$11</f>
        <v>140.262</v>
      </c>
      <c r="I3433" s="14" t="n">
        <f aca="false">Data_Clean!O3433*4*Assumptions!$B$12</f>
        <v>114.24384</v>
      </c>
      <c r="J3433" s="14" t="n">
        <f aca="false">SUM(B3433:I3433)</f>
        <v>531.8004</v>
      </c>
      <c r="K3433" s="16" t="n">
        <f aca="false">IF(Data_Clean!P3433="","",Assumptions!$B$15*0.5^(Data_Clean!P3433/Assumptions!$B$20))</f>
        <v>28.6452481173125</v>
      </c>
      <c r="L3433" s="16" t="n">
        <f aca="false">Assumptions!$B$16*MIN(1,LN(1+Data_Clean!Q3433)/LN(1+Assumptions!$B$21))</f>
        <v>19.1207995223239</v>
      </c>
      <c r="M3433" s="16" t="n">
        <f aca="false">Assumptions!$B$17*(0.6*MIN(1,Data_Clean!R3433/Assumptions!$B$22)+0.4*IF(Data_Clean!S3433="",0,Data_Clean!S3433))</f>
        <v>1.218</v>
      </c>
      <c r="N3433" s="16" t="n">
        <f aca="false">Assumptions!$B$18*MIN(1,(Data_Clean!F3433-1)/Assumptions!$B$23)</f>
        <v>10</v>
      </c>
      <c r="O3433" s="16" t="n">
        <f aca="false">Assumptions!$B$19*(0.4*IF(Data_Clean!E3433="",0,MIN(1,Data_Clean!E3433/12/Assumptions!$B$24))+0.35*IF(Data_Clean!D3433="Y",1,0)+0.25*(1-MIN(Data_Clean!T3433,3)/3))/IF(Data_Clean!E3433="",0.6,1)</f>
        <v>12.5</v>
      </c>
      <c r="P3433" s="16" t="n">
        <f aca="false">SUM(K3433:O3433)/(Assumptions!$D$5-IF(K3433="",Assumptions!$B$15,0))*100</f>
        <v>71.4840476396363</v>
      </c>
      <c r="Q3433" s="7" t="str">
        <f aca="false">IF(J3433&gt;=Assumptions!$B$26,"High",IF(J3433&gt;=Assumptions!$B$27,"Mid","Low"))</f>
        <v>Mid</v>
      </c>
      <c r="R3433" s="7" t="str">
        <f aca="false">IF(P3433&gt;=Assumptions!$B$28,"High",IF(P3433&gt;=Assumptions!$B$29,"Mid","Low"))</f>
        <v>High</v>
      </c>
      <c r="S3433" s="7" t="str">
        <f aca="false">INDEX(Assumptions!$B$33:$B$41,MATCH(Q3433&amp;"|"&amp;R3433,Assumptions!$A$33:$A$41,0))</f>
        <v>Engaged Builders</v>
      </c>
      <c r="T3433" s="7" t="n">
        <f aca="false">IF(ISNUMBER(Data_Clean!V3433),J3433*Data_Clean!V3433,0)</f>
        <v>33.18434496</v>
      </c>
    </row>
    <row r="3434" customFormat="false" ht="15" hidden="false" customHeight="false" outlineLevel="0" collapsed="false">
      <c r="A3434" s="15" t="str">
        <f aca="false">Data_Clean!A3434</f>
        <v>CX103430</v>
      </c>
      <c r="B3434" s="14" t="n">
        <f aca="false">Data_Clean!G3434*Assumptions!$B$5</f>
        <v>74.07975</v>
      </c>
      <c r="C3434" s="14" t="n">
        <f aca="false">IF(Data_Clean!H3434="",0,Data_Clean!H3434)*Assumptions!$B$6</f>
        <v>228.444</v>
      </c>
      <c r="D3434" s="14" t="n">
        <f aca="false">Data_Clean!I3434*Assumptions!$B$7</f>
        <v>0</v>
      </c>
      <c r="E3434" s="14" t="n">
        <f aca="false">Data_Clean!J3434*Assumptions!$B$8</f>
        <v>0</v>
      </c>
      <c r="F3434" s="14" t="n">
        <f aca="false">Data_Clean!K3434*Assumptions!$B$9</f>
        <v>0</v>
      </c>
      <c r="G3434" s="14" t="n">
        <f aca="false">Data_Clean!L3434*Assumptions!$B$10</f>
        <v>0</v>
      </c>
      <c r="H3434" s="14" t="n">
        <f aca="false">IF(OR(Data_Clean!M3434="",Data_Clean!N3434=""),0,Data_Clean!M3434*Data_Clean!N3434/100)*Assumptions!$B$13*Assumptions!$B$11</f>
        <v>0</v>
      </c>
      <c r="I3434" s="14" t="n">
        <f aca="false">Data_Clean!O3434*4*Assumptions!$B$12</f>
        <v>0</v>
      </c>
      <c r="J3434" s="14" t="n">
        <f aca="false">SUM(B3434:I3434)</f>
        <v>302.52375</v>
      </c>
      <c r="K3434" s="16" t="n">
        <f aca="false">IF(Data_Clean!P3434="","",Assumptions!$B$15*0.5^(Data_Clean!P3434/Assumptions!$B$20))</f>
        <v>15.3506083799516</v>
      </c>
      <c r="L3434" s="16" t="n">
        <f aca="false">Assumptions!$B$16*MIN(1,LN(1+Data_Clean!Q3434)/LN(1+Assumptions!$B$21))</f>
        <v>11.0057238927514</v>
      </c>
      <c r="M3434" s="16" t="n">
        <f aca="false">Assumptions!$B$17*(0.6*MIN(1,Data_Clean!R3434/Assumptions!$B$22)+0.4*IF(Data_Clean!S3434="",0,Data_Clean!S3434))</f>
        <v>4.902</v>
      </c>
      <c r="N3434" s="16" t="n">
        <f aca="false">Assumptions!$B$18*MIN(1,(Data_Clean!F3434-1)/Assumptions!$B$23)</f>
        <v>5</v>
      </c>
      <c r="O3434" s="16" t="n">
        <f aca="false">Assumptions!$B$19*(0.4*IF(Data_Clean!E3434="",0,MIN(1,Data_Clean!E3434/12/Assumptions!$B$24))+0.35*IF(Data_Clean!D3434="Y",1,0)+0.25*(1-MIN(Data_Clean!T3434,3)/3))/IF(Data_Clean!E3434="",0.6,1)</f>
        <v>8.5</v>
      </c>
      <c r="P3434" s="16" t="n">
        <f aca="false">SUM(K3434:O3434)/(Assumptions!$D$5-IF(K3434="",Assumptions!$B$15,0))*100</f>
        <v>44.758332272703</v>
      </c>
      <c r="Q3434" s="7" t="str">
        <f aca="false">IF(J3434&gt;=Assumptions!$B$26,"High",IF(J3434&gt;=Assumptions!$B$27,"Mid","Low"))</f>
        <v>Low</v>
      </c>
      <c r="R3434" s="7" t="str">
        <f aca="false">IF(P3434&gt;=Assumptions!$B$28,"High",IF(P3434&gt;=Assumptions!$B$29,"Mid","Low"))</f>
        <v>Low</v>
      </c>
      <c r="S3434" s="7" t="str">
        <f aca="false">INDEX(Assumptions!$B$33:$B$41,MATCH(Q3434&amp;"|"&amp;R3434,Assumptions!$A$33:$A$41,0))</f>
        <v>Dormant &amp; Low Value</v>
      </c>
      <c r="T3434" s="7" t="n">
        <f aca="false">IF(ISNUMBER(Data_Clean!V3434),J3434*Data_Clean!V3434,0)</f>
        <v>40.568434875</v>
      </c>
    </row>
    <row r="3435" customFormat="false" ht="15" hidden="false" customHeight="false" outlineLevel="0" collapsed="false">
      <c r="A3435" s="15" t="str">
        <f aca="false">Data_Clean!A3435</f>
        <v>CX103431</v>
      </c>
      <c r="B3435" s="14" t="n">
        <f aca="false">Data_Clean!G3435*Assumptions!$B$5</f>
        <v>91.50575</v>
      </c>
      <c r="C3435" s="14" t="n">
        <f aca="false">IF(Data_Clean!H3435="",0,Data_Clean!H3435)*Assumptions!$B$6</f>
        <v>97.19172</v>
      </c>
      <c r="D3435" s="14" t="n">
        <f aca="false">Data_Clean!I3435*Assumptions!$B$7</f>
        <v>480.8</v>
      </c>
      <c r="E3435" s="14" t="n">
        <f aca="false">Data_Clean!J3435*Assumptions!$B$8</f>
        <v>0</v>
      </c>
      <c r="F3435" s="14" t="n">
        <f aca="false">Data_Clean!K3435*Assumptions!$B$9</f>
        <v>0</v>
      </c>
      <c r="G3435" s="14" t="n">
        <f aca="false">Data_Clean!L3435*Assumptions!$B$10</f>
        <v>0</v>
      </c>
      <c r="H3435" s="14" t="n">
        <f aca="false">IF(OR(Data_Clean!M3435="",Data_Clean!N3435=""),0,Data_Clean!M3435*Data_Clean!N3435/100)*Assumptions!$B$13*Assumptions!$B$11</f>
        <v>224.694</v>
      </c>
      <c r="I3435" s="14" t="n">
        <f aca="false">Data_Clean!O3435*4*Assumptions!$B$12</f>
        <v>92.00976</v>
      </c>
      <c r="J3435" s="14" t="n">
        <f aca="false">SUM(B3435:I3435)</f>
        <v>986.20123</v>
      </c>
      <c r="K3435" s="16" t="n">
        <f aca="false">IF(Data_Clean!P3435="","",Assumptions!$B$15*0.5^(Data_Clean!P3435/Assumptions!$B$20))</f>
        <v>29.3147990530274</v>
      </c>
      <c r="L3435" s="16" t="n">
        <f aca="false">Assumptions!$B$16*MIN(1,LN(1+Data_Clean!Q3435)/LN(1+Assumptions!$B$21))</f>
        <v>17.2114872232459</v>
      </c>
      <c r="M3435" s="16" t="n">
        <f aca="false">Assumptions!$B$17*(0.6*MIN(1,Data_Clean!R3435/Assumptions!$B$22)+0.4*IF(Data_Clean!S3435="",0,Data_Clean!S3435))</f>
        <v>15</v>
      </c>
      <c r="N3435" s="16" t="n">
        <f aca="false">Assumptions!$B$18*MIN(1,(Data_Clean!F3435-1)/Assumptions!$B$23)</f>
        <v>15</v>
      </c>
      <c r="O3435" s="16" t="n">
        <f aca="false">Assumptions!$B$19*(0.4*IF(Data_Clean!E3435="",0,MIN(1,Data_Clean!E3435/12/Assumptions!$B$24))+0.35*IF(Data_Clean!D3435="Y",1,0)+0.25*(1-MIN(Data_Clean!T3435,3)/3))/IF(Data_Clean!E3435="",0.6,1)</f>
        <v>11</v>
      </c>
      <c r="P3435" s="16" t="n">
        <f aca="false">SUM(K3435:O3435)/(Assumptions!$D$5-IF(K3435="",Assumptions!$B$15,0))*100</f>
        <v>87.5262862762733</v>
      </c>
      <c r="Q3435" s="7" t="str">
        <f aca="false">IF(J3435&gt;=Assumptions!$B$26,"High",IF(J3435&gt;=Assumptions!$B$27,"Mid","Low"))</f>
        <v>Mid</v>
      </c>
      <c r="R3435" s="7" t="str">
        <f aca="false">IF(P3435&gt;=Assumptions!$B$28,"High",IF(P3435&gt;=Assumptions!$B$29,"Mid","Low"))</f>
        <v>High</v>
      </c>
      <c r="S3435" s="7" t="str">
        <f aca="false">INDEX(Assumptions!$B$33:$B$41,MATCH(Q3435&amp;"|"&amp;R3435,Assumptions!$A$33:$A$41,0))</f>
        <v>Engaged Builders</v>
      </c>
      <c r="T3435" s="7" t="n">
        <f aca="false">IF(ISNUMBER(Data_Clean!V3435),J3435*Data_Clean!V3435,0)</f>
        <v>15.680599557</v>
      </c>
    </row>
    <row r="3436" customFormat="false" ht="15" hidden="false" customHeight="false" outlineLevel="0" collapsed="false">
      <c r="A3436" s="15" t="str">
        <f aca="false">Data_Clean!A3436</f>
        <v>CX103432</v>
      </c>
      <c r="B3436" s="14" t="n">
        <f aca="false">Data_Clean!G3436*Assumptions!$B$5</f>
        <v>44.947</v>
      </c>
      <c r="C3436" s="14" t="n">
        <f aca="false">IF(Data_Clean!H3436="",0,Data_Clean!H3436)*Assumptions!$B$6</f>
        <v>0</v>
      </c>
      <c r="D3436" s="14" t="n">
        <f aca="false">Data_Clean!I3436*Assumptions!$B$7</f>
        <v>0</v>
      </c>
      <c r="E3436" s="14" t="n">
        <f aca="false">Data_Clean!J3436*Assumptions!$B$8</f>
        <v>0</v>
      </c>
      <c r="F3436" s="14" t="n">
        <f aca="false">Data_Clean!K3436*Assumptions!$B$9</f>
        <v>0</v>
      </c>
      <c r="G3436" s="14" t="n">
        <f aca="false">Data_Clean!L3436*Assumptions!$B$10</f>
        <v>0</v>
      </c>
      <c r="H3436" s="14" t="n">
        <f aca="false">IF(OR(Data_Clean!M3436="",Data_Clean!N3436=""),0,Data_Clean!M3436*Data_Clean!N3436/100)*Assumptions!$B$13*Assumptions!$B$11</f>
        <v>0</v>
      </c>
      <c r="I3436" s="14" t="n">
        <f aca="false">Data_Clean!O3436*4*Assumptions!$B$12</f>
        <v>0</v>
      </c>
      <c r="J3436" s="14" t="n">
        <f aca="false">SUM(B3436:I3436)</f>
        <v>44.947</v>
      </c>
      <c r="K3436" s="16" t="n">
        <f aca="false">IF(Data_Clean!P3436="","",Assumptions!$B$15*0.5^(Data_Clean!P3436/Assumptions!$B$20))</f>
        <v>21.7090385616057</v>
      </c>
      <c r="L3436" s="16" t="n">
        <f aca="false">Assumptions!$B$16*MIN(1,LN(1+Data_Clean!Q3436)/LN(1+Assumptions!$B$21))</f>
        <v>15.1699125520244</v>
      </c>
      <c r="M3436" s="16" t="n">
        <f aca="false">Assumptions!$B$17*(0.6*MIN(1,Data_Clean!R3436/Assumptions!$B$22)+0.4*IF(Data_Clean!S3436="",0,Data_Clean!S3436))</f>
        <v>7.11</v>
      </c>
      <c r="N3436" s="16" t="n">
        <f aca="false">Assumptions!$B$18*MIN(1,(Data_Clean!F3436-1)/Assumptions!$B$23)</f>
        <v>0</v>
      </c>
      <c r="O3436" s="16" t="n">
        <f aca="false">Assumptions!$B$19*(0.4*IF(Data_Clean!E3436="",0,MIN(1,Data_Clean!E3436/12/Assumptions!$B$24))+0.35*IF(Data_Clean!D3436="Y",1,0)+0.25*(1-MIN(Data_Clean!T3436,3)/3))/IF(Data_Clean!E3436="",0.6,1)</f>
        <v>9.65</v>
      </c>
      <c r="P3436" s="16" t="n">
        <f aca="false">SUM(K3436:O3436)/(Assumptions!$D$5-IF(K3436="",Assumptions!$B$15,0))*100</f>
        <v>53.63895111363</v>
      </c>
      <c r="Q3436" s="7" t="str">
        <f aca="false">IF(J3436&gt;=Assumptions!$B$26,"High",IF(J3436&gt;=Assumptions!$B$27,"Mid","Low"))</f>
        <v>Low</v>
      </c>
      <c r="R3436" s="7" t="str">
        <f aca="false">IF(P3436&gt;=Assumptions!$B$28,"High",IF(P3436&gt;=Assumptions!$B$29,"Mid","Low"))</f>
        <v>Mid</v>
      </c>
      <c r="S3436" s="7" t="str">
        <f aca="false">INDEX(Assumptions!$B$33:$B$41,MATCH(Q3436&amp;"|"&amp;R3436,Assumptions!$A$33:$A$41,0))</f>
        <v>Light Touch</v>
      </c>
      <c r="T3436" s="7" t="n">
        <f aca="false">IF(ISNUMBER(Data_Clean!V3436),J3436*Data_Clean!V3436,0)</f>
        <v>1.8563111</v>
      </c>
    </row>
    <row r="3437" customFormat="false" ht="15" hidden="false" customHeight="false" outlineLevel="0" collapsed="false">
      <c r="A3437" s="15" t="str">
        <f aca="false">Data_Clean!A3437</f>
        <v>CX103433</v>
      </c>
      <c r="B3437" s="14" t="n">
        <f aca="false">Data_Clean!G3437*Assumptions!$B$5</f>
        <v>27.9075</v>
      </c>
      <c r="C3437" s="14" t="n">
        <f aca="false">IF(Data_Clean!H3437="",0,Data_Clean!H3437)*Assumptions!$B$6</f>
        <v>100.92432</v>
      </c>
      <c r="D3437" s="14" t="n">
        <f aca="false">Data_Clean!I3437*Assumptions!$B$7</f>
        <v>0</v>
      </c>
      <c r="E3437" s="14" t="n">
        <f aca="false">Data_Clean!J3437*Assumptions!$B$8</f>
        <v>0</v>
      </c>
      <c r="F3437" s="14" t="n">
        <f aca="false">Data_Clean!K3437*Assumptions!$B$9</f>
        <v>0</v>
      </c>
      <c r="G3437" s="14" t="n">
        <f aca="false">Data_Clean!L3437*Assumptions!$B$10</f>
        <v>0</v>
      </c>
      <c r="H3437" s="14" t="n">
        <f aca="false">IF(OR(Data_Clean!M3437="",Data_Clean!N3437=""),0,Data_Clean!M3437*Data_Clean!N3437/100)*Assumptions!$B$13*Assumptions!$B$11</f>
        <v>106.872</v>
      </c>
      <c r="I3437" s="14" t="n">
        <f aca="false">Data_Clean!O3437*4*Assumptions!$B$12</f>
        <v>1.65552</v>
      </c>
      <c r="J3437" s="14" t="n">
        <f aca="false">SUM(B3437:I3437)</f>
        <v>237.35934</v>
      </c>
      <c r="K3437" s="16" t="n">
        <f aca="false">IF(Data_Clean!P3437="","",Assumptions!$B$15*0.5^(Data_Clean!P3437/Assumptions!$B$20))</f>
        <v>23.267171427506</v>
      </c>
      <c r="L3437" s="16" t="n">
        <f aca="false">Assumptions!$B$16*MIN(1,LN(1+Data_Clean!Q3437)/LN(1+Assumptions!$B$21))</f>
        <v>10</v>
      </c>
      <c r="M3437" s="16" t="n">
        <f aca="false">Assumptions!$B$17*(0.6*MIN(1,Data_Clean!R3437/Assumptions!$B$22)+0.4*IF(Data_Clean!S3437="",0,Data_Clean!S3437))</f>
        <v>6.51</v>
      </c>
      <c r="N3437" s="16" t="n">
        <f aca="false">Assumptions!$B$18*MIN(1,(Data_Clean!F3437-1)/Assumptions!$B$23)</f>
        <v>10</v>
      </c>
      <c r="O3437" s="16" t="n">
        <f aca="false">Assumptions!$B$19*(0.4*IF(Data_Clean!E3437="",0,MIN(1,Data_Clean!E3437/12/Assumptions!$B$24))+0.35*IF(Data_Clean!D3437="Y",1,0)+0.25*(1-MIN(Data_Clean!T3437,3)/3))/IF(Data_Clean!E3437="",0.6,1)</f>
        <v>9.75</v>
      </c>
      <c r="P3437" s="16" t="n">
        <f aca="false">SUM(K3437:O3437)/(Assumptions!$D$5-IF(K3437="",Assumptions!$B$15,0))*100</f>
        <v>59.527171427506</v>
      </c>
      <c r="Q3437" s="7" t="str">
        <f aca="false">IF(J3437&gt;=Assumptions!$B$26,"High",IF(J3437&gt;=Assumptions!$B$27,"Mid","Low"))</f>
        <v>Low</v>
      </c>
      <c r="R3437" s="7" t="str">
        <f aca="false">IF(P3437&gt;=Assumptions!$B$28,"High",IF(P3437&gt;=Assumptions!$B$29,"Mid","Low"))</f>
        <v>Mid</v>
      </c>
      <c r="S3437" s="7" t="str">
        <f aca="false">INDEX(Assumptions!$B$33:$B$41,MATCH(Q3437&amp;"|"&amp;R3437,Assumptions!$A$33:$A$41,0))</f>
        <v>Light Touch</v>
      </c>
      <c r="T3437" s="7" t="n">
        <f aca="false">IF(ISNUMBER(Data_Clean!V3437),J3437*Data_Clean!V3437,0)</f>
        <v>12.390157548</v>
      </c>
    </row>
    <row r="3438" customFormat="false" ht="15" hidden="false" customHeight="false" outlineLevel="0" collapsed="false">
      <c r="A3438" s="15" t="str">
        <f aca="false">Data_Clean!A3438</f>
        <v>CX103434</v>
      </c>
      <c r="B3438" s="14" t="n">
        <f aca="false">Data_Clean!G3438*Assumptions!$B$5</f>
        <v>169.05</v>
      </c>
      <c r="C3438" s="14" t="n">
        <f aca="false">IF(Data_Clean!H3438="",0,Data_Clean!H3438)*Assumptions!$B$6</f>
        <v>174.27972</v>
      </c>
      <c r="D3438" s="14" t="n">
        <f aca="false">Data_Clean!I3438*Assumptions!$B$7</f>
        <v>0</v>
      </c>
      <c r="E3438" s="14" t="n">
        <f aca="false">Data_Clean!J3438*Assumptions!$B$8</f>
        <v>1582.274475</v>
      </c>
      <c r="F3438" s="14" t="n">
        <f aca="false">Data_Clean!K3438*Assumptions!$B$9</f>
        <v>1728.1</v>
      </c>
      <c r="G3438" s="14" t="n">
        <f aca="false">Data_Clean!L3438*Assumptions!$B$10</f>
        <v>0</v>
      </c>
      <c r="H3438" s="14" t="n">
        <f aca="false">IF(OR(Data_Clean!M3438="",Data_Clean!N3438=""),0,Data_Clean!M3438*Data_Clean!N3438/100)*Assumptions!$B$13*Assumptions!$B$11</f>
        <v>0</v>
      </c>
      <c r="I3438" s="14" t="n">
        <f aca="false">Data_Clean!O3438*4*Assumptions!$B$12</f>
        <v>0</v>
      </c>
      <c r="J3438" s="14" t="n">
        <f aca="false">SUM(B3438:I3438)</f>
        <v>3653.704195</v>
      </c>
      <c r="K3438" s="16" t="n">
        <f aca="false">IF(Data_Clean!P3438="","",Assumptions!$B$15*0.5^(Data_Clean!P3438/Assumptions!$B$20))</f>
        <v>20.7286931995166</v>
      </c>
      <c r="L3438" s="16" t="n">
        <f aca="false">Assumptions!$B$16*MIN(1,LN(1+Data_Clean!Q3438)/LN(1+Assumptions!$B$21))</f>
        <v>12.2792642888455</v>
      </c>
      <c r="M3438" s="16" t="n">
        <f aca="false">Assumptions!$B$17*(0.6*MIN(1,Data_Clean!R3438/Assumptions!$B$22)+0.4*IF(Data_Clean!S3438="",0,Data_Clean!S3438))</f>
        <v>10.59</v>
      </c>
      <c r="N3438" s="16" t="n">
        <f aca="false">Assumptions!$B$18*MIN(1,(Data_Clean!F3438-1)/Assumptions!$B$23)</f>
        <v>15</v>
      </c>
      <c r="O3438" s="16" t="n">
        <f aca="false">Assumptions!$B$19*(0.4*IF(Data_Clean!E3438="",0,MIN(1,Data_Clean!E3438/12/Assumptions!$B$24))+0.35*IF(Data_Clean!D3438="Y",1,0)+0.25*(1-MIN(Data_Clean!T3438,3)/3))/IF(Data_Clean!E3438="",0.6,1)</f>
        <v>6.15</v>
      </c>
      <c r="P3438" s="16" t="n">
        <f aca="false">SUM(K3438:O3438)/(Assumptions!$D$5-IF(K3438="",Assumptions!$B$15,0))*100</f>
        <v>64.7479574883621</v>
      </c>
      <c r="Q3438" s="7" t="str">
        <f aca="false">IF(J3438&gt;=Assumptions!$B$26,"High",IF(J3438&gt;=Assumptions!$B$27,"Mid","Low"))</f>
        <v>High</v>
      </c>
      <c r="R3438" s="7" t="str">
        <f aca="false">IF(P3438&gt;=Assumptions!$B$28,"High",IF(P3438&gt;=Assumptions!$B$29,"Mid","Low"))</f>
        <v>Mid</v>
      </c>
      <c r="S3438" s="7" t="str">
        <f aca="false">INDEX(Assumptions!$B$33:$B$41,MATCH(Q3438&amp;"|"&amp;R3438,Assumptions!$A$33:$A$41,0))</f>
        <v>Established Core</v>
      </c>
      <c r="T3438" s="7" t="n">
        <f aca="false">IF(ISNUMBER(Data_Clean!V3438),J3438*Data_Clean!V3438,0)</f>
        <v>374.5046799875</v>
      </c>
    </row>
    <row r="3439" customFormat="false" ht="15" hidden="false" customHeight="false" outlineLevel="0" collapsed="false">
      <c r="A3439" s="15" t="str">
        <f aca="false">Data_Clean!A3439</f>
        <v>CX103435</v>
      </c>
      <c r="B3439" s="14" t="n">
        <f aca="false">Data_Clean!G3439*Assumptions!$B$5</f>
        <v>334.426</v>
      </c>
      <c r="C3439" s="14" t="n">
        <f aca="false">IF(Data_Clean!H3439="",0,Data_Clean!H3439)*Assumptions!$B$6</f>
        <v>900.2214</v>
      </c>
      <c r="D3439" s="14" t="n">
        <f aca="false">Data_Clean!I3439*Assumptions!$B$7</f>
        <v>0</v>
      </c>
      <c r="E3439" s="14" t="n">
        <f aca="false">Data_Clean!J3439*Assumptions!$B$8</f>
        <v>0</v>
      </c>
      <c r="F3439" s="14" t="n">
        <f aca="false">Data_Clean!K3439*Assumptions!$B$9</f>
        <v>0</v>
      </c>
      <c r="G3439" s="14" t="n">
        <f aca="false">Data_Clean!L3439*Assumptions!$B$10</f>
        <v>0</v>
      </c>
      <c r="H3439" s="14" t="n">
        <f aca="false">IF(OR(Data_Clean!M3439="",Data_Clean!N3439=""),0,Data_Clean!M3439*Data_Clean!N3439/100)*Assumptions!$B$13*Assumptions!$B$11</f>
        <v>0</v>
      </c>
      <c r="I3439" s="14" t="n">
        <f aca="false">Data_Clean!O3439*4*Assumptions!$B$12</f>
        <v>0</v>
      </c>
      <c r="J3439" s="14" t="n">
        <f aca="false">SUM(B3439:I3439)</f>
        <v>1234.6474</v>
      </c>
      <c r="K3439" s="16" t="n">
        <f aca="false">IF(Data_Clean!P3439="","",Assumptions!$B$15*0.5^(Data_Clean!P3439/Assumptions!$B$20))</f>
        <v>25.5200148285257</v>
      </c>
      <c r="L3439" s="16" t="n">
        <f aca="false">Assumptions!$B$16*MIN(1,LN(1+Data_Clean!Q3439)/LN(1+Assumptions!$B$21))</f>
        <v>16.3969864627818</v>
      </c>
      <c r="M3439" s="16" t="n">
        <f aca="false">Assumptions!$B$17*(0.6*MIN(1,Data_Clean!R3439/Assumptions!$B$22)+0.4*IF(Data_Clean!S3439="",0,Data_Clean!S3439))</f>
        <v>8.004</v>
      </c>
      <c r="N3439" s="16" t="n">
        <f aca="false">Assumptions!$B$18*MIN(1,(Data_Clean!F3439-1)/Assumptions!$B$23)</f>
        <v>5</v>
      </c>
      <c r="O3439" s="16" t="n">
        <f aca="false">Assumptions!$B$19*(0.4*IF(Data_Clean!E3439="",0,MIN(1,Data_Clean!E3439/12/Assumptions!$B$24))+0.35*IF(Data_Clean!D3439="Y",1,0)+0.25*(1-MIN(Data_Clean!T3439,3)/3))/IF(Data_Clean!E3439="",0.6,1)</f>
        <v>6.1</v>
      </c>
      <c r="P3439" s="16" t="n">
        <f aca="false">SUM(K3439:O3439)/(Assumptions!$D$5-IF(K3439="",Assumptions!$B$15,0))*100</f>
        <v>61.0210012913074</v>
      </c>
      <c r="Q3439" s="7" t="str">
        <f aca="false">IF(J3439&gt;=Assumptions!$B$26,"High",IF(J3439&gt;=Assumptions!$B$27,"Mid","Low"))</f>
        <v>Mid</v>
      </c>
      <c r="R3439" s="7" t="str">
        <f aca="false">IF(P3439&gt;=Assumptions!$B$28,"High",IF(P3439&gt;=Assumptions!$B$29,"Mid","Low"))</f>
        <v>Mid</v>
      </c>
      <c r="S3439" s="7" t="str">
        <f aca="false">INDEX(Assumptions!$B$33:$B$41,MATCH(Q3439&amp;"|"&amp;R3439,Assumptions!$A$33:$A$41,0))</f>
        <v>Established Core</v>
      </c>
      <c r="T3439" s="7" t="n">
        <f aca="false">IF(ISNUMBER(Data_Clean!V3439),J3439*Data_Clean!V3439,0)</f>
        <v>91.61083708</v>
      </c>
    </row>
    <row r="3440" customFormat="false" ht="15" hidden="false" customHeight="false" outlineLevel="0" collapsed="false">
      <c r="A3440" s="15" t="str">
        <f aca="false">Data_Clean!A3440</f>
        <v>CX103436</v>
      </c>
      <c r="B3440" s="14" t="n">
        <f aca="false">Data_Clean!G3440*Assumptions!$B$5</f>
        <v>46.5745</v>
      </c>
      <c r="C3440" s="14" t="n">
        <f aca="false">IF(Data_Clean!H3440="",0,Data_Clean!H3440)*Assumptions!$B$6</f>
        <v>0</v>
      </c>
      <c r="D3440" s="14" t="n">
        <f aca="false">Data_Clean!I3440*Assumptions!$B$7</f>
        <v>0</v>
      </c>
      <c r="E3440" s="14" t="n">
        <f aca="false">Data_Clean!J3440*Assumptions!$B$8</f>
        <v>452.435475</v>
      </c>
      <c r="F3440" s="14" t="n">
        <f aca="false">Data_Clean!K3440*Assumptions!$B$9</f>
        <v>0</v>
      </c>
      <c r="G3440" s="14" t="n">
        <f aca="false">Data_Clean!L3440*Assumptions!$B$10</f>
        <v>0</v>
      </c>
      <c r="H3440" s="14" t="n">
        <f aca="false">IF(OR(Data_Clean!M3440="",Data_Clean!N3440=""),0,Data_Clean!M3440*Data_Clean!N3440/100)*Assumptions!$B$13*Assumptions!$B$11</f>
        <v>407.712</v>
      </c>
      <c r="I3440" s="14" t="n">
        <f aca="false">Data_Clean!O3440*4*Assumptions!$B$12</f>
        <v>10.70208</v>
      </c>
      <c r="J3440" s="14" t="n">
        <f aca="false">SUM(B3440:I3440)</f>
        <v>917.424055</v>
      </c>
      <c r="K3440" s="16" t="n">
        <f aca="false">IF(Data_Clean!P3440="","",Assumptions!$B$15*0.5^(Data_Clean!P3440/Assumptions!$B$20))</f>
        <v>26.1165168988837</v>
      </c>
      <c r="L3440" s="16" t="n">
        <f aca="false">Assumptions!$B$16*MIN(1,LN(1+Data_Clean!Q3440)/LN(1+Assumptions!$B$21))</f>
        <v>11.2934465146257</v>
      </c>
      <c r="M3440" s="16" t="n">
        <f aca="false">Assumptions!$B$17*(0.6*MIN(1,Data_Clean!R3440/Assumptions!$B$22)+0.4*IF(Data_Clean!S3440="",0,Data_Clean!S3440))</f>
        <v>3.9</v>
      </c>
      <c r="N3440" s="16" t="n">
        <f aca="false">Assumptions!$B$18*MIN(1,(Data_Clean!F3440-1)/Assumptions!$B$23)</f>
        <v>10</v>
      </c>
      <c r="O3440" s="16" t="n">
        <f aca="false">Assumptions!$B$19*(0.4*IF(Data_Clean!E3440="",0,MIN(1,Data_Clean!E3440/12/Assumptions!$B$24))+0.35*IF(Data_Clean!D3440="Y",1,0)+0.25*(1-MIN(Data_Clean!T3440,3)/3))/IF(Data_Clean!E3440="",0.6,1)</f>
        <v>6</v>
      </c>
      <c r="P3440" s="16" t="n">
        <f aca="false">SUM(K3440:O3440)/(Assumptions!$D$5-IF(K3440="",Assumptions!$B$15,0))*100</f>
        <v>57.3099634135094</v>
      </c>
      <c r="Q3440" s="7" t="str">
        <f aca="false">IF(J3440&gt;=Assumptions!$B$26,"High",IF(J3440&gt;=Assumptions!$B$27,"Mid","Low"))</f>
        <v>Mid</v>
      </c>
      <c r="R3440" s="7" t="str">
        <f aca="false">IF(P3440&gt;=Assumptions!$B$28,"High",IF(P3440&gt;=Assumptions!$B$29,"Mid","Low"))</f>
        <v>Mid</v>
      </c>
      <c r="S3440" s="7" t="str">
        <f aca="false">INDEX(Assumptions!$B$33:$B$41,MATCH(Q3440&amp;"|"&amp;R3440,Assumptions!$A$33:$A$41,0))</f>
        <v>Established Core</v>
      </c>
      <c r="T3440" s="7" t="n">
        <f aca="false">IF(ISNUMBER(Data_Clean!V3440),J3440*Data_Clean!V3440,0)</f>
        <v>107.2468720295</v>
      </c>
    </row>
    <row r="3441" customFormat="false" ht="15" hidden="false" customHeight="false" outlineLevel="0" collapsed="false">
      <c r="A3441" s="15" t="str">
        <f aca="false">Data_Clean!A3441</f>
        <v>CX103437</v>
      </c>
      <c r="B3441" s="14" t="n">
        <f aca="false">Data_Clean!G3441*Assumptions!$B$5</f>
        <v>136.70925</v>
      </c>
      <c r="C3441" s="14" t="n">
        <f aca="false">IF(Data_Clean!H3441="",0,Data_Clean!H3441)*Assumptions!$B$6</f>
        <v>1996.27884</v>
      </c>
      <c r="D3441" s="14" t="n">
        <f aca="false">Data_Clean!I3441*Assumptions!$B$7</f>
        <v>0</v>
      </c>
      <c r="E3441" s="14" t="n">
        <f aca="false">Data_Clean!J3441*Assumptions!$B$8</f>
        <v>0</v>
      </c>
      <c r="F3441" s="14" t="n">
        <f aca="false">Data_Clean!K3441*Assumptions!$B$9</f>
        <v>4429.7</v>
      </c>
      <c r="G3441" s="14" t="n">
        <f aca="false">Data_Clean!L3441*Assumptions!$B$10</f>
        <v>0</v>
      </c>
      <c r="H3441" s="14" t="n">
        <f aca="false">IF(OR(Data_Clean!M3441="",Data_Clean!N3441=""),0,Data_Clean!M3441*Data_Clean!N3441/100)*Assumptions!$B$13*Assumptions!$B$11</f>
        <v>0</v>
      </c>
      <c r="I3441" s="14" t="n">
        <f aca="false">Data_Clean!O3441*4*Assumptions!$B$12</f>
        <v>0</v>
      </c>
      <c r="J3441" s="14" t="n">
        <f aca="false">SUM(B3441:I3441)</f>
        <v>6562.68809</v>
      </c>
      <c r="K3441" s="16" t="n">
        <f aca="false">IF(Data_Clean!P3441="","",Assumptions!$B$15*0.5^(Data_Clean!P3441/Assumptions!$B$20))</f>
        <v>18.8988157484231</v>
      </c>
      <c r="L3441" s="16" t="n">
        <f aca="false">Assumptions!$B$16*MIN(1,LN(1+Data_Clean!Q3441)/LN(1+Assumptions!$B$21))</f>
        <v>15.383822204249</v>
      </c>
      <c r="M3441" s="16" t="n">
        <f aca="false">Assumptions!$B$17*(0.6*MIN(1,Data_Clean!R3441/Assumptions!$B$22)+0.4*IF(Data_Clean!S3441="",0,Data_Clean!S3441))</f>
        <v>6.618</v>
      </c>
      <c r="N3441" s="16" t="n">
        <f aca="false">Assumptions!$B$18*MIN(1,(Data_Clean!F3441-1)/Assumptions!$B$23)</f>
        <v>10</v>
      </c>
      <c r="O3441" s="16" t="n">
        <f aca="false">Assumptions!$B$19*(0.4*IF(Data_Clean!E3441="",0,MIN(1,Data_Clean!E3441/12/Assumptions!$B$24))+0.35*IF(Data_Clean!D3441="Y",1,0)+0.25*(1-MIN(Data_Clean!T3441,3)/3))/IF(Data_Clean!E3441="",0.6,1)</f>
        <v>15</v>
      </c>
      <c r="P3441" s="16" t="n">
        <f aca="false">SUM(K3441:O3441)/(Assumptions!$D$5-IF(K3441="",Assumptions!$B$15,0))*100</f>
        <v>65.9006379526721</v>
      </c>
      <c r="Q3441" s="7" t="str">
        <f aca="false">IF(J3441&gt;=Assumptions!$B$26,"High",IF(J3441&gt;=Assumptions!$B$27,"Mid","Low"))</f>
        <v>High</v>
      </c>
      <c r="R3441" s="7" t="str">
        <f aca="false">IF(P3441&gt;=Assumptions!$B$28,"High",IF(P3441&gt;=Assumptions!$B$29,"Mid","Low"))</f>
        <v>Mid</v>
      </c>
      <c r="S3441" s="7" t="str">
        <f aca="false">INDEX(Assumptions!$B$33:$B$41,MATCH(Q3441&amp;"|"&amp;R3441,Assumptions!$A$33:$A$41,0))</f>
        <v>Established Core</v>
      </c>
      <c r="T3441" s="7" t="n">
        <f aca="false">IF(ISNUMBER(Data_Clean!V3441),J3441*Data_Clean!V3441,0)</f>
        <v>154.879438924</v>
      </c>
    </row>
    <row r="3442" customFormat="false" ht="15" hidden="false" customHeight="false" outlineLevel="0" collapsed="false">
      <c r="A3442" s="15" t="str">
        <f aca="false">Data_Clean!A3442</f>
        <v>CX103438</v>
      </c>
      <c r="B3442" s="14" t="n">
        <f aca="false">Data_Clean!G3442*Assumptions!$B$5</f>
        <v>48.53975</v>
      </c>
      <c r="C3442" s="14" t="n">
        <f aca="false">IF(Data_Clean!H3442="",0,Data_Clean!H3442)*Assumptions!$B$6</f>
        <v>664.52688</v>
      </c>
      <c r="D3442" s="14" t="n">
        <f aca="false">Data_Clean!I3442*Assumptions!$B$7</f>
        <v>0</v>
      </c>
      <c r="E3442" s="14" t="n">
        <f aca="false">Data_Clean!J3442*Assumptions!$B$8</f>
        <v>0</v>
      </c>
      <c r="F3442" s="14" t="n">
        <f aca="false">Data_Clean!K3442*Assumptions!$B$9</f>
        <v>1508.1</v>
      </c>
      <c r="G3442" s="14" t="n">
        <f aca="false">Data_Clean!L3442*Assumptions!$B$10</f>
        <v>1202.4</v>
      </c>
      <c r="H3442" s="14" t="n">
        <f aca="false">IF(OR(Data_Clean!M3442="",Data_Clean!N3442=""),0,Data_Clean!M3442*Data_Clean!N3442/100)*Assumptions!$B$13*Assumptions!$B$11</f>
        <v>100.392</v>
      </c>
      <c r="I3442" s="14" t="n">
        <f aca="false">Data_Clean!O3442*4*Assumptions!$B$12</f>
        <v>16.09824</v>
      </c>
      <c r="J3442" s="14" t="n">
        <f aca="false">SUM(B3442:I3442)</f>
        <v>3540.05687</v>
      </c>
      <c r="K3442" s="16" t="n">
        <f aca="false">IF(Data_Clean!P3442="","",Assumptions!$B$15*0.5^(Data_Clean!P3442/Assumptions!$B$20))</f>
        <v>26.1165168988837</v>
      </c>
      <c r="L3442" s="16" t="n">
        <f aca="false">Assumptions!$B$16*MIN(1,LN(1+Data_Clean!Q3442)/LN(1+Assumptions!$B$21))</f>
        <v>13.8963721559302</v>
      </c>
      <c r="M3442" s="16" t="n">
        <f aca="false">Assumptions!$B$17*(0.6*MIN(1,Data_Clean!R3442/Assumptions!$B$22)+0.4*IF(Data_Clean!S3442="",0,Data_Clean!S3442))</f>
        <v>14.1</v>
      </c>
      <c r="N3442" s="16" t="n">
        <f aca="false">Assumptions!$B$18*MIN(1,(Data_Clean!F3442-1)/Assumptions!$B$23)</f>
        <v>20</v>
      </c>
      <c r="O3442" s="16" t="n">
        <f aca="false">Assumptions!$B$19*(0.4*IF(Data_Clean!E3442="",0,MIN(1,Data_Clean!E3442/12/Assumptions!$B$24))+0.35*IF(Data_Clean!D3442="Y",1,0)+0.25*(1-MIN(Data_Clean!T3442,3)/3))/IF(Data_Clean!E3442="",0.6,1)</f>
        <v>6.45</v>
      </c>
      <c r="P3442" s="16" t="n">
        <f aca="false">SUM(K3442:O3442)/(Assumptions!$D$5-IF(K3442="",Assumptions!$B$15,0))*100</f>
        <v>80.562889054814</v>
      </c>
      <c r="Q3442" s="7" t="str">
        <f aca="false">IF(J3442&gt;=Assumptions!$B$26,"High",IF(J3442&gt;=Assumptions!$B$27,"Mid","Low"))</f>
        <v>High</v>
      </c>
      <c r="R3442" s="7" t="str">
        <f aca="false">IF(P3442&gt;=Assumptions!$B$28,"High",IF(P3442&gt;=Assumptions!$B$29,"Mid","Low"))</f>
        <v>High</v>
      </c>
      <c r="S3442" s="7" t="str">
        <f aca="false">INDEX(Assumptions!$B$33:$B$41,MATCH(Q3442&amp;"|"&amp;R3442,Assumptions!$A$33:$A$41,0))</f>
        <v>Premier Advocates</v>
      </c>
      <c r="T3442" s="7" t="n">
        <f aca="false">IF(ISNUMBER(Data_Clean!V3442),J3442*Data_Clean!V3442,0)</f>
        <v>170.984746821</v>
      </c>
    </row>
    <row r="3443" customFormat="false" ht="15" hidden="false" customHeight="false" outlineLevel="0" collapsed="false">
      <c r="A3443" s="15" t="str">
        <f aca="false">Data_Clean!A3443</f>
        <v>CX103439</v>
      </c>
      <c r="B3443" s="14" t="n">
        <f aca="false">Data_Clean!G3443*Assumptions!$B$5</f>
        <v>54.591</v>
      </c>
      <c r="C3443" s="14" t="n">
        <f aca="false">IF(Data_Clean!H3443="",0,Data_Clean!H3443)*Assumptions!$B$6</f>
        <v>142.18764</v>
      </c>
      <c r="D3443" s="14" t="n">
        <f aca="false">Data_Clean!I3443*Assumptions!$B$7</f>
        <v>0</v>
      </c>
      <c r="E3443" s="14" t="n">
        <f aca="false">Data_Clean!J3443*Assumptions!$B$8</f>
        <v>0</v>
      </c>
      <c r="F3443" s="14" t="n">
        <f aca="false">Data_Clean!K3443*Assumptions!$B$9</f>
        <v>0</v>
      </c>
      <c r="G3443" s="14" t="n">
        <f aca="false">Data_Clean!L3443*Assumptions!$B$10</f>
        <v>0</v>
      </c>
      <c r="H3443" s="14" t="n">
        <f aca="false">IF(OR(Data_Clean!M3443="",Data_Clean!N3443=""),0,Data_Clean!M3443*Data_Clean!N3443/100)*Assumptions!$B$13*Assumptions!$B$11</f>
        <v>197.298</v>
      </c>
      <c r="I3443" s="14" t="n">
        <f aca="false">Data_Clean!O3443*4*Assumptions!$B$12</f>
        <v>4.67712</v>
      </c>
      <c r="J3443" s="14" t="n">
        <f aca="false">SUM(B3443:I3443)</f>
        <v>398.75376</v>
      </c>
      <c r="K3443" s="16" t="n">
        <f aca="false">IF(Data_Clean!P3443="","",Assumptions!$B$15*0.5^(Data_Clean!P3443/Assumptions!$B$20))</f>
        <v>16.4523746954194</v>
      </c>
      <c r="L3443" s="16" t="n">
        <f aca="false">Assumptions!$B$16*MIN(1,LN(1+Data_Clean!Q3443)/LN(1+Assumptions!$B$21))</f>
        <v>9.60252567789128</v>
      </c>
      <c r="M3443" s="16" t="n">
        <f aca="false">Assumptions!$B$17*(0.6*MIN(1,Data_Clean!R3443/Assumptions!$B$22)+0.4*IF(Data_Clean!S3443="",0,Data_Clean!S3443))</f>
        <v>8.862</v>
      </c>
      <c r="N3443" s="16" t="n">
        <f aca="false">Assumptions!$B$18*MIN(1,(Data_Clean!F3443-1)/Assumptions!$B$23)</f>
        <v>15</v>
      </c>
      <c r="O3443" s="16" t="n">
        <f aca="false">Assumptions!$B$19*(0.4*IF(Data_Clean!E3443="",0,MIN(1,Data_Clean!E3443/12/Assumptions!$B$24))+0.35*IF(Data_Clean!D3443="Y",1,0)+0.25*(1-MIN(Data_Clean!T3443,3)/3))/IF(Data_Clean!E3443="",0.6,1)</f>
        <v>9.75</v>
      </c>
      <c r="P3443" s="16" t="n">
        <f aca="false">SUM(K3443:O3443)/(Assumptions!$D$5-IF(K3443="",Assumptions!$B$15,0))*100</f>
        <v>59.6669003733107</v>
      </c>
      <c r="Q3443" s="7" t="str">
        <f aca="false">IF(J3443&gt;=Assumptions!$B$26,"High",IF(J3443&gt;=Assumptions!$B$27,"Mid","Low"))</f>
        <v>Low</v>
      </c>
      <c r="R3443" s="7" t="str">
        <f aca="false">IF(P3443&gt;=Assumptions!$B$28,"High",IF(P3443&gt;=Assumptions!$B$29,"Mid","Low"))</f>
        <v>Mid</v>
      </c>
      <c r="S3443" s="7" t="str">
        <f aca="false">INDEX(Assumptions!$B$33:$B$41,MATCH(Q3443&amp;"|"&amp;R3443,Assumptions!$A$33:$A$41,0))</f>
        <v>Light Touch</v>
      </c>
      <c r="T3443" s="7" t="n">
        <f aca="false">IF(ISNUMBER(Data_Clean!V3443),J3443*Data_Clean!V3443,0)</f>
        <v>29.786905872</v>
      </c>
    </row>
    <row r="3444" customFormat="false" ht="15" hidden="false" customHeight="false" outlineLevel="0" collapsed="false">
      <c r="A3444" s="15" t="str">
        <f aca="false">Data_Clean!A3444</f>
        <v>CX103440</v>
      </c>
      <c r="B3444" s="14" t="n">
        <f aca="false">Data_Clean!G3444*Assumptions!$B$5</f>
        <v>371.1865</v>
      </c>
      <c r="C3444" s="14" t="n">
        <f aca="false">IF(Data_Clean!H3444="",0,Data_Clean!H3444)*Assumptions!$B$6</f>
        <v>636.27276</v>
      </c>
      <c r="D3444" s="14" t="n">
        <f aca="false">Data_Clean!I3444*Assumptions!$B$7</f>
        <v>0</v>
      </c>
      <c r="E3444" s="14" t="n">
        <f aca="false">Data_Clean!J3444*Assumptions!$B$8</f>
        <v>6375.1314</v>
      </c>
      <c r="F3444" s="14" t="n">
        <f aca="false">Data_Clean!K3444*Assumptions!$B$9</f>
        <v>6844.2</v>
      </c>
      <c r="G3444" s="14" t="n">
        <f aca="false">Data_Clean!L3444*Assumptions!$B$10</f>
        <v>0</v>
      </c>
      <c r="H3444" s="14" t="n">
        <f aca="false">IF(OR(Data_Clean!M3444="",Data_Clean!N3444=""),0,Data_Clean!M3444*Data_Clean!N3444/100)*Assumptions!$B$13*Assumptions!$B$11</f>
        <v>0</v>
      </c>
      <c r="I3444" s="14" t="n">
        <f aca="false">Data_Clean!O3444*4*Assumptions!$B$12</f>
        <v>0</v>
      </c>
      <c r="J3444" s="14" t="n">
        <f aca="false">SUM(B3444:I3444)</f>
        <v>14226.79066</v>
      </c>
      <c r="K3444" s="16" t="n">
        <f aca="false">IF(Data_Clean!P3444="","",Assumptions!$B$15*0.5^(Data_Clean!P3444/Assumptions!$B$20))</f>
        <v>27.9909897461042</v>
      </c>
      <c r="L3444" s="16" t="n">
        <f aca="false">Assumptions!$B$16*MIN(1,LN(1+Data_Clean!Q3444)/LN(1+Assumptions!$B$21))</f>
        <v>15.1699125520244</v>
      </c>
      <c r="M3444" s="16" t="n">
        <f aca="false">Assumptions!$B$17*(0.6*MIN(1,Data_Clean!R3444/Assumptions!$B$22)+0.4*IF(Data_Clean!S3444="",0,Data_Clean!S3444))</f>
        <v>2.844</v>
      </c>
      <c r="N3444" s="16" t="n">
        <f aca="false">Assumptions!$B$18*MIN(1,(Data_Clean!F3444-1)/Assumptions!$B$23)</f>
        <v>15</v>
      </c>
      <c r="O3444" s="16" t="n">
        <f aca="false">Assumptions!$B$19*(0.4*IF(Data_Clean!E3444="",0,MIN(1,Data_Clean!E3444/12/Assumptions!$B$24))+0.35*IF(Data_Clean!D3444="Y",1,0)+0.25*(1-MIN(Data_Clean!T3444,3)/3))/IF(Data_Clean!E3444="",0.6,1)</f>
        <v>15</v>
      </c>
      <c r="P3444" s="16" t="n">
        <f aca="false">SUM(K3444:O3444)/(Assumptions!$D$5-IF(K3444="",Assumptions!$B$15,0))*100</f>
        <v>76.0049022981286</v>
      </c>
      <c r="Q3444" s="7" t="str">
        <f aca="false">IF(J3444&gt;=Assumptions!$B$26,"High",IF(J3444&gt;=Assumptions!$B$27,"Mid","Low"))</f>
        <v>High</v>
      </c>
      <c r="R3444" s="7" t="str">
        <f aca="false">IF(P3444&gt;=Assumptions!$B$28,"High",IF(P3444&gt;=Assumptions!$B$29,"Mid","Low"))</f>
        <v>High</v>
      </c>
      <c r="S3444" s="7" t="str">
        <f aca="false">INDEX(Assumptions!$B$33:$B$41,MATCH(Q3444&amp;"|"&amp;R3444,Assumptions!$A$33:$A$41,0))</f>
        <v>Premier Advocates</v>
      </c>
      <c r="T3444" s="7" t="n">
        <f aca="false">IF(ISNUMBER(Data_Clean!V3444),J3444*Data_Clean!V3444,0)</f>
        <v>270.30902254</v>
      </c>
    </row>
    <row r="3445" customFormat="false" ht="15" hidden="false" customHeight="false" outlineLevel="0" collapsed="false">
      <c r="A3445" s="15" t="str">
        <f aca="false">Data_Clean!A3445</f>
        <v>CX103441</v>
      </c>
      <c r="B3445" s="14" t="n">
        <f aca="false">Data_Clean!G3445*Assumptions!$B$5</f>
        <v>188.80625</v>
      </c>
      <c r="C3445" s="14" t="n">
        <f aca="false">IF(Data_Clean!H3445="",0,Data_Clean!H3445)*Assumptions!$B$6</f>
        <v>95.47332</v>
      </c>
      <c r="D3445" s="14" t="n">
        <f aca="false">Data_Clean!I3445*Assumptions!$B$7</f>
        <v>0</v>
      </c>
      <c r="E3445" s="14" t="n">
        <f aca="false">Data_Clean!J3445*Assumptions!$B$8</f>
        <v>0</v>
      </c>
      <c r="F3445" s="14" t="n">
        <f aca="false">Data_Clean!K3445*Assumptions!$B$9</f>
        <v>0</v>
      </c>
      <c r="G3445" s="14" t="n">
        <f aca="false">Data_Clean!L3445*Assumptions!$B$10</f>
        <v>177.75</v>
      </c>
      <c r="H3445" s="14" t="n">
        <f aca="false">IF(OR(Data_Clean!M3445="",Data_Clean!N3445=""),0,Data_Clean!M3445*Data_Clean!N3445/100)*Assumptions!$B$13*Assumptions!$B$11</f>
        <v>0</v>
      </c>
      <c r="I3445" s="14" t="n">
        <f aca="false">Data_Clean!O3445*4*Assumptions!$B$12</f>
        <v>0</v>
      </c>
      <c r="J3445" s="14" t="n">
        <f aca="false">SUM(B3445:I3445)</f>
        <v>462.02957</v>
      </c>
      <c r="K3445" s="16" t="n">
        <f aca="false">IF(Data_Clean!P3445="","",Assumptions!$B$15*0.5^(Data_Clean!P3445/Assumptions!$B$20))</f>
        <v>23.811015779523</v>
      </c>
      <c r="L3445" s="16" t="n">
        <f aca="false">Assumptions!$B$16*MIN(1,LN(1+Data_Clean!Q3445)/LN(1+Assumptions!$B$21))</f>
        <v>9.60252567789128</v>
      </c>
      <c r="M3445" s="16" t="n">
        <f aca="false">Assumptions!$B$17*(0.6*MIN(1,Data_Clean!R3445/Assumptions!$B$22)+0.4*IF(Data_Clean!S3445="",0,Data_Clean!S3445))</f>
        <v>5.19</v>
      </c>
      <c r="N3445" s="16" t="n">
        <f aca="false">Assumptions!$B$18*MIN(1,(Data_Clean!F3445-1)/Assumptions!$B$23)</f>
        <v>15</v>
      </c>
      <c r="O3445" s="16" t="n">
        <f aca="false">Assumptions!$B$19*(0.4*IF(Data_Clean!E3445="",0,MIN(1,Data_Clean!E3445/12/Assumptions!$B$24))+0.35*IF(Data_Clean!D3445="Y",1,0)+0.25*(1-MIN(Data_Clean!T3445,3)/3))/IF(Data_Clean!E3445="",0.6,1)</f>
        <v>9.75</v>
      </c>
      <c r="P3445" s="16" t="n">
        <f aca="false">SUM(K3445:O3445)/(Assumptions!$D$5-IF(K3445="",Assumptions!$B$15,0))*100</f>
        <v>63.3535414574143</v>
      </c>
      <c r="Q3445" s="7" t="str">
        <f aca="false">IF(J3445&gt;=Assumptions!$B$26,"High",IF(J3445&gt;=Assumptions!$B$27,"Mid","Low"))</f>
        <v>Mid</v>
      </c>
      <c r="R3445" s="7" t="str">
        <f aca="false">IF(P3445&gt;=Assumptions!$B$28,"High",IF(P3445&gt;=Assumptions!$B$29,"Mid","Low"))</f>
        <v>Mid</v>
      </c>
      <c r="S3445" s="7" t="str">
        <f aca="false">INDEX(Assumptions!$B$33:$B$41,MATCH(Q3445&amp;"|"&amp;R3445,Assumptions!$A$33:$A$41,0))</f>
        <v>Established Core</v>
      </c>
      <c r="T3445" s="7" t="n">
        <f aca="false">IF(ISNUMBER(Data_Clean!V3445),J3445*Data_Clean!V3445,0)</f>
        <v>21.160954306</v>
      </c>
    </row>
    <row r="3446" customFormat="false" ht="15" hidden="false" customHeight="false" outlineLevel="0" collapsed="false">
      <c r="A3446" s="15" t="str">
        <f aca="false">Data_Clean!A3446</f>
        <v>CX103442</v>
      </c>
      <c r="B3446" s="14" t="n">
        <f aca="false">Data_Clean!G3446*Assumptions!$B$5</f>
        <v>58.90275</v>
      </c>
      <c r="C3446" s="14" t="n">
        <f aca="false">IF(Data_Clean!H3446="",0,Data_Clean!H3446)*Assumptions!$B$6</f>
        <v>275.65728</v>
      </c>
      <c r="D3446" s="14" t="n">
        <f aca="false">Data_Clean!I3446*Assumptions!$B$7</f>
        <v>0</v>
      </c>
      <c r="E3446" s="14" t="n">
        <f aca="false">Data_Clean!J3446*Assumptions!$B$8</f>
        <v>0</v>
      </c>
      <c r="F3446" s="14" t="n">
        <f aca="false">Data_Clean!K3446*Assumptions!$B$9</f>
        <v>0</v>
      </c>
      <c r="G3446" s="14" t="n">
        <f aca="false">Data_Clean!L3446*Assumptions!$B$10</f>
        <v>0</v>
      </c>
      <c r="H3446" s="14" t="n">
        <f aca="false">IF(OR(Data_Clean!M3446="",Data_Clean!N3446=""),0,Data_Clean!M3446*Data_Clean!N3446/100)*Assumptions!$B$13*Assumptions!$B$11</f>
        <v>131.4</v>
      </c>
      <c r="I3446" s="14" t="n">
        <f aca="false">Data_Clean!O3446*4*Assumptions!$B$12</f>
        <v>4.73088</v>
      </c>
      <c r="J3446" s="14" t="n">
        <f aca="false">SUM(B3446:I3446)</f>
        <v>470.69091</v>
      </c>
      <c r="K3446" s="16" t="n">
        <f aca="false">IF(Data_Clean!P3446="","",Assumptions!$B$15*0.5^(Data_Clean!P3446/Assumptions!$B$20))</f>
        <v>18.4671662001737</v>
      </c>
      <c r="L3446" s="16" t="n">
        <f aca="false">Assumptions!$B$16*MIN(1,LN(1+Data_Clean!Q3446)/LN(1+Assumptions!$B$21))</f>
        <v>12.0537864630054</v>
      </c>
      <c r="M3446" s="16" t="n">
        <f aca="false">Assumptions!$B$17*(0.6*MIN(1,Data_Clean!R3446/Assumptions!$B$22)+0.4*IF(Data_Clean!S3446="",0,Data_Clean!S3446))</f>
        <v>2.256</v>
      </c>
      <c r="N3446" s="16" t="n">
        <f aca="false">Assumptions!$B$18*MIN(1,(Data_Clean!F3446-1)/Assumptions!$B$23)</f>
        <v>15</v>
      </c>
      <c r="O3446" s="16" t="n">
        <f aca="false">Assumptions!$B$19*(0.4*IF(Data_Clean!E3446="",0,MIN(1,Data_Clean!E3446/12/Assumptions!$B$24))+0.35*IF(Data_Clean!D3446="Y",1,0)+0.25*(1-MIN(Data_Clean!T3446,3)/3))/IF(Data_Clean!E3446="",0.6,1)</f>
        <v>9.75</v>
      </c>
      <c r="P3446" s="16" t="n">
        <f aca="false">SUM(K3446:O3446)/(Assumptions!$D$5-IF(K3446="",Assumptions!$B$15,0))*100</f>
        <v>57.5269526631791</v>
      </c>
      <c r="Q3446" s="7" t="str">
        <f aca="false">IF(J3446&gt;=Assumptions!$B$26,"High",IF(J3446&gt;=Assumptions!$B$27,"Mid","Low"))</f>
        <v>Mid</v>
      </c>
      <c r="R3446" s="7" t="str">
        <f aca="false">IF(P3446&gt;=Assumptions!$B$28,"High",IF(P3446&gt;=Assumptions!$B$29,"Mid","Low"))</f>
        <v>Mid</v>
      </c>
      <c r="S3446" s="7" t="str">
        <f aca="false">INDEX(Assumptions!$B$33:$B$41,MATCH(Q3446&amp;"|"&amp;R3446,Assumptions!$A$33:$A$41,0))</f>
        <v>Established Core</v>
      </c>
      <c r="T3446" s="7" t="n">
        <f aca="false">IF(ISNUMBER(Data_Clean!V3446),J3446*Data_Clean!V3446,0)</f>
        <v>18.921774582</v>
      </c>
    </row>
    <row r="3447" customFormat="false" ht="15" hidden="false" customHeight="false" outlineLevel="0" collapsed="false">
      <c r="A3447" s="15" t="str">
        <f aca="false">Data_Clean!A3447</f>
        <v>CX103443</v>
      </c>
      <c r="B3447" s="14" t="n">
        <f aca="false">Data_Clean!G3447*Assumptions!$B$5</f>
        <v>374.6915</v>
      </c>
      <c r="C3447" s="14" t="n">
        <f aca="false">IF(Data_Clean!H3447="",0,Data_Clean!H3447)*Assumptions!$B$6</f>
        <v>400.76784</v>
      </c>
      <c r="D3447" s="14" t="n">
        <f aca="false">Data_Clean!I3447*Assumptions!$B$7</f>
        <v>0</v>
      </c>
      <c r="E3447" s="14" t="n">
        <f aca="false">Data_Clean!J3447*Assumptions!$B$8</f>
        <v>0</v>
      </c>
      <c r="F3447" s="14" t="n">
        <f aca="false">Data_Clean!K3447*Assumptions!$B$9</f>
        <v>0</v>
      </c>
      <c r="G3447" s="14" t="n">
        <f aca="false">Data_Clean!L3447*Assumptions!$B$10</f>
        <v>0</v>
      </c>
      <c r="H3447" s="14" t="n">
        <f aca="false">IF(OR(Data_Clean!M3447="",Data_Clean!N3447=""),0,Data_Clean!M3447*Data_Clean!N3447/100)*Assumptions!$B$13*Assumptions!$B$11</f>
        <v>0</v>
      </c>
      <c r="I3447" s="14" t="n">
        <f aca="false">Data_Clean!O3447*4*Assumptions!$B$12</f>
        <v>0</v>
      </c>
      <c r="J3447" s="14" t="n">
        <f aca="false">SUM(B3447:I3447)</f>
        <v>775.45934</v>
      </c>
      <c r="K3447" s="16" t="n">
        <f aca="false">IF(Data_Clean!P3447="","",Assumptions!$B$15*0.5^(Data_Clean!P3447/Assumptions!$B$20))</f>
        <v>23.267171427506</v>
      </c>
      <c r="L3447" s="16" t="n">
        <f aca="false">Assumptions!$B$16*MIN(1,LN(1+Data_Clean!Q3447)/LN(1+Assumptions!$B$21))</f>
        <v>12.8906482631789</v>
      </c>
      <c r="M3447" s="16" t="n">
        <f aca="false">Assumptions!$B$17*(0.6*MIN(1,Data_Clean!R3447/Assumptions!$B$22)+0.4*IF(Data_Clean!S3447="",0,Data_Clean!S3447))</f>
        <v>7.806</v>
      </c>
      <c r="N3447" s="16" t="n">
        <f aca="false">Assumptions!$B$18*MIN(1,(Data_Clean!F3447-1)/Assumptions!$B$23)</f>
        <v>5</v>
      </c>
      <c r="O3447" s="16" t="n">
        <f aca="false">Assumptions!$B$19*(0.4*IF(Data_Clean!E3447="",0,MIN(1,Data_Clean!E3447/12/Assumptions!$B$24))+0.35*IF(Data_Clean!D3447="Y",1,0)+0.25*(1-MIN(Data_Clean!T3447,3)/3))/IF(Data_Clean!E3447="",0.6,1)</f>
        <v>8</v>
      </c>
      <c r="P3447" s="16" t="n">
        <f aca="false">SUM(K3447:O3447)/(Assumptions!$D$5-IF(K3447="",Assumptions!$B$15,0))*100</f>
        <v>56.9638196906849</v>
      </c>
      <c r="Q3447" s="7" t="str">
        <f aca="false">IF(J3447&gt;=Assumptions!$B$26,"High",IF(J3447&gt;=Assumptions!$B$27,"Mid","Low"))</f>
        <v>Mid</v>
      </c>
      <c r="R3447" s="7" t="str">
        <f aca="false">IF(P3447&gt;=Assumptions!$B$28,"High",IF(P3447&gt;=Assumptions!$B$29,"Mid","Low"))</f>
        <v>Mid</v>
      </c>
      <c r="S3447" s="7" t="str">
        <f aca="false">INDEX(Assumptions!$B$33:$B$41,MATCH(Q3447&amp;"|"&amp;R3447,Assumptions!$A$33:$A$41,0))</f>
        <v>Established Core</v>
      </c>
      <c r="T3447" s="7" t="n">
        <f aca="false">IF(ISNUMBER(Data_Clean!V3447),J3447*Data_Clean!V3447,0)</f>
        <v>97.087509368</v>
      </c>
    </row>
    <row r="3448" customFormat="false" ht="15" hidden="false" customHeight="false" outlineLevel="0" collapsed="false">
      <c r="A3448" s="15" t="str">
        <f aca="false">Data_Clean!A3448</f>
        <v>CX103444</v>
      </c>
      <c r="B3448" s="14" t="n">
        <f aca="false">Data_Clean!G3448*Assumptions!$B$5</f>
        <v>43.38775</v>
      </c>
      <c r="C3448" s="14" t="n">
        <f aca="false">IF(Data_Clean!H3448="",0,Data_Clean!H3448)*Assumptions!$B$6</f>
        <v>64.84692</v>
      </c>
      <c r="D3448" s="14" t="n">
        <f aca="false">Data_Clean!I3448*Assumptions!$B$7</f>
        <v>0</v>
      </c>
      <c r="E3448" s="14" t="n">
        <f aca="false">Data_Clean!J3448*Assumptions!$B$8</f>
        <v>0</v>
      </c>
      <c r="F3448" s="14" t="n">
        <f aca="false">Data_Clean!K3448*Assumptions!$B$9</f>
        <v>0</v>
      </c>
      <c r="G3448" s="14" t="n">
        <f aca="false">Data_Clean!L3448*Assumptions!$B$10</f>
        <v>0</v>
      </c>
      <c r="H3448" s="14" t="n">
        <f aca="false">IF(OR(Data_Clean!M3448="",Data_Clean!N3448=""),0,Data_Clean!M3448*Data_Clean!N3448/100)*Assumptions!$B$13*Assumptions!$B$11</f>
        <v>186.03</v>
      </c>
      <c r="I3448" s="14" t="n">
        <f aca="false">Data_Clean!O3448*4*Assumptions!$B$12</f>
        <v>10.20912</v>
      </c>
      <c r="J3448" s="14" t="n">
        <f aca="false">SUM(B3448:I3448)</f>
        <v>304.47379</v>
      </c>
      <c r="K3448" s="16" t="n">
        <f aca="false">IF(Data_Clean!P3448="","",Assumptions!$B$15*0.5^(Data_Clean!P3448/Assumptions!$B$20))</f>
        <v>18.0453755412318</v>
      </c>
      <c r="L3448" s="16" t="n">
        <f aca="false">Assumptions!$B$16*MIN(1,LN(1+Data_Clean!Q3448)/LN(1+Assumptions!$B$21))</f>
        <v>9.16313819982653</v>
      </c>
      <c r="M3448" s="16" t="n">
        <f aca="false">Assumptions!$B$17*(0.6*MIN(1,Data_Clean!R3448/Assumptions!$B$22)+0.4*IF(Data_Clean!S3448="",0,Data_Clean!S3448))</f>
        <v>10.092</v>
      </c>
      <c r="N3448" s="16" t="n">
        <f aca="false">Assumptions!$B$18*MIN(1,(Data_Clean!F3448-1)/Assumptions!$B$23)</f>
        <v>10</v>
      </c>
      <c r="O3448" s="16" t="n">
        <f aca="false">Assumptions!$B$19*(0.4*IF(Data_Clean!E3448="",0,MIN(1,Data_Clean!E3448/12/Assumptions!$B$24))+0.35*IF(Data_Clean!D3448="Y",1,0)+0.25*(1-MIN(Data_Clean!T3448,3)/3))/IF(Data_Clean!E3448="",0.6,1)</f>
        <v>9</v>
      </c>
      <c r="P3448" s="16" t="n">
        <f aca="false">SUM(K3448:O3448)/(Assumptions!$D$5-IF(K3448="",Assumptions!$B$15,0))*100</f>
        <v>56.3005137410583</v>
      </c>
      <c r="Q3448" s="7" t="str">
        <f aca="false">IF(J3448&gt;=Assumptions!$B$26,"High",IF(J3448&gt;=Assumptions!$B$27,"Mid","Low"))</f>
        <v>Low</v>
      </c>
      <c r="R3448" s="7" t="str">
        <f aca="false">IF(P3448&gt;=Assumptions!$B$28,"High",IF(P3448&gt;=Assumptions!$B$29,"Mid","Low"))</f>
        <v>Mid</v>
      </c>
      <c r="S3448" s="7" t="str">
        <f aca="false">INDEX(Assumptions!$B$33:$B$41,MATCH(Q3448&amp;"|"&amp;R3448,Assumptions!$A$33:$A$41,0))</f>
        <v>Light Touch</v>
      </c>
      <c r="T3448" s="7" t="n">
        <f aca="false">IF(ISNUMBER(Data_Clean!V3448),J3448*Data_Clean!V3448,0)</f>
        <v>21.648086469</v>
      </c>
    </row>
    <row r="3449" customFormat="false" ht="15" hidden="false" customHeight="false" outlineLevel="0" collapsed="false">
      <c r="A3449" s="15" t="str">
        <f aca="false">Data_Clean!A3449</f>
        <v>CX103445</v>
      </c>
      <c r="B3449" s="14" t="n">
        <f aca="false">Data_Clean!G3449*Assumptions!$B$5</f>
        <v>68.571</v>
      </c>
      <c r="C3449" s="14" t="n">
        <f aca="false">IF(Data_Clean!H3449="",0,Data_Clean!H3449)*Assumptions!$B$6</f>
        <v>244.80828</v>
      </c>
      <c r="D3449" s="14" t="n">
        <f aca="false">Data_Clean!I3449*Assumptions!$B$7</f>
        <v>0</v>
      </c>
      <c r="E3449" s="14" t="n">
        <f aca="false">Data_Clean!J3449*Assumptions!$B$8</f>
        <v>0</v>
      </c>
      <c r="F3449" s="14" t="n">
        <f aca="false">Data_Clean!K3449*Assumptions!$B$9</f>
        <v>0</v>
      </c>
      <c r="G3449" s="14" t="n">
        <f aca="false">Data_Clean!L3449*Assumptions!$B$10</f>
        <v>0</v>
      </c>
      <c r="H3449" s="14" t="n">
        <f aca="false">IF(OR(Data_Clean!M3449="",Data_Clean!N3449=""),0,Data_Clean!M3449*Data_Clean!N3449/100)*Assumptions!$B$13*Assumptions!$B$11</f>
        <v>0</v>
      </c>
      <c r="I3449" s="14" t="n">
        <f aca="false">Data_Clean!O3449*4*Assumptions!$B$12</f>
        <v>0</v>
      </c>
      <c r="J3449" s="14" t="n">
        <f aca="false">SUM(B3449:I3449)</f>
        <v>313.37928</v>
      </c>
      <c r="K3449" s="16" t="n">
        <f aca="false">IF(Data_Clean!P3449="","",Assumptions!$B$15*0.5^(Data_Clean!P3449/Assumptions!$B$20))</f>
        <v>9.02268777061588</v>
      </c>
      <c r="L3449" s="16" t="n">
        <f aca="false">Assumptions!$B$16*MIN(1,LN(1+Data_Clean!Q3449)/LN(1+Assumptions!$B$21))</f>
        <v>15.8750156145389</v>
      </c>
      <c r="M3449" s="16" t="n">
        <f aca="false">Assumptions!$B$17*(0.6*MIN(1,Data_Clean!R3449/Assumptions!$B$22)+0.4*IF(Data_Clean!S3449="",0,Data_Clean!S3449))</f>
        <v>2.436</v>
      </c>
      <c r="N3449" s="16" t="n">
        <f aca="false">Assumptions!$B$18*MIN(1,(Data_Clean!F3449-1)/Assumptions!$B$23)</f>
        <v>5</v>
      </c>
      <c r="O3449" s="16" t="n">
        <f aca="false">Assumptions!$B$19*(0.4*IF(Data_Clean!E3449="",0,MIN(1,Data_Clean!E3449/12/Assumptions!$B$24))+0.35*IF(Data_Clean!D3449="Y",1,0)+0.25*(1-MIN(Data_Clean!T3449,3)/3))/IF(Data_Clean!E3449="",0.6,1)</f>
        <v>11.1</v>
      </c>
      <c r="P3449" s="16" t="n">
        <f aca="false">SUM(K3449:O3449)/(Assumptions!$D$5-IF(K3449="",Assumptions!$B$15,0))*100</f>
        <v>43.4337033851548</v>
      </c>
      <c r="Q3449" s="7" t="str">
        <f aca="false">IF(J3449&gt;=Assumptions!$B$26,"High",IF(J3449&gt;=Assumptions!$B$27,"Mid","Low"))</f>
        <v>Low</v>
      </c>
      <c r="R3449" s="7" t="str">
        <f aca="false">IF(P3449&gt;=Assumptions!$B$28,"High",IF(P3449&gt;=Assumptions!$B$29,"Mid","Low"))</f>
        <v>Low</v>
      </c>
      <c r="S3449" s="7" t="str">
        <f aca="false">INDEX(Assumptions!$B$33:$B$41,MATCH(Q3449&amp;"|"&amp;R3449,Assumptions!$A$33:$A$41,0))</f>
        <v>Dormant &amp; Low Value</v>
      </c>
      <c r="T3449" s="7" t="n">
        <f aca="false">IF(ISNUMBER(Data_Clean!V3449),J3449*Data_Clean!V3449,0)</f>
        <v>9.432716328</v>
      </c>
    </row>
    <row r="3450" customFormat="false" ht="15" hidden="false" customHeight="false" outlineLevel="0" collapsed="false">
      <c r="A3450" s="15" t="str">
        <f aca="false">Data_Clean!A3450</f>
        <v>CX103446</v>
      </c>
      <c r="B3450" s="14" t="n">
        <f aca="false">Data_Clean!G3450*Assumptions!$B$5</f>
        <v>314.225</v>
      </c>
      <c r="C3450" s="14" t="n">
        <f aca="false">IF(Data_Clean!H3450="",0,Data_Clean!H3450)*Assumptions!$B$6</f>
        <v>0</v>
      </c>
      <c r="D3450" s="14" t="n">
        <f aca="false">Data_Clean!I3450*Assumptions!$B$7</f>
        <v>1756.8</v>
      </c>
      <c r="E3450" s="14" t="n">
        <f aca="false">Data_Clean!J3450*Assumptions!$B$8</f>
        <v>4727.655675</v>
      </c>
      <c r="F3450" s="14" t="n">
        <f aca="false">Data_Clean!K3450*Assumptions!$B$9</f>
        <v>0</v>
      </c>
      <c r="G3450" s="14" t="n">
        <f aca="false">Data_Clean!L3450*Assumptions!$B$10</f>
        <v>0</v>
      </c>
      <c r="H3450" s="14" t="n">
        <f aca="false">IF(OR(Data_Clean!M3450="",Data_Clean!N3450=""),0,Data_Clean!M3450*Data_Clean!N3450/100)*Assumptions!$B$13*Assumptions!$B$11</f>
        <v>728.64</v>
      </c>
      <c r="I3450" s="14" t="n">
        <f aca="false">Data_Clean!O3450*4*Assumptions!$B$12</f>
        <v>120.792</v>
      </c>
      <c r="J3450" s="14" t="n">
        <f aca="false">SUM(B3450:I3450)</f>
        <v>7648.112675</v>
      </c>
      <c r="K3450" s="16" t="n">
        <f aca="false">IF(Data_Clean!P3450="","",Assumptions!$B$15*0.5^(Data_Clean!P3450/Assumptions!$B$20))</f>
        <v>27.9909897461042</v>
      </c>
      <c r="L3450" s="16" t="n">
        <f aca="false">Assumptions!$B$16*MIN(1,LN(1+Data_Clean!Q3450)/LN(1+Assumptions!$B$21))</f>
        <v>15.2782387441559</v>
      </c>
      <c r="M3450" s="16" t="n">
        <f aca="false">Assumptions!$B$17*(0.6*MIN(1,Data_Clean!R3450/Assumptions!$B$22)+0.4*IF(Data_Clean!S3450="",0,Data_Clean!S3450))</f>
        <v>3.732</v>
      </c>
      <c r="N3450" s="16" t="n">
        <f aca="false">Assumptions!$B$18*MIN(1,(Data_Clean!F3450-1)/Assumptions!$B$23)</f>
        <v>15</v>
      </c>
      <c r="O3450" s="16" t="n">
        <f aca="false">Assumptions!$B$19*(0.4*IF(Data_Clean!E3450="",0,MIN(1,Data_Clean!E3450/12/Assumptions!$B$24))+0.35*IF(Data_Clean!D3450="Y",1,0)+0.25*(1-MIN(Data_Clean!T3450,3)/3))/IF(Data_Clean!E3450="",0.6,1)</f>
        <v>6.05</v>
      </c>
      <c r="P3450" s="16" t="n">
        <f aca="false">SUM(K3450:O3450)/(Assumptions!$D$5-IF(K3450="",Assumptions!$B$15,0))*100</f>
        <v>68.0512284902602</v>
      </c>
      <c r="Q3450" s="7" t="str">
        <f aca="false">IF(J3450&gt;=Assumptions!$B$26,"High",IF(J3450&gt;=Assumptions!$B$27,"Mid","Low"))</f>
        <v>High</v>
      </c>
      <c r="R3450" s="7" t="str">
        <f aca="false">IF(P3450&gt;=Assumptions!$B$28,"High",IF(P3450&gt;=Assumptions!$B$29,"Mid","Low"))</f>
        <v>Mid</v>
      </c>
      <c r="S3450" s="7" t="str">
        <f aca="false">INDEX(Assumptions!$B$33:$B$41,MATCH(Q3450&amp;"|"&amp;R3450,Assumptions!$A$33:$A$41,0))</f>
        <v>Established Core</v>
      </c>
      <c r="T3450" s="7" t="n">
        <f aca="false">IF(ISNUMBER(Data_Clean!V3450),J3450*Data_Clean!V3450,0)</f>
        <v>544.54562246</v>
      </c>
    </row>
    <row r="3451" customFormat="false" ht="15" hidden="false" customHeight="false" outlineLevel="0" collapsed="false">
      <c r="A3451" s="15" t="str">
        <f aca="false">Data_Clean!A3451</f>
        <v>CX103447</v>
      </c>
      <c r="B3451" s="14" t="n">
        <f aca="false">Data_Clean!G3451*Assumptions!$B$5</f>
        <v>57.99075</v>
      </c>
      <c r="C3451" s="14" t="n">
        <f aca="false">IF(Data_Clean!H3451="",0,Data_Clean!H3451)*Assumptions!$B$6</f>
        <v>77.904</v>
      </c>
      <c r="D3451" s="14" t="n">
        <f aca="false">Data_Clean!I3451*Assumptions!$B$7</f>
        <v>0</v>
      </c>
      <c r="E3451" s="14" t="n">
        <f aca="false">Data_Clean!J3451*Assumptions!$B$8</f>
        <v>0</v>
      </c>
      <c r="F3451" s="14" t="n">
        <f aca="false">Data_Clean!K3451*Assumptions!$B$9</f>
        <v>0</v>
      </c>
      <c r="G3451" s="14" t="n">
        <f aca="false">Data_Clean!L3451*Assumptions!$B$10</f>
        <v>0</v>
      </c>
      <c r="H3451" s="14" t="n">
        <f aca="false">IF(OR(Data_Clean!M3451="",Data_Clean!N3451=""),0,Data_Clean!M3451*Data_Clean!N3451/100)*Assumptions!$B$13*Assumptions!$B$11</f>
        <v>250.92</v>
      </c>
      <c r="I3451" s="14" t="n">
        <f aca="false">Data_Clean!O3451*4*Assumptions!$B$12</f>
        <v>18.77088</v>
      </c>
      <c r="J3451" s="14" t="n">
        <f aca="false">SUM(B3451:I3451)</f>
        <v>405.58563</v>
      </c>
      <c r="K3451" s="16" t="n">
        <f aca="false">IF(Data_Clean!P3451="","",Assumptions!$B$15*0.5^(Data_Clean!P3451/Assumptions!$B$20))</f>
        <v>25.5200148285257</v>
      </c>
      <c r="L3451" s="16" t="n">
        <f aca="false">Assumptions!$B$16*MIN(1,LN(1+Data_Clean!Q3451)/LN(1+Assumptions!$B$21))</f>
        <v>14.7060656260474</v>
      </c>
      <c r="M3451" s="16" t="n">
        <f aca="false">Assumptions!$B$17*(0.6*MIN(1,Data_Clean!R3451/Assumptions!$B$22)+0.4*IF(Data_Clean!S3451="",0,Data_Clean!S3451))</f>
        <v>1.938</v>
      </c>
      <c r="N3451" s="16" t="n">
        <f aca="false">Assumptions!$B$18*MIN(1,(Data_Clean!F3451-1)/Assumptions!$B$23)</f>
        <v>10</v>
      </c>
      <c r="O3451" s="16" t="n">
        <f aca="false">Assumptions!$B$19*(0.4*IF(Data_Clean!E3451="",0,MIN(1,Data_Clean!E3451/12/Assumptions!$B$24))+0.35*IF(Data_Clean!D3451="Y",1,0)+0.25*(1-MIN(Data_Clean!T3451,3)/3))/IF(Data_Clean!E3451="",0.6,1)</f>
        <v>14.55</v>
      </c>
      <c r="P3451" s="16" t="n">
        <f aca="false">SUM(K3451:O3451)/(Assumptions!$D$5-IF(K3451="",Assumptions!$B$15,0))*100</f>
        <v>66.7140804545731</v>
      </c>
      <c r="Q3451" s="7" t="str">
        <f aca="false">IF(J3451&gt;=Assumptions!$B$26,"High",IF(J3451&gt;=Assumptions!$B$27,"Mid","Low"))</f>
        <v>Mid</v>
      </c>
      <c r="R3451" s="7" t="str">
        <f aca="false">IF(P3451&gt;=Assumptions!$B$28,"High",IF(P3451&gt;=Assumptions!$B$29,"Mid","Low"))</f>
        <v>Mid</v>
      </c>
      <c r="S3451" s="7" t="str">
        <f aca="false">INDEX(Assumptions!$B$33:$B$41,MATCH(Q3451&amp;"|"&amp;R3451,Assumptions!$A$33:$A$41,0))</f>
        <v>Established Core</v>
      </c>
      <c r="T3451" s="7" t="n">
        <f aca="false">IF(ISNUMBER(Data_Clean!V3451),J3451*Data_Clean!V3451,0)</f>
        <v>10.54522638</v>
      </c>
    </row>
    <row r="3452" customFormat="false" ht="15" hidden="false" customHeight="false" outlineLevel="0" collapsed="false">
      <c r="A3452" s="15" t="str">
        <f aca="false">Data_Clean!A3452</f>
        <v>CX103448</v>
      </c>
      <c r="B3452" s="14" t="n">
        <f aca="false">Data_Clean!G3452*Assumptions!$B$5</f>
        <v>441.83175</v>
      </c>
      <c r="C3452" s="14" t="n">
        <f aca="false">IF(Data_Clean!H3452="",0,Data_Clean!H3452)*Assumptions!$B$6</f>
        <v>0</v>
      </c>
      <c r="D3452" s="14" t="n">
        <f aca="false">Data_Clean!I3452*Assumptions!$B$7</f>
        <v>396</v>
      </c>
      <c r="E3452" s="14" t="n">
        <f aca="false">Data_Clean!J3452*Assumptions!$B$8</f>
        <v>0</v>
      </c>
      <c r="F3452" s="14" t="n">
        <f aca="false">Data_Clean!K3452*Assumptions!$B$9</f>
        <v>0</v>
      </c>
      <c r="G3452" s="14" t="n">
        <f aca="false">Data_Clean!L3452*Assumptions!$B$10</f>
        <v>360</v>
      </c>
      <c r="H3452" s="14" t="n">
        <f aca="false">IF(OR(Data_Clean!M3452="",Data_Clean!N3452=""),0,Data_Clean!M3452*Data_Clean!N3452/100)*Assumptions!$B$13*Assumptions!$B$11</f>
        <v>0</v>
      </c>
      <c r="I3452" s="14" t="n">
        <f aca="false">Data_Clean!O3452*4*Assumptions!$B$12</f>
        <v>0</v>
      </c>
      <c r="J3452" s="14" t="n">
        <f aca="false">SUM(B3452:I3452)</f>
        <v>1197.83175</v>
      </c>
      <c r="K3452" s="16" t="n">
        <f aca="false">IF(Data_Clean!P3452="","",Assumptions!$B$15*0.5^(Data_Clean!P3452/Assumptions!$B$20))</f>
        <v>29.3147990530274</v>
      </c>
      <c r="L3452" s="16" t="n">
        <f aca="false">Assumptions!$B$16*MIN(1,LN(1+Data_Clean!Q3452)/LN(1+Assumptions!$B$21))</f>
        <v>20</v>
      </c>
      <c r="M3452" s="16" t="n">
        <f aca="false">Assumptions!$B$17*(0.6*MIN(1,Data_Clean!R3452/Assumptions!$B$22)+0.4*IF(Data_Clean!S3452="",0,Data_Clean!S3452))</f>
        <v>12.654</v>
      </c>
      <c r="N3452" s="16" t="n">
        <f aca="false">Assumptions!$B$18*MIN(1,(Data_Clean!F3452-1)/Assumptions!$B$23)</f>
        <v>10</v>
      </c>
      <c r="O3452" s="16" t="n">
        <f aca="false">Assumptions!$B$19*(0.4*IF(Data_Clean!E3452="",0,MIN(1,Data_Clean!E3452/12/Assumptions!$B$24))+0.35*IF(Data_Clean!D3452="Y",1,0)+0.25*(1-MIN(Data_Clean!T3452,3)/3))/IF(Data_Clean!E3452="",0.6,1)</f>
        <v>13.55</v>
      </c>
      <c r="P3452" s="16" t="n">
        <f aca="false">SUM(K3452:O3452)/(Assumptions!$D$5-IF(K3452="",Assumptions!$B$15,0))*100</f>
        <v>85.5187990530274</v>
      </c>
      <c r="Q3452" s="7" t="str">
        <f aca="false">IF(J3452&gt;=Assumptions!$B$26,"High",IF(J3452&gt;=Assumptions!$B$27,"Mid","Low"))</f>
        <v>Mid</v>
      </c>
      <c r="R3452" s="7" t="str">
        <f aca="false">IF(P3452&gt;=Assumptions!$B$28,"High",IF(P3452&gt;=Assumptions!$B$29,"Mid","Low"))</f>
        <v>High</v>
      </c>
      <c r="S3452" s="7" t="str">
        <f aca="false">INDEX(Assumptions!$B$33:$B$41,MATCH(Q3452&amp;"|"&amp;R3452,Assumptions!$A$33:$A$41,0))</f>
        <v>Engaged Builders</v>
      </c>
      <c r="T3452" s="7" t="n">
        <f aca="false">IF(ISNUMBER(Data_Clean!V3452),J3452*Data_Clean!V3452,0)</f>
        <v>14.254197825</v>
      </c>
    </row>
    <row r="3453" customFormat="false" ht="15" hidden="false" customHeight="false" outlineLevel="0" collapsed="false">
      <c r="A3453" s="15" t="str">
        <f aca="false">Data_Clean!A3453</f>
        <v>CX103449</v>
      </c>
      <c r="B3453" s="14" t="n">
        <f aca="false">Data_Clean!G3453*Assumptions!$B$5</f>
        <v>32.7645</v>
      </c>
      <c r="C3453" s="14" t="n">
        <f aca="false">IF(Data_Clean!H3453="",0,Data_Clean!H3453)*Assumptions!$B$6</f>
        <v>0</v>
      </c>
      <c r="D3453" s="14" t="n">
        <f aca="false">Data_Clean!I3453*Assumptions!$B$7</f>
        <v>0</v>
      </c>
      <c r="E3453" s="14" t="n">
        <f aca="false">Data_Clean!J3453*Assumptions!$B$8</f>
        <v>0</v>
      </c>
      <c r="F3453" s="14" t="n">
        <f aca="false">Data_Clean!K3453*Assumptions!$B$9</f>
        <v>0</v>
      </c>
      <c r="G3453" s="14" t="n">
        <f aca="false">Data_Clean!L3453*Assumptions!$B$10</f>
        <v>0</v>
      </c>
      <c r="H3453" s="14" t="n">
        <f aca="false">IF(OR(Data_Clean!M3453="",Data_Clean!N3453=""),0,Data_Clean!M3453*Data_Clean!N3453/100)*Assumptions!$B$13*Assumptions!$B$11</f>
        <v>36.6</v>
      </c>
      <c r="I3453" s="14" t="n">
        <f aca="false">Data_Clean!O3453*4*Assumptions!$B$12</f>
        <v>19.94688</v>
      </c>
      <c r="J3453" s="14" t="n">
        <f aca="false">SUM(B3453:I3453)</f>
        <v>89.31138</v>
      </c>
      <c r="K3453" s="16" t="n">
        <f aca="false">IF(Data_Clean!P3453="","",Assumptions!$B$15*0.5^(Data_Clean!P3453/Assumptions!$B$20))</f>
        <v>22.735748497656</v>
      </c>
      <c r="L3453" s="16" t="n">
        <f aca="false">Assumptions!$B$16*MIN(1,LN(1+Data_Clean!Q3453)/LN(1+Assumptions!$B$21))</f>
        <v>12.2792642888455</v>
      </c>
      <c r="M3453" s="16" t="n">
        <f aca="false">Assumptions!$B$17*(0.6*MIN(1,Data_Clean!R3453/Assumptions!$B$22)+0.4*IF(Data_Clean!S3453="",0,Data_Clean!S3453))</f>
        <v>3.678</v>
      </c>
      <c r="N3453" s="16" t="n">
        <f aca="false">Assumptions!$B$18*MIN(1,(Data_Clean!F3453-1)/Assumptions!$B$23)</f>
        <v>5</v>
      </c>
      <c r="O3453" s="16" t="n">
        <f aca="false">Assumptions!$B$19*(0.4*IF(Data_Clean!E3453="",0,MIN(1,Data_Clean!E3453/12/Assumptions!$B$24))+0.35*IF(Data_Clean!D3453="Y",1,0)+0.25*(1-MIN(Data_Clean!T3453,3)/3))/IF(Data_Clean!E3453="",0.6,1)</f>
        <v>4.95</v>
      </c>
      <c r="P3453" s="16" t="n">
        <f aca="false">SUM(K3453:O3453)/(Assumptions!$D$5-IF(K3453="",Assumptions!$B$15,0))*100</f>
        <v>48.6430127865014</v>
      </c>
      <c r="Q3453" s="7" t="str">
        <f aca="false">IF(J3453&gt;=Assumptions!$B$26,"High",IF(J3453&gt;=Assumptions!$B$27,"Mid","Low"))</f>
        <v>Low</v>
      </c>
      <c r="R3453" s="7" t="str">
        <f aca="false">IF(P3453&gt;=Assumptions!$B$28,"High",IF(P3453&gt;=Assumptions!$B$29,"Mid","Low"))</f>
        <v>Low</v>
      </c>
      <c r="S3453" s="7" t="str">
        <f aca="false">INDEX(Assumptions!$B$33:$B$41,MATCH(Q3453&amp;"|"&amp;R3453,Assumptions!$A$33:$A$41,0))</f>
        <v>Dormant &amp; Low Value</v>
      </c>
      <c r="T3453" s="7" t="n">
        <f aca="false">IF(ISNUMBER(Data_Clean!V3453),J3453*Data_Clean!V3453,0)</f>
        <v>7.528949334</v>
      </c>
    </row>
    <row r="3454" customFormat="false" ht="15" hidden="false" customHeight="false" outlineLevel="0" collapsed="false">
      <c r="A3454" s="15" t="str">
        <f aca="false">Data_Clean!A3454</f>
        <v>CX103450</v>
      </c>
      <c r="B3454" s="14" t="n">
        <f aca="false">Data_Clean!G3454*Assumptions!$B$5</f>
        <v>49.40475</v>
      </c>
      <c r="C3454" s="14" t="n">
        <f aca="false">IF(Data_Clean!H3454="",0,Data_Clean!H3454)*Assumptions!$B$6</f>
        <v>30.91044</v>
      </c>
      <c r="D3454" s="14" t="n">
        <f aca="false">Data_Clean!I3454*Assumptions!$B$7</f>
        <v>0</v>
      </c>
      <c r="E3454" s="14" t="n">
        <f aca="false">Data_Clean!J3454*Assumptions!$B$8</f>
        <v>0</v>
      </c>
      <c r="F3454" s="14" t="n">
        <f aca="false">Data_Clean!K3454*Assumptions!$B$9</f>
        <v>0</v>
      </c>
      <c r="G3454" s="14" t="n">
        <f aca="false">Data_Clean!L3454*Assumptions!$B$10</f>
        <v>0</v>
      </c>
      <c r="H3454" s="14" t="n">
        <f aca="false">IF(OR(Data_Clean!M3454="",Data_Clean!N3454=""),0,Data_Clean!M3454*Data_Clean!N3454/100)*Assumptions!$B$13*Assumptions!$B$11</f>
        <v>0</v>
      </c>
      <c r="I3454" s="14" t="n">
        <f aca="false">Data_Clean!O3454*4*Assumptions!$B$12</f>
        <v>0</v>
      </c>
      <c r="J3454" s="14" t="n">
        <f aca="false">SUM(B3454:I3454)</f>
        <v>80.31519</v>
      </c>
      <c r="K3454" s="16" t="n">
        <f aca="false">IF(Data_Clean!P3454="","",Assumptions!$B$15*0.5^(Data_Clean!P3454/Assumptions!$B$20))</f>
        <v>20.7286931995166</v>
      </c>
      <c r="L3454" s="16" t="n">
        <f aca="false">Assumptions!$B$16*MIN(1,LN(1+Data_Clean!Q3454)/LN(1+Assumptions!$B$21))</f>
        <v>13.5873179074216</v>
      </c>
      <c r="M3454" s="16" t="n">
        <f aca="false">Assumptions!$B$17*(0.6*MIN(1,Data_Clean!R3454/Assumptions!$B$22)+0.4*IF(Data_Clean!S3454="",0,Data_Clean!S3454))</f>
        <v>10.956</v>
      </c>
      <c r="N3454" s="16" t="n">
        <f aca="false">Assumptions!$B$18*MIN(1,(Data_Clean!F3454-1)/Assumptions!$B$23)</f>
        <v>5</v>
      </c>
      <c r="O3454" s="16" t="n">
        <f aca="false">Assumptions!$B$19*(0.4*IF(Data_Clean!E3454="",0,MIN(1,Data_Clean!E3454/12/Assumptions!$B$24))+0.35*IF(Data_Clean!D3454="Y",1,0)+0.25*(1-MIN(Data_Clean!T3454,3)/3))/IF(Data_Clean!E3454="",0.6,1)</f>
        <v>4.65</v>
      </c>
      <c r="P3454" s="16" t="n">
        <f aca="false">SUM(K3454:O3454)/(Assumptions!$D$5-IF(K3454="",Assumptions!$B$15,0))*100</f>
        <v>54.9220111069382</v>
      </c>
      <c r="Q3454" s="7" t="str">
        <f aca="false">IF(J3454&gt;=Assumptions!$B$26,"High",IF(J3454&gt;=Assumptions!$B$27,"Mid","Low"))</f>
        <v>Low</v>
      </c>
      <c r="R3454" s="7" t="str">
        <f aca="false">IF(P3454&gt;=Assumptions!$B$28,"High",IF(P3454&gt;=Assumptions!$B$29,"Mid","Low"))</f>
        <v>Mid</v>
      </c>
      <c r="S3454" s="7" t="str">
        <f aca="false">INDEX(Assumptions!$B$33:$B$41,MATCH(Q3454&amp;"|"&amp;R3454,Assumptions!$A$33:$A$41,0))</f>
        <v>Light Touch</v>
      </c>
      <c r="T3454" s="7" t="n">
        <f aca="false">IF(ISNUMBER(Data_Clean!V3454),J3454*Data_Clean!V3454,0)</f>
        <v>7.075768239</v>
      </c>
    </row>
    <row r="3455" customFormat="false" ht="15" hidden="false" customHeight="false" outlineLevel="0" collapsed="false">
      <c r="A3455" s="15" t="str">
        <f aca="false">Data_Clean!A3455</f>
        <v>CX103451</v>
      </c>
      <c r="B3455" s="14" t="n">
        <f aca="false">Data_Clean!G3455*Assumptions!$B$5</f>
        <v>236.88</v>
      </c>
      <c r="C3455" s="14" t="n">
        <f aca="false">IF(Data_Clean!H3455="",0,Data_Clean!H3455)*Assumptions!$B$6</f>
        <v>471.7098</v>
      </c>
      <c r="D3455" s="14" t="n">
        <f aca="false">Data_Clean!I3455*Assumptions!$B$7</f>
        <v>0</v>
      </c>
      <c r="E3455" s="14" t="n">
        <f aca="false">Data_Clean!J3455*Assumptions!$B$8</f>
        <v>0</v>
      </c>
      <c r="F3455" s="14" t="n">
        <f aca="false">Data_Clean!K3455*Assumptions!$B$9</f>
        <v>0</v>
      </c>
      <c r="G3455" s="14" t="n">
        <f aca="false">Data_Clean!L3455*Assumptions!$B$10</f>
        <v>0</v>
      </c>
      <c r="H3455" s="14" t="n">
        <f aca="false">IF(OR(Data_Clean!M3455="",Data_Clean!N3455=""),0,Data_Clean!M3455*Data_Clean!N3455/100)*Assumptions!$B$13*Assumptions!$B$11</f>
        <v>380.016</v>
      </c>
      <c r="I3455" s="14" t="n">
        <f aca="false">Data_Clean!O3455*4*Assumptions!$B$12</f>
        <v>20.7816</v>
      </c>
      <c r="J3455" s="14" t="n">
        <f aca="false">SUM(B3455:I3455)</f>
        <v>1109.3874</v>
      </c>
      <c r="K3455" s="16" t="n">
        <f aca="false">IF(Data_Clean!P3455="","",Assumptions!$B$15*0.5^(Data_Clean!P3455/Assumptions!$B$20))</f>
        <v>26.7269615442102</v>
      </c>
      <c r="L3455" s="16" t="n">
        <f aca="false">Assumptions!$B$16*MIN(1,LN(1+Data_Clean!Q3455)/LN(1+Assumptions!$B$21))</f>
        <v>13.8963721559302</v>
      </c>
      <c r="M3455" s="16" t="n">
        <f aca="false">Assumptions!$B$17*(0.6*MIN(1,Data_Clean!R3455/Assumptions!$B$22)+0.4*IF(Data_Clean!S3455="",0,Data_Clean!S3455))</f>
        <v>7.374</v>
      </c>
      <c r="N3455" s="16" t="n">
        <f aca="false">Assumptions!$B$18*MIN(1,(Data_Clean!F3455-1)/Assumptions!$B$23)</f>
        <v>10</v>
      </c>
      <c r="O3455" s="16" t="n">
        <f aca="false">Assumptions!$B$19*(0.4*IF(Data_Clean!E3455="",0,MIN(1,Data_Clean!E3455/12/Assumptions!$B$24))+0.35*IF(Data_Clean!D3455="Y",1,0)+0.25*(1-MIN(Data_Clean!T3455,3)/3))/IF(Data_Clean!E3455="",0.6,1)</f>
        <v>15</v>
      </c>
      <c r="P3455" s="16" t="n">
        <f aca="false">SUM(K3455:O3455)/(Assumptions!$D$5-IF(K3455="",Assumptions!$B$15,0))*100</f>
        <v>72.9973337001404</v>
      </c>
      <c r="Q3455" s="7" t="str">
        <f aca="false">IF(J3455&gt;=Assumptions!$B$26,"High",IF(J3455&gt;=Assumptions!$B$27,"Mid","Low"))</f>
        <v>Mid</v>
      </c>
      <c r="R3455" s="7" t="str">
        <f aca="false">IF(P3455&gt;=Assumptions!$B$28,"High",IF(P3455&gt;=Assumptions!$B$29,"Mid","Low"))</f>
        <v>High</v>
      </c>
      <c r="S3455" s="7" t="str">
        <f aca="false">INDEX(Assumptions!$B$33:$B$41,MATCH(Q3455&amp;"|"&amp;R3455,Assumptions!$A$33:$A$41,0))</f>
        <v>Engaged Builders</v>
      </c>
      <c r="T3455" s="7" t="n">
        <f aca="false">IF(ISNUMBER(Data_Clean!V3455),J3455*Data_Clean!V3455,0)</f>
        <v>21.30023808</v>
      </c>
    </row>
    <row r="3456" customFormat="false" ht="15" hidden="false" customHeight="false" outlineLevel="0" collapsed="false">
      <c r="A3456" s="15" t="str">
        <f aca="false">Data_Clean!A3456</f>
        <v>CX103452</v>
      </c>
      <c r="B3456" s="14" t="n">
        <f aca="false">Data_Clean!G3456*Assumptions!$B$5</f>
        <v>123.56125</v>
      </c>
      <c r="C3456" s="14" t="n">
        <f aca="false">IF(Data_Clean!H3456="",0,Data_Clean!H3456)*Assumptions!$B$6</f>
        <v>0</v>
      </c>
      <c r="D3456" s="14" t="n">
        <f aca="false">Data_Clean!I3456*Assumptions!$B$7</f>
        <v>540</v>
      </c>
      <c r="E3456" s="14" t="n">
        <f aca="false">Data_Clean!J3456*Assumptions!$B$8</f>
        <v>0</v>
      </c>
      <c r="F3456" s="14" t="n">
        <f aca="false">Data_Clean!K3456*Assumptions!$B$9</f>
        <v>0</v>
      </c>
      <c r="G3456" s="14" t="n">
        <f aca="false">Data_Clean!L3456*Assumptions!$B$10</f>
        <v>0</v>
      </c>
      <c r="H3456" s="14" t="n">
        <f aca="false">IF(OR(Data_Clean!M3456="",Data_Clean!N3456=""),0,Data_Clean!M3456*Data_Clean!N3456/100)*Assumptions!$B$13*Assumptions!$B$11</f>
        <v>0</v>
      </c>
      <c r="I3456" s="14" t="n">
        <f aca="false">Data_Clean!O3456*4*Assumptions!$B$12</f>
        <v>0</v>
      </c>
      <c r="J3456" s="14" t="n">
        <f aca="false">SUM(B3456:I3456)</f>
        <v>663.56125</v>
      </c>
      <c r="K3456" s="16" t="n">
        <f aca="false">IF(Data_Clean!P3456="","",Assumptions!$B$15*0.5^(Data_Clean!P3456/Assumptions!$B$20))</f>
        <v>11.9055078897615</v>
      </c>
      <c r="L3456" s="16" t="n">
        <f aca="false">Assumptions!$B$16*MIN(1,LN(1+Data_Clean!Q3456)/LN(1+Assumptions!$B$21))</f>
        <v>12.6966447294858</v>
      </c>
      <c r="M3456" s="16" t="n">
        <f aca="false">Assumptions!$B$17*(0.6*MIN(1,Data_Clean!R3456/Assumptions!$B$22)+0.4*IF(Data_Clean!S3456="",0,Data_Clean!S3456))</f>
        <v>5.22</v>
      </c>
      <c r="N3456" s="16" t="n">
        <f aca="false">Assumptions!$B$18*MIN(1,(Data_Clean!F3456-1)/Assumptions!$B$23)</f>
        <v>5</v>
      </c>
      <c r="O3456" s="16" t="n">
        <f aca="false">Assumptions!$B$19*(0.4*IF(Data_Clean!E3456="",0,MIN(1,Data_Clean!E3456/12/Assumptions!$B$24))+0.35*IF(Data_Clean!D3456="Y",1,0)+0.25*(1-MIN(Data_Clean!T3456,3)/3))/IF(Data_Clean!E3456="",0.6,1)</f>
        <v>9.75</v>
      </c>
      <c r="P3456" s="16" t="n">
        <f aca="false">SUM(K3456:O3456)/(Assumptions!$D$5-IF(K3456="",Assumptions!$B$15,0))*100</f>
        <v>44.5721526192473</v>
      </c>
      <c r="Q3456" s="7" t="str">
        <f aca="false">IF(J3456&gt;=Assumptions!$B$26,"High",IF(J3456&gt;=Assumptions!$B$27,"Mid","Low"))</f>
        <v>Mid</v>
      </c>
      <c r="R3456" s="7" t="str">
        <f aca="false">IF(P3456&gt;=Assumptions!$B$28,"High",IF(P3456&gt;=Assumptions!$B$29,"Mid","Low"))</f>
        <v>Low</v>
      </c>
      <c r="S3456" s="7" t="str">
        <f aca="false">INDEX(Assumptions!$B$33:$B$41,MATCH(Q3456&amp;"|"&amp;R3456,Assumptions!$A$33:$A$41,0))</f>
        <v>Light Touch</v>
      </c>
      <c r="T3456" s="7" t="n">
        <f aca="false">IF(ISNUMBER(Data_Clean!V3456),J3456*Data_Clean!V3456,0)</f>
        <v>54.080241875</v>
      </c>
    </row>
    <row r="3457" customFormat="false" ht="15" hidden="false" customHeight="false" outlineLevel="0" collapsed="false">
      <c r="A3457" s="15" t="str">
        <f aca="false">Data_Clean!A3457</f>
        <v>CX103453</v>
      </c>
      <c r="B3457" s="14" t="n">
        <f aca="false">Data_Clean!G3457*Assumptions!$B$5</f>
        <v>275.1525</v>
      </c>
      <c r="C3457" s="14" t="n">
        <f aca="false">IF(Data_Clean!H3457="",0,Data_Clean!H3457)*Assumptions!$B$6</f>
        <v>291.29748</v>
      </c>
      <c r="D3457" s="14" t="n">
        <f aca="false">Data_Clean!I3457*Assumptions!$B$7</f>
        <v>344.8</v>
      </c>
      <c r="E3457" s="14" t="n">
        <f aca="false">Data_Clean!J3457*Assumptions!$B$8</f>
        <v>0</v>
      </c>
      <c r="F3457" s="14" t="n">
        <f aca="false">Data_Clean!K3457*Assumptions!$B$9</f>
        <v>0</v>
      </c>
      <c r="G3457" s="14" t="n">
        <f aca="false">Data_Clean!L3457*Assumptions!$B$10</f>
        <v>767.25</v>
      </c>
      <c r="H3457" s="14" t="n">
        <f aca="false">IF(OR(Data_Clean!M3457="",Data_Clean!N3457=""),0,Data_Clean!M3457*Data_Clean!N3457/100)*Assumptions!$B$13*Assumptions!$B$11</f>
        <v>190.62</v>
      </c>
      <c r="I3457" s="14" t="n">
        <f aca="false">Data_Clean!O3457*4*Assumptions!$B$12</f>
        <v>42.0528</v>
      </c>
      <c r="J3457" s="14" t="n">
        <f aca="false">SUM(B3457:I3457)</f>
        <v>1911.17278</v>
      </c>
      <c r="K3457" s="16" t="n">
        <f aca="false">IF(Data_Clean!P3457="","",Assumptions!$B$15*0.5^(Data_Clean!P3457/Assumptions!$B$20))</f>
        <v>23.267171427506</v>
      </c>
      <c r="L3457" s="16" t="n">
        <f aca="false">Assumptions!$B$16*MIN(1,LN(1+Data_Clean!Q3457)/LN(1+Assumptions!$B$21))</f>
        <v>15.383822204249</v>
      </c>
      <c r="M3457" s="16" t="n">
        <f aca="false">Assumptions!$B$17*(0.6*MIN(1,Data_Clean!R3457/Assumptions!$B$22)+0.4*IF(Data_Clean!S3457="",0,Data_Clean!S3457))</f>
        <v>11.604</v>
      </c>
      <c r="N3457" s="16" t="n">
        <f aca="false">Assumptions!$B$18*MIN(1,(Data_Clean!F3457-1)/Assumptions!$B$23)</f>
        <v>20</v>
      </c>
      <c r="O3457" s="16" t="n">
        <f aca="false">Assumptions!$B$19*(0.4*IF(Data_Clean!E3457="",0,MIN(1,Data_Clean!E3457/12/Assumptions!$B$24))+0.35*IF(Data_Clean!D3457="Y",1,0)+0.25*(1-MIN(Data_Clean!T3457,3)/3))/IF(Data_Clean!E3457="",0.6,1)</f>
        <v>12</v>
      </c>
      <c r="P3457" s="16" t="n">
        <f aca="false">SUM(K3457:O3457)/(Assumptions!$D$5-IF(K3457="",Assumptions!$B$15,0))*100</f>
        <v>82.2549936317551</v>
      </c>
      <c r="Q3457" s="7" t="str">
        <f aca="false">IF(J3457&gt;=Assumptions!$B$26,"High",IF(J3457&gt;=Assumptions!$B$27,"Mid","Low"))</f>
        <v>High</v>
      </c>
      <c r="R3457" s="7" t="str">
        <f aca="false">IF(P3457&gt;=Assumptions!$B$28,"High",IF(P3457&gt;=Assumptions!$B$29,"Mid","Low"))</f>
        <v>High</v>
      </c>
      <c r="S3457" s="7" t="str">
        <f aca="false">INDEX(Assumptions!$B$33:$B$41,MATCH(Q3457&amp;"|"&amp;R3457,Assumptions!$A$33:$A$41,0))</f>
        <v>Premier Advocates</v>
      </c>
      <c r="T3457" s="7" t="n">
        <f aca="false">IF(ISNUMBER(Data_Clean!V3457),J3457*Data_Clean!V3457,0)</f>
        <v>32.298819982</v>
      </c>
    </row>
    <row r="3458" customFormat="false" ht="15" hidden="false" customHeight="false" outlineLevel="0" collapsed="false">
      <c r="A3458" s="15" t="str">
        <f aca="false">Data_Clean!A3458</f>
        <v>CX103454</v>
      </c>
      <c r="B3458" s="14" t="n">
        <f aca="false">Data_Clean!G3458*Assumptions!$B$5</f>
        <v>72.62375</v>
      </c>
      <c r="C3458" s="14" t="n">
        <f aca="false">IF(Data_Clean!H3458="",0,Data_Clean!H3458)*Assumptions!$B$6</f>
        <v>906.76308</v>
      </c>
      <c r="D3458" s="14" t="n">
        <f aca="false">Data_Clean!I3458*Assumptions!$B$7</f>
        <v>0</v>
      </c>
      <c r="E3458" s="14" t="n">
        <f aca="false">Data_Clean!J3458*Assumptions!$B$8</f>
        <v>496.29675</v>
      </c>
      <c r="F3458" s="14" t="n">
        <f aca="false">Data_Clean!K3458*Assumptions!$B$9</f>
        <v>1100</v>
      </c>
      <c r="G3458" s="14" t="n">
        <f aca="false">Data_Clean!L3458*Assumptions!$B$10</f>
        <v>987.3</v>
      </c>
      <c r="H3458" s="14" t="n">
        <f aca="false">IF(OR(Data_Clean!M3458="",Data_Clean!N3458=""),0,Data_Clean!M3458*Data_Clean!N3458/100)*Assumptions!$B$13*Assumptions!$B$11</f>
        <v>514.83</v>
      </c>
      <c r="I3458" s="14" t="n">
        <f aca="false">Data_Clean!O3458*4*Assumptions!$B$12</f>
        <v>24.75696</v>
      </c>
      <c r="J3458" s="14" t="n">
        <f aca="false">SUM(B3458:I3458)</f>
        <v>4102.57054</v>
      </c>
      <c r="K3458" s="16" t="n">
        <f aca="false">IF(Data_Clean!P3458="","",Assumptions!$B$15*0.5^(Data_Clean!P3458/Assumptions!$B$20))</f>
        <v>12.1837859453435</v>
      </c>
      <c r="L3458" s="16" t="n">
        <f aca="false">Assumptions!$B$16*MIN(1,LN(1+Data_Clean!Q3458)/LN(1+Assumptions!$B$21))</f>
        <v>14.5815690999133</v>
      </c>
      <c r="M3458" s="16" t="n">
        <f aca="false">Assumptions!$B$17*(0.6*MIN(1,Data_Clean!R3458/Assumptions!$B$22)+0.4*IF(Data_Clean!S3458="",0,Data_Clean!S3458))</f>
        <v>10.164</v>
      </c>
      <c r="N3458" s="16" t="n">
        <f aca="false">Assumptions!$B$18*MIN(1,(Data_Clean!F3458-1)/Assumptions!$B$23)</f>
        <v>20</v>
      </c>
      <c r="O3458" s="16" t="n">
        <f aca="false">Assumptions!$B$19*(0.4*IF(Data_Clean!E3458="",0,MIN(1,Data_Clean!E3458/12/Assumptions!$B$24))+0.35*IF(Data_Clean!D3458="Y",1,0)+0.25*(1-MIN(Data_Clean!T3458,3)/3))/IF(Data_Clean!E3458="",0.6,1)</f>
        <v>5.5</v>
      </c>
      <c r="P3458" s="16" t="n">
        <f aca="false">SUM(K3458:O3458)/(Assumptions!$D$5-IF(K3458="",Assumptions!$B$15,0))*100</f>
        <v>62.4293550452568</v>
      </c>
      <c r="Q3458" s="7" t="str">
        <f aca="false">IF(J3458&gt;=Assumptions!$B$26,"High",IF(J3458&gt;=Assumptions!$B$27,"Mid","Low"))</f>
        <v>High</v>
      </c>
      <c r="R3458" s="7" t="str">
        <f aca="false">IF(P3458&gt;=Assumptions!$B$28,"High",IF(P3458&gt;=Assumptions!$B$29,"Mid","Low"))</f>
        <v>Mid</v>
      </c>
      <c r="S3458" s="7" t="str">
        <f aca="false">INDEX(Assumptions!$B$33:$B$41,MATCH(Q3458&amp;"|"&amp;R3458,Assumptions!$A$33:$A$41,0))</f>
        <v>Established Core</v>
      </c>
      <c r="T3458" s="7" t="n">
        <f aca="false">IF(ISNUMBER(Data_Clean!V3458),J3458*Data_Clean!V3458,0)</f>
        <v>554.257279954</v>
      </c>
    </row>
    <row r="3459" customFormat="false" ht="15" hidden="false" customHeight="false" outlineLevel="0" collapsed="false">
      <c r="A3459" s="15" t="str">
        <f aca="false">Data_Clean!A3459</f>
        <v>CX103455</v>
      </c>
      <c r="B3459" s="14" t="n">
        <f aca="false">Data_Clean!G3459*Assumptions!$B$5</f>
        <v>30.53025</v>
      </c>
      <c r="C3459" s="14" t="n">
        <f aca="false">IF(Data_Clean!H3459="",0,Data_Clean!H3459)*Assumptions!$B$6</f>
        <v>0</v>
      </c>
      <c r="D3459" s="14" t="n">
        <f aca="false">Data_Clean!I3459*Assumptions!$B$7</f>
        <v>0</v>
      </c>
      <c r="E3459" s="14" t="n">
        <f aca="false">Data_Clean!J3459*Assumptions!$B$8</f>
        <v>0</v>
      </c>
      <c r="F3459" s="14" t="n">
        <f aca="false">Data_Clean!K3459*Assumptions!$B$9</f>
        <v>0</v>
      </c>
      <c r="G3459" s="14" t="n">
        <f aca="false">Data_Clean!L3459*Assumptions!$B$10</f>
        <v>0</v>
      </c>
      <c r="H3459" s="14" t="n">
        <f aca="false">IF(OR(Data_Clean!M3459="",Data_Clean!N3459=""),0,Data_Clean!M3459*Data_Clean!N3459/100)*Assumptions!$B$13*Assumptions!$B$11</f>
        <v>41.28</v>
      </c>
      <c r="I3459" s="14" t="n">
        <f aca="false">Data_Clean!O3459*4*Assumptions!$B$12</f>
        <v>0</v>
      </c>
      <c r="J3459" s="14" t="n">
        <f aca="false">SUM(B3459:I3459)</f>
        <v>71.81025</v>
      </c>
      <c r="K3459" s="16" t="n">
        <f aca="false">IF(Data_Clean!P3459="","",Assumptions!$B$15*0.5^(Data_Clean!P3459/Assumptions!$B$20))</f>
        <v>0.00506071611316324</v>
      </c>
      <c r="L3459" s="16" t="n">
        <f aca="false">Assumptions!$B$16*MIN(1,LN(1+Data_Clean!Q3459)/LN(1+Assumptions!$B$21))</f>
        <v>0</v>
      </c>
      <c r="M3459" s="16" t="n">
        <f aca="false">Assumptions!$B$17*(0.6*MIN(1,Data_Clean!R3459/Assumptions!$B$22)+0.4*IF(Data_Clean!S3459="",0,Data_Clean!S3459))</f>
        <v>0</v>
      </c>
      <c r="N3459" s="16" t="n">
        <f aca="false">Assumptions!$B$18*MIN(1,(Data_Clean!F3459-1)/Assumptions!$B$23)</f>
        <v>5</v>
      </c>
      <c r="O3459" s="16" t="n">
        <f aca="false">Assumptions!$B$19*(0.4*IF(Data_Clean!E3459="",0,MIN(1,Data_Clean!E3459/12/Assumptions!$B$24))+0.35*IF(Data_Clean!D3459="Y",1,0)+0.25*(1-MIN(Data_Clean!T3459,3)/3))/IF(Data_Clean!E3459="",0.6,1)</f>
        <v>6.25</v>
      </c>
      <c r="P3459" s="16" t="n">
        <f aca="false">SUM(K3459:O3459)/(Assumptions!$D$5-IF(K3459="",Assumptions!$B$15,0))*100</f>
        <v>11.2550607161132</v>
      </c>
      <c r="Q3459" s="7" t="str">
        <f aca="false">IF(J3459&gt;=Assumptions!$B$26,"High",IF(J3459&gt;=Assumptions!$B$27,"Mid","Low"))</f>
        <v>Low</v>
      </c>
      <c r="R3459" s="7" t="str">
        <f aca="false">IF(P3459&gt;=Assumptions!$B$28,"High",IF(P3459&gt;=Assumptions!$B$29,"Mid","Low"))</f>
        <v>Low</v>
      </c>
      <c r="S3459" s="7" t="str">
        <f aca="false">INDEX(Assumptions!$B$33:$B$41,MATCH(Q3459&amp;"|"&amp;R3459,Assumptions!$A$33:$A$41,0))</f>
        <v>Dormant &amp; Low Value</v>
      </c>
      <c r="T3459" s="7" t="n">
        <f aca="false">IF(ISNUMBER(Data_Clean!V3459),J3459*Data_Clean!V3459,0)</f>
        <v>27.855195975</v>
      </c>
    </row>
    <row r="3460" customFormat="false" ht="15" hidden="false" customHeight="false" outlineLevel="0" collapsed="false">
      <c r="A3460" s="15" t="str">
        <f aca="false">Data_Clean!A3460</f>
        <v>CX103456</v>
      </c>
      <c r="B3460" s="14" t="n">
        <f aca="false">Data_Clean!G3460*Assumptions!$B$5</f>
        <v>101.26825</v>
      </c>
      <c r="C3460" s="14" t="n">
        <f aca="false">IF(Data_Clean!H3460="",0,Data_Clean!H3460)*Assumptions!$B$6</f>
        <v>0</v>
      </c>
      <c r="D3460" s="14" t="n">
        <f aca="false">Data_Clean!I3460*Assumptions!$B$7</f>
        <v>0</v>
      </c>
      <c r="E3460" s="14" t="n">
        <f aca="false">Data_Clean!J3460*Assumptions!$B$8</f>
        <v>0</v>
      </c>
      <c r="F3460" s="14" t="n">
        <f aca="false">Data_Clean!K3460*Assumptions!$B$9</f>
        <v>0</v>
      </c>
      <c r="G3460" s="14" t="n">
        <f aca="false">Data_Clean!L3460*Assumptions!$B$10</f>
        <v>0</v>
      </c>
      <c r="H3460" s="14" t="n">
        <f aca="false">IF(OR(Data_Clean!M3460="",Data_Clean!N3460=""),0,Data_Clean!M3460*Data_Clean!N3460/100)*Assumptions!$B$13*Assumptions!$B$11</f>
        <v>0</v>
      </c>
      <c r="I3460" s="14" t="n">
        <f aca="false">Data_Clean!O3460*4*Assumptions!$B$12</f>
        <v>0</v>
      </c>
      <c r="J3460" s="14" t="n">
        <f aca="false">SUM(B3460:I3460)</f>
        <v>101.26825</v>
      </c>
      <c r="K3460" s="16" t="n">
        <f aca="false">IF(Data_Clean!P3460="","",Assumptions!$B$15*0.5^(Data_Clean!P3460/Assumptions!$B$20))</f>
        <v>26.1165168988837</v>
      </c>
      <c r="L3460" s="16" t="n">
        <f aca="false">Assumptions!$B$16*MIN(1,LN(1+Data_Clean!Q3460)/LN(1+Assumptions!$B$21))</f>
        <v>10.6966696442427</v>
      </c>
      <c r="M3460" s="16" t="n">
        <f aca="false">Assumptions!$B$17*(0.6*MIN(1,Data_Clean!R3460/Assumptions!$B$22)+0.4*IF(Data_Clean!S3460="",0,Data_Clean!S3460))</f>
        <v>4.368</v>
      </c>
      <c r="N3460" s="16" t="n">
        <f aca="false">Assumptions!$B$18*MIN(1,(Data_Clean!F3460-1)/Assumptions!$B$23)</f>
        <v>0</v>
      </c>
      <c r="O3460" s="16" t="n">
        <f aca="false">Assumptions!$B$19*(0.4*IF(Data_Clean!E3460="",0,MIN(1,Data_Clean!E3460/12/Assumptions!$B$24))+0.35*IF(Data_Clean!D3460="Y",1,0)+0.25*(1-MIN(Data_Clean!T3460,3)/3))/IF(Data_Clean!E3460="",0.6,1)</f>
        <v>7.65</v>
      </c>
      <c r="P3460" s="16" t="n">
        <f aca="false">SUM(K3460:O3460)/(Assumptions!$D$5-IF(K3460="",Assumptions!$B$15,0))*100</f>
        <v>48.8311865431264</v>
      </c>
      <c r="Q3460" s="7" t="str">
        <f aca="false">IF(J3460&gt;=Assumptions!$B$26,"High",IF(J3460&gt;=Assumptions!$B$27,"Mid","Low"))</f>
        <v>Low</v>
      </c>
      <c r="R3460" s="7" t="str">
        <f aca="false">IF(P3460&gt;=Assumptions!$B$28,"High",IF(P3460&gt;=Assumptions!$B$29,"Mid","Low"))</f>
        <v>Low</v>
      </c>
      <c r="S3460" s="7" t="str">
        <f aca="false">INDEX(Assumptions!$B$33:$B$41,MATCH(Q3460&amp;"|"&amp;R3460,Assumptions!$A$33:$A$41,0))</f>
        <v>Dormant &amp; Low Value</v>
      </c>
      <c r="T3460" s="7" t="n">
        <f aca="false">IF(ISNUMBER(Data_Clean!V3460),J3460*Data_Clean!V3460,0)</f>
        <v>15.018081475</v>
      </c>
    </row>
    <row r="3461" customFormat="false" ht="15" hidden="false" customHeight="false" outlineLevel="0" collapsed="false">
      <c r="A3461" s="15" t="str">
        <f aca="false">Data_Clean!A3461</f>
        <v>CX103457</v>
      </c>
      <c r="B3461" s="14" t="n">
        <f aca="false">Data_Clean!G3461*Assumptions!$B$5</f>
        <v>193.8565</v>
      </c>
      <c r="C3461" s="14" t="n">
        <f aca="false">IF(Data_Clean!H3461="",0,Data_Clean!H3461)*Assumptions!$B$6</f>
        <v>644.97564</v>
      </c>
      <c r="D3461" s="14" t="n">
        <f aca="false">Data_Clean!I3461*Assumptions!$B$7</f>
        <v>1750.4</v>
      </c>
      <c r="E3461" s="14" t="n">
        <f aca="false">Data_Clean!J3461*Assumptions!$B$8</f>
        <v>13074.49335</v>
      </c>
      <c r="F3461" s="14" t="n">
        <f aca="false">Data_Clean!K3461*Assumptions!$B$9</f>
        <v>0</v>
      </c>
      <c r="G3461" s="14" t="n">
        <f aca="false">Data_Clean!L3461*Assumptions!$B$10</f>
        <v>0</v>
      </c>
      <c r="H3461" s="14" t="n">
        <f aca="false">IF(OR(Data_Clean!M3461="",Data_Clean!N3461=""),0,Data_Clean!M3461*Data_Clean!N3461/100)*Assumptions!$B$13*Assumptions!$B$11</f>
        <v>261.072</v>
      </c>
      <c r="I3461" s="14" t="n">
        <f aca="false">Data_Clean!O3461*4*Assumptions!$B$12</f>
        <v>89.26704</v>
      </c>
      <c r="J3461" s="14" t="n">
        <f aca="false">SUM(B3461:I3461)</f>
        <v>16014.06453</v>
      </c>
      <c r="K3461" s="16" t="n">
        <f aca="false">IF(Data_Clean!P3461="","",Assumptions!$B$15*0.5^(Data_Clean!P3461/Assumptions!$B$20))</f>
        <v>15.3506083799516</v>
      </c>
      <c r="L3461" s="16" t="n">
        <f aca="false">Assumptions!$B$16*MIN(1,LN(1+Data_Clean!Q3461)/LN(1+Assumptions!$B$21))</f>
        <v>15.1699125520244</v>
      </c>
      <c r="M3461" s="16" t="n">
        <f aca="false">Assumptions!$B$17*(0.6*MIN(1,Data_Clean!R3461/Assumptions!$B$22)+0.4*IF(Data_Clean!S3461="",0,Data_Clean!S3461))</f>
        <v>4.26</v>
      </c>
      <c r="N3461" s="16" t="n">
        <f aca="false">Assumptions!$B$18*MIN(1,(Data_Clean!F3461-1)/Assumptions!$B$23)</f>
        <v>20</v>
      </c>
      <c r="O3461" s="16" t="n">
        <f aca="false">Assumptions!$B$19*(0.4*IF(Data_Clean!E3461="",0,MIN(1,Data_Clean!E3461/12/Assumptions!$B$24))+0.35*IF(Data_Clean!D3461="Y",1,0)+0.25*(1-MIN(Data_Clean!T3461,3)/3))/IF(Data_Clean!E3461="",0.6,1)</f>
        <v>15</v>
      </c>
      <c r="P3461" s="16" t="n">
        <f aca="false">SUM(K3461:O3461)/(Assumptions!$D$5-IF(K3461="",Assumptions!$B$15,0))*100</f>
        <v>69.780520931976</v>
      </c>
      <c r="Q3461" s="7" t="str">
        <f aca="false">IF(J3461&gt;=Assumptions!$B$26,"High",IF(J3461&gt;=Assumptions!$B$27,"Mid","Low"))</f>
        <v>High</v>
      </c>
      <c r="R3461" s="7" t="str">
        <f aca="false">IF(P3461&gt;=Assumptions!$B$28,"High",IF(P3461&gt;=Assumptions!$B$29,"Mid","Low"))</f>
        <v>Mid</v>
      </c>
      <c r="S3461" s="7" t="str">
        <f aca="false">INDEX(Assumptions!$B$33:$B$41,MATCH(Q3461&amp;"|"&amp;R3461,Assumptions!$A$33:$A$41,0))</f>
        <v>Established Core</v>
      </c>
      <c r="T3461" s="7" t="n">
        <f aca="false">IF(ISNUMBER(Data_Clean!V3461),J3461*Data_Clean!V3461,0)</f>
        <v>219.392684061</v>
      </c>
    </row>
    <row r="3462" customFormat="false" ht="15" hidden="false" customHeight="false" outlineLevel="0" collapsed="false">
      <c r="A3462" s="15" t="str">
        <f aca="false">Data_Clean!A3462</f>
        <v>CX103458</v>
      </c>
      <c r="B3462" s="14" t="n">
        <f aca="false">Data_Clean!G3462*Assumptions!$B$5</f>
        <v>122.007</v>
      </c>
      <c r="C3462" s="14" t="n">
        <f aca="false">IF(Data_Clean!H3462="",0,Data_Clean!H3462)*Assumptions!$B$6</f>
        <v>0</v>
      </c>
      <c r="D3462" s="14" t="n">
        <f aca="false">Data_Clean!I3462*Assumptions!$B$7</f>
        <v>0</v>
      </c>
      <c r="E3462" s="14" t="n">
        <f aca="false">Data_Clean!J3462*Assumptions!$B$8</f>
        <v>301.6251</v>
      </c>
      <c r="F3462" s="14" t="n">
        <f aca="false">Data_Clean!K3462*Assumptions!$B$9</f>
        <v>0</v>
      </c>
      <c r="G3462" s="14" t="n">
        <f aca="false">Data_Clean!L3462*Assumptions!$B$10</f>
        <v>0</v>
      </c>
      <c r="H3462" s="14" t="n">
        <f aca="false">IF(OR(Data_Clean!M3462="",Data_Clean!N3462=""),0,Data_Clean!M3462*Data_Clean!N3462/100)*Assumptions!$B$13*Assumptions!$B$11</f>
        <v>73.92</v>
      </c>
      <c r="I3462" s="14" t="n">
        <f aca="false">Data_Clean!O3462*4*Assumptions!$B$12</f>
        <v>50.02848</v>
      </c>
      <c r="J3462" s="14" t="n">
        <f aca="false">SUM(B3462:I3462)</f>
        <v>547.58058</v>
      </c>
      <c r="K3462" s="16" t="n">
        <f aca="false">IF(Data_Clean!P3462="","",Assumptions!$B$15*0.5^(Data_Clean!P3462/Assumptions!$B$20))</f>
        <v>25.5200148285257</v>
      </c>
      <c r="L3462" s="16" t="n">
        <f aca="false">Assumptions!$B$16*MIN(1,LN(1+Data_Clean!Q3462)/LN(1+Assumptions!$B$21))</f>
        <v>16.5574033136099</v>
      </c>
      <c r="M3462" s="16" t="n">
        <f aca="false">Assumptions!$B$17*(0.6*MIN(1,Data_Clean!R3462/Assumptions!$B$22)+0.4*IF(Data_Clean!S3462="",0,Data_Clean!S3462))</f>
        <v>4.896</v>
      </c>
      <c r="N3462" s="16" t="n">
        <f aca="false">Assumptions!$B$18*MIN(1,(Data_Clean!F3462-1)/Assumptions!$B$23)</f>
        <v>10</v>
      </c>
      <c r="O3462" s="16" t="n">
        <f aca="false">Assumptions!$B$19*(0.4*IF(Data_Clean!E3462="",0,MIN(1,Data_Clean!E3462/12/Assumptions!$B$24))+0.35*IF(Data_Clean!D3462="Y",1,0)+0.25*(1-MIN(Data_Clean!T3462,3)/3))/IF(Data_Clean!E3462="",0.6,1)</f>
        <v>9.1</v>
      </c>
      <c r="P3462" s="16" t="n">
        <f aca="false">SUM(K3462:O3462)/(Assumptions!$D$5-IF(K3462="",Assumptions!$B$15,0))*100</f>
        <v>66.0734181421356</v>
      </c>
      <c r="Q3462" s="7" t="str">
        <f aca="false">IF(J3462&gt;=Assumptions!$B$26,"High",IF(J3462&gt;=Assumptions!$B$27,"Mid","Low"))</f>
        <v>Mid</v>
      </c>
      <c r="R3462" s="7" t="str">
        <f aca="false">IF(P3462&gt;=Assumptions!$B$28,"High",IF(P3462&gt;=Assumptions!$B$29,"Mid","Low"))</f>
        <v>Mid</v>
      </c>
      <c r="S3462" s="7" t="str">
        <f aca="false">INDEX(Assumptions!$B$33:$B$41,MATCH(Q3462&amp;"|"&amp;R3462,Assumptions!$A$33:$A$41,0))</f>
        <v>Established Core</v>
      </c>
      <c r="T3462" s="7" t="n">
        <f aca="false">IF(ISNUMBER(Data_Clean!V3462),J3462*Data_Clean!V3462,0)</f>
        <v>15.003707892</v>
      </c>
    </row>
    <row r="3463" customFormat="false" ht="15" hidden="false" customHeight="false" outlineLevel="0" collapsed="false">
      <c r="A3463" s="15" t="str">
        <f aca="false">Data_Clean!A3463</f>
        <v>CX103459</v>
      </c>
      <c r="B3463" s="14" t="n">
        <f aca="false">Data_Clean!G3463*Assumptions!$B$5</f>
        <v>41.77875</v>
      </c>
      <c r="C3463" s="14" t="n">
        <f aca="false">IF(Data_Clean!H3463="",0,Data_Clean!H3463)*Assumptions!$B$6</f>
        <v>171.24564</v>
      </c>
      <c r="D3463" s="14" t="n">
        <f aca="false">Data_Clean!I3463*Assumptions!$B$7</f>
        <v>119.2</v>
      </c>
      <c r="E3463" s="14" t="n">
        <f aca="false">Data_Clean!J3463*Assumptions!$B$8</f>
        <v>0</v>
      </c>
      <c r="F3463" s="14" t="n">
        <f aca="false">Data_Clean!K3463*Assumptions!$B$9</f>
        <v>0</v>
      </c>
      <c r="G3463" s="14" t="n">
        <f aca="false">Data_Clean!L3463*Assumptions!$B$10</f>
        <v>1142.1</v>
      </c>
      <c r="H3463" s="14" t="n">
        <f aca="false">IF(OR(Data_Clean!M3463="",Data_Clean!N3463=""),0,Data_Clean!M3463*Data_Clean!N3463/100)*Assumptions!$B$13*Assumptions!$B$11</f>
        <v>0</v>
      </c>
      <c r="I3463" s="14" t="n">
        <f aca="false">Data_Clean!O3463*4*Assumptions!$B$12</f>
        <v>0</v>
      </c>
      <c r="J3463" s="14" t="n">
        <f aca="false">SUM(B3463:I3463)</f>
        <v>1474.32439</v>
      </c>
      <c r="K3463" s="16" t="n">
        <f aca="false">IF(Data_Clean!P3463="","",Assumptions!$B$15*0.5^(Data_Clean!P3463/Assumptions!$B$20))</f>
        <v>5.95275394488075</v>
      </c>
      <c r="L3463" s="16" t="n">
        <f aca="false">Assumptions!$B$16*MIN(1,LN(1+Data_Clean!Q3463)/LN(1+Assumptions!$B$21))</f>
        <v>8.67194478953664</v>
      </c>
      <c r="M3463" s="16" t="n">
        <f aca="false">Assumptions!$B$17*(0.6*MIN(1,Data_Clean!R3463/Assumptions!$B$22)+0.4*IF(Data_Clean!S3463="",0,Data_Clean!S3463))</f>
        <v>3.654</v>
      </c>
      <c r="N3463" s="16" t="n">
        <f aca="false">Assumptions!$B$18*MIN(1,(Data_Clean!F3463-1)/Assumptions!$B$23)</f>
        <v>15</v>
      </c>
      <c r="O3463" s="16" t="n">
        <f aca="false">Assumptions!$B$19*(0.4*IF(Data_Clean!E3463="",0,MIN(1,Data_Clean!E3463/12/Assumptions!$B$24))+0.35*IF(Data_Clean!D3463="Y",1,0)+0.25*(1-MIN(Data_Clean!T3463,3)/3))/IF(Data_Clean!E3463="",0.6,1)</f>
        <v>13</v>
      </c>
      <c r="P3463" s="16" t="n">
        <f aca="false">SUM(K3463:O3463)/(Assumptions!$D$5-IF(K3463="",Assumptions!$B$15,0))*100</f>
        <v>46.2786987344174</v>
      </c>
      <c r="Q3463" s="7" t="str">
        <f aca="false">IF(J3463&gt;=Assumptions!$B$26,"High",IF(J3463&gt;=Assumptions!$B$27,"Mid","Low"))</f>
        <v>Mid</v>
      </c>
      <c r="R3463" s="7" t="str">
        <f aca="false">IF(P3463&gt;=Assumptions!$B$28,"High",IF(P3463&gt;=Assumptions!$B$29,"Mid","Low"))</f>
        <v>Low</v>
      </c>
      <c r="S3463" s="7" t="str">
        <f aca="false">INDEX(Assumptions!$B$33:$B$41,MATCH(Q3463&amp;"|"&amp;R3463,Assumptions!$A$33:$A$41,0))</f>
        <v>Light Touch</v>
      </c>
      <c r="T3463" s="7" t="n">
        <f aca="false">IF(ISNUMBER(Data_Clean!V3463),J3463*Data_Clean!V3463,0)</f>
        <v>109.689734616</v>
      </c>
    </row>
    <row r="3464" customFormat="false" ht="15" hidden="false" customHeight="false" outlineLevel="0" collapsed="false">
      <c r="A3464" s="15" t="str">
        <f aca="false">Data_Clean!A3464</f>
        <v>CX103460</v>
      </c>
      <c r="B3464" s="14" t="n">
        <f aca="false">Data_Clean!G3464*Assumptions!$B$5</f>
        <v>88.62675</v>
      </c>
      <c r="C3464" s="14" t="n">
        <f aca="false">IF(Data_Clean!H3464="",0,Data_Clean!H3464)*Assumptions!$B$6</f>
        <v>0</v>
      </c>
      <c r="D3464" s="14" t="n">
        <f aca="false">Data_Clean!I3464*Assumptions!$B$7</f>
        <v>0</v>
      </c>
      <c r="E3464" s="14" t="n">
        <f aca="false">Data_Clean!J3464*Assumptions!$B$8</f>
        <v>0</v>
      </c>
      <c r="F3464" s="14" t="n">
        <f aca="false">Data_Clean!K3464*Assumptions!$B$9</f>
        <v>0</v>
      </c>
      <c r="G3464" s="14" t="n">
        <f aca="false">Data_Clean!L3464*Assumptions!$B$10</f>
        <v>0</v>
      </c>
      <c r="H3464" s="14" t="n">
        <f aca="false">IF(OR(Data_Clean!M3464="",Data_Clean!N3464=""),0,Data_Clean!M3464*Data_Clean!N3464/100)*Assumptions!$B$13*Assumptions!$B$11</f>
        <v>0</v>
      </c>
      <c r="I3464" s="14" t="n">
        <f aca="false">Data_Clean!O3464*4*Assumptions!$B$12</f>
        <v>0</v>
      </c>
      <c r="J3464" s="14" t="n">
        <f aca="false">SUM(B3464:I3464)</f>
        <v>88.62675</v>
      </c>
      <c r="K3464" s="16" t="n">
        <f aca="false">IF(Data_Clean!P3464="","",Assumptions!$B$15*0.5^(Data_Clean!P3464/Assumptions!$B$20))</f>
        <v>0.00247256459869664</v>
      </c>
      <c r="L3464" s="16" t="n">
        <f aca="false">Assumptions!$B$16*MIN(1,LN(1+Data_Clean!Q3464)/LN(1+Assumptions!$B$21))</f>
        <v>0</v>
      </c>
      <c r="M3464" s="16" t="n">
        <f aca="false">Assumptions!$B$17*(0.6*MIN(1,Data_Clean!R3464/Assumptions!$B$22)+0.4*IF(Data_Clean!S3464="",0,Data_Clean!S3464))</f>
        <v>0</v>
      </c>
      <c r="N3464" s="16" t="n">
        <f aca="false">Assumptions!$B$18*MIN(1,(Data_Clean!F3464-1)/Assumptions!$B$23)</f>
        <v>0</v>
      </c>
      <c r="O3464" s="16" t="n">
        <f aca="false">Assumptions!$B$19*(0.4*IF(Data_Clean!E3464="",0,MIN(1,Data_Clean!E3464/12/Assumptions!$B$24))+0.35*IF(Data_Clean!D3464="Y",1,0)+0.25*(1-MIN(Data_Clean!T3464,3)/3))/IF(Data_Clean!E3464="",0.6,1)</f>
        <v>5.8</v>
      </c>
      <c r="P3464" s="16" t="n">
        <f aca="false">SUM(K3464:O3464)/(Assumptions!$D$5-IF(K3464="",Assumptions!$B$15,0))*100</f>
        <v>5.8024725645987</v>
      </c>
      <c r="Q3464" s="7" t="str">
        <f aca="false">IF(J3464&gt;=Assumptions!$B$26,"High",IF(J3464&gt;=Assumptions!$B$27,"Mid","Low"))</f>
        <v>Low</v>
      </c>
      <c r="R3464" s="7" t="str">
        <f aca="false">IF(P3464&gt;=Assumptions!$B$28,"High",IF(P3464&gt;=Assumptions!$B$29,"Mid","Low"))</f>
        <v>Low</v>
      </c>
      <c r="S3464" s="7" t="str">
        <f aca="false">INDEX(Assumptions!$B$33:$B$41,MATCH(Q3464&amp;"|"&amp;R3464,Assumptions!$A$33:$A$41,0))</f>
        <v>Dormant &amp; Low Value</v>
      </c>
      <c r="T3464" s="7" t="n">
        <f aca="false">IF(ISNUMBER(Data_Clean!V3464),J3464*Data_Clean!V3464,0)</f>
        <v>47.760955575</v>
      </c>
    </row>
    <row r="3465" customFormat="false" ht="15" hidden="false" customHeight="false" outlineLevel="0" collapsed="false">
      <c r="A3465" s="15" t="str">
        <f aca="false">Data_Clean!A3465</f>
        <v>CX103461</v>
      </c>
      <c r="B3465" s="14" t="n">
        <f aca="false">Data_Clean!G3465*Assumptions!$B$5</f>
        <v>32.47075</v>
      </c>
      <c r="C3465" s="14" t="n">
        <f aca="false">IF(Data_Clean!H3465="",0,Data_Clean!H3465)*Assumptions!$B$6</f>
        <v>0</v>
      </c>
      <c r="D3465" s="14" t="n">
        <f aca="false">Data_Clean!I3465*Assumptions!$B$7</f>
        <v>0</v>
      </c>
      <c r="E3465" s="14" t="n">
        <f aca="false">Data_Clean!J3465*Assumptions!$B$8</f>
        <v>0</v>
      </c>
      <c r="F3465" s="14" t="n">
        <f aca="false">Data_Clean!K3465*Assumptions!$B$9</f>
        <v>0</v>
      </c>
      <c r="G3465" s="14" t="n">
        <f aca="false">Data_Clean!L3465*Assumptions!$B$10</f>
        <v>0</v>
      </c>
      <c r="H3465" s="14" t="n">
        <f aca="false">IF(OR(Data_Clean!M3465="",Data_Clean!N3465=""),0,Data_Clean!M3465*Data_Clean!N3465/100)*Assumptions!$B$13*Assumptions!$B$11</f>
        <v>0</v>
      </c>
      <c r="I3465" s="14" t="n">
        <f aca="false">Data_Clean!O3465*4*Assumptions!$B$12</f>
        <v>0</v>
      </c>
      <c r="J3465" s="14" t="n">
        <f aca="false">SUM(B3465:I3465)</f>
        <v>32.47075</v>
      </c>
      <c r="K3465" s="16" t="n">
        <f aca="false">IF(Data_Clean!P3465="","",Assumptions!$B$15*0.5^(Data_Clean!P3465/Assumptions!$B$20))</f>
        <v>22.2164632842985</v>
      </c>
      <c r="L3465" s="16" t="n">
        <f aca="false">Assumptions!$B$16*MIN(1,LN(1+Data_Clean!Q3465)/LN(1+Assumptions!$B$21))</f>
        <v>12.2792642888455</v>
      </c>
      <c r="M3465" s="16" t="n">
        <f aca="false">Assumptions!$B$17*(0.6*MIN(1,Data_Clean!R3465/Assumptions!$B$22)+0.4*IF(Data_Clean!S3465="",0,Data_Clean!S3465))</f>
        <v>7.788</v>
      </c>
      <c r="N3465" s="16" t="n">
        <f aca="false">Assumptions!$B$18*MIN(1,(Data_Clean!F3465-1)/Assumptions!$B$23)</f>
        <v>0</v>
      </c>
      <c r="O3465" s="16" t="n">
        <f aca="false">Assumptions!$B$19*(0.4*IF(Data_Clean!E3465="",0,MIN(1,Data_Clean!E3465/12/Assumptions!$B$24))+0.35*IF(Data_Clean!D3465="Y",1,0)+0.25*(1-MIN(Data_Clean!T3465,3)/3))/IF(Data_Clean!E3465="",0.6,1)</f>
        <v>10.45</v>
      </c>
      <c r="P3465" s="16" t="n">
        <f aca="false">SUM(K3465:O3465)/(Assumptions!$D$5-IF(K3465="",Assumptions!$B$15,0))*100</f>
        <v>52.7337275731439</v>
      </c>
      <c r="Q3465" s="7" t="str">
        <f aca="false">IF(J3465&gt;=Assumptions!$B$26,"High",IF(J3465&gt;=Assumptions!$B$27,"Mid","Low"))</f>
        <v>Low</v>
      </c>
      <c r="R3465" s="7" t="str">
        <f aca="false">IF(P3465&gt;=Assumptions!$B$28,"High",IF(P3465&gt;=Assumptions!$B$29,"Mid","Low"))</f>
        <v>Mid</v>
      </c>
      <c r="S3465" s="7" t="str">
        <f aca="false">INDEX(Assumptions!$B$33:$B$41,MATCH(Q3465&amp;"|"&amp;R3465,Assumptions!$A$33:$A$41,0))</f>
        <v>Light Touch</v>
      </c>
      <c r="T3465" s="7" t="n">
        <f aca="false">IF(ISNUMBER(Data_Clean!V3465),J3465*Data_Clean!V3465,0)</f>
        <v>1.818362</v>
      </c>
    </row>
    <row r="3466" customFormat="false" ht="15" hidden="false" customHeight="false" outlineLevel="0" collapsed="false">
      <c r="A3466" s="15" t="str">
        <f aca="false">Data_Clean!A3466</f>
        <v>CX103462</v>
      </c>
      <c r="B3466" s="14" t="n">
        <f aca="false">Data_Clean!G3466*Assumptions!$B$5</f>
        <v>16.651</v>
      </c>
      <c r="C3466" s="14" t="n">
        <f aca="false">IF(Data_Clean!H3466="",0,Data_Clean!H3466)*Assumptions!$B$6</f>
        <v>0</v>
      </c>
      <c r="D3466" s="14" t="n">
        <f aca="false">Data_Clean!I3466*Assumptions!$B$7</f>
        <v>0</v>
      </c>
      <c r="E3466" s="14" t="n">
        <f aca="false">Data_Clean!J3466*Assumptions!$B$8</f>
        <v>0</v>
      </c>
      <c r="F3466" s="14" t="n">
        <f aca="false">Data_Clean!K3466*Assumptions!$B$9</f>
        <v>0</v>
      </c>
      <c r="G3466" s="14" t="n">
        <f aca="false">Data_Clean!L3466*Assumptions!$B$10</f>
        <v>0</v>
      </c>
      <c r="H3466" s="14" t="n">
        <f aca="false">IF(OR(Data_Clean!M3466="",Data_Clean!N3466=""),0,Data_Clean!M3466*Data_Clean!N3466/100)*Assumptions!$B$13*Assumptions!$B$11</f>
        <v>0</v>
      </c>
      <c r="I3466" s="14" t="n">
        <f aca="false">Data_Clean!O3466*4*Assumptions!$B$12</f>
        <v>0</v>
      </c>
      <c r="J3466" s="14" t="n">
        <f aca="false">SUM(B3466:I3466)</f>
        <v>16.651</v>
      </c>
      <c r="K3466" s="16" t="n">
        <f aca="false">IF(Data_Clean!P3466="","",Assumptions!$B$15*0.5^(Data_Clean!P3466/Assumptions!$B$20))</f>
        <v>13.3634807721051</v>
      </c>
      <c r="L3466" s="16" t="n">
        <f aca="false">Assumptions!$B$16*MIN(1,LN(1+Data_Clean!Q3466)/LN(1+Assumptions!$B$21))</f>
        <v>10</v>
      </c>
      <c r="M3466" s="16" t="n">
        <f aca="false">Assumptions!$B$17*(0.6*MIN(1,Data_Clean!R3466/Assumptions!$B$22)+0.4*IF(Data_Clean!S3466="",0,Data_Clean!S3466))</f>
        <v>9.636</v>
      </c>
      <c r="N3466" s="16" t="n">
        <f aca="false">Assumptions!$B$18*MIN(1,(Data_Clean!F3466-1)/Assumptions!$B$23)</f>
        <v>0</v>
      </c>
      <c r="O3466" s="16" t="n">
        <f aca="false">Assumptions!$B$19*(0.4*IF(Data_Clean!E3466="",0,MIN(1,Data_Clean!E3466/12/Assumptions!$B$24))+0.35*IF(Data_Clean!D3466="Y",1,0)+0.25*(1-MIN(Data_Clean!T3466,3)/3))/IF(Data_Clean!E3466="",0.6,1)</f>
        <v>3.95</v>
      </c>
      <c r="P3466" s="16" t="n">
        <f aca="false">SUM(K3466:O3466)/(Assumptions!$D$5-IF(K3466="",Assumptions!$B$15,0))*100</f>
        <v>36.9494807721051</v>
      </c>
      <c r="Q3466" s="7" t="str">
        <f aca="false">IF(J3466&gt;=Assumptions!$B$26,"High",IF(J3466&gt;=Assumptions!$B$27,"Mid","Low"))</f>
        <v>Low</v>
      </c>
      <c r="R3466" s="7" t="str">
        <f aca="false">IF(P3466&gt;=Assumptions!$B$28,"High",IF(P3466&gt;=Assumptions!$B$29,"Mid","Low"))</f>
        <v>Low</v>
      </c>
      <c r="S3466" s="7" t="str">
        <f aca="false">INDEX(Assumptions!$B$33:$B$41,MATCH(Q3466&amp;"|"&amp;R3466,Assumptions!$A$33:$A$41,0))</f>
        <v>Dormant &amp; Low Value</v>
      </c>
      <c r="T3466" s="7" t="n">
        <f aca="false">IF(ISNUMBER(Data_Clean!V3466),J3466*Data_Clean!V3466,0)</f>
        <v>2.7174432</v>
      </c>
    </row>
    <row r="3467" customFormat="false" ht="15" hidden="false" customHeight="false" outlineLevel="0" collapsed="false">
      <c r="A3467" s="15" t="str">
        <f aca="false">Data_Clean!A3467</f>
        <v>CX103463</v>
      </c>
      <c r="B3467" s="14" t="n">
        <f aca="false">Data_Clean!G3467*Assumptions!$B$5</f>
        <v>21.62825</v>
      </c>
      <c r="C3467" s="14" t="n">
        <f aca="false">IF(Data_Clean!H3467="",0,Data_Clean!H3467)*Assumptions!$B$6</f>
        <v>40.60728</v>
      </c>
      <c r="D3467" s="14" t="n">
        <f aca="false">Data_Clean!I3467*Assumptions!$B$7</f>
        <v>0</v>
      </c>
      <c r="E3467" s="14" t="n">
        <f aca="false">Data_Clean!J3467*Assumptions!$B$8</f>
        <v>0</v>
      </c>
      <c r="F3467" s="14" t="n">
        <f aca="false">Data_Clean!K3467*Assumptions!$B$9</f>
        <v>632.5</v>
      </c>
      <c r="G3467" s="14" t="n">
        <f aca="false">Data_Clean!L3467*Assumptions!$B$10</f>
        <v>0</v>
      </c>
      <c r="H3467" s="14" t="n">
        <f aca="false">IF(OR(Data_Clean!M3467="",Data_Clean!N3467=""),0,Data_Clean!M3467*Data_Clean!N3467/100)*Assumptions!$B$13*Assumptions!$B$11</f>
        <v>0</v>
      </c>
      <c r="I3467" s="14" t="n">
        <f aca="false">Data_Clean!O3467*4*Assumptions!$B$12</f>
        <v>0</v>
      </c>
      <c r="J3467" s="14" t="n">
        <f aca="false">SUM(B3467:I3467)</f>
        <v>694.73553</v>
      </c>
      <c r="K3467" s="16" t="n">
        <f aca="false">IF(Data_Clean!P3467="","",Assumptions!$B$15*0.5^(Data_Clean!P3467/Assumptions!$B$20))</f>
        <v>23.811015779523</v>
      </c>
      <c r="L3467" s="16" t="n">
        <f aca="false">Assumptions!$B$16*MIN(1,LN(1+Data_Clean!Q3467)/LN(1+Assumptions!$B$21))</f>
        <v>11.0057238927514</v>
      </c>
      <c r="M3467" s="16" t="n">
        <f aca="false">Assumptions!$B$17*(0.6*MIN(1,Data_Clean!R3467/Assumptions!$B$22)+0.4*IF(Data_Clean!S3467="",0,Data_Clean!S3467))</f>
        <v>6.132</v>
      </c>
      <c r="N3467" s="16" t="n">
        <f aca="false">Assumptions!$B$18*MIN(1,(Data_Clean!F3467-1)/Assumptions!$B$23)</f>
        <v>10</v>
      </c>
      <c r="O3467" s="16" t="n">
        <f aca="false">Assumptions!$B$19*(0.4*IF(Data_Clean!E3467="",0,MIN(1,Data_Clean!E3467/12/Assumptions!$B$24))+0.35*IF(Data_Clean!D3467="Y",1,0)+0.25*(1-MIN(Data_Clean!T3467,3)/3))/IF(Data_Clean!E3467="",0.6,1)</f>
        <v>9.45</v>
      </c>
      <c r="P3467" s="16" t="n">
        <f aca="false">SUM(K3467:O3467)/(Assumptions!$D$5-IF(K3467="",Assumptions!$B$15,0))*100</f>
        <v>60.3987396722744</v>
      </c>
      <c r="Q3467" s="7" t="str">
        <f aca="false">IF(J3467&gt;=Assumptions!$B$26,"High",IF(J3467&gt;=Assumptions!$B$27,"Mid","Low"))</f>
        <v>Mid</v>
      </c>
      <c r="R3467" s="7" t="str">
        <f aca="false">IF(P3467&gt;=Assumptions!$B$28,"High",IF(P3467&gt;=Assumptions!$B$29,"Mid","Low"))</f>
        <v>Mid</v>
      </c>
      <c r="S3467" s="7" t="str">
        <f aca="false">INDEX(Assumptions!$B$33:$B$41,MATCH(Q3467&amp;"|"&amp;R3467,Assumptions!$A$33:$A$41,0))</f>
        <v>Established Core</v>
      </c>
      <c r="T3467" s="7" t="n">
        <f aca="false">IF(ISNUMBER(Data_Clean!V3467),J3467*Data_Clean!V3467,0)</f>
        <v>67.111452198</v>
      </c>
    </row>
    <row r="3468" customFormat="false" ht="15" hidden="false" customHeight="false" outlineLevel="0" collapsed="false">
      <c r="A3468" s="15" t="str">
        <f aca="false">Data_Clean!A3468</f>
        <v>CX103464</v>
      </c>
      <c r="B3468" s="14" t="n">
        <f aca="false">Data_Clean!G3468*Assumptions!$B$5</f>
        <v>244.953</v>
      </c>
      <c r="C3468" s="14" t="n">
        <f aca="false">IF(Data_Clean!H3468="",0,Data_Clean!H3468)*Assumptions!$B$6</f>
        <v>592.79868</v>
      </c>
      <c r="D3468" s="14" t="n">
        <f aca="false">Data_Clean!I3468*Assumptions!$B$7</f>
        <v>0</v>
      </c>
      <c r="E3468" s="14" t="n">
        <f aca="false">Data_Clean!J3468*Assumptions!$B$8</f>
        <v>0</v>
      </c>
      <c r="F3468" s="14" t="n">
        <f aca="false">Data_Clean!K3468*Assumptions!$B$9</f>
        <v>0</v>
      </c>
      <c r="G3468" s="14" t="n">
        <f aca="false">Data_Clean!L3468*Assumptions!$B$10</f>
        <v>490.95</v>
      </c>
      <c r="H3468" s="14" t="n">
        <f aca="false">IF(OR(Data_Clean!M3468="",Data_Clean!N3468=""),0,Data_Clean!M3468*Data_Clean!N3468/100)*Assumptions!$B$13*Assumptions!$B$11</f>
        <v>0</v>
      </c>
      <c r="I3468" s="14" t="n">
        <f aca="false">Data_Clean!O3468*4*Assumptions!$B$12</f>
        <v>0</v>
      </c>
      <c r="J3468" s="14" t="n">
        <f aca="false">SUM(B3468:I3468)</f>
        <v>1328.70168</v>
      </c>
      <c r="K3468" s="16" t="n">
        <f aca="false">IF(Data_Clean!P3468="","",Assumptions!$B$15*0.5^(Data_Clean!P3468/Assumptions!$B$20))</f>
        <v>30</v>
      </c>
      <c r="L3468" s="16" t="n">
        <f aca="false">Assumptions!$B$16*MIN(1,LN(1+Data_Clean!Q3468)/LN(1+Assumptions!$B$21))</f>
        <v>13.7447072997398</v>
      </c>
      <c r="M3468" s="16" t="n">
        <f aca="false">Assumptions!$B$17*(0.6*MIN(1,Data_Clean!R3468/Assumptions!$B$22)+0.4*IF(Data_Clean!S3468="",0,Data_Clean!S3468))</f>
        <v>9.354</v>
      </c>
      <c r="N3468" s="16" t="n">
        <f aca="false">Assumptions!$B$18*MIN(1,(Data_Clean!F3468-1)/Assumptions!$B$23)</f>
        <v>10</v>
      </c>
      <c r="O3468" s="16" t="n">
        <f aca="false">Assumptions!$B$19*(0.4*IF(Data_Clean!E3468="",0,MIN(1,Data_Clean!E3468/12/Assumptions!$B$24))+0.35*IF(Data_Clean!D3468="Y",1,0)+0.25*(1-MIN(Data_Clean!T3468,3)/3))/IF(Data_Clean!E3468="",0.6,1)</f>
        <v>9.75</v>
      </c>
      <c r="P3468" s="16" t="n">
        <f aca="false">SUM(K3468:O3468)/(Assumptions!$D$5-IF(K3468="",Assumptions!$B$15,0))*100</f>
        <v>72.8487072997398</v>
      </c>
      <c r="Q3468" s="7" t="str">
        <f aca="false">IF(J3468&gt;=Assumptions!$B$26,"High",IF(J3468&gt;=Assumptions!$B$27,"Mid","Low"))</f>
        <v>Mid</v>
      </c>
      <c r="R3468" s="7" t="str">
        <f aca="false">IF(P3468&gt;=Assumptions!$B$28,"High",IF(P3468&gt;=Assumptions!$B$29,"Mid","Low"))</f>
        <v>High</v>
      </c>
      <c r="S3468" s="7" t="str">
        <f aca="false">INDEX(Assumptions!$B$33:$B$41,MATCH(Q3468&amp;"|"&amp;R3468,Assumptions!$A$33:$A$41,0))</f>
        <v>Engaged Builders</v>
      </c>
      <c r="T3468" s="7" t="n">
        <f aca="false">IF(ISNUMBER(Data_Clean!V3468),J3468*Data_Clean!V3468,0)</f>
        <v>67.09943484</v>
      </c>
    </row>
    <row r="3469" customFormat="false" ht="15" hidden="false" customHeight="false" outlineLevel="0" collapsed="false">
      <c r="A3469" s="15" t="str">
        <f aca="false">Data_Clean!A3469</f>
        <v>CX103465</v>
      </c>
      <c r="B3469" s="14" t="n">
        <f aca="false">Data_Clean!G3469*Assumptions!$B$5</f>
        <v>133.23425</v>
      </c>
      <c r="C3469" s="14" t="n">
        <f aca="false">IF(Data_Clean!H3469="",0,Data_Clean!H3469)*Assumptions!$B$6</f>
        <v>100.77624</v>
      </c>
      <c r="D3469" s="14" t="n">
        <f aca="false">Data_Clean!I3469*Assumptions!$B$7</f>
        <v>363.2</v>
      </c>
      <c r="E3469" s="14" t="n">
        <f aca="false">Data_Clean!J3469*Assumptions!$B$8</f>
        <v>0</v>
      </c>
      <c r="F3469" s="14" t="n">
        <f aca="false">Data_Clean!K3469*Assumptions!$B$9</f>
        <v>0</v>
      </c>
      <c r="G3469" s="14" t="n">
        <f aca="false">Data_Clean!L3469*Assumptions!$B$10</f>
        <v>0</v>
      </c>
      <c r="H3469" s="14" t="n">
        <f aca="false">IF(OR(Data_Clean!M3469="",Data_Clean!N3469=""),0,Data_Clean!M3469*Data_Clean!N3469/100)*Assumptions!$B$13*Assumptions!$B$11</f>
        <v>66.816</v>
      </c>
      <c r="I3469" s="14" t="n">
        <f aca="false">Data_Clean!O3469*4*Assumptions!$B$12</f>
        <v>103.90944</v>
      </c>
      <c r="J3469" s="14" t="n">
        <f aca="false">SUM(B3469:I3469)</f>
        <v>767.93593</v>
      </c>
      <c r="K3469" s="16" t="n">
        <f aca="false">IF(Data_Clean!P3469="","",Assumptions!$B$15*0.5^(Data_Clean!P3469/Assumptions!$B$20))</f>
        <v>27.3516746567465</v>
      </c>
      <c r="L3469" s="16" t="n">
        <f aca="false">Assumptions!$B$16*MIN(1,LN(1+Data_Clean!Q3469)/LN(1+Assumptions!$B$21))</f>
        <v>19.3686144337793</v>
      </c>
      <c r="M3469" s="16" t="n">
        <f aca="false">Assumptions!$B$17*(0.6*MIN(1,Data_Clean!R3469/Assumptions!$B$22)+0.4*IF(Data_Clean!S3469="",0,Data_Clean!S3469))</f>
        <v>1.212</v>
      </c>
      <c r="N3469" s="16" t="n">
        <f aca="false">Assumptions!$B$18*MIN(1,(Data_Clean!F3469-1)/Assumptions!$B$23)</f>
        <v>15</v>
      </c>
      <c r="O3469" s="16" t="n">
        <f aca="false">Assumptions!$B$19*(0.4*IF(Data_Clean!E3469="",0,MIN(1,Data_Clean!E3469/12/Assumptions!$B$24))+0.35*IF(Data_Clean!D3469="Y",1,0)+0.25*(1-MIN(Data_Clean!T3469,3)/3))/IF(Data_Clean!E3469="",0.6,1)</f>
        <v>15</v>
      </c>
      <c r="P3469" s="16" t="n">
        <f aca="false">SUM(K3469:O3469)/(Assumptions!$D$5-IF(K3469="",Assumptions!$B$15,0))*100</f>
        <v>77.9322890905258</v>
      </c>
      <c r="Q3469" s="7" t="str">
        <f aca="false">IF(J3469&gt;=Assumptions!$B$26,"High",IF(J3469&gt;=Assumptions!$B$27,"Mid","Low"))</f>
        <v>Mid</v>
      </c>
      <c r="R3469" s="7" t="str">
        <f aca="false">IF(P3469&gt;=Assumptions!$B$28,"High",IF(P3469&gt;=Assumptions!$B$29,"Mid","Low"))</f>
        <v>High</v>
      </c>
      <c r="S3469" s="7" t="str">
        <f aca="false">INDEX(Assumptions!$B$33:$B$41,MATCH(Q3469&amp;"|"&amp;R3469,Assumptions!$A$33:$A$41,0))</f>
        <v>Engaged Builders</v>
      </c>
      <c r="T3469" s="7" t="n">
        <f aca="false">IF(ISNUMBER(Data_Clean!V3469),J3469*Data_Clean!V3469,0)</f>
        <v>4.684409173</v>
      </c>
    </row>
    <row r="3470" customFormat="false" ht="15" hidden="false" customHeight="false" outlineLevel="0" collapsed="false">
      <c r="A3470" s="15" t="str">
        <f aca="false">Data_Clean!A3470</f>
        <v>CX103466</v>
      </c>
      <c r="B3470" s="14" t="n">
        <f aca="false">Data_Clean!G3470*Assumptions!$B$5</f>
        <v>153.139</v>
      </c>
      <c r="C3470" s="14" t="n">
        <f aca="false">IF(Data_Clean!H3470="",0,Data_Clean!H3470)*Assumptions!$B$6</f>
        <v>427.9458</v>
      </c>
      <c r="D3470" s="14" t="n">
        <f aca="false">Data_Clean!I3470*Assumptions!$B$7</f>
        <v>0</v>
      </c>
      <c r="E3470" s="14" t="n">
        <f aca="false">Data_Clean!J3470*Assumptions!$B$8</f>
        <v>0</v>
      </c>
      <c r="F3470" s="14" t="n">
        <f aca="false">Data_Clean!K3470*Assumptions!$B$9</f>
        <v>0</v>
      </c>
      <c r="G3470" s="14" t="n">
        <f aca="false">Data_Clean!L3470*Assumptions!$B$10</f>
        <v>0</v>
      </c>
      <c r="H3470" s="14" t="n">
        <f aca="false">IF(OR(Data_Clean!M3470="",Data_Clean!N3470=""),0,Data_Clean!M3470*Data_Clean!N3470/100)*Assumptions!$B$13*Assumptions!$B$11</f>
        <v>0</v>
      </c>
      <c r="I3470" s="14" t="n">
        <f aca="false">Data_Clean!O3470*4*Assumptions!$B$12</f>
        <v>0</v>
      </c>
      <c r="J3470" s="14" t="n">
        <f aca="false">SUM(B3470:I3470)</f>
        <v>581.0848</v>
      </c>
      <c r="K3470" s="16" t="n">
        <f aca="false">IF(Data_Clean!P3470="","",Assumptions!$B$15*0.5^(Data_Clean!P3470/Assumptions!$B$20))</f>
        <v>27.3516746567465</v>
      </c>
      <c r="L3470" s="16" t="n">
        <f aca="false">Assumptions!$B$16*MIN(1,LN(1+Data_Clean!Q3470)/LN(1+Assumptions!$B$21))</f>
        <v>14.9444347261843</v>
      </c>
      <c r="M3470" s="16" t="n">
        <f aca="false">Assumptions!$B$17*(0.6*MIN(1,Data_Clean!R3470/Assumptions!$B$22)+0.4*IF(Data_Clean!S3470="",0,Data_Clean!S3470))</f>
        <v>6.834</v>
      </c>
      <c r="N3470" s="16" t="n">
        <f aca="false">Assumptions!$B$18*MIN(1,(Data_Clean!F3470-1)/Assumptions!$B$23)</f>
        <v>5</v>
      </c>
      <c r="O3470" s="16" t="n">
        <f aca="false">Assumptions!$B$19*(0.4*IF(Data_Clean!E3470="",0,MIN(1,Data_Clean!E3470/12/Assumptions!$B$24))+0.35*IF(Data_Clean!D3470="Y",1,0)+0.25*(1-MIN(Data_Clean!T3470,3)/3))/IF(Data_Clean!E3470="",0.6,1)</f>
        <v>11.5</v>
      </c>
      <c r="P3470" s="16" t="n">
        <f aca="false">SUM(K3470:O3470)/(Assumptions!$D$5-IF(K3470="",Assumptions!$B$15,0))*100</f>
        <v>65.6301093829308</v>
      </c>
      <c r="Q3470" s="7" t="str">
        <f aca="false">IF(J3470&gt;=Assumptions!$B$26,"High",IF(J3470&gt;=Assumptions!$B$27,"Mid","Low"))</f>
        <v>Mid</v>
      </c>
      <c r="R3470" s="7" t="str">
        <f aca="false">IF(P3470&gt;=Assumptions!$B$28,"High",IF(P3470&gt;=Assumptions!$B$29,"Mid","Low"))</f>
        <v>Mid</v>
      </c>
      <c r="S3470" s="7" t="str">
        <f aca="false">INDEX(Assumptions!$B$33:$B$41,MATCH(Q3470&amp;"|"&amp;R3470,Assumptions!$A$33:$A$41,0))</f>
        <v>Established Core</v>
      </c>
      <c r="T3470" s="7" t="n">
        <f aca="false">IF(ISNUMBER(Data_Clean!V3470),J3470*Data_Clean!V3470,0)</f>
        <v>29.98397568</v>
      </c>
    </row>
    <row r="3471" customFormat="false" ht="15" hidden="false" customHeight="false" outlineLevel="0" collapsed="false">
      <c r="A3471" s="15" t="str">
        <f aca="false">Data_Clean!A3471</f>
        <v>CX103467</v>
      </c>
      <c r="B3471" s="14" t="n">
        <f aca="false">Data_Clean!G3471*Assumptions!$B$5</f>
        <v>171.658</v>
      </c>
      <c r="C3471" s="14" t="n">
        <f aca="false">IF(Data_Clean!H3471="",0,Data_Clean!H3471)*Assumptions!$B$6</f>
        <v>53.51256</v>
      </c>
      <c r="D3471" s="14" t="n">
        <f aca="false">Data_Clean!I3471*Assumptions!$B$7</f>
        <v>0</v>
      </c>
      <c r="E3471" s="14" t="n">
        <f aca="false">Data_Clean!J3471*Assumptions!$B$8</f>
        <v>0</v>
      </c>
      <c r="F3471" s="14" t="n">
        <f aca="false">Data_Clean!K3471*Assumptions!$B$9</f>
        <v>1919.5</v>
      </c>
      <c r="G3471" s="14" t="n">
        <f aca="false">Data_Clean!L3471*Assumptions!$B$10</f>
        <v>0</v>
      </c>
      <c r="H3471" s="14" t="n">
        <f aca="false">IF(OR(Data_Clean!M3471="",Data_Clean!N3471=""),0,Data_Clean!M3471*Data_Clean!N3471/100)*Assumptions!$B$13*Assumptions!$B$11</f>
        <v>251.43</v>
      </c>
      <c r="I3471" s="14" t="n">
        <f aca="false">Data_Clean!O3471*4*Assumptions!$B$12</f>
        <v>10.5216</v>
      </c>
      <c r="J3471" s="14" t="n">
        <f aca="false">SUM(B3471:I3471)</f>
        <v>2406.62216</v>
      </c>
      <c r="K3471" s="16" t="n">
        <f aca="false">IF(Data_Clean!P3471="","",Assumptions!$B$15*0.5^(Data_Clean!P3471/Assumptions!$B$20))</f>
        <v>13.6758373283733</v>
      </c>
      <c r="L3471" s="16" t="n">
        <f aca="false">Assumptions!$B$16*MIN(1,LN(1+Data_Clean!Q3471)/LN(1+Assumptions!$B$21))</f>
        <v>11.2934465146257</v>
      </c>
      <c r="M3471" s="16" t="n">
        <f aca="false">Assumptions!$B$17*(0.6*MIN(1,Data_Clean!R3471/Assumptions!$B$22)+0.4*IF(Data_Clean!S3471="",0,Data_Clean!S3471))</f>
        <v>3.024</v>
      </c>
      <c r="N3471" s="16" t="n">
        <f aca="false">Assumptions!$B$18*MIN(1,(Data_Clean!F3471-1)/Assumptions!$B$23)</f>
        <v>15</v>
      </c>
      <c r="O3471" s="16" t="n">
        <f aca="false">Assumptions!$B$19*(0.4*IF(Data_Clean!E3471="",0,MIN(1,Data_Clean!E3471/12/Assumptions!$B$24))+0.35*IF(Data_Clean!D3471="Y",1,0)+0.25*(1-MIN(Data_Clean!T3471,3)/3))/IF(Data_Clean!E3471="",0.6,1)</f>
        <v>10.85</v>
      </c>
      <c r="P3471" s="16" t="n">
        <f aca="false">SUM(K3471:O3471)/(Assumptions!$D$5-IF(K3471="",Assumptions!$B$15,0))*100</f>
        <v>53.8432838429989</v>
      </c>
      <c r="Q3471" s="7" t="str">
        <f aca="false">IF(J3471&gt;=Assumptions!$B$26,"High",IF(J3471&gt;=Assumptions!$B$27,"Mid","Low"))</f>
        <v>High</v>
      </c>
      <c r="R3471" s="7" t="str">
        <f aca="false">IF(P3471&gt;=Assumptions!$B$28,"High",IF(P3471&gt;=Assumptions!$B$29,"Mid","Low"))</f>
        <v>Mid</v>
      </c>
      <c r="S3471" s="7" t="str">
        <f aca="false">INDEX(Assumptions!$B$33:$B$41,MATCH(Q3471&amp;"|"&amp;R3471,Assumptions!$A$33:$A$41,0))</f>
        <v>Established Core</v>
      </c>
      <c r="T3471" s="7" t="n">
        <f aca="false">IF(ISNUMBER(Data_Clean!V3471),J3471*Data_Clean!V3471,0)</f>
        <v>94.820913104</v>
      </c>
    </row>
    <row r="3472" customFormat="false" ht="15" hidden="false" customHeight="false" outlineLevel="0" collapsed="false">
      <c r="A3472" s="15" t="str">
        <f aca="false">Data_Clean!A3472</f>
        <v>CX103468</v>
      </c>
      <c r="B3472" s="14" t="n">
        <f aca="false">Data_Clean!G3472*Assumptions!$B$5</f>
        <v>48.0275</v>
      </c>
      <c r="C3472" s="14" t="n">
        <f aca="false">IF(Data_Clean!H3472="",0,Data_Clean!H3472)*Assumptions!$B$6</f>
        <v>575.02716</v>
      </c>
      <c r="D3472" s="14" t="n">
        <f aca="false">Data_Clean!I3472*Assumptions!$B$7</f>
        <v>0</v>
      </c>
      <c r="E3472" s="14" t="n">
        <f aca="false">Data_Clean!J3472*Assumptions!$B$8</f>
        <v>0</v>
      </c>
      <c r="F3472" s="14" t="n">
        <f aca="false">Data_Clean!K3472*Assumptions!$B$9</f>
        <v>2497</v>
      </c>
      <c r="G3472" s="14" t="n">
        <f aca="false">Data_Clean!L3472*Assumptions!$B$10</f>
        <v>0</v>
      </c>
      <c r="H3472" s="14" t="n">
        <f aca="false">IF(OR(Data_Clean!M3472="",Data_Clean!N3472=""),0,Data_Clean!M3472*Data_Clean!N3472/100)*Assumptions!$B$13*Assumptions!$B$11</f>
        <v>294.234</v>
      </c>
      <c r="I3472" s="14" t="n">
        <f aca="false">Data_Clean!O3472*4*Assumptions!$B$12</f>
        <v>0</v>
      </c>
      <c r="J3472" s="14" t="n">
        <f aca="false">SUM(B3472:I3472)</f>
        <v>3414.28866</v>
      </c>
      <c r="K3472" s="16" t="n">
        <f aca="false">IF(Data_Clean!P3472="","",Assumptions!$B$15*0.5^(Data_Clean!P3472/Assumptions!$B$20))</f>
        <v>3.58065601466406</v>
      </c>
      <c r="L3472" s="16" t="n">
        <f aca="false">Assumptions!$B$16*MIN(1,LN(1+Data_Clean!Q3472)/LN(1+Assumptions!$B$21))</f>
        <v>0</v>
      </c>
      <c r="M3472" s="16" t="n">
        <f aca="false">Assumptions!$B$17*(0.6*MIN(1,Data_Clean!R3472/Assumptions!$B$22)+0.4*IF(Data_Clean!S3472="",0,Data_Clean!S3472))</f>
        <v>1.8</v>
      </c>
      <c r="N3472" s="16" t="n">
        <f aca="false">Assumptions!$B$18*MIN(1,(Data_Clean!F3472-1)/Assumptions!$B$23)</f>
        <v>15</v>
      </c>
      <c r="O3472" s="16" t="n">
        <f aca="false">Assumptions!$B$19*(0.4*IF(Data_Clean!E3472="",0,MIN(1,Data_Clean!E3472/12/Assumptions!$B$24))+0.35*IF(Data_Clean!D3472="Y",1,0)+0.25*(1-MIN(Data_Clean!T3472,3)/3))/IF(Data_Clean!E3472="",0.6,1)</f>
        <v>15</v>
      </c>
      <c r="P3472" s="16" t="n">
        <f aca="false">SUM(K3472:O3472)/(Assumptions!$D$5-IF(K3472="",Assumptions!$B$15,0))*100</f>
        <v>35.3806560146641</v>
      </c>
      <c r="Q3472" s="7" t="str">
        <f aca="false">IF(J3472&gt;=Assumptions!$B$26,"High",IF(J3472&gt;=Assumptions!$B$27,"Mid","Low"))</f>
        <v>High</v>
      </c>
      <c r="R3472" s="7" t="str">
        <f aca="false">IF(P3472&gt;=Assumptions!$B$28,"High",IF(P3472&gt;=Assumptions!$B$29,"Mid","Low"))</f>
        <v>Low</v>
      </c>
      <c r="S3472" s="7" t="str">
        <f aca="false">INDEX(Assumptions!$B$33:$B$41,MATCH(Q3472&amp;"|"&amp;R3472,Assumptions!$A$33:$A$41,0))</f>
        <v>Affluent Drifters</v>
      </c>
      <c r="T3472" s="7" t="n">
        <f aca="false">IF(ISNUMBER(Data_Clean!V3472),J3472*Data_Clean!V3472,0)</f>
        <v>350.647445382</v>
      </c>
    </row>
    <row r="3473" customFormat="false" ht="15" hidden="false" customHeight="false" outlineLevel="0" collapsed="false">
      <c r="A3473" s="15" t="str">
        <f aca="false">Data_Clean!A3473</f>
        <v>CX103469</v>
      </c>
      <c r="B3473" s="14" t="n">
        <f aca="false">Data_Clean!G3473*Assumptions!$B$5</f>
        <v>135.563</v>
      </c>
      <c r="C3473" s="14" t="n">
        <f aca="false">IF(Data_Clean!H3473="",0,Data_Clean!H3473)*Assumptions!$B$6</f>
        <v>0</v>
      </c>
      <c r="D3473" s="14" t="n">
        <f aca="false">Data_Clean!I3473*Assumptions!$B$7</f>
        <v>0</v>
      </c>
      <c r="E3473" s="14" t="n">
        <f aca="false">Data_Clean!J3473*Assumptions!$B$8</f>
        <v>0</v>
      </c>
      <c r="F3473" s="14" t="n">
        <f aca="false">Data_Clean!K3473*Assumptions!$B$9</f>
        <v>0</v>
      </c>
      <c r="G3473" s="14" t="n">
        <f aca="false">Data_Clean!L3473*Assumptions!$B$10</f>
        <v>0</v>
      </c>
      <c r="H3473" s="14" t="n">
        <f aca="false">IF(OR(Data_Clean!M3473="",Data_Clean!N3473=""),0,Data_Clean!M3473*Data_Clean!N3473/100)*Assumptions!$B$13*Assumptions!$B$11</f>
        <v>0</v>
      </c>
      <c r="I3473" s="14" t="n">
        <f aca="false">Data_Clean!O3473*4*Assumptions!$B$12</f>
        <v>0</v>
      </c>
      <c r="J3473" s="14" t="n">
        <f aca="false">SUM(B3473:I3473)</f>
        <v>135.563</v>
      </c>
      <c r="K3473" s="16" t="n">
        <f aca="false">IF(Data_Clean!P3473="","",Assumptions!$B$15*0.5^(Data_Clean!P3473/Assumptions!$B$20))</f>
        <v>28.6452481173125</v>
      </c>
      <c r="L3473" s="16" t="n">
        <f aca="false">Assumptions!$B$16*MIN(1,LN(1+Data_Clean!Q3473)/LN(1+Assumptions!$B$21))</f>
        <v>15.7812965263578</v>
      </c>
      <c r="M3473" s="16" t="n">
        <f aca="false">Assumptions!$B$17*(0.6*MIN(1,Data_Clean!R3473/Assumptions!$B$22)+0.4*IF(Data_Clean!S3473="",0,Data_Clean!S3473))</f>
        <v>3.354</v>
      </c>
      <c r="N3473" s="16" t="n">
        <f aca="false">Assumptions!$B$18*MIN(1,(Data_Clean!F3473-1)/Assumptions!$B$23)</f>
        <v>0</v>
      </c>
      <c r="O3473" s="16" t="n">
        <f aca="false">Assumptions!$B$19*(0.4*IF(Data_Clean!E3473="",0,MIN(1,Data_Clean!E3473/12/Assumptions!$B$24))+0.35*IF(Data_Clean!D3473="Y",1,0)+0.25*(1-MIN(Data_Clean!T3473,3)/3))/IF(Data_Clean!E3473="",0.6,1)</f>
        <v>10.45</v>
      </c>
      <c r="P3473" s="16" t="n">
        <f aca="false">SUM(K3473:O3473)/(Assumptions!$D$5-IF(K3473="",Assumptions!$B$15,0))*100</f>
        <v>58.2305446436702</v>
      </c>
      <c r="Q3473" s="7" t="str">
        <f aca="false">IF(J3473&gt;=Assumptions!$B$26,"High",IF(J3473&gt;=Assumptions!$B$27,"Mid","Low"))</f>
        <v>Low</v>
      </c>
      <c r="R3473" s="7" t="str">
        <f aca="false">IF(P3473&gt;=Assumptions!$B$28,"High",IF(P3473&gt;=Assumptions!$B$29,"Mid","Low"))</f>
        <v>Mid</v>
      </c>
      <c r="S3473" s="7" t="str">
        <f aca="false">INDEX(Assumptions!$B$33:$B$41,MATCH(Q3473&amp;"|"&amp;R3473,Assumptions!$A$33:$A$41,0))</f>
        <v>Light Touch</v>
      </c>
      <c r="T3473" s="7" t="n">
        <f aca="false">IF(ISNUMBER(Data_Clean!V3473),J3473*Data_Clean!V3473,0)</f>
        <v>26.0823212</v>
      </c>
    </row>
    <row r="3474" customFormat="false" ht="15" hidden="false" customHeight="false" outlineLevel="0" collapsed="false">
      <c r="A3474" s="15" t="str">
        <f aca="false">Data_Clean!A3474</f>
        <v>CX103470</v>
      </c>
      <c r="B3474" s="14" t="n">
        <f aca="false">Data_Clean!G3474*Assumptions!$B$5</f>
        <v>97.0405</v>
      </c>
      <c r="C3474" s="14" t="n">
        <f aca="false">IF(Data_Clean!H3474="",0,Data_Clean!H3474)*Assumptions!$B$6</f>
        <v>0</v>
      </c>
      <c r="D3474" s="14" t="n">
        <f aca="false">Data_Clean!I3474*Assumptions!$B$7</f>
        <v>0</v>
      </c>
      <c r="E3474" s="14" t="n">
        <f aca="false">Data_Clean!J3474*Assumptions!$B$8</f>
        <v>0</v>
      </c>
      <c r="F3474" s="14" t="n">
        <f aca="false">Data_Clean!K3474*Assumptions!$B$9</f>
        <v>0</v>
      </c>
      <c r="G3474" s="14" t="n">
        <f aca="false">Data_Clean!L3474*Assumptions!$B$10</f>
        <v>0</v>
      </c>
      <c r="H3474" s="14" t="n">
        <f aca="false">IF(OR(Data_Clean!M3474="",Data_Clean!N3474=""),0,Data_Clean!M3474*Data_Clean!N3474/100)*Assumptions!$B$13*Assumptions!$B$11</f>
        <v>0</v>
      </c>
      <c r="I3474" s="14" t="n">
        <f aca="false">Data_Clean!O3474*4*Assumptions!$B$12</f>
        <v>0</v>
      </c>
      <c r="J3474" s="14" t="n">
        <f aca="false">SUM(B3474:I3474)</f>
        <v>97.0405</v>
      </c>
      <c r="K3474" s="16" t="n">
        <f aca="false">IF(Data_Clean!P3474="","",Assumptions!$B$15*0.5^(Data_Clean!P3474/Assumptions!$B$20))</f>
        <v>19.3405546265937</v>
      </c>
      <c r="L3474" s="16" t="n">
        <f aca="false">Assumptions!$B$16*MIN(1,LN(1+Data_Clean!Q3474)/LN(1+Assumptions!$B$21))</f>
        <v>15.7812965263578</v>
      </c>
      <c r="M3474" s="16" t="n">
        <f aca="false">Assumptions!$B$17*(0.6*MIN(1,Data_Clean!R3474/Assumptions!$B$22)+0.4*IF(Data_Clean!S3474="",0,Data_Clean!S3474))</f>
        <v>11.322</v>
      </c>
      <c r="N3474" s="16" t="n">
        <f aca="false">Assumptions!$B$18*MIN(1,(Data_Clean!F3474-1)/Assumptions!$B$23)</f>
        <v>0</v>
      </c>
      <c r="O3474" s="16" t="n">
        <f aca="false">Assumptions!$B$19*(0.4*IF(Data_Clean!E3474="",0,MIN(1,Data_Clean!E3474/12/Assumptions!$B$24))+0.35*IF(Data_Clean!D3474="Y",1,0)+0.25*(1-MIN(Data_Clean!T3474,3)/3))/IF(Data_Clean!E3474="",0.6,1)</f>
        <v>13.75</v>
      </c>
      <c r="P3474" s="16" t="n">
        <f aca="false">SUM(K3474:O3474)/(Assumptions!$D$5-IF(K3474="",Assumptions!$B$15,0))*100</f>
        <v>60.1938511529514</v>
      </c>
      <c r="Q3474" s="7" t="str">
        <f aca="false">IF(J3474&gt;=Assumptions!$B$26,"High",IF(J3474&gt;=Assumptions!$B$27,"Mid","Low"))</f>
        <v>Low</v>
      </c>
      <c r="R3474" s="7" t="str">
        <f aca="false">IF(P3474&gt;=Assumptions!$B$28,"High",IF(P3474&gt;=Assumptions!$B$29,"Mid","Low"))</f>
        <v>Mid</v>
      </c>
      <c r="S3474" s="7" t="str">
        <f aca="false">INDEX(Assumptions!$B$33:$B$41,MATCH(Q3474&amp;"|"&amp;R3474,Assumptions!$A$33:$A$41,0))</f>
        <v>Light Touch</v>
      </c>
      <c r="T3474" s="7" t="n">
        <f aca="false">IF(ISNUMBER(Data_Clean!V3474),J3474*Data_Clean!V3474,0)</f>
        <v>4.18244555</v>
      </c>
    </row>
    <row r="3475" customFormat="false" ht="15" hidden="false" customHeight="false" outlineLevel="0" collapsed="false">
      <c r="A3475" s="15" t="str">
        <f aca="false">Data_Clean!A3475</f>
        <v>CX103471</v>
      </c>
      <c r="B3475" s="14" t="n">
        <f aca="false">Data_Clean!G3475*Assumptions!$B$5</f>
        <v>89.51075</v>
      </c>
      <c r="C3475" s="14" t="n">
        <f aca="false">IF(Data_Clean!H3475="",0,Data_Clean!H3475)*Assumptions!$B$6</f>
        <v>0</v>
      </c>
      <c r="D3475" s="14" t="n">
        <f aca="false">Data_Clean!I3475*Assumptions!$B$7</f>
        <v>0</v>
      </c>
      <c r="E3475" s="14" t="n">
        <f aca="false">Data_Clean!J3475*Assumptions!$B$8</f>
        <v>0</v>
      </c>
      <c r="F3475" s="14" t="n">
        <f aca="false">Data_Clean!K3475*Assumptions!$B$9</f>
        <v>0</v>
      </c>
      <c r="G3475" s="14" t="n">
        <f aca="false">Data_Clean!L3475*Assumptions!$B$10</f>
        <v>977.4</v>
      </c>
      <c r="H3475" s="14" t="n">
        <f aca="false">IF(OR(Data_Clean!M3475="",Data_Clean!N3475=""),0,Data_Clean!M3475*Data_Clean!N3475/100)*Assumptions!$B$13*Assumptions!$B$11</f>
        <v>0</v>
      </c>
      <c r="I3475" s="14" t="n">
        <f aca="false">Data_Clean!O3475*4*Assumptions!$B$12</f>
        <v>0</v>
      </c>
      <c r="J3475" s="14" t="n">
        <f aca="false">SUM(B3475:I3475)</f>
        <v>1066.91075</v>
      </c>
      <c r="K3475" s="16" t="n">
        <f aca="false">IF(Data_Clean!P3475="","",Assumptions!$B$15*0.5^(Data_Clean!P3475/Assumptions!$B$20))</f>
        <v>18.0453755412318</v>
      </c>
      <c r="L3475" s="16" t="n">
        <f aca="false">Assumptions!$B$16*MIN(1,LN(1+Data_Clean!Q3475)/LN(1+Assumptions!$B$21))</f>
        <v>12.4931739410702</v>
      </c>
      <c r="M3475" s="16" t="n">
        <f aca="false">Assumptions!$B$17*(0.6*MIN(1,Data_Clean!R3475/Assumptions!$B$22)+0.4*IF(Data_Clean!S3475="",0,Data_Clean!S3475))</f>
        <v>9.378</v>
      </c>
      <c r="N3475" s="16" t="n">
        <f aca="false">Assumptions!$B$18*MIN(1,(Data_Clean!F3475-1)/Assumptions!$B$23)</f>
        <v>10</v>
      </c>
      <c r="O3475" s="16" t="n">
        <f aca="false">Assumptions!$B$19*(0.4*IF(Data_Clean!E3475="",0,MIN(1,Data_Clean!E3475/12/Assumptions!$B$24))+0.35*IF(Data_Clean!D3475="Y",1,0)+0.25*(1-MIN(Data_Clean!T3475,3)/3))/IF(Data_Clean!E3475="",0.6,1)</f>
        <v>6.5</v>
      </c>
      <c r="P3475" s="16" t="n">
        <f aca="false">SUM(K3475:O3475)/(Assumptions!$D$5-IF(K3475="",Assumptions!$B$15,0))*100</f>
        <v>56.4165494823019</v>
      </c>
      <c r="Q3475" s="7" t="str">
        <f aca="false">IF(J3475&gt;=Assumptions!$B$26,"High",IF(J3475&gt;=Assumptions!$B$27,"Mid","Low"))</f>
        <v>Mid</v>
      </c>
      <c r="R3475" s="7" t="str">
        <f aca="false">IF(P3475&gt;=Assumptions!$B$28,"High",IF(P3475&gt;=Assumptions!$B$29,"Mid","Low"))</f>
        <v>Mid</v>
      </c>
      <c r="S3475" s="7" t="str">
        <f aca="false">INDEX(Assumptions!$B$33:$B$41,MATCH(Q3475&amp;"|"&amp;R3475,Assumptions!$A$33:$A$41,0))</f>
        <v>Established Core</v>
      </c>
      <c r="T3475" s="7" t="n">
        <f aca="false">IF(ISNUMBER(Data_Clean!V3475),J3475*Data_Clean!V3475,0)</f>
        <v>75.857354325</v>
      </c>
    </row>
    <row r="3476" customFormat="false" ht="15" hidden="false" customHeight="false" outlineLevel="0" collapsed="false">
      <c r="A3476" s="15" t="str">
        <f aca="false">Data_Clean!A3476</f>
        <v>CX103472</v>
      </c>
      <c r="B3476" s="14" t="n">
        <f aca="false">Data_Clean!G3476*Assumptions!$B$5</f>
        <v>33.24525</v>
      </c>
      <c r="C3476" s="14" t="n">
        <f aca="false">IF(Data_Clean!H3476="",0,Data_Clean!H3476)*Assumptions!$B$6</f>
        <v>652.85568</v>
      </c>
      <c r="D3476" s="14" t="n">
        <f aca="false">Data_Clean!I3476*Assumptions!$B$7</f>
        <v>0</v>
      </c>
      <c r="E3476" s="14" t="n">
        <f aca="false">Data_Clean!J3476*Assumptions!$B$8</f>
        <v>0</v>
      </c>
      <c r="F3476" s="14" t="n">
        <f aca="false">Data_Clean!K3476*Assumptions!$B$9</f>
        <v>0</v>
      </c>
      <c r="G3476" s="14" t="n">
        <f aca="false">Data_Clean!L3476*Assumptions!$B$10</f>
        <v>0</v>
      </c>
      <c r="H3476" s="14" t="n">
        <f aca="false">IF(OR(Data_Clean!M3476="",Data_Clean!N3476=""),0,Data_Clean!M3476*Data_Clean!N3476/100)*Assumptions!$B$13*Assumptions!$B$11</f>
        <v>0</v>
      </c>
      <c r="I3476" s="14" t="n">
        <f aca="false">Data_Clean!O3476*4*Assumptions!$B$12</f>
        <v>0</v>
      </c>
      <c r="J3476" s="14" t="n">
        <f aca="false">SUM(B3476:I3476)</f>
        <v>686.10093</v>
      </c>
      <c r="K3476" s="16" t="n">
        <f aca="false">IF(Data_Clean!P3476="","",Assumptions!$B$15*0.5^(Data_Clean!P3476/Assumptions!$B$20))</f>
        <v>12.1837859453435</v>
      </c>
      <c r="L3476" s="16" t="n">
        <f aca="false">Assumptions!$B$16*MIN(1,LN(1+Data_Clean!Q3476)/LN(1+Assumptions!$B$21))</f>
        <v>10.6966696442427</v>
      </c>
      <c r="M3476" s="16" t="n">
        <f aca="false">Assumptions!$B$17*(0.6*MIN(1,Data_Clean!R3476/Assumptions!$B$22)+0.4*IF(Data_Clean!S3476="",0,Data_Clean!S3476))</f>
        <v>5.046</v>
      </c>
      <c r="N3476" s="16" t="n">
        <f aca="false">Assumptions!$B$18*MIN(1,(Data_Clean!F3476-1)/Assumptions!$B$23)</f>
        <v>5</v>
      </c>
      <c r="O3476" s="16" t="n">
        <f aca="false">Assumptions!$B$19*(0.4*IF(Data_Clean!E3476="",0,MIN(1,Data_Clean!E3476/12/Assumptions!$B$24))+0.35*IF(Data_Clean!D3476="Y",1,0)+0.25*(1-MIN(Data_Clean!T3476,3)/3))/IF(Data_Clean!E3476="",0.6,1)</f>
        <v>5.25</v>
      </c>
      <c r="P3476" s="16" t="n">
        <f aca="false">SUM(K3476:O3476)/(Assumptions!$D$5-IF(K3476="",Assumptions!$B$15,0))*100</f>
        <v>38.1764555895862</v>
      </c>
      <c r="Q3476" s="7" t="str">
        <f aca="false">IF(J3476&gt;=Assumptions!$B$26,"High",IF(J3476&gt;=Assumptions!$B$27,"Mid","Low"))</f>
        <v>Mid</v>
      </c>
      <c r="R3476" s="7" t="str">
        <f aca="false">IF(P3476&gt;=Assumptions!$B$28,"High",IF(P3476&gt;=Assumptions!$B$29,"Mid","Low"))</f>
        <v>Low</v>
      </c>
      <c r="S3476" s="7" t="str">
        <f aca="false">INDEX(Assumptions!$B$33:$B$41,MATCH(Q3476&amp;"|"&amp;R3476,Assumptions!$A$33:$A$41,0))</f>
        <v>Light Touch</v>
      </c>
      <c r="T3476" s="7" t="n">
        <f aca="false">IF(ISNUMBER(Data_Clean!V3476),J3476*Data_Clean!V3476,0)</f>
        <v>81.508790484</v>
      </c>
    </row>
    <row r="3477" customFormat="false" ht="15" hidden="false" customHeight="false" outlineLevel="0" collapsed="false">
      <c r="A3477" s="15" t="str">
        <f aca="false">Data_Clean!A3477</f>
        <v>CX103473</v>
      </c>
      <c r="B3477" s="14" t="n">
        <f aca="false">Data_Clean!G3477*Assumptions!$B$5</f>
        <v>7.245</v>
      </c>
      <c r="C3477" s="14" t="n">
        <f aca="false">IF(Data_Clean!H3477="",0,Data_Clean!H3477)*Assumptions!$B$6</f>
        <v>0</v>
      </c>
      <c r="D3477" s="14" t="n">
        <f aca="false">Data_Clean!I3477*Assumptions!$B$7</f>
        <v>0</v>
      </c>
      <c r="E3477" s="14" t="n">
        <f aca="false">Data_Clean!J3477*Assumptions!$B$8</f>
        <v>0</v>
      </c>
      <c r="F3477" s="14" t="n">
        <f aca="false">Data_Clean!K3477*Assumptions!$B$9</f>
        <v>0</v>
      </c>
      <c r="G3477" s="14" t="n">
        <f aca="false">Data_Clean!L3477*Assumptions!$B$10</f>
        <v>0</v>
      </c>
      <c r="H3477" s="14" t="n">
        <f aca="false">IF(OR(Data_Clean!M3477="",Data_Clean!N3477=""),0,Data_Clean!M3477*Data_Clean!N3477/100)*Assumptions!$B$13*Assumptions!$B$11</f>
        <v>0</v>
      </c>
      <c r="I3477" s="14" t="n">
        <f aca="false">Data_Clean!O3477*4*Assumptions!$B$12</f>
        <v>0</v>
      </c>
      <c r="J3477" s="14" t="n">
        <f aca="false">SUM(B3477:I3477)</f>
        <v>7.245</v>
      </c>
      <c r="K3477" s="16" t="n">
        <f aca="false">IF(Data_Clean!P3477="","",Assumptions!$B$15*0.5^(Data_Clean!P3477/Assumptions!$B$20))</f>
        <v>29.3147990530274</v>
      </c>
      <c r="L3477" s="16" t="n">
        <f aca="false">Assumptions!$B$16*MIN(1,LN(1+Data_Clean!Q3477)/LN(1+Assumptions!$B$21))</f>
        <v>13.5873179074216</v>
      </c>
      <c r="M3477" s="16" t="n">
        <f aca="false">Assumptions!$B$17*(0.6*MIN(1,Data_Clean!R3477/Assumptions!$B$22)+0.4*IF(Data_Clean!S3477="",0,Data_Clean!S3477))</f>
        <v>9.984</v>
      </c>
      <c r="N3477" s="16" t="n">
        <f aca="false">Assumptions!$B$18*MIN(1,(Data_Clean!F3477-1)/Assumptions!$B$23)</f>
        <v>5</v>
      </c>
      <c r="O3477" s="16" t="n">
        <f aca="false">Assumptions!$B$19*(0.4*IF(Data_Clean!E3477="",0,MIN(1,Data_Clean!E3477/12/Assumptions!$B$24))+0.35*IF(Data_Clean!D3477="Y",1,0)+0.25*(1-MIN(Data_Clean!T3477,3)/3))/IF(Data_Clean!E3477="",0.6,1)</f>
        <v>10.6</v>
      </c>
      <c r="P3477" s="16" t="n">
        <f aca="false">SUM(K3477:O3477)/(Assumptions!$D$5-IF(K3477="",Assumptions!$B$15,0))*100</f>
        <v>68.4861169604489</v>
      </c>
      <c r="Q3477" s="7" t="str">
        <f aca="false">IF(J3477&gt;=Assumptions!$B$26,"High",IF(J3477&gt;=Assumptions!$B$27,"Mid","Low"))</f>
        <v>Low</v>
      </c>
      <c r="R3477" s="7" t="str">
        <f aca="false">IF(P3477&gt;=Assumptions!$B$28,"High",IF(P3477&gt;=Assumptions!$B$29,"Mid","Low"))</f>
        <v>Mid</v>
      </c>
      <c r="S3477" s="7" t="str">
        <f aca="false">INDEX(Assumptions!$B$33:$B$41,MATCH(Q3477&amp;"|"&amp;R3477,Assumptions!$A$33:$A$41,0))</f>
        <v>Light Touch</v>
      </c>
      <c r="T3477" s="7" t="n">
        <f aca="false">IF(ISNUMBER(Data_Clean!V3477),J3477*Data_Clean!V3477,0)</f>
        <v>0.152145</v>
      </c>
    </row>
    <row r="3478" customFormat="false" ht="15" hidden="false" customHeight="false" outlineLevel="0" collapsed="false">
      <c r="A3478" s="15" t="str">
        <f aca="false">Data_Clean!A3478</f>
        <v>CX103474</v>
      </c>
      <c r="B3478" s="14" t="n">
        <f aca="false">Data_Clean!G3478*Assumptions!$B$5</f>
        <v>410.6115</v>
      </c>
      <c r="C3478" s="14" t="n">
        <f aca="false">IF(Data_Clean!H3478="",0,Data_Clean!H3478)*Assumptions!$B$6</f>
        <v>1320.30324</v>
      </c>
      <c r="D3478" s="14" t="n">
        <f aca="false">Data_Clean!I3478*Assumptions!$B$7</f>
        <v>0</v>
      </c>
      <c r="E3478" s="14" t="n">
        <f aca="false">Data_Clean!J3478*Assumptions!$B$8</f>
        <v>9422.1129</v>
      </c>
      <c r="F3478" s="14" t="n">
        <f aca="false">Data_Clean!K3478*Assumptions!$B$9</f>
        <v>6028</v>
      </c>
      <c r="G3478" s="14" t="n">
        <f aca="false">Data_Clean!L3478*Assumptions!$B$10</f>
        <v>1019.25</v>
      </c>
      <c r="H3478" s="14" t="n">
        <f aca="false">IF(OR(Data_Clean!M3478="",Data_Clean!N3478=""),0,Data_Clean!M3478*Data_Clean!N3478/100)*Assumptions!$B$13*Assumptions!$B$11</f>
        <v>0</v>
      </c>
      <c r="I3478" s="14" t="n">
        <f aca="false">Data_Clean!O3478*4*Assumptions!$B$12</f>
        <v>0</v>
      </c>
      <c r="J3478" s="14" t="n">
        <f aca="false">SUM(B3478:I3478)</f>
        <v>18200.27764</v>
      </c>
      <c r="K3478" s="16" t="n">
        <f aca="false">IF(Data_Clean!P3478="","",Assumptions!$B$15*0.5^(Data_Clean!P3478/Assumptions!$B$20))</f>
        <v>21.2132034355964</v>
      </c>
      <c r="L3478" s="16" t="n">
        <f aca="false">Assumptions!$B$16*MIN(1,LN(1+Data_Clean!Q3478)/LN(1+Assumptions!$B$21))</f>
        <v>13.4237548294248</v>
      </c>
      <c r="M3478" s="16" t="n">
        <f aca="false">Assumptions!$B$17*(0.6*MIN(1,Data_Clean!R3478/Assumptions!$B$22)+0.4*IF(Data_Clean!S3478="",0,Data_Clean!S3478))</f>
        <v>2.262</v>
      </c>
      <c r="N3478" s="16" t="n">
        <f aca="false">Assumptions!$B$18*MIN(1,(Data_Clean!F3478-1)/Assumptions!$B$23)</f>
        <v>20</v>
      </c>
      <c r="O3478" s="16" t="n">
        <f aca="false">Assumptions!$B$19*(0.4*IF(Data_Clean!E3478="",0,MIN(1,Data_Clean!E3478/12/Assumptions!$B$24))+0.35*IF(Data_Clean!D3478="Y",1,0)+0.25*(1-MIN(Data_Clean!T3478,3)/3))/IF(Data_Clean!E3478="",0.6,1)</f>
        <v>12.05</v>
      </c>
      <c r="P3478" s="16" t="n">
        <f aca="false">SUM(K3478:O3478)/(Assumptions!$D$5-IF(K3478="",Assumptions!$B$15,0))*100</f>
        <v>68.9489582650212</v>
      </c>
      <c r="Q3478" s="7" t="str">
        <f aca="false">IF(J3478&gt;=Assumptions!$B$26,"High",IF(J3478&gt;=Assumptions!$B$27,"Mid","Low"))</f>
        <v>High</v>
      </c>
      <c r="R3478" s="7" t="str">
        <f aca="false">IF(P3478&gt;=Assumptions!$B$28,"High",IF(P3478&gt;=Assumptions!$B$29,"Mid","Low"))</f>
        <v>Mid</v>
      </c>
      <c r="S3478" s="7" t="str">
        <f aca="false">INDEX(Assumptions!$B$33:$B$41,MATCH(Q3478&amp;"|"&amp;R3478,Assumptions!$A$33:$A$41,0))</f>
        <v>Established Core</v>
      </c>
      <c r="T3478" s="7" t="n">
        <f aca="false">IF(ISNUMBER(Data_Clean!V3478),J3478*Data_Clean!V3478,0)</f>
        <v>409.5062469</v>
      </c>
    </row>
    <row r="3479" customFormat="false" ht="15" hidden="false" customHeight="false" outlineLevel="0" collapsed="false">
      <c r="A3479" s="15" t="str">
        <f aca="false">Data_Clean!A3479</f>
        <v>CX103475</v>
      </c>
      <c r="B3479" s="14" t="n">
        <f aca="false">Data_Clean!G3479*Assumptions!$B$5</f>
        <v>76.93575</v>
      </c>
      <c r="C3479" s="14" t="n">
        <f aca="false">IF(Data_Clean!H3479="",0,Data_Clean!H3479)*Assumptions!$B$6</f>
        <v>0</v>
      </c>
      <c r="D3479" s="14" t="n">
        <f aca="false">Data_Clean!I3479*Assumptions!$B$7</f>
        <v>0</v>
      </c>
      <c r="E3479" s="14" t="n">
        <f aca="false">Data_Clean!J3479*Assumptions!$B$8</f>
        <v>0</v>
      </c>
      <c r="F3479" s="14" t="n">
        <f aca="false">Data_Clean!K3479*Assumptions!$B$9</f>
        <v>0</v>
      </c>
      <c r="G3479" s="14" t="n">
        <f aca="false">Data_Clean!L3479*Assumptions!$B$10</f>
        <v>0</v>
      </c>
      <c r="H3479" s="14" t="n">
        <f aca="false">IF(OR(Data_Clean!M3479="",Data_Clean!N3479=""),0,Data_Clean!M3479*Data_Clean!N3479/100)*Assumptions!$B$13*Assumptions!$B$11</f>
        <v>0</v>
      </c>
      <c r="I3479" s="14" t="n">
        <f aca="false">Data_Clean!O3479*4*Assumptions!$B$12</f>
        <v>0</v>
      </c>
      <c r="J3479" s="14" t="n">
        <f aca="false">SUM(B3479:I3479)</f>
        <v>76.93575</v>
      </c>
      <c r="K3479" s="16" t="n">
        <f aca="false">IF(Data_Clean!P3479="","",Assumptions!$B$15*0.5^(Data_Clean!P3479/Assumptions!$B$20))</f>
        <v>7.67530418997581</v>
      </c>
      <c r="L3479" s="16" t="n">
        <f aca="false">Assumptions!$B$16*MIN(1,LN(1+Data_Clean!Q3479)/LN(1+Assumptions!$B$21))</f>
        <v>11.0057238927514</v>
      </c>
      <c r="M3479" s="16" t="n">
        <f aca="false">Assumptions!$B$17*(0.6*MIN(1,Data_Clean!R3479/Assumptions!$B$22)+0.4*IF(Data_Clean!S3479="",0,Data_Clean!S3479))</f>
        <v>7.5</v>
      </c>
      <c r="N3479" s="16" t="n">
        <f aca="false">Assumptions!$B$18*MIN(1,(Data_Clean!F3479-1)/Assumptions!$B$23)</f>
        <v>0</v>
      </c>
      <c r="O3479" s="16" t="n">
        <f aca="false">Assumptions!$B$19*(0.4*IF(Data_Clean!E3479="",0,MIN(1,Data_Clean!E3479/12/Assumptions!$B$24))+0.35*IF(Data_Clean!D3479="Y",1,0)+0.25*(1-MIN(Data_Clean!T3479,3)/3))/IF(Data_Clean!E3479="",0.6,1)</f>
        <v>9.65</v>
      </c>
      <c r="P3479" s="16" t="n">
        <f aca="false">SUM(K3479:O3479)/(Assumptions!$D$5-IF(K3479="",Assumptions!$B$15,0))*100</f>
        <v>35.8310280827272</v>
      </c>
      <c r="Q3479" s="7" t="str">
        <f aca="false">IF(J3479&gt;=Assumptions!$B$26,"High",IF(J3479&gt;=Assumptions!$B$27,"Mid","Low"))</f>
        <v>Low</v>
      </c>
      <c r="R3479" s="7" t="str">
        <f aca="false">IF(P3479&gt;=Assumptions!$B$28,"High",IF(P3479&gt;=Assumptions!$B$29,"Mid","Low"))</f>
        <v>Low</v>
      </c>
      <c r="S3479" s="7" t="str">
        <f aca="false">INDEX(Assumptions!$B$33:$B$41,MATCH(Q3479&amp;"|"&amp;R3479,Assumptions!$A$33:$A$41,0))</f>
        <v>Dormant &amp; Low Value</v>
      </c>
      <c r="T3479" s="7" t="n">
        <f aca="false">IF(ISNUMBER(Data_Clean!V3479),J3479*Data_Clean!V3479,0)</f>
        <v>9.3553872</v>
      </c>
    </row>
    <row r="3480" customFormat="false" ht="15" hidden="false" customHeight="false" outlineLevel="0" collapsed="false">
      <c r="A3480" s="15" t="str">
        <f aca="false">Data_Clean!A3480</f>
        <v>CX103476</v>
      </c>
      <c r="B3480" s="14" t="n">
        <f aca="false">Data_Clean!G3480*Assumptions!$B$5</f>
        <v>54.88225</v>
      </c>
      <c r="C3480" s="14" t="n">
        <f aca="false">IF(Data_Clean!H3480="",0,Data_Clean!H3480)*Assumptions!$B$6</f>
        <v>0</v>
      </c>
      <c r="D3480" s="14" t="n">
        <f aca="false">Data_Clean!I3480*Assumptions!$B$7</f>
        <v>0</v>
      </c>
      <c r="E3480" s="14" t="n">
        <f aca="false">Data_Clean!J3480*Assumptions!$B$8</f>
        <v>0</v>
      </c>
      <c r="F3480" s="14" t="n">
        <f aca="false">Data_Clean!K3480*Assumptions!$B$9</f>
        <v>0</v>
      </c>
      <c r="G3480" s="14" t="n">
        <f aca="false">Data_Clean!L3480*Assumptions!$B$10</f>
        <v>0</v>
      </c>
      <c r="H3480" s="14" t="n">
        <f aca="false">IF(OR(Data_Clean!M3480="",Data_Clean!N3480=""),0,Data_Clean!M3480*Data_Clean!N3480/100)*Assumptions!$B$13*Assumptions!$B$11</f>
        <v>138.72</v>
      </c>
      <c r="I3480" s="14" t="n">
        <f aca="false">Data_Clean!O3480*4*Assumptions!$B$12</f>
        <v>5.74848</v>
      </c>
      <c r="J3480" s="14" t="n">
        <f aca="false">SUM(B3480:I3480)</f>
        <v>199.35073</v>
      </c>
      <c r="K3480" s="16" t="n">
        <f aca="false">IF(Data_Clean!P3480="","",Assumptions!$B$15*0.5^(Data_Clean!P3480/Assumptions!$B$20))</f>
        <v>25.5200148285257</v>
      </c>
      <c r="L3480" s="16" t="n">
        <f aca="false">Assumptions!$B$16*MIN(1,LN(1+Data_Clean!Q3480)/LN(1+Assumptions!$B$21))</f>
        <v>10.362865626271</v>
      </c>
      <c r="M3480" s="16" t="n">
        <f aca="false">Assumptions!$B$17*(0.6*MIN(1,Data_Clean!R3480/Assumptions!$B$22)+0.4*IF(Data_Clean!S3480="",0,Data_Clean!S3480))</f>
        <v>8.268</v>
      </c>
      <c r="N3480" s="16" t="n">
        <f aca="false">Assumptions!$B$18*MIN(1,(Data_Clean!F3480-1)/Assumptions!$B$23)</f>
        <v>5</v>
      </c>
      <c r="O3480" s="16" t="n">
        <f aca="false">Assumptions!$B$19*(0.4*IF(Data_Clean!E3480="",0,MIN(1,Data_Clean!E3480/12/Assumptions!$B$24))+0.35*IF(Data_Clean!D3480="Y",1,0)+0.25*(1-MIN(Data_Clean!T3480,3)/3))/IF(Data_Clean!E3480="",0.6,1)</f>
        <v>8.2</v>
      </c>
      <c r="P3480" s="16" t="n">
        <f aca="false">SUM(K3480:O3480)/(Assumptions!$D$5-IF(K3480="",Assumptions!$B$15,0))*100</f>
        <v>57.3508804547967</v>
      </c>
      <c r="Q3480" s="7" t="str">
        <f aca="false">IF(J3480&gt;=Assumptions!$B$26,"High",IF(J3480&gt;=Assumptions!$B$27,"Mid","Low"))</f>
        <v>Low</v>
      </c>
      <c r="R3480" s="7" t="str">
        <f aca="false">IF(P3480&gt;=Assumptions!$B$28,"High",IF(P3480&gt;=Assumptions!$B$29,"Mid","Low"))</f>
        <v>Mid</v>
      </c>
      <c r="S3480" s="7" t="str">
        <f aca="false">INDEX(Assumptions!$B$33:$B$41,MATCH(Q3480&amp;"|"&amp;R3480,Assumptions!$A$33:$A$41,0))</f>
        <v>Light Touch</v>
      </c>
      <c r="T3480" s="7" t="n">
        <f aca="false">IF(ISNUMBER(Data_Clean!V3480),J3480*Data_Clean!V3480,0)</f>
        <v>14.991174896</v>
      </c>
    </row>
    <row r="3481" customFormat="false" ht="15" hidden="false" customHeight="false" outlineLevel="0" collapsed="false">
      <c r="A3481" s="15" t="str">
        <f aca="false">Data_Clean!A3481</f>
        <v>CX103477</v>
      </c>
      <c r="B3481" s="14" t="n">
        <f aca="false">Data_Clean!G3481*Assumptions!$B$5</f>
        <v>46.4715</v>
      </c>
      <c r="C3481" s="14" t="n">
        <f aca="false">IF(Data_Clean!H3481="",0,Data_Clean!H3481)*Assumptions!$B$6</f>
        <v>0</v>
      </c>
      <c r="D3481" s="14" t="n">
        <f aca="false">Data_Clean!I3481*Assumptions!$B$7</f>
        <v>0</v>
      </c>
      <c r="E3481" s="14" t="n">
        <f aca="false">Data_Clean!J3481*Assumptions!$B$8</f>
        <v>0</v>
      </c>
      <c r="F3481" s="14" t="n">
        <f aca="false">Data_Clean!K3481*Assumptions!$B$9</f>
        <v>0</v>
      </c>
      <c r="G3481" s="14" t="n">
        <f aca="false">Data_Clean!L3481*Assumptions!$B$10</f>
        <v>0</v>
      </c>
      <c r="H3481" s="14" t="n">
        <f aca="false">IF(OR(Data_Clean!M3481="",Data_Clean!N3481=""),0,Data_Clean!M3481*Data_Clean!N3481/100)*Assumptions!$B$13*Assumptions!$B$11</f>
        <v>0</v>
      </c>
      <c r="I3481" s="14" t="n">
        <f aca="false">Data_Clean!O3481*4*Assumptions!$B$12</f>
        <v>0</v>
      </c>
      <c r="J3481" s="14" t="n">
        <f aca="false">SUM(B3481:I3481)</f>
        <v>46.4715</v>
      </c>
      <c r="K3481" s="16" t="n">
        <f aca="false">IF(Data_Clean!P3481="","",Assumptions!$B$15*0.5^(Data_Clean!P3481/Assumptions!$B$20))</f>
        <v>25.5200148285257</v>
      </c>
      <c r="L3481" s="16" t="n">
        <f aca="false">Assumptions!$B$16*MIN(1,LN(1+Data_Clean!Q3481)/LN(1+Assumptions!$B$21))</f>
        <v>10</v>
      </c>
      <c r="M3481" s="16" t="n">
        <f aca="false">Assumptions!$B$17*(0.6*MIN(1,Data_Clean!R3481/Assumptions!$B$22)+0.4*IF(Data_Clean!S3481="",0,Data_Clean!S3481))</f>
        <v>11.328</v>
      </c>
      <c r="N3481" s="16" t="n">
        <f aca="false">Assumptions!$B$18*MIN(1,(Data_Clean!F3481-1)/Assumptions!$B$23)</f>
        <v>0</v>
      </c>
      <c r="O3481" s="16" t="n">
        <f aca="false">Assumptions!$B$19*(0.4*IF(Data_Clean!E3481="",0,MIN(1,Data_Clean!E3481/12/Assumptions!$B$24))+0.35*IF(Data_Clean!D3481="Y",1,0)+0.25*(1-MIN(Data_Clean!T3481,3)/3))/IF(Data_Clean!E3481="",0.6,1)</f>
        <v>7.5</v>
      </c>
      <c r="P3481" s="16" t="n">
        <f aca="false">SUM(K3481:O3481)/(Assumptions!$D$5-IF(K3481="",Assumptions!$B$15,0))*100</f>
        <v>54.3480148285257</v>
      </c>
      <c r="Q3481" s="7" t="str">
        <f aca="false">IF(J3481&gt;=Assumptions!$B$26,"High",IF(J3481&gt;=Assumptions!$B$27,"Mid","Low"))</f>
        <v>Low</v>
      </c>
      <c r="R3481" s="7" t="str">
        <f aca="false">IF(P3481&gt;=Assumptions!$B$28,"High",IF(P3481&gt;=Assumptions!$B$29,"Mid","Low"))</f>
        <v>Mid</v>
      </c>
      <c r="S3481" s="7" t="str">
        <f aca="false">INDEX(Assumptions!$B$33:$B$41,MATCH(Q3481&amp;"|"&amp;R3481,Assumptions!$A$33:$A$41,0))</f>
        <v>Light Touch</v>
      </c>
      <c r="T3481" s="7" t="n">
        <f aca="false">IF(ISNUMBER(Data_Clean!V3481),J3481*Data_Clean!V3481,0)</f>
        <v>4.80050595</v>
      </c>
    </row>
    <row r="3482" customFormat="false" ht="15" hidden="false" customHeight="false" outlineLevel="0" collapsed="false">
      <c r="A3482" s="15" t="str">
        <f aca="false">Data_Clean!A3482</f>
        <v>CX103478</v>
      </c>
      <c r="B3482" s="14" t="n">
        <f aca="false">Data_Clean!G3482*Assumptions!$B$5</f>
        <v>71.9515</v>
      </c>
      <c r="C3482" s="14" t="n">
        <f aca="false">IF(Data_Clean!H3482="",0,Data_Clean!H3482)*Assumptions!$B$6</f>
        <v>0</v>
      </c>
      <c r="D3482" s="14" t="n">
        <f aca="false">Data_Clean!I3482*Assumptions!$B$7</f>
        <v>0</v>
      </c>
      <c r="E3482" s="14" t="n">
        <f aca="false">Data_Clean!J3482*Assumptions!$B$8</f>
        <v>0</v>
      </c>
      <c r="F3482" s="14" t="n">
        <f aca="false">Data_Clean!K3482*Assumptions!$B$9</f>
        <v>0</v>
      </c>
      <c r="G3482" s="14" t="n">
        <f aca="false">Data_Clean!L3482*Assumptions!$B$10</f>
        <v>177.75</v>
      </c>
      <c r="H3482" s="14" t="n">
        <f aca="false">IF(OR(Data_Clean!M3482="",Data_Clean!N3482=""),0,Data_Clean!M3482*Data_Clean!N3482/100)*Assumptions!$B$13*Assumptions!$B$11</f>
        <v>373.41</v>
      </c>
      <c r="I3482" s="14" t="n">
        <f aca="false">Data_Clean!O3482*4*Assumptions!$B$12</f>
        <v>13.51344</v>
      </c>
      <c r="J3482" s="14" t="n">
        <f aca="false">SUM(B3482:I3482)</f>
        <v>636.62494</v>
      </c>
      <c r="K3482" s="16" t="n">
        <f aca="false">IF(Data_Clean!P3482="","",Assumptions!$B$15*0.5^(Data_Clean!P3482/Assumptions!$B$20))</f>
        <v>18.0453755412318</v>
      </c>
      <c r="L3482" s="16" t="n">
        <f aca="false">Assumptions!$B$16*MIN(1,LN(1+Data_Clean!Q3482)/LN(1+Assumptions!$B$21))</f>
        <v>12.0537864630054</v>
      </c>
      <c r="M3482" s="16" t="n">
        <f aca="false">Assumptions!$B$17*(0.6*MIN(1,Data_Clean!R3482/Assumptions!$B$22)+0.4*IF(Data_Clean!S3482="",0,Data_Clean!S3482))</f>
        <v>8.454</v>
      </c>
      <c r="N3482" s="16" t="n">
        <f aca="false">Assumptions!$B$18*MIN(1,(Data_Clean!F3482-1)/Assumptions!$B$23)</f>
        <v>10</v>
      </c>
      <c r="O3482" s="16" t="n">
        <f aca="false">Assumptions!$B$19*(0.4*IF(Data_Clean!E3482="",0,MIN(1,Data_Clean!E3482/12/Assumptions!$B$24))+0.35*IF(Data_Clean!D3482="Y",1,0)+0.25*(1-MIN(Data_Clean!T3482,3)/3))/IF(Data_Clean!E3482="",0.6,1)</f>
        <v>6.6</v>
      </c>
      <c r="P3482" s="16" t="n">
        <f aca="false">SUM(K3482:O3482)/(Assumptions!$D$5-IF(K3482="",Assumptions!$B$15,0))*100</f>
        <v>55.1531620042372</v>
      </c>
      <c r="Q3482" s="7" t="str">
        <f aca="false">IF(J3482&gt;=Assumptions!$B$26,"High",IF(J3482&gt;=Assumptions!$B$27,"Mid","Low"))</f>
        <v>Mid</v>
      </c>
      <c r="R3482" s="7" t="str">
        <f aca="false">IF(P3482&gt;=Assumptions!$B$28,"High",IF(P3482&gt;=Assumptions!$B$29,"Mid","Low"))</f>
        <v>Mid</v>
      </c>
      <c r="S3482" s="7" t="str">
        <f aca="false">INDEX(Assumptions!$B$33:$B$41,MATCH(Q3482&amp;"|"&amp;R3482,Assumptions!$A$33:$A$41,0))</f>
        <v>Established Core</v>
      </c>
      <c r="T3482" s="7" t="n">
        <f aca="false">IF(ISNUMBER(Data_Clean!V3482),J3482*Data_Clean!V3482,0)</f>
        <v>56.468632178</v>
      </c>
    </row>
    <row r="3483" customFormat="false" ht="15" hidden="false" customHeight="false" outlineLevel="0" collapsed="false">
      <c r="A3483" s="15" t="str">
        <f aca="false">Data_Clean!A3483</f>
        <v>CX103479</v>
      </c>
      <c r="B3483" s="14" t="n">
        <f aca="false">Data_Clean!G3483*Assumptions!$B$5</f>
        <v>41.6305</v>
      </c>
      <c r="C3483" s="14" t="n">
        <f aca="false">IF(Data_Clean!H3483="",0,Data_Clean!H3483)*Assumptions!$B$6</f>
        <v>0</v>
      </c>
      <c r="D3483" s="14" t="n">
        <f aca="false">Data_Clean!I3483*Assumptions!$B$7</f>
        <v>88.8</v>
      </c>
      <c r="E3483" s="14" t="n">
        <f aca="false">Data_Clean!J3483*Assumptions!$B$8</f>
        <v>0</v>
      </c>
      <c r="F3483" s="14" t="n">
        <f aca="false">Data_Clean!K3483*Assumptions!$B$9</f>
        <v>0</v>
      </c>
      <c r="G3483" s="14" t="n">
        <f aca="false">Data_Clean!L3483*Assumptions!$B$10</f>
        <v>117.45</v>
      </c>
      <c r="H3483" s="14" t="n">
        <f aca="false">IF(OR(Data_Clean!M3483="",Data_Clean!N3483=""),0,Data_Clean!M3483*Data_Clean!N3483/100)*Assumptions!$B$13*Assumptions!$B$11</f>
        <v>0</v>
      </c>
      <c r="I3483" s="14" t="n">
        <f aca="false">Data_Clean!O3483*4*Assumptions!$B$12</f>
        <v>0</v>
      </c>
      <c r="J3483" s="14" t="n">
        <f aca="false">SUM(B3483:I3483)</f>
        <v>247.8805</v>
      </c>
      <c r="K3483" s="16" t="n">
        <f aca="false">IF(Data_Clean!P3483="","",Assumptions!$B$15*0.5^(Data_Clean!P3483/Assumptions!$B$20))</f>
        <v>28.6452481173125</v>
      </c>
      <c r="L3483" s="16" t="n">
        <f aca="false">Assumptions!$B$16*MIN(1,LN(1+Data_Clean!Q3483)/LN(1+Assumptions!$B$21))</f>
        <v>13.8963721559302</v>
      </c>
      <c r="M3483" s="16" t="n">
        <f aca="false">Assumptions!$B$17*(0.6*MIN(1,Data_Clean!R3483/Assumptions!$B$22)+0.4*IF(Data_Clean!S3483="",0,Data_Clean!S3483))</f>
        <v>2.712</v>
      </c>
      <c r="N3483" s="16" t="n">
        <f aca="false">Assumptions!$B$18*MIN(1,(Data_Clean!F3483-1)/Assumptions!$B$23)</f>
        <v>10</v>
      </c>
      <c r="O3483" s="16" t="n">
        <f aca="false">Assumptions!$B$19*(0.4*IF(Data_Clean!E3483="",0,MIN(1,Data_Clean!E3483/12/Assumptions!$B$24))+0.35*IF(Data_Clean!D3483="Y",1,0)+0.25*(1-MIN(Data_Clean!T3483,3)/3))/IF(Data_Clean!E3483="",0.6,1)</f>
        <v>9.75</v>
      </c>
      <c r="P3483" s="16" t="n">
        <f aca="false">SUM(K3483:O3483)/(Assumptions!$D$5-IF(K3483="",Assumptions!$B$15,0))*100</f>
        <v>65.0036202732428</v>
      </c>
      <c r="Q3483" s="7" t="str">
        <f aca="false">IF(J3483&gt;=Assumptions!$B$26,"High",IF(J3483&gt;=Assumptions!$B$27,"Mid","Low"))</f>
        <v>Low</v>
      </c>
      <c r="R3483" s="7" t="str">
        <f aca="false">IF(P3483&gt;=Assumptions!$B$28,"High",IF(P3483&gt;=Assumptions!$B$29,"Mid","Low"))</f>
        <v>Mid</v>
      </c>
      <c r="S3483" s="7" t="str">
        <f aca="false">INDEX(Assumptions!$B$33:$B$41,MATCH(Q3483&amp;"|"&amp;R3483,Assumptions!$A$33:$A$41,0))</f>
        <v>Light Touch</v>
      </c>
      <c r="T3483" s="7" t="n">
        <f aca="false">IF(ISNUMBER(Data_Clean!V3483),J3483*Data_Clean!V3483,0)</f>
        <v>12.889786</v>
      </c>
    </row>
    <row r="3484" customFormat="false" ht="15" hidden="false" customHeight="false" outlineLevel="0" collapsed="false">
      <c r="A3484" s="15" t="str">
        <f aca="false">Data_Clean!A3484</f>
        <v>CX103480</v>
      </c>
      <c r="B3484" s="14" t="n">
        <f aca="false">Data_Clean!G3484*Assumptions!$B$5</f>
        <v>122.661</v>
      </c>
      <c r="C3484" s="14" t="n">
        <f aca="false">IF(Data_Clean!H3484="",0,Data_Clean!H3484)*Assumptions!$B$6</f>
        <v>240.83616</v>
      </c>
      <c r="D3484" s="14" t="n">
        <f aca="false">Data_Clean!I3484*Assumptions!$B$7</f>
        <v>0</v>
      </c>
      <c r="E3484" s="14" t="n">
        <f aca="false">Data_Clean!J3484*Assumptions!$B$8</f>
        <v>0</v>
      </c>
      <c r="F3484" s="14" t="n">
        <f aca="false">Data_Clean!K3484*Assumptions!$B$9</f>
        <v>0</v>
      </c>
      <c r="G3484" s="14" t="n">
        <f aca="false">Data_Clean!L3484*Assumptions!$B$10</f>
        <v>0</v>
      </c>
      <c r="H3484" s="14" t="n">
        <f aca="false">IF(OR(Data_Clean!M3484="",Data_Clean!N3484=""),0,Data_Clean!M3484*Data_Clean!N3484/100)*Assumptions!$B$13*Assumptions!$B$11</f>
        <v>0</v>
      </c>
      <c r="I3484" s="14" t="n">
        <f aca="false">Data_Clean!O3484*4*Assumptions!$B$12</f>
        <v>0</v>
      </c>
      <c r="J3484" s="14" t="n">
        <f aca="false">SUM(B3484:I3484)</f>
        <v>363.49716</v>
      </c>
      <c r="K3484" s="16" t="n">
        <f aca="false">IF(Data_Clean!P3484="","",Assumptions!$B$15*0.5^(Data_Clean!P3484/Assumptions!$B$20))</f>
        <v>1.70947966604666</v>
      </c>
      <c r="L3484" s="16" t="n">
        <f aca="false">Assumptions!$B$16*MIN(1,LN(1+Data_Clean!Q3484)/LN(1+Assumptions!$B$21))</f>
        <v>0</v>
      </c>
      <c r="M3484" s="16" t="n">
        <f aca="false">Assumptions!$B$17*(0.6*MIN(1,Data_Clean!R3484/Assumptions!$B$22)+0.4*IF(Data_Clean!S3484="",0,Data_Clean!S3484))</f>
        <v>0</v>
      </c>
      <c r="N3484" s="16" t="n">
        <f aca="false">Assumptions!$B$18*MIN(1,(Data_Clean!F3484-1)/Assumptions!$B$23)</f>
        <v>5</v>
      </c>
      <c r="O3484" s="16" t="n">
        <f aca="false">Assumptions!$B$19*(0.4*IF(Data_Clean!E3484="",0,MIN(1,Data_Clean!E3484/12/Assumptions!$B$24))+0.35*IF(Data_Clean!D3484="Y",1,0)+0.25*(1-MIN(Data_Clean!T3484,3)/3))/IF(Data_Clean!E3484="",0.6,1)</f>
        <v>7.15</v>
      </c>
      <c r="P3484" s="16" t="n">
        <f aca="false">SUM(K3484:O3484)/(Assumptions!$D$5-IF(K3484="",Assumptions!$B$15,0))*100</f>
        <v>13.8594796660467</v>
      </c>
      <c r="Q3484" s="7" t="str">
        <f aca="false">IF(J3484&gt;=Assumptions!$B$26,"High",IF(J3484&gt;=Assumptions!$B$27,"Mid","Low"))</f>
        <v>Low</v>
      </c>
      <c r="R3484" s="7" t="str">
        <f aca="false">IF(P3484&gt;=Assumptions!$B$28,"High",IF(P3484&gt;=Assumptions!$B$29,"Mid","Low"))</f>
        <v>Low</v>
      </c>
      <c r="S3484" s="7" t="str">
        <f aca="false">INDEX(Assumptions!$B$33:$B$41,MATCH(Q3484&amp;"|"&amp;R3484,Assumptions!$A$33:$A$41,0))</f>
        <v>Dormant &amp; Low Value</v>
      </c>
      <c r="T3484" s="7" t="n">
        <f aca="false">IF(ISNUMBER(Data_Clean!V3484),J3484*Data_Clean!V3484,0)</f>
        <v>176.623270044</v>
      </c>
    </row>
    <row r="3485" customFormat="false" ht="15" hidden="false" customHeight="false" outlineLevel="0" collapsed="false">
      <c r="A3485" s="15" t="str">
        <f aca="false">Data_Clean!A3485</f>
        <v>CX103481</v>
      </c>
      <c r="B3485" s="14" t="n">
        <f aca="false">Data_Clean!G3485*Assumptions!$B$5</f>
        <v>36.9625</v>
      </c>
      <c r="C3485" s="14" t="n">
        <f aca="false">IF(Data_Clean!H3485="",0,Data_Clean!H3485)*Assumptions!$B$6</f>
        <v>42.66084</v>
      </c>
      <c r="D3485" s="14" t="n">
        <f aca="false">Data_Clean!I3485*Assumptions!$B$7</f>
        <v>0</v>
      </c>
      <c r="E3485" s="14" t="n">
        <f aca="false">Data_Clean!J3485*Assumptions!$B$8</f>
        <v>0</v>
      </c>
      <c r="F3485" s="14" t="n">
        <f aca="false">Data_Clean!K3485*Assumptions!$B$9</f>
        <v>0</v>
      </c>
      <c r="G3485" s="14" t="n">
        <f aca="false">Data_Clean!L3485*Assumptions!$B$10</f>
        <v>1055.25</v>
      </c>
      <c r="H3485" s="14" t="n">
        <f aca="false">IF(OR(Data_Clean!M3485="",Data_Clean!N3485=""),0,Data_Clean!M3485*Data_Clean!N3485/100)*Assumptions!$B$13*Assumptions!$B$11</f>
        <v>0</v>
      </c>
      <c r="I3485" s="14" t="n">
        <f aca="false">Data_Clean!O3485*4*Assumptions!$B$12</f>
        <v>0</v>
      </c>
      <c r="J3485" s="14" t="n">
        <f aca="false">SUM(B3485:I3485)</f>
        <v>1134.87334</v>
      </c>
      <c r="K3485" s="16" t="n">
        <f aca="false">IF(Data_Clean!P3485="","",Assumptions!$B$15*0.5^(Data_Clean!P3485/Assumptions!$B$20))</f>
        <v>0.00472181509438323</v>
      </c>
      <c r="L3485" s="16" t="n">
        <f aca="false">Assumptions!$B$16*MIN(1,LN(1+Data_Clean!Q3485)/LN(1+Assumptions!$B$21))</f>
        <v>0</v>
      </c>
      <c r="M3485" s="16" t="n">
        <f aca="false">Assumptions!$B$17*(0.6*MIN(1,Data_Clean!R3485/Assumptions!$B$22)+0.4*IF(Data_Clean!S3485="",0,Data_Clean!S3485))</f>
        <v>0</v>
      </c>
      <c r="N3485" s="16" t="n">
        <f aca="false">Assumptions!$B$18*MIN(1,(Data_Clean!F3485-1)/Assumptions!$B$23)</f>
        <v>10</v>
      </c>
      <c r="O3485" s="16" t="n">
        <f aca="false">Assumptions!$B$19*(0.4*IF(Data_Clean!E3485="",0,MIN(1,Data_Clean!E3485/12/Assumptions!$B$24))+0.35*IF(Data_Clean!D3485="Y",1,0)+0.25*(1-MIN(Data_Clean!T3485,3)/3))/IF(Data_Clean!E3485="",0.6,1)</f>
        <v>9.75</v>
      </c>
      <c r="P3485" s="16" t="n">
        <f aca="false">SUM(K3485:O3485)/(Assumptions!$D$5-IF(K3485="",Assumptions!$B$15,0))*100</f>
        <v>19.7547218150944</v>
      </c>
      <c r="Q3485" s="7" t="str">
        <f aca="false">IF(J3485&gt;=Assumptions!$B$26,"High",IF(J3485&gt;=Assumptions!$B$27,"Mid","Low"))</f>
        <v>Mid</v>
      </c>
      <c r="R3485" s="7" t="str">
        <f aca="false">IF(P3485&gt;=Assumptions!$B$28,"High",IF(P3485&gt;=Assumptions!$B$29,"Mid","Low"))</f>
        <v>Low</v>
      </c>
      <c r="S3485" s="7" t="str">
        <f aca="false">INDEX(Assumptions!$B$33:$B$41,MATCH(Q3485&amp;"|"&amp;R3485,Assumptions!$A$33:$A$41,0))</f>
        <v>Light Touch</v>
      </c>
      <c r="T3485" s="7" t="n">
        <f aca="false">IF(ISNUMBER(Data_Clean!V3485),J3485*Data_Clean!V3485,0)</f>
        <v>296.542403742</v>
      </c>
    </row>
    <row r="3486" customFormat="false" ht="15" hidden="false" customHeight="false" outlineLevel="0" collapsed="false">
      <c r="A3486" s="15" t="str">
        <f aca="false">Data_Clean!A3486</f>
        <v>CX103482</v>
      </c>
      <c r="B3486" s="14" t="n">
        <f aca="false">Data_Clean!G3486*Assumptions!$B$5</f>
        <v>109.53325</v>
      </c>
      <c r="C3486" s="14" t="n">
        <f aca="false">IF(Data_Clean!H3486="",0,Data_Clean!H3486)*Assumptions!$B$6</f>
        <v>143.56296</v>
      </c>
      <c r="D3486" s="14" t="n">
        <f aca="false">Data_Clean!I3486*Assumptions!$B$7</f>
        <v>0</v>
      </c>
      <c r="E3486" s="14" t="n">
        <f aca="false">Data_Clean!J3486*Assumptions!$B$8</f>
        <v>0</v>
      </c>
      <c r="F3486" s="14" t="n">
        <f aca="false">Data_Clean!K3486*Assumptions!$B$9</f>
        <v>0</v>
      </c>
      <c r="G3486" s="14" t="n">
        <f aca="false">Data_Clean!L3486*Assumptions!$B$10</f>
        <v>0</v>
      </c>
      <c r="H3486" s="14" t="n">
        <f aca="false">IF(OR(Data_Clean!M3486="",Data_Clean!N3486=""),0,Data_Clean!M3486*Data_Clean!N3486/100)*Assumptions!$B$13*Assumptions!$B$11</f>
        <v>110.808</v>
      </c>
      <c r="I3486" s="14" t="n">
        <f aca="false">Data_Clean!O3486*4*Assumptions!$B$12</f>
        <v>12.56352</v>
      </c>
      <c r="J3486" s="14" t="n">
        <f aca="false">SUM(B3486:I3486)</f>
        <v>376.46773</v>
      </c>
      <c r="K3486" s="16" t="n">
        <f aca="false">IF(Data_Clean!P3486="","",Assumptions!$B$15*0.5^(Data_Clean!P3486/Assumptions!$B$20))</f>
        <v>27.9909897461042</v>
      </c>
      <c r="L3486" s="16" t="n">
        <f aca="false">Assumptions!$B$16*MIN(1,LN(1+Data_Clean!Q3486)/LN(1+Assumptions!$B$21))</f>
        <v>17.0046519135391</v>
      </c>
      <c r="M3486" s="16" t="n">
        <f aca="false">Assumptions!$B$17*(0.6*MIN(1,Data_Clean!R3486/Assumptions!$B$22)+0.4*IF(Data_Clean!S3486="",0,Data_Clean!S3486))</f>
        <v>13.218</v>
      </c>
      <c r="N3486" s="16" t="n">
        <f aca="false">Assumptions!$B$18*MIN(1,(Data_Clean!F3486-1)/Assumptions!$B$23)</f>
        <v>10</v>
      </c>
      <c r="O3486" s="16" t="n">
        <f aca="false">Assumptions!$B$19*(0.4*IF(Data_Clean!E3486="",0,MIN(1,Data_Clean!E3486/12/Assumptions!$B$24))+0.35*IF(Data_Clean!D3486="Y",1,0)+0.25*(1-MIN(Data_Clean!T3486,3)/3))/IF(Data_Clean!E3486="",0.6,1)</f>
        <v>9.35</v>
      </c>
      <c r="P3486" s="16" t="n">
        <f aca="false">SUM(K3486:O3486)/(Assumptions!$D$5-IF(K3486="",Assumptions!$B$15,0))*100</f>
        <v>77.5636416596433</v>
      </c>
      <c r="Q3486" s="7" t="str">
        <f aca="false">IF(J3486&gt;=Assumptions!$B$26,"High",IF(J3486&gt;=Assumptions!$B$27,"Mid","Low"))</f>
        <v>Low</v>
      </c>
      <c r="R3486" s="7" t="str">
        <f aca="false">IF(P3486&gt;=Assumptions!$B$28,"High",IF(P3486&gt;=Assumptions!$B$29,"Mid","Low"))</f>
        <v>High</v>
      </c>
      <c r="S3486" s="7" t="str">
        <f aca="false">INDEX(Assumptions!$B$33:$B$41,MATCH(Q3486&amp;"|"&amp;R3486,Assumptions!$A$33:$A$41,0))</f>
        <v>Engaged Builders</v>
      </c>
      <c r="T3486" s="7" t="n">
        <f aca="false">IF(ISNUMBER(Data_Clean!V3486),J3486*Data_Clean!V3486,0)</f>
        <v>7.039946551</v>
      </c>
    </row>
    <row r="3487" customFormat="false" ht="15" hidden="false" customHeight="false" outlineLevel="0" collapsed="false">
      <c r="A3487" s="15" t="str">
        <f aca="false">Data_Clean!A3487</f>
        <v>CX103483</v>
      </c>
      <c r="B3487" s="14" t="n">
        <f aca="false">Data_Clean!G3487*Assumptions!$B$5</f>
        <v>91.04875</v>
      </c>
      <c r="C3487" s="14" t="n">
        <f aca="false">IF(Data_Clean!H3487="",0,Data_Clean!H3487)*Assumptions!$B$6</f>
        <v>109.54968</v>
      </c>
      <c r="D3487" s="14" t="n">
        <f aca="false">Data_Clean!I3487*Assumptions!$B$7</f>
        <v>0</v>
      </c>
      <c r="E3487" s="14" t="n">
        <f aca="false">Data_Clean!J3487*Assumptions!$B$8</f>
        <v>0</v>
      </c>
      <c r="F3487" s="14" t="n">
        <f aca="false">Data_Clean!K3487*Assumptions!$B$9</f>
        <v>0</v>
      </c>
      <c r="G3487" s="14" t="n">
        <f aca="false">Data_Clean!L3487*Assumptions!$B$10</f>
        <v>0</v>
      </c>
      <c r="H3487" s="14" t="n">
        <f aca="false">IF(OR(Data_Clean!M3487="",Data_Clean!N3487=""),0,Data_Clean!M3487*Data_Clean!N3487/100)*Assumptions!$B$13*Assumptions!$B$11</f>
        <v>0</v>
      </c>
      <c r="I3487" s="14" t="n">
        <f aca="false">Data_Clean!O3487*4*Assumptions!$B$12</f>
        <v>0</v>
      </c>
      <c r="J3487" s="14" t="n">
        <f aca="false">SUM(B3487:I3487)</f>
        <v>200.59843</v>
      </c>
      <c r="K3487" s="16" t="n">
        <f aca="false">IF(Data_Clean!P3487="","",Assumptions!$B$15*0.5^(Data_Clean!P3487/Assumptions!$B$20))</f>
        <v>23.267171427506</v>
      </c>
      <c r="L3487" s="16" t="n">
        <f aca="false">Assumptions!$B$16*MIN(1,LN(1+Data_Clean!Q3487)/LN(1+Assumptions!$B$21))</f>
        <v>14.4532413158944</v>
      </c>
      <c r="M3487" s="16" t="n">
        <f aca="false">Assumptions!$B$17*(0.6*MIN(1,Data_Clean!R3487/Assumptions!$B$22)+0.4*IF(Data_Clean!S3487="",0,Data_Clean!S3487))</f>
        <v>7.224</v>
      </c>
      <c r="N3487" s="16" t="n">
        <f aca="false">Assumptions!$B$18*MIN(1,(Data_Clean!F3487-1)/Assumptions!$B$23)</f>
        <v>5</v>
      </c>
      <c r="O3487" s="16" t="n">
        <f aca="false">Assumptions!$B$19*(0.4*IF(Data_Clean!E3487="",0,MIN(1,Data_Clean!E3487/12/Assumptions!$B$24))+0.35*IF(Data_Clean!D3487="Y",1,0)+0.25*(1-MIN(Data_Clean!T3487,3)/3))/IF(Data_Clean!E3487="",0.6,1)</f>
        <v>4.55</v>
      </c>
      <c r="P3487" s="16" t="n">
        <f aca="false">SUM(K3487:O3487)/(Assumptions!$D$5-IF(K3487="",Assumptions!$B$15,0))*100</f>
        <v>54.4944127434004</v>
      </c>
      <c r="Q3487" s="7" t="str">
        <f aca="false">IF(J3487&gt;=Assumptions!$B$26,"High",IF(J3487&gt;=Assumptions!$B$27,"Mid","Low"))</f>
        <v>Low</v>
      </c>
      <c r="R3487" s="7" t="str">
        <f aca="false">IF(P3487&gt;=Assumptions!$B$28,"High",IF(P3487&gt;=Assumptions!$B$29,"Mid","Low"))</f>
        <v>Mid</v>
      </c>
      <c r="S3487" s="7" t="str">
        <f aca="false">INDEX(Assumptions!$B$33:$B$41,MATCH(Q3487&amp;"|"&amp;R3487,Assumptions!$A$33:$A$41,0))</f>
        <v>Light Touch</v>
      </c>
      <c r="T3487" s="7" t="n">
        <f aca="false">IF(ISNUMBER(Data_Clean!V3487),J3487*Data_Clean!V3487,0)</f>
        <v>16.569430318</v>
      </c>
    </row>
    <row r="3488" customFormat="false" ht="15" hidden="false" customHeight="false" outlineLevel="0" collapsed="false">
      <c r="A3488" s="15" t="str">
        <f aca="false">Data_Clean!A3488</f>
        <v>CX103484</v>
      </c>
      <c r="B3488" s="14" t="n">
        <f aca="false">Data_Clean!G3488*Assumptions!$B$5</f>
        <v>128.10425</v>
      </c>
      <c r="C3488" s="14" t="n">
        <f aca="false">IF(Data_Clean!H3488="",0,Data_Clean!H3488)*Assumptions!$B$6</f>
        <v>610.11444</v>
      </c>
      <c r="D3488" s="14" t="n">
        <f aca="false">Data_Clean!I3488*Assumptions!$B$7</f>
        <v>468</v>
      </c>
      <c r="E3488" s="14" t="n">
        <f aca="false">Data_Clean!J3488*Assumptions!$B$8</f>
        <v>0</v>
      </c>
      <c r="F3488" s="14" t="n">
        <f aca="false">Data_Clean!K3488*Assumptions!$B$9</f>
        <v>0</v>
      </c>
      <c r="G3488" s="14" t="n">
        <f aca="false">Data_Clean!L3488*Assumptions!$B$10</f>
        <v>0</v>
      </c>
      <c r="H3488" s="14" t="n">
        <f aca="false">IF(OR(Data_Clean!M3488="",Data_Clean!N3488=""),0,Data_Clean!M3488*Data_Clean!N3488/100)*Assumptions!$B$13*Assumptions!$B$11</f>
        <v>0</v>
      </c>
      <c r="I3488" s="14" t="n">
        <f aca="false">Data_Clean!O3488*4*Assumptions!$B$12</f>
        <v>0</v>
      </c>
      <c r="J3488" s="14" t="n">
        <f aca="false">SUM(B3488:I3488)</f>
        <v>1206.21869</v>
      </c>
      <c r="K3488" s="16" t="n">
        <f aca="false">IF(Data_Clean!P3488="","",Assumptions!$B$15*0.5^(Data_Clean!P3488/Assumptions!$B$20))</f>
        <v>20.7286931995166</v>
      </c>
      <c r="L3488" s="16" t="n">
        <f aca="false">Assumptions!$B$16*MIN(1,LN(1+Data_Clean!Q3488)/LN(1+Assumptions!$B$21))</f>
        <v>14.8269530442849</v>
      </c>
      <c r="M3488" s="16" t="n">
        <f aca="false">Assumptions!$B$17*(0.6*MIN(1,Data_Clean!R3488/Assumptions!$B$22)+0.4*IF(Data_Clean!S3488="",0,Data_Clean!S3488))</f>
        <v>9.666</v>
      </c>
      <c r="N3488" s="16" t="n">
        <f aca="false">Assumptions!$B$18*MIN(1,(Data_Clean!F3488-1)/Assumptions!$B$23)</f>
        <v>10</v>
      </c>
      <c r="O3488" s="16" t="n">
        <f aca="false">Assumptions!$B$19*(0.4*IF(Data_Clean!E3488="",0,MIN(1,Data_Clean!E3488/12/Assumptions!$B$24))+0.35*IF(Data_Clean!D3488="Y",1,0)+0.25*(1-MIN(Data_Clean!T3488,3)/3))/IF(Data_Clean!E3488="",0.6,1)</f>
        <v>8.95</v>
      </c>
      <c r="P3488" s="16" t="n">
        <f aca="false">SUM(K3488:O3488)/(Assumptions!$D$5-IF(K3488="",Assumptions!$B$15,0))*100</f>
        <v>64.1716462438015</v>
      </c>
      <c r="Q3488" s="7" t="str">
        <f aca="false">IF(J3488&gt;=Assumptions!$B$26,"High",IF(J3488&gt;=Assumptions!$B$27,"Mid","Low"))</f>
        <v>Mid</v>
      </c>
      <c r="R3488" s="7" t="str">
        <f aca="false">IF(P3488&gt;=Assumptions!$B$28,"High",IF(P3488&gt;=Assumptions!$B$29,"Mid","Low"))</f>
        <v>Mid</v>
      </c>
      <c r="S3488" s="7" t="str">
        <f aca="false">INDEX(Assumptions!$B$33:$B$41,MATCH(Q3488&amp;"|"&amp;R3488,Assumptions!$A$33:$A$41,0))</f>
        <v>Established Core</v>
      </c>
      <c r="T3488" s="7" t="n">
        <f aca="false">IF(ISNUMBER(Data_Clean!V3488),J3488*Data_Clean!V3488,0)</f>
        <v>108.439060231</v>
      </c>
    </row>
    <row r="3489" customFormat="false" ht="15" hidden="false" customHeight="false" outlineLevel="0" collapsed="false">
      <c r="A3489" s="15" t="str">
        <f aca="false">Data_Clean!A3489</f>
        <v>CX103485</v>
      </c>
      <c r="B3489" s="14" t="n">
        <f aca="false">Data_Clean!G3489*Assumptions!$B$5</f>
        <v>95.79675</v>
      </c>
      <c r="C3489" s="14" t="n">
        <f aca="false">IF(Data_Clean!H3489="",0,Data_Clean!H3489)*Assumptions!$B$6</f>
        <v>0</v>
      </c>
      <c r="D3489" s="14" t="n">
        <f aca="false">Data_Clean!I3489*Assumptions!$B$7</f>
        <v>0</v>
      </c>
      <c r="E3489" s="14" t="n">
        <f aca="false">Data_Clean!J3489*Assumptions!$B$8</f>
        <v>0</v>
      </c>
      <c r="F3489" s="14" t="n">
        <f aca="false">Data_Clean!K3489*Assumptions!$B$9</f>
        <v>0</v>
      </c>
      <c r="G3489" s="14" t="n">
        <f aca="false">Data_Clean!L3489*Assumptions!$B$10</f>
        <v>0</v>
      </c>
      <c r="H3489" s="14" t="n">
        <f aca="false">IF(OR(Data_Clean!M3489="",Data_Clean!N3489=""),0,Data_Clean!M3489*Data_Clean!N3489/100)*Assumptions!$B$13*Assumptions!$B$11</f>
        <v>0</v>
      </c>
      <c r="I3489" s="14" t="n">
        <f aca="false">Data_Clean!O3489*4*Assumptions!$B$12</f>
        <v>0</v>
      </c>
      <c r="J3489" s="14" t="n">
        <f aca="false">SUM(B3489:I3489)</f>
        <v>95.79675</v>
      </c>
      <c r="K3489" s="16" t="n">
        <f aca="false">IF(Data_Clean!P3489="","",Assumptions!$B$15*0.5^(Data_Clean!P3489/Assumptions!$B$20))</f>
        <v>27.9909897461042</v>
      </c>
      <c r="L3489" s="16" t="n">
        <f aca="false">Assumptions!$B$16*MIN(1,LN(1+Data_Clean!Q3489)/LN(1+Assumptions!$B$21))</f>
        <v>16.0563626167747</v>
      </c>
      <c r="M3489" s="16" t="n">
        <f aca="false">Assumptions!$B$17*(0.6*MIN(1,Data_Clean!R3489/Assumptions!$B$22)+0.4*IF(Data_Clean!S3489="",0,Data_Clean!S3489))</f>
        <v>11.862</v>
      </c>
      <c r="N3489" s="16" t="n">
        <f aca="false">Assumptions!$B$18*MIN(1,(Data_Clean!F3489-1)/Assumptions!$B$23)</f>
        <v>0</v>
      </c>
      <c r="O3489" s="16" t="n">
        <f aca="false">Assumptions!$B$19*(0.4*IF(Data_Clean!E3489="",0,MIN(1,Data_Clean!E3489/12/Assumptions!$B$24))+0.35*IF(Data_Clean!D3489="Y",1,0)+0.25*(1-MIN(Data_Clean!T3489,3)/3))/IF(Data_Clean!E3489="",0.6,1)</f>
        <v>12.35</v>
      </c>
      <c r="P3489" s="16" t="n">
        <f aca="false">SUM(K3489:O3489)/(Assumptions!$D$5-IF(K3489="",Assumptions!$B$15,0))*100</f>
        <v>68.2593523628789</v>
      </c>
      <c r="Q3489" s="7" t="str">
        <f aca="false">IF(J3489&gt;=Assumptions!$B$26,"High",IF(J3489&gt;=Assumptions!$B$27,"Mid","Low"))</f>
        <v>Low</v>
      </c>
      <c r="R3489" s="7" t="str">
        <f aca="false">IF(P3489&gt;=Assumptions!$B$28,"High",IF(P3489&gt;=Assumptions!$B$29,"Mid","Low"))</f>
        <v>Mid</v>
      </c>
      <c r="S3489" s="7" t="str">
        <f aca="false">INDEX(Assumptions!$B$33:$B$41,MATCH(Q3489&amp;"|"&amp;R3489,Assumptions!$A$33:$A$41,0))</f>
        <v>Light Touch</v>
      </c>
      <c r="T3489" s="7" t="n">
        <f aca="false">IF(ISNUMBER(Data_Clean!V3489),J3489*Data_Clean!V3489,0)</f>
        <v>5.489153775</v>
      </c>
    </row>
    <row r="3490" customFormat="false" ht="15" hidden="false" customHeight="false" outlineLevel="0" collapsed="false">
      <c r="A3490" s="15" t="str">
        <f aca="false">Data_Clean!A3490</f>
        <v>CX103486</v>
      </c>
      <c r="B3490" s="14" t="n">
        <f aca="false">Data_Clean!G3490*Assumptions!$B$5</f>
        <v>15.3875</v>
      </c>
      <c r="C3490" s="14" t="n">
        <f aca="false">IF(Data_Clean!H3490="",0,Data_Clean!H3490)*Assumptions!$B$6</f>
        <v>0</v>
      </c>
      <c r="D3490" s="14" t="n">
        <f aca="false">Data_Clean!I3490*Assumptions!$B$7</f>
        <v>0</v>
      </c>
      <c r="E3490" s="14" t="n">
        <f aca="false">Data_Clean!J3490*Assumptions!$B$8</f>
        <v>0</v>
      </c>
      <c r="F3490" s="14" t="n">
        <f aca="false">Data_Clean!K3490*Assumptions!$B$9</f>
        <v>0</v>
      </c>
      <c r="G3490" s="14" t="n">
        <f aca="false">Data_Clean!L3490*Assumptions!$B$10</f>
        <v>649.8</v>
      </c>
      <c r="H3490" s="14" t="n">
        <f aca="false">IF(OR(Data_Clean!M3490="",Data_Clean!N3490=""),0,Data_Clean!M3490*Data_Clean!N3490/100)*Assumptions!$B$13*Assumptions!$B$11</f>
        <v>124.62</v>
      </c>
      <c r="I3490" s="14" t="n">
        <f aca="false">Data_Clean!O3490*4*Assumptions!$B$12</f>
        <v>6.12144</v>
      </c>
      <c r="J3490" s="14" t="n">
        <f aca="false">SUM(B3490:I3490)</f>
        <v>795.92894</v>
      </c>
      <c r="K3490" s="16" t="n">
        <f aca="false">IF(Data_Clean!P3490="","",Assumptions!$B$15*0.5^(Data_Clean!P3490/Assumptions!$B$20))</f>
        <v>24.9371368842836</v>
      </c>
      <c r="L3490" s="16" t="n">
        <f aca="false">Assumptions!$B$16*MIN(1,LN(1+Data_Clean!Q3490)/LN(1+Assumptions!$B$21))</f>
        <v>10.362865626271</v>
      </c>
      <c r="M3490" s="16" t="n">
        <f aca="false">Assumptions!$B$17*(0.6*MIN(1,Data_Clean!R3490/Assumptions!$B$22)+0.4*IF(Data_Clean!S3490="",0,Data_Clean!S3490))</f>
        <v>8.682</v>
      </c>
      <c r="N3490" s="16" t="n">
        <f aca="false">Assumptions!$B$18*MIN(1,(Data_Clean!F3490-1)/Assumptions!$B$23)</f>
        <v>10</v>
      </c>
      <c r="O3490" s="16" t="n">
        <f aca="false">Assumptions!$B$19*(0.4*IF(Data_Clean!E3490="",0,MIN(1,Data_Clean!E3490/12/Assumptions!$B$24))+0.35*IF(Data_Clean!D3490="Y",1,0)+0.25*(1-MIN(Data_Clean!T3490,3)/3))/IF(Data_Clean!E3490="",0.6,1)</f>
        <v>5.4</v>
      </c>
      <c r="P3490" s="16" t="n">
        <f aca="false">SUM(K3490:O3490)/(Assumptions!$D$5-IF(K3490="",Assumptions!$B$15,0))*100</f>
        <v>59.3820025105547</v>
      </c>
      <c r="Q3490" s="7" t="str">
        <f aca="false">IF(J3490&gt;=Assumptions!$B$26,"High",IF(J3490&gt;=Assumptions!$B$27,"Mid","Low"))</f>
        <v>Mid</v>
      </c>
      <c r="R3490" s="7" t="str">
        <f aca="false">IF(P3490&gt;=Assumptions!$B$28,"High",IF(P3490&gt;=Assumptions!$B$29,"Mid","Low"))</f>
        <v>Mid</v>
      </c>
      <c r="S3490" s="7" t="str">
        <f aca="false">INDEX(Assumptions!$B$33:$B$41,MATCH(Q3490&amp;"|"&amp;R3490,Assumptions!$A$33:$A$41,0))</f>
        <v>Established Core</v>
      </c>
      <c r="T3490" s="7" t="n">
        <f aca="false">IF(ISNUMBER(Data_Clean!V3490),J3490*Data_Clean!V3490,0)</f>
        <v>85.243989474</v>
      </c>
    </row>
    <row r="3491" customFormat="false" ht="15" hidden="false" customHeight="false" outlineLevel="0" collapsed="false">
      <c r="A3491" s="15" t="str">
        <f aca="false">Data_Clean!A3491</f>
        <v>CX103487</v>
      </c>
      <c r="B3491" s="14" t="n">
        <f aca="false">Data_Clean!G3491*Assumptions!$B$5</f>
        <v>91.8165</v>
      </c>
      <c r="C3491" s="14" t="n">
        <f aca="false">IF(Data_Clean!H3491="",0,Data_Clean!H3491)*Assumptions!$B$6</f>
        <v>0</v>
      </c>
      <c r="D3491" s="14" t="n">
        <f aca="false">Data_Clean!I3491*Assumptions!$B$7</f>
        <v>0</v>
      </c>
      <c r="E3491" s="14" t="n">
        <f aca="false">Data_Clean!J3491*Assumptions!$B$8</f>
        <v>0</v>
      </c>
      <c r="F3491" s="14" t="n">
        <f aca="false">Data_Clean!K3491*Assumptions!$B$9</f>
        <v>0</v>
      </c>
      <c r="G3491" s="14" t="n">
        <f aca="false">Data_Clean!L3491*Assumptions!$B$10</f>
        <v>0</v>
      </c>
      <c r="H3491" s="14" t="n">
        <f aca="false">IF(OR(Data_Clean!M3491="",Data_Clean!N3491=""),0,Data_Clean!M3491*Data_Clean!N3491/100)*Assumptions!$B$13*Assumptions!$B$11</f>
        <v>0</v>
      </c>
      <c r="I3491" s="14" t="n">
        <f aca="false">Data_Clean!O3491*4*Assumptions!$B$12</f>
        <v>0</v>
      </c>
      <c r="J3491" s="14" t="n">
        <f aca="false">SUM(B3491:I3491)</f>
        <v>91.8165</v>
      </c>
      <c r="K3491" s="16" t="n">
        <f aca="false">IF(Data_Clean!P3491="","",Assumptions!$B$15*0.5^(Data_Clean!P3491/Assumptions!$B$20))</f>
        <v>19.7926186615934</v>
      </c>
      <c r="L3491" s="16" t="n">
        <f aca="false">Assumptions!$B$16*MIN(1,LN(1+Data_Clean!Q3491)/LN(1+Assumptions!$B$21))</f>
        <v>9.60252567789128</v>
      </c>
      <c r="M3491" s="16" t="n">
        <f aca="false">Assumptions!$B$17*(0.6*MIN(1,Data_Clean!R3491/Assumptions!$B$22)+0.4*IF(Data_Clean!S3491="",0,Data_Clean!S3491))</f>
        <v>6.552</v>
      </c>
      <c r="N3491" s="16" t="n">
        <f aca="false">Assumptions!$B$18*MIN(1,(Data_Clean!F3491-1)/Assumptions!$B$23)</f>
        <v>0</v>
      </c>
      <c r="O3491" s="16" t="n">
        <f aca="false">Assumptions!$B$19*(0.4*IF(Data_Clean!E3491="",0,MIN(1,Data_Clean!E3491/12/Assumptions!$B$24))+0.35*IF(Data_Clean!D3491="Y",1,0)+0.25*(1-MIN(Data_Clean!T3491,3)/3))/IF(Data_Clean!E3491="",0.6,1)</f>
        <v>5.8</v>
      </c>
      <c r="P3491" s="16" t="n">
        <f aca="false">SUM(K3491:O3491)/(Assumptions!$D$5-IF(K3491="",Assumptions!$B$15,0))*100</f>
        <v>41.7471443394847</v>
      </c>
      <c r="Q3491" s="7" t="str">
        <f aca="false">IF(J3491&gt;=Assumptions!$B$26,"High",IF(J3491&gt;=Assumptions!$B$27,"Mid","Low"))</f>
        <v>Low</v>
      </c>
      <c r="R3491" s="7" t="str">
        <f aca="false">IF(P3491&gt;=Assumptions!$B$28,"High",IF(P3491&gt;=Assumptions!$B$29,"Mid","Low"))</f>
        <v>Low</v>
      </c>
      <c r="S3491" s="7" t="str">
        <f aca="false">INDEX(Assumptions!$B$33:$B$41,MATCH(Q3491&amp;"|"&amp;R3491,Assumptions!$A$33:$A$41,0))</f>
        <v>Dormant &amp; Low Value</v>
      </c>
      <c r="T3491" s="7" t="n">
        <f aca="false">IF(ISNUMBER(Data_Clean!V3491),J3491*Data_Clean!V3491,0)</f>
        <v>13.9010181</v>
      </c>
    </row>
    <row r="3492" customFormat="false" ht="15" hidden="false" customHeight="false" outlineLevel="0" collapsed="false">
      <c r="A3492" s="15" t="str">
        <f aca="false">Data_Clean!A3492</f>
        <v>CX103488</v>
      </c>
      <c r="B3492" s="14" t="n">
        <f aca="false">Data_Clean!G3492*Assumptions!$B$5</f>
        <v>16.27475</v>
      </c>
      <c r="C3492" s="14" t="n">
        <f aca="false">IF(Data_Clean!H3492="",0,Data_Clean!H3492)*Assumptions!$B$6</f>
        <v>84.48636</v>
      </c>
      <c r="D3492" s="14" t="n">
        <f aca="false">Data_Clean!I3492*Assumptions!$B$7</f>
        <v>88</v>
      </c>
      <c r="E3492" s="14" t="n">
        <f aca="false">Data_Clean!J3492*Assumptions!$B$8</f>
        <v>0</v>
      </c>
      <c r="F3492" s="14" t="n">
        <f aca="false">Data_Clean!K3492*Assumptions!$B$9</f>
        <v>551.1</v>
      </c>
      <c r="G3492" s="14" t="n">
        <f aca="false">Data_Clean!L3492*Assumptions!$B$10</f>
        <v>0</v>
      </c>
      <c r="H3492" s="14" t="n">
        <f aca="false">IF(OR(Data_Clean!M3492="",Data_Clean!N3492=""),0,Data_Clean!M3492*Data_Clean!N3492/100)*Assumptions!$B$13*Assumptions!$B$11</f>
        <v>0</v>
      </c>
      <c r="I3492" s="14" t="n">
        <f aca="false">Data_Clean!O3492*4*Assumptions!$B$12</f>
        <v>0</v>
      </c>
      <c r="J3492" s="14" t="n">
        <f aca="false">SUM(B3492:I3492)</f>
        <v>739.86111</v>
      </c>
      <c r="K3492" s="16" t="n">
        <f aca="false">IF(Data_Clean!P3492="","",Assumptions!$B$15*0.5^(Data_Clean!P3492/Assumptions!$B$20))</f>
        <v>22.735748497656</v>
      </c>
      <c r="L3492" s="16" t="n">
        <f aca="false">Assumptions!$B$16*MIN(1,LN(1+Data_Clean!Q3492)/LN(1+Assumptions!$B$21))</f>
        <v>14.0427143261215</v>
      </c>
      <c r="M3492" s="16" t="n">
        <f aca="false">Assumptions!$B$17*(0.6*MIN(1,Data_Clean!R3492/Assumptions!$B$22)+0.4*IF(Data_Clean!S3492="",0,Data_Clean!S3492))</f>
        <v>10.332</v>
      </c>
      <c r="N3492" s="16" t="n">
        <f aca="false">Assumptions!$B$18*MIN(1,(Data_Clean!F3492-1)/Assumptions!$B$23)</f>
        <v>15</v>
      </c>
      <c r="O3492" s="16" t="n">
        <f aca="false">Assumptions!$B$19*(0.4*IF(Data_Clean!E3492="",0,MIN(1,Data_Clean!E3492/12/Assumptions!$B$24))+0.35*IF(Data_Clean!D3492="Y",1,0)+0.25*(1-MIN(Data_Clean!T3492,3)/3))/IF(Data_Clean!E3492="",0.6,1)</f>
        <v>10.7</v>
      </c>
      <c r="P3492" s="16" t="n">
        <f aca="false">SUM(K3492:O3492)/(Assumptions!$D$5-IF(K3492="",Assumptions!$B$15,0))*100</f>
        <v>72.8104628237775</v>
      </c>
      <c r="Q3492" s="7" t="str">
        <f aca="false">IF(J3492&gt;=Assumptions!$B$26,"High",IF(J3492&gt;=Assumptions!$B$27,"Mid","Low"))</f>
        <v>Mid</v>
      </c>
      <c r="R3492" s="7" t="str">
        <f aca="false">IF(P3492&gt;=Assumptions!$B$28,"High",IF(P3492&gt;=Assumptions!$B$29,"Mid","Low"))</f>
        <v>High</v>
      </c>
      <c r="S3492" s="7" t="str">
        <f aca="false">INDEX(Assumptions!$B$33:$B$41,MATCH(Q3492&amp;"|"&amp;R3492,Assumptions!$A$33:$A$41,0))</f>
        <v>Engaged Builders</v>
      </c>
      <c r="T3492" s="7" t="n">
        <f aca="false">IF(ISNUMBER(Data_Clean!V3492),J3492*Data_Clean!V3492,0)</f>
        <v>17.01680553</v>
      </c>
    </row>
    <row r="3493" customFormat="false" ht="15" hidden="false" customHeight="false" outlineLevel="0" collapsed="false">
      <c r="A3493" s="15" t="str">
        <f aca="false">Data_Clean!A3493</f>
        <v>CX103489</v>
      </c>
      <c r="B3493" s="14" t="n">
        <f aca="false">Data_Clean!G3493*Assumptions!$B$5</f>
        <v>29.92125</v>
      </c>
      <c r="C3493" s="14" t="n">
        <f aca="false">IF(Data_Clean!H3493="",0,Data_Clean!H3493)*Assumptions!$B$6</f>
        <v>0</v>
      </c>
      <c r="D3493" s="14" t="n">
        <f aca="false">Data_Clean!I3493*Assumptions!$B$7</f>
        <v>0</v>
      </c>
      <c r="E3493" s="14" t="n">
        <f aca="false">Data_Clean!J3493*Assumptions!$B$8</f>
        <v>0</v>
      </c>
      <c r="F3493" s="14" t="n">
        <f aca="false">Data_Clean!K3493*Assumptions!$B$9</f>
        <v>0</v>
      </c>
      <c r="G3493" s="14" t="n">
        <f aca="false">Data_Clean!L3493*Assumptions!$B$10</f>
        <v>0</v>
      </c>
      <c r="H3493" s="14" t="n">
        <f aca="false">IF(OR(Data_Clean!M3493="",Data_Clean!N3493=""),0,Data_Clean!M3493*Data_Clean!N3493/100)*Assumptions!$B$13*Assumptions!$B$11</f>
        <v>0</v>
      </c>
      <c r="I3493" s="14" t="n">
        <f aca="false">Data_Clean!O3493*4*Assumptions!$B$12</f>
        <v>0</v>
      </c>
      <c r="J3493" s="14" t="n">
        <f aca="false">SUM(B3493:I3493)</f>
        <v>29.92125</v>
      </c>
      <c r="K3493" s="16" t="n">
        <f aca="false">IF(Data_Clean!P3493="","",Assumptions!$B$15*0.5^(Data_Clean!P3493/Assumptions!$B$20))</f>
        <v>19.7926186615934</v>
      </c>
      <c r="L3493" s="16" t="n">
        <f aca="false">Assumptions!$B$16*MIN(1,LN(1+Data_Clean!Q3493)/LN(1+Assumptions!$B$21))</f>
        <v>4.58156909991326</v>
      </c>
      <c r="M3493" s="16" t="n">
        <f aca="false">Assumptions!$B$17*(0.6*MIN(1,Data_Clean!R3493/Assumptions!$B$22)+0.4*IF(Data_Clean!S3493="",0,Data_Clean!S3493))</f>
        <v>5.748</v>
      </c>
      <c r="N3493" s="16" t="n">
        <f aca="false">Assumptions!$B$18*MIN(1,(Data_Clean!F3493-1)/Assumptions!$B$23)</f>
        <v>0</v>
      </c>
      <c r="O3493" s="16" t="n">
        <f aca="false">Assumptions!$B$19*(0.4*IF(Data_Clean!E3493="",0,MIN(1,Data_Clean!E3493/12/Assumptions!$B$24))+0.35*IF(Data_Clean!D3493="Y",1,0)+0.25*(1-MIN(Data_Clean!T3493,3)/3))/IF(Data_Clean!E3493="",0.6,1)</f>
        <v>4.55</v>
      </c>
      <c r="P3493" s="16" t="n">
        <f aca="false">SUM(K3493:O3493)/(Assumptions!$D$5-IF(K3493="",Assumptions!$B$15,0))*100</f>
        <v>34.6721877615067</v>
      </c>
      <c r="Q3493" s="7" t="str">
        <f aca="false">IF(J3493&gt;=Assumptions!$B$26,"High",IF(J3493&gt;=Assumptions!$B$27,"Mid","Low"))</f>
        <v>Low</v>
      </c>
      <c r="R3493" s="7" t="str">
        <f aca="false">IF(P3493&gt;=Assumptions!$B$28,"High",IF(P3493&gt;=Assumptions!$B$29,"Mid","Low"))</f>
        <v>Low</v>
      </c>
      <c r="S3493" s="7" t="str">
        <f aca="false">INDEX(Assumptions!$B$33:$B$41,MATCH(Q3493&amp;"|"&amp;R3493,Assumptions!$A$33:$A$41,0))</f>
        <v>Dormant &amp; Low Value</v>
      </c>
      <c r="T3493" s="7" t="n">
        <f aca="false">IF(ISNUMBER(Data_Clean!V3493),J3493*Data_Clean!V3493,0)</f>
        <v>10.714799625</v>
      </c>
    </row>
    <row r="3494" customFormat="false" ht="15" hidden="false" customHeight="false" outlineLevel="0" collapsed="false">
      <c r="A3494" s="15" t="str">
        <f aca="false">Data_Clean!A3494</f>
        <v>CX103490</v>
      </c>
      <c r="B3494" s="14" t="n">
        <f aca="false">Data_Clean!G3494*Assumptions!$B$5</f>
        <v>60.594</v>
      </c>
      <c r="C3494" s="14" t="n">
        <f aca="false">IF(Data_Clean!H3494="",0,Data_Clean!H3494)*Assumptions!$B$6</f>
        <v>0</v>
      </c>
      <c r="D3494" s="14" t="n">
        <f aca="false">Data_Clean!I3494*Assumptions!$B$7</f>
        <v>0</v>
      </c>
      <c r="E3494" s="14" t="n">
        <f aca="false">Data_Clean!J3494*Assumptions!$B$8</f>
        <v>533.31975</v>
      </c>
      <c r="F3494" s="14" t="n">
        <f aca="false">Data_Clean!K3494*Assumptions!$B$9</f>
        <v>0</v>
      </c>
      <c r="G3494" s="14" t="n">
        <f aca="false">Data_Clean!L3494*Assumptions!$B$10</f>
        <v>0</v>
      </c>
      <c r="H3494" s="14" t="n">
        <f aca="false">IF(OR(Data_Clean!M3494="",Data_Clean!N3494=""),0,Data_Clean!M3494*Data_Clean!N3494/100)*Assumptions!$B$13*Assumptions!$B$11</f>
        <v>0</v>
      </c>
      <c r="I3494" s="14" t="n">
        <f aca="false">Data_Clean!O3494*4*Assumptions!$B$12</f>
        <v>0</v>
      </c>
      <c r="J3494" s="14" t="n">
        <f aca="false">SUM(B3494:I3494)</f>
        <v>593.91375</v>
      </c>
      <c r="K3494" s="16" t="n">
        <f aca="false">IF(Data_Clean!P3494="","",Assumptions!$B$15*0.5^(Data_Clean!P3494/Assumptions!$B$20))</f>
        <v>6.99774743652606</v>
      </c>
      <c r="L3494" s="16" t="n">
        <f aca="false">Assumptions!$B$16*MIN(1,LN(1+Data_Clean!Q3494)/LN(1+Assumptions!$B$21))</f>
        <v>8.11507562957249</v>
      </c>
      <c r="M3494" s="16" t="n">
        <f aca="false">Assumptions!$B$17*(0.6*MIN(1,Data_Clean!R3494/Assumptions!$B$22)+0.4*IF(Data_Clean!S3494="",0,Data_Clean!S3494))</f>
        <v>5.4</v>
      </c>
      <c r="N3494" s="16" t="n">
        <f aca="false">Assumptions!$B$18*MIN(1,(Data_Clean!F3494-1)/Assumptions!$B$23)</f>
        <v>5</v>
      </c>
      <c r="O3494" s="16" t="n">
        <f aca="false">Assumptions!$B$19*(0.4*IF(Data_Clean!E3494="",0,MIN(1,Data_Clean!E3494/12/Assumptions!$B$24))+0.35*IF(Data_Clean!D3494="Y",1,0)+0.25*(1-MIN(Data_Clean!T3494,3)/3))/IF(Data_Clean!E3494="",0.6,1)</f>
        <v>5.55</v>
      </c>
      <c r="P3494" s="16" t="n">
        <f aca="false">SUM(K3494:O3494)/(Assumptions!$D$5-IF(K3494="",Assumptions!$B$15,0))*100</f>
        <v>31.0628230660985</v>
      </c>
      <c r="Q3494" s="7" t="str">
        <f aca="false">IF(J3494&gt;=Assumptions!$B$26,"High",IF(J3494&gt;=Assumptions!$B$27,"Mid","Low"))</f>
        <v>Mid</v>
      </c>
      <c r="R3494" s="7" t="str">
        <f aca="false">IF(P3494&gt;=Assumptions!$B$28,"High",IF(P3494&gt;=Assumptions!$B$29,"Mid","Low"))</f>
        <v>Low</v>
      </c>
      <c r="S3494" s="7" t="str">
        <f aca="false">INDEX(Assumptions!$B$33:$B$41,MATCH(Q3494&amp;"|"&amp;R3494,Assumptions!$A$33:$A$41,0))</f>
        <v>Light Touch</v>
      </c>
      <c r="T3494" s="7" t="n">
        <f aca="false">IF(ISNUMBER(Data_Clean!V3494),J3494*Data_Clean!V3494,0)</f>
        <v>135.471726375</v>
      </c>
    </row>
    <row r="3495" customFormat="false" ht="15" hidden="false" customHeight="false" outlineLevel="0" collapsed="false">
      <c r="A3495" s="15" t="str">
        <f aca="false">Data_Clean!A3495</f>
        <v>CX103491</v>
      </c>
      <c r="B3495" s="14" t="n">
        <f aca="false">Data_Clean!G3495*Assumptions!$B$5</f>
        <v>225.568</v>
      </c>
      <c r="C3495" s="14" t="n">
        <f aca="false">IF(Data_Clean!H3495="",0,Data_Clean!H3495)*Assumptions!$B$6</f>
        <v>581.10504</v>
      </c>
      <c r="D3495" s="14" t="n">
        <f aca="false">Data_Clean!I3495*Assumptions!$B$7</f>
        <v>0</v>
      </c>
      <c r="E3495" s="14" t="n">
        <f aca="false">Data_Clean!J3495*Assumptions!$B$8</f>
        <v>0</v>
      </c>
      <c r="F3495" s="14" t="n">
        <f aca="false">Data_Clean!K3495*Assumptions!$B$9</f>
        <v>0</v>
      </c>
      <c r="G3495" s="14" t="n">
        <f aca="false">Data_Clean!L3495*Assumptions!$B$10</f>
        <v>0</v>
      </c>
      <c r="H3495" s="14" t="n">
        <f aca="false">IF(OR(Data_Clean!M3495="",Data_Clean!N3495=""),0,Data_Clean!M3495*Data_Clean!N3495/100)*Assumptions!$B$13*Assumptions!$B$11</f>
        <v>609.18</v>
      </c>
      <c r="I3495" s="14" t="n">
        <f aca="false">Data_Clean!O3495*4*Assumptions!$B$12</f>
        <v>25.93296</v>
      </c>
      <c r="J3495" s="14" t="n">
        <f aca="false">SUM(B3495:I3495)</f>
        <v>1441.786</v>
      </c>
      <c r="K3495" s="16" t="n">
        <f aca="false">IF(Data_Clean!P3495="","",Assumptions!$B$15*0.5^(Data_Clean!P3495/Assumptions!$B$20))</f>
        <v>28.6452481173125</v>
      </c>
      <c r="L3495" s="16" t="n">
        <f aca="false">Assumptions!$B$16*MIN(1,LN(1+Data_Clean!Q3495)/LN(1+Assumptions!$B$21))</f>
        <v>10.6966696442427</v>
      </c>
      <c r="M3495" s="16" t="n">
        <f aca="false">Assumptions!$B$17*(0.6*MIN(1,Data_Clean!R3495/Assumptions!$B$22)+0.4*IF(Data_Clean!S3495="",0,Data_Clean!S3495))</f>
        <v>1.848</v>
      </c>
      <c r="N3495" s="16" t="n">
        <f aca="false">Assumptions!$B$18*MIN(1,(Data_Clean!F3495-1)/Assumptions!$B$23)</f>
        <v>10</v>
      </c>
      <c r="O3495" s="16" t="n">
        <f aca="false">Assumptions!$B$19*(0.4*IF(Data_Clean!E3495="",0,MIN(1,Data_Clean!E3495/12/Assumptions!$B$24))+0.35*IF(Data_Clean!D3495="Y",1,0)+0.25*(1-MIN(Data_Clean!T3495,3)/3))/IF(Data_Clean!E3495="",0.6,1)</f>
        <v>7.5</v>
      </c>
      <c r="P3495" s="16" t="n">
        <f aca="false">SUM(K3495:O3495)/(Assumptions!$D$5-IF(K3495="",Assumptions!$B$15,0))*100</f>
        <v>58.6899177615552</v>
      </c>
      <c r="Q3495" s="7" t="str">
        <f aca="false">IF(J3495&gt;=Assumptions!$B$26,"High",IF(J3495&gt;=Assumptions!$B$27,"Mid","Low"))</f>
        <v>Mid</v>
      </c>
      <c r="R3495" s="7" t="str">
        <f aca="false">IF(P3495&gt;=Assumptions!$B$28,"High",IF(P3495&gt;=Assumptions!$B$29,"Mid","Low"))</f>
        <v>Mid</v>
      </c>
      <c r="S3495" s="7" t="str">
        <f aca="false">INDEX(Assumptions!$B$33:$B$41,MATCH(Q3495&amp;"|"&amp;R3495,Assumptions!$A$33:$A$41,0))</f>
        <v>Established Core</v>
      </c>
      <c r="T3495" s="7" t="n">
        <f aca="false">IF(ISNUMBER(Data_Clean!V3495),J3495*Data_Clean!V3495,0)</f>
        <v>219.151472</v>
      </c>
    </row>
    <row r="3496" customFormat="false" ht="15" hidden="false" customHeight="false" outlineLevel="0" collapsed="false">
      <c r="A3496" s="15" t="str">
        <f aca="false">Data_Clean!A3496</f>
        <v>CX103492</v>
      </c>
      <c r="B3496" s="14" t="n">
        <f aca="false">Data_Clean!G3496*Assumptions!$B$5</f>
        <v>14.95675</v>
      </c>
      <c r="C3496" s="14" t="n">
        <f aca="false">IF(Data_Clean!H3496="",0,Data_Clean!H3496)*Assumptions!$B$6</f>
        <v>115.05276</v>
      </c>
      <c r="D3496" s="14" t="n">
        <f aca="false">Data_Clean!I3496*Assumptions!$B$7</f>
        <v>80.8</v>
      </c>
      <c r="E3496" s="14" t="n">
        <f aca="false">Data_Clean!J3496*Assumptions!$B$8</f>
        <v>0</v>
      </c>
      <c r="F3496" s="14" t="n">
        <f aca="false">Data_Clean!K3496*Assumptions!$B$9</f>
        <v>0</v>
      </c>
      <c r="G3496" s="14" t="n">
        <f aca="false">Data_Clean!L3496*Assumptions!$B$10</f>
        <v>0</v>
      </c>
      <c r="H3496" s="14" t="n">
        <f aca="false">IF(OR(Data_Clean!M3496="",Data_Clean!N3496=""),0,Data_Clean!M3496*Data_Clean!N3496/100)*Assumptions!$B$13*Assumptions!$B$11</f>
        <v>16.368</v>
      </c>
      <c r="I3496" s="14" t="n">
        <f aca="false">Data_Clean!O3496*4*Assumptions!$B$12</f>
        <v>0</v>
      </c>
      <c r="J3496" s="14" t="n">
        <f aca="false">SUM(B3496:I3496)</f>
        <v>227.17751</v>
      </c>
      <c r="K3496" s="16" t="n">
        <f aca="false">IF(Data_Clean!P3496="","",Assumptions!$B$15*0.5^(Data_Clean!P3496/Assumptions!$B$20))</f>
        <v>3.26456461236047</v>
      </c>
      <c r="L3496" s="16" t="n">
        <f aca="false">Assumptions!$B$16*MIN(1,LN(1+Data_Clean!Q3496)/LN(1+Assumptions!$B$21))</f>
        <v>0</v>
      </c>
      <c r="M3496" s="16" t="n">
        <f aca="false">Assumptions!$B$17*(0.6*MIN(1,Data_Clean!R3496/Assumptions!$B$22)+0.4*IF(Data_Clean!S3496="",0,Data_Clean!S3496))</f>
        <v>2.25</v>
      </c>
      <c r="N3496" s="16" t="n">
        <f aca="false">Assumptions!$B$18*MIN(1,(Data_Clean!F3496-1)/Assumptions!$B$23)</f>
        <v>15</v>
      </c>
      <c r="O3496" s="16" t="n">
        <f aca="false">Assumptions!$B$19*(0.4*IF(Data_Clean!E3496="",0,MIN(1,Data_Clean!E3496/12/Assumptions!$B$24))+0.35*IF(Data_Clean!D3496="Y",1,0)+0.25*(1-MIN(Data_Clean!T3496,3)/3))/IF(Data_Clean!E3496="",0.6,1)</f>
        <v>9.75</v>
      </c>
      <c r="P3496" s="16" t="n">
        <f aca="false">SUM(K3496:O3496)/(Assumptions!$D$5-IF(K3496="",Assumptions!$B$15,0))*100</f>
        <v>30.2645646123605</v>
      </c>
      <c r="Q3496" s="7" t="str">
        <f aca="false">IF(J3496&gt;=Assumptions!$B$26,"High",IF(J3496&gt;=Assumptions!$B$27,"Mid","Low"))</f>
        <v>Low</v>
      </c>
      <c r="R3496" s="7" t="str">
        <f aca="false">IF(P3496&gt;=Assumptions!$B$28,"High",IF(P3496&gt;=Assumptions!$B$29,"Mid","Low"))</f>
        <v>Low</v>
      </c>
      <c r="S3496" s="7" t="str">
        <f aca="false">INDEX(Assumptions!$B$33:$B$41,MATCH(Q3496&amp;"|"&amp;R3496,Assumptions!$A$33:$A$41,0))</f>
        <v>Dormant &amp; Low Value</v>
      </c>
      <c r="T3496" s="7" t="n">
        <f aca="false">IF(ISNUMBER(Data_Clean!V3496),J3496*Data_Clean!V3496,0)</f>
        <v>31.395931882</v>
      </c>
    </row>
    <row r="3497" customFormat="false" ht="15" hidden="false" customHeight="false" outlineLevel="0" collapsed="false">
      <c r="A3497" s="15" t="str">
        <f aca="false">Data_Clean!A3497</f>
        <v>CX103493</v>
      </c>
      <c r="B3497" s="14" t="n">
        <f aca="false">Data_Clean!G3497*Assumptions!$B$5</f>
        <v>47.92025</v>
      </c>
      <c r="C3497" s="14" t="n">
        <f aca="false">IF(Data_Clean!H3497="",0,Data_Clean!H3497)*Assumptions!$B$6</f>
        <v>223.25808</v>
      </c>
      <c r="D3497" s="14" t="n">
        <f aca="false">Data_Clean!I3497*Assumptions!$B$7</f>
        <v>844</v>
      </c>
      <c r="E3497" s="14" t="n">
        <f aca="false">Data_Clean!J3497*Assumptions!$B$8</f>
        <v>0</v>
      </c>
      <c r="F3497" s="14" t="n">
        <f aca="false">Data_Clean!K3497*Assumptions!$B$9</f>
        <v>0</v>
      </c>
      <c r="G3497" s="14" t="n">
        <f aca="false">Data_Clean!L3497*Assumptions!$B$10</f>
        <v>320.85</v>
      </c>
      <c r="H3497" s="14" t="n">
        <f aca="false">IF(OR(Data_Clean!M3497="",Data_Clean!N3497=""),0,Data_Clean!M3497*Data_Clean!N3497/100)*Assumptions!$B$13*Assumptions!$B$11</f>
        <v>0</v>
      </c>
      <c r="I3497" s="14" t="n">
        <f aca="false">Data_Clean!O3497*4*Assumptions!$B$12</f>
        <v>0</v>
      </c>
      <c r="J3497" s="14" t="n">
        <f aca="false">SUM(B3497:I3497)</f>
        <v>1436.02833</v>
      </c>
      <c r="K3497" s="16" t="n">
        <f aca="false">IF(Data_Clean!P3497="","",Assumptions!$B$15*0.5^(Data_Clean!P3497/Assumptions!$B$20))</f>
        <v>26.7269615442102</v>
      </c>
      <c r="L3497" s="16" t="n">
        <f aca="false">Assumptions!$B$16*MIN(1,LN(1+Data_Clean!Q3497)/LN(1+Assumptions!$B$21))</f>
        <v>16.3969864627818</v>
      </c>
      <c r="M3497" s="16" t="n">
        <f aca="false">Assumptions!$B$17*(0.6*MIN(1,Data_Clean!R3497/Assumptions!$B$22)+0.4*IF(Data_Clean!S3497="",0,Data_Clean!S3497))</f>
        <v>9.63</v>
      </c>
      <c r="N3497" s="16" t="n">
        <f aca="false">Assumptions!$B$18*MIN(1,(Data_Clean!F3497-1)/Assumptions!$B$23)</f>
        <v>15</v>
      </c>
      <c r="O3497" s="16" t="n">
        <f aca="false">Assumptions!$B$19*(0.4*IF(Data_Clean!E3497="",0,MIN(1,Data_Clean!E3497/12/Assumptions!$B$24))+0.35*IF(Data_Clean!D3497="Y",1,0)+0.25*(1-MIN(Data_Clean!T3497,3)/3))/IF(Data_Clean!E3497="",0.6,1)</f>
        <v>9.6</v>
      </c>
      <c r="P3497" s="16" t="n">
        <f aca="false">SUM(K3497:O3497)/(Assumptions!$D$5-IF(K3497="",Assumptions!$B$15,0))*100</f>
        <v>77.3539480069919</v>
      </c>
      <c r="Q3497" s="7" t="str">
        <f aca="false">IF(J3497&gt;=Assumptions!$B$26,"High",IF(J3497&gt;=Assumptions!$B$27,"Mid","Low"))</f>
        <v>Mid</v>
      </c>
      <c r="R3497" s="7" t="str">
        <f aca="false">IF(P3497&gt;=Assumptions!$B$28,"High",IF(P3497&gt;=Assumptions!$B$29,"Mid","Low"))</f>
        <v>High</v>
      </c>
      <c r="S3497" s="7" t="str">
        <f aca="false">INDEX(Assumptions!$B$33:$B$41,MATCH(Q3497&amp;"|"&amp;R3497,Assumptions!$A$33:$A$41,0))</f>
        <v>Engaged Builders</v>
      </c>
      <c r="T3497" s="7" t="n">
        <f aca="false">IF(ISNUMBER(Data_Clean!V3497),J3497*Data_Clean!V3497,0)</f>
        <v>35.039091252</v>
      </c>
    </row>
    <row r="3498" customFormat="false" ht="15" hidden="false" customHeight="false" outlineLevel="0" collapsed="false">
      <c r="A3498" s="15" t="str">
        <f aca="false">Data_Clean!A3498</f>
        <v>CX103494</v>
      </c>
      <c r="B3498" s="14" t="n">
        <f aca="false">Data_Clean!G3498*Assumptions!$B$5</f>
        <v>112.3085</v>
      </c>
      <c r="C3498" s="14" t="n">
        <f aca="false">IF(Data_Clean!H3498="",0,Data_Clean!H3498)*Assumptions!$B$6</f>
        <v>166.42824</v>
      </c>
      <c r="D3498" s="14" t="n">
        <f aca="false">Data_Clean!I3498*Assumptions!$B$7</f>
        <v>0</v>
      </c>
      <c r="E3498" s="14" t="n">
        <f aca="false">Data_Clean!J3498*Assumptions!$B$8</f>
        <v>187.758375</v>
      </c>
      <c r="F3498" s="14" t="n">
        <f aca="false">Data_Clean!K3498*Assumptions!$B$9</f>
        <v>0</v>
      </c>
      <c r="G3498" s="14" t="n">
        <f aca="false">Data_Clean!L3498*Assumptions!$B$10</f>
        <v>0</v>
      </c>
      <c r="H3498" s="14" t="n">
        <f aca="false">IF(OR(Data_Clean!M3498="",Data_Clean!N3498=""),0,Data_Clean!M3498*Data_Clean!N3498/100)*Assumptions!$B$13*Assumptions!$B$11</f>
        <v>0</v>
      </c>
      <c r="I3498" s="14" t="n">
        <f aca="false">Data_Clean!O3498*4*Assumptions!$B$12</f>
        <v>0</v>
      </c>
      <c r="J3498" s="14" t="n">
        <f aca="false">SUM(B3498:I3498)</f>
        <v>466.495115</v>
      </c>
      <c r="K3498" s="16" t="n">
        <f aca="false">IF(Data_Clean!P3498="","",Assumptions!$B$15*0.5^(Data_Clean!P3498/Assumptions!$B$20))</f>
        <v>10.8545192808028</v>
      </c>
      <c r="L3498" s="16" t="n">
        <f aca="false">Assumptions!$B$16*MIN(1,LN(1+Data_Clean!Q3498)/LN(1+Assumptions!$B$21))</f>
        <v>13.5873179074216</v>
      </c>
      <c r="M3498" s="16" t="n">
        <f aca="false">Assumptions!$B$17*(0.6*MIN(1,Data_Clean!R3498/Assumptions!$B$22)+0.4*IF(Data_Clean!S3498="",0,Data_Clean!S3498))</f>
        <v>4.446</v>
      </c>
      <c r="N3498" s="16" t="n">
        <f aca="false">Assumptions!$B$18*MIN(1,(Data_Clean!F3498-1)/Assumptions!$B$23)</f>
        <v>10</v>
      </c>
      <c r="O3498" s="16" t="n">
        <f aca="false">Assumptions!$B$19*(0.4*IF(Data_Clean!E3498="",0,MIN(1,Data_Clean!E3498/12/Assumptions!$B$24))+0.35*IF(Data_Clean!D3498="Y",1,0)+0.25*(1-MIN(Data_Clean!T3498,3)/3))/IF(Data_Clean!E3498="",0.6,1)</f>
        <v>7.35</v>
      </c>
      <c r="P3498" s="16" t="n">
        <f aca="false">SUM(K3498:O3498)/(Assumptions!$D$5-IF(K3498="",Assumptions!$B$15,0))*100</f>
        <v>46.2378371882244</v>
      </c>
      <c r="Q3498" s="7" t="str">
        <f aca="false">IF(J3498&gt;=Assumptions!$B$26,"High",IF(J3498&gt;=Assumptions!$B$27,"Mid","Low"))</f>
        <v>Mid</v>
      </c>
      <c r="R3498" s="7" t="str">
        <f aca="false">IF(P3498&gt;=Assumptions!$B$28,"High",IF(P3498&gt;=Assumptions!$B$29,"Mid","Low"))</f>
        <v>Low</v>
      </c>
      <c r="S3498" s="7" t="str">
        <f aca="false">INDEX(Assumptions!$B$33:$B$41,MATCH(Q3498&amp;"|"&amp;R3498,Assumptions!$A$33:$A$41,0))</f>
        <v>Light Touch</v>
      </c>
      <c r="T3498" s="7" t="n">
        <f aca="false">IF(ISNUMBER(Data_Clean!V3498),J3498*Data_Clean!V3498,0)</f>
        <v>45.9497688275</v>
      </c>
    </row>
    <row r="3499" customFormat="false" ht="15" hidden="false" customHeight="false" outlineLevel="0" collapsed="false">
      <c r="A3499" s="15" t="str">
        <f aca="false">Data_Clean!A3499</f>
        <v>CX103495</v>
      </c>
      <c r="B3499" s="14" t="n">
        <f aca="false">Data_Clean!G3499*Assumptions!$B$5</f>
        <v>98.6025</v>
      </c>
      <c r="C3499" s="14" t="n">
        <f aca="false">IF(Data_Clean!H3499="",0,Data_Clean!H3499)*Assumptions!$B$6</f>
        <v>140.4186</v>
      </c>
      <c r="D3499" s="14" t="n">
        <f aca="false">Data_Clean!I3499*Assumptions!$B$7</f>
        <v>0</v>
      </c>
      <c r="E3499" s="14" t="n">
        <f aca="false">Data_Clean!J3499*Assumptions!$B$8</f>
        <v>0</v>
      </c>
      <c r="F3499" s="14" t="n">
        <f aca="false">Data_Clean!K3499*Assumptions!$B$9</f>
        <v>0</v>
      </c>
      <c r="G3499" s="14" t="n">
        <f aca="false">Data_Clean!L3499*Assumptions!$B$10</f>
        <v>0</v>
      </c>
      <c r="H3499" s="14" t="n">
        <f aca="false">IF(OR(Data_Clean!M3499="",Data_Clean!N3499=""),0,Data_Clean!M3499*Data_Clean!N3499/100)*Assumptions!$B$13*Assumptions!$B$11</f>
        <v>289.77</v>
      </c>
      <c r="I3499" s="14" t="n">
        <f aca="false">Data_Clean!O3499*4*Assumptions!$B$12</f>
        <v>12.23952</v>
      </c>
      <c r="J3499" s="14" t="n">
        <f aca="false">SUM(B3499:I3499)</f>
        <v>541.03062</v>
      </c>
      <c r="K3499" s="16" t="n">
        <f aca="false">IF(Data_Clean!P3499="","",Assumptions!$B$15*0.5^(Data_Clean!P3499/Assumptions!$B$20))</f>
        <v>23.267171427506</v>
      </c>
      <c r="L3499" s="16" t="n">
        <f aca="false">Assumptions!$B$16*MIN(1,LN(1+Data_Clean!Q3499)/LN(1+Assumptions!$B$21))</f>
        <v>15.0586973234667</v>
      </c>
      <c r="M3499" s="16" t="n">
        <f aca="false">Assumptions!$B$17*(0.6*MIN(1,Data_Clean!R3499/Assumptions!$B$22)+0.4*IF(Data_Clean!S3499="",0,Data_Clean!S3499))</f>
        <v>11.526</v>
      </c>
      <c r="N3499" s="16" t="n">
        <f aca="false">Assumptions!$B$18*MIN(1,(Data_Clean!F3499-1)/Assumptions!$B$23)</f>
        <v>15</v>
      </c>
      <c r="O3499" s="16" t="n">
        <f aca="false">Assumptions!$B$19*(0.4*IF(Data_Clean!E3499="",0,MIN(1,Data_Clean!E3499/12/Assumptions!$B$24))+0.35*IF(Data_Clean!D3499="Y",1,0)+0.25*(1-MIN(Data_Clean!T3499,3)/3))/IF(Data_Clean!E3499="",0.6,1)</f>
        <v>9.3</v>
      </c>
      <c r="P3499" s="16" t="n">
        <f aca="false">SUM(K3499:O3499)/(Assumptions!$D$5-IF(K3499="",Assumptions!$B$15,0))*100</f>
        <v>74.1518687509727</v>
      </c>
      <c r="Q3499" s="7" t="str">
        <f aca="false">IF(J3499&gt;=Assumptions!$B$26,"High",IF(J3499&gt;=Assumptions!$B$27,"Mid","Low"))</f>
        <v>Mid</v>
      </c>
      <c r="R3499" s="7" t="str">
        <f aca="false">IF(P3499&gt;=Assumptions!$B$28,"High",IF(P3499&gt;=Assumptions!$B$29,"Mid","Low"))</f>
        <v>High</v>
      </c>
      <c r="S3499" s="7" t="str">
        <f aca="false">INDEX(Assumptions!$B$33:$B$41,MATCH(Q3499&amp;"|"&amp;R3499,Assumptions!$A$33:$A$41,0))</f>
        <v>Engaged Builders</v>
      </c>
      <c r="T3499" s="7" t="n">
        <f aca="false">IF(ISNUMBER(Data_Clean!V3499),J3499*Data_Clean!V3499,0)</f>
        <v>16.934258406</v>
      </c>
    </row>
    <row r="3500" customFormat="false" ht="15" hidden="false" customHeight="false" outlineLevel="0" collapsed="false">
      <c r="A3500" s="15" t="str">
        <f aca="false">Data_Clean!A3500</f>
        <v>CX103496</v>
      </c>
      <c r="B3500" s="14" t="n">
        <f aca="false">Data_Clean!G3500*Assumptions!$B$5</f>
        <v>109.23975</v>
      </c>
      <c r="C3500" s="14" t="n">
        <f aca="false">IF(Data_Clean!H3500="",0,Data_Clean!H3500)*Assumptions!$B$6</f>
        <v>107.35512</v>
      </c>
      <c r="D3500" s="14" t="n">
        <f aca="false">Data_Clean!I3500*Assumptions!$B$7</f>
        <v>0</v>
      </c>
      <c r="E3500" s="14" t="n">
        <f aca="false">Data_Clean!J3500*Assumptions!$B$8</f>
        <v>0</v>
      </c>
      <c r="F3500" s="14" t="n">
        <f aca="false">Data_Clean!K3500*Assumptions!$B$9</f>
        <v>0</v>
      </c>
      <c r="G3500" s="14" t="n">
        <f aca="false">Data_Clean!L3500*Assumptions!$B$10</f>
        <v>0</v>
      </c>
      <c r="H3500" s="14" t="n">
        <f aca="false">IF(OR(Data_Clean!M3500="",Data_Clean!N3500=""),0,Data_Clean!M3500*Data_Clean!N3500/100)*Assumptions!$B$13*Assumptions!$B$11</f>
        <v>0</v>
      </c>
      <c r="I3500" s="14" t="n">
        <f aca="false">Data_Clean!O3500*4*Assumptions!$B$12</f>
        <v>0</v>
      </c>
      <c r="J3500" s="14" t="n">
        <f aca="false">SUM(B3500:I3500)</f>
        <v>216.59487</v>
      </c>
      <c r="K3500" s="16" t="n">
        <f aca="false">IF(Data_Clean!P3500="","",Assumptions!$B$15*0.5^(Data_Clean!P3500/Assumptions!$B$20))</f>
        <v>28.6452481173125</v>
      </c>
      <c r="L3500" s="16" t="n">
        <f aca="false">Assumptions!$B$16*MIN(1,LN(1+Data_Clean!Q3500)/LN(1+Assumptions!$B$21))</f>
        <v>15.383822204249</v>
      </c>
      <c r="M3500" s="16" t="n">
        <f aca="false">Assumptions!$B$17*(0.6*MIN(1,Data_Clean!R3500/Assumptions!$B$22)+0.4*IF(Data_Clean!S3500="",0,Data_Clean!S3500))</f>
        <v>5.22</v>
      </c>
      <c r="N3500" s="16" t="n">
        <f aca="false">Assumptions!$B$18*MIN(1,(Data_Clean!F3500-1)/Assumptions!$B$23)</f>
        <v>5</v>
      </c>
      <c r="O3500" s="16" t="n">
        <f aca="false">Assumptions!$B$19*(0.4*IF(Data_Clean!E3500="",0,MIN(1,Data_Clean!E3500/12/Assumptions!$B$24))+0.35*IF(Data_Clean!D3500="Y",1,0)+0.25*(1-MIN(Data_Clean!T3500,3)/3))/IF(Data_Clean!E3500="",0.6,1)</f>
        <v>13.85</v>
      </c>
      <c r="P3500" s="16" t="n">
        <f aca="false">SUM(K3500:O3500)/(Assumptions!$D$5-IF(K3500="",Assumptions!$B$15,0))*100</f>
        <v>68.0990703215615</v>
      </c>
      <c r="Q3500" s="7" t="str">
        <f aca="false">IF(J3500&gt;=Assumptions!$B$26,"High",IF(J3500&gt;=Assumptions!$B$27,"Mid","Low"))</f>
        <v>Low</v>
      </c>
      <c r="R3500" s="7" t="str">
        <f aca="false">IF(P3500&gt;=Assumptions!$B$28,"High",IF(P3500&gt;=Assumptions!$B$29,"Mid","Low"))</f>
        <v>Mid</v>
      </c>
      <c r="S3500" s="7" t="str">
        <f aca="false">INDEX(Assumptions!$B$33:$B$41,MATCH(Q3500&amp;"|"&amp;R3500,Assumptions!$A$33:$A$41,0))</f>
        <v>Light Touch</v>
      </c>
      <c r="T3500" s="7" t="n">
        <f aca="false">IF(ISNUMBER(Data_Clean!V3500),J3500*Data_Clean!V3500,0)</f>
        <v>6.801078918</v>
      </c>
    </row>
    <row r="3501" customFormat="false" ht="15" hidden="false" customHeight="false" outlineLevel="0" collapsed="false">
      <c r="A3501" s="15" t="str">
        <f aca="false">Data_Clean!A3501</f>
        <v>CX103497</v>
      </c>
      <c r="B3501" s="14" t="n">
        <f aca="false">Data_Clean!G3501*Assumptions!$B$5</f>
        <v>27.07525</v>
      </c>
      <c r="C3501" s="14" t="n">
        <f aca="false">IF(Data_Clean!H3501="",0,Data_Clean!H3501)*Assumptions!$B$6</f>
        <v>265.32816</v>
      </c>
      <c r="D3501" s="14" t="n">
        <f aca="false">Data_Clean!I3501*Assumptions!$B$7</f>
        <v>0</v>
      </c>
      <c r="E3501" s="14" t="n">
        <f aca="false">Data_Clean!J3501*Assumptions!$B$8</f>
        <v>0</v>
      </c>
      <c r="F3501" s="14" t="n">
        <f aca="false">Data_Clean!K3501*Assumptions!$B$9</f>
        <v>0</v>
      </c>
      <c r="G3501" s="14" t="n">
        <f aca="false">Data_Clean!L3501*Assumptions!$B$10</f>
        <v>0</v>
      </c>
      <c r="H3501" s="14" t="n">
        <f aca="false">IF(OR(Data_Clean!M3501="",Data_Clean!N3501=""),0,Data_Clean!M3501*Data_Clean!N3501/100)*Assumptions!$B$13*Assumptions!$B$11</f>
        <v>20.604</v>
      </c>
      <c r="I3501" s="14" t="n">
        <f aca="false">Data_Clean!O3501*4*Assumptions!$B$12</f>
        <v>0</v>
      </c>
      <c r="J3501" s="14" t="n">
        <f aca="false">SUM(B3501:I3501)</f>
        <v>313.00741</v>
      </c>
      <c r="K3501" s="16" t="n">
        <f aca="false">IF(Data_Clean!P3501="","",Assumptions!$B$15*0.5^(Data_Clean!P3501/Assumptions!$B$20))</f>
        <v>0.678407455050177</v>
      </c>
      <c r="L3501" s="16" t="n">
        <f aca="false">Assumptions!$B$16*MIN(1,LN(1+Data_Clean!Q3501)/LN(1+Assumptions!$B$21))</f>
        <v>0</v>
      </c>
      <c r="M3501" s="16" t="n">
        <f aca="false">Assumptions!$B$17*(0.6*MIN(1,Data_Clean!R3501/Assumptions!$B$22)+0.4*IF(Data_Clean!S3501="",0,Data_Clean!S3501))</f>
        <v>0</v>
      </c>
      <c r="N3501" s="16" t="n">
        <f aca="false">Assumptions!$B$18*MIN(1,(Data_Clean!F3501-1)/Assumptions!$B$23)</f>
        <v>15</v>
      </c>
      <c r="O3501" s="16" t="n">
        <f aca="false">Assumptions!$B$19*(0.4*IF(Data_Clean!E3501="",0,MIN(1,Data_Clean!E3501/12/Assumptions!$B$24))+0.35*IF(Data_Clean!D3501="Y",1,0)+0.25*(1-MIN(Data_Clean!T3501,3)/3))/IF(Data_Clean!E3501="",0.6,1)</f>
        <v>13.45</v>
      </c>
      <c r="P3501" s="16" t="n">
        <f aca="false">SUM(K3501:O3501)/(Assumptions!$D$5-IF(K3501="",Assumptions!$B$15,0))*100</f>
        <v>29.1284074550502</v>
      </c>
      <c r="Q3501" s="7" t="str">
        <f aca="false">IF(J3501&gt;=Assumptions!$B$26,"High",IF(J3501&gt;=Assumptions!$B$27,"Mid","Low"))</f>
        <v>Low</v>
      </c>
      <c r="R3501" s="7" t="str">
        <f aca="false">IF(P3501&gt;=Assumptions!$B$28,"High",IF(P3501&gt;=Assumptions!$B$29,"Mid","Low"))</f>
        <v>Low</v>
      </c>
      <c r="S3501" s="7" t="str">
        <f aca="false">INDEX(Assumptions!$B$33:$B$41,MATCH(Q3501&amp;"|"&amp;R3501,Assumptions!$A$33:$A$41,0))</f>
        <v>Dormant &amp; Low Value</v>
      </c>
      <c r="T3501" s="7" t="n">
        <f aca="false">IF(ISNUMBER(Data_Clean!V3501),J3501*Data_Clean!V3501,0)</f>
        <v>34.086506949</v>
      </c>
    </row>
    <row r="3502" customFormat="false" ht="15" hidden="false" customHeight="false" outlineLevel="0" collapsed="false">
      <c r="A3502" s="15" t="str">
        <f aca="false">Data_Clean!A3502</f>
        <v>CX103498</v>
      </c>
      <c r="B3502" s="14" t="n">
        <f aca="false">Data_Clean!G3502*Assumptions!$B$5</f>
        <v>74.38475</v>
      </c>
      <c r="C3502" s="14" t="n">
        <f aca="false">IF(Data_Clean!H3502="",0,Data_Clean!H3502)*Assumptions!$B$6</f>
        <v>0</v>
      </c>
      <c r="D3502" s="14" t="n">
        <f aca="false">Data_Clean!I3502*Assumptions!$B$7</f>
        <v>0</v>
      </c>
      <c r="E3502" s="14" t="n">
        <f aca="false">Data_Clean!J3502*Assumptions!$B$8</f>
        <v>0</v>
      </c>
      <c r="F3502" s="14" t="n">
        <f aca="false">Data_Clean!K3502*Assumptions!$B$9</f>
        <v>0</v>
      </c>
      <c r="G3502" s="14" t="n">
        <f aca="false">Data_Clean!L3502*Assumptions!$B$10</f>
        <v>0</v>
      </c>
      <c r="H3502" s="14" t="n">
        <f aca="false">IF(OR(Data_Clean!M3502="",Data_Clean!N3502=""),0,Data_Clean!M3502*Data_Clean!N3502/100)*Assumptions!$B$13*Assumptions!$B$11</f>
        <v>133.11</v>
      </c>
      <c r="I3502" s="14" t="n">
        <f aca="false">Data_Clean!O3502*4*Assumptions!$B$12</f>
        <v>12.0552</v>
      </c>
      <c r="J3502" s="14" t="n">
        <f aca="false">SUM(B3502:I3502)</f>
        <v>219.54995</v>
      </c>
      <c r="K3502" s="16" t="n">
        <f aca="false">IF(Data_Clean!P3502="","",Assumptions!$B$15*0.5^(Data_Clean!P3502/Assumptions!$B$20))</f>
        <v>30</v>
      </c>
      <c r="L3502" s="16" t="n">
        <f aca="false">Assumptions!$B$16*MIN(1,LN(1+Data_Clean!Q3502)/LN(1+Assumptions!$B$21))</f>
        <v>11.8154173628685</v>
      </c>
      <c r="M3502" s="16" t="n">
        <f aca="false">Assumptions!$B$17*(0.6*MIN(1,Data_Clean!R3502/Assumptions!$B$22)+0.4*IF(Data_Clean!S3502="",0,Data_Clean!S3502))</f>
        <v>3.618</v>
      </c>
      <c r="N3502" s="16" t="n">
        <f aca="false">Assumptions!$B$18*MIN(1,(Data_Clean!F3502-1)/Assumptions!$B$23)</f>
        <v>5</v>
      </c>
      <c r="O3502" s="16" t="n">
        <f aca="false">Assumptions!$B$19*(0.4*IF(Data_Clean!E3502="",0,MIN(1,Data_Clean!E3502/12/Assumptions!$B$24))+0.35*IF(Data_Clean!D3502="Y",1,0)+0.25*(1-MIN(Data_Clean!T3502,3)/3))/IF(Data_Clean!E3502="",0.6,1)</f>
        <v>8.8</v>
      </c>
      <c r="P3502" s="16" t="n">
        <f aca="false">SUM(K3502:O3502)/(Assumptions!$D$5-IF(K3502="",Assumptions!$B$15,0))*100</f>
        <v>59.2334173628685</v>
      </c>
      <c r="Q3502" s="7" t="str">
        <f aca="false">IF(J3502&gt;=Assumptions!$B$26,"High",IF(J3502&gt;=Assumptions!$B$27,"Mid","Low"))</f>
        <v>Low</v>
      </c>
      <c r="R3502" s="7" t="str">
        <f aca="false">IF(P3502&gt;=Assumptions!$B$28,"High",IF(P3502&gt;=Assumptions!$B$29,"Mid","Low"))</f>
        <v>Mid</v>
      </c>
      <c r="S3502" s="7" t="str">
        <f aca="false">INDEX(Assumptions!$B$33:$B$41,MATCH(Q3502&amp;"|"&amp;R3502,Assumptions!$A$33:$A$41,0))</f>
        <v>Light Touch</v>
      </c>
      <c r="T3502" s="7" t="n">
        <f aca="false">IF(ISNUMBER(Data_Clean!V3502),J3502*Data_Clean!V3502,0)</f>
        <v>22.21845494</v>
      </c>
    </row>
    <row r="3503" customFormat="false" ht="15" hidden="false" customHeight="false" outlineLevel="0" collapsed="false">
      <c r="A3503" s="15" t="str">
        <f aca="false">Data_Clean!A3503</f>
        <v>CX103499</v>
      </c>
      <c r="B3503" s="14" t="n">
        <f aca="false">Data_Clean!G3503*Assumptions!$B$5</f>
        <v>386.786</v>
      </c>
      <c r="C3503" s="14" t="n">
        <f aca="false">IF(Data_Clean!H3503="",0,Data_Clean!H3503)*Assumptions!$B$6</f>
        <v>0</v>
      </c>
      <c r="D3503" s="14" t="n">
        <f aca="false">Data_Clean!I3503*Assumptions!$B$7</f>
        <v>0</v>
      </c>
      <c r="E3503" s="14" t="n">
        <f aca="false">Data_Clean!J3503*Assumptions!$B$8</f>
        <v>0</v>
      </c>
      <c r="F3503" s="14" t="n">
        <f aca="false">Data_Clean!K3503*Assumptions!$B$9</f>
        <v>0</v>
      </c>
      <c r="G3503" s="14" t="n">
        <f aca="false">Data_Clean!L3503*Assumptions!$B$10</f>
        <v>0</v>
      </c>
      <c r="H3503" s="14" t="n">
        <f aca="false">IF(OR(Data_Clean!M3503="",Data_Clean!N3503=""),0,Data_Clean!M3503*Data_Clean!N3503/100)*Assumptions!$B$13*Assumptions!$B$11</f>
        <v>280.368</v>
      </c>
      <c r="I3503" s="14" t="n">
        <f aca="false">Data_Clean!O3503*4*Assumptions!$B$12</f>
        <v>24.17904</v>
      </c>
      <c r="J3503" s="14" t="n">
        <f aca="false">SUM(B3503:I3503)</f>
        <v>691.33304</v>
      </c>
      <c r="K3503" s="16" t="n">
        <f aca="false">IF(Data_Clean!P3503="","",Assumptions!$B$15*0.5^(Data_Clean!P3503/Assumptions!$B$20))</f>
        <v>30</v>
      </c>
      <c r="L3503" s="16" t="n">
        <f aca="false">Assumptions!$B$16*MIN(1,LN(1+Data_Clean!Q3503)/LN(1+Assumptions!$B$21))</f>
        <v>15.383822204249</v>
      </c>
      <c r="M3503" s="16" t="n">
        <f aca="false">Assumptions!$B$17*(0.6*MIN(1,Data_Clean!R3503/Assumptions!$B$22)+0.4*IF(Data_Clean!S3503="",0,Data_Clean!S3503))</f>
        <v>8.736</v>
      </c>
      <c r="N3503" s="16" t="n">
        <f aca="false">Assumptions!$B$18*MIN(1,(Data_Clean!F3503-1)/Assumptions!$B$23)</f>
        <v>5</v>
      </c>
      <c r="O3503" s="16" t="n">
        <f aca="false">Assumptions!$B$19*(0.4*IF(Data_Clean!E3503="",0,MIN(1,Data_Clean!E3503/12/Assumptions!$B$24))+0.35*IF(Data_Clean!D3503="Y",1,0)+0.25*(1-MIN(Data_Clean!T3503,3)/3))/IF(Data_Clean!E3503="",0.6,1)</f>
        <v>9.75</v>
      </c>
      <c r="P3503" s="16" t="n">
        <f aca="false">SUM(K3503:O3503)/(Assumptions!$D$5-IF(K3503="",Assumptions!$B$15,0))*100</f>
        <v>68.869822204249</v>
      </c>
      <c r="Q3503" s="7" t="str">
        <f aca="false">IF(J3503&gt;=Assumptions!$B$26,"High",IF(J3503&gt;=Assumptions!$B$27,"Mid","Low"))</f>
        <v>Mid</v>
      </c>
      <c r="R3503" s="7" t="str">
        <f aca="false">IF(P3503&gt;=Assumptions!$B$28,"High",IF(P3503&gt;=Assumptions!$B$29,"Mid","Low"))</f>
        <v>Mid</v>
      </c>
      <c r="S3503" s="7" t="str">
        <f aca="false">INDEX(Assumptions!$B$33:$B$41,MATCH(Q3503&amp;"|"&amp;R3503,Assumptions!$A$33:$A$41,0))</f>
        <v>Established Core</v>
      </c>
      <c r="T3503" s="7" t="n">
        <f aca="false">IF(ISNUMBER(Data_Clean!V3503),J3503*Data_Clean!V3503,0)</f>
        <v>38.576383632</v>
      </c>
    </row>
    <row r="3504" customFormat="false" ht="15" hidden="false" customHeight="false" outlineLevel="0" collapsed="false">
      <c r="A3504" s="15" t="str">
        <f aca="false">Data_Clean!A3504</f>
        <v>CX103500</v>
      </c>
      <c r="B3504" s="14" t="n">
        <f aca="false">Data_Clean!G3504*Assumptions!$B$5</f>
        <v>34.87625</v>
      </c>
      <c r="C3504" s="14" t="n">
        <f aca="false">IF(Data_Clean!H3504="",0,Data_Clean!H3504)*Assumptions!$B$6</f>
        <v>48.69144</v>
      </c>
      <c r="D3504" s="14" t="n">
        <f aca="false">Data_Clean!I3504*Assumptions!$B$7</f>
        <v>0</v>
      </c>
      <c r="E3504" s="14" t="n">
        <f aca="false">Data_Clean!J3504*Assumptions!$B$8</f>
        <v>0</v>
      </c>
      <c r="F3504" s="14" t="n">
        <f aca="false">Data_Clean!K3504*Assumptions!$B$9</f>
        <v>1170.4</v>
      </c>
      <c r="G3504" s="14" t="n">
        <f aca="false">Data_Clean!L3504*Assumptions!$B$10</f>
        <v>0</v>
      </c>
      <c r="H3504" s="14" t="n">
        <f aca="false">IF(OR(Data_Clean!M3504="",Data_Clean!N3504=""),0,Data_Clean!M3504*Data_Clean!N3504/100)*Assumptions!$B$13*Assumptions!$B$11</f>
        <v>0</v>
      </c>
      <c r="I3504" s="14" t="n">
        <f aca="false">Data_Clean!O3504*4*Assumptions!$B$12</f>
        <v>0</v>
      </c>
      <c r="J3504" s="14" t="n">
        <f aca="false">SUM(B3504:I3504)</f>
        <v>1253.96769</v>
      </c>
      <c r="K3504" s="16" t="n">
        <f aca="false">IF(Data_Clean!P3504="","",Assumptions!$B$15*0.5^(Data_Clean!P3504/Assumptions!$B$20))</f>
        <v>14.3226240586562</v>
      </c>
      <c r="L3504" s="16" t="n">
        <f aca="false">Assumptions!$B$16*MIN(1,LN(1+Data_Clean!Q3504)/LN(1+Assumptions!$B$21))</f>
        <v>9.16313819982653</v>
      </c>
      <c r="M3504" s="16" t="n">
        <f aca="false">Assumptions!$B$17*(0.6*MIN(1,Data_Clean!R3504/Assumptions!$B$22)+0.4*IF(Data_Clean!S3504="",0,Data_Clean!S3504))</f>
        <v>10.56</v>
      </c>
      <c r="N3504" s="16" t="n">
        <f aca="false">Assumptions!$B$18*MIN(1,(Data_Clean!F3504-1)/Assumptions!$B$23)</f>
        <v>15</v>
      </c>
      <c r="O3504" s="16" t="n">
        <f aca="false">Assumptions!$B$19*(0.4*IF(Data_Clean!E3504="",0,MIN(1,Data_Clean!E3504/12/Assumptions!$B$24))+0.35*IF(Data_Clean!D3504="Y",1,0)+0.25*(1-MIN(Data_Clean!T3504,3)/3))/IF(Data_Clean!E3504="",0.6,1)</f>
        <v>8.8</v>
      </c>
      <c r="P3504" s="16" t="n">
        <f aca="false">SUM(K3504:O3504)/(Assumptions!$D$5-IF(K3504="",Assumptions!$B$15,0))*100</f>
        <v>57.8457622584828</v>
      </c>
      <c r="Q3504" s="7" t="str">
        <f aca="false">IF(J3504&gt;=Assumptions!$B$26,"High",IF(J3504&gt;=Assumptions!$B$27,"Mid","Low"))</f>
        <v>Mid</v>
      </c>
      <c r="R3504" s="7" t="str">
        <f aca="false">IF(P3504&gt;=Assumptions!$B$28,"High",IF(P3504&gt;=Assumptions!$B$29,"Mid","Low"))</f>
        <v>Mid</v>
      </c>
      <c r="S3504" s="7" t="str">
        <f aca="false">INDEX(Assumptions!$B$33:$B$41,MATCH(Q3504&amp;"|"&amp;R3504,Assumptions!$A$33:$A$41,0))</f>
        <v>Established Core</v>
      </c>
      <c r="T3504" s="7" t="n">
        <f aca="false">IF(ISNUMBER(Data_Clean!V3504),J3504*Data_Clean!V3504,0)</f>
        <v>90.411070449</v>
      </c>
    </row>
    <row r="3505" customFormat="false" ht="15" hidden="false" customHeight="false" outlineLevel="0" collapsed="false">
      <c r="A3505" s="15" t="str">
        <f aca="false">Data_Clean!A3505</f>
        <v>CX103501</v>
      </c>
      <c r="B3505" s="14" t="n">
        <f aca="false">Data_Clean!G3505*Assumptions!$B$5</f>
        <v>25.99175</v>
      </c>
      <c r="C3505" s="14" t="n">
        <f aca="false">IF(Data_Clean!H3505="",0,Data_Clean!H3505)*Assumptions!$B$6</f>
        <v>19.6116</v>
      </c>
      <c r="D3505" s="14" t="n">
        <f aca="false">Data_Clean!I3505*Assumptions!$B$7</f>
        <v>0</v>
      </c>
      <c r="E3505" s="14" t="n">
        <f aca="false">Data_Clean!J3505*Assumptions!$B$8</f>
        <v>0</v>
      </c>
      <c r="F3505" s="14" t="n">
        <f aca="false">Data_Clean!K3505*Assumptions!$B$9</f>
        <v>0</v>
      </c>
      <c r="G3505" s="14" t="n">
        <f aca="false">Data_Clean!L3505*Assumptions!$B$10</f>
        <v>0</v>
      </c>
      <c r="H3505" s="14" t="n">
        <f aca="false">IF(OR(Data_Clean!M3505="",Data_Clean!N3505=""),0,Data_Clean!M3505*Data_Clean!N3505/100)*Assumptions!$B$13*Assumptions!$B$11</f>
        <v>0</v>
      </c>
      <c r="I3505" s="14" t="n">
        <f aca="false">Data_Clean!O3505*4*Assumptions!$B$12</f>
        <v>0</v>
      </c>
      <c r="J3505" s="14" t="n">
        <f aca="false">SUM(B3505:I3505)</f>
        <v>45.60335</v>
      </c>
      <c r="K3505" s="16" t="n">
        <f aca="false">IF(Data_Clean!P3505="","",Assumptions!$B$15*0.5^(Data_Clean!P3505/Assumptions!$B$20))</f>
        <v>4.30761883123888</v>
      </c>
      <c r="L3505" s="16" t="n">
        <f aca="false">Assumptions!$B$16*MIN(1,LN(1+Data_Clean!Q3505)/LN(1+Assumptions!$B$21))</f>
        <v>8.67194478953664</v>
      </c>
      <c r="M3505" s="16" t="n">
        <f aca="false">Assumptions!$B$17*(0.6*MIN(1,Data_Clean!R3505/Assumptions!$B$22)+0.4*IF(Data_Clean!S3505="",0,Data_Clean!S3505))</f>
        <v>6.174</v>
      </c>
      <c r="N3505" s="16" t="n">
        <f aca="false">Assumptions!$B$18*MIN(1,(Data_Clean!F3505-1)/Assumptions!$B$23)</f>
        <v>5</v>
      </c>
      <c r="O3505" s="16" t="n">
        <f aca="false">Assumptions!$B$19*(0.4*IF(Data_Clean!E3505="",0,MIN(1,Data_Clean!E3505/12/Assumptions!$B$24))+0.35*IF(Data_Clean!D3505="Y",1,0)+0.25*(1-MIN(Data_Clean!T3505,3)/3))/IF(Data_Clean!E3505="",0.6,1)</f>
        <v>9.05</v>
      </c>
      <c r="P3505" s="16" t="n">
        <f aca="false">SUM(K3505:O3505)/(Assumptions!$D$5-IF(K3505="",Assumptions!$B$15,0))*100</f>
        <v>33.2035636207755</v>
      </c>
      <c r="Q3505" s="7" t="str">
        <f aca="false">IF(J3505&gt;=Assumptions!$B$26,"High",IF(J3505&gt;=Assumptions!$B$27,"Mid","Low"))</f>
        <v>Low</v>
      </c>
      <c r="R3505" s="7" t="str">
        <f aca="false">IF(P3505&gt;=Assumptions!$B$28,"High",IF(P3505&gt;=Assumptions!$B$29,"Mid","Low"))</f>
        <v>Low</v>
      </c>
      <c r="S3505" s="7" t="str">
        <f aca="false">INDEX(Assumptions!$B$33:$B$41,MATCH(Q3505&amp;"|"&amp;R3505,Assumptions!$A$33:$A$41,0))</f>
        <v>Dormant &amp; Low Value</v>
      </c>
      <c r="T3505" s="7" t="n">
        <f aca="false">IF(ISNUMBER(Data_Clean!V3505),J3505*Data_Clean!V3505,0)</f>
        <v>5.969478515</v>
      </c>
    </row>
    <row r="3506" customFormat="false" ht="15" hidden="false" customHeight="false" outlineLevel="0" collapsed="false">
      <c r="A3506" s="15" t="str">
        <f aca="false">Data_Clean!A3506</f>
        <v>CX103502</v>
      </c>
      <c r="B3506" s="14" t="n">
        <f aca="false">Data_Clean!G3506*Assumptions!$B$5</f>
        <v>196.1765</v>
      </c>
      <c r="C3506" s="14" t="n">
        <f aca="false">IF(Data_Clean!H3506="",0,Data_Clean!H3506)*Assumptions!$B$6</f>
        <v>2087.95608</v>
      </c>
      <c r="D3506" s="14" t="n">
        <f aca="false">Data_Clean!I3506*Assumptions!$B$7</f>
        <v>0</v>
      </c>
      <c r="E3506" s="14" t="n">
        <f aca="false">Data_Clean!J3506*Assumptions!$B$8</f>
        <v>0</v>
      </c>
      <c r="F3506" s="14" t="n">
        <f aca="false">Data_Clean!K3506*Assumptions!$B$9</f>
        <v>5005</v>
      </c>
      <c r="G3506" s="14" t="n">
        <f aca="false">Data_Clean!L3506*Assumptions!$B$10</f>
        <v>0</v>
      </c>
      <c r="H3506" s="14" t="n">
        <f aca="false">IF(OR(Data_Clean!M3506="",Data_Clean!N3506=""),0,Data_Clean!M3506*Data_Clean!N3506/100)*Assumptions!$B$13*Assumptions!$B$11</f>
        <v>878.4</v>
      </c>
      <c r="I3506" s="14" t="n">
        <f aca="false">Data_Clean!O3506*4*Assumptions!$B$12</f>
        <v>122.70144</v>
      </c>
      <c r="J3506" s="14" t="n">
        <f aca="false">SUM(B3506:I3506)</f>
        <v>8290.23402</v>
      </c>
      <c r="K3506" s="16" t="n">
        <f aca="false">IF(Data_Clean!P3506="","",Assumptions!$B$15*0.5^(Data_Clean!P3506/Assumptions!$B$20))</f>
        <v>20.2552491925229</v>
      </c>
      <c r="L3506" s="16" t="n">
        <f aca="false">Assumptions!$B$16*MIN(1,LN(1+Data_Clean!Q3506)/LN(1+Assumptions!$B$21))</f>
        <v>15.8750156145389</v>
      </c>
      <c r="M3506" s="16" t="n">
        <f aca="false">Assumptions!$B$17*(0.6*MIN(1,Data_Clean!R3506/Assumptions!$B$22)+0.4*IF(Data_Clean!S3506="",0,Data_Clean!S3506))</f>
        <v>6.852</v>
      </c>
      <c r="N3506" s="16" t="n">
        <f aca="false">Assumptions!$B$18*MIN(1,(Data_Clean!F3506-1)/Assumptions!$B$23)</f>
        <v>20</v>
      </c>
      <c r="O3506" s="16" t="n">
        <f aca="false">Assumptions!$B$19*(0.4*IF(Data_Clean!E3506="",0,MIN(1,Data_Clean!E3506/12/Assumptions!$B$24))+0.35*IF(Data_Clean!D3506="Y",1,0)+0.25*(1-MIN(Data_Clean!T3506,3)/3))/IF(Data_Clean!E3506="",0.6,1)</f>
        <v>13.7</v>
      </c>
      <c r="P3506" s="16" t="n">
        <f aca="false">SUM(K3506:O3506)/(Assumptions!$D$5-IF(K3506="",Assumptions!$B$15,0))*100</f>
        <v>76.6822648070618</v>
      </c>
      <c r="Q3506" s="7" t="str">
        <f aca="false">IF(J3506&gt;=Assumptions!$B$26,"High",IF(J3506&gt;=Assumptions!$B$27,"Mid","Low"))</f>
        <v>High</v>
      </c>
      <c r="R3506" s="7" t="str">
        <f aca="false">IF(P3506&gt;=Assumptions!$B$28,"High",IF(P3506&gt;=Assumptions!$B$29,"Mid","Low"))</f>
        <v>High</v>
      </c>
      <c r="S3506" s="7" t="str">
        <f aca="false">INDEX(Assumptions!$B$33:$B$41,MATCH(Q3506&amp;"|"&amp;R3506,Assumptions!$A$33:$A$41,0))</f>
        <v>Premier Advocates</v>
      </c>
      <c r="T3506" s="7" t="n">
        <f aca="false">IF(ISNUMBER(Data_Clean!V3506),J3506*Data_Clean!V3506,0)</f>
        <v>124.3535103</v>
      </c>
    </row>
    <row r="3507" customFormat="false" ht="15" hidden="false" customHeight="false" outlineLevel="0" collapsed="false">
      <c r="A3507" s="15" t="str">
        <f aca="false">Data_Clean!A3507</f>
        <v>CX103503</v>
      </c>
      <c r="B3507" s="14" t="n">
        <f aca="false">Data_Clean!G3507*Assumptions!$B$5</f>
        <v>192.8915</v>
      </c>
      <c r="C3507" s="14" t="n">
        <f aca="false">IF(Data_Clean!H3507="",0,Data_Clean!H3507)*Assumptions!$B$6</f>
        <v>117.132</v>
      </c>
      <c r="D3507" s="14" t="n">
        <f aca="false">Data_Clean!I3507*Assumptions!$B$7</f>
        <v>0</v>
      </c>
      <c r="E3507" s="14" t="n">
        <f aca="false">Data_Clean!J3507*Assumptions!$B$8</f>
        <v>0</v>
      </c>
      <c r="F3507" s="14" t="n">
        <f aca="false">Data_Clean!K3507*Assumptions!$B$9</f>
        <v>3221.9</v>
      </c>
      <c r="G3507" s="14" t="n">
        <f aca="false">Data_Clean!L3507*Assumptions!$B$10</f>
        <v>0</v>
      </c>
      <c r="H3507" s="14" t="n">
        <f aca="false">IF(OR(Data_Clean!M3507="",Data_Clean!N3507=""),0,Data_Clean!M3507*Data_Clean!N3507/100)*Assumptions!$B$13*Assumptions!$B$11</f>
        <v>224.952</v>
      </c>
      <c r="I3507" s="14" t="n">
        <f aca="false">Data_Clean!O3507*4*Assumptions!$B$12</f>
        <v>3.47376</v>
      </c>
      <c r="J3507" s="14" t="n">
        <f aca="false">SUM(B3507:I3507)</f>
        <v>3760.34926</v>
      </c>
      <c r="K3507" s="16" t="n">
        <f aca="false">IF(Data_Clean!P3507="","",Assumptions!$B$15*0.5^(Data_Clean!P3507/Assumptions!$B$20))</f>
        <v>7.67530418997581</v>
      </c>
      <c r="L3507" s="16" t="n">
        <f aca="false">Assumptions!$B$16*MIN(1,LN(1+Data_Clean!Q3507)/LN(1+Assumptions!$B$21))</f>
        <v>11.0057238927514</v>
      </c>
      <c r="M3507" s="16" t="n">
        <f aca="false">Assumptions!$B$17*(0.6*MIN(1,Data_Clean!R3507/Assumptions!$B$22)+0.4*IF(Data_Clean!S3507="",0,Data_Clean!S3507))</f>
        <v>9.924</v>
      </c>
      <c r="N3507" s="16" t="n">
        <f aca="false">Assumptions!$B$18*MIN(1,(Data_Clean!F3507-1)/Assumptions!$B$23)</f>
        <v>20</v>
      </c>
      <c r="O3507" s="16" t="n">
        <f aca="false">Assumptions!$B$19*(0.4*IF(Data_Clean!E3507="",0,MIN(1,Data_Clean!E3507/12/Assumptions!$B$24))+0.35*IF(Data_Clean!D3507="Y",1,0)+0.25*(1-MIN(Data_Clean!T3507,3)/3))/IF(Data_Clean!E3507="",0.6,1)</f>
        <v>4.1</v>
      </c>
      <c r="P3507" s="16" t="n">
        <f aca="false">SUM(K3507:O3507)/(Assumptions!$D$5-IF(K3507="",Assumptions!$B$15,0))*100</f>
        <v>52.7050280827272</v>
      </c>
      <c r="Q3507" s="7" t="str">
        <f aca="false">IF(J3507&gt;=Assumptions!$B$26,"High",IF(J3507&gt;=Assumptions!$B$27,"Mid","Low"))</f>
        <v>High</v>
      </c>
      <c r="R3507" s="7" t="str">
        <f aca="false">IF(P3507&gt;=Assumptions!$B$28,"High",IF(P3507&gt;=Assumptions!$B$29,"Mid","Low"))</f>
        <v>Mid</v>
      </c>
      <c r="S3507" s="7" t="str">
        <f aca="false">INDEX(Assumptions!$B$33:$B$41,MATCH(Q3507&amp;"|"&amp;R3507,Assumptions!$A$33:$A$41,0))</f>
        <v>Established Core</v>
      </c>
      <c r="T3507" s="7" t="n">
        <f aca="false">IF(ISNUMBER(Data_Clean!V3507),J3507*Data_Clean!V3507,0)</f>
        <v>537.72994418</v>
      </c>
    </row>
    <row r="3508" customFormat="false" ht="15" hidden="false" customHeight="false" outlineLevel="0" collapsed="false">
      <c r="A3508" s="15" t="str">
        <f aca="false">Data_Clean!A3508</f>
        <v>CX103504</v>
      </c>
      <c r="B3508" s="14" t="n">
        <f aca="false">Data_Clean!G3508*Assumptions!$B$5</f>
        <v>190.57</v>
      </c>
      <c r="C3508" s="14" t="n">
        <f aca="false">IF(Data_Clean!H3508="",0,Data_Clean!H3508)*Assumptions!$B$6</f>
        <v>605.20668</v>
      </c>
      <c r="D3508" s="14" t="n">
        <f aca="false">Data_Clean!I3508*Assumptions!$B$7</f>
        <v>0</v>
      </c>
      <c r="E3508" s="14" t="n">
        <f aca="false">Data_Clean!J3508*Assumptions!$B$8</f>
        <v>0</v>
      </c>
      <c r="F3508" s="14" t="n">
        <f aca="false">Data_Clean!K3508*Assumptions!$B$9</f>
        <v>0</v>
      </c>
      <c r="G3508" s="14" t="n">
        <f aca="false">Data_Clean!L3508*Assumptions!$B$10</f>
        <v>0</v>
      </c>
      <c r="H3508" s="14" t="n">
        <f aca="false">IF(OR(Data_Clean!M3508="",Data_Clean!N3508=""),0,Data_Clean!M3508*Data_Clean!N3508/100)*Assumptions!$B$13*Assumptions!$B$11</f>
        <v>210.276</v>
      </c>
      <c r="I3508" s="14" t="n">
        <f aca="false">Data_Clean!O3508*4*Assumptions!$B$12</f>
        <v>22.40016</v>
      </c>
      <c r="J3508" s="14" t="n">
        <f aca="false">SUM(B3508:I3508)</f>
        <v>1028.45284</v>
      </c>
      <c r="K3508" s="16" t="n">
        <f aca="false">IF(Data_Clean!P3508="","",Assumptions!$B$15*0.5^(Data_Clean!P3508/Assumptions!$B$20))</f>
        <v>26.1165168988837</v>
      </c>
      <c r="L3508" s="16" t="n">
        <f aca="false">Assumptions!$B$16*MIN(1,LN(1+Data_Clean!Q3508)/LN(1+Assumptions!$B$21))</f>
        <v>13.4237548294248</v>
      </c>
      <c r="M3508" s="16" t="n">
        <f aca="false">Assumptions!$B$17*(0.6*MIN(1,Data_Clean!R3508/Assumptions!$B$22)+0.4*IF(Data_Clean!S3508="",0,Data_Clean!S3508))</f>
        <v>7.11</v>
      </c>
      <c r="N3508" s="16" t="n">
        <f aca="false">Assumptions!$B$18*MIN(1,(Data_Clean!F3508-1)/Assumptions!$B$23)</f>
        <v>15</v>
      </c>
      <c r="O3508" s="16" t="n">
        <f aca="false">Assumptions!$B$19*(0.4*IF(Data_Clean!E3508="",0,MIN(1,Data_Clean!E3508/12/Assumptions!$B$24))+0.35*IF(Data_Clean!D3508="Y",1,0)+0.25*(1-MIN(Data_Clean!T3508,3)/3))/IF(Data_Clean!E3508="",0.6,1)</f>
        <v>6.9</v>
      </c>
      <c r="P3508" s="16" t="n">
        <f aca="false">SUM(K3508:O3508)/(Assumptions!$D$5-IF(K3508="",Assumptions!$B$15,0))*100</f>
        <v>68.5502717283085</v>
      </c>
      <c r="Q3508" s="7" t="str">
        <f aca="false">IF(J3508&gt;=Assumptions!$B$26,"High",IF(J3508&gt;=Assumptions!$B$27,"Mid","Low"))</f>
        <v>Mid</v>
      </c>
      <c r="R3508" s="7" t="str">
        <f aca="false">IF(P3508&gt;=Assumptions!$B$28,"High",IF(P3508&gt;=Assumptions!$B$29,"Mid","Low"))</f>
        <v>Mid</v>
      </c>
      <c r="S3508" s="7" t="str">
        <f aca="false">INDEX(Assumptions!$B$33:$B$41,MATCH(Q3508&amp;"|"&amp;R3508,Assumptions!$A$33:$A$41,0))</f>
        <v>Established Core</v>
      </c>
      <c r="T3508" s="7" t="n">
        <f aca="false">IF(ISNUMBER(Data_Clean!V3508),J3508*Data_Clean!V3508,0)</f>
        <v>52.96532126</v>
      </c>
    </row>
    <row r="3509" customFormat="false" ht="15" hidden="false" customHeight="false" outlineLevel="0" collapsed="false">
      <c r="A3509" s="15" t="str">
        <f aca="false">Data_Clean!A3509</f>
        <v>CX103505</v>
      </c>
      <c r="B3509" s="14" t="n">
        <f aca="false">Data_Clean!G3509*Assumptions!$B$5</f>
        <v>30.516</v>
      </c>
      <c r="C3509" s="14" t="n">
        <f aca="false">IF(Data_Clean!H3509="",0,Data_Clean!H3509)*Assumptions!$B$6</f>
        <v>0</v>
      </c>
      <c r="D3509" s="14" t="n">
        <f aca="false">Data_Clean!I3509*Assumptions!$B$7</f>
        <v>0</v>
      </c>
      <c r="E3509" s="14" t="n">
        <f aca="false">Data_Clean!J3509*Assumptions!$B$8</f>
        <v>0</v>
      </c>
      <c r="F3509" s="14" t="n">
        <f aca="false">Data_Clean!K3509*Assumptions!$B$9</f>
        <v>227.7</v>
      </c>
      <c r="G3509" s="14" t="n">
        <f aca="false">Data_Clean!L3509*Assumptions!$B$10</f>
        <v>0</v>
      </c>
      <c r="H3509" s="14" t="n">
        <f aca="false">IF(OR(Data_Clean!M3509="",Data_Clean!N3509=""),0,Data_Clean!M3509*Data_Clean!N3509/100)*Assumptions!$B$13*Assumptions!$B$11</f>
        <v>0</v>
      </c>
      <c r="I3509" s="14" t="n">
        <f aca="false">Data_Clean!O3509*4*Assumptions!$B$12</f>
        <v>0</v>
      </c>
      <c r="J3509" s="14" t="n">
        <f aca="false">SUM(B3509:I3509)</f>
        <v>258.216</v>
      </c>
      <c r="K3509" s="16" t="n">
        <f aca="false">IF(Data_Clean!P3509="","",Assumptions!$B$15*0.5^(Data_Clean!P3509/Assumptions!$B$20))</f>
        <v>29.3147990530274</v>
      </c>
      <c r="L3509" s="16" t="n">
        <f aca="false">Assumptions!$B$16*MIN(1,LN(1+Data_Clean!Q3509)/LN(1+Assumptions!$B$21))</f>
        <v>13.4237548294248</v>
      </c>
      <c r="M3509" s="16" t="n">
        <f aca="false">Assumptions!$B$17*(0.6*MIN(1,Data_Clean!R3509/Assumptions!$B$22)+0.4*IF(Data_Clean!S3509="",0,Data_Clean!S3509))</f>
        <v>7.242</v>
      </c>
      <c r="N3509" s="16" t="n">
        <f aca="false">Assumptions!$B$18*MIN(1,(Data_Clean!F3509-1)/Assumptions!$B$23)</f>
        <v>5</v>
      </c>
      <c r="O3509" s="16" t="n">
        <f aca="false">Assumptions!$B$19*(0.4*IF(Data_Clean!E3509="",0,MIN(1,Data_Clean!E3509/12/Assumptions!$B$24))+0.35*IF(Data_Clean!D3509="Y",1,0)+0.25*(1-MIN(Data_Clean!T3509,3)/3))/IF(Data_Clean!E3509="",0.6,1)</f>
        <v>2.85</v>
      </c>
      <c r="P3509" s="16" t="n">
        <f aca="false">SUM(K3509:O3509)/(Assumptions!$D$5-IF(K3509="",Assumptions!$B$15,0))*100</f>
        <v>57.8305538824522</v>
      </c>
      <c r="Q3509" s="7" t="str">
        <f aca="false">IF(J3509&gt;=Assumptions!$B$26,"High",IF(J3509&gt;=Assumptions!$B$27,"Mid","Low"))</f>
        <v>Low</v>
      </c>
      <c r="R3509" s="7" t="str">
        <f aca="false">IF(P3509&gt;=Assumptions!$B$28,"High",IF(P3509&gt;=Assumptions!$B$29,"Mid","Low"))</f>
        <v>Mid</v>
      </c>
      <c r="S3509" s="7" t="str">
        <f aca="false">INDEX(Assumptions!$B$33:$B$41,MATCH(Q3509&amp;"|"&amp;R3509,Assumptions!$A$33:$A$41,0))</f>
        <v>Light Touch</v>
      </c>
      <c r="T3509" s="7" t="n">
        <f aca="false">IF(ISNUMBER(Data_Clean!V3509),J3509*Data_Clean!V3509,0)</f>
        <v>34.1361552</v>
      </c>
    </row>
    <row r="3510" customFormat="false" ht="15" hidden="false" customHeight="false" outlineLevel="0" collapsed="false">
      <c r="A3510" s="15" t="str">
        <f aca="false">Data_Clean!A3510</f>
        <v>CX103506</v>
      </c>
      <c r="B3510" s="14" t="n">
        <f aca="false">Data_Clean!G3510*Assumptions!$B$5</f>
        <v>56.466</v>
      </c>
      <c r="C3510" s="14" t="n">
        <f aca="false">IF(Data_Clean!H3510="",0,Data_Clean!H3510)*Assumptions!$B$6</f>
        <v>0</v>
      </c>
      <c r="D3510" s="14" t="n">
        <f aca="false">Data_Clean!I3510*Assumptions!$B$7</f>
        <v>99.2</v>
      </c>
      <c r="E3510" s="14" t="n">
        <f aca="false">Data_Clean!J3510*Assumptions!$B$8</f>
        <v>107.307225</v>
      </c>
      <c r="F3510" s="14" t="n">
        <f aca="false">Data_Clean!K3510*Assumptions!$B$9</f>
        <v>0</v>
      </c>
      <c r="G3510" s="14" t="n">
        <f aca="false">Data_Clean!L3510*Assumptions!$B$10</f>
        <v>0</v>
      </c>
      <c r="H3510" s="14" t="n">
        <f aca="false">IF(OR(Data_Clean!M3510="",Data_Clean!N3510=""),0,Data_Clean!M3510*Data_Clean!N3510/100)*Assumptions!$B$13*Assumptions!$B$11</f>
        <v>0</v>
      </c>
      <c r="I3510" s="14" t="n">
        <f aca="false">Data_Clean!O3510*4*Assumptions!$B$12</f>
        <v>0</v>
      </c>
      <c r="J3510" s="14" t="n">
        <f aca="false">SUM(B3510:I3510)</f>
        <v>262.973225</v>
      </c>
      <c r="K3510" s="16" t="n">
        <f aca="false">IF(Data_Clean!P3510="","",Assumptions!$B$15*0.5^(Data_Clean!P3510/Assumptions!$B$20))</f>
        <v>27.9909897461042</v>
      </c>
      <c r="L3510" s="16" t="n">
        <f aca="false">Assumptions!$B$16*MIN(1,LN(1+Data_Clean!Q3510)/LN(1+Assumptions!$B$21))</f>
        <v>13.2535138894499</v>
      </c>
      <c r="M3510" s="16" t="n">
        <f aca="false">Assumptions!$B$17*(0.6*MIN(1,Data_Clean!R3510/Assumptions!$B$22)+0.4*IF(Data_Clean!S3510="",0,Data_Clean!S3510))</f>
        <v>4.854</v>
      </c>
      <c r="N3510" s="16" t="n">
        <f aca="false">Assumptions!$B$18*MIN(1,(Data_Clean!F3510-1)/Assumptions!$B$23)</f>
        <v>10</v>
      </c>
      <c r="O3510" s="16" t="n">
        <f aca="false">Assumptions!$B$19*(0.4*IF(Data_Clean!E3510="",0,MIN(1,Data_Clean!E3510/12/Assumptions!$B$24))+0.35*IF(Data_Clean!D3510="Y",1,0)+0.25*(1-MIN(Data_Clean!T3510,3)/3))/IF(Data_Clean!E3510="",0.6,1)</f>
        <v>15</v>
      </c>
      <c r="P3510" s="16" t="n">
        <f aca="false">SUM(K3510:O3510)/(Assumptions!$D$5-IF(K3510="",Assumptions!$B$15,0))*100</f>
        <v>71.0985036355541</v>
      </c>
      <c r="Q3510" s="7" t="str">
        <f aca="false">IF(J3510&gt;=Assumptions!$B$26,"High",IF(J3510&gt;=Assumptions!$B$27,"Mid","Low"))</f>
        <v>Low</v>
      </c>
      <c r="R3510" s="7" t="str">
        <f aca="false">IF(P3510&gt;=Assumptions!$B$28,"High",IF(P3510&gt;=Assumptions!$B$29,"Mid","Low"))</f>
        <v>High</v>
      </c>
      <c r="S3510" s="7" t="str">
        <f aca="false">INDEX(Assumptions!$B$33:$B$41,MATCH(Q3510&amp;"|"&amp;R3510,Assumptions!$A$33:$A$41,0))</f>
        <v>Engaged Builders</v>
      </c>
      <c r="T3510" s="7" t="n">
        <f aca="false">IF(ISNUMBER(Data_Clean!V3510),J3510*Data_Clean!V3510,0)</f>
        <v>6.2324654325</v>
      </c>
    </row>
    <row r="3511" customFormat="false" ht="15" hidden="false" customHeight="false" outlineLevel="0" collapsed="false">
      <c r="A3511" s="15" t="str">
        <f aca="false">Data_Clean!A3511</f>
        <v>CX103507</v>
      </c>
      <c r="B3511" s="14" t="n">
        <f aca="false">Data_Clean!G3511*Assumptions!$B$5</f>
        <v>76.863</v>
      </c>
      <c r="C3511" s="14" t="n">
        <f aca="false">IF(Data_Clean!H3511="",0,Data_Clean!H3511)*Assumptions!$B$6</f>
        <v>276.00972</v>
      </c>
      <c r="D3511" s="14" t="n">
        <f aca="false">Data_Clean!I3511*Assumptions!$B$7</f>
        <v>2482.4</v>
      </c>
      <c r="E3511" s="14" t="n">
        <f aca="false">Data_Clean!J3511*Assumptions!$B$8</f>
        <v>0</v>
      </c>
      <c r="F3511" s="14" t="n">
        <f aca="false">Data_Clean!K3511*Assumptions!$B$9</f>
        <v>0</v>
      </c>
      <c r="G3511" s="14" t="n">
        <f aca="false">Data_Clean!L3511*Assumptions!$B$10</f>
        <v>0</v>
      </c>
      <c r="H3511" s="14" t="n">
        <f aca="false">IF(OR(Data_Clean!M3511="",Data_Clean!N3511=""),0,Data_Clean!M3511*Data_Clean!N3511/100)*Assumptions!$B$13*Assumptions!$B$11</f>
        <v>0</v>
      </c>
      <c r="I3511" s="14" t="n">
        <f aca="false">Data_Clean!O3511*4*Assumptions!$B$12</f>
        <v>0</v>
      </c>
      <c r="J3511" s="14" t="n">
        <f aca="false">SUM(B3511:I3511)</f>
        <v>2835.27272</v>
      </c>
      <c r="K3511" s="16" t="n">
        <f aca="false">IF(Data_Clean!P3511="","",Assumptions!$B$15*0.5^(Data_Clean!P3511/Assumptions!$B$20))</f>
        <v>24.9371368842836</v>
      </c>
      <c r="L3511" s="16" t="n">
        <f aca="false">Assumptions!$B$16*MIN(1,LN(1+Data_Clean!Q3511)/LN(1+Assumptions!$B$21))</f>
        <v>10</v>
      </c>
      <c r="M3511" s="16" t="n">
        <f aca="false">Assumptions!$B$17*(0.6*MIN(1,Data_Clean!R3511/Assumptions!$B$22)+0.4*IF(Data_Clean!S3511="",0,Data_Clean!S3511))</f>
        <v>7.596</v>
      </c>
      <c r="N3511" s="16" t="n">
        <f aca="false">Assumptions!$B$18*MIN(1,(Data_Clean!F3511-1)/Assumptions!$B$23)</f>
        <v>10</v>
      </c>
      <c r="O3511" s="16" t="n">
        <f aca="false">Assumptions!$B$19*(0.4*IF(Data_Clean!E3511="",0,MIN(1,Data_Clean!E3511/12/Assumptions!$B$24))+0.35*IF(Data_Clean!D3511="Y",1,0)+0.25*(1-MIN(Data_Clean!T3511,3)/3))/IF(Data_Clean!E3511="",0.6,1)</f>
        <v>9.75</v>
      </c>
      <c r="P3511" s="16" t="n">
        <f aca="false">SUM(K3511:O3511)/(Assumptions!$D$5-IF(K3511="",Assumptions!$B$15,0))*100</f>
        <v>62.2831368842836</v>
      </c>
      <c r="Q3511" s="7" t="str">
        <f aca="false">IF(J3511&gt;=Assumptions!$B$26,"High",IF(J3511&gt;=Assumptions!$B$27,"Mid","Low"))</f>
        <v>High</v>
      </c>
      <c r="R3511" s="7" t="str">
        <f aca="false">IF(P3511&gt;=Assumptions!$B$28,"High",IF(P3511&gt;=Assumptions!$B$29,"Mid","Low"))</f>
        <v>Mid</v>
      </c>
      <c r="S3511" s="7" t="str">
        <f aca="false">INDEX(Assumptions!$B$33:$B$41,MATCH(Q3511&amp;"|"&amp;R3511,Assumptions!$A$33:$A$41,0))</f>
        <v>Established Core</v>
      </c>
      <c r="T3511" s="7" t="n">
        <f aca="false">IF(ISNUMBER(Data_Clean!V3511),J3511*Data_Clean!V3511,0)</f>
        <v>280.408472008</v>
      </c>
    </row>
    <row r="3512" customFormat="false" ht="15" hidden="false" customHeight="false" outlineLevel="0" collapsed="false">
      <c r="A3512" s="15" t="str">
        <f aca="false">Data_Clean!A3512</f>
        <v>CX103508</v>
      </c>
      <c r="B3512" s="14" t="n">
        <f aca="false">Data_Clean!G3512*Assumptions!$B$5</f>
        <v>30.31</v>
      </c>
      <c r="C3512" s="14" t="n">
        <f aca="false">IF(Data_Clean!H3512="",0,Data_Clean!H3512)*Assumptions!$B$6</f>
        <v>34.6806</v>
      </c>
      <c r="D3512" s="14" t="n">
        <f aca="false">Data_Clean!I3512*Assumptions!$B$7</f>
        <v>0</v>
      </c>
      <c r="E3512" s="14" t="n">
        <f aca="false">Data_Clean!J3512*Assumptions!$B$8</f>
        <v>0</v>
      </c>
      <c r="F3512" s="14" t="n">
        <f aca="false">Data_Clean!K3512*Assumptions!$B$9</f>
        <v>0</v>
      </c>
      <c r="G3512" s="14" t="n">
        <f aca="false">Data_Clean!L3512*Assumptions!$B$10</f>
        <v>1142.55</v>
      </c>
      <c r="H3512" s="14" t="n">
        <f aca="false">IF(OR(Data_Clean!M3512="",Data_Clean!N3512=""),0,Data_Clean!M3512*Data_Clean!N3512/100)*Assumptions!$B$13*Assumptions!$B$11</f>
        <v>0</v>
      </c>
      <c r="I3512" s="14" t="n">
        <f aca="false">Data_Clean!O3512*4*Assumptions!$B$12</f>
        <v>0</v>
      </c>
      <c r="J3512" s="14" t="n">
        <f aca="false">SUM(B3512:I3512)</f>
        <v>1207.5406</v>
      </c>
      <c r="K3512" s="16" t="n">
        <f aca="false">IF(Data_Clean!P3512="","",Assumptions!$B$15*0.5^(Data_Clean!P3512/Assumptions!$B$20))</f>
        <v>28.6452481173125</v>
      </c>
      <c r="L3512" s="16" t="n">
        <f aca="false">Assumptions!$B$16*MIN(1,LN(1+Data_Clean!Q3512)/LN(1+Assumptions!$B$21))</f>
        <v>15.7812965263578</v>
      </c>
      <c r="M3512" s="16" t="n">
        <f aca="false">Assumptions!$B$17*(0.6*MIN(1,Data_Clean!R3512/Assumptions!$B$22)+0.4*IF(Data_Clean!S3512="",0,Data_Clean!S3512))</f>
        <v>3.756</v>
      </c>
      <c r="N3512" s="16" t="n">
        <f aca="false">Assumptions!$B$18*MIN(1,(Data_Clean!F3512-1)/Assumptions!$B$23)</f>
        <v>10</v>
      </c>
      <c r="O3512" s="16" t="n">
        <f aca="false">Assumptions!$B$19*(0.4*IF(Data_Clean!E3512="",0,MIN(1,Data_Clean!E3512/12/Assumptions!$B$24))+0.35*IF(Data_Clean!D3512="Y",1,0)+0.25*(1-MIN(Data_Clean!T3512,3)/3))/IF(Data_Clean!E3512="",0.6,1)</f>
        <v>15</v>
      </c>
      <c r="P3512" s="16" t="n">
        <f aca="false">SUM(K3512:O3512)/(Assumptions!$D$5-IF(K3512="",Assumptions!$B$15,0))*100</f>
        <v>73.1825446436702</v>
      </c>
      <c r="Q3512" s="7" t="str">
        <f aca="false">IF(J3512&gt;=Assumptions!$B$26,"High",IF(J3512&gt;=Assumptions!$B$27,"Mid","Low"))</f>
        <v>Mid</v>
      </c>
      <c r="R3512" s="7" t="str">
        <f aca="false">IF(P3512&gt;=Assumptions!$B$28,"High",IF(P3512&gt;=Assumptions!$B$29,"Mid","Low"))</f>
        <v>High</v>
      </c>
      <c r="S3512" s="7" t="str">
        <f aca="false">INDEX(Assumptions!$B$33:$B$41,MATCH(Q3512&amp;"|"&amp;R3512,Assumptions!$A$33:$A$41,0))</f>
        <v>Engaged Builders</v>
      </c>
      <c r="T3512" s="7" t="n">
        <f aca="false">IF(ISNUMBER(Data_Clean!V3512),J3512*Data_Clean!V3512,0)</f>
        <v>26.32438508</v>
      </c>
    </row>
    <row r="3513" customFormat="false" ht="15" hidden="false" customHeight="false" outlineLevel="0" collapsed="false">
      <c r="A3513" s="15" t="str">
        <f aca="false">Data_Clean!A3513</f>
        <v>CX103509</v>
      </c>
      <c r="B3513" s="14" t="n">
        <f aca="false">Data_Clean!G3513*Assumptions!$B$5</f>
        <v>193.188</v>
      </c>
      <c r="C3513" s="14" t="n">
        <f aca="false">IF(Data_Clean!H3513="",0,Data_Clean!H3513)*Assumptions!$B$6</f>
        <v>33.6594</v>
      </c>
      <c r="D3513" s="14" t="n">
        <f aca="false">Data_Clean!I3513*Assumptions!$B$7</f>
        <v>0</v>
      </c>
      <c r="E3513" s="14" t="n">
        <f aca="false">Data_Clean!J3513*Assumptions!$B$8</f>
        <v>0</v>
      </c>
      <c r="F3513" s="14" t="n">
        <f aca="false">Data_Clean!K3513*Assumptions!$B$9</f>
        <v>0</v>
      </c>
      <c r="G3513" s="14" t="n">
        <f aca="false">Data_Clean!L3513*Assumptions!$B$10</f>
        <v>1217.25</v>
      </c>
      <c r="H3513" s="14" t="n">
        <f aca="false">IF(OR(Data_Clean!M3513="",Data_Clean!N3513=""),0,Data_Clean!M3513*Data_Clean!N3513/100)*Assumptions!$B$13*Assumptions!$B$11</f>
        <v>0</v>
      </c>
      <c r="I3513" s="14" t="n">
        <f aca="false">Data_Clean!O3513*4*Assumptions!$B$12</f>
        <v>0</v>
      </c>
      <c r="J3513" s="14" t="n">
        <f aca="false">SUM(B3513:I3513)</f>
        <v>1444.0974</v>
      </c>
      <c r="K3513" s="16" t="n">
        <f aca="false">IF(Data_Clean!P3513="","",Assumptions!$B$15*0.5^(Data_Clean!P3513/Assumptions!$B$20))</f>
        <v>12.7600074142628</v>
      </c>
      <c r="L3513" s="16" t="n">
        <f aca="false">Assumptions!$B$16*MIN(1,LN(1+Data_Clean!Q3513)/LN(1+Assumptions!$B$21))</f>
        <v>9.16313819982653</v>
      </c>
      <c r="M3513" s="16" t="n">
        <f aca="false">Assumptions!$B$17*(0.6*MIN(1,Data_Clean!R3513/Assumptions!$B$22)+0.4*IF(Data_Clean!S3513="",0,Data_Clean!S3513))</f>
        <v>2.274</v>
      </c>
      <c r="N3513" s="16" t="n">
        <f aca="false">Assumptions!$B$18*MIN(1,(Data_Clean!F3513-1)/Assumptions!$B$23)</f>
        <v>10</v>
      </c>
      <c r="O3513" s="16" t="n">
        <f aca="false">Assumptions!$B$19*(0.4*IF(Data_Clean!E3513="",0,MIN(1,Data_Clean!E3513/12/Assumptions!$B$24))+0.35*IF(Data_Clean!D3513="Y",1,0)+0.25*(1-MIN(Data_Clean!T3513,3)/3))/IF(Data_Clean!E3513="",0.6,1)</f>
        <v>9.75</v>
      </c>
      <c r="P3513" s="16" t="n">
        <f aca="false">SUM(K3513:O3513)/(Assumptions!$D$5-IF(K3513="",Assumptions!$B$15,0))*100</f>
        <v>43.9471456140894</v>
      </c>
      <c r="Q3513" s="7" t="str">
        <f aca="false">IF(J3513&gt;=Assumptions!$B$26,"High",IF(J3513&gt;=Assumptions!$B$27,"Mid","Low"))</f>
        <v>Mid</v>
      </c>
      <c r="R3513" s="7" t="str">
        <f aca="false">IF(P3513&gt;=Assumptions!$B$28,"High",IF(P3513&gt;=Assumptions!$B$29,"Mid","Low"))</f>
        <v>Low</v>
      </c>
      <c r="S3513" s="7" t="str">
        <f aca="false">INDEX(Assumptions!$B$33:$B$41,MATCH(Q3513&amp;"|"&amp;R3513,Assumptions!$A$33:$A$41,0))</f>
        <v>Light Touch</v>
      </c>
      <c r="T3513" s="7" t="n">
        <f aca="false">IF(ISNUMBER(Data_Clean!V3513),J3513*Data_Clean!V3513,0)</f>
        <v>252.86145474</v>
      </c>
    </row>
    <row r="3514" customFormat="false" ht="15" hidden="false" customHeight="false" outlineLevel="0" collapsed="false">
      <c r="A3514" s="15" t="str">
        <f aca="false">Data_Clean!A3514</f>
        <v>CX103510</v>
      </c>
      <c r="B3514" s="14" t="n">
        <f aca="false">Data_Clean!G3514*Assumptions!$B$5</f>
        <v>83.429</v>
      </c>
      <c r="C3514" s="14" t="n">
        <f aca="false">IF(Data_Clean!H3514="",0,Data_Clean!H3514)*Assumptions!$B$6</f>
        <v>1008.62832</v>
      </c>
      <c r="D3514" s="14" t="n">
        <f aca="false">Data_Clean!I3514*Assumptions!$B$7</f>
        <v>0</v>
      </c>
      <c r="E3514" s="14" t="n">
        <f aca="false">Data_Clean!J3514*Assumptions!$B$8</f>
        <v>0</v>
      </c>
      <c r="F3514" s="14" t="n">
        <f aca="false">Data_Clean!K3514*Assumptions!$B$9</f>
        <v>0</v>
      </c>
      <c r="G3514" s="14" t="n">
        <f aca="false">Data_Clean!L3514*Assumptions!$B$10</f>
        <v>0</v>
      </c>
      <c r="H3514" s="14" t="n">
        <f aca="false">IF(OR(Data_Clean!M3514="",Data_Clean!N3514=""),0,Data_Clean!M3514*Data_Clean!N3514/100)*Assumptions!$B$13*Assumptions!$B$11</f>
        <v>0</v>
      </c>
      <c r="I3514" s="14" t="n">
        <f aca="false">Data_Clean!O3514*4*Assumptions!$B$12</f>
        <v>0</v>
      </c>
      <c r="J3514" s="14" t="n">
        <f aca="false">SUM(B3514:I3514)</f>
        <v>1092.05732</v>
      </c>
      <c r="K3514" s="16" t="n">
        <f aca="false">IF(Data_Clean!P3514="","",Assumptions!$B$15*0.5^(Data_Clean!P3514/Assumptions!$B$20))</f>
        <v>14.6573995265137</v>
      </c>
      <c r="L3514" s="16" t="n">
        <f aca="false">Assumptions!$B$16*MIN(1,LN(1+Data_Clean!Q3514)/LN(1+Assumptions!$B$21))</f>
        <v>11.0057238927514</v>
      </c>
      <c r="M3514" s="16" t="n">
        <f aca="false">Assumptions!$B$17*(0.6*MIN(1,Data_Clean!R3514/Assumptions!$B$22)+0.4*IF(Data_Clean!S3514="",0,Data_Clean!S3514))</f>
        <v>8.94</v>
      </c>
      <c r="N3514" s="16" t="n">
        <f aca="false">Assumptions!$B$18*MIN(1,(Data_Clean!F3514-1)/Assumptions!$B$23)</f>
        <v>5</v>
      </c>
      <c r="O3514" s="16" t="n">
        <f aca="false">Assumptions!$B$19*(0.4*IF(Data_Clean!E3514="",0,MIN(1,Data_Clean!E3514/12/Assumptions!$B$24))+0.35*IF(Data_Clean!D3514="Y",1,0)+0.25*(1-MIN(Data_Clean!T3514,3)/3))/IF(Data_Clean!E3514="",0.6,1)</f>
        <v>5</v>
      </c>
      <c r="P3514" s="16" t="n">
        <f aca="false">SUM(K3514:O3514)/(Assumptions!$D$5-IF(K3514="",Assumptions!$B$15,0))*100</f>
        <v>44.6031234192651</v>
      </c>
      <c r="Q3514" s="7" t="str">
        <f aca="false">IF(J3514&gt;=Assumptions!$B$26,"High",IF(J3514&gt;=Assumptions!$B$27,"Mid","Low"))</f>
        <v>Mid</v>
      </c>
      <c r="R3514" s="7" t="str">
        <f aca="false">IF(P3514&gt;=Assumptions!$B$28,"High",IF(P3514&gt;=Assumptions!$B$29,"Mid","Low"))</f>
        <v>Low</v>
      </c>
      <c r="S3514" s="7" t="str">
        <f aca="false">INDEX(Assumptions!$B$33:$B$41,MATCH(Q3514&amp;"|"&amp;R3514,Assumptions!$A$33:$A$41,0))</f>
        <v>Light Touch</v>
      </c>
      <c r="T3514" s="7" t="n">
        <f aca="false">IF(ISNUMBER(Data_Clean!V3514),J3514*Data_Clean!V3514,0)</f>
        <v>121.327568252</v>
      </c>
    </row>
    <row r="3515" customFormat="false" ht="15" hidden="false" customHeight="false" outlineLevel="0" collapsed="false">
      <c r="A3515" s="15" t="str">
        <f aca="false">Data_Clean!A3515</f>
        <v>CX103511</v>
      </c>
      <c r="B3515" s="14" t="n">
        <f aca="false">Data_Clean!G3515*Assumptions!$B$5</f>
        <v>60.7685</v>
      </c>
      <c r="C3515" s="14" t="n">
        <f aca="false">IF(Data_Clean!H3515="",0,Data_Clean!H3515)*Assumptions!$B$6</f>
        <v>108.05628</v>
      </c>
      <c r="D3515" s="14" t="n">
        <f aca="false">Data_Clean!I3515*Assumptions!$B$7</f>
        <v>0</v>
      </c>
      <c r="E3515" s="14" t="n">
        <f aca="false">Data_Clean!J3515*Assumptions!$B$8</f>
        <v>0</v>
      </c>
      <c r="F3515" s="14" t="n">
        <f aca="false">Data_Clean!K3515*Assumptions!$B$9</f>
        <v>0</v>
      </c>
      <c r="G3515" s="14" t="n">
        <f aca="false">Data_Clean!L3515*Assumptions!$B$10</f>
        <v>532.35</v>
      </c>
      <c r="H3515" s="14" t="n">
        <f aca="false">IF(OR(Data_Clean!M3515="",Data_Clean!N3515=""),0,Data_Clean!M3515*Data_Clean!N3515/100)*Assumptions!$B$13*Assumptions!$B$11</f>
        <v>0</v>
      </c>
      <c r="I3515" s="14" t="n">
        <f aca="false">Data_Clean!O3515*4*Assumptions!$B$12</f>
        <v>0</v>
      </c>
      <c r="J3515" s="14" t="n">
        <f aca="false">SUM(B3515:I3515)</f>
        <v>701.17478</v>
      </c>
      <c r="K3515" s="16" t="n">
        <f aca="false">IF(Data_Clean!P3515="","",Assumptions!$B$15*0.5^(Data_Clean!P3515/Assumptions!$B$20))</f>
        <v>27.9909897461042</v>
      </c>
      <c r="L3515" s="16" t="n">
        <f aca="false">Assumptions!$B$16*MIN(1,LN(1+Data_Clean!Q3515)/LN(1+Assumptions!$B$21))</f>
        <v>12.0537864630054</v>
      </c>
      <c r="M3515" s="16" t="n">
        <f aca="false">Assumptions!$B$17*(0.6*MIN(1,Data_Clean!R3515/Assumptions!$B$22)+0.4*IF(Data_Clean!S3515="",0,Data_Clean!S3515))</f>
        <v>12.114</v>
      </c>
      <c r="N3515" s="16" t="n">
        <f aca="false">Assumptions!$B$18*MIN(1,(Data_Clean!F3515-1)/Assumptions!$B$23)</f>
        <v>10</v>
      </c>
      <c r="O3515" s="16" t="n">
        <f aca="false">Assumptions!$B$19*(0.4*IF(Data_Clean!E3515="",0,MIN(1,Data_Clean!E3515/12/Assumptions!$B$24))+0.35*IF(Data_Clean!D3515="Y",1,0)+0.25*(1-MIN(Data_Clean!T3515,3)/3))/IF(Data_Clean!E3515="",0.6,1)</f>
        <v>5.25</v>
      </c>
      <c r="P3515" s="16" t="n">
        <f aca="false">SUM(K3515:O3515)/(Assumptions!$D$5-IF(K3515="",Assumptions!$B$15,0))*100</f>
        <v>67.4087762091096</v>
      </c>
      <c r="Q3515" s="7" t="str">
        <f aca="false">IF(J3515&gt;=Assumptions!$B$26,"High",IF(J3515&gt;=Assumptions!$B$27,"Mid","Low"))</f>
        <v>Mid</v>
      </c>
      <c r="R3515" s="7" t="str">
        <f aca="false">IF(P3515&gt;=Assumptions!$B$28,"High",IF(P3515&gt;=Assumptions!$B$29,"Mid","Low"))</f>
        <v>Mid</v>
      </c>
      <c r="S3515" s="7" t="str">
        <f aca="false">INDEX(Assumptions!$B$33:$B$41,MATCH(Q3515&amp;"|"&amp;R3515,Assumptions!$A$33:$A$41,0))</f>
        <v>Established Core</v>
      </c>
      <c r="T3515" s="7" t="n">
        <f aca="false">IF(ISNUMBER(Data_Clean!V3515),J3515*Data_Clean!V3515,0)</f>
        <v>124.10793606</v>
      </c>
    </row>
    <row r="3516" customFormat="false" ht="15" hidden="false" customHeight="false" outlineLevel="0" collapsed="false">
      <c r="A3516" s="15" t="str">
        <f aca="false">Data_Clean!A3516</f>
        <v>CX103512</v>
      </c>
      <c r="B3516" s="14" t="n">
        <f aca="false">Data_Clean!G3516*Assumptions!$B$5</f>
        <v>97.755</v>
      </c>
      <c r="C3516" s="14" t="n">
        <f aca="false">IF(Data_Clean!H3516="",0,Data_Clean!H3516)*Assumptions!$B$6</f>
        <v>264.63624</v>
      </c>
      <c r="D3516" s="14" t="n">
        <f aca="false">Data_Clean!I3516*Assumptions!$B$7</f>
        <v>0</v>
      </c>
      <c r="E3516" s="14" t="n">
        <f aca="false">Data_Clean!J3516*Assumptions!$B$8</f>
        <v>120.81825</v>
      </c>
      <c r="F3516" s="14" t="n">
        <f aca="false">Data_Clean!K3516*Assumptions!$B$9</f>
        <v>0</v>
      </c>
      <c r="G3516" s="14" t="n">
        <f aca="false">Data_Clean!L3516*Assumptions!$B$10</f>
        <v>0</v>
      </c>
      <c r="H3516" s="14" t="n">
        <f aca="false">IF(OR(Data_Clean!M3516="",Data_Clean!N3516=""),0,Data_Clean!M3516*Data_Clean!N3516/100)*Assumptions!$B$13*Assumptions!$B$11</f>
        <v>0</v>
      </c>
      <c r="I3516" s="14" t="n">
        <f aca="false">Data_Clean!O3516*4*Assumptions!$B$12</f>
        <v>0</v>
      </c>
      <c r="J3516" s="14" t="n">
        <f aca="false">SUM(B3516:I3516)</f>
        <v>483.20949</v>
      </c>
      <c r="K3516" s="16" t="n">
        <f aca="false">IF(Data_Clean!P3516="","",Assumptions!$B$15*0.5^(Data_Clean!P3516/Assumptions!$B$20))</f>
        <v>20.7286931995166</v>
      </c>
      <c r="L3516" s="16" t="n">
        <f aca="false">Assumptions!$B$16*MIN(1,LN(1+Data_Clean!Q3516)/LN(1+Assumptions!$B$21))</f>
        <v>17.0747430409834</v>
      </c>
      <c r="M3516" s="16" t="n">
        <f aca="false">Assumptions!$B$17*(0.6*MIN(1,Data_Clean!R3516/Assumptions!$B$22)+0.4*IF(Data_Clean!S3516="",0,Data_Clean!S3516))</f>
        <v>8.538</v>
      </c>
      <c r="N3516" s="16" t="n">
        <f aca="false">Assumptions!$B$18*MIN(1,(Data_Clean!F3516-1)/Assumptions!$B$23)</f>
        <v>10</v>
      </c>
      <c r="O3516" s="16" t="n">
        <f aca="false">Assumptions!$B$19*(0.4*IF(Data_Clean!E3516="",0,MIN(1,Data_Clean!E3516/12/Assumptions!$B$24))+0.35*IF(Data_Clean!D3516="Y",1,0)+0.25*(1-MIN(Data_Clean!T3516,3)/3))/IF(Data_Clean!E3516="",0.6,1)</f>
        <v>12.35</v>
      </c>
      <c r="P3516" s="16" t="n">
        <f aca="false">SUM(K3516:O3516)/(Assumptions!$D$5-IF(K3516="",Assumptions!$B$15,0))*100</f>
        <v>68.6914362405001</v>
      </c>
      <c r="Q3516" s="7" t="str">
        <f aca="false">IF(J3516&gt;=Assumptions!$B$26,"High",IF(J3516&gt;=Assumptions!$B$27,"Mid","Low"))</f>
        <v>Mid</v>
      </c>
      <c r="R3516" s="7" t="str">
        <f aca="false">IF(P3516&gt;=Assumptions!$B$28,"High",IF(P3516&gt;=Assumptions!$B$29,"Mid","Low"))</f>
        <v>Mid</v>
      </c>
      <c r="S3516" s="7" t="str">
        <f aca="false">INDEX(Assumptions!$B$33:$B$41,MATCH(Q3516&amp;"|"&amp;R3516,Assumptions!$A$33:$A$41,0))</f>
        <v>Established Core</v>
      </c>
      <c r="T3516" s="7" t="n">
        <f aca="false">IF(ISNUMBER(Data_Clean!V3516),J3516*Data_Clean!V3516,0)</f>
        <v>11.11381827</v>
      </c>
    </row>
    <row r="3517" customFormat="false" ht="15" hidden="false" customHeight="false" outlineLevel="0" collapsed="false">
      <c r="A3517" s="15" t="str">
        <f aca="false">Data_Clean!A3517</f>
        <v>CX103513</v>
      </c>
      <c r="B3517" s="14" t="n">
        <f aca="false">Data_Clean!G3517*Assumptions!$B$5</f>
        <v>193.86525</v>
      </c>
      <c r="C3517" s="14" t="n">
        <f aca="false">IF(Data_Clean!H3517="",0,Data_Clean!H3517)*Assumptions!$B$6</f>
        <v>188.58336</v>
      </c>
      <c r="D3517" s="14" t="n">
        <f aca="false">Data_Clean!I3517*Assumptions!$B$7</f>
        <v>0</v>
      </c>
      <c r="E3517" s="14" t="n">
        <f aca="false">Data_Clean!J3517*Assumptions!$B$8</f>
        <v>0</v>
      </c>
      <c r="F3517" s="14" t="n">
        <f aca="false">Data_Clean!K3517*Assumptions!$B$9</f>
        <v>0</v>
      </c>
      <c r="G3517" s="14" t="n">
        <f aca="false">Data_Clean!L3517*Assumptions!$B$10</f>
        <v>0</v>
      </c>
      <c r="H3517" s="14" t="n">
        <f aca="false">IF(OR(Data_Clean!M3517="",Data_Clean!N3517=""),0,Data_Clean!M3517*Data_Clean!N3517/100)*Assumptions!$B$13*Assumptions!$B$11</f>
        <v>325.068</v>
      </c>
      <c r="I3517" s="14" t="n">
        <f aca="false">Data_Clean!O3517*4*Assumptions!$B$12</f>
        <v>7.12944</v>
      </c>
      <c r="J3517" s="14" t="n">
        <f aca="false">SUM(B3517:I3517)</f>
        <v>714.64605</v>
      </c>
      <c r="K3517" s="16" t="n">
        <f aca="false">IF(Data_Clean!P3517="","",Assumptions!$B$15*0.5^(Data_Clean!P3517/Assumptions!$B$20))</f>
        <v>25.5200148285257</v>
      </c>
      <c r="L3517" s="16" t="n">
        <f aca="false">Assumptions!$B$16*MIN(1,LN(1+Data_Clean!Q3517)/LN(1+Assumptions!$B$21))</f>
        <v>9.16313819982653</v>
      </c>
      <c r="M3517" s="16" t="n">
        <f aca="false">Assumptions!$B$17*(0.6*MIN(1,Data_Clean!R3517/Assumptions!$B$22)+0.4*IF(Data_Clean!S3517="",0,Data_Clean!S3517))</f>
        <v>2.364</v>
      </c>
      <c r="N3517" s="16" t="n">
        <f aca="false">Assumptions!$B$18*MIN(1,(Data_Clean!F3517-1)/Assumptions!$B$23)</f>
        <v>10</v>
      </c>
      <c r="O3517" s="16" t="n">
        <f aca="false">Assumptions!$B$19*(0.4*IF(Data_Clean!E3517="",0,MIN(1,Data_Clean!E3517/12/Assumptions!$B$24))+0.35*IF(Data_Clean!D3517="Y",1,0)+0.25*(1-MIN(Data_Clean!T3517,3)/3))/IF(Data_Clean!E3517="",0.6,1)</f>
        <v>6</v>
      </c>
      <c r="P3517" s="16" t="n">
        <f aca="false">SUM(K3517:O3517)/(Assumptions!$D$5-IF(K3517="",Assumptions!$B$15,0))*100</f>
        <v>53.0471530283522</v>
      </c>
      <c r="Q3517" s="7" t="str">
        <f aca="false">IF(J3517&gt;=Assumptions!$B$26,"High",IF(J3517&gt;=Assumptions!$B$27,"Mid","Low"))</f>
        <v>Mid</v>
      </c>
      <c r="R3517" s="7" t="str">
        <f aca="false">IF(P3517&gt;=Assumptions!$B$28,"High",IF(P3517&gt;=Assumptions!$B$29,"Mid","Low"))</f>
        <v>Mid</v>
      </c>
      <c r="S3517" s="7" t="str">
        <f aca="false">INDEX(Assumptions!$B$33:$B$41,MATCH(Q3517&amp;"|"&amp;R3517,Assumptions!$A$33:$A$41,0))</f>
        <v>Established Core</v>
      </c>
      <c r="T3517" s="7" t="n">
        <f aca="false">IF(ISNUMBER(Data_Clean!V3517),J3517*Data_Clean!V3517,0)</f>
        <v>317.3028462</v>
      </c>
    </row>
    <row r="3518" customFormat="false" ht="15" hidden="false" customHeight="false" outlineLevel="0" collapsed="false">
      <c r="A3518" s="15" t="str">
        <f aca="false">Data_Clean!A3518</f>
        <v>CX103514</v>
      </c>
      <c r="B3518" s="14" t="n">
        <f aca="false">Data_Clean!G3518*Assumptions!$B$5</f>
        <v>163.25325</v>
      </c>
      <c r="C3518" s="14" t="n">
        <f aca="false">IF(Data_Clean!H3518="",0,Data_Clean!H3518)*Assumptions!$B$6</f>
        <v>3213.82248</v>
      </c>
      <c r="D3518" s="14" t="n">
        <f aca="false">Data_Clean!I3518*Assumptions!$B$7</f>
        <v>0</v>
      </c>
      <c r="E3518" s="14" t="n">
        <f aca="false">Data_Clean!J3518*Assumptions!$B$8</f>
        <v>0</v>
      </c>
      <c r="F3518" s="14" t="n">
        <f aca="false">Data_Clean!K3518*Assumptions!$B$9</f>
        <v>3326.4</v>
      </c>
      <c r="G3518" s="14" t="n">
        <f aca="false">Data_Clean!L3518*Assumptions!$B$10</f>
        <v>1156.05</v>
      </c>
      <c r="H3518" s="14" t="n">
        <f aca="false">IF(OR(Data_Clean!M3518="",Data_Clean!N3518=""),0,Data_Clean!M3518*Data_Clean!N3518/100)*Assumptions!$B$13*Assumptions!$B$11</f>
        <v>1150.2</v>
      </c>
      <c r="I3518" s="14" t="n">
        <f aca="false">Data_Clean!O3518*4*Assumptions!$B$12</f>
        <v>47.9952</v>
      </c>
      <c r="J3518" s="14" t="n">
        <f aca="false">SUM(B3518:I3518)</f>
        <v>9057.72093</v>
      </c>
      <c r="K3518" s="16" t="n">
        <f aca="false">IF(Data_Clean!P3518="","",Assumptions!$B$15*0.5^(Data_Clean!P3518/Assumptions!$B$20))</f>
        <v>15</v>
      </c>
      <c r="L3518" s="16" t="n">
        <f aca="false">Assumptions!$B$16*MIN(1,LN(1+Data_Clean!Q3518)/LN(1+Assumptions!$B$21))</f>
        <v>14.9444347261843</v>
      </c>
      <c r="M3518" s="16" t="n">
        <f aca="false">Assumptions!$B$17*(0.6*MIN(1,Data_Clean!R3518/Assumptions!$B$22)+0.4*IF(Data_Clean!S3518="",0,Data_Clean!S3518))</f>
        <v>2.316</v>
      </c>
      <c r="N3518" s="16" t="n">
        <f aca="false">Assumptions!$B$18*MIN(1,(Data_Clean!F3518-1)/Assumptions!$B$23)</f>
        <v>20</v>
      </c>
      <c r="O3518" s="16" t="n">
        <f aca="false">Assumptions!$B$19*(0.4*IF(Data_Clean!E3518="",0,MIN(1,Data_Clean!E3518/12/Assumptions!$B$24))+0.35*IF(Data_Clean!D3518="Y",1,0)+0.25*(1-MIN(Data_Clean!T3518,3)/3))/IF(Data_Clean!E3518="",0.6,1)</f>
        <v>9.75</v>
      </c>
      <c r="P3518" s="16" t="n">
        <f aca="false">SUM(K3518:O3518)/(Assumptions!$D$5-IF(K3518="",Assumptions!$B$15,0))*100</f>
        <v>62.0104347261843</v>
      </c>
      <c r="Q3518" s="7" t="str">
        <f aca="false">IF(J3518&gt;=Assumptions!$B$26,"High",IF(J3518&gt;=Assumptions!$B$27,"Mid","Low"))</f>
        <v>High</v>
      </c>
      <c r="R3518" s="7" t="str">
        <f aca="false">IF(P3518&gt;=Assumptions!$B$28,"High",IF(P3518&gt;=Assumptions!$B$29,"Mid","Low"))</f>
        <v>Mid</v>
      </c>
      <c r="S3518" s="7" t="str">
        <f aca="false">INDEX(Assumptions!$B$33:$B$41,MATCH(Q3518&amp;"|"&amp;R3518,Assumptions!$A$33:$A$41,0))</f>
        <v>Established Core</v>
      </c>
      <c r="T3518" s="7" t="n">
        <f aca="false">IF(ISNUMBER(Data_Clean!V3518),J3518*Data_Clean!V3518,0)</f>
        <v>568.824874404</v>
      </c>
    </row>
    <row r="3519" customFormat="false" ht="15" hidden="false" customHeight="false" outlineLevel="0" collapsed="false">
      <c r="A3519" s="15" t="str">
        <f aca="false">Data_Clean!A3519</f>
        <v>CX103515</v>
      </c>
      <c r="B3519" s="14" t="n">
        <f aca="false">Data_Clean!G3519*Assumptions!$B$5</f>
        <v>75.72225</v>
      </c>
      <c r="C3519" s="14" t="n">
        <f aca="false">IF(Data_Clean!H3519="",0,Data_Clean!H3519)*Assumptions!$B$6</f>
        <v>0</v>
      </c>
      <c r="D3519" s="14" t="n">
        <f aca="false">Data_Clean!I3519*Assumptions!$B$7</f>
        <v>0</v>
      </c>
      <c r="E3519" s="14" t="n">
        <f aca="false">Data_Clean!J3519*Assumptions!$B$8</f>
        <v>0</v>
      </c>
      <c r="F3519" s="14" t="n">
        <f aca="false">Data_Clean!K3519*Assumptions!$B$9</f>
        <v>2349.6</v>
      </c>
      <c r="G3519" s="14" t="n">
        <f aca="false">Data_Clean!L3519*Assumptions!$B$10</f>
        <v>0</v>
      </c>
      <c r="H3519" s="14" t="n">
        <f aca="false">IF(OR(Data_Clean!M3519="",Data_Clean!N3519=""),0,Data_Clean!M3519*Data_Clean!N3519/100)*Assumptions!$B$13*Assumptions!$B$11</f>
        <v>0</v>
      </c>
      <c r="I3519" s="14" t="n">
        <f aca="false">Data_Clean!O3519*4*Assumptions!$B$12</f>
        <v>0</v>
      </c>
      <c r="J3519" s="14" t="n">
        <f aca="false">SUM(B3519:I3519)</f>
        <v>2425.32225</v>
      </c>
      <c r="K3519" s="16" t="n">
        <f aca="false">IF(Data_Clean!P3519="","",Assumptions!$B$15*0.5^(Data_Clean!P3519/Assumptions!$B$20))</f>
        <v>12.4685684421418</v>
      </c>
      <c r="L3519" s="16" t="n">
        <f aca="false">Assumptions!$B$16*MIN(1,LN(1+Data_Clean!Q3519)/LN(1+Assumptions!$B$21))</f>
        <v>11.8154173628685</v>
      </c>
      <c r="M3519" s="16" t="n">
        <f aca="false">Assumptions!$B$17*(0.6*MIN(1,Data_Clean!R3519/Assumptions!$B$22)+0.4*IF(Data_Clean!S3519="",0,Data_Clean!S3519))</f>
        <v>12.75</v>
      </c>
      <c r="N3519" s="16" t="n">
        <f aca="false">Assumptions!$B$18*MIN(1,(Data_Clean!F3519-1)/Assumptions!$B$23)</f>
        <v>5</v>
      </c>
      <c r="O3519" s="16" t="n">
        <f aca="false">Assumptions!$B$19*(0.4*IF(Data_Clean!E3519="",0,MIN(1,Data_Clean!E3519/12/Assumptions!$B$24))+0.35*IF(Data_Clean!D3519="Y",1,0)+0.25*(1-MIN(Data_Clean!T3519,3)/3))/IF(Data_Clean!E3519="",0.6,1)</f>
        <v>3.9</v>
      </c>
      <c r="P3519" s="16" t="n">
        <f aca="false">SUM(K3519:O3519)/(Assumptions!$D$5-IF(K3519="",Assumptions!$B$15,0))*100</f>
        <v>45.9339858050103</v>
      </c>
      <c r="Q3519" s="7" t="str">
        <f aca="false">IF(J3519&gt;=Assumptions!$B$26,"High",IF(J3519&gt;=Assumptions!$B$27,"Mid","Low"))</f>
        <v>High</v>
      </c>
      <c r="R3519" s="7" t="str">
        <f aca="false">IF(P3519&gt;=Assumptions!$B$28,"High",IF(P3519&gt;=Assumptions!$B$29,"Mid","Low"))</f>
        <v>Low</v>
      </c>
      <c r="S3519" s="7" t="str">
        <f aca="false">INDEX(Assumptions!$B$33:$B$41,MATCH(Q3519&amp;"|"&amp;R3519,Assumptions!$A$33:$A$41,0))</f>
        <v>Affluent Drifters</v>
      </c>
      <c r="T3519" s="7" t="n">
        <f aca="false">IF(ISNUMBER(Data_Clean!V3519),J3519*Data_Clean!V3519,0)</f>
        <v>509.560204725</v>
      </c>
    </row>
    <row r="3520" customFormat="false" ht="15" hidden="false" customHeight="false" outlineLevel="0" collapsed="false">
      <c r="A3520" s="15" t="str">
        <f aca="false">Data_Clean!A3520</f>
        <v>CX103516</v>
      </c>
      <c r="B3520" s="14" t="n">
        <f aca="false">Data_Clean!G3520*Assumptions!$B$5</f>
        <v>175.49025</v>
      </c>
      <c r="C3520" s="14" t="n">
        <f aca="false">IF(Data_Clean!H3520="",0,Data_Clean!H3520)*Assumptions!$B$6</f>
        <v>261.86748</v>
      </c>
      <c r="D3520" s="14" t="n">
        <f aca="false">Data_Clean!I3520*Assumptions!$B$7</f>
        <v>0</v>
      </c>
      <c r="E3520" s="14" t="n">
        <f aca="false">Data_Clean!J3520*Assumptions!$B$8</f>
        <v>351.824325</v>
      </c>
      <c r="F3520" s="14" t="n">
        <f aca="false">Data_Clean!K3520*Assumptions!$B$9</f>
        <v>0</v>
      </c>
      <c r="G3520" s="14" t="n">
        <f aca="false">Data_Clean!L3520*Assumptions!$B$10</f>
        <v>0</v>
      </c>
      <c r="H3520" s="14" t="n">
        <f aca="false">IF(OR(Data_Clean!M3520="",Data_Clean!N3520=""),0,Data_Clean!M3520*Data_Clean!N3520/100)*Assumptions!$B$13*Assumptions!$B$11</f>
        <v>0</v>
      </c>
      <c r="I3520" s="14" t="n">
        <f aca="false">Data_Clean!O3520*4*Assumptions!$B$12</f>
        <v>0</v>
      </c>
      <c r="J3520" s="14" t="n">
        <f aca="false">SUM(B3520:I3520)</f>
        <v>789.182055</v>
      </c>
      <c r="K3520" s="16" t="n">
        <f aca="false">IF(Data_Clean!P3520="","",Assumptions!$B$15*0.5^(Data_Clean!P3520/Assumptions!$B$20))</f>
        <v>26.7269615442102</v>
      </c>
      <c r="L3520" s="16" t="n">
        <f aca="false">Assumptions!$B$16*MIN(1,LN(1+Data_Clean!Q3520)/LN(1+Assumptions!$B$21))</f>
        <v>14.8269530442849</v>
      </c>
      <c r="M3520" s="16" t="n">
        <f aca="false">Assumptions!$B$17*(0.6*MIN(1,Data_Clean!R3520/Assumptions!$B$22)+0.4*IF(Data_Clean!S3520="",0,Data_Clean!S3520))</f>
        <v>13.41</v>
      </c>
      <c r="N3520" s="16" t="n">
        <f aca="false">Assumptions!$B$18*MIN(1,(Data_Clean!F3520-1)/Assumptions!$B$23)</f>
        <v>10</v>
      </c>
      <c r="O3520" s="16" t="n">
        <f aca="false">Assumptions!$B$19*(0.4*IF(Data_Clean!E3520="",0,MIN(1,Data_Clean!E3520/12/Assumptions!$B$24))+0.35*IF(Data_Clean!D3520="Y",1,0)+0.25*(1-MIN(Data_Clean!T3520,3)/3))/IF(Data_Clean!E3520="",0.6,1)</f>
        <v>15</v>
      </c>
      <c r="P3520" s="16" t="n">
        <f aca="false">SUM(K3520:O3520)/(Assumptions!$D$5-IF(K3520="",Assumptions!$B$15,0))*100</f>
        <v>79.9639145884951</v>
      </c>
      <c r="Q3520" s="7" t="str">
        <f aca="false">IF(J3520&gt;=Assumptions!$B$26,"High",IF(J3520&gt;=Assumptions!$B$27,"Mid","Low"))</f>
        <v>Mid</v>
      </c>
      <c r="R3520" s="7" t="str">
        <f aca="false">IF(P3520&gt;=Assumptions!$B$28,"High",IF(P3520&gt;=Assumptions!$B$29,"Mid","Low"))</f>
        <v>High</v>
      </c>
      <c r="S3520" s="7" t="str">
        <f aca="false">INDEX(Assumptions!$B$33:$B$41,MATCH(Q3520&amp;"|"&amp;R3520,Assumptions!$A$33:$A$41,0))</f>
        <v>Engaged Builders</v>
      </c>
      <c r="T3520" s="7" t="n">
        <f aca="false">IF(ISNUMBER(Data_Clean!V3520),J3520*Data_Clean!V3520,0)</f>
        <v>13.8106859625</v>
      </c>
    </row>
    <row r="3521" customFormat="false" ht="15" hidden="false" customHeight="false" outlineLevel="0" collapsed="false">
      <c r="A3521" s="15" t="str">
        <f aca="false">Data_Clean!A3521</f>
        <v>CX103517</v>
      </c>
      <c r="B3521" s="14" t="n">
        <f aca="false">Data_Clean!G3521*Assumptions!$B$5</f>
        <v>215.00575</v>
      </c>
      <c r="C3521" s="14" t="n">
        <f aca="false">IF(Data_Clean!H3521="",0,Data_Clean!H3521)*Assumptions!$B$6</f>
        <v>0</v>
      </c>
      <c r="D3521" s="14" t="n">
        <f aca="false">Data_Clean!I3521*Assumptions!$B$7</f>
        <v>0</v>
      </c>
      <c r="E3521" s="14" t="n">
        <f aca="false">Data_Clean!J3521*Assumptions!$B$8</f>
        <v>0</v>
      </c>
      <c r="F3521" s="14" t="n">
        <f aca="false">Data_Clean!K3521*Assumptions!$B$9</f>
        <v>0</v>
      </c>
      <c r="G3521" s="14" t="n">
        <f aca="false">Data_Clean!L3521*Assumptions!$B$10</f>
        <v>0</v>
      </c>
      <c r="H3521" s="14" t="n">
        <f aca="false">IF(OR(Data_Clean!M3521="",Data_Clean!N3521=""),0,Data_Clean!M3521*Data_Clean!N3521/100)*Assumptions!$B$13*Assumptions!$B$11</f>
        <v>137.214</v>
      </c>
      <c r="I3521" s="14" t="n">
        <f aca="false">Data_Clean!O3521*4*Assumptions!$B$12</f>
        <v>66.576</v>
      </c>
      <c r="J3521" s="14" t="n">
        <f aca="false">SUM(B3521:I3521)</f>
        <v>418.79575</v>
      </c>
      <c r="K3521" s="16" t="n">
        <f aca="false">IF(Data_Clean!P3521="","",Assumptions!$B$15*0.5^(Data_Clean!P3521/Assumptions!$B$20))</f>
        <v>26.1165168988837</v>
      </c>
      <c r="L3521" s="16" t="n">
        <f aca="false">Assumptions!$B$16*MIN(1,LN(1+Data_Clean!Q3521)/LN(1+Assumptions!$B$21))</f>
        <v>15.2782387441559</v>
      </c>
      <c r="M3521" s="16" t="n">
        <f aca="false">Assumptions!$B$17*(0.6*MIN(1,Data_Clean!R3521/Assumptions!$B$22)+0.4*IF(Data_Clean!S3521="",0,Data_Clean!S3521))</f>
        <v>14.196</v>
      </c>
      <c r="N3521" s="16" t="n">
        <f aca="false">Assumptions!$B$18*MIN(1,(Data_Clean!F3521-1)/Assumptions!$B$23)</f>
        <v>5</v>
      </c>
      <c r="O3521" s="16" t="n">
        <f aca="false">Assumptions!$B$19*(0.4*IF(Data_Clean!E3521="",0,MIN(1,Data_Clean!E3521/12/Assumptions!$B$24))+0.35*IF(Data_Clean!D3521="Y",1,0)+0.25*(1-MIN(Data_Clean!T3521,3)/3))/IF(Data_Clean!E3521="",0.6,1)</f>
        <v>9.25</v>
      </c>
      <c r="P3521" s="16" t="n">
        <f aca="false">SUM(K3521:O3521)/(Assumptions!$D$5-IF(K3521="",Assumptions!$B$15,0))*100</f>
        <v>69.8407556430397</v>
      </c>
      <c r="Q3521" s="7" t="str">
        <f aca="false">IF(J3521&gt;=Assumptions!$B$26,"High",IF(J3521&gt;=Assumptions!$B$27,"Mid","Low"))</f>
        <v>Mid</v>
      </c>
      <c r="R3521" s="7" t="str">
        <f aca="false">IF(P3521&gt;=Assumptions!$B$28,"High",IF(P3521&gt;=Assumptions!$B$29,"Mid","Low"))</f>
        <v>Mid</v>
      </c>
      <c r="S3521" s="7" t="str">
        <f aca="false">INDEX(Assumptions!$B$33:$B$41,MATCH(Q3521&amp;"|"&amp;R3521,Assumptions!$A$33:$A$41,0))</f>
        <v>Established Core</v>
      </c>
      <c r="T3521" s="7" t="n">
        <f aca="false">IF(ISNUMBER(Data_Clean!V3521),J3521*Data_Clean!V3521,0)</f>
        <v>16.5843117</v>
      </c>
    </row>
    <row r="3522" customFormat="false" ht="15" hidden="false" customHeight="false" outlineLevel="0" collapsed="false">
      <c r="A3522" s="15" t="str">
        <f aca="false">Data_Clean!A3522</f>
        <v>CX103518</v>
      </c>
      <c r="B3522" s="14" t="n">
        <f aca="false">Data_Clean!G3522*Assumptions!$B$5</f>
        <v>38.782</v>
      </c>
      <c r="C3522" s="14" t="n">
        <f aca="false">IF(Data_Clean!H3522="",0,Data_Clean!H3522)*Assumptions!$B$6</f>
        <v>50.09004</v>
      </c>
      <c r="D3522" s="14" t="n">
        <f aca="false">Data_Clean!I3522*Assumptions!$B$7</f>
        <v>0</v>
      </c>
      <c r="E3522" s="14" t="n">
        <f aca="false">Data_Clean!J3522*Assumptions!$B$8</f>
        <v>0</v>
      </c>
      <c r="F3522" s="14" t="n">
        <f aca="false">Data_Clean!K3522*Assumptions!$B$9</f>
        <v>1152.8</v>
      </c>
      <c r="G3522" s="14" t="n">
        <f aca="false">Data_Clean!L3522*Assumptions!$B$10</f>
        <v>0</v>
      </c>
      <c r="H3522" s="14" t="n">
        <f aca="false">IF(OR(Data_Clean!M3522="",Data_Clean!N3522=""),0,Data_Clean!M3522*Data_Clean!N3522/100)*Assumptions!$B$13*Assumptions!$B$11</f>
        <v>250.482</v>
      </c>
      <c r="I3522" s="14" t="n">
        <f aca="false">Data_Clean!O3522*4*Assumptions!$B$12</f>
        <v>0</v>
      </c>
      <c r="J3522" s="14" t="n">
        <f aca="false">SUM(B3522:I3522)</f>
        <v>1492.15404</v>
      </c>
      <c r="K3522" s="16" t="n">
        <f aca="false">IF(Data_Clean!P3522="","",Assumptions!$B$15*0.5^(Data_Clean!P3522/Assumptions!$B$20))</f>
        <v>2.841968562207</v>
      </c>
      <c r="L3522" s="16" t="n">
        <f aca="false">Assumptions!$B$16*MIN(1,LN(1+Data_Clean!Q3522)/LN(1+Assumptions!$B$21))</f>
        <v>0</v>
      </c>
      <c r="M3522" s="16" t="n">
        <f aca="false">Assumptions!$B$17*(0.6*MIN(1,Data_Clean!R3522/Assumptions!$B$22)+0.4*IF(Data_Clean!S3522="",0,Data_Clean!S3522))</f>
        <v>0</v>
      </c>
      <c r="N3522" s="16" t="n">
        <f aca="false">Assumptions!$B$18*MIN(1,(Data_Clean!F3522-1)/Assumptions!$B$23)</f>
        <v>15</v>
      </c>
      <c r="O3522" s="16" t="n">
        <f aca="false">Assumptions!$B$19*(0.4*IF(Data_Clean!E3522="",0,MIN(1,Data_Clean!E3522/12/Assumptions!$B$24))+0.35*IF(Data_Clean!D3522="Y",1,0)+0.25*(1-MIN(Data_Clean!T3522,3)/3))/IF(Data_Clean!E3522="",0.6,1)</f>
        <v>7</v>
      </c>
      <c r="P3522" s="16" t="n">
        <f aca="false">SUM(K3522:O3522)/(Assumptions!$D$5-IF(K3522="",Assumptions!$B$15,0))*100</f>
        <v>24.841968562207</v>
      </c>
      <c r="Q3522" s="7" t="str">
        <f aca="false">IF(J3522&gt;=Assumptions!$B$26,"High",IF(J3522&gt;=Assumptions!$B$27,"Mid","Low"))</f>
        <v>Mid</v>
      </c>
      <c r="R3522" s="7" t="str">
        <f aca="false">IF(P3522&gt;=Assumptions!$B$28,"High",IF(P3522&gt;=Assumptions!$B$29,"Mid","Low"))</f>
        <v>Low</v>
      </c>
      <c r="S3522" s="7" t="str">
        <f aca="false">INDEX(Assumptions!$B$33:$B$41,MATCH(Q3522&amp;"|"&amp;R3522,Assumptions!$A$33:$A$41,0))</f>
        <v>Light Touch</v>
      </c>
      <c r="T3522" s="7" t="n">
        <f aca="false">IF(ISNUMBER(Data_Clean!V3522),J3522*Data_Clean!V3522,0)</f>
        <v>304.697854968</v>
      </c>
    </row>
    <row r="3523" customFormat="false" ht="15" hidden="false" customHeight="false" outlineLevel="0" collapsed="false">
      <c r="A3523" s="15" t="str">
        <f aca="false">Data_Clean!A3523</f>
        <v>CX103519</v>
      </c>
      <c r="B3523" s="14" t="n">
        <f aca="false">Data_Clean!G3523*Assumptions!$B$5</f>
        <v>42.35075</v>
      </c>
      <c r="C3523" s="14" t="n">
        <f aca="false">IF(Data_Clean!H3523="",0,Data_Clean!H3523)*Assumptions!$B$6</f>
        <v>1738.19988</v>
      </c>
      <c r="D3523" s="14" t="n">
        <f aca="false">Data_Clean!I3523*Assumptions!$B$7</f>
        <v>0</v>
      </c>
      <c r="E3523" s="14" t="n">
        <f aca="false">Data_Clean!J3523*Assumptions!$B$8</f>
        <v>269.564925</v>
      </c>
      <c r="F3523" s="14" t="n">
        <f aca="false">Data_Clean!K3523*Assumptions!$B$9</f>
        <v>4345</v>
      </c>
      <c r="G3523" s="14" t="n">
        <f aca="false">Data_Clean!L3523*Assumptions!$B$10</f>
        <v>1117.35</v>
      </c>
      <c r="H3523" s="14" t="n">
        <f aca="false">IF(OR(Data_Clean!M3523="",Data_Clean!N3523=""),0,Data_Clean!M3523*Data_Clean!N3523/100)*Assumptions!$B$13*Assumptions!$B$11</f>
        <v>0</v>
      </c>
      <c r="I3523" s="14" t="n">
        <f aca="false">Data_Clean!O3523*4*Assumptions!$B$12</f>
        <v>0</v>
      </c>
      <c r="J3523" s="14" t="n">
        <f aca="false">SUM(B3523:I3523)</f>
        <v>7512.465555</v>
      </c>
      <c r="K3523" s="16" t="n">
        <f aca="false">IF(Data_Clean!P3523="","",Assumptions!$B$15*0.5^(Data_Clean!P3523/Assumptions!$B$20))</f>
        <v>26.7269615442102</v>
      </c>
      <c r="L3523" s="16" t="n">
        <f aca="false">Assumptions!$B$16*MIN(1,LN(1+Data_Clean!Q3523)/LN(1+Assumptions!$B$21))</f>
        <v>12.2792642888455</v>
      </c>
      <c r="M3523" s="16" t="n">
        <f aca="false">Assumptions!$B$17*(0.6*MIN(1,Data_Clean!R3523/Assumptions!$B$22)+0.4*IF(Data_Clean!S3523="",0,Data_Clean!S3523))</f>
        <v>10.146</v>
      </c>
      <c r="N3523" s="16" t="n">
        <f aca="false">Assumptions!$B$18*MIN(1,(Data_Clean!F3523-1)/Assumptions!$B$23)</f>
        <v>20</v>
      </c>
      <c r="O3523" s="16" t="n">
        <f aca="false">Assumptions!$B$19*(0.4*IF(Data_Clean!E3523="",0,MIN(1,Data_Clean!E3523/12/Assumptions!$B$24))+0.35*IF(Data_Clean!D3523="Y",1,0)+0.25*(1-MIN(Data_Clean!T3523,3)/3))/IF(Data_Clean!E3523="",0.6,1)</f>
        <v>3.8</v>
      </c>
      <c r="P3523" s="16" t="n">
        <f aca="false">SUM(K3523:O3523)/(Assumptions!$D$5-IF(K3523="",Assumptions!$B$15,0))*100</f>
        <v>72.9522258330557</v>
      </c>
      <c r="Q3523" s="7" t="str">
        <f aca="false">IF(J3523&gt;=Assumptions!$B$26,"High",IF(J3523&gt;=Assumptions!$B$27,"Mid","Low"))</f>
        <v>High</v>
      </c>
      <c r="R3523" s="7" t="str">
        <f aca="false">IF(P3523&gt;=Assumptions!$B$28,"High",IF(P3523&gt;=Assumptions!$B$29,"Mid","Low"))</f>
        <v>High</v>
      </c>
      <c r="S3523" s="7" t="str">
        <f aca="false">INDEX(Assumptions!$B$33:$B$41,MATCH(Q3523&amp;"|"&amp;R3523,Assumptions!$A$33:$A$41,0))</f>
        <v>Premier Advocates</v>
      </c>
      <c r="T3523" s="7" t="n">
        <f aca="false">IF(ISNUMBER(Data_Clean!V3523),J3523*Data_Clean!V3523,0)</f>
        <v>700.9130362815</v>
      </c>
    </row>
    <row r="3524" customFormat="false" ht="15" hidden="false" customHeight="false" outlineLevel="0" collapsed="false">
      <c r="A3524" s="15" t="str">
        <f aca="false">Data_Clean!A3524</f>
        <v>CX103520</v>
      </c>
      <c r="B3524" s="14" t="n">
        <f aca="false">Data_Clean!G3524*Assumptions!$B$5</f>
        <v>88.02</v>
      </c>
      <c r="C3524" s="14" t="n">
        <f aca="false">IF(Data_Clean!H3524="",0,Data_Clean!H3524)*Assumptions!$B$6</f>
        <v>576.04908</v>
      </c>
      <c r="D3524" s="14" t="n">
        <f aca="false">Data_Clean!I3524*Assumptions!$B$7</f>
        <v>0</v>
      </c>
      <c r="E3524" s="14" t="n">
        <f aca="false">Data_Clean!J3524*Assumptions!$B$8</f>
        <v>0</v>
      </c>
      <c r="F3524" s="14" t="n">
        <f aca="false">Data_Clean!K3524*Assumptions!$B$9</f>
        <v>0</v>
      </c>
      <c r="G3524" s="14" t="n">
        <f aca="false">Data_Clean!L3524*Assumptions!$B$10</f>
        <v>0</v>
      </c>
      <c r="H3524" s="14" t="n">
        <f aca="false">IF(OR(Data_Clean!M3524="",Data_Clean!N3524=""),0,Data_Clean!M3524*Data_Clean!N3524/100)*Assumptions!$B$13*Assumptions!$B$11</f>
        <v>0</v>
      </c>
      <c r="I3524" s="14" t="n">
        <f aca="false">Data_Clean!O3524*4*Assumptions!$B$12</f>
        <v>0</v>
      </c>
      <c r="J3524" s="14" t="n">
        <f aca="false">SUM(B3524:I3524)</f>
        <v>664.06908</v>
      </c>
      <c r="K3524" s="16" t="n">
        <f aca="false">IF(Data_Clean!P3524="","",Assumptions!$B$15*0.5^(Data_Clean!P3524/Assumptions!$B$20))</f>
        <v>26.1165168988837</v>
      </c>
      <c r="L3524" s="16" t="n">
        <f aca="false">Assumptions!$B$16*MIN(1,LN(1+Data_Clean!Q3524)/LN(1+Assumptions!$B$21))</f>
        <v>11.0057238927514</v>
      </c>
      <c r="M3524" s="16" t="n">
        <f aca="false">Assumptions!$B$17*(0.6*MIN(1,Data_Clean!R3524/Assumptions!$B$22)+0.4*IF(Data_Clean!S3524="",0,Data_Clean!S3524))</f>
        <v>8.172</v>
      </c>
      <c r="N3524" s="16" t="n">
        <f aca="false">Assumptions!$B$18*MIN(1,(Data_Clean!F3524-1)/Assumptions!$B$23)</f>
        <v>5</v>
      </c>
      <c r="O3524" s="16" t="n">
        <f aca="false">Assumptions!$B$19*(0.4*IF(Data_Clean!E3524="",0,MIN(1,Data_Clean!E3524/12/Assumptions!$B$24))+0.35*IF(Data_Clean!D3524="Y",1,0)+0.25*(1-MIN(Data_Clean!T3524,3)/3))/IF(Data_Clean!E3524="",0.6,1)</f>
        <v>4.35</v>
      </c>
      <c r="P3524" s="16" t="n">
        <f aca="false">SUM(K3524:O3524)/(Assumptions!$D$5-IF(K3524="",Assumptions!$B$15,0))*100</f>
        <v>54.6442407916351</v>
      </c>
      <c r="Q3524" s="7" t="str">
        <f aca="false">IF(J3524&gt;=Assumptions!$B$26,"High",IF(J3524&gt;=Assumptions!$B$27,"Mid","Low"))</f>
        <v>Mid</v>
      </c>
      <c r="R3524" s="7" t="str">
        <f aca="false">IF(P3524&gt;=Assumptions!$B$28,"High",IF(P3524&gt;=Assumptions!$B$29,"Mid","Low"))</f>
        <v>Mid</v>
      </c>
      <c r="S3524" s="7" t="str">
        <f aca="false">INDEX(Assumptions!$B$33:$B$41,MATCH(Q3524&amp;"|"&amp;R3524,Assumptions!$A$33:$A$41,0))</f>
        <v>Established Core</v>
      </c>
      <c r="T3524" s="7" t="n">
        <f aca="false">IF(ISNUMBER(Data_Clean!V3524),J3524*Data_Clean!V3524,0)</f>
        <v>56.11383726</v>
      </c>
    </row>
    <row r="3525" customFormat="false" ht="15" hidden="false" customHeight="false" outlineLevel="0" collapsed="false">
      <c r="A3525" s="15" t="str">
        <f aca="false">Data_Clean!A3525</f>
        <v>CX103521</v>
      </c>
      <c r="B3525" s="14" t="n">
        <f aca="false">Data_Clean!G3525*Assumptions!$B$5</f>
        <v>16.1485</v>
      </c>
      <c r="C3525" s="14" t="n">
        <f aca="false">IF(Data_Clean!H3525="",0,Data_Clean!H3525)*Assumptions!$B$6</f>
        <v>16.85988</v>
      </c>
      <c r="D3525" s="14" t="n">
        <f aca="false">Data_Clean!I3525*Assumptions!$B$7</f>
        <v>0</v>
      </c>
      <c r="E3525" s="14" t="n">
        <f aca="false">Data_Clean!J3525*Assumptions!$B$8</f>
        <v>0</v>
      </c>
      <c r="F3525" s="14" t="n">
        <f aca="false">Data_Clean!K3525*Assumptions!$B$9</f>
        <v>0</v>
      </c>
      <c r="G3525" s="14" t="n">
        <f aca="false">Data_Clean!L3525*Assumptions!$B$10</f>
        <v>1051.2</v>
      </c>
      <c r="H3525" s="14" t="n">
        <f aca="false">IF(OR(Data_Clean!M3525="",Data_Clean!N3525=""),0,Data_Clean!M3525*Data_Clean!N3525/100)*Assumptions!$B$13*Assumptions!$B$11</f>
        <v>0</v>
      </c>
      <c r="I3525" s="14" t="n">
        <f aca="false">Data_Clean!O3525*4*Assumptions!$B$12</f>
        <v>0</v>
      </c>
      <c r="J3525" s="14" t="n">
        <f aca="false">SUM(B3525:I3525)</f>
        <v>1084.20838</v>
      </c>
      <c r="K3525" s="16" t="n">
        <f aca="false">IF(Data_Clean!P3525="","",Assumptions!$B$15*0.5^(Data_Clean!P3525/Assumptions!$B$20))</f>
        <v>29.3147990530274</v>
      </c>
      <c r="L3525" s="16" t="n">
        <f aca="false">Assumptions!$B$16*MIN(1,LN(1+Data_Clean!Q3525)/LN(1+Assumptions!$B$21))</f>
        <v>9.16313819982653</v>
      </c>
      <c r="M3525" s="16" t="n">
        <f aca="false">Assumptions!$B$17*(0.6*MIN(1,Data_Clean!R3525/Assumptions!$B$22)+0.4*IF(Data_Clean!S3525="",0,Data_Clean!S3525))</f>
        <v>7.734</v>
      </c>
      <c r="N3525" s="16" t="n">
        <f aca="false">Assumptions!$B$18*MIN(1,(Data_Clean!F3525-1)/Assumptions!$B$23)</f>
        <v>15</v>
      </c>
      <c r="O3525" s="16" t="n">
        <f aca="false">Assumptions!$B$19*(0.4*IF(Data_Clean!E3525="",0,MIN(1,Data_Clean!E3525/12/Assumptions!$B$24))+0.35*IF(Data_Clean!D3525="Y",1,0)+0.25*(1-MIN(Data_Clean!T3525,3)/3))/IF(Data_Clean!E3525="",0.6,1)</f>
        <v>9.75</v>
      </c>
      <c r="P3525" s="16" t="n">
        <f aca="false">SUM(K3525:O3525)/(Assumptions!$D$5-IF(K3525="",Assumptions!$B$15,0))*100</f>
        <v>70.9619372528539</v>
      </c>
      <c r="Q3525" s="7" t="str">
        <f aca="false">IF(J3525&gt;=Assumptions!$B$26,"High",IF(J3525&gt;=Assumptions!$B$27,"Mid","Low"))</f>
        <v>Mid</v>
      </c>
      <c r="R3525" s="7" t="str">
        <f aca="false">IF(P3525&gt;=Assumptions!$B$28,"High",IF(P3525&gt;=Assumptions!$B$29,"Mid","Low"))</f>
        <v>High</v>
      </c>
      <c r="S3525" s="7" t="str">
        <f aca="false">INDEX(Assumptions!$B$33:$B$41,MATCH(Q3525&amp;"|"&amp;R3525,Assumptions!$A$33:$A$41,0))</f>
        <v>Engaged Builders</v>
      </c>
      <c r="T3525" s="7" t="n">
        <f aca="false">IF(ISNUMBER(Data_Clean!V3525),J3525*Data_Clean!V3525,0)</f>
        <v>59.08935671</v>
      </c>
    </row>
    <row r="3526" customFormat="false" ht="15" hidden="false" customHeight="false" outlineLevel="0" collapsed="false">
      <c r="A3526" s="15" t="str">
        <f aca="false">Data_Clean!A3526</f>
        <v>CX103522</v>
      </c>
      <c r="B3526" s="14" t="n">
        <f aca="false">Data_Clean!G3526*Assumptions!$B$5</f>
        <v>176.86</v>
      </c>
      <c r="C3526" s="14" t="n">
        <f aca="false">IF(Data_Clean!H3526="",0,Data_Clean!H3526)*Assumptions!$B$6</f>
        <v>972.546</v>
      </c>
      <c r="D3526" s="14" t="n">
        <f aca="false">Data_Clean!I3526*Assumptions!$B$7</f>
        <v>0</v>
      </c>
      <c r="E3526" s="14" t="n">
        <f aca="false">Data_Clean!J3526*Assumptions!$B$8</f>
        <v>1943.88015</v>
      </c>
      <c r="F3526" s="14" t="n">
        <f aca="false">Data_Clean!K3526*Assumptions!$B$9</f>
        <v>5688.1</v>
      </c>
      <c r="G3526" s="14" t="n">
        <f aca="false">Data_Clean!L3526*Assumptions!$B$10</f>
        <v>678.15</v>
      </c>
      <c r="H3526" s="14" t="n">
        <f aca="false">IF(OR(Data_Clean!M3526="",Data_Clean!N3526=""),0,Data_Clean!M3526*Data_Clean!N3526/100)*Assumptions!$B$13*Assumptions!$B$11</f>
        <v>0</v>
      </c>
      <c r="I3526" s="14" t="n">
        <f aca="false">Data_Clean!O3526*4*Assumptions!$B$12</f>
        <v>0</v>
      </c>
      <c r="J3526" s="14" t="n">
        <f aca="false">SUM(B3526:I3526)</f>
        <v>9459.53615</v>
      </c>
      <c r="K3526" s="16" t="n">
        <f aca="false">IF(Data_Clean!P3526="","",Assumptions!$B$15*0.5^(Data_Clean!P3526/Assumptions!$B$20))</f>
        <v>23.811015779523</v>
      </c>
      <c r="L3526" s="16" t="n">
        <f aca="false">Assumptions!$B$16*MIN(1,LN(1+Data_Clean!Q3526)/LN(1+Assumptions!$B$21))</f>
        <v>15.6854227887284</v>
      </c>
      <c r="M3526" s="16" t="n">
        <f aca="false">Assumptions!$B$17*(0.6*MIN(1,Data_Clean!R3526/Assumptions!$B$22)+0.4*IF(Data_Clean!S3526="",0,Data_Clean!S3526))</f>
        <v>10.752</v>
      </c>
      <c r="N3526" s="16" t="n">
        <f aca="false">Assumptions!$B$18*MIN(1,(Data_Clean!F3526-1)/Assumptions!$B$23)</f>
        <v>20</v>
      </c>
      <c r="O3526" s="16" t="n">
        <f aca="false">Assumptions!$B$19*(0.4*IF(Data_Clean!E3526="",0,MIN(1,Data_Clean!E3526/12/Assumptions!$B$24))+0.35*IF(Data_Clean!D3526="Y",1,0)+0.25*(1-MIN(Data_Clean!T3526,3)/3))/IF(Data_Clean!E3526="",0.6,1)</f>
        <v>10.7</v>
      </c>
      <c r="P3526" s="16" t="n">
        <f aca="false">SUM(K3526:O3526)/(Assumptions!$D$5-IF(K3526="",Assumptions!$B$15,0))*100</f>
        <v>80.9484385682514</v>
      </c>
      <c r="Q3526" s="7" t="str">
        <f aca="false">IF(J3526&gt;=Assumptions!$B$26,"High",IF(J3526&gt;=Assumptions!$B$27,"Mid","Low"))</f>
        <v>High</v>
      </c>
      <c r="R3526" s="7" t="str">
        <f aca="false">IF(P3526&gt;=Assumptions!$B$28,"High",IF(P3526&gt;=Assumptions!$B$29,"Mid","Low"))</f>
        <v>High</v>
      </c>
      <c r="S3526" s="7" t="str">
        <f aca="false">INDEX(Assumptions!$B$33:$B$41,MATCH(Q3526&amp;"|"&amp;R3526,Assumptions!$A$33:$A$41,0))</f>
        <v>Premier Advocates</v>
      </c>
      <c r="T3526" s="7" t="n">
        <f aca="false">IF(ISNUMBER(Data_Clean!V3526),J3526*Data_Clean!V3526,0)</f>
        <v>257.29938328</v>
      </c>
    </row>
    <row r="3527" customFormat="false" ht="15" hidden="false" customHeight="false" outlineLevel="0" collapsed="false">
      <c r="A3527" s="15" t="str">
        <f aca="false">Data_Clean!A3527</f>
        <v>CX103523</v>
      </c>
      <c r="B3527" s="14" t="n">
        <f aca="false">Data_Clean!G3527*Assumptions!$B$5</f>
        <v>819.91675</v>
      </c>
      <c r="C3527" s="14" t="n">
        <f aca="false">IF(Data_Clean!H3527="",0,Data_Clean!H3527)*Assumptions!$B$6</f>
        <v>809.53788</v>
      </c>
      <c r="D3527" s="14" t="n">
        <f aca="false">Data_Clean!I3527*Assumptions!$B$7</f>
        <v>0</v>
      </c>
      <c r="E3527" s="14" t="n">
        <f aca="false">Data_Clean!J3527*Assumptions!$B$8</f>
        <v>0</v>
      </c>
      <c r="F3527" s="14" t="n">
        <f aca="false">Data_Clean!K3527*Assumptions!$B$9</f>
        <v>7209.4</v>
      </c>
      <c r="G3527" s="14" t="n">
        <f aca="false">Data_Clean!L3527*Assumptions!$B$10</f>
        <v>0</v>
      </c>
      <c r="H3527" s="14" t="n">
        <f aca="false">IF(OR(Data_Clean!M3527="",Data_Clean!N3527=""),0,Data_Clean!M3527*Data_Clean!N3527/100)*Assumptions!$B$13*Assumptions!$B$11</f>
        <v>490.212</v>
      </c>
      <c r="I3527" s="14" t="n">
        <f aca="false">Data_Clean!O3527*4*Assumptions!$B$12</f>
        <v>305.94336</v>
      </c>
      <c r="J3527" s="14" t="n">
        <f aca="false">SUM(B3527:I3527)</f>
        <v>9635.00999</v>
      </c>
      <c r="K3527" s="16" t="n">
        <f aca="false">IF(Data_Clean!P3527="","",Assumptions!$B$15*0.5^(Data_Clean!P3527/Assumptions!$B$20))</f>
        <v>29.3147990530274</v>
      </c>
      <c r="L3527" s="16" t="n">
        <f aca="false">Assumptions!$B$16*MIN(1,LN(1+Data_Clean!Q3527)/LN(1+Assumptions!$B$21))</f>
        <v>19.4872098355182</v>
      </c>
      <c r="M3527" s="16" t="n">
        <f aca="false">Assumptions!$B$17*(0.6*MIN(1,Data_Clean!R3527/Assumptions!$B$22)+0.4*IF(Data_Clean!S3527="",0,Data_Clean!S3527))</f>
        <v>2.874</v>
      </c>
      <c r="N3527" s="16" t="n">
        <f aca="false">Assumptions!$B$18*MIN(1,(Data_Clean!F3527-1)/Assumptions!$B$23)</f>
        <v>20</v>
      </c>
      <c r="O3527" s="16" t="n">
        <f aca="false">Assumptions!$B$19*(0.4*IF(Data_Clean!E3527="",0,MIN(1,Data_Clean!E3527/12/Assumptions!$B$24))+0.35*IF(Data_Clean!D3527="Y",1,0)+0.25*(1-MIN(Data_Clean!T3527,3)/3))/IF(Data_Clean!E3527="",0.6,1)</f>
        <v>13.75</v>
      </c>
      <c r="P3527" s="16" t="n">
        <f aca="false">SUM(K3527:O3527)/(Assumptions!$D$5-IF(K3527="",Assumptions!$B$15,0))*100</f>
        <v>85.4260088885456</v>
      </c>
      <c r="Q3527" s="7" t="str">
        <f aca="false">IF(J3527&gt;=Assumptions!$B$26,"High",IF(J3527&gt;=Assumptions!$B$27,"Mid","Low"))</f>
        <v>High</v>
      </c>
      <c r="R3527" s="7" t="str">
        <f aca="false">IF(P3527&gt;=Assumptions!$B$28,"High",IF(P3527&gt;=Assumptions!$B$29,"Mid","Low"))</f>
        <v>High</v>
      </c>
      <c r="S3527" s="7" t="str">
        <f aca="false">INDEX(Assumptions!$B$33:$B$41,MATCH(Q3527&amp;"|"&amp;R3527,Assumptions!$A$33:$A$41,0))</f>
        <v>Premier Advocates</v>
      </c>
      <c r="T3527" s="7" t="n">
        <f aca="false">IF(ISNUMBER(Data_Clean!V3527),J3527*Data_Clean!V3527,0)</f>
        <v>189.809696803</v>
      </c>
    </row>
    <row r="3528" customFormat="false" ht="15" hidden="false" customHeight="false" outlineLevel="0" collapsed="false">
      <c r="A3528" s="15" t="str">
        <f aca="false">Data_Clean!A3528</f>
        <v>CX103524</v>
      </c>
      <c r="B3528" s="14" t="n">
        <f aca="false">Data_Clean!G3528*Assumptions!$B$5</f>
        <v>25.06575</v>
      </c>
      <c r="C3528" s="14" t="n">
        <f aca="false">IF(Data_Clean!H3528="",0,Data_Clean!H3528)*Assumptions!$B$6</f>
        <v>118.07652</v>
      </c>
      <c r="D3528" s="14" t="n">
        <f aca="false">Data_Clean!I3528*Assumptions!$B$7</f>
        <v>0</v>
      </c>
      <c r="E3528" s="14" t="n">
        <f aca="false">Data_Clean!J3528*Assumptions!$B$8</f>
        <v>0</v>
      </c>
      <c r="F3528" s="14" t="n">
        <f aca="false">Data_Clean!K3528*Assumptions!$B$9</f>
        <v>0</v>
      </c>
      <c r="G3528" s="14" t="n">
        <f aca="false">Data_Clean!L3528*Assumptions!$B$10</f>
        <v>0</v>
      </c>
      <c r="H3528" s="14" t="n">
        <f aca="false">IF(OR(Data_Clean!M3528="",Data_Clean!N3528=""),0,Data_Clean!M3528*Data_Clean!N3528/100)*Assumptions!$B$13*Assumptions!$B$11</f>
        <v>0</v>
      </c>
      <c r="I3528" s="14" t="n">
        <f aca="false">Data_Clean!O3528*4*Assumptions!$B$12</f>
        <v>0</v>
      </c>
      <c r="J3528" s="14" t="n">
        <f aca="false">SUM(B3528:I3528)</f>
        <v>143.14227</v>
      </c>
      <c r="K3528" s="16" t="n">
        <f aca="false">IF(Data_Clean!P3528="","",Assumptions!$B$15*0.5^(Data_Clean!P3528/Assumptions!$B$20))</f>
        <v>28.6452481173125</v>
      </c>
      <c r="L3528" s="16" t="n">
        <f aca="false">Assumptions!$B$16*MIN(1,LN(1+Data_Clean!Q3528)/LN(1+Assumptions!$B$21))</f>
        <v>11.8154173628685</v>
      </c>
      <c r="M3528" s="16" t="n">
        <f aca="false">Assumptions!$B$17*(0.6*MIN(1,Data_Clean!R3528/Assumptions!$B$22)+0.4*IF(Data_Clean!S3528="",0,Data_Clean!S3528))</f>
        <v>7.38</v>
      </c>
      <c r="N3528" s="16" t="n">
        <f aca="false">Assumptions!$B$18*MIN(1,(Data_Clean!F3528-1)/Assumptions!$B$23)</f>
        <v>5</v>
      </c>
      <c r="O3528" s="16" t="n">
        <f aca="false">Assumptions!$B$19*(0.4*IF(Data_Clean!E3528="",0,MIN(1,Data_Clean!E3528/12/Assumptions!$B$24))+0.35*IF(Data_Clean!D3528="Y",1,0)+0.25*(1-MIN(Data_Clean!T3528,3)/3))/IF(Data_Clean!E3528="",0.6,1)</f>
        <v>15</v>
      </c>
      <c r="P3528" s="16" t="n">
        <f aca="false">SUM(K3528:O3528)/(Assumptions!$D$5-IF(K3528="",Assumptions!$B$15,0))*100</f>
        <v>67.840665480181</v>
      </c>
      <c r="Q3528" s="7" t="str">
        <f aca="false">IF(J3528&gt;=Assumptions!$B$26,"High",IF(J3528&gt;=Assumptions!$B$27,"Mid","Low"))</f>
        <v>Low</v>
      </c>
      <c r="R3528" s="7" t="str">
        <f aca="false">IF(P3528&gt;=Assumptions!$B$28,"High",IF(P3528&gt;=Assumptions!$B$29,"Mid","Low"))</f>
        <v>Mid</v>
      </c>
      <c r="S3528" s="7" t="str">
        <f aca="false">INDEX(Assumptions!$B$33:$B$41,MATCH(Q3528&amp;"|"&amp;R3528,Assumptions!$A$33:$A$41,0))</f>
        <v>Light Touch</v>
      </c>
      <c r="T3528" s="7" t="n">
        <f aca="false">IF(ISNUMBER(Data_Clean!V3528),J3528*Data_Clean!V3528,0)</f>
        <v>2.891473854</v>
      </c>
    </row>
    <row r="3529" customFormat="false" ht="15" hidden="false" customHeight="false" outlineLevel="0" collapsed="false">
      <c r="A3529" s="15" t="str">
        <f aca="false">Data_Clean!A3529</f>
        <v>CX103525</v>
      </c>
      <c r="B3529" s="14" t="n">
        <f aca="false">Data_Clean!G3529*Assumptions!$B$5</f>
        <v>49.594</v>
      </c>
      <c r="C3529" s="14" t="n">
        <f aca="false">IF(Data_Clean!H3529="",0,Data_Clean!H3529)*Assumptions!$B$6</f>
        <v>106.81188</v>
      </c>
      <c r="D3529" s="14" t="n">
        <f aca="false">Data_Clean!I3529*Assumptions!$B$7</f>
        <v>0</v>
      </c>
      <c r="E3529" s="14" t="n">
        <f aca="false">Data_Clean!J3529*Assumptions!$B$8</f>
        <v>0</v>
      </c>
      <c r="F3529" s="14" t="n">
        <f aca="false">Data_Clean!K3529*Assumptions!$B$9</f>
        <v>0</v>
      </c>
      <c r="G3529" s="14" t="n">
        <f aca="false">Data_Clean!L3529*Assumptions!$B$10</f>
        <v>0</v>
      </c>
      <c r="H3529" s="14" t="n">
        <f aca="false">IF(OR(Data_Clean!M3529="",Data_Clean!N3529=""),0,Data_Clean!M3529*Data_Clean!N3529/100)*Assumptions!$B$13*Assumptions!$B$11</f>
        <v>0</v>
      </c>
      <c r="I3529" s="14" t="n">
        <f aca="false">Data_Clean!O3529*4*Assumptions!$B$12</f>
        <v>0</v>
      </c>
      <c r="J3529" s="14" t="n">
        <f aca="false">SUM(B3529:I3529)</f>
        <v>156.40588</v>
      </c>
      <c r="K3529" s="16" t="n">
        <f aca="false">IF(Data_Clean!P3529="","",Assumptions!$B$15*0.5^(Data_Clean!P3529/Assumptions!$B$20))</f>
        <v>28.6452481173125</v>
      </c>
      <c r="L3529" s="16" t="n">
        <f aca="false">Assumptions!$B$16*MIN(1,LN(1+Data_Clean!Q3529)/LN(1+Assumptions!$B$21))</f>
        <v>15.2782387441559</v>
      </c>
      <c r="M3529" s="16" t="n">
        <f aca="false">Assumptions!$B$17*(0.6*MIN(1,Data_Clean!R3529/Assumptions!$B$22)+0.4*IF(Data_Clean!S3529="",0,Data_Clean!S3529))</f>
        <v>6.696</v>
      </c>
      <c r="N3529" s="16" t="n">
        <f aca="false">Assumptions!$B$18*MIN(1,(Data_Clean!F3529-1)/Assumptions!$B$23)</f>
        <v>5</v>
      </c>
      <c r="O3529" s="16" t="n">
        <f aca="false">Assumptions!$B$19*(0.4*IF(Data_Clean!E3529="",0,MIN(1,Data_Clean!E3529/12/Assumptions!$B$24))+0.35*IF(Data_Clean!D3529="Y",1,0)+0.25*(1-MIN(Data_Clean!T3529,3)/3))/IF(Data_Clean!E3529="",0.6,1)</f>
        <v>9.15</v>
      </c>
      <c r="P3529" s="16" t="n">
        <f aca="false">SUM(K3529:O3529)/(Assumptions!$D$5-IF(K3529="",Assumptions!$B$15,0))*100</f>
        <v>64.7694868614685</v>
      </c>
      <c r="Q3529" s="7" t="str">
        <f aca="false">IF(J3529&gt;=Assumptions!$B$26,"High",IF(J3529&gt;=Assumptions!$B$27,"Mid","Low"))</f>
        <v>Low</v>
      </c>
      <c r="R3529" s="7" t="str">
        <f aca="false">IF(P3529&gt;=Assumptions!$B$28,"High",IF(P3529&gt;=Assumptions!$B$29,"Mid","Low"))</f>
        <v>Mid</v>
      </c>
      <c r="S3529" s="7" t="str">
        <f aca="false">INDEX(Assumptions!$B$33:$B$41,MATCH(Q3529&amp;"|"&amp;R3529,Assumptions!$A$33:$A$41,0))</f>
        <v>Light Touch</v>
      </c>
      <c r="T3529" s="7" t="n">
        <f aca="false">IF(ISNUMBER(Data_Clean!V3529),J3529*Data_Clean!V3529,0)</f>
        <v>3.644257004</v>
      </c>
    </row>
    <row r="3530" customFormat="false" ht="15" hidden="false" customHeight="false" outlineLevel="0" collapsed="false">
      <c r="A3530" s="15" t="str">
        <f aca="false">Data_Clean!A3530</f>
        <v>CX103526</v>
      </c>
      <c r="B3530" s="14" t="n">
        <f aca="false">Data_Clean!G3530*Assumptions!$B$5</f>
        <v>158.4675</v>
      </c>
      <c r="C3530" s="14" t="n">
        <f aca="false">IF(Data_Clean!H3530="",0,Data_Clean!H3530)*Assumptions!$B$6</f>
        <v>124.93776</v>
      </c>
      <c r="D3530" s="14" t="n">
        <f aca="false">Data_Clean!I3530*Assumptions!$B$7</f>
        <v>0</v>
      </c>
      <c r="E3530" s="14" t="n">
        <f aca="false">Data_Clean!J3530*Assumptions!$B$8</f>
        <v>0</v>
      </c>
      <c r="F3530" s="14" t="n">
        <f aca="false">Data_Clean!K3530*Assumptions!$B$9</f>
        <v>0</v>
      </c>
      <c r="G3530" s="14" t="n">
        <f aca="false">Data_Clean!L3530*Assumptions!$B$10</f>
        <v>0</v>
      </c>
      <c r="H3530" s="14" t="n">
        <f aca="false">IF(OR(Data_Clean!M3530="",Data_Clean!N3530=""),0,Data_Clean!M3530*Data_Clean!N3530/100)*Assumptions!$B$13*Assumptions!$B$11</f>
        <v>105.12</v>
      </c>
      <c r="I3530" s="14" t="n">
        <f aca="false">Data_Clean!O3530*4*Assumptions!$B$12</f>
        <v>41.88864</v>
      </c>
      <c r="J3530" s="14" t="n">
        <f aca="false">SUM(B3530:I3530)</f>
        <v>430.4139</v>
      </c>
      <c r="K3530" s="16" t="n">
        <f aca="false">IF(Data_Clean!P3530="","",Assumptions!$B$15*0.5^(Data_Clean!P3530/Assumptions!$B$20))</f>
        <v>26.7269615442102</v>
      </c>
      <c r="L3530" s="16" t="n">
        <f aca="false">Assumptions!$B$16*MIN(1,LN(1+Data_Clean!Q3530)/LN(1+Assumptions!$B$21))</f>
        <v>18.1688870073348</v>
      </c>
      <c r="M3530" s="16" t="n">
        <f aca="false">Assumptions!$B$17*(0.6*MIN(1,Data_Clean!R3530/Assumptions!$B$22)+0.4*IF(Data_Clean!S3530="",0,Data_Clean!S3530))</f>
        <v>3.33</v>
      </c>
      <c r="N3530" s="16" t="n">
        <f aca="false">Assumptions!$B$18*MIN(1,(Data_Clean!F3530-1)/Assumptions!$B$23)</f>
        <v>10</v>
      </c>
      <c r="O3530" s="16" t="n">
        <f aca="false">Assumptions!$B$19*(0.4*IF(Data_Clean!E3530="",0,MIN(1,Data_Clean!E3530/12/Assumptions!$B$24))+0.35*IF(Data_Clean!D3530="Y",1,0)+0.25*(1-MIN(Data_Clean!T3530,3)/3))/IF(Data_Clean!E3530="",0.6,1)</f>
        <v>12.8</v>
      </c>
      <c r="P3530" s="16" t="n">
        <f aca="false">SUM(K3530:O3530)/(Assumptions!$D$5-IF(K3530="",Assumptions!$B$15,0))*100</f>
        <v>71.025848551545</v>
      </c>
      <c r="Q3530" s="7" t="str">
        <f aca="false">IF(J3530&gt;=Assumptions!$B$26,"High",IF(J3530&gt;=Assumptions!$B$27,"Mid","Low"))</f>
        <v>Mid</v>
      </c>
      <c r="R3530" s="7" t="str">
        <f aca="false">IF(P3530&gt;=Assumptions!$B$28,"High",IF(P3530&gt;=Assumptions!$B$29,"Mid","Low"))</f>
        <v>High</v>
      </c>
      <c r="S3530" s="7" t="str">
        <f aca="false">INDEX(Assumptions!$B$33:$B$41,MATCH(Q3530&amp;"|"&amp;R3530,Assumptions!$A$33:$A$41,0))</f>
        <v>Engaged Builders</v>
      </c>
      <c r="T3530" s="7" t="n">
        <f aca="false">IF(ISNUMBER(Data_Clean!V3530),J3530*Data_Clean!V3530,0)</f>
        <v>10.93251306</v>
      </c>
    </row>
    <row r="3531" customFormat="false" ht="15" hidden="false" customHeight="false" outlineLevel="0" collapsed="false">
      <c r="A3531" s="15" t="str">
        <f aca="false">Data_Clean!A3531</f>
        <v>CX103527</v>
      </c>
      <c r="B3531" s="14" t="n">
        <f aca="false">Data_Clean!G3531*Assumptions!$B$5</f>
        <v>83.22975</v>
      </c>
      <c r="C3531" s="14" t="n">
        <f aca="false">IF(Data_Clean!H3531="",0,Data_Clean!H3531)*Assumptions!$B$6</f>
        <v>224.94732</v>
      </c>
      <c r="D3531" s="14" t="n">
        <f aca="false">Data_Clean!I3531*Assumptions!$B$7</f>
        <v>665.6</v>
      </c>
      <c r="E3531" s="14" t="n">
        <f aca="false">Data_Clean!J3531*Assumptions!$B$8</f>
        <v>0</v>
      </c>
      <c r="F3531" s="14" t="n">
        <f aca="false">Data_Clean!K3531*Assumptions!$B$9</f>
        <v>0</v>
      </c>
      <c r="G3531" s="14" t="n">
        <f aca="false">Data_Clean!L3531*Assumptions!$B$10</f>
        <v>0</v>
      </c>
      <c r="H3531" s="14" t="n">
        <f aca="false">IF(OR(Data_Clean!M3531="",Data_Clean!N3531=""),0,Data_Clean!M3531*Data_Clean!N3531/100)*Assumptions!$B$13*Assumptions!$B$11</f>
        <v>279.558</v>
      </c>
      <c r="I3531" s="14" t="n">
        <f aca="false">Data_Clean!O3531*4*Assumptions!$B$12</f>
        <v>10.72032</v>
      </c>
      <c r="J3531" s="14" t="n">
        <f aca="false">SUM(B3531:I3531)</f>
        <v>1264.05539</v>
      </c>
      <c r="K3531" s="16" t="n">
        <f aca="false">IF(Data_Clean!P3531="","",Assumptions!$B$15*0.5^(Data_Clean!P3531/Assumptions!$B$20))</f>
        <v>29.3147990530274</v>
      </c>
      <c r="L3531" s="16" t="n">
        <f aca="false">Assumptions!$B$16*MIN(1,LN(1+Data_Clean!Q3531)/LN(1+Assumptions!$B$21))</f>
        <v>11.8154173628685</v>
      </c>
      <c r="M3531" s="16" t="n">
        <f aca="false">Assumptions!$B$17*(0.6*MIN(1,Data_Clean!R3531/Assumptions!$B$22)+0.4*IF(Data_Clean!S3531="",0,Data_Clean!S3531))</f>
        <v>6.972</v>
      </c>
      <c r="N3531" s="16" t="n">
        <f aca="false">Assumptions!$B$18*MIN(1,(Data_Clean!F3531-1)/Assumptions!$B$23)</f>
        <v>15</v>
      </c>
      <c r="O3531" s="16" t="n">
        <f aca="false">Assumptions!$B$19*(0.4*IF(Data_Clean!E3531="",0,MIN(1,Data_Clean!E3531/12/Assumptions!$B$24))+0.35*IF(Data_Clean!D3531="Y",1,0)+0.25*(1-MIN(Data_Clean!T3531,3)/3))/IF(Data_Clean!E3531="",0.6,1)</f>
        <v>15</v>
      </c>
      <c r="P3531" s="16" t="n">
        <f aca="false">SUM(K3531:O3531)/(Assumptions!$D$5-IF(K3531="",Assumptions!$B$15,0))*100</f>
        <v>78.1022164158959</v>
      </c>
      <c r="Q3531" s="7" t="str">
        <f aca="false">IF(J3531&gt;=Assumptions!$B$26,"High",IF(J3531&gt;=Assumptions!$B$27,"Mid","Low"))</f>
        <v>Mid</v>
      </c>
      <c r="R3531" s="7" t="str">
        <f aca="false">IF(P3531&gt;=Assumptions!$B$28,"High",IF(P3531&gt;=Assumptions!$B$29,"Mid","Low"))</f>
        <v>High</v>
      </c>
      <c r="S3531" s="7" t="str">
        <f aca="false">INDEX(Assumptions!$B$33:$B$41,MATCH(Q3531&amp;"|"&amp;R3531,Assumptions!$A$33:$A$41,0))</f>
        <v>Engaged Builders</v>
      </c>
      <c r="T3531" s="7" t="n">
        <f aca="false">IF(ISNUMBER(Data_Clean!V3531),J3531*Data_Clean!V3531,0)</f>
        <v>20.098480701</v>
      </c>
    </row>
    <row r="3532" customFormat="false" ht="15" hidden="false" customHeight="false" outlineLevel="0" collapsed="false">
      <c r="A3532" s="15" t="str">
        <f aca="false">Data_Clean!A3532</f>
        <v>CX103528</v>
      </c>
      <c r="B3532" s="14" t="n">
        <f aca="false">Data_Clean!G3532*Assumptions!$B$5</f>
        <v>45.176</v>
      </c>
      <c r="C3532" s="14" t="n">
        <f aca="false">IF(Data_Clean!H3532="",0,Data_Clean!H3532)*Assumptions!$B$6</f>
        <v>0</v>
      </c>
      <c r="D3532" s="14" t="n">
        <f aca="false">Data_Clean!I3532*Assumptions!$B$7</f>
        <v>0</v>
      </c>
      <c r="E3532" s="14" t="n">
        <f aca="false">Data_Clean!J3532*Assumptions!$B$8</f>
        <v>0</v>
      </c>
      <c r="F3532" s="14" t="n">
        <f aca="false">Data_Clean!K3532*Assumptions!$B$9</f>
        <v>0</v>
      </c>
      <c r="G3532" s="14" t="n">
        <f aca="false">Data_Clean!L3532*Assumptions!$B$10</f>
        <v>0</v>
      </c>
      <c r="H3532" s="14" t="n">
        <f aca="false">IF(OR(Data_Clean!M3532="",Data_Clean!N3532=""),0,Data_Clean!M3532*Data_Clean!N3532/100)*Assumptions!$B$13*Assumptions!$B$11</f>
        <v>127.05</v>
      </c>
      <c r="I3532" s="14" t="n">
        <f aca="false">Data_Clean!O3532*4*Assumptions!$B$12</f>
        <v>26.56608</v>
      </c>
      <c r="J3532" s="14" t="n">
        <f aca="false">SUM(B3532:I3532)</f>
        <v>198.79208</v>
      </c>
      <c r="K3532" s="16" t="n">
        <f aca="false">IF(Data_Clean!P3532="","",Assumptions!$B$15*0.5^(Data_Clean!P3532/Assumptions!$B$20))</f>
        <v>23.267171427506</v>
      </c>
      <c r="L3532" s="16" t="n">
        <f aca="false">Assumptions!$B$16*MIN(1,LN(1+Data_Clean!Q3532)/LN(1+Assumptions!$B$21))</f>
        <v>14.8269530442849</v>
      </c>
      <c r="M3532" s="16" t="n">
        <f aca="false">Assumptions!$B$17*(0.6*MIN(1,Data_Clean!R3532/Assumptions!$B$22)+0.4*IF(Data_Clean!S3532="",0,Data_Clean!S3532))</f>
        <v>6.792</v>
      </c>
      <c r="N3532" s="16" t="n">
        <f aca="false">Assumptions!$B$18*MIN(1,(Data_Clean!F3532-1)/Assumptions!$B$23)</f>
        <v>5</v>
      </c>
      <c r="O3532" s="16" t="n">
        <f aca="false">Assumptions!$B$19*(0.4*IF(Data_Clean!E3532="",0,MIN(1,Data_Clean!E3532/12/Assumptions!$B$24))+0.35*IF(Data_Clean!D3532="Y",1,0)+0.25*(1-MIN(Data_Clean!T3532,3)/3))/IF(Data_Clean!E3532="",0.6,1)</f>
        <v>9.75</v>
      </c>
      <c r="P3532" s="16" t="n">
        <f aca="false">SUM(K3532:O3532)/(Assumptions!$D$5-IF(K3532="",Assumptions!$B$15,0))*100</f>
        <v>59.6361244717909</v>
      </c>
      <c r="Q3532" s="7" t="str">
        <f aca="false">IF(J3532&gt;=Assumptions!$B$26,"High",IF(J3532&gt;=Assumptions!$B$27,"Mid","Low"))</f>
        <v>Low</v>
      </c>
      <c r="R3532" s="7" t="str">
        <f aca="false">IF(P3532&gt;=Assumptions!$B$28,"High",IF(P3532&gt;=Assumptions!$B$29,"Mid","Low"))</f>
        <v>Mid</v>
      </c>
      <c r="S3532" s="7" t="str">
        <f aca="false">INDEX(Assumptions!$B$33:$B$41,MATCH(Q3532&amp;"|"&amp;R3532,Assumptions!$A$33:$A$41,0))</f>
        <v>Light Touch</v>
      </c>
      <c r="T3532" s="7" t="n">
        <f aca="false">IF(ISNUMBER(Data_Clean!V3532),J3532*Data_Clean!V3532,0)</f>
        <v>16.141916896</v>
      </c>
    </row>
    <row r="3533" customFormat="false" ht="15" hidden="false" customHeight="false" outlineLevel="0" collapsed="false">
      <c r="A3533" s="15" t="str">
        <f aca="false">Data_Clean!A3533</f>
        <v>CX103529</v>
      </c>
      <c r="B3533" s="14" t="n">
        <f aca="false">Data_Clean!G3533*Assumptions!$B$5</f>
        <v>71.41225</v>
      </c>
      <c r="C3533" s="14" t="n">
        <f aca="false">IF(Data_Clean!H3533="",0,Data_Clean!H3533)*Assumptions!$B$6</f>
        <v>90.68856</v>
      </c>
      <c r="D3533" s="14" t="n">
        <f aca="false">Data_Clean!I3533*Assumptions!$B$7</f>
        <v>0</v>
      </c>
      <c r="E3533" s="14" t="n">
        <f aca="false">Data_Clean!J3533*Assumptions!$B$8</f>
        <v>0</v>
      </c>
      <c r="F3533" s="14" t="n">
        <f aca="false">Data_Clean!K3533*Assumptions!$B$9</f>
        <v>0</v>
      </c>
      <c r="G3533" s="14" t="n">
        <f aca="false">Data_Clean!L3533*Assumptions!$B$10</f>
        <v>0</v>
      </c>
      <c r="H3533" s="14" t="n">
        <f aca="false">IF(OR(Data_Clean!M3533="",Data_Clean!N3533=""),0,Data_Clean!M3533*Data_Clean!N3533/100)*Assumptions!$B$13*Assumptions!$B$11</f>
        <v>0</v>
      </c>
      <c r="I3533" s="14" t="n">
        <f aca="false">Data_Clean!O3533*4*Assumptions!$B$12</f>
        <v>0</v>
      </c>
      <c r="J3533" s="14" t="n">
        <f aca="false">SUM(B3533:I3533)</f>
        <v>162.10081</v>
      </c>
      <c r="K3533" s="16" t="n">
        <f aca="false">IF(Data_Clean!P3533="","",Assumptions!$B$15*0.5^(Data_Clean!P3533/Assumptions!$B$20))</f>
        <v>16.4523746954194</v>
      </c>
      <c r="L3533" s="16" t="n">
        <f aca="false">Assumptions!$B$16*MIN(1,LN(1+Data_Clean!Q3533)/LN(1+Assumptions!$B$21))</f>
        <v>9.60252567789128</v>
      </c>
      <c r="M3533" s="16" t="n">
        <f aca="false">Assumptions!$B$17*(0.6*MIN(1,Data_Clean!R3533/Assumptions!$B$22)+0.4*IF(Data_Clean!S3533="",0,Data_Clean!S3533))</f>
        <v>4.902</v>
      </c>
      <c r="N3533" s="16" t="n">
        <f aca="false">Assumptions!$B$18*MIN(1,(Data_Clean!F3533-1)/Assumptions!$B$23)</f>
        <v>5</v>
      </c>
      <c r="O3533" s="16" t="n">
        <f aca="false">Assumptions!$B$19*(0.4*IF(Data_Clean!E3533="",0,MIN(1,Data_Clean!E3533/12/Assumptions!$B$24))+0.35*IF(Data_Clean!D3533="Y",1,0)+0.25*(1-MIN(Data_Clean!T3533,3)/3))/IF(Data_Clean!E3533="",0.6,1)</f>
        <v>4.4</v>
      </c>
      <c r="P3533" s="16" t="n">
        <f aca="false">SUM(K3533:O3533)/(Assumptions!$D$5-IF(K3533="",Assumptions!$B$15,0))*100</f>
        <v>40.3569003733107</v>
      </c>
      <c r="Q3533" s="7" t="str">
        <f aca="false">IF(J3533&gt;=Assumptions!$B$26,"High",IF(J3533&gt;=Assumptions!$B$27,"Mid","Low"))</f>
        <v>Low</v>
      </c>
      <c r="R3533" s="7" t="str">
        <f aca="false">IF(P3533&gt;=Assumptions!$B$28,"High",IF(P3533&gt;=Assumptions!$B$29,"Mid","Low"))</f>
        <v>Low</v>
      </c>
      <c r="S3533" s="7" t="str">
        <f aca="false">INDEX(Assumptions!$B$33:$B$41,MATCH(Q3533&amp;"|"&amp;R3533,Assumptions!$A$33:$A$41,0))</f>
        <v>Dormant &amp; Low Value</v>
      </c>
      <c r="T3533" s="7" t="n">
        <f aca="false">IF(ISNUMBER(Data_Clean!V3533),J3533*Data_Clean!V3533,0)</f>
        <v>23.01831502</v>
      </c>
    </row>
    <row r="3534" customFormat="false" ht="15" hidden="false" customHeight="false" outlineLevel="0" collapsed="false">
      <c r="A3534" s="15" t="str">
        <f aca="false">Data_Clean!A3534</f>
        <v>CX103530</v>
      </c>
      <c r="B3534" s="14" t="n">
        <f aca="false">Data_Clean!G3534*Assumptions!$B$5</f>
        <v>142.0385</v>
      </c>
      <c r="C3534" s="14" t="n">
        <f aca="false">IF(Data_Clean!H3534="",0,Data_Clean!H3534)*Assumptions!$B$6</f>
        <v>445.44528</v>
      </c>
      <c r="D3534" s="14" t="n">
        <f aca="false">Data_Clean!I3534*Assumptions!$B$7</f>
        <v>0</v>
      </c>
      <c r="E3534" s="14" t="n">
        <f aca="false">Data_Clean!J3534*Assumptions!$B$8</f>
        <v>0</v>
      </c>
      <c r="F3534" s="14" t="n">
        <f aca="false">Data_Clean!K3534*Assumptions!$B$9</f>
        <v>0</v>
      </c>
      <c r="G3534" s="14" t="n">
        <f aca="false">Data_Clean!L3534*Assumptions!$B$10</f>
        <v>0</v>
      </c>
      <c r="H3534" s="14" t="n">
        <f aca="false">IF(OR(Data_Clean!M3534="",Data_Clean!N3534=""),0,Data_Clean!M3534*Data_Clean!N3534/100)*Assumptions!$B$13*Assumptions!$B$11</f>
        <v>0</v>
      </c>
      <c r="I3534" s="14" t="n">
        <f aca="false">Data_Clean!O3534*4*Assumptions!$B$12</f>
        <v>0</v>
      </c>
      <c r="J3534" s="14" t="n">
        <f aca="false">SUM(B3534:I3534)</f>
        <v>587.48378</v>
      </c>
      <c r="K3534" s="16" t="n">
        <f aca="false">IF(Data_Clean!P3534="","",Assumptions!$B$15*0.5^(Data_Clean!P3534/Assumptions!$B$20))</f>
        <v>18.8988157484231</v>
      </c>
      <c r="L3534" s="16" t="n">
        <f aca="false">Assumptions!$B$16*MIN(1,LN(1+Data_Clean!Q3534)/LN(1+Assumptions!$B$21))</f>
        <v>10.362865626271</v>
      </c>
      <c r="M3534" s="16" t="n">
        <f aca="false">Assumptions!$B$17*(0.6*MIN(1,Data_Clean!R3534/Assumptions!$B$22)+0.4*IF(Data_Clean!S3534="",0,Data_Clean!S3534))</f>
        <v>2.874</v>
      </c>
      <c r="N3534" s="16" t="n">
        <f aca="false">Assumptions!$B$18*MIN(1,(Data_Clean!F3534-1)/Assumptions!$B$23)</f>
        <v>5</v>
      </c>
      <c r="O3534" s="16" t="n">
        <f aca="false">Assumptions!$B$19*(0.4*IF(Data_Clean!E3534="",0,MIN(1,Data_Clean!E3534/12/Assumptions!$B$24))+0.35*IF(Data_Clean!D3534="Y",1,0)+0.25*(1-MIN(Data_Clean!T3534,3)/3))/IF(Data_Clean!E3534="",0.6,1)</f>
        <v>9.75</v>
      </c>
      <c r="P3534" s="16" t="n">
        <f aca="false">SUM(K3534:O3534)/(Assumptions!$D$5-IF(K3534="",Assumptions!$B$15,0))*100</f>
        <v>46.8856813746941</v>
      </c>
      <c r="Q3534" s="7" t="str">
        <f aca="false">IF(J3534&gt;=Assumptions!$B$26,"High",IF(J3534&gt;=Assumptions!$B$27,"Mid","Low"))</f>
        <v>Mid</v>
      </c>
      <c r="R3534" s="7" t="str">
        <f aca="false">IF(P3534&gt;=Assumptions!$B$28,"High",IF(P3534&gt;=Assumptions!$B$29,"Mid","Low"))</f>
        <v>Low</v>
      </c>
      <c r="S3534" s="7" t="str">
        <f aca="false">INDEX(Assumptions!$B$33:$B$41,MATCH(Q3534&amp;"|"&amp;R3534,Assumptions!$A$33:$A$41,0))</f>
        <v>Light Touch</v>
      </c>
      <c r="T3534" s="7" t="n">
        <f aca="false">IF(ISNUMBER(Data_Clean!V3534),J3534*Data_Clean!V3534,0)</f>
        <v>73.494220878</v>
      </c>
    </row>
    <row r="3535" customFormat="false" ht="15" hidden="false" customHeight="false" outlineLevel="0" collapsed="false">
      <c r="A3535" s="15" t="str">
        <f aca="false">Data_Clean!A3535</f>
        <v>CX103531</v>
      </c>
      <c r="B3535" s="14" t="n">
        <f aca="false">Data_Clean!G3535*Assumptions!$B$5</f>
        <v>63.47075</v>
      </c>
      <c r="C3535" s="14" t="n">
        <f aca="false">IF(Data_Clean!H3535="",0,Data_Clean!H3535)*Assumptions!$B$6</f>
        <v>1035.69456</v>
      </c>
      <c r="D3535" s="14" t="n">
        <f aca="false">Data_Clean!I3535*Assumptions!$B$7</f>
        <v>585.6</v>
      </c>
      <c r="E3535" s="14" t="n">
        <f aca="false">Data_Clean!J3535*Assumptions!$B$8</f>
        <v>0</v>
      </c>
      <c r="F3535" s="14" t="n">
        <f aca="false">Data_Clean!K3535*Assumptions!$B$9</f>
        <v>0</v>
      </c>
      <c r="G3535" s="14" t="n">
        <f aca="false">Data_Clean!L3535*Assumptions!$B$10</f>
        <v>0</v>
      </c>
      <c r="H3535" s="14" t="n">
        <f aca="false">IF(OR(Data_Clean!M3535="",Data_Clean!N3535=""),0,Data_Clean!M3535*Data_Clean!N3535/100)*Assumptions!$B$13*Assumptions!$B$11</f>
        <v>0</v>
      </c>
      <c r="I3535" s="14" t="n">
        <f aca="false">Data_Clean!O3535*4*Assumptions!$B$12</f>
        <v>0</v>
      </c>
      <c r="J3535" s="14" t="n">
        <f aca="false">SUM(B3535:I3535)</f>
        <v>1684.76531</v>
      </c>
      <c r="K3535" s="16" t="n">
        <f aca="false">IF(Data_Clean!P3535="","",Assumptions!$B$15*0.5^(Data_Clean!P3535/Assumptions!$B$20))</f>
        <v>23.267171427506</v>
      </c>
      <c r="L3535" s="16" t="n">
        <f aca="false">Assumptions!$B$16*MIN(1,LN(1+Data_Clean!Q3535)/LN(1+Assumptions!$B$21))</f>
        <v>7.47221736309214</v>
      </c>
      <c r="M3535" s="16" t="n">
        <f aca="false">Assumptions!$B$17*(0.6*MIN(1,Data_Clean!R3535/Assumptions!$B$22)+0.4*IF(Data_Clean!S3535="",0,Data_Clean!S3535))</f>
        <v>9.36</v>
      </c>
      <c r="N3535" s="16" t="n">
        <f aca="false">Assumptions!$B$18*MIN(1,(Data_Clean!F3535-1)/Assumptions!$B$23)</f>
        <v>10</v>
      </c>
      <c r="O3535" s="16" t="n">
        <f aca="false">Assumptions!$B$19*(0.4*IF(Data_Clean!E3535="",0,MIN(1,Data_Clean!E3535/12/Assumptions!$B$24))+0.35*IF(Data_Clean!D3535="Y",1,0)+0.25*(1-MIN(Data_Clean!T3535,3)/3))/IF(Data_Clean!E3535="",0.6,1)</f>
        <v>5.8</v>
      </c>
      <c r="P3535" s="16" t="n">
        <f aca="false">SUM(K3535:O3535)/(Assumptions!$D$5-IF(K3535="",Assumptions!$B$15,0))*100</f>
        <v>55.8993887905982</v>
      </c>
      <c r="Q3535" s="7" t="str">
        <f aca="false">IF(J3535&gt;=Assumptions!$B$26,"High",IF(J3535&gt;=Assumptions!$B$27,"Mid","Low"))</f>
        <v>High</v>
      </c>
      <c r="R3535" s="7" t="str">
        <f aca="false">IF(P3535&gt;=Assumptions!$B$28,"High",IF(P3535&gt;=Assumptions!$B$29,"Mid","Low"))</f>
        <v>Mid</v>
      </c>
      <c r="S3535" s="7" t="str">
        <f aca="false">INDEX(Assumptions!$B$33:$B$41,MATCH(Q3535&amp;"|"&amp;R3535,Assumptions!$A$33:$A$41,0))</f>
        <v>Established Core</v>
      </c>
      <c r="T3535" s="7" t="n">
        <f aca="false">IF(ISNUMBER(Data_Clean!V3535),J3535*Data_Clean!V3535,0)</f>
        <v>272.763503689</v>
      </c>
    </row>
    <row r="3536" customFormat="false" ht="15" hidden="false" customHeight="false" outlineLevel="0" collapsed="false">
      <c r="A3536" s="15" t="str">
        <f aca="false">Data_Clean!A3536</f>
        <v>CX103532</v>
      </c>
      <c r="B3536" s="14" t="n">
        <f aca="false">Data_Clean!G3536*Assumptions!$B$5</f>
        <v>249.42125</v>
      </c>
      <c r="C3536" s="14" t="n">
        <f aca="false">IF(Data_Clean!H3536="",0,Data_Clean!H3536)*Assumptions!$B$6</f>
        <v>138.66396</v>
      </c>
      <c r="D3536" s="14" t="n">
        <f aca="false">Data_Clean!I3536*Assumptions!$B$7</f>
        <v>0</v>
      </c>
      <c r="E3536" s="14" t="n">
        <f aca="false">Data_Clean!J3536*Assumptions!$B$8</f>
        <v>0</v>
      </c>
      <c r="F3536" s="14" t="n">
        <f aca="false">Data_Clean!K3536*Assumptions!$B$9</f>
        <v>1015.3</v>
      </c>
      <c r="G3536" s="14" t="n">
        <f aca="false">Data_Clean!L3536*Assumptions!$B$10</f>
        <v>0</v>
      </c>
      <c r="H3536" s="14" t="n">
        <f aca="false">IF(OR(Data_Clean!M3536="",Data_Clean!N3536=""),0,Data_Clean!M3536*Data_Clean!N3536/100)*Assumptions!$B$13*Assumptions!$B$11</f>
        <v>0</v>
      </c>
      <c r="I3536" s="14" t="n">
        <f aca="false">Data_Clean!O3536*4*Assumptions!$B$12</f>
        <v>0</v>
      </c>
      <c r="J3536" s="14" t="n">
        <f aca="false">SUM(B3536:I3536)</f>
        <v>1403.38521</v>
      </c>
      <c r="K3536" s="16" t="n">
        <f aca="false">IF(Data_Clean!P3536="","",Assumptions!$B$15*0.5^(Data_Clean!P3536/Assumptions!$B$20))</f>
        <v>24.3675718906871</v>
      </c>
      <c r="L3536" s="16" t="n">
        <f aca="false">Assumptions!$B$16*MIN(1,LN(1+Data_Clean!Q3536)/LN(1+Assumptions!$B$21))</f>
        <v>11.5625930527155</v>
      </c>
      <c r="M3536" s="16" t="n">
        <f aca="false">Assumptions!$B$17*(0.6*MIN(1,Data_Clean!R3536/Assumptions!$B$22)+0.4*IF(Data_Clean!S3536="",0,Data_Clean!S3536))</f>
        <v>4.614</v>
      </c>
      <c r="N3536" s="16" t="n">
        <f aca="false">Assumptions!$B$18*MIN(1,(Data_Clean!F3536-1)/Assumptions!$B$23)</f>
        <v>15</v>
      </c>
      <c r="O3536" s="16" t="n">
        <f aca="false">Assumptions!$B$19*(0.4*IF(Data_Clean!E3536="",0,MIN(1,Data_Clean!E3536/12/Assumptions!$B$24))+0.35*IF(Data_Clean!D3536="Y",1,0)+0.25*(1-MIN(Data_Clean!T3536,3)/3))/IF(Data_Clean!E3536="",0.6,1)</f>
        <v>9.75</v>
      </c>
      <c r="P3536" s="16" t="n">
        <f aca="false">SUM(K3536:O3536)/(Assumptions!$D$5-IF(K3536="",Assumptions!$B$15,0))*100</f>
        <v>65.2941649434026</v>
      </c>
      <c r="Q3536" s="7" t="str">
        <f aca="false">IF(J3536&gt;=Assumptions!$B$26,"High",IF(J3536&gt;=Assumptions!$B$27,"Mid","Low"))</f>
        <v>Mid</v>
      </c>
      <c r="R3536" s="7" t="str">
        <f aca="false">IF(P3536&gt;=Assumptions!$B$28,"High",IF(P3536&gt;=Assumptions!$B$29,"Mid","Low"))</f>
        <v>Mid</v>
      </c>
      <c r="S3536" s="7" t="str">
        <f aca="false">INDEX(Assumptions!$B$33:$B$41,MATCH(Q3536&amp;"|"&amp;R3536,Assumptions!$A$33:$A$41,0))</f>
        <v>Established Core</v>
      </c>
      <c r="T3536" s="7" t="n">
        <f aca="false">IF(ISNUMBER(Data_Clean!V3536),J3536*Data_Clean!V3536,0)</f>
        <v>64.55571966</v>
      </c>
    </row>
    <row r="3537" customFormat="false" ht="15" hidden="false" customHeight="false" outlineLevel="0" collapsed="false">
      <c r="A3537" s="15" t="str">
        <f aca="false">Data_Clean!A3537</f>
        <v>CX103533</v>
      </c>
      <c r="B3537" s="14" t="n">
        <f aca="false">Data_Clean!G3537*Assumptions!$B$5</f>
        <v>8.63725</v>
      </c>
      <c r="C3537" s="14" t="n">
        <f aca="false">IF(Data_Clean!H3537="",0,Data_Clean!H3537)*Assumptions!$B$6</f>
        <v>0</v>
      </c>
      <c r="D3537" s="14" t="n">
        <f aca="false">Data_Clean!I3537*Assumptions!$B$7</f>
        <v>0</v>
      </c>
      <c r="E3537" s="14" t="n">
        <f aca="false">Data_Clean!J3537*Assumptions!$B$8</f>
        <v>0</v>
      </c>
      <c r="F3537" s="14" t="n">
        <f aca="false">Data_Clean!K3537*Assumptions!$B$9</f>
        <v>0</v>
      </c>
      <c r="G3537" s="14" t="n">
        <f aca="false">Data_Clean!L3537*Assumptions!$B$10</f>
        <v>0</v>
      </c>
      <c r="H3537" s="14" t="n">
        <f aca="false">IF(OR(Data_Clean!M3537="",Data_Clean!N3537=""),0,Data_Clean!M3537*Data_Clean!N3537/100)*Assumptions!$B$13*Assumptions!$B$11</f>
        <v>0</v>
      </c>
      <c r="I3537" s="14" t="n">
        <f aca="false">Data_Clean!O3537*4*Assumptions!$B$12</f>
        <v>0</v>
      </c>
      <c r="J3537" s="14" t="n">
        <f aca="false">SUM(B3537:I3537)</f>
        <v>8.63725</v>
      </c>
      <c r="K3537" s="16" t="n">
        <f aca="false">IF(Data_Clean!P3537="","",Assumptions!$B$15*0.5^(Data_Clean!P3537/Assumptions!$B$20))</f>
        <v>21.2132034355964</v>
      </c>
      <c r="L3537" s="16" t="n">
        <f aca="false">Assumptions!$B$16*MIN(1,LN(1+Data_Clean!Q3537)/LN(1+Assumptions!$B$21))</f>
        <v>12.6966447294858</v>
      </c>
      <c r="M3537" s="16" t="n">
        <f aca="false">Assumptions!$B$17*(0.6*MIN(1,Data_Clean!R3537/Assumptions!$B$22)+0.4*IF(Data_Clean!S3537="",0,Data_Clean!S3537))</f>
        <v>4.788</v>
      </c>
      <c r="N3537" s="16" t="n">
        <f aca="false">Assumptions!$B$18*MIN(1,(Data_Clean!F3537-1)/Assumptions!$B$23)</f>
        <v>0</v>
      </c>
      <c r="O3537" s="16" t="n">
        <f aca="false">Assumptions!$B$19*(0.4*IF(Data_Clean!E3537="",0,MIN(1,Data_Clean!E3537/12/Assumptions!$B$24))+0.35*IF(Data_Clean!D3537="Y",1,0)+0.25*(1-MIN(Data_Clean!T3537,3)/3))/IF(Data_Clean!E3537="",0.6,1)</f>
        <v>3.9</v>
      </c>
      <c r="P3537" s="16" t="n">
        <f aca="false">SUM(K3537:O3537)/(Assumptions!$D$5-IF(K3537="",Assumptions!$B$15,0))*100</f>
        <v>42.5978481650822</v>
      </c>
      <c r="Q3537" s="7" t="str">
        <f aca="false">IF(J3537&gt;=Assumptions!$B$26,"High",IF(J3537&gt;=Assumptions!$B$27,"Mid","Low"))</f>
        <v>Low</v>
      </c>
      <c r="R3537" s="7" t="str">
        <f aca="false">IF(P3537&gt;=Assumptions!$B$28,"High",IF(P3537&gt;=Assumptions!$B$29,"Mid","Low"))</f>
        <v>Low</v>
      </c>
      <c r="S3537" s="7" t="str">
        <f aca="false">INDEX(Assumptions!$B$33:$B$41,MATCH(Q3537&amp;"|"&amp;R3537,Assumptions!$A$33:$A$41,0))</f>
        <v>Dormant &amp; Low Value</v>
      </c>
      <c r="T3537" s="7" t="n">
        <f aca="false">IF(ISNUMBER(Data_Clean!V3537),J3537*Data_Clean!V3537,0)</f>
        <v>1.1124778</v>
      </c>
    </row>
    <row r="3538" customFormat="false" ht="15" hidden="false" customHeight="false" outlineLevel="0" collapsed="false">
      <c r="A3538" s="15" t="str">
        <f aca="false">Data_Clean!A3538</f>
        <v>CX103534</v>
      </c>
      <c r="B3538" s="14" t="n">
        <f aca="false">Data_Clean!G3538*Assumptions!$B$5</f>
        <v>138.17425</v>
      </c>
      <c r="C3538" s="14" t="n">
        <f aca="false">IF(Data_Clean!H3538="",0,Data_Clean!H3538)*Assumptions!$B$6</f>
        <v>655.83864</v>
      </c>
      <c r="D3538" s="14" t="n">
        <f aca="false">Data_Clean!I3538*Assumptions!$B$7</f>
        <v>0</v>
      </c>
      <c r="E3538" s="14" t="n">
        <f aca="false">Data_Clean!J3538*Assumptions!$B$8</f>
        <v>0</v>
      </c>
      <c r="F3538" s="14" t="n">
        <f aca="false">Data_Clean!K3538*Assumptions!$B$9</f>
        <v>0</v>
      </c>
      <c r="G3538" s="14" t="n">
        <f aca="false">Data_Clean!L3538*Assumptions!$B$10</f>
        <v>0</v>
      </c>
      <c r="H3538" s="14" t="n">
        <f aca="false">IF(OR(Data_Clean!M3538="",Data_Clean!N3538=""),0,Data_Clean!M3538*Data_Clean!N3538/100)*Assumptions!$B$13*Assumptions!$B$11</f>
        <v>0</v>
      </c>
      <c r="I3538" s="14" t="n">
        <f aca="false">Data_Clean!O3538*4*Assumptions!$B$12</f>
        <v>0</v>
      </c>
      <c r="J3538" s="14" t="n">
        <f aca="false">SUM(B3538:I3538)</f>
        <v>794.01289</v>
      </c>
      <c r="K3538" s="16" t="n">
        <f aca="false">IF(Data_Clean!P3538="","",Assumptions!$B$15*0.5^(Data_Clean!P3538/Assumptions!$B$20))</f>
        <v>18.4671662001737</v>
      </c>
      <c r="L3538" s="16" t="n">
        <f aca="false">Assumptions!$B$16*MIN(1,LN(1+Data_Clean!Q3538)/LN(1+Assumptions!$B$21))</f>
        <v>9.60252567789128</v>
      </c>
      <c r="M3538" s="16" t="n">
        <f aca="false">Assumptions!$B$17*(0.6*MIN(1,Data_Clean!R3538/Assumptions!$B$22)+0.4*IF(Data_Clean!S3538="",0,Data_Clean!S3538))</f>
        <v>10.512</v>
      </c>
      <c r="N3538" s="16" t="n">
        <f aca="false">Assumptions!$B$18*MIN(1,(Data_Clean!F3538-1)/Assumptions!$B$23)</f>
        <v>5</v>
      </c>
      <c r="O3538" s="16" t="n">
        <f aca="false">Assumptions!$B$19*(0.4*IF(Data_Clean!E3538="",0,MIN(1,Data_Clean!E3538/12/Assumptions!$B$24))+0.35*IF(Data_Clean!D3538="Y",1,0)+0.25*(1-MIN(Data_Clean!T3538,3)/3))/IF(Data_Clean!E3538="",0.6,1)</f>
        <v>13.35</v>
      </c>
      <c r="P3538" s="16" t="n">
        <f aca="false">SUM(K3538:O3538)/(Assumptions!$D$5-IF(K3538="",Assumptions!$B$15,0))*100</f>
        <v>56.931691878065</v>
      </c>
      <c r="Q3538" s="7" t="str">
        <f aca="false">IF(J3538&gt;=Assumptions!$B$26,"High",IF(J3538&gt;=Assumptions!$B$27,"Mid","Low"))</f>
        <v>Mid</v>
      </c>
      <c r="R3538" s="7" t="str">
        <f aca="false">IF(P3538&gt;=Assumptions!$B$28,"High",IF(P3538&gt;=Assumptions!$B$29,"Mid","Low"))</f>
        <v>Mid</v>
      </c>
      <c r="S3538" s="7" t="str">
        <f aca="false">INDEX(Assumptions!$B$33:$B$41,MATCH(Q3538&amp;"|"&amp;R3538,Assumptions!$A$33:$A$41,0))</f>
        <v>Established Core</v>
      </c>
      <c r="T3538" s="7" t="n">
        <f aca="false">IF(ISNUMBER(Data_Clean!V3538),J3538*Data_Clean!V3538,0)</f>
        <v>46.926161799</v>
      </c>
    </row>
    <row r="3539" customFormat="false" ht="15" hidden="false" customHeight="false" outlineLevel="0" collapsed="false">
      <c r="A3539" s="15" t="str">
        <f aca="false">Data_Clean!A3539</f>
        <v>CX103535</v>
      </c>
      <c r="B3539" s="14" t="n">
        <f aca="false">Data_Clean!G3539*Assumptions!$B$5</f>
        <v>153.403</v>
      </c>
      <c r="C3539" s="14" t="n">
        <f aca="false">IF(Data_Clean!H3539="",0,Data_Clean!H3539)*Assumptions!$B$6</f>
        <v>100.48212</v>
      </c>
      <c r="D3539" s="14" t="n">
        <f aca="false">Data_Clean!I3539*Assumptions!$B$7</f>
        <v>378.4</v>
      </c>
      <c r="E3539" s="14" t="n">
        <f aca="false">Data_Clean!J3539*Assumptions!$B$8</f>
        <v>349.239225</v>
      </c>
      <c r="F3539" s="14" t="n">
        <f aca="false">Data_Clean!K3539*Assumptions!$B$9</f>
        <v>0</v>
      </c>
      <c r="G3539" s="14" t="n">
        <f aca="false">Data_Clean!L3539*Assumptions!$B$10</f>
        <v>0</v>
      </c>
      <c r="H3539" s="14" t="n">
        <f aca="false">IF(OR(Data_Clean!M3539="",Data_Clean!N3539=""),0,Data_Clean!M3539*Data_Clean!N3539/100)*Assumptions!$B$13*Assumptions!$B$11</f>
        <v>0</v>
      </c>
      <c r="I3539" s="14" t="n">
        <f aca="false">Data_Clean!O3539*4*Assumptions!$B$12</f>
        <v>0</v>
      </c>
      <c r="J3539" s="14" t="n">
        <f aca="false">SUM(B3539:I3539)</f>
        <v>981.524345</v>
      </c>
      <c r="K3539" s="16" t="n">
        <f aca="false">IF(Data_Clean!P3539="","",Assumptions!$B$15*0.5^(Data_Clean!P3539/Assumptions!$B$20))</f>
        <v>21.7090385616057</v>
      </c>
      <c r="L3539" s="16" t="n">
        <f aca="false">Assumptions!$B$16*MIN(1,LN(1+Data_Clean!Q3539)/LN(1+Assumptions!$B$21))</f>
        <v>12.2792642888455</v>
      </c>
      <c r="M3539" s="16" t="n">
        <f aca="false">Assumptions!$B$17*(0.6*MIN(1,Data_Clean!R3539/Assumptions!$B$22)+0.4*IF(Data_Clean!S3539="",0,Data_Clean!S3539))</f>
        <v>2.52</v>
      </c>
      <c r="N3539" s="16" t="n">
        <f aca="false">Assumptions!$B$18*MIN(1,(Data_Clean!F3539-1)/Assumptions!$B$23)</f>
        <v>15</v>
      </c>
      <c r="O3539" s="16" t="n">
        <f aca="false">Assumptions!$B$19*(0.4*IF(Data_Clean!E3539="",0,MIN(1,Data_Clean!E3539/12/Assumptions!$B$24))+0.35*IF(Data_Clean!D3539="Y",1,0)+0.25*(1-MIN(Data_Clean!T3539,3)/3))/IF(Data_Clean!E3539="",0.6,1)</f>
        <v>8.5</v>
      </c>
      <c r="P3539" s="16" t="n">
        <f aca="false">SUM(K3539:O3539)/(Assumptions!$D$5-IF(K3539="",Assumptions!$B$15,0))*100</f>
        <v>60.0083028504511</v>
      </c>
      <c r="Q3539" s="7" t="str">
        <f aca="false">IF(J3539&gt;=Assumptions!$B$26,"High",IF(J3539&gt;=Assumptions!$B$27,"Mid","Low"))</f>
        <v>Mid</v>
      </c>
      <c r="R3539" s="7" t="str">
        <f aca="false">IF(P3539&gt;=Assumptions!$B$28,"High",IF(P3539&gt;=Assumptions!$B$29,"Mid","Low"))</f>
        <v>Mid</v>
      </c>
      <c r="S3539" s="7" t="str">
        <f aca="false">INDEX(Assumptions!$B$33:$B$41,MATCH(Q3539&amp;"|"&amp;R3539,Assumptions!$A$33:$A$41,0))</f>
        <v>Established Core</v>
      </c>
      <c r="T3539" s="7" t="n">
        <f aca="false">IF(ISNUMBER(Data_Clean!V3539),J3539*Data_Clean!V3539,0)</f>
        <v>86.0796850565</v>
      </c>
    </row>
    <row r="3540" customFormat="false" ht="15" hidden="false" customHeight="false" outlineLevel="0" collapsed="false">
      <c r="A3540" s="15" t="str">
        <f aca="false">Data_Clean!A3540</f>
        <v>CX103536</v>
      </c>
      <c r="B3540" s="14" t="n">
        <f aca="false">Data_Clean!G3540*Assumptions!$B$5</f>
        <v>81.00575</v>
      </c>
      <c r="C3540" s="14" t="n">
        <f aca="false">IF(Data_Clean!H3540="",0,Data_Clean!H3540)*Assumptions!$B$6</f>
        <v>0</v>
      </c>
      <c r="D3540" s="14" t="n">
        <f aca="false">Data_Clean!I3540*Assumptions!$B$7</f>
        <v>0</v>
      </c>
      <c r="E3540" s="14" t="n">
        <f aca="false">Data_Clean!J3540*Assumptions!$B$8</f>
        <v>0</v>
      </c>
      <c r="F3540" s="14" t="n">
        <f aca="false">Data_Clean!K3540*Assumptions!$B$9</f>
        <v>1822.7</v>
      </c>
      <c r="G3540" s="14" t="n">
        <f aca="false">Data_Clean!L3540*Assumptions!$B$10</f>
        <v>0</v>
      </c>
      <c r="H3540" s="14" t="n">
        <f aca="false">IF(OR(Data_Clean!M3540="",Data_Clean!N3540=""),0,Data_Clean!M3540*Data_Clean!N3540/100)*Assumptions!$B$13*Assumptions!$B$11</f>
        <v>0</v>
      </c>
      <c r="I3540" s="14" t="n">
        <f aca="false">Data_Clean!O3540*4*Assumptions!$B$12</f>
        <v>0</v>
      </c>
      <c r="J3540" s="14" t="n">
        <f aca="false">SUM(B3540:I3540)</f>
        <v>1903.70575</v>
      </c>
      <c r="K3540" s="16" t="n">
        <f aca="false">IF(Data_Clean!P3540="","",Assumptions!$B$15*0.5^(Data_Clean!P3540/Assumptions!$B$20))</f>
        <v>22.2164632842985</v>
      </c>
      <c r="L3540" s="16" t="n">
        <f aca="false">Assumptions!$B$16*MIN(1,LN(1+Data_Clean!Q3540)/LN(1+Assumptions!$B$21))</f>
        <v>15.0586973234667</v>
      </c>
      <c r="M3540" s="16" t="n">
        <f aca="false">Assumptions!$B$17*(0.6*MIN(1,Data_Clean!R3540/Assumptions!$B$22)+0.4*IF(Data_Clean!S3540="",0,Data_Clean!S3540))</f>
        <v>10.686</v>
      </c>
      <c r="N3540" s="16" t="n">
        <f aca="false">Assumptions!$B$18*MIN(1,(Data_Clean!F3540-1)/Assumptions!$B$23)</f>
        <v>5</v>
      </c>
      <c r="O3540" s="16" t="n">
        <f aca="false">Assumptions!$B$19*(0.4*IF(Data_Clean!E3540="",0,MIN(1,Data_Clean!E3540/12/Assumptions!$B$24))+0.35*IF(Data_Clean!D3540="Y",1,0)+0.25*(1-MIN(Data_Clean!T3540,3)/3))/IF(Data_Clean!E3540="",0.6,1)</f>
        <v>14</v>
      </c>
      <c r="P3540" s="16" t="n">
        <f aca="false">SUM(K3540:O3540)/(Assumptions!$D$5-IF(K3540="",Assumptions!$B$15,0))*100</f>
        <v>66.9611606077652</v>
      </c>
      <c r="Q3540" s="7" t="str">
        <f aca="false">IF(J3540&gt;=Assumptions!$B$26,"High",IF(J3540&gt;=Assumptions!$B$27,"Mid","Low"))</f>
        <v>High</v>
      </c>
      <c r="R3540" s="7" t="str">
        <f aca="false">IF(P3540&gt;=Assumptions!$B$28,"High",IF(P3540&gt;=Assumptions!$B$29,"Mid","Low"))</f>
        <v>Mid</v>
      </c>
      <c r="S3540" s="7" t="str">
        <f aca="false">INDEX(Assumptions!$B$33:$B$41,MATCH(Q3540&amp;"|"&amp;R3540,Assumptions!$A$33:$A$41,0))</f>
        <v>Established Core</v>
      </c>
      <c r="T3540" s="7" t="n">
        <f aca="false">IF(ISNUMBER(Data_Clean!V3540),J3540*Data_Clean!V3540,0)</f>
        <v>59.77636055</v>
      </c>
    </row>
    <row r="3541" customFormat="false" ht="15" hidden="false" customHeight="false" outlineLevel="0" collapsed="false">
      <c r="A3541" s="15" t="str">
        <f aca="false">Data_Clean!A3541</f>
        <v>CX103537</v>
      </c>
      <c r="B3541" s="14" t="n">
        <f aca="false">Data_Clean!G3541*Assumptions!$B$5</f>
        <v>156.591</v>
      </c>
      <c r="C3541" s="14" t="n">
        <f aca="false">IF(Data_Clean!H3541="",0,Data_Clean!H3541)*Assumptions!$B$6</f>
        <v>557.33448</v>
      </c>
      <c r="D3541" s="14" t="n">
        <f aca="false">Data_Clean!I3541*Assumptions!$B$7</f>
        <v>0</v>
      </c>
      <c r="E3541" s="14" t="n">
        <f aca="false">Data_Clean!J3541*Assumptions!$B$8</f>
        <v>0</v>
      </c>
      <c r="F3541" s="14" t="n">
        <f aca="false">Data_Clean!K3541*Assumptions!$B$9</f>
        <v>0</v>
      </c>
      <c r="G3541" s="14" t="n">
        <f aca="false">Data_Clean!L3541*Assumptions!$B$10</f>
        <v>0</v>
      </c>
      <c r="H3541" s="14" t="n">
        <f aca="false">IF(OR(Data_Clean!M3541="",Data_Clean!N3541=""),0,Data_Clean!M3541*Data_Clean!N3541/100)*Assumptions!$B$13*Assumptions!$B$11</f>
        <v>0</v>
      </c>
      <c r="I3541" s="14" t="n">
        <f aca="false">Data_Clean!O3541*4*Assumptions!$B$12</f>
        <v>0</v>
      </c>
      <c r="J3541" s="14" t="n">
        <f aca="false">SUM(B3541:I3541)</f>
        <v>713.92548</v>
      </c>
      <c r="K3541" s="16" t="n">
        <f aca="false">IF(Data_Clean!P3541="","",Assumptions!$B$15*0.5^(Data_Clean!P3541/Assumptions!$B$20))</f>
        <v>25.5200148285257</v>
      </c>
      <c r="L3541" s="16" t="n">
        <f aca="false">Assumptions!$B$16*MIN(1,LN(1+Data_Clean!Q3541)/LN(1+Assumptions!$B$21))</f>
        <v>16.0563626167747</v>
      </c>
      <c r="M3541" s="16" t="n">
        <f aca="false">Assumptions!$B$17*(0.6*MIN(1,Data_Clean!R3541/Assumptions!$B$22)+0.4*IF(Data_Clean!S3541="",0,Data_Clean!S3541))</f>
        <v>13.8</v>
      </c>
      <c r="N3541" s="16" t="n">
        <f aca="false">Assumptions!$B$18*MIN(1,(Data_Clean!F3541-1)/Assumptions!$B$23)</f>
        <v>5</v>
      </c>
      <c r="O3541" s="16" t="n">
        <f aca="false">Assumptions!$B$19*(0.4*IF(Data_Clean!E3541="",0,MIN(1,Data_Clean!E3541/12/Assumptions!$B$24))+0.35*IF(Data_Clean!D3541="Y",1,0)+0.25*(1-MIN(Data_Clean!T3541,3)/3))/IF(Data_Clean!E3541="",0.6,1)</f>
        <v>10.7</v>
      </c>
      <c r="P3541" s="16" t="n">
        <f aca="false">SUM(K3541:O3541)/(Assumptions!$D$5-IF(K3541="",Assumptions!$B$15,0))*100</f>
        <v>71.0763774453004</v>
      </c>
      <c r="Q3541" s="7" t="str">
        <f aca="false">IF(J3541&gt;=Assumptions!$B$26,"High",IF(J3541&gt;=Assumptions!$B$27,"Mid","Low"))</f>
        <v>Mid</v>
      </c>
      <c r="R3541" s="7" t="str">
        <f aca="false">IF(P3541&gt;=Assumptions!$B$28,"High",IF(P3541&gt;=Assumptions!$B$29,"Mid","Low"))</f>
        <v>High</v>
      </c>
      <c r="S3541" s="7" t="str">
        <f aca="false">INDEX(Assumptions!$B$33:$B$41,MATCH(Q3541&amp;"|"&amp;R3541,Assumptions!$A$33:$A$41,0))</f>
        <v>Engaged Builders</v>
      </c>
      <c r="T3541" s="7" t="n">
        <f aca="false">IF(ISNUMBER(Data_Clean!V3541),J3541*Data_Clean!V3541,0)</f>
        <v>25.844102376</v>
      </c>
    </row>
    <row r="3542" customFormat="false" ht="15" hidden="false" customHeight="false" outlineLevel="0" collapsed="false">
      <c r="A3542" s="15" t="str">
        <f aca="false">Data_Clean!A3542</f>
        <v>CX103538</v>
      </c>
      <c r="B3542" s="14" t="n">
        <f aca="false">Data_Clean!G3542*Assumptions!$B$5</f>
        <v>86.54825</v>
      </c>
      <c r="C3542" s="14" t="n">
        <f aca="false">IF(Data_Clean!H3542="",0,Data_Clean!H3542)*Assumptions!$B$6</f>
        <v>0</v>
      </c>
      <c r="D3542" s="14" t="n">
        <f aca="false">Data_Clean!I3542*Assumptions!$B$7</f>
        <v>0</v>
      </c>
      <c r="E3542" s="14" t="n">
        <f aca="false">Data_Clean!J3542*Assumptions!$B$8</f>
        <v>0</v>
      </c>
      <c r="F3542" s="14" t="n">
        <f aca="false">Data_Clean!K3542*Assumptions!$B$9</f>
        <v>0</v>
      </c>
      <c r="G3542" s="14" t="n">
        <f aca="false">Data_Clean!L3542*Assumptions!$B$10</f>
        <v>0</v>
      </c>
      <c r="H3542" s="14" t="n">
        <f aca="false">IF(OR(Data_Clean!M3542="",Data_Clean!N3542=""),0,Data_Clean!M3542*Data_Clean!N3542/100)*Assumptions!$B$13*Assumptions!$B$11</f>
        <v>0</v>
      </c>
      <c r="I3542" s="14" t="n">
        <f aca="false">Data_Clean!O3542*4*Assumptions!$B$12</f>
        <v>0</v>
      </c>
      <c r="J3542" s="14" t="n">
        <f aca="false">SUM(B3542:I3542)</f>
        <v>86.54825</v>
      </c>
      <c r="K3542" s="16" t="n">
        <f aca="false">IF(Data_Clean!P3542="","",Assumptions!$B$15*0.5^(Data_Clean!P3542/Assumptions!$B$20))</f>
        <v>28.6452481173125</v>
      </c>
      <c r="L3542" s="16" t="n">
        <f aca="false">Assumptions!$B$16*MIN(1,LN(1+Data_Clean!Q3542)/LN(1+Assumptions!$B$21))</f>
        <v>14.320838960067</v>
      </c>
      <c r="M3542" s="16" t="n">
        <f aca="false">Assumptions!$B$17*(0.6*MIN(1,Data_Clean!R3542/Assumptions!$B$22)+0.4*IF(Data_Clean!S3542="",0,Data_Clean!S3542))</f>
        <v>13.08</v>
      </c>
      <c r="N3542" s="16" t="n">
        <f aca="false">Assumptions!$B$18*MIN(1,(Data_Clean!F3542-1)/Assumptions!$B$23)</f>
        <v>0</v>
      </c>
      <c r="O3542" s="16" t="n">
        <f aca="false">Assumptions!$B$19*(0.4*IF(Data_Clean!E3542="",0,MIN(1,Data_Clean!E3542/12/Assumptions!$B$24))+0.35*IF(Data_Clean!D3542="Y",1,0)+0.25*(1-MIN(Data_Clean!T3542,3)/3))/IF(Data_Clean!E3542="",0.6,1)</f>
        <v>2.95</v>
      </c>
      <c r="P3542" s="16" t="n">
        <f aca="false">SUM(K3542:O3542)/(Assumptions!$D$5-IF(K3542="",Assumptions!$B$15,0))*100</f>
        <v>58.9960870773795</v>
      </c>
      <c r="Q3542" s="7" t="str">
        <f aca="false">IF(J3542&gt;=Assumptions!$B$26,"High",IF(J3542&gt;=Assumptions!$B$27,"Mid","Low"))</f>
        <v>Low</v>
      </c>
      <c r="R3542" s="7" t="str">
        <f aca="false">IF(P3542&gt;=Assumptions!$B$28,"High",IF(P3542&gt;=Assumptions!$B$29,"Mid","Low"))</f>
        <v>Mid</v>
      </c>
      <c r="S3542" s="7" t="str">
        <f aca="false">INDEX(Assumptions!$B$33:$B$41,MATCH(Q3542&amp;"|"&amp;R3542,Assumptions!$A$33:$A$41,0))</f>
        <v>Light Touch</v>
      </c>
      <c r="T3542" s="7" t="n">
        <f aca="false">IF(ISNUMBER(Data_Clean!V3542),J3542*Data_Clean!V3542,0)</f>
        <v>21.836123475</v>
      </c>
    </row>
    <row r="3543" customFormat="false" ht="15" hidden="false" customHeight="false" outlineLevel="0" collapsed="false">
      <c r="A3543" s="15" t="str">
        <f aca="false">Data_Clean!A3543</f>
        <v>CX103539</v>
      </c>
      <c r="B3543" s="14" t="n">
        <f aca="false">Data_Clean!G3543*Assumptions!$B$5</f>
        <v>818.8805</v>
      </c>
      <c r="C3543" s="14" t="n">
        <f aca="false">IF(Data_Clean!H3543="",0,Data_Clean!H3543)*Assumptions!$B$6</f>
        <v>994.8348</v>
      </c>
      <c r="D3543" s="14" t="n">
        <f aca="false">Data_Clean!I3543*Assumptions!$B$7</f>
        <v>0</v>
      </c>
      <c r="E3543" s="14" t="n">
        <f aca="false">Data_Clean!J3543*Assumptions!$B$8</f>
        <v>0</v>
      </c>
      <c r="F3543" s="14" t="n">
        <f aca="false">Data_Clean!K3543*Assumptions!$B$9</f>
        <v>4482.5</v>
      </c>
      <c r="G3543" s="14" t="n">
        <f aca="false">Data_Clean!L3543*Assumptions!$B$10</f>
        <v>0</v>
      </c>
      <c r="H3543" s="14" t="n">
        <f aca="false">IF(OR(Data_Clean!M3543="",Data_Clean!N3543=""),0,Data_Clean!M3543*Data_Clean!N3543/100)*Assumptions!$B$13*Assumptions!$B$11</f>
        <v>715.008</v>
      </c>
      <c r="I3543" s="14" t="n">
        <f aca="false">Data_Clean!O3543*4*Assumptions!$B$12</f>
        <v>95.3376</v>
      </c>
      <c r="J3543" s="14" t="n">
        <f aca="false">SUM(B3543:I3543)</f>
        <v>7106.5609</v>
      </c>
      <c r="K3543" s="16" t="n">
        <f aca="false">IF(Data_Clean!P3543="","",Assumptions!$B$15*0.5^(Data_Clean!P3543/Assumptions!$B$20))</f>
        <v>21.2132034355964</v>
      </c>
      <c r="L3543" s="16" t="n">
        <f aca="false">Assumptions!$B$16*MIN(1,LN(1+Data_Clean!Q3543)/LN(1+Assumptions!$B$21))</f>
        <v>16.4779661706004</v>
      </c>
      <c r="M3543" s="16" t="n">
        <f aca="false">Assumptions!$B$17*(0.6*MIN(1,Data_Clean!R3543/Assumptions!$B$22)+0.4*IF(Data_Clean!S3543="",0,Data_Clean!S3543))</f>
        <v>7.98</v>
      </c>
      <c r="N3543" s="16" t="n">
        <f aca="false">Assumptions!$B$18*MIN(1,(Data_Clean!F3543-1)/Assumptions!$B$23)</f>
        <v>15</v>
      </c>
      <c r="O3543" s="16" t="n">
        <f aca="false">Assumptions!$B$19*(0.4*IF(Data_Clean!E3543="",0,MIN(1,Data_Clean!E3543/12/Assumptions!$B$24))+0.35*IF(Data_Clean!D3543="Y",1,0)+0.25*(1-MIN(Data_Clean!T3543,3)/3))/IF(Data_Clean!E3543="",0.6,1)</f>
        <v>15</v>
      </c>
      <c r="P3543" s="16" t="n">
        <f aca="false">SUM(K3543:O3543)/(Assumptions!$D$5-IF(K3543="",Assumptions!$B$15,0))*100</f>
        <v>75.6711696061969</v>
      </c>
      <c r="Q3543" s="7" t="str">
        <f aca="false">IF(J3543&gt;=Assumptions!$B$26,"High",IF(J3543&gt;=Assumptions!$B$27,"Mid","Low"))</f>
        <v>High</v>
      </c>
      <c r="R3543" s="7" t="str">
        <f aca="false">IF(P3543&gt;=Assumptions!$B$28,"High",IF(P3543&gt;=Assumptions!$B$29,"Mid","Low"))</f>
        <v>High</v>
      </c>
      <c r="S3543" s="7" t="str">
        <f aca="false">INDEX(Assumptions!$B$33:$B$41,MATCH(Q3543&amp;"|"&amp;R3543,Assumptions!$A$33:$A$41,0))</f>
        <v>Premier Advocates</v>
      </c>
      <c r="T3543" s="7" t="n">
        <f aca="false">IF(ISNUMBER(Data_Clean!V3543),J3543*Data_Clean!V3543,0)</f>
        <v>115.83694267</v>
      </c>
    </row>
    <row r="3544" customFormat="false" ht="15" hidden="false" customHeight="false" outlineLevel="0" collapsed="false">
      <c r="A3544" s="15" t="str">
        <f aca="false">Data_Clean!A3544</f>
        <v>CX103540</v>
      </c>
      <c r="B3544" s="14" t="n">
        <f aca="false">Data_Clean!G3544*Assumptions!$B$5</f>
        <v>29.9645</v>
      </c>
      <c r="C3544" s="14" t="n">
        <f aca="false">IF(Data_Clean!H3544="",0,Data_Clean!H3544)*Assumptions!$B$6</f>
        <v>68.58336</v>
      </c>
      <c r="D3544" s="14" t="n">
        <f aca="false">Data_Clean!I3544*Assumptions!$B$7</f>
        <v>0</v>
      </c>
      <c r="E3544" s="14" t="n">
        <f aca="false">Data_Clean!J3544*Assumptions!$B$8</f>
        <v>0</v>
      </c>
      <c r="F3544" s="14" t="n">
        <f aca="false">Data_Clean!K3544*Assumptions!$B$9</f>
        <v>0</v>
      </c>
      <c r="G3544" s="14" t="n">
        <f aca="false">Data_Clean!L3544*Assumptions!$B$10</f>
        <v>0</v>
      </c>
      <c r="H3544" s="14" t="n">
        <f aca="false">IF(OR(Data_Clean!M3544="",Data_Clean!N3544=""),0,Data_Clean!M3544*Data_Clean!N3544/100)*Assumptions!$B$13*Assumptions!$B$11</f>
        <v>0</v>
      </c>
      <c r="I3544" s="14" t="n">
        <f aca="false">Data_Clean!O3544*4*Assumptions!$B$12</f>
        <v>0</v>
      </c>
      <c r="J3544" s="14" t="n">
        <f aca="false">SUM(B3544:I3544)</f>
        <v>98.54786</v>
      </c>
      <c r="K3544" s="16" t="n">
        <f aca="false">IF(Data_Clean!P3544="","",Assumptions!$B$15*0.5^(Data_Clean!P3544/Assumptions!$B$20))</f>
        <v>12.7600074142628</v>
      </c>
      <c r="L3544" s="16" t="n">
        <f aca="false">Assumptions!$B$16*MIN(1,LN(1+Data_Clean!Q3544)/LN(1+Assumptions!$B$21))</f>
        <v>14.320838960067</v>
      </c>
      <c r="M3544" s="16" t="n">
        <f aca="false">Assumptions!$B$17*(0.6*MIN(1,Data_Clean!R3544/Assumptions!$B$22)+0.4*IF(Data_Clean!S3544="",0,Data_Clean!S3544))</f>
        <v>13.656</v>
      </c>
      <c r="N3544" s="16" t="n">
        <f aca="false">Assumptions!$B$18*MIN(1,(Data_Clean!F3544-1)/Assumptions!$B$23)</f>
        <v>5</v>
      </c>
      <c r="O3544" s="16" t="n">
        <f aca="false">Assumptions!$B$19*(0.4*IF(Data_Clean!E3544="",0,MIN(1,Data_Clean!E3544/12/Assumptions!$B$24))+0.35*IF(Data_Clean!D3544="Y",1,0)+0.25*(1-MIN(Data_Clean!T3544,3)/3))/IF(Data_Clean!E3544="",0.6,1)</f>
        <v>12.25</v>
      </c>
      <c r="P3544" s="16" t="n">
        <f aca="false">SUM(K3544:O3544)/(Assumptions!$D$5-IF(K3544="",Assumptions!$B$15,0))*100</f>
        <v>57.9868463743299</v>
      </c>
      <c r="Q3544" s="7" t="str">
        <f aca="false">IF(J3544&gt;=Assumptions!$B$26,"High",IF(J3544&gt;=Assumptions!$B$27,"Mid","Low"))</f>
        <v>Low</v>
      </c>
      <c r="R3544" s="7" t="str">
        <f aca="false">IF(P3544&gt;=Assumptions!$B$28,"High",IF(P3544&gt;=Assumptions!$B$29,"Mid","Low"))</f>
        <v>Mid</v>
      </c>
      <c r="S3544" s="7" t="str">
        <f aca="false">INDEX(Assumptions!$B$33:$B$41,MATCH(Q3544&amp;"|"&amp;R3544,Assumptions!$A$33:$A$41,0))</f>
        <v>Light Touch</v>
      </c>
      <c r="T3544" s="7" t="n">
        <f aca="false">IF(ISNUMBER(Data_Clean!V3544),J3544*Data_Clean!V3544,0)</f>
        <v>5.12448872</v>
      </c>
    </row>
    <row r="3545" customFormat="false" ht="15" hidden="false" customHeight="false" outlineLevel="0" collapsed="false">
      <c r="A3545" s="15" t="str">
        <f aca="false">Data_Clean!A3545</f>
        <v>CX103541</v>
      </c>
      <c r="B3545" s="14" t="n">
        <f aca="false">Data_Clean!G3545*Assumptions!$B$5</f>
        <v>106.8355</v>
      </c>
      <c r="C3545" s="14" t="n">
        <f aca="false">IF(Data_Clean!H3545="",0,Data_Clean!H3545)*Assumptions!$B$6</f>
        <v>0</v>
      </c>
      <c r="D3545" s="14" t="n">
        <f aca="false">Data_Clean!I3545*Assumptions!$B$7</f>
        <v>268.8</v>
      </c>
      <c r="E3545" s="14" t="n">
        <f aca="false">Data_Clean!J3545*Assumptions!$B$8</f>
        <v>0</v>
      </c>
      <c r="F3545" s="14" t="n">
        <f aca="false">Data_Clean!K3545*Assumptions!$B$9</f>
        <v>0</v>
      </c>
      <c r="G3545" s="14" t="n">
        <f aca="false">Data_Clean!L3545*Assumptions!$B$10</f>
        <v>0</v>
      </c>
      <c r="H3545" s="14" t="n">
        <f aca="false">IF(OR(Data_Clean!M3545="",Data_Clean!N3545=""),0,Data_Clean!M3545*Data_Clean!N3545/100)*Assumptions!$B$13*Assumptions!$B$11</f>
        <v>0</v>
      </c>
      <c r="I3545" s="14" t="n">
        <f aca="false">Data_Clean!O3545*4*Assumptions!$B$12</f>
        <v>0</v>
      </c>
      <c r="J3545" s="14" t="n">
        <f aca="false">SUM(B3545:I3545)</f>
        <v>375.6355</v>
      </c>
      <c r="K3545" s="16" t="n">
        <f aca="false">IF(Data_Clean!P3545="","",Assumptions!$B$15*0.5^(Data_Clean!P3545/Assumptions!$B$20))</f>
        <v>13.0582584494419</v>
      </c>
      <c r="L3545" s="16" t="n">
        <f aca="false">Assumptions!$B$16*MIN(1,LN(1+Data_Clean!Q3545)/LN(1+Assumptions!$B$21))</f>
        <v>9.60252567789128</v>
      </c>
      <c r="M3545" s="16" t="n">
        <f aca="false">Assumptions!$B$17*(0.6*MIN(1,Data_Clean!R3545/Assumptions!$B$22)+0.4*IF(Data_Clean!S3545="",0,Data_Clean!S3545))</f>
        <v>9.264</v>
      </c>
      <c r="N3545" s="16" t="n">
        <f aca="false">Assumptions!$B$18*MIN(1,(Data_Clean!F3545-1)/Assumptions!$B$23)</f>
        <v>5</v>
      </c>
      <c r="O3545" s="16" t="n">
        <f aca="false">Assumptions!$B$19*(0.4*IF(Data_Clean!E3545="",0,MIN(1,Data_Clean!E3545/12/Assumptions!$B$24))+0.35*IF(Data_Clean!D3545="Y",1,0)+0.25*(1-MIN(Data_Clean!T3545,3)/3))/IF(Data_Clean!E3545="",0.6,1)</f>
        <v>7.45</v>
      </c>
      <c r="P3545" s="16" t="n">
        <f aca="false">SUM(K3545:O3545)/(Assumptions!$D$5-IF(K3545="",Assumptions!$B$15,0))*100</f>
        <v>44.3747841273331</v>
      </c>
      <c r="Q3545" s="7" t="str">
        <f aca="false">IF(J3545&gt;=Assumptions!$B$26,"High",IF(J3545&gt;=Assumptions!$B$27,"Mid","Low"))</f>
        <v>Low</v>
      </c>
      <c r="R3545" s="7" t="str">
        <f aca="false">IF(P3545&gt;=Assumptions!$B$28,"High",IF(P3545&gt;=Assumptions!$B$29,"Mid","Low"))</f>
        <v>Low</v>
      </c>
      <c r="S3545" s="7" t="str">
        <f aca="false">INDEX(Assumptions!$B$33:$B$41,MATCH(Q3545&amp;"|"&amp;R3545,Assumptions!$A$33:$A$41,0))</f>
        <v>Dormant &amp; Low Value</v>
      </c>
      <c r="T3545" s="7" t="n">
        <f aca="false">IF(ISNUMBER(Data_Clean!V3545),J3545*Data_Clean!V3545,0)</f>
        <v>109.9109473</v>
      </c>
    </row>
    <row r="3546" customFormat="false" ht="15" hidden="false" customHeight="false" outlineLevel="0" collapsed="false">
      <c r="A3546" s="15" t="str">
        <f aca="false">Data_Clean!A3546</f>
        <v>CX103542</v>
      </c>
      <c r="B3546" s="14" t="n">
        <f aca="false">Data_Clean!G3546*Assumptions!$B$5</f>
        <v>157.11775</v>
      </c>
      <c r="C3546" s="14" t="n">
        <f aca="false">IF(Data_Clean!H3546="",0,Data_Clean!H3546)*Assumptions!$B$6</f>
        <v>0</v>
      </c>
      <c r="D3546" s="14" t="n">
        <f aca="false">Data_Clean!I3546*Assumptions!$B$7</f>
        <v>0</v>
      </c>
      <c r="E3546" s="14" t="n">
        <f aca="false">Data_Clean!J3546*Assumptions!$B$8</f>
        <v>0</v>
      </c>
      <c r="F3546" s="14" t="n">
        <f aca="false">Data_Clean!K3546*Assumptions!$B$9</f>
        <v>0</v>
      </c>
      <c r="G3546" s="14" t="n">
        <f aca="false">Data_Clean!L3546*Assumptions!$B$10</f>
        <v>829.8</v>
      </c>
      <c r="H3546" s="14" t="n">
        <f aca="false">IF(OR(Data_Clean!M3546="",Data_Clean!N3546=""),0,Data_Clean!M3546*Data_Clean!N3546/100)*Assumptions!$B$13*Assumptions!$B$11</f>
        <v>0</v>
      </c>
      <c r="I3546" s="14" t="n">
        <f aca="false">Data_Clean!O3546*4*Assumptions!$B$12</f>
        <v>0</v>
      </c>
      <c r="J3546" s="14" t="n">
        <f aca="false">SUM(B3546:I3546)</f>
        <v>986.91775</v>
      </c>
      <c r="K3546" s="16" t="n">
        <f aca="false">IF(Data_Clean!P3546="","",Assumptions!$B$15*0.5^(Data_Clean!P3546/Assumptions!$B$20))</f>
        <v>24.3675718906871</v>
      </c>
      <c r="L3546" s="16" t="n">
        <f aca="false">Assumptions!$B$16*MIN(1,LN(1+Data_Clean!Q3546)/LN(1+Assumptions!$B$21))</f>
        <v>14.0427143261215</v>
      </c>
      <c r="M3546" s="16" t="n">
        <f aca="false">Assumptions!$B$17*(0.6*MIN(1,Data_Clean!R3546/Assumptions!$B$22)+0.4*IF(Data_Clean!S3546="",0,Data_Clean!S3546))</f>
        <v>9.486</v>
      </c>
      <c r="N3546" s="16" t="n">
        <f aca="false">Assumptions!$B$18*MIN(1,(Data_Clean!F3546-1)/Assumptions!$B$23)</f>
        <v>5</v>
      </c>
      <c r="O3546" s="16" t="n">
        <f aca="false">Assumptions!$B$19*(0.4*IF(Data_Clean!E3546="",0,MIN(1,Data_Clean!E3546/12/Assumptions!$B$24))+0.35*IF(Data_Clean!D3546="Y",1,0)+0.25*(1-MIN(Data_Clean!T3546,3)/3))/IF(Data_Clean!E3546="",0.6,1)</f>
        <v>12.35</v>
      </c>
      <c r="P3546" s="16" t="n">
        <f aca="false">SUM(K3546:O3546)/(Assumptions!$D$5-IF(K3546="",Assumptions!$B$15,0))*100</f>
        <v>65.2462862168086</v>
      </c>
      <c r="Q3546" s="7" t="str">
        <f aca="false">IF(J3546&gt;=Assumptions!$B$26,"High",IF(J3546&gt;=Assumptions!$B$27,"Mid","Low"))</f>
        <v>Mid</v>
      </c>
      <c r="R3546" s="7" t="str">
        <f aca="false">IF(P3546&gt;=Assumptions!$B$28,"High",IF(P3546&gt;=Assumptions!$B$29,"Mid","Low"))</f>
        <v>Mid</v>
      </c>
      <c r="S3546" s="7" t="str">
        <f aca="false">INDEX(Assumptions!$B$33:$B$41,MATCH(Q3546&amp;"|"&amp;R3546,Assumptions!$A$33:$A$41,0))</f>
        <v>Established Core</v>
      </c>
      <c r="T3546" s="7" t="n">
        <f aca="false">IF(ISNUMBER(Data_Clean!V3546),J3546*Data_Clean!V3546,0)</f>
        <v>31.38398445</v>
      </c>
    </row>
    <row r="3547" customFormat="false" ht="15" hidden="false" customHeight="false" outlineLevel="0" collapsed="false">
      <c r="A3547" s="15" t="str">
        <f aca="false">Data_Clean!A3547</f>
        <v>CX103543</v>
      </c>
      <c r="B3547" s="14" t="n">
        <f aca="false">Data_Clean!G3547*Assumptions!$B$5</f>
        <v>71.78275</v>
      </c>
      <c r="C3547" s="14" t="n">
        <f aca="false">IF(Data_Clean!H3547="",0,Data_Clean!H3547)*Assumptions!$B$6</f>
        <v>0</v>
      </c>
      <c r="D3547" s="14" t="n">
        <f aca="false">Data_Clean!I3547*Assumptions!$B$7</f>
        <v>0</v>
      </c>
      <c r="E3547" s="14" t="n">
        <f aca="false">Data_Clean!J3547*Assumptions!$B$8</f>
        <v>315.953625</v>
      </c>
      <c r="F3547" s="14" t="n">
        <f aca="false">Data_Clean!K3547*Assumptions!$B$9</f>
        <v>0</v>
      </c>
      <c r="G3547" s="14" t="n">
        <f aca="false">Data_Clean!L3547*Assumptions!$B$10</f>
        <v>632.7</v>
      </c>
      <c r="H3547" s="14" t="n">
        <f aca="false">IF(OR(Data_Clean!M3547="",Data_Clean!N3547=""),0,Data_Clean!M3547*Data_Clean!N3547/100)*Assumptions!$B$13*Assumptions!$B$11</f>
        <v>0</v>
      </c>
      <c r="I3547" s="14" t="n">
        <f aca="false">Data_Clean!O3547*4*Assumptions!$B$12</f>
        <v>0</v>
      </c>
      <c r="J3547" s="14" t="n">
        <f aca="false">SUM(B3547:I3547)</f>
        <v>1020.436375</v>
      </c>
      <c r="K3547" s="16" t="n">
        <f aca="false">IF(Data_Clean!P3547="","",Assumptions!$B$15*0.5^(Data_Clean!P3547/Assumptions!$B$20))</f>
        <v>29.3147990530274</v>
      </c>
      <c r="L3547" s="16" t="n">
        <f aca="false">Assumptions!$B$16*MIN(1,LN(1+Data_Clean!Q3547)/LN(1+Assumptions!$B$21))</f>
        <v>14.5815690999133</v>
      </c>
      <c r="M3547" s="16" t="n">
        <f aca="false">Assumptions!$B$17*(0.6*MIN(1,Data_Clean!R3547/Assumptions!$B$22)+0.4*IF(Data_Clean!S3547="",0,Data_Clean!S3547))</f>
        <v>1.656</v>
      </c>
      <c r="N3547" s="16" t="n">
        <f aca="false">Assumptions!$B$18*MIN(1,(Data_Clean!F3547-1)/Assumptions!$B$23)</f>
        <v>10</v>
      </c>
      <c r="O3547" s="16" t="n">
        <f aca="false">Assumptions!$B$19*(0.4*IF(Data_Clean!E3547="",0,MIN(1,Data_Clean!E3547/12/Assumptions!$B$24))+0.35*IF(Data_Clean!D3547="Y",1,0)+0.25*(1-MIN(Data_Clean!T3547,3)/3))/IF(Data_Clean!E3547="",0.6,1)</f>
        <v>10.1</v>
      </c>
      <c r="P3547" s="16" t="n">
        <f aca="false">SUM(K3547:O3547)/(Assumptions!$D$5-IF(K3547="",Assumptions!$B$15,0))*100</f>
        <v>65.6523681529406</v>
      </c>
      <c r="Q3547" s="7" t="str">
        <f aca="false">IF(J3547&gt;=Assumptions!$B$26,"High",IF(J3547&gt;=Assumptions!$B$27,"Mid","Low"))</f>
        <v>Mid</v>
      </c>
      <c r="R3547" s="7" t="str">
        <f aca="false">IF(P3547&gt;=Assumptions!$B$28,"High",IF(P3547&gt;=Assumptions!$B$29,"Mid","Low"))</f>
        <v>Mid</v>
      </c>
      <c r="S3547" s="7" t="str">
        <f aca="false">INDEX(Assumptions!$B$33:$B$41,MATCH(Q3547&amp;"|"&amp;R3547,Assumptions!$A$33:$A$41,0))</f>
        <v>Established Core</v>
      </c>
      <c r="T3547" s="7" t="n">
        <f aca="false">IF(ISNUMBER(Data_Clean!V3547),J3547*Data_Clean!V3547,0)</f>
        <v>137.9629979</v>
      </c>
    </row>
    <row r="3548" customFormat="false" ht="15" hidden="false" customHeight="false" outlineLevel="0" collapsed="false">
      <c r="A3548" s="15" t="str">
        <f aca="false">Data_Clean!A3548</f>
        <v>CX103544</v>
      </c>
      <c r="B3548" s="14" t="n">
        <f aca="false">Data_Clean!G3548*Assumptions!$B$5</f>
        <v>57.148</v>
      </c>
      <c r="C3548" s="14" t="n">
        <f aca="false">IF(Data_Clean!H3548="",0,Data_Clean!H3548)*Assumptions!$B$6</f>
        <v>190.78908</v>
      </c>
      <c r="D3548" s="14" t="n">
        <f aca="false">Data_Clean!I3548*Assumptions!$B$7</f>
        <v>0</v>
      </c>
      <c r="E3548" s="14" t="n">
        <f aca="false">Data_Clean!J3548*Assumptions!$B$8</f>
        <v>0</v>
      </c>
      <c r="F3548" s="14" t="n">
        <f aca="false">Data_Clean!K3548*Assumptions!$B$9</f>
        <v>0</v>
      </c>
      <c r="G3548" s="14" t="n">
        <f aca="false">Data_Clean!L3548*Assumptions!$B$10</f>
        <v>438.75</v>
      </c>
      <c r="H3548" s="14" t="n">
        <f aca="false">IF(OR(Data_Clean!M3548="",Data_Clean!N3548=""),0,Data_Clean!M3548*Data_Clean!N3548/100)*Assumptions!$B$13*Assumptions!$B$11</f>
        <v>0</v>
      </c>
      <c r="I3548" s="14" t="n">
        <f aca="false">Data_Clean!O3548*4*Assumptions!$B$12</f>
        <v>0</v>
      </c>
      <c r="J3548" s="14" t="n">
        <f aca="false">SUM(B3548:I3548)</f>
        <v>686.68708</v>
      </c>
      <c r="K3548" s="16" t="n">
        <f aca="false">IF(Data_Clean!P3548="","",Assumptions!$B$15*0.5^(Data_Clean!P3548/Assumptions!$B$20))</f>
        <v>8.81660929712707</v>
      </c>
      <c r="L3548" s="16" t="n">
        <f aca="false">Assumptions!$B$16*MIN(1,LN(1+Data_Clean!Q3548)/LN(1+Assumptions!$B$21))</f>
        <v>7.47221736309214</v>
      </c>
      <c r="M3548" s="16" t="n">
        <f aca="false">Assumptions!$B$17*(0.6*MIN(1,Data_Clean!R3548/Assumptions!$B$22)+0.4*IF(Data_Clean!S3548="",0,Data_Clean!S3548))</f>
        <v>4.614</v>
      </c>
      <c r="N3548" s="16" t="n">
        <f aca="false">Assumptions!$B$18*MIN(1,(Data_Clean!F3548-1)/Assumptions!$B$23)</f>
        <v>10</v>
      </c>
      <c r="O3548" s="16" t="n">
        <f aca="false">Assumptions!$B$19*(0.4*IF(Data_Clean!E3548="",0,MIN(1,Data_Clean!E3548/12/Assumptions!$B$24))+0.35*IF(Data_Clean!D3548="Y",1,0)+0.25*(1-MIN(Data_Clean!T3548,3)/3))/IF(Data_Clean!E3548="",0.6,1)</f>
        <v>9.75</v>
      </c>
      <c r="P3548" s="16" t="n">
        <f aca="false">SUM(K3548:O3548)/(Assumptions!$D$5-IF(K3548="",Assumptions!$B$15,0))*100</f>
        <v>40.6528266602192</v>
      </c>
      <c r="Q3548" s="7" t="str">
        <f aca="false">IF(J3548&gt;=Assumptions!$B$26,"High",IF(J3548&gt;=Assumptions!$B$27,"Mid","Low"))</f>
        <v>Mid</v>
      </c>
      <c r="R3548" s="7" t="str">
        <f aca="false">IF(P3548&gt;=Assumptions!$B$28,"High",IF(P3548&gt;=Assumptions!$B$29,"Mid","Low"))</f>
        <v>Low</v>
      </c>
      <c r="S3548" s="7" t="str">
        <f aca="false">INDEX(Assumptions!$B$33:$B$41,MATCH(Q3548&amp;"|"&amp;R3548,Assumptions!$A$33:$A$41,0))</f>
        <v>Light Touch</v>
      </c>
      <c r="T3548" s="7" t="n">
        <f aca="false">IF(ISNUMBER(Data_Clean!V3548),J3548*Data_Clean!V3548,0)</f>
        <v>57.475708596</v>
      </c>
    </row>
    <row r="3549" customFormat="false" ht="15" hidden="false" customHeight="false" outlineLevel="0" collapsed="false">
      <c r="A3549" s="15" t="str">
        <f aca="false">Data_Clean!A3549</f>
        <v>CX103545</v>
      </c>
      <c r="B3549" s="14" t="n">
        <f aca="false">Data_Clean!G3549*Assumptions!$B$5</f>
        <v>33.73075</v>
      </c>
      <c r="C3549" s="14" t="n">
        <f aca="false">IF(Data_Clean!H3549="",0,Data_Clean!H3549)*Assumptions!$B$6</f>
        <v>0</v>
      </c>
      <c r="D3549" s="14" t="n">
        <f aca="false">Data_Clean!I3549*Assumptions!$B$7</f>
        <v>0</v>
      </c>
      <c r="E3549" s="14" t="n">
        <f aca="false">Data_Clean!J3549*Assumptions!$B$8</f>
        <v>0</v>
      </c>
      <c r="F3549" s="14" t="n">
        <f aca="false">Data_Clean!K3549*Assumptions!$B$9</f>
        <v>0</v>
      </c>
      <c r="G3549" s="14" t="n">
        <f aca="false">Data_Clean!L3549*Assumptions!$B$10</f>
        <v>0</v>
      </c>
      <c r="H3549" s="14" t="n">
        <f aca="false">IF(OR(Data_Clean!M3549="",Data_Clean!N3549=""),0,Data_Clean!M3549*Data_Clean!N3549/100)*Assumptions!$B$13*Assumptions!$B$11</f>
        <v>97.008</v>
      </c>
      <c r="I3549" s="14" t="n">
        <f aca="false">Data_Clean!O3549*4*Assumptions!$B$12</f>
        <v>0</v>
      </c>
      <c r="J3549" s="14" t="n">
        <f aca="false">SUM(B3549:I3549)</f>
        <v>130.73875</v>
      </c>
      <c r="K3549" s="16" t="n">
        <f aca="false">IF(Data_Clean!P3549="","",Assumptions!$B$15*0.5^(Data_Clean!P3549/Assumptions!$B$20))</f>
        <v>0.0738234990172778</v>
      </c>
      <c r="L3549" s="16" t="n">
        <f aca="false">Assumptions!$B$16*MIN(1,LN(1+Data_Clean!Q3549)/LN(1+Assumptions!$B$21))</f>
        <v>0</v>
      </c>
      <c r="M3549" s="16" t="n">
        <f aca="false">Assumptions!$B$17*(0.6*MIN(1,Data_Clean!R3549/Assumptions!$B$22)+0.4*IF(Data_Clean!S3549="",0,Data_Clean!S3549))</f>
        <v>0</v>
      </c>
      <c r="N3549" s="16" t="n">
        <f aca="false">Assumptions!$B$18*MIN(1,(Data_Clean!F3549-1)/Assumptions!$B$23)</f>
        <v>5</v>
      </c>
      <c r="O3549" s="16" t="n">
        <f aca="false">Assumptions!$B$19*(0.4*IF(Data_Clean!E3549="",0,MIN(1,Data_Clean!E3549/12/Assumptions!$B$24))+0.35*IF(Data_Clean!D3549="Y",1,0)+0.25*(1-MIN(Data_Clean!T3549,3)/3))/IF(Data_Clean!E3549="",0.6,1)</f>
        <v>9.05</v>
      </c>
      <c r="P3549" s="16" t="n">
        <f aca="false">SUM(K3549:O3549)/(Assumptions!$D$5-IF(K3549="",Assumptions!$B$15,0))*100</f>
        <v>14.1238234990173</v>
      </c>
      <c r="Q3549" s="7" t="str">
        <f aca="false">IF(J3549&gt;=Assumptions!$B$26,"High",IF(J3549&gt;=Assumptions!$B$27,"Mid","Low"))</f>
        <v>Low</v>
      </c>
      <c r="R3549" s="7" t="str">
        <f aca="false">IF(P3549&gt;=Assumptions!$B$28,"High",IF(P3549&gt;=Assumptions!$B$29,"Mid","Low"))</f>
        <v>Low</v>
      </c>
      <c r="S3549" s="7" t="str">
        <f aca="false">INDEX(Assumptions!$B$33:$B$41,MATCH(Q3549&amp;"|"&amp;R3549,Assumptions!$A$33:$A$41,0))</f>
        <v>Dormant &amp; Low Value</v>
      </c>
      <c r="T3549" s="7" t="n">
        <f aca="false">IF(ISNUMBER(Data_Clean!V3549),J3549*Data_Clean!V3549,0)</f>
        <v>16.276974375</v>
      </c>
    </row>
    <row r="3550" customFormat="false" ht="15" hidden="false" customHeight="false" outlineLevel="0" collapsed="false">
      <c r="A3550" s="15" t="str">
        <f aca="false">Data_Clean!A3550</f>
        <v>CX103546</v>
      </c>
      <c r="B3550" s="14" t="n">
        <f aca="false">Data_Clean!G3550*Assumptions!$B$5</f>
        <v>181.55275</v>
      </c>
      <c r="C3550" s="14" t="n">
        <f aca="false">IF(Data_Clean!H3550="",0,Data_Clean!H3550)*Assumptions!$B$6</f>
        <v>186.53304</v>
      </c>
      <c r="D3550" s="14" t="n">
        <f aca="false">Data_Clean!I3550*Assumptions!$B$7</f>
        <v>0</v>
      </c>
      <c r="E3550" s="14" t="n">
        <f aca="false">Data_Clean!J3550*Assumptions!$B$8</f>
        <v>0</v>
      </c>
      <c r="F3550" s="14" t="n">
        <f aca="false">Data_Clean!K3550*Assumptions!$B$9</f>
        <v>1951.4</v>
      </c>
      <c r="G3550" s="14" t="n">
        <f aca="false">Data_Clean!L3550*Assumptions!$B$10</f>
        <v>0</v>
      </c>
      <c r="H3550" s="14" t="n">
        <f aca="false">IF(OR(Data_Clean!M3550="",Data_Clean!N3550=""),0,Data_Clean!M3550*Data_Clean!N3550/100)*Assumptions!$B$13*Assumptions!$B$11</f>
        <v>103.488</v>
      </c>
      <c r="I3550" s="14" t="n">
        <f aca="false">Data_Clean!O3550*4*Assumptions!$B$12</f>
        <v>0</v>
      </c>
      <c r="J3550" s="14" t="n">
        <f aca="false">SUM(B3550:I3550)</f>
        <v>2422.97379</v>
      </c>
      <c r="K3550" s="16" t="n">
        <f aca="false">IF(Data_Clean!P3550="","",Assumptions!$B$15*0.5^(Data_Clean!P3550/Assumptions!$B$20))</f>
        <v>0.234375</v>
      </c>
      <c r="L3550" s="16" t="n">
        <f aca="false">Assumptions!$B$16*MIN(1,LN(1+Data_Clean!Q3550)/LN(1+Assumptions!$B$21))</f>
        <v>0</v>
      </c>
      <c r="M3550" s="16" t="n">
        <f aca="false">Assumptions!$B$17*(0.6*MIN(1,Data_Clean!R3550/Assumptions!$B$22)+0.4*IF(Data_Clean!S3550="",0,Data_Clean!S3550))</f>
        <v>0</v>
      </c>
      <c r="N3550" s="16" t="n">
        <f aca="false">Assumptions!$B$18*MIN(1,(Data_Clean!F3550-1)/Assumptions!$B$23)</f>
        <v>15</v>
      </c>
      <c r="O3550" s="16" t="n">
        <f aca="false">Assumptions!$B$19*(0.4*IF(Data_Clean!E3550="",0,MIN(1,Data_Clean!E3550/12/Assumptions!$B$24))+0.35*IF(Data_Clean!D3550="Y",1,0)+0.25*(1-MIN(Data_Clean!T3550,3)/3))/IF(Data_Clean!E3550="",0.6,1)</f>
        <v>9.75</v>
      </c>
      <c r="P3550" s="16" t="n">
        <f aca="false">SUM(K3550:O3550)/(Assumptions!$D$5-IF(K3550="",Assumptions!$B$15,0))*100</f>
        <v>24.984375</v>
      </c>
      <c r="Q3550" s="7" t="str">
        <f aca="false">IF(J3550&gt;=Assumptions!$B$26,"High",IF(J3550&gt;=Assumptions!$B$27,"Mid","Low"))</f>
        <v>High</v>
      </c>
      <c r="R3550" s="7" t="str">
        <f aca="false">IF(P3550&gt;=Assumptions!$B$28,"High",IF(P3550&gt;=Assumptions!$B$29,"Mid","Low"))</f>
        <v>Low</v>
      </c>
      <c r="S3550" s="7" t="str">
        <f aca="false">INDEX(Assumptions!$B$33:$B$41,MATCH(Q3550&amp;"|"&amp;R3550,Assumptions!$A$33:$A$41,0))</f>
        <v>Affluent Drifters</v>
      </c>
      <c r="T3550" s="7" t="n">
        <f aca="false">IF(ISNUMBER(Data_Clean!V3550),J3550*Data_Clean!V3550,0)</f>
        <v>433.954605789</v>
      </c>
    </row>
    <row r="3551" customFormat="false" ht="15" hidden="false" customHeight="false" outlineLevel="0" collapsed="false">
      <c r="A3551" s="15" t="str">
        <f aca="false">Data_Clean!A3551</f>
        <v>CX103547</v>
      </c>
      <c r="B3551" s="14" t="n">
        <f aca="false">Data_Clean!G3551*Assumptions!$B$5</f>
        <v>35.6475</v>
      </c>
      <c r="C3551" s="14" t="n">
        <f aca="false">IF(Data_Clean!H3551="",0,Data_Clean!H3551)*Assumptions!$B$6</f>
        <v>13.44504</v>
      </c>
      <c r="D3551" s="14" t="n">
        <f aca="false">Data_Clean!I3551*Assumptions!$B$7</f>
        <v>30.4</v>
      </c>
      <c r="E3551" s="14" t="n">
        <f aca="false">Data_Clean!J3551*Assumptions!$B$8</f>
        <v>0</v>
      </c>
      <c r="F3551" s="14" t="n">
        <f aca="false">Data_Clean!K3551*Assumptions!$B$9</f>
        <v>0</v>
      </c>
      <c r="G3551" s="14" t="n">
        <f aca="false">Data_Clean!L3551*Assumptions!$B$10</f>
        <v>0</v>
      </c>
      <c r="H3551" s="14" t="n">
        <f aca="false">IF(OR(Data_Clean!M3551="",Data_Clean!N3551=""),0,Data_Clean!M3551*Data_Clean!N3551/100)*Assumptions!$B$13*Assumptions!$B$11</f>
        <v>0</v>
      </c>
      <c r="I3551" s="14" t="n">
        <f aca="false">Data_Clean!O3551*4*Assumptions!$B$12</f>
        <v>0</v>
      </c>
      <c r="J3551" s="14" t="n">
        <f aca="false">SUM(B3551:I3551)</f>
        <v>79.49254</v>
      </c>
      <c r="K3551" s="16" t="n">
        <f aca="false">IF(Data_Clean!P3551="","",Assumptions!$B$15*0.5^(Data_Clean!P3551/Assumptions!$B$20))</f>
        <v>22.735748497656</v>
      </c>
      <c r="L3551" s="16" t="n">
        <f aca="false">Assumptions!$B$16*MIN(1,LN(1+Data_Clean!Q3551)/LN(1+Assumptions!$B$21))</f>
        <v>12.0537864630054</v>
      </c>
      <c r="M3551" s="16" t="n">
        <f aca="false">Assumptions!$B$17*(0.6*MIN(1,Data_Clean!R3551/Assumptions!$B$22)+0.4*IF(Data_Clean!S3551="",0,Data_Clean!S3551))</f>
        <v>5.178</v>
      </c>
      <c r="N3551" s="16" t="n">
        <f aca="false">Assumptions!$B$18*MIN(1,(Data_Clean!F3551-1)/Assumptions!$B$23)</f>
        <v>10</v>
      </c>
      <c r="O3551" s="16" t="n">
        <f aca="false">Assumptions!$B$19*(0.4*IF(Data_Clean!E3551="",0,MIN(1,Data_Clean!E3551/12/Assumptions!$B$24))+0.35*IF(Data_Clean!D3551="Y",1,0)+0.25*(1-MIN(Data_Clean!T3551,3)/3))/IF(Data_Clean!E3551="",0.6,1)</f>
        <v>9.75</v>
      </c>
      <c r="P3551" s="16" t="n">
        <f aca="false">SUM(K3551:O3551)/(Assumptions!$D$5-IF(K3551="",Assumptions!$B$15,0))*100</f>
        <v>59.7175349606614</v>
      </c>
      <c r="Q3551" s="7" t="str">
        <f aca="false">IF(J3551&gt;=Assumptions!$B$26,"High",IF(J3551&gt;=Assumptions!$B$27,"Mid","Low"))</f>
        <v>Low</v>
      </c>
      <c r="R3551" s="7" t="str">
        <f aca="false">IF(P3551&gt;=Assumptions!$B$28,"High",IF(P3551&gt;=Assumptions!$B$29,"Mid","Low"))</f>
        <v>Mid</v>
      </c>
      <c r="S3551" s="7" t="str">
        <f aca="false">INDEX(Assumptions!$B$33:$B$41,MATCH(Q3551&amp;"|"&amp;R3551,Assumptions!$A$33:$A$41,0))</f>
        <v>Light Touch</v>
      </c>
      <c r="T3551" s="7" t="n">
        <f aca="false">IF(ISNUMBER(Data_Clean!V3551),J3551*Data_Clean!V3551,0)</f>
        <v>5.373695704</v>
      </c>
    </row>
    <row r="3552" customFormat="false" ht="15" hidden="false" customHeight="false" outlineLevel="0" collapsed="false">
      <c r="A3552" s="15" t="str">
        <f aca="false">Data_Clean!A3552</f>
        <v>CX103548</v>
      </c>
      <c r="B3552" s="14" t="n">
        <f aca="false">Data_Clean!G3552*Assumptions!$B$5</f>
        <v>117.56425</v>
      </c>
      <c r="C3552" s="14" t="n">
        <f aca="false">IF(Data_Clean!H3552="",0,Data_Clean!H3552)*Assumptions!$B$6</f>
        <v>0</v>
      </c>
      <c r="D3552" s="14" t="n">
        <f aca="false">Data_Clean!I3552*Assumptions!$B$7</f>
        <v>736</v>
      </c>
      <c r="E3552" s="14" t="n">
        <f aca="false">Data_Clean!J3552*Assumptions!$B$8</f>
        <v>0</v>
      </c>
      <c r="F3552" s="14" t="n">
        <f aca="false">Data_Clean!K3552*Assumptions!$B$9</f>
        <v>2593.8</v>
      </c>
      <c r="G3552" s="14" t="n">
        <f aca="false">Data_Clean!L3552*Assumptions!$B$10</f>
        <v>0</v>
      </c>
      <c r="H3552" s="14" t="n">
        <f aca="false">IF(OR(Data_Clean!M3552="",Data_Clean!N3552=""),0,Data_Clean!M3552*Data_Clean!N3552/100)*Assumptions!$B$13*Assumptions!$B$11</f>
        <v>0</v>
      </c>
      <c r="I3552" s="14" t="n">
        <f aca="false">Data_Clean!O3552*4*Assumptions!$B$12</f>
        <v>0</v>
      </c>
      <c r="J3552" s="14" t="n">
        <f aca="false">SUM(B3552:I3552)</f>
        <v>3447.36425</v>
      </c>
      <c r="K3552" s="16" t="n">
        <f aca="false">IF(Data_Clean!P3552="","",Assumptions!$B$15*0.5^(Data_Clean!P3552/Assumptions!$B$20))</f>
        <v>28.6452481173125</v>
      </c>
      <c r="L3552" s="16" t="n">
        <f aca="false">Assumptions!$B$16*MIN(1,LN(1+Data_Clean!Q3552)/LN(1+Assumptions!$B$21))</f>
        <v>14.7060656260474</v>
      </c>
      <c r="M3552" s="16" t="n">
        <f aca="false">Assumptions!$B$17*(0.6*MIN(1,Data_Clean!R3552/Assumptions!$B$22)+0.4*IF(Data_Clean!S3552="",0,Data_Clean!S3552))</f>
        <v>4.152</v>
      </c>
      <c r="N3552" s="16" t="n">
        <f aca="false">Assumptions!$B$18*MIN(1,(Data_Clean!F3552-1)/Assumptions!$B$23)</f>
        <v>10</v>
      </c>
      <c r="O3552" s="16" t="n">
        <f aca="false">Assumptions!$B$19*(0.4*IF(Data_Clean!E3552="",0,MIN(1,Data_Clean!E3552/12/Assumptions!$B$24))+0.35*IF(Data_Clean!D3552="Y",1,0)+0.25*(1-MIN(Data_Clean!T3552,3)/3))/IF(Data_Clean!E3552="",0.6,1)</f>
        <v>15</v>
      </c>
      <c r="P3552" s="16" t="n">
        <f aca="false">SUM(K3552:O3552)/(Assumptions!$D$5-IF(K3552="",Assumptions!$B$15,0))*100</f>
        <v>72.5033137433599</v>
      </c>
      <c r="Q3552" s="7" t="str">
        <f aca="false">IF(J3552&gt;=Assumptions!$B$26,"High",IF(J3552&gt;=Assumptions!$B$27,"Mid","Low"))</f>
        <v>High</v>
      </c>
      <c r="R3552" s="7" t="str">
        <f aca="false">IF(P3552&gt;=Assumptions!$B$28,"High",IF(P3552&gt;=Assumptions!$B$29,"Mid","Low"))</f>
        <v>High</v>
      </c>
      <c r="S3552" s="7" t="str">
        <f aca="false">INDEX(Assumptions!$B$33:$B$41,MATCH(Q3552&amp;"|"&amp;R3552,Assumptions!$A$33:$A$41,0))</f>
        <v>Premier Advocates</v>
      </c>
      <c r="T3552" s="7" t="n">
        <f aca="false">IF(ISNUMBER(Data_Clean!V3552),J3552*Data_Clean!V3552,0)</f>
        <v>108.591973875</v>
      </c>
    </row>
    <row r="3553" customFormat="false" ht="15" hidden="false" customHeight="false" outlineLevel="0" collapsed="false">
      <c r="A3553" s="15" t="str">
        <f aca="false">Data_Clean!A3553</f>
        <v>CX103549</v>
      </c>
      <c r="B3553" s="14" t="n">
        <f aca="false">Data_Clean!G3553*Assumptions!$B$5</f>
        <v>11.299</v>
      </c>
      <c r="C3553" s="14" t="n">
        <f aca="false">IF(Data_Clean!H3553="",0,Data_Clean!H3553)*Assumptions!$B$6</f>
        <v>74.13588</v>
      </c>
      <c r="D3553" s="14" t="n">
        <f aca="false">Data_Clean!I3553*Assumptions!$B$7</f>
        <v>0</v>
      </c>
      <c r="E3553" s="14" t="n">
        <f aca="false">Data_Clean!J3553*Assumptions!$B$8</f>
        <v>63.857625</v>
      </c>
      <c r="F3553" s="14" t="n">
        <f aca="false">Data_Clean!K3553*Assumptions!$B$9</f>
        <v>214.5</v>
      </c>
      <c r="G3553" s="14" t="n">
        <f aca="false">Data_Clean!L3553*Assumptions!$B$10</f>
        <v>0</v>
      </c>
      <c r="H3553" s="14" t="n">
        <f aca="false">IF(OR(Data_Clean!M3553="",Data_Clean!N3553=""),0,Data_Clean!M3553*Data_Clean!N3553/100)*Assumptions!$B$13*Assumptions!$B$11</f>
        <v>0</v>
      </c>
      <c r="I3553" s="14" t="n">
        <f aca="false">Data_Clean!O3553*4*Assumptions!$B$12</f>
        <v>0</v>
      </c>
      <c r="J3553" s="14" t="n">
        <f aca="false">SUM(B3553:I3553)</f>
        <v>363.792505</v>
      </c>
      <c r="K3553" s="16" t="n">
        <f aca="false">IF(Data_Clean!P3553="","",Assumptions!$B$15*0.5^(Data_Clean!P3553/Assumptions!$B$20))</f>
        <v>18.0453755412318</v>
      </c>
      <c r="L3553" s="16" t="n">
        <f aca="false">Assumptions!$B$16*MIN(1,LN(1+Data_Clean!Q3553)/LN(1+Assumptions!$B$21))</f>
        <v>13.5873179074216</v>
      </c>
      <c r="M3553" s="16" t="n">
        <f aca="false">Assumptions!$B$17*(0.6*MIN(1,Data_Clean!R3553/Assumptions!$B$22)+0.4*IF(Data_Clean!S3553="",0,Data_Clean!S3553))</f>
        <v>10.05</v>
      </c>
      <c r="N3553" s="16" t="n">
        <f aca="false">Assumptions!$B$18*MIN(1,(Data_Clean!F3553-1)/Assumptions!$B$23)</f>
        <v>15</v>
      </c>
      <c r="O3553" s="16" t="n">
        <f aca="false">Assumptions!$B$19*(0.4*IF(Data_Clean!E3553="",0,MIN(1,Data_Clean!E3553/12/Assumptions!$B$24))+0.35*IF(Data_Clean!D3553="Y",1,0)+0.25*(1-MIN(Data_Clean!T3553,3)/3))/IF(Data_Clean!E3553="",0.6,1)</f>
        <v>9.2</v>
      </c>
      <c r="P3553" s="16" t="n">
        <f aca="false">SUM(K3553:O3553)/(Assumptions!$D$5-IF(K3553="",Assumptions!$B$15,0))*100</f>
        <v>65.8826934486533</v>
      </c>
      <c r="Q3553" s="7" t="str">
        <f aca="false">IF(J3553&gt;=Assumptions!$B$26,"High",IF(J3553&gt;=Assumptions!$B$27,"Mid","Low"))</f>
        <v>Low</v>
      </c>
      <c r="R3553" s="7" t="str">
        <f aca="false">IF(P3553&gt;=Assumptions!$B$28,"High",IF(P3553&gt;=Assumptions!$B$29,"Mid","Low"))</f>
        <v>Mid</v>
      </c>
      <c r="S3553" s="7" t="str">
        <f aca="false">INDEX(Assumptions!$B$33:$B$41,MATCH(Q3553&amp;"|"&amp;R3553,Assumptions!$A$33:$A$41,0))</f>
        <v>Light Touch</v>
      </c>
      <c r="T3553" s="7" t="n">
        <f aca="false">IF(ISNUMBER(Data_Clean!V3553),J3553*Data_Clean!V3553,0)</f>
        <v>8.949295623</v>
      </c>
    </row>
    <row r="3554" customFormat="false" ht="15" hidden="false" customHeight="false" outlineLevel="0" collapsed="false">
      <c r="A3554" s="15" t="str">
        <f aca="false">Data_Clean!A3554</f>
        <v>CX103550</v>
      </c>
      <c r="B3554" s="14" t="n">
        <f aca="false">Data_Clean!G3554*Assumptions!$B$5</f>
        <v>46.62125</v>
      </c>
      <c r="C3554" s="14" t="n">
        <f aca="false">IF(Data_Clean!H3554="",0,Data_Clean!H3554)*Assumptions!$B$6</f>
        <v>68.829</v>
      </c>
      <c r="D3554" s="14" t="n">
        <f aca="false">Data_Clean!I3554*Assumptions!$B$7</f>
        <v>0</v>
      </c>
      <c r="E3554" s="14" t="n">
        <f aca="false">Data_Clean!J3554*Assumptions!$B$8</f>
        <v>0</v>
      </c>
      <c r="F3554" s="14" t="n">
        <f aca="false">Data_Clean!K3554*Assumptions!$B$9</f>
        <v>0</v>
      </c>
      <c r="G3554" s="14" t="n">
        <f aca="false">Data_Clean!L3554*Assumptions!$B$10</f>
        <v>0</v>
      </c>
      <c r="H3554" s="14" t="n">
        <f aca="false">IF(OR(Data_Clean!M3554="",Data_Clean!N3554=""),0,Data_Clean!M3554*Data_Clean!N3554/100)*Assumptions!$B$13*Assumptions!$B$11</f>
        <v>91.572</v>
      </c>
      <c r="I3554" s="14" t="n">
        <f aca="false">Data_Clean!O3554*4*Assumptions!$B$12</f>
        <v>4.65408</v>
      </c>
      <c r="J3554" s="14" t="n">
        <f aca="false">SUM(B3554:I3554)</f>
        <v>211.67633</v>
      </c>
      <c r="K3554" s="16" t="n">
        <f aca="false">IF(Data_Clean!P3554="","",Assumptions!$B$15*0.5^(Data_Clean!P3554/Assumptions!$B$20))</f>
        <v>13.6758373283733</v>
      </c>
      <c r="L3554" s="16" t="n">
        <f aca="false">Assumptions!$B$16*MIN(1,LN(1+Data_Clean!Q3554)/LN(1+Assumptions!$B$21))</f>
        <v>13.0760265116583</v>
      </c>
      <c r="M3554" s="16" t="n">
        <f aca="false">Assumptions!$B$17*(0.6*MIN(1,Data_Clean!R3554/Assumptions!$B$22)+0.4*IF(Data_Clean!S3554="",0,Data_Clean!S3554))</f>
        <v>3.366</v>
      </c>
      <c r="N3554" s="16" t="n">
        <f aca="false">Assumptions!$B$18*MIN(1,(Data_Clean!F3554-1)/Assumptions!$B$23)</f>
        <v>10</v>
      </c>
      <c r="O3554" s="16" t="n">
        <f aca="false">Assumptions!$B$19*(0.4*IF(Data_Clean!E3554="",0,MIN(1,Data_Clean!E3554/12/Assumptions!$B$24))+0.35*IF(Data_Clean!D3554="Y",1,0)+0.25*(1-MIN(Data_Clean!T3554,3)/3))/IF(Data_Clean!E3554="",0.6,1)</f>
        <v>13.65</v>
      </c>
      <c r="P3554" s="16" t="n">
        <f aca="false">SUM(K3554:O3554)/(Assumptions!$D$5-IF(K3554="",Assumptions!$B$15,0))*100</f>
        <v>53.7678638400315</v>
      </c>
      <c r="Q3554" s="7" t="str">
        <f aca="false">IF(J3554&gt;=Assumptions!$B$26,"High",IF(J3554&gt;=Assumptions!$B$27,"Mid","Low"))</f>
        <v>Low</v>
      </c>
      <c r="R3554" s="7" t="str">
        <f aca="false">IF(P3554&gt;=Assumptions!$B$28,"High",IF(P3554&gt;=Assumptions!$B$29,"Mid","Low"))</f>
        <v>Mid</v>
      </c>
      <c r="S3554" s="7" t="str">
        <f aca="false">INDEX(Assumptions!$B$33:$B$41,MATCH(Q3554&amp;"|"&amp;R3554,Assumptions!$A$33:$A$41,0))</f>
        <v>Light Touch</v>
      </c>
      <c r="T3554" s="7" t="n">
        <f aca="false">IF(ISNUMBER(Data_Clean!V3554),J3554*Data_Clean!V3554,0)</f>
        <v>6.371457533</v>
      </c>
    </row>
    <row r="3555" customFormat="false" ht="15" hidden="false" customHeight="false" outlineLevel="0" collapsed="false">
      <c r="A3555" s="15" t="str">
        <f aca="false">Data_Clean!A3555</f>
        <v>CX103551</v>
      </c>
      <c r="B3555" s="14" t="n">
        <f aca="false">Data_Clean!G3555*Assumptions!$B$5</f>
        <v>266.494</v>
      </c>
      <c r="C3555" s="14" t="n">
        <f aca="false">IF(Data_Clean!H3555="",0,Data_Clean!H3555)*Assumptions!$B$6</f>
        <v>303.85536</v>
      </c>
      <c r="D3555" s="14" t="n">
        <f aca="false">Data_Clean!I3555*Assumptions!$B$7</f>
        <v>0</v>
      </c>
      <c r="E3555" s="14" t="n">
        <f aca="false">Data_Clean!J3555*Assumptions!$B$8</f>
        <v>0</v>
      </c>
      <c r="F3555" s="14" t="n">
        <f aca="false">Data_Clean!K3555*Assumptions!$B$9</f>
        <v>1485</v>
      </c>
      <c r="G3555" s="14" t="n">
        <f aca="false">Data_Clean!L3555*Assumptions!$B$10</f>
        <v>0</v>
      </c>
      <c r="H3555" s="14" t="n">
        <f aca="false">IF(OR(Data_Clean!M3555="",Data_Clean!N3555=""),0,Data_Clean!M3555*Data_Clean!N3555/100)*Assumptions!$B$13*Assumptions!$B$11</f>
        <v>0</v>
      </c>
      <c r="I3555" s="14" t="n">
        <f aca="false">Data_Clean!O3555*4*Assumptions!$B$12</f>
        <v>0</v>
      </c>
      <c r="J3555" s="14" t="n">
        <f aca="false">SUM(B3555:I3555)</f>
        <v>2055.34936</v>
      </c>
      <c r="K3555" s="16" t="n">
        <f aca="false">IF(Data_Clean!P3555="","",Assumptions!$B$15*0.5^(Data_Clean!P3555/Assumptions!$B$20))</f>
        <v>17.6332185942541</v>
      </c>
      <c r="L3555" s="16" t="n">
        <f aca="false">Assumptions!$B$16*MIN(1,LN(1+Data_Clean!Q3555)/LN(1+Assumptions!$B$21))</f>
        <v>14.9444347261843</v>
      </c>
      <c r="M3555" s="16" t="n">
        <f aca="false">Assumptions!$B$17*(0.6*MIN(1,Data_Clean!R3555/Assumptions!$B$22)+0.4*IF(Data_Clean!S3555="",0,Data_Clean!S3555))</f>
        <v>4.884</v>
      </c>
      <c r="N3555" s="16" t="n">
        <f aca="false">Assumptions!$B$18*MIN(1,(Data_Clean!F3555-1)/Assumptions!$B$23)</f>
        <v>10</v>
      </c>
      <c r="O3555" s="16" t="n">
        <f aca="false">Assumptions!$B$19*(0.4*IF(Data_Clean!E3555="",0,MIN(1,Data_Clean!E3555/12/Assumptions!$B$24))+0.35*IF(Data_Clean!D3555="Y",1,0)+0.25*(1-MIN(Data_Clean!T3555,3)/3))/IF(Data_Clean!E3555="",0.6,1)</f>
        <v>13.75</v>
      </c>
      <c r="P3555" s="16" t="n">
        <f aca="false">SUM(K3555:O3555)/(Assumptions!$D$5-IF(K3555="",Assumptions!$B$15,0))*100</f>
        <v>61.2116533204384</v>
      </c>
      <c r="Q3555" s="7" t="str">
        <f aca="false">IF(J3555&gt;=Assumptions!$B$26,"High",IF(J3555&gt;=Assumptions!$B$27,"Mid","Low"))</f>
        <v>High</v>
      </c>
      <c r="R3555" s="7" t="str">
        <f aca="false">IF(P3555&gt;=Assumptions!$B$28,"High",IF(P3555&gt;=Assumptions!$B$29,"Mid","Low"))</f>
        <v>Mid</v>
      </c>
      <c r="S3555" s="7" t="str">
        <f aca="false">INDEX(Assumptions!$B$33:$B$41,MATCH(Q3555&amp;"|"&amp;R3555,Assumptions!$A$33:$A$41,0))</f>
        <v>Established Core</v>
      </c>
      <c r="T3555" s="7" t="n">
        <f aca="false">IF(ISNUMBER(Data_Clean!V3555),J3555*Data_Clean!V3555,0)</f>
        <v>123.3209616</v>
      </c>
    </row>
    <row r="3556" customFormat="false" ht="15" hidden="false" customHeight="false" outlineLevel="0" collapsed="false">
      <c r="A3556" s="15" t="str">
        <f aca="false">Data_Clean!A3556</f>
        <v>CX103552</v>
      </c>
      <c r="B3556" s="14" t="n">
        <f aca="false">Data_Clean!G3556*Assumptions!$B$5</f>
        <v>144.505</v>
      </c>
      <c r="C3556" s="14" t="n">
        <f aca="false">IF(Data_Clean!H3556="",0,Data_Clean!H3556)*Assumptions!$B$6</f>
        <v>94.09968</v>
      </c>
      <c r="D3556" s="14" t="n">
        <f aca="false">Data_Clean!I3556*Assumptions!$B$7</f>
        <v>0</v>
      </c>
      <c r="E3556" s="14" t="n">
        <f aca="false">Data_Clean!J3556*Assumptions!$B$8</f>
        <v>0</v>
      </c>
      <c r="F3556" s="14" t="n">
        <f aca="false">Data_Clean!K3556*Assumptions!$B$9</f>
        <v>0</v>
      </c>
      <c r="G3556" s="14" t="n">
        <f aca="false">Data_Clean!L3556*Assumptions!$B$10</f>
        <v>0</v>
      </c>
      <c r="H3556" s="14" t="n">
        <f aca="false">IF(OR(Data_Clean!M3556="",Data_Clean!N3556=""),0,Data_Clean!M3556*Data_Clean!N3556/100)*Assumptions!$B$13*Assumptions!$B$11</f>
        <v>0</v>
      </c>
      <c r="I3556" s="14" t="n">
        <f aca="false">Data_Clean!O3556*4*Assumptions!$B$12</f>
        <v>0</v>
      </c>
      <c r="J3556" s="14" t="n">
        <f aca="false">SUM(B3556:I3556)</f>
        <v>238.60468</v>
      </c>
      <c r="K3556" s="16" t="n">
        <f aca="false">IF(Data_Clean!P3556="","",Assumptions!$B$15*0.5^(Data_Clean!P3556/Assumptions!$B$20))</f>
        <v>27.3516746567465</v>
      </c>
      <c r="L3556" s="16" t="n">
        <f aca="false">Assumptions!$B$16*MIN(1,LN(1+Data_Clean!Q3556)/LN(1+Assumptions!$B$21))</f>
        <v>14.320838960067</v>
      </c>
      <c r="M3556" s="16" t="n">
        <f aca="false">Assumptions!$B$17*(0.6*MIN(1,Data_Clean!R3556/Assumptions!$B$22)+0.4*IF(Data_Clean!S3556="",0,Data_Clean!S3556))</f>
        <v>4.326</v>
      </c>
      <c r="N3556" s="16" t="n">
        <f aca="false">Assumptions!$B$18*MIN(1,(Data_Clean!F3556-1)/Assumptions!$B$23)</f>
        <v>5</v>
      </c>
      <c r="O3556" s="16" t="n">
        <f aca="false">Assumptions!$B$19*(0.4*IF(Data_Clean!E3556="",0,MIN(1,Data_Clean!E3556/12/Assumptions!$B$24))+0.35*IF(Data_Clean!D3556="Y",1,0)+0.25*(1-MIN(Data_Clean!T3556,3)/3))/IF(Data_Clean!E3556="",0.6,1)</f>
        <v>15</v>
      </c>
      <c r="P3556" s="16" t="n">
        <f aca="false">SUM(K3556:O3556)/(Assumptions!$D$5-IF(K3556="",Assumptions!$B$15,0))*100</f>
        <v>65.9985136168135</v>
      </c>
      <c r="Q3556" s="7" t="str">
        <f aca="false">IF(J3556&gt;=Assumptions!$B$26,"High",IF(J3556&gt;=Assumptions!$B$27,"Mid","Low"))</f>
        <v>Low</v>
      </c>
      <c r="R3556" s="7" t="str">
        <f aca="false">IF(P3556&gt;=Assumptions!$B$28,"High",IF(P3556&gt;=Assumptions!$B$29,"Mid","Low"))</f>
        <v>Mid</v>
      </c>
      <c r="S3556" s="7" t="str">
        <f aca="false">INDEX(Assumptions!$B$33:$B$41,MATCH(Q3556&amp;"|"&amp;R3556,Assumptions!$A$33:$A$41,0))</f>
        <v>Light Touch</v>
      </c>
      <c r="T3556" s="7" t="n">
        <f aca="false">IF(ISNUMBER(Data_Clean!V3556),J3556*Data_Clean!V3556,0)</f>
        <v>8.3511638</v>
      </c>
    </row>
    <row r="3557" customFormat="false" ht="15" hidden="false" customHeight="false" outlineLevel="0" collapsed="false">
      <c r="A3557" s="15" t="str">
        <f aca="false">Data_Clean!A3557</f>
        <v>CX103553</v>
      </c>
      <c r="B3557" s="14" t="n">
        <f aca="false">Data_Clean!G3557*Assumptions!$B$5</f>
        <v>31.22975</v>
      </c>
      <c r="C3557" s="14" t="n">
        <f aca="false">IF(Data_Clean!H3557="",0,Data_Clean!H3557)*Assumptions!$B$6</f>
        <v>2869.6104</v>
      </c>
      <c r="D3557" s="14" t="n">
        <f aca="false">Data_Clean!I3557*Assumptions!$B$7</f>
        <v>364</v>
      </c>
      <c r="E3557" s="14" t="n">
        <f aca="false">Data_Clean!J3557*Assumptions!$B$8</f>
        <v>0</v>
      </c>
      <c r="F3557" s="14" t="n">
        <f aca="false">Data_Clean!K3557*Assumptions!$B$9</f>
        <v>0</v>
      </c>
      <c r="G3557" s="14" t="n">
        <f aca="false">Data_Clean!L3557*Assumptions!$B$10</f>
        <v>0</v>
      </c>
      <c r="H3557" s="14" t="n">
        <f aca="false">IF(OR(Data_Clean!M3557="",Data_Clean!N3557=""),0,Data_Clean!M3557*Data_Clean!N3557/100)*Assumptions!$B$13*Assumptions!$B$11</f>
        <v>350.46</v>
      </c>
      <c r="I3557" s="14" t="n">
        <f aca="false">Data_Clean!O3557*4*Assumptions!$B$12</f>
        <v>13.13328</v>
      </c>
      <c r="J3557" s="14" t="n">
        <f aca="false">SUM(B3557:I3557)</f>
        <v>3628.43343</v>
      </c>
      <c r="K3557" s="16" t="n">
        <f aca="false">IF(Data_Clean!P3557="","",Assumptions!$B$15*0.5^(Data_Clean!P3557/Assumptions!$B$20))</f>
        <v>20.2552491925229</v>
      </c>
      <c r="L3557" s="16" t="n">
        <f aca="false">Assumptions!$B$16*MIN(1,LN(1+Data_Clean!Q3557)/LN(1+Assumptions!$B$21))</f>
        <v>13.8963721559302</v>
      </c>
      <c r="M3557" s="16" t="n">
        <f aca="false">Assumptions!$B$17*(0.6*MIN(1,Data_Clean!R3557/Assumptions!$B$22)+0.4*IF(Data_Clean!S3557="",0,Data_Clean!S3557))</f>
        <v>8.052</v>
      </c>
      <c r="N3557" s="16" t="n">
        <f aca="false">Assumptions!$B$18*MIN(1,(Data_Clean!F3557-1)/Assumptions!$B$23)</f>
        <v>15</v>
      </c>
      <c r="O3557" s="16" t="n">
        <f aca="false">Assumptions!$B$19*(0.4*IF(Data_Clean!E3557="",0,MIN(1,Data_Clean!E3557/12/Assumptions!$B$24))+0.35*IF(Data_Clean!D3557="Y",1,0)+0.25*(1-MIN(Data_Clean!T3557,3)/3))/IF(Data_Clean!E3557="",0.6,1)</f>
        <v>13.35</v>
      </c>
      <c r="P3557" s="16" t="n">
        <f aca="false">SUM(K3557:O3557)/(Assumptions!$D$5-IF(K3557="",Assumptions!$B$15,0))*100</f>
        <v>70.5536213484531</v>
      </c>
      <c r="Q3557" s="7" t="str">
        <f aca="false">IF(J3557&gt;=Assumptions!$B$26,"High",IF(J3557&gt;=Assumptions!$B$27,"Mid","Low"))</f>
        <v>High</v>
      </c>
      <c r="R3557" s="7" t="str">
        <f aca="false">IF(P3557&gt;=Assumptions!$B$28,"High",IF(P3557&gt;=Assumptions!$B$29,"Mid","Low"))</f>
        <v>High</v>
      </c>
      <c r="S3557" s="7" t="str">
        <f aca="false">INDEX(Assumptions!$B$33:$B$41,MATCH(Q3557&amp;"|"&amp;R3557,Assumptions!$A$33:$A$41,0))</f>
        <v>Premier Advocates</v>
      </c>
      <c r="T3557" s="7" t="n">
        <f aca="false">IF(ISNUMBER(Data_Clean!V3557),J3557*Data_Clean!V3557,0)</f>
        <v>121.915363248</v>
      </c>
    </row>
    <row r="3558" customFormat="false" ht="15" hidden="false" customHeight="false" outlineLevel="0" collapsed="false">
      <c r="A3558" s="15" t="str">
        <f aca="false">Data_Clean!A3558</f>
        <v>CX103554</v>
      </c>
      <c r="B3558" s="14" t="n">
        <f aca="false">Data_Clean!G3558*Assumptions!$B$5</f>
        <v>58.918</v>
      </c>
      <c r="C3558" s="14" t="n">
        <f aca="false">IF(Data_Clean!H3558="",0,Data_Clean!H3558)*Assumptions!$B$6</f>
        <v>0</v>
      </c>
      <c r="D3558" s="14" t="n">
        <f aca="false">Data_Clean!I3558*Assumptions!$B$7</f>
        <v>0</v>
      </c>
      <c r="E3558" s="14" t="n">
        <f aca="false">Data_Clean!J3558*Assumptions!$B$8</f>
        <v>0</v>
      </c>
      <c r="F3558" s="14" t="n">
        <f aca="false">Data_Clean!K3558*Assumptions!$B$9</f>
        <v>0</v>
      </c>
      <c r="G3558" s="14" t="n">
        <f aca="false">Data_Clean!L3558*Assumptions!$B$10</f>
        <v>0</v>
      </c>
      <c r="H3558" s="14" t="n">
        <f aca="false">IF(OR(Data_Clean!M3558="",Data_Clean!N3558=""),0,Data_Clean!M3558*Data_Clean!N3558/100)*Assumptions!$B$13*Assumptions!$B$11</f>
        <v>98.892</v>
      </c>
      <c r="I3558" s="14" t="n">
        <f aca="false">Data_Clean!O3558*4*Assumptions!$B$12</f>
        <v>16.62912</v>
      </c>
      <c r="J3558" s="14" t="n">
        <f aca="false">SUM(B3558:I3558)</f>
        <v>174.43912</v>
      </c>
      <c r="K3558" s="16" t="n">
        <f aca="false">IF(Data_Clean!P3558="","",Assumptions!$B$15*0.5^(Data_Clean!P3558/Assumptions!$B$20))</f>
        <v>24.9371368842836</v>
      </c>
      <c r="L3558" s="16" t="n">
        <f aca="false">Assumptions!$B$16*MIN(1,LN(1+Data_Clean!Q3558)/LN(1+Assumptions!$B$21))</f>
        <v>15.2782387441559</v>
      </c>
      <c r="M3558" s="16" t="n">
        <f aca="false">Assumptions!$B$17*(0.6*MIN(1,Data_Clean!R3558/Assumptions!$B$22)+0.4*IF(Data_Clean!S3558="",0,Data_Clean!S3558))</f>
        <v>13.812</v>
      </c>
      <c r="N3558" s="16" t="n">
        <f aca="false">Assumptions!$B$18*MIN(1,(Data_Clean!F3558-1)/Assumptions!$B$23)</f>
        <v>5</v>
      </c>
      <c r="O3558" s="16" t="n">
        <f aca="false">Assumptions!$B$19*(0.4*IF(Data_Clean!E3558="",0,MIN(1,Data_Clean!E3558/12/Assumptions!$B$24))+0.35*IF(Data_Clean!D3558="Y",1,0)+0.25*(1-MIN(Data_Clean!T3558,3)/3))/IF(Data_Clean!E3558="",0.6,1)</f>
        <v>4.05</v>
      </c>
      <c r="P3558" s="16" t="n">
        <f aca="false">SUM(K3558:O3558)/(Assumptions!$D$5-IF(K3558="",Assumptions!$B$15,0))*100</f>
        <v>63.0773756284396</v>
      </c>
      <c r="Q3558" s="7" t="str">
        <f aca="false">IF(J3558&gt;=Assumptions!$B$26,"High",IF(J3558&gt;=Assumptions!$B$27,"Mid","Low"))</f>
        <v>Low</v>
      </c>
      <c r="R3558" s="7" t="str">
        <f aca="false">IF(P3558&gt;=Assumptions!$B$28,"High",IF(P3558&gt;=Assumptions!$B$29,"Mid","Low"))</f>
        <v>Mid</v>
      </c>
      <c r="S3558" s="7" t="str">
        <f aca="false">INDEX(Assumptions!$B$33:$B$41,MATCH(Q3558&amp;"|"&amp;R3558,Assumptions!$A$33:$A$41,0))</f>
        <v>Light Touch</v>
      </c>
      <c r="T3558" s="7" t="n">
        <f aca="false">IF(ISNUMBER(Data_Clean!V3558),J3558*Data_Clean!V3558,0)</f>
        <v>18.699873664</v>
      </c>
    </row>
    <row r="3559" customFormat="false" ht="15" hidden="false" customHeight="false" outlineLevel="0" collapsed="false">
      <c r="A3559" s="15" t="str">
        <f aca="false">Data_Clean!A3559</f>
        <v>CX103555</v>
      </c>
      <c r="B3559" s="14" t="n">
        <f aca="false">Data_Clean!G3559*Assumptions!$B$5</f>
        <v>42.82875</v>
      </c>
      <c r="C3559" s="14" t="n">
        <f aca="false">IF(Data_Clean!H3559="",0,Data_Clean!H3559)*Assumptions!$B$6</f>
        <v>0</v>
      </c>
      <c r="D3559" s="14" t="n">
        <f aca="false">Data_Clean!I3559*Assumptions!$B$7</f>
        <v>0</v>
      </c>
      <c r="E3559" s="14" t="n">
        <f aca="false">Data_Clean!J3559*Assumptions!$B$8</f>
        <v>0</v>
      </c>
      <c r="F3559" s="14" t="n">
        <f aca="false">Data_Clean!K3559*Assumptions!$B$9</f>
        <v>0</v>
      </c>
      <c r="G3559" s="14" t="n">
        <f aca="false">Data_Clean!L3559*Assumptions!$B$10</f>
        <v>0</v>
      </c>
      <c r="H3559" s="14" t="n">
        <f aca="false">IF(OR(Data_Clean!M3559="",Data_Clean!N3559=""),0,Data_Clean!M3559*Data_Clean!N3559/100)*Assumptions!$B$13*Assumptions!$B$11</f>
        <v>135.408</v>
      </c>
      <c r="I3559" s="14" t="n">
        <f aca="false">Data_Clean!O3559*4*Assumptions!$B$12</f>
        <v>4.34592</v>
      </c>
      <c r="J3559" s="14" t="n">
        <f aca="false">SUM(B3559:I3559)</f>
        <v>182.58267</v>
      </c>
      <c r="K3559" s="16" t="n">
        <f aca="false">IF(Data_Clean!P3559="","",Assumptions!$B$15*0.5^(Data_Clean!P3559/Assumptions!$B$20))</f>
        <v>24.9371368842836</v>
      </c>
      <c r="L3559" s="16" t="n">
        <f aca="false">Assumptions!$B$16*MIN(1,LN(1+Data_Clean!Q3559)/LN(1+Assumptions!$B$21))</f>
        <v>10.362865626271</v>
      </c>
      <c r="M3559" s="16" t="n">
        <f aca="false">Assumptions!$B$17*(0.6*MIN(1,Data_Clean!R3559/Assumptions!$B$22)+0.4*IF(Data_Clean!S3559="",0,Data_Clean!S3559))</f>
        <v>6.018</v>
      </c>
      <c r="N3559" s="16" t="n">
        <f aca="false">Assumptions!$B$18*MIN(1,(Data_Clean!F3559-1)/Assumptions!$B$23)</f>
        <v>5</v>
      </c>
      <c r="O3559" s="16" t="n">
        <f aca="false">Assumptions!$B$19*(0.4*IF(Data_Clean!E3559="",0,MIN(1,Data_Clean!E3559/12/Assumptions!$B$24))+0.35*IF(Data_Clean!D3559="Y",1,0)+0.25*(1-MIN(Data_Clean!T3559,3)/3))/IF(Data_Clean!E3559="",0.6,1)</f>
        <v>7.1</v>
      </c>
      <c r="P3559" s="16" t="n">
        <f aca="false">SUM(K3559:O3559)/(Assumptions!$D$5-IF(K3559="",Assumptions!$B$15,0))*100</f>
        <v>53.4180025105547</v>
      </c>
      <c r="Q3559" s="7" t="str">
        <f aca="false">IF(J3559&gt;=Assumptions!$B$26,"High",IF(J3559&gt;=Assumptions!$B$27,"Mid","Low"))</f>
        <v>Low</v>
      </c>
      <c r="R3559" s="7" t="str">
        <f aca="false">IF(P3559&gt;=Assumptions!$B$28,"High",IF(P3559&gt;=Assumptions!$B$29,"Mid","Low"))</f>
        <v>Mid</v>
      </c>
      <c r="S3559" s="7" t="str">
        <f aca="false">INDEX(Assumptions!$B$33:$B$41,MATCH(Q3559&amp;"|"&amp;R3559,Assumptions!$A$33:$A$41,0))</f>
        <v>Light Touch</v>
      </c>
      <c r="T3559" s="7" t="n">
        <f aca="false">IF(ISNUMBER(Data_Clean!V3559),J3559*Data_Clean!V3559,0)</f>
        <v>23.991362838</v>
      </c>
    </row>
    <row r="3560" customFormat="false" ht="15" hidden="false" customHeight="false" outlineLevel="0" collapsed="false">
      <c r="A3560" s="15" t="str">
        <f aca="false">Data_Clean!A3560</f>
        <v>CX103556</v>
      </c>
      <c r="B3560" s="14" t="n">
        <f aca="false">Data_Clean!G3560*Assumptions!$B$5</f>
        <v>74.56525</v>
      </c>
      <c r="C3560" s="14" t="n">
        <f aca="false">IF(Data_Clean!H3560="",0,Data_Clean!H3560)*Assumptions!$B$6</f>
        <v>0</v>
      </c>
      <c r="D3560" s="14" t="n">
        <f aca="false">Data_Clean!I3560*Assumptions!$B$7</f>
        <v>0</v>
      </c>
      <c r="E3560" s="14" t="n">
        <f aca="false">Data_Clean!J3560*Assumptions!$B$8</f>
        <v>0</v>
      </c>
      <c r="F3560" s="14" t="n">
        <f aca="false">Data_Clean!K3560*Assumptions!$B$9</f>
        <v>0</v>
      </c>
      <c r="G3560" s="14" t="n">
        <f aca="false">Data_Clean!L3560*Assumptions!$B$10</f>
        <v>562.05</v>
      </c>
      <c r="H3560" s="14" t="n">
        <f aca="false">IF(OR(Data_Clean!M3560="",Data_Clean!N3560=""),0,Data_Clean!M3560*Data_Clean!N3560/100)*Assumptions!$B$13*Assumptions!$B$11</f>
        <v>0</v>
      </c>
      <c r="I3560" s="14" t="n">
        <f aca="false">Data_Clean!O3560*4*Assumptions!$B$12</f>
        <v>0</v>
      </c>
      <c r="J3560" s="14" t="n">
        <f aca="false">SUM(B3560:I3560)</f>
        <v>636.61525</v>
      </c>
      <c r="K3560" s="16" t="n">
        <f aca="false">IF(Data_Clean!P3560="","",Assumptions!$B$15*0.5^(Data_Clean!P3560/Assumptions!$B$20))</f>
        <v>27.9909897461042</v>
      </c>
      <c r="L3560" s="16" t="n">
        <f aca="false">Assumptions!$B$16*MIN(1,LN(1+Data_Clean!Q3560)/LN(1+Assumptions!$B$21))</f>
        <v>15.0586973234667</v>
      </c>
      <c r="M3560" s="16" t="n">
        <f aca="false">Assumptions!$B$17*(0.6*MIN(1,Data_Clean!R3560/Assumptions!$B$22)+0.4*IF(Data_Clean!S3560="",0,Data_Clean!S3560))</f>
        <v>9.24</v>
      </c>
      <c r="N3560" s="16" t="n">
        <f aca="false">Assumptions!$B$18*MIN(1,(Data_Clean!F3560-1)/Assumptions!$B$23)</f>
        <v>10</v>
      </c>
      <c r="O3560" s="16" t="n">
        <f aca="false">Assumptions!$B$19*(0.4*IF(Data_Clean!E3560="",0,MIN(1,Data_Clean!E3560/12/Assumptions!$B$24))+0.35*IF(Data_Clean!D3560="Y",1,0)+0.25*(1-MIN(Data_Clean!T3560,3)/3))/IF(Data_Clean!E3560="",0.6,1)</f>
        <v>14.75</v>
      </c>
      <c r="P3560" s="16" t="n">
        <f aca="false">SUM(K3560:O3560)/(Assumptions!$D$5-IF(K3560="",Assumptions!$B$15,0))*100</f>
        <v>77.0396870695709</v>
      </c>
      <c r="Q3560" s="7" t="str">
        <f aca="false">IF(J3560&gt;=Assumptions!$B$26,"High",IF(J3560&gt;=Assumptions!$B$27,"Mid","Low"))</f>
        <v>Mid</v>
      </c>
      <c r="R3560" s="7" t="str">
        <f aca="false">IF(P3560&gt;=Assumptions!$B$28,"High",IF(P3560&gt;=Assumptions!$B$29,"Mid","Low"))</f>
        <v>High</v>
      </c>
      <c r="S3560" s="7" t="str">
        <f aca="false">INDEX(Assumptions!$B$33:$B$41,MATCH(Q3560&amp;"|"&amp;R3560,Assumptions!$A$33:$A$41,0))</f>
        <v>Engaged Builders</v>
      </c>
      <c r="T3560" s="7" t="n">
        <f aca="false">IF(ISNUMBER(Data_Clean!V3560),J3560*Data_Clean!V3560,0)</f>
        <v>11.2044284</v>
      </c>
    </row>
    <row r="3561" customFormat="false" ht="15" hidden="false" customHeight="false" outlineLevel="0" collapsed="false">
      <c r="A3561" s="15" t="str">
        <f aca="false">Data_Clean!A3561</f>
        <v>CX103557</v>
      </c>
      <c r="B3561" s="14" t="n">
        <f aca="false">Data_Clean!G3561*Assumptions!$B$5</f>
        <v>23.2725</v>
      </c>
      <c r="C3561" s="14" t="n">
        <f aca="false">IF(Data_Clean!H3561="",0,Data_Clean!H3561)*Assumptions!$B$6</f>
        <v>51.34524</v>
      </c>
      <c r="D3561" s="14" t="n">
        <f aca="false">Data_Clean!I3561*Assumptions!$B$7</f>
        <v>0</v>
      </c>
      <c r="E3561" s="14" t="n">
        <f aca="false">Data_Clean!J3561*Assumptions!$B$8</f>
        <v>0</v>
      </c>
      <c r="F3561" s="14" t="n">
        <f aca="false">Data_Clean!K3561*Assumptions!$B$9</f>
        <v>382.8</v>
      </c>
      <c r="G3561" s="14" t="n">
        <f aca="false">Data_Clean!L3561*Assumptions!$B$10</f>
        <v>0</v>
      </c>
      <c r="H3561" s="14" t="n">
        <f aca="false">IF(OR(Data_Clean!M3561="",Data_Clean!N3561=""),0,Data_Clean!M3561*Data_Clean!N3561/100)*Assumptions!$B$13*Assumptions!$B$11</f>
        <v>0</v>
      </c>
      <c r="I3561" s="14" t="n">
        <f aca="false">Data_Clean!O3561*4*Assumptions!$B$12</f>
        <v>0</v>
      </c>
      <c r="J3561" s="14" t="n">
        <f aca="false">SUM(B3561:I3561)</f>
        <v>457.41774</v>
      </c>
      <c r="K3561" s="16" t="n">
        <f aca="false">IF(Data_Clean!P3561="","",Assumptions!$B$15*0.5^(Data_Clean!P3561/Assumptions!$B$20))</f>
        <v>2.25567194265397</v>
      </c>
      <c r="L3561" s="16" t="n">
        <f aca="false">Assumptions!$B$16*MIN(1,LN(1+Data_Clean!Q3561)/LN(1+Assumptions!$B$21))</f>
        <v>0</v>
      </c>
      <c r="M3561" s="16" t="n">
        <f aca="false">Assumptions!$B$17*(0.6*MIN(1,Data_Clean!R3561/Assumptions!$B$22)+0.4*IF(Data_Clean!S3561="",0,Data_Clean!S3561))</f>
        <v>0</v>
      </c>
      <c r="N3561" s="16" t="n">
        <f aca="false">Assumptions!$B$18*MIN(1,(Data_Clean!F3561-1)/Assumptions!$B$23)</f>
        <v>10</v>
      </c>
      <c r="O3561" s="16" t="n">
        <f aca="false">Assumptions!$B$19*(0.4*IF(Data_Clean!E3561="",0,MIN(1,Data_Clean!E3561/12/Assumptions!$B$24))+0.35*IF(Data_Clean!D3561="Y",1,0)+0.25*(1-MIN(Data_Clean!T3561,3)/3))/IF(Data_Clean!E3561="",0.6,1)</f>
        <v>15</v>
      </c>
      <c r="P3561" s="16" t="n">
        <f aca="false">SUM(K3561:O3561)/(Assumptions!$D$5-IF(K3561="",Assumptions!$B$15,0))*100</f>
        <v>27.255671942654</v>
      </c>
      <c r="Q3561" s="7" t="str">
        <f aca="false">IF(J3561&gt;=Assumptions!$B$26,"High",IF(J3561&gt;=Assumptions!$B$27,"Mid","Low"))</f>
        <v>Mid</v>
      </c>
      <c r="R3561" s="7" t="str">
        <f aca="false">IF(P3561&gt;=Assumptions!$B$28,"High",IF(P3561&gt;=Assumptions!$B$29,"Mid","Low"))</f>
        <v>Low</v>
      </c>
      <c r="S3561" s="7" t="str">
        <f aca="false">INDEX(Assumptions!$B$33:$B$41,MATCH(Q3561&amp;"|"&amp;R3561,Assumptions!$A$33:$A$41,0))</f>
        <v>Light Touch</v>
      </c>
      <c r="T3561" s="7" t="n">
        <f aca="false">IF(ISNUMBER(Data_Clean!V3561),J3561*Data_Clean!V3561,0)</f>
        <v>76.983405642</v>
      </c>
    </row>
    <row r="3562" customFormat="false" ht="15" hidden="false" customHeight="false" outlineLevel="0" collapsed="false">
      <c r="A3562" s="15" t="str">
        <f aca="false">Data_Clean!A3562</f>
        <v>CX103558</v>
      </c>
      <c r="B3562" s="14" t="n">
        <f aca="false">Data_Clean!G3562*Assumptions!$B$5</f>
        <v>89.55175</v>
      </c>
      <c r="C3562" s="14" t="n">
        <f aca="false">IF(Data_Clean!H3562="",0,Data_Clean!H3562)*Assumptions!$B$6</f>
        <v>2356.94424</v>
      </c>
      <c r="D3562" s="14" t="n">
        <f aca="false">Data_Clean!I3562*Assumptions!$B$7</f>
        <v>0</v>
      </c>
      <c r="E3562" s="14" t="n">
        <f aca="false">Data_Clean!J3562*Assumptions!$B$8</f>
        <v>0</v>
      </c>
      <c r="F3562" s="14" t="n">
        <f aca="false">Data_Clean!K3562*Assumptions!$B$9</f>
        <v>0</v>
      </c>
      <c r="G3562" s="14" t="n">
        <f aca="false">Data_Clean!L3562*Assumptions!$B$10</f>
        <v>0</v>
      </c>
      <c r="H3562" s="14" t="n">
        <f aca="false">IF(OR(Data_Clean!M3562="",Data_Clean!N3562=""),0,Data_Clean!M3562*Data_Clean!N3562/100)*Assumptions!$B$13*Assumptions!$B$11</f>
        <v>478.764</v>
      </c>
      <c r="I3562" s="14" t="n">
        <f aca="false">Data_Clean!O3562*4*Assumptions!$B$12</f>
        <v>45.03552</v>
      </c>
      <c r="J3562" s="14" t="n">
        <f aca="false">SUM(B3562:I3562)</f>
        <v>2970.29551</v>
      </c>
      <c r="K3562" s="16" t="n">
        <f aca="false">IF(Data_Clean!P3562="","",Assumptions!$B$15*0.5^(Data_Clean!P3562/Assumptions!$B$20))</f>
        <v>12.4685684421418</v>
      </c>
      <c r="L3562" s="16" t="n">
        <f aca="false">Assumptions!$B$16*MIN(1,LN(1+Data_Clean!Q3562)/LN(1+Assumptions!$B$21))</f>
        <v>13.7447072997398</v>
      </c>
      <c r="M3562" s="16" t="n">
        <f aca="false">Assumptions!$B$17*(0.6*MIN(1,Data_Clean!R3562/Assumptions!$B$22)+0.4*IF(Data_Clean!S3562="",0,Data_Clean!S3562))</f>
        <v>4.344</v>
      </c>
      <c r="N3562" s="16" t="n">
        <f aca="false">Assumptions!$B$18*MIN(1,(Data_Clean!F3562-1)/Assumptions!$B$23)</f>
        <v>10</v>
      </c>
      <c r="O3562" s="16" t="n">
        <f aca="false">Assumptions!$B$19*(0.4*IF(Data_Clean!E3562="",0,MIN(1,Data_Clean!E3562/12/Assumptions!$B$24))+0.35*IF(Data_Clean!D3562="Y",1,0)+0.25*(1-MIN(Data_Clean!T3562,3)/3))/IF(Data_Clean!E3562="",0.6,1)</f>
        <v>6.6</v>
      </c>
      <c r="P3562" s="16" t="n">
        <f aca="false">SUM(K3562:O3562)/(Assumptions!$D$5-IF(K3562="",Assumptions!$B$15,0))*100</f>
        <v>47.1572757418816</v>
      </c>
      <c r="Q3562" s="7" t="str">
        <f aca="false">IF(J3562&gt;=Assumptions!$B$26,"High",IF(J3562&gt;=Assumptions!$B$27,"Mid","Low"))</f>
        <v>High</v>
      </c>
      <c r="R3562" s="7" t="str">
        <f aca="false">IF(P3562&gt;=Assumptions!$B$28,"High",IF(P3562&gt;=Assumptions!$B$29,"Mid","Low"))</f>
        <v>Low</v>
      </c>
      <c r="S3562" s="7" t="str">
        <f aca="false">INDEX(Assumptions!$B$33:$B$41,MATCH(Q3562&amp;"|"&amp;R3562,Assumptions!$A$33:$A$41,0))</f>
        <v>Affluent Drifters</v>
      </c>
      <c r="T3562" s="7" t="n">
        <f aca="false">IF(ISNUMBER(Data_Clean!V3562),J3562*Data_Clean!V3562,0)</f>
        <v>315.148353611</v>
      </c>
    </row>
    <row r="3563" customFormat="false" ht="15" hidden="false" customHeight="false" outlineLevel="0" collapsed="false">
      <c r="A3563" s="15" t="str">
        <f aca="false">Data_Clean!A3563</f>
        <v>CX103559</v>
      </c>
      <c r="B3563" s="14" t="n">
        <f aca="false">Data_Clean!G3563*Assumptions!$B$5</f>
        <v>52.95825</v>
      </c>
      <c r="C3563" s="14" t="n">
        <f aca="false">IF(Data_Clean!H3563="",0,Data_Clean!H3563)*Assumptions!$B$6</f>
        <v>29.52852</v>
      </c>
      <c r="D3563" s="14" t="n">
        <f aca="false">Data_Clean!I3563*Assumptions!$B$7</f>
        <v>0</v>
      </c>
      <c r="E3563" s="14" t="n">
        <f aca="false">Data_Clean!J3563*Assumptions!$B$8</f>
        <v>0</v>
      </c>
      <c r="F3563" s="14" t="n">
        <f aca="false">Data_Clean!K3563*Assumptions!$B$9</f>
        <v>0</v>
      </c>
      <c r="G3563" s="14" t="n">
        <f aca="false">Data_Clean!L3563*Assumptions!$B$10</f>
        <v>0</v>
      </c>
      <c r="H3563" s="14" t="n">
        <f aca="false">IF(OR(Data_Clean!M3563="",Data_Clean!N3563=""),0,Data_Clean!M3563*Data_Clean!N3563/100)*Assumptions!$B$13*Assumptions!$B$11</f>
        <v>0</v>
      </c>
      <c r="I3563" s="14" t="n">
        <f aca="false">Data_Clean!O3563*4*Assumptions!$B$12</f>
        <v>0</v>
      </c>
      <c r="J3563" s="14" t="n">
        <f aca="false">SUM(B3563:I3563)</f>
        <v>82.48677</v>
      </c>
      <c r="K3563" s="16" t="n">
        <f aca="false">IF(Data_Clean!P3563="","",Assumptions!$B$15*0.5^(Data_Clean!P3563/Assumptions!$B$20))</f>
        <v>12.7600074142628</v>
      </c>
      <c r="L3563" s="16" t="n">
        <f aca="false">Assumptions!$B$16*MIN(1,LN(1+Data_Clean!Q3563)/LN(1+Assumptions!$B$21))</f>
        <v>6.7118774147124</v>
      </c>
      <c r="M3563" s="16" t="n">
        <f aca="false">Assumptions!$B$17*(0.6*MIN(1,Data_Clean!R3563/Assumptions!$B$22)+0.4*IF(Data_Clean!S3563="",0,Data_Clean!S3563))</f>
        <v>7.392</v>
      </c>
      <c r="N3563" s="16" t="n">
        <f aca="false">Assumptions!$B$18*MIN(1,(Data_Clean!F3563-1)/Assumptions!$B$23)</f>
        <v>10</v>
      </c>
      <c r="O3563" s="16" t="n">
        <f aca="false">Assumptions!$B$19*(0.4*IF(Data_Clean!E3563="",0,MIN(1,Data_Clean!E3563/12/Assumptions!$B$24))+0.35*IF(Data_Clean!D3563="Y",1,0)+0.25*(1-MIN(Data_Clean!T3563,3)/3))/IF(Data_Clean!E3563="",0.6,1)</f>
        <v>4.7</v>
      </c>
      <c r="P3563" s="16" t="n">
        <f aca="false">SUM(K3563:O3563)/(Assumptions!$D$5-IF(K3563="",Assumptions!$B$15,0))*100</f>
        <v>41.5638848289752</v>
      </c>
      <c r="Q3563" s="7" t="str">
        <f aca="false">IF(J3563&gt;=Assumptions!$B$26,"High",IF(J3563&gt;=Assumptions!$B$27,"Mid","Low"))</f>
        <v>Low</v>
      </c>
      <c r="R3563" s="7" t="str">
        <f aca="false">IF(P3563&gt;=Assumptions!$B$28,"High",IF(P3563&gt;=Assumptions!$B$29,"Mid","Low"))</f>
        <v>Low</v>
      </c>
      <c r="S3563" s="7" t="str">
        <f aca="false">INDEX(Assumptions!$B$33:$B$41,MATCH(Q3563&amp;"|"&amp;R3563,Assumptions!$A$33:$A$41,0))</f>
        <v>Dormant &amp; Low Value</v>
      </c>
      <c r="T3563" s="7" t="n">
        <f aca="false">IF(ISNUMBER(Data_Clean!V3563),J3563*Data_Clean!V3563,0)</f>
        <v>10.789269516</v>
      </c>
    </row>
    <row r="3564" customFormat="false" ht="15" hidden="false" customHeight="false" outlineLevel="0" collapsed="false">
      <c r="A3564" s="15" t="str">
        <f aca="false">Data_Clean!A3564</f>
        <v>CX103560</v>
      </c>
      <c r="B3564" s="14" t="n">
        <f aca="false">Data_Clean!G3564*Assumptions!$B$5</f>
        <v>122.004</v>
      </c>
      <c r="C3564" s="14" t="n">
        <f aca="false">IF(Data_Clean!H3564="",0,Data_Clean!H3564)*Assumptions!$B$6</f>
        <v>841.96764</v>
      </c>
      <c r="D3564" s="14" t="n">
        <f aca="false">Data_Clean!I3564*Assumptions!$B$7</f>
        <v>0</v>
      </c>
      <c r="E3564" s="14" t="n">
        <f aca="false">Data_Clean!J3564*Assumptions!$B$8</f>
        <v>0</v>
      </c>
      <c r="F3564" s="14" t="n">
        <f aca="false">Data_Clean!K3564*Assumptions!$B$9</f>
        <v>0</v>
      </c>
      <c r="G3564" s="14" t="n">
        <f aca="false">Data_Clean!L3564*Assumptions!$B$10</f>
        <v>0</v>
      </c>
      <c r="H3564" s="14" t="n">
        <f aca="false">IF(OR(Data_Clean!M3564="",Data_Clean!N3564=""),0,Data_Clean!M3564*Data_Clean!N3564/100)*Assumptions!$B$13*Assumptions!$B$11</f>
        <v>0</v>
      </c>
      <c r="I3564" s="14" t="n">
        <f aca="false">Data_Clean!O3564*4*Assumptions!$B$12</f>
        <v>0</v>
      </c>
      <c r="J3564" s="14" t="n">
        <f aca="false">SUM(B3564:I3564)</f>
        <v>963.97164</v>
      </c>
      <c r="K3564" s="16" t="n">
        <f aca="false">IF(Data_Clean!P3564="","",Assumptions!$B$15*0.5^(Data_Clean!P3564/Assumptions!$B$20))</f>
        <v>0.0172199400334513</v>
      </c>
      <c r="L3564" s="16" t="n">
        <f aca="false">Assumptions!$B$16*MIN(1,LN(1+Data_Clean!Q3564)/LN(1+Assumptions!$B$21))</f>
        <v>0</v>
      </c>
      <c r="M3564" s="16" t="n">
        <f aca="false">Assumptions!$B$17*(0.6*MIN(1,Data_Clean!R3564/Assumptions!$B$22)+0.4*IF(Data_Clean!S3564="",0,Data_Clean!S3564))</f>
        <v>0</v>
      </c>
      <c r="N3564" s="16" t="n">
        <f aca="false">Assumptions!$B$18*MIN(1,(Data_Clean!F3564-1)/Assumptions!$B$23)</f>
        <v>10</v>
      </c>
      <c r="O3564" s="16" t="n">
        <f aca="false">Assumptions!$B$19*(0.4*IF(Data_Clean!E3564="",0,MIN(1,Data_Clean!E3564/12/Assumptions!$B$24))+0.35*IF(Data_Clean!D3564="Y",1,0)+0.25*(1-MIN(Data_Clean!T3564,3)/3))/IF(Data_Clean!E3564="",0.6,1)</f>
        <v>4.75</v>
      </c>
      <c r="P3564" s="16" t="n">
        <f aca="false">SUM(K3564:O3564)/(Assumptions!$D$5-IF(K3564="",Assumptions!$B$15,0))*100</f>
        <v>14.7672199400335</v>
      </c>
      <c r="Q3564" s="7" t="str">
        <f aca="false">IF(J3564&gt;=Assumptions!$B$26,"High",IF(J3564&gt;=Assumptions!$B$27,"Mid","Low"))</f>
        <v>Mid</v>
      </c>
      <c r="R3564" s="7" t="str">
        <f aca="false">IF(P3564&gt;=Assumptions!$B$28,"High",IF(P3564&gt;=Assumptions!$B$29,"Mid","Low"))</f>
        <v>Low</v>
      </c>
      <c r="S3564" s="7" t="str">
        <f aca="false">INDEX(Assumptions!$B$33:$B$41,MATCH(Q3564&amp;"|"&amp;R3564,Assumptions!$A$33:$A$41,0))</f>
        <v>Light Touch</v>
      </c>
      <c r="T3564" s="7" t="n">
        <f aca="false">IF(ISNUMBER(Data_Clean!V3564),J3564*Data_Clean!V3564,0)</f>
        <v>369.008343792</v>
      </c>
    </row>
    <row r="3565" customFormat="false" ht="15" hidden="false" customHeight="false" outlineLevel="0" collapsed="false">
      <c r="A3565" s="15" t="str">
        <f aca="false">Data_Clean!A3565</f>
        <v>CX103561</v>
      </c>
      <c r="B3565" s="14" t="n">
        <f aca="false">Data_Clean!G3565*Assumptions!$B$5</f>
        <v>99.453</v>
      </c>
      <c r="C3565" s="14" t="n">
        <f aca="false">IF(Data_Clean!H3565="",0,Data_Clean!H3565)*Assumptions!$B$6</f>
        <v>0</v>
      </c>
      <c r="D3565" s="14" t="n">
        <f aca="false">Data_Clean!I3565*Assumptions!$B$7</f>
        <v>0</v>
      </c>
      <c r="E3565" s="14" t="n">
        <f aca="false">Data_Clean!J3565*Assumptions!$B$8</f>
        <v>0</v>
      </c>
      <c r="F3565" s="14" t="n">
        <f aca="false">Data_Clean!K3565*Assumptions!$B$9</f>
        <v>0</v>
      </c>
      <c r="G3565" s="14" t="n">
        <f aca="false">Data_Clean!L3565*Assumptions!$B$10</f>
        <v>0</v>
      </c>
      <c r="H3565" s="14" t="n">
        <f aca="false">IF(OR(Data_Clean!M3565="",Data_Clean!N3565=""),0,Data_Clean!M3565*Data_Clean!N3565/100)*Assumptions!$B$13*Assumptions!$B$11</f>
        <v>0</v>
      </c>
      <c r="I3565" s="14" t="n">
        <f aca="false">Data_Clean!O3565*4*Assumptions!$B$12</f>
        <v>0</v>
      </c>
      <c r="J3565" s="14" t="n">
        <f aca="false">SUM(B3565:I3565)</f>
        <v>99.453</v>
      </c>
      <c r="K3565" s="16" t="n">
        <f aca="false">IF(Data_Clean!P3565="","",Assumptions!$B$15*0.5^(Data_Clean!P3565/Assumptions!$B$20))</f>
        <v>0.0369117495086389</v>
      </c>
      <c r="L3565" s="16" t="n">
        <f aca="false">Assumptions!$B$16*MIN(1,LN(1+Data_Clean!Q3565)/LN(1+Assumptions!$B$21))</f>
        <v>0</v>
      </c>
      <c r="M3565" s="16" t="n">
        <f aca="false">Assumptions!$B$17*(0.6*MIN(1,Data_Clean!R3565/Assumptions!$B$22)+0.4*IF(Data_Clean!S3565="",0,Data_Clean!S3565))</f>
        <v>0</v>
      </c>
      <c r="N3565" s="16" t="n">
        <f aca="false">Assumptions!$B$18*MIN(1,(Data_Clean!F3565-1)/Assumptions!$B$23)</f>
        <v>0</v>
      </c>
      <c r="O3565" s="16" t="n">
        <f aca="false">Assumptions!$B$19*(0.4*IF(Data_Clean!E3565="",0,MIN(1,Data_Clean!E3565/12/Assumptions!$B$24))+0.35*IF(Data_Clean!D3565="Y",1,0)+0.25*(1-MIN(Data_Clean!T3565,3)/3))/IF(Data_Clean!E3565="",0.6,1)</f>
        <v>3.8</v>
      </c>
      <c r="P3565" s="16" t="n">
        <f aca="false">SUM(K3565:O3565)/(Assumptions!$D$5-IF(K3565="",Assumptions!$B$15,0))*100</f>
        <v>3.83691174950864</v>
      </c>
      <c r="Q3565" s="7" t="str">
        <f aca="false">IF(J3565&gt;=Assumptions!$B$26,"High",IF(J3565&gt;=Assumptions!$B$27,"Mid","Low"))</f>
        <v>Low</v>
      </c>
      <c r="R3565" s="7" t="str">
        <f aca="false">IF(P3565&gt;=Assumptions!$B$28,"High",IF(P3565&gt;=Assumptions!$B$29,"Mid","Low"))</f>
        <v>Low</v>
      </c>
      <c r="S3565" s="7" t="str">
        <f aca="false">INDEX(Assumptions!$B$33:$B$41,MATCH(Q3565&amp;"|"&amp;R3565,Assumptions!$A$33:$A$41,0))</f>
        <v>Dormant &amp; Low Value</v>
      </c>
      <c r="T3565" s="7" t="n">
        <f aca="false">IF(ISNUMBER(Data_Clean!V3565),J3565*Data_Clean!V3565,0)</f>
        <v>53.7145653</v>
      </c>
    </row>
    <row r="3566" customFormat="false" ht="15" hidden="false" customHeight="false" outlineLevel="0" collapsed="false">
      <c r="A3566" s="15" t="str">
        <f aca="false">Data_Clean!A3566</f>
        <v>CX103562</v>
      </c>
      <c r="B3566" s="14" t="n">
        <f aca="false">Data_Clean!G3566*Assumptions!$B$5</f>
        <v>65.1935</v>
      </c>
      <c r="C3566" s="14" t="n">
        <f aca="false">IF(Data_Clean!H3566="",0,Data_Clean!H3566)*Assumptions!$B$6</f>
        <v>0</v>
      </c>
      <c r="D3566" s="14" t="n">
        <f aca="false">Data_Clean!I3566*Assumptions!$B$7</f>
        <v>0</v>
      </c>
      <c r="E3566" s="14" t="n">
        <f aca="false">Data_Clean!J3566*Assumptions!$B$8</f>
        <v>0</v>
      </c>
      <c r="F3566" s="14" t="n">
        <f aca="false">Data_Clean!K3566*Assumptions!$B$9</f>
        <v>1480.6</v>
      </c>
      <c r="G3566" s="14" t="n">
        <f aca="false">Data_Clean!L3566*Assumptions!$B$10</f>
        <v>0</v>
      </c>
      <c r="H3566" s="14" t="n">
        <f aca="false">IF(OR(Data_Clean!M3566="",Data_Clean!N3566=""),0,Data_Clean!M3566*Data_Clean!N3566/100)*Assumptions!$B$13*Assumptions!$B$11</f>
        <v>0</v>
      </c>
      <c r="I3566" s="14" t="n">
        <f aca="false">Data_Clean!O3566*4*Assumptions!$B$12</f>
        <v>0</v>
      </c>
      <c r="J3566" s="14" t="n">
        <f aca="false">SUM(B3566:I3566)</f>
        <v>1545.7935</v>
      </c>
      <c r="K3566" s="16" t="n">
        <f aca="false">IF(Data_Clean!P3566="","",Assumptions!$B$15*0.5^(Data_Clean!P3566/Assumptions!$B$20))</f>
        <v>5.95275394488075</v>
      </c>
      <c r="L3566" s="16" t="n">
        <f aca="false">Assumptions!$B$16*MIN(1,LN(1+Data_Clean!Q3566)/LN(1+Assumptions!$B$21))</f>
        <v>10.362865626271</v>
      </c>
      <c r="M3566" s="16" t="n">
        <f aca="false">Assumptions!$B$17*(0.6*MIN(1,Data_Clean!R3566/Assumptions!$B$22)+0.4*IF(Data_Clean!S3566="",0,Data_Clean!S3566))</f>
        <v>2.694</v>
      </c>
      <c r="N3566" s="16" t="n">
        <f aca="false">Assumptions!$B$18*MIN(1,(Data_Clean!F3566-1)/Assumptions!$B$23)</f>
        <v>5</v>
      </c>
      <c r="O3566" s="16" t="n">
        <f aca="false">Assumptions!$B$19*(0.4*IF(Data_Clean!E3566="",0,MIN(1,Data_Clean!E3566/12/Assumptions!$B$24))+0.35*IF(Data_Clean!D3566="Y",1,0)+0.25*(1-MIN(Data_Clean!T3566,3)/3))/IF(Data_Clean!E3566="",0.6,1)</f>
        <v>9.75</v>
      </c>
      <c r="P3566" s="16" t="n">
        <f aca="false">SUM(K3566:O3566)/(Assumptions!$D$5-IF(K3566="",Assumptions!$B$15,0))*100</f>
        <v>33.7596195711518</v>
      </c>
      <c r="Q3566" s="7" t="str">
        <f aca="false">IF(J3566&gt;=Assumptions!$B$26,"High",IF(J3566&gt;=Assumptions!$B$27,"Mid","Low"))</f>
        <v>High</v>
      </c>
      <c r="R3566" s="7" t="str">
        <f aca="false">IF(P3566&gt;=Assumptions!$B$28,"High",IF(P3566&gt;=Assumptions!$B$29,"Mid","Low"))</f>
        <v>Low</v>
      </c>
      <c r="S3566" s="7" t="str">
        <f aca="false">INDEX(Assumptions!$B$33:$B$41,MATCH(Q3566&amp;"|"&amp;R3566,Assumptions!$A$33:$A$41,0))</f>
        <v>Affluent Drifters</v>
      </c>
      <c r="T3566" s="7" t="n">
        <f aca="false">IF(ISNUMBER(Data_Clean!V3566),J3566*Data_Clean!V3566,0)</f>
        <v>290.9183367</v>
      </c>
    </row>
    <row r="3567" customFormat="false" ht="15" hidden="false" customHeight="false" outlineLevel="0" collapsed="false">
      <c r="A3567" s="15" t="str">
        <f aca="false">Data_Clean!A3567</f>
        <v>CX103563</v>
      </c>
      <c r="B3567" s="14" t="n">
        <f aca="false">Data_Clean!G3567*Assumptions!$B$5</f>
        <v>372.522</v>
      </c>
      <c r="C3567" s="14" t="n">
        <f aca="false">IF(Data_Clean!H3567="",0,Data_Clean!H3567)*Assumptions!$B$6</f>
        <v>174.62532</v>
      </c>
      <c r="D3567" s="14" t="n">
        <f aca="false">Data_Clean!I3567*Assumptions!$B$7</f>
        <v>0</v>
      </c>
      <c r="E3567" s="14" t="n">
        <f aca="false">Data_Clean!J3567*Assumptions!$B$8</f>
        <v>0</v>
      </c>
      <c r="F3567" s="14" t="n">
        <f aca="false">Data_Clean!K3567*Assumptions!$B$9</f>
        <v>0</v>
      </c>
      <c r="G3567" s="14" t="n">
        <f aca="false">Data_Clean!L3567*Assumptions!$B$10</f>
        <v>0</v>
      </c>
      <c r="H3567" s="14" t="n">
        <f aca="false">IF(OR(Data_Clean!M3567="",Data_Clean!N3567=""),0,Data_Clean!M3567*Data_Clean!N3567/100)*Assumptions!$B$13*Assumptions!$B$11</f>
        <v>73.008</v>
      </c>
      <c r="I3567" s="14" t="n">
        <f aca="false">Data_Clean!O3567*4*Assumptions!$B$12</f>
        <v>113.4504</v>
      </c>
      <c r="J3567" s="14" t="n">
        <f aca="false">SUM(B3567:I3567)</f>
        <v>733.60572</v>
      </c>
      <c r="K3567" s="16" t="n">
        <f aca="false">IF(Data_Clean!P3567="","",Assumptions!$B$15*0.5^(Data_Clean!P3567/Assumptions!$B$20))</f>
        <v>21.2132034355964</v>
      </c>
      <c r="L3567" s="16" t="n">
        <f aca="false">Assumptions!$B$16*MIN(1,LN(1+Data_Clean!Q3567)/LN(1+Assumptions!$B$21))</f>
        <v>20</v>
      </c>
      <c r="M3567" s="16" t="n">
        <f aca="false">Assumptions!$B$17*(0.6*MIN(1,Data_Clean!R3567/Assumptions!$B$22)+0.4*IF(Data_Clean!S3567="",0,Data_Clean!S3567))</f>
        <v>13.98</v>
      </c>
      <c r="N3567" s="16" t="n">
        <f aca="false">Assumptions!$B$18*MIN(1,(Data_Clean!F3567-1)/Assumptions!$B$23)</f>
        <v>10</v>
      </c>
      <c r="O3567" s="16" t="n">
        <f aca="false">Assumptions!$B$19*(0.4*IF(Data_Clean!E3567="",0,MIN(1,Data_Clean!E3567/12/Assumptions!$B$24))+0.35*IF(Data_Clean!D3567="Y",1,0)+0.25*(1-MIN(Data_Clean!T3567,3)/3))/IF(Data_Clean!E3567="",0.6,1)</f>
        <v>10.2</v>
      </c>
      <c r="P3567" s="16" t="n">
        <f aca="false">SUM(K3567:O3567)/(Assumptions!$D$5-IF(K3567="",Assumptions!$B$15,0))*100</f>
        <v>75.3932034355964</v>
      </c>
      <c r="Q3567" s="7" t="str">
        <f aca="false">IF(J3567&gt;=Assumptions!$B$26,"High",IF(J3567&gt;=Assumptions!$B$27,"Mid","Low"))</f>
        <v>Mid</v>
      </c>
      <c r="R3567" s="7" t="str">
        <f aca="false">IF(P3567&gt;=Assumptions!$B$28,"High",IF(P3567&gt;=Assumptions!$B$29,"Mid","Low"))</f>
        <v>High</v>
      </c>
      <c r="S3567" s="7" t="str">
        <f aca="false">INDEX(Assumptions!$B$33:$B$41,MATCH(Q3567&amp;"|"&amp;R3567,Assumptions!$A$33:$A$41,0))</f>
        <v>Engaged Builders</v>
      </c>
      <c r="T3567" s="7" t="n">
        <f aca="false">IF(ISNUMBER(Data_Clean!V3567),J3567*Data_Clean!V3567,0)</f>
        <v>17.23973442</v>
      </c>
    </row>
    <row r="3568" customFormat="false" ht="15" hidden="false" customHeight="false" outlineLevel="0" collapsed="false">
      <c r="A3568" s="15" t="str">
        <f aca="false">Data_Clean!A3568</f>
        <v>CX103564</v>
      </c>
      <c r="B3568" s="14" t="n">
        <f aca="false">Data_Clean!G3568*Assumptions!$B$5</f>
        <v>55.3185</v>
      </c>
      <c r="C3568" s="14" t="n">
        <f aca="false">IF(Data_Clean!H3568="",0,Data_Clean!H3568)*Assumptions!$B$6</f>
        <v>134.02152</v>
      </c>
      <c r="D3568" s="14" t="n">
        <f aca="false">Data_Clean!I3568*Assumptions!$B$7</f>
        <v>0</v>
      </c>
      <c r="E3568" s="14" t="n">
        <f aca="false">Data_Clean!J3568*Assumptions!$B$8</f>
        <v>0</v>
      </c>
      <c r="F3568" s="14" t="n">
        <f aca="false">Data_Clean!K3568*Assumptions!$B$9</f>
        <v>1458.6</v>
      </c>
      <c r="G3568" s="14" t="n">
        <f aca="false">Data_Clean!L3568*Assumptions!$B$10</f>
        <v>0</v>
      </c>
      <c r="H3568" s="14" t="n">
        <f aca="false">IF(OR(Data_Clean!M3568="",Data_Clean!N3568=""),0,Data_Clean!M3568*Data_Clean!N3568/100)*Assumptions!$B$13*Assumptions!$B$11</f>
        <v>93.15</v>
      </c>
      <c r="I3568" s="14" t="n">
        <f aca="false">Data_Clean!O3568*4*Assumptions!$B$12</f>
        <v>38.10192</v>
      </c>
      <c r="J3568" s="14" t="n">
        <f aca="false">SUM(B3568:I3568)</f>
        <v>1779.19194</v>
      </c>
      <c r="K3568" s="16" t="n">
        <f aca="false">IF(Data_Clean!P3568="","",Assumptions!$B$15*0.5^(Data_Clean!P3568/Assumptions!$B$20))</f>
        <v>27.3516746567465</v>
      </c>
      <c r="L3568" s="16" t="n">
        <f aca="false">Assumptions!$B$16*MIN(1,LN(1+Data_Clean!Q3568)/LN(1+Assumptions!$B$21))</f>
        <v>15.7812965263578</v>
      </c>
      <c r="M3568" s="16" t="n">
        <f aca="false">Assumptions!$B$17*(0.6*MIN(1,Data_Clean!R3568/Assumptions!$B$22)+0.4*IF(Data_Clean!S3568="",0,Data_Clean!S3568))</f>
        <v>10.716</v>
      </c>
      <c r="N3568" s="16" t="n">
        <f aca="false">Assumptions!$B$18*MIN(1,(Data_Clean!F3568-1)/Assumptions!$B$23)</f>
        <v>15</v>
      </c>
      <c r="O3568" s="16" t="n">
        <f aca="false">Assumptions!$B$19*(0.4*IF(Data_Clean!E3568="",0,MIN(1,Data_Clean!E3568/12/Assumptions!$B$24))+0.35*IF(Data_Clean!D3568="Y",1,0)+0.25*(1-MIN(Data_Clean!T3568,3)/3))/IF(Data_Clean!E3568="",0.6,1)</f>
        <v>12.35</v>
      </c>
      <c r="P3568" s="16" t="n">
        <f aca="false">SUM(K3568:O3568)/(Assumptions!$D$5-IF(K3568="",Assumptions!$B$15,0))*100</f>
        <v>81.1989711831043</v>
      </c>
      <c r="Q3568" s="7" t="str">
        <f aca="false">IF(J3568&gt;=Assumptions!$B$26,"High",IF(J3568&gt;=Assumptions!$B$27,"Mid","Low"))</f>
        <v>High</v>
      </c>
      <c r="R3568" s="7" t="str">
        <f aca="false">IF(P3568&gt;=Assumptions!$B$28,"High",IF(P3568&gt;=Assumptions!$B$29,"Mid","Low"))</f>
        <v>High</v>
      </c>
      <c r="S3568" s="7" t="str">
        <f aca="false">INDEX(Assumptions!$B$33:$B$41,MATCH(Q3568&amp;"|"&amp;R3568,Assumptions!$A$33:$A$41,0))</f>
        <v>Premier Advocates</v>
      </c>
      <c r="T3568" s="7" t="n">
        <f aca="false">IF(ISNUMBER(Data_Clean!V3568),J3568*Data_Clean!V3568,0)</f>
        <v>32.203374114</v>
      </c>
    </row>
    <row r="3569" customFormat="false" ht="15" hidden="false" customHeight="false" outlineLevel="0" collapsed="false">
      <c r="A3569" s="15" t="str">
        <f aca="false">Data_Clean!A3569</f>
        <v>CX103565</v>
      </c>
      <c r="B3569" s="14" t="n">
        <f aca="false">Data_Clean!G3569*Assumptions!$B$5</f>
        <v>64.49675</v>
      </c>
      <c r="C3569" s="14" t="n">
        <f aca="false">IF(Data_Clean!H3569="",0,Data_Clean!H3569)*Assumptions!$B$6</f>
        <v>0</v>
      </c>
      <c r="D3569" s="14" t="n">
        <f aca="false">Data_Clean!I3569*Assumptions!$B$7</f>
        <v>0</v>
      </c>
      <c r="E3569" s="14" t="n">
        <f aca="false">Data_Clean!J3569*Assumptions!$B$8</f>
        <v>0</v>
      </c>
      <c r="F3569" s="14" t="n">
        <f aca="false">Data_Clean!K3569*Assumptions!$B$9</f>
        <v>0</v>
      </c>
      <c r="G3569" s="14" t="n">
        <f aca="false">Data_Clean!L3569*Assumptions!$B$10</f>
        <v>0</v>
      </c>
      <c r="H3569" s="14" t="n">
        <f aca="false">IF(OR(Data_Clean!M3569="",Data_Clean!N3569=""),0,Data_Clean!M3569*Data_Clean!N3569/100)*Assumptions!$B$13*Assumptions!$B$11</f>
        <v>703.08</v>
      </c>
      <c r="I3569" s="14" t="n">
        <f aca="false">Data_Clean!O3569*4*Assumptions!$B$12</f>
        <v>5.48736</v>
      </c>
      <c r="J3569" s="14" t="n">
        <f aca="false">SUM(B3569:I3569)</f>
        <v>773.06411</v>
      </c>
      <c r="K3569" s="16" t="n">
        <f aca="false">IF(Data_Clean!P3569="","",Assumptions!$B$15*0.5^(Data_Clean!P3569/Assumptions!$B$20))</f>
        <v>24.3675718906871</v>
      </c>
      <c r="L3569" s="16" t="n">
        <f aca="false">Assumptions!$B$16*MIN(1,LN(1+Data_Clean!Q3569)/LN(1+Assumptions!$B$21))</f>
        <v>11.2934465146257</v>
      </c>
      <c r="M3569" s="16" t="n">
        <f aca="false">Assumptions!$B$17*(0.6*MIN(1,Data_Clean!R3569/Assumptions!$B$22)+0.4*IF(Data_Clean!S3569="",0,Data_Clean!S3569))</f>
        <v>7.17</v>
      </c>
      <c r="N3569" s="16" t="n">
        <f aca="false">Assumptions!$B$18*MIN(1,(Data_Clean!F3569-1)/Assumptions!$B$23)</f>
        <v>5</v>
      </c>
      <c r="O3569" s="16" t="n">
        <f aca="false">Assumptions!$B$19*(0.4*IF(Data_Clean!E3569="",0,MIN(1,Data_Clean!E3569/12/Assumptions!$B$24))+0.35*IF(Data_Clean!D3569="Y",1,0)+0.25*(1-MIN(Data_Clean!T3569,3)/3))/IF(Data_Clean!E3569="",0.6,1)</f>
        <v>11.35</v>
      </c>
      <c r="P3569" s="16" t="n">
        <f aca="false">SUM(K3569:O3569)/(Assumptions!$D$5-IF(K3569="",Assumptions!$B$15,0))*100</f>
        <v>59.1810184053127</v>
      </c>
      <c r="Q3569" s="7" t="str">
        <f aca="false">IF(J3569&gt;=Assumptions!$B$26,"High",IF(J3569&gt;=Assumptions!$B$27,"Mid","Low"))</f>
        <v>Mid</v>
      </c>
      <c r="R3569" s="7" t="str">
        <f aca="false">IF(P3569&gt;=Assumptions!$B$28,"High",IF(P3569&gt;=Assumptions!$B$29,"Mid","Low"))</f>
        <v>Mid</v>
      </c>
      <c r="S3569" s="7" t="str">
        <f aca="false">INDEX(Assumptions!$B$33:$B$41,MATCH(Q3569&amp;"|"&amp;R3569,Assumptions!$A$33:$A$41,0))</f>
        <v>Established Core</v>
      </c>
      <c r="T3569" s="7" t="n">
        <f aca="false">IF(ISNUMBER(Data_Clean!V3569),J3569*Data_Clean!V3569,0)</f>
        <v>44.451186325</v>
      </c>
    </row>
    <row r="3570" customFormat="false" ht="15" hidden="false" customHeight="false" outlineLevel="0" collapsed="false">
      <c r="A3570" s="15" t="str">
        <f aca="false">Data_Clean!A3570</f>
        <v>CX103566</v>
      </c>
      <c r="B3570" s="14" t="n">
        <f aca="false">Data_Clean!G3570*Assumptions!$B$5</f>
        <v>83.0995</v>
      </c>
      <c r="C3570" s="14" t="n">
        <f aca="false">IF(Data_Clean!H3570="",0,Data_Clean!H3570)*Assumptions!$B$6</f>
        <v>86.07612</v>
      </c>
      <c r="D3570" s="14" t="n">
        <f aca="false">Data_Clean!I3570*Assumptions!$B$7</f>
        <v>109.6</v>
      </c>
      <c r="E3570" s="14" t="n">
        <f aca="false">Data_Clean!J3570*Assumptions!$B$8</f>
        <v>0</v>
      </c>
      <c r="F3570" s="14" t="n">
        <f aca="false">Data_Clean!K3570*Assumptions!$B$9</f>
        <v>2363.9</v>
      </c>
      <c r="G3570" s="14" t="n">
        <f aca="false">Data_Clean!L3570*Assumptions!$B$10</f>
        <v>0</v>
      </c>
      <c r="H3570" s="14" t="n">
        <f aca="false">IF(OR(Data_Clean!M3570="",Data_Clean!N3570=""),0,Data_Clean!M3570*Data_Clean!N3570/100)*Assumptions!$B$13*Assumptions!$B$11</f>
        <v>0</v>
      </c>
      <c r="I3570" s="14" t="n">
        <f aca="false">Data_Clean!O3570*4*Assumptions!$B$12</f>
        <v>0</v>
      </c>
      <c r="J3570" s="14" t="n">
        <f aca="false">SUM(B3570:I3570)</f>
        <v>2642.67562</v>
      </c>
      <c r="K3570" s="16" t="n">
        <f aca="false">IF(Data_Clean!P3570="","",Assumptions!$B$15*0.5^(Data_Clean!P3570/Assumptions!$B$20))</f>
        <v>23.811015779523</v>
      </c>
      <c r="L3570" s="16" t="n">
        <f aca="false">Assumptions!$B$16*MIN(1,LN(1+Data_Clean!Q3570)/LN(1+Assumptions!$B$21))</f>
        <v>17.4085470589551</v>
      </c>
      <c r="M3570" s="16" t="n">
        <f aca="false">Assumptions!$B$17*(0.6*MIN(1,Data_Clean!R3570/Assumptions!$B$22)+0.4*IF(Data_Clean!S3570="",0,Data_Clean!S3570))</f>
        <v>5.64</v>
      </c>
      <c r="N3570" s="16" t="n">
        <f aca="false">Assumptions!$B$18*MIN(1,(Data_Clean!F3570-1)/Assumptions!$B$23)</f>
        <v>15</v>
      </c>
      <c r="O3570" s="16" t="n">
        <f aca="false">Assumptions!$B$19*(0.4*IF(Data_Clean!E3570="",0,MIN(1,Data_Clean!E3570/12/Assumptions!$B$24))+0.35*IF(Data_Clean!D3570="Y",1,0)+0.25*(1-MIN(Data_Clean!T3570,3)/3))/IF(Data_Clean!E3570="",0.6,1)</f>
        <v>15</v>
      </c>
      <c r="P3570" s="16" t="n">
        <f aca="false">SUM(K3570:O3570)/(Assumptions!$D$5-IF(K3570="",Assumptions!$B$15,0))*100</f>
        <v>76.8595628384781</v>
      </c>
      <c r="Q3570" s="7" t="str">
        <f aca="false">IF(J3570&gt;=Assumptions!$B$26,"High",IF(J3570&gt;=Assumptions!$B$27,"Mid","Low"))</f>
        <v>High</v>
      </c>
      <c r="R3570" s="7" t="str">
        <f aca="false">IF(P3570&gt;=Assumptions!$B$28,"High",IF(P3570&gt;=Assumptions!$B$29,"Mid","Low"))</f>
        <v>High</v>
      </c>
      <c r="S3570" s="7" t="str">
        <f aca="false">INDEX(Assumptions!$B$33:$B$41,MATCH(Q3570&amp;"|"&amp;R3570,Assumptions!$A$33:$A$41,0))</f>
        <v>Premier Advocates</v>
      </c>
      <c r="T3570" s="7" t="n">
        <f aca="false">IF(ISNUMBER(Data_Clean!V3570),J3570*Data_Clean!V3570,0)</f>
        <v>40.96147211</v>
      </c>
    </row>
    <row r="3571" customFormat="false" ht="15" hidden="false" customHeight="false" outlineLevel="0" collapsed="false">
      <c r="A3571" s="15" t="str">
        <f aca="false">Data_Clean!A3571</f>
        <v>CX103567</v>
      </c>
      <c r="B3571" s="14" t="n">
        <f aca="false">Data_Clean!G3571*Assumptions!$B$5</f>
        <v>93.43675</v>
      </c>
      <c r="C3571" s="14" t="n">
        <f aca="false">IF(Data_Clean!H3571="",0,Data_Clean!H3571)*Assumptions!$B$6</f>
        <v>73.72056</v>
      </c>
      <c r="D3571" s="14" t="n">
        <f aca="false">Data_Clean!I3571*Assumptions!$B$7</f>
        <v>0</v>
      </c>
      <c r="E3571" s="14" t="n">
        <f aca="false">Data_Clean!J3571*Assumptions!$B$8</f>
        <v>0</v>
      </c>
      <c r="F3571" s="14" t="n">
        <f aca="false">Data_Clean!K3571*Assumptions!$B$9</f>
        <v>1606</v>
      </c>
      <c r="G3571" s="14" t="n">
        <f aca="false">Data_Clean!L3571*Assumptions!$B$10</f>
        <v>387.9</v>
      </c>
      <c r="H3571" s="14" t="n">
        <f aca="false">IF(OR(Data_Clean!M3571="",Data_Clean!N3571=""),0,Data_Clean!M3571*Data_Clean!N3571/100)*Assumptions!$B$13*Assumptions!$B$11</f>
        <v>0</v>
      </c>
      <c r="I3571" s="14" t="n">
        <f aca="false">Data_Clean!O3571*4*Assumptions!$B$12</f>
        <v>0</v>
      </c>
      <c r="J3571" s="14" t="n">
        <f aca="false">SUM(B3571:I3571)</f>
        <v>2161.05731</v>
      </c>
      <c r="K3571" s="16" t="n">
        <f aca="false">IF(Data_Clean!P3571="","",Assumptions!$B$15*0.5^(Data_Clean!P3571/Assumptions!$B$20))</f>
        <v>10.3643465997583</v>
      </c>
      <c r="L3571" s="16" t="n">
        <f aca="false">Assumptions!$B$16*MIN(1,LN(1+Data_Clean!Q3571)/LN(1+Assumptions!$B$21))</f>
        <v>9.60252567789128</v>
      </c>
      <c r="M3571" s="16" t="n">
        <f aca="false">Assumptions!$B$17*(0.6*MIN(1,Data_Clean!R3571/Assumptions!$B$22)+0.4*IF(Data_Clean!S3571="",0,Data_Clean!S3571))</f>
        <v>5.328</v>
      </c>
      <c r="N3571" s="16" t="n">
        <f aca="false">Assumptions!$B$18*MIN(1,(Data_Clean!F3571-1)/Assumptions!$B$23)</f>
        <v>15</v>
      </c>
      <c r="O3571" s="16" t="n">
        <f aca="false">Assumptions!$B$19*(0.4*IF(Data_Clean!E3571="",0,MIN(1,Data_Clean!E3571/12/Assumptions!$B$24))+0.35*IF(Data_Clean!D3571="Y",1,0)+0.25*(1-MIN(Data_Clean!T3571,3)/3))/IF(Data_Clean!E3571="",0.6,1)</f>
        <v>4.25</v>
      </c>
      <c r="P3571" s="16" t="n">
        <f aca="false">SUM(K3571:O3571)/(Assumptions!$D$5-IF(K3571="",Assumptions!$B$15,0))*100</f>
        <v>44.5448722776496</v>
      </c>
      <c r="Q3571" s="7" t="str">
        <f aca="false">IF(J3571&gt;=Assumptions!$B$26,"High",IF(J3571&gt;=Assumptions!$B$27,"Mid","Low"))</f>
        <v>High</v>
      </c>
      <c r="R3571" s="7" t="str">
        <f aca="false">IF(P3571&gt;=Assumptions!$B$28,"High",IF(P3571&gt;=Assumptions!$B$29,"Mid","Low"))</f>
        <v>Low</v>
      </c>
      <c r="S3571" s="7" t="str">
        <f aca="false">INDEX(Assumptions!$B$33:$B$41,MATCH(Q3571&amp;"|"&amp;R3571,Assumptions!$A$33:$A$41,0))</f>
        <v>Affluent Drifters</v>
      </c>
      <c r="T3571" s="7" t="n">
        <f aca="false">IF(ISNUMBER(Data_Clean!V3571),J3571*Data_Clean!V3571,0)</f>
        <v>682.245792767</v>
      </c>
    </row>
    <row r="3572" customFormat="false" ht="15" hidden="false" customHeight="false" outlineLevel="0" collapsed="false">
      <c r="A3572" s="15" t="str">
        <f aca="false">Data_Clean!A3572</f>
        <v>CX103568</v>
      </c>
      <c r="B3572" s="14" t="n">
        <f aca="false">Data_Clean!G3572*Assumptions!$B$5</f>
        <v>32.652</v>
      </c>
      <c r="C3572" s="14" t="n">
        <f aca="false">IF(Data_Clean!H3572="",0,Data_Clean!H3572)*Assumptions!$B$6</f>
        <v>38.36112</v>
      </c>
      <c r="D3572" s="14" t="n">
        <f aca="false">Data_Clean!I3572*Assumptions!$B$7</f>
        <v>0</v>
      </c>
      <c r="E3572" s="14" t="n">
        <f aca="false">Data_Clean!J3572*Assumptions!$B$8</f>
        <v>0</v>
      </c>
      <c r="F3572" s="14" t="n">
        <f aca="false">Data_Clean!K3572*Assumptions!$B$9</f>
        <v>0</v>
      </c>
      <c r="G3572" s="14" t="n">
        <f aca="false">Data_Clean!L3572*Assumptions!$B$10</f>
        <v>0</v>
      </c>
      <c r="H3572" s="14" t="n">
        <f aca="false">IF(OR(Data_Clean!M3572="",Data_Clean!N3572=""),0,Data_Clean!M3572*Data_Clean!N3572/100)*Assumptions!$B$13*Assumptions!$B$11</f>
        <v>0</v>
      </c>
      <c r="I3572" s="14" t="n">
        <f aca="false">Data_Clean!O3572*4*Assumptions!$B$12</f>
        <v>0</v>
      </c>
      <c r="J3572" s="14" t="n">
        <f aca="false">SUM(B3572:I3572)</f>
        <v>71.01312</v>
      </c>
      <c r="K3572" s="16" t="n">
        <f aca="false">IF(Data_Clean!P3572="","",Assumptions!$B$15*0.5^(Data_Clean!P3572/Assumptions!$B$20))</f>
        <v>21.2132034355964</v>
      </c>
      <c r="L3572" s="16" t="n">
        <f aca="false">Assumptions!$B$16*MIN(1,LN(1+Data_Clean!Q3572)/LN(1+Assumptions!$B$21))</f>
        <v>11.0057238927514</v>
      </c>
      <c r="M3572" s="16" t="n">
        <f aca="false">Assumptions!$B$17*(0.6*MIN(1,Data_Clean!R3572/Assumptions!$B$22)+0.4*IF(Data_Clean!S3572="",0,Data_Clean!S3572))</f>
        <v>12.594</v>
      </c>
      <c r="N3572" s="16" t="n">
        <f aca="false">Assumptions!$B$18*MIN(1,(Data_Clean!F3572-1)/Assumptions!$B$23)</f>
        <v>5</v>
      </c>
      <c r="O3572" s="16" t="n">
        <f aca="false">Assumptions!$B$19*(0.4*IF(Data_Clean!E3572="",0,MIN(1,Data_Clean!E3572/12/Assumptions!$B$24))+0.35*IF(Data_Clean!D3572="Y",1,0)+0.25*(1-MIN(Data_Clean!T3572,3)/3))/IF(Data_Clean!E3572="",0.6,1)</f>
        <v>1.3</v>
      </c>
      <c r="P3572" s="16" t="n">
        <f aca="false">SUM(K3572:O3572)/(Assumptions!$D$5-IF(K3572="",Assumptions!$B$15,0))*100</f>
        <v>51.1129273283478</v>
      </c>
      <c r="Q3572" s="7" t="str">
        <f aca="false">IF(J3572&gt;=Assumptions!$B$26,"High",IF(J3572&gt;=Assumptions!$B$27,"Mid","Low"))</f>
        <v>Low</v>
      </c>
      <c r="R3572" s="7" t="str">
        <f aca="false">IF(P3572&gt;=Assumptions!$B$28,"High",IF(P3572&gt;=Assumptions!$B$29,"Mid","Low"))</f>
        <v>Mid</v>
      </c>
      <c r="S3572" s="7" t="str">
        <f aca="false">INDEX(Assumptions!$B$33:$B$41,MATCH(Q3572&amp;"|"&amp;R3572,Assumptions!$A$33:$A$41,0))</f>
        <v>Light Touch</v>
      </c>
      <c r="T3572" s="7" t="n">
        <f aca="false">IF(ISNUMBER(Data_Clean!V3572),J3572*Data_Clean!V3572,0)</f>
        <v>24.769376256</v>
      </c>
    </row>
    <row r="3573" customFormat="false" ht="15" hidden="false" customHeight="false" outlineLevel="0" collapsed="false">
      <c r="A3573" s="15" t="str">
        <f aca="false">Data_Clean!A3573</f>
        <v>CX103569</v>
      </c>
      <c r="B3573" s="14" t="n">
        <f aca="false">Data_Clean!G3573*Assumptions!$B$5</f>
        <v>8.41725</v>
      </c>
      <c r="C3573" s="14" t="n">
        <f aca="false">IF(Data_Clean!H3573="",0,Data_Clean!H3573)*Assumptions!$B$6</f>
        <v>0</v>
      </c>
      <c r="D3573" s="14" t="n">
        <f aca="false">Data_Clean!I3573*Assumptions!$B$7</f>
        <v>0</v>
      </c>
      <c r="E3573" s="14" t="n">
        <f aca="false">Data_Clean!J3573*Assumptions!$B$8</f>
        <v>0</v>
      </c>
      <c r="F3573" s="14" t="n">
        <f aca="false">Data_Clean!K3573*Assumptions!$B$9</f>
        <v>0</v>
      </c>
      <c r="G3573" s="14" t="n">
        <f aca="false">Data_Clean!L3573*Assumptions!$B$10</f>
        <v>193.5</v>
      </c>
      <c r="H3573" s="14" t="n">
        <f aca="false">IF(OR(Data_Clean!M3573="",Data_Clean!N3573=""),0,Data_Clean!M3573*Data_Clean!N3573/100)*Assumptions!$B$13*Assumptions!$B$11</f>
        <v>0</v>
      </c>
      <c r="I3573" s="14" t="n">
        <f aca="false">Data_Clean!O3573*4*Assumptions!$B$12</f>
        <v>0</v>
      </c>
      <c r="J3573" s="14" t="n">
        <f aca="false">SUM(B3573:I3573)</f>
        <v>201.91725</v>
      </c>
      <c r="K3573" s="16" t="n">
        <f aca="false">IF(Data_Clean!P3573="","",Assumptions!$B$15*0.5^(Data_Clean!P3573/Assumptions!$B$20))</f>
        <v>27.3516746567465</v>
      </c>
      <c r="L3573" s="16" t="n">
        <f aca="false">Assumptions!$B$16*MIN(1,LN(1+Data_Clean!Q3573)/LN(1+Assumptions!$B$21))</f>
        <v>14.320838960067</v>
      </c>
      <c r="M3573" s="16" t="n">
        <f aca="false">Assumptions!$B$17*(0.6*MIN(1,Data_Clean!R3573/Assumptions!$B$22)+0.4*IF(Data_Clean!S3573="",0,Data_Clean!S3573))</f>
        <v>5.676</v>
      </c>
      <c r="N3573" s="16" t="n">
        <f aca="false">Assumptions!$B$18*MIN(1,(Data_Clean!F3573-1)/Assumptions!$B$23)</f>
        <v>5</v>
      </c>
      <c r="O3573" s="16" t="n">
        <f aca="false">Assumptions!$B$19*(0.4*IF(Data_Clean!E3573="",0,MIN(1,Data_Clean!E3573/12/Assumptions!$B$24))+0.35*IF(Data_Clean!D3573="Y",1,0)+0.25*(1-MIN(Data_Clean!T3573,3)/3))/IF(Data_Clean!E3573="",0.6,1)</f>
        <v>12.8</v>
      </c>
      <c r="P3573" s="16" t="n">
        <f aca="false">SUM(K3573:O3573)/(Assumptions!$D$5-IF(K3573="",Assumptions!$B$15,0))*100</f>
        <v>65.1485136168135</v>
      </c>
      <c r="Q3573" s="7" t="str">
        <f aca="false">IF(J3573&gt;=Assumptions!$B$26,"High",IF(J3573&gt;=Assumptions!$B$27,"Mid","Low"))</f>
        <v>Low</v>
      </c>
      <c r="R3573" s="7" t="str">
        <f aca="false">IF(P3573&gt;=Assumptions!$B$28,"High",IF(P3573&gt;=Assumptions!$B$29,"Mid","Low"))</f>
        <v>Mid</v>
      </c>
      <c r="S3573" s="7" t="str">
        <f aca="false">INDEX(Assumptions!$B$33:$B$41,MATCH(Q3573&amp;"|"&amp;R3573,Assumptions!$A$33:$A$41,0))</f>
        <v>Light Touch</v>
      </c>
      <c r="T3573" s="7" t="n">
        <f aca="false">IF(ISNUMBER(Data_Clean!V3573),J3573*Data_Clean!V3573,0)</f>
        <v>6.58250235</v>
      </c>
    </row>
    <row r="3574" customFormat="false" ht="15" hidden="false" customHeight="false" outlineLevel="0" collapsed="false">
      <c r="A3574" s="15" t="str">
        <f aca="false">Data_Clean!A3574</f>
        <v>CX103570</v>
      </c>
      <c r="B3574" s="14" t="n">
        <f aca="false">Data_Clean!G3574*Assumptions!$B$5</f>
        <v>116.0025</v>
      </c>
      <c r="C3574" s="14" t="n">
        <f aca="false">IF(Data_Clean!H3574="",0,Data_Clean!H3574)*Assumptions!$B$6</f>
        <v>523.99272</v>
      </c>
      <c r="D3574" s="14" t="n">
        <f aca="false">Data_Clean!I3574*Assumptions!$B$7</f>
        <v>0</v>
      </c>
      <c r="E3574" s="14" t="n">
        <f aca="false">Data_Clean!J3574*Assumptions!$B$8</f>
        <v>0</v>
      </c>
      <c r="F3574" s="14" t="n">
        <f aca="false">Data_Clean!K3574*Assumptions!$B$9</f>
        <v>0</v>
      </c>
      <c r="G3574" s="14" t="n">
        <f aca="false">Data_Clean!L3574*Assumptions!$B$10</f>
        <v>0</v>
      </c>
      <c r="H3574" s="14" t="n">
        <f aca="false">IF(OR(Data_Clean!M3574="",Data_Clean!N3574=""),0,Data_Clean!M3574*Data_Clean!N3574/100)*Assumptions!$B$13*Assumptions!$B$11</f>
        <v>0</v>
      </c>
      <c r="I3574" s="14" t="n">
        <f aca="false">Data_Clean!O3574*4*Assumptions!$B$12</f>
        <v>0</v>
      </c>
      <c r="J3574" s="14" t="n">
        <f aca="false">SUM(B3574:I3574)</f>
        <v>639.99522</v>
      </c>
      <c r="K3574" s="16" t="n">
        <f aca="false">IF(Data_Clean!P3574="","",Assumptions!$B$15*0.5^(Data_Clean!P3574/Assumptions!$B$20))</f>
        <v>26.7269615442102</v>
      </c>
      <c r="L3574" s="16" t="n">
        <f aca="false">Assumptions!$B$16*MIN(1,LN(1+Data_Clean!Q3574)/LN(1+Assumptions!$B$21))</f>
        <v>12.8906482631789</v>
      </c>
      <c r="M3574" s="16" t="n">
        <f aca="false">Assumptions!$B$17*(0.6*MIN(1,Data_Clean!R3574/Assumptions!$B$22)+0.4*IF(Data_Clean!S3574="",0,Data_Clean!S3574))</f>
        <v>14.598</v>
      </c>
      <c r="N3574" s="16" t="n">
        <f aca="false">Assumptions!$B$18*MIN(1,(Data_Clean!F3574-1)/Assumptions!$B$23)</f>
        <v>5</v>
      </c>
      <c r="O3574" s="16" t="n">
        <f aca="false">Assumptions!$B$19*(0.4*IF(Data_Clean!E3574="",0,MIN(1,Data_Clean!E3574/12/Assumptions!$B$24))+0.35*IF(Data_Clean!D3574="Y",1,0)+0.25*(1-MIN(Data_Clean!T3574,3)/3))/IF(Data_Clean!E3574="",0.6,1)</f>
        <v>1.45</v>
      </c>
      <c r="P3574" s="16" t="n">
        <f aca="false">SUM(K3574:O3574)/(Assumptions!$D$5-IF(K3574="",Assumptions!$B$15,0))*100</f>
        <v>60.6656098073891</v>
      </c>
      <c r="Q3574" s="7" t="str">
        <f aca="false">IF(J3574&gt;=Assumptions!$B$26,"High",IF(J3574&gt;=Assumptions!$B$27,"Mid","Low"))</f>
        <v>Mid</v>
      </c>
      <c r="R3574" s="7" t="str">
        <f aca="false">IF(P3574&gt;=Assumptions!$B$28,"High",IF(P3574&gt;=Assumptions!$B$29,"Mid","Low"))</f>
        <v>Mid</v>
      </c>
      <c r="S3574" s="7" t="str">
        <f aca="false">INDEX(Assumptions!$B$33:$B$41,MATCH(Q3574&amp;"|"&amp;R3574,Assumptions!$A$33:$A$41,0))</f>
        <v>Established Core</v>
      </c>
      <c r="T3574" s="7" t="n">
        <f aca="false">IF(ISNUMBER(Data_Clean!V3574),J3574*Data_Clean!V3574,0)</f>
        <v>214.654396788</v>
      </c>
    </row>
    <row r="3575" customFormat="false" ht="15" hidden="false" customHeight="false" outlineLevel="0" collapsed="false">
      <c r="A3575" s="15" t="str">
        <f aca="false">Data_Clean!A3575</f>
        <v>CX103571</v>
      </c>
      <c r="B3575" s="14" t="n">
        <f aca="false">Data_Clean!G3575*Assumptions!$B$5</f>
        <v>106.19575</v>
      </c>
      <c r="C3575" s="14" t="n">
        <f aca="false">IF(Data_Clean!H3575="",0,Data_Clean!H3575)*Assumptions!$B$6</f>
        <v>451.66728</v>
      </c>
      <c r="D3575" s="14" t="n">
        <f aca="false">Data_Clean!I3575*Assumptions!$B$7</f>
        <v>0</v>
      </c>
      <c r="E3575" s="14" t="n">
        <f aca="false">Data_Clean!J3575*Assumptions!$B$8</f>
        <v>0</v>
      </c>
      <c r="F3575" s="14" t="n">
        <f aca="false">Data_Clean!K3575*Assumptions!$B$9</f>
        <v>0</v>
      </c>
      <c r="G3575" s="14" t="n">
        <f aca="false">Data_Clean!L3575*Assumptions!$B$10</f>
        <v>0</v>
      </c>
      <c r="H3575" s="14" t="n">
        <f aca="false">IF(OR(Data_Clean!M3575="",Data_Clean!N3575=""),0,Data_Clean!M3575*Data_Clean!N3575/100)*Assumptions!$B$13*Assumptions!$B$11</f>
        <v>0</v>
      </c>
      <c r="I3575" s="14" t="n">
        <f aca="false">Data_Clean!O3575*4*Assumptions!$B$12</f>
        <v>0</v>
      </c>
      <c r="J3575" s="14" t="n">
        <f aca="false">SUM(B3575:I3575)</f>
        <v>557.86303</v>
      </c>
      <c r="K3575" s="16" t="n">
        <f aca="false">IF(Data_Clean!P3575="","",Assumptions!$B$15*0.5^(Data_Clean!P3575/Assumptions!$B$20))</f>
        <v>12.7600074142628</v>
      </c>
      <c r="L3575" s="16" t="n">
        <f aca="false">Assumptions!$B$16*MIN(1,LN(1+Data_Clean!Q3575)/LN(1+Assumptions!$B$21))</f>
        <v>12.6966447294858</v>
      </c>
      <c r="M3575" s="16" t="n">
        <f aca="false">Assumptions!$B$17*(0.6*MIN(1,Data_Clean!R3575/Assumptions!$B$22)+0.4*IF(Data_Clean!S3575="",0,Data_Clean!S3575))</f>
        <v>10.302</v>
      </c>
      <c r="N3575" s="16" t="n">
        <f aca="false">Assumptions!$B$18*MIN(1,(Data_Clean!F3575-1)/Assumptions!$B$23)</f>
        <v>5</v>
      </c>
      <c r="O3575" s="16" t="n">
        <f aca="false">Assumptions!$B$19*(0.4*IF(Data_Clean!E3575="",0,MIN(1,Data_Clean!E3575/12/Assumptions!$B$24))+0.35*IF(Data_Clean!D3575="Y",1,0)+0.25*(1-MIN(Data_Clean!T3575,3)/3))/IF(Data_Clean!E3575="",0.6,1)</f>
        <v>14.85</v>
      </c>
      <c r="P3575" s="16" t="n">
        <f aca="false">SUM(K3575:O3575)/(Assumptions!$D$5-IF(K3575="",Assumptions!$B$15,0))*100</f>
        <v>55.6086521437486</v>
      </c>
      <c r="Q3575" s="7" t="str">
        <f aca="false">IF(J3575&gt;=Assumptions!$B$26,"High",IF(J3575&gt;=Assumptions!$B$27,"Mid","Low"))</f>
        <v>Mid</v>
      </c>
      <c r="R3575" s="7" t="str">
        <f aca="false">IF(P3575&gt;=Assumptions!$B$28,"High",IF(P3575&gt;=Assumptions!$B$29,"Mid","Low"))</f>
        <v>Mid</v>
      </c>
      <c r="S3575" s="7" t="str">
        <f aca="false">INDEX(Assumptions!$B$33:$B$41,MATCH(Q3575&amp;"|"&amp;R3575,Assumptions!$A$33:$A$41,0))</f>
        <v>Established Core</v>
      </c>
      <c r="T3575" s="7" t="n">
        <f aca="false">IF(ISNUMBER(Data_Clean!V3575),J3575*Data_Clean!V3575,0)</f>
        <v>15.508592234</v>
      </c>
    </row>
    <row r="3576" customFormat="false" ht="15" hidden="false" customHeight="false" outlineLevel="0" collapsed="false">
      <c r="A3576" s="15" t="str">
        <f aca="false">Data_Clean!A3576</f>
        <v>CX103572</v>
      </c>
      <c r="B3576" s="14" t="n">
        <f aca="false">Data_Clean!G3576*Assumptions!$B$5</f>
        <v>18.634</v>
      </c>
      <c r="C3576" s="14" t="n">
        <f aca="false">IF(Data_Clean!H3576="",0,Data_Clean!H3576)*Assumptions!$B$6</f>
        <v>0</v>
      </c>
      <c r="D3576" s="14" t="n">
        <f aca="false">Data_Clean!I3576*Assumptions!$B$7</f>
        <v>0</v>
      </c>
      <c r="E3576" s="14" t="n">
        <f aca="false">Data_Clean!J3576*Assumptions!$B$8</f>
        <v>0</v>
      </c>
      <c r="F3576" s="14" t="n">
        <f aca="false">Data_Clean!K3576*Assumptions!$B$9</f>
        <v>0</v>
      </c>
      <c r="G3576" s="14" t="n">
        <f aca="false">Data_Clean!L3576*Assumptions!$B$10</f>
        <v>0</v>
      </c>
      <c r="H3576" s="14" t="n">
        <f aca="false">IF(OR(Data_Clean!M3576="",Data_Clean!N3576=""),0,Data_Clean!M3576*Data_Clean!N3576/100)*Assumptions!$B$13*Assumptions!$B$11</f>
        <v>0</v>
      </c>
      <c r="I3576" s="14" t="n">
        <f aca="false">Data_Clean!O3576*4*Assumptions!$B$12</f>
        <v>0</v>
      </c>
      <c r="J3576" s="14" t="n">
        <f aca="false">SUM(B3576:I3576)</f>
        <v>18.634</v>
      </c>
      <c r="K3576" s="16" t="n">
        <f aca="false">IF(Data_Clean!P3576="","",Assumptions!$B$15*0.5^(Data_Clean!P3576/Assumptions!$B$20))</f>
        <v>29.3147990530274</v>
      </c>
      <c r="L3576" s="16" t="n">
        <f aca="false">Assumptions!$B$16*MIN(1,LN(1+Data_Clean!Q3576)/LN(1+Assumptions!$B$21))</f>
        <v>14.9444347261843</v>
      </c>
      <c r="M3576" s="16" t="n">
        <f aca="false">Assumptions!$B$17*(0.6*MIN(1,Data_Clean!R3576/Assumptions!$B$22)+0.4*IF(Data_Clean!S3576="",0,Data_Clean!S3576))</f>
        <v>11.292</v>
      </c>
      <c r="N3576" s="16" t="n">
        <f aca="false">Assumptions!$B$18*MIN(1,(Data_Clean!F3576-1)/Assumptions!$B$23)</f>
        <v>5</v>
      </c>
      <c r="O3576" s="16" t="n">
        <f aca="false">Assumptions!$B$19*(0.4*IF(Data_Clean!E3576="",0,MIN(1,Data_Clean!E3576/12/Assumptions!$B$24))+0.35*IF(Data_Clean!D3576="Y",1,0)+0.25*(1-MIN(Data_Clean!T3576,3)/3))/IF(Data_Clean!E3576="",0.6,1)</f>
        <v>15</v>
      </c>
      <c r="P3576" s="16" t="n">
        <f aca="false">SUM(K3576:O3576)/(Assumptions!$D$5-IF(K3576="",Assumptions!$B$15,0))*100</f>
        <v>75.5512337792117</v>
      </c>
      <c r="Q3576" s="7" t="str">
        <f aca="false">IF(J3576&gt;=Assumptions!$B$26,"High",IF(J3576&gt;=Assumptions!$B$27,"Mid","Low"))</f>
        <v>Low</v>
      </c>
      <c r="R3576" s="7" t="str">
        <f aca="false">IF(P3576&gt;=Assumptions!$B$28,"High",IF(P3576&gt;=Assumptions!$B$29,"Mid","Low"))</f>
        <v>High</v>
      </c>
      <c r="S3576" s="7" t="str">
        <f aca="false">INDEX(Assumptions!$B$33:$B$41,MATCH(Q3576&amp;"|"&amp;R3576,Assumptions!$A$33:$A$41,0))</f>
        <v>Engaged Builders</v>
      </c>
      <c r="T3576" s="7" t="n">
        <f aca="false">IF(ISNUMBER(Data_Clean!V3576),J3576*Data_Clean!V3576,0)</f>
        <v>0.3316852</v>
      </c>
    </row>
    <row r="3577" customFormat="false" ht="15" hidden="false" customHeight="false" outlineLevel="0" collapsed="false">
      <c r="A3577" s="15" t="str">
        <f aca="false">Data_Clean!A3577</f>
        <v>CX103573</v>
      </c>
      <c r="B3577" s="14" t="n">
        <f aca="false">Data_Clean!G3577*Assumptions!$B$5</f>
        <v>39.58125</v>
      </c>
      <c r="C3577" s="14" t="n">
        <f aca="false">IF(Data_Clean!H3577="",0,Data_Clean!H3577)*Assumptions!$B$6</f>
        <v>48.70428</v>
      </c>
      <c r="D3577" s="14" t="n">
        <f aca="false">Data_Clean!I3577*Assumptions!$B$7</f>
        <v>0</v>
      </c>
      <c r="E3577" s="14" t="n">
        <f aca="false">Data_Clean!J3577*Assumptions!$B$8</f>
        <v>0</v>
      </c>
      <c r="F3577" s="14" t="n">
        <f aca="false">Data_Clean!K3577*Assumptions!$B$9</f>
        <v>504.9</v>
      </c>
      <c r="G3577" s="14" t="n">
        <f aca="false">Data_Clean!L3577*Assumptions!$B$10</f>
        <v>0</v>
      </c>
      <c r="H3577" s="14" t="n">
        <f aca="false">IF(OR(Data_Clean!M3577="",Data_Clean!N3577=""),0,Data_Clean!M3577*Data_Clean!N3577/100)*Assumptions!$B$13*Assumptions!$B$11</f>
        <v>0</v>
      </c>
      <c r="I3577" s="14" t="n">
        <f aca="false">Data_Clean!O3577*4*Assumptions!$B$12</f>
        <v>0</v>
      </c>
      <c r="J3577" s="14" t="n">
        <f aca="false">SUM(B3577:I3577)</f>
        <v>593.18553</v>
      </c>
      <c r="K3577" s="16" t="n">
        <f aca="false">IF(Data_Clean!P3577="","",Assumptions!$B$15*0.5^(Data_Clean!P3577/Assumptions!$B$20))</f>
        <v>16.8369307246406</v>
      </c>
      <c r="L3577" s="16" t="n">
        <f aca="false">Assumptions!$B$16*MIN(1,LN(1+Data_Clean!Q3577)/LN(1+Assumptions!$B$21))</f>
        <v>10.362865626271</v>
      </c>
      <c r="M3577" s="16" t="n">
        <f aca="false">Assumptions!$B$17*(0.6*MIN(1,Data_Clean!R3577/Assumptions!$B$22)+0.4*IF(Data_Clean!S3577="",0,Data_Clean!S3577))</f>
        <v>9.756</v>
      </c>
      <c r="N3577" s="16" t="n">
        <f aca="false">Assumptions!$B$18*MIN(1,(Data_Clean!F3577-1)/Assumptions!$B$23)</f>
        <v>10</v>
      </c>
      <c r="O3577" s="16" t="n">
        <f aca="false">Assumptions!$B$19*(0.4*IF(Data_Clean!E3577="",0,MIN(1,Data_Clean!E3577/12/Assumptions!$B$24))+0.35*IF(Data_Clean!D3577="Y",1,0)+0.25*(1-MIN(Data_Clean!T3577,3)/3))/IF(Data_Clean!E3577="",0.6,1)</f>
        <v>4.05</v>
      </c>
      <c r="P3577" s="16" t="n">
        <f aca="false">SUM(K3577:O3577)/(Assumptions!$D$5-IF(K3577="",Assumptions!$B$15,0))*100</f>
        <v>51.0057963509116</v>
      </c>
      <c r="Q3577" s="7" t="str">
        <f aca="false">IF(J3577&gt;=Assumptions!$B$26,"High",IF(J3577&gt;=Assumptions!$B$27,"Mid","Low"))</f>
        <v>Mid</v>
      </c>
      <c r="R3577" s="7" t="str">
        <f aca="false">IF(P3577&gt;=Assumptions!$B$28,"High",IF(P3577&gt;=Assumptions!$B$29,"Mid","Low"))</f>
        <v>Mid</v>
      </c>
      <c r="S3577" s="7" t="str">
        <f aca="false">INDEX(Assumptions!$B$33:$B$41,MATCH(Q3577&amp;"|"&amp;R3577,Assumptions!$A$33:$A$41,0))</f>
        <v>Established Core</v>
      </c>
      <c r="T3577" s="7" t="n">
        <f aca="false">IF(ISNUMBER(Data_Clean!V3577),J3577*Data_Clean!V3577,0)</f>
        <v>85.596671979</v>
      </c>
    </row>
    <row r="3578" customFormat="false" ht="15" hidden="false" customHeight="false" outlineLevel="0" collapsed="false">
      <c r="A3578" s="15" t="str">
        <f aca="false">Data_Clean!A3578</f>
        <v>CX103574</v>
      </c>
      <c r="B3578" s="14" t="n">
        <f aca="false">Data_Clean!G3578*Assumptions!$B$5</f>
        <v>64.19175</v>
      </c>
      <c r="C3578" s="14" t="n">
        <f aca="false">IF(Data_Clean!H3578="",0,Data_Clean!H3578)*Assumptions!$B$6</f>
        <v>36.25284</v>
      </c>
      <c r="D3578" s="14" t="n">
        <f aca="false">Data_Clean!I3578*Assumptions!$B$7</f>
        <v>268.8</v>
      </c>
      <c r="E3578" s="14" t="n">
        <f aca="false">Data_Clean!J3578*Assumptions!$B$8</f>
        <v>0</v>
      </c>
      <c r="F3578" s="14" t="n">
        <f aca="false">Data_Clean!K3578*Assumptions!$B$9</f>
        <v>0</v>
      </c>
      <c r="G3578" s="14" t="n">
        <f aca="false">Data_Clean!L3578*Assumptions!$B$10</f>
        <v>0</v>
      </c>
      <c r="H3578" s="14" t="n">
        <f aca="false">IF(OR(Data_Clean!M3578="",Data_Clean!N3578=""),0,Data_Clean!M3578*Data_Clean!N3578/100)*Assumptions!$B$13*Assumptions!$B$11</f>
        <v>149.448</v>
      </c>
      <c r="I3578" s="14" t="n">
        <f aca="false">Data_Clean!O3578*4*Assumptions!$B$12</f>
        <v>8.00592</v>
      </c>
      <c r="J3578" s="14" t="n">
        <f aca="false">SUM(B3578:I3578)</f>
        <v>526.69851</v>
      </c>
      <c r="K3578" s="16" t="n">
        <f aca="false">IF(Data_Clean!P3578="","",Assumptions!$B$15*0.5^(Data_Clean!P3578/Assumptions!$B$20))</f>
        <v>30</v>
      </c>
      <c r="L3578" s="16" t="n">
        <f aca="false">Assumptions!$B$16*MIN(1,LN(1+Data_Clean!Q3578)/LN(1+Assumptions!$B$21))</f>
        <v>9.60252567789128</v>
      </c>
      <c r="M3578" s="16" t="n">
        <f aca="false">Assumptions!$B$17*(0.6*MIN(1,Data_Clean!R3578/Assumptions!$B$22)+0.4*IF(Data_Clean!S3578="",0,Data_Clean!S3578))</f>
        <v>11.382</v>
      </c>
      <c r="N3578" s="16" t="n">
        <f aca="false">Assumptions!$B$18*MIN(1,(Data_Clean!F3578-1)/Assumptions!$B$23)</f>
        <v>15</v>
      </c>
      <c r="O3578" s="16" t="n">
        <f aca="false">Assumptions!$B$19*(0.4*IF(Data_Clean!E3578="",0,MIN(1,Data_Clean!E3578/12/Assumptions!$B$24))+0.35*IF(Data_Clean!D3578="Y",1,0)+0.25*(1-MIN(Data_Clean!T3578,3)/3))/IF(Data_Clean!E3578="",0.6,1)</f>
        <v>4.5</v>
      </c>
      <c r="P3578" s="16" t="n">
        <f aca="false">SUM(K3578:O3578)/(Assumptions!$D$5-IF(K3578="",Assumptions!$B$15,0))*100</f>
        <v>70.4845256778913</v>
      </c>
      <c r="Q3578" s="7" t="str">
        <f aca="false">IF(J3578&gt;=Assumptions!$B$26,"High",IF(J3578&gt;=Assumptions!$B$27,"Mid","Low"))</f>
        <v>Mid</v>
      </c>
      <c r="R3578" s="7" t="str">
        <f aca="false">IF(P3578&gt;=Assumptions!$B$28,"High",IF(P3578&gt;=Assumptions!$B$29,"Mid","Low"))</f>
        <v>High</v>
      </c>
      <c r="S3578" s="7" t="str">
        <f aca="false">INDEX(Assumptions!$B$33:$B$41,MATCH(Q3578&amp;"|"&amp;R3578,Assumptions!$A$33:$A$41,0))</f>
        <v>Engaged Builders</v>
      </c>
      <c r="T3578" s="7" t="n">
        <f aca="false">IF(ISNUMBER(Data_Clean!V3578),J3578*Data_Clean!V3578,0)</f>
        <v>105.550381404</v>
      </c>
    </row>
    <row r="3579" customFormat="false" ht="15" hidden="false" customHeight="false" outlineLevel="0" collapsed="false">
      <c r="A3579" s="15" t="str">
        <f aca="false">Data_Clean!A3579</f>
        <v>CX103575</v>
      </c>
      <c r="B3579" s="14" t="n">
        <f aca="false">Data_Clean!G3579*Assumptions!$B$5</f>
        <v>231.394</v>
      </c>
      <c r="C3579" s="14" t="n">
        <f aca="false">IF(Data_Clean!H3579="",0,Data_Clean!H3579)*Assumptions!$B$6</f>
        <v>0</v>
      </c>
      <c r="D3579" s="14" t="n">
        <f aca="false">Data_Clean!I3579*Assumptions!$B$7</f>
        <v>0</v>
      </c>
      <c r="E3579" s="14" t="n">
        <f aca="false">Data_Clean!J3579*Assumptions!$B$8</f>
        <v>0</v>
      </c>
      <c r="F3579" s="14" t="n">
        <f aca="false">Data_Clean!K3579*Assumptions!$B$9</f>
        <v>0</v>
      </c>
      <c r="G3579" s="14" t="n">
        <f aca="false">Data_Clean!L3579*Assumptions!$B$10</f>
        <v>0</v>
      </c>
      <c r="H3579" s="14" t="n">
        <f aca="false">IF(OR(Data_Clean!M3579="",Data_Clean!N3579=""),0,Data_Clean!M3579*Data_Clean!N3579/100)*Assumptions!$B$13*Assumptions!$B$11</f>
        <v>0</v>
      </c>
      <c r="I3579" s="14" t="n">
        <f aca="false">Data_Clean!O3579*4*Assumptions!$B$12</f>
        <v>0</v>
      </c>
      <c r="J3579" s="14" t="n">
        <f aca="false">SUM(B3579:I3579)</f>
        <v>231.394</v>
      </c>
      <c r="K3579" s="16" t="n">
        <f aca="false">IF(Data_Clean!P3579="","",Assumptions!$B$15*0.5^(Data_Clean!P3579/Assumptions!$B$20))</f>
        <v>28.6452481173125</v>
      </c>
      <c r="L3579" s="16" t="n">
        <f aca="false">Assumptions!$B$16*MIN(1,LN(1+Data_Clean!Q3579)/LN(1+Assumptions!$B$21))</f>
        <v>15.7812965263578</v>
      </c>
      <c r="M3579" s="16" t="n">
        <f aca="false">Assumptions!$B$17*(0.6*MIN(1,Data_Clean!R3579/Assumptions!$B$22)+0.4*IF(Data_Clean!S3579="",0,Data_Clean!S3579))</f>
        <v>14.034</v>
      </c>
      <c r="N3579" s="16" t="n">
        <f aca="false">Assumptions!$B$18*MIN(1,(Data_Clean!F3579-1)/Assumptions!$B$23)</f>
        <v>0</v>
      </c>
      <c r="O3579" s="16" t="n">
        <f aca="false">Assumptions!$B$19*(0.4*IF(Data_Clean!E3579="",0,MIN(1,Data_Clean!E3579/12/Assumptions!$B$24))+0.35*IF(Data_Clean!D3579="Y",1,0)+0.25*(1-MIN(Data_Clean!T3579,3)/3))/IF(Data_Clean!E3579="",0.6,1)</f>
        <v>11.7</v>
      </c>
      <c r="P3579" s="16" t="n">
        <f aca="false">SUM(K3579:O3579)/(Assumptions!$D$5-IF(K3579="",Assumptions!$B$15,0))*100</f>
        <v>70.1605446436703</v>
      </c>
      <c r="Q3579" s="7" t="str">
        <f aca="false">IF(J3579&gt;=Assumptions!$B$26,"High",IF(J3579&gt;=Assumptions!$B$27,"Mid","Low"))</f>
        <v>Low</v>
      </c>
      <c r="R3579" s="7" t="str">
        <f aca="false">IF(P3579&gt;=Assumptions!$B$28,"High",IF(P3579&gt;=Assumptions!$B$29,"Mid","Low"))</f>
        <v>High</v>
      </c>
      <c r="S3579" s="7" t="str">
        <f aca="false">INDEX(Assumptions!$B$33:$B$41,MATCH(Q3579&amp;"|"&amp;R3579,Assumptions!$A$33:$A$41,0))</f>
        <v>Engaged Builders</v>
      </c>
      <c r="T3579" s="7" t="n">
        <f aca="false">IF(ISNUMBER(Data_Clean!V3579),J3579*Data_Clean!V3579,0)</f>
        <v>13.2125974</v>
      </c>
    </row>
    <row r="3580" customFormat="false" ht="15" hidden="false" customHeight="false" outlineLevel="0" collapsed="false">
      <c r="A3580" s="15" t="str">
        <f aca="false">Data_Clean!A3580</f>
        <v>CX103576</v>
      </c>
      <c r="B3580" s="14" t="n">
        <f aca="false">Data_Clean!G3580*Assumptions!$B$5</f>
        <v>619.322</v>
      </c>
      <c r="C3580" s="14" t="n">
        <f aca="false">IF(Data_Clean!H3580="",0,Data_Clean!H3580)*Assumptions!$B$6</f>
        <v>7031.42412</v>
      </c>
      <c r="D3580" s="14" t="n">
        <f aca="false">Data_Clean!I3580*Assumptions!$B$7</f>
        <v>5830.4</v>
      </c>
      <c r="E3580" s="14" t="n">
        <f aca="false">Data_Clean!J3580*Assumptions!$B$8</f>
        <v>10757.8638</v>
      </c>
      <c r="F3580" s="14" t="n">
        <f aca="false">Data_Clean!K3580*Assumptions!$B$9</f>
        <v>5757.4</v>
      </c>
      <c r="G3580" s="14" t="n">
        <f aca="false">Data_Clean!L3580*Assumptions!$B$10</f>
        <v>0</v>
      </c>
      <c r="H3580" s="14" t="n">
        <f aca="false">IF(OR(Data_Clean!M3580="",Data_Clean!N3580=""),0,Data_Clean!M3580*Data_Clean!N3580/100)*Assumptions!$B$13*Assumptions!$B$11</f>
        <v>0</v>
      </c>
      <c r="I3580" s="14" t="n">
        <f aca="false">Data_Clean!O3580*4*Assumptions!$B$12</f>
        <v>0</v>
      </c>
      <c r="J3580" s="14" t="n">
        <f aca="false">SUM(B3580:I3580)</f>
        <v>29996.40992</v>
      </c>
      <c r="K3580" s="16" t="n">
        <f aca="false">IF(Data_Clean!P3580="","",Assumptions!$B$15*0.5^(Data_Clean!P3580/Assumptions!$B$20))</f>
        <v>9.89630933079671</v>
      </c>
      <c r="L3580" s="16" t="n">
        <f aca="false">Assumptions!$B$16*MIN(1,LN(1+Data_Clean!Q3580)/LN(1+Assumptions!$B$21))</f>
        <v>12.6966447294858</v>
      </c>
      <c r="M3580" s="16" t="n">
        <f aca="false">Assumptions!$B$17*(0.6*MIN(1,Data_Clean!R3580/Assumptions!$B$22)+0.4*IF(Data_Clean!S3580="",0,Data_Clean!S3580))</f>
        <v>6.552</v>
      </c>
      <c r="N3580" s="16" t="n">
        <f aca="false">Assumptions!$B$18*MIN(1,(Data_Clean!F3580-1)/Assumptions!$B$23)</f>
        <v>20</v>
      </c>
      <c r="O3580" s="16" t="n">
        <f aca="false">Assumptions!$B$19*(0.4*IF(Data_Clean!E3580="",0,MIN(1,Data_Clean!E3580/12/Assumptions!$B$24))+0.35*IF(Data_Clean!D3580="Y",1,0)+0.25*(1-MIN(Data_Clean!T3580,3)/3))/IF(Data_Clean!E3580="",0.6,1)</f>
        <v>9.55</v>
      </c>
      <c r="P3580" s="16" t="n">
        <f aca="false">SUM(K3580:O3580)/(Assumptions!$D$5-IF(K3580="",Assumptions!$B$15,0))*100</f>
        <v>58.6949540602825</v>
      </c>
      <c r="Q3580" s="7" t="str">
        <f aca="false">IF(J3580&gt;=Assumptions!$B$26,"High",IF(J3580&gt;=Assumptions!$B$27,"Mid","Low"))</f>
        <v>High</v>
      </c>
      <c r="R3580" s="7" t="str">
        <f aca="false">IF(P3580&gt;=Assumptions!$B$28,"High",IF(P3580&gt;=Assumptions!$B$29,"Mid","Low"))</f>
        <v>Mid</v>
      </c>
      <c r="S3580" s="7" t="str">
        <f aca="false">INDEX(Assumptions!$B$33:$B$41,MATCH(Q3580&amp;"|"&amp;R3580,Assumptions!$A$33:$A$41,0))</f>
        <v>Established Core</v>
      </c>
      <c r="T3580" s="7" t="n">
        <f aca="false">IF(ISNUMBER(Data_Clean!V3580),J3580*Data_Clean!V3580,0)</f>
        <v>1226.853165728</v>
      </c>
    </row>
    <row r="3581" customFormat="false" ht="15" hidden="false" customHeight="false" outlineLevel="0" collapsed="false">
      <c r="A3581" s="15" t="str">
        <f aca="false">Data_Clean!A3581</f>
        <v>CX103577</v>
      </c>
      <c r="B3581" s="14" t="n">
        <f aca="false">Data_Clean!G3581*Assumptions!$B$5</f>
        <v>137.722</v>
      </c>
      <c r="C3581" s="14" t="n">
        <f aca="false">IF(Data_Clean!H3581="",0,Data_Clean!H3581)*Assumptions!$B$6</f>
        <v>378.79968</v>
      </c>
      <c r="D3581" s="14" t="n">
        <f aca="false">Data_Clean!I3581*Assumptions!$B$7</f>
        <v>0</v>
      </c>
      <c r="E3581" s="14" t="n">
        <f aca="false">Data_Clean!J3581*Assumptions!$B$8</f>
        <v>0</v>
      </c>
      <c r="F3581" s="14" t="n">
        <f aca="false">Data_Clean!K3581*Assumptions!$B$9</f>
        <v>0</v>
      </c>
      <c r="G3581" s="14" t="n">
        <f aca="false">Data_Clean!L3581*Assumptions!$B$10</f>
        <v>0</v>
      </c>
      <c r="H3581" s="14" t="n">
        <f aca="false">IF(OR(Data_Clean!M3581="",Data_Clean!N3581=""),0,Data_Clean!M3581*Data_Clean!N3581/100)*Assumptions!$B$13*Assumptions!$B$11</f>
        <v>66.66</v>
      </c>
      <c r="I3581" s="14" t="n">
        <f aca="false">Data_Clean!O3581*4*Assumptions!$B$12</f>
        <v>10.91664</v>
      </c>
      <c r="J3581" s="14" t="n">
        <f aca="false">SUM(B3581:I3581)</f>
        <v>594.09832</v>
      </c>
      <c r="K3581" s="16" t="n">
        <f aca="false">IF(Data_Clean!P3581="","",Assumptions!$B$15*0.5^(Data_Clean!P3581/Assumptions!$B$20))</f>
        <v>28.6452481173125</v>
      </c>
      <c r="L3581" s="16" t="n">
        <f aca="false">Assumptions!$B$16*MIN(1,LN(1+Data_Clean!Q3581)/LN(1+Assumptions!$B$21))</f>
        <v>11.2934465146257</v>
      </c>
      <c r="M3581" s="16" t="n">
        <f aca="false">Assumptions!$B$17*(0.6*MIN(1,Data_Clean!R3581/Assumptions!$B$22)+0.4*IF(Data_Clean!S3581="",0,Data_Clean!S3581))</f>
        <v>7.53</v>
      </c>
      <c r="N3581" s="16" t="n">
        <f aca="false">Assumptions!$B$18*MIN(1,(Data_Clean!F3581-1)/Assumptions!$B$23)</f>
        <v>10</v>
      </c>
      <c r="O3581" s="16" t="n">
        <f aca="false">Assumptions!$B$19*(0.4*IF(Data_Clean!E3581="",0,MIN(1,Data_Clean!E3581/12/Assumptions!$B$24))+0.35*IF(Data_Clean!D3581="Y",1,0)+0.25*(1-MIN(Data_Clean!T3581,3)/3))/IF(Data_Clean!E3581="",0.6,1)</f>
        <v>4.15</v>
      </c>
      <c r="P3581" s="16" t="n">
        <f aca="false">SUM(K3581:O3581)/(Assumptions!$D$5-IF(K3581="",Assumptions!$B$15,0))*100</f>
        <v>61.6186946319381</v>
      </c>
      <c r="Q3581" s="7" t="str">
        <f aca="false">IF(J3581&gt;=Assumptions!$B$26,"High",IF(J3581&gt;=Assumptions!$B$27,"Mid","Low"))</f>
        <v>Mid</v>
      </c>
      <c r="R3581" s="7" t="str">
        <f aca="false">IF(P3581&gt;=Assumptions!$B$28,"High",IF(P3581&gt;=Assumptions!$B$29,"Mid","Low"))</f>
        <v>Mid</v>
      </c>
      <c r="S3581" s="7" t="str">
        <f aca="false">INDEX(Assumptions!$B$33:$B$41,MATCH(Q3581&amp;"|"&amp;R3581,Assumptions!$A$33:$A$41,0))</f>
        <v>Established Core</v>
      </c>
      <c r="T3581" s="7" t="n">
        <f aca="false">IF(ISNUMBER(Data_Clean!V3581),J3581*Data_Clean!V3581,0)</f>
        <v>131.830417208</v>
      </c>
    </row>
    <row r="3582" customFormat="false" ht="15" hidden="false" customHeight="false" outlineLevel="0" collapsed="false">
      <c r="A3582" s="15" t="str">
        <f aca="false">Data_Clean!A3582</f>
        <v>CX103578</v>
      </c>
      <c r="B3582" s="14" t="n">
        <f aca="false">Data_Clean!G3582*Assumptions!$B$5</f>
        <v>11.026</v>
      </c>
      <c r="C3582" s="14" t="n">
        <f aca="false">IF(Data_Clean!H3582="",0,Data_Clean!H3582)*Assumptions!$B$6</f>
        <v>0</v>
      </c>
      <c r="D3582" s="14" t="n">
        <f aca="false">Data_Clean!I3582*Assumptions!$B$7</f>
        <v>0</v>
      </c>
      <c r="E3582" s="14" t="n">
        <f aca="false">Data_Clean!J3582*Assumptions!$B$8</f>
        <v>0</v>
      </c>
      <c r="F3582" s="14" t="n">
        <f aca="false">Data_Clean!K3582*Assumptions!$B$9</f>
        <v>0</v>
      </c>
      <c r="G3582" s="14" t="n">
        <f aca="false">Data_Clean!L3582*Assumptions!$B$10</f>
        <v>946.35</v>
      </c>
      <c r="H3582" s="14" t="n">
        <f aca="false">IF(OR(Data_Clean!M3582="",Data_Clean!N3582=""),0,Data_Clean!M3582*Data_Clean!N3582/100)*Assumptions!$B$13*Assumptions!$B$11</f>
        <v>20.412</v>
      </c>
      <c r="I3582" s="14" t="n">
        <f aca="false">Data_Clean!O3582*4*Assumptions!$B$12</f>
        <v>2.29776</v>
      </c>
      <c r="J3582" s="14" t="n">
        <f aca="false">SUM(B3582:I3582)</f>
        <v>980.08576</v>
      </c>
      <c r="K3582" s="16" t="n">
        <f aca="false">IF(Data_Clean!P3582="","",Assumptions!$B$15*0.5^(Data_Clean!P3582/Assumptions!$B$20))</f>
        <v>24.3675718906871</v>
      </c>
      <c r="L3582" s="16" t="n">
        <f aca="false">Assumptions!$B$16*MIN(1,LN(1+Data_Clean!Q3582)/LN(1+Assumptions!$B$21))</f>
        <v>12.4931739410702</v>
      </c>
      <c r="M3582" s="16" t="n">
        <f aca="false">Assumptions!$B$17*(0.6*MIN(1,Data_Clean!R3582/Assumptions!$B$22)+0.4*IF(Data_Clean!S3582="",0,Data_Clean!S3582))</f>
        <v>10.848</v>
      </c>
      <c r="N3582" s="16" t="n">
        <f aca="false">Assumptions!$B$18*MIN(1,(Data_Clean!F3582-1)/Assumptions!$B$23)</f>
        <v>10</v>
      </c>
      <c r="O3582" s="16" t="n">
        <f aca="false">Assumptions!$B$19*(0.4*IF(Data_Clean!E3582="",0,MIN(1,Data_Clean!E3582/12/Assumptions!$B$24))+0.35*IF(Data_Clean!D3582="Y",1,0)+0.25*(1-MIN(Data_Clean!T3582,3)/3))/IF(Data_Clean!E3582="",0.6,1)</f>
        <v>3.8</v>
      </c>
      <c r="P3582" s="16" t="n">
        <f aca="false">SUM(K3582:O3582)/(Assumptions!$D$5-IF(K3582="",Assumptions!$B$15,0))*100</f>
        <v>61.5087458317572</v>
      </c>
      <c r="Q3582" s="7" t="str">
        <f aca="false">IF(J3582&gt;=Assumptions!$B$26,"High",IF(J3582&gt;=Assumptions!$B$27,"Mid","Low"))</f>
        <v>Mid</v>
      </c>
      <c r="R3582" s="7" t="str">
        <f aca="false">IF(P3582&gt;=Assumptions!$B$28,"High",IF(P3582&gt;=Assumptions!$B$29,"Mid","Low"))</f>
        <v>Mid</v>
      </c>
      <c r="S3582" s="7" t="str">
        <f aca="false">INDEX(Assumptions!$B$33:$B$41,MATCH(Q3582&amp;"|"&amp;R3582,Assumptions!$A$33:$A$41,0))</f>
        <v>Established Core</v>
      </c>
      <c r="T3582" s="7" t="n">
        <f aca="false">IF(ISNUMBER(Data_Clean!V3582),J3582*Data_Clean!V3582,0)</f>
        <v>98.008576</v>
      </c>
    </row>
    <row r="3583" customFormat="false" ht="15" hidden="false" customHeight="false" outlineLevel="0" collapsed="false">
      <c r="A3583" s="15" t="str">
        <f aca="false">Data_Clean!A3583</f>
        <v>CX103579</v>
      </c>
      <c r="B3583" s="14" t="n">
        <f aca="false">Data_Clean!G3583*Assumptions!$B$5</f>
        <v>250.41025</v>
      </c>
      <c r="C3583" s="14" t="n">
        <f aca="false">IF(Data_Clean!H3583="",0,Data_Clean!H3583)*Assumptions!$B$6</f>
        <v>880.34304</v>
      </c>
      <c r="D3583" s="14" t="n">
        <f aca="false">Data_Clean!I3583*Assumptions!$B$7</f>
        <v>0</v>
      </c>
      <c r="E3583" s="14" t="n">
        <f aca="false">Data_Clean!J3583*Assumptions!$B$8</f>
        <v>5054.837175</v>
      </c>
      <c r="F3583" s="14" t="n">
        <f aca="false">Data_Clean!K3583*Assumptions!$B$9</f>
        <v>0</v>
      </c>
      <c r="G3583" s="14" t="n">
        <f aca="false">Data_Clean!L3583*Assumptions!$B$10</f>
        <v>1258.2</v>
      </c>
      <c r="H3583" s="14" t="n">
        <f aca="false">IF(OR(Data_Clean!M3583="",Data_Clean!N3583=""),0,Data_Clean!M3583*Data_Clean!N3583/100)*Assumptions!$B$13*Assumptions!$B$11</f>
        <v>379.89</v>
      </c>
      <c r="I3583" s="14" t="n">
        <f aca="false">Data_Clean!O3583*4*Assumptions!$B$12</f>
        <v>81.55392</v>
      </c>
      <c r="J3583" s="14" t="n">
        <f aca="false">SUM(B3583:I3583)</f>
        <v>7905.234385</v>
      </c>
      <c r="K3583" s="16" t="n">
        <f aca="false">IF(Data_Clean!P3583="","",Assumptions!$B$15*0.5^(Data_Clean!P3583/Assumptions!$B$20))</f>
        <v>29.3147990530274</v>
      </c>
      <c r="L3583" s="16" t="n">
        <f aca="false">Assumptions!$B$16*MIN(1,LN(1+Data_Clean!Q3583)/LN(1+Assumptions!$B$21))</f>
        <v>16.6353555629187</v>
      </c>
      <c r="M3583" s="16" t="n">
        <f aca="false">Assumptions!$B$17*(0.6*MIN(1,Data_Clean!R3583/Assumptions!$B$22)+0.4*IF(Data_Clean!S3583="",0,Data_Clean!S3583))</f>
        <v>0.516</v>
      </c>
      <c r="N3583" s="16" t="n">
        <f aca="false">Assumptions!$B$18*MIN(1,(Data_Clean!F3583-1)/Assumptions!$B$23)</f>
        <v>20</v>
      </c>
      <c r="O3583" s="16" t="n">
        <f aca="false">Assumptions!$B$19*(0.4*IF(Data_Clean!E3583="",0,MIN(1,Data_Clean!E3583/12/Assumptions!$B$24))+0.35*IF(Data_Clean!D3583="Y",1,0)+0.25*(1-MIN(Data_Clean!T3583,3)/3))/IF(Data_Clean!E3583="",0.6,1)</f>
        <v>15</v>
      </c>
      <c r="P3583" s="16" t="n">
        <f aca="false">SUM(K3583:O3583)/(Assumptions!$D$5-IF(K3583="",Assumptions!$B$15,0))*100</f>
        <v>81.466154615946</v>
      </c>
      <c r="Q3583" s="7" t="str">
        <f aca="false">IF(J3583&gt;=Assumptions!$B$26,"High",IF(J3583&gt;=Assumptions!$B$27,"Mid","Low"))</f>
        <v>High</v>
      </c>
      <c r="R3583" s="7" t="str">
        <f aca="false">IF(P3583&gt;=Assumptions!$B$28,"High",IF(P3583&gt;=Assumptions!$B$29,"Mid","Low"))</f>
        <v>High</v>
      </c>
      <c r="S3583" s="7" t="str">
        <f aca="false">INDEX(Assumptions!$B$33:$B$41,MATCH(Q3583&amp;"|"&amp;R3583,Assumptions!$A$33:$A$41,0))</f>
        <v>Premier Advocates</v>
      </c>
      <c r="T3583" s="7" t="n">
        <f aca="false">IF(ISNUMBER(Data_Clean!V3583),J3583*Data_Clean!V3583,0)</f>
        <v>64.822921957</v>
      </c>
    </row>
    <row r="3584" customFormat="false" ht="15" hidden="false" customHeight="false" outlineLevel="0" collapsed="false">
      <c r="A3584" s="15" t="str">
        <f aca="false">Data_Clean!A3584</f>
        <v>CX103580</v>
      </c>
      <c r="B3584" s="14" t="n">
        <f aca="false">Data_Clean!G3584*Assumptions!$B$5</f>
        <v>95.56275</v>
      </c>
      <c r="C3584" s="14" t="n">
        <f aca="false">IF(Data_Clean!H3584="",0,Data_Clean!H3584)*Assumptions!$B$6</f>
        <v>36.46644</v>
      </c>
      <c r="D3584" s="14" t="n">
        <f aca="false">Data_Clean!I3584*Assumptions!$B$7</f>
        <v>0</v>
      </c>
      <c r="E3584" s="14" t="n">
        <f aca="false">Data_Clean!J3584*Assumptions!$B$8</f>
        <v>0</v>
      </c>
      <c r="F3584" s="14" t="n">
        <f aca="false">Data_Clean!K3584*Assumptions!$B$9</f>
        <v>0</v>
      </c>
      <c r="G3584" s="14" t="n">
        <f aca="false">Data_Clean!L3584*Assumptions!$B$10</f>
        <v>354.15</v>
      </c>
      <c r="H3584" s="14" t="n">
        <f aca="false">IF(OR(Data_Clean!M3584="",Data_Clean!N3584=""),0,Data_Clean!M3584*Data_Clean!N3584/100)*Assumptions!$B$13*Assumptions!$B$11</f>
        <v>94.392</v>
      </c>
      <c r="I3584" s="14" t="n">
        <f aca="false">Data_Clean!O3584*4*Assumptions!$B$12</f>
        <v>9.10272</v>
      </c>
      <c r="J3584" s="14" t="n">
        <f aca="false">SUM(B3584:I3584)</f>
        <v>589.67391</v>
      </c>
      <c r="K3584" s="16" t="n">
        <f aca="false">IF(Data_Clean!P3584="","",Assumptions!$B$15*0.5^(Data_Clean!P3584/Assumptions!$B$20))</f>
        <v>23.811015779523</v>
      </c>
      <c r="L3584" s="16" t="n">
        <f aca="false">Assumptions!$B$16*MIN(1,LN(1+Data_Clean!Q3584)/LN(1+Assumptions!$B$21))</f>
        <v>11.0057238927514</v>
      </c>
      <c r="M3584" s="16" t="n">
        <f aca="false">Assumptions!$B$17*(0.6*MIN(1,Data_Clean!R3584/Assumptions!$B$22)+0.4*IF(Data_Clean!S3584="",0,Data_Clean!S3584))</f>
        <v>10.848</v>
      </c>
      <c r="N3584" s="16" t="n">
        <f aca="false">Assumptions!$B$18*MIN(1,(Data_Clean!F3584-1)/Assumptions!$B$23)</f>
        <v>15</v>
      </c>
      <c r="O3584" s="16" t="n">
        <f aca="false">Assumptions!$B$19*(0.4*IF(Data_Clean!E3584="",0,MIN(1,Data_Clean!E3584/12/Assumptions!$B$24))+0.35*IF(Data_Clean!D3584="Y",1,0)+0.25*(1-MIN(Data_Clean!T3584,3)/3))/IF(Data_Clean!E3584="",0.6,1)</f>
        <v>3.95</v>
      </c>
      <c r="P3584" s="16" t="n">
        <f aca="false">SUM(K3584:O3584)/(Assumptions!$D$5-IF(K3584="",Assumptions!$B$15,0))*100</f>
        <v>64.6147396722744</v>
      </c>
      <c r="Q3584" s="7" t="str">
        <f aca="false">IF(J3584&gt;=Assumptions!$B$26,"High",IF(J3584&gt;=Assumptions!$B$27,"Mid","Low"))</f>
        <v>Mid</v>
      </c>
      <c r="R3584" s="7" t="str">
        <f aca="false">IF(P3584&gt;=Assumptions!$B$28,"High",IF(P3584&gt;=Assumptions!$B$29,"Mid","Low"))</f>
        <v>Mid</v>
      </c>
      <c r="S3584" s="7" t="str">
        <f aca="false">INDEX(Assumptions!$B$33:$B$41,MATCH(Q3584&amp;"|"&amp;R3584,Assumptions!$A$33:$A$41,0))</f>
        <v>Established Core</v>
      </c>
      <c r="T3584" s="7" t="n">
        <f aca="false">IF(ISNUMBER(Data_Clean!V3584),J3584*Data_Clean!V3584,0)</f>
        <v>62.092662723</v>
      </c>
    </row>
    <row r="3585" customFormat="false" ht="15" hidden="false" customHeight="false" outlineLevel="0" collapsed="false">
      <c r="A3585" s="15" t="str">
        <f aca="false">Data_Clean!A3585</f>
        <v>CX103581</v>
      </c>
      <c r="B3585" s="14" t="n">
        <f aca="false">Data_Clean!G3585*Assumptions!$B$5</f>
        <v>337.37375</v>
      </c>
      <c r="C3585" s="14" t="n">
        <f aca="false">IF(Data_Clean!H3585="",0,Data_Clean!H3585)*Assumptions!$B$6</f>
        <v>1394.895</v>
      </c>
      <c r="D3585" s="14" t="n">
        <f aca="false">Data_Clean!I3585*Assumptions!$B$7</f>
        <v>0</v>
      </c>
      <c r="E3585" s="14" t="n">
        <f aca="false">Data_Clean!J3585*Assumptions!$B$8</f>
        <v>0</v>
      </c>
      <c r="F3585" s="14" t="n">
        <f aca="false">Data_Clean!K3585*Assumptions!$B$9</f>
        <v>3625.6</v>
      </c>
      <c r="G3585" s="14" t="n">
        <f aca="false">Data_Clean!L3585*Assumptions!$B$10</f>
        <v>0</v>
      </c>
      <c r="H3585" s="14" t="n">
        <f aca="false">IF(OR(Data_Clean!M3585="",Data_Clean!N3585=""),0,Data_Clean!M3585*Data_Clean!N3585/100)*Assumptions!$B$13*Assumptions!$B$11</f>
        <v>0</v>
      </c>
      <c r="I3585" s="14" t="n">
        <f aca="false">Data_Clean!O3585*4*Assumptions!$B$12</f>
        <v>0</v>
      </c>
      <c r="J3585" s="14" t="n">
        <f aca="false">SUM(B3585:I3585)</f>
        <v>5357.86875</v>
      </c>
      <c r="K3585" s="16" t="n">
        <f aca="false">IF(Data_Clean!P3585="","",Assumptions!$B$15*0.5^(Data_Clean!P3585/Assumptions!$B$20))</f>
        <v>27.3516746567465</v>
      </c>
      <c r="L3585" s="16" t="n">
        <f aca="false">Assumptions!$B$16*MIN(1,LN(1+Data_Clean!Q3585)/LN(1+Assumptions!$B$21))</f>
        <v>17.5967138892263</v>
      </c>
      <c r="M3585" s="16" t="n">
        <f aca="false">Assumptions!$B$17*(0.6*MIN(1,Data_Clean!R3585/Assumptions!$B$22)+0.4*IF(Data_Clean!S3585="",0,Data_Clean!S3585))</f>
        <v>9.504</v>
      </c>
      <c r="N3585" s="16" t="n">
        <f aca="false">Assumptions!$B$18*MIN(1,(Data_Clean!F3585-1)/Assumptions!$B$23)</f>
        <v>10</v>
      </c>
      <c r="O3585" s="16" t="n">
        <f aca="false">Assumptions!$B$19*(0.4*IF(Data_Clean!E3585="",0,MIN(1,Data_Clean!E3585/12/Assumptions!$B$24))+0.35*IF(Data_Clean!D3585="Y",1,0)+0.25*(1-MIN(Data_Clean!T3585,3)/3))/IF(Data_Clean!E3585="",0.6,1)</f>
        <v>13.7</v>
      </c>
      <c r="P3585" s="16" t="n">
        <f aca="false">SUM(K3585:O3585)/(Assumptions!$D$5-IF(K3585="",Assumptions!$B$15,0))*100</f>
        <v>78.1523885459728</v>
      </c>
      <c r="Q3585" s="7" t="str">
        <f aca="false">IF(J3585&gt;=Assumptions!$B$26,"High",IF(J3585&gt;=Assumptions!$B$27,"Mid","Low"))</f>
        <v>High</v>
      </c>
      <c r="R3585" s="7" t="str">
        <f aca="false">IF(P3585&gt;=Assumptions!$B$28,"High",IF(P3585&gt;=Assumptions!$B$29,"Mid","Low"))</f>
        <v>High</v>
      </c>
      <c r="S3585" s="7" t="str">
        <f aca="false">INDEX(Assumptions!$B$33:$B$41,MATCH(Q3585&amp;"|"&amp;R3585,Assumptions!$A$33:$A$41,0))</f>
        <v>Premier Advocates</v>
      </c>
      <c r="T3585" s="7" t="n">
        <f aca="false">IF(ISNUMBER(Data_Clean!V3585),J3585*Data_Clean!V3585,0)</f>
        <v>81.439605</v>
      </c>
    </row>
    <row r="3586" customFormat="false" ht="15" hidden="false" customHeight="false" outlineLevel="0" collapsed="false">
      <c r="A3586" s="15" t="str">
        <f aca="false">Data_Clean!A3586</f>
        <v>CX103582</v>
      </c>
      <c r="B3586" s="14" t="n">
        <f aca="false">Data_Clean!G3586*Assumptions!$B$5</f>
        <v>202.27275</v>
      </c>
      <c r="C3586" s="14" t="n">
        <f aca="false">IF(Data_Clean!H3586="",0,Data_Clean!H3586)*Assumptions!$B$6</f>
        <v>0</v>
      </c>
      <c r="D3586" s="14" t="n">
        <f aca="false">Data_Clean!I3586*Assumptions!$B$7</f>
        <v>0</v>
      </c>
      <c r="E3586" s="14" t="n">
        <f aca="false">Data_Clean!J3586*Assumptions!$B$8</f>
        <v>0</v>
      </c>
      <c r="F3586" s="14" t="n">
        <f aca="false">Data_Clean!K3586*Assumptions!$B$9</f>
        <v>0</v>
      </c>
      <c r="G3586" s="14" t="n">
        <f aca="false">Data_Clean!L3586*Assumptions!$B$10</f>
        <v>0</v>
      </c>
      <c r="H3586" s="14" t="n">
        <f aca="false">IF(OR(Data_Clean!M3586="",Data_Clean!N3586=""),0,Data_Clean!M3586*Data_Clean!N3586/100)*Assumptions!$B$13*Assumptions!$B$11</f>
        <v>0</v>
      </c>
      <c r="I3586" s="14" t="n">
        <f aca="false">Data_Clean!O3586*4*Assumptions!$B$12</f>
        <v>0</v>
      </c>
      <c r="J3586" s="14" t="n">
        <f aca="false">SUM(B3586:I3586)</f>
        <v>202.27275</v>
      </c>
      <c r="K3586" s="16" t="n">
        <f aca="false">IF(Data_Clean!P3586="","",Assumptions!$B$15*0.5^(Data_Clean!P3586/Assumptions!$B$20))</f>
        <v>13.9954948730521</v>
      </c>
      <c r="L3586" s="16" t="n">
        <f aca="false">Assumptions!$B$16*MIN(1,LN(1+Data_Clean!Q3586)/LN(1+Assumptions!$B$21))</f>
        <v>10.362865626271</v>
      </c>
      <c r="M3586" s="16" t="n">
        <f aca="false">Assumptions!$B$17*(0.6*MIN(1,Data_Clean!R3586/Assumptions!$B$22)+0.4*IF(Data_Clean!S3586="",0,Data_Clean!S3586))</f>
        <v>3.75</v>
      </c>
      <c r="N3586" s="16" t="n">
        <f aca="false">Assumptions!$B$18*MIN(1,(Data_Clean!F3586-1)/Assumptions!$B$23)</f>
        <v>0</v>
      </c>
      <c r="O3586" s="16" t="n">
        <f aca="false">Assumptions!$B$19*(0.4*IF(Data_Clean!E3586="",0,MIN(1,Data_Clean!E3586/12/Assumptions!$B$24))+0.35*IF(Data_Clean!D3586="Y",1,0)+0.25*(1-MIN(Data_Clean!T3586,3)/3))/IF(Data_Clean!E3586="",0.6,1)</f>
        <v>6</v>
      </c>
      <c r="P3586" s="16" t="n">
        <f aca="false">SUM(K3586:O3586)/(Assumptions!$D$5-IF(K3586="",Assumptions!$B$15,0))*100</f>
        <v>34.1083604993231</v>
      </c>
      <c r="Q3586" s="7" t="str">
        <f aca="false">IF(J3586&gt;=Assumptions!$B$26,"High",IF(J3586&gt;=Assumptions!$B$27,"Mid","Low"))</f>
        <v>Low</v>
      </c>
      <c r="R3586" s="7" t="str">
        <f aca="false">IF(P3586&gt;=Assumptions!$B$28,"High",IF(P3586&gt;=Assumptions!$B$29,"Mid","Low"))</f>
        <v>Low</v>
      </c>
      <c r="S3586" s="7" t="str">
        <f aca="false">INDEX(Assumptions!$B$33:$B$41,MATCH(Q3586&amp;"|"&amp;R3586,Assumptions!$A$33:$A$41,0))</f>
        <v>Dormant &amp; Low Value</v>
      </c>
      <c r="T3586" s="7" t="n">
        <f aca="false">IF(ISNUMBER(Data_Clean!V3586),J3586*Data_Clean!V3586,0)</f>
        <v>57.6881883</v>
      </c>
    </row>
    <row r="3587" customFormat="false" ht="15" hidden="false" customHeight="false" outlineLevel="0" collapsed="false">
      <c r="A3587" s="15" t="str">
        <f aca="false">Data_Clean!A3587</f>
        <v>CX103583</v>
      </c>
      <c r="B3587" s="14" t="n">
        <f aca="false">Data_Clean!G3587*Assumptions!$B$5</f>
        <v>139.7895</v>
      </c>
      <c r="C3587" s="14" t="n">
        <f aca="false">IF(Data_Clean!H3587="",0,Data_Clean!H3587)*Assumptions!$B$6</f>
        <v>39.19488</v>
      </c>
      <c r="D3587" s="14" t="n">
        <f aca="false">Data_Clean!I3587*Assumptions!$B$7</f>
        <v>506.4</v>
      </c>
      <c r="E3587" s="14" t="n">
        <f aca="false">Data_Clean!J3587*Assumptions!$B$8</f>
        <v>0</v>
      </c>
      <c r="F3587" s="14" t="n">
        <f aca="false">Data_Clean!K3587*Assumptions!$B$9</f>
        <v>0</v>
      </c>
      <c r="G3587" s="14" t="n">
        <f aca="false">Data_Clean!L3587*Assumptions!$B$10</f>
        <v>0</v>
      </c>
      <c r="H3587" s="14" t="n">
        <f aca="false">IF(OR(Data_Clean!M3587="",Data_Clean!N3587=""),0,Data_Clean!M3587*Data_Clean!N3587/100)*Assumptions!$B$13*Assumptions!$B$11</f>
        <v>0</v>
      </c>
      <c r="I3587" s="14" t="n">
        <f aca="false">Data_Clean!O3587*4*Assumptions!$B$12</f>
        <v>0</v>
      </c>
      <c r="J3587" s="14" t="n">
        <f aca="false">SUM(B3587:I3587)</f>
        <v>685.38438</v>
      </c>
      <c r="K3587" s="16" t="n">
        <f aca="false">IF(Data_Clean!P3587="","",Assumptions!$B$15*0.5^(Data_Clean!P3587/Assumptions!$B$20))</f>
        <v>26.7269615442102</v>
      </c>
      <c r="L3587" s="16" t="n">
        <f aca="false">Assumptions!$B$16*MIN(1,LN(1+Data_Clean!Q3587)/LN(1+Assumptions!$B$21))</f>
        <v>16.3144030926037</v>
      </c>
      <c r="M3587" s="16" t="n">
        <f aca="false">Assumptions!$B$17*(0.6*MIN(1,Data_Clean!R3587/Assumptions!$B$22)+0.4*IF(Data_Clean!S3587="",0,Data_Clean!S3587))</f>
        <v>12.312</v>
      </c>
      <c r="N3587" s="16" t="n">
        <f aca="false">Assumptions!$B$18*MIN(1,(Data_Clean!F3587-1)/Assumptions!$B$23)</f>
        <v>15</v>
      </c>
      <c r="O3587" s="16" t="n">
        <f aca="false">Assumptions!$B$19*(0.4*IF(Data_Clean!E3587="",0,MIN(1,Data_Clean!E3587/12/Assumptions!$B$24))+0.35*IF(Data_Clean!D3587="Y",1,0)+0.25*(1-MIN(Data_Clean!T3587,3)/3))/IF(Data_Clean!E3587="",0.6,1)</f>
        <v>14</v>
      </c>
      <c r="P3587" s="16" t="n">
        <f aca="false">SUM(K3587:O3587)/(Assumptions!$D$5-IF(K3587="",Assumptions!$B$15,0))*100</f>
        <v>84.3533646368139</v>
      </c>
      <c r="Q3587" s="7" t="str">
        <f aca="false">IF(J3587&gt;=Assumptions!$B$26,"High",IF(J3587&gt;=Assumptions!$B$27,"Mid","Low"))</f>
        <v>Mid</v>
      </c>
      <c r="R3587" s="7" t="str">
        <f aca="false">IF(P3587&gt;=Assumptions!$B$28,"High",IF(P3587&gt;=Assumptions!$B$29,"Mid","Low"))</f>
        <v>High</v>
      </c>
      <c r="S3587" s="7" t="str">
        <f aca="false">INDEX(Assumptions!$B$33:$B$41,MATCH(Q3587&amp;"|"&amp;R3587,Assumptions!$A$33:$A$41,0))</f>
        <v>Engaged Builders</v>
      </c>
      <c r="T3587" s="7" t="n">
        <f aca="false">IF(ISNUMBER(Data_Clean!V3587),J3587*Data_Clean!V3587,0)</f>
        <v>7.607766618</v>
      </c>
    </row>
    <row r="3588" customFormat="false" ht="15" hidden="false" customHeight="false" outlineLevel="0" collapsed="false">
      <c r="A3588" s="15" t="str">
        <f aca="false">Data_Clean!A3588</f>
        <v>CX103584</v>
      </c>
      <c r="B3588" s="14" t="n">
        <f aca="false">Data_Clean!G3588*Assumptions!$B$5</f>
        <v>88.84225</v>
      </c>
      <c r="C3588" s="14" t="n">
        <f aca="false">IF(Data_Clean!H3588="",0,Data_Clean!H3588)*Assumptions!$B$6</f>
        <v>130.42308</v>
      </c>
      <c r="D3588" s="14" t="n">
        <f aca="false">Data_Clean!I3588*Assumptions!$B$7</f>
        <v>0</v>
      </c>
      <c r="E3588" s="14" t="n">
        <f aca="false">Data_Clean!J3588*Assumptions!$B$8</f>
        <v>0</v>
      </c>
      <c r="F3588" s="14" t="n">
        <f aca="false">Data_Clean!K3588*Assumptions!$B$9</f>
        <v>864.6</v>
      </c>
      <c r="G3588" s="14" t="n">
        <f aca="false">Data_Clean!L3588*Assumptions!$B$10</f>
        <v>0</v>
      </c>
      <c r="H3588" s="14" t="n">
        <f aca="false">IF(OR(Data_Clean!M3588="",Data_Clean!N3588=""),0,Data_Clean!M3588*Data_Clean!N3588/100)*Assumptions!$B$13*Assumptions!$B$11</f>
        <v>216.6</v>
      </c>
      <c r="I3588" s="14" t="n">
        <f aca="false">Data_Clean!O3588*4*Assumptions!$B$12</f>
        <v>6.02928</v>
      </c>
      <c r="J3588" s="14" t="n">
        <f aca="false">SUM(B3588:I3588)</f>
        <v>1306.49461</v>
      </c>
      <c r="K3588" s="16" t="n">
        <f aca="false">IF(Data_Clean!P3588="","",Assumptions!$B$15*0.5^(Data_Clean!P3588/Assumptions!$B$20))</f>
        <v>8.4184653623203</v>
      </c>
      <c r="L3588" s="16" t="n">
        <f aca="false">Assumptions!$B$16*MIN(1,LN(1+Data_Clean!Q3588)/LN(1+Assumptions!$B$21))</f>
        <v>11.2934465146257</v>
      </c>
      <c r="M3588" s="16" t="n">
        <f aca="false">Assumptions!$B$17*(0.6*MIN(1,Data_Clean!R3588/Assumptions!$B$22)+0.4*IF(Data_Clean!S3588="",0,Data_Clean!S3588))</f>
        <v>6.222</v>
      </c>
      <c r="N3588" s="16" t="n">
        <f aca="false">Assumptions!$B$18*MIN(1,(Data_Clean!F3588-1)/Assumptions!$B$23)</f>
        <v>15</v>
      </c>
      <c r="O3588" s="16" t="n">
        <f aca="false">Assumptions!$B$19*(0.4*IF(Data_Clean!E3588="",0,MIN(1,Data_Clean!E3588/12/Assumptions!$B$24))+0.35*IF(Data_Clean!D3588="Y",1,0)+0.25*(1-MIN(Data_Clean!T3588,3)/3))/IF(Data_Clean!E3588="",0.6,1)</f>
        <v>4.6</v>
      </c>
      <c r="P3588" s="16" t="n">
        <f aca="false">SUM(K3588:O3588)/(Assumptions!$D$5-IF(K3588="",Assumptions!$B$15,0))*100</f>
        <v>45.533911876946</v>
      </c>
      <c r="Q3588" s="7" t="str">
        <f aca="false">IF(J3588&gt;=Assumptions!$B$26,"High",IF(J3588&gt;=Assumptions!$B$27,"Mid","Low"))</f>
        <v>Mid</v>
      </c>
      <c r="R3588" s="7" t="str">
        <f aca="false">IF(P3588&gt;=Assumptions!$B$28,"High",IF(P3588&gt;=Assumptions!$B$29,"Mid","Low"))</f>
        <v>Low</v>
      </c>
      <c r="S3588" s="7" t="str">
        <f aca="false">INDEX(Assumptions!$B$33:$B$41,MATCH(Q3588&amp;"|"&amp;R3588,Assumptions!$A$33:$A$41,0))</f>
        <v>Light Touch</v>
      </c>
      <c r="T3588" s="7" t="n">
        <f aca="false">IF(ISNUMBER(Data_Clean!V3588),J3588*Data_Clean!V3588,0)</f>
        <v>237.651369559</v>
      </c>
    </row>
    <row r="3589" customFormat="false" ht="15" hidden="false" customHeight="false" outlineLevel="0" collapsed="false">
      <c r="A3589" s="15" t="str">
        <f aca="false">Data_Clean!A3589</f>
        <v>CX103585</v>
      </c>
      <c r="B3589" s="14" t="n">
        <f aca="false">Data_Clean!G3589*Assumptions!$B$5</f>
        <v>63.04675</v>
      </c>
      <c r="C3589" s="14" t="n">
        <f aca="false">IF(Data_Clean!H3589="",0,Data_Clean!H3589)*Assumptions!$B$6</f>
        <v>929.01564</v>
      </c>
      <c r="D3589" s="14" t="n">
        <f aca="false">Data_Clean!I3589*Assumptions!$B$7</f>
        <v>768.8</v>
      </c>
      <c r="E3589" s="14" t="n">
        <f aca="false">Data_Clean!J3589*Assumptions!$B$8</f>
        <v>0</v>
      </c>
      <c r="F3589" s="14" t="n">
        <f aca="false">Data_Clean!K3589*Assumptions!$B$9</f>
        <v>3712.5</v>
      </c>
      <c r="G3589" s="14" t="n">
        <f aca="false">Data_Clean!L3589*Assumptions!$B$10</f>
        <v>184.5</v>
      </c>
      <c r="H3589" s="14" t="n">
        <f aca="false">IF(OR(Data_Clean!M3589="",Data_Clean!N3589=""),0,Data_Clean!M3589*Data_Clean!N3589/100)*Assumptions!$B$13*Assumptions!$B$11</f>
        <v>0</v>
      </c>
      <c r="I3589" s="14" t="n">
        <f aca="false">Data_Clean!O3589*4*Assumptions!$B$12</f>
        <v>0</v>
      </c>
      <c r="J3589" s="14" t="n">
        <f aca="false">SUM(B3589:I3589)</f>
        <v>5657.86239</v>
      </c>
      <c r="K3589" s="16" t="n">
        <f aca="false">IF(Data_Clean!P3589="","",Assumptions!$B$15*0.5^(Data_Clean!P3589/Assumptions!$B$20))</f>
        <v>20.7286931995166</v>
      </c>
      <c r="L3589" s="16" t="n">
        <f aca="false">Assumptions!$B$16*MIN(1,LN(1+Data_Clean!Q3589)/LN(1+Assumptions!$B$21))</f>
        <v>12.0537864630054</v>
      </c>
      <c r="M3589" s="16" t="n">
        <f aca="false">Assumptions!$B$17*(0.6*MIN(1,Data_Clean!R3589/Assumptions!$B$22)+0.4*IF(Data_Clean!S3589="",0,Data_Clean!S3589))</f>
        <v>6.288</v>
      </c>
      <c r="N3589" s="16" t="n">
        <f aca="false">Assumptions!$B$18*MIN(1,(Data_Clean!F3589-1)/Assumptions!$B$23)</f>
        <v>20</v>
      </c>
      <c r="O3589" s="16" t="n">
        <f aca="false">Assumptions!$B$19*(0.4*IF(Data_Clean!E3589="",0,MIN(1,Data_Clean!E3589/12/Assumptions!$B$24))+0.35*IF(Data_Clean!D3589="Y",1,0)+0.25*(1-MIN(Data_Clean!T3589,3)/3))/IF(Data_Clean!E3589="",0.6,1)</f>
        <v>9.75</v>
      </c>
      <c r="P3589" s="16" t="n">
        <f aca="false">SUM(K3589:O3589)/(Assumptions!$D$5-IF(K3589="",Assumptions!$B$15,0))*100</f>
        <v>68.8204796625221</v>
      </c>
      <c r="Q3589" s="7" t="str">
        <f aca="false">IF(J3589&gt;=Assumptions!$B$26,"High",IF(J3589&gt;=Assumptions!$B$27,"Mid","Low"))</f>
        <v>High</v>
      </c>
      <c r="R3589" s="7" t="str">
        <f aca="false">IF(P3589&gt;=Assumptions!$B$28,"High",IF(P3589&gt;=Assumptions!$B$29,"Mid","Low"))</f>
        <v>Mid</v>
      </c>
      <c r="S3589" s="7" t="str">
        <f aca="false">INDEX(Assumptions!$B$33:$B$41,MATCH(Q3589&amp;"|"&amp;R3589,Assumptions!$A$33:$A$41,0))</f>
        <v>Established Core</v>
      </c>
      <c r="T3589" s="7" t="n">
        <f aca="false">IF(ISNUMBER(Data_Clean!V3589),J3589*Data_Clean!V3589,0)</f>
        <v>289.116768129</v>
      </c>
    </row>
    <row r="3590" customFormat="false" ht="15" hidden="false" customHeight="false" outlineLevel="0" collapsed="false">
      <c r="A3590" s="15" t="str">
        <f aca="false">Data_Clean!A3590</f>
        <v>CX103586</v>
      </c>
      <c r="B3590" s="14" t="n">
        <f aca="false">Data_Clean!G3590*Assumptions!$B$5</f>
        <v>161.53325</v>
      </c>
      <c r="C3590" s="14" t="n">
        <f aca="false">IF(Data_Clean!H3590="",0,Data_Clean!H3590)*Assumptions!$B$6</f>
        <v>0</v>
      </c>
      <c r="D3590" s="14" t="n">
        <f aca="false">Data_Clean!I3590*Assumptions!$B$7</f>
        <v>0</v>
      </c>
      <c r="E3590" s="14" t="n">
        <f aca="false">Data_Clean!J3590*Assumptions!$B$8</f>
        <v>0</v>
      </c>
      <c r="F3590" s="14" t="n">
        <f aca="false">Data_Clean!K3590*Assumptions!$B$9</f>
        <v>0</v>
      </c>
      <c r="G3590" s="14" t="n">
        <f aca="false">Data_Clean!L3590*Assumptions!$B$10</f>
        <v>0</v>
      </c>
      <c r="H3590" s="14" t="n">
        <f aca="false">IF(OR(Data_Clean!M3590="",Data_Clean!N3590=""),0,Data_Clean!M3590*Data_Clean!N3590/100)*Assumptions!$B$13*Assumptions!$B$11</f>
        <v>0</v>
      </c>
      <c r="I3590" s="14" t="n">
        <f aca="false">Data_Clean!O3590*4*Assumptions!$B$12</f>
        <v>0</v>
      </c>
      <c r="J3590" s="14" t="n">
        <f aca="false">SUM(B3590:I3590)</f>
        <v>161.53325</v>
      </c>
      <c r="K3590" s="16" t="n">
        <f aca="false">IF(Data_Clean!P3590="","",Assumptions!$B$15*0.5^(Data_Clean!P3590/Assumptions!$B$20))</f>
        <v>22.2164632842985</v>
      </c>
      <c r="L3590" s="16" t="n">
        <f aca="false">Assumptions!$B$16*MIN(1,LN(1+Data_Clean!Q3590)/LN(1+Assumptions!$B$21))</f>
        <v>11.2934465146257</v>
      </c>
      <c r="M3590" s="16" t="n">
        <f aca="false">Assumptions!$B$17*(0.6*MIN(1,Data_Clean!R3590/Assumptions!$B$22)+0.4*IF(Data_Clean!S3590="",0,Data_Clean!S3590))</f>
        <v>8.754</v>
      </c>
      <c r="N3590" s="16" t="n">
        <f aca="false">Assumptions!$B$18*MIN(1,(Data_Clean!F3590-1)/Assumptions!$B$23)</f>
        <v>0</v>
      </c>
      <c r="O3590" s="16" t="n">
        <f aca="false">Assumptions!$B$19*(0.4*IF(Data_Clean!E3590="",0,MIN(1,Data_Clean!E3590/12/Assumptions!$B$24))+0.35*IF(Data_Clean!D3590="Y",1,0)+0.25*(1-MIN(Data_Clean!T3590,3)/3))/IF(Data_Clean!E3590="",0.6,1)</f>
        <v>9.75</v>
      </c>
      <c r="P3590" s="16" t="n">
        <f aca="false">SUM(K3590:O3590)/(Assumptions!$D$5-IF(K3590="",Assumptions!$B$15,0))*100</f>
        <v>52.0139097989241</v>
      </c>
      <c r="Q3590" s="7" t="str">
        <f aca="false">IF(J3590&gt;=Assumptions!$B$26,"High",IF(J3590&gt;=Assumptions!$B$27,"Mid","Low"))</f>
        <v>Low</v>
      </c>
      <c r="R3590" s="7" t="str">
        <f aca="false">IF(P3590&gt;=Assumptions!$B$28,"High",IF(P3590&gt;=Assumptions!$B$29,"Mid","Low"))</f>
        <v>Mid</v>
      </c>
      <c r="S3590" s="7" t="str">
        <f aca="false">INDEX(Assumptions!$B$33:$B$41,MATCH(Q3590&amp;"|"&amp;R3590,Assumptions!$A$33:$A$41,0))</f>
        <v>Light Touch</v>
      </c>
      <c r="T3590" s="7" t="n">
        <f aca="false">IF(ISNUMBER(Data_Clean!V3590),J3590*Data_Clean!V3590,0)</f>
        <v>12.43806025</v>
      </c>
    </row>
    <row r="3591" customFormat="false" ht="15" hidden="false" customHeight="false" outlineLevel="0" collapsed="false">
      <c r="A3591" s="15" t="str">
        <f aca="false">Data_Clean!A3591</f>
        <v>CX103587</v>
      </c>
      <c r="B3591" s="14" t="n">
        <f aca="false">Data_Clean!G3591*Assumptions!$B$5</f>
        <v>332.50125</v>
      </c>
      <c r="C3591" s="14" t="n">
        <f aca="false">IF(Data_Clean!H3591="",0,Data_Clean!H3591)*Assumptions!$B$6</f>
        <v>10702.05348</v>
      </c>
      <c r="D3591" s="14" t="n">
        <f aca="false">Data_Clean!I3591*Assumptions!$B$7</f>
        <v>0</v>
      </c>
      <c r="E3591" s="14" t="n">
        <f aca="false">Data_Clean!J3591*Assumptions!$B$8</f>
        <v>0</v>
      </c>
      <c r="F3591" s="14" t="n">
        <f aca="false">Data_Clean!K3591*Assumptions!$B$9</f>
        <v>6397.6</v>
      </c>
      <c r="G3591" s="14" t="n">
        <f aca="false">Data_Clean!L3591*Assumptions!$B$10</f>
        <v>0</v>
      </c>
      <c r="H3591" s="14" t="n">
        <f aca="false">IF(OR(Data_Clean!M3591="",Data_Clean!N3591=""),0,Data_Clean!M3591*Data_Clean!N3591/100)*Assumptions!$B$13*Assumptions!$B$11</f>
        <v>538.62</v>
      </c>
      <c r="I3591" s="14" t="n">
        <f aca="false">Data_Clean!O3591*4*Assumptions!$B$12</f>
        <v>118.03392</v>
      </c>
      <c r="J3591" s="14" t="n">
        <f aca="false">SUM(B3591:I3591)</f>
        <v>18088.80865</v>
      </c>
      <c r="K3591" s="16" t="n">
        <f aca="false">IF(Data_Clean!P3591="","",Assumptions!$B$15*0.5^(Data_Clean!P3591/Assumptions!$B$20))</f>
        <v>26.1165168988837</v>
      </c>
      <c r="L3591" s="16" t="n">
        <f aca="false">Assumptions!$B$16*MIN(1,LN(1+Data_Clean!Q3591)/LN(1+Assumptions!$B$21))</f>
        <v>18.8117452738152</v>
      </c>
      <c r="M3591" s="16" t="n">
        <f aca="false">Assumptions!$B$17*(0.6*MIN(1,Data_Clean!R3591/Assumptions!$B$22)+0.4*IF(Data_Clean!S3591="",0,Data_Clean!S3591))</f>
        <v>6.93</v>
      </c>
      <c r="N3591" s="16" t="n">
        <f aca="false">Assumptions!$B$18*MIN(1,(Data_Clean!F3591-1)/Assumptions!$B$23)</f>
        <v>15</v>
      </c>
      <c r="O3591" s="16" t="n">
        <f aca="false">Assumptions!$B$19*(0.4*IF(Data_Clean!E3591="",0,MIN(1,Data_Clean!E3591/12/Assumptions!$B$24))+0.35*IF(Data_Clean!D3591="Y",1,0)+0.25*(1-MIN(Data_Clean!T3591,3)/3))/IF(Data_Clean!E3591="",0.6,1)</f>
        <v>15</v>
      </c>
      <c r="P3591" s="16" t="n">
        <f aca="false">SUM(K3591:O3591)/(Assumptions!$D$5-IF(K3591="",Assumptions!$B$15,0))*100</f>
        <v>81.8582621726989</v>
      </c>
      <c r="Q3591" s="7" t="str">
        <f aca="false">IF(J3591&gt;=Assumptions!$B$26,"High",IF(J3591&gt;=Assumptions!$B$27,"Mid","Low"))</f>
        <v>High</v>
      </c>
      <c r="R3591" s="7" t="str">
        <f aca="false">IF(P3591&gt;=Assumptions!$B$28,"High",IF(P3591&gt;=Assumptions!$B$29,"Mid","Low"))</f>
        <v>High</v>
      </c>
      <c r="S3591" s="7" t="str">
        <f aca="false">INDEX(Assumptions!$B$33:$B$41,MATCH(Q3591&amp;"|"&amp;R3591,Assumptions!$A$33:$A$41,0))</f>
        <v>Premier Advocates</v>
      </c>
      <c r="T3591" s="7" t="n">
        <f aca="false">IF(ISNUMBER(Data_Clean!V3591),J3591*Data_Clean!V3591,0)</f>
        <v>135.666064875</v>
      </c>
    </row>
    <row r="3592" customFormat="false" ht="15" hidden="false" customHeight="false" outlineLevel="0" collapsed="false">
      <c r="A3592" s="15" t="str">
        <f aca="false">Data_Clean!A3592</f>
        <v>CX103588</v>
      </c>
      <c r="B3592" s="14" t="n">
        <f aca="false">Data_Clean!G3592*Assumptions!$B$5</f>
        <v>493.84075</v>
      </c>
      <c r="C3592" s="14" t="n">
        <f aca="false">IF(Data_Clean!H3592="",0,Data_Clean!H3592)*Assumptions!$B$6</f>
        <v>462.25116</v>
      </c>
      <c r="D3592" s="14" t="n">
        <f aca="false">Data_Clean!I3592*Assumptions!$B$7</f>
        <v>0</v>
      </c>
      <c r="E3592" s="14" t="n">
        <f aca="false">Data_Clean!J3592*Assumptions!$B$8</f>
        <v>0</v>
      </c>
      <c r="F3592" s="14" t="n">
        <f aca="false">Data_Clean!K3592*Assumptions!$B$9</f>
        <v>3665.2</v>
      </c>
      <c r="G3592" s="14" t="n">
        <f aca="false">Data_Clean!L3592*Assumptions!$B$10</f>
        <v>947.25</v>
      </c>
      <c r="H3592" s="14" t="n">
        <f aca="false">IF(OR(Data_Clean!M3592="",Data_Clean!N3592=""),0,Data_Clean!M3592*Data_Clean!N3592/100)*Assumptions!$B$13*Assumptions!$B$11</f>
        <v>520.398</v>
      </c>
      <c r="I3592" s="14" t="n">
        <f aca="false">Data_Clean!O3592*4*Assumptions!$B$12</f>
        <v>85.8504</v>
      </c>
      <c r="J3592" s="14" t="n">
        <f aca="false">SUM(B3592:I3592)</f>
        <v>6174.79031</v>
      </c>
      <c r="K3592" s="16" t="n">
        <f aca="false">IF(Data_Clean!P3592="","",Assumptions!$B$15*0.5^(Data_Clean!P3592/Assumptions!$B$20))</f>
        <v>29.3147990530274</v>
      </c>
      <c r="L3592" s="16" t="n">
        <f aca="false">Assumptions!$B$16*MIN(1,LN(1+Data_Clean!Q3592)/LN(1+Assumptions!$B$21))</f>
        <v>18.5272947775809</v>
      </c>
      <c r="M3592" s="16" t="n">
        <f aca="false">Assumptions!$B$17*(0.6*MIN(1,Data_Clean!R3592/Assumptions!$B$22)+0.4*IF(Data_Clean!S3592="",0,Data_Clean!S3592))</f>
        <v>14.01</v>
      </c>
      <c r="N3592" s="16" t="n">
        <f aca="false">Assumptions!$B$18*MIN(1,(Data_Clean!F3592-1)/Assumptions!$B$23)</f>
        <v>20</v>
      </c>
      <c r="O3592" s="16" t="n">
        <f aca="false">Assumptions!$B$19*(0.4*IF(Data_Clean!E3592="",0,MIN(1,Data_Clean!E3592/12/Assumptions!$B$24))+0.35*IF(Data_Clean!D3592="Y",1,0)+0.25*(1-MIN(Data_Clean!T3592,3)/3))/IF(Data_Clean!E3592="",0.6,1)</f>
        <v>15</v>
      </c>
      <c r="P3592" s="16" t="n">
        <f aca="false">SUM(K3592:O3592)/(Assumptions!$D$5-IF(K3592="",Assumptions!$B$15,0))*100</f>
        <v>96.8520938306083</v>
      </c>
      <c r="Q3592" s="7" t="str">
        <f aca="false">IF(J3592&gt;=Assumptions!$B$26,"High",IF(J3592&gt;=Assumptions!$B$27,"Mid","Low"))</f>
        <v>High</v>
      </c>
      <c r="R3592" s="7" t="str">
        <f aca="false">IF(P3592&gt;=Assumptions!$B$28,"High",IF(P3592&gt;=Assumptions!$B$29,"Mid","Low"))</f>
        <v>High</v>
      </c>
      <c r="S3592" s="7" t="str">
        <f aca="false">INDEX(Assumptions!$B$33:$B$41,MATCH(Q3592&amp;"|"&amp;R3592,Assumptions!$A$33:$A$41,0))</f>
        <v>Premier Advocates</v>
      </c>
      <c r="T3592" s="7" t="n">
        <f aca="false">IF(ISNUMBER(Data_Clean!V3592),J3592*Data_Clean!V3592,0)</f>
        <v>93.856812712</v>
      </c>
    </row>
    <row r="3593" customFormat="false" ht="15" hidden="false" customHeight="false" outlineLevel="0" collapsed="false">
      <c r="A3593" s="15" t="str">
        <f aca="false">Data_Clean!A3593</f>
        <v>CX103589</v>
      </c>
      <c r="B3593" s="14" t="n">
        <f aca="false">Data_Clean!G3593*Assumptions!$B$5</f>
        <v>81.78525</v>
      </c>
      <c r="C3593" s="14" t="n">
        <f aca="false">IF(Data_Clean!H3593="",0,Data_Clean!H3593)*Assumptions!$B$6</f>
        <v>924.1734</v>
      </c>
      <c r="D3593" s="14" t="n">
        <f aca="false">Data_Clean!I3593*Assumptions!$B$7</f>
        <v>0</v>
      </c>
      <c r="E3593" s="14" t="n">
        <f aca="false">Data_Clean!J3593*Assumptions!$B$8</f>
        <v>0</v>
      </c>
      <c r="F3593" s="14" t="n">
        <f aca="false">Data_Clean!K3593*Assumptions!$B$9</f>
        <v>1534.5</v>
      </c>
      <c r="G3593" s="14" t="n">
        <f aca="false">Data_Clean!L3593*Assumptions!$B$10</f>
        <v>0</v>
      </c>
      <c r="H3593" s="14" t="n">
        <f aca="false">IF(OR(Data_Clean!M3593="",Data_Clean!N3593=""),0,Data_Clean!M3593*Data_Clean!N3593/100)*Assumptions!$B$13*Assumptions!$B$11</f>
        <v>0</v>
      </c>
      <c r="I3593" s="14" t="n">
        <f aca="false">Data_Clean!O3593*4*Assumptions!$B$12</f>
        <v>0</v>
      </c>
      <c r="J3593" s="14" t="n">
        <f aca="false">SUM(B3593:I3593)</f>
        <v>2540.45865</v>
      </c>
      <c r="K3593" s="16" t="n">
        <f aca="false">IF(Data_Clean!P3593="","",Assumptions!$B$15*0.5^(Data_Clean!P3593/Assumptions!$B$20))</f>
        <v>0.119926627968372</v>
      </c>
      <c r="L3593" s="16" t="n">
        <f aca="false">Assumptions!$B$16*MIN(1,LN(1+Data_Clean!Q3593)/LN(1+Assumptions!$B$21))</f>
        <v>0</v>
      </c>
      <c r="M3593" s="16" t="n">
        <f aca="false">Assumptions!$B$17*(0.6*MIN(1,Data_Clean!R3593/Assumptions!$B$22)+0.4*IF(Data_Clean!S3593="",0,Data_Clean!S3593))</f>
        <v>0</v>
      </c>
      <c r="N3593" s="16" t="n">
        <f aca="false">Assumptions!$B$18*MIN(1,(Data_Clean!F3593-1)/Assumptions!$B$23)</f>
        <v>10</v>
      </c>
      <c r="O3593" s="16" t="n">
        <f aca="false">Assumptions!$B$19*(0.4*IF(Data_Clean!E3593="",0,MIN(1,Data_Clean!E3593/12/Assumptions!$B$24))+0.35*IF(Data_Clean!D3593="Y",1,0)+0.25*(1-MIN(Data_Clean!T3593,3)/3))/IF(Data_Clean!E3593="",0.6,1)</f>
        <v>5.05</v>
      </c>
      <c r="P3593" s="16" t="n">
        <f aca="false">SUM(K3593:O3593)/(Assumptions!$D$5-IF(K3593="",Assumptions!$B$15,0))*100</f>
        <v>15.1699266279684</v>
      </c>
      <c r="Q3593" s="7" t="str">
        <f aca="false">IF(J3593&gt;=Assumptions!$B$26,"High",IF(J3593&gt;=Assumptions!$B$27,"Mid","Low"))</f>
        <v>High</v>
      </c>
      <c r="R3593" s="7" t="str">
        <f aca="false">IF(P3593&gt;=Assumptions!$B$28,"High",IF(P3593&gt;=Assumptions!$B$29,"Mid","Low"))</f>
        <v>Low</v>
      </c>
      <c r="S3593" s="7" t="str">
        <f aca="false">INDEX(Assumptions!$B$33:$B$41,MATCH(Q3593&amp;"|"&amp;R3593,Assumptions!$A$33:$A$41,0))</f>
        <v>Affluent Drifters</v>
      </c>
      <c r="T3593" s="7" t="n">
        <f aca="false">IF(ISNUMBER(Data_Clean!V3593),J3593*Data_Clean!V3593,0)</f>
        <v>1046.6689638</v>
      </c>
    </row>
    <row r="3594" customFormat="false" ht="15" hidden="false" customHeight="false" outlineLevel="0" collapsed="false">
      <c r="A3594" s="15" t="str">
        <f aca="false">Data_Clean!A3594</f>
        <v>CX103590</v>
      </c>
      <c r="B3594" s="14" t="n">
        <f aca="false">Data_Clean!G3594*Assumptions!$B$5</f>
        <v>261.7545</v>
      </c>
      <c r="C3594" s="14" t="n">
        <f aca="false">IF(Data_Clean!H3594="",0,Data_Clean!H3594)*Assumptions!$B$6</f>
        <v>0</v>
      </c>
      <c r="D3594" s="14" t="n">
        <f aca="false">Data_Clean!I3594*Assumptions!$B$7</f>
        <v>0</v>
      </c>
      <c r="E3594" s="14" t="n">
        <f aca="false">Data_Clean!J3594*Assumptions!$B$8</f>
        <v>0</v>
      </c>
      <c r="F3594" s="14" t="n">
        <f aca="false">Data_Clean!K3594*Assumptions!$B$9</f>
        <v>0</v>
      </c>
      <c r="G3594" s="14" t="n">
        <f aca="false">Data_Clean!L3594*Assumptions!$B$10</f>
        <v>0</v>
      </c>
      <c r="H3594" s="14" t="n">
        <f aca="false">IF(OR(Data_Clean!M3594="",Data_Clean!N3594=""),0,Data_Clean!M3594*Data_Clean!N3594/100)*Assumptions!$B$13*Assumptions!$B$11</f>
        <v>0</v>
      </c>
      <c r="I3594" s="14" t="n">
        <f aca="false">Data_Clean!O3594*4*Assumptions!$B$12</f>
        <v>0</v>
      </c>
      <c r="J3594" s="14" t="n">
        <f aca="false">SUM(B3594:I3594)</f>
        <v>261.7545</v>
      </c>
      <c r="K3594" s="16" t="n">
        <f aca="false">IF(Data_Clean!P3594="","",Assumptions!$B$15*0.5^(Data_Clean!P3594/Assumptions!$B$20))</f>
        <v>22.2164632842985</v>
      </c>
      <c r="L3594" s="16" t="n">
        <f aca="false">Assumptions!$B$16*MIN(1,LN(1+Data_Clean!Q3594)/LN(1+Assumptions!$B$21))</f>
        <v>12.8906482631789</v>
      </c>
      <c r="M3594" s="16" t="n">
        <f aca="false">Assumptions!$B$17*(0.6*MIN(1,Data_Clean!R3594/Assumptions!$B$22)+0.4*IF(Data_Clean!S3594="",0,Data_Clean!S3594))</f>
        <v>5.982</v>
      </c>
      <c r="N3594" s="16" t="n">
        <f aca="false">Assumptions!$B$18*MIN(1,(Data_Clean!F3594-1)/Assumptions!$B$23)</f>
        <v>0</v>
      </c>
      <c r="O3594" s="16" t="n">
        <f aca="false">Assumptions!$B$19*(0.4*IF(Data_Clean!E3594="",0,MIN(1,Data_Clean!E3594/12/Assumptions!$B$24))+0.35*IF(Data_Clean!D3594="Y",1,0)+0.25*(1-MIN(Data_Clean!T3594,3)/3))/IF(Data_Clean!E3594="",0.6,1)</f>
        <v>5.55</v>
      </c>
      <c r="P3594" s="16" t="n">
        <f aca="false">SUM(K3594:O3594)/(Assumptions!$D$5-IF(K3594="",Assumptions!$B$15,0))*100</f>
        <v>46.6391115474773</v>
      </c>
      <c r="Q3594" s="7" t="str">
        <f aca="false">IF(J3594&gt;=Assumptions!$B$26,"High",IF(J3594&gt;=Assumptions!$B$27,"Mid","Low"))</f>
        <v>Low</v>
      </c>
      <c r="R3594" s="7" t="str">
        <f aca="false">IF(P3594&gt;=Assumptions!$B$28,"High",IF(P3594&gt;=Assumptions!$B$29,"Mid","Low"))</f>
        <v>Low</v>
      </c>
      <c r="S3594" s="7" t="str">
        <f aca="false">INDEX(Assumptions!$B$33:$B$41,MATCH(Q3594&amp;"|"&amp;R3594,Assumptions!$A$33:$A$41,0))</f>
        <v>Dormant &amp; Low Value</v>
      </c>
      <c r="T3594" s="7" t="n">
        <f aca="false">IF(ISNUMBER(Data_Clean!V3594),J3594*Data_Clean!V3594,0)</f>
        <v>29.316504</v>
      </c>
    </row>
    <row r="3595" customFormat="false" ht="15" hidden="false" customHeight="false" outlineLevel="0" collapsed="false">
      <c r="A3595" s="15" t="str">
        <f aca="false">Data_Clean!A3595</f>
        <v>CX103591</v>
      </c>
      <c r="B3595" s="14" t="n">
        <f aca="false">Data_Clean!G3595*Assumptions!$B$5</f>
        <v>57.9045</v>
      </c>
      <c r="C3595" s="14" t="n">
        <f aca="false">IF(Data_Clean!H3595="",0,Data_Clean!H3595)*Assumptions!$B$6</f>
        <v>0</v>
      </c>
      <c r="D3595" s="14" t="n">
        <f aca="false">Data_Clean!I3595*Assumptions!$B$7</f>
        <v>0</v>
      </c>
      <c r="E3595" s="14" t="n">
        <f aca="false">Data_Clean!J3595*Assumptions!$B$8</f>
        <v>0</v>
      </c>
      <c r="F3595" s="14" t="n">
        <f aca="false">Data_Clean!K3595*Assumptions!$B$9</f>
        <v>0</v>
      </c>
      <c r="G3595" s="14" t="n">
        <f aca="false">Data_Clean!L3595*Assumptions!$B$10</f>
        <v>0</v>
      </c>
      <c r="H3595" s="14" t="n">
        <f aca="false">IF(OR(Data_Clean!M3595="",Data_Clean!N3595=""),0,Data_Clean!M3595*Data_Clean!N3595/100)*Assumptions!$B$13*Assumptions!$B$11</f>
        <v>0</v>
      </c>
      <c r="I3595" s="14" t="n">
        <f aca="false">Data_Clean!O3595*4*Assumptions!$B$12</f>
        <v>0</v>
      </c>
      <c r="J3595" s="14" t="n">
        <f aca="false">SUM(B3595:I3595)</f>
        <v>57.9045</v>
      </c>
      <c r="K3595" s="16" t="n">
        <f aca="false">IF(Data_Clean!P3595="","",Assumptions!$B$15*0.5^(Data_Clean!P3595/Assumptions!$B$20))</f>
        <v>0.040485728905306</v>
      </c>
      <c r="L3595" s="16" t="n">
        <f aca="false">Assumptions!$B$16*MIN(1,LN(1+Data_Clean!Q3595)/LN(1+Assumptions!$B$21))</f>
        <v>0</v>
      </c>
      <c r="M3595" s="16" t="n">
        <f aca="false">Assumptions!$B$17*(0.6*MIN(1,Data_Clean!R3595/Assumptions!$B$22)+0.4*IF(Data_Clean!S3595="",0,Data_Clean!S3595))</f>
        <v>0</v>
      </c>
      <c r="N3595" s="16" t="n">
        <f aca="false">Assumptions!$B$18*MIN(1,(Data_Clean!F3595-1)/Assumptions!$B$23)</f>
        <v>0</v>
      </c>
      <c r="O3595" s="16" t="n">
        <f aca="false">Assumptions!$B$19*(0.4*IF(Data_Clean!E3595="",0,MIN(1,Data_Clean!E3595/12/Assumptions!$B$24))+0.35*IF(Data_Clean!D3595="Y",1,0)+0.25*(1-MIN(Data_Clean!T3595,3)/3))/IF(Data_Clean!E3595="",0.6,1)</f>
        <v>4.05</v>
      </c>
      <c r="P3595" s="16" t="n">
        <f aca="false">SUM(K3595:O3595)/(Assumptions!$D$5-IF(K3595="",Assumptions!$B$15,0))*100</f>
        <v>4.09048572890531</v>
      </c>
      <c r="Q3595" s="7" t="str">
        <f aca="false">IF(J3595&gt;=Assumptions!$B$26,"High",IF(J3595&gt;=Assumptions!$B$27,"Mid","Low"))</f>
        <v>Low</v>
      </c>
      <c r="R3595" s="7" t="str">
        <f aca="false">IF(P3595&gt;=Assumptions!$B$28,"High",IF(P3595&gt;=Assumptions!$B$29,"Mid","Low"))</f>
        <v>Low</v>
      </c>
      <c r="S3595" s="7" t="str">
        <f aca="false">INDEX(Assumptions!$B$33:$B$41,MATCH(Q3595&amp;"|"&amp;R3595,Assumptions!$A$33:$A$41,0))</f>
        <v>Dormant &amp; Low Value</v>
      </c>
      <c r="T3595" s="7" t="n">
        <f aca="false">IF(ISNUMBER(Data_Clean!V3595),J3595*Data_Clean!V3595,0)</f>
        <v>34.2215595</v>
      </c>
    </row>
    <row r="3596" customFormat="false" ht="15" hidden="false" customHeight="false" outlineLevel="0" collapsed="false">
      <c r="A3596" s="15" t="str">
        <f aca="false">Data_Clean!A3596</f>
        <v>CX103592</v>
      </c>
      <c r="B3596" s="14" t="n">
        <f aca="false">Data_Clean!G3596*Assumptions!$B$5</f>
        <v>125.984</v>
      </c>
      <c r="C3596" s="14" t="n">
        <f aca="false">IF(Data_Clean!H3596="",0,Data_Clean!H3596)*Assumptions!$B$6</f>
        <v>0</v>
      </c>
      <c r="D3596" s="14" t="n">
        <f aca="false">Data_Clean!I3596*Assumptions!$B$7</f>
        <v>190.4</v>
      </c>
      <c r="E3596" s="14" t="n">
        <f aca="false">Data_Clean!J3596*Assumptions!$B$8</f>
        <v>0</v>
      </c>
      <c r="F3596" s="14" t="n">
        <f aca="false">Data_Clean!K3596*Assumptions!$B$9</f>
        <v>0</v>
      </c>
      <c r="G3596" s="14" t="n">
        <f aca="false">Data_Clean!L3596*Assumptions!$B$10</f>
        <v>0</v>
      </c>
      <c r="H3596" s="14" t="n">
        <f aca="false">IF(OR(Data_Clean!M3596="",Data_Clean!N3596=""),0,Data_Clean!M3596*Data_Clean!N3596/100)*Assumptions!$B$13*Assumptions!$B$11</f>
        <v>0</v>
      </c>
      <c r="I3596" s="14" t="n">
        <f aca="false">Data_Clean!O3596*4*Assumptions!$B$12</f>
        <v>0</v>
      </c>
      <c r="J3596" s="14" t="n">
        <f aca="false">SUM(B3596:I3596)</f>
        <v>316.384</v>
      </c>
      <c r="K3596" s="16" t="n">
        <f aca="false">IF(Data_Clean!P3596="","",Assumptions!$B$15*0.5^(Data_Clean!P3596/Assumptions!$B$20))</f>
        <v>26.1165168988837</v>
      </c>
      <c r="L3596" s="16" t="n">
        <f aca="false">Assumptions!$B$16*MIN(1,LN(1+Data_Clean!Q3596)/LN(1+Assumptions!$B$21))</f>
        <v>16.7118774147124</v>
      </c>
      <c r="M3596" s="16" t="n">
        <f aca="false">Assumptions!$B$17*(0.6*MIN(1,Data_Clean!R3596/Assumptions!$B$22)+0.4*IF(Data_Clean!S3596="",0,Data_Clean!S3596))</f>
        <v>7.2</v>
      </c>
      <c r="N3596" s="16" t="n">
        <f aca="false">Assumptions!$B$18*MIN(1,(Data_Clean!F3596-1)/Assumptions!$B$23)</f>
        <v>5</v>
      </c>
      <c r="O3596" s="16" t="n">
        <f aca="false">Assumptions!$B$19*(0.4*IF(Data_Clean!E3596="",0,MIN(1,Data_Clean!E3596/12/Assumptions!$B$24))+0.35*IF(Data_Clean!D3596="Y",1,0)+0.25*(1-MIN(Data_Clean!T3596,3)/3))/IF(Data_Clean!E3596="",0.6,1)</f>
        <v>10.85</v>
      </c>
      <c r="P3596" s="16" t="n">
        <f aca="false">SUM(K3596:O3596)/(Assumptions!$D$5-IF(K3596="",Assumptions!$B$15,0))*100</f>
        <v>65.8783943135961</v>
      </c>
      <c r="Q3596" s="7" t="str">
        <f aca="false">IF(J3596&gt;=Assumptions!$B$26,"High",IF(J3596&gt;=Assumptions!$B$27,"Mid","Low"))</f>
        <v>Low</v>
      </c>
      <c r="R3596" s="7" t="str">
        <f aca="false">IF(P3596&gt;=Assumptions!$B$28,"High",IF(P3596&gt;=Assumptions!$B$29,"Mid","Low"))</f>
        <v>Mid</v>
      </c>
      <c r="S3596" s="7" t="str">
        <f aca="false">INDEX(Assumptions!$B$33:$B$41,MATCH(Q3596&amp;"|"&amp;R3596,Assumptions!$A$33:$A$41,0))</f>
        <v>Light Touch</v>
      </c>
      <c r="T3596" s="7" t="n">
        <f aca="false">IF(ISNUMBER(Data_Clean!V3596),J3596*Data_Clean!V3596,0)</f>
        <v>16.8316288</v>
      </c>
    </row>
    <row r="3597" customFormat="false" ht="15" hidden="false" customHeight="false" outlineLevel="0" collapsed="false">
      <c r="A3597" s="15" t="str">
        <f aca="false">Data_Clean!A3597</f>
        <v>CX103593</v>
      </c>
      <c r="B3597" s="14" t="n">
        <f aca="false">Data_Clean!G3597*Assumptions!$B$5</f>
        <v>421.2755</v>
      </c>
      <c r="C3597" s="14" t="n">
        <f aca="false">IF(Data_Clean!H3597="",0,Data_Clean!H3597)*Assumptions!$B$6</f>
        <v>1279.71564</v>
      </c>
      <c r="D3597" s="14" t="n">
        <f aca="false">Data_Clean!I3597*Assumptions!$B$7</f>
        <v>0</v>
      </c>
      <c r="E3597" s="14" t="n">
        <f aca="false">Data_Clean!J3597*Assumptions!$B$8</f>
        <v>2228.179875</v>
      </c>
      <c r="F3597" s="14" t="n">
        <f aca="false">Data_Clean!K3597*Assumptions!$B$9</f>
        <v>0</v>
      </c>
      <c r="G3597" s="14" t="n">
        <f aca="false">Data_Clean!L3597*Assumptions!$B$10</f>
        <v>0</v>
      </c>
      <c r="H3597" s="14" t="n">
        <f aca="false">IF(OR(Data_Clean!M3597="",Data_Clean!N3597=""),0,Data_Clean!M3597*Data_Clean!N3597/100)*Assumptions!$B$13*Assumptions!$B$11</f>
        <v>0</v>
      </c>
      <c r="I3597" s="14" t="n">
        <f aca="false">Data_Clean!O3597*4*Assumptions!$B$12</f>
        <v>0</v>
      </c>
      <c r="J3597" s="14" t="n">
        <f aca="false">SUM(B3597:I3597)</f>
        <v>3929.171015</v>
      </c>
      <c r="K3597" s="16" t="n">
        <f aca="false">IF(Data_Clean!P3597="","",Assumptions!$B$15*0.5^(Data_Clean!P3597/Assumptions!$B$20))</f>
        <v>28.6452481173125</v>
      </c>
      <c r="L3597" s="16" t="n">
        <f aca="false">Assumptions!$B$16*MIN(1,LN(1+Data_Clean!Q3597)/LN(1+Assumptions!$B$21))</f>
        <v>19.8240108524793</v>
      </c>
      <c r="M3597" s="16" t="n">
        <f aca="false">Assumptions!$B$17*(0.6*MIN(1,Data_Clean!R3597/Assumptions!$B$22)+0.4*IF(Data_Clean!S3597="",0,Data_Clean!S3597))</f>
        <v>12.858</v>
      </c>
      <c r="N3597" s="16" t="n">
        <f aca="false">Assumptions!$B$18*MIN(1,(Data_Clean!F3597-1)/Assumptions!$B$23)</f>
        <v>10</v>
      </c>
      <c r="O3597" s="16" t="n">
        <f aca="false">Assumptions!$B$19*(0.4*IF(Data_Clean!E3597="",0,MIN(1,Data_Clean!E3597/12/Assumptions!$B$24))+0.35*IF(Data_Clean!D3597="Y",1,0)+0.25*(1-MIN(Data_Clean!T3597,3)/3))/IF(Data_Clean!E3597="",0.6,1)</f>
        <v>8.95</v>
      </c>
      <c r="P3597" s="16" t="n">
        <f aca="false">SUM(K3597:O3597)/(Assumptions!$D$5-IF(K3597="",Assumptions!$B$15,0))*100</f>
        <v>80.2772589697918</v>
      </c>
      <c r="Q3597" s="7" t="str">
        <f aca="false">IF(J3597&gt;=Assumptions!$B$26,"High",IF(J3597&gt;=Assumptions!$B$27,"Mid","Low"))</f>
        <v>High</v>
      </c>
      <c r="R3597" s="7" t="str">
        <f aca="false">IF(P3597&gt;=Assumptions!$B$28,"High",IF(P3597&gt;=Assumptions!$B$29,"Mid","Low"))</f>
        <v>High</v>
      </c>
      <c r="S3597" s="7" t="str">
        <f aca="false">INDEX(Assumptions!$B$33:$B$41,MATCH(Q3597&amp;"|"&amp;R3597,Assumptions!$A$33:$A$41,0))</f>
        <v>Premier Advocates</v>
      </c>
      <c r="T3597" s="7" t="n">
        <f aca="false">IF(ISNUMBER(Data_Clean!V3597),J3597*Data_Clean!V3597,0)</f>
        <v>150.094332773</v>
      </c>
    </row>
    <row r="3598" customFormat="false" ht="15" hidden="false" customHeight="false" outlineLevel="0" collapsed="false">
      <c r="A3598" s="15" t="str">
        <f aca="false">Data_Clean!A3598</f>
        <v>CX103594</v>
      </c>
      <c r="B3598" s="14" t="n">
        <f aca="false">Data_Clean!G3598*Assumptions!$B$5</f>
        <v>11.57775</v>
      </c>
      <c r="C3598" s="14" t="n">
        <f aca="false">IF(Data_Clean!H3598="",0,Data_Clean!H3598)*Assumptions!$B$6</f>
        <v>0</v>
      </c>
      <c r="D3598" s="14" t="n">
        <f aca="false">Data_Clean!I3598*Assumptions!$B$7</f>
        <v>0</v>
      </c>
      <c r="E3598" s="14" t="n">
        <f aca="false">Data_Clean!J3598*Assumptions!$B$8</f>
        <v>0</v>
      </c>
      <c r="F3598" s="14" t="n">
        <f aca="false">Data_Clean!K3598*Assumptions!$B$9</f>
        <v>380.6</v>
      </c>
      <c r="G3598" s="14" t="n">
        <f aca="false">Data_Clean!L3598*Assumptions!$B$10</f>
        <v>0</v>
      </c>
      <c r="H3598" s="14" t="n">
        <f aca="false">IF(OR(Data_Clean!M3598="",Data_Clean!N3598=""),0,Data_Clean!M3598*Data_Clean!N3598/100)*Assumptions!$B$13*Assumptions!$B$11</f>
        <v>0</v>
      </c>
      <c r="I3598" s="14" t="n">
        <f aca="false">Data_Clean!O3598*4*Assumptions!$B$12</f>
        <v>0</v>
      </c>
      <c r="J3598" s="14" t="n">
        <f aca="false">SUM(B3598:I3598)</f>
        <v>392.17775</v>
      </c>
      <c r="K3598" s="16" t="n">
        <f aca="false">IF(Data_Clean!P3598="","",Assumptions!$B$15*0.5^(Data_Clean!P3598/Assumptions!$B$20))</f>
        <v>1.10207616214088</v>
      </c>
      <c r="L3598" s="16" t="n">
        <f aca="false">Assumptions!$B$16*MIN(1,LN(1+Data_Clean!Q3598)/LN(1+Assumptions!$B$21))</f>
        <v>0</v>
      </c>
      <c r="M3598" s="16" t="n">
        <f aca="false">Assumptions!$B$17*(0.6*MIN(1,Data_Clean!R3598/Assumptions!$B$22)+0.4*IF(Data_Clean!S3598="",0,Data_Clean!S3598))</f>
        <v>0</v>
      </c>
      <c r="N3598" s="16" t="n">
        <f aca="false">Assumptions!$B$18*MIN(1,(Data_Clean!F3598-1)/Assumptions!$B$23)</f>
        <v>5</v>
      </c>
      <c r="O3598" s="16" t="n">
        <f aca="false">Assumptions!$B$19*(0.4*IF(Data_Clean!E3598="",0,MIN(1,Data_Clean!E3598/12/Assumptions!$B$24))+0.35*IF(Data_Clean!D3598="Y",1,0)+0.25*(1-MIN(Data_Clean!T3598,3)/3))/IF(Data_Clean!E3598="",0.6,1)</f>
        <v>15</v>
      </c>
      <c r="P3598" s="16" t="n">
        <f aca="false">SUM(K3598:O3598)/(Assumptions!$D$5-IF(K3598="",Assumptions!$B$15,0))*100</f>
        <v>21.1020761621409</v>
      </c>
      <c r="Q3598" s="7" t="str">
        <f aca="false">IF(J3598&gt;=Assumptions!$B$26,"High",IF(J3598&gt;=Assumptions!$B$27,"Mid","Low"))</f>
        <v>Low</v>
      </c>
      <c r="R3598" s="7" t="str">
        <f aca="false">IF(P3598&gt;=Assumptions!$B$28,"High",IF(P3598&gt;=Assumptions!$B$29,"Mid","Low"))</f>
        <v>Low</v>
      </c>
      <c r="S3598" s="7" t="str">
        <f aca="false">INDEX(Assumptions!$B$33:$B$41,MATCH(Q3598&amp;"|"&amp;R3598,Assumptions!$A$33:$A$41,0))</f>
        <v>Dormant &amp; Low Value</v>
      </c>
      <c r="T3598" s="7" t="n">
        <f aca="false">IF(ISNUMBER(Data_Clean!V3598),J3598*Data_Clean!V3598,0)</f>
        <v>50.0418809</v>
      </c>
    </row>
    <row r="3599" customFormat="false" ht="15" hidden="false" customHeight="false" outlineLevel="0" collapsed="false">
      <c r="A3599" s="15" t="str">
        <f aca="false">Data_Clean!A3599</f>
        <v>CX103595</v>
      </c>
      <c r="B3599" s="14" t="n">
        <f aca="false">Data_Clean!G3599*Assumptions!$B$5</f>
        <v>18.627</v>
      </c>
      <c r="C3599" s="14" t="n">
        <f aca="false">IF(Data_Clean!H3599="",0,Data_Clean!H3599)*Assumptions!$B$6</f>
        <v>16.65144</v>
      </c>
      <c r="D3599" s="14" t="n">
        <f aca="false">Data_Clean!I3599*Assumptions!$B$7</f>
        <v>81.6</v>
      </c>
      <c r="E3599" s="14" t="n">
        <f aca="false">Data_Clean!J3599*Assumptions!$B$8</f>
        <v>0</v>
      </c>
      <c r="F3599" s="14" t="n">
        <f aca="false">Data_Clean!K3599*Assumptions!$B$9</f>
        <v>0</v>
      </c>
      <c r="G3599" s="14" t="n">
        <f aca="false">Data_Clean!L3599*Assumptions!$B$10</f>
        <v>0</v>
      </c>
      <c r="H3599" s="14" t="n">
        <f aca="false">IF(OR(Data_Clean!M3599="",Data_Clean!N3599=""),0,Data_Clean!M3599*Data_Clean!N3599/100)*Assumptions!$B$13*Assumptions!$B$11</f>
        <v>0</v>
      </c>
      <c r="I3599" s="14" t="n">
        <f aca="false">Data_Clean!O3599*4*Assumptions!$B$12</f>
        <v>0</v>
      </c>
      <c r="J3599" s="14" t="n">
        <f aca="false">SUM(B3599:I3599)</f>
        <v>116.87844</v>
      </c>
      <c r="K3599" s="16" t="n">
        <f aca="false">IF(Data_Clean!P3599="","",Assumptions!$B$15*0.5^(Data_Clean!P3599/Assumptions!$B$20))</f>
        <v>0.0108478824630364</v>
      </c>
      <c r="L3599" s="16" t="n">
        <f aca="false">Assumptions!$B$16*MIN(1,LN(1+Data_Clean!Q3599)/LN(1+Assumptions!$B$21))</f>
        <v>0</v>
      </c>
      <c r="M3599" s="16" t="n">
        <f aca="false">Assumptions!$B$17*(0.6*MIN(1,Data_Clean!R3599/Assumptions!$B$22)+0.4*IF(Data_Clean!S3599="",0,Data_Clean!S3599))</f>
        <v>0</v>
      </c>
      <c r="N3599" s="16" t="n">
        <f aca="false">Assumptions!$B$18*MIN(1,(Data_Clean!F3599-1)/Assumptions!$B$23)</f>
        <v>10</v>
      </c>
      <c r="O3599" s="16" t="n">
        <f aca="false">Assumptions!$B$19*(0.4*IF(Data_Clean!E3599="",0,MIN(1,Data_Clean!E3599/12/Assumptions!$B$24))+0.35*IF(Data_Clean!D3599="Y",1,0)+0.25*(1-MIN(Data_Clean!T3599,3)/3))/IF(Data_Clean!E3599="",0.6,1)</f>
        <v>10.9</v>
      </c>
      <c r="P3599" s="16" t="n">
        <f aca="false">SUM(K3599:O3599)/(Assumptions!$D$5-IF(K3599="",Assumptions!$B$15,0))*100</f>
        <v>20.910847882463</v>
      </c>
      <c r="Q3599" s="7" t="str">
        <f aca="false">IF(J3599&gt;=Assumptions!$B$26,"High",IF(J3599&gt;=Assumptions!$B$27,"Mid","Low"))</f>
        <v>Low</v>
      </c>
      <c r="R3599" s="7" t="str">
        <f aca="false">IF(P3599&gt;=Assumptions!$B$28,"High",IF(P3599&gt;=Assumptions!$B$29,"Mid","Low"))</f>
        <v>Low</v>
      </c>
      <c r="S3599" s="7" t="str">
        <f aca="false">INDEX(Assumptions!$B$33:$B$41,MATCH(Q3599&amp;"|"&amp;R3599,Assumptions!$A$33:$A$41,0))</f>
        <v>Dormant &amp; Low Value</v>
      </c>
      <c r="T3599" s="7" t="n">
        <f aca="false">IF(ISNUMBER(Data_Clean!V3599),J3599*Data_Clean!V3599,0)</f>
        <v>15.708462336</v>
      </c>
    </row>
    <row r="3600" customFormat="false" ht="15" hidden="false" customHeight="false" outlineLevel="0" collapsed="false">
      <c r="A3600" s="15" t="str">
        <f aca="false">Data_Clean!A3600</f>
        <v>CX103596</v>
      </c>
      <c r="B3600" s="14" t="n">
        <f aca="false">Data_Clean!G3600*Assumptions!$B$5</f>
        <v>64.09125</v>
      </c>
      <c r="C3600" s="14" t="n">
        <f aca="false">IF(Data_Clean!H3600="",0,Data_Clean!H3600)*Assumptions!$B$6</f>
        <v>193.704</v>
      </c>
      <c r="D3600" s="14" t="n">
        <f aca="false">Data_Clean!I3600*Assumptions!$B$7</f>
        <v>392</v>
      </c>
      <c r="E3600" s="14" t="n">
        <f aca="false">Data_Clean!J3600*Assumptions!$B$8</f>
        <v>0</v>
      </c>
      <c r="F3600" s="14" t="n">
        <f aca="false">Data_Clean!K3600*Assumptions!$B$9</f>
        <v>0</v>
      </c>
      <c r="G3600" s="14" t="n">
        <f aca="false">Data_Clean!L3600*Assumptions!$B$10</f>
        <v>0</v>
      </c>
      <c r="H3600" s="14" t="n">
        <f aca="false">IF(OR(Data_Clean!M3600="",Data_Clean!N3600=""),0,Data_Clean!M3600*Data_Clean!N3600/100)*Assumptions!$B$13*Assumptions!$B$11</f>
        <v>0</v>
      </c>
      <c r="I3600" s="14" t="n">
        <f aca="false">Data_Clean!O3600*4*Assumptions!$B$12</f>
        <v>0</v>
      </c>
      <c r="J3600" s="14" t="n">
        <f aca="false">SUM(B3600:I3600)</f>
        <v>649.79525</v>
      </c>
      <c r="K3600" s="16" t="n">
        <f aca="false">IF(Data_Clean!P3600="","",Assumptions!$B$15*0.5^(Data_Clean!P3600/Assumptions!$B$20))</f>
        <v>1.29554332496979</v>
      </c>
      <c r="L3600" s="16" t="n">
        <f aca="false">Assumptions!$B$16*MIN(1,LN(1+Data_Clean!Q3600)/LN(1+Assumptions!$B$21))</f>
        <v>0</v>
      </c>
      <c r="M3600" s="16" t="n">
        <f aca="false">Assumptions!$B$17*(0.6*MIN(1,Data_Clean!R3600/Assumptions!$B$22)+0.4*IF(Data_Clean!S3600="",0,Data_Clean!S3600))</f>
        <v>0</v>
      </c>
      <c r="N3600" s="16" t="n">
        <f aca="false">Assumptions!$B$18*MIN(1,(Data_Clean!F3600-1)/Assumptions!$B$23)</f>
        <v>15</v>
      </c>
      <c r="O3600" s="16" t="n">
        <f aca="false">Assumptions!$B$19*(0.4*IF(Data_Clean!E3600="",0,MIN(1,Data_Clean!E3600/12/Assumptions!$B$24))+0.35*IF(Data_Clean!D3600="Y",1,0)+0.25*(1-MIN(Data_Clean!T3600,3)/3))/IF(Data_Clean!E3600="",0.6,1)</f>
        <v>9.75</v>
      </c>
      <c r="P3600" s="16" t="n">
        <f aca="false">SUM(K3600:O3600)/(Assumptions!$D$5-IF(K3600="",Assumptions!$B$15,0))*100</f>
        <v>26.0455433249698</v>
      </c>
      <c r="Q3600" s="7" t="str">
        <f aca="false">IF(J3600&gt;=Assumptions!$B$26,"High",IF(J3600&gt;=Assumptions!$B$27,"Mid","Low"))</f>
        <v>Mid</v>
      </c>
      <c r="R3600" s="7" t="str">
        <f aca="false">IF(P3600&gt;=Assumptions!$B$28,"High",IF(P3600&gt;=Assumptions!$B$29,"Mid","Low"))</f>
        <v>Low</v>
      </c>
      <c r="S3600" s="7" t="str">
        <f aca="false">INDEX(Assumptions!$B$33:$B$41,MATCH(Q3600&amp;"|"&amp;R3600,Assumptions!$A$33:$A$41,0))</f>
        <v>Light Touch</v>
      </c>
      <c r="T3600" s="7" t="n">
        <f aca="false">IF(ISNUMBER(Data_Clean!V3600),J3600*Data_Clean!V3600,0)</f>
        <v>111.309926325</v>
      </c>
    </row>
    <row r="3601" customFormat="false" ht="15" hidden="false" customHeight="false" outlineLevel="0" collapsed="false">
      <c r="A3601" s="15" t="str">
        <f aca="false">Data_Clean!A3601</f>
        <v>CX103597</v>
      </c>
      <c r="B3601" s="14" t="n">
        <f aca="false">Data_Clean!G3601*Assumptions!$B$5</f>
        <v>170.2825</v>
      </c>
      <c r="C3601" s="14" t="n">
        <f aca="false">IF(Data_Clean!H3601="",0,Data_Clean!H3601)*Assumptions!$B$6</f>
        <v>117.08964</v>
      </c>
      <c r="D3601" s="14" t="n">
        <f aca="false">Data_Clean!I3601*Assumptions!$B$7</f>
        <v>0</v>
      </c>
      <c r="E3601" s="14" t="n">
        <f aca="false">Data_Clean!J3601*Assumptions!$B$8</f>
        <v>0</v>
      </c>
      <c r="F3601" s="14" t="n">
        <f aca="false">Data_Clean!K3601*Assumptions!$B$9</f>
        <v>0</v>
      </c>
      <c r="G3601" s="14" t="n">
        <f aca="false">Data_Clean!L3601*Assumptions!$B$10</f>
        <v>0</v>
      </c>
      <c r="H3601" s="14" t="n">
        <f aca="false">IF(OR(Data_Clean!M3601="",Data_Clean!N3601=""),0,Data_Clean!M3601*Data_Clean!N3601/100)*Assumptions!$B$13*Assumptions!$B$11</f>
        <v>0</v>
      </c>
      <c r="I3601" s="14" t="n">
        <f aca="false">Data_Clean!O3601*4*Assumptions!$B$12</f>
        <v>0</v>
      </c>
      <c r="J3601" s="14" t="n">
        <f aca="false">SUM(B3601:I3601)</f>
        <v>287.37214</v>
      </c>
      <c r="K3601" s="16" t="n">
        <f aca="false">IF(Data_Clean!P3601="","",Assumptions!$B$15*0.5^(Data_Clean!P3601/Assumptions!$B$20))</f>
        <v>23.267171427506</v>
      </c>
      <c r="L3601" s="16" t="n">
        <f aca="false">Assumptions!$B$16*MIN(1,LN(1+Data_Clean!Q3601)/LN(1+Assumptions!$B$21))</f>
        <v>14.7060656260474</v>
      </c>
      <c r="M3601" s="16" t="n">
        <f aca="false">Assumptions!$B$17*(0.6*MIN(1,Data_Clean!R3601/Assumptions!$B$22)+0.4*IF(Data_Clean!S3601="",0,Data_Clean!S3601))</f>
        <v>12.288</v>
      </c>
      <c r="N3601" s="16" t="n">
        <f aca="false">Assumptions!$B$18*MIN(1,(Data_Clean!F3601-1)/Assumptions!$B$23)</f>
        <v>5</v>
      </c>
      <c r="O3601" s="16" t="n">
        <f aca="false">Assumptions!$B$19*(0.4*IF(Data_Clean!E3601="",0,MIN(1,Data_Clean!E3601/12/Assumptions!$B$24))+0.35*IF(Data_Clean!D3601="Y",1,0)+0.25*(1-MIN(Data_Clean!T3601,3)/3))/IF(Data_Clean!E3601="",0.6,1)</f>
        <v>2.6</v>
      </c>
      <c r="P3601" s="16" t="n">
        <f aca="false">SUM(K3601:O3601)/(Assumptions!$D$5-IF(K3601="",Assumptions!$B$15,0))*100</f>
        <v>57.8612370535534</v>
      </c>
      <c r="Q3601" s="7" t="str">
        <f aca="false">IF(J3601&gt;=Assumptions!$B$26,"High",IF(J3601&gt;=Assumptions!$B$27,"Mid","Low"))</f>
        <v>Low</v>
      </c>
      <c r="R3601" s="7" t="str">
        <f aca="false">IF(P3601&gt;=Assumptions!$B$28,"High",IF(P3601&gt;=Assumptions!$B$29,"Mid","Low"))</f>
        <v>Mid</v>
      </c>
      <c r="S3601" s="7" t="str">
        <f aca="false">INDEX(Assumptions!$B$33:$B$41,MATCH(Q3601&amp;"|"&amp;R3601,Assumptions!$A$33:$A$41,0))</f>
        <v>Light Touch</v>
      </c>
      <c r="T3601" s="7" t="n">
        <f aca="false">IF(ISNUMBER(Data_Clean!V3601),J3601*Data_Clean!V3601,0)</f>
        <v>63.624191796</v>
      </c>
    </row>
    <row r="3602" customFormat="false" ht="15" hidden="false" customHeight="false" outlineLevel="0" collapsed="false">
      <c r="A3602" s="15" t="str">
        <f aca="false">Data_Clean!A3602</f>
        <v>CX103598</v>
      </c>
      <c r="B3602" s="14" t="n">
        <f aca="false">Data_Clean!G3602*Assumptions!$B$5</f>
        <v>49.01325</v>
      </c>
      <c r="C3602" s="14" t="n">
        <f aca="false">IF(Data_Clean!H3602="",0,Data_Clean!H3602)*Assumptions!$B$6</f>
        <v>0</v>
      </c>
      <c r="D3602" s="14" t="n">
        <f aca="false">Data_Clean!I3602*Assumptions!$B$7</f>
        <v>0</v>
      </c>
      <c r="E3602" s="14" t="n">
        <f aca="false">Data_Clean!J3602*Assumptions!$B$8</f>
        <v>0</v>
      </c>
      <c r="F3602" s="14" t="n">
        <f aca="false">Data_Clean!K3602*Assumptions!$B$9</f>
        <v>0</v>
      </c>
      <c r="G3602" s="14" t="n">
        <f aca="false">Data_Clean!L3602*Assumptions!$B$10</f>
        <v>0</v>
      </c>
      <c r="H3602" s="14" t="n">
        <f aca="false">IF(OR(Data_Clean!M3602="",Data_Clean!N3602=""),0,Data_Clean!M3602*Data_Clean!N3602/100)*Assumptions!$B$13*Assumptions!$B$11</f>
        <v>24.288</v>
      </c>
      <c r="I3602" s="14" t="n">
        <f aca="false">Data_Clean!O3602*4*Assumptions!$B$12</f>
        <v>6.9528</v>
      </c>
      <c r="J3602" s="14" t="n">
        <f aca="false">SUM(B3602:I3602)</f>
        <v>80.25405</v>
      </c>
      <c r="K3602" s="16" t="n">
        <f aca="false">IF(Data_Clean!P3602="","",Assumptions!$B$15*0.5^(Data_Clean!P3602/Assumptions!$B$20))</f>
        <v>24.9371368842836</v>
      </c>
      <c r="L3602" s="16" t="n">
        <f aca="false">Assumptions!$B$16*MIN(1,LN(1+Data_Clean!Q3602)/LN(1+Assumptions!$B$21))</f>
        <v>11.2934465146257</v>
      </c>
      <c r="M3602" s="16" t="n">
        <f aca="false">Assumptions!$B$17*(0.6*MIN(1,Data_Clean!R3602/Assumptions!$B$22)+0.4*IF(Data_Clean!S3602="",0,Data_Clean!S3602))</f>
        <v>3.882</v>
      </c>
      <c r="N3602" s="16" t="n">
        <f aca="false">Assumptions!$B$18*MIN(1,(Data_Clean!F3602-1)/Assumptions!$B$23)</f>
        <v>5</v>
      </c>
      <c r="O3602" s="16" t="n">
        <f aca="false">Assumptions!$B$19*(0.4*IF(Data_Clean!E3602="",0,MIN(1,Data_Clean!E3602/12/Assumptions!$B$24))+0.35*IF(Data_Clean!D3602="Y",1,0)+0.25*(1-MIN(Data_Clean!T3602,3)/3))/IF(Data_Clean!E3602="",0.6,1)</f>
        <v>7.1</v>
      </c>
      <c r="P3602" s="16" t="n">
        <f aca="false">SUM(K3602:O3602)/(Assumptions!$D$5-IF(K3602="",Assumptions!$B$15,0))*100</f>
        <v>52.2125833989093</v>
      </c>
      <c r="Q3602" s="7" t="str">
        <f aca="false">IF(J3602&gt;=Assumptions!$B$26,"High",IF(J3602&gt;=Assumptions!$B$27,"Mid","Low"))</f>
        <v>Low</v>
      </c>
      <c r="R3602" s="7" t="str">
        <f aca="false">IF(P3602&gt;=Assumptions!$B$28,"High",IF(P3602&gt;=Assumptions!$B$29,"Mid","Low"))</f>
        <v>Mid</v>
      </c>
      <c r="S3602" s="7" t="str">
        <f aca="false">INDEX(Assumptions!$B$33:$B$41,MATCH(Q3602&amp;"|"&amp;R3602,Assumptions!$A$33:$A$41,0))</f>
        <v>Light Touch</v>
      </c>
      <c r="T3602" s="7" t="n">
        <f aca="false">IF(ISNUMBER(Data_Clean!V3602),J3602*Data_Clean!V3602,0)</f>
        <v>7.407448815</v>
      </c>
    </row>
    <row r="3603" customFormat="false" ht="15" hidden="false" customHeight="false" outlineLevel="0" collapsed="false">
      <c r="A3603" s="15" t="str">
        <f aca="false">Data_Clean!A3603</f>
        <v>CX103599</v>
      </c>
      <c r="B3603" s="14" t="n">
        <f aca="false">Data_Clean!G3603*Assumptions!$B$5</f>
        <v>86.2305</v>
      </c>
      <c r="C3603" s="14" t="n">
        <f aca="false">IF(Data_Clean!H3603="",0,Data_Clean!H3603)*Assumptions!$B$6</f>
        <v>0</v>
      </c>
      <c r="D3603" s="14" t="n">
        <f aca="false">Data_Clean!I3603*Assumptions!$B$7</f>
        <v>0</v>
      </c>
      <c r="E3603" s="14" t="n">
        <f aca="false">Data_Clean!J3603*Assumptions!$B$8</f>
        <v>0</v>
      </c>
      <c r="F3603" s="14" t="n">
        <f aca="false">Data_Clean!K3603*Assumptions!$B$9</f>
        <v>0</v>
      </c>
      <c r="G3603" s="14" t="n">
        <f aca="false">Data_Clean!L3603*Assumptions!$B$10</f>
        <v>0</v>
      </c>
      <c r="H3603" s="14" t="n">
        <f aca="false">IF(OR(Data_Clean!M3603="",Data_Clean!N3603=""),0,Data_Clean!M3603*Data_Clean!N3603/100)*Assumptions!$B$13*Assumptions!$B$11</f>
        <v>292.32</v>
      </c>
      <c r="I3603" s="14" t="n">
        <f aca="false">Data_Clean!O3603*4*Assumptions!$B$12</f>
        <v>27.06576</v>
      </c>
      <c r="J3603" s="14" t="n">
        <f aca="false">SUM(B3603:I3603)</f>
        <v>405.61626</v>
      </c>
      <c r="K3603" s="16" t="n">
        <f aca="false">IF(Data_Clean!P3603="","",Assumptions!$B$15*0.5^(Data_Clean!P3603/Assumptions!$B$20))</f>
        <v>18.0453755412318</v>
      </c>
      <c r="L3603" s="16" t="n">
        <f aca="false">Assumptions!$B$16*MIN(1,LN(1+Data_Clean!Q3603)/LN(1+Assumptions!$B$21))</f>
        <v>11.2934465146257</v>
      </c>
      <c r="M3603" s="16" t="n">
        <f aca="false">Assumptions!$B$17*(0.6*MIN(1,Data_Clean!R3603/Assumptions!$B$22)+0.4*IF(Data_Clean!S3603="",0,Data_Clean!S3603))</f>
        <v>4.902</v>
      </c>
      <c r="N3603" s="16" t="n">
        <f aca="false">Assumptions!$B$18*MIN(1,(Data_Clean!F3603-1)/Assumptions!$B$23)</f>
        <v>5</v>
      </c>
      <c r="O3603" s="16" t="n">
        <f aca="false">Assumptions!$B$19*(0.4*IF(Data_Clean!E3603="",0,MIN(1,Data_Clean!E3603/12/Assumptions!$B$24))+0.35*IF(Data_Clean!D3603="Y",1,0)+0.25*(1-MIN(Data_Clean!T3603,3)/3))/IF(Data_Clean!E3603="",0.6,1)</f>
        <v>6.65</v>
      </c>
      <c r="P3603" s="16" t="n">
        <f aca="false">SUM(K3603:O3603)/(Assumptions!$D$5-IF(K3603="",Assumptions!$B$15,0))*100</f>
        <v>45.8908220558574</v>
      </c>
      <c r="Q3603" s="7" t="str">
        <f aca="false">IF(J3603&gt;=Assumptions!$B$26,"High",IF(J3603&gt;=Assumptions!$B$27,"Mid","Low"))</f>
        <v>Mid</v>
      </c>
      <c r="R3603" s="7" t="str">
        <f aca="false">IF(P3603&gt;=Assumptions!$B$28,"High",IF(P3603&gt;=Assumptions!$B$29,"Mid","Low"))</f>
        <v>Low</v>
      </c>
      <c r="S3603" s="7" t="str">
        <f aca="false">INDEX(Assumptions!$B$33:$B$41,MATCH(Q3603&amp;"|"&amp;R3603,Assumptions!$A$33:$A$41,0))</f>
        <v>Light Touch</v>
      </c>
      <c r="T3603" s="7" t="n">
        <f aca="false">IF(ISNUMBER(Data_Clean!V3603),J3603*Data_Clean!V3603,0)</f>
        <v>76.215295254</v>
      </c>
    </row>
    <row r="3604" customFormat="false" ht="15" hidden="false" customHeight="false" outlineLevel="0" collapsed="false">
      <c r="A3604" s="15" t="str">
        <f aca="false">Data_Clean!A3604</f>
        <v>CX103600</v>
      </c>
      <c r="B3604" s="14" t="n">
        <f aca="false">Data_Clean!G3604*Assumptions!$B$5</f>
        <v>430.73</v>
      </c>
      <c r="C3604" s="14" t="n">
        <f aca="false">IF(Data_Clean!H3604="",0,Data_Clean!H3604)*Assumptions!$B$6</f>
        <v>91.56396</v>
      </c>
      <c r="D3604" s="14" t="n">
        <f aca="false">Data_Clean!I3604*Assumptions!$B$7</f>
        <v>0</v>
      </c>
      <c r="E3604" s="14" t="n">
        <f aca="false">Data_Clean!J3604*Assumptions!$B$8</f>
        <v>0</v>
      </c>
      <c r="F3604" s="14" t="n">
        <f aca="false">Data_Clean!K3604*Assumptions!$B$9</f>
        <v>0</v>
      </c>
      <c r="G3604" s="14" t="n">
        <f aca="false">Data_Clean!L3604*Assumptions!$B$10</f>
        <v>0</v>
      </c>
      <c r="H3604" s="14" t="n">
        <f aca="false">IF(OR(Data_Clean!M3604="",Data_Clean!N3604=""),0,Data_Clean!M3604*Data_Clean!N3604/100)*Assumptions!$B$13*Assumptions!$B$11</f>
        <v>0</v>
      </c>
      <c r="I3604" s="14" t="n">
        <f aca="false">Data_Clean!O3604*4*Assumptions!$B$12</f>
        <v>0</v>
      </c>
      <c r="J3604" s="14" t="n">
        <f aca="false">SUM(B3604:I3604)</f>
        <v>522.29396</v>
      </c>
      <c r="K3604" s="16" t="n">
        <f aca="false">IF(Data_Clean!P3604="","",Assumptions!$B$15*0.5^(Data_Clean!P3604/Assumptions!$B$20))</f>
        <v>21.2132034355964</v>
      </c>
      <c r="L3604" s="16" t="n">
        <f aca="false">Assumptions!$B$16*MIN(1,LN(1+Data_Clean!Q3604)/LN(1+Assumptions!$B$21))</f>
        <v>17.278213829399</v>
      </c>
      <c r="M3604" s="16" t="n">
        <f aca="false">Assumptions!$B$17*(0.6*MIN(1,Data_Clean!R3604/Assumptions!$B$22)+0.4*IF(Data_Clean!S3604="",0,Data_Clean!S3604))</f>
        <v>11.874</v>
      </c>
      <c r="N3604" s="16" t="n">
        <f aca="false">Assumptions!$B$18*MIN(1,(Data_Clean!F3604-1)/Assumptions!$B$23)</f>
        <v>5</v>
      </c>
      <c r="O3604" s="16" t="n">
        <f aca="false">Assumptions!$B$19*(0.4*IF(Data_Clean!E3604="",0,MIN(1,Data_Clean!E3604/12/Assumptions!$B$24))+0.35*IF(Data_Clean!D3604="Y",1,0)+0.25*(1-MIN(Data_Clean!T3604,3)/3))/IF(Data_Clean!E3604="",0.6,1)</f>
        <v>15</v>
      </c>
      <c r="P3604" s="16" t="n">
        <f aca="false">SUM(K3604:O3604)/(Assumptions!$D$5-IF(K3604="",Assumptions!$B$15,0))*100</f>
        <v>70.3654172649954</v>
      </c>
      <c r="Q3604" s="7" t="str">
        <f aca="false">IF(J3604&gt;=Assumptions!$B$26,"High",IF(J3604&gt;=Assumptions!$B$27,"Mid","Low"))</f>
        <v>Mid</v>
      </c>
      <c r="R3604" s="7" t="str">
        <f aca="false">IF(P3604&gt;=Assumptions!$B$28,"High",IF(P3604&gt;=Assumptions!$B$29,"Mid","Low"))</f>
        <v>High</v>
      </c>
      <c r="S3604" s="7" t="str">
        <f aca="false">INDEX(Assumptions!$B$33:$B$41,MATCH(Q3604&amp;"|"&amp;R3604,Assumptions!$A$33:$A$41,0))</f>
        <v>Engaged Builders</v>
      </c>
      <c r="T3604" s="7" t="n">
        <f aca="false">IF(ISNUMBER(Data_Clean!V3604),J3604*Data_Clean!V3604,0)</f>
        <v>9.557979468</v>
      </c>
    </row>
    <row r="3605" customFormat="false" ht="15" hidden="false" customHeight="false" outlineLevel="0" collapsed="false">
      <c r="A3605" s="15" t="str">
        <f aca="false">Data_Clean!A3605</f>
        <v>CX103601</v>
      </c>
      <c r="B3605" s="14" t="n">
        <f aca="false">Data_Clean!G3605*Assumptions!$B$5</f>
        <v>309.454</v>
      </c>
      <c r="C3605" s="14" t="n">
        <f aca="false">IF(Data_Clean!H3605="",0,Data_Clean!H3605)*Assumptions!$B$6</f>
        <v>1442.42328</v>
      </c>
      <c r="D3605" s="14" t="n">
        <f aca="false">Data_Clean!I3605*Assumptions!$B$7</f>
        <v>0</v>
      </c>
      <c r="E3605" s="14" t="n">
        <f aca="false">Data_Clean!J3605*Assumptions!$B$8</f>
        <v>0</v>
      </c>
      <c r="F3605" s="14" t="n">
        <f aca="false">Data_Clean!K3605*Assumptions!$B$9</f>
        <v>0</v>
      </c>
      <c r="G3605" s="14" t="n">
        <f aca="false">Data_Clean!L3605*Assumptions!$B$10</f>
        <v>0</v>
      </c>
      <c r="H3605" s="14" t="n">
        <f aca="false">IF(OR(Data_Clean!M3605="",Data_Clean!N3605=""),0,Data_Clean!M3605*Data_Clean!N3605/100)*Assumptions!$B$13*Assumptions!$B$11</f>
        <v>52.08</v>
      </c>
      <c r="I3605" s="14" t="n">
        <f aca="false">Data_Clean!O3605*4*Assumptions!$B$12</f>
        <v>18.22992</v>
      </c>
      <c r="J3605" s="14" t="n">
        <f aca="false">SUM(B3605:I3605)</f>
        <v>1822.1872</v>
      </c>
      <c r="K3605" s="16" t="n">
        <f aca="false">IF(Data_Clean!P3605="","",Assumptions!$B$15*0.5^(Data_Clean!P3605/Assumptions!$B$20))</f>
        <v>28.6452481173125</v>
      </c>
      <c r="L3605" s="16" t="n">
        <f aca="false">Assumptions!$B$16*MIN(1,LN(1+Data_Clean!Q3605)/LN(1+Assumptions!$B$21))</f>
        <v>12.8906482631789</v>
      </c>
      <c r="M3605" s="16" t="n">
        <f aca="false">Assumptions!$B$17*(0.6*MIN(1,Data_Clean!R3605/Assumptions!$B$22)+0.4*IF(Data_Clean!S3605="",0,Data_Clean!S3605))</f>
        <v>10.476</v>
      </c>
      <c r="N3605" s="16" t="n">
        <f aca="false">Assumptions!$B$18*MIN(1,(Data_Clean!F3605-1)/Assumptions!$B$23)</f>
        <v>15</v>
      </c>
      <c r="O3605" s="16" t="n">
        <f aca="false">Assumptions!$B$19*(0.4*IF(Data_Clean!E3605="",0,MIN(1,Data_Clean!E3605/12/Assumptions!$B$24))+0.35*IF(Data_Clean!D3605="Y",1,0)+0.25*(1-MIN(Data_Clean!T3605,3)/3))/IF(Data_Clean!E3605="",0.6,1)</f>
        <v>5.45</v>
      </c>
      <c r="P3605" s="16" t="n">
        <f aca="false">SUM(K3605:O3605)/(Assumptions!$D$5-IF(K3605="",Assumptions!$B$15,0))*100</f>
        <v>72.4618963804914</v>
      </c>
      <c r="Q3605" s="7" t="str">
        <f aca="false">IF(J3605&gt;=Assumptions!$B$26,"High",IF(J3605&gt;=Assumptions!$B$27,"Mid","Low"))</f>
        <v>High</v>
      </c>
      <c r="R3605" s="7" t="str">
        <f aca="false">IF(P3605&gt;=Assumptions!$B$28,"High",IF(P3605&gt;=Assumptions!$B$29,"Mid","Low"))</f>
        <v>High</v>
      </c>
      <c r="S3605" s="7" t="str">
        <f aca="false">INDEX(Assumptions!$B$33:$B$41,MATCH(Q3605&amp;"|"&amp;R3605,Assumptions!$A$33:$A$41,0))</f>
        <v>Premier Advocates</v>
      </c>
      <c r="T3605" s="7" t="n">
        <f aca="false">IF(ISNUMBER(Data_Clean!V3605),J3605*Data_Clean!V3605,0)</f>
        <v>157.43697408</v>
      </c>
    </row>
    <row r="3606" customFormat="false" ht="15" hidden="false" customHeight="false" outlineLevel="0" collapsed="false">
      <c r="A3606" s="15" t="str">
        <f aca="false">Data_Clean!A3606</f>
        <v>CX103602</v>
      </c>
      <c r="B3606" s="14" t="n">
        <f aca="false">Data_Clean!G3606*Assumptions!$B$5</f>
        <v>83.59925</v>
      </c>
      <c r="C3606" s="14" t="n">
        <f aca="false">IF(Data_Clean!H3606="",0,Data_Clean!H3606)*Assumptions!$B$6</f>
        <v>1368.954</v>
      </c>
      <c r="D3606" s="14" t="n">
        <f aca="false">Data_Clean!I3606*Assumptions!$B$7</f>
        <v>980</v>
      </c>
      <c r="E3606" s="14" t="n">
        <f aca="false">Data_Clean!J3606*Assumptions!$B$8</f>
        <v>0</v>
      </c>
      <c r="F3606" s="14" t="n">
        <f aca="false">Data_Clean!K3606*Assumptions!$B$9</f>
        <v>2378.2</v>
      </c>
      <c r="G3606" s="14" t="n">
        <f aca="false">Data_Clean!L3606*Assumptions!$B$10</f>
        <v>0</v>
      </c>
      <c r="H3606" s="14" t="n">
        <f aca="false">IF(OR(Data_Clean!M3606="",Data_Clean!N3606=""),0,Data_Clean!M3606*Data_Clean!N3606/100)*Assumptions!$B$13*Assumptions!$B$11</f>
        <v>292.5</v>
      </c>
      <c r="I3606" s="14" t="n">
        <f aca="false">Data_Clean!O3606*4*Assumptions!$B$12</f>
        <v>124.17696</v>
      </c>
      <c r="J3606" s="14" t="n">
        <f aca="false">SUM(B3606:I3606)</f>
        <v>5227.43021</v>
      </c>
      <c r="K3606" s="16" t="n">
        <f aca="false">IF(Data_Clean!P3606="","",Assumptions!$B$15*0.5^(Data_Clean!P3606/Assumptions!$B$20))</f>
        <v>26.7269615442102</v>
      </c>
      <c r="L3606" s="16" t="n">
        <f aca="false">Assumptions!$B$16*MIN(1,LN(1+Data_Clean!Q3606)/LN(1+Assumptions!$B$21))</f>
        <v>13.8963721559302</v>
      </c>
      <c r="M3606" s="16" t="n">
        <f aca="false">Assumptions!$B$17*(0.6*MIN(1,Data_Clean!R3606/Assumptions!$B$22)+0.4*IF(Data_Clean!S3606="",0,Data_Clean!S3606))</f>
        <v>4.242</v>
      </c>
      <c r="N3606" s="16" t="n">
        <f aca="false">Assumptions!$B$18*MIN(1,(Data_Clean!F3606-1)/Assumptions!$B$23)</f>
        <v>20</v>
      </c>
      <c r="O3606" s="16" t="n">
        <f aca="false">Assumptions!$B$19*(0.4*IF(Data_Clean!E3606="",0,MIN(1,Data_Clean!E3606/12/Assumptions!$B$24))+0.35*IF(Data_Clean!D3606="Y",1,0)+0.25*(1-MIN(Data_Clean!T3606,3)/3))/IF(Data_Clean!E3606="",0.6,1)</f>
        <v>2.8</v>
      </c>
      <c r="P3606" s="16" t="n">
        <f aca="false">SUM(K3606:O3606)/(Assumptions!$D$5-IF(K3606="",Assumptions!$B$15,0))*100</f>
        <v>67.6653337001404</v>
      </c>
      <c r="Q3606" s="7" t="str">
        <f aca="false">IF(J3606&gt;=Assumptions!$B$26,"High",IF(J3606&gt;=Assumptions!$B$27,"Mid","Low"))</f>
        <v>High</v>
      </c>
      <c r="R3606" s="7" t="str">
        <f aca="false">IF(P3606&gt;=Assumptions!$B$28,"High",IF(P3606&gt;=Assumptions!$B$29,"Mid","Low"))</f>
        <v>Mid</v>
      </c>
      <c r="S3606" s="7" t="str">
        <f aca="false">INDEX(Assumptions!$B$33:$B$41,MATCH(Q3606&amp;"|"&amp;R3606,Assumptions!$A$33:$A$41,0))</f>
        <v>Established Core</v>
      </c>
      <c r="T3606" s="7" t="n">
        <f aca="false">IF(ISNUMBER(Data_Clean!V3606),J3606*Data_Clean!V3606,0)</f>
        <v>542.084512777</v>
      </c>
    </row>
    <row r="3607" customFormat="false" ht="15" hidden="false" customHeight="false" outlineLevel="0" collapsed="false">
      <c r="A3607" s="15" t="str">
        <f aca="false">Data_Clean!A3607</f>
        <v>CX103603</v>
      </c>
      <c r="B3607" s="14" t="n">
        <f aca="false">Data_Clean!G3607*Assumptions!$B$5</f>
        <v>82.63525</v>
      </c>
      <c r="C3607" s="14" t="n">
        <f aca="false">IF(Data_Clean!H3607="",0,Data_Clean!H3607)*Assumptions!$B$6</f>
        <v>252.5856</v>
      </c>
      <c r="D3607" s="14" t="n">
        <f aca="false">Data_Clean!I3607*Assumptions!$B$7</f>
        <v>0</v>
      </c>
      <c r="E3607" s="14" t="n">
        <f aca="false">Data_Clean!J3607*Assumptions!$B$8</f>
        <v>0</v>
      </c>
      <c r="F3607" s="14" t="n">
        <f aca="false">Data_Clean!K3607*Assumptions!$B$9</f>
        <v>0</v>
      </c>
      <c r="G3607" s="14" t="n">
        <f aca="false">Data_Clean!L3607*Assumptions!$B$10</f>
        <v>0</v>
      </c>
      <c r="H3607" s="14" t="n">
        <f aca="false">IF(OR(Data_Clean!M3607="",Data_Clean!N3607=""),0,Data_Clean!M3607*Data_Clean!N3607/100)*Assumptions!$B$13*Assumptions!$B$11</f>
        <v>271.806</v>
      </c>
      <c r="I3607" s="14" t="n">
        <f aca="false">Data_Clean!O3607*4*Assumptions!$B$12</f>
        <v>0</v>
      </c>
      <c r="J3607" s="14" t="n">
        <f aca="false">SUM(B3607:I3607)</f>
        <v>607.02685</v>
      </c>
      <c r="K3607" s="16" t="n">
        <f aca="false">IF(Data_Clean!P3607="","",Assumptions!$B$15*0.5^(Data_Clean!P3607/Assumptions!$B$20))</f>
        <v>0.0424004659406361</v>
      </c>
      <c r="L3607" s="16" t="n">
        <f aca="false">Assumptions!$B$16*MIN(1,LN(1+Data_Clean!Q3607)/LN(1+Assumptions!$B$21))</f>
        <v>0</v>
      </c>
      <c r="M3607" s="16" t="n">
        <f aca="false">Assumptions!$B$17*(0.6*MIN(1,Data_Clean!R3607/Assumptions!$B$22)+0.4*IF(Data_Clean!S3607="",0,Data_Clean!S3607))</f>
        <v>0</v>
      </c>
      <c r="N3607" s="16" t="n">
        <f aca="false">Assumptions!$B$18*MIN(1,(Data_Clean!F3607-1)/Assumptions!$B$23)</f>
        <v>10</v>
      </c>
      <c r="O3607" s="16" t="n">
        <f aca="false">Assumptions!$B$19*(0.4*IF(Data_Clean!E3607="",0,MIN(1,Data_Clean!E3607/12/Assumptions!$B$24))+0.35*IF(Data_Clean!D3607="Y",1,0)+0.25*(1-MIN(Data_Clean!T3607,3)/3))/IF(Data_Clean!E3607="",0.6,1)</f>
        <v>5.3</v>
      </c>
      <c r="P3607" s="16" t="n">
        <f aca="false">SUM(K3607:O3607)/(Assumptions!$D$5-IF(K3607="",Assumptions!$B$15,0))*100</f>
        <v>15.3424004659406</v>
      </c>
      <c r="Q3607" s="7" t="str">
        <f aca="false">IF(J3607&gt;=Assumptions!$B$26,"High",IF(J3607&gt;=Assumptions!$B$27,"Mid","Low"))</f>
        <v>Mid</v>
      </c>
      <c r="R3607" s="7" t="str">
        <f aca="false">IF(P3607&gt;=Assumptions!$B$28,"High",IF(P3607&gt;=Assumptions!$B$29,"Mid","Low"))</f>
        <v>Low</v>
      </c>
      <c r="S3607" s="7" t="str">
        <f aca="false">INDEX(Assumptions!$B$33:$B$41,MATCH(Q3607&amp;"|"&amp;R3607,Assumptions!$A$33:$A$41,0))</f>
        <v>Light Touch</v>
      </c>
      <c r="T3607" s="7" t="n">
        <f aca="false">IF(ISNUMBER(Data_Clean!V3607),J3607*Data_Clean!V3607,0)</f>
        <v>186.23583758</v>
      </c>
    </row>
    <row r="3608" customFormat="false" ht="15" hidden="false" customHeight="false" outlineLevel="0" collapsed="false">
      <c r="A3608" s="15" t="str">
        <f aca="false">Data_Clean!A3608</f>
        <v>CX103604</v>
      </c>
      <c r="B3608" s="14" t="n">
        <f aca="false">Data_Clean!G3608*Assumptions!$B$5</f>
        <v>199.19875</v>
      </c>
      <c r="C3608" s="14" t="n">
        <f aca="false">IF(Data_Clean!H3608="",0,Data_Clean!H3608)*Assumptions!$B$6</f>
        <v>245.93724</v>
      </c>
      <c r="D3608" s="14" t="n">
        <f aca="false">Data_Clean!I3608*Assumptions!$B$7</f>
        <v>0</v>
      </c>
      <c r="E3608" s="14" t="n">
        <f aca="false">Data_Clean!J3608*Assumptions!$B$8</f>
        <v>0</v>
      </c>
      <c r="F3608" s="14" t="n">
        <f aca="false">Data_Clean!K3608*Assumptions!$B$9</f>
        <v>0</v>
      </c>
      <c r="G3608" s="14" t="n">
        <f aca="false">Data_Clean!L3608*Assumptions!$B$10</f>
        <v>0</v>
      </c>
      <c r="H3608" s="14" t="n">
        <f aca="false">IF(OR(Data_Clean!M3608="",Data_Clean!N3608=""),0,Data_Clean!M3608*Data_Clean!N3608/100)*Assumptions!$B$13*Assumptions!$B$11</f>
        <v>211.77</v>
      </c>
      <c r="I3608" s="14" t="n">
        <f aca="false">Data_Clean!O3608*4*Assumptions!$B$12</f>
        <v>9.19104</v>
      </c>
      <c r="J3608" s="14" t="n">
        <f aca="false">SUM(B3608:I3608)</f>
        <v>666.09703</v>
      </c>
      <c r="K3608" s="16" t="n">
        <f aca="false">IF(Data_Clean!P3608="","",Assumptions!$B$15*0.5^(Data_Clean!P3608/Assumptions!$B$20))</f>
        <v>26.1165168988837</v>
      </c>
      <c r="L3608" s="16" t="n">
        <f aca="false">Assumptions!$B$16*MIN(1,LN(1+Data_Clean!Q3608)/LN(1+Assumptions!$B$21))</f>
        <v>16.3144030926037</v>
      </c>
      <c r="M3608" s="16" t="n">
        <f aca="false">Assumptions!$B$17*(0.6*MIN(1,Data_Clean!R3608/Assumptions!$B$22)+0.4*IF(Data_Clean!S3608="",0,Data_Clean!S3608))</f>
        <v>8.232</v>
      </c>
      <c r="N3608" s="16" t="n">
        <f aca="false">Assumptions!$B$18*MIN(1,(Data_Clean!F3608-1)/Assumptions!$B$23)</f>
        <v>10</v>
      </c>
      <c r="O3608" s="16" t="n">
        <f aca="false">Assumptions!$B$19*(0.4*IF(Data_Clean!E3608="",0,MIN(1,Data_Clean!E3608/12/Assumptions!$B$24))+0.35*IF(Data_Clean!D3608="Y",1,0)+0.25*(1-MIN(Data_Clean!T3608,3)/3))/IF(Data_Clean!E3608="",0.6,1)</f>
        <v>10.65</v>
      </c>
      <c r="P3608" s="16" t="n">
        <f aca="false">SUM(K3608:O3608)/(Assumptions!$D$5-IF(K3608="",Assumptions!$B$15,0))*100</f>
        <v>71.3129199914874</v>
      </c>
      <c r="Q3608" s="7" t="str">
        <f aca="false">IF(J3608&gt;=Assumptions!$B$26,"High",IF(J3608&gt;=Assumptions!$B$27,"Mid","Low"))</f>
        <v>Mid</v>
      </c>
      <c r="R3608" s="7" t="str">
        <f aca="false">IF(P3608&gt;=Assumptions!$B$28,"High",IF(P3608&gt;=Assumptions!$B$29,"Mid","Low"))</f>
        <v>High</v>
      </c>
      <c r="S3608" s="7" t="str">
        <f aca="false">INDEX(Assumptions!$B$33:$B$41,MATCH(Q3608&amp;"|"&amp;R3608,Assumptions!$A$33:$A$41,0))</f>
        <v>Engaged Builders</v>
      </c>
      <c r="T3608" s="7" t="n">
        <f aca="false">IF(ISNUMBER(Data_Clean!V3608),J3608*Data_Clean!V3608,0)</f>
        <v>22.380860208</v>
      </c>
    </row>
    <row r="3609" customFormat="false" ht="15" hidden="false" customHeight="false" outlineLevel="0" collapsed="false">
      <c r="A3609" s="15" t="str">
        <f aca="false">Data_Clean!A3609</f>
        <v>CX103605</v>
      </c>
      <c r="B3609" s="14" t="n">
        <f aca="false">Data_Clean!G3609*Assumptions!$B$5</f>
        <v>14.0675</v>
      </c>
      <c r="C3609" s="14" t="n">
        <f aca="false">IF(Data_Clean!H3609="",0,Data_Clean!H3609)*Assumptions!$B$6</f>
        <v>86.6514</v>
      </c>
      <c r="D3609" s="14" t="n">
        <f aca="false">Data_Clean!I3609*Assumptions!$B$7</f>
        <v>0</v>
      </c>
      <c r="E3609" s="14" t="n">
        <f aca="false">Data_Clean!J3609*Assumptions!$B$8</f>
        <v>0</v>
      </c>
      <c r="F3609" s="14" t="n">
        <f aca="false">Data_Clean!K3609*Assumptions!$B$9</f>
        <v>0</v>
      </c>
      <c r="G3609" s="14" t="n">
        <f aca="false">Data_Clean!L3609*Assumptions!$B$10</f>
        <v>0</v>
      </c>
      <c r="H3609" s="14" t="n">
        <f aca="false">IF(OR(Data_Clean!M3609="",Data_Clean!N3609=""),0,Data_Clean!M3609*Data_Clean!N3609/100)*Assumptions!$B$13*Assumptions!$B$11</f>
        <v>0</v>
      </c>
      <c r="I3609" s="14" t="n">
        <f aca="false">Data_Clean!O3609*4*Assumptions!$B$12</f>
        <v>0</v>
      </c>
      <c r="J3609" s="14" t="n">
        <f aca="false">SUM(B3609:I3609)</f>
        <v>100.7189</v>
      </c>
      <c r="K3609" s="16" t="n">
        <f aca="false">IF(Data_Clean!P3609="","",Assumptions!$B$15*0.5^(Data_Clean!P3609/Assumptions!$B$20))</f>
        <v>15</v>
      </c>
      <c r="L3609" s="16" t="n">
        <f aca="false">Assumptions!$B$16*MIN(1,LN(1+Data_Clean!Q3609)/LN(1+Assumptions!$B$21))</f>
        <v>9.60252567789128</v>
      </c>
      <c r="M3609" s="16" t="n">
        <f aca="false">Assumptions!$B$17*(0.6*MIN(1,Data_Clean!R3609/Assumptions!$B$22)+0.4*IF(Data_Clean!S3609="",0,Data_Clean!S3609))</f>
        <v>6.366</v>
      </c>
      <c r="N3609" s="16" t="n">
        <f aca="false">Assumptions!$B$18*MIN(1,(Data_Clean!F3609-1)/Assumptions!$B$23)</f>
        <v>5</v>
      </c>
      <c r="O3609" s="16" t="n">
        <f aca="false">Assumptions!$B$19*(0.4*IF(Data_Clean!E3609="",0,MIN(1,Data_Clean!E3609/12/Assumptions!$B$24))+0.35*IF(Data_Clean!D3609="Y",1,0)+0.25*(1-MIN(Data_Clean!T3609,3)/3))/IF(Data_Clean!E3609="",0.6,1)</f>
        <v>5.95</v>
      </c>
      <c r="P3609" s="16" t="n">
        <f aca="false">SUM(K3609:O3609)/(Assumptions!$D$5-IF(K3609="",Assumptions!$B$15,0))*100</f>
        <v>41.9185256778913</v>
      </c>
      <c r="Q3609" s="7" t="str">
        <f aca="false">IF(J3609&gt;=Assumptions!$B$26,"High",IF(J3609&gt;=Assumptions!$B$27,"Mid","Low"))</f>
        <v>Low</v>
      </c>
      <c r="R3609" s="7" t="str">
        <f aca="false">IF(P3609&gt;=Assumptions!$B$28,"High",IF(P3609&gt;=Assumptions!$B$29,"Mid","Low"))</f>
        <v>Low</v>
      </c>
      <c r="S3609" s="7" t="str">
        <f aca="false">INDEX(Assumptions!$B$33:$B$41,MATCH(Q3609&amp;"|"&amp;R3609,Assumptions!$A$33:$A$41,0))</f>
        <v>Dormant &amp; Low Value</v>
      </c>
      <c r="T3609" s="7" t="n">
        <f aca="false">IF(ISNUMBER(Data_Clean!V3609),J3609*Data_Clean!V3609,0)</f>
        <v>11.40137948</v>
      </c>
    </row>
    <row r="3610" customFormat="false" ht="15" hidden="false" customHeight="false" outlineLevel="0" collapsed="false">
      <c r="A3610" s="15" t="str">
        <f aca="false">Data_Clean!A3610</f>
        <v>CX103606</v>
      </c>
      <c r="B3610" s="14" t="n">
        <f aca="false">Data_Clean!G3610*Assumptions!$B$5</f>
        <v>157.20275</v>
      </c>
      <c r="C3610" s="14" t="n">
        <f aca="false">IF(Data_Clean!H3610="",0,Data_Clean!H3610)*Assumptions!$B$6</f>
        <v>262.88412</v>
      </c>
      <c r="D3610" s="14" t="n">
        <f aca="false">Data_Clean!I3610*Assumptions!$B$7</f>
        <v>0</v>
      </c>
      <c r="E3610" s="14" t="n">
        <f aca="false">Data_Clean!J3610*Assumptions!$B$8</f>
        <v>0</v>
      </c>
      <c r="F3610" s="14" t="n">
        <f aca="false">Data_Clean!K3610*Assumptions!$B$9</f>
        <v>0</v>
      </c>
      <c r="G3610" s="14" t="n">
        <f aca="false">Data_Clean!L3610*Assumptions!$B$10</f>
        <v>0</v>
      </c>
      <c r="H3610" s="14" t="n">
        <f aca="false">IF(OR(Data_Clean!M3610="",Data_Clean!N3610=""),0,Data_Clean!M3610*Data_Clean!N3610/100)*Assumptions!$B$13*Assumptions!$B$11</f>
        <v>133.98</v>
      </c>
      <c r="I3610" s="14" t="n">
        <f aca="false">Data_Clean!O3610*4*Assumptions!$B$12</f>
        <v>19.13088</v>
      </c>
      <c r="J3610" s="14" t="n">
        <f aca="false">SUM(B3610:I3610)</f>
        <v>573.19775</v>
      </c>
      <c r="K3610" s="16" t="n">
        <f aca="false">IF(Data_Clean!P3610="","",Assumptions!$B$15*0.5^(Data_Clean!P3610/Assumptions!$B$20))</f>
        <v>13.3634807721051</v>
      </c>
      <c r="L3610" s="16" t="n">
        <f aca="false">Assumptions!$B$16*MIN(1,LN(1+Data_Clean!Q3610)/LN(1+Assumptions!$B$21))</f>
        <v>10.6966696442427</v>
      </c>
      <c r="M3610" s="16" t="n">
        <f aca="false">Assumptions!$B$17*(0.6*MIN(1,Data_Clean!R3610/Assumptions!$B$22)+0.4*IF(Data_Clean!S3610="",0,Data_Clean!S3610))</f>
        <v>5.556</v>
      </c>
      <c r="N3610" s="16" t="n">
        <f aca="false">Assumptions!$B$18*MIN(1,(Data_Clean!F3610-1)/Assumptions!$B$23)</f>
        <v>10</v>
      </c>
      <c r="O3610" s="16" t="n">
        <f aca="false">Assumptions!$B$19*(0.4*IF(Data_Clean!E3610="",0,MIN(1,Data_Clean!E3610/12/Assumptions!$B$24))+0.35*IF(Data_Clean!D3610="Y",1,0)+0.25*(1-MIN(Data_Clean!T3610,3)/3))/IF(Data_Clean!E3610="",0.6,1)</f>
        <v>9.75</v>
      </c>
      <c r="P3610" s="16" t="n">
        <f aca="false">SUM(K3610:O3610)/(Assumptions!$D$5-IF(K3610="",Assumptions!$B$15,0))*100</f>
        <v>49.3661504163478</v>
      </c>
      <c r="Q3610" s="7" t="str">
        <f aca="false">IF(J3610&gt;=Assumptions!$B$26,"High",IF(J3610&gt;=Assumptions!$B$27,"Mid","Low"))</f>
        <v>Mid</v>
      </c>
      <c r="R3610" s="7" t="str">
        <f aca="false">IF(P3610&gt;=Assumptions!$B$28,"High",IF(P3610&gt;=Assumptions!$B$29,"Mid","Low"))</f>
        <v>Low</v>
      </c>
      <c r="S3610" s="7" t="str">
        <f aca="false">INDEX(Assumptions!$B$33:$B$41,MATCH(Q3610&amp;"|"&amp;R3610,Assumptions!$A$33:$A$41,0))</f>
        <v>Light Touch</v>
      </c>
      <c r="T3610" s="7" t="n">
        <f aca="false">IF(ISNUMBER(Data_Clean!V3610),J3610*Data_Clean!V3610,0)</f>
        <v>44.36550585</v>
      </c>
    </row>
    <row r="3611" customFormat="false" ht="15" hidden="false" customHeight="false" outlineLevel="0" collapsed="false">
      <c r="A3611" s="15" t="str">
        <f aca="false">Data_Clean!A3611</f>
        <v>CX103607</v>
      </c>
      <c r="B3611" s="14" t="n">
        <f aca="false">Data_Clean!G3611*Assumptions!$B$5</f>
        <v>120.38675</v>
      </c>
      <c r="C3611" s="14" t="n">
        <f aca="false">IF(Data_Clean!H3611="",0,Data_Clean!H3611)*Assumptions!$B$6</f>
        <v>981.6354</v>
      </c>
      <c r="D3611" s="14" t="n">
        <f aca="false">Data_Clean!I3611*Assumptions!$B$7</f>
        <v>1556</v>
      </c>
      <c r="E3611" s="14" t="n">
        <f aca="false">Data_Clean!J3611*Assumptions!$B$8</f>
        <v>935.70675</v>
      </c>
      <c r="F3611" s="14" t="n">
        <f aca="false">Data_Clean!K3611*Assumptions!$B$9</f>
        <v>2225.3</v>
      </c>
      <c r="G3611" s="14" t="n">
        <f aca="false">Data_Clean!L3611*Assumptions!$B$10</f>
        <v>0</v>
      </c>
      <c r="H3611" s="14" t="n">
        <f aca="false">IF(OR(Data_Clean!M3611="",Data_Clean!N3611=""),0,Data_Clean!M3611*Data_Clean!N3611/100)*Assumptions!$B$13*Assumptions!$B$11</f>
        <v>0</v>
      </c>
      <c r="I3611" s="14" t="n">
        <f aca="false">Data_Clean!O3611*4*Assumptions!$B$12</f>
        <v>0</v>
      </c>
      <c r="J3611" s="14" t="n">
        <f aca="false">SUM(B3611:I3611)</f>
        <v>5819.0289</v>
      </c>
      <c r="K3611" s="16" t="n">
        <f aca="false">IF(Data_Clean!P3611="","",Assumptions!$B$15*0.5^(Data_Clean!P3611/Assumptions!$B$20))</f>
        <v>27.3516746567465</v>
      </c>
      <c r="L3611" s="16" t="n">
        <f aca="false">Assumptions!$B$16*MIN(1,LN(1+Data_Clean!Q3611)/LN(1+Assumptions!$B$21))</f>
        <v>13.8963721559302</v>
      </c>
      <c r="M3611" s="16" t="n">
        <f aca="false">Assumptions!$B$17*(0.6*MIN(1,Data_Clean!R3611/Assumptions!$B$22)+0.4*IF(Data_Clean!S3611="",0,Data_Clean!S3611))</f>
        <v>4.416</v>
      </c>
      <c r="N3611" s="16" t="n">
        <f aca="false">Assumptions!$B$18*MIN(1,(Data_Clean!F3611-1)/Assumptions!$B$23)</f>
        <v>20</v>
      </c>
      <c r="O3611" s="16" t="n">
        <f aca="false">Assumptions!$B$19*(0.4*IF(Data_Clean!E3611="",0,MIN(1,Data_Clean!E3611/12/Assumptions!$B$24))+0.35*IF(Data_Clean!D3611="Y",1,0)+0.25*(1-MIN(Data_Clean!T3611,3)/3))/IF(Data_Clean!E3611="",0.6,1)</f>
        <v>8.5</v>
      </c>
      <c r="P3611" s="16" t="n">
        <f aca="false">SUM(K3611:O3611)/(Assumptions!$D$5-IF(K3611="",Assumptions!$B$15,0))*100</f>
        <v>74.1640468126767</v>
      </c>
      <c r="Q3611" s="7" t="str">
        <f aca="false">IF(J3611&gt;=Assumptions!$B$26,"High",IF(J3611&gt;=Assumptions!$B$27,"Mid","Low"))</f>
        <v>High</v>
      </c>
      <c r="R3611" s="7" t="str">
        <f aca="false">IF(P3611&gt;=Assumptions!$B$28,"High",IF(P3611&gt;=Assumptions!$B$29,"Mid","Low"))</f>
        <v>High</v>
      </c>
      <c r="S3611" s="7" t="str">
        <f aca="false">INDEX(Assumptions!$B$33:$B$41,MATCH(Q3611&amp;"|"&amp;R3611,Assumptions!$A$33:$A$41,0))</f>
        <v>Premier Advocates</v>
      </c>
      <c r="T3611" s="7" t="n">
        <f aca="false">IF(ISNUMBER(Data_Clean!V3611),J3611*Data_Clean!V3611,0)</f>
        <v>247.30872825</v>
      </c>
    </row>
    <row r="3612" customFormat="false" ht="15" hidden="false" customHeight="false" outlineLevel="0" collapsed="false">
      <c r="A3612" s="15" t="str">
        <f aca="false">Data_Clean!A3612</f>
        <v>CX103608</v>
      </c>
      <c r="B3612" s="14" t="n">
        <f aca="false">Data_Clean!G3612*Assumptions!$B$5</f>
        <v>39.5505</v>
      </c>
      <c r="C3612" s="14" t="n">
        <f aca="false">IF(Data_Clean!H3612="",0,Data_Clean!H3612)*Assumptions!$B$6</f>
        <v>129.28032</v>
      </c>
      <c r="D3612" s="14" t="n">
        <f aca="false">Data_Clean!I3612*Assumptions!$B$7</f>
        <v>0</v>
      </c>
      <c r="E3612" s="14" t="n">
        <f aca="false">Data_Clean!J3612*Assumptions!$B$8</f>
        <v>125.308725</v>
      </c>
      <c r="F3612" s="14" t="n">
        <f aca="false">Data_Clean!K3612*Assumptions!$B$9</f>
        <v>708.4</v>
      </c>
      <c r="G3612" s="14" t="n">
        <f aca="false">Data_Clean!L3612*Assumptions!$B$10</f>
        <v>0</v>
      </c>
      <c r="H3612" s="14" t="n">
        <f aca="false">IF(OR(Data_Clean!M3612="",Data_Clean!N3612=""),0,Data_Clean!M3612*Data_Clean!N3612/100)*Assumptions!$B$13*Assumptions!$B$11</f>
        <v>0</v>
      </c>
      <c r="I3612" s="14" t="n">
        <f aca="false">Data_Clean!O3612*4*Assumptions!$B$12</f>
        <v>0</v>
      </c>
      <c r="J3612" s="14" t="n">
        <f aca="false">SUM(B3612:I3612)</f>
        <v>1002.539545</v>
      </c>
      <c r="K3612" s="16" t="n">
        <f aca="false">IF(Data_Clean!P3612="","",Assumptions!$B$15*0.5^(Data_Clean!P3612/Assumptions!$B$20))</f>
        <v>10.8545192808028</v>
      </c>
      <c r="L3612" s="16" t="n">
        <f aca="false">Assumptions!$B$16*MIN(1,LN(1+Data_Clean!Q3612)/LN(1+Assumptions!$B$21))</f>
        <v>15.5872929926646</v>
      </c>
      <c r="M3612" s="16" t="n">
        <f aca="false">Assumptions!$B$17*(0.6*MIN(1,Data_Clean!R3612/Assumptions!$B$22)+0.4*IF(Data_Clean!S3612="",0,Data_Clean!S3612))</f>
        <v>7.59</v>
      </c>
      <c r="N3612" s="16" t="n">
        <f aca="false">Assumptions!$B$18*MIN(1,(Data_Clean!F3612-1)/Assumptions!$B$23)</f>
        <v>20</v>
      </c>
      <c r="O3612" s="16" t="n">
        <f aca="false">Assumptions!$B$19*(0.4*IF(Data_Clean!E3612="",0,MIN(1,Data_Clean!E3612/12/Assumptions!$B$24))+0.35*IF(Data_Clean!D3612="Y",1,0)+0.25*(1-MIN(Data_Clean!T3612,3)/3))/IF(Data_Clean!E3612="",0.6,1)</f>
        <v>15</v>
      </c>
      <c r="P3612" s="16" t="n">
        <f aca="false">SUM(K3612:O3612)/(Assumptions!$D$5-IF(K3612="",Assumptions!$B$15,0))*100</f>
        <v>69.0318122734675</v>
      </c>
      <c r="Q3612" s="7" t="str">
        <f aca="false">IF(J3612&gt;=Assumptions!$B$26,"High",IF(J3612&gt;=Assumptions!$B$27,"Mid","Low"))</f>
        <v>Mid</v>
      </c>
      <c r="R3612" s="7" t="str">
        <f aca="false">IF(P3612&gt;=Assumptions!$B$28,"High",IF(P3612&gt;=Assumptions!$B$29,"Mid","Low"))</f>
        <v>Mid</v>
      </c>
      <c r="S3612" s="7" t="str">
        <f aca="false">INDEX(Assumptions!$B$33:$B$41,MATCH(Q3612&amp;"|"&amp;R3612,Assumptions!$A$33:$A$41,0))</f>
        <v>Established Core</v>
      </c>
      <c r="T3612" s="7" t="n">
        <f aca="false">IF(ISNUMBER(Data_Clean!V3612),J3612*Data_Clean!V3612,0)</f>
        <v>16.241140629</v>
      </c>
    </row>
    <row r="3613" customFormat="false" ht="15" hidden="false" customHeight="false" outlineLevel="0" collapsed="false">
      <c r="A3613" s="15" t="str">
        <f aca="false">Data_Clean!A3613</f>
        <v>CX103609</v>
      </c>
      <c r="B3613" s="14" t="n">
        <f aca="false">Data_Clean!G3613*Assumptions!$B$5</f>
        <v>49.0885</v>
      </c>
      <c r="C3613" s="14" t="n">
        <f aca="false">IF(Data_Clean!H3613="",0,Data_Clean!H3613)*Assumptions!$B$6</f>
        <v>138.93012</v>
      </c>
      <c r="D3613" s="14" t="n">
        <f aca="false">Data_Clean!I3613*Assumptions!$B$7</f>
        <v>0</v>
      </c>
      <c r="E3613" s="14" t="n">
        <f aca="false">Data_Clean!J3613*Assumptions!$B$8</f>
        <v>140.884725</v>
      </c>
      <c r="F3613" s="14" t="n">
        <f aca="false">Data_Clean!K3613*Assumptions!$B$9</f>
        <v>1530.1</v>
      </c>
      <c r="G3613" s="14" t="n">
        <f aca="false">Data_Clean!L3613*Assumptions!$B$10</f>
        <v>0</v>
      </c>
      <c r="H3613" s="14" t="n">
        <f aca="false">IF(OR(Data_Clean!M3613="",Data_Clean!N3613=""),0,Data_Clean!M3613*Data_Clean!N3613/100)*Assumptions!$B$13*Assumptions!$B$11</f>
        <v>0</v>
      </c>
      <c r="I3613" s="14" t="n">
        <f aca="false">Data_Clean!O3613*4*Assumptions!$B$12</f>
        <v>0</v>
      </c>
      <c r="J3613" s="14" t="n">
        <f aca="false">SUM(B3613:I3613)</f>
        <v>1859.003345</v>
      </c>
      <c r="K3613" s="16" t="n">
        <f aca="false">IF(Data_Clean!P3613="","",Assumptions!$B$15*0.5^(Data_Clean!P3613/Assumptions!$B$20))</f>
        <v>26.1165168988837</v>
      </c>
      <c r="L3613" s="16" t="n">
        <f aca="false">Assumptions!$B$16*MIN(1,LN(1+Data_Clean!Q3613)/LN(1+Assumptions!$B$21))</f>
        <v>13.7447072997398</v>
      </c>
      <c r="M3613" s="16" t="n">
        <f aca="false">Assumptions!$B$17*(0.6*MIN(1,Data_Clean!R3613/Assumptions!$B$22)+0.4*IF(Data_Clean!S3613="",0,Data_Clean!S3613))</f>
        <v>11.64</v>
      </c>
      <c r="N3613" s="16" t="n">
        <f aca="false">Assumptions!$B$18*MIN(1,(Data_Clean!F3613-1)/Assumptions!$B$23)</f>
        <v>15</v>
      </c>
      <c r="O3613" s="16" t="n">
        <f aca="false">Assumptions!$B$19*(0.4*IF(Data_Clean!E3613="",0,MIN(1,Data_Clean!E3613/12/Assumptions!$B$24))+0.35*IF(Data_Clean!D3613="Y",1,0)+0.25*(1-MIN(Data_Clean!T3613,3)/3))/IF(Data_Clean!E3613="",0.6,1)</f>
        <v>8.05</v>
      </c>
      <c r="P3613" s="16" t="n">
        <f aca="false">SUM(K3613:O3613)/(Assumptions!$D$5-IF(K3613="",Assumptions!$B$15,0))*100</f>
        <v>74.5512241986235</v>
      </c>
      <c r="Q3613" s="7" t="str">
        <f aca="false">IF(J3613&gt;=Assumptions!$B$26,"High",IF(J3613&gt;=Assumptions!$B$27,"Mid","Low"))</f>
        <v>High</v>
      </c>
      <c r="R3613" s="7" t="str">
        <f aca="false">IF(P3613&gt;=Assumptions!$B$28,"High",IF(P3613&gt;=Assumptions!$B$29,"Mid","Low"))</f>
        <v>High</v>
      </c>
      <c r="S3613" s="7" t="str">
        <f aca="false">INDEX(Assumptions!$B$33:$B$41,MATCH(Q3613&amp;"|"&amp;R3613,Assumptions!$A$33:$A$41,0))</f>
        <v>Premier Advocates</v>
      </c>
      <c r="T3613" s="7" t="n">
        <f aca="false">IF(ISNUMBER(Data_Clean!V3613),J3613*Data_Clean!V3613,0)</f>
        <v>111.912001369</v>
      </c>
    </row>
    <row r="3614" customFormat="false" ht="15" hidden="false" customHeight="false" outlineLevel="0" collapsed="false">
      <c r="A3614" s="15" t="str">
        <f aca="false">Data_Clean!A3614</f>
        <v>CX103610</v>
      </c>
      <c r="B3614" s="14" t="n">
        <f aca="false">Data_Clean!G3614*Assumptions!$B$5</f>
        <v>33.08425</v>
      </c>
      <c r="C3614" s="14" t="n">
        <f aca="false">IF(Data_Clean!H3614="",0,Data_Clean!H3614)*Assumptions!$B$6</f>
        <v>199.98888</v>
      </c>
      <c r="D3614" s="14" t="n">
        <f aca="false">Data_Clean!I3614*Assumptions!$B$7</f>
        <v>0</v>
      </c>
      <c r="E3614" s="14" t="n">
        <f aca="false">Data_Clean!J3614*Assumptions!$B$8</f>
        <v>0</v>
      </c>
      <c r="F3614" s="14" t="n">
        <f aca="false">Data_Clean!K3614*Assumptions!$B$9</f>
        <v>0</v>
      </c>
      <c r="G3614" s="14" t="n">
        <f aca="false">Data_Clean!L3614*Assumptions!$B$10</f>
        <v>0</v>
      </c>
      <c r="H3614" s="14" t="n">
        <f aca="false">IF(OR(Data_Clean!M3614="",Data_Clean!N3614=""),0,Data_Clean!M3614*Data_Clean!N3614/100)*Assumptions!$B$13*Assumptions!$B$11</f>
        <v>0</v>
      </c>
      <c r="I3614" s="14" t="n">
        <f aca="false">Data_Clean!O3614*4*Assumptions!$B$12</f>
        <v>0</v>
      </c>
      <c r="J3614" s="14" t="n">
        <f aca="false">SUM(B3614:I3614)</f>
        <v>233.07313</v>
      </c>
      <c r="K3614" s="16" t="n">
        <f aca="false">IF(Data_Clean!P3614="","",Assumptions!$B$15*0.5^(Data_Clean!P3614/Assumptions!$B$20))</f>
        <v>26.7269615442102</v>
      </c>
      <c r="L3614" s="16" t="n">
        <f aca="false">Assumptions!$B$16*MIN(1,LN(1+Data_Clean!Q3614)/LN(1+Assumptions!$B$21))</f>
        <v>16.230151259145</v>
      </c>
      <c r="M3614" s="16" t="n">
        <f aca="false">Assumptions!$B$17*(0.6*MIN(1,Data_Clean!R3614/Assumptions!$B$22)+0.4*IF(Data_Clean!S3614="",0,Data_Clean!S3614))</f>
        <v>13.332</v>
      </c>
      <c r="N3614" s="16" t="n">
        <f aca="false">Assumptions!$B$18*MIN(1,(Data_Clean!F3614-1)/Assumptions!$B$23)</f>
        <v>5</v>
      </c>
      <c r="O3614" s="16" t="n">
        <f aca="false">Assumptions!$B$19*(0.4*IF(Data_Clean!E3614="",0,MIN(1,Data_Clean!E3614/12/Assumptions!$B$24))+0.35*IF(Data_Clean!D3614="Y",1,0)+0.25*(1-MIN(Data_Clean!T3614,3)/3))/IF(Data_Clean!E3614="",0.6,1)</f>
        <v>7.45</v>
      </c>
      <c r="P3614" s="16" t="n">
        <f aca="false">SUM(K3614:O3614)/(Assumptions!$D$5-IF(K3614="",Assumptions!$B$15,0))*100</f>
        <v>68.7391128033552</v>
      </c>
      <c r="Q3614" s="7" t="str">
        <f aca="false">IF(J3614&gt;=Assumptions!$B$26,"High",IF(J3614&gt;=Assumptions!$B$27,"Mid","Low"))</f>
        <v>Low</v>
      </c>
      <c r="R3614" s="7" t="str">
        <f aca="false">IF(P3614&gt;=Assumptions!$B$28,"High",IF(P3614&gt;=Assumptions!$B$29,"Mid","Low"))</f>
        <v>Mid</v>
      </c>
      <c r="S3614" s="7" t="str">
        <f aca="false">INDEX(Assumptions!$B$33:$B$41,MATCH(Q3614&amp;"|"&amp;R3614,Assumptions!$A$33:$A$41,0))</f>
        <v>Light Touch</v>
      </c>
      <c r="T3614" s="7" t="n">
        <f aca="false">IF(ISNUMBER(Data_Clean!V3614),J3614*Data_Clean!V3614,0)</f>
        <v>19.904445302</v>
      </c>
    </row>
    <row r="3615" customFormat="false" ht="15" hidden="false" customHeight="false" outlineLevel="0" collapsed="false">
      <c r="A3615" s="15" t="str">
        <f aca="false">Data_Clean!A3615</f>
        <v>CX103611</v>
      </c>
      <c r="B3615" s="14" t="n">
        <f aca="false">Data_Clean!G3615*Assumptions!$B$5</f>
        <v>234.8515</v>
      </c>
      <c r="C3615" s="14" t="n">
        <f aca="false">IF(Data_Clean!H3615="",0,Data_Clean!H3615)*Assumptions!$B$6</f>
        <v>179.02704</v>
      </c>
      <c r="D3615" s="14" t="n">
        <f aca="false">Data_Clean!I3615*Assumptions!$B$7</f>
        <v>97.6</v>
      </c>
      <c r="E3615" s="14" t="n">
        <f aca="false">Data_Clean!J3615*Assumptions!$B$8</f>
        <v>0</v>
      </c>
      <c r="F3615" s="14" t="n">
        <f aca="false">Data_Clean!K3615*Assumptions!$B$9</f>
        <v>0</v>
      </c>
      <c r="G3615" s="14" t="n">
        <f aca="false">Data_Clean!L3615*Assumptions!$B$10</f>
        <v>0</v>
      </c>
      <c r="H3615" s="14" t="n">
        <f aca="false">IF(OR(Data_Clean!M3615="",Data_Clean!N3615=""),0,Data_Clean!M3615*Data_Clean!N3615/100)*Assumptions!$B$13*Assumptions!$B$11</f>
        <v>196.8</v>
      </c>
      <c r="I3615" s="14" t="n">
        <f aca="false">Data_Clean!O3615*4*Assumptions!$B$12</f>
        <v>34.41072</v>
      </c>
      <c r="J3615" s="14" t="n">
        <f aca="false">SUM(B3615:I3615)</f>
        <v>742.68926</v>
      </c>
      <c r="K3615" s="16" t="n">
        <f aca="false">IF(Data_Clean!P3615="","",Assumptions!$B$15*0.5^(Data_Clean!P3615/Assumptions!$B$20))</f>
        <v>23.267171427506</v>
      </c>
      <c r="L3615" s="16" t="n">
        <f aca="false">Assumptions!$B$16*MIN(1,LN(1+Data_Clean!Q3615)/LN(1+Assumptions!$B$21))</f>
        <v>19.5260038260975</v>
      </c>
      <c r="M3615" s="16" t="n">
        <f aca="false">Assumptions!$B$17*(0.6*MIN(1,Data_Clean!R3615/Assumptions!$B$22)+0.4*IF(Data_Clean!S3615="",0,Data_Clean!S3615))</f>
        <v>1.572</v>
      </c>
      <c r="N3615" s="16" t="n">
        <f aca="false">Assumptions!$B$18*MIN(1,(Data_Clean!F3615-1)/Assumptions!$B$23)</f>
        <v>15</v>
      </c>
      <c r="O3615" s="16" t="n">
        <f aca="false">Assumptions!$B$19*(0.4*IF(Data_Clean!E3615="",0,MIN(1,Data_Clean!E3615/12/Assumptions!$B$24))+0.35*IF(Data_Clean!D3615="Y",1,0)+0.25*(1-MIN(Data_Clean!T3615,3)/3))/IF(Data_Clean!E3615="",0.6,1)</f>
        <v>13.5</v>
      </c>
      <c r="P3615" s="16" t="n">
        <f aca="false">SUM(K3615:O3615)/(Assumptions!$D$5-IF(K3615="",Assumptions!$B$15,0))*100</f>
        <v>72.8651752536036</v>
      </c>
      <c r="Q3615" s="7" t="str">
        <f aca="false">IF(J3615&gt;=Assumptions!$B$26,"High",IF(J3615&gt;=Assumptions!$B$27,"Mid","Low"))</f>
        <v>Mid</v>
      </c>
      <c r="R3615" s="7" t="str">
        <f aca="false">IF(P3615&gt;=Assumptions!$B$28,"High",IF(P3615&gt;=Assumptions!$B$29,"Mid","Low"))</f>
        <v>High</v>
      </c>
      <c r="S3615" s="7" t="str">
        <f aca="false">INDEX(Assumptions!$B$33:$B$41,MATCH(Q3615&amp;"|"&amp;R3615,Assumptions!$A$33:$A$41,0))</f>
        <v>Engaged Builders</v>
      </c>
      <c r="T3615" s="7" t="n">
        <f aca="false">IF(ISNUMBER(Data_Clean!V3615),J3615*Data_Clean!V3615,0)</f>
        <v>12.180103864</v>
      </c>
    </row>
    <row r="3616" customFormat="false" ht="15" hidden="false" customHeight="false" outlineLevel="0" collapsed="false">
      <c r="A3616" s="15" t="str">
        <f aca="false">Data_Clean!A3616</f>
        <v>CX103612</v>
      </c>
      <c r="B3616" s="14" t="n">
        <f aca="false">Data_Clean!G3616*Assumptions!$B$5</f>
        <v>99.3785</v>
      </c>
      <c r="C3616" s="14" t="n">
        <f aca="false">IF(Data_Clean!H3616="",0,Data_Clean!H3616)*Assumptions!$B$6</f>
        <v>0</v>
      </c>
      <c r="D3616" s="14" t="n">
        <f aca="false">Data_Clean!I3616*Assumptions!$B$7</f>
        <v>0</v>
      </c>
      <c r="E3616" s="14" t="n">
        <f aca="false">Data_Clean!J3616*Assumptions!$B$8</f>
        <v>0</v>
      </c>
      <c r="F3616" s="14" t="n">
        <f aca="false">Data_Clean!K3616*Assumptions!$B$9</f>
        <v>0</v>
      </c>
      <c r="G3616" s="14" t="n">
        <f aca="false">Data_Clean!L3616*Assumptions!$B$10</f>
        <v>0</v>
      </c>
      <c r="H3616" s="14" t="n">
        <f aca="false">IF(OR(Data_Clean!M3616="",Data_Clean!N3616=""),0,Data_Clean!M3616*Data_Clean!N3616/100)*Assumptions!$B$13*Assumptions!$B$11</f>
        <v>0</v>
      </c>
      <c r="I3616" s="14" t="n">
        <f aca="false">Data_Clean!O3616*4*Assumptions!$B$12</f>
        <v>0</v>
      </c>
      <c r="J3616" s="14" t="n">
        <f aca="false">SUM(B3616:I3616)</f>
        <v>99.3785</v>
      </c>
      <c r="K3616" s="16" t="n">
        <f aca="false">IF(Data_Clean!P3616="","",Assumptions!$B$15*0.5^(Data_Clean!P3616/Assumptions!$B$20))</f>
        <v>4.72470393710577</v>
      </c>
      <c r="L3616" s="16" t="n">
        <f aca="false">Assumptions!$B$16*MIN(1,LN(1+Data_Clean!Q3616)/LN(1+Assumptions!$B$21))</f>
        <v>10</v>
      </c>
      <c r="M3616" s="16" t="n">
        <f aca="false">Assumptions!$B$17*(0.6*MIN(1,Data_Clean!R3616/Assumptions!$B$22)+0.4*IF(Data_Clean!S3616="",0,Data_Clean!S3616))</f>
        <v>5.712</v>
      </c>
      <c r="N3616" s="16" t="n">
        <f aca="false">Assumptions!$B$18*MIN(1,(Data_Clean!F3616-1)/Assumptions!$B$23)</f>
        <v>0</v>
      </c>
      <c r="O3616" s="16" t="n">
        <f aca="false">Assumptions!$B$19*(0.4*IF(Data_Clean!E3616="",0,MIN(1,Data_Clean!E3616/12/Assumptions!$B$24))+0.35*IF(Data_Clean!D3616="Y",1,0)+0.25*(1-MIN(Data_Clean!T3616,3)/3))/IF(Data_Clean!E3616="",0.6,1)</f>
        <v>4.7</v>
      </c>
      <c r="P3616" s="16" t="n">
        <f aca="false">SUM(K3616:O3616)/(Assumptions!$D$5-IF(K3616="",Assumptions!$B$15,0))*100</f>
        <v>25.1367039371058</v>
      </c>
      <c r="Q3616" s="7" t="str">
        <f aca="false">IF(J3616&gt;=Assumptions!$B$26,"High",IF(J3616&gt;=Assumptions!$B$27,"Mid","Low"))</f>
        <v>Low</v>
      </c>
      <c r="R3616" s="7" t="str">
        <f aca="false">IF(P3616&gt;=Assumptions!$B$28,"High",IF(P3616&gt;=Assumptions!$B$29,"Mid","Low"))</f>
        <v>Low</v>
      </c>
      <c r="S3616" s="7" t="str">
        <f aca="false">INDEX(Assumptions!$B$33:$B$41,MATCH(Q3616&amp;"|"&amp;R3616,Assumptions!$A$33:$A$41,0))</f>
        <v>Dormant &amp; Low Value</v>
      </c>
      <c r="T3616" s="7" t="n">
        <f aca="false">IF(ISNUMBER(Data_Clean!V3616),J3616*Data_Clean!V3616,0)</f>
        <v>23.78127505</v>
      </c>
    </row>
    <row r="3617" customFormat="false" ht="15" hidden="false" customHeight="false" outlineLevel="0" collapsed="false">
      <c r="A3617" s="15" t="str">
        <f aca="false">Data_Clean!A3617</f>
        <v>CX103613</v>
      </c>
      <c r="B3617" s="14" t="n">
        <f aca="false">Data_Clean!G3617*Assumptions!$B$5</f>
        <v>285.6145</v>
      </c>
      <c r="C3617" s="14" t="n">
        <f aca="false">IF(Data_Clean!H3617="",0,Data_Clean!H3617)*Assumptions!$B$6</f>
        <v>295.58544</v>
      </c>
      <c r="D3617" s="14" t="n">
        <f aca="false">Data_Clean!I3617*Assumptions!$B$7</f>
        <v>0</v>
      </c>
      <c r="E3617" s="14" t="n">
        <f aca="false">Data_Clean!J3617*Assumptions!$B$8</f>
        <v>0</v>
      </c>
      <c r="F3617" s="14" t="n">
        <f aca="false">Data_Clean!K3617*Assumptions!$B$9</f>
        <v>0</v>
      </c>
      <c r="G3617" s="14" t="n">
        <f aca="false">Data_Clean!L3617*Assumptions!$B$10</f>
        <v>0</v>
      </c>
      <c r="H3617" s="14" t="n">
        <f aca="false">IF(OR(Data_Clean!M3617="",Data_Clean!N3617=""),0,Data_Clean!M3617*Data_Clean!N3617/100)*Assumptions!$B$13*Assumptions!$B$11</f>
        <v>78.408</v>
      </c>
      <c r="I3617" s="14" t="n">
        <f aca="false">Data_Clean!O3617*4*Assumptions!$B$12</f>
        <v>51.1008</v>
      </c>
      <c r="J3617" s="14" t="n">
        <f aca="false">SUM(B3617:I3617)</f>
        <v>710.70874</v>
      </c>
      <c r="K3617" s="16" t="n">
        <f aca="false">IF(Data_Clean!P3617="","",Assumptions!$B$15*0.5^(Data_Clean!P3617/Assumptions!$B$20))</f>
        <v>29.3147990530274</v>
      </c>
      <c r="L3617" s="16" t="n">
        <f aca="false">Assumptions!$B$16*MIN(1,LN(1+Data_Clean!Q3617)/LN(1+Assumptions!$B$21))</f>
        <v>17.4722173630921</v>
      </c>
      <c r="M3617" s="16" t="n">
        <f aca="false">Assumptions!$B$17*(0.6*MIN(1,Data_Clean!R3617/Assumptions!$B$22)+0.4*IF(Data_Clean!S3617="",0,Data_Clean!S3617))</f>
        <v>12.966</v>
      </c>
      <c r="N3617" s="16" t="n">
        <f aca="false">Assumptions!$B$18*MIN(1,(Data_Clean!F3617-1)/Assumptions!$B$23)</f>
        <v>15</v>
      </c>
      <c r="O3617" s="16" t="n">
        <f aca="false">Assumptions!$B$19*(0.4*IF(Data_Clean!E3617="",0,MIN(1,Data_Clean!E3617/12/Assumptions!$B$24))+0.35*IF(Data_Clean!D3617="Y",1,0)+0.25*(1-MIN(Data_Clean!T3617,3)/3))/IF(Data_Clean!E3617="",0.6,1)</f>
        <v>2.95</v>
      </c>
      <c r="P3617" s="16" t="n">
        <f aca="false">SUM(K3617:O3617)/(Assumptions!$D$5-IF(K3617="",Assumptions!$B$15,0))*100</f>
        <v>77.7030164161195</v>
      </c>
      <c r="Q3617" s="7" t="str">
        <f aca="false">IF(J3617&gt;=Assumptions!$B$26,"High",IF(J3617&gt;=Assumptions!$B$27,"Mid","Low"))</f>
        <v>Mid</v>
      </c>
      <c r="R3617" s="7" t="str">
        <f aca="false">IF(P3617&gt;=Assumptions!$B$28,"High",IF(P3617&gt;=Assumptions!$B$29,"Mid","Low"))</f>
        <v>High</v>
      </c>
      <c r="S3617" s="7" t="str">
        <f aca="false">INDEX(Assumptions!$B$33:$B$41,MATCH(Q3617&amp;"|"&amp;R3617,Assumptions!$A$33:$A$41,0))</f>
        <v>Engaged Builders</v>
      </c>
      <c r="T3617" s="7" t="n">
        <f aca="false">IF(ISNUMBER(Data_Clean!V3617),J3617*Data_Clean!V3617,0)</f>
        <v>53.232084626</v>
      </c>
    </row>
    <row r="3618" customFormat="false" ht="15" hidden="false" customHeight="false" outlineLevel="0" collapsed="false">
      <c r="A3618" s="15" t="str">
        <f aca="false">Data_Clean!A3618</f>
        <v>CX103614</v>
      </c>
      <c r="B3618" s="14" t="n">
        <f aca="false">Data_Clean!G3618*Assumptions!$B$5</f>
        <v>170.2615</v>
      </c>
      <c r="C3618" s="14" t="n">
        <f aca="false">IF(Data_Clean!H3618="",0,Data_Clean!H3618)*Assumptions!$B$6</f>
        <v>655.5804</v>
      </c>
      <c r="D3618" s="14" t="n">
        <f aca="false">Data_Clean!I3618*Assumptions!$B$7</f>
        <v>216.8</v>
      </c>
      <c r="E3618" s="14" t="n">
        <f aca="false">Data_Clean!J3618*Assumptions!$B$8</f>
        <v>0</v>
      </c>
      <c r="F3618" s="14" t="n">
        <f aca="false">Data_Clean!K3618*Assumptions!$B$9</f>
        <v>0</v>
      </c>
      <c r="G3618" s="14" t="n">
        <f aca="false">Data_Clean!L3618*Assumptions!$B$10</f>
        <v>0</v>
      </c>
      <c r="H3618" s="14" t="n">
        <f aca="false">IF(OR(Data_Clean!M3618="",Data_Clean!N3618=""),0,Data_Clean!M3618*Data_Clean!N3618/100)*Assumptions!$B$13*Assumptions!$B$11</f>
        <v>0</v>
      </c>
      <c r="I3618" s="14" t="n">
        <f aca="false">Data_Clean!O3618*4*Assumptions!$B$12</f>
        <v>0</v>
      </c>
      <c r="J3618" s="14" t="n">
        <f aca="false">SUM(B3618:I3618)</f>
        <v>1042.6419</v>
      </c>
      <c r="K3618" s="16" t="n">
        <f aca="false">IF(Data_Clean!P3618="","",Assumptions!$B$15*0.5^(Data_Clean!P3618/Assumptions!$B$20))</f>
        <v>16.8369307246406</v>
      </c>
      <c r="L3618" s="16" t="n">
        <f aca="false">Assumptions!$B$16*MIN(1,LN(1+Data_Clean!Q3618)/LN(1+Assumptions!$B$21))</f>
        <v>13.8963721559302</v>
      </c>
      <c r="M3618" s="16" t="n">
        <f aca="false">Assumptions!$B$17*(0.6*MIN(1,Data_Clean!R3618/Assumptions!$B$22)+0.4*IF(Data_Clean!S3618="",0,Data_Clean!S3618))</f>
        <v>9.072</v>
      </c>
      <c r="N3618" s="16" t="n">
        <f aca="false">Assumptions!$B$18*MIN(1,(Data_Clean!F3618-1)/Assumptions!$B$23)</f>
        <v>10</v>
      </c>
      <c r="O3618" s="16" t="n">
        <f aca="false">Assumptions!$B$19*(0.4*IF(Data_Clean!E3618="",0,MIN(1,Data_Clean!E3618/12/Assumptions!$B$24))+0.35*IF(Data_Clean!D3618="Y",1,0)+0.25*(1-MIN(Data_Clean!T3618,3)/3))/IF(Data_Clean!E3618="",0.6,1)</f>
        <v>13.05</v>
      </c>
      <c r="P3618" s="16" t="n">
        <f aca="false">SUM(K3618:O3618)/(Assumptions!$D$5-IF(K3618="",Assumptions!$B$15,0))*100</f>
        <v>62.8553028805709</v>
      </c>
      <c r="Q3618" s="7" t="str">
        <f aca="false">IF(J3618&gt;=Assumptions!$B$26,"High",IF(J3618&gt;=Assumptions!$B$27,"Mid","Low"))</f>
        <v>Mid</v>
      </c>
      <c r="R3618" s="7" t="str">
        <f aca="false">IF(P3618&gt;=Assumptions!$B$28,"High",IF(P3618&gt;=Assumptions!$B$29,"Mid","Low"))</f>
        <v>Mid</v>
      </c>
      <c r="S3618" s="7" t="str">
        <f aca="false">INDEX(Assumptions!$B$33:$B$41,MATCH(Q3618&amp;"|"&amp;R3618,Assumptions!$A$33:$A$41,0))</f>
        <v>Established Core</v>
      </c>
      <c r="T3618" s="7" t="n">
        <f aca="false">IF(ISNUMBER(Data_Clean!V3618),J3618*Data_Clean!V3618,0)</f>
        <v>27.63001035</v>
      </c>
    </row>
    <row r="3619" customFormat="false" ht="15" hidden="false" customHeight="false" outlineLevel="0" collapsed="false">
      <c r="A3619" s="15" t="str">
        <f aca="false">Data_Clean!A3619</f>
        <v>CX103615</v>
      </c>
      <c r="B3619" s="14" t="n">
        <f aca="false">Data_Clean!G3619*Assumptions!$B$5</f>
        <v>103.02825</v>
      </c>
      <c r="C3619" s="14" t="n">
        <f aca="false">IF(Data_Clean!H3619="",0,Data_Clean!H3619)*Assumptions!$B$6</f>
        <v>1150.44</v>
      </c>
      <c r="D3619" s="14" t="n">
        <f aca="false">Data_Clean!I3619*Assumptions!$B$7</f>
        <v>844.8</v>
      </c>
      <c r="E3619" s="14" t="n">
        <f aca="false">Data_Clean!J3619*Assumptions!$B$8</f>
        <v>489.644925</v>
      </c>
      <c r="F3619" s="14" t="n">
        <f aca="false">Data_Clean!K3619*Assumptions!$B$9</f>
        <v>0</v>
      </c>
      <c r="G3619" s="14" t="n">
        <f aca="false">Data_Clean!L3619*Assumptions!$B$10</f>
        <v>0</v>
      </c>
      <c r="H3619" s="14" t="n">
        <f aca="false">IF(OR(Data_Clean!M3619="",Data_Clean!N3619=""),0,Data_Clean!M3619*Data_Clean!N3619/100)*Assumptions!$B$13*Assumptions!$B$11</f>
        <v>647.19</v>
      </c>
      <c r="I3619" s="14" t="n">
        <f aca="false">Data_Clean!O3619*4*Assumptions!$B$12</f>
        <v>12.91248</v>
      </c>
      <c r="J3619" s="14" t="n">
        <f aca="false">SUM(B3619:I3619)</f>
        <v>3248.015655</v>
      </c>
      <c r="K3619" s="16" t="n">
        <f aca="false">IF(Data_Clean!P3619="","",Assumptions!$B$15*0.5^(Data_Clean!P3619/Assumptions!$B$20))</f>
        <v>27.9909897461042</v>
      </c>
      <c r="L3619" s="16" t="n">
        <f aca="false">Assumptions!$B$16*MIN(1,LN(1+Data_Clean!Q3619)/LN(1+Assumptions!$B$21))</f>
        <v>12.6966447294858</v>
      </c>
      <c r="M3619" s="16" t="n">
        <f aca="false">Assumptions!$B$17*(0.6*MIN(1,Data_Clean!R3619/Assumptions!$B$22)+0.4*IF(Data_Clean!S3619="",0,Data_Clean!S3619))</f>
        <v>2.85</v>
      </c>
      <c r="N3619" s="16" t="n">
        <f aca="false">Assumptions!$B$18*MIN(1,(Data_Clean!F3619-1)/Assumptions!$B$23)</f>
        <v>20</v>
      </c>
      <c r="O3619" s="16" t="n">
        <f aca="false">Assumptions!$B$19*(0.4*IF(Data_Clean!E3619="",0,MIN(1,Data_Clean!E3619/12/Assumptions!$B$24))+0.35*IF(Data_Clean!D3619="Y",1,0)+0.25*(1-MIN(Data_Clean!T3619,3)/3))/IF(Data_Clean!E3619="",0.6,1)</f>
        <v>8.5</v>
      </c>
      <c r="P3619" s="16" t="n">
        <f aca="false">SUM(K3619:O3619)/(Assumptions!$D$5-IF(K3619="",Assumptions!$B$15,0))*100</f>
        <v>72.03763447559</v>
      </c>
      <c r="Q3619" s="7" t="str">
        <f aca="false">IF(J3619&gt;=Assumptions!$B$26,"High",IF(J3619&gt;=Assumptions!$B$27,"Mid","Low"))</f>
        <v>High</v>
      </c>
      <c r="R3619" s="7" t="str">
        <f aca="false">IF(P3619&gt;=Assumptions!$B$28,"High",IF(P3619&gt;=Assumptions!$B$29,"Mid","Low"))</f>
        <v>High</v>
      </c>
      <c r="S3619" s="7" t="str">
        <f aca="false">INDEX(Assumptions!$B$33:$B$41,MATCH(Q3619&amp;"|"&amp;R3619,Assumptions!$A$33:$A$41,0))</f>
        <v>Premier Advocates</v>
      </c>
      <c r="T3619" s="7" t="n">
        <f aca="false">IF(ISNUMBER(Data_Clean!V3619),J3619*Data_Clean!V3619,0)</f>
        <v>328.049581155</v>
      </c>
    </row>
    <row r="3620" customFormat="false" ht="15" hidden="false" customHeight="false" outlineLevel="0" collapsed="false">
      <c r="A3620" s="15" t="str">
        <f aca="false">Data_Clean!A3620</f>
        <v>CX103616</v>
      </c>
      <c r="B3620" s="14" t="n">
        <f aca="false">Data_Clean!G3620*Assumptions!$B$5</f>
        <v>412.1615</v>
      </c>
      <c r="C3620" s="14" t="n">
        <f aca="false">IF(Data_Clean!H3620="",0,Data_Clean!H3620)*Assumptions!$B$6</f>
        <v>0</v>
      </c>
      <c r="D3620" s="14" t="n">
        <f aca="false">Data_Clean!I3620*Assumptions!$B$7</f>
        <v>0</v>
      </c>
      <c r="E3620" s="14" t="n">
        <f aca="false">Data_Clean!J3620*Assumptions!$B$8</f>
        <v>0</v>
      </c>
      <c r="F3620" s="14" t="n">
        <f aca="false">Data_Clean!K3620*Assumptions!$B$9</f>
        <v>0</v>
      </c>
      <c r="G3620" s="14" t="n">
        <f aca="false">Data_Clean!L3620*Assumptions!$B$10</f>
        <v>0</v>
      </c>
      <c r="H3620" s="14" t="n">
        <f aca="false">IF(OR(Data_Clean!M3620="",Data_Clean!N3620=""),0,Data_Clean!M3620*Data_Clean!N3620/100)*Assumptions!$B$13*Assumptions!$B$11</f>
        <v>0</v>
      </c>
      <c r="I3620" s="14" t="n">
        <f aca="false">Data_Clean!O3620*4*Assumptions!$B$12</f>
        <v>0</v>
      </c>
      <c r="J3620" s="14" t="n">
        <f aca="false">SUM(B3620:I3620)</f>
        <v>412.1615</v>
      </c>
      <c r="K3620" s="16" t="n">
        <f aca="false">IF(Data_Clean!P3620="","",Assumptions!$B$15*0.5^(Data_Clean!P3620/Assumptions!$B$20))</f>
        <v>0.490919120072169</v>
      </c>
      <c r="L3620" s="16" t="n">
        <f aca="false">Assumptions!$B$16*MIN(1,LN(1+Data_Clean!Q3620)/LN(1+Assumptions!$B$21))</f>
        <v>0</v>
      </c>
      <c r="M3620" s="16" t="n">
        <f aca="false">Assumptions!$B$17*(0.6*MIN(1,Data_Clean!R3620/Assumptions!$B$22)+0.4*IF(Data_Clean!S3620="",0,Data_Clean!S3620))</f>
        <v>0</v>
      </c>
      <c r="N3620" s="16" t="n">
        <f aca="false">Assumptions!$B$18*MIN(1,(Data_Clean!F3620-1)/Assumptions!$B$23)</f>
        <v>0</v>
      </c>
      <c r="O3620" s="16" t="n">
        <f aca="false">Assumptions!$B$19*(0.4*IF(Data_Clean!E3620="",0,MIN(1,Data_Clean!E3620/12/Assumptions!$B$24))+0.35*IF(Data_Clean!D3620="Y",1,0)+0.25*(1-MIN(Data_Clean!T3620,3)/3))/IF(Data_Clean!E3620="",0.6,1)</f>
        <v>9.75</v>
      </c>
      <c r="P3620" s="16" t="n">
        <f aca="false">SUM(K3620:O3620)/(Assumptions!$D$5-IF(K3620="",Assumptions!$B$15,0))*100</f>
        <v>10.2409191200722</v>
      </c>
      <c r="Q3620" s="7" t="str">
        <f aca="false">IF(J3620&gt;=Assumptions!$B$26,"High",IF(J3620&gt;=Assumptions!$B$27,"Mid","Low"))</f>
        <v>Mid</v>
      </c>
      <c r="R3620" s="7" t="str">
        <f aca="false">IF(P3620&gt;=Assumptions!$B$28,"High",IF(P3620&gt;=Assumptions!$B$29,"Mid","Low"))</f>
        <v>Low</v>
      </c>
      <c r="S3620" s="7" t="str">
        <f aca="false">INDEX(Assumptions!$B$33:$B$41,MATCH(Q3620&amp;"|"&amp;R3620,Assumptions!$A$33:$A$41,0))</f>
        <v>Light Touch</v>
      </c>
      <c r="T3620" s="7" t="n">
        <f aca="false">IF(ISNUMBER(Data_Clean!V3620),J3620*Data_Clean!V3620,0)</f>
        <v>161.9794695</v>
      </c>
    </row>
    <row r="3621" customFormat="false" ht="15" hidden="false" customHeight="false" outlineLevel="0" collapsed="false">
      <c r="A3621" s="15" t="str">
        <f aca="false">Data_Clean!A3621</f>
        <v>CX103617</v>
      </c>
      <c r="B3621" s="14" t="n">
        <f aca="false">Data_Clean!G3621*Assumptions!$B$5</f>
        <v>85.349</v>
      </c>
      <c r="C3621" s="14" t="n">
        <f aca="false">IF(Data_Clean!H3621="",0,Data_Clean!H3621)*Assumptions!$B$6</f>
        <v>0</v>
      </c>
      <c r="D3621" s="14" t="n">
        <f aca="false">Data_Clean!I3621*Assumptions!$B$7</f>
        <v>0</v>
      </c>
      <c r="E3621" s="14" t="n">
        <f aca="false">Data_Clean!J3621*Assumptions!$B$8</f>
        <v>0</v>
      </c>
      <c r="F3621" s="14" t="n">
        <f aca="false">Data_Clean!K3621*Assumptions!$B$9</f>
        <v>1885.4</v>
      </c>
      <c r="G3621" s="14" t="n">
        <f aca="false">Data_Clean!L3621*Assumptions!$B$10</f>
        <v>0</v>
      </c>
      <c r="H3621" s="14" t="n">
        <f aca="false">IF(OR(Data_Clean!M3621="",Data_Clean!N3621=""),0,Data_Clean!M3621*Data_Clean!N3621/100)*Assumptions!$B$13*Assumptions!$B$11</f>
        <v>0</v>
      </c>
      <c r="I3621" s="14" t="n">
        <f aca="false">Data_Clean!O3621*4*Assumptions!$B$12</f>
        <v>0</v>
      </c>
      <c r="J3621" s="14" t="n">
        <f aca="false">SUM(B3621:I3621)</f>
        <v>1970.749</v>
      </c>
      <c r="K3621" s="16" t="n">
        <f aca="false">IF(Data_Clean!P3621="","",Assumptions!$B$15*0.5^(Data_Clean!P3621/Assumptions!$B$20))</f>
        <v>0.00318805137925827</v>
      </c>
      <c r="L3621" s="16" t="n">
        <f aca="false">Assumptions!$B$16*MIN(1,LN(1+Data_Clean!Q3621)/LN(1+Assumptions!$B$21))</f>
        <v>0</v>
      </c>
      <c r="M3621" s="16" t="n">
        <f aca="false">Assumptions!$B$17*(0.6*MIN(1,Data_Clean!R3621/Assumptions!$B$22)+0.4*IF(Data_Clean!S3621="",0,Data_Clean!S3621))</f>
        <v>0</v>
      </c>
      <c r="N3621" s="16" t="n">
        <f aca="false">Assumptions!$B$18*MIN(1,(Data_Clean!F3621-1)/Assumptions!$B$23)</f>
        <v>5</v>
      </c>
      <c r="O3621" s="16" t="n">
        <f aca="false">Assumptions!$B$19*(0.4*IF(Data_Clean!E3621="",0,MIN(1,Data_Clean!E3621/12/Assumptions!$B$24))+0.35*IF(Data_Clean!D3621="Y",1,0)+0.25*(1-MIN(Data_Clean!T3621,3)/3))/IF(Data_Clean!E3621="",0.6,1)</f>
        <v>3.45</v>
      </c>
      <c r="P3621" s="16" t="n">
        <f aca="false">SUM(K3621:O3621)/(Assumptions!$D$5-IF(K3621="",Assumptions!$B$15,0))*100</f>
        <v>8.45318805137926</v>
      </c>
      <c r="Q3621" s="7" t="str">
        <f aca="false">IF(J3621&gt;=Assumptions!$B$26,"High",IF(J3621&gt;=Assumptions!$B$27,"Mid","Low"))</f>
        <v>High</v>
      </c>
      <c r="R3621" s="7" t="str">
        <f aca="false">IF(P3621&gt;=Assumptions!$B$28,"High",IF(P3621&gt;=Assumptions!$B$29,"Mid","Low"))</f>
        <v>Low</v>
      </c>
      <c r="S3621" s="7" t="str">
        <f aca="false">INDEX(Assumptions!$B$33:$B$41,MATCH(Q3621&amp;"|"&amp;R3621,Assumptions!$A$33:$A$41,0))</f>
        <v>Affluent Drifters</v>
      </c>
      <c r="T3621" s="7" t="n">
        <f aca="false">IF(ISNUMBER(Data_Clean!V3621),J3621*Data_Clean!V3621,0)</f>
        <v>1246.3016676</v>
      </c>
    </row>
    <row r="3622" customFormat="false" ht="15" hidden="false" customHeight="false" outlineLevel="0" collapsed="false">
      <c r="A3622" s="15" t="str">
        <f aca="false">Data_Clean!A3622</f>
        <v>CX103618</v>
      </c>
      <c r="B3622" s="14" t="n">
        <f aca="false">Data_Clean!G3622*Assumptions!$B$5</f>
        <v>54.075</v>
      </c>
      <c r="C3622" s="14" t="n">
        <f aca="false">IF(Data_Clean!H3622="",0,Data_Clean!H3622)*Assumptions!$B$6</f>
        <v>115.41</v>
      </c>
      <c r="D3622" s="14" t="n">
        <f aca="false">Data_Clean!I3622*Assumptions!$B$7</f>
        <v>0</v>
      </c>
      <c r="E3622" s="14" t="n">
        <f aca="false">Data_Clean!J3622*Assumptions!$B$8</f>
        <v>579.964125</v>
      </c>
      <c r="F3622" s="14" t="n">
        <f aca="false">Data_Clean!K3622*Assumptions!$B$9</f>
        <v>0</v>
      </c>
      <c r="G3622" s="14" t="n">
        <f aca="false">Data_Clean!L3622*Assumptions!$B$10</f>
        <v>0</v>
      </c>
      <c r="H3622" s="14" t="n">
        <f aca="false">IF(OR(Data_Clean!M3622="",Data_Clean!N3622=""),0,Data_Clean!M3622*Data_Clean!N3622/100)*Assumptions!$B$13*Assumptions!$B$11</f>
        <v>196.134</v>
      </c>
      <c r="I3622" s="14" t="n">
        <f aca="false">Data_Clean!O3622*4*Assumptions!$B$12</f>
        <v>16.58112</v>
      </c>
      <c r="J3622" s="14" t="n">
        <f aca="false">SUM(B3622:I3622)</f>
        <v>962.164245</v>
      </c>
      <c r="K3622" s="16" t="n">
        <f aca="false">IF(Data_Clean!P3622="","",Assumptions!$B$15*0.5^(Data_Clean!P3622/Assumptions!$B$20))</f>
        <v>24.3675718906871</v>
      </c>
      <c r="L3622" s="16" t="n">
        <f aca="false">Assumptions!$B$16*MIN(1,LN(1+Data_Clean!Q3622)/LN(1+Assumptions!$B$21))</f>
        <v>9.60252567789128</v>
      </c>
      <c r="M3622" s="16" t="n">
        <f aca="false">Assumptions!$B$17*(0.6*MIN(1,Data_Clean!R3622/Assumptions!$B$22)+0.4*IF(Data_Clean!S3622="",0,Data_Clean!S3622))</f>
        <v>5.31</v>
      </c>
      <c r="N3622" s="16" t="n">
        <f aca="false">Assumptions!$B$18*MIN(1,(Data_Clean!F3622-1)/Assumptions!$B$23)</f>
        <v>15</v>
      </c>
      <c r="O3622" s="16" t="n">
        <f aca="false">Assumptions!$B$19*(0.4*IF(Data_Clean!E3622="",0,MIN(1,Data_Clean!E3622/12/Assumptions!$B$24))+0.35*IF(Data_Clean!D3622="Y",1,0)+0.25*(1-MIN(Data_Clean!T3622,3)/3))/IF(Data_Clean!E3622="",0.6,1)</f>
        <v>9.5</v>
      </c>
      <c r="P3622" s="16" t="n">
        <f aca="false">SUM(K3622:O3622)/(Assumptions!$D$5-IF(K3622="",Assumptions!$B$15,0))*100</f>
        <v>63.7800975685783</v>
      </c>
      <c r="Q3622" s="7" t="str">
        <f aca="false">IF(J3622&gt;=Assumptions!$B$26,"High",IF(J3622&gt;=Assumptions!$B$27,"Mid","Low"))</f>
        <v>Mid</v>
      </c>
      <c r="R3622" s="7" t="str">
        <f aca="false">IF(P3622&gt;=Assumptions!$B$28,"High",IF(P3622&gt;=Assumptions!$B$29,"Mid","Low"))</f>
        <v>Mid</v>
      </c>
      <c r="S3622" s="7" t="str">
        <f aca="false">INDEX(Assumptions!$B$33:$B$41,MATCH(Q3622&amp;"|"&amp;R3622,Assumptions!$A$33:$A$41,0))</f>
        <v>Established Core</v>
      </c>
      <c r="T3622" s="7" t="n">
        <f aca="false">IF(ISNUMBER(Data_Clean!V3622),J3622*Data_Clean!V3622,0)</f>
        <v>56.8639068795</v>
      </c>
    </row>
    <row r="3623" customFormat="false" ht="15" hidden="false" customHeight="false" outlineLevel="0" collapsed="false">
      <c r="A3623" s="15" t="str">
        <f aca="false">Data_Clean!A3623</f>
        <v>CX103619</v>
      </c>
      <c r="B3623" s="14" t="n">
        <f aca="false">Data_Clean!G3623*Assumptions!$B$5</f>
        <v>72.42525</v>
      </c>
      <c r="C3623" s="14" t="n">
        <f aca="false">IF(Data_Clean!H3623="",0,Data_Clean!H3623)*Assumptions!$B$6</f>
        <v>0</v>
      </c>
      <c r="D3623" s="14" t="n">
        <f aca="false">Data_Clean!I3623*Assumptions!$B$7</f>
        <v>0</v>
      </c>
      <c r="E3623" s="14" t="n">
        <f aca="false">Data_Clean!J3623*Assumptions!$B$8</f>
        <v>0</v>
      </c>
      <c r="F3623" s="14" t="n">
        <f aca="false">Data_Clean!K3623*Assumptions!$B$9</f>
        <v>1102.2</v>
      </c>
      <c r="G3623" s="14" t="n">
        <f aca="false">Data_Clean!L3623*Assumptions!$B$10</f>
        <v>0</v>
      </c>
      <c r="H3623" s="14" t="n">
        <f aca="false">IF(OR(Data_Clean!M3623="",Data_Clean!N3623=""),0,Data_Clean!M3623*Data_Clean!N3623/100)*Assumptions!$B$13*Assumptions!$B$11</f>
        <v>0</v>
      </c>
      <c r="I3623" s="14" t="n">
        <f aca="false">Data_Clean!O3623*4*Assumptions!$B$12</f>
        <v>0</v>
      </c>
      <c r="J3623" s="14" t="n">
        <f aca="false">SUM(B3623:I3623)</f>
        <v>1174.62525</v>
      </c>
      <c r="K3623" s="16" t="n">
        <f aca="false">IF(Data_Clean!P3623="","",Assumptions!$B$15*0.5^(Data_Clean!P3623/Assumptions!$B$20))</f>
        <v>27.9909897461042</v>
      </c>
      <c r="L3623" s="16" t="n">
        <f aca="false">Assumptions!$B$16*MIN(1,LN(1+Data_Clean!Q3623)/LN(1+Assumptions!$B$21))</f>
        <v>16.1441621526288</v>
      </c>
      <c r="M3623" s="16" t="n">
        <f aca="false">Assumptions!$B$17*(0.6*MIN(1,Data_Clean!R3623/Assumptions!$B$22)+0.4*IF(Data_Clean!S3623="",0,Data_Clean!S3623))</f>
        <v>9.384</v>
      </c>
      <c r="N3623" s="16" t="n">
        <f aca="false">Assumptions!$B$18*MIN(1,(Data_Clean!F3623-1)/Assumptions!$B$23)</f>
        <v>5</v>
      </c>
      <c r="O3623" s="16" t="n">
        <f aca="false">Assumptions!$B$19*(0.4*IF(Data_Clean!E3623="",0,MIN(1,Data_Clean!E3623/12/Assumptions!$B$24))+0.35*IF(Data_Clean!D3623="Y",1,0)+0.25*(1-MIN(Data_Clean!T3623,3)/3))/IF(Data_Clean!E3623="",0.6,1)</f>
        <v>10.3</v>
      </c>
      <c r="P3623" s="16" t="n">
        <f aca="false">SUM(K3623:O3623)/(Assumptions!$D$5-IF(K3623="",Assumptions!$B$15,0))*100</f>
        <v>68.819151898733</v>
      </c>
      <c r="Q3623" s="7" t="str">
        <f aca="false">IF(J3623&gt;=Assumptions!$B$26,"High",IF(J3623&gt;=Assumptions!$B$27,"Mid","Low"))</f>
        <v>Mid</v>
      </c>
      <c r="R3623" s="7" t="str">
        <f aca="false">IF(P3623&gt;=Assumptions!$B$28,"High",IF(P3623&gt;=Assumptions!$B$29,"Mid","Low"))</f>
        <v>Mid</v>
      </c>
      <c r="S3623" s="7" t="str">
        <f aca="false">INDEX(Assumptions!$B$33:$B$41,MATCH(Q3623&amp;"|"&amp;R3623,Assumptions!$A$33:$A$41,0))</f>
        <v>Established Core</v>
      </c>
      <c r="T3623" s="7" t="n">
        <f aca="false">IF(ISNUMBER(Data_Clean!V3623),J3623*Data_Clean!V3623,0)</f>
        <v>36.765770325</v>
      </c>
    </row>
    <row r="3624" customFormat="false" ht="15" hidden="false" customHeight="false" outlineLevel="0" collapsed="false">
      <c r="A3624" s="15" t="str">
        <f aca="false">Data_Clean!A3624</f>
        <v>CX103620</v>
      </c>
      <c r="B3624" s="14" t="n">
        <f aca="false">Data_Clean!G3624*Assumptions!$B$5</f>
        <v>87.20025</v>
      </c>
      <c r="C3624" s="14" t="n">
        <f aca="false">IF(Data_Clean!H3624="",0,Data_Clean!H3624)*Assumptions!$B$6</f>
        <v>0</v>
      </c>
      <c r="D3624" s="14" t="n">
        <f aca="false">Data_Clean!I3624*Assumptions!$B$7</f>
        <v>0</v>
      </c>
      <c r="E3624" s="14" t="n">
        <f aca="false">Data_Clean!J3624*Assumptions!$B$8</f>
        <v>0</v>
      </c>
      <c r="F3624" s="14" t="n">
        <f aca="false">Data_Clean!K3624*Assumptions!$B$9</f>
        <v>0</v>
      </c>
      <c r="G3624" s="14" t="n">
        <f aca="false">Data_Clean!L3624*Assumptions!$B$10</f>
        <v>0</v>
      </c>
      <c r="H3624" s="14" t="n">
        <f aca="false">IF(OR(Data_Clean!M3624="",Data_Clean!N3624=""),0,Data_Clean!M3624*Data_Clean!N3624/100)*Assumptions!$B$13*Assumptions!$B$11</f>
        <v>0</v>
      </c>
      <c r="I3624" s="14" t="n">
        <f aca="false">Data_Clean!O3624*4*Assumptions!$B$12</f>
        <v>0</v>
      </c>
      <c r="J3624" s="14" t="n">
        <f aca="false">SUM(B3624:I3624)</f>
        <v>87.20025</v>
      </c>
      <c r="K3624" s="16" t="n">
        <f aca="false">IF(Data_Clean!P3624="","",Assumptions!$B$15*0.5^(Data_Clean!P3624/Assumptions!$B$20))</f>
        <v>22.2164632842985</v>
      </c>
      <c r="L3624" s="16" t="n">
        <f aca="false">Assumptions!$B$16*MIN(1,LN(1+Data_Clean!Q3624)/LN(1+Assumptions!$B$21))</f>
        <v>13.2535138894499</v>
      </c>
      <c r="M3624" s="16" t="n">
        <f aca="false">Assumptions!$B$17*(0.6*MIN(1,Data_Clean!R3624/Assumptions!$B$22)+0.4*IF(Data_Clean!S3624="",0,Data_Clean!S3624))</f>
        <v>11.4</v>
      </c>
      <c r="N3624" s="16" t="n">
        <f aca="false">Assumptions!$B$18*MIN(1,(Data_Clean!F3624-1)/Assumptions!$B$23)</f>
        <v>0</v>
      </c>
      <c r="O3624" s="16" t="n">
        <f aca="false">Assumptions!$B$19*(0.4*IF(Data_Clean!E3624="",0,MIN(1,Data_Clean!E3624/12/Assumptions!$B$24))+0.35*IF(Data_Clean!D3624="Y",1,0)+0.25*(1-MIN(Data_Clean!T3624,3)/3))/IF(Data_Clean!E3624="",0.6,1)</f>
        <v>7.8</v>
      </c>
      <c r="P3624" s="16" t="n">
        <f aca="false">SUM(K3624:O3624)/(Assumptions!$D$5-IF(K3624="",Assumptions!$B$15,0))*100</f>
        <v>54.6699771737484</v>
      </c>
      <c r="Q3624" s="7" t="str">
        <f aca="false">IF(J3624&gt;=Assumptions!$B$26,"High",IF(J3624&gt;=Assumptions!$B$27,"Mid","Low"))</f>
        <v>Low</v>
      </c>
      <c r="R3624" s="7" t="str">
        <f aca="false">IF(P3624&gt;=Assumptions!$B$28,"High",IF(P3624&gt;=Assumptions!$B$29,"Mid","Low"))</f>
        <v>Mid</v>
      </c>
      <c r="S3624" s="7" t="str">
        <f aca="false">INDEX(Assumptions!$B$33:$B$41,MATCH(Q3624&amp;"|"&amp;R3624,Assumptions!$A$33:$A$41,0))</f>
        <v>Light Touch</v>
      </c>
      <c r="T3624" s="7" t="n">
        <f aca="false">IF(ISNUMBER(Data_Clean!V3624),J3624*Data_Clean!V3624,0)</f>
        <v>7.9875429</v>
      </c>
    </row>
    <row r="3625" customFormat="false" ht="15" hidden="false" customHeight="false" outlineLevel="0" collapsed="false">
      <c r="A3625" s="15" t="str">
        <f aca="false">Data_Clean!A3625</f>
        <v>CX103621</v>
      </c>
      <c r="B3625" s="14" t="n">
        <f aca="false">Data_Clean!G3625*Assumptions!$B$5</f>
        <v>124.155</v>
      </c>
      <c r="C3625" s="14" t="n">
        <f aca="false">IF(Data_Clean!H3625="",0,Data_Clean!H3625)*Assumptions!$B$6</f>
        <v>328.53372</v>
      </c>
      <c r="D3625" s="14" t="n">
        <f aca="false">Data_Clean!I3625*Assumptions!$B$7</f>
        <v>0</v>
      </c>
      <c r="E3625" s="14" t="n">
        <f aca="false">Data_Clean!J3625*Assumptions!$B$8</f>
        <v>0</v>
      </c>
      <c r="F3625" s="14" t="n">
        <f aca="false">Data_Clean!K3625*Assumptions!$B$9</f>
        <v>4172.3</v>
      </c>
      <c r="G3625" s="14" t="n">
        <f aca="false">Data_Clean!L3625*Assumptions!$B$10</f>
        <v>0</v>
      </c>
      <c r="H3625" s="14" t="n">
        <f aca="false">IF(OR(Data_Clean!M3625="",Data_Clean!N3625=""),0,Data_Clean!M3625*Data_Clean!N3625/100)*Assumptions!$B$13*Assumptions!$B$11</f>
        <v>22.932</v>
      </c>
      <c r="I3625" s="14" t="n">
        <f aca="false">Data_Clean!O3625*4*Assumptions!$B$12</f>
        <v>19.30608</v>
      </c>
      <c r="J3625" s="14" t="n">
        <f aca="false">SUM(B3625:I3625)</f>
        <v>4667.2268</v>
      </c>
      <c r="K3625" s="16" t="n">
        <f aca="false">IF(Data_Clean!P3625="","",Assumptions!$B$15*0.5^(Data_Clean!P3625/Assumptions!$B$20))</f>
        <v>16.8369307246406</v>
      </c>
      <c r="L3625" s="16" t="n">
        <f aca="false">Assumptions!$B$16*MIN(1,LN(1+Data_Clean!Q3625)/LN(1+Assumptions!$B$21))</f>
        <v>10.6966696442427</v>
      </c>
      <c r="M3625" s="16" t="n">
        <f aca="false">Assumptions!$B$17*(0.6*MIN(1,Data_Clean!R3625/Assumptions!$B$22)+0.4*IF(Data_Clean!S3625="",0,Data_Clean!S3625))</f>
        <v>3.612</v>
      </c>
      <c r="N3625" s="16" t="n">
        <f aca="false">Assumptions!$B$18*MIN(1,(Data_Clean!F3625-1)/Assumptions!$B$23)</f>
        <v>15</v>
      </c>
      <c r="O3625" s="16" t="n">
        <f aca="false">Assumptions!$B$19*(0.4*IF(Data_Clean!E3625="",0,MIN(1,Data_Clean!E3625/12/Assumptions!$B$24))+0.35*IF(Data_Clean!D3625="Y",1,0)+0.25*(1-MIN(Data_Clean!T3625,3)/3))/IF(Data_Clean!E3625="",0.6,1)</f>
        <v>3.6</v>
      </c>
      <c r="P3625" s="16" t="n">
        <f aca="false">SUM(K3625:O3625)/(Assumptions!$D$5-IF(K3625="",Assumptions!$B$15,0))*100</f>
        <v>49.7456003688833</v>
      </c>
      <c r="Q3625" s="7" t="str">
        <f aca="false">IF(J3625&gt;=Assumptions!$B$26,"High",IF(J3625&gt;=Assumptions!$B$27,"Mid","Low"))</f>
        <v>High</v>
      </c>
      <c r="R3625" s="7" t="str">
        <f aca="false">IF(P3625&gt;=Assumptions!$B$28,"High",IF(P3625&gt;=Assumptions!$B$29,"Mid","Low"))</f>
        <v>Low</v>
      </c>
      <c r="S3625" s="7" t="str">
        <f aca="false">INDEX(Assumptions!$B$33:$B$41,MATCH(Q3625&amp;"|"&amp;R3625,Assumptions!$A$33:$A$41,0))</f>
        <v>Affluent Drifters</v>
      </c>
      <c r="T3625" s="7" t="n">
        <f aca="false">IF(ISNUMBER(Data_Clean!V3625),J3625*Data_Clean!V3625,0)</f>
        <v>945.58014968</v>
      </c>
    </row>
    <row r="3626" customFormat="false" ht="15" hidden="false" customHeight="false" outlineLevel="0" collapsed="false">
      <c r="A3626" s="15" t="str">
        <f aca="false">Data_Clean!A3626</f>
        <v>CX103622</v>
      </c>
      <c r="B3626" s="14" t="n">
        <f aca="false">Data_Clean!G3626*Assumptions!$B$5</f>
        <v>288.50325</v>
      </c>
      <c r="C3626" s="14" t="n">
        <f aca="false">IF(Data_Clean!H3626="",0,Data_Clean!H3626)*Assumptions!$B$6</f>
        <v>1118.22924</v>
      </c>
      <c r="D3626" s="14" t="n">
        <f aca="false">Data_Clean!I3626*Assumptions!$B$7</f>
        <v>0</v>
      </c>
      <c r="E3626" s="14" t="n">
        <f aca="false">Data_Clean!J3626*Assumptions!$B$8</f>
        <v>0</v>
      </c>
      <c r="F3626" s="14" t="n">
        <f aca="false">Data_Clean!K3626*Assumptions!$B$9</f>
        <v>0</v>
      </c>
      <c r="G3626" s="14" t="n">
        <f aca="false">Data_Clean!L3626*Assumptions!$B$10</f>
        <v>0</v>
      </c>
      <c r="H3626" s="14" t="n">
        <f aca="false">IF(OR(Data_Clean!M3626="",Data_Clean!N3626=""),0,Data_Clean!M3626*Data_Clean!N3626/100)*Assumptions!$B$13*Assumptions!$B$11</f>
        <v>0</v>
      </c>
      <c r="I3626" s="14" t="n">
        <f aca="false">Data_Clean!O3626*4*Assumptions!$B$12</f>
        <v>0</v>
      </c>
      <c r="J3626" s="14" t="n">
        <f aca="false">SUM(B3626:I3626)</f>
        <v>1406.73249</v>
      </c>
      <c r="K3626" s="16" t="n">
        <f aca="false">IF(Data_Clean!P3626="","",Assumptions!$B$15*0.5^(Data_Clean!P3626/Assumptions!$B$20))</f>
        <v>27.3516746567465</v>
      </c>
      <c r="L3626" s="16" t="n">
        <f aca="false">Assumptions!$B$16*MIN(1,LN(1+Data_Clean!Q3626)/LN(1+Assumptions!$B$21))</f>
        <v>15.8750156145389</v>
      </c>
      <c r="M3626" s="16" t="n">
        <f aca="false">Assumptions!$B$17*(0.6*MIN(1,Data_Clean!R3626/Assumptions!$B$22)+0.4*IF(Data_Clean!S3626="",0,Data_Clean!S3626))</f>
        <v>11.442</v>
      </c>
      <c r="N3626" s="16" t="n">
        <f aca="false">Assumptions!$B$18*MIN(1,(Data_Clean!F3626-1)/Assumptions!$B$23)</f>
        <v>5</v>
      </c>
      <c r="O3626" s="16" t="n">
        <f aca="false">Assumptions!$B$19*(0.4*IF(Data_Clean!E3626="",0,MIN(1,Data_Clean!E3626/12/Assumptions!$B$24))+0.35*IF(Data_Clean!D3626="Y",1,0)+0.25*(1-MIN(Data_Clean!T3626,3)/3))/IF(Data_Clean!E3626="",0.6,1)</f>
        <v>15</v>
      </c>
      <c r="P3626" s="16" t="n">
        <f aca="false">SUM(K3626:O3626)/(Assumptions!$D$5-IF(K3626="",Assumptions!$B$15,0))*100</f>
        <v>74.6686902712854</v>
      </c>
      <c r="Q3626" s="7" t="str">
        <f aca="false">IF(J3626&gt;=Assumptions!$B$26,"High",IF(J3626&gt;=Assumptions!$B$27,"Mid","Low"))</f>
        <v>Mid</v>
      </c>
      <c r="R3626" s="7" t="str">
        <f aca="false">IF(P3626&gt;=Assumptions!$B$28,"High",IF(P3626&gt;=Assumptions!$B$29,"Mid","Low"))</f>
        <v>High</v>
      </c>
      <c r="S3626" s="7" t="str">
        <f aca="false">INDEX(Assumptions!$B$33:$B$41,MATCH(Q3626&amp;"|"&amp;R3626,Assumptions!$A$33:$A$41,0))</f>
        <v>Engaged Builders</v>
      </c>
      <c r="T3626" s="7" t="n">
        <f aca="false">IF(ISNUMBER(Data_Clean!V3626),J3626*Data_Clean!V3626,0)</f>
        <v>27.009263808</v>
      </c>
    </row>
    <row r="3627" customFormat="false" ht="15" hidden="false" customHeight="false" outlineLevel="0" collapsed="false">
      <c r="A3627" s="15" t="str">
        <f aca="false">Data_Clean!A3627</f>
        <v>CX103623</v>
      </c>
      <c r="B3627" s="14" t="n">
        <f aca="false">Data_Clean!G3627*Assumptions!$B$5</f>
        <v>128.699</v>
      </c>
      <c r="C3627" s="14" t="n">
        <f aca="false">IF(Data_Clean!H3627="",0,Data_Clean!H3627)*Assumptions!$B$6</f>
        <v>0</v>
      </c>
      <c r="D3627" s="14" t="n">
        <f aca="false">Data_Clean!I3627*Assumptions!$B$7</f>
        <v>0</v>
      </c>
      <c r="E3627" s="14" t="n">
        <f aca="false">Data_Clean!J3627*Assumptions!$B$8</f>
        <v>664.982025</v>
      </c>
      <c r="F3627" s="14" t="n">
        <f aca="false">Data_Clean!K3627*Assumptions!$B$9</f>
        <v>1620.3</v>
      </c>
      <c r="G3627" s="14" t="n">
        <f aca="false">Data_Clean!L3627*Assumptions!$B$10</f>
        <v>0</v>
      </c>
      <c r="H3627" s="14" t="n">
        <f aca="false">IF(OR(Data_Clean!M3627="",Data_Clean!N3627=""),0,Data_Clean!M3627*Data_Clean!N3627/100)*Assumptions!$B$13*Assumptions!$B$11</f>
        <v>0</v>
      </c>
      <c r="I3627" s="14" t="n">
        <f aca="false">Data_Clean!O3627*4*Assumptions!$B$12</f>
        <v>0</v>
      </c>
      <c r="J3627" s="14" t="n">
        <f aca="false">SUM(B3627:I3627)</f>
        <v>2413.981025</v>
      </c>
      <c r="K3627" s="16" t="n">
        <f aca="false">IF(Data_Clean!P3627="","",Assumptions!$B$15*0.5^(Data_Clean!P3627/Assumptions!$B$20))</f>
        <v>17.2304753249555</v>
      </c>
      <c r="L3627" s="16" t="n">
        <f aca="false">Assumptions!$B$16*MIN(1,LN(1+Data_Clean!Q3627)/LN(1+Assumptions!$B$21))</f>
        <v>10.362865626271</v>
      </c>
      <c r="M3627" s="16" t="n">
        <f aca="false">Assumptions!$B$17*(0.6*MIN(1,Data_Clean!R3627/Assumptions!$B$22)+0.4*IF(Data_Clean!S3627="",0,Data_Clean!S3627))</f>
        <v>3.276</v>
      </c>
      <c r="N3627" s="16" t="n">
        <f aca="false">Assumptions!$B$18*MIN(1,(Data_Clean!F3627-1)/Assumptions!$B$23)</f>
        <v>10</v>
      </c>
      <c r="O3627" s="16" t="n">
        <f aca="false">Assumptions!$B$19*(0.4*IF(Data_Clean!E3627="",0,MIN(1,Data_Clean!E3627/12/Assumptions!$B$24))+0.35*IF(Data_Clean!D3627="Y",1,0)+0.25*(1-MIN(Data_Clean!T3627,3)/3))/IF(Data_Clean!E3627="",0.6,1)</f>
        <v>8.2</v>
      </c>
      <c r="P3627" s="16" t="n">
        <f aca="false">SUM(K3627:O3627)/(Assumptions!$D$5-IF(K3627="",Assumptions!$B$15,0))*100</f>
        <v>49.0693409512265</v>
      </c>
      <c r="Q3627" s="7" t="str">
        <f aca="false">IF(J3627&gt;=Assumptions!$B$26,"High",IF(J3627&gt;=Assumptions!$B$27,"Mid","Low"))</f>
        <v>High</v>
      </c>
      <c r="R3627" s="7" t="str">
        <f aca="false">IF(P3627&gt;=Assumptions!$B$28,"High",IF(P3627&gt;=Assumptions!$B$29,"Mid","Low"))</f>
        <v>Low</v>
      </c>
      <c r="S3627" s="7" t="str">
        <f aca="false">INDEX(Assumptions!$B$33:$B$41,MATCH(Q3627&amp;"|"&amp;R3627,Assumptions!$A$33:$A$41,0))</f>
        <v>Affluent Drifters</v>
      </c>
      <c r="T3627" s="7" t="n">
        <f aca="false">IF(ISNUMBER(Data_Clean!V3627),J3627*Data_Clean!V3627,0)</f>
        <v>397.82407292</v>
      </c>
    </row>
    <row r="3628" customFormat="false" ht="15" hidden="false" customHeight="false" outlineLevel="0" collapsed="false">
      <c r="A3628" s="15" t="str">
        <f aca="false">Data_Clean!A3628</f>
        <v>CX103624</v>
      </c>
      <c r="B3628" s="14" t="n">
        <f aca="false">Data_Clean!G3628*Assumptions!$B$5</f>
        <v>239.84175</v>
      </c>
      <c r="C3628" s="14" t="n">
        <f aca="false">IF(Data_Clean!H3628="",0,Data_Clean!H3628)*Assumptions!$B$6</f>
        <v>120.83544</v>
      </c>
      <c r="D3628" s="14" t="n">
        <f aca="false">Data_Clean!I3628*Assumptions!$B$7</f>
        <v>0</v>
      </c>
      <c r="E3628" s="14" t="n">
        <f aca="false">Data_Clean!J3628*Assumptions!$B$8</f>
        <v>0</v>
      </c>
      <c r="F3628" s="14" t="n">
        <f aca="false">Data_Clean!K3628*Assumptions!$B$9</f>
        <v>2982.1</v>
      </c>
      <c r="G3628" s="14" t="n">
        <f aca="false">Data_Clean!L3628*Assumptions!$B$10</f>
        <v>0</v>
      </c>
      <c r="H3628" s="14" t="n">
        <f aca="false">IF(OR(Data_Clean!M3628="",Data_Clean!N3628=""),0,Data_Clean!M3628*Data_Clean!N3628/100)*Assumptions!$B$13*Assumptions!$B$11</f>
        <v>1126.872</v>
      </c>
      <c r="I3628" s="14" t="n">
        <f aca="false">Data_Clean!O3628*4*Assumptions!$B$12</f>
        <v>81.97152</v>
      </c>
      <c r="J3628" s="14" t="n">
        <f aca="false">SUM(B3628:I3628)</f>
        <v>4551.62071</v>
      </c>
      <c r="K3628" s="16" t="n">
        <f aca="false">IF(Data_Clean!P3628="","",Assumptions!$B$15*0.5^(Data_Clean!P3628/Assumptions!$B$20))</f>
        <v>29.3147990530274</v>
      </c>
      <c r="L3628" s="16" t="n">
        <f aca="false">Assumptions!$B$16*MIN(1,LN(1+Data_Clean!Q3628)/LN(1+Assumptions!$B$21))</f>
        <v>16.5574033136099</v>
      </c>
      <c r="M3628" s="16" t="n">
        <f aca="false">Assumptions!$B$17*(0.6*MIN(1,Data_Clean!R3628/Assumptions!$B$22)+0.4*IF(Data_Clean!S3628="",0,Data_Clean!S3628))</f>
        <v>6.654</v>
      </c>
      <c r="N3628" s="16" t="n">
        <f aca="false">Assumptions!$B$18*MIN(1,(Data_Clean!F3628-1)/Assumptions!$B$23)</f>
        <v>15</v>
      </c>
      <c r="O3628" s="16" t="n">
        <f aca="false">Assumptions!$B$19*(0.4*IF(Data_Clean!E3628="",0,MIN(1,Data_Clean!E3628/12/Assumptions!$B$24))+0.35*IF(Data_Clean!D3628="Y",1,0)+0.25*(1-MIN(Data_Clean!T3628,3)/3))/IF(Data_Clean!E3628="",0.6,1)</f>
        <v>13.75</v>
      </c>
      <c r="P3628" s="16" t="n">
        <f aca="false">SUM(K3628:O3628)/(Assumptions!$D$5-IF(K3628="",Assumptions!$B$15,0))*100</f>
        <v>81.2762023666373</v>
      </c>
      <c r="Q3628" s="7" t="str">
        <f aca="false">IF(J3628&gt;=Assumptions!$B$26,"High",IF(J3628&gt;=Assumptions!$B$27,"Mid","Low"))</f>
        <v>High</v>
      </c>
      <c r="R3628" s="7" t="str">
        <f aca="false">IF(P3628&gt;=Assumptions!$B$28,"High",IF(P3628&gt;=Assumptions!$B$29,"Mid","Low"))</f>
        <v>High</v>
      </c>
      <c r="S3628" s="7" t="str">
        <f aca="false">INDEX(Assumptions!$B$33:$B$41,MATCH(Q3628&amp;"|"&amp;R3628,Assumptions!$A$33:$A$41,0))</f>
        <v>Premier Advocates</v>
      </c>
      <c r="T3628" s="7" t="n">
        <f aca="false">IF(ISNUMBER(Data_Clean!V3628),J3628*Data_Clean!V3628,0)</f>
        <v>147.927673075</v>
      </c>
    </row>
    <row r="3629" customFormat="false" ht="15" hidden="false" customHeight="false" outlineLevel="0" collapsed="false">
      <c r="A3629" s="15" t="str">
        <f aca="false">Data_Clean!A3629</f>
        <v>CX103625</v>
      </c>
      <c r="B3629" s="14" t="n">
        <f aca="false">Data_Clean!G3629*Assumptions!$B$5</f>
        <v>69.10625</v>
      </c>
      <c r="C3629" s="14" t="n">
        <f aca="false">IF(Data_Clean!H3629="",0,Data_Clean!H3629)*Assumptions!$B$6</f>
        <v>0</v>
      </c>
      <c r="D3629" s="14" t="n">
        <f aca="false">Data_Clean!I3629*Assumptions!$B$7</f>
        <v>0</v>
      </c>
      <c r="E3629" s="14" t="n">
        <f aca="false">Data_Clean!J3629*Assumptions!$B$8</f>
        <v>0</v>
      </c>
      <c r="F3629" s="14" t="n">
        <f aca="false">Data_Clean!K3629*Assumptions!$B$9</f>
        <v>0</v>
      </c>
      <c r="G3629" s="14" t="n">
        <f aca="false">Data_Clean!L3629*Assumptions!$B$10</f>
        <v>0</v>
      </c>
      <c r="H3629" s="14" t="n">
        <f aca="false">IF(OR(Data_Clean!M3629="",Data_Clean!N3629=""),0,Data_Clean!M3629*Data_Clean!N3629/100)*Assumptions!$B$13*Assumptions!$B$11</f>
        <v>0</v>
      </c>
      <c r="I3629" s="14" t="n">
        <f aca="false">Data_Clean!O3629*4*Assumptions!$B$12</f>
        <v>0</v>
      </c>
      <c r="J3629" s="14" t="n">
        <f aca="false">SUM(B3629:I3629)</f>
        <v>69.10625</v>
      </c>
      <c r="K3629" s="16" t="n">
        <f aca="false">IF(Data_Clean!P3629="","",Assumptions!$B$15*0.5^(Data_Clean!P3629/Assumptions!$B$20))</f>
        <v>20.2552491925229</v>
      </c>
      <c r="L3629" s="16" t="n">
        <f aca="false">Assumptions!$B$16*MIN(1,LN(1+Data_Clean!Q3629)/LN(1+Assumptions!$B$21))</f>
        <v>13.2535138894499</v>
      </c>
      <c r="M3629" s="16" t="n">
        <f aca="false">Assumptions!$B$17*(0.6*MIN(1,Data_Clean!R3629/Assumptions!$B$22)+0.4*IF(Data_Clean!S3629="",0,Data_Clean!S3629))</f>
        <v>4.248</v>
      </c>
      <c r="N3629" s="16" t="n">
        <f aca="false">Assumptions!$B$18*MIN(1,(Data_Clean!F3629-1)/Assumptions!$B$23)</f>
        <v>0</v>
      </c>
      <c r="O3629" s="16" t="n">
        <f aca="false">Assumptions!$B$19*(0.4*IF(Data_Clean!E3629="",0,MIN(1,Data_Clean!E3629/12/Assumptions!$B$24))+0.35*IF(Data_Clean!D3629="Y",1,0)+0.25*(1-MIN(Data_Clean!T3629,3)/3))/IF(Data_Clean!E3629="",0.6,1)</f>
        <v>8.45</v>
      </c>
      <c r="P3629" s="16" t="n">
        <f aca="false">SUM(K3629:O3629)/(Assumptions!$D$5-IF(K3629="",Assumptions!$B$15,0))*100</f>
        <v>46.2067630819728</v>
      </c>
      <c r="Q3629" s="7" t="str">
        <f aca="false">IF(J3629&gt;=Assumptions!$B$26,"High",IF(J3629&gt;=Assumptions!$B$27,"Mid","Low"))</f>
        <v>Low</v>
      </c>
      <c r="R3629" s="7" t="str">
        <f aca="false">IF(P3629&gt;=Assumptions!$B$28,"High",IF(P3629&gt;=Assumptions!$B$29,"Mid","Low"))</f>
        <v>Low</v>
      </c>
      <c r="S3629" s="7" t="str">
        <f aca="false">INDEX(Assumptions!$B$33:$B$41,MATCH(Q3629&amp;"|"&amp;R3629,Assumptions!$A$33:$A$41,0))</f>
        <v>Dormant &amp; Low Value</v>
      </c>
      <c r="T3629" s="7" t="n">
        <f aca="false">IF(ISNUMBER(Data_Clean!V3629),J3629*Data_Clean!V3629,0)</f>
        <v>9.122025</v>
      </c>
    </row>
    <row r="3630" customFormat="false" ht="15" hidden="false" customHeight="false" outlineLevel="0" collapsed="false">
      <c r="A3630" s="15" t="str">
        <f aca="false">Data_Clean!A3630</f>
        <v>CX103626</v>
      </c>
      <c r="B3630" s="14" t="n">
        <f aca="false">Data_Clean!G3630*Assumptions!$B$5</f>
        <v>143.99325</v>
      </c>
      <c r="C3630" s="14" t="n">
        <f aca="false">IF(Data_Clean!H3630="",0,Data_Clean!H3630)*Assumptions!$B$6</f>
        <v>98.72328</v>
      </c>
      <c r="D3630" s="14" t="n">
        <f aca="false">Data_Clean!I3630*Assumptions!$B$7</f>
        <v>0</v>
      </c>
      <c r="E3630" s="14" t="n">
        <f aca="false">Data_Clean!J3630*Assumptions!$B$8</f>
        <v>0</v>
      </c>
      <c r="F3630" s="14" t="n">
        <f aca="false">Data_Clean!K3630*Assumptions!$B$9</f>
        <v>2975.5</v>
      </c>
      <c r="G3630" s="14" t="n">
        <f aca="false">Data_Clean!L3630*Assumptions!$B$10</f>
        <v>0</v>
      </c>
      <c r="H3630" s="14" t="n">
        <f aca="false">IF(OR(Data_Clean!M3630="",Data_Clean!N3630=""),0,Data_Clean!M3630*Data_Clean!N3630/100)*Assumptions!$B$13*Assumptions!$B$11</f>
        <v>0</v>
      </c>
      <c r="I3630" s="14" t="n">
        <f aca="false">Data_Clean!O3630*4*Assumptions!$B$12</f>
        <v>0</v>
      </c>
      <c r="J3630" s="14" t="n">
        <f aca="false">SUM(B3630:I3630)</f>
        <v>3218.21653</v>
      </c>
      <c r="K3630" s="16" t="n">
        <f aca="false">IF(Data_Clean!P3630="","",Assumptions!$B$15*0.5^(Data_Clean!P3630/Assumptions!$B$20))</f>
        <v>18.8988157484231</v>
      </c>
      <c r="L3630" s="16" t="n">
        <f aca="false">Assumptions!$B$16*MIN(1,LN(1+Data_Clean!Q3630)/LN(1+Assumptions!$B$21))</f>
        <v>8.67194478953664</v>
      </c>
      <c r="M3630" s="16" t="n">
        <f aca="false">Assumptions!$B$17*(0.6*MIN(1,Data_Clean!R3630/Assumptions!$B$22)+0.4*IF(Data_Clean!S3630="",0,Data_Clean!S3630))</f>
        <v>8.046</v>
      </c>
      <c r="N3630" s="16" t="n">
        <f aca="false">Assumptions!$B$18*MIN(1,(Data_Clean!F3630-1)/Assumptions!$B$23)</f>
        <v>15</v>
      </c>
      <c r="O3630" s="16" t="n">
        <f aca="false">Assumptions!$B$19*(0.4*IF(Data_Clean!E3630="",0,MIN(1,Data_Clean!E3630/12/Assumptions!$B$24))+0.35*IF(Data_Clean!D3630="Y",1,0)+0.25*(1-MIN(Data_Clean!T3630,3)/3))/IF(Data_Clean!E3630="",0.6,1)</f>
        <v>6.05</v>
      </c>
      <c r="P3630" s="16" t="n">
        <f aca="false">SUM(K3630:O3630)/(Assumptions!$D$5-IF(K3630="",Assumptions!$B$15,0))*100</f>
        <v>56.6667605379597</v>
      </c>
      <c r="Q3630" s="7" t="str">
        <f aca="false">IF(J3630&gt;=Assumptions!$B$26,"High",IF(J3630&gt;=Assumptions!$B$27,"Mid","Low"))</f>
        <v>High</v>
      </c>
      <c r="R3630" s="7" t="str">
        <f aca="false">IF(P3630&gt;=Assumptions!$B$28,"High",IF(P3630&gt;=Assumptions!$B$29,"Mid","Low"))</f>
        <v>Mid</v>
      </c>
      <c r="S3630" s="7" t="str">
        <f aca="false">INDEX(Assumptions!$B$33:$B$41,MATCH(Q3630&amp;"|"&amp;R3630,Assumptions!$A$33:$A$41,0))</f>
        <v>Established Core</v>
      </c>
      <c r="T3630" s="7" t="n">
        <f aca="false">IF(ISNUMBER(Data_Clean!V3630),J3630*Data_Clean!V3630,0)</f>
        <v>542.591306958</v>
      </c>
    </row>
    <row r="3631" customFormat="false" ht="15" hidden="false" customHeight="false" outlineLevel="0" collapsed="false">
      <c r="A3631" s="15" t="str">
        <f aca="false">Data_Clean!A3631</f>
        <v>CX103627</v>
      </c>
      <c r="B3631" s="14" t="n">
        <f aca="false">Data_Clean!G3631*Assumptions!$B$5</f>
        <v>41.32625</v>
      </c>
      <c r="C3631" s="14" t="n">
        <f aca="false">IF(Data_Clean!H3631="",0,Data_Clean!H3631)*Assumptions!$B$6</f>
        <v>0</v>
      </c>
      <c r="D3631" s="14" t="n">
        <f aca="false">Data_Clean!I3631*Assumptions!$B$7</f>
        <v>0</v>
      </c>
      <c r="E3631" s="14" t="n">
        <f aca="false">Data_Clean!J3631*Assumptions!$B$8</f>
        <v>0</v>
      </c>
      <c r="F3631" s="14" t="n">
        <f aca="false">Data_Clean!K3631*Assumptions!$B$9</f>
        <v>0</v>
      </c>
      <c r="G3631" s="14" t="n">
        <f aca="false">Data_Clean!L3631*Assumptions!$B$10</f>
        <v>0</v>
      </c>
      <c r="H3631" s="14" t="n">
        <f aca="false">IF(OR(Data_Clean!M3631="",Data_Clean!N3631=""),0,Data_Clean!M3631*Data_Clean!N3631/100)*Assumptions!$B$13*Assumptions!$B$11</f>
        <v>0</v>
      </c>
      <c r="I3631" s="14" t="n">
        <f aca="false">Data_Clean!O3631*4*Assumptions!$B$12</f>
        <v>0</v>
      </c>
      <c r="J3631" s="14" t="n">
        <f aca="false">SUM(B3631:I3631)</f>
        <v>41.32625</v>
      </c>
      <c r="K3631" s="16" t="n">
        <f aca="false">IF(Data_Clean!P3631="","",Assumptions!$B$15*0.5^(Data_Clean!P3631/Assumptions!$B$20))</f>
        <v>21.2132034355964</v>
      </c>
      <c r="L3631" s="16" t="n">
        <f aca="false">Assumptions!$B$16*MIN(1,LN(1+Data_Clean!Q3631)/LN(1+Assumptions!$B$21))</f>
        <v>13.0760265116583</v>
      </c>
      <c r="M3631" s="16" t="n">
        <f aca="false">Assumptions!$B$17*(0.6*MIN(1,Data_Clean!R3631/Assumptions!$B$22)+0.4*IF(Data_Clean!S3631="",0,Data_Clean!S3631))</f>
        <v>1.89</v>
      </c>
      <c r="N3631" s="16" t="n">
        <f aca="false">Assumptions!$B$18*MIN(1,(Data_Clean!F3631-1)/Assumptions!$B$23)</f>
        <v>0</v>
      </c>
      <c r="O3631" s="16" t="n">
        <f aca="false">Assumptions!$B$19*(0.4*IF(Data_Clean!E3631="",0,MIN(1,Data_Clean!E3631/12/Assumptions!$B$24))+0.35*IF(Data_Clean!D3631="Y",1,0)+0.25*(1-MIN(Data_Clean!T3631,3)/3))/IF(Data_Clean!E3631="",0.6,1)</f>
        <v>9.75</v>
      </c>
      <c r="P3631" s="16" t="n">
        <f aca="false">SUM(K3631:O3631)/(Assumptions!$D$5-IF(K3631="",Assumptions!$B$15,0))*100</f>
        <v>45.9292299472547</v>
      </c>
      <c r="Q3631" s="7" t="str">
        <f aca="false">IF(J3631&gt;=Assumptions!$B$26,"High",IF(J3631&gt;=Assumptions!$B$27,"Mid","Low"))</f>
        <v>Low</v>
      </c>
      <c r="R3631" s="7" t="str">
        <f aca="false">IF(P3631&gt;=Assumptions!$B$28,"High",IF(P3631&gt;=Assumptions!$B$29,"Mid","Low"))</f>
        <v>Low</v>
      </c>
      <c r="S3631" s="7" t="str">
        <f aca="false">INDEX(Assumptions!$B$33:$B$41,MATCH(Q3631&amp;"|"&amp;R3631,Assumptions!$A$33:$A$41,0))</f>
        <v>Dormant &amp; Low Value</v>
      </c>
      <c r="T3631" s="7" t="n">
        <f aca="false">IF(ISNUMBER(Data_Clean!V3631),J3631*Data_Clean!V3631,0)</f>
        <v>3.921861125</v>
      </c>
    </row>
    <row r="3632" customFormat="false" ht="15" hidden="false" customHeight="false" outlineLevel="0" collapsed="false">
      <c r="A3632" s="15" t="str">
        <f aca="false">Data_Clean!A3632</f>
        <v>CX103628</v>
      </c>
      <c r="B3632" s="14" t="n">
        <f aca="false">Data_Clean!G3632*Assumptions!$B$5</f>
        <v>31.7735</v>
      </c>
      <c r="C3632" s="14" t="n">
        <f aca="false">IF(Data_Clean!H3632="",0,Data_Clean!H3632)*Assumptions!$B$6</f>
        <v>0</v>
      </c>
      <c r="D3632" s="14" t="n">
        <f aca="false">Data_Clean!I3632*Assumptions!$B$7</f>
        <v>0</v>
      </c>
      <c r="E3632" s="14" t="n">
        <f aca="false">Data_Clean!J3632*Assumptions!$B$8</f>
        <v>419.912025</v>
      </c>
      <c r="F3632" s="14" t="n">
        <f aca="false">Data_Clean!K3632*Assumptions!$B$9</f>
        <v>0</v>
      </c>
      <c r="G3632" s="14" t="n">
        <f aca="false">Data_Clean!L3632*Assumptions!$B$10</f>
        <v>0</v>
      </c>
      <c r="H3632" s="14" t="n">
        <f aca="false">IF(OR(Data_Clean!M3632="",Data_Clean!N3632=""),0,Data_Clean!M3632*Data_Clean!N3632/100)*Assumptions!$B$13*Assumptions!$B$11</f>
        <v>0</v>
      </c>
      <c r="I3632" s="14" t="n">
        <f aca="false">Data_Clean!O3632*4*Assumptions!$B$12</f>
        <v>0</v>
      </c>
      <c r="J3632" s="14" t="n">
        <f aca="false">SUM(B3632:I3632)</f>
        <v>451.685525</v>
      </c>
      <c r="K3632" s="16" t="n">
        <f aca="false">IF(Data_Clean!P3632="","",Assumptions!$B$15*0.5^(Data_Clean!P3632/Assumptions!$B$20))</f>
        <v>27.3516746567465</v>
      </c>
      <c r="L3632" s="16" t="n">
        <f aca="false">Assumptions!$B$16*MIN(1,LN(1+Data_Clean!Q3632)/LN(1+Assumptions!$B$21))</f>
        <v>12.8906482631789</v>
      </c>
      <c r="M3632" s="16" t="n">
        <f aca="false">Assumptions!$B$17*(0.6*MIN(1,Data_Clean!R3632/Assumptions!$B$22)+0.4*IF(Data_Clean!S3632="",0,Data_Clean!S3632))</f>
        <v>2.43</v>
      </c>
      <c r="N3632" s="16" t="n">
        <f aca="false">Assumptions!$B$18*MIN(1,(Data_Clean!F3632-1)/Assumptions!$B$23)</f>
        <v>5</v>
      </c>
      <c r="O3632" s="16" t="n">
        <f aca="false">Assumptions!$B$19*(0.4*IF(Data_Clean!E3632="",0,MIN(1,Data_Clean!E3632/12/Assumptions!$B$24))+0.35*IF(Data_Clean!D3632="Y",1,0)+0.25*(1-MIN(Data_Clean!T3632,3)/3))/IF(Data_Clean!E3632="",0.6,1)</f>
        <v>11.55</v>
      </c>
      <c r="P3632" s="16" t="n">
        <f aca="false">SUM(K3632:O3632)/(Assumptions!$D$5-IF(K3632="",Assumptions!$B$15,0))*100</f>
        <v>59.2223229199254</v>
      </c>
      <c r="Q3632" s="7" t="str">
        <f aca="false">IF(J3632&gt;=Assumptions!$B$26,"High",IF(J3632&gt;=Assumptions!$B$27,"Mid","Low"))</f>
        <v>Mid</v>
      </c>
      <c r="R3632" s="7" t="str">
        <f aca="false">IF(P3632&gt;=Assumptions!$B$28,"High",IF(P3632&gt;=Assumptions!$B$29,"Mid","Low"))</f>
        <v>Mid</v>
      </c>
      <c r="S3632" s="7" t="str">
        <f aca="false">INDEX(Assumptions!$B$33:$B$41,MATCH(Q3632&amp;"|"&amp;R3632,Assumptions!$A$33:$A$41,0))</f>
        <v>Established Core</v>
      </c>
      <c r="T3632" s="7" t="n">
        <f aca="false">IF(ISNUMBER(Data_Clean!V3632),J3632*Data_Clean!V3632,0)</f>
        <v>15.7638248225</v>
      </c>
    </row>
    <row r="3633" customFormat="false" ht="15" hidden="false" customHeight="false" outlineLevel="0" collapsed="false">
      <c r="A3633" s="15" t="str">
        <f aca="false">Data_Clean!A3633</f>
        <v>CX103629</v>
      </c>
      <c r="B3633" s="14" t="n">
        <f aca="false">Data_Clean!G3633*Assumptions!$B$5</f>
        <v>52.14475</v>
      </c>
      <c r="C3633" s="14" t="n">
        <f aca="false">IF(Data_Clean!H3633="",0,Data_Clean!H3633)*Assumptions!$B$6</f>
        <v>127.28532</v>
      </c>
      <c r="D3633" s="14" t="n">
        <f aca="false">Data_Clean!I3633*Assumptions!$B$7</f>
        <v>0</v>
      </c>
      <c r="E3633" s="14" t="n">
        <f aca="false">Data_Clean!J3633*Assumptions!$B$8</f>
        <v>846.14265</v>
      </c>
      <c r="F3633" s="14" t="n">
        <f aca="false">Data_Clean!K3633*Assumptions!$B$9</f>
        <v>1324.4</v>
      </c>
      <c r="G3633" s="14" t="n">
        <f aca="false">Data_Clean!L3633*Assumptions!$B$10</f>
        <v>0</v>
      </c>
      <c r="H3633" s="14" t="n">
        <f aca="false">IF(OR(Data_Clean!M3633="",Data_Clean!N3633=""),0,Data_Clean!M3633*Data_Clean!N3633/100)*Assumptions!$B$13*Assumptions!$B$11</f>
        <v>0</v>
      </c>
      <c r="I3633" s="14" t="n">
        <f aca="false">Data_Clean!O3633*4*Assumptions!$B$12</f>
        <v>0</v>
      </c>
      <c r="J3633" s="14" t="n">
        <f aca="false">SUM(B3633:I3633)</f>
        <v>2349.97272</v>
      </c>
      <c r="K3633" s="16" t="n">
        <f aca="false">IF(Data_Clean!P3633="","",Assumptions!$B$15*0.5^(Data_Clean!P3633/Assumptions!$B$20))</f>
        <v>5.30330085889911</v>
      </c>
      <c r="L3633" s="16" t="n">
        <f aca="false">Assumptions!$B$16*MIN(1,LN(1+Data_Clean!Q3633)/LN(1+Assumptions!$B$21))</f>
        <v>10</v>
      </c>
      <c r="M3633" s="16" t="n">
        <f aca="false">Assumptions!$B$17*(0.6*MIN(1,Data_Clean!R3633/Assumptions!$B$22)+0.4*IF(Data_Clean!S3633="",0,Data_Clean!S3633))</f>
        <v>3.972</v>
      </c>
      <c r="N3633" s="16" t="n">
        <f aca="false">Assumptions!$B$18*MIN(1,(Data_Clean!F3633-1)/Assumptions!$B$23)</f>
        <v>15</v>
      </c>
      <c r="O3633" s="16" t="n">
        <f aca="false">Assumptions!$B$19*(0.4*IF(Data_Clean!E3633="",0,MIN(1,Data_Clean!E3633/12/Assumptions!$B$24))+0.35*IF(Data_Clean!D3633="Y",1,0)+0.25*(1-MIN(Data_Clean!T3633,3)/3))/IF(Data_Clean!E3633="",0.6,1)</f>
        <v>2.85</v>
      </c>
      <c r="P3633" s="16" t="n">
        <f aca="false">SUM(K3633:O3633)/(Assumptions!$D$5-IF(K3633="",Assumptions!$B$15,0))*100</f>
        <v>37.1253008588991</v>
      </c>
      <c r="Q3633" s="7" t="str">
        <f aca="false">IF(J3633&gt;=Assumptions!$B$26,"High",IF(J3633&gt;=Assumptions!$B$27,"Mid","Low"))</f>
        <v>High</v>
      </c>
      <c r="R3633" s="7" t="str">
        <f aca="false">IF(P3633&gt;=Assumptions!$B$28,"High",IF(P3633&gt;=Assumptions!$B$29,"Mid","Low"))</f>
        <v>Low</v>
      </c>
      <c r="S3633" s="7" t="str">
        <f aca="false">INDEX(Assumptions!$B$33:$B$41,MATCH(Q3633&amp;"|"&amp;R3633,Assumptions!$A$33:$A$41,0))</f>
        <v>Affluent Drifters</v>
      </c>
      <c r="T3633" s="7" t="n">
        <f aca="false">IF(ISNUMBER(Data_Clean!V3633),J3633*Data_Clean!V3633,0)</f>
        <v>509.474085696</v>
      </c>
    </row>
    <row r="3634" customFormat="false" ht="15" hidden="false" customHeight="false" outlineLevel="0" collapsed="false">
      <c r="A3634" s="15" t="str">
        <f aca="false">Data_Clean!A3634</f>
        <v>CX103630</v>
      </c>
      <c r="B3634" s="14" t="n">
        <f aca="false">Data_Clean!G3634*Assumptions!$B$5</f>
        <v>71.066</v>
      </c>
      <c r="C3634" s="14" t="n">
        <f aca="false">IF(Data_Clean!H3634="",0,Data_Clean!H3634)*Assumptions!$B$6</f>
        <v>0</v>
      </c>
      <c r="D3634" s="14" t="n">
        <f aca="false">Data_Clean!I3634*Assumptions!$B$7</f>
        <v>0</v>
      </c>
      <c r="E3634" s="14" t="n">
        <f aca="false">Data_Clean!J3634*Assumptions!$B$8</f>
        <v>0</v>
      </c>
      <c r="F3634" s="14" t="n">
        <f aca="false">Data_Clean!K3634*Assumptions!$B$9</f>
        <v>685.3</v>
      </c>
      <c r="G3634" s="14" t="n">
        <f aca="false">Data_Clean!L3634*Assumptions!$B$10</f>
        <v>0</v>
      </c>
      <c r="H3634" s="14" t="n">
        <f aca="false">IF(OR(Data_Clean!M3634="",Data_Clean!N3634=""),0,Data_Clean!M3634*Data_Clean!N3634/100)*Assumptions!$B$13*Assumptions!$B$11</f>
        <v>0</v>
      </c>
      <c r="I3634" s="14" t="n">
        <f aca="false">Data_Clean!O3634*4*Assumptions!$B$12</f>
        <v>0</v>
      </c>
      <c r="J3634" s="14" t="n">
        <f aca="false">SUM(B3634:I3634)</f>
        <v>756.366</v>
      </c>
      <c r="K3634" s="16" t="n">
        <f aca="false">IF(Data_Clean!P3634="","",Assumptions!$B$15*0.5^(Data_Clean!P3634/Assumptions!$B$20))</f>
        <v>6.23428422107091</v>
      </c>
      <c r="L3634" s="16" t="n">
        <f aca="false">Assumptions!$B$16*MIN(1,LN(1+Data_Clean!Q3634)/LN(1+Assumptions!$B$21))</f>
        <v>10.6966696442427</v>
      </c>
      <c r="M3634" s="16" t="n">
        <f aca="false">Assumptions!$B$17*(0.6*MIN(1,Data_Clean!R3634/Assumptions!$B$22)+0.4*IF(Data_Clean!S3634="",0,Data_Clean!S3634))</f>
        <v>6.042</v>
      </c>
      <c r="N3634" s="16" t="n">
        <f aca="false">Assumptions!$B$18*MIN(1,(Data_Clean!F3634-1)/Assumptions!$B$23)</f>
        <v>5</v>
      </c>
      <c r="O3634" s="16" t="n">
        <f aca="false">Assumptions!$B$19*(0.4*IF(Data_Clean!E3634="",0,MIN(1,Data_Clean!E3634/12/Assumptions!$B$24))+0.35*IF(Data_Clean!D3634="Y",1,0)+0.25*(1-MIN(Data_Clean!T3634,3)/3))/IF(Data_Clean!E3634="",0.6,1)</f>
        <v>8.5</v>
      </c>
      <c r="P3634" s="16" t="n">
        <f aca="false">SUM(K3634:O3634)/(Assumptions!$D$5-IF(K3634="",Assumptions!$B$15,0))*100</f>
        <v>36.4729538653136</v>
      </c>
      <c r="Q3634" s="7" t="str">
        <f aca="false">IF(J3634&gt;=Assumptions!$B$26,"High",IF(J3634&gt;=Assumptions!$B$27,"Mid","Low"))</f>
        <v>Mid</v>
      </c>
      <c r="R3634" s="7" t="str">
        <f aca="false">IF(P3634&gt;=Assumptions!$B$28,"High",IF(P3634&gt;=Assumptions!$B$29,"Mid","Low"))</f>
        <v>Low</v>
      </c>
      <c r="S3634" s="7" t="str">
        <f aca="false">INDEX(Assumptions!$B$33:$B$41,MATCH(Q3634&amp;"|"&amp;R3634,Assumptions!$A$33:$A$41,0))</f>
        <v>Light Touch</v>
      </c>
      <c r="T3634" s="7" t="n">
        <f aca="false">IF(ISNUMBER(Data_Clean!V3634),J3634*Data_Clean!V3634,0)</f>
        <v>188.2594974</v>
      </c>
    </row>
    <row r="3635" customFormat="false" ht="15" hidden="false" customHeight="false" outlineLevel="0" collapsed="false">
      <c r="A3635" s="15" t="str">
        <f aca="false">Data_Clean!A3635</f>
        <v>CX103631</v>
      </c>
      <c r="B3635" s="14" t="n">
        <f aca="false">Data_Clean!G3635*Assumptions!$B$5</f>
        <v>83.1365</v>
      </c>
      <c r="C3635" s="14" t="n">
        <f aca="false">IF(Data_Clean!H3635="",0,Data_Clean!H3635)*Assumptions!$B$6</f>
        <v>1021.16796</v>
      </c>
      <c r="D3635" s="14" t="n">
        <f aca="false">Data_Clean!I3635*Assumptions!$B$7</f>
        <v>736</v>
      </c>
      <c r="E3635" s="14" t="n">
        <f aca="false">Data_Clean!J3635*Assumptions!$B$8</f>
        <v>0</v>
      </c>
      <c r="F3635" s="14" t="n">
        <f aca="false">Data_Clean!K3635*Assumptions!$B$9</f>
        <v>0</v>
      </c>
      <c r="G3635" s="14" t="n">
        <f aca="false">Data_Clean!L3635*Assumptions!$B$10</f>
        <v>0</v>
      </c>
      <c r="H3635" s="14" t="n">
        <f aca="false">IF(OR(Data_Clean!M3635="",Data_Clean!N3635=""),0,Data_Clean!M3635*Data_Clean!N3635/100)*Assumptions!$B$13*Assumptions!$B$11</f>
        <v>238.032</v>
      </c>
      <c r="I3635" s="14" t="n">
        <f aca="false">Data_Clean!O3635*4*Assumptions!$B$12</f>
        <v>131.7696</v>
      </c>
      <c r="J3635" s="14" t="n">
        <f aca="false">SUM(B3635:I3635)</f>
        <v>2210.10606</v>
      </c>
      <c r="K3635" s="16" t="n">
        <f aca="false">IF(Data_Clean!P3635="","",Assumptions!$B$15*0.5^(Data_Clean!P3635/Assumptions!$B$20))</f>
        <v>25.5200148285257</v>
      </c>
      <c r="L3635" s="16" t="n">
        <f aca="false">Assumptions!$B$16*MIN(1,LN(1+Data_Clean!Q3635)/LN(1+Assumptions!$B$21))</f>
        <v>15.1699125520244</v>
      </c>
      <c r="M3635" s="16" t="n">
        <f aca="false">Assumptions!$B$17*(0.6*MIN(1,Data_Clean!R3635/Assumptions!$B$22)+0.4*IF(Data_Clean!S3635="",0,Data_Clean!S3635))</f>
        <v>1.698</v>
      </c>
      <c r="N3635" s="16" t="n">
        <f aca="false">Assumptions!$B$18*MIN(1,(Data_Clean!F3635-1)/Assumptions!$B$23)</f>
        <v>15</v>
      </c>
      <c r="O3635" s="16" t="n">
        <f aca="false">Assumptions!$B$19*(0.4*IF(Data_Clean!E3635="",0,MIN(1,Data_Clean!E3635/12/Assumptions!$B$24))+0.35*IF(Data_Clean!D3635="Y",1,0)+0.25*(1-MIN(Data_Clean!T3635,3)/3))/IF(Data_Clean!E3635="",0.6,1)</f>
        <v>15</v>
      </c>
      <c r="P3635" s="16" t="n">
        <f aca="false">SUM(K3635:O3635)/(Assumptions!$D$5-IF(K3635="",Assumptions!$B$15,0))*100</f>
        <v>72.38792738055</v>
      </c>
      <c r="Q3635" s="7" t="str">
        <f aca="false">IF(J3635&gt;=Assumptions!$B$26,"High",IF(J3635&gt;=Assumptions!$B$27,"Mid","Low"))</f>
        <v>High</v>
      </c>
      <c r="R3635" s="7" t="str">
        <f aca="false">IF(P3635&gt;=Assumptions!$B$28,"High",IF(P3635&gt;=Assumptions!$B$29,"Mid","Low"))</f>
        <v>High</v>
      </c>
      <c r="S3635" s="7" t="str">
        <f aca="false">INDEX(Assumptions!$B$33:$B$41,MATCH(Q3635&amp;"|"&amp;R3635,Assumptions!$A$33:$A$41,0))</f>
        <v>Premier Advocates</v>
      </c>
      <c r="T3635" s="7" t="n">
        <f aca="false">IF(ISNUMBER(Data_Clean!V3635),J3635*Data_Clean!V3635,0)</f>
        <v>47.959301502</v>
      </c>
    </row>
    <row r="3636" customFormat="false" ht="15" hidden="false" customHeight="false" outlineLevel="0" collapsed="false">
      <c r="A3636" s="15" t="str">
        <f aca="false">Data_Clean!A3636</f>
        <v>CX103632</v>
      </c>
      <c r="B3636" s="14" t="n">
        <f aca="false">Data_Clean!G3636*Assumptions!$B$5</f>
        <v>90.111</v>
      </c>
      <c r="C3636" s="14" t="n">
        <f aca="false">IF(Data_Clean!H3636="",0,Data_Clean!H3636)*Assumptions!$B$6</f>
        <v>0</v>
      </c>
      <c r="D3636" s="14" t="n">
        <f aca="false">Data_Clean!I3636*Assumptions!$B$7</f>
        <v>1376.8</v>
      </c>
      <c r="E3636" s="14" t="n">
        <f aca="false">Data_Clean!J3636*Assumptions!$B$8</f>
        <v>1445.3925</v>
      </c>
      <c r="F3636" s="14" t="n">
        <f aca="false">Data_Clean!K3636*Assumptions!$B$9</f>
        <v>2307.8</v>
      </c>
      <c r="G3636" s="14" t="n">
        <f aca="false">Data_Clean!L3636*Assumptions!$B$10</f>
        <v>0</v>
      </c>
      <c r="H3636" s="14" t="n">
        <f aca="false">IF(OR(Data_Clean!M3636="",Data_Clean!N3636=""),0,Data_Clean!M3636*Data_Clean!N3636/100)*Assumptions!$B$13*Assumptions!$B$11</f>
        <v>95.256</v>
      </c>
      <c r="I3636" s="14" t="n">
        <f aca="false">Data_Clean!O3636*4*Assumptions!$B$12</f>
        <v>96.92352</v>
      </c>
      <c r="J3636" s="14" t="n">
        <f aca="false">SUM(B3636:I3636)</f>
        <v>5412.28302</v>
      </c>
      <c r="K3636" s="16" t="n">
        <f aca="false">IF(Data_Clean!P3636="","",Assumptions!$B$15*0.5^(Data_Clean!P3636/Assumptions!$B$20))</f>
        <v>25.5200148285257</v>
      </c>
      <c r="L3636" s="16" t="n">
        <f aca="false">Assumptions!$B$16*MIN(1,LN(1+Data_Clean!Q3636)/LN(1+Assumptions!$B$21))</f>
        <v>17.278213829399</v>
      </c>
      <c r="M3636" s="16" t="n">
        <f aca="false">Assumptions!$B$17*(0.6*MIN(1,Data_Clean!R3636/Assumptions!$B$22)+0.4*IF(Data_Clean!S3636="",0,Data_Clean!S3636))</f>
        <v>9.678</v>
      </c>
      <c r="N3636" s="16" t="n">
        <f aca="false">Assumptions!$B$18*MIN(1,(Data_Clean!F3636-1)/Assumptions!$B$23)</f>
        <v>20</v>
      </c>
      <c r="O3636" s="16" t="n">
        <f aca="false">Assumptions!$B$19*(0.4*IF(Data_Clean!E3636="",0,MIN(1,Data_Clean!E3636/12/Assumptions!$B$24))+0.35*IF(Data_Clean!D3636="Y",1,0)+0.25*(1-MIN(Data_Clean!T3636,3)/3))/IF(Data_Clean!E3636="",0.6,1)</f>
        <v>8.9</v>
      </c>
      <c r="P3636" s="16" t="n">
        <f aca="false">SUM(K3636:O3636)/(Assumptions!$D$5-IF(K3636="",Assumptions!$B$15,0))*100</f>
        <v>81.3762286579247</v>
      </c>
      <c r="Q3636" s="7" t="str">
        <f aca="false">IF(J3636&gt;=Assumptions!$B$26,"High",IF(J3636&gt;=Assumptions!$B$27,"Mid","Low"))</f>
        <v>High</v>
      </c>
      <c r="R3636" s="7" t="str">
        <f aca="false">IF(P3636&gt;=Assumptions!$B$28,"High",IF(P3636&gt;=Assumptions!$B$29,"Mid","Low"))</f>
        <v>High</v>
      </c>
      <c r="S3636" s="7" t="str">
        <f aca="false">INDEX(Assumptions!$B$33:$B$41,MATCH(Q3636&amp;"|"&amp;R3636,Assumptions!$A$33:$A$41,0))</f>
        <v>Premier Advocates</v>
      </c>
      <c r="T3636" s="7" t="n">
        <f aca="false">IF(ISNUMBER(Data_Clean!V3636),J3636*Data_Clean!V3636,0)</f>
        <v>295.510652892</v>
      </c>
    </row>
    <row r="3637" customFormat="false" ht="15" hidden="false" customHeight="false" outlineLevel="0" collapsed="false">
      <c r="A3637" s="15" t="str">
        <f aca="false">Data_Clean!A3637</f>
        <v>CX103633</v>
      </c>
      <c r="B3637" s="14" t="n">
        <f aca="false">Data_Clean!G3637*Assumptions!$B$5</f>
        <v>60.3335</v>
      </c>
      <c r="C3637" s="14" t="n">
        <f aca="false">IF(Data_Clean!H3637="",0,Data_Clean!H3637)*Assumptions!$B$6</f>
        <v>0</v>
      </c>
      <c r="D3637" s="14" t="n">
        <f aca="false">Data_Clean!I3637*Assumptions!$B$7</f>
        <v>0</v>
      </c>
      <c r="E3637" s="14" t="n">
        <f aca="false">Data_Clean!J3637*Assumptions!$B$8</f>
        <v>0</v>
      </c>
      <c r="F3637" s="14" t="n">
        <f aca="false">Data_Clean!K3637*Assumptions!$B$9</f>
        <v>0</v>
      </c>
      <c r="G3637" s="14" t="n">
        <f aca="false">Data_Clean!L3637*Assumptions!$B$10</f>
        <v>0</v>
      </c>
      <c r="H3637" s="14" t="n">
        <f aca="false">IF(OR(Data_Clean!M3637="",Data_Clean!N3637=""),0,Data_Clean!M3637*Data_Clean!N3637/100)*Assumptions!$B$13*Assumptions!$B$11</f>
        <v>0</v>
      </c>
      <c r="I3637" s="14" t="n">
        <f aca="false">Data_Clean!O3637*4*Assumptions!$B$12</f>
        <v>0</v>
      </c>
      <c r="J3637" s="14" t="n">
        <f aca="false">SUM(B3637:I3637)</f>
        <v>60.3335</v>
      </c>
      <c r="K3637" s="16" t="n">
        <f aca="false">IF(Data_Clean!P3637="","",Assumptions!$B$15*0.5^(Data_Clean!P3637/Assumptions!$B$20))</f>
        <v>27.3516746567465</v>
      </c>
      <c r="L3637" s="16" t="n">
        <f aca="false">Assumptions!$B$16*MIN(1,LN(1+Data_Clean!Q3637)/LN(1+Assumptions!$B$21))</f>
        <v>16.1441621526288</v>
      </c>
      <c r="M3637" s="16" t="n">
        <f aca="false">Assumptions!$B$17*(0.6*MIN(1,Data_Clean!R3637/Assumptions!$B$22)+0.4*IF(Data_Clean!S3637="",0,Data_Clean!S3637))</f>
        <v>10.152</v>
      </c>
      <c r="N3637" s="16" t="n">
        <f aca="false">Assumptions!$B$18*MIN(1,(Data_Clean!F3637-1)/Assumptions!$B$23)</f>
        <v>0</v>
      </c>
      <c r="O3637" s="16" t="n">
        <f aca="false">Assumptions!$B$19*(0.4*IF(Data_Clean!E3637="",0,MIN(1,Data_Clean!E3637/12/Assumptions!$B$24))+0.35*IF(Data_Clean!D3637="Y",1,0)+0.25*(1-MIN(Data_Clean!T3637,3)/3))/IF(Data_Clean!E3637="",0.6,1)</f>
        <v>12.25</v>
      </c>
      <c r="P3637" s="16" t="n">
        <f aca="false">SUM(K3637:O3637)/(Assumptions!$D$5-IF(K3637="",Assumptions!$B$15,0))*100</f>
        <v>65.8978368093753</v>
      </c>
      <c r="Q3637" s="7" t="str">
        <f aca="false">IF(J3637&gt;=Assumptions!$B$26,"High",IF(J3637&gt;=Assumptions!$B$27,"Mid","Low"))</f>
        <v>Low</v>
      </c>
      <c r="R3637" s="7" t="str">
        <f aca="false">IF(P3637&gt;=Assumptions!$B$28,"High",IF(P3637&gt;=Assumptions!$B$29,"Mid","Low"))</f>
        <v>Mid</v>
      </c>
      <c r="S3637" s="7" t="str">
        <f aca="false">INDEX(Assumptions!$B$33:$B$41,MATCH(Q3637&amp;"|"&amp;R3637,Assumptions!$A$33:$A$41,0))</f>
        <v>Light Touch</v>
      </c>
      <c r="T3637" s="7" t="n">
        <f aca="false">IF(ISNUMBER(Data_Clean!V3637),J3637*Data_Clean!V3637,0)</f>
        <v>2.4374734</v>
      </c>
    </row>
    <row r="3638" customFormat="false" ht="15" hidden="false" customHeight="false" outlineLevel="0" collapsed="false">
      <c r="A3638" s="15" t="str">
        <f aca="false">Data_Clean!A3638</f>
        <v>CX103634</v>
      </c>
      <c r="B3638" s="14" t="n">
        <f aca="false">Data_Clean!G3638*Assumptions!$B$5</f>
        <v>232.59875</v>
      </c>
      <c r="C3638" s="14" t="n">
        <f aca="false">IF(Data_Clean!H3638="",0,Data_Clean!H3638)*Assumptions!$B$6</f>
        <v>0</v>
      </c>
      <c r="D3638" s="14" t="n">
        <f aca="false">Data_Clean!I3638*Assumptions!$B$7</f>
        <v>0</v>
      </c>
      <c r="E3638" s="14" t="n">
        <f aca="false">Data_Clean!J3638*Assumptions!$B$8</f>
        <v>0</v>
      </c>
      <c r="F3638" s="14" t="n">
        <f aca="false">Data_Clean!K3638*Assumptions!$B$9</f>
        <v>0</v>
      </c>
      <c r="G3638" s="14" t="n">
        <f aca="false">Data_Clean!L3638*Assumptions!$B$10</f>
        <v>1017.45</v>
      </c>
      <c r="H3638" s="14" t="n">
        <f aca="false">IF(OR(Data_Clean!M3638="",Data_Clean!N3638=""),0,Data_Clean!M3638*Data_Clean!N3638/100)*Assumptions!$B$13*Assumptions!$B$11</f>
        <v>0</v>
      </c>
      <c r="I3638" s="14" t="n">
        <f aca="false">Data_Clean!O3638*4*Assumptions!$B$12</f>
        <v>0</v>
      </c>
      <c r="J3638" s="14" t="n">
        <f aca="false">SUM(B3638:I3638)</f>
        <v>1250.04875</v>
      </c>
      <c r="K3638" s="16" t="n">
        <f aca="false">IF(Data_Clean!P3638="","",Assumptions!$B$15*0.5^(Data_Clean!P3638/Assumptions!$B$20))</f>
        <v>0.0306824450045105</v>
      </c>
      <c r="L3638" s="16" t="n">
        <f aca="false">Assumptions!$B$16*MIN(1,LN(1+Data_Clean!Q3638)/LN(1+Assumptions!$B$21))</f>
        <v>0</v>
      </c>
      <c r="M3638" s="16" t="n">
        <f aca="false">Assumptions!$B$17*(0.6*MIN(1,Data_Clean!R3638/Assumptions!$B$22)+0.4*IF(Data_Clean!S3638="",0,Data_Clean!S3638))</f>
        <v>0</v>
      </c>
      <c r="N3638" s="16" t="n">
        <f aca="false">Assumptions!$B$18*MIN(1,(Data_Clean!F3638-1)/Assumptions!$B$23)</f>
        <v>5</v>
      </c>
      <c r="O3638" s="16" t="n">
        <f aca="false">Assumptions!$B$19*(0.4*IF(Data_Clean!E3638="",0,MIN(1,Data_Clean!E3638/12/Assumptions!$B$24))+0.35*IF(Data_Clean!D3638="Y",1,0)+0.25*(1-MIN(Data_Clean!T3638,3)/3))/IF(Data_Clean!E3638="",0.6,1)</f>
        <v>7.65</v>
      </c>
      <c r="P3638" s="16" t="n">
        <f aca="false">SUM(K3638:O3638)/(Assumptions!$D$5-IF(K3638="",Assumptions!$B$15,0))*100</f>
        <v>12.6806824450045</v>
      </c>
      <c r="Q3638" s="7" t="str">
        <f aca="false">IF(J3638&gt;=Assumptions!$B$26,"High",IF(J3638&gt;=Assumptions!$B$27,"Mid","Low"))</f>
        <v>Mid</v>
      </c>
      <c r="R3638" s="7" t="str">
        <f aca="false">IF(P3638&gt;=Assumptions!$B$28,"High",IF(P3638&gt;=Assumptions!$B$29,"Mid","Low"))</f>
        <v>Low</v>
      </c>
      <c r="S3638" s="7" t="str">
        <f aca="false">INDEX(Assumptions!$B$33:$B$41,MATCH(Q3638&amp;"|"&amp;R3638,Assumptions!$A$33:$A$41,0))</f>
        <v>Light Touch</v>
      </c>
      <c r="T3638" s="7" t="n">
        <f aca="false">IF(ISNUMBER(Data_Clean!V3638),J3638*Data_Clean!V3638,0)</f>
        <v>682.5266175</v>
      </c>
    </row>
    <row r="3639" customFormat="false" ht="15" hidden="false" customHeight="false" outlineLevel="0" collapsed="false">
      <c r="A3639" s="15" t="str">
        <f aca="false">Data_Clean!A3639</f>
        <v>CX103635</v>
      </c>
      <c r="B3639" s="14" t="n">
        <f aca="false">Data_Clean!G3639*Assumptions!$B$5</f>
        <v>616.984</v>
      </c>
      <c r="C3639" s="14" t="n">
        <f aca="false">IF(Data_Clean!H3639="",0,Data_Clean!H3639)*Assumptions!$B$6</f>
        <v>2244.05472</v>
      </c>
      <c r="D3639" s="14" t="n">
        <f aca="false">Data_Clean!I3639*Assumptions!$B$7</f>
        <v>0</v>
      </c>
      <c r="E3639" s="14" t="n">
        <f aca="false">Data_Clean!J3639*Assumptions!$B$8</f>
        <v>0</v>
      </c>
      <c r="F3639" s="14" t="n">
        <f aca="false">Data_Clean!K3639*Assumptions!$B$9</f>
        <v>0</v>
      </c>
      <c r="G3639" s="14" t="n">
        <f aca="false">Data_Clean!L3639*Assumptions!$B$10</f>
        <v>0</v>
      </c>
      <c r="H3639" s="14" t="n">
        <f aca="false">IF(OR(Data_Clean!M3639="",Data_Clean!N3639=""),0,Data_Clean!M3639*Data_Clean!N3639/100)*Assumptions!$B$13*Assumptions!$B$11</f>
        <v>239.616</v>
      </c>
      <c r="I3639" s="14" t="n">
        <f aca="false">Data_Clean!O3639*4*Assumptions!$B$12</f>
        <v>348.79824</v>
      </c>
      <c r="J3639" s="14" t="n">
        <f aca="false">SUM(B3639:I3639)</f>
        <v>3449.45296</v>
      </c>
      <c r="K3639" s="16" t="n">
        <f aca="false">IF(Data_Clean!P3639="","",Assumptions!$B$15*0.5^(Data_Clean!P3639/Assumptions!$B$20))</f>
        <v>23.267171427506</v>
      </c>
      <c r="L3639" s="16" t="n">
        <f aca="false">Assumptions!$B$16*MIN(1,LN(1+Data_Clean!Q3639)/LN(1+Assumptions!$B$21))</f>
        <v>17.4085470589551</v>
      </c>
      <c r="M3639" s="16" t="n">
        <f aca="false">Assumptions!$B$17*(0.6*MIN(1,Data_Clean!R3639/Assumptions!$B$22)+0.4*IF(Data_Clean!S3639="",0,Data_Clean!S3639))</f>
        <v>12.39</v>
      </c>
      <c r="N3639" s="16" t="n">
        <f aca="false">Assumptions!$B$18*MIN(1,(Data_Clean!F3639-1)/Assumptions!$B$23)</f>
        <v>15</v>
      </c>
      <c r="O3639" s="16" t="n">
        <f aca="false">Assumptions!$B$19*(0.4*IF(Data_Clean!E3639="",0,MIN(1,Data_Clean!E3639/12/Assumptions!$B$24))+0.35*IF(Data_Clean!D3639="Y",1,0)+0.25*(1-MIN(Data_Clean!T3639,3)/3))/IF(Data_Clean!E3639="",0.6,1)</f>
        <v>15</v>
      </c>
      <c r="P3639" s="16" t="n">
        <f aca="false">SUM(K3639:O3639)/(Assumptions!$D$5-IF(K3639="",Assumptions!$B$15,0))*100</f>
        <v>83.0657184864611</v>
      </c>
      <c r="Q3639" s="7" t="str">
        <f aca="false">IF(J3639&gt;=Assumptions!$B$26,"High",IF(J3639&gt;=Assumptions!$B$27,"Mid","Low"))</f>
        <v>High</v>
      </c>
      <c r="R3639" s="7" t="str">
        <f aca="false">IF(P3639&gt;=Assumptions!$B$28,"High",IF(P3639&gt;=Assumptions!$B$29,"Mid","Low"))</f>
        <v>High</v>
      </c>
      <c r="S3639" s="7" t="str">
        <f aca="false">INDEX(Assumptions!$B$33:$B$41,MATCH(Q3639&amp;"|"&amp;R3639,Assumptions!$A$33:$A$41,0))</f>
        <v>Premier Advocates</v>
      </c>
      <c r="T3639" s="7" t="n">
        <f aca="false">IF(ISNUMBER(Data_Clean!V3639),J3639*Data_Clean!V3639,0)</f>
        <v>52.086739696</v>
      </c>
    </row>
    <row r="3640" customFormat="false" ht="15" hidden="false" customHeight="false" outlineLevel="0" collapsed="false">
      <c r="A3640" s="15" t="str">
        <f aca="false">Data_Clean!A3640</f>
        <v>CX103636</v>
      </c>
      <c r="B3640" s="14" t="n">
        <f aca="false">Data_Clean!G3640*Assumptions!$B$5</f>
        <v>53.1725</v>
      </c>
      <c r="C3640" s="14" t="n">
        <f aca="false">IF(Data_Clean!H3640="",0,Data_Clean!H3640)*Assumptions!$B$6</f>
        <v>0</v>
      </c>
      <c r="D3640" s="14" t="n">
        <f aca="false">Data_Clean!I3640*Assumptions!$B$7</f>
        <v>124.8</v>
      </c>
      <c r="E3640" s="14" t="n">
        <f aca="false">Data_Clean!J3640*Assumptions!$B$8</f>
        <v>0</v>
      </c>
      <c r="F3640" s="14" t="n">
        <f aca="false">Data_Clean!K3640*Assumptions!$B$9</f>
        <v>0</v>
      </c>
      <c r="G3640" s="14" t="n">
        <f aca="false">Data_Clean!L3640*Assumptions!$B$10</f>
        <v>0</v>
      </c>
      <c r="H3640" s="14" t="n">
        <f aca="false">IF(OR(Data_Clean!M3640="",Data_Clean!N3640=""),0,Data_Clean!M3640*Data_Clean!N3640/100)*Assumptions!$B$13*Assumptions!$B$11</f>
        <v>0</v>
      </c>
      <c r="I3640" s="14" t="n">
        <f aca="false">Data_Clean!O3640*4*Assumptions!$B$12</f>
        <v>0</v>
      </c>
      <c r="J3640" s="14" t="n">
        <f aca="false">SUM(B3640:I3640)</f>
        <v>177.9725</v>
      </c>
      <c r="K3640" s="16" t="n">
        <f aca="false">IF(Data_Clean!P3640="","",Assumptions!$B$15*0.5^(Data_Clean!P3640/Assumptions!$B$20))</f>
        <v>22.735748497656</v>
      </c>
      <c r="L3640" s="16" t="n">
        <f aca="false">Assumptions!$B$16*MIN(1,LN(1+Data_Clean!Q3640)/LN(1+Assumptions!$B$21))</f>
        <v>12.6966447294858</v>
      </c>
      <c r="M3640" s="16" t="n">
        <f aca="false">Assumptions!$B$17*(0.6*MIN(1,Data_Clean!R3640/Assumptions!$B$22)+0.4*IF(Data_Clean!S3640="",0,Data_Clean!S3640))</f>
        <v>6.63</v>
      </c>
      <c r="N3640" s="16" t="n">
        <f aca="false">Assumptions!$B$18*MIN(1,(Data_Clean!F3640-1)/Assumptions!$B$23)</f>
        <v>5</v>
      </c>
      <c r="O3640" s="16" t="n">
        <f aca="false">Assumptions!$B$19*(0.4*IF(Data_Clean!E3640="",0,MIN(1,Data_Clean!E3640/12/Assumptions!$B$24))+0.35*IF(Data_Clean!D3640="Y",1,0)+0.25*(1-MIN(Data_Clean!T3640,3)/3))/IF(Data_Clean!E3640="",0.6,1)</f>
        <v>9.75</v>
      </c>
      <c r="P3640" s="16" t="n">
        <f aca="false">SUM(K3640:O3640)/(Assumptions!$D$5-IF(K3640="",Assumptions!$B$15,0))*100</f>
        <v>56.8123932271417</v>
      </c>
      <c r="Q3640" s="7" t="str">
        <f aca="false">IF(J3640&gt;=Assumptions!$B$26,"High",IF(J3640&gt;=Assumptions!$B$27,"Mid","Low"))</f>
        <v>Low</v>
      </c>
      <c r="R3640" s="7" t="str">
        <f aca="false">IF(P3640&gt;=Assumptions!$B$28,"High",IF(P3640&gt;=Assumptions!$B$29,"Mid","Low"))</f>
        <v>Mid</v>
      </c>
      <c r="S3640" s="7" t="str">
        <f aca="false">INDEX(Assumptions!$B$33:$B$41,MATCH(Q3640&amp;"|"&amp;R3640,Assumptions!$A$33:$A$41,0))</f>
        <v>Light Touch</v>
      </c>
      <c r="T3640" s="7" t="n">
        <f aca="false">IF(ISNUMBER(Data_Clean!V3640),J3640*Data_Clean!V3640,0)</f>
        <v>12.315697</v>
      </c>
    </row>
    <row r="3641" customFormat="false" ht="15" hidden="false" customHeight="false" outlineLevel="0" collapsed="false">
      <c r="A3641" s="15" t="str">
        <f aca="false">Data_Clean!A3641</f>
        <v>CX103637</v>
      </c>
      <c r="B3641" s="14" t="n">
        <f aca="false">Data_Clean!G3641*Assumptions!$B$5</f>
        <v>70.0055</v>
      </c>
      <c r="C3641" s="14" t="n">
        <f aca="false">IF(Data_Clean!H3641="",0,Data_Clean!H3641)*Assumptions!$B$6</f>
        <v>241.98276</v>
      </c>
      <c r="D3641" s="14" t="n">
        <f aca="false">Data_Clean!I3641*Assumptions!$B$7</f>
        <v>0</v>
      </c>
      <c r="E3641" s="14" t="n">
        <f aca="false">Data_Clean!J3641*Assumptions!$B$8</f>
        <v>0</v>
      </c>
      <c r="F3641" s="14" t="n">
        <f aca="false">Data_Clean!K3641*Assumptions!$B$9</f>
        <v>0</v>
      </c>
      <c r="G3641" s="14" t="n">
        <f aca="false">Data_Clean!L3641*Assumptions!$B$10</f>
        <v>0</v>
      </c>
      <c r="H3641" s="14" t="n">
        <f aca="false">IF(OR(Data_Clean!M3641="",Data_Clean!N3641=""),0,Data_Clean!M3641*Data_Clean!N3641/100)*Assumptions!$B$13*Assumptions!$B$11</f>
        <v>0</v>
      </c>
      <c r="I3641" s="14" t="n">
        <f aca="false">Data_Clean!O3641*4*Assumptions!$B$12</f>
        <v>0</v>
      </c>
      <c r="J3641" s="14" t="n">
        <f aca="false">SUM(B3641:I3641)</f>
        <v>311.98826</v>
      </c>
      <c r="K3641" s="16" t="n">
        <f aca="false">IF(Data_Clean!P3641="","",Assumptions!$B$15*0.5^(Data_Clean!P3641/Assumptions!$B$20))</f>
        <v>0.710492140551749</v>
      </c>
      <c r="L3641" s="16" t="n">
        <f aca="false">Assumptions!$B$16*MIN(1,LN(1+Data_Clean!Q3641)/LN(1+Assumptions!$B$21))</f>
        <v>0</v>
      </c>
      <c r="M3641" s="16" t="n">
        <f aca="false">Assumptions!$B$17*(0.6*MIN(1,Data_Clean!R3641/Assumptions!$B$22)+0.4*IF(Data_Clean!S3641="",0,Data_Clean!S3641))</f>
        <v>0</v>
      </c>
      <c r="N3641" s="16" t="n">
        <f aca="false">Assumptions!$B$18*MIN(1,(Data_Clean!F3641-1)/Assumptions!$B$23)</f>
        <v>5</v>
      </c>
      <c r="O3641" s="16" t="n">
        <f aca="false">Assumptions!$B$19*(0.4*IF(Data_Clean!E3641="",0,MIN(1,Data_Clean!E3641/12/Assumptions!$B$24))+0.35*IF(Data_Clean!D3641="Y",1,0)+0.25*(1-MIN(Data_Clean!T3641,3)/3))/IF(Data_Clean!E3641="",0.6,1)</f>
        <v>9.75</v>
      </c>
      <c r="P3641" s="16" t="n">
        <f aca="false">SUM(K3641:O3641)/(Assumptions!$D$5-IF(K3641="",Assumptions!$B$15,0))*100</f>
        <v>15.4604921405518</v>
      </c>
      <c r="Q3641" s="7" t="str">
        <f aca="false">IF(J3641&gt;=Assumptions!$B$26,"High",IF(J3641&gt;=Assumptions!$B$27,"Mid","Low"))</f>
        <v>Low</v>
      </c>
      <c r="R3641" s="7" t="str">
        <f aca="false">IF(P3641&gt;=Assumptions!$B$28,"High",IF(P3641&gt;=Assumptions!$B$29,"Mid","Low"))</f>
        <v>Low</v>
      </c>
      <c r="S3641" s="7" t="str">
        <f aca="false">INDEX(Assumptions!$B$33:$B$41,MATCH(Q3641&amp;"|"&amp;R3641,Assumptions!$A$33:$A$41,0))</f>
        <v>Dormant &amp; Low Value</v>
      </c>
      <c r="T3641" s="7" t="n">
        <f aca="false">IF(ISNUMBER(Data_Clean!V3641),J3641*Data_Clean!V3641,0)</f>
        <v>73.16124697</v>
      </c>
    </row>
    <row r="3642" customFormat="false" ht="15" hidden="false" customHeight="false" outlineLevel="0" collapsed="false">
      <c r="A3642" s="15" t="str">
        <f aca="false">Data_Clean!A3642</f>
        <v>CX103638</v>
      </c>
      <c r="B3642" s="14" t="n">
        <f aca="false">Data_Clean!G3642*Assumptions!$B$5</f>
        <v>302.53325</v>
      </c>
      <c r="C3642" s="14" t="n">
        <f aca="false">IF(Data_Clean!H3642="",0,Data_Clean!H3642)*Assumptions!$B$6</f>
        <v>2564.41596</v>
      </c>
      <c r="D3642" s="14" t="n">
        <f aca="false">Data_Clean!I3642*Assumptions!$B$7</f>
        <v>0</v>
      </c>
      <c r="E3642" s="14" t="n">
        <f aca="false">Data_Clean!J3642*Assumptions!$B$8</f>
        <v>0</v>
      </c>
      <c r="F3642" s="14" t="n">
        <f aca="false">Data_Clean!K3642*Assumptions!$B$9</f>
        <v>5044.6</v>
      </c>
      <c r="G3642" s="14" t="n">
        <f aca="false">Data_Clean!L3642*Assumptions!$B$10</f>
        <v>0</v>
      </c>
      <c r="H3642" s="14" t="n">
        <f aca="false">IF(OR(Data_Clean!M3642="",Data_Clean!N3642=""),0,Data_Clean!M3642*Data_Clean!N3642/100)*Assumptions!$B$13*Assumptions!$B$11</f>
        <v>0</v>
      </c>
      <c r="I3642" s="14" t="n">
        <f aca="false">Data_Clean!O3642*4*Assumptions!$B$12</f>
        <v>0</v>
      </c>
      <c r="J3642" s="14" t="n">
        <f aca="false">SUM(B3642:I3642)</f>
        <v>7911.54921</v>
      </c>
      <c r="K3642" s="16" t="n">
        <f aca="false">IF(Data_Clean!P3642="","",Assumptions!$B$15*0.5^(Data_Clean!P3642/Assumptions!$B$20))</f>
        <v>15.3506083799516</v>
      </c>
      <c r="L3642" s="16" t="n">
        <f aca="false">Assumptions!$B$16*MIN(1,LN(1+Data_Clean!Q3642)/LN(1+Assumptions!$B$21))</f>
        <v>17.0747430409834</v>
      </c>
      <c r="M3642" s="16" t="n">
        <f aca="false">Assumptions!$B$17*(0.6*MIN(1,Data_Clean!R3642/Assumptions!$B$22)+0.4*IF(Data_Clean!S3642="",0,Data_Clean!S3642))</f>
        <v>7.488</v>
      </c>
      <c r="N3642" s="16" t="n">
        <f aca="false">Assumptions!$B$18*MIN(1,(Data_Clean!F3642-1)/Assumptions!$B$23)</f>
        <v>15</v>
      </c>
      <c r="O3642" s="16" t="n">
        <f aca="false">Assumptions!$B$19*(0.4*IF(Data_Clean!E3642="",0,MIN(1,Data_Clean!E3642/12/Assumptions!$B$24))+0.35*IF(Data_Clean!D3642="Y",1,0)+0.25*(1-MIN(Data_Clean!T3642,3)/3))/IF(Data_Clean!E3642="",0.6,1)</f>
        <v>15</v>
      </c>
      <c r="P3642" s="16" t="n">
        <f aca="false">SUM(K3642:O3642)/(Assumptions!$D$5-IF(K3642="",Assumptions!$B$15,0))*100</f>
        <v>69.913351420935</v>
      </c>
      <c r="Q3642" s="7" t="str">
        <f aca="false">IF(J3642&gt;=Assumptions!$B$26,"High",IF(J3642&gt;=Assumptions!$B$27,"Mid","Low"))</f>
        <v>High</v>
      </c>
      <c r="R3642" s="7" t="str">
        <f aca="false">IF(P3642&gt;=Assumptions!$B$28,"High",IF(P3642&gt;=Assumptions!$B$29,"Mid","Low"))</f>
        <v>Mid</v>
      </c>
      <c r="S3642" s="7" t="str">
        <f aca="false">INDEX(Assumptions!$B$33:$B$41,MATCH(Q3642&amp;"|"&amp;R3642,Assumptions!$A$33:$A$41,0))</f>
        <v>Established Core</v>
      </c>
      <c r="T3642" s="7" t="n">
        <f aca="false">IF(ISNUMBER(Data_Clean!V3642),J3642*Data_Clean!V3642,0)</f>
        <v>168.515998173</v>
      </c>
    </row>
    <row r="3643" customFormat="false" ht="15" hidden="false" customHeight="false" outlineLevel="0" collapsed="false">
      <c r="A3643" s="15" t="str">
        <f aca="false">Data_Clean!A3643</f>
        <v>CX103639</v>
      </c>
      <c r="B3643" s="14" t="n">
        <f aca="false">Data_Clean!G3643*Assumptions!$B$5</f>
        <v>400.76625</v>
      </c>
      <c r="C3643" s="14" t="n">
        <f aca="false">IF(Data_Clean!H3643="",0,Data_Clean!H3643)*Assumptions!$B$6</f>
        <v>63.10548</v>
      </c>
      <c r="D3643" s="14" t="n">
        <f aca="false">Data_Clean!I3643*Assumptions!$B$7</f>
        <v>0</v>
      </c>
      <c r="E3643" s="14" t="n">
        <f aca="false">Data_Clean!J3643*Assumptions!$B$8</f>
        <v>0</v>
      </c>
      <c r="F3643" s="14" t="n">
        <f aca="false">Data_Clean!K3643*Assumptions!$B$9</f>
        <v>2494.8</v>
      </c>
      <c r="G3643" s="14" t="n">
        <f aca="false">Data_Clean!L3643*Assumptions!$B$10</f>
        <v>0</v>
      </c>
      <c r="H3643" s="14" t="n">
        <f aca="false">IF(OR(Data_Clean!M3643="",Data_Clean!N3643=""),0,Data_Clean!M3643*Data_Clean!N3643/100)*Assumptions!$B$13*Assumptions!$B$11</f>
        <v>0</v>
      </c>
      <c r="I3643" s="14" t="n">
        <f aca="false">Data_Clean!O3643*4*Assumptions!$B$12</f>
        <v>0</v>
      </c>
      <c r="J3643" s="14" t="n">
        <f aca="false">SUM(B3643:I3643)</f>
        <v>2958.67173</v>
      </c>
      <c r="K3643" s="16" t="n">
        <f aca="false">IF(Data_Clean!P3643="","",Assumptions!$B$15*0.5^(Data_Clean!P3643/Assumptions!$B$20))</f>
        <v>21.2132034355964</v>
      </c>
      <c r="L3643" s="16" t="n">
        <f aca="false">Assumptions!$B$16*MIN(1,LN(1+Data_Clean!Q3643)/LN(1+Assumptions!$B$21))</f>
        <v>13.5873179074216</v>
      </c>
      <c r="M3643" s="16" t="n">
        <f aca="false">Assumptions!$B$17*(0.6*MIN(1,Data_Clean!R3643/Assumptions!$B$22)+0.4*IF(Data_Clean!S3643="",0,Data_Clean!S3643))</f>
        <v>10.494</v>
      </c>
      <c r="N3643" s="16" t="n">
        <f aca="false">Assumptions!$B$18*MIN(1,(Data_Clean!F3643-1)/Assumptions!$B$23)</f>
        <v>10</v>
      </c>
      <c r="O3643" s="16" t="n">
        <f aca="false">Assumptions!$B$19*(0.4*IF(Data_Clean!E3643="",0,MIN(1,Data_Clean!E3643/12/Assumptions!$B$24))+0.35*IF(Data_Clean!D3643="Y",1,0)+0.25*(1-MIN(Data_Clean!T3643,3)/3))/IF(Data_Clean!E3643="",0.6,1)</f>
        <v>8.1</v>
      </c>
      <c r="P3643" s="16" t="n">
        <f aca="false">SUM(K3643:O3643)/(Assumptions!$D$5-IF(K3643="",Assumptions!$B$15,0))*100</f>
        <v>63.394521343018</v>
      </c>
      <c r="Q3643" s="7" t="str">
        <f aca="false">IF(J3643&gt;=Assumptions!$B$26,"High",IF(J3643&gt;=Assumptions!$B$27,"Mid","Low"))</f>
        <v>High</v>
      </c>
      <c r="R3643" s="7" t="str">
        <f aca="false">IF(P3643&gt;=Assumptions!$B$28,"High",IF(P3643&gt;=Assumptions!$B$29,"Mid","Low"))</f>
        <v>Mid</v>
      </c>
      <c r="S3643" s="7" t="str">
        <f aca="false">INDEX(Assumptions!$B$33:$B$41,MATCH(Q3643&amp;"|"&amp;R3643,Assumptions!$A$33:$A$41,0))</f>
        <v>Established Core</v>
      </c>
      <c r="T3643" s="7" t="n">
        <f aca="false">IF(ISNUMBER(Data_Clean!V3643),J3643*Data_Clean!V3643,0)</f>
        <v>199.118607429</v>
      </c>
    </row>
    <row r="3644" customFormat="false" ht="15" hidden="false" customHeight="false" outlineLevel="0" collapsed="false">
      <c r="A3644" s="15" t="str">
        <f aca="false">Data_Clean!A3644</f>
        <v>CX103640</v>
      </c>
      <c r="B3644" s="14" t="n">
        <f aca="false">Data_Clean!G3644*Assumptions!$B$5</f>
        <v>66.17075</v>
      </c>
      <c r="C3644" s="14" t="n">
        <f aca="false">IF(Data_Clean!H3644="",0,Data_Clean!H3644)*Assumptions!$B$6</f>
        <v>0</v>
      </c>
      <c r="D3644" s="14" t="n">
        <f aca="false">Data_Clean!I3644*Assumptions!$B$7</f>
        <v>0</v>
      </c>
      <c r="E3644" s="14" t="n">
        <f aca="false">Data_Clean!J3644*Assumptions!$B$8</f>
        <v>0</v>
      </c>
      <c r="F3644" s="14" t="n">
        <f aca="false">Data_Clean!K3644*Assumptions!$B$9</f>
        <v>0</v>
      </c>
      <c r="G3644" s="14" t="n">
        <f aca="false">Data_Clean!L3644*Assumptions!$B$10</f>
        <v>0</v>
      </c>
      <c r="H3644" s="14" t="n">
        <f aca="false">IF(OR(Data_Clean!M3644="",Data_Clean!N3644=""),0,Data_Clean!M3644*Data_Clean!N3644/100)*Assumptions!$B$13*Assumptions!$B$11</f>
        <v>0</v>
      </c>
      <c r="I3644" s="14" t="n">
        <f aca="false">Data_Clean!O3644*4*Assumptions!$B$12</f>
        <v>0</v>
      </c>
      <c r="J3644" s="14" t="n">
        <f aca="false">SUM(B3644:I3644)</f>
        <v>66.17075</v>
      </c>
      <c r="K3644" s="16" t="n">
        <f aca="false">IF(Data_Clean!P3644="","",Assumptions!$B$15*0.5^(Data_Clean!P3644/Assumptions!$B$20))</f>
        <v>26.7269615442102</v>
      </c>
      <c r="L3644" s="16" t="n">
        <f aca="false">Assumptions!$B$16*MIN(1,LN(1+Data_Clean!Q3644)/LN(1+Assumptions!$B$21))</f>
        <v>11.0057238927514</v>
      </c>
      <c r="M3644" s="16" t="n">
        <f aca="false">Assumptions!$B$17*(0.6*MIN(1,Data_Clean!R3644/Assumptions!$B$22)+0.4*IF(Data_Clean!S3644="",0,Data_Clean!S3644))</f>
        <v>8.124</v>
      </c>
      <c r="N3644" s="16" t="n">
        <f aca="false">Assumptions!$B$18*MIN(1,(Data_Clean!F3644-1)/Assumptions!$B$23)</f>
        <v>0</v>
      </c>
      <c r="O3644" s="16" t="n">
        <f aca="false">Assumptions!$B$19*(0.4*IF(Data_Clean!E3644="",0,MIN(1,Data_Clean!E3644/12/Assumptions!$B$24))+0.35*IF(Data_Clean!D3644="Y",1,0)+0.25*(1-MIN(Data_Clean!T3644,3)/3))/IF(Data_Clean!E3644="",0.6,1)</f>
        <v>6.45</v>
      </c>
      <c r="P3644" s="16" t="n">
        <f aca="false">SUM(K3644:O3644)/(Assumptions!$D$5-IF(K3644="",Assumptions!$B$15,0))*100</f>
        <v>52.3066854369615</v>
      </c>
      <c r="Q3644" s="7" t="str">
        <f aca="false">IF(J3644&gt;=Assumptions!$B$26,"High",IF(J3644&gt;=Assumptions!$B$27,"Mid","Low"))</f>
        <v>Low</v>
      </c>
      <c r="R3644" s="7" t="str">
        <f aca="false">IF(P3644&gt;=Assumptions!$B$28,"High",IF(P3644&gt;=Assumptions!$B$29,"Mid","Low"))</f>
        <v>Mid</v>
      </c>
      <c r="S3644" s="7" t="str">
        <f aca="false">INDEX(Assumptions!$B$33:$B$41,MATCH(Q3644&amp;"|"&amp;R3644,Assumptions!$A$33:$A$41,0))</f>
        <v>Light Touch</v>
      </c>
      <c r="T3644" s="7" t="n">
        <f aca="false">IF(ISNUMBER(Data_Clean!V3644),J3644*Data_Clean!V3644,0)</f>
        <v>7.378038625</v>
      </c>
    </row>
    <row r="3645" customFormat="false" ht="15" hidden="false" customHeight="false" outlineLevel="0" collapsed="false">
      <c r="A3645" s="15" t="str">
        <f aca="false">Data_Clean!A3645</f>
        <v>CX103641</v>
      </c>
      <c r="B3645" s="14" t="n">
        <f aca="false">Data_Clean!G3645*Assumptions!$B$5</f>
        <v>7.76025</v>
      </c>
      <c r="C3645" s="14" t="n">
        <f aca="false">IF(Data_Clean!H3645="",0,Data_Clean!H3645)*Assumptions!$B$6</f>
        <v>18.8298</v>
      </c>
      <c r="D3645" s="14" t="n">
        <f aca="false">Data_Clean!I3645*Assumptions!$B$7</f>
        <v>0</v>
      </c>
      <c r="E3645" s="14" t="n">
        <f aca="false">Data_Clean!J3645*Assumptions!$B$8</f>
        <v>0</v>
      </c>
      <c r="F3645" s="14" t="n">
        <f aca="false">Data_Clean!K3645*Assumptions!$B$9</f>
        <v>0</v>
      </c>
      <c r="G3645" s="14" t="n">
        <f aca="false">Data_Clean!L3645*Assumptions!$B$10</f>
        <v>0</v>
      </c>
      <c r="H3645" s="14" t="n">
        <f aca="false">IF(OR(Data_Clean!M3645="",Data_Clean!N3645=""),0,Data_Clean!M3645*Data_Clean!N3645/100)*Assumptions!$B$13*Assumptions!$B$11</f>
        <v>0</v>
      </c>
      <c r="I3645" s="14" t="n">
        <f aca="false">Data_Clean!O3645*4*Assumptions!$B$12</f>
        <v>0</v>
      </c>
      <c r="J3645" s="14" t="n">
        <f aca="false">SUM(B3645:I3645)</f>
        <v>26.59005</v>
      </c>
      <c r="K3645" s="16" t="n">
        <f aca="false">IF(Data_Clean!P3645="","",Assumptions!$B$15*0.5^(Data_Clean!P3645/Assumptions!$B$20))</f>
        <v>18.4671662001737</v>
      </c>
      <c r="L3645" s="16" t="n">
        <f aca="false">Assumptions!$B$16*MIN(1,LN(1+Data_Clean!Q3645)/LN(1+Assumptions!$B$21))</f>
        <v>12.0537864630054</v>
      </c>
      <c r="M3645" s="16" t="n">
        <f aca="false">Assumptions!$B$17*(0.6*MIN(1,Data_Clean!R3645/Assumptions!$B$22)+0.4*IF(Data_Clean!S3645="",0,Data_Clean!S3645))</f>
        <v>7.092</v>
      </c>
      <c r="N3645" s="16" t="n">
        <f aca="false">Assumptions!$B$18*MIN(1,(Data_Clean!F3645-1)/Assumptions!$B$23)</f>
        <v>10</v>
      </c>
      <c r="O3645" s="16" t="n">
        <f aca="false">Assumptions!$B$19*(0.4*IF(Data_Clean!E3645="",0,MIN(1,Data_Clean!E3645/12/Assumptions!$B$24))+0.35*IF(Data_Clean!D3645="Y",1,0)+0.25*(1-MIN(Data_Clean!T3645,3)/3))/IF(Data_Clean!E3645="",0.6,1)</f>
        <v>5.45</v>
      </c>
      <c r="P3645" s="16" t="n">
        <f aca="false">SUM(K3645:O3645)/(Assumptions!$D$5-IF(K3645="",Assumptions!$B$15,0))*100</f>
        <v>53.0629526631791</v>
      </c>
      <c r="Q3645" s="7" t="str">
        <f aca="false">IF(J3645&gt;=Assumptions!$B$26,"High",IF(J3645&gt;=Assumptions!$B$27,"Mid","Low"))</f>
        <v>Low</v>
      </c>
      <c r="R3645" s="7" t="str">
        <f aca="false">IF(P3645&gt;=Assumptions!$B$28,"High",IF(P3645&gt;=Assumptions!$B$29,"Mid","Low"))</f>
        <v>Mid</v>
      </c>
      <c r="S3645" s="7" t="str">
        <f aca="false">INDEX(Assumptions!$B$33:$B$41,MATCH(Q3645&amp;"|"&amp;R3645,Assumptions!$A$33:$A$41,0))</f>
        <v>Light Touch</v>
      </c>
      <c r="T3645" s="7" t="n">
        <f aca="false">IF(ISNUMBER(Data_Clean!V3645),J3645*Data_Clean!V3645,0)</f>
        <v>1.9144836</v>
      </c>
    </row>
    <row r="3646" customFormat="false" ht="15" hidden="false" customHeight="false" outlineLevel="0" collapsed="false">
      <c r="A3646" s="15" t="str">
        <f aca="false">Data_Clean!A3646</f>
        <v>CX103642</v>
      </c>
      <c r="B3646" s="14" t="n">
        <f aca="false">Data_Clean!G3646*Assumptions!$B$5</f>
        <v>85.87225</v>
      </c>
      <c r="C3646" s="14" t="n">
        <f aca="false">IF(Data_Clean!H3646="",0,Data_Clean!H3646)*Assumptions!$B$6</f>
        <v>188.45928</v>
      </c>
      <c r="D3646" s="14" t="n">
        <f aca="false">Data_Clean!I3646*Assumptions!$B$7</f>
        <v>0</v>
      </c>
      <c r="E3646" s="14" t="n">
        <f aca="false">Data_Clean!J3646*Assumptions!$B$8</f>
        <v>0</v>
      </c>
      <c r="F3646" s="14" t="n">
        <f aca="false">Data_Clean!K3646*Assumptions!$B$9</f>
        <v>0</v>
      </c>
      <c r="G3646" s="14" t="n">
        <f aca="false">Data_Clean!L3646*Assumptions!$B$10</f>
        <v>0</v>
      </c>
      <c r="H3646" s="14" t="n">
        <f aca="false">IF(OR(Data_Clean!M3646="",Data_Clean!N3646=""),0,Data_Clean!M3646*Data_Clean!N3646/100)*Assumptions!$B$13*Assumptions!$B$11</f>
        <v>0</v>
      </c>
      <c r="I3646" s="14" t="n">
        <f aca="false">Data_Clean!O3646*4*Assumptions!$B$12</f>
        <v>0</v>
      </c>
      <c r="J3646" s="14" t="n">
        <f aca="false">SUM(B3646:I3646)</f>
        <v>274.33153</v>
      </c>
      <c r="K3646" s="16" t="n">
        <f aca="false">IF(Data_Clean!P3646="","",Assumptions!$B$15*0.5^(Data_Clean!P3646/Assumptions!$B$20))</f>
        <v>0.00506071611316324</v>
      </c>
      <c r="L3646" s="16" t="n">
        <f aca="false">Assumptions!$B$16*MIN(1,LN(1+Data_Clean!Q3646)/LN(1+Assumptions!$B$21))</f>
        <v>0</v>
      </c>
      <c r="M3646" s="16" t="n">
        <f aca="false">Assumptions!$B$17*(0.6*MIN(1,Data_Clean!R3646/Assumptions!$B$22)+0.4*IF(Data_Clean!S3646="",0,Data_Clean!S3646))</f>
        <v>0</v>
      </c>
      <c r="N3646" s="16" t="n">
        <f aca="false">Assumptions!$B$18*MIN(1,(Data_Clean!F3646-1)/Assumptions!$B$23)</f>
        <v>5</v>
      </c>
      <c r="O3646" s="16" t="n">
        <f aca="false">Assumptions!$B$19*(0.4*IF(Data_Clean!E3646="",0,MIN(1,Data_Clean!E3646/12/Assumptions!$B$24))+0.35*IF(Data_Clean!D3646="Y",1,0)+0.25*(1-MIN(Data_Clean!T3646,3)/3))/IF(Data_Clean!E3646="",0.6,1)</f>
        <v>5</v>
      </c>
      <c r="P3646" s="16" t="n">
        <f aca="false">SUM(K3646:O3646)/(Assumptions!$D$5-IF(K3646="",Assumptions!$B$15,0))*100</f>
        <v>10.0050607161132</v>
      </c>
      <c r="Q3646" s="7" t="str">
        <f aca="false">IF(J3646&gt;=Assumptions!$B$26,"High",IF(J3646&gt;=Assumptions!$B$27,"Mid","Low"))</f>
        <v>Low</v>
      </c>
      <c r="R3646" s="7" t="str">
        <f aca="false">IF(P3646&gt;=Assumptions!$B$28,"High",IF(P3646&gt;=Assumptions!$B$29,"Mid","Low"))</f>
        <v>Low</v>
      </c>
      <c r="S3646" s="7" t="str">
        <f aca="false">INDEX(Assumptions!$B$33:$B$41,MATCH(Q3646&amp;"|"&amp;R3646,Assumptions!$A$33:$A$41,0))</f>
        <v>Dormant &amp; Low Value</v>
      </c>
      <c r="T3646" s="7" t="n">
        <f aca="false">IF(ISNUMBER(Data_Clean!V3646),J3646*Data_Clean!V3646,0)</f>
        <v>126.137637494</v>
      </c>
    </row>
    <row r="3647" customFormat="false" ht="15" hidden="false" customHeight="false" outlineLevel="0" collapsed="false">
      <c r="A3647" s="15" t="str">
        <f aca="false">Data_Clean!A3647</f>
        <v>CX103643</v>
      </c>
      <c r="B3647" s="14" t="n">
        <f aca="false">Data_Clean!G3647*Assumptions!$B$5</f>
        <v>99.29525</v>
      </c>
      <c r="C3647" s="14" t="n">
        <f aca="false">IF(Data_Clean!H3647="",0,Data_Clean!H3647)*Assumptions!$B$6</f>
        <v>565.37856</v>
      </c>
      <c r="D3647" s="14" t="n">
        <f aca="false">Data_Clean!I3647*Assumptions!$B$7</f>
        <v>829.6</v>
      </c>
      <c r="E3647" s="14" t="n">
        <f aca="false">Data_Clean!J3647*Assumptions!$B$8</f>
        <v>0</v>
      </c>
      <c r="F3647" s="14" t="n">
        <f aca="false">Data_Clean!K3647*Assumptions!$B$9</f>
        <v>0</v>
      </c>
      <c r="G3647" s="14" t="n">
        <f aca="false">Data_Clean!L3647*Assumptions!$B$10</f>
        <v>0</v>
      </c>
      <c r="H3647" s="14" t="n">
        <f aca="false">IF(OR(Data_Clean!M3647="",Data_Clean!N3647=""),0,Data_Clean!M3647*Data_Clean!N3647/100)*Assumptions!$B$13*Assumptions!$B$11</f>
        <v>0</v>
      </c>
      <c r="I3647" s="14" t="n">
        <f aca="false">Data_Clean!O3647*4*Assumptions!$B$12</f>
        <v>0</v>
      </c>
      <c r="J3647" s="14" t="n">
        <f aca="false">SUM(B3647:I3647)</f>
        <v>1494.27381</v>
      </c>
      <c r="K3647" s="16" t="n">
        <f aca="false">IF(Data_Clean!P3647="","",Assumptions!$B$15*0.5^(Data_Clean!P3647/Assumptions!$B$20))</f>
        <v>24.9371368842836</v>
      </c>
      <c r="L3647" s="16" t="n">
        <f aca="false">Assumptions!$B$16*MIN(1,LN(1+Data_Clean!Q3647)/LN(1+Assumptions!$B$21))</f>
        <v>13.7447072997398</v>
      </c>
      <c r="M3647" s="16" t="n">
        <f aca="false">Assumptions!$B$17*(0.6*MIN(1,Data_Clean!R3647/Assumptions!$B$22)+0.4*IF(Data_Clean!S3647="",0,Data_Clean!S3647))</f>
        <v>9.456</v>
      </c>
      <c r="N3647" s="16" t="n">
        <f aca="false">Assumptions!$B$18*MIN(1,(Data_Clean!F3647-1)/Assumptions!$B$23)</f>
        <v>10</v>
      </c>
      <c r="O3647" s="16" t="n">
        <f aca="false">Assumptions!$B$19*(0.4*IF(Data_Clean!E3647="",0,MIN(1,Data_Clean!E3647/12/Assumptions!$B$24))+0.35*IF(Data_Clean!D3647="Y",1,0)+0.25*(1-MIN(Data_Clean!T3647,3)/3))/IF(Data_Clean!E3647="",0.6,1)</f>
        <v>15</v>
      </c>
      <c r="P3647" s="16" t="n">
        <f aca="false">SUM(K3647:O3647)/(Assumptions!$D$5-IF(K3647="",Assumptions!$B$15,0))*100</f>
        <v>73.1378441840234</v>
      </c>
      <c r="Q3647" s="7" t="str">
        <f aca="false">IF(J3647&gt;=Assumptions!$B$26,"High",IF(J3647&gt;=Assumptions!$B$27,"Mid","Low"))</f>
        <v>Mid</v>
      </c>
      <c r="R3647" s="7" t="str">
        <f aca="false">IF(P3647&gt;=Assumptions!$B$28,"High",IF(P3647&gt;=Assumptions!$B$29,"Mid","Low"))</f>
        <v>High</v>
      </c>
      <c r="S3647" s="7" t="str">
        <f aca="false">INDEX(Assumptions!$B$33:$B$41,MATCH(Q3647&amp;"|"&amp;R3647,Assumptions!$A$33:$A$41,0))</f>
        <v>Engaged Builders</v>
      </c>
      <c r="T3647" s="7" t="n">
        <f aca="false">IF(ISNUMBER(Data_Clean!V3647),J3647*Data_Clean!V3647,0)</f>
        <v>41.83966668</v>
      </c>
    </row>
    <row r="3648" customFormat="false" ht="15" hidden="false" customHeight="false" outlineLevel="0" collapsed="false">
      <c r="A3648" s="15" t="str">
        <f aca="false">Data_Clean!A3648</f>
        <v>CX103644</v>
      </c>
      <c r="B3648" s="14" t="n">
        <f aca="false">Data_Clean!G3648*Assumptions!$B$5</f>
        <v>66.805</v>
      </c>
      <c r="C3648" s="14" t="n">
        <f aca="false">IF(Data_Clean!H3648="",0,Data_Clean!H3648)*Assumptions!$B$6</f>
        <v>0</v>
      </c>
      <c r="D3648" s="14" t="n">
        <f aca="false">Data_Clean!I3648*Assumptions!$B$7</f>
        <v>0</v>
      </c>
      <c r="E3648" s="14" t="n">
        <f aca="false">Data_Clean!J3648*Assumptions!$B$8</f>
        <v>0</v>
      </c>
      <c r="F3648" s="14" t="n">
        <f aca="false">Data_Clean!K3648*Assumptions!$B$9</f>
        <v>0</v>
      </c>
      <c r="G3648" s="14" t="n">
        <f aca="false">Data_Clean!L3648*Assumptions!$B$10</f>
        <v>0</v>
      </c>
      <c r="H3648" s="14" t="n">
        <f aca="false">IF(OR(Data_Clean!M3648="",Data_Clean!N3648=""),0,Data_Clean!M3648*Data_Clean!N3648/100)*Assumptions!$B$13*Assumptions!$B$11</f>
        <v>39.984</v>
      </c>
      <c r="I3648" s="14" t="n">
        <f aca="false">Data_Clean!O3648*4*Assumptions!$B$12</f>
        <v>16.7136</v>
      </c>
      <c r="J3648" s="14" t="n">
        <f aca="false">SUM(B3648:I3648)</f>
        <v>123.5026</v>
      </c>
      <c r="K3648" s="16" t="n">
        <f aca="false">IF(Data_Clean!P3648="","",Assumptions!$B$15*0.5^(Data_Clean!P3648/Assumptions!$B$20))</f>
        <v>12.1837859453435</v>
      </c>
      <c r="L3648" s="16" t="n">
        <f aca="false">Assumptions!$B$16*MIN(1,LN(1+Data_Clean!Q3648)/LN(1+Assumptions!$B$21))</f>
        <v>14.1840947778045</v>
      </c>
      <c r="M3648" s="16" t="n">
        <f aca="false">Assumptions!$B$17*(0.6*MIN(1,Data_Clean!R3648/Assumptions!$B$22)+0.4*IF(Data_Clean!S3648="",0,Data_Clean!S3648))</f>
        <v>3.906</v>
      </c>
      <c r="N3648" s="16" t="n">
        <f aca="false">Assumptions!$B$18*MIN(1,(Data_Clean!F3648-1)/Assumptions!$B$23)</f>
        <v>10</v>
      </c>
      <c r="O3648" s="16" t="n">
        <f aca="false">Assumptions!$B$19*(0.4*IF(Data_Clean!E3648="",0,MIN(1,Data_Clean!E3648/12/Assumptions!$B$24))+0.35*IF(Data_Clean!D3648="Y",1,0)+0.25*(1-MIN(Data_Clean!T3648,3)/3))/IF(Data_Clean!E3648="",0.6,1)</f>
        <v>13.25</v>
      </c>
      <c r="P3648" s="16" t="n">
        <f aca="false">SUM(K3648:O3648)/(Assumptions!$D$5-IF(K3648="",Assumptions!$B$15,0))*100</f>
        <v>53.5238807231481</v>
      </c>
      <c r="Q3648" s="7" t="str">
        <f aca="false">IF(J3648&gt;=Assumptions!$B$26,"High",IF(J3648&gt;=Assumptions!$B$27,"Mid","Low"))</f>
        <v>Low</v>
      </c>
      <c r="R3648" s="7" t="str">
        <f aca="false">IF(P3648&gt;=Assumptions!$B$28,"High",IF(P3648&gt;=Assumptions!$B$29,"Mid","Low"))</f>
        <v>Mid</v>
      </c>
      <c r="S3648" s="7" t="str">
        <f aca="false">INDEX(Assumptions!$B$33:$B$41,MATCH(Q3648&amp;"|"&amp;R3648,Assumptions!$A$33:$A$41,0))</f>
        <v>Light Touch</v>
      </c>
      <c r="T3648" s="7" t="n">
        <f aca="false">IF(ISNUMBER(Data_Clean!V3648),J3648*Data_Clean!V3648,0)</f>
        <v>3.87798164</v>
      </c>
    </row>
    <row r="3649" customFormat="false" ht="15" hidden="false" customHeight="false" outlineLevel="0" collapsed="false">
      <c r="A3649" s="15" t="str">
        <f aca="false">Data_Clean!A3649</f>
        <v>CX103645</v>
      </c>
      <c r="B3649" s="14" t="n">
        <f aca="false">Data_Clean!G3649*Assumptions!$B$5</f>
        <v>177.1975</v>
      </c>
      <c r="C3649" s="14" t="n">
        <f aca="false">IF(Data_Clean!H3649="",0,Data_Clean!H3649)*Assumptions!$B$6</f>
        <v>806.24856</v>
      </c>
      <c r="D3649" s="14" t="n">
        <f aca="false">Data_Clean!I3649*Assumptions!$B$7</f>
        <v>0</v>
      </c>
      <c r="E3649" s="14" t="n">
        <f aca="false">Data_Clean!J3649*Assumptions!$B$8</f>
        <v>0</v>
      </c>
      <c r="F3649" s="14" t="n">
        <f aca="false">Data_Clean!K3649*Assumptions!$B$9</f>
        <v>0</v>
      </c>
      <c r="G3649" s="14" t="n">
        <f aca="false">Data_Clean!L3649*Assumptions!$B$10</f>
        <v>0</v>
      </c>
      <c r="H3649" s="14" t="n">
        <f aca="false">IF(OR(Data_Clean!M3649="",Data_Clean!N3649=""),0,Data_Clean!M3649*Data_Clean!N3649/100)*Assumptions!$B$13*Assumptions!$B$11</f>
        <v>0</v>
      </c>
      <c r="I3649" s="14" t="n">
        <f aca="false">Data_Clean!O3649*4*Assumptions!$B$12</f>
        <v>0</v>
      </c>
      <c r="J3649" s="14" t="n">
        <f aca="false">SUM(B3649:I3649)</f>
        <v>983.44606</v>
      </c>
      <c r="K3649" s="16" t="n">
        <f aca="false">IF(Data_Clean!P3649="","",Assumptions!$B$15*0.5^(Data_Clean!P3649/Assumptions!$B$20))</f>
        <v>28.6452481173125</v>
      </c>
      <c r="L3649" s="16" t="n">
        <f aca="false">Assumptions!$B$16*MIN(1,LN(1+Data_Clean!Q3649)/LN(1+Assumptions!$B$21))</f>
        <v>12.4931739410702</v>
      </c>
      <c r="M3649" s="16" t="n">
        <f aca="false">Assumptions!$B$17*(0.6*MIN(1,Data_Clean!R3649/Assumptions!$B$22)+0.4*IF(Data_Clean!S3649="",0,Data_Clean!S3649))</f>
        <v>2.652</v>
      </c>
      <c r="N3649" s="16" t="n">
        <f aca="false">Assumptions!$B$18*MIN(1,(Data_Clean!F3649-1)/Assumptions!$B$23)</f>
        <v>5</v>
      </c>
      <c r="O3649" s="16" t="n">
        <f aca="false">Assumptions!$B$19*(0.4*IF(Data_Clean!E3649="",0,MIN(1,Data_Clean!E3649/12/Assumptions!$B$24))+0.35*IF(Data_Clean!D3649="Y",1,0)+0.25*(1-MIN(Data_Clean!T3649,3)/3))/IF(Data_Clean!E3649="",0.6,1)</f>
        <v>9.5</v>
      </c>
      <c r="P3649" s="16" t="n">
        <f aca="false">SUM(K3649:O3649)/(Assumptions!$D$5-IF(K3649="",Assumptions!$B$15,0))*100</f>
        <v>58.2904220583826</v>
      </c>
      <c r="Q3649" s="7" t="str">
        <f aca="false">IF(J3649&gt;=Assumptions!$B$26,"High",IF(J3649&gt;=Assumptions!$B$27,"Mid","Low"))</f>
        <v>Mid</v>
      </c>
      <c r="R3649" s="7" t="str">
        <f aca="false">IF(P3649&gt;=Assumptions!$B$28,"High",IF(P3649&gt;=Assumptions!$B$29,"Mid","Low"))</f>
        <v>Mid</v>
      </c>
      <c r="S3649" s="7" t="str">
        <f aca="false">INDEX(Assumptions!$B$33:$B$41,MATCH(Q3649&amp;"|"&amp;R3649,Assumptions!$A$33:$A$41,0))</f>
        <v>Established Core</v>
      </c>
      <c r="T3649" s="7" t="n">
        <f aca="false">IF(ISNUMBER(Data_Clean!V3649),J3649*Data_Clean!V3649,0)</f>
        <v>77.888927952</v>
      </c>
    </row>
    <row r="3650" customFormat="false" ht="15" hidden="false" customHeight="false" outlineLevel="0" collapsed="false">
      <c r="A3650" s="15" t="str">
        <f aca="false">Data_Clean!A3650</f>
        <v>CX103646</v>
      </c>
      <c r="B3650" s="14" t="n">
        <f aca="false">Data_Clean!G3650*Assumptions!$B$5</f>
        <v>232.94725</v>
      </c>
      <c r="C3650" s="14" t="n">
        <f aca="false">IF(Data_Clean!H3650="",0,Data_Clean!H3650)*Assumptions!$B$6</f>
        <v>0</v>
      </c>
      <c r="D3650" s="14" t="n">
        <f aca="false">Data_Clean!I3650*Assumptions!$B$7</f>
        <v>304</v>
      </c>
      <c r="E3650" s="14" t="n">
        <f aca="false">Data_Clean!J3650*Assumptions!$B$8</f>
        <v>0</v>
      </c>
      <c r="F3650" s="14" t="n">
        <f aca="false">Data_Clean!K3650*Assumptions!$B$9</f>
        <v>0</v>
      </c>
      <c r="G3650" s="14" t="n">
        <f aca="false">Data_Clean!L3650*Assumptions!$B$10</f>
        <v>0</v>
      </c>
      <c r="H3650" s="14" t="n">
        <f aca="false">IF(OR(Data_Clean!M3650="",Data_Clean!N3650=""),0,Data_Clean!M3650*Data_Clean!N3650/100)*Assumptions!$B$13*Assumptions!$B$11</f>
        <v>900.516</v>
      </c>
      <c r="I3650" s="14" t="n">
        <f aca="false">Data_Clean!O3650*4*Assumptions!$B$12</f>
        <v>25.95792</v>
      </c>
      <c r="J3650" s="14" t="n">
        <f aca="false">SUM(B3650:I3650)</f>
        <v>1463.42117</v>
      </c>
      <c r="K3650" s="16" t="n">
        <f aca="false">IF(Data_Clean!P3650="","",Assumptions!$B$15*0.5^(Data_Clean!P3650/Assumptions!$B$20))</f>
        <v>11.633585713753</v>
      </c>
      <c r="L3650" s="16" t="n">
        <f aca="false">Assumptions!$B$16*MIN(1,LN(1+Data_Clean!Q3650)/LN(1+Assumptions!$B$21))</f>
        <v>14.9444347261843</v>
      </c>
      <c r="M3650" s="16" t="n">
        <f aca="false">Assumptions!$B$17*(0.6*MIN(1,Data_Clean!R3650/Assumptions!$B$22)+0.4*IF(Data_Clean!S3650="",0,Data_Clean!S3650))</f>
        <v>12.24</v>
      </c>
      <c r="N3650" s="16" t="n">
        <f aca="false">Assumptions!$B$18*MIN(1,(Data_Clean!F3650-1)/Assumptions!$B$23)</f>
        <v>15</v>
      </c>
      <c r="O3650" s="16" t="n">
        <f aca="false">Assumptions!$B$19*(0.4*IF(Data_Clean!E3650="",0,MIN(1,Data_Clean!E3650/12/Assumptions!$B$24))+0.35*IF(Data_Clean!D3650="Y",1,0)+0.25*(1-MIN(Data_Clean!T3650,3)/3))/IF(Data_Clean!E3650="",0.6,1)</f>
        <v>3.9</v>
      </c>
      <c r="P3650" s="16" t="n">
        <f aca="false">SUM(K3650:O3650)/(Assumptions!$D$5-IF(K3650="",Assumptions!$B$15,0))*100</f>
        <v>57.7180204399373</v>
      </c>
      <c r="Q3650" s="7" t="str">
        <f aca="false">IF(J3650&gt;=Assumptions!$B$26,"High",IF(J3650&gt;=Assumptions!$B$27,"Mid","Low"))</f>
        <v>Mid</v>
      </c>
      <c r="R3650" s="7" t="str">
        <f aca="false">IF(P3650&gt;=Assumptions!$B$28,"High",IF(P3650&gt;=Assumptions!$B$29,"Mid","Low"))</f>
        <v>Mid</v>
      </c>
      <c r="S3650" s="7" t="str">
        <f aca="false">INDEX(Assumptions!$B$33:$B$41,MATCH(Q3650&amp;"|"&amp;R3650,Assumptions!$A$33:$A$41,0))</f>
        <v>Established Core</v>
      </c>
      <c r="T3650" s="7" t="n">
        <f aca="false">IF(ISNUMBER(Data_Clean!V3650),J3650*Data_Clean!V3650,0)</f>
        <v>91.902849476</v>
      </c>
    </row>
    <row r="3651" customFormat="false" ht="15" hidden="false" customHeight="false" outlineLevel="0" collapsed="false">
      <c r="A3651" s="15" t="str">
        <f aca="false">Data_Clean!A3651</f>
        <v>CX103647</v>
      </c>
      <c r="B3651" s="14" t="n">
        <f aca="false">Data_Clean!G3651*Assumptions!$B$5</f>
        <v>32.846</v>
      </c>
      <c r="C3651" s="14" t="n">
        <f aca="false">IF(Data_Clean!H3651="",0,Data_Clean!H3651)*Assumptions!$B$6</f>
        <v>134.10072</v>
      </c>
      <c r="D3651" s="14" t="n">
        <f aca="false">Data_Clean!I3651*Assumptions!$B$7</f>
        <v>0</v>
      </c>
      <c r="E3651" s="14" t="n">
        <f aca="false">Data_Clean!J3651*Assumptions!$B$8</f>
        <v>0</v>
      </c>
      <c r="F3651" s="14" t="n">
        <f aca="false">Data_Clean!K3651*Assumptions!$B$9</f>
        <v>398.2</v>
      </c>
      <c r="G3651" s="14" t="n">
        <f aca="false">Data_Clean!L3651*Assumptions!$B$10</f>
        <v>0</v>
      </c>
      <c r="H3651" s="14" t="n">
        <f aca="false">IF(OR(Data_Clean!M3651="",Data_Clean!N3651=""),0,Data_Clean!M3651*Data_Clean!N3651/100)*Assumptions!$B$13*Assumptions!$B$11</f>
        <v>228.744</v>
      </c>
      <c r="I3651" s="14" t="n">
        <f aca="false">Data_Clean!O3651*4*Assumptions!$B$12</f>
        <v>6.22896</v>
      </c>
      <c r="J3651" s="14" t="n">
        <f aca="false">SUM(B3651:I3651)</f>
        <v>800.11968</v>
      </c>
      <c r="K3651" s="16" t="n">
        <f aca="false">IF(Data_Clean!P3651="","",Assumptions!$B$15*0.5^(Data_Clean!P3651/Assumptions!$B$20))</f>
        <v>15.3506083799516</v>
      </c>
      <c r="L3651" s="16" t="n">
        <f aca="false">Assumptions!$B$16*MIN(1,LN(1+Data_Clean!Q3651)/LN(1+Assumptions!$B$21))</f>
        <v>12.0537864630054</v>
      </c>
      <c r="M3651" s="16" t="n">
        <f aca="false">Assumptions!$B$17*(0.6*MIN(1,Data_Clean!R3651/Assumptions!$B$22)+0.4*IF(Data_Clean!S3651="",0,Data_Clean!S3651))</f>
        <v>10.83</v>
      </c>
      <c r="N3651" s="16" t="n">
        <f aca="false">Assumptions!$B$18*MIN(1,(Data_Clean!F3651-1)/Assumptions!$B$23)</f>
        <v>15</v>
      </c>
      <c r="O3651" s="16" t="n">
        <f aca="false">Assumptions!$B$19*(0.4*IF(Data_Clean!E3651="",0,MIN(1,Data_Clean!E3651/12/Assumptions!$B$24))+0.35*IF(Data_Clean!D3651="Y",1,0)+0.25*(1-MIN(Data_Clean!T3651,3)/3))/IF(Data_Clean!E3651="",0.6,1)</f>
        <v>8.7</v>
      </c>
      <c r="P3651" s="16" t="n">
        <f aca="false">SUM(K3651:O3651)/(Assumptions!$D$5-IF(K3651="",Assumptions!$B$15,0))*100</f>
        <v>61.934394842957</v>
      </c>
      <c r="Q3651" s="7" t="str">
        <f aca="false">IF(J3651&gt;=Assumptions!$B$26,"High",IF(J3651&gt;=Assumptions!$B$27,"Mid","Low"))</f>
        <v>Mid</v>
      </c>
      <c r="R3651" s="7" t="str">
        <f aca="false">IF(P3651&gt;=Assumptions!$B$28,"High",IF(P3651&gt;=Assumptions!$B$29,"Mid","Low"))</f>
        <v>Mid</v>
      </c>
      <c r="S3651" s="7" t="str">
        <f aca="false">INDEX(Assumptions!$B$33:$B$41,MATCH(Q3651&amp;"|"&amp;R3651,Assumptions!$A$33:$A$41,0))</f>
        <v>Established Core</v>
      </c>
      <c r="T3651" s="7" t="n">
        <f aca="false">IF(ISNUMBER(Data_Clean!V3651),J3651*Data_Clean!V3651,0)</f>
        <v>37.925672832</v>
      </c>
    </row>
    <row r="3652" customFormat="false" ht="15" hidden="false" customHeight="false" outlineLevel="0" collapsed="false">
      <c r="A3652" s="15" t="str">
        <f aca="false">Data_Clean!A3652</f>
        <v>CX103648</v>
      </c>
      <c r="B3652" s="14" t="n">
        <f aca="false">Data_Clean!G3652*Assumptions!$B$5</f>
        <v>23.31875</v>
      </c>
      <c r="C3652" s="14" t="n">
        <f aca="false">IF(Data_Clean!H3652="",0,Data_Clean!H3652)*Assumptions!$B$6</f>
        <v>118.20588</v>
      </c>
      <c r="D3652" s="14" t="n">
        <f aca="false">Data_Clean!I3652*Assumptions!$B$7</f>
        <v>94.4</v>
      </c>
      <c r="E3652" s="14" t="n">
        <f aca="false">Data_Clean!J3652*Assumptions!$B$8</f>
        <v>0</v>
      </c>
      <c r="F3652" s="14" t="n">
        <f aca="false">Data_Clean!K3652*Assumptions!$B$9</f>
        <v>910.8</v>
      </c>
      <c r="G3652" s="14" t="n">
        <f aca="false">Data_Clean!L3652*Assumptions!$B$10</f>
        <v>0</v>
      </c>
      <c r="H3652" s="14" t="n">
        <f aca="false">IF(OR(Data_Clean!M3652="",Data_Clean!N3652=""),0,Data_Clean!M3652*Data_Clean!N3652/100)*Assumptions!$B$13*Assumptions!$B$11</f>
        <v>278.388</v>
      </c>
      <c r="I3652" s="14" t="n">
        <f aca="false">Data_Clean!O3652*4*Assumptions!$B$12</f>
        <v>3.3168</v>
      </c>
      <c r="J3652" s="14" t="n">
        <f aca="false">SUM(B3652:I3652)</f>
        <v>1428.42943</v>
      </c>
      <c r="K3652" s="16" t="n">
        <f aca="false">IF(Data_Clean!P3652="","",Assumptions!$B$15*0.5^(Data_Clean!P3652/Assumptions!$B$20))</f>
        <v>16.0766019380444</v>
      </c>
      <c r="L3652" s="16" t="n">
        <f aca="false">Assumptions!$B$16*MIN(1,LN(1+Data_Clean!Q3652)/LN(1+Assumptions!$B$21))</f>
        <v>11.2934465146257</v>
      </c>
      <c r="M3652" s="16" t="n">
        <f aca="false">Assumptions!$B$17*(0.6*MIN(1,Data_Clean!R3652/Assumptions!$B$22)+0.4*IF(Data_Clean!S3652="",0,Data_Clean!S3652))</f>
        <v>8.796</v>
      </c>
      <c r="N3652" s="16" t="n">
        <f aca="false">Assumptions!$B$18*MIN(1,(Data_Clean!F3652-1)/Assumptions!$B$23)</f>
        <v>20</v>
      </c>
      <c r="O3652" s="16" t="n">
        <f aca="false">Assumptions!$B$19*(0.4*IF(Data_Clean!E3652="",0,MIN(1,Data_Clean!E3652/12/Assumptions!$B$24))+0.35*IF(Data_Clean!D3652="Y",1,0)+0.25*(1-MIN(Data_Clean!T3652,3)/3))/IF(Data_Clean!E3652="",0.6,1)</f>
        <v>4.5</v>
      </c>
      <c r="P3652" s="16" t="n">
        <f aca="false">SUM(K3652:O3652)/(Assumptions!$D$5-IF(K3652="",Assumptions!$B$15,0))*100</f>
        <v>60.6660484526701</v>
      </c>
      <c r="Q3652" s="7" t="str">
        <f aca="false">IF(J3652&gt;=Assumptions!$B$26,"High",IF(J3652&gt;=Assumptions!$B$27,"Mid","Low"))</f>
        <v>Mid</v>
      </c>
      <c r="R3652" s="7" t="str">
        <f aca="false">IF(P3652&gt;=Assumptions!$B$28,"High",IF(P3652&gt;=Assumptions!$B$29,"Mid","Low"))</f>
        <v>Mid</v>
      </c>
      <c r="S3652" s="7" t="str">
        <f aca="false">INDEX(Assumptions!$B$33:$B$41,MATCH(Q3652&amp;"|"&amp;R3652,Assumptions!$A$33:$A$41,0))</f>
        <v>Established Core</v>
      </c>
      <c r="T3652" s="7" t="n">
        <f aca="false">IF(ISNUMBER(Data_Clean!V3652),J3652*Data_Clean!V3652,0)</f>
        <v>262.259643348</v>
      </c>
    </row>
    <row r="3653" customFormat="false" ht="15" hidden="false" customHeight="false" outlineLevel="0" collapsed="false">
      <c r="A3653" s="15" t="str">
        <f aca="false">Data_Clean!A3653</f>
        <v>CX103649</v>
      </c>
      <c r="B3653" s="14" t="n">
        <f aca="false">Data_Clean!G3653*Assumptions!$B$5</f>
        <v>53.126</v>
      </c>
      <c r="C3653" s="14" t="n">
        <f aca="false">IF(Data_Clean!H3653="",0,Data_Clean!H3653)*Assumptions!$B$6</f>
        <v>220.14852</v>
      </c>
      <c r="D3653" s="14" t="n">
        <f aca="false">Data_Clean!I3653*Assumptions!$B$7</f>
        <v>1933.6</v>
      </c>
      <c r="E3653" s="14" t="n">
        <f aca="false">Data_Clean!J3653*Assumptions!$B$8</f>
        <v>0</v>
      </c>
      <c r="F3653" s="14" t="n">
        <f aca="false">Data_Clean!K3653*Assumptions!$B$9</f>
        <v>0</v>
      </c>
      <c r="G3653" s="14" t="n">
        <f aca="false">Data_Clean!L3653*Assumptions!$B$10</f>
        <v>0</v>
      </c>
      <c r="H3653" s="14" t="n">
        <f aca="false">IF(OR(Data_Clean!M3653="",Data_Clean!N3653=""),0,Data_Clean!M3653*Data_Clean!N3653/100)*Assumptions!$B$13*Assumptions!$B$11</f>
        <v>0</v>
      </c>
      <c r="I3653" s="14" t="n">
        <f aca="false">Data_Clean!O3653*4*Assumptions!$B$12</f>
        <v>0</v>
      </c>
      <c r="J3653" s="14" t="n">
        <f aca="false">SUM(B3653:I3653)</f>
        <v>2206.87452</v>
      </c>
      <c r="K3653" s="16" t="n">
        <f aca="false">IF(Data_Clean!P3653="","",Assumptions!$B$15*0.5^(Data_Clean!P3653/Assumptions!$B$20))</f>
        <v>28.6452481173125</v>
      </c>
      <c r="L3653" s="16" t="n">
        <f aca="false">Assumptions!$B$16*MIN(1,LN(1+Data_Clean!Q3653)/LN(1+Assumptions!$B$21))</f>
        <v>11.8154173628685</v>
      </c>
      <c r="M3653" s="16" t="n">
        <f aca="false">Assumptions!$B$17*(0.6*MIN(1,Data_Clean!R3653/Assumptions!$B$22)+0.4*IF(Data_Clean!S3653="",0,Data_Clean!S3653))</f>
        <v>1.194</v>
      </c>
      <c r="N3653" s="16" t="n">
        <f aca="false">Assumptions!$B$18*MIN(1,(Data_Clean!F3653-1)/Assumptions!$B$23)</f>
        <v>10</v>
      </c>
      <c r="O3653" s="16" t="n">
        <f aca="false">Assumptions!$B$19*(0.4*IF(Data_Clean!E3653="",0,MIN(1,Data_Clean!E3653/12/Assumptions!$B$24))+0.35*IF(Data_Clean!D3653="Y",1,0)+0.25*(1-MIN(Data_Clean!T3653,3)/3))/IF(Data_Clean!E3653="",0.6,1)</f>
        <v>8.75</v>
      </c>
      <c r="P3653" s="16" t="n">
        <f aca="false">SUM(K3653:O3653)/(Assumptions!$D$5-IF(K3653="",Assumptions!$B$15,0))*100</f>
        <v>60.404665480181</v>
      </c>
      <c r="Q3653" s="7" t="str">
        <f aca="false">IF(J3653&gt;=Assumptions!$B$26,"High",IF(J3653&gt;=Assumptions!$B$27,"Mid","Low"))</f>
        <v>High</v>
      </c>
      <c r="R3653" s="7" t="str">
        <f aca="false">IF(P3653&gt;=Assumptions!$B$28,"High",IF(P3653&gt;=Assumptions!$B$29,"Mid","Low"))</f>
        <v>Mid</v>
      </c>
      <c r="S3653" s="7" t="str">
        <f aca="false">INDEX(Assumptions!$B$33:$B$41,MATCH(Q3653&amp;"|"&amp;R3653,Assumptions!$A$33:$A$41,0))</f>
        <v>Established Core</v>
      </c>
      <c r="T3653" s="7" t="n">
        <f aca="false">IF(ISNUMBER(Data_Clean!V3653),J3653*Data_Clean!V3653,0)</f>
        <v>158.674277988</v>
      </c>
    </row>
    <row r="3654" customFormat="false" ht="15" hidden="false" customHeight="false" outlineLevel="0" collapsed="false">
      <c r="A3654" s="15" t="str">
        <f aca="false">Data_Clean!A3654</f>
        <v>CX103650</v>
      </c>
      <c r="B3654" s="14" t="n">
        <f aca="false">Data_Clean!G3654*Assumptions!$B$5</f>
        <v>355.569</v>
      </c>
      <c r="C3654" s="14" t="n">
        <f aca="false">IF(Data_Clean!H3654="",0,Data_Clean!H3654)*Assumptions!$B$6</f>
        <v>858.18252</v>
      </c>
      <c r="D3654" s="14" t="n">
        <f aca="false">Data_Clean!I3654*Assumptions!$B$7</f>
        <v>0</v>
      </c>
      <c r="E3654" s="14" t="n">
        <f aca="false">Data_Clean!J3654*Assumptions!$B$8</f>
        <v>0</v>
      </c>
      <c r="F3654" s="14" t="n">
        <f aca="false">Data_Clean!K3654*Assumptions!$B$9</f>
        <v>0</v>
      </c>
      <c r="G3654" s="14" t="n">
        <f aca="false">Data_Clean!L3654*Assumptions!$B$10</f>
        <v>0</v>
      </c>
      <c r="H3654" s="14" t="n">
        <f aca="false">IF(OR(Data_Clean!M3654="",Data_Clean!N3654=""),0,Data_Clean!M3654*Data_Clean!N3654/100)*Assumptions!$B$13*Assumptions!$B$11</f>
        <v>51.336</v>
      </c>
      <c r="I3654" s="14" t="n">
        <f aca="false">Data_Clean!O3654*4*Assumptions!$B$12</f>
        <v>68.95056</v>
      </c>
      <c r="J3654" s="14" t="n">
        <f aca="false">SUM(B3654:I3654)</f>
        <v>1334.03808</v>
      </c>
      <c r="K3654" s="16" t="n">
        <f aca="false">IF(Data_Clean!P3654="","",Assumptions!$B$15*0.5^(Data_Clean!P3654/Assumptions!$B$20))</f>
        <v>29.3147990530274</v>
      </c>
      <c r="L3654" s="16" t="n">
        <f aca="false">Assumptions!$B$16*MIN(1,LN(1+Data_Clean!Q3654)/LN(1+Assumptions!$B$21))</f>
        <v>14.9444347261843</v>
      </c>
      <c r="M3654" s="16" t="n">
        <f aca="false">Assumptions!$B$17*(0.6*MIN(1,Data_Clean!R3654/Assumptions!$B$22)+0.4*IF(Data_Clean!S3654="",0,Data_Clean!S3654))</f>
        <v>11.13</v>
      </c>
      <c r="N3654" s="16" t="n">
        <f aca="false">Assumptions!$B$18*MIN(1,(Data_Clean!F3654-1)/Assumptions!$B$23)</f>
        <v>10</v>
      </c>
      <c r="O3654" s="16" t="n">
        <f aca="false">Assumptions!$B$19*(0.4*IF(Data_Clean!E3654="",0,MIN(1,Data_Clean!E3654/12/Assumptions!$B$24))+0.35*IF(Data_Clean!D3654="Y",1,0)+0.25*(1-MIN(Data_Clean!T3654,3)/3))/IF(Data_Clean!E3654="",0.6,1)</f>
        <v>11.5</v>
      </c>
      <c r="P3654" s="16" t="n">
        <f aca="false">SUM(K3654:O3654)/(Assumptions!$D$5-IF(K3654="",Assumptions!$B$15,0))*100</f>
        <v>76.8892337792117</v>
      </c>
      <c r="Q3654" s="7" t="str">
        <f aca="false">IF(J3654&gt;=Assumptions!$B$26,"High",IF(J3654&gt;=Assumptions!$B$27,"Mid","Low"))</f>
        <v>Mid</v>
      </c>
      <c r="R3654" s="7" t="str">
        <f aca="false">IF(P3654&gt;=Assumptions!$B$28,"High",IF(P3654&gt;=Assumptions!$B$29,"Mid","Low"))</f>
        <v>High</v>
      </c>
      <c r="S3654" s="7" t="str">
        <f aca="false">INDEX(Assumptions!$B$33:$B$41,MATCH(Q3654&amp;"|"&amp;R3654,Assumptions!$A$33:$A$41,0))</f>
        <v>Engaged Builders</v>
      </c>
      <c r="T3654" s="7" t="n">
        <f aca="false">IF(ISNUMBER(Data_Clean!V3654),J3654*Data_Clean!V3654,0)</f>
        <v>58.69767552</v>
      </c>
    </row>
    <row r="3655" customFormat="false" ht="15" hidden="false" customHeight="false" outlineLevel="0" collapsed="false">
      <c r="A3655" s="15" t="str">
        <f aca="false">Data_Clean!A3655</f>
        <v>CX103651</v>
      </c>
      <c r="B3655" s="14" t="n">
        <f aca="false">Data_Clean!G3655*Assumptions!$B$5</f>
        <v>128.537</v>
      </c>
      <c r="C3655" s="14" t="n">
        <f aca="false">IF(Data_Clean!H3655="",0,Data_Clean!H3655)*Assumptions!$B$6</f>
        <v>1023.024</v>
      </c>
      <c r="D3655" s="14" t="n">
        <f aca="false">Data_Clean!I3655*Assumptions!$B$7</f>
        <v>0</v>
      </c>
      <c r="E3655" s="14" t="n">
        <f aca="false">Data_Clean!J3655*Assumptions!$B$8</f>
        <v>0</v>
      </c>
      <c r="F3655" s="14" t="n">
        <f aca="false">Data_Clean!K3655*Assumptions!$B$9</f>
        <v>0</v>
      </c>
      <c r="G3655" s="14" t="n">
        <f aca="false">Data_Clean!L3655*Assumptions!$B$10</f>
        <v>0</v>
      </c>
      <c r="H3655" s="14" t="n">
        <f aca="false">IF(OR(Data_Clean!M3655="",Data_Clean!N3655=""),0,Data_Clean!M3655*Data_Clean!N3655/100)*Assumptions!$B$13*Assumptions!$B$11</f>
        <v>66.834</v>
      </c>
      <c r="I3655" s="14" t="n">
        <f aca="false">Data_Clean!O3655*4*Assumptions!$B$12</f>
        <v>48.45744</v>
      </c>
      <c r="J3655" s="14" t="n">
        <f aca="false">SUM(B3655:I3655)</f>
        <v>1266.85244</v>
      </c>
      <c r="K3655" s="16" t="n">
        <f aca="false">IF(Data_Clean!P3655="","",Assumptions!$B$15*0.5^(Data_Clean!P3655/Assumptions!$B$20))</f>
        <v>20.7286931995166</v>
      </c>
      <c r="L3655" s="16" t="n">
        <f aca="false">Assumptions!$B$16*MIN(1,LN(1+Data_Clean!Q3655)/LN(1+Assumptions!$B$21))</f>
        <v>14.7060656260474</v>
      </c>
      <c r="M3655" s="16" t="n">
        <f aca="false">Assumptions!$B$17*(0.6*MIN(1,Data_Clean!R3655/Assumptions!$B$22)+0.4*IF(Data_Clean!S3655="",0,Data_Clean!S3655))</f>
        <v>11.58</v>
      </c>
      <c r="N3655" s="16" t="n">
        <f aca="false">Assumptions!$B$18*MIN(1,(Data_Clean!F3655-1)/Assumptions!$B$23)</f>
        <v>10</v>
      </c>
      <c r="O3655" s="16" t="n">
        <f aca="false">Assumptions!$B$19*(0.4*IF(Data_Clean!E3655="",0,MIN(1,Data_Clean!E3655/12/Assumptions!$B$24))+0.35*IF(Data_Clean!D3655="Y",1,0)+0.25*(1-MIN(Data_Clean!T3655,3)/3))/IF(Data_Clean!E3655="",0.6,1)</f>
        <v>11.55</v>
      </c>
      <c r="P3655" s="16" t="n">
        <f aca="false">SUM(K3655:O3655)/(Assumptions!$D$5-IF(K3655="",Assumptions!$B$15,0))*100</f>
        <v>68.564758825564</v>
      </c>
      <c r="Q3655" s="7" t="str">
        <f aca="false">IF(J3655&gt;=Assumptions!$B$26,"High",IF(J3655&gt;=Assumptions!$B$27,"Mid","Low"))</f>
        <v>Mid</v>
      </c>
      <c r="R3655" s="7" t="str">
        <f aca="false">IF(P3655&gt;=Assumptions!$B$28,"High",IF(P3655&gt;=Assumptions!$B$29,"Mid","Low"))</f>
        <v>Mid</v>
      </c>
      <c r="S3655" s="7" t="str">
        <f aca="false">INDEX(Assumptions!$B$33:$B$41,MATCH(Q3655&amp;"|"&amp;R3655,Assumptions!$A$33:$A$41,0))</f>
        <v>Established Core</v>
      </c>
      <c r="T3655" s="7" t="n">
        <f aca="false">IF(ISNUMBER(Data_Clean!V3655),J3655*Data_Clean!V3655,0)</f>
        <v>29.897717584</v>
      </c>
    </row>
    <row r="3656" customFormat="false" ht="15" hidden="false" customHeight="false" outlineLevel="0" collapsed="false">
      <c r="A3656" s="15" t="str">
        <f aca="false">Data_Clean!A3656</f>
        <v>CX103652</v>
      </c>
      <c r="B3656" s="14" t="n">
        <f aca="false">Data_Clean!G3656*Assumptions!$B$5</f>
        <v>30.79475</v>
      </c>
      <c r="C3656" s="14" t="n">
        <f aca="false">IF(Data_Clean!H3656="",0,Data_Clean!H3656)*Assumptions!$B$6</f>
        <v>7.96092</v>
      </c>
      <c r="D3656" s="14" t="n">
        <f aca="false">Data_Clean!I3656*Assumptions!$B$7</f>
        <v>0</v>
      </c>
      <c r="E3656" s="14" t="n">
        <f aca="false">Data_Clean!J3656*Assumptions!$B$8</f>
        <v>18.4221</v>
      </c>
      <c r="F3656" s="14" t="n">
        <f aca="false">Data_Clean!K3656*Assumptions!$B$9</f>
        <v>165</v>
      </c>
      <c r="G3656" s="14" t="n">
        <f aca="false">Data_Clean!L3656*Assumptions!$B$10</f>
        <v>0</v>
      </c>
      <c r="H3656" s="14" t="n">
        <f aca="false">IF(OR(Data_Clean!M3656="",Data_Clean!N3656=""),0,Data_Clean!M3656*Data_Clean!N3656/100)*Assumptions!$B$13*Assumptions!$B$11</f>
        <v>0</v>
      </c>
      <c r="I3656" s="14" t="n">
        <f aca="false">Data_Clean!O3656*4*Assumptions!$B$12</f>
        <v>0</v>
      </c>
      <c r="J3656" s="14" t="n">
        <f aca="false">SUM(B3656:I3656)</f>
        <v>222.17777</v>
      </c>
      <c r="K3656" s="16" t="n">
        <f aca="false">IF(Data_Clean!P3656="","",Assumptions!$B$15*0.5^(Data_Clean!P3656/Assumptions!$B$20))</f>
        <v>27.3516746567465</v>
      </c>
      <c r="L3656" s="16" t="n">
        <f aca="false">Assumptions!$B$16*MIN(1,LN(1+Data_Clean!Q3656)/LN(1+Assumptions!$B$21))</f>
        <v>13.5873179074216</v>
      </c>
      <c r="M3656" s="16" t="n">
        <f aca="false">Assumptions!$B$17*(0.6*MIN(1,Data_Clean!R3656/Assumptions!$B$22)+0.4*IF(Data_Clean!S3656="",0,Data_Clean!S3656))</f>
        <v>3.504</v>
      </c>
      <c r="N3656" s="16" t="n">
        <f aca="false">Assumptions!$B$18*MIN(1,(Data_Clean!F3656-1)/Assumptions!$B$23)</f>
        <v>15</v>
      </c>
      <c r="O3656" s="16" t="n">
        <f aca="false">Assumptions!$B$19*(0.4*IF(Data_Clean!E3656="",0,MIN(1,Data_Clean!E3656/12/Assumptions!$B$24))+0.35*IF(Data_Clean!D3656="Y",1,0)+0.25*(1-MIN(Data_Clean!T3656,3)/3))/IF(Data_Clean!E3656="",0.6,1)</f>
        <v>9.75</v>
      </c>
      <c r="P3656" s="16" t="n">
        <f aca="false">SUM(K3656:O3656)/(Assumptions!$D$5-IF(K3656="",Assumptions!$B$15,0))*100</f>
        <v>69.1929925641681</v>
      </c>
      <c r="Q3656" s="7" t="str">
        <f aca="false">IF(J3656&gt;=Assumptions!$B$26,"High",IF(J3656&gt;=Assumptions!$B$27,"Mid","Low"))</f>
        <v>Low</v>
      </c>
      <c r="R3656" s="7" t="str">
        <f aca="false">IF(P3656&gt;=Assumptions!$B$28,"High",IF(P3656&gt;=Assumptions!$B$29,"Mid","Low"))</f>
        <v>Mid</v>
      </c>
      <c r="S3656" s="7" t="str">
        <f aca="false">INDEX(Assumptions!$B$33:$B$41,MATCH(Q3656&amp;"|"&amp;R3656,Assumptions!$A$33:$A$41,0))</f>
        <v>Light Touch</v>
      </c>
      <c r="T3656" s="7" t="n">
        <f aca="false">IF(ISNUMBER(Data_Clean!V3656),J3656*Data_Clean!V3656,0)</f>
        <v>10.575661852</v>
      </c>
    </row>
    <row r="3657" customFormat="false" ht="15" hidden="false" customHeight="false" outlineLevel="0" collapsed="false">
      <c r="A3657" s="15" t="str">
        <f aca="false">Data_Clean!A3657</f>
        <v>CX103653</v>
      </c>
      <c r="B3657" s="14" t="n">
        <f aca="false">Data_Clean!G3657*Assumptions!$B$5</f>
        <v>21.27925</v>
      </c>
      <c r="C3657" s="14" t="n">
        <f aca="false">IF(Data_Clean!H3657="",0,Data_Clean!H3657)*Assumptions!$B$6</f>
        <v>287.85132</v>
      </c>
      <c r="D3657" s="14" t="n">
        <f aca="false">Data_Clean!I3657*Assumptions!$B$7</f>
        <v>0</v>
      </c>
      <c r="E3657" s="14" t="n">
        <f aca="false">Data_Clean!J3657*Assumptions!$B$8</f>
        <v>0</v>
      </c>
      <c r="F3657" s="14" t="n">
        <f aca="false">Data_Clean!K3657*Assumptions!$B$9</f>
        <v>958.1</v>
      </c>
      <c r="G3657" s="14" t="n">
        <f aca="false">Data_Clean!L3657*Assumptions!$B$10</f>
        <v>0</v>
      </c>
      <c r="H3657" s="14" t="n">
        <f aca="false">IF(OR(Data_Clean!M3657="",Data_Clean!N3657=""),0,Data_Clean!M3657*Data_Clean!N3657/100)*Assumptions!$B$13*Assumptions!$B$11</f>
        <v>0</v>
      </c>
      <c r="I3657" s="14" t="n">
        <f aca="false">Data_Clean!O3657*4*Assumptions!$B$12</f>
        <v>0</v>
      </c>
      <c r="J3657" s="14" t="n">
        <f aca="false">SUM(B3657:I3657)</f>
        <v>1267.23057</v>
      </c>
      <c r="K3657" s="16" t="n">
        <f aca="false">IF(Data_Clean!P3657="","",Assumptions!$B$15*0.5^(Data_Clean!P3657/Assumptions!$B$20))</f>
        <v>28.6452481173125</v>
      </c>
      <c r="L3657" s="16" t="n">
        <f aca="false">Assumptions!$B$16*MIN(1,LN(1+Data_Clean!Q3657)/LN(1+Assumptions!$B$21))</f>
        <v>12.2792642888455</v>
      </c>
      <c r="M3657" s="16" t="n">
        <f aca="false">Assumptions!$B$17*(0.6*MIN(1,Data_Clean!R3657/Assumptions!$B$22)+0.4*IF(Data_Clean!S3657="",0,Data_Clean!S3657))</f>
        <v>10.458</v>
      </c>
      <c r="N3657" s="16" t="n">
        <f aca="false">Assumptions!$B$18*MIN(1,(Data_Clean!F3657-1)/Assumptions!$B$23)</f>
        <v>10</v>
      </c>
      <c r="O3657" s="16" t="n">
        <f aca="false">Assumptions!$B$19*(0.4*IF(Data_Clean!E3657="",0,MIN(1,Data_Clean!E3657/12/Assumptions!$B$24))+0.35*IF(Data_Clean!D3657="Y",1,0)+0.25*(1-MIN(Data_Clean!T3657,3)/3))/IF(Data_Clean!E3657="",0.6,1)</f>
        <v>10.75</v>
      </c>
      <c r="P3657" s="16" t="n">
        <f aca="false">SUM(K3657:O3657)/(Assumptions!$D$5-IF(K3657="",Assumptions!$B$15,0))*100</f>
        <v>72.132512406158</v>
      </c>
      <c r="Q3657" s="7" t="str">
        <f aca="false">IF(J3657&gt;=Assumptions!$B$26,"High",IF(J3657&gt;=Assumptions!$B$27,"Mid","Low"))</f>
        <v>Mid</v>
      </c>
      <c r="R3657" s="7" t="str">
        <f aca="false">IF(P3657&gt;=Assumptions!$B$28,"High",IF(P3657&gt;=Assumptions!$B$29,"Mid","Low"))</f>
        <v>High</v>
      </c>
      <c r="S3657" s="7" t="str">
        <f aca="false">INDEX(Assumptions!$B$33:$B$41,MATCH(Q3657&amp;"|"&amp;R3657,Assumptions!$A$33:$A$41,0))</f>
        <v>Engaged Builders</v>
      </c>
      <c r="T3657" s="7" t="n">
        <f aca="false">IF(ISNUMBER(Data_Clean!V3657),J3657*Data_Clean!V3657,0)</f>
        <v>35.229009846</v>
      </c>
    </row>
    <row r="3658" customFormat="false" ht="15" hidden="false" customHeight="false" outlineLevel="0" collapsed="false">
      <c r="A3658" s="15" t="str">
        <f aca="false">Data_Clean!A3658</f>
        <v>CX103654</v>
      </c>
      <c r="B3658" s="14" t="n">
        <f aca="false">Data_Clean!G3658*Assumptions!$B$5</f>
        <v>305.41125</v>
      </c>
      <c r="C3658" s="14" t="n">
        <f aca="false">IF(Data_Clean!H3658="",0,Data_Clean!H3658)*Assumptions!$B$6</f>
        <v>1107.67032</v>
      </c>
      <c r="D3658" s="14" t="n">
        <f aca="false">Data_Clean!I3658*Assumptions!$B$7</f>
        <v>0</v>
      </c>
      <c r="E3658" s="14" t="n">
        <f aca="false">Data_Clean!J3658*Assumptions!$B$8</f>
        <v>0</v>
      </c>
      <c r="F3658" s="14" t="n">
        <f aca="false">Data_Clean!K3658*Assumptions!$B$9</f>
        <v>0</v>
      </c>
      <c r="G3658" s="14" t="n">
        <f aca="false">Data_Clean!L3658*Assumptions!$B$10</f>
        <v>0</v>
      </c>
      <c r="H3658" s="14" t="n">
        <f aca="false">IF(OR(Data_Clean!M3658="",Data_Clean!N3658=""),0,Data_Clean!M3658*Data_Clean!N3658/100)*Assumptions!$B$13*Assumptions!$B$11</f>
        <v>74.646</v>
      </c>
      <c r="I3658" s="14" t="n">
        <f aca="false">Data_Clean!O3658*4*Assumptions!$B$12</f>
        <v>24.6552</v>
      </c>
      <c r="J3658" s="14" t="n">
        <f aca="false">SUM(B3658:I3658)</f>
        <v>1512.38277</v>
      </c>
      <c r="K3658" s="16" t="n">
        <f aca="false">IF(Data_Clean!P3658="","",Assumptions!$B$15*0.5^(Data_Clean!P3658/Assumptions!$B$20))</f>
        <v>29.3147990530274</v>
      </c>
      <c r="L3658" s="16" t="n">
        <f aca="false">Assumptions!$B$16*MIN(1,LN(1+Data_Clean!Q3658)/LN(1+Assumptions!$B$21))</f>
        <v>14.9444347261843</v>
      </c>
      <c r="M3658" s="16" t="n">
        <f aca="false">Assumptions!$B$17*(0.6*MIN(1,Data_Clean!R3658/Assumptions!$B$22)+0.4*IF(Data_Clean!S3658="",0,Data_Clean!S3658))</f>
        <v>7.926</v>
      </c>
      <c r="N3658" s="16" t="n">
        <f aca="false">Assumptions!$B$18*MIN(1,(Data_Clean!F3658-1)/Assumptions!$B$23)</f>
        <v>10</v>
      </c>
      <c r="O3658" s="16" t="n">
        <f aca="false">Assumptions!$B$19*(0.4*IF(Data_Clean!E3658="",0,MIN(1,Data_Clean!E3658/12/Assumptions!$B$24))+0.35*IF(Data_Clean!D3658="Y",1,0)+0.25*(1-MIN(Data_Clean!T3658,3)/3))/IF(Data_Clean!E3658="",0.6,1)</f>
        <v>13.75</v>
      </c>
      <c r="P3658" s="16" t="n">
        <f aca="false">SUM(K3658:O3658)/(Assumptions!$D$5-IF(K3658="",Assumptions!$B$15,0))*100</f>
        <v>75.9352337792117</v>
      </c>
      <c r="Q3658" s="7" t="str">
        <f aca="false">IF(J3658&gt;=Assumptions!$B$26,"High",IF(J3658&gt;=Assumptions!$B$27,"Mid","Low"))</f>
        <v>High</v>
      </c>
      <c r="R3658" s="7" t="str">
        <f aca="false">IF(P3658&gt;=Assumptions!$B$28,"High",IF(P3658&gt;=Assumptions!$B$29,"Mid","Low"))</f>
        <v>High</v>
      </c>
      <c r="S3658" s="7" t="str">
        <f aca="false">INDEX(Assumptions!$B$33:$B$41,MATCH(Q3658&amp;"|"&amp;R3658,Assumptions!$A$33:$A$41,0))</f>
        <v>Premier Advocates</v>
      </c>
      <c r="T3658" s="7" t="n">
        <f aca="false">IF(ISNUMBER(Data_Clean!V3658),J3658*Data_Clean!V3658,0)</f>
        <v>47.942533809</v>
      </c>
    </row>
    <row r="3659" customFormat="false" ht="15" hidden="false" customHeight="false" outlineLevel="0" collapsed="false">
      <c r="A3659" s="15" t="str">
        <f aca="false">Data_Clean!A3659</f>
        <v>CX103655</v>
      </c>
      <c r="B3659" s="14" t="n">
        <f aca="false">Data_Clean!G3659*Assumptions!$B$5</f>
        <v>179.722</v>
      </c>
      <c r="C3659" s="14" t="n">
        <f aca="false">IF(Data_Clean!H3659="",0,Data_Clean!H3659)*Assumptions!$B$6</f>
        <v>876.41412</v>
      </c>
      <c r="D3659" s="14" t="n">
        <f aca="false">Data_Clean!I3659*Assumptions!$B$7</f>
        <v>0</v>
      </c>
      <c r="E3659" s="14" t="n">
        <f aca="false">Data_Clean!J3659*Assumptions!$B$8</f>
        <v>0</v>
      </c>
      <c r="F3659" s="14" t="n">
        <f aca="false">Data_Clean!K3659*Assumptions!$B$9</f>
        <v>0</v>
      </c>
      <c r="G3659" s="14" t="n">
        <f aca="false">Data_Clean!L3659*Assumptions!$B$10</f>
        <v>0</v>
      </c>
      <c r="H3659" s="14" t="n">
        <f aca="false">IF(OR(Data_Clean!M3659="",Data_Clean!N3659=""),0,Data_Clean!M3659*Data_Clean!N3659/100)*Assumptions!$B$13*Assumptions!$B$11</f>
        <v>347.706</v>
      </c>
      <c r="I3659" s="14" t="n">
        <f aca="false">Data_Clean!O3659*4*Assumptions!$B$12</f>
        <v>97.36272</v>
      </c>
      <c r="J3659" s="14" t="n">
        <f aca="false">SUM(B3659:I3659)</f>
        <v>1501.20484</v>
      </c>
      <c r="K3659" s="16" t="n">
        <f aca="false">IF(Data_Clean!P3659="","",Assumptions!$B$15*0.5^(Data_Clean!P3659/Assumptions!$B$20))</f>
        <v>20.7286931995166</v>
      </c>
      <c r="L3659" s="16" t="n">
        <f aca="false">Assumptions!$B$16*MIN(1,LN(1+Data_Clean!Q3659)/LN(1+Assumptions!$B$21))</f>
        <v>17.7176013074638</v>
      </c>
      <c r="M3659" s="16" t="n">
        <f aca="false">Assumptions!$B$17*(0.6*MIN(1,Data_Clean!R3659/Assumptions!$B$22)+0.4*IF(Data_Clean!S3659="",0,Data_Clean!S3659))</f>
        <v>14.328</v>
      </c>
      <c r="N3659" s="16" t="n">
        <f aca="false">Assumptions!$B$18*MIN(1,(Data_Clean!F3659-1)/Assumptions!$B$23)</f>
        <v>10</v>
      </c>
      <c r="O3659" s="16" t="n">
        <f aca="false">Assumptions!$B$19*(0.4*IF(Data_Clean!E3659="",0,MIN(1,Data_Clean!E3659/12/Assumptions!$B$24))+0.35*IF(Data_Clean!D3659="Y",1,0)+0.25*(1-MIN(Data_Clean!T3659,3)/3))/IF(Data_Clean!E3659="",0.6,1)</f>
        <v>8.4</v>
      </c>
      <c r="P3659" s="16" t="n">
        <f aca="false">SUM(K3659:O3659)/(Assumptions!$D$5-IF(K3659="",Assumptions!$B$15,0))*100</f>
        <v>71.1742945069804</v>
      </c>
      <c r="Q3659" s="7" t="str">
        <f aca="false">IF(J3659&gt;=Assumptions!$B$26,"High",IF(J3659&gt;=Assumptions!$B$27,"Mid","Low"))</f>
        <v>High</v>
      </c>
      <c r="R3659" s="7" t="str">
        <f aca="false">IF(P3659&gt;=Assumptions!$B$28,"High",IF(P3659&gt;=Assumptions!$B$29,"Mid","Low"))</f>
        <v>High</v>
      </c>
      <c r="S3659" s="7" t="str">
        <f aca="false">INDEX(Assumptions!$B$33:$B$41,MATCH(Q3659&amp;"|"&amp;R3659,Assumptions!$A$33:$A$41,0))</f>
        <v>Premier Advocates</v>
      </c>
      <c r="T3659" s="7" t="n">
        <f aca="false">IF(ISNUMBER(Data_Clean!V3659),J3659*Data_Clean!V3659,0)</f>
        <v>47.588193428</v>
      </c>
    </row>
    <row r="3660" customFormat="false" ht="15" hidden="false" customHeight="false" outlineLevel="0" collapsed="false">
      <c r="A3660" s="15" t="str">
        <f aca="false">Data_Clean!A3660</f>
        <v>CX103656</v>
      </c>
      <c r="B3660" s="14" t="n">
        <f aca="false">Data_Clean!G3660*Assumptions!$B$5</f>
        <v>52.3795</v>
      </c>
      <c r="C3660" s="14" t="n">
        <f aca="false">IF(Data_Clean!H3660="",0,Data_Clean!H3660)*Assumptions!$B$6</f>
        <v>44.23068</v>
      </c>
      <c r="D3660" s="14" t="n">
        <f aca="false">Data_Clean!I3660*Assumptions!$B$7</f>
        <v>0</v>
      </c>
      <c r="E3660" s="14" t="n">
        <f aca="false">Data_Clean!J3660*Assumptions!$B$8</f>
        <v>0</v>
      </c>
      <c r="F3660" s="14" t="n">
        <f aca="false">Data_Clean!K3660*Assumptions!$B$9</f>
        <v>0</v>
      </c>
      <c r="G3660" s="14" t="n">
        <f aca="false">Data_Clean!L3660*Assumptions!$B$10</f>
        <v>0</v>
      </c>
      <c r="H3660" s="14" t="n">
        <f aca="false">IF(OR(Data_Clean!M3660="",Data_Clean!N3660=""),0,Data_Clean!M3660*Data_Clean!N3660/100)*Assumptions!$B$13*Assumptions!$B$11</f>
        <v>0</v>
      </c>
      <c r="I3660" s="14" t="n">
        <f aca="false">Data_Clean!O3660*4*Assumptions!$B$12</f>
        <v>0</v>
      </c>
      <c r="J3660" s="14" t="n">
        <f aca="false">SUM(B3660:I3660)</f>
        <v>96.61018</v>
      </c>
      <c r="K3660" s="16" t="n">
        <f aca="false">IF(Data_Clean!P3660="","",Assumptions!$B$15*0.5^(Data_Clean!P3660/Assumptions!$B$20))</f>
        <v>1.12783597132698</v>
      </c>
      <c r="L3660" s="16" t="n">
        <f aca="false">Assumptions!$B$16*MIN(1,LN(1+Data_Clean!Q3660)/LN(1+Assumptions!$B$21))</f>
        <v>0</v>
      </c>
      <c r="M3660" s="16" t="n">
        <f aca="false">Assumptions!$B$17*(0.6*MIN(1,Data_Clean!R3660/Assumptions!$B$22)+0.4*IF(Data_Clean!S3660="",0,Data_Clean!S3660))</f>
        <v>3.6</v>
      </c>
      <c r="N3660" s="16" t="n">
        <f aca="false">Assumptions!$B$18*MIN(1,(Data_Clean!F3660-1)/Assumptions!$B$23)</f>
        <v>5</v>
      </c>
      <c r="O3660" s="16" t="n">
        <f aca="false">Assumptions!$B$19*(0.4*IF(Data_Clean!E3660="",0,MIN(1,Data_Clean!E3660/12/Assumptions!$B$24))+0.35*IF(Data_Clean!D3660="Y",1,0)+0.25*(1-MIN(Data_Clean!T3660,3)/3))/IF(Data_Clean!E3660="",0.6,1)</f>
        <v>9.7</v>
      </c>
      <c r="P3660" s="16" t="n">
        <f aca="false">SUM(K3660:O3660)/(Assumptions!$D$5-IF(K3660="",Assumptions!$B$15,0))*100</f>
        <v>19.427835971327</v>
      </c>
      <c r="Q3660" s="7" t="str">
        <f aca="false">IF(J3660&gt;=Assumptions!$B$26,"High",IF(J3660&gt;=Assumptions!$B$27,"Mid","Low"))</f>
        <v>Low</v>
      </c>
      <c r="R3660" s="7" t="str">
        <f aca="false">IF(P3660&gt;=Assumptions!$B$28,"High",IF(P3660&gt;=Assumptions!$B$29,"Mid","Low"))</f>
        <v>Low</v>
      </c>
      <c r="S3660" s="7" t="str">
        <f aca="false">INDEX(Assumptions!$B$33:$B$41,MATCH(Q3660&amp;"|"&amp;R3660,Assumptions!$A$33:$A$41,0))</f>
        <v>Dormant &amp; Low Value</v>
      </c>
      <c r="T3660" s="7" t="n">
        <f aca="false">IF(ISNUMBER(Data_Clean!V3660),J3660*Data_Clean!V3660,0)</f>
        <v>27.089494472</v>
      </c>
    </row>
    <row r="3661" customFormat="false" ht="15" hidden="false" customHeight="false" outlineLevel="0" collapsed="false">
      <c r="A3661" s="15" t="str">
        <f aca="false">Data_Clean!A3661</f>
        <v>CX103657</v>
      </c>
      <c r="B3661" s="14" t="n">
        <f aca="false">Data_Clean!G3661*Assumptions!$B$5</f>
        <v>333.511</v>
      </c>
      <c r="C3661" s="14" t="n">
        <f aca="false">IF(Data_Clean!H3661="",0,Data_Clean!H3661)*Assumptions!$B$6</f>
        <v>0</v>
      </c>
      <c r="D3661" s="14" t="n">
        <f aca="false">Data_Clean!I3661*Assumptions!$B$7</f>
        <v>0</v>
      </c>
      <c r="E3661" s="14" t="n">
        <f aca="false">Data_Clean!J3661*Assumptions!$B$8</f>
        <v>0</v>
      </c>
      <c r="F3661" s="14" t="n">
        <f aca="false">Data_Clean!K3661*Assumptions!$B$9</f>
        <v>0</v>
      </c>
      <c r="G3661" s="14" t="n">
        <f aca="false">Data_Clean!L3661*Assumptions!$B$10</f>
        <v>0</v>
      </c>
      <c r="H3661" s="14" t="n">
        <f aca="false">IF(OR(Data_Clean!M3661="",Data_Clean!N3661=""),0,Data_Clean!M3661*Data_Clean!N3661/100)*Assumptions!$B$13*Assumptions!$B$11</f>
        <v>128.112</v>
      </c>
      <c r="I3661" s="14" t="n">
        <f aca="false">Data_Clean!O3661*4*Assumptions!$B$12</f>
        <v>26.43024</v>
      </c>
      <c r="J3661" s="14" t="n">
        <f aca="false">SUM(B3661:I3661)</f>
        <v>488.05324</v>
      </c>
      <c r="K3661" s="16" t="n">
        <f aca="false">IF(Data_Clean!P3661="","",Assumptions!$B$15*0.5^(Data_Clean!P3661/Assumptions!$B$20))</f>
        <v>21.2132034355964</v>
      </c>
      <c r="L3661" s="16" t="n">
        <f aca="false">Assumptions!$B$16*MIN(1,LN(1+Data_Clean!Q3661)/LN(1+Assumptions!$B$21))</f>
        <v>16.3144030926037</v>
      </c>
      <c r="M3661" s="16" t="n">
        <f aca="false">Assumptions!$B$17*(0.6*MIN(1,Data_Clean!R3661/Assumptions!$B$22)+0.4*IF(Data_Clean!S3661="",0,Data_Clean!S3661))</f>
        <v>8.442</v>
      </c>
      <c r="N3661" s="16" t="n">
        <f aca="false">Assumptions!$B$18*MIN(1,(Data_Clean!F3661-1)/Assumptions!$B$23)</f>
        <v>5</v>
      </c>
      <c r="O3661" s="16" t="n">
        <f aca="false">Assumptions!$B$19*(0.4*IF(Data_Clean!E3661="",0,MIN(1,Data_Clean!E3661/12/Assumptions!$B$24))+0.35*IF(Data_Clean!D3661="Y",1,0)+0.25*(1-MIN(Data_Clean!T3661,3)/3))/IF(Data_Clean!E3661="",0.6,1)</f>
        <v>12.5</v>
      </c>
      <c r="P3661" s="16" t="n">
        <f aca="false">SUM(K3661:O3661)/(Assumptions!$D$5-IF(K3661="",Assumptions!$B$15,0))*100</f>
        <v>63.4696065282001</v>
      </c>
      <c r="Q3661" s="7" t="str">
        <f aca="false">IF(J3661&gt;=Assumptions!$B$26,"High",IF(J3661&gt;=Assumptions!$B$27,"Mid","Low"))</f>
        <v>Mid</v>
      </c>
      <c r="R3661" s="7" t="str">
        <f aca="false">IF(P3661&gt;=Assumptions!$B$28,"High",IF(P3661&gt;=Assumptions!$B$29,"Mid","Low"))</f>
        <v>Mid</v>
      </c>
      <c r="S3661" s="7" t="str">
        <f aca="false">INDEX(Assumptions!$B$33:$B$41,MATCH(Q3661&amp;"|"&amp;R3661,Assumptions!$A$33:$A$41,0))</f>
        <v>Established Core</v>
      </c>
      <c r="T3661" s="7" t="n">
        <f aca="false">IF(ISNUMBER(Data_Clean!V3661),J3661*Data_Clean!V3661,0)</f>
        <v>21.425537236</v>
      </c>
    </row>
    <row r="3662" customFormat="false" ht="15" hidden="false" customHeight="false" outlineLevel="0" collapsed="false">
      <c r="A3662" s="15" t="str">
        <f aca="false">Data_Clean!A3662</f>
        <v>CX103658</v>
      </c>
      <c r="B3662" s="14" t="n">
        <f aca="false">Data_Clean!G3662*Assumptions!$B$5</f>
        <v>127.63625</v>
      </c>
      <c r="C3662" s="14" t="n">
        <f aca="false">IF(Data_Clean!H3662="",0,Data_Clean!H3662)*Assumptions!$B$6</f>
        <v>112.80432</v>
      </c>
      <c r="D3662" s="14" t="n">
        <f aca="false">Data_Clean!I3662*Assumptions!$B$7</f>
        <v>0</v>
      </c>
      <c r="E3662" s="14" t="n">
        <f aca="false">Data_Clean!J3662*Assumptions!$B$8</f>
        <v>0</v>
      </c>
      <c r="F3662" s="14" t="n">
        <f aca="false">Data_Clean!K3662*Assumptions!$B$9</f>
        <v>3731.2</v>
      </c>
      <c r="G3662" s="14" t="n">
        <f aca="false">Data_Clean!L3662*Assumptions!$B$10</f>
        <v>0</v>
      </c>
      <c r="H3662" s="14" t="n">
        <f aca="false">IF(OR(Data_Clean!M3662="",Data_Clean!N3662=""),0,Data_Clean!M3662*Data_Clean!N3662/100)*Assumptions!$B$13*Assumptions!$B$11</f>
        <v>338.67</v>
      </c>
      <c r="I3662" s="14" t="n">
        <f aca="false">Data_Clean!O3662*4*Assumptions!$B$12</f>
        <v>22.10736</v>
      </c>
      <c r="J3662" s="14" t="n">
        <f aca="false">SUM(B3662:I3662)</f>
        <v>4332.41793</v>
      </c>
      <c r="K3662" s="16" t="n">
        <f aca="false">IF(Data_Clean!P3662="","",Assumptions!$B$15*0.5^(Data_Clean!P3662/Assumptions!$B$20))</f>
        <v>23.811015779523</v>
      </c>
      <c r="L3662" s="16" t="n">
        <f aca="false">Assumptions!$B$16*MIN(1,LN(1+Data_Clean!Q3662)/LN(1+Assumptions!$B$21))</f>
        <v>15.0586973234667</v>
      </c>
      <c r="M3662" s="16" t="n">
        <f aca="false">Assumptions!$B$17*(0.6*MIN(1,Data_Clean!R3662/Assumptions!$B$22)+0.4*IF(Data_Clean!S3662="",0,Data_Clean!S3662))</f>
        <v>10.848</v>
      </c>
      <c r="N3662" s="16" t="n">
        <f aca="false">Assumptions!$B$18*MIN(1,(Data_Clean!F3662-1)/Assumptions!$B$23)</f>
        <v>15</v>
      </c>
      <c r="O3662" s="16" t="n">
        <f aca="false">Assumptions!$B$19*(0.4*IF(Data_Clean!E3662="",0,MIN(1,Data_Clean!E3662/12/Assumptions!$B$24))+0.35*IF(Data_Clean!D3662="Y",1,0)+0.25*(1-MIN(Data_Clean!T3662,3)/3))/IF(Data_Clean!E3662="",0.6,1)</f>
        <v>4.3</v>
      </c>
      <c r="P3662" s="16" t="n">
        <f aca="false">SUM(K3662:O3662)/(Assumptions!$D$5-IF(K3662="",Assumptions!$B$15,0))*100</f>
        <v>69.0177131029897</v>
      </c>
      <c r="Q3662" s="7" t="str">
        <f aca="false">IF(J3662&gt;=Assumptions!$B$26,"High",IF(J3662&gt;=Assumptions!$B$27,"Mid","Low"))</f>
        <v>High</v>
      </c>
      <c r="R3662" s="7" t="str">
        <f aca="false">IF(P3662&gt;=Assumptions!$B$28,"High",IF(P3662&gt;=Assumptions!$B$29,"Mid","Low"))</f>
        <v>Mid</v>
      </c>
      <c r="S3662" s="7" t="str">
        <f aca="false">INDEX(Assumptions!$B$33:$B$41,MATCH(Q3662&amp;"|"&amp;R3662,Assumptions!$A$33:$A$41,0))</f>
        <v>Established Core</v>
      </c>
      <c r="T3662" s="7" t="n">
        <f aca="false">IF(ISNUMBER(Data_Clean!V3662),J3662*Data_Clean!V3662,0)</f>
        <v>240.882436908</v>
      </c>
    </row>
    <row r="3663" customFormat="false" ht="15" hidden="false" customHeight="false" outlineLevel="0" collapsed="false">
      <c r="A3663" s="15" t="str">
        <f aca="false">Data_Clean!A3663</f>
        <v>CX103659</v>
      </c>
      <c r="B3663" s="14" t="n">
        <f aca="false">Data_Clean!G3663*Assumptions!$B$5</f>
        <v>31.58075</v>
      </c>
      <c r="C3663" s="14" t="n">
        <f aca="false">IF(Data_Clean!H3663="",0,Data_Clean!H3663)*Assumptions!$B$6</f>
        <v>181.74168</v>
      </c>
      <c r="D3663" s="14" t="n">
        <f aca="false">Data_Clean!I3663*Assumptions!$B$7</f>
        <v>0</v>
      </c>
      <c r="E3663" s="14" t="n">
        <f aca="false">Data_Clean!J3663*Assumptions!$B$8</f>
        <v>0</v>
      </c>
      <c r="F3663" s="14" t="n">
        <f aca="false">Data_Clean!K3663*Assumptions!$B$9</f>
        <v>0</v>
      </c>
      <c r="G3663" s="14" t="n">
        <f aca="false">Data_Clean!L3663*Assumptions!$B$10</f>
        <v>0</v>
      </c>
      <c r="H3663" s="14" t="n">
        <f aca="false">IF(OR(Data_Clean!M3663="",Data_Clean!N3663=""),0,Data_Clean!M3663*Data_Clean!N3663/100)*Assumptions!$B$13*Assumptions!$B$11</f>
        <v>382.32</v>
      </c>
      <c r="I3663" s="14" t="n">
        <f aca="false">Data_Clean!O3663*4*Assumptions!$B$12</f>
        <v>3.8592</v>
      </c>
      <c r="J3663" s="14" t="n">
        <f aca="false">SUM(B3663:I3663)</f>
        <v>599.50163</v>
      </c>
      <c r="K3663" s="16" t="n">
        <f aca="false">IF(Data_Clean!P3663="","",Assumptions!$B$15*0.5^(Data_Clean!P3663/Assumptions!$B$20))</f>
        <v>27.3516746567465</v>
      </c>
      <c r="L3663" s="16" t="n">
        <f aca="false">Assumptions!$B$16*MIN(1,LN(1+Data_Clean!Q3663)/LN(1+Assumptions!$B$21))</f>
        <v>7.47221736309214</v>
      </c>
      <c r="M3663" s="16" t="n">
        <f aca="false">Assumptions!$B$17*(0.6*MIN(1,Data_Clean!R3663/Assumptions!$B$22)+0.4*IF(Data_Clean!S3663="",0,Data_Clean!S3663))</f>
        <v>6.996</v>
      </c>
      <c r="N3663" s="16" t="n">
        <f aca="false">Assumptions!$B$18*MIN(1,(Data_Clean!F3663-1)/Assumptions!$B$23)</f>
        <v>10</v>
      </c>
      <c r="O3663" s="16" t="n">
        <f aca="false">Assumptions!$B$19*(0.4*IF(Data_Clean!E3663="",0,MIN(1,Data_Clean!E3663/12/Assumptions!$B$24))+0.35*IF(Data_Clean!D3663="Y",1,0)+0.25*(1-MIN(Data_Clean!T3663,3)/3))/IF(Data_Clean!E3663="",0.6,1)</f>
        <v>8.5</v>
      </c>
      <c r="P3663" s="16" t="n">
        <f aca="false">SUM(K3663:O3663)/(Assumptions!$D$5-IF(K3663="",Assumptions!$B$15,0))*100</f>
        <v>60.3198920198387</v>
      </c>
      <c r="Q3663" s="7" t="str">
        <f aca="false">IF(J3663&gt;=Assumptions!$B$26,"High",IF(J3663&gt;=Assumptions!$B$27,"Mid","Low"))</f>
        <v>Mid</v>
      </c>
      <c r="R3663" s="7" t="str">
        <f aca="false">IF(P3663&gt;=Assumptions!$B$28,"High",IF(P3663&gt;=Assumptions!$B$29,"Mid","Low"))</f>
        <v>Mid</v>
      </c>
      <c r="S3663" s="7" t="str">
        <f aca="false">INDEX(Assumptions!$B$33:$B$41,MATCH(Q3663&amp;"|"&amp;R3663,Assumptions!$A$33:$A$41,0))</f>
        <v>Established Core</v>
      </c>
      <c r="T3663" s="7" t="n">
        <f aca="false">IF(ISNUMBER(Data_Clean!V3663),J3663*Data_Clean!V3663,0)</f>
        <v>136.146820173</v>
      </c>
    </row>
    <row r="3664" customFormat="false" ht="15" hidden="false" customHeight="false" outlineLevel="0" collapsed="false">
      <c r="A3664" s="15" t="str">
        <f aca="false">Data_Clean!A3664</f>
        <v>CX103660</v>
      </c>
      <c r="B3664" s="14" t="n">
        <f aca="false">Data_Clean!G3664*Assumptions!$B$5</f>
        <v>113.76525</v>
      </c>
      <c r="C3664" s="14" t="n">
        <f aca="false">IF(Data_Clean!H3664="",0,Data_Clean!H3664)*Assumptions!$B$6</f>
        <v>0</v>
      </c>
      <c r="D3664" s="14" t="n">
        <f aca="false">Data_Clean!I3664*Assumptions!$B$7</f>
        <v>0</v>
      </c>
      <c r="E3664" s="14" t="n">
        <f aca="false">Data_Clean!J3664*Assumptions!$B$8</f>
        <v>0</v>
      </c>
      <c r="F3664" s="14" t="n">
        <f aca="false">Data_Clean!K3664*Assumptions!$B$9</f>
        <v>1237.5</v>
      </c>
      <c r="G3664" s="14" t="n">
        <f aca="false">Data_Clean!L3664*Assumptions!$B$10</f>
        <v>0</v>
      </c>
      <c r="H3664" s="14" t="n">
        <f aca="false">IF(OR(Data_Clean!M3664="",Data_Clean!N3664=""),0,Data_Clean!M3664*Data_Clean!N3664/100)*Assumptions!$B$13*Assumptions!$B$11</f>
        <v>294.786</v>
      </c>
      <c r="I3664" s="14" t="n">
        <f aca="false">Data_Clean!O3664*4*Assumptions!$B$12</f>
        <v>13.7592</v>
      </c>
      <c r="J3664" s="14" t="n">
        <f aca="false">SUM(B3664:I3664)</f>
        <v>1659.81045</v>
      </c>
      <c r="K3664" s="16" t="n">
        <f aca="false">IF(Data_Clean!P3664="","",Assumptions!$B$15*0.5^(Data_Clean!P3664/Assumptions!$B$20))</f>
        <v>22.2164632842985</v>
      </c>
      <c r="L3664" s="16" t="n">
        <f aca="false">Assumptions!$B$16*MIN(1,LN(1+Data_Clean!Q3664)/LN(1+Assumptions!$B$21))</f>
        <v>14.4532413158944</v>
      </c>
      <c r="M3664" s="16" t="n">
        <f aca="false">Assumptions!$B$17*(0.6*MIN(1,Data_Clean!R3664/Assumptions!$B$22)+0.4*IF(Data_Clean!S3664="",0,Data_Clean!S3664))</f>
        <v>9.696</v>
      </c>
      <c r="N3664" s="16" t="n">
        <f aca="false">Assumptions!$B$18*MIN(1,(Data_Clean!F3664-1)/Assumptions!$B$23)</f>
        <v>15</v>
      </c>
      <c r="O3664" s="16" t="n">
        <f aca="false">Assumptions!$B$19*(0.4*IF(Data_Clean!E3664="",0,MIN(1,Data_Clean!E3664/12/Assumptions!$B$24))+0.35*IF(Data_Clean!D3664="Y",1,0)+0.25*(1-MIN(Data_Clean!T3664,3)/3))/IF(Data_Clean!E3664="",0.6,1)</f>
        <v>9.75</v>
      </c>
      <c r="P3664" s="16" t="n">
        <f aca="false">SUM(K3664:O3664)/(Assumptions!$D$5-IF(K3664="",Assumptions!$B$15,0))*100</f>
        <v>71.1157046001929</v>
      </c>
      <c r="Q3664" s="7" t="str">
        <f aca="false">IF(J3664&gt;=Assumptions!$B$26,"High",IF(J3664&gt;=Assumptions!$B$27,"Mid","Low"))</f>
        <v>High</v>
      </c>
      <c r="R3664" s="7" t="str">
        <f aca="false">IF(P3664&gt;=Assumptions!$B$28,"High",IF(P3664&gt;=Assumptions!$B$29,"Mid","Low"))</f>
        <v>High</v>
      </c>
      <c r="S3664" s="7" t="str">
        <f aca="false">INDEX(Assumptions!$B$33:$B$41,MATCH(Q3664&amp;"|"&amp;R3664,Assumptions!$A$33:$A$41,0))</f>
        <v>Premier Advocates</v>
      </c>
      <c r="T3664" s="7" t="n">
        <f aca="false">IF(ISNUMBER(Data_Clean!V3664),J3664*Data_Clean!V3664,0)</f>
        <v>54.44178276</v>
      </c>
    </row>
    <row r="3665" customFormat="false" ht="15" hidden="false" customHeight="false" outlineLevel="0" collapsed="false">
      <c r="A3665" s="15" t="str">
        <f aca="false">Data_Clean!A3665</f>
        <v>CX103661</v>
      </c>
      <c r="B3665" s="14" t="n">
        <f aca="false">Data_Clean!G3665*Assumptions!$B$5</f>
        <v>11.24075</v>
      </c>
      <c r="C3665" s="14" t="n">
        <f aca="false">IF(Data_Clean!H3665="",0,Data_Clean!H3665)*Assumptions!$B$6</f>
        <v>0</v>
      </c>
      <c r="D3665" s="14" t="n">
        <f aca="false">Data_Clean!I3665*Assumptions!$B$7</f>
        <v>0</v>
      </c>
      <c r="E3665" s="14" t="n">
        <f aca="false">Data_Clean!J3665*Assumptions!$B$8</f>
        <v>0</v>
      </c>
      <c r="F3665" s="14" t="n">
        <f aca="false">Data_Clean!K3665*Assumptions!$B$9</f>
        <v>0</v>
      </c>
      <c r="G3665" s="14" t="n">
        <f aca="false">Data_Clean!L3665*Assumptions!$B$10</f>
        <v>0</v>
      </c>
      <c r="H3665" s="14" t="n">
        <f aca="false">IF(OR(Data_Clean!M3665="",Data_Clean!N3665=""),0,Data_Clean!M3665*Data_Clean!N3665/100)*Assumptions!$B$13*Assumptions!$B$11</f>
        <v>0</v>
      </c>
      <c r="I3665" s="14" t="n">
        <f aca="false">Data_Clean!O3665*4*Assumptions!$B$12</f>
        <v>0</v>
      </c>
      <c r="J3665" s="14" t="n">
        <f aca="false">SUM(B3665:I3665)</f>
        <v>11.24075</v>
      </c>
      <c r="K3665" s="16" t="n">
        <f aca="false">IF(Data_Clean!P3665="","",Assumptions!$B$15*0.5^(Data_Clean!P3665/Assumptions!$B$20))</f>
        <v>23.811015779523</v>
      </c>
      <c r="L3665" s="16" t="n">
        <f aca="false">Assumptions!$B$16*MIN(1,LN(1+Data_Clean!Q3665)/LN(1+Assumptions!$B$21))</f>
        <v>14.0427143261215</v>
      </c>
      <c r="M3665" s="16" t="n">
        <f aca="false">Assumptions!$B$17*(0.6*MIN(1,Data_Clean!R3665/Assumptions!$B$22)+0.4*IF(Data_Clean!S3665="",0,Data_Clean!S3665))</f>
        <v>7.866</v>
      </c>
      <c r="N3665" s="16" t="n">
        <f aca="false">Assumptions!$B$18*MIN(1,(Data_Clean!F3665-1)/Assumptions!$B$23)</f>
        <v>0</v>
      </c>
      <c r="O3665" s="16" t="n">
        <f aca="false">Assumptions!$B$19*(0.4*IF(Data_Clean!E3665="",0,MIN(1,Data_Clean!E3665/12/Assumptions!$B$24))+0.35*IF(Data_Clean!D3665="Y",1,0)+0.25*(1-MIN(Data_Clean!T3665,3)/3))/IF(Data_Clean!E3665="",0.6,1)</f>
        <v>14.2</v>
      </c>
      <c r="P3665" s="16" t="n">
        <f aca="false">SUM(K3665:O3665)/(Assumptions!$D$5-IF(K3665="",Assumptions!$B$15,0))*100</f>
        <v>59.9197301056445</v>
      </c>
      <c r="Q3665" s="7" t="str">
        <f aca="false">IF(J3665&gt;=Assumptions!$B$26,"High",IF(J3665&gt;=Assumptions!$B$27,"Mid","Low"))</f>
        <v>Low</v>
      </c>
      <c r="R3665" s="7" t="str">
        <f aca="false">IF(P3665&gt;=Assumptions!$B$28,"High",IF(P3665&gt;=Assumptions!$B$29,"Mid","Low"))</f>
        <v>Mid</v>
      </c>
      <c r="S3665" s="7" t="str">
        <f aca="false">INDEX(Assumptions!$B$33:$B$41,MATCH(Q3665&amp;"|"&amp;R3665,Assumptions!$A$33:$A$41,0))</f>
        <v>Light Touch</v>
      </c>
      <c r="T3665" s="7" t="n">
        <f aca="false">IF(ISNUMBER(Data_Clean!V3665),J3665*Data_Clean!V3665,0)</f>
        <v>0.264157625</v>
      </c>
    </row>
    <row r="3666" customFormat="false" ht="15" hidden="false" customHeight="false" outlineLevel="0" collapsed="false">
      <c r="A3666" s="15" t="str">
        <f aca="false">Data_Clean!A3666</f>
        <v>CX103662</v>
      </c>
      <c r="B3666" s="14" t="n">
        <f aca="false">Data_Clean!G3666*Assumptions!$B$5</f>
        <v>160.5675</v>
      </c>
      <c r="C3666" s="14" t="n">
        <f aca="false">IF(Data_Clean!H3666="",0,Data_Clean!H3666)*Assumptions!$B$6</f>
        <v>238.9938</v>
      </c>
      <c r="D3666" s="14" t="n">
        <f aca="false">Data_Clean!I3666*Assumptions!$B$7</f>
        <v>0</v>
      </c>
      <c r="E3666" s="14" t="n">
        <f aca="false">Data_Clean!J3666*Assumptions!$B$8</f>
        <v>494.63025</v>
      </c>
      <c r="F3666" s="14" t="n">
        <f aca="false">Data_Clean!K3666*Assumptions!$B$9</f>
        <v>0</v>
      </c>
      <c r="G3666" s="14" t="n">
        <f aca="false">Data_Clean!L3666*Assumptions!$B$10</f>
        <v>1189.8</v>
      </c>
      <c r="H3666" s="14" t="n">
        <f aca="false">IF(OR(Data_Clean!M3666="",Data_Clean!N3666=""),0,Data_Clean!M3666*Data_Clean!N3666/100)*Assumptions!$B$13*Assumptions!$B$11</f>
        <v>96.048</v>
      </c>
      <c r="I3666" s="14" t="n">
        <f aca="false">Data_Clean!O3666*4*Assumptions!$B$12</f>
        <v>17.8296</v>
      </c>
      <c r="J3666" s="14" t="n">
        <f aca="false">SUM(B3666:I3666)</f>
        <v>2197.86915</v>
      </c>
      <c r="K3666" s="16" t="n">
        <f aca="false">IF(Data_Clean!P3666="","",Assumptions!$B$15*0.5^(Data_Clean!P3666/Assumptions!$B$20))</f>
        <v>28.6452481173125</v>
      </c>
      <c r="L3666" s="16" t="n">
        <f aca="false">Assumptions!$B$16*MIN(1,LN(1+Data_Clean!Q3666)/LN(1+Assumptions!$B$21))</f>
        <v>14.9444347261843</v>
      </c>
      <c r="M3666" s="16" t="n">
        <f aca="false">Assumptions!$B$17*(0.6*MIN(1,Data_Clean!R3666/Assumptions!$B$22)+0.4*IF(Data_Clean!S3666="",0,Data_Clean!S3666))</f>
        <v>3.492</v>
      </c>
      <c r="N3666" s="16" t="n">
        <f aca="false">Assumptions!$B$18*MIN(1,(Data_Clean!F3666-1)/Assumptions!$B$23)</f>
        <v>20</v>
      </c>
      <c r="O3666" s="16" t="n">
        <f aca="false">Assumptions!$B$19*(0.4*IF(Data_Clean!E3666="",0,MIN(1,Data_Clean!E3666/12/Assumptions!$B$24))+0.35*IF(Data_Clean!D3666="Y",1,0)+0.25*(1-MIN(Data_Clean!T3666,3)/3))/IF(Data_Clean!E3666="",0.6,1)</f>
        <v>13.75</v>
      </c>
      <c r="P3666" s="16" t="n">
        <f aca="false">SUM(K3666:O3666)/(Assumptions!$D$5-IF(K3666="",Assumptions!$B$15,0))*100</f>
        <v>80.8316828434968</v>
      </c>
      <c r="Q3666" s="7" t="str">
        <f aca="false">IF(J3666&gt;=Assumptions!$B$26,"High",IF(J3666&gt;=Assumptions!$B$27,"Mid","Low"))</f>
        <v>High</v>
      </c>
      <c r="R3666" s="7" t="str">
        <f aca="false">IF(P3666&gt;=Assumptions!$B$28,"High",IF(P3666&gt;=Assumptions!$B$29,"Mid","Low"))</f>
        <v>High</v>
      </c>
      <c r="S3666" s="7" t="str">
        <f aca="false">INDEX(Assumptions!$B$33:$B$41,MATCH(Q3666&amp;"|"&amp;R3666,Assumptions!$A$33:$A$41,0))</f>
        <v>Premier Advocates</v>
      </c>
      <c r="T3666" s="7" t="n">
        <f aca="false">IF(ISNUMBER(Data_Clean!V3666),J3666*Data_Clean!V3666,0)</f>
        <v>75.826485675</v>
      </c>
    </row>
    <row r="3667" customFormat="false" ht="15" hidden="false" customHeight="false" outlineLevel="0" collapsed="false">
      <c r="A3667" s="15" t="str">
        <f aca="false">Data_Clean!A3667</f>
        <v>CX103663</v>
      </c>
      <c r="B3667" s="14" t="n">
        <f aca="false">Data_Clean!G3667*Assumptions!$B$5</f>
        <v>259.62625</v>
      </c>
      <c r="C3667" s="14" t="n">
        <f aca="false">IF(Data_Clean!H3667="",0,Data_Clean!H3667)*Assumptions!$B$6</f>
        <v>77.78952</v>
      </c>
      <c r="D3667" s="14" t="n">
        <f aca="false">Data_Clean!I3667*Assumptions!$B$7</f>
        <v>0</v>
      </c>
      <c r="E3667" s="14" t="n">
        <f aca="false">Data_Clean!J3667*Assumptions!$B$8</f>
        <v>0</v>
      </c>
      <c r="F3667" s="14" t="n">
        <f aca="false">Data_Clean!K3667*Assumptions!$B$9</f>
        <v>0</v>
      </c>
      <c r="G3667" s="14" t="n">
        <f aca="false">Data_Clean!L3667*Assumptions!$B$10</f>
        <v>0</v>
      </c>
      <c r="H3667" s="14" t="n">
        <f aca="false">IF(OR(Data_Clean!M3667="",Data_Clean!N3667=""),0,Data_Clean!M3667*Data_Clean!N3667/100)*Assumptions!$B$13*Assumptions!$B$11</f>
        <v>0</v>
      </c>
      <c r="I3667" s="14" t="n">
        <f aca="false">Data_Clean!O3667*4*Assumptions!$B$12</f>
        <v>0</v>
      </c>
      <c r="J3667" s="14" t="n">
        <f aca="false">SUM(B3667:I3667)</f>
        <v>337.41577</v>
      </c>
      <c r="K3667" s="16" t="n">
        <f aca="false">IF(Data_Clean!P3667="","",Assumptions!$B$15*0.5^(Data_Clean!P3667/Assumptions!$B$20))</f>
        <v>26.7269615442102</v>
      </c>
      <c r="L3667" s="16" t="n">
        <f aca="false">Assumptions!$B$16*MIN(1,LN(1+Data_Clean!Q3667)/LN(1+Assumptions!$B$21))</f>
        <v>17.278213829399</v>
      </c>
      <c r="M3667" s="16" t="n">
        <f aca="false">Assumptions!$B$17*(0.6*MIN(1,Data_Clean!R3667/Assumptions!$B$22)+0.4*IF(Data_Clean!S3667="",0,Data_Clean!S3667))</f>
        <v>5.382</v>
      </c>
      <c r="N3667" s="16" t="n">
        <f aca="false">Assumptions!$B$18*MIN(1,(Data_Clean!F3667-1)/Assumptions!$B$23)</f>
        <v>5</v>
      </c>
      <c r="O3667" s="16" t="n">
        <f aca="false">Assumptions!$B$19*(0.4*IF(Data_Clean!E3667="",0,MIN(1,Data_Clean!E3667/12/Assumptions!$B$24))+0.35*IF(Data_Clean!D3667="Y",1,0)+0.25*(1-MIN(Data_Clean!T3667,3)/3))/IF(Data_Clean!E3667="",0.6,1)</f>
        <v>10.35</v>
      </c>
      <c r="P3667" s="16" t="n">
        <f aca="false">SUM(K3667:O3667)/(Assumptions!$D$5-IF(K3667="",Assumptions!$B$15,0))*100</f>
        <v>64.7371753736092</v>
      </c>
      <c r="Q3667" s="7" t="str">
        <f aca="false">IF(J3667&gt;=Assumptions!$B$26,"High",IF(J3667&gt;=Assumptions!$B$27,"Mid","Low"))</f>
        <v>Low</v>
      </c>
      <c r="R3667" s="7" t="str">
        <f aca="false">IF(P3667&gt;=Assumptions!$B$28,"High",IF(P3667&gt;=Assumptions!$B$29,"Mid","Low"))</f>
        <v>Mid</v>
      </c>
      <c r="S3667" s="7" t="str">
        <f aca="false">INDEX(Assumptions!$B$33:$B$41,MATCH(Q3667&amp;"|"&amp;R3667,Assumptions!$A$33:$A$41,0))</f>
        <v>Light Touch</v>
      </c>
      <c r="T3667" s="7" t="n">
        <f aca="false">IF(ISNUMBER(Data_Clean!V3667),J3667*Data_Clean!V3667,0)</f>
        <v>15.284934381</v>
      </c>
    </row>
    <row r="3668" customFormat="false" ht="15" hidden="false" customHeight="false" outlineLevel="0" collapsed="false">
      <c r="A3668" s="15" t="str">
        <f aca="false">Data_Clean!A3668</f>
        <v>CX103664</v>
      </c>
      <c r="B3668" s="14" t="n">
        <f aca="false">Data_Clean!G3668*Assumptions!$B$5</f>
        <v>19.55275</v>
      </c>
      <c r="C3668" s="14" t="n">
        <f aca="false">IF(Data_Clean!H3668="",0,Data_Clean!H3668)*Assumptions!$B$6</f>
        <v>0</v>
      </c>
      <c r="D3668" s="14" t="n">
        <f aca="false">Data_Clean!I3668*Assumptions!$B$7</f>
        <v>73.6</v>
      </c>
      <c r="E3668" s="14" t="n">
        <f aca="false">Data_Clean!J3668*Assumptions!$B$8</f>
        <v>0</v>
      </c>
      <c r="F3668" s="14" t="n">
        <f aca="false">Data_Clean!K3668*Assumptions!$B$9</f>
        <v>0</v>
      </c>
      <c r="G3668" s="14" t="n">
        <f aca="false">Data_Clean!L3668*Assumptions!$B$10</f>
        <v>942.75</v>
      </c>
      <c r="H3668" s="14" t="n">
        <f aca="false">IF(OR(Data_Clean!M3668="",Data_Clean!N3668=""),0,Data_Clean!M3668*Data_Clean!N3668/100)*Assumptions!$B$13*Assumptions!$B$11</f>
        <v>0</v>
      </c>
      <c r="I3668" s="14" t="n">
        <f aca="false">Data_Clean!O3668*4*Assumptions!$B$12</f>
        <v>0</v>
      </c>
      <c r="J3668" s="14" t="n">
        <f aca="false">SUM(B3668:I3668)</f>
        <v>1035.90275</v>
      </c>
      <c r="K3668" s="16" t="n">
        <f aca="false">IF(Data_Clean!P3668="","",Assumptions!$B$15*0.5^(Data_Clean!P3668/Assumptions!$B$20))</f>
        <v>30</v>
      </c>
      <c r="L3668" s="16" t="n">
        <f aca="false">Assumptions!$B$16*MIN(1,LN(1+Data_Clean!Q3668)/LN(1+Assumptions!$B$21))</f>
        <v>12.2792642888455</v>
      </c>
      <c r="M3668" s="16" t="n">
        <f aca="false">Assumptions!$B$17*(0.6*MIN(1,Data_Clean!R3668/Assumptions!$B$22)+0.4*IF(Data_Clean!S3668="",0,Data_Clean!S3668))</f>
        <v>9.6</v>
      </c>
      <c r="N3668" s="16" t="n">
        <f aca="false">Assumptions!$B$18*MIN(1,(Data_Clean!F3668-1)/Assumptions!$B$23)</f>
        <v>10</v>
      </c>
      <c r="O3668" s="16" t="n">
        <f aca="false">Assumptions!$B$19*(0.4*IF(Data_Clean!E3668="",0,MIN(1,Data_Clean!E3668/12/Assumptions!$B$24))+0.35*IF(Data_Clean!D3668="Y",1,0)+0.25*(1-MIN(Data_Clean!T3668,3)/3))/IF(Data_Clean!E3668="",0.6,1)</f>
        <v>3.95</v>
      </c>
      <c r="P3668" s="16" t="n">
        <f aca="false">SUM(K3668:O3668)/(Assumptions!$D$5-IF(K3668="",Assumptions!$B$15,0))*100</f>
        <v>65.8292642888455</v>
      </c>
      <c r="Q3668" s="7" t="str">
        <f aca="false">IF(J3668&gt;=Assumptions!$B$26,"High",IF(J3668&gt;=Assumptions!$B$27,"Mid","Low"))</f>
        <v>Mid</v>
      </c>
      <c r="R3668" s="7" t="str">
        <f aca="false">IF(P3668&gt;=Assumptions!$B$28,"High",IF(P3668&gt;=Assumptions!$B$29,"Mid","Low"))</f>
        <v>Mid</v>
      </c>
      <c r="S3668" s="7" t="str">
        <f aca="false">INDEX(Assumptions!$B$33:$B$41,MATCH(Q3668&amp;"|"&amp;R3668,Assumptions!$A$33:$A$41,0))</f>
        <v>Established Core</v>
      </c>
      <c r="T3668" s="7" t="n">
        <f aca="false">IF(ISNUMBER(Data_Clean!V3668),J3668*Data_Clean!V3668,0)</f>
        <v>99.0323029</v>
      </c>
    </row>
    <row r="3669" customFormat="false" ht="15" hidden="false" customHeight="false" outlineLevel="0" collapsed="false">
      <c r="A3669" s="15" t="str">
        <f aca="false">Data_Clean!A3669</f>
        <v>CX103665</v>
      </c>
      <c r="B3669" s="14" t="n">
        <f aca="false">Data_Clean!G3669*Assumptions!$B$5</f>
        <v>150.837</v>
      </c>
      <c r="C3669" s="14" t="n">
        <f aca="false">IF(Data_Clean!H3669="",0,Data_Clean!H3669)*Assumptions!$B$6</f>
        <v>222.68016</v>
      </c>
      <c r="D3669" s="14" t="n">
        <f aca="false">Data_Clean!I3669*Assumptions!$B$7</f>
        <v>0</v>
      </c>
      <c r="E3669" s="14" t="n">
        <f aca="false">Data_Clean!J3669*Assumptions!$B$8</f>
        <v>0</v>
      </c>
      <c r="F3669" s="14" t="n">
        <f aca="false">Data_Clean!K3669*Assumptions!$B$9</f>
        <v>0</v>
      </c>
      <c r="G3669" s="14" t="n">
        <f aca="false">Data_Clean!L3669*Assumptions!$B$10</f>
        <v>193.5</v>
      </c>
      <c r="H3669" s="14" t="n">
        <f aca="false">IF(OR(Data_Clean!M3669="",Data_Clean!N3669=""),0,Data_Clean!M3669*Data_Clean!N3669/100)*Assumptions!$B$13*Assumptions!$B$11</f>
        <v>246.528</v>
      </c>
      <c r="I3669" s="14" t="n">
        <f aca="false">Data_Clean!O3669*4*Assumptions!$B$12</f>
        <v>48.9552</v>
      </c>
      <c r="J3669" s="14" t="n">
        <f aca="false">SUM(B3669:I3669)</f>
        <v>862.50036</v>
      </c>
      <c r="K3669" s="16" t="n">
        <f aca="false">IF(Data_Clean!P3669="","",Assumptions!$B$15*0.5^(Data_Clean!P3669/Assumptions!$B$20))</f>
        <v>22.2164632842985</v>
      </c>
      <c r="L3669" s="16" t="n">
        <f aca="false">Assumptions!$B$16*MIN(1,LN(1+Data_Clean!Q3669)/LN(1+Assumptions!$B$21))</f>
        <v>17.9493455866456</v>
      </c>
      <c r="M3669" s="16" t="n">
        <f aca="false">Assumptions!$B$17*(0.6*MIN(1,Data_Clean!R3669/Assumptions!$B$22)+0.4*IF(Data_Clean!S3669="",0,Data_Clean!S3669))</f>
        <v>12.414</v>
      </c>
      <c r="N3669" s="16" t="n">
        <f aca="false">Assumptions!$B$18*MIN(1,(Data_Clean!F3669-1)/Assumptions!$B$23)</f>
        <v>15</v>
      </c>
      <c r="O3669" s="16" t="n">
        <f aca="false">Assumptions!$B$19*(0.4*IF(Data_Clean!E3669="",0,MIN(1,Data_Clean!E3669/12/Assumptions!$B$24))+0.35*IF(Data_Clean!D3669="Y",1,0)+0.25*(1-MIN(Data_Clean!T3669,3)/3))/IF(Data_Clean!E3669="",0.6,1)</f>
        <v>9.1</v>
      </c>
      <c r="P3669" s="16" t="n">
        <f aca="false">SUM(K3669:O3669)/(Assumptions!$D$5-IF(K3669="",Assumptions!$B$15,0))*100</f>
        <v>76.679808870944</v>
      </c>
      <c r="Q3669" s="7" t="str">
        <f aca="false">IF(J3669&gt;=Assumptions!$B$26,"High",IF(J3669&gt;=Assumptions!$B$27,"Mid","Low"))</f>
        <v>Mid</v>
      </c>
      <c r="R3669" s="7" t="str">
        <f aca="false">IF(P3669&gt;=Assumptions!$B$28,"High",IF(P3669&gt;=Assumptions!$B$29,"Mid","Low"))</f>
        <v>High</v>
      </c>
      <c r="S3669" s="7" t="str">
        <f aca="false">INDEX(Assumptions!$B$33:$B$41,MATCH(Q3669&amp;"|"&amp;R3669,Assumptions!$A$33:$A$41,0))</f>
        <v>Engaged Builders</v>
      </c>
      <c r="T3669" s="7" t="n">
        <f aca="false">IF(ISNUMBER(Data_Clean!V3669),J3669*Data_Clean!V3669,0)</f>
        <v>15.352506408</v>
      </c>
    </row>
    <row r="3670" customFormat="false" ht="15" hidden="false" customHeight="false" outlineLevel="0" collapsed="false">
      <c r="A3670" s="15" t="str">
        <f aca="false">Data_Clean!A3670</f>
        <v>CX103666</v>
      </c>
      <c r="B3670" s="14" t="n">
        <f aca="false">Data_Clean!G3670*Assumptions!$B$5</f>
        <v>20.71875</v>
      </c>
      <c r="C3670" s="14" t="n">
        <f aca="false">IF(Data_Clean!H3670="",0,Data_Clean!H3670)*Assumptions!$B$6</f>
        <v>0</v>
      </c>
      <c r="D3670" s="14" t="n">
        <f aca="false">Data_Clean!I3670*Assumptions!$B$7</f>
        <v>0</v>
      </c>
      <c r="E3670" s="14" t="n">
        <f aca="false">Data_Clean!J3670*Assumptions!$B$8</f>
        <v>0</v>
      </c>
      <c r="F3670" s="14" t="n">
        <f aca="false">Data_Clean!K3670*Assumptions!$B$9</f>
        <v>0</v>
      </c>
      <c r="G3670" s="14" t="n">
        <f aca="false">Data_Clean!L3670*Assumptions!$B$10</f>
        <v>0</v>
      </c>
      <c r="H3670" s="14" t="n">
        <f aca="false">IF(OR(Data_Clean!M3670="",Data_Clean!N3670=""),0,Data_Clean!M3670*Data_Clean!N3670/100)*Assumptions!$B$13*Assumptions!$B$11</f>
        <v>77.184</v>
      </c>
      <c r="I3670" s="14" t="n">
        <f aca="false">Data_Clean!O3670*4*Assumptions!$B$12</f>
        <v>3.7728</v>
      </c>
      <c r="J3670" s="14" t="n">
        <f aca="false">SUM(B3670:I3670)</f>
        <v>101.67555</v>
      </c>
      <c r="K3670" s="16" t="n">
        <f aca="false">IF(Data_Clean!P3670="","",Assumptions!$B$15*0.5^(Data_Clean!P3670/Assumptions!$B$20))</f>
        <v>11.9055078897615</v>
      </c>
      <c r="L3670" s="16" t="n">
        <f aca="false">Assumptions!$B$16*MIN(1,LN(1+Data_Clean!Q3670)/LN(1+Assumptions!$B$21))</f>
        <v>15.6854227887284</v>
      </c>
      <c r="M3670" s="16" t="n">
        <f aca="false">Assumptions!$B$17*(0.6*MIN(1,Data_Clean!R3670/Assumptions!$B$22)+0.4*IF(Data_Clean!S3670="",0,Data_Clean!S3670))</f>
        <v>9.672</v>
      </c>
      <c r="N3670" s="16" t="n">
        <f aca="false">Assumptions!$B$18*MIN(1,(Data_Clean!F3670-1)/Assumptions!$B$23)</f>
        <v>10</v>
      </c>
      <c r="O3670" s="16" t="n">
        <f aca="false">Assumptions!$B$19*(0.4*IF(Data_Clean!E3670="",0,MIN(1,Data_Clean!E3670/12/Assumptions!$B$24))+0.35*IF(Data_Clean!D3670="Y",1,0)+0.25*(1-MIN(Data_Clean!T3670,3)/3))/IF(Data_Clean!E3670="",0.6,1)</f>
        <v>8.2</v>
      </c>
      <c r="P3670" s="16" t="n">
        <f aca="false">SUM(K3670:O3670)/(Assumptions!$D$5-IF(K3670="",Assumptions!$B$15,0))*100</f>
        <v>55.4629306784899</v>
      </c>
      <c r="Q3670" s="7" t="str">
        <f aca="false">IF(J3670&gt;=Assumptions!$B$26,"High",IF(J3670&gt;=Assumptions!$B$27,"Mid","Low"))</f>
        <v>Low</v>
      </c>
      <c r="R3670" s="7" t="str">
        <f aca="false">IF(P3670&gt;=Assumptions!$B$28,"High",IF(P3670&gt;=Assumptions!$B$29,"Mid","Low"))</f>
        <v>Mid</v>
      </c>
      <c r="S3670" s="7" t="str">
        <f aca="false">INDEX(Assumptions!$B$33:$B$41,MATCH(Q3670&amp;"|"&amp;R3670,Assumptions!$A$33:$A$41,0))</f>
        <v>Light Touch</v>
      </c>
      <c r="T3670" s="7" t="n">
        <f aca="false">IF(ISNUMBER(Data_Clean!V3670),J3670*Data_Clean!V3670,0)</f>
        <v>3.365460705</v>
      </c>
    </row>
    <row r="3671" customFormat="false" ht="15" hidden="false" customHeight="false" outlineLevel="0" collapsed="false">
      <c r="A3671" s="15" t="str">
        <f aca="false">Data_Clean!A3671</f>
        <v>CX103667</v>
      </c>
      <c r="B3671" s="14" t="n">
        <f aca="false">Data_Clean!G3671*Assumptions!$B$5</f>
        <v>101.35425</v>
      </c>
      <c r="C3671" s="14" t="n">
        <f aca="false">IF(Data_Clean!H3671="",0,Data_Clean!H3671)*Assumptions!$B$6</f>
        <v>111.17484</v>
      </c>
      <c r="D3671" s="14" t="n">
        <f aca="false">Data_Clean!I3671*Assumptions!$B$7</f>
        <v>264.8</v>
      </c>
      <c r="E3671" s="14" t="n">
        <f aca="false">Data_Clean!J3671*Assumptions!$B$8</f>
        <v>0</v>
      </c>
      <c r="F3671" s="14" t="n">
        <f aca="false">Data_Clean!K3671*Assumptions!$B$9</f>
        <v>3979.8</v>
      </c>
      <c r="G3671" s="14" t="n">
        <f aca="false">Data_Clean!L3671*Assumptions!$B$10</f>
        <v>0</v>
      </c>
      <c r="H3671" s="14" t="n">
        <f aca="false">IF(OR(Data_Clean!M3671="",Data_Clean!N3671=""),0,Data_Clean!M3671*Data_Clean!N3671/100)*Assumptions!$B$13*Assumptions!$B$11</f>
        <v>0</v>
      </c>
      <c r="I3671" s="14" t="n">
        <f aca="false">Data_Clean!O3671*4*Assumptions!$B$12</f>
        <v>0</v>
      </c>
      <c r="J3671" s="14" t="n">
        <f aca="false">SUM(B3671:I3671)</f>
        <v>4457.12909</v>
      </c>
      <c r="K3671" s="16" t="n">
        <f aca="false">IF(Data_Clean!P3671="","",Assumptions!$B$15*0.5^(Data_Clean!P3671/Assumptions!$B$20))</f>
        <v>26.7269615442102</v>
      </c>
      <c r="L3671" s="16" t="n">
        <f aca="false">Assumptions!$B$16*MIN(1,LN(1+Data_Clean!Q3671)/LN(1+Assumptions!$B$21))</f>
        <v>12.6966447294858</v>
      </c>
      <c r="M3671" s="16" t="n">
        <f aca="false">Assumptions!$B$17*(0.6*MIN(1,Data_Clean!R3671/Assumptions!$B$22)+0.4*IF(Data_Clean!S3671="",0,Data_Clean!S3671))</f>
        <v>7.002</v>
      </c>
      <c r="N3671" s="16" t="n">
        <f aca="false">Assumptions!$B$18*MIN(1,(Data_Clean!F3671-1)/Assumptions!$B$23)</f>
        <v>15</v>
      </c>
      <c r="O3671" s="16" t="n">
        <f aca="false">Assumptions!$B$19*(0.4*IF(Data_Clean!E3671="",0,MIN(1,Data_Clean!E3671/12/Assumptions!$B$24))+0.35*IF(Data_Clean!D3671="Y",1,0)+0.25*(1-MIN(Data_Clean!T3671,3)/3))/IF(Data_Clean!E3671="",0.6,1)</f>
        <v>2.85</v>
      </c>
      <c r="P3671" s="16" t="n">
        <f aca="false">SUM(K3671:O3671)/(Assumptions!$D$5-IF(K3671="",Assumptions!$B$15,0))*100</f>
        <v>64.2756062736959</v>
      </c>
      <c r="Q3671" s="7" t="str">
        <f aca="false">IF(J3671&gt;=Assumptions!$B$26,"High",IF(J3671&gt;=Assumptions!$B$27,"Mid","Low"))</f>
        <v>High</v>
      </c>
      <c r="R3671" s="7" t="str">
        <f aca="false">IF(P3671&gt;=Assumptions!$B$28,"High",IF(P3671&gt;=Assumptions!$B$29,"Mid","Low"))</f>
        <v>Mid</v>
      </c>
      <c r="S3671" s="7" t="str">
        <f aca="false">INDEX(Assumptions!$B$33:$B$41,MATCH(Q3671&amp;"|"&amp;R3671,Assumptions!$A$33:$A$41,0))</f>
        <v>Established Core</v>
      </c>
      <c r="T3671" s="7" t="n">
        <f aca="false">IF(ISNUMBER(Data_Clean!V3671),J3671*Data_Clean!V3671,0)</f>
        <v>567.392533157</v>
      </c>
    </row>
    <row r="3672" customFormat="false" ht="15" hidden="false" customHeight="false" outlineLevel="0" collapsed="false">
      <c r="A3672" s="15" t="str">
        <f aca="false">Data_Clean!A3672</f>
        <v>CX103668</v>
      </c>
      <c r="B3672" s="14" t="n">
        <f aca="false">Data_Clean!G3672*Assumptions!$B$5</f>
        <v>138.45725</v>
      </c>
      <c r="C3672" s="14" t="n">
        <f aca="false">IF(Data_Clean!H3672="",0,Data_Clean!H3672)*Assumptions!$B$6</f>
        <v>513.9558</v>
      </c>
      <c r="D3672" s="14" t="n">
        <f aca="false">Data_Clean!I3672*Assumptions!$B$7</f>
        <v>0</v>
      </c>
      <c r="E3672" s="14" t="n">
        <f aca="false">Data_Clean!J3672*Assumptions!$B$8</f>
        <v>0</v>
      </c>
      <c r="F3672" s="14" t="n">
        <f aca="false">Data_Clean!K3672*Assumptions!$B$9</f>
        <v>2370.5</v>
      </c>
      <c r="G3672" s="14" t="n">
        <f aca="false">Data_Clean!L3672*Assumptions!$B$10</f>
        <v>0</v>
      </c>
      <c r="H3672" s="14" t="n">
        <f aca="false">IF(OR(Data_Clean!M3672="",Data_Clean!N3672=""),0,Data_Clean!M3672*Data_Clean!N3672/100)*Assumptions!$B$13*Assumptions!$B$11</f>
        <v>0</v>
      </c>
      <c r="I3672" s="14" t="n">
        <f aca="false">Data_Clean!O3672*4*Assumptions!$B$12</f>
        <v>0</v>
      </c>
      <c r="J3672" s="14" t="n">
        <f aca="false">SUM(B3672:I3672)</f>
        <v>3022.91305</v>
      </c>
      <c r="K3672" s="16" t="n">
        <f aca="false">IF(Data_Clean!P3672="","",Assumptions!$B$15*0.5^(Data_Clean!P3672/Assumptions!$B$20))</f>
        <v>18.0453755412318</v>
      </c>
      <c r="L3672" s="16" t="n">
        <f aca="false">Assumptions!$B$16*MIN(1,LN(1+Data_Clean!Q3672)/LN(1+Assumptions!$B$21))</f>
        <v>14.1840947778045</v>
      </c>
      <c r="M3672" s="16" t="n">
        <f aca="false">Assumptions!$B$17*(0.6*MIN(1,Data_Clean!R3672/Assumptions!$B$22)+0.4*IF(Data_Clean!S3672="",0,Data_Clean!S3672))</f>
        <v>7.494</v>
      </c>
      <c r="N3672" s="16" t="n">
        <f aca="false">Assumptions!$B$18*MIN(1,(Data_Clean!F3672-1)/Assumptions!$B$23)</f>
        <v>10</v>
      </c>
      <c r="O3672" s="16" t="n">
        <f aca="false">Assumptions!$B$19*(0.4*IF(Data_Clean!E3672="",0,MIN(1,Data_Clean!E3672/12/Assumptions!$B$24))+0.35*IF(Data_Clean!D3672="Y",1,0)+0.25*(1-MIN(Data_Clean!T3672,3)/3))/IF(Data_Clean!E3672="",0.6,1)</f>
        <v>15</v>
      </c>
      <c r="P3672" s="16" t="n">
        <f aca="false">SUM(K3672:O3672)/(Assumptions!$D$5-IF(K3672="",Assumptions!$B$15,0))*100</f>
        <v>64.7234703190363</v>
      </c>
      <c r="Q3672" s="7" t="str">
        <f aca="false">IF(J3672&gt;=Assumptions!$B$26,"High",IF(J3672&gt;=Assumptions!$B$27,"Mid","Low"))</f>
        <v>High</v>
      </c>
      <c r="R3672" s="7" t="str">
        <f aca="false">IF(P3672&gt;=Assumptions!$B$28,"High",IF(P3672&gt;=Assumptions!$B$29,"Mid","Low"))</f>
        <v>Mid</v>
      </c>
      <c r="S3672" s="7" t="str">
        <f aca="false">INDEX(Assumptions!$B$33:$B$41,MATCH(Q3672&amp;"|"&amp;R3672,Assumptions!$A$33:$A$41,0))</f>
        <v>Established Core</v>
      </c>
      <c r="T3672" s="7" t="n">
        <f aca="false">IF(ISNUMBER(Data_Clean!V3672),J3672*Data_Clean!V3672,0)</f>
        <v>90.385100195</v>
      </c>
    </row>
    <row r="3673" customFormat="false" ht="15" hidden="false" customHeight="false" outlineLevel="0" collapsed="false">
      <c r="A3673" s="15" t="str">
        <f aca="false">Data_Clean!A3673</f>
        <v>CX103669</v>
      </c>
      <c r="B3673" s="14" t="n">
        <f aca="false">Data_Clean!G3673*Assumptions!$B$5</f>
        <v>372.9905</v>
      </c>
      <c r="C3673" s="14" t="n">
        <f aca="false">IF(Data_Clean!H3673="",0,Data_Clean!H3673)*Assumptions!$B$6</f>
        <v>0</v>
      </c>
      <c r="D3673" s="14" t="n">
        <f aca="false">Data_Clean!I3673*Assumptions!$B$7</f>
        <v>1049.6</v>
      </c>
      <c r="E3673" s="14" t="n">
        <f aca="false">Data_Clean!J3673*Assumptions!$B$8</f>
        <v>0</v>
      </c>
      <c r="F3673" s="14" t="n">
        <f aca="false">Data_Clean!K3673*Assumptions!$B$9</f>
        <v>0</v>
      </c>
      <c r="G3673" s="14" t="n">
        <f aca="false">Data_Clean!L3673*Assumptions!$B$10</f>
        <v>0</v>
      </c>
      <c r="H3673" s="14" t="n">
        <f aca="false">IF(OR(Data_Clean!M3673="",Data_Clean!N3673=""),0,Data_Clean!M3673*Data_Clean!N3673/100)*Assumptions!$B$13*Assumptions!$B$11</f>
        <v>280.704</v>
      </c>
      <c r="I3673" s="14" t="n">
        <f aca="false">Data_Clean!O3673*4*Assumptions!$B$12</f>
        <v>72.26208</v>
      </c>
      <c r="J3673" s="14" t="n">
        <f aca="false">SUM(B3673:I3673)</f>
        <v>1775.55658</v>
      </c>
      <c r="K3673" s="16" t="n">
        <f aca="false">IF(Data_Clean!P3673="","",Assumptions!$B$15*0.5^(Data_Clean!P3673/Assumptions!$B$20))</f>
        <v>27.9909897461042</v>
      </c>
      <c r="L3673" s="16" t="n">
        <f aca="false">Assumptions!$B$16*MIN(1,LN(1+Data_Clean!Q3673)/LN(1+Assumptions!$B$21))</f>
        <v>15.6854227887284</v>
      </c>
      <c r="M3673" s="16" t="n">
        <f aca="false">Assumptions!$B$17*(0.6*MIN(1,Data_Clean!R3673/Assumptions!$B$22)+0.4*IF(Data_Clean!S3673="",0,Data_Clean!S3673))</f>
        <v>1.116</v>
      </c>
      <c r="N3673" s="16" t="n">
        <f aca="false">Assumptions!$B$18*MIN(1,(Data_Clean!F3673-1)/Assumptions!$B$23)</f>
        <v>10</v>
      </c>
      <c r="O3673" s="16" t="n">
        <f aca="false">Assumptions!$B$19*(0.4*IF(Data_Clean!E3673="",0,MIN(1,Data_Clean!E3673/12/Assumptions!$B$24))+0.35*IF(Data_Clean!D3673="Y",1,0)+0.25*(1-MIN(Data_Clean!T3673,3)/3))/IF(Data_Clean!E3673="",0.6,1)</f>
        <v>15</v>
      </c>
      <c r="P3673" s="16" t="n">
        <f aca="false">SUM(K3673:O3673)/(Assumptions!$D$5-IF(K3673="",Assumptions!$B$15,0))*100</f>
        <v>69.7924125348326</v>
      </c>
      <c r="Q3673" s="7" t="str">
        <f aca="false">IF(J3673&gt;=Assumptions!$B$26,"High",IF(J3673&gt;=Assumptions!$B$27,"Mid","Low"))</f>
        <v>High</v>
      </c>
      <c r="R3673" s="7" t="str">
        <f aca="false">IF(P3673&gt;=Assumptions!$B$28,"High",IF(P3673&gt;=Assumptions!$B$29,"Mid","Low"))</f>
        <v>Mid</v>
      </c>
      <c r="S3673" s="7" t="str">
        <f aca="false">INDEX(Assumptions!$B$33:$B$41,MATCH(Q3673&amp;"|"&amp;R3673,Assumptions!$A$33:$A$41,0))</f>
        <v>Established Core</v>
      </c>
      <c r="T3673" s="7" t="n">
        <f aca="false">IF(ISNUMBER(Data_Clean!V3673),J3673*Data_Clean!V3673,0)</f>
        <v>34.800908968</v>
      </c>
    </row>
    <row r="3674" customFormat="false" ht="15" hidden="false" customHeight="false" outlineLevel="0" collapsed="false">
      <c r="A3674" s="15" t="str">
        <f aca="false">Data_Clean!A3674</f>
        <v>CX103670</v>
      </c>
      <c r="B3674" s="14" t="n">
        <f aca="false">Data_Clean!G3674*Assumptions!$B$5</f>
        <v>41.396</v>
      </c>
      <c r="C3674" s="14" t="n">
        <f aca="false">IF(Data_Clean!H3674="",0,Data_Clean!H3674)*Assumptions!$B$6</f>
        <v>300.10932</v>
      </c>
      <c r="D3674" s="14" t="n">
        <f aca="false">Data_Clean!I3674*Assumptions!$B$7</f>
        <v>0</v>
      </c>
      <c r="E3674" s="14" t="n">
        <f aca="false">Data_Clean!J3674*Assumptions!$B$8</f>
        <v>0</v>
      </c>
      <c r="F3674" s="14" t="n">
        <f aca="false">Data_Clean!K3674*Assumptions!$B$9</f>
        <v>0</v>
      </c>
      <c r="G3674" s="14" t="n">
        <f aca="false">Data_Clean!L3674*Assumptions!$B$10</f>
        <v>0</v>
      </c>
      <c r="H3674" s="14" t="n">
        <f aca="false">IF(OR(Data_Clean!M3674="",Data_Clean!N3674=""),0,Data_Clean!M3674*Data_Clean!N3674/100)*Assumptions!$B$13*Assumptions!$B$11</f>
        <v>0</v>
      </c>
      <c r="I3674" s="14" t="n">
        <f aca="false">Data_Clean!O3674*4*Assumptions!$B$12</f>
        <v>0</v>
      </c>
      <c r="J3674" s="14" t="n">
        <f aca="false">SUM(B3674:I3674)</f>
        <v>341.50532</v>
      </c>
      <c r="K3674" s="16" t="n">
        <f aca="false">IF(Data_Clean!P3674="","",Assumptions!$B$15*0.5^(Data_Clean!P3674/Assumptions!$B$20))</f>
        <v>28.6452481173125</v>
      </c>
      <c r="L3674" s="16" t="n">
        <f aca="false">Assumptions!$B$16*MIN(1,LN(1+Data_Clean!Q3674)/LN(1+Assumptions!$B$21))</f>
        <v>15.2782387441559</v>
      </c>
      <c r="M3674" s="16" t="n">
        <f aca="false">Assumptions!$B$17*(0.6*MIN(1,Data_Clean!R3674/Assumptions!$B$22)+0.4*IF(Data_Clean!S3674="",0,Data_Clean!S3674))</f>
        <v>4.686</v>
      </c>
      <c r="N3674" s="16" t="n">
        <f aca="false">Assumptions!$B$18*MIN(1,(Data_Clean!F3674-1)/Assumptions!$B$23)</f>
        <v>5</v>
      </c>
      <c r="O3674" s="16" t="n">
        <f aca="false">Assumptions!$B$19*(0.4*IF(Data_Clean!E3674="",0,MIN(1,Data_Clean!E3674/12/Assumptions!$B$24))+0.35*IF(Data_Clean!D3674="Y",1,0)+0.25*(1-MIN(Data_Clean!T3674,3)/3))/IF(Data_Clean!E3674="",0.6,1)</f>
        <v>9.75</v>
      </c>
      <c r="P3674" s="16" t="n">
        <f aca="false">SUM(K3674:O3674)/(Assumptions!$D$5-IF(K3674="",Assumptions!$B$15,0))*100</f>
        <v>63.3594868614684</v>
      </c>
      <c r="Q3674" s="7" t="str">
        <f aca="false">IF(J3674&gt;=Assumptions!$B$26,"High",IF(J3674&gt;=Assumptions!$B$27,"Mid","Low"))</f>
        <v>Low</v>
      </c>
      <c r="R3674" s="7" t="str">
        <f aca="false">IF(P3674&gt;=Assumptions!$B$28,"High",IF(P3674&gt;=Assumptions!$B$29,"Mid","Low"))</f>
        <v>Mid</v>
      </c>
      <c r="S3674" s="7" t="str">
        <f aca="false">INDEX(Assumptions!$B$33:$B$41,MATCH(Q3674&amp;"|"&amp;R3674,Assumptions!$A$33:$A$41,0))</f>
        <v>Light Touch</v>
      </c>
      <c r="T3674" s="7" t="n">
        <f aca="false">IF(ISNUMBER(Data_Clean!V3674),J3674*Data_Clean!V3674,0)</f>
        <v>19.6365559</v>
      </c>
    </row>
    <row r="3675" customFormat="false" ht="15" hidden="false" customHeight="false" outlineLevel="0" collapsed="false">
      <c r="A3675" s="15" t="str">
        <f aca="false">Data_Clean!A3675</f>
        <v>CX103671</v>
      </c>
      <c r="B3675" s="14" t="n">
        <f aca="false">Data_Clean!G3675*Assumptions!$B$5</f>
        <v>704.88675</v>
      </c>
      <c r="C3675" s="14" t="n">
        <f aca="false">IF(Data_Clean!H3675="",0,Data_Clean!H3675)*Assumptions!$B$6</f>
        <v>1122.45432</v>
      </c>
      <c r="D3675" s="14" t="n">
        <f aca="false">Data_Clean!I3675*Assumptions!$B$7</f>
        <v>0</v>
      </c>
      <c r="E3675" s="14" t="n">
        <f aca="false">Data_Clean!J3675*Assumptions!$B$8</f>
        <v>0</v>
      </c>
      <c r="F3675" s="14" t="n">
        <f aca="false">Data_Clean!K3675*Assumptions!$B$9</f>
        <v>0</v>
      </c>
      <c r="G3675" s="14" t="n">
        <f aca="false">Data_Clean!L3675*Assumptions!$B$10</f>
        <v>0</v>
      </c>
      <c r="H3675" s="14" t="n">
        <f aca="false">IF(OR(Data_Clean!M3675="",Data_Clean!N3675=""),0,Data_Clean!M3675*Data_Clean!N3675/100)*Assumptions!$B$13*Assumptions!$B$11</f>
        <v>273.312</v>
      </c>
      <c r="I3675" s="14" t="n">
        <f aca="false">Data_Clean!O3675*4*Assumptions!$B$12</f>
        <v>0</v>
      </c>
      <c r="J3675" s="14" t="n">
        <f aca="false">SUM(B3675:I3675)</f>
        <v>2100.65307</v>
      </c>
      <c r="K3675" s="16" t="n">
        <f aca="false">IF(Data_Clean!P3675="","",Assumptions!$B$15*0.5^(Data_Clean!P3675/Assumptions!$B$20))</f>
        <v>0.0930117803887617</v>
      </c>
      <c r="L3675" s="16" t="n">
        <f aca="false">Assumptions!$B$16*MIN(1,LN(1+Data_Clean!Q3675)/LN(1+Assumptions!$B$21))</f>
        <v>0</v>
      </c>
      <c r="M3675" s="16" t="n">
        <f aca="false">Assumptions!$B$17*(0.6*MIN(1,Data_Clean!R3675/Assumptions!$B$22)+0.4*IF(Data_Clean!S3675="",0,Data_Clean!S3675))</f>
        <v>0</v>
      </c>
      <c r="N3675" s="16" t="n">
        <f aca="false">Assumptions!$B$18*MIN(1,(Data_Clean!F3675-1)/Assumptions!$B$23)</f>
        <v>10</v>
      </c>
      <c r="O3675" s="16" t="n">
        <f aca="false">Assumptions!$B$19*(0.4*IF(Data_Clean!E3675="",0,MIN(1,Data_Clean!E3675/12/Assumptions!$B$24))+0.35*IF(Data_Clean!D3675="Y",1,0)+0.25*(1-MIN(Data_Clean!T3675,3)/3))/IF(Data_Clean!E3675="",0.6,1)</f>
        <v>9.75</v>
      </c>
      <c r="P3675" s="16" t="n">
        <f aca="false">SUM(K3675:O3675)/(Assumptions!$D$5-IF(K3675="",Assumptions!$B$15,0))*100</f>
        <v>19.8430117803888</v>
      </c>
      <c r="Q3675" s="7" t="str">
        <f aca="false">IF(J3675&gt;=Assumptions!$B$26,"High",IF(J3675&gt;=Assumptions!$B$27,"Mid","Low"))</f>
        <v>High</v>
      </c>
      <c r="R3675" s="7" t="str">
        <f aca="false">IF(P3675&gt;=Assumptions!$B$28,"High",IF(P3675&gt;=Assumptions!$B$29,"Mid","Low"))</f>
        <v>Low</v>
      </c>
      <c r="S3675" s="7" t="str">
        <f aca="false">INDEX(Assumptions!$B$33:$B$41,MATCH(Q3675&amp;"|"&amp;R3675,Assumptions!$A$33:$A$41,0))</f>
        <v>Affluent Drifters</v>
      </c>
      <c r="T3675" s="7" t="n">
        <f aca="false">IF(ISNUMBER(Data_Clean!V3675),J3675*Data_Clean!V3675,0)</f>
        <v>794.256925767</v>
      </c>
    </row>
    <row r="3676" customFormat="false" ht="15" hidden="false" customHeight="false" outlineLevel="0" collapsed="false">
      <c r="A3676" s="15" t="str">
        <f aca="false">Data_Clean!A3676</f>
        <v>CX103672</v>
      </c>
      <c r="B3676" s="14" t="n">
        <f aca="false">Data_Clean!G3676*Assumptions!$B$5</f>
        <v>42.35175</v>
      </c>
      <c r="C3676" s="14" t="n">
        <f aca="false">IF(Data_Clean!H3676="",0,Data_Clean!H3676)*Assumptions!$B$6</f>
        <v>0</v>
      </c>
      <c r="D3676" s="14" t="n">
        <f aca="false">Data_Clean!I3676*Assumptions!$B$7</f>
        <v>0</v>
      </c>
      <c r="E3676" s="14" t="n">
        <f aca="false">Data_Clean!J3676*Assumptions!$B$8</f>
        <v>0</v>
      </c>
      <c r="F3676" s="14" t="n">
        <f aca="false">Data_Clean!K3676*Assumptions!$B$9</f>
        <v>0</v>
      </c>
      <c r="G3676" s="14" t="n">
        <f aca="false">Data_Clean!L3676*Assumptions!$B$10</f>
        <v>0</v>
      </c>
      <c r="H3676" s="14" t="n">
        <f aca="false">IF(OR(Data_Clean!M3676="",Data_Clean!N3676=""),0,Data_Clean!M3676*Data_Clean!N3676/100)*Assumptions!$B$13*Assumptions!$B$11</f>
        <v>0</v>
      </c>
      <c r="I3676" s="14" t="n">
        <f aca="false">Data_Clean!O3676*4*Assumptions!$B$12</f>
        <v>0</v>
      </c>
      <c r="J3676" s="14" t="n">
        <f aca="false">SUM(B3676:I3676)</f>
        <v>42.35175</v>
      </c>
      <c r="K3676" s="16" t="n">
        <f aca="false">IF(Data_Clean!P3676="","",Assumptions!$B$15*0.5^(Data_Clean!P3676/Assumptions!$B$20))</f>
        <v>29.3147990530274</v>
      </c>
      <c r="L3676" s="16" t="n">
        <f aca="false">Assumptions!$B$16*MIN(1,LN(1+Data_Clean!Q3676)/LN(1+Assumptions!$B$21))</f>
        <v>11.8154173628685</v>
      </c>
      <c r="M3676" s="16" t="n">
        <f aca="false">Assumptions!$B$17*(0.6*MIN(1,Data_Clean!R3676/Assumptions!$B$22)+0.4*IF(Data_Clean!S3676="",0,Data_Clean!S3676))</f>
        <v>8.7</v>
      </c>
      <c r="N3676" s="16" t="n">
        <f aca="false">Assumptions!$B$18*MIN(1,(Data_Clean!F3676-1)/Assumptions!$B$23)</f>
        <v>0</v>
      </c>
      <c r="O3676" s="16" t="n">
        <f aca="false">Assumptions!$B$19*(0.4*IF(Data_Clean!E3676="",0,MIN(1,Data_Clean!E3676/12/Assumptions!$B$24))+0.35*IF(Data_Clean!D3676="Y",1,0)+0.25*(1-MIN(Data_Clean!T3676,3)/3))/IF(Data_Clean!E3676="",0.6,1)</f>
        <v>6.45</v>
      </c>
      <c r="P3676" s="16" t="n">
        <f aca="false">SUM(K3676:O3676)/(Assumptions!$D$5-IF(K3676="",Assumptions!$B$15,0))*100</f>
        <v>56.2802164158959</v>
      </c>
      <c r="Q3676" s="7" t="str">
        <f aca="false">IF(J3676&gt;=Assumptions!$B$26,"High",IF(J3676&gt;=Assumptions!$B$27,"Mid","Low"))</f>
        <v>Low</v>
      </c>
      <c r="R3676" s="7" t="str">
        <f aca="false">IF(P3676&gt;=Assumptions!$B$28,"High",IF(P3676&gt;=Assumptions!$B$29,"Mid","Low"))</f>
        <v>Mid</v>
      </c>
      <c r="S3676" s="7" t="str">
        <f aca="false">INDEX(Assumptions!$B$33:$B$41,MATCH(Q3676&amp;"|"&amp;R3676,Assumptions!$A$33:$A$41,0))</f>
        <v>Light Touch</v>
      </c>
      <c r="T3676" s="7" t="n">
        <f aca="false">IF(ISNUMBER(Data_Clean!V3676),J3676*Data_Clean!V3676,0)</f>
        <v>4.840805025</v>
      </c>
    </row>
    <row r="3677" customFormat="false" ht="15" hidden="false" customHeight="false" outlineLevel="0" collapsed="false">
      <c r="A3677" s="15" t="str">
        <f aca="false">Data_Clean!A3677</f>
        <v>CX103673</v>
      </c>
      <c r="B3677" s="14" t="n">
        <f aca="false">Data_Clean!G3677*Assumptions!$B$5</f>
        <v>220.99625</v>
      </c>
      <c r="C3677" s="14" t="n">
        <f aca="false">IF(Data_Clean!H3677="",0,Data_Clean!H3677)*Assumptions!$B$6</f>
        <v>270.50292</v>
      </c>
      <c r="D3677" s="14" t="n">
        <f aca="false">Data_Clean!I3677*Assumptions!$B$7</f>
        <v>0</v>
      </c>
      <c r="E3677" s="14" t="n">
        <f aca="false">Data_Clean!J3677*Assumptions!$B$8</f>
        <v>168.0762</v>
      </c>
      <c r="F3677" s="14" t="n">
        <f aca="false">Data_Clean!K3677*Assumptions!$B$9</f>
        <v>0</v>
      </c>
      <c r="G3677" s="14" t="n">
        <f aca="false">Data_Clean!L3677*Assumptions!$B$10</f>
        <v>596.25</v>
      </c>
      <c r="H3677" s="14" t="n">
        <f aca="false">IF(OR(Data_Clean!M3677="",Data_Clean!N3677=""),0,Data_Clean!M3677*Data_Clean!N3677/100)*Assumptions!$B$13*Assumptions!$B$11</f>
        <v>323.4</v>
      </c>
      <c r="I3677" s="14" t="n">
        <f aca="false">Data_Clean!O3677*4*Assumptions!$B$12</f>
        <v>15.98448</v>
      </c>
      <c r="J3677" s="14" t="n">
        <f aca="false">SUM(B3677:I3677)</f>
        <v>1595.20985</v>
      </c>
      <c r="K3677" s="16" t="n">
        <f aca="false">IF(Data_Clean!P3677="","",Assumptions!$B$15*0.5^(Data_Clean!P3677/Assumptions!$B$20))</f>
        <v>20.7286931995166</v>
      </c>
      <c r="L3677" s="16" t="n">
        <f aca="false">Assumptions!$B$16*MIN(1,LN(1+Data_Clean!Q3677)/LN(1+Assumptions!$B$21))</f>
        <v>13.7447072997398</v>
      </c>
      <c r="M3677" s="16" t="n">
        <f aca="false">Assumptions!$B$17*(0.6*MIN(1,Data_Clean!R3677/Assumptions!$B$22)+0.4*IF(Data_Clean!S3677="",0,Data_Clean!S3677))</f>
        <v>3.348</v>
      </c>
      <c r="N3677" s="16" t="n">
        <f aca="false">Assumptions!$B$18*MIN(1,(Data_Clean!F3677-1)/Assumptions!$B$23)</f>
        <v>20</v>
      </c>
      <c r="O3677" s="16" t="n">
        <f aca="false">Assumptions!$B$19*(0.4*IF(Data_Clean!E3677="",0,MIN(1,Data_Clean!E3677/12/Assumptions!$B$24))+0.35*IF(Data_Clean!D3677="Y",1,0)+0.25*(1-MIN(Data_Clean!T3677,3)/3))/IF(Data_Clean!E3677="",0.6,1)</f>
        <v>7.25</v>
      </c>
      <c r="P3677" s="16" t="n">
        <f aca="false">SUM(K3677:O3677)/(Assumptions!$D$5-IF(K3677="",Assumptions!$B$15,0))*100</f>
        <v>65.0714004992564</v>
      </c>
      <c r="Q3677" s="7" t="str">
        <f aca="false">IF(J3677&gt;=Assumptions!$B$26,"High",IF(J3677&gt;=Assumptions!$B$27,"Mid","Low"))</f>
        <v>High</v>
      </c>
      <c r="R3677" s="7" t="str">
        <f aca="false">IF(P3677&gt;=Assumptions!$B$28,"High",IF(P3677&gt;=Assumptions!$B$29,"Mid","Low"))</f>
        <v>Mid</v>
      </c>
      <c r="S3677" s="7" t="str">
        <f aca="false">INDEX(Assumptions!$B$33:$B$41,MATCH(Q3677&amp;"|"&amp;R3677,Assumptions!$A$33:$A$41,0))</f>
        <v>Established Core</v>
      </c>
      <c r="T3677" s="7" t="n">
        <f aca="false">IF(ISNUMBER(Data_Clean!V3677),J3677*Data_Clean!V3677,0)</f>
        <v>199.560752235</v>
      </c>
    </row>
    <row r="3678" customFormat="false" ht="15" hidden="false" customHeight="false" outlineLevel="0" collapsed="false">
      <c r="A3678" s="15" t="str">
        <f aca="false">Data_Clean!A3678</f>
        <v>CX103674</v>
      </c>
      <c r="B3678" s="14" t="n">
        <f aca="false">Data_Clean!G3678*Assumptions!$B$5</f>
        <v>4.29</v>
      </c>
      <c r="C3678" s="14" t="n">
        <f aca="false">IF(Data_Clean!H3678="",0,Data_Clean!H3678)*Assumptions!$B$6</f>
        <v>0</v>
      </c>
      <c r="D3678" s="14" t="n">
        <f aca="false">Data_Clean!I3678*Assumptions!$B$7</f>
        <v>0</v>
      </c>
      <c r="E3678" s="14" t="n">
        <f aca="false">Data_Clean!J3678*Assumptions!$B$8</f>
        <v>0</v>
      </c>
      <c r="F3678" s="14" t="n">
        <f aca="false">Data_Clean!K3678*Assumptions!$B$9</f>
        <v>0</v>
      </c>
      <c r="G3678" s="14" t="n">
        <f aca="false">Data_Clean!L3678*Assumptions!$B$10</f>
        <v>1199.25</v>
      </c>
      <c r="H3678" s="14" t="n">
        <f aca="false">IF(OR(Data_Clean!M3678="",Data_Clean!N3678=""),0,Data_Clean!M3678*Data_Clean!N3678/100)*Assumptions!$B$13*Assumptions!$B$11</f>
        <v>0</v>
      </c>
      <c r="I3678" s="14" t="n">
        <f aca="false">Data_Clean!O3678*4*Assumptions!$B$12</f>
        <v>0</v>
      </c>
      <c r="J3678" s="14" t="n">
        <f aca="false">SUM(B3678:I3678)</f>
        <v>1203.54</v>
      </c>
      <c r="K3678" s="16" t="n">
        <f aca="false">IF(Data_Clean!P3678="","",Assumptions!$B$15*0.5^(Data_Clean!P3678/Assumptions!$B$20))</f>
        <v>4.51134388530794</v>
      </c>
      <c r="L3678" s="16" t="n">
        <f aca="false">Assumptions!$B$16*MIN(1,LN(1+Data_Clean!Q3678)/LN(1+Assumptions!$B$21))</f>
        <v>6.7118774147124</v>
      </c>
      <c r="M3678" s="16" t="n">
        <f aca="false">Assumptions!$B$17*(0.6*MIN(1,Data_Clean!R3678/Assumptions!$B$22)+0.4*IF(Data_Clean!S3678="",0,Data_Clean!S3678))</f>
        <v>5.946</v>
      </c>
      <c r="N3678" s="16" t="n">
        <f aca="false">Assumptions!$B$18*MIN(1,(Data_Clean!F3678-1)/Assumptions!$B$23)</f>
        <v>5</v>
      </c>
      <c r="O3678" s="16" t="n">
        <f aca="false">Assumptions!$B$19*(0.4*IF(Data_Clean!E3678="",0,MIN(1,Data_Clean!E3678/12/Assumptions!$B$24))+0.35*IF(Data_Clean!D3678="Y",1,0)+0.25*(1-MIN(Data_Clean!T3678,3)/3))/IF(Data_Clean!E3678="",0.6,1)</f>
        <v>4.8</v>
      </c>
      <c r="P3678" s="16" t="n">
        <f aca="false">SUM(K3678:O3678)/(Assumptions!$D$5-IF(K3678="",Assumptions!$B$15,0))*100</f>
        <v>26.9692213000203</v>
      </c>
      <c r="Q3678" s="7" t="str">
        <f aca="false">IF(J3678&gt;=Assumptions!$B$26,"High",IF(J3678&gt;=Assumptions!$B$27,"Mid","Low"))</f>
        <v>Mid</v>
      </c>
      <c r="R3678" s="7" t="str">
        <f aca="false">IF(P3678&gt;=Assumptions!$B$28,"High",IF(P3678&gt;=Assumptions!$B$29,"Mid","Low"))</f>
        <v>Low</v>
      </c>
      <c r="S3678" s="7" t="str">
        <f aca="false">INDEX(Assumptions!$B$33:$B$41,MATCH(Q3678&amp;"|"&amp;R3678,Assumptions!$A$33:$A$41,0))</f>
        <v>Light Touch</v>
      </c>
      <c r="T3678" s="7" t="n">
        <f aca="false">IF(ISNUMBER(Data_Clean!V3678),J3678*Data_Clean!V3678,0)</f>
        <v>261.76995</v>
      </c>
    </row>
    <row r="3679" customFormat="false" ht="15" hidden="false" customHeight="false" outlineLevel="0" collapsed="false">
      <c r="A3679" s="15" t="str">
        <f aca="false">Data_Clean!A3679</f>
        <v>CX103675</v>
      </c>
      <c r="B3679" s="14" t="n">
        <f aca="false">Data_Clean!G3679*Assumptions!$B$5</f>
        <v>65.998</v>
      </c>
      <c r="C3679" s="14" t="n">
        <f aca="false">IF(Data_Clean!H3679="",0,Data_Clean!H3679)*Assumptions!$B$6</f>
        <v>88.37796</v>
      </c>
      <c r="D3679" s="14" t="n">
        <f aca="false">Data_Clean!I3679*Assumptions!$B$7</f>
        <v>0</v>
      </c>
      <c r="E3679" s="14" t="n">
        <f aca="false">Data_Clean!J3679*Assumptions!$B$8</f>
        <v>0</v>
      </c>
      <c r="F3679" s="14" t="n">
        <f aca="false">Data_Clean!K3679*Assumptions!$B$9</f>
        <v>0</v>
      </c>
      <c r="G3679" s="14" t="n">
        <f aca="false">Data_Clean!L3679*Assumptions!$B$10</f>
        <v>0</v>
      </c>
      <c r="H3679" s="14" t="n">
        <f aca="false">IF(OR(Data_Clean!M3679="",Data_Clean!N3679=""),0,Data_Clean!M3679*Data_Clean!N3679/100)*Assumptions!$B$13*Assumptions!$B$11</f>
        <v>52.182</v>
      </c>
      <c r="I3679" s="14" t="n">
        <f aca="false">Data_Clean!O3679*4*Assumptions!$B$12</f>
        <v>8.27904</v>
      </c>
      <c r="J3679" s="14" t="n">
        <f aca="false">SUM(B3679:I3679)</f>
        <v>214.837</v>
      </c>
      <c r="K3679" s="16" t="n">
        <f aca="false">IF(Data_Clean!P3679="","",Assumptions!$B$15*0.5^(Data_Clean!P3679/Assumptions!$B$20))</f>
        <v>25.5200148285257</v>
      </c>
      <c r="L3679" s="16" t="n">
        <f aca="false">Assumptions!$B$16*MIN(1,LN(1+Data_Clean!Q3679)/LN(1+Assumptions!$B$21))</f>
        <v>16.3969864627818</v>
      </c>
      <c r="M3679" s="16" t="n">
        <f aca="false">Assumptions!$B$17*(0.6*MIN(1,Data_Clean!R3679/Assumptions!$B$22)+0.4*IF(Data_Clean!S3679="",0,Data_Clean!S3679))</f>
        <v>10.368</v>
      </c>
      <c r="N3679" s="16" t="n">
        <f aca="false">Assumptions!$B$18*MIN(1,(Data_Clean!F3679-1)/Assumptions!$B$23)</f>
        <v>10</v>
      </c>
      <c r="O3679" s="16" t="n">
        <f aca="false">Assumptions!$B$19*(0.4*IF(Data_Clean!E3679="",0,MIN(1,Data_Clean!E3679/12/Assumptions!$B$24))+0.35*IF(Data_Clean!D3679="Y",1,0)+0.25*(1-MIN(Data_Clean!T3679,3)/3))/IF(Data_Clean!E3679="",0.6,1)</f>
        <v>10.05</v>
      </c>
      <c r="P3679" s="16" t="n">
        <f aca="false">SUM(K3679:O3679)/(Assumptions!$D$5-IF(K3679="",Assumptions!$B$15,0))*100</f>
        <v>72.3350012913074</v>
      </c>
      <c r="Q3679" s="7" t="str">
        <f aca="false">IF(J3679&gt;=Assumptions!$B$26,"High",IF(J3679&gt;=Assumptions!$B$27,"Mid","Low"))</f>
        <v>Low</v>
      </c>
      <c r="R3679" s="7" t="str">
        <f aca="false">IF(P3679&gt;=Assumptions!$B$28,"High",IF(P3679&gt;=Assumptions!$B$29,"Mid","Low"))</f>
        <v>High</v>
      </c>
      <c r="S3679" s="7" t="str">
        <f aca="false">INDEX(Assumptions!$B$33:$B$41,MATCH(Q3679&amp;"|"&amp;R3679,Assumptions!$A$33:$A$41,0))</f>
        <v>Engaged Builders</v>
      </c>
      <c r="T3679" s="7" t="n">
        <f aca="false">IF(ISNUMBER(Data_Clean!V3679),J3679*Data_Clean!V3679,0)</f>
        <v>9.7535998</v>
      </c>
    </row>
    <row r="3680" customFormat="false" ht="15" hidden="false" customHeight="false" outlineLevel="0" collapsed="false">
      <c r="A3680" s="15" t="str">
        <f aca="false">Data_Clean!A3680</f>
        <v>CX103676</v>
      </c>
      <c r="B3680" s="14" t="n">
        <f aca="false">Data_Clean!G3680*Assumptions!$B$5</f>
        <v>366.7315</v>
      </c>
      <c r="C3680" s="14" t="n">
        <f aca="false">IF(Data_Clean!H3680="",0,Data_Clean!H3680)*Assumptions!$B$6</f>
        <v>564.81948</v>
      </c>
      <c r="D3680" s="14" t="n">
        <f aca="false">Data_Clean!I3680*Assumptions!$B$7</f>
        <v>0</v>
      </c>
      <c r="E3680" s="14" t="n">
        <f aca="false">Data_Clean!J3680*Assumptions!$B$8</f>
        <v>0</v>
      </c>
      <c r="F3680" s="14" t="n">
        <f aca="false">Data_Clean!K3680*Assumptions!$B$9</f>
        <v>0</v>
      </c>
      <c r="G3680" s="14" t="n">
        <f aca="false">Data_Clean!L3680*Assumptions!$B$10</f>
        <v>0</v>
      </c>
      <c r="H3680" s="14" t="n">
        <f aca="false">IF(OR(Data_Clean!M3680="",Data_Clean!N3680=""),0,Data_Clean!M3680*Data_Clean!N3680/100)*Assumptions!$B$13*Assumptions!$B$11</f>
        <v>848.484</v>
      </c>
      <c r="I3680" s="14" t="n">
        <f aca="false">Data_Clean!O3680*4*Assumptions!$B$12</f>
        <v>39.09312</v>
      </c>
      <c r="J3680" s="14" t="n">
        <f aca="false">SUM(B3680:I3680)</f>
        <v>1819.1281</v>
      </c>
      <c r="K3680" s="16" t="n">
        <f aca="false">IF(Data_Clean!P3680="","",Assumptions!$B$15*0.5^(Data_Clean!P3680/Assumptions!$B$20))</f>
        <v>29.3147990530274</v>
      </c>
      <c r="L3680" s="16" t="n">
        <f aca="false">Assumptions!$B$16*MIN(1,LN(1+Data_Clean!Q3680)/LN(1+Assumptions!$B$21))</f>
        <v>14.4532413158944</v>
      </c>
      <c r="M3680" s="16" t="n">
        <f aca="false">Assumptions!$B$17*(0.6*MIN(1,Data_Clean!R3680/Assumptions!$B$22)+0.4*IF(Data_Clean!S3680="",0,Data_Clean!S3680))</f>
        <v>9.414</v>
      </c>
      <c r="N3680" s="16" t="n">
        <f aca="false">Assumptions!$B$18*MIN(1,(Data_Clean!F3680-1)/Assumptions!$B$23)</f>
        <v>15</v>
      </c>
      <c r="O3680" s="16" t="n">
        <f aca="false">Assumptions!$B$19*(0.4*IF(Data_Clean!E3680="",0,MIN(1,Data_Clean!E3680/12/Assumptions!$B$24))+0.35*IF(Data_Clean!D3680="Y",1,0)+0.25*(1-MIN(Data_Clean!T3680,3)/3))/IF(Data_Clean!E3680="",0.6,1)</f>
        <v>13.3</v>
      </c>
      <c r="P3680" s="16" t="n">
        <f aca="false">SUM(K3680:O3680)/(Assumptions!$D$5-IF(K3680="",Assumptions!$B$15,0))*100</f>
        <v>81.4820403689218</v>
      </c>
      <c r="Q3680" s="7" t="str">
        <f aca="false">IF(J3680&gt;=Assumptions!$B$26,"High",IF(J3680&gt;=Assumptions!$B$27,"Mid","Low"))</f>
        <v>High</v>
      </c>
      <c r="R3680" s="7" t="str">
        <f aca="false">IF(P3680&gt;=Assumptions!$B$28,"High",IF(P3680&gt;=Assumptions!$B$29,"Mid","Low"))</f>
        <v>High</v>
      </c>
      <c r="S3680" s="7" t="str">
        <f aca="false">INDEX(Assumptions!$B$33:$B$41,MATCH(Q3680&amp;"|"&amp;R3680,Assumptions!$A$33:$A$41,0))</f>
        <v>Premier Advocates</v>
      </c>
      <c r="T3680" s="7" t="n">
        <f aca="false">IF(ISNUMBER(Data_Clean!V3680),J3680*Data_Clean!V3680,0)</f>
        <v>29.83370084</v>
      </c>
    </row>
    <row r="3681" customFormat="false" ht="15" hidden="false" customHeight="false" outlineLevel="0" collapsed="false">
      <c r="A3681" s="15" t="str">
        <f aca="false">Data_Clean!A3681</f>
        <v>CX103677</v>
      </c>
      <c r="B3681" s="14" t="n">
        <f aca="false">Data_Clean!G3681*Assumptions!$B$5</f>
        <v>102.476</v>
      </c>
      <c r="C3681" s="14" t="n">
        <f aca="false">IF(Data_Clean!H3681="",0,Data_Clean!H3681)*Assumptions!$B$6</f>
        <v>199.0524</v>
      </c>
      <c r="D3681" s="14" t="n">
        <f aca="false">Data_Clean!I3681*Assumptions!$B$7</f>
        <v>0</v>
      </c>
      <c r="E3681" s="14" t="n">
        <f aca="false">Data_Clean!J3681*Assumptions!$B$8</f>
        <v>0</v>
      </c>
      <c r="F3681" s="14" t="n">
        <f aca="false">Data_Clean!K3681*Assumptions!$B$9</f>
        <v>0</v>
      </c>
      <c r="G3681" s="14" t="n">
        <f aca="false">Data_Clean!L3681*Assumptions!$B$10</f>
        <v>182.7</v>
      </c>
      <c r="H3681" s="14" t="n">
        <f aca="false">IF(OR(Data_Clean!M3681="",Data_Clean!N3681=""),0,Data_Clean!M3681*Data_Clean!N3681/100)*Assumptions!$B$13*Assumptions!$B$11</f>
        <v>0</v>
      </c>
      <c r="I3681" s="14" t="n">
        <f aca="false">Data_Clean!O3681*4*Assumptions!$B$12</f>
        <v>0</v>
      </c>
      <c r="J3681" s="14" t="n">
        <f aca="false">SUM(B3681:I3681)</f>
        <v>484.2284</v>
      </c>
      <c r="K3681" s="16" t="n">
        <f aca="false">IF(Data_Clean!P3681="","",Assumptions!$B$15*0.5^(Data_Clean!P3681/Assumptions!$B$20))</f>
        <v>29.3147990530274</v>
      </c>
      <c r="L3681" s="16" t="n">
        <f aca="false">Assumptions!$B$16*MIN(1,LN(1+Data_Clean!Q3681)/LN(1+Assumptions!$B$21))</f>
        <v>16.6353555629187</v>
      </c>
      <c r="M3681" s="16" t="n">
        <f aca="false">Assumptions!$B$17*(0.6*MIN(1,Data_Clean!R3681/Assumptions!$B$22)+0.4*IF(Data_Clean!S3681="",0,Data_Clean!S3681))</f>
        <v>9.504</v>
      </c>
      <c r="N3681" s="16" t="n">
        <f aca="false">Assumptions!$B$18*MIN(1,(Data_Clean!F3681-1)/Assumptions!$B$23)</f>
        <v>15</v>
      </c>
      <c r="O3681" s="16" t="n">
        <f aca="false">Assumptions!$B$19*(0.4*IF(Data_Clean!E3681="",0,MIN(1,Data_Clean!E3681/12/Assumptions!$B$24))+0.35*IF(Data_Clean!D3681="Y",1,0)+0.25*(1-MIN(Data_Clean!T3681,3)/3))/IF(Data_Clean!E3681="",0.6,1)</f>
        <v>12.25</v>
      </c>
      <c r="P3681" s="16" t="n">
        <f aca="false">SUM(K3681:O3681)/(Assumptions!$D$5-IF(K3681="",Assumptions!$B$15,0))*100</f>
        <v>82.704154615946</v>
      </c>
      <c r="Q3681" s="7" t="str">
        <f aca="false">IF(J3681&gt;=Assumptions!$B$26,"High",IF(J3681&gt;=Assumptions!$B$27,"Mid","Low"))</f>
        <v>Mid</v>
      </c>
      <c r="R3681" s="7" t="str">
        <f aca="false">IF(P3681&gt;=Assumptions!$B$28,"High",IF(P3681&gt;=Assumptions!$B$29,"Mid","Low"))</f>
        <v>High</v>
      </c>
      <c r="S3681" s="7" t="str">
        <f aca="false">INDEX(Assumptions!$B$33:$B$41,MATCH(Q3681&amp;"|"&amp;R3681,Assumptions!$A$33:$A$41,0))</f>
        <v>Engaged Builders</v>
      </c>
      <c r="T3681" s="7" t="n">
        <f aca="false">IF(ISNUMBER(Data_Clean!V3681),J3681*Data_Clean!V3681,0)</f>
        <v>5.61704944</v>
      </c>
    </row>
    <row r="3682" customFormat="false" ht="15" hidden="false" customHeight="false" outlineLevel="0" collapsed="false">
      <c r="A3682" s="15" t="str">
        <f aca="false">Data_Clean!A3682</f>
        <v>CX103678</v>
      </c>
      <c r="B3682" s="14" t="n">
        <f aca="false">Data_Clean!G3682*Assumptions!$B$5</f>
        <v>84.66175</v>
      </c>
      <c r="C3682" s="14" t="n">
        <f aca="false">IF(Data_Clean!H3682="",0,Data_Clean!H3682)*Assumptions!$B$6</f>
        <v>0</v>
      </c>
      <c r="D3682" s="14" t="n">
        <f aca="false">Data_Clean!I3682*Assumptions!$B$7</f>
        <v>0</v>
      </c>
      <c r="E3682" s="14" t="n">
        <f aca="false">Data_Clean!J3682*Assumptions!$B$8</f>
        <v>0</v>
      </c>
      <c r="F3682" s="14" t="n">
        <f aca="false">Data_Clean!K3682*Assumptions!$B$9</f>
        <v>0</v>
      </c>
      <c r="G3682" s="14" t="n">
        <f aca="false">Data_Clean!L3682*Assumptions!$B$10</f>
        <v>0</v>
      </c>
      <c r="H3682" s="14" t="n">
        <f aca="false">IF(OR(Data_Clean!M3682="",Data_Clean!N3682=""),0,Data_Clean!M3682*Data_Clean!N3682/100)*Assumptions!$B$13*Assumptions!$B$11</f>
        <v>0</v>
      </c>
      <c r="I3682" s="14" t="n">
        <f aca="false">Data_Clean!O3682*4*Assumptions!$B$12</f>
        <v>0</v>
      </c>
      <c r="J3682" s="14" t="n">
        <f aca="false">SUM(B3682:I3682)</f>
        <v>84.66175</v>
      </c>
      <c r="K3682" s="16" t="n">
        <f aca="false">IF(Data_Clean!P3682="","",Assumptions!$B$15*0.5^(Data_Clean!P3682/Assumptions!$B$20))</f>
        <v>26.7269615442102</v>
      </c>
      <c r="L3682" s="16" t="n">
        <f aca="false">Assumptions!$B$16*MIN(1,LN(1+Data_Clean!Q3682)/LN(1+Assumptions!$B$21))</f>
        <v>11.0057238927514</v>
      </c>
      <c r="M3682" s="16" t="n">
        <f aca="false">Assumptions!$B$17*(0.6*MIN(1,Data_Clean!R3682/Assumptions!$B$22)+0.4*IF(Data_Clean!S3682="",0,Data_Clean!S3682))</f>
        <v>8.418</v>
      </c>
      <c r="N3682" s="16" t="n">
        <f aca="false">Assumptions!$B$18*MIN(1,(Data_Clean!F3682-1)/Assumptions!$B$23)</f>
        <v>0</v>
      </c>
      <c r="O3682" s="16" t="n">
        <f aca="false">Assumptions!$B$19*(0.4*IF(Data_Clean!E3682="",0,MIN(1,Data_Clean!E3682/12/Assumptions!$B$24))+0.35*IF(Data_Clean!D3682="Y",1,0)+0.25*(1-MIN(Data_Clean!T3682,3)/3))/IF(Data_Clean!E3682="",0.6,1)</f>
        <v>14.55</v>
      </c>
      <c r="P3682" s="16" t="n">
        <f aca="false">SUM(K3682:O3682)/(Assumptions!$D$5-IF(K3682="",Assumptions!$B$15,0))*100</f>
        <v>60.7006854369615</v>
      </c>
      <c r="Q3682" s="7" t="str">
        <f aca="false">IF(J3682&gt;=Assumptions!$B$26,"High",IF(J3682&gt;=Assumptions!$B$27,"Mid","Low"))</f>
        <v>Low</v>
      </c>
      <c r="R3682" s="7" t="str">
        <f aca="false">IF(P3682&gt;=Assumptions!$B$28,"High",IF(P3682&gt;=Assumptions!$B$29,"Mid","Low"))</f>
        <v>Mid</v>
      </c>
      <c r="S3682" s="7" t="str">
        <f aca="false">INDEX(Assumptions!$B$33:$B$41,MATCH(Q3682&amp;"|"&amp;R3682,Assumptions!$A$33:$A$41,0))</f>
        <v>Light Touch</v>
      </c>
      <c r="T3682" s="7" t="n">
        <f aca="false">IF(ISNUMBER(Data_Clean!V3682),J3682*Data_Clean!V3682,0)</f>
        <v>4.935780025</v>
      </c>
    </row>
    <row r="3683" customFormat="false" ht="15" hidden="false" customHeight="false" outlineLevel="0" collapsed="false">
      <c r="A3683" s="15" t="str">
        <f aca="false">Data_Clean!A3683</f>
        <v>CX103679</v>
      </c>
      <c r="B3683" s="14" t="n">
        <f aca="false">Data_Clean!G3683*Assumptions!$B$5</f>
        <v>186.62525</v>
      </c>
      <c r="C3683" s="14" t="n">
        <f aca="false">IF(Data_Clean!H3683="",0,Data_Clean!H3683)*Assumptions!$B$6</f>
        <v>1041.25908</v>
      </c>
      <c r="D3683" s="14" t="n">
        <f aca="false">Data_Clean!I3683*Assumptions!$B$7</f>
        <v>0</v>
      </c>
      <c r="E3683" s="14" t="n">
        <f aca="false">Data_Clean!J3683*Assumptions!$B$8</f>
        <v>1682.012475</v>
      </c>
      <c r="F3683" s="14" t="n">
        <f aca="false">Data_Clean!K3683*Assumptions!$B$9</f>
        <v>2527.8</v>
      </c>
      <c r="G3683" s="14" t="n">
        <f aca="false">Data_Clean!L3683*Assumptions!$B$10</f>
        <v>0</v>
      </c>
      <c r="H3683" s="14" t="n">
        <f aca="false">IF(OR(Data_Clean!M3683="",Data_Clean!N3683=""),0,Data_Clean!M3683*Data_Clean!N3683/100)*Assumptions!$B$13*Assumptions!$B$11</f>
        <v>158.472</v>
      </c>
      <c r="I3683" s="14" t="n">
        <f aca="false">Data_Clean!O3683*4*Assumptions!$B$12</f>
        <v>44.38416</v>
      </c>
      <c r="J3683" s="14" t="n">
        <f aca="false">SUM(B3683:I3683)</f>
        <v>5640.552965</v>
      </c>
      <c r="K3683" s="16" t="n">
        <f aca="false">IF(Data_Clean!P3683="","",Assumptions!$B$15*0.5^(Data_Clean!P3683/Assumptions!$B$20))</f>
        <v>12.7600074142628</v>
      </c>
      <c r="L3683" s="16" t="n">
        <f aca="false">Assumptions!$B$16*MIN(1,LN(1+Data_Clean!Q3683)/LN(1+Assumptions!$B$21))</f>
        <v>12.4931739410702</v>
      </c>
      <c r="M3683" s="16" t="n">
        <f aca="false">Assumptions!$B$17*(0.6*MIN(1,Data_Clean!R3683/Assumptions!$B$22)+0.4*IF(Data_Clean!S3683="",0,Data_Clean!S3683))</f>
        <v>6.666</v>
      </c>
      <c r="N3683" s="16" t="n">
        <f aca="false">Assumptions!$B$18*MIN(1,(Data_Clean!F3683-1)/Assumptions!$B$23)</f>
        <v>20</v>
      </c>
      <c r="O3683" s="16" t="n">
        <f aca="false">Assumptions!$B$19*(0.4*IF(Data_Clean!E3683="",0,MIN(1,Data_Clean!E3683/12/Assumptions!$B$24))+0.35*IF(Data_Clean!D3683="Y",1,0)+0.25*(1-MIN(Data_Clean!T3683,3)/3))/IF(Data_Clean!E3683="",0.6,1)</f>
        <v>10.4</v>
      </c>
      <c r="P3683" s="16" t="n">
        <f aca="false">SUM(K3683:O3683)/(Assumptions!$D$5-IF(K3683="",Assumptions!$B$15,0))*100</f>
        <v>62.319181355333</v>
      </c>
      <c r="Q3683" s="7" t="str">
        <f aca="false">IF(J3683&gt;=Assumptions!$B$26,"High",IF(J3683&gt;=Assumptions!$B$27,"Mid","Low"))</f>
        <v>High</v>
      </c>
      <c r="R3683" s="7" t="str">
        <f aca="false">IF(P3683&gt;=Assumptions!$B$28,"High",IF(P3683&gt;=Assumptions!$B$29,"Mid","Low"))</f>
        <v>Mid</v>
      </c>
      <c r="S3683" s="7" t="str">
        <f aca="false">INDEX(Assumptions!$B$33:$B$41,MATCH(Q3683&amp;"|"&amp;R3683,Assumptions!$A$33:$A$41,0))</f>
        <v>Established Core</v>
      </c>
      <c r="T3683" s="7" t="n">
        <f aca="false">IF(ISNUMBER(Data_Clean!V3683),J3683*Data_Clean!V3683,0)</f>
        <v>162.447925392</v>
      </c>
    </row>
    <row r="3684" customFormat="false" ht="15" hidden="false" customHeight="false" outlineLevel="0" collapsed="false">
      <c r="A3684" s="15" t="str">
        <f aca="false">Data_Clean!A3684</f>
        <v>CX103680</v>
      </c>
      <c r="B3684" s="14" t="n">
        <f aca="false">Data_Clean!G3684*Assumptions!$B$5</f>
        <v>98.8065</v>
      </c>
      <c r="C3684" s="14" t="n">
        <f aca="false">IF(Data_Clean!H3684="",0,Data_Clean!H3684)*Assumptions!$B$6</f>
        <v>0</v>
      </c>
      <c r="D3684" s="14" t="n">
        <f aca="false">Data_Clean!I3684*Assumptions!$B$7</f>
        <v>0</v>
      </c>
      <c r="E3684" s="14" t="n">
        <f aca="false">Data_Clean!J3684*Assumptions!$B$8</f>
        <v>0</v>
      </c>
      <c r="F3684" s="14" t="n">
        <f aca="false">Data_Clean!K3684*Assumptions!$B$9</f>
        <v>0</v>
      </c>
      <c r="G3684" s="14" t="n">
        <f aca="false">Data_Clean!L3684*Assumptions!$B$10</f>
        <v>0</v>
      </c>
      <c r="H3684" s="14" t="n">
        <f aca="false">IF(OR(Data_Clean!M3684="",Data_Clean!N3684=""),0,Data_Clean!M3684*Data_Clean!N3684/100)*Assumptions!$B$13*Assumptions!$B$11</f>
        <v>0</v>
      </c>
      <c r="I3684" s="14" t="n">
        <f aca="false">Data_Clean!O3684*4*Assumptions!$B$12</f>
        <v>0</v>
      </c>
      <c r="J3684" s="14" t="n">
        <f aca="false">SUM(B3684:I3684)</f>
        <v>98.8065</v>
      </c>
      <c r="K3684" s="16" t="n">
        <f aca="false">IF(Data_Clean!P3684="","",Assumptions!$B$15*0.5^(Data_Clean!P3684/Assumptions!$B$20))</f>
        <v>0.57709894375543</v>
      </c>
      <c r="L3684" s="16" t="n">
        <f aca="false">Assumptions!$B$16*MIN(1,LN(1+Data_Clean!Q3684)/LN(1+Assumptions!$B$21))</f>
        <v>0</v>
      </c>
      <c r="M3684" s="16" t="n">
        <f aca="false">Assumptions!$B$17*(0.6*MIN(1,Data_Clean!R3684/Assumptions!$B$22)+0.4*IF(Data_Clean!S3684="",0,Data_Clean!S3684))</f>
        <v>0</v>
      </c>
      <c r="N3684" s="16" t="n">
        <f aca="false">Assumptions!$B$18*MIN(1,(Data_Clean!F3684-1)/Assumptions!$B$23)</f>
        <v>0</v>
      </c>
      <c r="O3684" s="16" t="n">
        <f aca="false">Assumptions!$B$19*(0.4*IF(Data_Clean!E3684="",0,MIN(1,Data_Clean!E3684/12/Assumptions!$B$24))+0.35*IF(Data_Clean!D3684="Y",1,0)+0.25*(1-MIN(Data_Clean!T3684,3)/3))/IF(Data_Clean!E3684="",0.6,1)</f>
        <v>13.5</v>
      </c>
      <c r="P3684" s="16" t="n">
        <f aca="false">SUM(K3684:O3684)/(Assumptions!$D$5-IF(K3684="",Assumptions!$B$15,0))*100</f>
        <v>14.0770989437554</v>
      </c>
      <c r="Q3684" s="7" t="str">
        <f aca="false">IF(J3684&gt;=Assumptions!$B$26,"High",IF(J3684&gt;=Assumptions!$B$27,"Mid","Low"))</f>
        <v>Low</v>
      </c>
      <c r="R3684" s="7" t="str">
        <f aca="false">IF(P3684&gt;=Assumptions!$B$28,"High",IF(P3684&gt;=Assumptions!$B$29,"Mid","Low"))</f>
        <v>Low</v>
      </c>
      <c r="S3684" s="7" t="str">
        <f aca="false">INDEX(Assumptions!$B$33:$B$41,MATCH(Q3684&amp;"|"&amp;R3684,Assumptions!$A$33:$A$41,0))</f>
        <v>Dormant &amp; Low Value</v>
      </c>
      <c r="T3684" s="7" t="n">
        <f aca="false">IF(ISNUMBER(Data_Clean!V3684),J3684*Data_Clean!V3684,0)</f>
        <v>21.1050684</v>
      </c>
    </row>
    <row r="3685" customFormat="false" ht="15" hidden="false" customHeight="false" outlineLevel="0" collapsed="false">
      <c r="A3685" s="15" t="str">
        <f aca="false">Data_Clean!A3685</f>
        <v>CX103681</v>
      </c>
      <c r="B3685" s="14" t="n">
        <f aca="false">Data_Clean!G3685*Assumptions!$B$5</f>
        <v>39.229</v>
      </c>
      <c r="C3685" s="14" t="n">
        <f aca="false">IF(Data_Clean!H3685="",0,Data_Clean!H3685)*Assumptions!$B$6</f>
        <v>0</v>
      </c>
      <c r="D3685" s="14" t="n">
        <f aca="false">Data_Clean!I3685*Assumptions!$B$7</f>
        <v>0</v>
      </c>
      <c r="E3685" s="14" t="n">
        <f aca="false">Data_Clean!J3685*Assumptions!$B$8</f>
        <v>0</v>
      </c>
      <c r="F3685" s="14" t="n">
        <f aca="false">Data_Clean!K3685*Assumptions!$B$9</f>
        <v>0</v>
      </c>
      <c r="G3685" s="14" t="n">
        <f aca="false">Data_Clean!L3685*Assumptions!$B$10</f>
        <v>0</v>
      </c>
      <c r="H3685" s="14" t="n">
        <f aca="false">IF(OR(Data_Clean!M3685="",Data_Clean!N3685=""),0,Data_Clean!M3685*Data_Clean!N3685/100)*Assumptions!$B$13*Assumptions!$B$11</f>
        <v>0</v>
      </c>
      <c r="I3685" s="14" t="n">
        <f aca="false">Data_Clean!O3685*4*Assumptions!$B$12</f>
        <v>0</v>
      </c>
      <c r="J3685" s="14" t="n">
        <f aca="false">SUM(B3685:I3685)</f>
        <v>39.229</v>
      </c>
      <c r="K3685" s="16" t="n">
        <f aca="false">IF(Data_Clean!P3685="","",Assumptions!$B$15*0.5^(Data_Clean!P3685/Assumptions!$B$20))</f>
        <v>28.6452481173125</v>
      </c>
      <c r="L3685" s="16" t="n">
        <f aca="false">Assumptions!$B$16*MIN(1,LN(1+Data_Clean!Q3685)/LN(1+Assumptions!$B$21))</f>
        <v>12.6966447294858</v>
      </c>
      <c r="M3685" s="16" t="n">
        <f aca="false">Assumptions!$B$17*(0.6*MIN(1,Data_Clean!R3685/Assumptions!$B$22)+0.4*IF(Data_Clean!S3685="",0,Data_Clean!S3685))</f>
        <v>12.948</v>
      </c>
      <c r="N3685" s="16" t="n">
        <f aca="false">Assumptions!$B$18*MIN(1,(Data_Clean!F3685-1)/Assumptions!$B$23)</f>
        <v>0</v>
      </c>
      <c r="O3685" s="16" t="n">
        <f aca="false">Assumptions!$B$19*(0.4*IF(Data_Clean!E3685="",0,MIN(1,Data_Clean!E3685/12/Assumptions!$B$24))+0.35*IF(Data_Clean!D3685="Y",1,0)+0.25*(1-MIN(Data_Clean!T3685,3)/3))/IF(Data_Clean!E3685="",0.6,1)</f>
        <v>5.2</v>
      </c>
      <c r="P3685" s="16" t="n">
        <f aca="false">SUM(K3685:O3685)/(Assumptions!$D$5-IF(K3685="",Assumptions!$B$15,0))*100</f>
        <v>59.4898928467983</v>
      </c>
      <c r="Q3685" s="7" t="str">
        <f aca="false">IF(J3685&gt;=Assumptions!$B$26,"High",IF(J3685&gt;=Assumptions!$B$27,"Mid","Low"))</f>
        <v>Low</v>
      </c>
      <c r="R3685" s="7" t="str">
        <f aca="false">IF(P3685&gt;=Assumptions!$B$28,"High",IF(P3685&gt;=Assumptions!$B$29,"Mid","Low"))</f>
        <v>Mid</v>
      </c>
      <c r="S3685" s="7" t="str">
        <f aca="false">INDEX(Assumptions!$B$33:$B$41,MATCH(Q3685&amp;"|"&amp;R3685,Assumptions!$A$33:$A$41,0))</f>
        <v>Light Touch</v>
      </c>
      <c r="T3685" s="7" t="n">
        <f aca="false">IF(ISNUMBER(Data_Clean!V3685),J3685*Data_Clean!V3685,0)</f>
        <v>4.1543511</v>
      </c>
    </row>
    <row r="3686" customFormat="false" ht="15" hidden="false" customHeight="false" outlineLevel="0" collapsed="false">
      <c r="A3686" s="15" t="str">
        <f aca="false">Data_Clean!A3686</f>
        <v>CX103682</v>
      </c>
      <c r="B3686" s="14" t="n">
        <f aca="false">Data_Clean!G3686*Assumptions!$B$5</f>
        <v>804.64925</v>
      </c>
      <c r="C3686" s="14" t="n">
        <f aca="false">IF(Data_Clean!H3686="",0,Data_Clean!H3686)*Assumptions!$B$6</f>
        <v>0</v>
      </c>
      <c r="D3686" s="14" t="n">
        <f aca="false">Data_Clean!I3686*Assumptions!$B$7</f>
        <v>3822.4</v>
      </c>
      <c r="E3686" s="14" t="n">
        <f aca="false">Data_Clean!J3686*Assumptions!$B$8</f>
        <v>0</v>
      </c>
      <c r="F3686" s="14" t="n">
        <f aca="false">Data_Clean!K3686*Assumptions!$B$9</f>
        <v>5094.1</v>
      </c>
      <c r="G3686" s="14" t="n">
        <f aca="false">Data_Clean!L3686*Assumptions!$B$10</f>
        <v>0</v>
      </c>
      <c r="H3686" s="14" t="n">
        <f aca="false">IF(OR(Data_Clean!M3686="",Data_Clean!N3686=""),0,Data_Clean!M3686*Data_Clean!N3686/100)*Assumptions!$B$13*Assumptions!$B$11</f>
        <v>0</v>
      </c>
      <c r="I3686" s="14" t="n">
        <f aca="false">Data_Clean!O3686*4*Assumptions!$B$12</f>
        <v>0</v>
      </c>
      <c r="J3686" s="14" t="n">
        <f aca="false">SUM(B3686:I3686)</f>
        <v>9721.14925</v>
      </c>
      <c r="K3686" s="16" t="n">
        <f aca="false">IF(Data_Clean!P3686="","",Assumptions!$B$15*0.5^(Data_Clean!P3686/Assumptions!$B$20))</f>
        <v>13.6758373283733</v>
      </c>
      <c r="L3686" s="16" t="n">
        <f aca="false">Assumptions!$B$16*MIN(1,LN(1+Data_Clean!Q3686)/LN(1+Assumptions!$B$21))</f>
        <v>11.0057238927514</v>
      </c>
      <c r="M3686" s="16" t="n">
        <f aca="false">Assumptions!$B$17*(0.6*MIN(1,Data_Clean!R3686/Assumptions!$B$22)+0.4*IF(Data_Clean!S3686="",0,Data_Clean!S3686))</f>
        <v>5.88</v>
      </c>
      <c r="N3686" s="16" t="n">
        <f aca="false">Assumptions!$B$18*MIN(1,(Data_Clean!F3686-1)/Assumptions!$B$23)</f>
        <v>10</v>
      </c>
      <c r="O3686" s="16" t="n">
        <f aca="false">Assumptions!$B$19*(0.4*IF(Data_Clean!E3686="",0,MIN(1,Data_Clean!E3686/12/Assumptions!$B$24))+0.35*IF(Data_Clean!D3686="Y",1,0)+0.25*(1-MIN(Data_Clean!T3686,3)/3))/IF(Data_Clean!E3686="",0.6,1)</f>
        <v>11.25</v>
      </c>
      <c r="P3686" s="16" t="n">
        <f aca="false">SUM(K3686:O3686)/(Assumptions!$D$5-IF(K3686="",Assumptions!$B$15,0))*100</f>
        <v>51.8115612211246</v>
      </c>
      <c r="Q3686" s="7" t="str">
        <f aca="false">IF(J3686&gt;=Assumptions!$B$26,"High",IF(J3686&gt;=Assumptions!$B$27,"Mid","Low"))</f>
        <v>High</v>
      </c>
      <c r="R3686" s="7" t="str">
        <f aca="false">IF(P3686&gt;=Assumptions!$B$28,"High",IF(P3686&gt;=Assumptions!$B$29,"Mid","Low"))</f>
        <v>Mid</v>
      </c>
      <c r="S3686" s="7" t="str">
        <f aca="false">INDEX(Assumptions!$B$33:$B$41,MATCH(Q3686&amp;"|"&amp;R3686,Assumptions!$A$33:$A$41,0))</f>
        <v>Established Core</v>
      </c>
      <c r="T3686" s="7" t="n">
        <f aca="false">IF(ISNUMBER(Data_Clean!V3686),J3686*Data_Clean!V3686,0)</f>
        <v>3864.156826875</v>
      </c>
    </row>
    <row r="3687" customFormat="false" ht="15" hidden="false" customHeight="false" outlineLevel="0" collapsed="false">
      <c r="A3687" s="15" t="str">
        <f aca="false">Data_Clean!A3687</f>
        <v>CX103683</v>
      </c>
      <c r="B3687" s="14" t="n">
        <f aca="false">Data_Clean!G3687*Assumptions!$B$5</f>
        <v>33.117</v>
      </c>
      <c r="C3687" s="14" t="n">
        <f aca="false">IF(Data_Clean!H3687="",0,Data_Clean!H3687)*Assumptions!$B$6</f>
        <v>0</v>
      </c>
      <c r="D3687" s="14" t="n">
        <f aca="false">Data_Clean!I3687*Assumptions!$B$7</f>
        <v>0</v>
      </c>
      <c r="E3687" s="14" t="n">
        <f aca="false">Data_Clean!J3687*Assumptions!$B$8</f>
        <v>0</v>
      </c>
      <c r="F3687" s="14" t="n">
        <f aca="false">Data_Clean!K3687*Assumptions!$B$9</f>
        <v>0</v>
      </c>
      <c r="G3687" s="14" t="n">
        <f aca="false">Data_Clean!L3687*Assumptions!$B$10</f>
        <v>0</v>
      </c>
      <c r="H3687" s="14" t="n">
        <f aca="false">IF(OR(Data_Clean!M3687="",Data_Clean!N3687=""),0,Data_Clean!M3687*Data_Clean!N3687/100)*Assumptions!$B$13*Assumptions!$B$11</f>
        <v>75.69</v>
      </c>
      <c r="I3687" s="14" t="n">
        <f aca="false">Data_Clean!O3687*4*Assumptions!$B$12</f>
        <v>23.72832</v>
      </c>
      <c r="J3687" s="14" t="n">
        <f aca="false">SUM(B3687:I3687)</f>
        <v>132.53532</v>
      </c>
      <c r="K3687" s="16" t="n">
        <f aca="false">IF(Data_Clean!P3687="","",Assumptions!$B$15*0.5^(Data_Clean!P3687/Assumptions!$B$20))</f>
        <v>21.2132034355964</v>
      </c>
      <c r="L3687" s="16" t="n">
        <f aca="false">Assumptions!$B$16*MIN(1,LN(1+Data_Clean!Q3687)/LN(1+Assumptions!$B$21))</f>
        <v>15.383822204249</v>
      </c>
      <c r="M3687" s="16" t="n">
        <f aca="false">Assumptions!$B$17*(0.6*MIN(1,Data_Clean!R3687/Assumptions!$B$22)+0.4*IF(Data_Clean!S3687="",0,Data_Clean!S3687))</f>
        <v>6.816</v>
      </c>
      <c r="N3687" s="16" t="n">
        <f aca="false">Assumptions!$B$18*MIN(1,(Data_Clean!F3687-1)/Assumptions!$B$23)</f>
        <v>5</v>
      </c>
      <c r="O3687" s="16" t="n">
        <f aca="false">Assumptions!$B$19*(0.4*IF(Data_Clean!E3687="",0,MIN(1,Data_Clean!E3687/12/Assumptions!$B$24))+0.35*IF(Data_Clean!D3687="Y",1,0)+0.25*(1-MIN(Data_Clean!T3687,3)/3))/IF(Data_Clean!E3687="",0.6,1)</f>
        <v>14.95</v>
      </c>
      <c r="P3687" s="16" t="n">
        <f aca="false">SUM(K3687:O3687)/(Assumptions!$D$5-IF(K3687="",Assumptions!$B$15,0))*100</f>
        <v>63.3630256398455</v>
      </c>
      <c r="Q3687" s="7" t="str">
        <f aca="false">IF(J3687&gt;=Assumptions!$B$26,"High",IF(J3687&gt;=Assumptions!$B$27,"Mid","Low"))</f>
        <v>Low</v>
      </c>
      <c r="R3687" s="7" t="str">
        <f aca="false">IF(P3687&gt;=Assumptions!$B$28,"High",IF(P3687&gt;=Assumptions!$B$29,"Mid","Low"))</f>
        <v>Mid</v>
      </c>
      <c r="S3687" s="7" t="str">
        <f aca="false">INDEX(Assumptions!$B$33:$B$41,MATCH(Q3687&amp;"|"&amp;R3687,Assumptions!$A$33:$A$41,0))</f>
        <v>Light Touch</v>
      </c>
      <c r="T3687" s="7" t="n">
        <f aca="false">IF(ISNUMBER(Data_Clean!V3687),J3687*Data_Clean!V3687,0)</f>
        <v>2.955537636</v>
      </c>
    </row>
    <row r="3688" customFormat="false" ht="15" hidden="false" customHeight="false" outlineLevel="0" collapsed="false">
      <c r="A3688" s="15" t="str">
        <f aca="false">Data_Clean!A3688</f>
        <v>CX103684</v>
      </c>
      <c r="B3688" s="14" t="n">
        <f aca="false">Data_Clean!G3688*Assumptions!$B$5</f>
        <v>182.30875</v>
      </c>
      <c r="C3688" s="14" t="n">
        <f aca="false">IF(Data_Clean!H3688="",0,Data_Clean!H3688)*Assumptions!$B$6</f>
        <v>370.22196</v>
      </c>
      <c r="D3688" s="14" t="n">
        <f aca="false">Data_Clean!I3688*Assumptions!$B$7</f>
        <v>167.2</v>
      </c>
      <c r="E3688" s="14" t="n">
        <f aca="false">Data_Clean!J3688*Assumptions!$B$8</f>
        <v>0</v>
      </c>
      <c r="F3688" s="14" t="n">
        <f aca="false">Data_Clean!K3688*Assumptions!$B$9</f>
        <v>0</v>
      </c>
      <c r="G3688" s="14" t="n">
        <f aca="false">Data_Clean!L3688*Assumptions!$B$10</f>
        <v>0</v>
      </c>
      <c r="H3688" s="14" t="n">
        <f aca="false">IF(OR(Data_Clean!M3688="",Data_Clean!N3688=""),0,Data_Clean!M3688*Data_Clean!N3688/100)*Assumptions!$B$13*Assumptions!$B$11</f>
        <v>44.322</v>
      </c>
      <c r="I3688" s="14" t="n">
        <f aca="false">Data_Clean!O3688*4*Assumptions!$B$12</f>
        <v>32.64048</v>
      </c>
      <c r="J3688" s="14" t="n">
        <f aca="false">SUM(B3688:I3688)</f>
        <v>796.69319</v>
      </c>
      <c r="K3688" s="16" t="n">
        <f aca="false">IF(Data_Clean!P3688="","",Assumptions!$B$15*0.5^(Data_Clean!P3688/Assumptions!$B$20))</f>
        <v>18.8988157484231</v>
      </c>
      <c r="L3688" s="16" t="n">
        <f aca="false">Assumptions!$B$16*MIN(1,LN(1+Data_Clean!Q3688)/LN(1+Assumptions!$B$21))</f>
        <v>17.4722173630921</v>
      </c>
      <c r="M3688" s="16" t="n">
        <f aca="false">Assumptions!$B$17*(0.6*MIN(1,Data_Clean!R3688/Assumptions!$B$22)+0.4*IF(Data_Clean!S3688="",0,Data_Clean!S3688))</f>
        <v>10.722</v>
      </c>
      <c r="N3688" s="16" t="n">
        <f aca="false">Assumptions!$B$18*MIN(1,(Data_Clean!F3688-1)/Assumptions!$B$23)</f>
        <v>15</v>
      </c>
      <c r="O3688" s="16" t="n">
        <f aca="false">Assumptions!$B$19*(0.4*IF(Data_Clean!E3688="",0,MIN(1,Data_Clean!E3688/12/Assumptions!$B$24))+0.35*IF(Data_Clean!D3688="Y",1,0)+0.25*(1-MIN(Data_Clean!T3688,3)/3))/IF(Data_Clean!E3688="",0.6,1)</f>
        <v>9.9</v>
      </c>
      <c r="P3688" s="16" t="n">
        <f aca="false">SUM(K3688:O3688)/(Assumptions!$D$5-IF(K3688="",Assumptions!$B$15,0))*100</f>
        <v>71.9930331115152</v>
      </c>
      <c r="Q3688" s="7" t="str">
        <f aca="false">IF(J3688&gt;=Assumptions!$B$26,"High",IF(J3688&gt;=Assumptions!$B$27,"Mid","Low"))</f>
        <v>Mid</v>
      </c>
      <c r="R3688" s="7" t="str">
        <f aca="false">IF(P3688&gt;=Assumptions!$B$28,"High",IF(P3688&gt;=Assumptions!$B$29,"Mid","Low"))</f>
        <v>High</v>
      </c>
      <c r="S3688" s="7" t="str">
        <f aca="false">INDEX(Assumptions!$B$33:$B$41,MATCH(Q3688&amp;"|"&amp;R3688,Assumptions!$A$33:$A$41,0))</f>
        <v>Engaged Builders</v>
      </c>
      <c r="T3688" s="7" t="n">
        <f aca="false">IF(ISNUMBER(Data_Clean!V3688),J3688*Data_Clean!V3688,0)</f>
        <v>10.118003513</v>
      </c>
    </row>
    <row r="3689" customFormat="false" ht="15" hidden="false" customHeight="false" outlineLevel="0" collapsed="false">
      <c r="A3689" s="15" t="str">
        <f aca="false">Data_Clean!A3689</f>
        <v>CX103685</v>
      </c>
      <c r="B3689" s="14" t="n">
        <f aca="false">Data_Clean!G3689*Assumptions!$B$5</f>
        <v>142.59025</v>
      </c>
      <c r="C3689" s="14" t="n">
        <f aca="false">IF(Data_Clean!H3689="",0,Data_Clean!H3689)*Assumptions!$B$6</f>
        <v>301.5516</v>
      </c>
      <c r="D3689" s="14" t="n">
        <f aca="false">Data_Clean!I3689*Assumptions!$B$7</f>
        <v>0</v>
      </c>
      <c r="E3689" s="14" t="n">
        <f aca="false">Data_Clean!J3689*Assumptions!$B$8</f>
        <v>0</v>
      </c>
      <c r="F3689" s="14" t="n">
        <f aca="false">Data_Clean!K3689*Assumptions!$B$9</f>
        <v>0</v>
      </c>
      <c r="G3689" s="14" t="n">
        <f aca="false">Data_Clean!L3689*Assumptions!$B$10</f>
        <v>127.8</v>
      </c>
      <c r="H3689" s="14" t="n">
        <f aca="false">IF(OR(Data_Clean!M3689="",Data_Clean!N3689=""),0,Data_Clean!M3689*Data_Clean!N3689/100)*Assumptions!$B$13*Assumptions!$B$11</f>
        <v>0</v>
      </c>
      <c r="I3689" s="14" t="n">
        <f aca="false">Data_Clean!O3689*4*Assumptions!$B$12</f>
        <v>0</v>
      </c>
      <c r="J3689" s="14" t="n">
        <f aca="false">SUM(B3689:I3689)</f>
        <v>571.94185</v>
      </c>
      <c r="K3689" s="16" t="n">
        <f aca="false">IF(Data_Clean!P3689="","",Assumptions!$B$15*0.5^(Data_Clean!P3689/Assumptions!$B$20))</f>
        <v>26.7269615442102</v>
      </c>
      <c r="L3689" s="16" t="n">
        <f aca="false">Assumptions!$B$16*MIN(1,LN(1+Data_Clean!Q3689)/LN(1+Assumptions!$B$21))</f>
        <v>14.320838960067</v>
      </c>
      <c r="M3689" s="16" t="n">
        <f aca="false">Assumptions!$B$17*(0.6*MIN(1,Data_Clean!R3689/Assumptions!$B$22)+0.4*IF(Data_Clean!S3689="",0,Data_Clean!S3689))</f>
        <v>7.104</v>
      </c>
      <c r="N3689" s="16" t="n">
        <f aca="false">Assumptions!$B$18*MIN(1,(Data_Clean!F3689-1)/Assumptions!$B$23)</f>
        <v>10</v>
      </c>
      <c r="O3689" s="16" t="n">
        <f aca="false">Assumptions!$B$19*(0.4*IF(Data_Clean!E3689="",0,MIN(1,Data_Clean!E3689/12/Assumptions!$B$24))+0.35*IF(Data_Clean!D3689="Y",1,0)+0.25*(1-MIN(Data_Clean!T3689,3)/3))/IF(Data_Clean!E3689="",0.6,1)</f>
        <v>14.65</v>
      </c>
      <c r="P3689" s="16" t="n">
        <f aca="false">SUM(K3689:O3689)/(Assumptions!$D$5-IF(K3689="",Assumptions!$B$15,0))*100</f>
        <v>72.8018005042772</v>
      </c>
      <c r="Q3689" s="7" t="str">
        <f aca="false">IF(J3689&gt;=Assumptions!$B$26,"High",IF(J3689&gt;=Assumptions!$B$27,"Mid","Low"))</f>
        <v>Mid</v>
      </c>
      <c r="R3689" s="7" t="str">
        <f aca="false">IF(P3689&gt;=Assumptions!$B$28,"High",IF(P3689&gt;=Assumptions!$B$29,"Mid","Low"))</f>
        <v>High</v>
      </c>
      <c r="S3689" s="7" t="str">
        <f aca="false">INDEX(Assumptions!$B$33:$B$41,MATCH(Q3689&amp;"|"&amp;R3689,Assumptions!$A$33:$A$41,0))</f>
        <v>Engaged Builders</v>
      </c>
      <c r="T3689" s="7" t="n">
        <f aca="false">IF(ISNUMBER(Data_Clean!V3689),J3689*Data_Clean!V3689,0)</f>
        <v>11.953584665</v>
      </c>
    </row>
    <row r="3690" customFormat="false" ht="15" hidden="false" customHeight="false" outlineLevel="0" collapsed="false">
      <c r="A3690" s="15" t="str">
        <f aca="false">Data_Clean!A3690</f>
        <v>CX103686</v>
      </c>
      <c r="B3690" s="14" t="n">
        <f aca="false">Data_Clean!G3690*Assumptions!$B$5</f>
        <v>26.038</v>
      </c>
      <c r="C3690" s="14" t="n">
        <f aca="false">IF(Data_Clean!H3690="",0,Data_Clean!H3690)*Assumptions!$B$6</f>
        <v>128.82192</v>
      </c>
      <c r="D3690" s="14" t="n">
        <f aca="false">Data_Clean!I3690*Assumptions!$B$7</f>
        <v>0</v>
      </c>
      <c r="E3690" s="14" t="n">
        <f aca="false">Data_Clean!J3690*Assumptions!$B$8</f>
        <v>0</v>
      </c>
      <c r="F3690" s="14" t="n">
        <f aca="false">Data_Clean!K3690*Assumptions!$B$9</f>
        <v>0</v>
      </c>
      <c r="G3690" s="14" t="n">
        <f aca="false">Data_Clean!L3690*Assumptions!$B$10</f>
        <v>0</v>
      </c>
      <c r="H3690" s="14" t="n">
        <f aca="false">IF(OR(Data_Clean!M3690="",Data_Clean!N3690=""),0,Data_Clean!M3690*Data_Clean!N3690/100)*Assumptions!$B$13*Assumptions!$B$11</f>
        <v>0</v>
      </c>
      <c r="I3690" s="14" t="n">
        <f aca="false">Data_Clean!O3690*4*Assumptions!$B$12</f>
        <v>0</v>
      </c>
      <c r="J3690" s="14" t="n">
        <f aca="false">SUM(B3690:I3690)</f>
        <v>154.85992</v>
      </c>
      <c r="K3690" s="16" t="n">
        <f aca="false">IF(Data_Clean!P3690="","",Assumptions!$B$15*0.5^(Data_Clean!P3690/Assumptions!$B$20))</f>
        <v>26.7269615442102</v>
      </c>
      <c r="L3690" s="16" t="n">
        <f aca="false">Assumptions!$B$16*MIN(1,LN(1+Data_Clean!Q3690)/LN(1+Assumptions!$B$21))</f>
        <v>9.16313819982653</v>
      </c>
      <c r="M3690" s="16" t="n">
        <f aca="false">Assumptions!$B$17*(0.6*MIN(1,Data_Clean!R3690/Assumptions!$B$22)+0.4*IF(Data_Clean!S3690="",0,Data_Clean!S3690))</f>
        <v>6.558</v>
      </c>
      <c r="N3690" s="16" t="n">
        <f aca="false">Assumptions!$B$18*MIN(1,(Data_Clean!F3690-1)/Assumptions!$B$23)</f>
        <v>5</v>
      </c>
      <c r="O3690" s="16" t="n">
        <f aca="false">Assumptions!$B$19*(0.4*IF(Data_Clean!E3690="",0,MIN(1,Data_Clean!E3690/12/Assumptions!$B$24))+0.35*IF(Data_Clean!D3690="Y",1,0)+0.25*(1-MIN(Data_Clean!T3690,3)/3))/IF(Data_Clean!E3690="",0.6,1)</f>
        <v>4.95</v>
      </c>
      <c r="P3690" s="16" t="n">
        <f aca="false">SUM(K3690:O3690)/(Assumptions!$D$5-IF(K3690="",Assumptions!$B$15,0))*100</f>
        <v>52.3980997440367</v>
      </c>
      <c r="Q3690" s="7" t="str">
        <f aca="false">IF(J3690&gt;=Assumptions!$B$26,"High",IF(J3690&gt;=Assumptions!$B$27,"Mid","Low"))</f>
        <v>Low</v>
      </c>
      <c r="R3690" s="7" t="str">
        <f aca="false">IF(P3690&gt;=Assumptions!$B$28,"High",IF(P3690&gt;=Assumptions!$B$29,"Mid","Low"))</f>
        <v>Mid</v>
      </c>
      <c r="S3690" s="7" t="str">
        <f aca="false">INDEX(Assumptions!$B$33:$B$41,MATCH(Q3690&amp;"|"&amp;R3690,Assumptions!$A$33:$A$41,0))</f>
        <v>Light Touch</v>
      </c>
      <c r="T3690" s="7" t="n">
        <f aca="false">IF(ISNUMBER(Data_Clean!V3690),J3690*Data_Clean!V3690,0)</f>
        <v>16.058973704</v>
      </c>
    </row>
    <row r="3691" customFormat="false" ht="15" hidden="false" customHeight="false" outlineLevel="0" collapsed="false">
      <c r="A3691" s="15" t="str">
        <f aca="false">Data_Clean!A3691</f>
        <v>CX103687</v>
      </c>
      <c r="B3691" s="14" t="n">
        <f aca="false">Data_Clean!G3691*Assumptions!$B$5</f>
        <v>47.67925</v>
      </c>
      <c r="C3691" s="14" t="n">
        <f aca="false">IF(Data_Clean!H3691="",0,Data_Clean!H3691)*Assumptions!$B$6</f>
        <v>70.4502</v>
      </c>
      <c r="D3691" s="14" t="n">
        <f aca="false">Data_Clean!I3691*Assumptions!$B$7</f>
        <v>237.6</v>
      </c>
      <c r="E3691" s="14" t="n">
        <f aca="false">Data_Clean!J3691*Assumptions!$B$8</f>
        <v>0</v>
      </c>
      <c r="F3691" s="14" t="n">
        <f aca="false">Data_Clean!K3691*Assumptions!$B$9</f>
        <v>855.8</v>
      </c>
      <c r="G3691" s="14" t="n">
        <f aca="false">Data_Clean!L3691*Assumptions!$B$10</f>
        <v>0</v>
      </c>
      <c r="H3691" s="14" t="n">
        <f aca="false">IF(OR(Data_Clean!M3691="",Data_Clean!N3691=""),0,Data_Clean!M3691*Data_Clean!N3691/100)*Assumptions!$B$13*Assumptions!$B$11</f>
        <v>0</v>
      </c>
      <c r="I3691" s="14" t="n">
        <f aca="false">Data_Clean!O3691*4*Assumptions!$B$12</f>
        <v>0</v>
      </c>
      <c r="J3691" s="14" t="n">
        <f aca="false">SUM(B3691:I3691)</f>
        <v>1211.52945</v>
      </c>
      <c r="K3691" s="16" t="n">
        <f aca="false">IF(Data_Clean!P3691="","",Assumptions!$B$15*0.5^(Data_Clean!P3691/Assumptions!$B$20))</f>
        <v>27.9909897461042</v>
      </c>
      <c r="L3691" s="16" t="n">
        <f aca="false">Assumptions!$B$16*MIN(1,LN(1+Data_Clean!Q3691)/LN(1+Assumptions!$B$21))</f>
        <v>14.9444347261843</v>
      </c>
      <c r="M3691" s="16" t="n">
        <f aca="false">Assumptions!$B$17*(0.6*MIN(1,Data_Clean!R3691/Assumptions!$B$22)+0.4*IF(Data_Clean!S3691="",0,Data_Clean!S3691))</f>
        <v>7.758</v>
      </c>
      <c r="N3691" s="16" t="n">
        <f aca="false">Assumptions!$B$18*MIN(1,(Data_Clean!F3691-1)/Assumptions!$B$23)</f>
        <v>15</v>
      </c>
      <c r="O3691" s="16" t="n">
        <f aca="false">Assumptions!$B$19*(0.4*IF(Data_Clean!E3691="",0,MIN(1,Data_Clean!E3691/12/Assumptions!$B$24))+0.35*IF(Data_Clean!D3691="Y",1,0)+0.25*(1-MIN(Data_Clean!T3691,3)/3))/IF(Data_Clean!E3691="",0.6,1)</f>
        <v>15</v>
      </c>
      <c r="P3691" s="16" t="n">
        <f aca="false">SUM(K3691:O3691)/(Assumptions!$D$5-IF(K3691="",Assumptions!$B$15,0))*100</f>
        <v>80.6934244722885</v>
      </c>
      <c r="Q3691" s="7" t="str">
        <f aca="false">IF(J3691&gt;=Assumptions!$B$26,"High",IF(J3691&gt;=Assumptions!$B$27,"Mid","Low"))</f>
        <v>Mid</v>
      </c>
      <c r="R3691" s="7" t="str">
        <f aca="false">IF(P3691&gt;=Assumptions!$B$28,"High",IF(P3691&gt;=Assumptions!$B$29,"Mid","Low"))</f>
        <v>High</v>
      </c>
      <c r="S3691" s="7" t="str">
        <f aca="false">INDEX(Assumptions!$B$33:$B$41,MATCH(Q3691&amp;"|"&amp;R3691,Assumptions!$A$33:$A$41,0))</f>
        <v>Engaged Builders</v>
      </c>
      <c r="T3691" s="7" t="n">
        <f aca="false">IF(ISNUMBER(Data_Clean!V3691),J3691*Data_Clean!V3691,0)</f>
        <v>24.230589</v>
      </c>
    </row>
    <row r="3692" customFormat="false" ht="15" hidden="false" customHeight="false" outlineLevel="0" collapsed="false">
      <c r="A3692" s="15" t="str">
        <f aca="false">Data_Clean!A3692</f>
        <v>CX103688</v>
      </c>
      <c r="B3692" s="14" t="n">
        <f aca="false">Data_Clean!G3692*Assumptions!$B$5</f>
        <v>405.271</v>
      </c>
      <c r="C3692" s="14" t="n">
        <f aca="false">IF(Data_Clean!H3692="",0,Data_Clean!H3692)*Assumptions!$B$6</f>
        <v>172.92276</v>
      </c>
      <c r="D3692" s="14" t="n">
        <f aca="false">Data_Clean!I3692*Assumptions!$B$7</f>
        <v>0</v>
      </c>
      <c r="E3692" s="14" t="n">
        <f aca="false">Data_Clean!J3692*Assumptions!$B$8</f>
        <v>0</v>
      </c>
      <c r="F3692" s="14" t="n">
        <f aca="false">Data_Clean!K3692*Assumptions!$B$9</f>
        <v>1655.5</v>
      </c>
      <c r="G3692" s="14" t="n">
        <f aca="false">Data_Clean!L3692*Assumptions!$B$10</f>
        <v>0</v>
      </c>
      <c r="H3692" s="14" t="n">
        <f aca="false">IF(OR(Data_Clean!M3692="",Data_Clean!N3692=""),0,Data_Clean!M3692*Data_Clean!N3692/100)*Assumptions!$B$13*Assumptions!$B$11</f>
        <v>242.4</v>
      </c>
      <c r="I3692" s="14" t="n">
        <f aca="false">Data_Clean!O3692*4*Assumptions!$B$12</f>
        <v>45.02688</v>
      </c>
      <c r="J3692" s="14" t="n">
        <f aca="false">SUM(B3692:I3692)</f>
        <v>2521.12064</v>
      </c>
      <c r="K3692" s="16" t="n">
        <f aca="false">IF(Data_Clean!P3692="","",Assumptions!$B$15*0.5^(Data_Clean!P3692/Assumptions!$B$20))</f>
        <v>21.2132034355964</v>
      </c>
      <c r="L3692" s="16" t="n">
        <f aca="false">Assumptions!$B$16*MIN(1,LN(1+Data_Clean!Q3692)/LN(1+Assumptions!$B$21))</f>
        <v>15.7812965263578</v>
      </c>
      <c r="M3692" s="16" t="n">
        <f aca="false">Assumptions!$B$17*(0.6*MIN(1,Data_Clean!R3692/Assumptions!$B$22)+0.4*IF(Data_Clean!S3692="",0,Data_Clean!S3692))</f>
        <v>13.65</v>
      </c>
      <c r="N3692" s="16" t="n">
        <f aca="false">Assumptions!$B$18*MIN(1,(Data_Clean!F3692-1)/Assumptions!$B$23)</f>
        <v>20</v>
      </c>
      <c r="O3692" s="16" t="n">
        <f aca="false">Assumptions!$B$19*(0.4*IF(Data_Clean!E3692="",0,MIN(1,Data_Clean!E3692/12/Assumptions!$B$24))+0.35*IF(Data_Clean!D3692="Y",1,0)+0.25*(1-MIN(Data_Clean!T3692,3)/3))/IF(Data_Clean!E3692="",0.6,1)</f>
        <v>11.95</v>
      </c>
      <c r="P3692" s="16" t="n">
        <f aca="false">SUM(K3692:O3692)/(Assumptions!$D$5-IF(K3692="",Assumptions!$B$15,0))*100</f>
        <v>82.5944999619542</v>
      </c>
      <c r="Q3692" s="7" t="str">
        <f aca="false">IF(J3692&gt;=Assumptions!$B$26,"High",IF(J3692&gt;=Assumptions!$B$27,"Mid","Low"))</f>
        <v>High</v>
      </c>
      <c r="R3692" s="7" t="str">
        <f aca="false">IF(P3692&gt;=Assumptions!$B$28,"High",IF(P3692&gt;=Assumptions!$B$29,"Mid","Low"))</f>
        <v>High</v>
      </c>
      <c r="S3692" s="7" t="str">
        <f aca="false">INDEX(Assumptions!$B$33:$B$41,MATCH(Q3692&amp;"|"&amp;R3692,Assumptions!$A$33:$A$41,0))</f>
        <v>Premier Advocates</v>
      </c>
      <c r="T3692" s="7" t="n">
        <f aca="false">IF(ISNUMBER(Data_Clean!V3692),J3692*Data_Clean!V3692,0)</f>
        <v>92.777239552</v>
      </c>
    </row>
    <row r="3693" customFormat="false" ht="15" hidden="false" customHeight="false" outlineLevel="0" collapsed="false">
      <c r="A3693" s="15" t="str">
        <f aca="false">Data_Clean!A3693</f>
        <v>CX103689</v>
      </c>
      <c r="B3693" s="14" t="n">
        <f aca="false">Data_Clean!G3693*Assumptions!$B$5</f>
        <v>39.28625</v>
      </c>
      <c r="C3693" s="14" t="n">
        <f aca="false">IF(Data_Clean!H3693="",0,Data_Clean!H3693)*Assumptions!$B$6</f>
        <v>0</v>
      </c>
      <c r="D3693" s="14" t="n">
        <f aca="false">Data_Clean!I3693*Assumptions!$B$7</f>
        <v>0</v>
      </c>
      <c r="E3693" s="14" t="n">
        <f aca="false">Data_Clean!J3693*Assumptions!$B$8</f>
        <v>0</v>
      </c>
      <c r="F3693" s="14" t="n">
        <f aca="false">Data_Clean!K3693*Assumptions!$B$9</f>
        <v>0</v>
      </c>
      <c r="G3693" s="14" t="n">
        <f aca="false">Data_Clean!L3693*Assumptions!$B$10</f>
        <v>0</v>
      </c>
      <c r="H3693" s="14" t="n">
        <f aca="false">IF(OR(Data_Clean!M3693="",Data_Clean!N3693=""),0,Data_Clean!M3693*Data_Clean!N3693/100)*Assumptions!$B$13*Assumptions!$B$11</f>
        <v>189.108</v>
      </c>
      <c r="I3693" s="14" t="n">
        <f aca="false">Data_Clean!O3693*4*Assumptions!$B$12</f>
        <v>8.15424</v>
      </c>
      <c r="J3693" s="14" t="n">
        <f aca="false">SUM(B3693:I3693)</f>
        <v>236.54849</v>
      </c>
      <c r="K3693" s="16" t="n">
        <f aca="false">IF(Data_Clean!P3693="","",Assumptions!$B$15*0.5^(Data_Clean!P3693/Assumptions!$B$20))</f>
        <v>15.3506083799516</v>
      </c>
      <c r="L3693" s="16" t="n">
        <f aca="false">Assumptions!$B$16*MIN(1,LN(1+Data_Clean!Q3693)/LN(1+Assumptions!$B$21))</f>
        <v>13.2535138894499</v>
      </c>
      <c r="M3693" s="16" t="n">
        <f aca="false">Assumptions!$B$17*(0.6*MIN(1,Data_Clean!R3693/Assumptions!$B$22)+0.4*IF(Data_Clean!S3693="",0,Data_Clean!S3693))</f>
        <v>4.302</v>
      </c>
      <c r="N3693" s="16" t="n">
        <f aca="false">Assumptions!$B$18*MIN(1,(Data_Clean!F3693-1)/Assumptions!$B$23)</f>
        <v>5</v>
      </c>
      <c r="O3693" s="16" t="n">
        <f aca="false">Assumptions!$B$19*(0.4*IF(Data_Clean!E3693="",0,MIN(1,Data_Clean!E3693/12/Assumptions!$B$24))+0.35*IF(Data_Clean!D3693="Y",1,0)+0.25*(1-MIN(Data_Clean!T3693,3)/3))/IF(Data_Clean!E3693="",0.6,1)</f>
        <v>15</v>
      </c>
      <c r="P3693" s="16" t="n">
        <f aca="false">SUM(K3693:O3693)/(Assumptions!$D$5-IF(K3693="",Assumptions!$B$15,0))*100</f>
        <v>52.9061222694015</v>
      </c>
      <c r="Q3693" s="7" t="str">
        <f aca="false">IF(J3693&gt;=Assumptions!$B$26,"High",IF(J3693&gt;=Assumptions!$B$27,"Mid","Low"))</f>
        <v>Low</v>
      </c>
      <c r="R3693" s="7" t="str">
        <f aca="false">IF(P3693&gt;=Assumptions!$B$28,"High",IF(P3693&gt;=Assumptions!$B$29,"Mid","Low"))</f>
        <v>Mid</v>
      </c>
      <c r="S3693" s="7" t="str">
        <f aca="false">INDEX(Assumptions!$B$33:$B$41,MATCH(Q3693&amp;"|"&amp;R3693,Assumptions!$A$33:$A$41,0))</f>
        <v>Light Touch</v>
      </c>
      <c r="T3693" s="7" t="n">
        <f aca="false">IF(ISNUMBER(Data_Clean!V3693),J3693*Data_Clean!V3693,0)</f>
        <v>5.629854062</v>
      </c>
    </row>
    <row r="3694" customFormat="false" ht="15" hidden="false" customHeight="false" outlineLevel="0" collapsed="false">
      <c r="A3694" s="15" t="str">
        <f aca="false">Data_Clean!A3694</f>
        <v>CX103690</v>
      </c>
      <c r="B3694" s="14" t="n">
        <f aca="false">Data_Clean!G3694*Assumptions!$B$5</f>
        <v>134.56775</v>
      </c>
      <c r="C3694" s="14" t="n">
        <f aca="false">IF(Data_Clean!H3694="",0,Data_Clean!H3694)*Assumptions!$B$6</f>
        <v>0</v>
      </c>
      <c r="D3694" s="14" t="n">
        <f aca="false">Data_Clean!I3694*Assumptions!$B$7</f>
        <v>0</v>
      </c>
      <c r="E3694" s="14" t="n">
        <f aca="false">Data_Clean!J3694*Assumptions!$B$8</f>
        <v>0</v>
      </c>
      <c r="F3694" s="14" t="n">
        <f aca="false">Data_Clean!K3694*Assumptions!$B$9</f>
        <v>0</v>
      </c>
      <c r="G3694" s="14" t="n">
        <f aca="false">Data_Clean!L3694*Assumptions!$B$10</f>
        <v>1020.15</v>
      </c>
      <c r="H3694" s="14" t="n">
        <f aca="false">IF(OR(Data_Clean!M3694="",Data_Clean!N3694=""),0,Data_Clean!M3694*Data_Clean!N3694/100)*Assumptions!$B$13*Assumptions!$B$11</f>
        <v>432.18</v>
      </c>
      <c r="I3694" s="14" t="n">
        <f aca="false">Data_Clean!O3694*4*Assumptions!$B$12</f>
        <v>35.09952</v>
      </c>
      <c r="J3694" s="14" t="n">
        <f aca="false">SUM(B3694:I3694)</f>
        <v>1621.99727</v>
      </c>
      <c r="K3694" s="16" t="n">
        <f aca="false">IF(Data_Clean!P3694="","",Assumptions!$B$15*0.5^(Data_Clean!P3694/Assumptions!$B$20))</f>
        <v>30</v>
      </c>
      <c r="L3694" s="16" t="n">
        <f aca="false">Assumptions!$B$16*MIN(1,LN(1+Data_Clean!Q3694)/LN(1+Assumptions!$B$21))</f>
        <v>12.4931739410702</v>
      </c>
      <c r="M3694" s="16" t="n">
        <f aca="false">Assumptions!$B$17*(0.6*MIN(1,Data_Clean!R3694/Assumptions!$B$22)+0.4*IF(Data_Clean!S3694="",0,Data_Clean!S3694))</f>
        <v>6.876</v>
      </c>
      <c r="N3694" s="16" t="n">
        <f aca="false">Assumptions!$B$18*MIN(1,(Data_Clean!F3694-1)/Assumptions!$B$23)</f>
        <v>10</v>
      </c>
      <c r="O3694" s="16" t="n">
        <f aca="false">Assumptions!$B$19*(0.4*IF(Data_Clean!E3694="",0,MIN(1,Data_Clean!E3694/12/Assumptions!$B$24))+0.35*IF(Data_Clean!D3694="Y",1,0)+0.25*(1-MIN(Data_Clean!T3694,3)/3))/IF(Data_Clean!E3694="",0.6,1)</f>
        <v>4.95</v>
      </c>
      <c r="P3694" s="16" t="n">
        <f aca="false">SUM(K3694:O3694)/(Assumptions!$D$5-IF(K3694="",Assumptions!$B$15,0))*100</f>
        <v>64.3191739410702</v>
      </c>
      <c r="Q3694" s="7" t="str">
        <f aca="false">IF(J3694&gt;=Assumptions!$B$26,"High",IF(J3694&gt;=Assumptions!$B$27,"Mid","Low"))</f>
        <v>High</v>
      </c>
      <c r="R3694" s="7" t="str">
        <f aca="false">IF(P3694&gt;=Assumptions!$B$28,"High",IF(P3694&gt;=Assumptions!$B$29,"Mid","Low"))</f>
        <v>Mid</v>
      </c>
      <c r="S3694" s="7" t="str">
        <f aca="false">INDEX(Assumptions!$B$33:$B$41,MATCH(Q3694&amp;"|"&amp;R3694,Assumptions!$A$33:$A$41,0))</f>
        <v>Established Core</v>
      </c>
      <c r="T3694" s="7" t="n">
        <f aca="false">IF(ISNUMBER(Data_Clean!V3694),J3694*Data_Clean!V3694,0)</f>
        <v>275.415136446</v>
      </c>
    </row>
    <row r="3695" customFormat="false" ht="15" hidden="false" customHeight="false" outlineLevel="0" collapsed="false">
      <c r="A3695" s="15" t="str">
        <f aca="false">Data_Clean!A3695</f>
        <v>CX103691</v>
      </c>
      <c r="B3695" s="14" t="n">
        <f aca="false">Data_Clean!G3695*Assumptions!$B$5</f>
        <v>31.81375</v>
      </c>
      <c r="C3695" s="14" t="n">
        <f aca="false">IF(Data_Clean!H3695="",0,Data_Clean!H3695)*Assumptions!$B$6</f>
        <v>0</v>
      </c>
      <c r="D3695" s="14" t="n">
        <f aca="false">Data_Clean!I3695*Assumptions!$B$7</f>
        <v>0</v>
      </c>
      <c r="E3695" s="14" t="n">
        <f aca="false">Data_Clean!J3695*Assumptions!$B$8</f>
        <v>0</v>
      </c>
      <c r="F3695" s="14" t="n">
        <f aca="false">Data_Clean!K3695*Assumptions!$B$9</f>
        <v>0</v>
      </c>
      <c r="G3695" s="14" t="n">
        <f aca="false">Data_Clean!L3695*Assumptions!$B$10</f>
        <v>0</v>
      </c>
      <c r="H3695" s="14" t="n">
        <f aca="false">IF(OR(Data_Clean!M3695="",Data_Clean!N3695=""),0,Data_Clean!M3695*Data_Clean!N3695/100)*Assumptions!$B$13*Assumptions!$B$11</f>
        <v>95.676</v>
      </c>
      <c r="I3695" s="14" t="n">
        <f aca="false">Data_Clean!O3695*4*Assumptions!$B$12</f>
        <v>1.90032</v>
      </c>
      <c r="J3695" s="14" t="n">
        <f aca="false">SUM(B3695:I3695)</f>
        <v>129.39007</v>
      </c>
      <c r="K3695" s="16" t="n">
        <f aca="false">IF(Data_Clean!P3695="","",Assumptions!$B$15*0.5^(Data_Clean!P3695/Assumptions!$B$20))</f>
        <v>9.23358310008687</v>
      </c>
      <c r="L3695" s="16" t="n">
        <f aca="false">Assumptions!$B$16*MIN(1,LN(1+Data_Clean!Q3695)/LN(1+Assumptions!$B$21))</f>
        <v>7.47221736309214</v>
      </c>
      <c r="M3695" s="16" t="n">
        <f aca="false">Assumptions!$B$17*(0.6*MIN(1,Data_Clean!R3695/Assumptions!$B$22)+0.4*IF(Data_Clean!S3695="",0,Data_Clean!S3695))</f>
        <v>6</v>
      </c>
      <c r="N3695" s="16" t="n">
        <f aca="false">Assumptions!$B$18*MIN(1,(Data_Clean!F3695-1)/Assumptions!$B$23)</f>
        <v>5</v>
      </c>
      <c r="O3695" s="16" t="n">
        <f aca="false">Assumptions!$B$19*(0.4*IF(Data_Clean!E3695="",0,MIN(1,Data_Clean!E3695/12/Assumptions!$B$24))+0.35*IF(Data_Clean!D3695="Y",1,0)+0.25*(1-MIN(Data_Clean!T3695,3)/3))/IF(Data_Clean!E3695="",0.6,1)</f>
        <v>4.8</v>
      </c>
      <c r="P3695" s="16" t="n">
        <f aca="false">SUM(K3695:O3695)/(Assumptions!$D$5-IF(K3695="",Assumptions!$B$15,0))*100</f>
        <v>32.505800463179</v>
      </c>
      <c r="Q3695" s="7" t="str">
        <f aca="false">IF(J3695&gt;=Assumptions!$B$26,"High",IF(J3695&gt;=Assumptions!$B$27,"Mid","Low"))</f>
        <v>Low</v>
      </c>
      <c r="R3695" s="7" t="str">
        <f aca="false">IF(P3695&gt;=Assumptions!$B$28,"High",IF(P3695&gt;=Assumptions!$B$29,"Mid","Low"))</f>
        <v>Low</v>
      </c>
      <c r="S3695" s="7" t="str">
        <f aca="false">INDEX(Assumptions!$B$33:$B$41,MATCH(Q3695&amp;"|"&amp;R3695,Assumptions!$A$33:$A$41,0))</f>
        <v>Dormant &amp; Low Value</v>
      </c>
      <c r="T3695" s="7" t="n">
        <f aca="false">IF(ISNUMBER(Data_Clean!V3695),J3695*Data_Clean!V3695,0)</f>
        <v>30.316093401</v>
      </c>
    </row>
    <row r="3696" customFormat="false" ht="15" hidden="false" customHeight="false" outlineLevel="0" collapsed="false">
      <c r="A3696" s="15" t="str">
        <f aca="false">Data_Clean!A3696</f>
        <v>CX103692</v>
      </c>
      <c r="B3696" s="14" t="n">
        <f aca="false">Data_Clean!G3696*Assumptions!$B$5</f>
        <v>110.06025</v>
      </c>
      <c r="C3696" s="14" t="n">
        <f aca="false">IF(Data_Clean!H3696="",0,Data_Clean!H3696)*Assumptions!$B$6</f>
        <v>273.23844</v>
      </c>
      <c r="D3696" s="14" t="n">
        <f aca="false">Data_Clean!I3696*Assumptions!$B$7</f>
        <v>0</v>
      </c>
      <c r="E3696" s="14" t="n">
        <f aca="false">Data_Clean!J3696*Assumptions!$B$8</f>
        <v>0</v>
      </c>
      <c r="F3696" s="14" t="n">
        <f aca="false">Data_Clean!K3696*Assumptions!$B$9</f>
        <v>0</v>
      </c>
      <c r="G3696" s="14" t="n">
        <f aca="false">Data_Clean!L3696*Assumptions!$B$10</f>
        <v>0</v>
      </c>
      <c r="H3696" s="14" t="n">
        <f aca="false">IF(OR(Data_Clean!M3696="",Data_Clean!N3696=""),0,Data_Clean!M3696*Data_Clean!N3696/100)*Assumptions!$B$13*Assumptions!$B$11</f>
        <v>0</v>
      </c>
      <c r="I3696" s="14" t="n">
        <f aca="false">Data_Clean!O3696*4*Assumptions!$B$12</f>
        <v>0</v>
      </c>
      <c r="J3696" s="14" t="n">
        <f aca="false">SUM(B3696:I3696)</f>
        <v>383.29869</v>
      </c>
      <c r="K3696" s="16" t="n">
        <f aca="false">IF(Data_Clean!P3696="","",Assumptions!$B$15*0.5^(Data_Clean!P3696/Assumptions!$B$20))</f>
        <v>12.4685684421418</v>
      </c>
      <c r="L3696" s="16" t="n">
        <f aca="false">Assumptions!$B$16*MIN(1,LN(1+Data_Clean!Q3696)/LN(1+Assumptions!$B$21))</f>
        <v>11.0057238927514</v>
      </c>
      <c r="M3696" s="16" t="n">
        <f aca="false">Assumptions!$B$17*(0.6*MIN(1,Data_Clean!R3696/Assumptions!$B$22)+0.4*IF(Data_Clean!S3696="",0,Data_Clean!S3696))</f>
        <v>5.904</v>
      </c>
      <c r="N3696" s="16" t="n">
        <f aca="false">Assumptions!$B$18*MIN(1,(Data_Clean!F3696-1)/Assumptions!$B$23)</f>
        <v>5</v>
      </c>
      <c r="O3696" s="16" t="n">
        <f aca="false">Assumptions!$B$19*(0.4*IF(Data_Clean!E3696="",0,MIN(1,Data_Clean!E3696/12/Assumptions!$B$24))+0.35*IF(Data_Clean!D3696="Y",1,0)+0.25*(1-MIN(Data_Clean!T3696,3)/3))/IF(Data_Clean!E3696="",0.6,1)</f>
        <v>11.3</v>
      </c>
      <c r="P3696" s="16" t="n">
        <f aca="false">SUM(K3696:O3696)/(Assumptions!$D$5-IF(K3696="",Assumptions!$B$15,0))*100</f>
        <v>45.6782923348932</v>
      </c>
      <c r="Q3696" s="7" t="str">
        <f aca="false">IF(J3696&gt;=Assumptions!$B$26,"High",IF(J3696&gt;=Assumptions!$B$27,"Mid","Low"))</f>
        <v>Low</v>
      </c>
      <c r="R3696" s="7" t="str">
        <f aca="false">IF(P3696&gt;=Assumptions!$B$28,"High",IF(P3696&gt;=Assumptions!$B$29,"Mid","Low"))</f>
        <v>Low</v>
      </c>
      <c r="S3696" s="7" t="str">
        <f aca="false">INDEX(Assumptions!$B$33:$B$41,MATCH(Q3696&amp;"|"&amp;R3696,Assumptions!$A$33:$A$41,0))</f>
        <v>Dormant &amp; Low Value</v>
      </c>
      <c r="T3696" s="7" t="n">
        <f aca="false">IF(ISNUMBER(Data_Clean!V3696),J3696*Data_Clean!V3696,0)</f>
        <v>23.726188911</v>
      </c>
    </row>
    <row r="3697" customFormat="false" ht="15" hidden="false" customHeight="false" outlineLevel="0" collapsed="false">
      <c r="A3697" s="15" t="str">
        <f aca="false">Data_Clean!A3697</f>
        <v>CX103693</v>
      </c>
      <c r="B3697" s="14" t="n">
        <f aca="false">Data_Clean!G3697*Assumptions!$B$5</f>
        <v>93.32675</v>
      </c>
      <c r="C3697" s="14" t="n">
        <f aca="false">IF(Data_Clean!H3697="",0,Data_Clean!H3697)*Assumptions!$B$6</f>
        <v>239.21832</v>
      </c>
      <c r="D3697" s="14" t="n">
        <f aca="false">Data_Clean!I3697*Assumptions!$B$7</f>
        <v>0</v>
      </c>
      <c r="E3697" s="14" t="n">
        <f aca="false">Data_Clean!J3697*Assumptions!$B$8</f>
        <v>669.95325</v>
      </c>
      <c r="F3697" s="14" t="n">
        <f aca="false">Data_Clean!K3697*Assumptions!$B$9</f>
        <v>0</v>
      </c>
      <c r="G3697" s="14" t="n">
        <f aca="false">Data_Clean!L3697*Assumptions!$B$10</f>
        <v>0</v>
      </c>
      <c r="H3697" s="14" t="n">
        <f aca="false">IF(OR(Data_Clean!M3697="",Data_Clean!N3697=""),0,Data_Clean!M3697*Data_Clean!N3697/100)*Assumptions!$B$13*Assumptions!$B$11</f>
        <v>0</v>
      </c>
      <c r="I3697" s="14" t="n">
        <f aca="false">Data_Clean!O3697*4*Assumptions!$B$12</f>
        <v>0</v>
      </c>
      <c r="J3697" s="14" t="n">
        <f aca="false">SUM(B3697:I3697)</f>
        <v>1002.49832</v>
      </c>
      <c r="K3697" s="16" t="n">
        <f aca="false">IF(Data_Clean!P3697="","",Assumptions!$B$15*0.5^(Data_Clean!P3697/Assumptions!$B$20))</f>
        <v>20.7286931995166</v>
      </c>
      <c r="L3697" s="16" t="n">
        <f aca="false">Assumptions!$B$16*MIN(1,LN(1+Data_Clean!Q3697)/LN(1+Assumptions!$B$21))</f>
        <v>10.6966696442427</v>
      </c>
      <c r="M3697" s="16" t="n">
        <f aca="false">Assumptions!$B$17*(0.6*MIN(1,Data_Clean!R3697/Assumptions!$B$22)+0.4*IF(Data_Clean!S3697="",0,Data_Clean!S3697))</f>
        <v>2.16</v>
      </c>
      <c r="N3697" s="16" t="n">
        <f aca="false">Assumptions!$B$18*MIN(1,(Data_Clean!F3697-1)/Assumptions!$B$23)</f>
        <v>10</v>
      </c>
      <c r="O3697" s="16" t="n">
        <f aca="false">Assumptions!$B$19*(0.4*IF(Data_Clean!E3697="",0,MIN(1,Data_Clean!E3697/12/Assumptions!$B$24))+0.35*IF(Data_Clean!D3697="Y",1,0)+0.25*(1-MIN(Data_Clean!T3697,3)/3))/IF(Data_Clean!E3697="",0.6,1)</f>
        <v>6.55</v>
      </c>
      <c r="P3697" s="16" t="n">
        <f aca="false">SUM(K3697:O3697)/(Assumptions!$D$5-IF(K3697="",Assumptions!$B$15,0))*100</f>
        <v>50.1353628437593</v>
      </c>
      <c r="Q3697" s="7" t="str">
        <f aca="false">IF(J3697&gt;=Assumptions!$B$26,"High",IF(J3697&gt;=Assumptions!$B$27,"Mid","Low"))</f>
        <v>Mid</v>
      </c>
      <c r="R3697" s="7" t="str">
        <f aca="false">IF(P3697&gt;=Assumptions!$B$28,"High",IF(P3697&gt;=Assumptions!$B$29,"Mid","Low"))</f>
        <v>Mid</v>
      </c>
      <c r="S3697" s="7" t="str">
        <f aca="false">INDEX(Assumptions!$B$33:$B$41,MATCH(Q3697&amp;"|"&amp;R3697,Assumptions!$A$33:$A$41,0))</f>
        <v>Established Core</v>
      </c>
      <c r="T3697" s="7" t="n">
        <f aca="false">IF(ISNUMBER(Data_Clean!V3697),J3697*Data_Clean!V3697,0)</f>
        <v>145.963755392</v>
      </c>
    </row>
    <row r="3698" customFormat="false" ht="15" hidden="false" customHeight="false" outlineLevel="0" collapsed="false">
      <c r="A3698" s="15" t="str">
        <f aca="false">Data_Clean!A3698</f>
        <v>CX103694</v>
      </c>
      <c r="B3698" s="14" t="n">
        <f aca="false">Data_Clean!G3698*Assumptions!$B$5</f>
        <v>76.81225</v>
      </c>
      <c r="C3698" s="14" t="n">
        <f aca="false">IF(Data_Clean!H3698="",0,Data_Clean!H3698)*Assumptions!$B$6</f>
        <v>0</v>
      </c>
      <c r="D3698" s="14" t="n">
        <f aca="false">Data_Clean!I3698*Assumptions!$B$7</f>
        <v>0</v>
      </c>
      <c r="E3698" s="14" t="n">
        <f aca="false">Data_Clean!J3698*Assumptions!$B$8</f>
        <v>0</v>
      </c>
      <c r="F3698" s="14" t="n">
        <f aca="false">Data_Clean!K3698*Assumptions!$B$9</f>
        <v>0</v>
      </c>
      <c r="G3698" s="14" t="n">
        <f aca="false">Data_Clean!L3698*Assumptions!$B$10</f>
        <v>0</v>
      </c>
      <c r="H3698" s="14" t="n">
        <f aca="false">IF(OR(Data_Clean!M3698="",Data_Clean!N3698=""),0,Data_Clean!M3698*Data_Clean!N3698/100)*Assumptions!$B$13*Assumptions!$B$11</f>
        <v>216</v>
      </c>
      <c r="I3698" s="14" t="n">
        <f aca="false">Data_Clean!O3698*4*Assumptions!$B$12</f>
        <v>7.07328</v>
      </c>
      <c r="J3698" s="14" t="n">
        <f aca="false">SUM(B3698:I3698)</f>
        <v>299.88553</v>
      </c>
      <c r="K3698" s="16" t="n">
        <f aca="false">IF(Data_Clean!P3698="","",Assumptions!$B$15*0.5^(Data_Clean!P3698/Assumptions!$B$20))</f>
        <v>30</v>
      </c>
      <c r="L3698" s="16" t="n">
        <f aca="false">Assumptions!$B$16*MIN(1,LN(1+Data_Clean!Q3698)/LN(1+Assumptions!$B$21))</f>
        <v>12.0537864630054</v>
      </c>
      <c r="M3698" s="16" t="n">
        <f aca="false">Assumptions!$B$17*(0.6*MIN(1,Data_Clean!R3698/Assumptions!$B$22)+0.4*IF(Data_Clean!S3698="",0,Data_Clean!S3698))</f>
        <v>9.528</v>
      </c>
      <c r="N3698" s="16" t="n">
        <f aca="false">Assumptions!$B$18*MIN(1,(Data_Clean!F3698-1)/Assumptions!$B$23)</f>
        <v>5</v>
      </c>
      <c r="O3698" s="16" t="n">
        <f aca="false">Assumptions!$B$19*(0.4*IF(Data_Clean!E3698="",0,MIN(1,Data_Clean!E3698/12/Assumptions!$B$24))+0.35*IF(Data_Clean!D3698="Y",1,0)+0.25*(1-MIN(Data_Clean!T3698,3)/3))/IF(Data_Clean!E3698="",0.6,1)</f>
        <v>5.55</v>
      </c>
      <c r="P3698" s="16" t="n">
        <f aca="false">SUM(K3698:O3698)/(Assumptions!$D$5-IF(K3698="",Assumptions!$B$15,0))*100</f>
        <v>62.1317864630054</v>
      </c>
      <c r="Q3698" s="7" t="str">
        <f aca="false">IF(J3698&gt;=Assumptions!$B$26,"High",IF(J3698&gt;=Assumptions!$B$27,"Mid","Low"))</f>
        <v>Low</v>
      </c>
      <c r="R3698" s="7" t="str">
        <f aca="false">IF(P3698&gt;=Assumptions!$B$28,"High",IF(P3698&gt;=Assumptions!$B$29,"Mid","Low"))</f>
        <v>Mid</v>
      </c>
      <c r="S3698" s="7" t="str">
        <f aca="false">INDEX(Assumptions!$B$33:$B$41,MATCH(Q3698&amp;"|"&amp;R3698,Assumptions!$A$33:$A$41,0))</f>
        <v>Light Touch</v>
      </c>
      <c r="T3698" s="7" t="n">
        <f aca="false">IF(ISNUMBER(Data_Clean!V3698),J3698*Data_Clean!V3698,0)</f>
        <v>34.726744374</v>
      </c>
    </row>
    <row r="3699" customFormat="false" ht="15" hidden="false" customHeight="false" outlineLevel="0" collapsed="false">
      <c r="A3699" s="15" t="str">
        <f aca="false">Data_Clean!A3699</f>
        <v>CX103695</v>
      </c>
      <c r="B3699" s="14" t="n">
        <f aca="false">Data_Clean!G3699*Assumptions!$B$5</f>
        <v>129.68175</v>
      </c>
      <c r="C3699" s="14" t="n">
        <f aca="false">IF(Data_Clean!H3699="",0,Data_Clean!H3699)*Assumptions!$B$6</f>
        <v>1149.55656</v>
      </c>
      <c r="D3699" s="14" t="n">
        <f aca="false">Data_Clean!I3699*Assumptions!$B$7</f>
        <v>0</v>
      </c>
      <c r="E3699" s="14" t="n">
        <f aca="false">Data_Clean!J3699*Assumptions!$B$8</f>
        <v>0</v>
      </c>
      <c r="F3699" s="14" t="n">
        <f aca="false">Data_Clean!K3699*Assumptions!$B$9</f>
        <v>0</v>
      </c>
      <c r="G3699" s="14" t="n">
        <f aca="false">Data_Clean!L3699*Assumptions!$B$10</f>
        <v>182.25</v>
      </c>
      <c r="H3699" s="14" t="n">
        <f aca="false">IF(OR(Data_Clean!M3699="",Data_Clean!N3699=""),0,Data_Clean!M3699*Data_Clean!N3699/100)*Assumptions!$B$13*Assumptions!$B$11</f>
        <v>607.92</v>
      </c>
      <c r="I3699" s="14" t="n">
        <f aca="false">Data_Clean!O3699*4*Assumptions!$B$12</f>
        <v>12.9</v>
      </c>
      <c r="J3699" s="14" t="n">
        <f aca="false">SUM(B3699:I3699)</f>
        <v>2082.30831</v>
      </c>
      <c r="K3699" s="16" t="n">
        <f aca="false">IF(Data_Clean!P3699="","",Assumptions!$B$15*0.5^(Data_Clean!P3699/Assumptions!$B$20))</f>
        <v>22.2164632842985</v>
      </c>
      <c r="L3699" s="16" t="n">
        <f aca="false">Assumptions!$B$16*MIN(1,LN(1+Data_Clean!Q3699)/LN(1+Assumptions!$B$21))</f>
        <v>11.0057238927514</v>
      </c>
      <c r="M3699" s="16" t="n">
        <f aca="false">Assumptions!$B$17*(0.6*MIN(1,Data_Clean!R3699/Assumptions!$B$22)+0.4*IF(Data_Clean!S3699="",0,Data_Clean!S3699))</f>
        <v>9.318</v>
      </c>
      <c r="N3699" s="16" t="n">
        <f aca="false">Assumptions!$B$18*MIN(1,(Data_Clean!F3699-1)/Assumptions!$B$23)</f>
        <v>15</v>
      </c>
      <c r="O3699" s="16" t="n">
        <f aca="false">Assumptions!$B$19*(0.4*IF(Data_Clean!E3699="",0,MIN(1,Data_Clean!E3699/12/Assumptions!$B$24))+0.35*IF(Data_Clean!D3699="Y",1,0)+0.25*(1-MIN(Data_Clean!T3699,3)/3))/IF(Data_Clean!E3699="",0.6,1)</f>
        <v>9.75</v>
      </c>
      <c r="P3699" s="16" t="n">
        <f aca="false">SUM(K3699:O3699)/(Assumptions!$D$5-IF(K3699="",Assumptions!$B$15,0))*100</f>
        <v>67.2901871770498</v>
      </c>
      <c r="Q3699" s="7" t="str">
        <f aca="false">IF(J3699&gt;=Assumptions!$B$26,"High",IF(J3699&gt;=Assumptions!$B$27,"Mid","Low"))</f>
        <v>High</v>
      </c>
      <c r="R3699" s="7" t="str">
        <f aca="false">IF(P3699&gt;=Assumptions!$B$28,"High",IF(P3699&gt;=Assumptions!$B$29,"Mid","Low"))</f>
        <v>Mid</v>
      </c>
      <c r="S3699" s="7" t="str">
        <f aca="false">INDEX(Assumptions!$B$33:$B$41,MATCH(Q3699&amp;"|"&amp;R3699,Assumptions!$A$33:$A$41,0))</f>
        <v>Established Core</v>
      </c>
      <c r="T3699" s="7" t="n">
        <f aca="false">IF(ISNUMBER(Data_Clean!V3699),J3699*Data_Clean!V3699,0)</f>
        <v>143.262811728</v>
      </c>
    </row>
    <row r="3700" customFormat="false" ht="15" hidden="false" customHeight="false" outlineLevel="0" collapsed="false">
      <c r="A3700" s="15" t="str">
        <f aca="false">Data_Clean!A3700</f>
        <v>CX103696</v>
      </c>
      <c r="B3700" s="14" t="n">
        <f aca="false">Data_Clean!G3700*Assumptions!$B$5</f>
        <v>17.46475</v>
      </c>
      <c r="C3700" s="14" t="n">
        <f aca="false">IF(Data_Clean!H3700="",0,Data_Clean!H3700)*Assumptions!$B$6</f>
        <v>3.41196</v>
      </c>
      <c r="D3700" s="14" t="n">
        <f aca="false">Data_Clean!I3700*Assumptions!$B$7</f>
        <v>0</v>
      </c>
      <c r="E3700" s="14" t="n">
        <f aca="false">Data_Clean!J3700*Assumptions!$B$8</f>
        <v>0</v>
      </c>
      <c r="F3700" s="14" t="n">
        <f aca="false">Data_Clean!K3700*Assumptions!$B$9</f>
        <v>0</v>
      </c>
      <c r="G3700" s="14" t="n">
        <f aca="false">Data_Clean!L3700*Assumptions!$B$10</f>
        <v>0</v>
      </c>
      <c r="H3700" s="14" t="n">
        <f aca="false">IF(OR(Data_Clean!M3700="",Data_Clean!N3700=""),0,Data_Clean!M3700*Data_Clean!N3700/100)*Assumptions!$B$13*Assumptions!$B$11</f>
        <v>0</v>
      </c>
      <c r="I3700" s="14" t="n">
        <f aca="false">Data_Clean!O3700*4*Assumptions!$B$12</f>
        <v>0</v>
      </c>
      <c r="J3700" s="14" t="n">
        <f aca="false">SUM(B3700:I3700)</f>
        <v>20.87671</v>
      </c>
      <c r="K3700" s="16" t="n">
        <f aca="false">IF(Data_Clean!P3700="","",Assumptions!$B$15*0.5^(Data_Clean!P3700/Assumptions!$B$20))</f>
        <v>17.2304753249555</v>
      </c>
      <c r="L3700" s="16" t="n">
        <f aca="false">Assumptions!$B$16*MIN(1,LN(1+Data_Clean!Q3700)/LN(1+Assumptions!$B$21))</f>
        <v>12.0537864630054</v>
      </c>
      <c r="M3700" s="16" t="n">
        <f aca="false">Assumptions!$B$17*(0.6*MIN(1,Data_Clean!R3700/Assumptions!$B$22)+0.4*IF(Data_Clean!S3700="",0,Data_Clean!S3700))</f>
        <v>12.822</v>
      </c>
      <c r="N3700" s="16" t="n">
        <f aca="false">Assumptions!$B$18*MIN(1,(Data_Clean!F3700-1)/Assumptions!$B$23)</f>
        <v>5</v>
      </c>
      <c r="O3700" s="16" t="n">
        <f aca="false">Assumptions!$B$19*(0.4*IF(Data_Clean!E3700="",0,MIN(1,Data_Clean!E3700/12/Assumptions!$B$24))+0.35*IF(Data_Clean!D3700="Y",1,0)+0.25*(1-MIN(Data_Clean!T3700,3)/3))/IF(Data_Clean!E3700="",0.6,1)</f>
        <v>4.35</v>
      </c>
      <c r="P3700" s="16" t="n">
        <f aca="false">SUM(K3700:O3700)/(Assumptions!$D$5-IF(K3700="",Assumptions!$B$15,0))*100</f>
        <v>51.4562617879609</v>
      </c>
      <c r="Q3700" s="7" t="str">
        <f aca="false">IF(J3700&gt;=Assumptions!$B$26,"High",IF(J3700&gt;=Assumptions!$B$27,"Mid","Low"))</f>
        <v>Low</v>
      </c>
      <c r="R3700" s="7" t="str">
        <f aca="false">IF(P3700&gt;=Assumptions!$B$28,"High",IF(P3700&gt;=Assumptions!$B$29,"Mid","Low"))</f>
        <v>Mid</v>
      </c>
      <c r="S3700" s="7" t="str">
        <f aca="false">INDEX(Assumptions!$B$33:$B$41,MATCH(Q3700&amp;"|"&amp;R3700,Assumptions!$A$33:$A$41,0))</f>
        <v>Light Touch</v>
      </c>
      <c r="T3700" s="7" t="n">
        <f aca="false">IF(ISNUMBER(Data_Clean!V3700),J3700*Data_Clean!V3700,0)</f>
        <v>1.726503917</v>
      </c>
    </row>
    <row r="3701" customFormat="false" ht="15" hidden="false" customHeight="false" outlineLevel="0" collapsed="false">
      <c r="A3701" s="15" t="str">
        <f aca="false">Data_Clean!A3701</f>
        <v>CX103697</v>
      </c>
      <c r="B3701" s="14" t="n">
        <f aca="false">Data_Clean!G3701*Assumptions!$B$5</f>
        <v>22.77775</v>
      </c>
      <c r="C3701" s="14" t="n">
        <f aca="false">IF(Data_Clean!H3701="",0,Data_Clean!H3701)*Assumptions!$B$6</f>
        <v>143.14788</v>
      </c>
      <c r="D3701" s="14" t="n">
        <f aca="false">Data_Clean!I3701*Assumptions!$B$7</f>
        <v>509.6</v>
      </c>
      <c r="E3701" s="14" t="n">
        <f aca="false">Data_Clean!J3701*Assumptions!$B$8</f>
        <v>0</v>
      </c>
      <c r="F3701" s="14" t="n">
        <f aca="false">Data_Clean!K3701*Assumptions!$B$9</f>
        <v>0</v>
      </c>
      <c r="G3701" s="14" t="n">
        <f aca="false">Data_Clean!L3701*Assumptions!$B$10</f>
        <v>0</v>
      </c>
      <c r="H3701" s="14" t="n">
        <f aca="false">IF(OR(Data_Clean!M3701="",Data_Clean!N3701=""),0,Data_Clean!M3701*Data_Clean!N3701/100)*Assumptions!$B$13*Assumptions!$B$11</f>
        <v>0</v>
      </c>
      <c r="I3701" s="14" t="n">
        <f aca="false">Data_Clean!O3701*4*Assumptions!$B$12</f>
        <v>0</v>
      </c>
      <c r="J3701" s="14" t="n">
        <f aca="false">SUM(B3701:I3701)</f>
        <v>675.52563</v>
      </c>
      <c r="K3701" s="16" t="n">
        <f aca="false">IF(Data_Clean!P3701="","",Assumptions!$B$15*0.5^(Data_Clean!P3701/Assumptions!$B$20))</f>
        <v>10.6066017177982</v>
      </c>
      <c r="L3701" s="16" t="n">
        <f aca="false">Assumptions!$B$16*MIN(1,LN(1+Data_Clean!Q3701)/LN(1+Assumptions!$B$21))</f>
        <v>10.362865626271</v>
      </c>
      <c r="M3701" s="16" t="n">
        <f aca="false">Assumptions!$B$17*(0.6*MIN(1,Data_Clean!R3701/Assumptions!$B$22)+0.4*IF(Data_Clean!S3701="",0,Data_Clean!S3701))</f>
        <v>3.054</v>
      </c>
      <c r="N3701" s="16" t="n">
        <f aca="false">Assumptions!$B$18*MIN(1,(Data_Clean!F3701-1)/Assumptions!$B$23)</f>
        <v>10</v>
      </c>
      <c r="O3701" s="16" t="n">
        <f aca="false">Assumptions!$B$19*(0.4*IF(Data_Clean!E3701="",0,MIN(1,Data_Clean!E3701/12/Assumptions!$B$24))+0.35*IF(Data_Clean!D3701="Y",1,0)+0.25*(1-MIN(Data_Clean!T3701,3)/3))/IF(Data_Clean!E3701="",0.6,1)</f>
        <v>7.15</v>
      </c>
      <c r="P3701" s="16" t="n">
        <f aca="false">SUM(K3701:O3701)/(Assumptions!$D$5-IF(K3701="",Assumptions!$B$15,0))*100</f>
        <v>41.1734673440692</v>
      </c>
      <c r="Q3701" s="7" t="str">
        <f aca="false">IF(J3701&gt;=Assumptions!$B$26,"High",IF(J3701&gt;=Assumptions!$B$27,"Mid","Low"))</f>
        <v>Mid</v>
      </c>
      <c r="R3701" s="7" t="str">
        <f aca="false">IF(P3701&gt;=Assumptions!$B$28,"High",IF(P3701&gt;=Assumptions!$B$29,"Mid","Low"))</f>
        <v>Low</v>
      </c>
      <c r="S3701" s="7" t="str">
        <f aca="false">INDEX(Assumptions!$B$33:$B$41,MATCH(Q3701&amp;"|"&amp;R3701,Assumptions!$A$33:$A$41,0))</f>
        <v>Light Touch</v>
      </c>
      <c r="T3701" s="7" t="n">
        <f aca="false">IF(ISNUMBER(Data_Clean!V3701),J3701*Data_Clean!V3701,0)</f>
        <v>69.038719386</v>
      </c>
    </row>
    <row r="3702" customFormat="false" ht="15" hidden="false" customHeight="false" outlineLevel="0" collapsed="false">
      <c r="A3702" s="15" t="str">
        <f aca="false">Data_Clean!A3702</f>
        <v>CX103698</v>
      </c>
      <c r="B3702" s="14" t="n">
        <f aca="false">Data_Clean!G3702*Assumptions!$B$5</f>
        <v>158.39975</v>
      </c>
      <c r="C3702" s="14" t="n">
        <f aca="false">IF(Data_Clean!H3702="",0,Data_Clean!H3702)*Assumptions!$B$6</f>
        <v>155.67744</v>
      </c>
      <c r="D3702" s="14" t="n">
        <f aca="false">Data_Clean!I3702*Assumptions!$B$7</f>
        <v>0</v>
      </c>
      <c r="E3702" s="14" t="n">
        <f aca="false">Data_Clean!J3702*Assumptions!$B$8</f>
        <v>0</v>
      </c>
      <c r="F3702" s="14" t="n">
        <f aca="false">Data_Clean!K3702*Assumptions!$B$9</f>
        <v>0</v>
      </c>
      <c r="G3702" s="14" t="n">
        <f aca="false">Data_Clean!L3702*Assumptions!$B$10</f>
        <v>0</v>
      </c>
      <c r="H3702" s="14" t="n">
        <f aca="false">IF(OR(Data_Clean!M3702="",Data_Clean!N3702=""),0,Data_Clean!M3702*Data_Clean!N3702/100)*Assumptions!$B$13*Assumptions!$B$11</f>
        <v>140.58</v>
      </c>
      <c r="I3702" s="14" t="n">
        <f aca="false">Data_Clean!O3702*4*Assumptions!$B$12</f>
        <v>44.6544</v>
      </c>
      <c r="J3702" s="14" t="n">
        <f aca="false">SUM(B3702:I3702)</f>
        <v>499.31159</v>
      </c>
      <c r="K3702" s="16" t="n">
        <f aca="false">IF(Data_Clean!P3702="","",Assumptions!$B$15*0.5^(Data_Clean!P3702/Assumptions!$B$20))</f>
        <v>27.3516746567465</v>
      </c>
      <c r="L3702" s="16" t="n">
        <f aca="false">Assumptions!$B$16*MIN(1,LN(1+Data_Clean!Q3702)/LN(1+Assumptions!$B$21))</f>
        <v>17.0046519135391</v>
      </c>
      <c r="M3702" s="16" t="n">
        <f aca="false">Assumptions!$B$17*(0.6*MIN(1,Data_Clean!R3702/Assumptions!$B$22)+0.4*IF(Data_Clean!S3702="",0,Data_Clean!S3702))</f>
        <v>14.058</v>
      </c>
      <c r="N3702" s="16" t="n">
        <f aca="false">Assumptions!$B$18*MIN(1,(Data_Clean!F3702-1)/Assumptions!$B$23)</f>
        <v>10</v>
      </c>
      <c r="O3702" s="16" t="n">
        <f aca="false">Assumptions!$B$19*(0.4*IF(Data_Clean!E3702="",0,MIN(1,Data_Clean!E3702/12/Assumptions!$B$24))+0.35*IF(Data_Clean!D3702="Y",1,0)+0.25*(1-MIN(Data_Clean!T3702,3)/3))/IF(Data_Clean!E3702="",0.6,1)</f>
        <v>11.05</v>
      </c>
      <c r="P3702" s="16" t="n">
        <f aca="false">SUM(K3702:O3702)/(Assumptions!$D$5-IF(K3702="",Assumptions!$B$15,0))*100</f>
        <v>79.4643265702856</v>
      </c>
      <c r="Q3702" s="7" t="str">
        <f aca="false">IF(J3702&gt;=Assumptions!$B$26,"High",IF(J3702&gt;=Assumptions!$B$27,"Mid","Low"))</f>
        <v>Mid</v>
      </c>
      <c r="R3702" s="7" t="str">
        <f aca="false">IF(P3702&gt;=Assumptions!$B$28,"High",IF(P3702&gt;=Assumptions!$B$29,"Mid","Low"))</f>
        <v>High</v>
      </c>
      <c r="S3702" s="7" t="str">
        <f aca="false">INDEX(Assumptions!$B$33:$B$41,MATCH(Q3702&amp;"|"&amp;R3702,Assumptions!$A$33:$A$41,0))</f>
        <v>Engaged Builders</v>
      </c>
      <c r="T3702" s="7" t="n">
        <f aca="false">IF(ISNUMBER(Data_Clean!V3702),J3702*Data_Clean!V3702,0)</f>
        <v>8.837815143</v>
      </c>
    </row>
    <row r="3703" customFormat="false" ht="15" hidden="false" customHeight="false" outlineLevel="0" collapsed="false">
      <c r="A3703" s="15" t="str">
        <f aca="false">Data_Clean!A3703</f>
        <v>CX103699</v>
      </c>
      <c r="B3703" s="14" t="n">
        <f aca="false">Data_Clean!G3703*Assumptions!$B$5</f>
        <v>19.34125</v>
      </c>
      <c r="C3703" s="14" t="n">
        <f aca="false">IF(Data_Clean!H3703="",0,Data_Clean!H3703)*Assumptions!$B$6</f>
        <v>7.90548</v>
      </c>
      <c r="D3703" s="14" t="n">
        <f aca="false">Data_Clean!I3703*Assumptions!$B$7</f>
        <v>0</v>
      </c>
      <c r="E3703" s="14" t="n">
        <f aca="false">Data_Clean!J3703*Assumptions!$B$8</f>
        <v>0</v>
      </c>
      <c r="F3703" s="14" t="n">
        <f aca="false">Data_Clean!K3703*Assumptions!$B$9</f>
        <v>0</v>
      </c>
      <c r="G3703" s="14" t="n">
        <f aca="false">Data_Clean!L3703*Assumptions!$B$10</f>
        <v>0</v>
      </c>
      <c r="H3703" s="14" t="n">
        <f aca="false">IF(OR(Data_Clean!M3703="",Data_Clean!N3703=""),0,Data_Clean!M3703*Data_Clean!N3703/100)*Assumptions!$B$13*Assumptions!$B$11</f>
        <v>18.6</v>
      </c>
      <c r="I3703" s="14" t="n">
        <f aca="false">Data_Clean!O3703*4*Assumptions!$B$12</f>
        <v>1.09056</v>
      </c>
      <c r="J3703" s="14" t="n">
        <f aca="false">SUM(B3703:I3703)</f>
        <v>46.93729</v>
      </c>
      <c r="K3703" s="16" t="n">
        <f aca="false">IF(Data_Clean!P3703="","",Assumptions!$B$15*0.5^(Data_Clean!P3703/Assumptions!$B$20))</f>
        <v>21.2132034355964</v>
      </c>
      <c r="L3703" s="16" t="n">
        <f aca="false">Assumptions!$B$16*MIN(1,LN(1+Data_Clean!Q3703)/LN(1+Assumptions!$B$21))</f>
        <v>11.2934465146257</v>
      </c>
      <c r="M3703" s="16" t="n">
        <f aca="false">Assumptions!$B$17*(0.6*MIN(1,Data_Clean!R3703/Assumptions!$B$22)+0.4*IF(Data_Clean!S3703="",0,Data_Clean!S3703))</f>
        <v>11.124</v>
      </c>
      <c r="N3703" s="16" t="n">
        <f aca="false">Assumptions!$B$18*MIN(1,(Data_Clean!F3703-1)/Assumptions!$B$23)</f>
        <v>10</v>
      </c>
      <c r="O3703" s="16" t="n">
        <f aca="false">Assumptions!$B$19*(0.4*IF(Data_Clean!E3703="",0,MIN(1,Data_Clean!E3703/12/Assumptions!$B$24))+0.35*IF(Data_Clean!D3703="Y",1,0)+0.25*(1-MIN(Data_Clean!T3703,3)/3))/IF(Data_Clean!E3703="",0.6,1)</f>
        <v>2.65</v>
      </c>
      <c r="P3703" s="16" t="n">
        <f aca="false">SUM(K3703:O3703)/(Assumptions!$D$5-IF(K3703="",Assumptions!$B$15,0))*100</f>
        <v>56.2806499502221</v>
      </c>
      <c r="Q3703" s="7" t="str">
        <f aca="false">IF(J3703&gt;=Assumptions!$B$26,"High",IF(J3703&gt;=Assumptions!$B$27,"Mid","Low"))</f>
        <v>Low</v>
      </c>
      <c r="R3703" s="7" t="str">
        <f aca="false">IF(P3703&gt;=Assumptions!$B$28,"High",IF(P3703&gt;=Assumptions!$B$29,"Mid","Low"))</f>
        <v>Mid</v>
      </c>
      <c r="S3703" s="7" t="str">
        <f aca="false">INDEX(Assumptions!$B$33:$B$41,MATCH(Q3703&amp;"|"&amp;R3703,Assumptions!$A$33:$A$41,0))</f>
        <v>Light Touch</v>
      </c>
      <c r="T3703" s="7" t="n">
        <f aca="false">IF(ISNUMBER(Data_Clean!V3703),J3703*Data_Clean!V3703,0)</f>
        <v>8.58952407</v>
      </c>
    </row>
    <row r="3704" customFormat="false" ht="15" hidden="false" customHeight="false" outlineLevel="0" collapsed="false">
      <c r="A3704" s="15" t="str">
        <f aca="false">Data_Clean!A3704</f>
        <v>CX103700</v>
      </c>
      <c r="B3704" s="14" t="n">
        <f aca="false">Data_Clean!G3704*Assumptions!$B$5</f>
        <v>121.56175</v>
      </c>
      <c r="C3704" s="14" t="n">
        <f aca="false">IF(Data_Clean!H3704="",0,Data_Clean!H3704)*Assumptions!$B$6</f>
        <v>747.26112</v>
      </c>
      <c r="D3704" s="14" t="n">
        <f aca="false">Data_Clean!I3704*Assumptions!$B$7</f>
        <v>0</v>
      </c>
      <c r="E3704" s="14" t="n">
        <f aca="false">Data_Clean!J3704*Assumptions!$B$8</f>
        <v>0</v>
      </c>
      <c r="F3704" s="14" t="n">
        <f aca="false">Data_Clean!K3704*Assumptions!$B$9</f>
        <v>0</v>
      </c>
      <c r="G3704" s="14" t="n">
        <f aca="false">Data_Clean!L3704*Assumptions!$B$10</f>
        <v>631.8</v>
      </c>
      <c r="H3704" s="14" t="n">
        <f aca="false">IF(OR(Data_Clean!M3704="",Data_Clean!N3704=""),0,Data_Clean!M3704*Data_Clean!N3704/100)*Assumptions!$B$13*Assumptions!$B$11</f>
        <v>297.414</v>
      </c>
      <c r="I3704" s="14" t="n">
        <f aca="false">Data_Clean!O3704*4*Assumptions!$B$12</f>
        <v>3.77088</v>
      </c>
      <c r="J3704" s="14" t="n">
        <f aca="false">SUM(B3704:I3704)</f>
        <v>1801.80775</v>
      </c>
      <c r="K3704" s="16" t="n">
        <f aca="false">IF(Data_Clean!P3704="","",Assumptions!$B$15*0.5^(Data_Clean!P3704/Assumptions!$B$20))</f>
        <v>17.2304753249555</v>
      </c>
      <c r="L3704" s="16" t="n">
        <f aca="false">Assumptions!$B$16*MIN(1,LN(1+Data_Clean!Q3704)/LN(1+Assumptions!$B$21))</f>
        <v>11.2934465146257</v>
      </c>
      <c r="M3704" s="16" t="n">
        <f aca="false">Assumptions!$B$17*(0.6*MIN(1,Data_Clean!R3704/Assumptions!$B$22)+0.4*IF(Data_Clean!S3704="",0,Data_Clean!S3704))</f>
        <v>2.802</v>
      </c>
      <c r="N3704" s="16" t="n">
        <f aca="false">Assumptions!$B$18*MIN(1,(Data_Clean!F3704-1)/Assumptions!$B$23)</f>
        <v>15</v>
      </c>
      <c r="O3704" s="16" t="n">
        <f aca="false">Assumptions!$B$19*(0.4*IF(Data_Clean!E3704="",0,MIN(1,Data_Clean!E3704/12/Assumptions!$B$24))+0.35*IF(Data_Clean!D3704="Y",1,0)+0.25*(1-MIN(Data_Clean!T3704,3)/3))/IF(Data_Clean!E3704="",0.6,1)</f>
        <v>8.5</v>
      </c>
      <c r="P3704" s="16" t="n">
        <f aca="false">SUM(K3704:O3704)/(Assumptions!$D$5-IF(K3704="",Assumptions!$B$15,0))*100</f>
        <v>54.8259218395812</v>
      </c>
      <c r="Q3704" s="7" t="str">
        <f aca="false">IF(J3704&gt;=Assumptions!$B$26,"High",IF(J3704&gt;=Assumptions!$B$27,"Mid","Low"))</f>
        <v>High</v>
      </c>
      <c r="R3704" s="7" t="str">
        <f aca="false">IF(P3704&gt;=Assumptions!$B$28,"High",IF(P3704&gt;=Assumptions!$B$29,"Mid","Low"))</f>
        <v>Mid</v>
      </c>
      <c r="S3704" s="7" t="str">
        <f aca="false">INDEX(Assumptions!$B$33:$B$41,MATCH(Q3704&amp;"|"&amp;R3704,Assumptions!$A$33:$A$41,0))</f>
        <v>Established Core</v>
      </c>
      <c r="T3704" s="7" t="n">
        <f aca="false">IF(ISNUMBER(Data_Clean!V3704),J3704*Data_Clean!V3704,0)</f>
        <v>280.901828225</v>
      </c>
    </row>
    <row r="3705" customFormat="false" ht="15" hidden="false" customHeight="false" outlineLevel="0" collapsed="false">
      <c r="A3705" s="15" t="str">
        <f aca="false">Data_Clean!A3705</f>
        <v>CX103701</v>
      </c>
      <c r="B3705" s="14" t="n">
        <f aca="false">Data_Clean!G3705*Assumptions!$B$5</f>
        <v>93.91675</v>
      </c>
      <c r="C3705" s="14" t="n">
        <f aca="false">IF(Data_Clean!H3705="",0,Data_Clean!H3705)*Assumptions!$B$6</f>
        <v>148.75152</v>
      </c>
      <c r="D3705" s="14" t="n">
        <f aca="false">Data_Clean!I3705*Assumptions!$B$7</f>
        <v>628.8</v>
      </c>
      <c r="E3705" s="14" t="n">
        <f aca="false">Data_Clean!J3705*Assumptions!$B$8</f>
        <v>0</v>
      </c>
      <c r="F3705" s="14" t="n">
        <f aca="false">Data_Clean!K3705*Assumptions!$B$9</f>
        <v>730.4</v>
      </c>
      <c r="G3705" s="14" t="n">
        <f aca="false">Data_Clean!L3705*Assumptions!$B$10</f>
        <v>0</v>
      </c>
      <c r="H3705" s="14" t="n">
        <f aca="false">IF(OR(Data_Clean!M3705="",Data_Clean!N3705=""),0,Data_Clean!M3705*Data_Clean!N3705/100)*Assumptions!$B$13*Assumptions!$B$11</f>
        <v>0</v>
      </c>
      <c r="I3705" s="14" t="n">
        <f aca="false">Data_Clean!O3705*4*Assumptions!$B$12</f>
        <v>0</v>
      </c>
      <c r="J3705" s="14" t="n">
        <f aca="false">SUM(B3705:I3705)</f>
        <v>1601.86827</v>
      </c>
      <c r="K3705" s="16" t="n">
        <f aca="false">IF(Data_Clean!P3705="","",Assumptions!$B$15*0.5^(Data_Clean!P3705/Assumptions!$B$20))</f>
        <v>21.7090385616057</v>
      </c>
      <c r="L3705" s="16" t="n">
        <f aca="false">Assumptions!$B$16*MIN(1,LN(1+Data_Clean!Q3705)/LN(1+Assumptions!$B$21))</f>
        <v>13.4237548294248</v>
      </c>
      <c r="M3705" s="16" t="n">
        <f aca="false">Assumptions!$B$17*(0.6*MIN(1,Data_Clean!R3705/Assumptions!$B$22)+0.4*IF(Data_Clean!S3705="",0,Data_Clean!S3705))</f>
        <v>8.772</v>
      </c>
      <c r="N3705" s="16" t="n">
        <f aca="false">Assumptions!$B$18*MIN(1,(Data_Clean!F3705-1)/Assumptions!$B$23)</f>
        <v>15</v>
      </c>
      <c r="O3705" s="16" t="n">
        <f aca="false">Assumptions!$B$19*(0.4*IF(Data_Clean!E3705="",0,MIN(1,Data_Clean!E3705/12/Assumptions!$B$24))+0.35*IF(Data_Clean!D3705="Y",1,0)+0.25*(1-MIN(Data_Clean!T3705,3)/3))/IF(Data_Clean!E3705="",0.6,1)</f>
        <v>15</v>
      </c>
      <c r="P3705" s="16" t="n">
        <f aca="false">SUM(K3705:O3705)/(Assumptions!$D$5-IF(K3705="",Assumptions!$B$15,0))*100</f>
        <v>73.9047933910305</v>
      </c>
      <c r="Q3705" s="7" t="str">
        <f aca="false">IF(J3705&gt;=Assumptions!$B$26,"High",IF(J3705&gt;=Assumptions!$B$27,"Mid","Low"))</f>
        <v>High</v>
      </c>
      <c r="R3705" s="7" t="str">
        <f aca="false">IF(P3705&gt;=Assumptions!$B$28,"High",IF(P3705&gt;=Assumptions!$B$29,"Mid","Low"))</f>
        <v>High</v>
      </c>
      <c r="S3705" s="7" t="str">
        <f aca="false">INDEX(Assumptions!$B$33:$B$41,MATCH(Q3705&amp;"|"&amp;R3705,Assumptions!$A$33:$A$41,0))</f>
        <v>Premier Advocates</v>
      </c>
      <c r="T3705" s="7" t="n">
        <f aca="false">IF(ISNUMBER(Data_Clean!V3705),J3705*Data_Clean!V3705,0)</f>
        <v>24.989145012</v>
      </c>
    </row>
    <row r="3706" customFormat="false" ht="15" hidden="false" customHeight="false" outlineLevel="0" collapsed="false">
      <c r="A3706" s="15" t="str">
        <f aca="false">Data_Clean!A3706</f>
        <v>CX103702</v>
      </c>
      <c r="B3706" s="14" t="n">
        <f aca="false">Data_Clean!G3706*Assumptions!$B$5</f>
        <v>42.1995</v>
      </c>
      <c r="C3706" s="14" t="n">
        <f aca="false">IF(Data_Clean!H3706="",0,Data_Clean!H3706)*Assumptions!$B$6</f>
        <v>0</v>
      </c>
      <c r="D3706" s="14" t="n">
        <f aca="false">Data_Clean!I3706*Assumptions!$B$7</f>
        <v>0</v>
      </c>
      <c r="E3706" s="14" t="n">
        <f aca="false">Data_Clean!J3706*Assumptions!$B$8</f>
        <v>0</v>
      </c>
      <c r="F3706" s="14" t="n">
        <f aca="false">Data_Clean!K3706*Assumptions!$B$9</f>
        <v>0</v>
      </c>
      <c r="G3706" s="14" t="n">
        <f aca="false">Data_Clean!L3706*Assumptions!$B$10</f>
        <v>0</v>
      </c>
      <c r="H3706" s="14" t="n">
        <f aca="false">IF(OR(Data_Clean!M3706="",Data_Clean!N3706=""),0,Data_Clean!M3706*Data_Clean!N3706/100)*Assumptions!$B$13*Assumptions!$B$11</f>
        <v>0</v>
      </c>
      <c r="I3706" s="14" t="n">
        <f aca="false">Data_Clean!O3706*4*Assumptions!$B$12</f>
        <v>0</v>
      </c>
      <c r="J3706" s="14" t="n">
        <f aca="false">SUM(B3706:I3706)</f>
        <v>42.1995</v>
      </c>
      <c r="K3706" s="16" t="n">
        <f aca="false">IF(Data_Clean!P3706="","",Assumptions!$B$15*0.5^(Data_Clean!P3706/Assumptions!$B$20))</f>
        <v>17.2304753249555</v>
      </c>
      <c r="L3706" s="16" t="n">
        <f aca="false">Assumptions!$B$16*MIN(1,LN(1+Data_Clean!Q3706)/LN(1+Assumptions!$B$21))</f>
        <v>14.9444347261843</v>
      </c>
      <c r="M3706" s="16" t="n">
        <f aca="false">Assumptions!$B$17*(0.6*MIN(1,Data_Clean!R3706/Assumptions!$B$22)+0.4*IF(Data_Clean!S3706="",0,Data_Clean!S3706))</f>
        <v>2.19</v>
      </c>
      <c r="N3706" s="16" t="n">
        <f aca="false">Assumptions!$B$18*MIN(1,(Data_Clean!F3706-1)/Assumptions!$B$23)</f>
        <v>0</v>
      </c>
      <c r="O3706" s="16" t="n">
        <f aca="false">Assumptions!$B$19*(0.4*IF(Data_Clean!E3706="",0,MIN(1,Data_Clean!E3706/12/Assumptions!$B$24))+0.35*IF(Data_Clean!D3706="Y",1,0)+0.25*(1-MIN(Data_Clean!T3706,3)/3))/IF(Data_Clean!E3706="",0.6,1)</f>
        <v>13.15</v>
      </c>
      <c r="P3706" s="16" t="n">
        <f aca="false">SUM(K3706:O3706)/(Assumptions!$D$5-IF(K3706="",Assumptions!$B$15,0))*100</f>
        <v>47.5149100511398</v>
      </c>
      <c r="Q3706" s="7" t="str">
        <f aca="false">IF(J3706&gt;=Assumptions!$B$26,"High",IF(J3706&gt;=Assumptions!$B$27,"Mid","Low"))</f>
        <v>Low</v>
      </c>
      <c r="R3706" s="7" t="str">
        <f aca="false">IF(P3706&gt;=Assumptions!$B$28,"High",IF(P3706&gt;=Assumptions!$B$29,"Mid","Low"))</f>
        <v>Low</v>
      </c>
      <c r="S3706" s="7" t="str">
        <f aca="false">INDEX(Assumptions!$B$33:$B$41,MATCH(Q3706&amp;"|"&amp;R3706,Assumptions!$A$33:$A$41,0))</f>
        <v>Dormant &amp; Low Value</v>
      </c>
      <c r="T3706" s="7" t="n">
        <f aca="false">IF(ISNUMBER(Data_Clean!V3706),J3706*Data_Clean!V3706,0)</f>
        <v>1.3081845</v>
      </c>
    </row>
    <row r="3707" customFormat="false" ht="15" hidden="false" customHeight="false" outlineLevel="0" collapsed="false">
      <c r="A3707" s="15" t="str">
        <f aca="false">Data_Clean!A3707</f>
        <v>CX103703</v>
      </c>
      <c r="B3707" s="14" t="n">
        <f aca="false">Data_Clean!G3707*Assumptions!$B$5</f>
        <v>22.7485</v>
      </c>
      <c r="C3707" s="14" t="n">
        <f aca="false">IF(Data_Clean!H3707="",0,Data_Clean!H3707)*Assumptions!$B$6</f>
        <v>0</v>
      </c>
      <c r="D3707" s="14" t="n">
        <f aca="false">Data_Clean!I3707*Assumptions!$B$7</f>
        <v>606.4</v>
      </c>
      <c r="E3707" s="14" t="n">
        <f aca="false">Data_Clean!J3707*Assumptions!$B$8</f>
        <v>0</v>
      </c>
      <c r="F3707" s="14" t="n">
        <f aca="false">Data_Clean!K3707*Assumptions!$B$9</f>
        <v>2879.8</v>
      </c>
      <c r="G3707" s="14" t="n">
        <f aca="false">Data_Clean!L3707*Assumptions!$B$10</f>
        <v>0</v>
      </c>
      <c r="H3707" s="14" t="n">
        <f aca="false">IF(OR(Data_Clean!M3707="",Data_Clean!N3707=""),0,Data_Clean!M3707*Data_Clean!N3707/100)*Assumptions!$B$13*Assumptions!$B$11</f>
        <v>0</v>
      </c>
      <c r="I3707" s="14" t="n">
        <f aca="false">Data_Clean!O3707*4*Assumptions!$B$12</f>
        <v>0</v>
      </c>
      <c r="J3707" s="14" t="n">
        <f aca="false">SUM(B3707:I3707)</f>
        <v>3508.9485</v>
      </c>
      <c r="K3707" s="16" t="n">
        <f aca="false">IF(Data_Clean!P3707="","",Assumptions!$B$15*0.5^(Data_Clean!P3707/Assumptions!$B$20))</f>
        <v>11.367874248828</v>
      </c>
      <c r="L3707" s="16" t="n">
        <f aca="false">Assumptions!$B$16*MIN(1,LN(1+Data_Clean!Q3707)/LN(1+Assumptions!$B$21))</f>
        <v>8.67194478953664</v>
      </c>
      <c r="M3707" s="16" t="n">
        <f aca="false">Assumptions!$B$17*(0.6*MIN(1,Data_Clean!R3707/Assumptions!$B$22)+0.4*IF(Data_Clean!S3707="",0,Data_Clean!S3707))</f>
        <v>7.614</v>
      </c>
      <c r="N3707" s="16" t="n">
        <f aca="false">Assumptions!$B$18*MIN(1,(Data_Clean!F3707-1)/Assumptions!$B$23)</f>
        <v>10</v>
      </c>
      <c r="O3707" s="16" t="n">
        <f aca="false">Assumptions!$B$19*(0.4*IF(Data_Clean!E3707="",0,MIN(1,Data_Clean!E3707/12/Assumptions!$B$24))+0.35*IF(Data_Clean!D3707="Y",1,0)+0.25*(1-MIN(Data_Clean!T3707,3)/3))/IF(Data_Clean!E3707="",0.6,1)</f>
        <v>9.45</v>
      </c>
      <c r="P3707" s="16" t="n">
        <f aca="false">SUM(K3707:O3707)/(Assumptions!$D$5-IF(K3707="",Assumptions!$B$15,0))*100</f>
        <v>47.1038190383646</v>
      </c>
      <c r="Q3707" s="7" t="str">
        <f aca="false">IF(J3707&gt;=Assumptions!$B$26,"High",IF(J3707&gt;=Assumptions!$B$27,"Mid","Low"))</f>
        <v>High</v>
      </c>
      <c r="R3707" s="7" t="str">
        <f aca="false">IF(P3707&gt;=Assumptions!$B$28,"High",IF(P3707&gt;=Assumptions!$B$29,"Mid","Low"))</f>
        <v>Low</v>
      </c>
      <c r="S3707" s="7" t="str">
        <f aca="false">INDEX(Assumptions!$B$33:$B$41,MATCH(Q3707&amp;"|"&amp;R3707,Assumptions!$A$33:$A$41,0))</f>
        <v>Affluent Drifters</v>
      </c>
      <c r="T3707" s="7" t="n">
        <f aca="false">IF(ISNUMBER(Data_Clean!V3707),J3707*Data_Clean!V3707,0)</f>
        <v>397.2129702</v>
      </c>
    </row>
    <row r="3708" customFormat="false" ht="15" hidden="false" customHeight="false" outlineLevel="0" collapsed="false">
      <c r="A3708" s="15" t="str">
        <f aca="false">Data_Clean!A3708</f>
        <v>CX103704</v>
      </c>
      <c r="B3708" s="14" t="n">
        <f aca="false">Data_Clean!G3708*Assumptions!$B$5</f>
        <v>73.11275</v>
      </c>
      <c r="C3708" s="14" t="n">
        <f aca="false">IF(Data_Clean!H3708="",0,Data_Clean!H3708)*Assumptions!$B$6</f>
        <v>27.61188</v>
      </c>
      <c r="D3708" s="14" t="n">
        <f aca="false">Data_Clean!I3708*Assumptions!$B$7</f>
        <v>0</v>
      </c>
      <c r="E3708" s="14" t="n">
        <f aca="false">Data_Clean!J3708*Assumptions!$B$8</f>
        <v>0</v>
      </c>
      <c r="F3708" s="14" t="n">
        <f aca="false">Data_Clean!K3708*Assumptions!$B$9</f>
        <v>0</v>
      </c>
      <c r="G3708" s="14" t="n">
        <f aca="false">Data_Clean!L3708*Assumptions!$B$10</f>
        <v>0</v>
      </c>
      <c r="H3708" s="14" t="n">
        <f aca="false">IF(OR(Data_Clean!M3708="",Data_Clean!N3708=""),0,Data_Clean!M3708*Data_Clean!N3708/100)*Assumptions!$B$13*Assumptions!$B$11</f>
        <v>178.2</v>
      </c>
      <c r="I3708" s="14" t="n">
        <f aca="false">Data_Clean!O3708*4*Assumptions!$B$12</f>
        <v>15.05424</v>
      </c>
      <c r="J3708" s="14" t="n">
        <f aca="false">SUM(B3708:I3708)</f>
        <v>293.97887</v>
      </c>
      <c r="K3708" s="16" t="n">
        <f aca="false">IF(Data_Clean!P3708="","",Assumptions!$B$15*0.5^(Data_Clean!P3708/Assumptions!$B$20))</f>
        <v>27.9909897461042</v>
      </c>
      <c r="L3708" s="16" t="n">
        <f aca="false">Assumptions!$B$16*MIN(1,LN(1+Data_Clean!Q3708)/LN(1+Assumptions!$B$21))</f>
        <v>13.0760265116583</v>
      </c>
      <c r="M3708" s="16" t="n">
        <f aca="false">Assumptions!$B$17*(0.6*MIN(1,Data_Clean!R3708/Assumptions!$B$22)+0.4*IF(Data_Clean!S3708="",0,Data_Clean!S3708))</f>
        <v>9.84</v>
      </c>
      <c r="N3708" s="16" t="n">
        <f aca="false">Assumptions!$B$18*MIN(1,(Data_Clean!F3708-1)/Assumptions!$B$23)</f>
        <v>10</v>
      </c>
      <c r="O3708" s="16" t="n">
        <f aca="false">Assumptions!$B$19*(0.4*IF(Data_Clean!E3708="",0,MIN(1,Data_Clean!E3708/12/Assumptions!$B$24))+0.35*IF(Data_Clean!D3708="Y",1,0)+0.25*(1-MIN(Data_Clean!T3708,3)/3))/IF(Data_Clean!E3708="",0.6,1)</f>
        <v>8.35</v>
      </c>
      <c r="P3708" s="16" t="n">
        <f aca="false">SUM(K3708:O3708)/(Assumptions!$D$5-IF(K3708="",Assumptions!$B$15,0))*100</f>
        <v>69.2570162577625</v>
      </c>
      <c r="Q3708" s="7" t="str">
        <f aca="false">IF(J3708&gt;=Assumptions!$B$26,"High",IF(J3708&gt;=Assumptions!$B$27,"Mid","Low"))</f>
        <v>Low</v>
      </c>
      <c r="R3708" s="7" t="str">
        <f aca="false">IF(P3708&gt;=Assumptions!$B$28,"High",IF(P3708&gt;=Assumptions!$B$29,"Mid","Low"))</f>
        <v>Mid</v>
      </c>
      <c r="S3708" s="7" t="str">
        <f aca="false">INDEX(Assumptions!$B$33:$B$41,MATCH(Q3708&amp;"|"&amp;R3708,Assumptions!$A$33:$A$41,0))</f>
        <v>Light Touch</v>
      </c>
      <c r="T3708" s="7" t="n">
        <f aca="false">IF(ISNUMBER(Data_Clean!V3708),J3708*Data_Clean!V3708,0)</f>
        <v>13.258447037</v>
      </c>
    </row>
    <row r="3709" customFormat="false" ht="15" hidden="false" customHeight="false" outlineLevel="0" collapsed="false">
      <c r="A3709" s="15" t="str">
        <f aca="false">Data_Clean!A3709</f>
        <v>CX103705</v>
      </c>
      <c r="B3709" s="14" t="n">
        <f aca="false">Data_Clean!G3709*Assumptions!$B$5</f>
        <v>123.30175</v>
      </c>
      <c r="C3709" s="14" t="n">
        <f aca="false">IF(Data_Clean!H3709="",0,Data_Clean!H3709)*Assumptions!$B$6</f>
        <v>155.2224</v>
      </c>
      <c r="D3709" s="14" t="n">
        <f aca="false">Data_Clean!I3709*Assumptions!$B$7</f>
        <v>0</v>
      </c>
      <c r="E3709" s="14" t="n">
        <f aca="false">Data_Clean!J3709*Assumptions!$B$8</f>
        <v>5185.40865</v>
      </c>
      <c r="F3709" s="14" t="n">
        <f aca="false">Data_Clean!K3709*Assumptions!$B$9</f>
        <v>2591.6</v>
      </c>
      <c r="G3709" s="14" t="n">
        <f aca="false">Data_Clean!L3709*Assumptions!$B$10</f>
        <v>0</v>
      </c>
      <c r="H3709" s="14" t="n">
        <f aca="false">IF(OR(Data_Clean!M3709="",Data_Clean!N3709=""),0,Data_Clean!M3709*Data_Clean!N3709/100)*Assumptions!$B$13*Assumptions!$B$11</f>
        <v>82.416</v>
      </c>
      <c r="I3709" s="14" t="n">
        <f aca="false">Data_Clean!O3709*4*Assumptions!$B$12</f>
        <v>41.96448</v>
      </c>
      <c r="J3709" s="14" t="n">
        <f aca="false">SUM(B3709:I3709)</f>
        <v>8179.91328</v>
      </c>
      <c r="K3709" s="16" t="n">
        <f aca="false">IF(Data_Clean!P3709="","",Assumptions!$B$15*0.5^(Data_Clean!P3709/Assumptions!$B$20))</f>
        <v>22.735748497656</v>
      </c>
      <c r="L3709" s="16" t="n">
        <f aca="false">Assumptions!$B$16*MIN(1,LN(1+Data_Clean!Q3709)/LN(1+Assumptions!$B$21))</f>
        <v>12.8906482631789</v>
      </c>
      <c r="M3709" s="16" t="n">
        <f aca="false">Assumptions!$B$17*(0.6*MIN(1,Data_Clean!R3709/Assumptions!$B$22)+0.4*IF(Data_Clean!S3709="",0,Data_Clean!S3709))</f>
        <v>7.53</v>
      </c>
      <c r="N3709" s="16" t="n">
        <f aca="false">Assumptions!$B$18*MIN(1,(Data_Clean!F3709-1)/Assumptions!$B$23)</f>
        <v>20</v>
      </c>
      <c r="O3709" s="16" t="n">
        <f aca="false">Assumptions!$B$19*(0.4*IF(Data_Clean!E3709="",0,MIN(1,Data_Clean!E3709/12/Assumptions!$B$24))+0.35*IF(Data_Clean!D3709="Y",1,0)+0.25*(1-MIN(Data_Clean!T3709,3)/3))/IF(Data_Clean!E3709="",0.6,1)</f>
        <v>9.3</v>
      </c>
      <c r="P3709" s="16" t="n">
        <f aca="false">SUM(K3709:O3709)/(Assumptions!$D$5-IF(K3709="",Assumptions!$B$15,0))*100</f>
        <v>72.4563967608349</v>
      </c>
      <c r="Q3709" s="7" t="str">
        <f aca="false">IF(J3709&gt;=Assumptions!$B$26,"High",IF(J3709&gt;=Assumptions!$B$27,"Mid","Low"))</f>
        <v>High</v>
      </c>
      <c r="R3709" s="7" t="str">
        <f aca="false">IF(P3709&gt;=Assumptions!$B$28,"High",IF(P3709&gt;=Assumptions!$B$29,"Mid","Low"))</f>
        <v>High</v>
      </c>
      <c r="S3709" s="7" t="str">
        <f aca="false">INDEX(Assumptions!$B$33:$B$41,MATCH(Q3709&amp;"|"&amp;R3709,Assumptions!$A$33:$A$41,0))</f>
        <v>Premier Advocates</v>
      </c>
      <c r="T3709" s="7" t="n">
        <f aca="false">IF(ISNUMBER(Data_Clean!V3709),J3709*Data_Clean!V3709,0)</f>
        <v>697.746602784</v>
      </c>
    </row>
    <row r="3710" customFormat="false" ht="15" hidden="false" customHeight="false" outlineLevel="0" collapsed="false">
      <c r="A3710" s="15" t="str">
        <f aca="false">Data_Clean!A3710</f>
        <v>CX103706</v>
      </c>
      <c r="B3710" s="14" t="n">
        <f aca="false">Data_Clean!G3710*Assumptions!$B$5</f>
        <v>71.878</v>
      </c>
      <c r="C3710" s="14" t="n">
        <f aca="false">IF(Data_Clean!H3710="",0,Data_Clean!H3710)*Assumptions!$B$6</f>
        <v>50.235</v>
      </c>
      <c r="D3710" s="14" t="n">
        <f aca="false">Data_Clean!I3710*Assumptions!$B$7</f>
        <v>0</v>
      </c>
      <c r="E3710" s="14" t="n">
        <f aca="false">Data_Clean!J3710*Assumptions!$B$8</f>
        <v>0</v>
      </c>
      <c r="F3710" s="14" t="n">
        <f aca="false">Data_Clean!K3710*Assumptions!$B$9</f>
        <v>0</v>
      </c>
      <c r="G3710" s="14" t="n">
        <f aca="false">Data_Clean!L3710*Assumptions!$B$10</f>
        <v>0</v>
      </c>
      <c r="H3710" s="14" t="n">
        <f aca="false">IF(OR(Data_Clean!M3710="",Data_Clean!N3710=""),0,Data_Clean!M3710*Data_Clean!N3710/100)*Assumptions!$B$13*Assumptions!$B$11</f>
        <v>0</v>
      </c>
      <c r="I3710" s="14" t="n">
        <f aca="false">Data_Clean!O3710*4*Assumptions!$B$12</f>
        <v>0</v>
      </c>
      <c r="J3710" s="14" t="n">
        <f aca="false">SUM(B3710:I3710)</f>
        <v>122.113</v>
      </c>
      <c r="K3710" s="16" t="n">
        <f aca="false">IF(Data_Clean!P3710="","",Assumptions!$B$15*0.5^(Data_Clean!P3710/Assumptions!$B$20))</f>
        <v>27.9909897461042</v>
      </c>
      <c r="L3710" s="16" t="n">
        <f aca="false">Assumptions!$B$16*MIN(1,LN(1+Data_Clean!Q3710)/LN(1+Assumptions!$B$21))</f>
        <v>11.5625930527155</v>
      </c>
      <c r="M3710" s="16" t="n">
        <f aca="false">Assumptions!$B$17*(0.6*MIN(1,Data_Clean!R3710/Assumptions!$B$22)+0.4*IF(Data_Clean!S3710="",0,Data_Clean!S3710))</f>
        <v>7.152</v>
      </c>
      <c r="N3710" s="16" t="n">
        <f aca="false">Assumptions!$B$18*MIN(1,(Data_Clean!F3710-1)/Assumptions!$B$23)</f>
        <v>5</v>
      </c>
      <c r="O3710" s="16" t="n">
        <f aca="false">Assumptions!$B$19*(0.4*IF(Data_Clean!E3710="",0,MIN(1,Data_Clean!E3710/12/Assumptions!$B$24))+0.35*IF(Data_Clean!D3710="Y",1,0)+0.25*(1-MIN(Data_Clean!T3710,3)/3))/IF(Data_Clean!E3710="",0.6,1)</f>
        <v>6.25</v>
      </c>
      <c r="P3710" s="16" t="n">
        <f aca="false">SUM(K3710:O3710)/(Assumptions!$D$5-IF(K3710="",Assumptions!$B$15,0))*100</f>
        <v>57.9555827988197</v>
      </c>
      <c r="Q3710" s="7" t="str">
        <f aca="false">IF(J3710&gt;=Assumptions!$B$26,"High",IF(J3710&gt;=Assumptions!$B$27,"Mid","Low"))</f>
        <v>Low</v>
      </c>
      <c r="R3710" s="7" t="str">
        <f aca="false">IF(P3710&gt;=Assumptions!$B$28,"High",IF(P3710&gt;=Assumptions!$B$29,"Mid","Low"))</f>
        <v>Mid</v>
      </c>
      <c r="S3710" s="7" t="str">
        <f aca="false">INDEX(Assumptions!$B$33:$B$41,MATCH(Q3710&amp;"|"&amp;R3710,Assumptions!$A$33:$A$41,0))</f>
        <v>Light Touch</v>
      </c>
      <c r="T3710" s="7" t="n">
        <f aca="false">IF(ISNUMBER(Data_Clean!V3710),J3710*Data_Clean!V3710,0)</f>
        <v>10.8192118</v>
      </c>
    </row>
    <row r="3711" customFormat="false" ht="15" hidden="false" customHeight="false" outlineLevel="0" collapsed="false">
      <c r="A3711" s="15" t="str">
        <f aca="false">Data_Clean!A3711</f>
        <v>CX103707</v>
      </c>
      <c r="B3711" s="14" t="n">
        <f aca="false">Data_Clean!G3711*Assumptions!$B$5</f>
        <v>123.05625</v>
      </c>
      <c r="C3711" s="14" t="n">
        <f aca="false">IF(Data_Clean!H3711="",0,Data_Clean!H3711)*Assumptions!$B$6</f>
        <v>504.813</v>
      </c>
      <c r="D3711" s="14" t="n">
        <f aca="false">Data_Clean!I3711*Assumptions!$B$7</f>
        <v>0</v>
      </c>
      <c r="E3711" s="14" t="n">
        <f aca="false">Data_Clean!J3711*Assumptions!$B$8</f>
        <v>0</v>
      </c>
      <c r="F3711" s="14" t="n">
        <f aca="false">Data_Clean!K3711*Assumptions!$B$9</f>
        <v>0</v>
      </c>
      <c r="G3711" s="14" t="n">
        <f aca="false">Data_Clean!L3711*Assumptions!$B$10</f>
        <v>1038.15</v>
      </c>
      <c r="H3711" s="14" t="n">
        <f aca="false">IF(OR(Data_Clean!M3711="",Data_Clean!N3711=""),0,Data_Clean!M3711*Data_Clean!N3711/100)*Assumptions!$B$13*Assumptions!$B$11</f>
        <v>0</v>
      </c>
      <c r="I3711" s="14" t="n">
        <f aca="false">Data_Clean!O3711*4*Assumptions!$B$12</f>
        <v>0</v>
      </c>
      <c r="J3711" s="14" t="n">
        <f aca="false">SUM(B3711:I3711)</f>
        <v>1666.01925</v>
      </c>
      <c r="K3711" s="16" t="n">
        <f aca="false">IF(Data_Clean!P3711="","",Assumptions!$B$15*0.5^(Data_Clean!P3711/Assumptions!$B$20))</f>
        <v>15.3506083799516</v>
      </c>
      <c r="L3711" s="16" t="n">
        <f aca="false">Assumptions!$B$16*MIN(1,LN(1+Data_Clean!Q3711)/LN(1+Assumptions!$B$21))</f>
        <v>11.8154173628685</v>
      </c>
      <c r="M3711" s="16" t="n">
        <f aca="false">Assumptions!$B$17*(0.6*MIN(1,Data_Clean!R3711/Assumptions!$B$22)+0.4*IF(Data_Clean!S3711="",0,Data_Clean!S3711))</f>
        <v>5.682</v>
      </c>
      <c r="N3711" s="16" t="n">
        <f aca="false">Assumptions!$B$18*MIN(1,(Data_Clean!F3711-1)/Assumptions!$B$23)</f>
        <v>10</v>
      </c>
      <c r="O3711" s="16" t="n">
        <f aca="false">Assumptions!$B$19*(0.4*IF(Data_Clean!E3711="",0,MIN(1,Data_Clean!E3711/12/Assumptions!$B$24))+0.35*IF(Data_Clean!D3711="Y",1,0)+0.25*(1-MIN(Data_Clean!T3711,3)/3))/IF(Data_Clean!E3711="",0.6,1)</f>
        <v>9.95</v>
      </c>
      <c r="P3711" s="16" t="n">
        <f aca="false">SUM(K3711:O3711)/(Assumptions!$D$5-IF(K3711="",Assumptions!$B$15,0))*100</f>
        <v>52.7980257428201</v>
      </c>
      <c r="Q3711" s="7" t="str">
        <f aca="false">IF(J3711&gt;=Assumptions!$B$26,"High",IF(J3711&gt;=Assumptions!$B$27,"Mid","Low"))</f>
        <v>High</v>
      </c>
      <c r="R3711" s="7" t="str">
        <f aca="false">IF(P3711&gt;=Assumptions!$B$28,"High",IF(P3711&gt;=Assumptions!$B$29,"Mid","Low"))</f>
        <v>Mid</v>
      </c>
      <c r="S3711" s="7" t="str">
        <f aca="false">INDEX(Assumptions!$B$33:$B$41,MATCH(Q3711&amp;"|"&amp;R3711,Assumptions!$A$33:$A$41,0))</f>
        <v>Established Core</v>
      </c>
      <c r="T3711" s="7" t="n">
        <f aca="false">IF(ISNUMBER(Data_Clean!V3711),J3711*Data_Clean!V3711,0)</f>
        <v>69.139798875</v>
      </c>
    </row>
    <row r="3712" customFormat="false" ht="15" hidden="false" customHeight="false" outlineLevel="0" collapsed="false">
      <c r="A3712" s="15" t="str">
        <f aca="false">Data_Clean!A3712</f>
        <v>CX103708</v>
      </c>
      <c r="B3712" s="14" t="n">
        <f aca="false">Data_Clean!G3712*Assumptions!$B$5</f>
        <v>114.9875</v>
      </c>
      <c r="C3712" s="14" t="n">
        <f aca="false">IF(Data_Clean!H3712="",0,Data_Clean!H3712)*Assumptions!$B$6</f>
        <v>314.69136</v>
      </c>
      <c r="D3712" s="14" t="n">
        <f aca="false">Data_Clean!I3712*Assumptions!$B$7</f>
        <v>0</v>
      </c>
      <c r="E3712" s="14" t="n">
        <f aca="false">Data_Clean!J3712*Assumptions!$B$8</f>
        <v>0</v>
      </c>
      <c r="F3712" s="14" t="n">
        <f aca="false">Data_Clean!K3712*Assumptions!$B$9</f>
        <v>0</v>
      </c>
      <c r="G3712" s="14" t="n">
        <f aca="false">Data_Clean!L3712*Assumptions!$B$10</f>
        <v>0</v>
      </c>
      <c r="H3712" s="14" t="n">
        <f aca="false">IF(OR(Data_Clean!M3712="",Data_Clean!N3712=""),0,Data_Clean!M3712*Data_Clean!N3712/100)*Assumptions!$B$13*Assumptions!$B$11</f>
        <v>0</v>
      </c>
      <c r="I3712" s="14" t="n">
        <f aca="false">Data_Clean!O3712*4*Assumptions!$B$12</f>
        <v>0</v>
      </c>
      <c r="J3712" s="14" t="n">
        <f aca="false">SUM(B3712:I3712)</f>
        <v>429.67886</v>
      </c>
      <c r="K3712" s="16" t="n">
        <f aca="false">IF(Data_Clean!P3712="","",Assumptions!$B$15*0.5^(Data_Clean!P3712/Assumptions!$B$20))</f>
        <v>20.7286931995166</v>
      </c>
      <c r="L3712" s="16" t="n">
        <f aca="false">Assumptions!$B$16*MIN(1,LN(1+Data_Clean!Q3712)/LN(1+Assumptions!$B$21))</f>
        <v>13.0760265116583</v>
      </c>
      <c r="M3712" s="16" t="n">
        <f aca="false">Assumptions!$B$17*(0.6*MIN(1,Data_Clean!R3712/Assumptions!$B$22)+0.4*IF(Data_Clean!S3712="",0,Data_Clean!S3712))</f>
        <v>4.77</v>
      </c>
      <c r="N3712" s="16" t="n">
        <f aca="false">Assumptions!$B$18*MIN(1,(Data_Clean!F3712-1)/Assumptions!$B$23)</f>
        <v>5</v>
      </c>
      <c r="O3712" s="16" t="n">
        <f aca="false">Assumptions!$B$19*(0.4*IF(Data_Clean!E3712="",0,MIN(1,Data_Clean!E3712/12/Assumptions!$B$24))+0.35*IF(Data_Clean!D3712="Y",1,0)+0.25*(1-MIN(Data_Clean!T3712,3)/3))/IF(Data_Clean!E3712="",0.6,1)</f>
        <v>11.25</v>
      </c>
      <c r="P3712" s="16" t="n">
        <f aca="false">SUM(K3712:O3712)/(Assumptions!$D$5-IF(K3712="",Assumptions!$B$15,0))*100</f>
        <v>54.8247197111749</v>
      </c>
      <c r="Q3712" s="7" t="str">
        <f aca="false">IF(J3712&gt;=Assumptions!$B$26,"High",IF(J3712&gt;=Assumptions!$B$27,"Mid","Low"))</f>
        <v>Mid</v>
      </c>
      <c r="R3712" s="7" t="str">
        <f aca="false">IF(P3712&gt;=Assumptions!$B$28,"High",IF(P3712&gt;=Assumptions!$B$29,"Mid","Low"))</f>
        <v>Mid</v>
      </c>
      <c r="S3712" s="7" t="str">
        <f aca="false">INDEX(Assumptions!$B$33:$B$41,MATCH(Q3712&amp;"|"&amp;R3712,Assumptions!$A$33:$A$41,0))</f>
        <v>Established Core</v>
      </c>
      <c r="T3712" s="7" t="n">
        <f aca="false">IF(ISNUMBER(Data_Clean!V3712),J3712*Data_Clean!V3712,0)</f>
        <v>15.167663758</v>
      </c>
    </row>
    <row r="3713" customFormat="false" ht="15" hidden="false" customHeight="false" outlineLevel="0" collapsed="false">
      <c r="A3713" s="15" t="str">
        <f aca="false">Data_Clean!A3713</f>
        <v>CX103709</v>
      </c>
      <c r="B3713" s="14" t="n">
        <f aca="false">Data_Clean!G3713*Assumptions!$B$5</f>
        <v>32.976</v>
      </c>
      <c r="C3713" s="14" t="n">
        <f aca="false">IF(Data_Clean!H3713="",0,Data_Clean!H3713)*Assumptions!$B$6</f>
        <v>0</v>
      </c>
      <c r="D3713" s="14" t="n">
        <f aca="false">Data_Clean!I3713*Assumptions!$B$7</f>
        <v>0</v>
      </c>
      <c r="E3713" s="14" t="n">
        <f aca="false">Data_Clean!J3713*Assumptions!$B$8</f>
        <v>0</v>
      </c>
      <c r="F3713" s="14" t="n">
        <f aca="false">Data_Clean!K3713*Assumptions!$B$9</f>
        <v>0</v>
      </c>
      <c r="G3713" s="14" t="n">
        <f aca="false">Data_Clean!L3713*Assumptions!$B$10</f>
        <v>0</v>
      </c>
      <c r="H3713" s="14" t="n">
        <f aca="false">IF(OR(Data_Clean!M3713="",Data_Clean!N3713=""),0,Data_Clean!M3713*Data_Clean!N3713/100)*Assumptions!$B$13*Assumptions!$B$11</f>
        <v>111.714</v>
      </c>
      <c r="I3713" s="14" t="n">
        <f aca="false">Data_Clean!O3713*4*Assumptions!$B$12</f>
        <v>0</v>
      </c>
      <c r="J3713" s="14" t="n">
        <f aca="false">SUM(B3713:I3713)</f>
        <v>144.69</v>
      </c>
      <c r="K3713" s="16" t="n">
        <f aca="false">IF(Data_Clean!P3713="","",Assumptions!$B$15*0.5^(Data_Clean!P3713/Assumptions!$B$20))</f>
        <v>0.00311523618512276</v>
      </c>
      <c r="L3713" s="16" t="n">
        <f aca="false">Assumptions!$B$16*MIN(1,LN(1+Data_Clean!Q3713)/LN(1+Assumptions!$B$21))</f>
        <v>0</v>
      </c>
      <c r="M3713" s="16" t="n">
        <f aca="false">Assumptions!$B$17*(0.6*MIN(1,Data_Clean!R3713/Assumptions!$B$22)+0.4*IF(Data_Clean!S3713="",0,Data_Clean!S3713))</f>
        <v>0</v>
      </c>
      <c r="N3713" s="16" t="n">
        <f aca="false">Assumptions!$B$18*MIN(1,(Data_Clean!F3713-1)/Assumptions!$B$23)</f>
        <v>5</v>
      </c>
      <c r="O3713" s="16" t="n">
        <f aca="false">Assumptions!$B$19*(0.4*IF(Data_Clean!E3713="",0,MIN(1,Data_Clean!E3713/12/Assumptions!$B$24))+0.35*IF(Data_Clean!D3713="Y",1,0)+0.25*(1-MIN(Data_Clean!T3713,3)/3))/IF(Data_Clean!E3713="",0.6,1)</f>
        <v>8.7</v>
      </c>
      <c r="P3713" s="16" t="n">
        <f aca="false">SUM(K3713:O3713)/(Assumptions!$D$5-IF(K3713="",Assumptions!$B$15,0))*100</f>
        <v>13.7031152361851</v>
      </c>
      <c r="Q3713" s="7" t="str">
        <f aca="false">IF(J3713&gt;=Assumptions!$B$26,"High",IF(J3713&gt;=Assumptions!$B$27,"Mid","Low"))</f>
        <v>Low</v>
      </c>
      <c r="R3713" s="7" t="str">
        <f aca="false">IF(P3713&gt;=Assumptions!$B$28,"High",IF(P3713&gt;=Assumptions!$B$29,"Mid","Low"))</f>
        <v>Low</v>
      </c>
      <c r="S3713" s="7" t="str">
        <f aca="false">INDEX(Assumptions!$B$33:$B$41,MATCH(Q3713&amp;"|"&amp;R3713,Assumptions!$A$33:$A$41,0))</f>
        <v>Dormant &amp; Low Value</v>
      </c>
      <c r="T3713" s="7" t="n">
        <f aca="false">IF(ISNUMBER(Data_Clean!V3713),J3713*Data_Clean!V3713,0)</f>
        <v>56.269941</v>
      </c>
    </row>
    <row r="3714" customFormat="false" ht="15" hidden="false" customHeight="false" outlineLevel="0" collapsed="false">
      <c r="A3714" s="15" t="str">
        <f aca="false">Data_Clean!A3714</f>
        <v>CX103710</v>
      </c>
      <c r="B3714" s="14" t="n">
        <f aca="false">Data_Clean!G3714*Assumptions!$B$5</f>
        <v>92.64025</v>
      </c>
      <c r="C3714" s="14" t="n">
        <f aca="false">IF(Data_Clean!H3714="",0,Data_Clean!H3714)*Assumptions!$B$6</f>
        <v>514.716</v>
      </c>
      <c r="D3714" s="14" t="n">
        <f aca="false">Data_Clean!I3714*Assumptions!$B$7</f>
        <v>0</v>
      </c>
      <c r="E3714" s="14" t="n">
        <f aca="false">Data_Clean!J3714*Assumptions!$B$8</f>
        <v>0</v>
      </c>
      <c r="F3714" s="14" t="n">
        <f aca="false">Data_Clean!K3714*Assumptions!$B$9</f>
        <v>2335.3</v>
      </c>
      <c r="G3714" s="14" t="n">
        <f aca="false">Data_Clean!L3714*Assumptions!$B$10</f>
        <v>0</v>
      </c>
      <c r="H3714" s="14" t="n">
        <f aca="false">IF(OR(Data_Clean!M3714="",Data_Clean!N3714=""),0,Data_Clean!M3714*Data_Clean!N3714/100)*Assumptions!$B$13*Assumptions!$B$11</f>
        <v>582.912</v>
      </c>
      <c r="I3714" s="14" t="n">
        <f aca="false">Data_Clean!O3714*4*Assumptions!$B$12</f>
        <v>34.23264</v>
      </c>
      <c r="J3714" s="14" t="n">
        <f aca="false">SUM(B3714:I3714)</f>
        <v>3559.80089</v>
      </c>
      <c r="K3714" s="16" t="n">
        <f aca="false">IF(Data_Clean!P3714="","",Assumptions!$B$15*0.5^(Data_Clean!P3714/Assumptions!$B$20))</f>
        <v>26.7269615442102</v>
      </c>
      <c r="L3714" s="16" t="n">
        <f aca="false">Assumptions!$B$16*MIN(1,LN(1+Data_Clean!Q3714)/LN(1+Assumptions!$B$21))</f>
        <v>14.0427143261215</v>
      </c>
      <c r="M3714" s="16" t="n">
        <f aca="false">Assumptions!$B$17*(0.6*MIN(1,Data_Clean!R3714/Assumptions!$B$22)+0.4*IF(Data_Clean!S3714="",0,Data_Clean!S3714))</f>
        <v>6.594</v>
      </c>
      <c r="N3714" s="16" t="n">
        <f aca="false">Assumptions!$B$18*MIN(1,(Data_Clean!F3714-1)/Assumptions!$B$23)</f>
        <v>15</v>
      </c>
      <c r="O3714" s="16" t="n">
        <f aca="false">Assumptions!$B$19*(0.4*IF(Data_Clean!E3714="",0,MIN(1,Data_Clean!E3714/12/Assumptions!$B$24))+0.35*IF(Data_Clean!D3714="Y",1,0)+0.25*(1-MIN(Data_Clean!T3714,3)/3))/IF(Data_Clean!E3714="",0.6,1)</f>
        <v>14.65</v>
      </c>
      <c r="P3714" s="16" t="n">
        <f aca="false">SUM(K3714:O3714)/(Assumptions!$D$5-IF(K3714="",Assumptions!$B$15,0))*100</f>
        <v>77.0136758703317</v>
      </c>
      <c r="Q3714" s="7" t="str">
        <f aca="false">IF(J3714&gt;=Assumptions!$B$26,"High",IF(J3714&gt;=Assumptions!$B$27,"Mid","Low"))</f>
        <v>High</v>
      </c>
      <c r="R3714" s="7" t="str">
        <f aca="false">IF(P3714&gt;=Assumptions!$B$28,"High",IF(P3714&gt;=Assumptions!$B$29,"Mid","Low"))</f>
        <v>High</v>
      </c>
      <c r="S3714" s="7" t="str">
        <f aca="false">INDEX(Assumptions!$B$33:$B$41,MATCH(Q3714&amp;"|"&amp;R3714,Assumptions!$A$33:$A$41,0))</f>
        <v>Premier Advocates</v>
      </c>
      <c r="T3714" s="7" t="n">
        <f aca="false">IF(ISNUMBER(Data_Clean!V3714),J3714*Data_Clean!V3714,0)</f>
        <v>87.571101894</v>
      </c>
    </row>
    <row r="3715" customFormat="false" ht="15" hidden="false" customHeight="false" outlineLevel="0" collapsed="false">
      <c r="A3715" s="15" t="str">
        <f aca="false">Data_Clean!A3715</f>
        <v>CX103711</v>
      </c>
      <c r="B3715" s="14" t="n">
        <f aca="false">Data_Clean!G3715*Assumptions!$B$5</f>
        <v>84.11475</v>
      </c>
      <c r="C3715" s="14" t="n">
        <f aca="false">IF(Data_Clean!H3715="",0,Data_Clean!H3715)*Assumptions!$B$6</f>
        <v>384.04692</v>
      </c>
      <c r="D3715" s="14" t="n">
        <f aca="false">Data_Clean!I3715*Assumptions!$B$7</f>
        <v>517.6</v>
      </c>
      <c r="E3715" s="14" t="n">
        <f aca="false">Data_Clean!J3715*Assumptions!$B$8</f>
        <v>0</v>
      </c>
      <c r="F3715" s="14" t="n">
        <f aca="false">Data_Clean!K3715*Assumptions!$B$9</f>
        <v>5696.9</v>
      </c>
      <c r="G3715" s="14" t="n">
        <f aca="false">Data_Clean!L3715*Assumptions!$B$10</f>
        <v>0</v>
      </c>
      <c r="H3715" s="14" t="n">
        <f aca="false">IF(OR(Data_Clean!M3715="",Data_Clean!N3715=""),0,Data_Clean!M3715*Data_Clean!N3715/100)*Assumptions!$B$13*Assumptions!$B$11</f>
        <v>0</v>
      </c>
      <c r="I3715" s="14" t="n">
        <f aca="false">Data_Clean!O3715*4*Assumptions!$B$12</f>
        <v>0</v>
      </c>
      <c r="J3715" s="14" t="n">
        <f aca="false">SUM(B3715:I3715)</f>
        <v>6682.66167</v>
      </c>
      <c r="K3715" s="16" t="n">
        <f aca="false">IF(Data_Clean!P3715="","",Assumptions!$B$15*0.5^(Data_Clean!P3715/Assumptions!$B$20))</f>
        <v>0.618519333174794</v>
      </c>
      <c r="L3715" s="16" t="n">
        <f aca="false">Assumptions!$B$16*MIN(1,LN(1+Data_Clean!Q3715)/LN(1+Assumptions!$B$21))</f>
        <v>0</v>
      </c>
      <c r="M3715" s="16" t="n">
        <f aca="false">Assumptions!$B$17*(0.6*MIN(1,Data_Clean!R3715/Assumptions!$B$22)+0.4*IF(Data_Clean!S3715="",0,Data_Clean!S3715))</f>
        <v>0</v>
      </c>
      <c r="N3715" s="16" t="n">
        <f aca="false">Assumptions!$B$18*MIN(1,(Data_Clean!F3715-1)/Assumptions!$B$23)</f>
        <v>15</v>
      </c>
      <c r="O3715" s="16" t="n">
        <f aca="false">Assumptions!$B$19*(0.4*IF(Data_Clean!E3715="",0,MIN(1,Data_Clean!E3715/12/Assumptions!$B$24))+0.35*IF(Data_Clean!D3715="Y",1,0)+0.25*(1-MIN(Data_Clean!T3715,3)/3))/IF(Data_Clean!E3715="",0.6,1)</f>
        <v>9.75</v>
      </c>
      <c r="P3715" s="16" t="n">
        <f aca="false">SUM(K3715:O3715)/(Assumptions!$D$5-IF(K3715="",Assumptions!$B$15,0))*100</f>
        <v>25.3685193331748</v>
      </c>
      <c r="Q3715" s="7" t="str">
        <f aca="false">IF(J3715&gt;=Assumptions!$B$26,"High",IF(J3715&gt;=Assumptions!$B$27,"Mid","Low"))</f>
        <v>High</v>
      </c>
      <c r="R3715" s="7" t="str">
        <f aca="false">IF(P3715&gt;=Assumptions!$B$28,"High",IF(P3715&gt;=Assumptions!$B$29,"Mid","Low"))</f>
        <v>Low</v>
      </c>
      <c r="S3715" s="7" t="str">
        <f aca="false">INDEX(Assumptions!$B$33:$B$41,MATCH(Q3715&amp;"|"&amp;R3715,Assumptions!$A$33:$A$41,0))</f>
        <v>Affluent Drifters</v>
      </c>
      <c r="T3715" s="7" t="n">
        <f aca="false">IF(ISNUMBER(Data_Clean!V3715),J3715*Data_Clean!V3715,0)</f>
        <v>1821.693571242</v>
      </c>
    </row>
    <row r="3716" customFormat="false" ht="15" hidden="false" customHeight="false" outlineLevel="0" collapsed="false">
      <c r="A3716" s="15" t="str">
        <f aca="false">Data_Clean!A3716</f>
        <v>CX103712</v>
      </c>
      <c r="B3716" s="14" t="n">
        <f aca="false">Data_Clean!G3716*Assumptions!$B$5</f>
        <v>410.636</v>
      </c>
      <c r="C3716" s="14" t="n">
        <f aca="false">IF(Data_Clean!H3716="",0,Data_Clean!H3716)*Assumptions!$B$6</f>
        <v>479.92608</v>
      </c>
      <c r="D3716" s="14" t="n">
        <f aca="false">Data_Clean!I3716*Assumptions!$B$7</f>
        <v>0</v>
      </c>
      <c r="E3716" s="14" t="n">
        <f aca="false">Data_Clean!J3716*Assumptions!$B$8</f>
        <v>7001.8905</v>
      </c>
      <c r="F3716" s="14" t="n">
        <f aca="false">Data_Clean!K3716*Assumptions!$B$9</f>
        <v>0</v>
      </c>
      <c r="G3716" s="14" t="n">
        <f aca="false">Data_Clean!L3716*Assumptions!$B$10</f>
        <v>0</v>
      </c>
      <c r="H3716" s="14" t="n">
        <f aca="false">IF(OR(Data_Clean!M3716="",Data_Clean!N3716=""),0,Data_Clean!M3716*Data_Clean!N3716/100)*Assumptions!$B$13*Assumptions!$B$11</f>
        <v>341.28</v>
      </c>
      <c r="I3716" s="14" t="n">
        <f aca="false">Data_Clean!O3716*4*Assumptions!$B$12</f>
        <v>0</v>
      </c>
      <c r="J3716" s="14" t="n">
        <f aca="false">SUM(B3716:I3716)</f>
        <v>8233.73258</v>
      </c>
      <c r="K3716" s="16" t="n">
        <f aca="false">IF(Data_Clean!P3716="","",Assumptions!$B$15*0.5^(Data_Clean!P3716/Assumptions!$B$20))</f>
        <v>0.00265002912128975</v>
      </c>
      <c r="L3716" s="16" t="n">
        <f aca="false">Assumptions!$B$16*MIN(1,LN(1+Data_Clean!Q3716)/LN(1+Assumptions!$B$21))</f>
        <v>0</v>
      </c>
      <c r="M3716" s="16" t="n">
        <f aca="false">Assumptions!$B$17*(0.6*MIN(1,Data_Clean!R3716/Assumptions!$B$22)+0.4*IF(Data_Clean!S3716="",0,Data_Clean!S3716))</f>
        <v>0</v>
      </c>
      <c r="N3716" s="16" t="n">
        <f aca="false">Assumptions!$B$18*MIN(1,(Data_Clean!F3716-1)/Assumptions!$B$23)</f>
        <v>15</v>
      </c>
      <c r="O3716" s="16" t="n">
        <f aca="false">Assumptions!$B$19*(0.4*IF(Data_Clean!E3716="",0,MIN(1,Data_Clean!E3716/12/Assumptions!$B$24))+0.35*IF(Data_Clean!D3716="Y",1,0)+0.25*(1-MIN(Data_Clean!T3716,3)/3))/IF(Data_Clean!E3716="",0.6,1)</f>
        <v>7.8</v>
      </c>
      <c r="P3716" s="16" t="n">
        <f aca="false">SUM(K3716:O3716)/(Assumptions!$D$5-IF(K3716="",Assumptions!$B$15,0))*100</f>
        <v>22.8026500291213</v>
      </c>
      <c r="Q3716" s="7" t="str">
        <f aca="false">IF(J3716&gt;=Assumptions!$B$26,"High",IF(J3716&gt;=Assumptions!$B$27,"Mid","Low"))</f>
        <v>High</v>
      </c>
      <c r="R3716" s="7" t="str">
        <f aca="false">IF(P3716&gt;=Assumptions!$B$28,"High",IF(P3716&gt;=Assumptions!$B$29,"Mid","Low"))</f>
        <v>Low</v>
      </c>
      <c r="S3716" s="7" t="str">
        <f aca="false">INDEX(Assumptions!$B$33:$B$41,MATCH(Q3716&amp;"|"&amp;R3716,Assumptions!$A$33:$A$41,0))</f>
        <v>Affluent Drifters</v>
      </c>
      <c r="T3716" s="7" t="n">
        <f aca="false">IF(ISNUMBER(Data_Clean!V3716),J3716*Data_Clean!V3716,0)</f>
        <v>1656.626995096</v>
      </c>
    </row>
    <row r="3717" customFormat="false" ht="15" hidden="false" customHeight="false" outlineLevel="0" collapsed="false">
      <c r="A3717" s="15" t="str">
        <f aca="false">Data_Clean!A3717</f>
        <v>CX103713</v>
      </c>
      <c r="B3717" s="14" t="n">
        <f aca="false">Data_Clean!G3717*Assumptions!$B$5</f>
        <v>8.78575</v>
      </c>
      <c r="C3717" s="14" t="n">
        <f aca="false">IF(Data_Clean!H3717="",0,Data_Clean!H3717)*Assumptions!$B$6</f>
        <v>0</v>
      </c>
      <c r="D3717" s="14" t="n">
        <f aca="false">Data_Clean!I3717*Assumptions!$B$7</f>
        <v>0</v>
      </c>
      <c r="E3717" s="14" t="n">
        <f aca="false">Data_Clean!J3717*Assumptions!$B$8</f>
        <v>0</v>
      </c>
      <c r="F3717" s="14" t="n">
        <f aca="false">Data_Clean!K3717*Assumptions!$B$9</f>
        <v>0</v>
      </c>
      <c r="G3717" s="14" t="n">
        <f aca="false">Data_Clean!L3717*Assumptions!$B$10</f>
        <v>0</v>
      </c>
      <c r="H3717" s="14" t="n">
        <f aca="false">IF(OR(Data_Clean!M3717="",Data_Clean!N3717=""),0,Data_Clean!M3717*Data_Clean!N3717/100)*Assumptions!$B$13*Assumptions!$B$11</f>
        <v>0</v>
      </c>
      <c r="I3717" s="14" t="n">
        <f aca="false">Data_Clean!O3717*4*Assumptions!$B$12</f>
        <v>0</v>
      </c>
      <c r="J3717" s="14" t="n">
        <f aca="false">SUM(B3717:I3717)</f>
        <v>8.78575</v>
      </c>
      <c r="K3717" s="16" t="n">
        <f aca="false">IF(Data_Clean!P3717="","",Assumptions!$B$15*0.5^(Data_Clean!P3717/Assumptions!$B$20))</f>
        <v>0.151098083020263</v>
      </c>
      <c r="L3717" s="16" t="n">
        <f aca="false">Assumptions!$B$16*MIN(1,LN(1+Data_Clean!Q3717)/LN(1+Assumptions!$B$21))</f>
        <v>0</v>
      </c>
      <c r="M3717" s="16" t="n">
        <f aca="false">Assumptions!$B$17*(0.6*MIN(1,Data_Clean!R3717/Assumptions!$B$22)+0.4*IF(Data_Clean!S3717="",0,Data_Clean!S3717))</f>
        <v>0</v>
      </c>
      <c r="N3717" s="16" t="n">
        <f aca="false">Assumptions!$B$18*MIN(1,(Data_Clean!F3717-1)/Assumptions!$B$23)</f>
        <v>0</v>
      </c>
      <c r="O3717" s="16" t="n">
        <f aca="false">Assumptions!$B$19*(0.4*IF(Data_Clean!E3717="",0,MIN(1,Data_Clean!E3717/12/Assumptions!$B$24))+0.35*IF(Data_Clean!D3717="Y",1,0)+0.25*(1-MIN(Data_Clean!T3717,3)/3))/IF(Data_Clean!E3717="",0.6,1)</f>
        <v>13.75</v>
      </c>
      <c r="P3717" s="16" t="n">
        <f aca="false">SUM(K3717:O3717)/(Assumptions!$D$5-IF(K3717="",Assumptions!$B$15,0))*100</f>
        <v>13.9010980830203</v>
      </c>
      <c r="Q3717" s="7" t="str">
        <f aca="false">IF(J3717&gt;=Assumptions!$B$26,"High",IF(J3717&gt;=Assumptions!$B$27,"Mid","Low"))</f>
        <v>Low</v>
      </c>
      <c r="R3717" s="7" t="str">
        <f aca="false">IF(P3717&gt;=Assumptions!$B$28,"High",IF(P3717&gt;=Assumptions!$B$29,"Mid","Low"))</f>
        <v>Low</v>
      </c>
      <c r="S3717" s="7" t="str">
        <f aca="false">INDEX(Assumptions!$B$33:$B$41,MATCH(Q3717&amp;"|"&amp;R3717,Assumptions!$A$33:$A$41,0))</f>
        <v>Dormant &amp; Low Value</v>
      </c>
      <c r="T3717" s="7" t="n">
        <f aca="false">IF(ISNUMBER(Data_Clean!V3717),J3717*Data_Clean!V3717,0)</f>
        <v>1.9785509</v>
      </c>
    </row>
    <row r="3718" customFormat="false" ht="15" hidden="false" customHeight="false" outlineLevel="0" collapsed="false">
      <c r="A3718" s="15" t="str">
        <f aca="false">Data_Clean!A3718</f>
        <v>CX103714</v>
      </c>
      <c r="B3718" s="14" t="n">
        <f aca="false">Data_Clean!G3718*Assumptions!$B$5</f>
        <v>89.0155</v>
      </c>
      <c r="C3718" s="14" t="n">
        <f aca="false">IF(Data_Clean!H3718="",0,Data_Clean!H3718)*Assumptions!$B$6</f>
        <v>0</v>
      </c>
      <c r="D3718" s="14" t="n">
        <f aca="false">Data_Clean!I3718*Assumptions!$B$7</f>
        <v>0</v>
      </c>
      <c r="E3718" s="14" t="n">
        <f aca="false">Data_Clean!J3718*Assumptions!$B$8</f>
        <v>0</v>
      </c>
      <c r="F3718" s="14" t="n">
        <f aca="false">Data_Clean!K3718*Assumptions!$B$9</f>
        <v>0</v>
      </c>
      <c r="G3718" s="14" t="n">
        <f aca="false">Data_Clean!L3718*Assumptions!$B$10</f>
        <v>1025.55</v>
      </c>
      <c r="H3718" s="14" t="n">
        <f aca="false">IF(OR(Data_Clean!M3718="",Data_Clean!N3718=""),0,Data_Clean!M3718*Data_Clean!N3718/100)*Assumptions!$B$13*Assumptions!$B$11</f>
        <v>0</v>
      </c>
      <c r="I3718" s="14" t="n">
        <f aca="false">Data_Clean!O3718*4*Assumptions!$B$12</f>
        <v>0</v>
      </c>
      <c r="J3718" s="14" t="n">
        <f aca="false">SUM(B3718:I3718)</f>
        <v>1114.5655</v>
      </c>
      <c r="K3718" s="16" t="n">
        <f aca="false">IF(Data_Clean!P3718="","",Assumptions!$B$15*0.5^(Data_Clean!P3718/Assumptions!$B$20))</f>
        <v>23.267171427506</v>
      </c>
      <c r="L3718" s="16" t="n">
        <f aca="false">Assumptions!$B$16*MIN(1,LN(1+Data_Clean!Q3718)/LN(1+Assumptions!$B$21))</f>
        <v>10.6966696442427</v>
      </c>
      <c r="M3718" s="16" t="n">
        <f aca="false">Assumptions!$B$17*(0.6*MIN(1,Data_Clean!R3718/Assumptions!$B$22)+0.4*IF(Data_Clean!S3718="",0,Data_Clean!S3718))</f>
        <v>9</v>
      </c>
      <c r="N3718" s="16" t="n">
        <f aca="false">Assumptions!$B$18*MIN(1,(Data_Clean!F3718-1)/Assumptions!$B$23)</f>
        <v>5</v>
      </c>
      <c r="O3718" s="16" t="n">
        <f aca="false">Assumptions!$B$19*(0.4*IF(Data_Clean!E3718="",0,MIN(1,Data_Clean!E3718/12/Assumptions!$B$24))+0.35*IF(Data_Clean!D3718="Y",1,0)+0.25*(1-MIN(Data_Clean!T3718,3)/3))/IF(Data_Clean!E3718="",0.6,1)</f>
        <v>4.45</v>
      </c>
      <c r="P3718" s="16" t="n">
        <f aca="false">SUM(K3718:O3718)/(Assumptions!$D$5-IF(K3718="",Assumptions!$B$15,0))*100</f>
        <v>52.4138410717487</v>
      </c>
      <c r="Q3718" s="7" t="str">
        <f aca="false">IF(J3718&gt;=Assumptions!$B$26,"High",IF(J3718&gt;=Assumptions!$B$27,"Mid","Low"))</f>
        <v>Mid</v>
      </c>
      <c r="R3718" s="7" t="str">
        <f aca="false">IF(P3718&gt;=Assumptions!$B$28,"High",IF(P3718&gt;=Assumptions!$B$29,"Mid","Low"))</f>
        <v>Mid</v>
      </c>
      <c r="S3718" s="7" t="str">
        <f aca="false">INDEX(Assumptions!$B$33:$B$41,MATCH(Q3718&amp;"|"&amp;R3718,Assumptions!$A$33:$A$41,0))</f>
        <v>Established Core</v>
      </c>
      <c r="T3718" s="7" t="n">
        <f aca="false">IF(ISNUMBER(Data_Clean!V3718),J3718*Data_Clean!V3718,0)</f>
        <v>141.3269054</v>
      </c>
    </row>
    <row r="3719" customFormat="false" ht="15" hidden="false" customHeight="false" outlineLevel="0" collapsed="false">
      <c r="A3719" s="15" t="str">
        <f aca="false">Data_Clean!A3719</f>
        <v>CX103715</v>
      </c>
      <c r="B3719" s="14" t="n">
        <f aca="false">Data_Clean!G3719*Assumptions!$B$5</f>
        <v>101.3985</v>
      </c>
      <c r="C3719" s="14" t="n">
        <f aca="false">IF(Data_Clean!H3719="",0,Data_Clean!H3719)*Assumptions!$B$6</f>
        <v>590.53932</v>
      </c>
      <c r="D3719" s="14" t="n">
        <f aca="false">Data_Clean!I3719*Assumptions!$B$7</f>
        <v>0</v>
      </c>
      <c r="E3719" s="14" t="n">
        <f aca="false">Data_Clean!J3719*Assumptions!$B$8</f>
        <v>0</v>
      </c>
      <c r="F3719" s="14" t="n">
        <f aca="false">Data_Clean!K3719*Assumptions!$B$9</f>
        <v>0</v>
      </c>
      <c r="G3719" s="14" t="n">
        <f aca="false">Data_Clean!L3719*Assumptions!$B$10</f>
        <v>0</v>
      </c>
      <c r="H3719" s="14" t="n">
        <f aca="false">IF(OR(Data_Clean!M3719="",Data_Clean!N3719=""),0,Data_Clean!M3719*Data_Clean!N3719/100)*Assumptions!$B$13*Assumptions!$B$11</f>
        <v>0</v>
      </c>
      <c r="I3719" s="14" t="n">
        <f aca="false">Data_Clean!O3719*4*Assumptions!$B$12</f>
        <v>0</v>
      </c>
      <c r="J3719" s="14" t="n">
        <f aca="false">SUM(B3719:I3719)</f>
        <v>691.93782</v>
      </c>
      <c r="K3719" s="16" t="n">
        <f aca="false">IF(Data_Clean!P3719="","",Assumptions!$B$15*0.5^(Data_Clean!P3719/Assumptions!$B$20))</f>
        <v>24.9371368842836</v>
      </c>
      <c r="L3719" s="16" t="n">
        <f aca="false">Assumptions!$B$16*MIN(1,LN(1+Data_Clean!Q3719)/LN(1+Assumptions!$B$21))</f>
        <v>14.320838960067</v>
      </c>
      <c r="M3719" s="16" t="n">
        <f aca="false">Assumptions!$B$17*(0.6*MIN(1,Data_Clean!R3719/Assumptions!$B$22)+0.4*IF(Data_Clean!S3719="",0,Data_Clean!S3719))</f>
        <v>7.464</v>
      </c>
      <c r="N3719" s="16" t="n">
        <f aca="false">Assumptions!$B$18*MIN(1,(Data_Clean!F3719-1)/Assumptions!$B$23)</f>
        <v>5</v>
      </c>
      <c r="O3719" s="16" t="n">
        <f aca="false">Assumptions!$B$19*(0.4*IF(Data_Clean!E3719="",0,MIN(1,Data_Clean!E3719/12/Assumptions!$B$24))+0.35*IF(Data_Clean!D3719="Y",1,0)+0.25*(1-MIN(Data_Clean!T3719,3)/3))/IF(Data_Clean!E3719="",0.6,1)</f>
        <v>9.45</v>
      </c>
      <c r="P3719" s="16" t="n">
        <f aca="false">SUM(K3719:O3719)/(Assumptions!$D$5-IF(K3719="",Assumptions!$B$15,0))*100</f>
        <v>61.1719758443507</v>
      </c>
      <c r="Q3719" s="7" t="str">
        <f aca="false">IF(J3719&gt;=Assumptions!$B$26,"High",IF(J3719&gt;=Assumptions!$B$27,"Mid","Low"))</f>
        <v>Mid</v>
      </c>
      <c r="R3719" s="7" t="str">
        <f aca="false">IF(P3719&gt;=Assumptions!$B$28,"High",IF(P3719&gt;=Assumptions!$B$29,"Mid","Low"))</f>
        <v>Mid</v>
      </c>
      <c r="S3719" s="7" t="str">
        <f aca="false">INDEX(Assumptions!$B$33:$B$41,MATCH(Q3719&amp;"|"&amp;R3719,Assumptions!$A$33:$A$41,0))</f>
        <v>Established Core</v>
      </c>
      <c r="T3719" s="7" t="n">
        <f aca="false">IF(ISNUMBER(Data_Clean!V3719),J3719*Data_Clean!V3719,0)</f>
        <v>52.93324323</v>
      </c>
    </row>
    <row r="3720" customFormat="false" ht="15" hidden="false" customHeight="false" outlineLevel="0" collapsed="false">
      <c r="A3720" s="15" t="str">
        <f aca="false">Data_Clean!A3720</f>
        <v>CX103716</v>
      </c>
      <c r="B3720" s="14" t="n">
        <f aca="false">Data_Clean!G3720*Assumptions!$B$5</f>
        <v>186.56875</v>
      </c>
      <c r="C3720" s="14" t="n">
        <f aca="false">IF(Data_Clean!H3720="",0,Data_Clean!H3720)*Assumptions!$B$6</f>
        <v>589.5384</v>
      </c>
      <c r="D3720" s="14" t="n">
        <f aca="false">Data_Clean!I3720*Assumptions!$B$7</f>
        <v>470.4</v>
      </c>
      <c r="E3720" s="14" t="n">
        <f aca="false">Data_Clean!J3720*Assumptions!$B$8</f>
        <v>605.83785</v>
      </c>
      <c r="F3720" s="14" t="n">
        <f aca="false">Data_Clean!K3720*Assumptions!$B$9</f>
        <v>0</v>
      </c>
      <c r="G3720" s="14" t="n">
        <f aca="false">Data_Clean!L3720*Assumptions!$B$10</f>
        <v>0</v>
      </c>
      <c r="H3720" s="14" t="n">
        <f aca="false">IF(OR(Data_Clean!M3720="",Data_Clean!N3720=""),0,Data_Clean!M3720*Data_Clean!N3720/100)*Assumptions!$B$13*Assumptions!$B$11</f>
        <v>219.438</v>
      </c>
      <c r="I3720" s="14" t="n">
        <f aca="false">Data_Clean!O3720*4*Assumptions!$B$12</f>
        <v>169.2648</v>
      </c>
      <c r="J3720" s="14" t="n">
        <f aca="false">SUM(B3720:I3720)</f>
        <v>2241.0478</v>
      </c>
      <c r="K3720" s="16" t="n">
        <f aca="false">IF(Data_Clean!P3720="","",Assumptions!$B$15*0.5^(Data_Clean!P3720/Assumptions!$B$20))</f>
        <v>25.5200148285257</v>
      </c>
      <c r="L3720" s="16" t="n">
        <f aca="false">Assumptions!$B$16*MIN(1,LN(1+Data_Clean!Q3720)/LN(1+Assumptions!$B$21))</f>
        <v>15.7812965263578</v>
      </c>
      <c r="M3720" s="16" t="n">
        <f aca="false">Assumptions!$B$17*(0.6*MIN(1,Data_Clean!R3720/Assumptions!$B$22)+0.4*IF(Data_Clean!S3720="",0,Data_Clean!S3720))</f>
        <v>3.522</v>
      </c>
      <c r="N3720" s="16" t="n">
        <f aca="false">Assumptions!$B$18*MIN(1,(Data_Clean!F3720-1)/Assumptions!$B$23)</f>
        <v>20</v>
      </c>
      <c r="O3720" s="16" t="n">
        <f aca="false">Assumptions!$B$19*(0.4*IF(Data_Clean!E3720="",0,MIN(1,Data_Clean!E3720/12/Assumptions!$B$24))+0.35*IF(Data_Clean!D3720="Y",1,0)+0.25*(1-MIN(Data_Clean!T3720,3)/3))/IF(Data_Clean!E3720="",0.6,1)</f>
        <v>15</v>
      </c>
      <c r="P3720" s="16" t="n">
        <f aca="false">SUM(K3720:O3720)/(Assumptions!$D$5-IF(K3720="",Assumptions!$B$15,0))*100</f>
        <v>79.8233113548834</v>
      </c>
      <c r="Q3720" s="7" t="str">
        <f aca="false">IF(J3720&gt;=Assumptions!$B$26,"High",IF(J3720&gt;=Assumptions!$B$27,"Mid","Low"))</f>
        <v>High</v>
      </c>
      <c r="R3720" s="7" t="str">
        <f aca="false">IF(P3720&gt;=Assumptions!$B$28,"High",IF(P3720&gt;=Assumptions!$B$29,"Mid","Low"))</f>
        <v>High</v>
      </c>
      <c r="S3720" s="7" t="str">
        <f aca="false">INDEX(Assumptions!$B$33:$B$41,MATCH(Q3720&amp;"|"&amp;R3720,Assumptions!$A$33:$A$41,0))</f>
        <v>Premier Advocates</v>
      </c>
      <c r="T3720" s="7" t="n">
        <f aca="false">IF(ISNUMBER(Data_Clean!V3720),J3720*Data_Clean!V3720,0)</f>
        <v>32.27108832</v>
      </c>
    </row>
    <row r="3721" customFormat="false" ht="15" hidden="false" customHeight="false" outlineLevel="0" collapsed="false">
      <c r="A3721" s="15" t="str">
        <f aca="false">Data_Clean!A3721</f>
        <v>CX103717</v>
      </c>
      <c r="B3721" s="14" t="n">
        <f aca="false">Data_Clean!G3721*Assumptions!$B$5</f>
        <v>390.81825</v>
      </c>
      <c r="C3721" s="14" t="n">
        <f aca="false">IF(Data_Clean!H3721="",0,Data_Clean!H3721)*Assumptions!$B$6</f>
        <v>772.74948</v>
      </c>
      <c r="D3721" s="14" t="n">
        <f aca="false">Data_Clean!I3721*Assumptions!$B$7</f>
        <v>534.4</v>
      </c>
      <c r="E3721" s="14" t="n">
        <f aca="false">Data_Clean!J3721*Assumptions!$B$8</f>
        <v>0</v>
      </c>
      <c r="F3721" s="14" t="n">
        <f aca="false">Data_Clean!K3721*Assumptions!$B$9</f>
        <v>0</v>
      </c>
      <c r="G3721" s="14" t="n">
        <f aca="false">Data_Clean!L3721*Assumptions!$B$10</f>
        <v>90.45</v>
      </c>
      <c r="H3721" s="14" t="n">
        <f aca="false">IF(OR(Data_Clean!M3721="",Data_Clean!N3721=""),0,Data_Clean!M3721*Data_Clean!N3721/100)*Assumptions!$B$13*Assumptions!$B$11</f>
        <v>0</v>
      </c>
      <c r="I3721" s="14" t="n">
        <f aca="false">Data_Clean!O3721*4*Assumptions!$B$12</f>
        <v>0</v>
      </c>
      <c r="J3721" s="14" t="n">
        <f aca="false">SUM(B3721:I3721)</f>
        <v>1788.41773</v>
      </c>
      <c r="K3721" s="16" t="n">
        <f aca="false">IF(Data_Clean!P3721="","",Assumptions!$B$15*0.5^(Data_Clean!P3721/Assumptions!$B$20))</f>
        <v>26.7269615442102</v>
      </c>
      <c r="L3721" s="16" t="n">
        <f aca="false">Assumptions!$B$16*MIN(1,LN(1+Data_Clean!Q3721)/LN(1+Assumptions!$B$21))</f>
        <v>17.0747430409834</v>
      </c>
      <c r="M3721" s="16" t="n">
        <f aca="false">Assumptions!$B$17*(0.6*MIN(1,Data_Clean!R3721/Assumptions!$B$22)+0.4*IF(Data_Clean!S3721="",0,Data_Clean!S3721))</f>
        <v>11.556</v>
      </c>
      <c r="N3721" s="16" t="n">
        <f aca="false">Assumptions!$B$18*MIN(1,(Data_Clean!F3721-1)/Assumptions!$B$23)</f>
        <v>15</v>
      </c>
      <c r="O3721" s="16" t="n">
        <f aca="false">Assumptions!$B$19*(0.4*IF(Data_Clean!E3721="",0,MIN(1,Data_Clean!E3721/12/Assumptions!$B$24))+0.35*IF(Data_Clean!D3721="Y",1,0)+0.25*(1-MIN(Data_Clean!T3721,3)/3))/IF(Data_Clean!E3721="",0.6,1)</f>
        <v>11.85</v>
      </c>
      <c r="P3721" s="16" t="n">
        <f aca="false">SUM(K3721:O3721)/(Assumptions!$D$5-IF(K3721="",Assumptions!$B$15,0))*100</f>
        <v>82.2077045851936</v>
      </c>
      <c r="Q3721" s="7" t="str">
        <f aca="false">IF(J3721&gt;=Assumptions!$B$26,"High",IF(J3721&gt;=Assumptions!$B$27,"Mid","Low"))</f>
        <v>High</v>
      </c>
      <c r="R3721" s="7" t="str">
        <f aca="false">IF(P3721&gt;=Assumptions!$B$28,"High",IF(P3721&gt;=Assumptions!$B$29,"Mid","Low"))</f>
        <v>High</v>
      </c>
      <c r="S3721" s="7" t="str">
        <f aca="false">INDEX(Assumptions!$B$33:$B$41,MATCH(Q3721&amp;"|"&amp;R3721,Assumptions!$A$33:$A$41,0))</f>
        <v>Premier Advocates</v>
      </c>
      <c r="T3721" s="7" t="n">
        <f aca="false">IF(ISNUMBER(Data_Clean!V3721),J3721*Data_Clean!V3721,0)</f>
        <v>56.871683814</v>
      </c>
    </row>
    <row r="3722" customFormat="false" ht="15" hidden="false" customHeight="false" outlineLevel="0" collapsed="false">
      <c r="A3722" s="15" t="str">
        <f aca="false">Data_Clean!A3722</f>
        <v>CX103718</v>
      </c>
      <c r="B3722" s="14" t="n">
        <f aca="false">Data_Clean!G3722*Assumptions!$B$5</f>
        <v>205.34675</v>
      </c>
      <c r="C3722" s="14" t="n">
        <f aca="false">IF(Data_Clean!H3722="",0,Data_Clean!H3722)*Assumptions!$B$6</f>
        <v>0</v>
      </c>
      <c r="D3722" s="14" t="n">
        <f aca="false">Data_Clean!I3722*Assumptions!$B$7</f>
        <v>0</v>
      </c>
      <c r="E3722" s="14" t="n">
        <f aca="false">Data_Clean!J3722*Assumptions!$B$8</f>
        <v>0</v>
      </c>
      <c r="F3722" s="14" t="n">
        <f aca="false">Data_Clean!K3722*Assumptions!$B$9</f>
        <v>0</v>
      </c>
      <c r="G3722" s="14" t="n">
        <f aca="false">Data_Clean!L3722*Assumptions!$B$10</f>
        <v>0</v>
      </c>
      <c r="H3722" s="14" t="n">
        <f aca="false">IF(OR(Data_Clean!M3722="",Data_Clean!N3722=""),0,Data_Clean!M3722*Data_Clean!N3722/100)*Assumptions!$B$13*Assumptions!$B$11</f>
        <v>290.232</v>
      </c>
      <c r="I3722" s="14" t="n">
        <f aca="false">Data_Clean!O3722*4*Assumptions!$B$12</f>
        <v>78.02832</v>
      </c>
      <c r="J3722" s="14" t="n">
        <f aca="false">SUM(B3722:I3722)</f>
        <v>573.60707</v>
      </c>
      <c r="K3722" s="16" t="n">
        <f aca="false">IF(Data_Clean!P3722="","",Assumptions!$B$15*0.5^(Data_Clean!P3722/Assumptions!$B$20))</f>
        <v>22.2164632842985</v>
      </c>
      <c r="L3722" s="16" t="n">
        <f aca="false">Assumptions!$B$16*MIN(1,LN(1+Data_Clean!Q3722)/LN(1+Assumptions!$B$21))</f>
        <v>15.0586973234667</v>
      </c>
      <c r="M3722" s="16" t="n">
        <f aca="false">Assumptions!$B$17*(0.6*MIN(1,Data_Clean!R3722/Assumptions!$B$22)+0.4*IF(Data_Clean!S3722="",0,Data_Clean!S3722))</f>
        <v>13.848</v>
      </c>
      <c r="N3722" s="16" t="n">
        <f aca="false">Assumptions!$B$18*MIN(1,(Data_Clean!F3722-1)/Assumptions!$B$23)</f>
        <v>10</v>
      </c>
      <c r="O3722" s="16" t="n">
        <f aca="false">Assumptions!$B$19*(0.4*IF(Data_Clean!E3722="",0,MIN(1,Data_Clean!E3722/12/Assumptions!$B$24))+0.35*IF(Data_Clean!D3722="Y",1,0)+0.25*(1-MIN(Data_Clean!T3722,3)/3))/IF(Data_Clean!E3722="",0.6,1)</f>
        <v>10.1</v>
      </c>
      <c r="P3722" s="16" t="n">
        <f aca="false">SUM(K3722:O3722)/(Assumptions!$D$5-IF(K3722="",Assumptions!$B$15,0))*100</f>
        <v>71.2231606077652</v>
      </c>
      <c r="Q3722" s="7" t="str">
        <f aca="false">IF(J3722&gt;=Assumptions!$B$26,"High",IF(J3722&gt;=Assumptions!$B$27,"Mid","Low"))</f>
        <v>Mid</v>
      </c>
      <c r="R3722" s="7" t="str">
        <f aca="false">IF(P3722&gt;=Assumptions!$B$28,"High",IF(P3722&gt;=Assumptions!$B$29,"Mid","Low"))</f>
        <v>High</v>
      </c>
      <c r="S3722" s="7" t="str">
        <f aca="false">INDEX(Assumptions!$B$33:$B$41,MATCH(Q3722&amp;"|"&amp;R3722,Assumptions!$A$33:$A$41,0))</f>
        <v>Engaged Builders</v>
      </c>
      <c r="T3722" s="7" t="n">
        <f aca="false">IF(ISNUMBER(Data_Clean!V3722),J3722*Data_Clean!V3722,0)</f>
        <v>29.483403398</v>
      </c>
    </row>
    <row r="3723" customFormat="false" ht="15" hidden="false" customHeight="false" outlineLevel="0" collapsed="false">
      <c r="A3723" s="15" t="str">
        <f aca="false">Data_Clean!A3723</f>
        <v>CX103719</v>
      </c>
      <c r="B3723" s="14" t="n">
        <f aca="false">Data_Clean!G3723*Assumptions!$B$5</f>
        <v>61.17075</v>
      </c>
      <c r="C3723" s="14" t="n">
        <f aca="false">IF(Data_Clean!H3723="",0,Data_Clean!H3723)*Assumptions!$B$6</f>
        <v>0</v>
      </c>
      <c r="D3723" s="14" t="n">
        <f aca="false">Data_Clean!I3723*Assumptions!$B$7</f>
        <v>0</v>
      </c>
      <c r="E3723" s="14" t="n">
        <f aca="false">Data_Clean!J3723*Assumptions!$B$8</f>
        <v>0</v>
      </c>
      <c r="F3723" s="14" t="n">
        <f aca="false">Data_Clean!K3723*Assumptions!$B$9</f>
        <v>0</v>
      </c>
      <c r="G3723" s="14" t="n">
        <f aca="false">Data_Clean!L3723*Assumptions!$B$10</f>
        <v>0</v>
      </c>
      <c r="H3723" s="14" t="n">
        <f aca="false">IF(OR(Data_Clean!M3723="",Data_Clean!N3723=""),0,Data_Clean!M3723*Data_Clean!N3723/100)*Assumptions!$B$13*Assumptions!$B$11</f>
        <v>0</v>
      </c>
      <c r="I3723" s="14" t="n">
        <f aca="false">Data_Clean!O3723*4*Assumptions!$B$12</f>
        <v>0</v>
      </c>
      <c r="J3723" s="14" t="n">
        <f aca="false">SUM(B3723:I3723)</f>
        <v>61.17075</v>
      </c>
      <c r="K3723" s="16" t="n">
        <f aca="false">IF(Data_Clean!P3723="","",Assumptions!$B$15*0.5^(Data_Clean!P3723/Assumptions!$B$20))</f>
        <v>15</v>
      </c>
      <c r="L3723" s="16" t="n">
        <f aca="false">Assumptions!$B$16*MIN(1,LN(1+Data_Clean!Q3723)/LN(1+Assumptions!$B$21))</f>
        <v>13.5873179074216</v>
      </c>
      <c r="M3723" s="16" t="n">
        <f aca="false">Assumptions!$B$17*(0.6*MIN(1,Data_Clean!R3723/Assumptions!$B$22)+0.4*IF(Data_Clean!S3723="",0,Data_Clean!S3723))</f>
        <v>12.102</v>
      </c>
      <c r="N3723" s="16" t="n">
        <f aca="false">Assumptions!$B$18*MIN(1,(Data_Clean!F3723-1)/Assumptions!$B$23)</f>
        <v>0</v>
      </c>
      <c r="O3723" s="16" t="n">
        <f aca="false">Assumptions!$B$19*(0.4*IF(Data_Clean!E3723="",0,MIN(1,Data_Clean!E3723/12/Assumptions!$B$24))+0.35*IF(Data_Clean!D3723="Y",1,0)+0.25*(1-MIN(Data_Clean!T3723,3)/3))/IF(Data_Clean!E3723="",0.6,1)</f>
        <v>15</v>
      </c>
      <c r="P3723" s="16" t="n">
        <f aca="false">SUM(K3723:O3723)/(Assumptions!$D$5-IF(K3723="",Assumptions!$B$15,0))*100</f>
        <v>55.6893179074216</v>
      </c>
      <c r="Q3723" s="7" t="str">
        <f aca="false">IF(J3723&gt;=Assumptions!$B$26,"High",IF(J3723&gt;=Assumptions!$B$27,"Mid","Low"))</f>
        <v>Low</v>
      </c>
      <c r="R3723" s="7" t="str">
        <f aca="false">IF(P3723&gt;=Assumptions!$B$28,"High",IF(P3723&gt;=Assumptions!$B$29,"Mid","Low"))</f>
        <v>Mid</v>
      </c>
      <c r="S3723" s="7" t="str">
        <f aca="false">INDEX(Assumptions!$B$33:$B$41,MATCH(Q3723&amp;"|"&amp;R3723,Assumptions!$A$33:$A$41,0))</f>
        <v>Light Touch</v>
      </c>
      <c r="T3723" s="7" t="n">
        <f aca="false">IF(ISNUMBER(Data_Clean!V3723),J3723*Data_Clean!V3723,0)</f>
        <v>1.72501515</v>
      </c>
    </row>
    <row r="3724" customFormat="false" ht="15" hidden="false" customHeight="false" outlineLevel="0" collapsed="false">
      <c r="A3724" s="15" t="str">
        <f aca="false">Data_Clean!A3724</f>
        <v>CX103720</v>
      </c>
      <c r="B3724" s="14" t="n">
        <f aca="false">Data_Clean!G3724*Assumptions!$B$5</f>
        <v>108.2255</v>
      </c>
      <c r="C3724" s="14" t="n">
        <f aca="false">IF(Data_Clean!H3724="",0,Data_Clean!H3724)*Assumptions!$B$6</f>
        <v>0</v>
      </c>
      <c r="D3724" s="14" t="n">
        <f aca="false">Data_Clean!I3724*Assumptions!$B$7</f>
        <v>0</v>
      </c>
      <c r="E3724" s="14" t="n">
        <f aca="false">Data_Clean!J3724*Assumptions!$B$8</f>
        <v>0</v>
      </c>
      <c r="F3724" s="14" t="n">
        <f aca="false">Data_Clean!K3724*Assumptions!$B$9</f>
        <v>0</v>
      </c>
      <c r="G3724" s="14" t="n">
        <f aca="false">Data_Clean!L3724*Assumptions!$B$10</f>
        <v>0</v>
      </c>
      <c r="H3724" s="14" t="n">
        <f aca="false">IF(OR(Data_Clean!M3724="",Data_Clean!N3724=""),0,Data_Clean!M3724*Data_Clean!N3724/100)*Assumptions!$B$13*Assumptions!$B$11</f>
        <v>225.33</v>
      </c>
      <c r="I3724" s="14" t="n">
        <f aca="false">Data_Clean!O3724*4*Assumptions!$B$12</f>
        <v>26.25216</v>
      </c>
      <c r="J3724" s="14" t="n">
        <f aca="false">SUM(B3724:I3724)</f>
        <v>359.80766</v>
      </c>
      <c r="K3724" s="16" t="n">
        <f aca="false">IF(Data_Clean!P3724="","",Assumptions!$B$15*0.5^(Data_Clean!P3724/Assumptions!$B$20))</f>
        <v>28.6452481173125</v>
      </c>
      <c r="L3724" s="16" t="n">
        <f aca="false">Assumptions!$B$16*MIN(1,LN(1+Data_Clean!Q3724)/LN(1+Assumptions!$B$21))</f>
        <v>14.0427143261215</v>
      </c>
      <c r="M3724" s="16" t="n">
        <f aca="false">Assumptions!$B$17*(0.6*MIN(1,Data_Clean!R3724/Assumptions!$B$22)+0.4*IF(Data_Clean!S3724="",0,Data_Clean!S3724))</f>
        <v>6.648</v>
      </c>
      <c r="N3724" s="16" t="n">
        <f aca="false">Assumptions!$B$18*MIN(1,(Data_Clean!F3724-1)/Assumptions!$B$23)</f>
        <v>5</v>
      </c>
      <c r="O3724" s="16" t="n">
        <f aca="false">Assumptions!$B$19*(0.4*IF(Data_Clean!E3724="",0,MIN(1,Data_Clean!E3724/12/Assumptions!$B$24))+0.35*IF(Data_Clean!D3724="Y",1,0)+0.25*(1-MIN(Data_Clean!T3724,3)/3))/IF(Data_Clean!E3724="",0.6,1)</f>
        <v>9.75</v>
      </c>
      <c r="P3724" s="16" t="n">
        <f aca="false">SUM(K3724:O3724)/(Assumptions!$D$5-IF(K3724="",Assumptions!$B$15,0))*100</f>
        <v>64.085962443434</v>
      </c>
      <c r="Q3724" s="7" t="str">
        <f aca="false">IF(J3724&gt;=Assumptions!$B$26,"High",IF(J3724&gt;=Assumptions!$B$27,"Mid","Low"))</f>
        <v>Low</v>
      </c>
      <c r="R3724" s="7" t="str">
        <f aca="false">IF(P3724&gt;=Assumptions!$B$28,"High",IF(P3724&gt;=Assumptions!$B$29,"Mid","Low"))</f>
        <v>Mid</v>
      </c>
      <c r="S3724" s="7" t="str">
        <f aca="false">INDEX(Assumptions!$B$33:$B$41,MATCH(Q3724&amp;"|"&amp;R3724,Assumptions!$A$33:$A$41,0))</f>
        <v>Light Touch</v>
      </c>
      <c r="T3724" s="7" t="n">
        <f aca="false">IF(ISNUMBER(Data_Clean!V3724),J3724*Data_Clean!V3724,0)</f>
        <v>25.258497732</v>
      </c>
    </row>
    <row r="3725" customFormat="false" ht="15" hidden="false" customHeight="false" outlineLevel="0" collapsed="false">
      <c r="A3725" s="15" t="str">
        <f aca="false">Data_Clean!A3725</f>
        <v>CX103721</v>
      </c>
      <c r="B3725" s="14" t="n">
        <f aca="false">Data_Clean!G3725*Assumptions!$B$5</f>
        <v>62.683</v>
      </c>
      <c r="C3725" s="14" t="n">
        <f aca="false">IF(Data_Clean!H3725="",0,Data_Clean!H3725)*Assumptions!$B$6</f>
        <v>1500.94212</v>
      </c>
      <c r="D3725" s="14" t="n">
        <f aca="false">Data_Clean!I3725*Assumptions!$B$7</f>
        <v>880.8</v>
      </c>
      <c r="E3725" s="14" t="n">
        <f aca="false">Data_Clean!J3725*Assumptions!$B$8</f>
        <v>2271.0498</v>
      </c>
      <c r="F3725" s="14" t="n">
        <f aca="false">Data_Clean!K3725*Assumptions!$B$9</f>
        <v>0</v>
      </c>
      <c r="G3725" s="14" t="n">
        <f aca="false">Data_Clean!L3725*Assumptions!$B$10</f>
        <v>0</v>
      </c>
      <c r="H3725" s="14" t="n">
        <f aca="false">IF(OR(Data_Clean!M3725="",Data_Clean!N3725=""),0,Data_Clean!M3725*Data_Clean!N3725/100)*Assumptions!$B$13*Assumptions!$B$11</f>
        <v>0</v>
      </c>
      <c r="I3725" s="14" t="n">
        <f aca="false">Data_Clean!O3725*4*Assumptions!$B$12</f>
        <v>0</v>
      </c>
      <c r="J3725" s="14" t="n">
        <f aca="false">SUM(B3725:I3725)</f>
        <v>4715.47492</v>
      </c>
      <c r="K3725" s="16" t="n">
        <f aca="false">IF(Data_Clean!P3725="","",Assumptions!$B$15*0.5^(Data_Clean!P3725/Assumptions!$B$20))</f>
        <v>16.4523746954194</v>
      </c>
      <c r="L3725" s="16" t="n">
        <f aca="false">Assumptions!$B$16*MIN(1,LN(1+Data_Clean!Q3725)/LN(1+Assumptions!$B$21))</f>
        <v>12.8906482631789</v>
      </c>
      <c r="M3725" s="16" t="n">
        <f aca="false">Assumptions!$B$17*(0.6*MIN(1,Data_Clean!R3725/Assumptions!$B$22)+0.4*IF(Data_Clean!S3725="",0,Data_Clean!S3725))</f>
        <v>6.48</v>
      </c>
      <c r="N3725" s="16" t="n">
        <f aca="false">Assumptions!$B$18*MIN(1,(Data_Clean!F3725-1)/Assumptions!$B$23)</f>
        <v>15</v>
      </c>
      <c r="O3725" s="16" t="n">
        <f aca="false">Assumptions!$B$19*(0.4*IF(Data_Clean!E3725="",0,MIN(1,Data_Clean!E3725/12/Assumptions!$B$24))+0.35*IF(Data_Clean!D3725="Y",1,0)+0.25*(1-MIN(Data_Clean!T3725,3)/3))/IF(Data_Clean!E3725="",0.6,1)</f>
        <v>15</v>
      </c>
      <c r="P3725" s="16" t="n">
        <f aca="false">SUM(K3725:O3725)/(Assumptions!$D$5-IF(K3725="",Assumptions!$B$15,0))*100</f>
        <v>65.8230229585983</v>
      </c>
      <c r="Q3725" s="7" t="str">
        <f aca="false">IF(J3725&gt;=Assumptions!$B$26,"High",IF(J3725&gt;=Assumptions!$B$27,"Mid","Low"))</f>
        <v>High</v>
      </c>
      <c r="R3725" s="7" t="str">
        <f aca="false">IF(P3725&gt;=Assumptions!$B$28,"High",IF(P3725&gt;=Assumptions!$B$29,"Mid","Low"))</f>
        <v>Mid</v>
      </c>
      <c r="S3725" s="7" t="str">
        <f aca="false">INDEX(Assumptions!$B$33:$B$41,MATCH(Q3725&amp;"|"&amp;R3725,Assumptions!$A$33:$A$41,0))</f>
        <v>Established Core</v>
      </c>
      <c r="T3725" s="7" t="n">
        <f aca="false">IF(ISNUMBER(Data_Clean!V3725),J3725*Data_Clean!V3725,0)</f>
        <v>140.992700108</v>
      </c>
    </row>
    <row r="3726" customFormat="false" ht="15" hidden="false" customHeight="false" outlineLevel="0" collapsed="false">
      <c r="A3726" s="15" t="str">
        <f aca="false">Data_Clean!A3726</f>
        <v>CX103722</v>
      </c>
      <c r="B3726" s="14" t="n">
        <f aca="false">Data_Clean!G3726*Assumptions!$B$5</f>
        <v>200.32175</v>
      </c>
      <c r="C3726" s="14" t="n">
        <f aca="false">IF(Data_Clean!H3726="",0,Data_Clean!H3726)*Assumptions!$B$6</f>
        <v>0</v>
      </c>
      <c r="D3726" s="14" t="n">
        <f aca="false">Data_Clean!I3726*Assumptions!$B$7</f>
        <v>0</v>
      </c>
      <c r="E3726" s="14" t="n">
        <f aca="false">Data_Clean!J3726*Assumptions!$B$8</f>
        <v>0</v>
      </c>
      <c r="F3726" s="14" t="n">
        <f aca="false">Data_Clean!K3726*Assumptions!$B$9</f>
        <v>0</v>
      </c>
      <c r="G3726" s="14" t="n">
        <f aca="false">Data_Clean!L3726*Assumptions!$B$10</f>
        <v>0</v>
      </c>
      <c r="H3726" s="14" t="n">
        <f aca="false">IF(OR(Data_Clean!M3726="",Data_Clean!N3726=""),0,Data_Clean!M3726*Data_Clean!N3726/100)*Assumptions!$B$13*Assumptions!$B$11</f>
        <v>0</v>
      </c>
      <c r="I3726" s="14" t="n">
        <f aca="false">Data_Clean!O3726*4*Assumptions!$B$12</f>
        <v>0</v>
      </c>
      <c r="J3726" s="14" t="n">
        <f aca="false">SUM(B3726:I3726)</f>
        <v>200.32175</v>
      </c>
      <c r="K3726" s="16" t="n">
        <f aca="false">IF(Data_Clean!P3726="","",Assumptions!$B$15*0.5^(Data_Clean!P3726/Assumptions!$B$20))</f>
        <v>26.7269615442102</v>
      </c>
      <c r="L3726" s="16" t="n">
        <f aca="false">Assumptions!$B$16*MIN(1,LN(1+Data_Clean!Q3726)/LN(1+Assumptions!$B$21))</f>
        <v>13.8963721559302</v>
      </c>
      <c r="M3726" s="16" t="n">
        <f aca="false">Assumptions!$B$17*(0.6*MIN(1,Data_Clean!R3726/Assumptions!$B$22)+0.4*IF(Data_Clean!S3726="",0,Data_Clean!S3726))</f>
        <v>9.75</v>
      </c>
      <c r="N3726" s="16" t="n">
        <f aca="false">Assumptions!$B$18*MIN(1,(Data_Clean!F3726-1)/Assumptions!$B$23)</f>
        <v>0</v>
      </c>
      <c r="O3726" s="16" t="n">
        <f aca="false">Assumptions!$B$19*(0.4*IF(Data_Clean!E3726="",0,MIN(1,Data_Clean!E3726/12/Assumptions!$B$24))+0.35*IF(Data_Clean!D3726="Y",1,0)+0.25*(1-MIN(Data_Clean!T3726,3)/3))/IF(Data_Clean!E3726="",0.6,1)</f>
        <v>3.2</v>
      </c>
      <c r="P3726" s="16" t="n">
        <f aca="false">SUM(K3726:O3726)/(Assumptions!$D$5-IF(K3726="",Assumptions!$B$15,0))*100</f>
        <v>53.5733337001404</v>
      </c>
      <c r="Q3726" s="7" t="str">
        <f aca="false">IF(J3726&gt;=Assumptions!$B$26,"High",IF(J3726&gt;=Assumptions!$B$27,"Mid","Low"))</f>
        <v>Low</v>
      </c>
      <c r="R3726" s="7" t="str">
        <f aca="false">IF(P3726&gt;=Assumptions!$B$28,"High",IF(P3726&gt;=Assumptions!$B$29,"Mid","Low"))</f>
        <v>Mid</v>
      </c>
      <c r="S3726" s="7" t="str">
        <f aca="false">INDEX(Assumptions!$B$33:$B$41,MATCH(Q3726&amp;"|"&amp;R3726,Assumptions!$A$33:$A$41,0))</f>
        <v>Light Touch</v>
      </c>
      <c r="T3726" s="7" t="n">
        <f aca="false">IF(ISNUMBER(Data_Clean!V3726),J3726*Data_Clean!V3726,0)</f>
        <v>36.037882825</v>
      </c>
    </row>
    <row r="3727" customFormat="false" ht="15" hidden="false" customHeight="false" outlineLevel="0" collapsed="false">
      <c r="A3727" s="15" t="str">
        <f aca="false">Data_Clean!A3727</f>
        <v>CX103723</v>
      </c>
      <c r="B3727" s="14" t="n">
        <f aca="false">Data_Clean!G3727*Assumptions!$B$5</f>
        <v>32.931</v>
      </c>
      <c r="C3727" s="14" t="n">
        <f aca="false">IF(Data_Clean!H3727="",0,Data_Clean!H3727)*Assumptions!$B$6</f>
        <v>19.78416</v>
      </c>
      <c r="D3727" s="14" t="n">
        <f aca="false">Data_Clean!I3727*Assumptions!$B$7</f>
        <v>0</v>
      </c>
      <c r="E3727" s="14" t="n">
        <f aca="false">Data_Clean!J3727*Assumptions!$B$8</f>
        <v>0</v>
      </c>
      <c r="F3727" s="14" t="n">
        <f aca="false">Data_Clean!K3727*Assumptions!$B$9</f>
        <v>0</v>
      </c>
      <c r="G3727" s="14" t="n">
        <f aca="false">Data_Clean!L3727*Assumptions!$B$10</f>
        <v>0</v>
      </c>
      <c r="H3727" s="14" t="n">
        <f aca="false">IF(OR(Data_Clean!M3727="",Data_Clean!N3727=""),0,Data_Clean!M3727*Data_Clean!N3727/100)*Assumptions!$B$13*Assumptions!$B$11</f>
        <v>140.352</v>
      </c>
      <c r="I3727" s="14" t="n">
        <f aca="false">Data_Clean!O3727*4*Assumptions!$B$12</f>
        <v>5.64</v>
      </c>
      <c r="J3727" s="14" t="n">
        <f aca="false">SUM(B3727:I3727)</f>
        <v>198.70716</v>
      </c>
      <c r="K3727" s="16" t="n">
        <f aca="false">IF(Data_Clean!P3727="","",Assumptions!$B$15*0.5^(Data_Clean!P3727/Assumptions!$B$20))</f>
        <v>23.811015779523</v>
      </c>
      <c r="L3727" s="16" t="n">
        <f aca="false">Assumptions!$B$16*MIN(1,LN(1+Data_Clean!Q3727)/LN(1+Assumptions!$B$21))</f>
        <v>12.6966447294858</v>
      </c>
      <c r="M3727" s="16" t="n">
        <f aca="false">Assumptions!$B$17*(0.6*MIN(1,Data_Clean!R3727/Assumptions!$B$22)+0.4*IF(Data_Clean!S3727="",0,Data_Clean!S3727))</f>
        <v>11.07</v>
      </c>
      <c r="N3727" s="16" t="n">
        <f aca="false">Assumptions!$B$18*MIN(1,(Data_Clean!F3727-1)/Assumptions!$B$23)</f>
        <v>10</v>
      </c>
      <c r="O3727" s="16" t="n">
        <f aca="false">Assumptions!$B$19*(0.4*IF(Data_Clean!E3727="",0,MIN(1,Data_Clean!E3727/12/Assumptions!$B$24))+0.35*IF(Data_Clean!D3727="Y",1,0)+0.25*(1-MIN(Data_Clean!T3727,3)/3))/IF(Data_Clean!E3727="",0.6,1)</f>
        <v>4</v>
      </c>
      <c r="P3727" s="16" t="n">
        <f aca="false">SUM(K3727:O3727)/(Assumptions!$D$5-IF(K3727="",Assumptions!$B$15,0))*100</f>
        <v>61.5776605090087</v>
      </c>
      <c r="Q3727" s="7" t="str">
        <f aca="false">IF(J3727&gt;=Assumptions!$B$26,"High",IF(J3727&gt;=Assumptions!$B$27,"Mid","Low"))</f>
        <v>Low</v>
      </c>
      <c r="R3727" s="7" t="str">
        <f aca="false">IF(P3727&gt;=Assumptions!$B$28,"High",IF(P3727&gt;=Assumptions!$B$29,"Mid","Low"))</f>
        <v>Mid</v>
      </c>
      <c r="S3727" s="7" t="str">
        <f aca="false">INDEX(Assumptions!$B$33:$B$41,MATCH(Q3727&amp;"|"&amp;R3727,Assumptions!$A$33:$A$41,0))</f>
        <v>Light Touch</v>
      </c>
      <c r="T3727" s="7" t="n">
        <f aca="false">IF(ISNUMBER(Data_Clean!V3727),J3727*Data_Clean!V3727,0)</f>
        <v>12.101266044</v>
      </c>
    </row>
    <row r="3728" customFormat="false" ht="15" hidden="false" customHeight="false" outlineLevel="0" collapsed="false">
      <c r="A3728" s="15" t="str">
        <f aca="false">Data_Clean!A3728</f>
        <v>CX103724</v>
      </c>
      <c r="B3728" s="14" t="n">
        <f aca="false">Data_Clean!G3728*Assumptions!$B$5</f>
        <v>160.7505</v>
      </c>
      <c r="C3728" s="14" t="n">
        <f aca="false">IF(Data_Clean!H3728="",0,Data_Clean!H3728)*Assumptions!$B$6</f>
        <v>1909.3944</v>
      </c>
      <c r="D3728" s="14" t="n">
        <f aca="false">Data_Clean!I3728*Assumptions!$B$7</f>
        <v>1635.2</v>
      </c>
      <c r="E3728" s="14" t="n">
        <f aca="false">Data_Clean!J3728*Assumptions!$B$8</f>
        <v>8021.998575</v>
      </c>
      <c r="F3728" s="14" t="n">
        <f aca="false">Data_Clean!K3728*Assumptions!$B$9</f>
        <v>4428.6</v>
      </c>
      <c r="G3728" s="14" t="n">
        <f aca="false">Data_Clean!L3728*Assumptions!$B$10</f>
        <v>0</v>
      </c>
      <c r="H3728" s="14" t="n">
        <f aca="false">IF(OR(Data_Clean!M3728="",Data_Clean!N3728=""),0,Data_Clean!M3728*Data_Clean!N3728/100)*Assumptions!$B$13*Assumptions!$B$11</f>
        <v>0</v>
      </c>
      <c r="I3728" s="14" t="n">
        <f aca="false">Data_Clean!O3728*4*Assumptions!$B$12</f>
        <v>0</v>
      </c>
      <c r="J3728" s="14" t="n">
        <f aca="false">SUM(B3728:I3728)</f>
        <v>16155.943475</v>
      </c>
      <c r="K3728" s="16" t="n">
        <f aca="false">IF(Data_Clean!P3728="","",Assumptions!$B$15*0.5^(Data_Clean!P3728/Assumptions!$B$20))</f>
        <v>0.165728151840597</v>
      </c>
      <c r="L3728" s="16" t="n">
        <f aca="false">Assumptions!$B$16*MIN(1,LN(1+Data_Clean!Q3728)/LN(1+Assumptions!$B$21))</f>
        <v>0</v>
      </c>
      <c r="M3728" s="16" t="n">
        <f aca="false">Assumptions!$B$17*(0.6*MIN(1,Data_Clean!R3728/Assumptions!$B$22)+0.4*IF(Data_Clean!S3728="",0,Data_Clean!S3728))</f>
        <v>0</v>
      </c>
      <c r="N3728" s="16" t="n">
        <f aca="false">Assumptions!$B$18*MIN(1,(Data_Clean!F3728-1)/Assumptions!$B$23)</f>
        <v>20</v>
      </c>
      <c r="O3728" s="16" t="n">
        <f aca="false">Assumptions!$B$19*(0.4*IF(Data_Clean!E3728="",0,MIN(1,Data_Clean!E3728/12/Assumptions!$B$24))+0.35*IF(Data_Clean!D3728="Y",1,0)+0.25*(1-MIN(Data_Clean!T3728,3)/3))/IF(Data_Clean!E3728="",0.6,1)</f>
        <v>15</v>
      </c>
      <c r="P3728" s="16" t="n">
        <f aca="false">SUM(K3728:O3728)/(Assumptions!$D$5-IF(K3728="",Assumptions!$B$15,0))*100</f>
        <v>35.1657281518406</v>
      </c>
      <c r="Q3728" s="7" t="str">
        <f aca="false">IF(J3728&gt;=Assumptions!$B$26,"High",IF(J3728&gt;=Assumptions!$B$27,"Mid","Low"))</f>
        <v>High</v>
      </c>
      <c r="R3728" s="7" t="str">
        <f aca="false">IF(P3728&gt;=Assumptions!$B$28,"High",IF(P3728&gt;=Assumptions!$B$29,"Mid","Low"))</f>
        <v>Low</v>
      </c>
      <c r="S3728" s="7" t="str">
        <f aca="false">INDEX(Assumptions!$B$33:$B$41,MATCH(Q3728&amp;"|"&amp;R3728,Assumptions!$A$33:$A$41,0))</f>
        <v>Affluent Drifters</v>
      </c>
      <c r="T3728" s="7" t="n">
        <f aca="false">IF(ISNUMBER(Data_Clean!V3728),J3728*Data_Clean!V3728,0)</f>
        <v>1706.06763096</v>
      </c>
    </row>
    <row r="3729" customFormat="false" ht="15" hidden="false" customHeight="false" outlineLevel="0" collapsed="false">
      <c r="A3729" s="15" t="str">
        <f aca="false">Data_Clean!A3729</f>
        <v>CX103725</v>
      </c>
      <c r="B3729" s="14" t="n">
        <f aca="false">Data_Clean!G3729*Assumptions!$B$5</f>
        <v>58.7545</v>
      </c>
      <c r="C3729" s="14" t="n">
        <f aca="false">IF(Data_Clean!H3729="",0,Data_Clean!H3729)*Assumptions!$B$6</f>
        <v>479.38248</v>
      </c>
      <c r="D3729" s="14" t="n">
        <f aca="false">Data_Clean!I3729*Assumptions!$B$7</f>
        <v>0</v>
      </c>
      <c r="E3729" s="14" t="n">
        <f aca="false">Data_Clean!J3729*Assumptions!$B$8</f>
        <v>0</v>
      </c>
      <c r="F3729" s="14" t="n">
        <f aca="false">Data_Clean!K3729*Assumptions!$B$9</f>
        <v>1225.4</v>
      </c>
      <c r="G3729" s="14" t="n">
        <f aca="false">Data_Clean!L3729*Assumptions!$B$10</f>
        <v>0</v>
      </c>
      <c r="H3729" s="14" t="n">
        <f aca="false">IF(OR(Data_Clean!M3729="",Data_Clean!N3729=""),0,Data_Clean!M3729*Data_Clean!N3729/100)*Assumptions!$B$13*Assumptions!$B$11</f>
        <v>0</v>
      </c>
      <c r="I3729" s="14" t="n">
        <f aca="false">Data_Clean!O3729*4*Assumptions!$B$12</f>
        <v>0</v>
      </c>
      <c r="J3729" s="14" t="n">
        <f aca="false">SUM(B3729:I3729)</f>
        <v>1763.53698</v>
      </c>
      <c r="K3729" s="16" t="n">
        <f aca="false">IF(Data_Clean!P3729="","",Assumptions!$B$15*0.5^(Data_Clean!P3729/Assumptions!$B$20))</f>
        <v>21.2132034355964</v>
      </c>
      <c r="L3729" s="16" t="n">
        <f aca="false">Assumptions!$B$16*MIN(1,LN(1+Data_Clean!Q3729)/LN(1+Assumptions!$B$21))</f>
        <v>13.4237548294248</v>
      </c>
      <c r="M3729" s="16" t="n">
        <f aca="false">Assumptions!$B$17*(0.6*MIN(1,Data_Clean!R3729/Assumptions!$B$22)+0.4*IF(Data_Clean!S3729="",0,Data_Clean!S3729))</f>
        <v>12.816</v>
      </c>
      <c r="N3729" s="16" t="n">
        <f aca="false">Assumptions!$B$18*MIN(1,(Data_Clean!F3729-1)/Assumptions!$B$23)</f>
        <v>10</v>
      </c>
      <c r="O3729" s="16" t="n">
        <f aca="false">Assumptions!$B$19*(0.4*IF(Data_Clean!E3729="",0,MIN(1,Data_Clean!E3729/12/Assumptions!$B$24))+0.35*IF(Data_Clean!D3729="Y",1,0)+0.25*(1-MIN(Data_Clean!T3729,3)/3))/IF(Data_Clean!E3729="",0.6,1)</f>
        <v>8.9</v>
      </c>
      <c r="P3729" s="16" t="n">
        <f aca="false">SUM(K3729:O3729)/(Assumptions!$D$5-IF(K3729="",Assumptions!$B$15,0))*100</f>
        <v>66.3529582650212</v>
      </c>
      <c r="Q3729" s="7" t="str">
        <f aca="false">IF(J3729&gt;=Assumptions!$B$26,"High",IF(J3729&gt;=Assumptions!$B$27,"Mid","Low"))</f>
        <v>High</v>
      </c>
      <c r="R3729" s="7" t="str">
        <f aca="false">IF(P3729&gt;=Assumptions!$B$28,"High",IF(P3729&gt;=Assumptions!$B$29,"Mid","Low"))</f>
        <v>Mid</v>
      </c>
      <c r="S3729" s="7" t="str">
        <f aca="false">INDEX(Assumptions!$B$33:$B$41,MATCH(Q3729&amp;"|"&amp;R3729,Assumptions!$A$33:$A$41,0))</f>
        <v>Established Core</v>
      </c>
      <c r="T3729" s="7" t="n">
        <f aca="false">IF(ISNUMBER(Data_Clean!V3729),J3729*Data_Clean!V3729,0)</f>
        <v>122.56582011</v>
      </c>
    </row>
    <row r="3730" customFormat="false" ht="15" hidden="false" customHeight="false" outlineLevel="0" collapsed="false">
      <c r="A3730" s="15" t="str">
        <f aca="false">Data_Clean!A3730</f>
        <v>CX103726</v>
      </c>
      <c r="B3730" s="14" t="n">
        <f aca="false">Data_Clean!G3730*Assumptions!$B$5</f>
        <v>114.07</v>
      </c>
      <c r="C3730" s="14" t="n">
        <f aca="false">IF(Data_Clean!H3730="",0,Data_Clean!H3730)*Assumptions!$B$6</f>
        <v>0</v>
      </c>
      <c r="D3730" s="14" t="n">
        <f aca="false">Data_Clean!I3730*Assumptions!$B$7</f>
        <v>0</v>
      </c>
      <c r="E3730" s="14" t="n">
        <f aca="false">Data_Clean!J3730*Assumptions!$B$8</f>
        <v>0</v>
      </c>
      <c r="F3730" s="14" t="n">
        <f aca="false">Data_Clean!K3730*Assumptions!$B$9</f>
        <v>0</v>
      </c>
      <c r="G3730" s="14" t="n">
        <f aca="false">Data_Clean!L3730*Assumptions!$B$10</f>
        <v>0</v>
      </c>
      <c r="H3730" s="14" t="n">
        <f aca="false">IF(OR(Data_Clean!M3730="",Data_Clean!N3730=""),0,Data_Clean!M3730*Data_Clean!N3730/100)*Assumptions!$B$13*Assumptions!$B$11</f>
        <v>0</v>
      </c>
      <c r="I3730" s="14" t="n">
        <f aca="false">Data_Clean!O3730*4*Assumptions!$B$12</f>
        <v>0</v>
      </c>
      <c r="J3730" s="14" t="n">
        <f aca="false">SUM(B3730:I3730)</f>
        <v>114.07</v>
      </c>
      <c r="K3730" s="16" t="n">
        <f aca="false">IF(Data_Clean!P3730="","",Assumptions!$B$15*0.5^(Data_Clean!P3730/Assumptions!$B$20))</f>
        <v>29.3147990530274</v>
      </c>
      <c r="L3730" s="16" t="n">
        <f aca="false">Assumptions!$B$16*MIN(1,LN(1+Data_Clean!Q3730)/LN(1+Assumptions!$B$21))</f>
        <v>14.320838960067</v>
      </c>
      <c r="M3730" s="16" t="n">
        <f aca="false">Assumptions!$B$17*(0.6*MIN(1,Data_Clean!R3730/Assumptions!$B$22)+0.4*IF(Data_Clean!S3730="",0,Data_Clean!S3730))</f>
        <v>5.772</v>
      </c>
      <c r="N3730" s="16" t="n">
        <f aca="false">Assumptions!$B$18*MIN(1,(Data_Clean!F3730-1)/Assumptions!$B$23)</f>
        <v>5</v>
      </c>
      <c r="O3730" s="16" t="n">
        <f aca="false">Assumptions!$B$19*(0.4*IF(Data_Clean!E3730="",0,MIN(1,Data_Clean!E3730/12/Assumptions!$B$24))+0.35*IF(Data_Clean!D3730="Y",1,0)+0.25*(1-MIN(Data_Clean!T3730,3)/3))/IF(Data_Clean!E3730="",0.6,1)</f>
        <v>4.5</v>
      </c>
      <c r="P3730" s="16" t="n">
        <f aca="false">SUM(K3730:O3730)/(Assumptions!$D$5-IF(K3730="",Assumptions!$B$15,0))*100</f>
        <v>58.9076380130944</v>
      </c>
      <c r="Q3730" s="7" t="str">
        <f aca="false">IF(J3730&gt;=Assumptions!$B$26,"High",IF(J3730&gt;=Assumptions!$B$27,"Mid","Low"))</f>
        <v>Low</v>
      </c>
      <c r="R3730" s="7" t="str">
        <f aca="false">IF(P3730&gt;=Assumptions!$B$28,"High",IF(P3730&gt;=Assumptions!$B$29,"Mid","Low"))</f>
        <v>Mid</v>
      </c>
      <c r="S3730" s="7" t="str">
        <f aca="false">INDEX(Assumptions!$B$33:$B$41,MATCH(Q3730&amp;"|"&amp;R3730,Assumptions!$A$33:$A$41,0))</f>
        <v>Light Touch</v>
      </c>
      <c r="T3730" s="7" t="n">
        <f aca="false">IF(ISNUMBER(Data_Clean!V3730),J3730*Data_Clean!V3730,0)</f>
        <v>12.810061</v>
      </c>
    </row>
    <row r="3731" customFormat="false" ht="15" hidden="false" customHeight="false" outlineLevel="0" collapsed="false">
      <c r="A3731" s="15" t="str">
        <f aca="false">Data_Clean!A3731</f>
        <v>CX103727</v>
      </c>
      <c r="B3731" s="14" t="n">
        <f aca="false">Data_Clean!G3731*Assumptions!$B$5</f>
        <v>80.1325</v>
      </c>
      <c r="C3731" s="14" t="n">
        <f aca="false">IF(Data_Clean!H3731="",0,Data_Clean!H3731)*Assumptions!$B$6</f>
        <v>283.37436</v>
      </c>
      <c r="D3731" s="14" t="n">
        <f aca="false">Data_Clean!I3731*Assumptions!$B$7</f>
        <v>0</v>
      </c>
      <c r="E3731" s="14" t="n">
        <f aca="false">Data_Clean!J3731*Assumptions!$B$8</f>
        <v>675.498825</v>
      </c>
      <c r="F3731" s="14" t="n">
        <f aca="false">Data_Clean!K3731*Assumptions!$B$9</f>
        <v>0</v>
      </c>
      <c r="G3731" s="14" t="n">
        <f aca="false">Data_Clean!L3731*Assumptions!$B$10</f>
        <v>0</v>
      </c>
      <c r="H3731" s="14" t="n">
        <f aca="false">IF(OR(Data_Clean!M3731="",Data_Clean!N3731=""),0,Data_Clean!M3731*Data_Clean!N3731/100)*Assumptions!$B$13*Assumptions!$B$11</f>
        <v>171.99</v>
      </c>
      <c r="I3731" s="14" t="n">
        <f aca="false">Data_Clean!O3731*4*Assumptions!$B$12</f>
        <v>205.68336</v>
      </c>
      <c r="J3731" s="14" t="n">
        <f aca="false">SUM(B3731:I3731)</f>
        <v>1416.679045</v>
      </c>
      <c r="K3731" s="16" t="n">
        <f aca="false">IF(Data_Clean!P3731="","",Assumptions!$B$15*0.5^(Data_Clean!P3731/Assumptions!$B$20))</f>
        <v>28.6452481173125</v>
      </c>
      <c r="L3731" s="16" t="n">
        <f aca="false">Assumptions!$B$16*MIN(1,LN(1+Data_Clean!Q3731)/LN(1+Assumptions!$B$21))</f>
        <v>18.4779412558435</v>
      </c>
      <c r="M3731" s="16" t="n">
        <f aca="false">Assumptions!$B$17*(0.6*MIN(1,Data_Clean!R3731/Assumptions!$B$22)+0.4*IF(Data_Clean!S3731="",0,Data_Clean!S3731))</f>
        <v>3.876</v>
      </c>
      <c r="N3731" s="16" t="n">
        <f aca="false">Assumptions!$B$18*MIN(1,(Data_Clean!F3731-1)/Assumptions!$B$23)</f>
        <v>15</v>
      </c>
      <c r="O3731" s="16" t="n">
        <f aca="false">Assumptions!$B$19*(0.4*IF(Data_Clean!E3731="",0,MIN(1,Data_Clean!E3731/12/Assumptions!$B$24))+0.35*IF(Data_Clean!D3731="Y",1,0)+0.25*(1-MIN(Data_Clean!T3731,3)/3))/IF(Data_Clean!E3731="",0.6,1)</f>
        <v>15</v>
      </c>
      <c r="P3731" s="16" t="n">
        <f aca="false">SUM(K3731:O3731)/(Assumptions!$D$5-IF(K3731="",Assumptions!$B$15,0))*100</f>
        <v>80.999189373156</v>
      </c>
      <c r="Q3731" s="7" t="str">
        <f aca="false">IF(J3731&gt;=Assumptions!$B$26,"High",IF(J3731&gt;=Assumptions!$B$27,"Mid","Low"))</f>
        <v>Mid</v>
      </c>
      <c r="R3731" s="7" t="str">
        <f aca="false">IF(P3731&gt;=Assumptions!$B$28,"High",IF(P3731&gt;=Assumptions!$B$29,"Mid","Low"))</f>
        <v>High</v>
      </c>
      <c r="S3731" s="7" t="str">
        <f aca="false">INDEX(Assumptions!$B$33:$B$41,MATCH(Q3731&amp;"|"&amp;R3731,Assumptions!$A$33:$A$41,0))</f>
        <v>Engaged Builders</v>
      </c>
      <c r="T3731" s="7" t="n">
        <f aca="false">IF(ISNUMBER(Data_Clean!V3731),J3731*Data_Clean!V3731,0)</f>
        <v>23.6585400515</v>
      </c>
    </row>
    <row r="3732" customFormat="false" ht="15" hidden="false" customHeight="false" outlineLevel="0" collapsed="false">
      <c r="A3732" s="15" t="str">
        <f aca="false">Data_Clean!A3732</f>
        <v>CX103728</v>
      </c>
      <c r="B3732" s="14" t="n">
        <f aca="false">Data_Clean!G3732*Assumptions!$B$5</f>
        <v>14.41525</v>
      </c>
      <c r="C3732" s="14" t="n">
        <f aca="false">IF(Data_Clean!H3732="",0,Data_Clean!H3732)*Assumptions!$B$6</f>
        <v>0</v>
      </c>
      <c r="D3732" s="14" t="n">
        <f aca="false">Data_Clean!I3732*Assumptions!$B$7</f>
        <v>0</v>
      </c>
      <c r="E3732" s="14" t="n">
        <f aca="false">Data_Clean!J3732*Assumptions!$B$8</f>
        <v>0</v>
      </c>
      <c r="F3732" s="14" t="n">
        <f aca="false">Data_Clean!K3732*Assumptions!$B$9</f>
        <v>0</v>
      </c>
      <c r="G3732" s="14" t="n">
        <f aca="false">Data_Clean!L3732*Assumptions!$B$10</f>
        <v>0</v>
      </c>
      <c r="H3732" s="14" t="n">
        <f aca="false">IF(OR(Data_Clean!M3732="",Data_Clean!N3732=""),0,Data_Clean!M3732*Data_Clean!N3732/100)*Assumptions!$B$13*Assumptions!$B$11</f>
        <v>0</v>
      </c>
      <c r="I3732" s="14" t="n">
        <f aca="false">Data_Clean!O3732*4*Assumptions!$B$12</f>
        <v>0</v>
      </c>
      <c r="J3732" s="14" t="n">
        <f aca="false">SUM(B3732:I3732)</f>
        <v>14.41525</v>
      </c>
      <c r="K3732" s="16" t="n">
        <f aca="false">IF(Data_Clean!P3732="","",Assumptions!$B$15*0.5^(Data_Clean!P3732/Assumptions!$B$20))</f>
        <v>2.36235196855289</v>
      </c>
      <c r="L3732" s="16" t="n">
        <f aca="false">Assumptions!$B$16*MIN(1,LN(1+Data_Clean!Q3732)/LN(1+Assumptions!$B$21))</f>
        <v>0</v>
      </c>
      <c r="M3732" s="16" t="n">
        <f aca="false">Assumptions!$B$17*(0.6*MIN(1,Data_Clean!R3732/Assumptions!$B$22)+0.4*IF(Data_Clean!S3732="",0,Data_Clean!S3732))</f>
        <v>0</v>
      </c>
      <c r="N3732" s="16" t="n">
        <f aca="false">Assumptions!$B$18*MIN(1,(Data_Clean!F3732-1)/Assumptions!$B$23)</f>
        <v>0</v>
      </c>
      <c r="O3732" s="16" t="n">
        <f aca="false">Assumptions!$B$19*(0.4*IF(Data_Clean!E3732="",0,MIN(1,Data_Clean!E3732/12/Assumptions!$B$24))+0.35*IF(Data_Clean!D3732="Y",1,0)+0.25*(1-MIN(Data_Clean!T3732,3)/3))/IF(Data_Clean!E3732="",0.6,1)</f>
        <v>6.25</v>
      </c>
      <c r="P3732" s="16" t="n">
        <f aca="false">SUM(K3732:O3732)/(Assumptions!$D$5-IF(K3732="",Assumptions!$B$15,0))*100</f>
        <v>8.61235196855289</v>
      </c>
      <c r="Q3732" s="7" t="str">
        <f aca="false">IF(J3732&gt;=Assumptions!$B$26,"High",IF(J3732&gt;=Assumptions!$B$27,"Mid","Low"))</f>
        <v>Low</v>
      </c>
      <c r="R3732" s="7" t="str">
        <f aca="false">IF(P3732&gt;=Assumptions!$B$28,"High",IF(P3732&gt;=Assumptions!$B$29,"Mid","Low"))</f>
        <v>Low</v>
      </c>
      <c r="S3732" s="7" t="str">
        <f aca="false">INDEX(Assumptions!$B$33:$B$41,MATCH(Q3732&amp;"|"&amp;R3732,Assumptions!$A$33:$A$41,0))</f>
        <v>Dormant &amp; Low Value</v>
      </c>
      <c r="T3732" s="7" t="n">
        <f aca="false">IF(ISNUMBER(Data_Clean!V3732),J3732*Data_Clean!V3732,0)</f>
        <v>8.7010449</v>
      </c>
    </row>
    <row r="3733" customFormat="false" ht="15" hidden="false" customHeight="false" outlineLevel="0" collapsed="false">
      <c r="A3733" s="15" t="str">
        <f aca="false">Data_Clean!A3733</f>
        <v>CX103729</v>
      </c>
      <c r="B3733" s="14" t="n">
        <f aca="false">Data_Clean!G3733*Assumptions!$B$5</f>
        <v>166.537</v>
      </c>
      <c r="C3733" s="14" t="n">
        <f aca="false">IF(Data_Clean!H3733="",0,Data_Clean!H3733)*Assumptions!$B$6</f>
        <v>0</v>
      </c>
      <c r="D3733" s="14" t="n">
        <f aca="false">Data_Clean!I3733*Assumptions!$B$7</f>
        <v>0</v>
      </c>
      <c r="E3733" s="14" t="n">
        <f aca="false">Data_Clean!J3733*Assumptions!$B$8</f>
        <v>641.337975</v>
      </c>
      <c r="F3733" s="14" t="n">
        <f aca="false">Data_Clean!K3733*Assumptions!$B$9</f>
        <v>990</v>
      </c>
      <c r="G3733" s="14" t="n">
        <f aca="false">Data_Clean!L3733*Assumptions!$B$10</f>
        <v>0</v>
      </c>
      <c r="H3733" s="14" t="n">
        <f aca="false">IF(OR(Data_Clean!M3733="",Data_Clean!N3733=""),0,Data_Clean!M3733*Data_Clean!N3733/100)*Assumptions!$B$13*Assumptions!$B$11</f>
        <v>0</v>
      </c>
      <c r="I3733" s="14" t="n">
        <f aca="false">Data_Clean!O3733*4*Assumptions!$B$12</f>
        <v>0</v>
      </c>
      <c r="J3733" s="14" t="n">
        <f aca="false">SUM(B3733:I3733)</f>
        <v>1797.874975</v>
      </c>
      <c r="K3733" s="16" t="n">
        <f aca="false">IF(Data_Clean!P3733="","",Assumptions!$B$15*0.5^(Data_Clean!P3733/Assumptions!$B$20))</f>
        <v>27.3516746567465</v>
      </c>
      <c r="L3733" s="16" t="n">
        <f aca="false">Assumptions!$B$16*MIN(1,LN(1+Data_Clean!Q3733)/LN(1+Assumptions!$B$21))</f>
        <v>14.1840947778045</v>
      </c>
      <c r="M3733" s="16" t="n">
        <f aca="false">Assumptions!$B$17*(0.6*MIN(1,Data_Clean!R3733/Assumptions!$B$22)+0.4*IF(Data_Clean!S3733="",0,Data_Clean!S3733))</f>
        <v>1.926</v>
      </c>
      <c r="N3733" s="16" t="n">
        <f aca="false">Assumptions!$B$18*MIN(1,(Data_Clean!F3733-1)/Assumptions!$B$23)</f>
        <v>15</v>
      </c>
      <c r="O3733" s="16" t="n">
        <f aca="false">Assumptions!$B$19*(0.4*IF(Data_Clean!E3733="",0,MIN(1,Data_Clean!E3733/12/Assumptions!$B$24))+0.35*IF(Data_Clean!D3733="Y",1,0)+0.25*(1-MIN(Data_Clean!T3733,3)/3))/IF(Data_Clean!E3733="",0.6,1)</f>
        <v>15</v>
      </c>
      <c r="P3733" s="16" t="n">
        <f aca="false">SUM(K3733:O3733)/(Assumptions!$D$5-IF(K3733="",Assumptions!$B$15,0))*100</f>
        <v>73.461769434551</v>
      </c>
      <c r="Q3733" s="7" t="str">
        <f aca="false">IF(J3733&gt;=Assumptions!$B$26,"High",IF(J3733&gt;=Assumptions!$B$27,"Mid","Low"))</f>
        <v>High</v>
      </c>
      <c r="R3733" s="7" t="str">
        <f aca="false">IF(P3733&gt;=Assumptions!$B$28,"High",IF(P3733&gt;=Assumptions!$B$29,"Mid","Low"))</f>
        <v>High</v>
      </c>
      <c r="S3733" s="7" t="str">
        <f aca="false">INDEX(Assumptions!$B$33:$B$41,MATCH(Q3733&amp;"|"&amp;R3733,Assumptions!$A$33:$A$41,0))</f>
        <v>Premier Advocates</v>
      </c>
      <c r="T3733" s="7" t="n">
        <f aca="false">IF(ISNUMBER(Data_Clean!V3733),J3733*Data_Clean!V3733,0)</f>
        <v>46.9245368475</v>
      </c>
    </row>
    <row r="3734" customFormat="false" ht="15" hidden="false" customHeight="false" outlineLevel="0" collapsed="false">
      <c r="A3734" s="15" t="str">
        <f aca="false">Data_Clean!A3734</f>
        <v>CX103730</v>
      </c>
      <c r="B3734" s="14" t="n">
        <f aca="false">Data_Clean!G3734*Assumptions!$B$5</f>
        <v>29.3385</v>
      </c>
      <c r="C3734" s="14" t="n">
        <f aca="false">IF(Data_Clean!H3734="",0,Data_Clean!H3734)*Assumptions!$B$6</f>
        <v>0</v>
      </c>
      <c r="D3734" s="14" t="n">
        <f aca="false">Data_Clean!I3734*Assumptions!$B$7</f>
        <v>0</v>
      </c>
      <c r="E3734" s="14" t="n">
        <f aca="false">Data_Clean!J3734*Assumptions!$B$8</f>
        <v>0</v>
      </c>
      <c r="F3734" s="14" t="n">
        <f aca="false">Data_Clean!K3734*Assumptions!$B$9</f>
        <v>0</v>
      </c>
      <c r="G3734" s="14" t="n">
        <f aca="false">Data_Clean!L3734*Assumptions!$B$10</f>
        <v>0</v>
      </c>
      <c r="H3734" s="14" t="n">
        <f aca="false">IF(OR(Data_Clean!M3734="",Data_Clean!N3734=""),0,Data_Clean!M3734*Data_Clean!N3734/100)*Assumptions!$B$13*Assumptions!$B$11</f>
        <v>0</v>
      </c>
      <c r="I3734" s="14" t="n">
        <f aca="false">Data_Clean!O3734*4*Assumptions!$B$12</f>
        <v>0</v>
      </c>
      <c r="J3734" s="14" t="n">
        <f aca="false">SUM(B3734:I3734)</f>
        <v>29.3385</v>
      </c>
      <c r="K3734" s="16" t="n">
        <f aca="false">IF(Data_Clean!P3734="","",Assumptions!$B$15*0.5^(Data_Clean!P3734/Assumptions!$B$20))</f>
        <v>29.3147990530274</v>
      </c>
      <c r="L3734" s="16" t="n">
        <f aca="false">Assumptions!$B$16*MIN(1,LN(1+Data_Clean!Q3734)/LN(1+Assumptions!$B$21))</f>
        <v>12.0537864630054</v>
      </c>
      <c r="M3734" s="16" t="n">
        <f aca="false">Assumptions!$B$17*(0.6*MIN(1,Data_Clean!R3734/Assumptions!$B$22)+0.4*IF(Data_Clean!S3734="",0,Data_Clean!S3734))</f>
        <v>4.308</v>
      </c>
      <c r="N3734" s="16" t="n">
        <f aca="false">Assumptions!$B$18*MIN(1,(Data_Clean!F3734-1)/Assumptions!$B$23)</f>
        <v>0</v>
      </c>
      <c r="O3734" s="16" t="n">
        <f aca="false">Assumptions!$B$19*(0.4*IF(Data_Clean!E3734="",0,MIN(1,Data_Clean!E3734/12/Assumptions!$B$24))+0.35*IF(Data_Clean!D3734="Y",1,0)+0.25*(1-MIN(Data_Clean!T3734,3)/3))/IF(Data_Clean!E3734="",0.6,1)</f>
        <v>2.8</v>
      </c>
      <c r="P3734" s="16" t="n">
        <f aca="false">SUM(K3734:O3734)/(Assumptions!$D$5-IF(K3734="",Assumptions!$B$15,0))*100</f>
        <v>48.4765855160328</v>
      </c>
      <c r="Q3734" s="7" t="str">
        <f aca="false">IF(J3734&gt;=Assumptions!$B$26,"High",IF(J3734&gt;=Assumptions!$B$27,"Mid","Low"))</f>
        <v>Low</v>
      </c>
      <c r="R3734" s="7" t="str">
        <f aca="false">IF(P3734&gt;=Assumptions!$B$28,"High",IF(P3734&gt;=Assumptions!$B$29,"Mid","Low"))</f>
        <v>Low</v>
      </c>
      <c r="S3734" s="7" t="str">
        <f aca="false">INDEX(Assumptions!$B$33:$B$41,MATCH(Q3734&amp;"|"&amp;R3734,Assumptions!$A$33:$A$41,0))</f>
        <v>Dormant &amp; Low Value</v>
      </c>
      <c r="T3734" s="7" t="n">
        <f aca="false">IF(ISNUMBER(Data_Clean!V3734),J3734*Data_Clean!V3734,0)</f>
        <v>7.78937175</v>
      </c>
    </row>
    <row r="3735" customFormat="false" ht="15" hidden="false" customHeight="false" outlineLevel="0" collapsed="false">
      <c r="A3735" s="15" t="str">
        <f aca="false">Data_Clean!A3735</f>
        <v>CX103731</v>
      </c>
      <c r="B3735" s="14" t="n">
        <f aca="false">Data_Clean!G3735*Assumptions!$B$5</f>
        <v>241.17475</v>
      </c>
      <c r="C3735" s="14" t="n">
        <f aca="false">IF(Data_Clean!H3735="",0,Data_Clean!H3735)*Assumptions!$B$6</f>
        <v>0</v>
      </c>
      <c r="D3735" s="14" t="n">
        <f aca="false">Data_Clean!I3735*Assumptions!$B$7</f>
        <v>0</v>
      </c>
      <c r="E3735" s="14" t="n">
        <f aca="false">Data_Clean!J3735*Assumptions!$B$8</f>
        <v>0</v>
      </c>
      <c r="F3735" s="14" t="n">
        <f aca="false">Data_Clean!K3735*Assumptions!$B$9</f>
        <v>0</v>
      </c>
      <c r="G3735" s="14" t="n">
        <f aca="false">Data_Clean!L3735*Assumptions!$B$10</f>
        <v>0</v>
      </c>
      <c r="H3735" s="14" t="n">
        <f aca="false">IF(OR(Data_Clean!M3735="",Data_Clean!N3735=""),0,Data_Clean!M3735*Data_Clean!N3735/100)*Assumptions!$B$13*Assumptions!$B$11</f>
        <v>0</v>
      </c>
      <c r="I3735" s="14" t="n">
        <f aca="false">Data_Clean!O3735*4*Assumptions!$B$12</f>
        <v>0</v>
      </c>
      <c r="J3735" s="14" t="n">
        <f aca="false">SUM(B3735:I3735)</f>
        <v>241.17475</v>
      </c>
      <c r="K3735" s="16" t="n">
        <f aca="false">IF(Data_Clean!P3735="","",Assumptions!$B$15*0.5^(Data_Clean!P3735/Assumptions!$B$20))</f>
        <v>28.6452481173125</v>
      </c>
      <c r="L3735" s="16" t="n">
        <f aca="false">Assumptions!$B$16*MIN(1,LN(1+Data_Clean!Q3735)/LN(1+Assumptions!$B$21))</f>
        <v>17.1436755841963</v>
      </c>
      <c r="M3735" s="16" t="n">
        <f aca="false">Assumptions!$B$17*(0.6*MIN(1,Data_Clean!R3735/Assumptions!$B$22)+0.4*IF(Data_Clean!S3735="",0,Data_Clean!S3735))</f>
        <v>14.892</v>
      </c>
      <c r="N3735" s="16" t="n">
        <f aca="false">Assumptions!$B$18*MIN(1,(Data_Clean!F3735-1)/Assumptions!$B$23)</f>
        <v>0</v>
      </c>
      <c r="O3735" s="16" t="n">
        <f aca="false">Assumptions!$B$19*(0.4*IF(Data_Clean!E3735="",0,MIN(1,Data_Clean!E3735/12/Assumptions!$B$24))+0.35*IF(Data_Clean!D3735="Y",1,0)+0.25*(1-MIN(Data_Clean!T3735,3)/3))/IF(Data_Clean!E3735="",0.6,1)</f>
        <v>9.2</v>
      </c>
      <c r="P3735" s="16" t="n">
        <f aca="false">SUM(K3735:O3735)/(Assumptions!$D$5-IF(K3735="",Assumptions!$B$15,0))*100</f>
        <v>69.8809237015088</v>
      </c>
      <c r="Q3735" s="7" t="str">
        <f aca="false">IF(J3735&gt;=Assumptions!$B$26,"High",IF(J3735&gt;=Assumptions!$B$27,"Mid","Low"))</f>
        <v>Low</v>
      </c>
      <c r="R3735" s="7" t="str">
        <f aca="false">IF(P3735&gt;=Assumptions!$B$28,"High",IF(P3735&gt;=Assumptions!$B$29,"Mid","Low"))</f>
        <v>Mid</v>
      </c>
      <c r="S3735" s="7" t="str">
        <f aca="false">INDEX(Assumptions!$B$33:$B$41,MATCH(Q3735&amp;"|"&amp;R3735,Assumptions!$A$33:$A$41,0))</f>
        <v>Light Touch</v>
      </c>
      <c r="T3735" s="7" t="n">
        <f aca="false">IF(ISNUMBER(Data_Clean!V3735),J3735*Data_Clean!V3735,0)</f>
        <v>15.48341895</v>
      </c>
    </row>
    <row r="3736" customFormat="false" ht="15" hidden="false" customHeight="false" outlineLevel="0" collapsed="false">
      <c r="A3736" s="15" t="str">
        <f aca="false">Data_Clean!A3736</f>
        <v>CX103732</v>
      </c>
      <c r="B3736" s="14" t="n">
        <f aca="false">Data_Clean!G3736*Assumptions!$B$5</f>
        <v>31.2345</v>
      </c>
      <c r="C3736" s="14" t="n">
        <f aca="false">IF(Data_Clean!H3736="",0,Data_Clean!H3736)*Assumptions!$B$6</f>
        <v>0</v>
      </c>
      <c r="D3736" s="14" t="n">
        <f aca="false">Data_Clean!I3736*Assumptions!$B$7</f>
        <v>568</v>
      </c>
      <c r="E3736" s="14" t="n">
        <f aca="false">Data_Clean!J3736*Assumptions!$B$8</f>
        <v>0</v>
      </c>
      <c r="F3736" s="14" t="n">
        <f aca="false">Data_Clean!K3736*Assumptions!$B$9</f>
        <v>2759.9</v>
      </c>
      <c r="G3736" s="14" t="n">
        <f aca="false">Data_Clean!L3736*Assumptions!$B$10</f>
        <v>0</v>
      </c>
      <c r="H3736" s="14" t="n">
        <f aca="false">IF(OR(Data_Clean!M3736="",Data_Clean!N3736=""),0,Data_Clean!M3736*Data_Clean!N3736/100)*Assumptions!$B$13*Assumptions!$B$11</f>
        <v>0</v>
      </c>
      <c r="I3736" s="14" t="n">
        <f aca="false">Data_Clean!O3736*4*Assumptions!$B$12</f>
        <v>0</v>
      </c>
      <c r="J3736" s="14" t="n">
        <f aca="false">SUM(B3736:I3736)</f>
        <v>3359.1345</v>
      </c>
      <c r="K3736" s="16" t="n">
        <f aca="false">IF(Data_Clean!P3736="","",Assumptions!$B$15*0.5^(Data_Clean!P3736/Assumptions!$B$20))</f>
        <v>0.0180343419923572</v>
      </c>
      <c r="L3736" s="16" t="n">
        <f aca="false">Assumptions!$B$16*MIN(1,LN(1+Data_Clean!Q3736)/LN(1+Assumptions!$B$21))</f>
        <v>0</v>
      </c>
      <c r="M3736" s="16" t="n">
        <f aca="false">Assumptions!$B$17*(0.6*MIN(1,Data_Clean!R3736/Assumptions!$B$22)+0.4*IF(Data_Clean!S3736="",0,Data_Clean!S3736))</f>
        <v>0</v>
      </c>
      <c r="N3736" s="16" t="n">
        <f aca="false">Assumptions!$B$18*MIN(1,(Data_Clean!F3736-1)/Assumptions!$B$23)</f>
        <v>10</v>
      </c>
      <c r="O3736" s="16" t="n">
        <f aca="false">Assumptions!$B$19*(0.4*IF(Data_Clean!E3736="",0,MIN(1,Data_Clean!E3736/12/Assumptions!$B$24))+0.35*IF(Data_Clean!D3736="Y",1,0)+0.25*(1-MIN(Data_Clean!T3736,3)/3))/IF(Data_Clean!E3736="",0.6,1)</f>
        <v>8.5</v>
      </c>
      <c r="P3736" s="16" t="n">
        <f aca="false">SUM(K3736:O3736)/(Assumptions!$D$5-IF(K3736="",Assumptions!$B$15,0))*100</f>
        <v>18.5180343419924</v>
      </c>
      <c r="Q3736" s="7" t="str">
        <f aca="false">IF(J3736&gt;=Assumptions!$B$26,"High",IF(J3736&gt;=Assumptions!$B$27,"Mid","Low"))</f>
        <v>High</v>
      </c>
      <c r="R3736" s="7" t="str">
        <f aca="false">IF(P3736&gt;=Assumptions!$B$28,"High",IF(P3736&gt;=Assumptions!$B$29,"Mid","Low"))</f>
        <v>Low</v>
      </c>
      <c r="S3736" s="7" t="str">
        <f aca="false">INDEX(Assumptions!$B$33:$B$41,MATCH(Q3736&amp;"|"&amp;R3736,Assumptions!$A$33:$A$41,0))</f>
        <v>Affluent Drifters</v>
      </c>
      <c r="T3736" s="7" t="n">
        <f aca="false">IF(ISNUMBER(Data_Clean!V3736),J3736*Data_Clean!V3736,0)</f>
        <v>2140.77641685</v>
      </c>
    </row>
    <row r="3737" customFormat="false" ht="15" hidden="false" customHeight="false" outlineLevel="0" collapsed="false">
      <c r="A3737" s="15" t="str">
        <f aca="false">Data_Clean!A3737</f>
        <v>CX103733</v>
      </c>
      <c r="B3737" s="14" t="n">
        <f aca="false">Data_Clean!G3737*Assumptions!$B$5</f>
        <v>64.42</v>
      </c>
      <c r="C3737" s="14" t="n">
        <f aca="false">IF(Data_Clean!H3737="",0,Data_Clean!H3737)*Assumptions!$B$6</f>
        <v>50.53212</v>
      </c>
      <c r="D3737" s="14" t="n">
        <f aca="false">Data_Clean!I3737*Assumptions!$B$7</f>
        <v>0</v>
      </c>
      <c r="E3737" s="14" t="n">
        <f aca="false">Data_Clean!J3737*Assumptions!$B$8</f>
        <v>0</v>
      </c>
      <c r="F3737" s="14" t="n">
        <f aca="false">Data_Clean!K3737*Assumptions!$B$9</f>
        <v>0</v>
      </c>
      <c r="G3737" s="14" t="n">
        <f aca="false">Data_Clean!L3737*Assumptions!$B$10</f>
        <v>0</v>
      </c>
      <c r="H3737" s="14" t="n">
        <f aca="false">IF(OR(Data_Clean!M3737="",Data_Clean!N3737=""),0,Data_Clean!M3737*Data_Clean!N3737/100)*Assumptions!$B$13*Assumptions!$B$11</f>
        <v>269.04</v>
      </c>
      <c r="I3737" s="14" t="n">
        <f aca="false">Data_Clean!O3737*4*Assumptions!$B$12</f>
        <v>21.70896</v>
      </c>
      <c r="J3737" s="14" t="n">
        <f aca="false">SUM(B3737:I3737)</f>
        <v>405.70108</v>
      </c>
      <c r="K3737" s="16" t="n">
        <f aca="false">IF(Data_Clean!P3737="","",Assumptions!$B$15*0.5^(Data_Clean!P3737/Assumptions!$B$20))</f>
        <v>12.7600074142628</v>
      </c>
      <c r="L3737" s="16" t="n">
        <f aca="false">Assumptions!$B$16*MIN(1,LN(1+Data_Clean!Q3737)/LN(1+Assumptions!$B$21))</f>
        <v>13.0760265116583</v>
      </c>
      <c r="M3737" s="16" t="n">
        <f aca="false">Assumptions!$B$17*(0.6*MIN(1,Data_Clean!R3737/Assumptions!$B$22)+0.4*IF(Data_Clean!S3737="",0,Data_Clean!S3737))</f>
        <v>5.262</v>
      </c>
      <c r="N3737" s="16" t="n">
        <f aca="false">Assumptions!$B$18*MIN(1,(Data_Clean!F3737-1)/Assumptions!$B$23)</f>
        <v>10</v>
      </c>
      <c r="O3737" s="16" t="n">
        <f aca="false">Assumptions!$B$19*(0.4*IF(Data_Clean!E3737="",0,MIN(1,Data_Clean!E3737/12/Assumptions!$B$24))+0.35*IF(Data_Clean!D3737="Y",1,0)+0.25*(1-MIN(Data_Clean!T3737,3)/3))/IF(Data_Clean!E3737="",0.6,1)</f>
        <v>13.75</v>
      </c>
      <c r="P3737" s="16" t="n">
        <f aca="false">SUM(K3737:O3737)/(Assumptions!$D$5-IF(K3737="",Assumptions!$B$15,0))*100</f>
        <v>54.8480339259211</v>
      </c>
      <c r="Q3737" s="7" t="str">
        <f aca="false">IF(J3737&gt;=Assumptions!$B$26,"High",IF(J3737&gt;=Assumptions!$B$27,"Mid","Low"))</f>
        <v>Mid</v>
      </c>
      <c r="R3737" s="7" t="str">
        <f aca="false">IF(P3737&gt;=Assumptions!$B$28,"High",IF(P3737&gt;=Assumptions!$B$29,"Mid","Low"))</f>
        <v>Mid</v>
      </c>
      <c r="S3737" s="7" t="str">
        <f aca="false">INDEX(Assumptions!$B$33:$B$41,MATCH(Q3737&amp;"|"&amp;R3737,Assumptions!$A$33:$A$41,0))</f>
        <v>Established Core</v>
      </c>
      <c r="T3737" s="7" t="n">
        <f aca="false">IF(ISNUMBER(Data_Clean!V3737),J3737*Data_Clean!V3737,0)</f>
        <v>17.323436116</v>
      </c>
    </row>
    <row r="3738" customFormat="false" ht="15" hidden="false" customHeight="false" outlineLevel="0" collapsed="false">
      <c r="A3738" s="15" t="str">
        <f aca="false">Data_Clean!A3738</f>
        <v>CX103734</v>
      </c>
      <c r="B3738" s="14" t="n">
        <f aca="false">Data_Clean!G3738*Assumptions!$B$5</f>
        <v>44.48025</v>
      </c>
      <c r="C3738" s="14" t="n">
        <f aca="false">IF(Data_Clean!H3738="",0,Data_Clean!H3738)*Assumptions!$B$6</f>
        <v>45.3522</v>
      </c>
      <c r="D3738" s="14" t="n">
        <f aca="false">Data_Clean!I3738*Assumptions!$B$7</f>
        <v>0</v>
      </c>
      <c r="E3738" s="14" t="n">
        <f aca="false">Data_Clean!J3738*Assumptions!$B$8</f>
        <v>0</v>
      </c>
      <c r="F3738" s="14" t="n">
        <f aca="false">Data_Clean!K3738*Assumptions!$B$9</f>
        <v>0</v>
      </c>
      <c r="G3738" s="14" t="n">
        <f aca="false">Data_Clean!L3738*Assumptions!$B$10</f>
        <v>109.35</v>
      </c>
      <c r="H3738" s="14" t="n">
        <f aca="false">IF(OR(Data_Clean!M3738="",Data_Clean!N3738=""),0,Data_Clean!M3738*Data_Clean!N3738/100)*Assumptions!$B$13*Assumptions!$B$11</f>
        <v>0</v>
      </c>
      <c r="I3738" s="14" t="n">
        <f aca="false">Data_Clean!O3738*4*Assumptions!$B$12</f>
        <v>0</v>
      </c>
      <c r="J3738" s="14" t="n">
        <f aca="false">SUM(B3738:I3738)</f>
        <v>199.18245</v>
      </c>
      <c r="K3738" s="16" t="n">
        <f aca="false">IF(Data_Clean!P3738="","",Assumptions!$B$15*0.5^(Data_Clean!P3738/Assumptions!$B$20))</f>
        <v>0.027973875114563</v>
      </c>
      <c r="L3738" s="16" t="n">
        <f aca="false">Assumptions!$B$16*MIN(1,LN(1+Data_Clean!Q3738)/LN(1+Assumptions!$B$21))</f>
        <v>0</v>
      </c>
      <c r="M3738" s="16" t="n">
        <f aca="false">Assumptions!$B$17*(0.6*MIN(1,Data_Clean!R3738/Assumptions!$B$22)+0.4*IF(Data_Clean!S3738="",0,Data_Clean!S3738))</f>
        <v>0</v>
      </c>
      <c r="N3738" s="16" t="n">
        <f aca="false">Assumptions!$B$18*MIN(1,(Data_Clean!F3738-1)/Assumptions!$B$23)</f>
        <v>10</v>
      </c>
      <c r="O3738" s="16" t="n">
        <f aca="false">Assumptions!$B$19*(0.4*IF(Data_Clean!E3738="",0,MIN(1,Data_Clean!E3738/12/Assumptions!$B$24))+0.35*IF(Data_Clean!D3738="Y",1,0)+0.25*(1-MIN(Data_Clean!T3738,3)/3))/IF(Data_Clean!E3738="",0.6,1)</f>
        <v>9.75</v>
      </c>
      <c r="P3738" s="16" t="n">
        <f aca="false">SUM(K3738:O3738)/(Assumptions!$D$5-IF(K3738="",Assumptions!$B$15,0))*100</f>
        <v>19.7779738751146</v>
      </c>
      <c r="Q3738" s="7" t="str">
        <f aca="false">IF(J3738&gt;=Assumptions!$B$26,"High",IF(J3738&gt;=Assumptions!$B$27,"Mid","Low"))</f>
        <v>Low</v>
      </c>
      <c r="R3738" s="7" t="str">
        <f aca="false">IF(P3738&gt;=Assumptions!$B$28,"High",IF(P3738&gt;=Assumptions!$B$29,"Mid","Low"))</f>
        <v>Low</v>
      </c>
      <c r="S3738" s="7" t="str">
        <f aca="false">INDEX(Assumptions!$B$33:$B$41,MATCH(Q3738&amp;"|"&amp;R3738,Assumptions!$A$33:$A$41,0))</f>
        <v>Dormant &amp; Low Value</v>
      </c>
      <c r="T3738" s="7" t="n">
        <f aca="false">IF(ISNUMBER(Data_Clean!V3738),J3738*Data_Clean!V3738,0)</f>
        <v>30.733852035</v>
      </c>
    </row>
    <row r="3739" customFormat="false" ht="15" hidden="false" customHeight="false" outlineLevel="0" collapsed="false">
      <c r="A3739" s="15" t="str">
        <f aca="false">Data_Clean!A3739</f>
        <v>CX103735</v>
      </c>
      <c r="B3739" s="14" t="n">
        <f aca="false">Data_Clean!G3739*Assumptions!$B$5</f>
        <v>124.9915</v>
      </c>
      <c r="C3739" s="14" t="n">
        <f aca="false">IF(Data_Clean!H3739="",0,Data_Clean!H3739)*Assumptions!$B$6</f>
        <v>1136.54088</v>
      </c>
      <c r="D3739" s="14" t="n">
        <f aca="false">Data_Clean!I3739*Assumptions!$B$7</f>
        <v>0</v>
      </c>
      <c r="E3739" s="14" t="n">
        <f aca="false">Data_Clean!J3739*Assumptions!$B$8</f>
        <v>0</v>
      </c>
      <c r="F3739" s="14" t="n">
        <f aca="false">Data_Clean!K3739*Assumptions!$B$9</f>
        <v>3307.7</v>
      </c>
      <c r="G3739" s="14" t="n">
        <f aca="false">Data_Clean!L3739*Assumptions!$B$10</f>
        <v>1021.95</v>
      </c>
      <c r="H3739" s="14" t="n">
        <f aca="false">IF(OR(Data_Clean!M3739="",Data_Clean!N3739=""),0,Data_Clean!M3739*Data_Clean!N3739/100)*Assumptions!$B$13*Assumptions!$B$11</f>
        <v>0</v>
      </c>
      <c r="I3739" s="14" t="n">
        <f aca="false">Data_Clean!O3739*4*Assumptions!$B$12</f>
        <v>0</v>
      </c>
      <c r="J3739" s="14" t="n">
        <f aca="false">SUM(B3739:I3739)</f>
        <v>5591.18238</v>
      </c>
      <c r="K3739" s="16" t="n">
        <f aca="false">IF(Data_Clean!P3739="","",Assumptions!$B$15*0.5^(Data_Clean!P3739/Assumptions!$B$20))</f>
        <v>25.5200148285257</v>
      </c>
      <c r="L3739" s="16" t="n">
        <f aca="false">Assumptions!$B$16*MIN(1,LN(1+Data_Clean!Q3739)/LN(1+Assumptions!$B$21))</f>
        <v>15.2782387441559</v>
      </c>
      <c r="M3739" s="16" t="n">
        <f aca="false">Assumptions!$B$17*(0.6*MIN(1,Data_Clean!R3739/Assumptions!$B$22)+0.4*IF(Data_Clean!S3739="",0,Data_Clean!S3739))</f>
        <v>4.968</v>
      </c>
      <c r="N3739" s="16" t="n">
        <f aca="false">Assumptions!$B$18*MIN(1,(Data_Clean!F3739-1)/Assumptions!$B$23)</f>
        <v>15</v>
      </c>
      <c r="O3739" s="16" t="n">
        <f aca="false">Assumptions!$B$19*(0.4*IF(Data_Clean!E3739="",0,MIN(1,Data_Clean!E3739/12/Assumptions!$B$24))+0.35*IF(Data_Clean!D3739="Y",1,0)+0.25*(1-MIN(Data_Clean!T3739,3)/3))/IF(Data_Clean!E3739="",0.6,1)</f>
        <v>15</v>
      </c>
      <c r="P3739" s="16" t="n">
        <f aca="false">SUM(K3739:O3739)/(Assumptions!$D$5-IF(K3739="",Assumptions!$B$15,0))*100</f>
        <v>75.7662535726816</v>
      </c>
      <c r="Q3739" s="7" t="str">
        <f aca="false">IF(J3739&gt;=Assumptions!$B$26,"High",IF(J3739&gt;=Assumptions!$B$27,"Mid","Low"))</f>
        <v>High</v>
      </c>
      <c r="R3739" s="7" t="str">
        <f aca="false">IF(P3739&gt;=Assumptions!$B$28,"High",IF(P3739&gt;=Assumptions!$B$29,"Mid","Low"))</f>
        <v>High</v>
      </c>
      <c r="S3739" s="7" t="str">
        <f aca="false">INDEX(Assumptions!$B$33:$B$41,MATCH(Q3739&amp;"|"&amp;R3739,Assumptions!$A$33:$A$41,0))</f>
        <v>Premier Advocates</v>
      </c>
      <c r="T3739" s="7" t="n">
        <f aca="false">IF(ISNUMBER(Data_Clean!V3739),J3739*Data_Clean!V3739,0)</f>
        <v>126.360721788</v>
      </c>
    </row>
    <row r="3740" customFormat="false" ht="15" hidden="false" customHeight="false" outlineLevel="0" collapsed="false">
      <c r="A3740" s="15" t="str">
        <f aca="false">Data_Clean!A3740</f>
        <v>CX103736</v>
      </c>
      <c r="B3740" s="14" t="n">
        <f aca="false">Data_Clean!G3740*Assumptions!$B$5</f>
        <v>41.37075</v>
      </c>
      <c r="C3740" s="14" t="n">
        <f aca="false">IF(Data_Clean!H3740="",0,Data_Clean!H3740)*Assumptions!$B$6</f>
        <v>120.1248</v>
      </c>
      <c r="D3740" s="14" t="n">
        <f aca="false">Data_Clean!I3740*Assumptions!$B$7</f>
        <v>0</v>
      </c>
      <c r="E3740" s="14" t="n">
        <f aca="false">Data_Clean!J3740*Assumptions!$B$8</f>
        <v>0</v>
      </c>
      <c r="F3740" s="14" t="n">
        <f aca="false">Data_Clean!K3740*Assumptions!$B$9</f>
        <v>0</v>
      </c>
      <c r="G3740" s="14" t="n">
        <f aca="false">Data_Clean!L3740*Assumptions!$B$10</f>
        <v>0</v>
      </c>
      <c r="H3740" s="14" t="n">
        <f aca="false">IF(OR(Data_Clean!M3740="",Data_Clean!N3740=""),0,Data_Clean!M3740*Data_Clean!N3740/100)*Assumptions!$B$13*Assumptions!$B$11</f>
        <v>0</v>
      </c>
      <c r="I3740" s="14" t="n">
        <f aca="false">Data_Clean!O3740*4*Assumptions!$B$12</f>
        <v>0</v>
      </c>
      <c r="J3740" s="14" t="n">
        <f aca="false">SUM(B3740:I3740)</f>
        <v>161.49555</v>
      </c>
      <c r="K3740" s="16" t="n">
        <f aca="false">IF(Data_Clean!P3740="","",Assumptions!$B$15*0.5^(Data_Clean!P3740/Assumptions!$B$20))</f>
        <v>21.7090385616057</v>
      </c>
      <c r="L3740" s="16" t="n">
        <f aca="false">Assumptions!$B$16*MIN(1,LN(1+Data_Clean!Q3740)/LN(1+Assumptions!$B$21))</f>
        <v>14.5815690999133</v>
      </c>
      <c r="M3740" s="16" t="n">
        <f aca="false">Assumptions!$B$17*(0.6*MIN(1,Data_Clean!R3740/Assumptions!$B$22)+0.4*IF(Data_Clean!S3740="",0,Data_Clean!S3740))</f>
        <v>2.772</v>
      </c>
      <c r="N3740" s="16" t="n">
        <f aca="false">Assumptions!$B$18*MIN(1,(Data_Clean!F3740-1)/Assumptions!$B$23)</f>
        <v>5</v>
      </c>
      <c r="O3740" s="16" t="n">
        <f aca="false">Assumptions!$B$19*(0.4*IF(Data_Clean!E3740="",0,MIN(1,Data_Clean!E3740/12/Assumptions!$B$24))+0.35*IF(Data_Clean!D3740="Y",1,0)+0.25*(1-MIN(Data_Clean!T3740,3)/3))/IF(Data_Clean!E3740="",0.6,1)</f>
        <v>12.9</v>
      </c>
      <c r="P3740" s="16" t="n">
        <f aca="false">SUM(K3740:O3740)/(Assumptions!$D$5-IF(K3740="",Assumptions!$B$15,0))*100</f>
        <v>56.9626076615189</v>
      </c>
      <c r="Q3740" s="7" t="str">
        <f aca="false">IF(J3740&gt;=Assumptions!$B$26,"High",IF(J3740&gt;=Assumptions!$B$27,"Mid","Low"))</f>
        <v>Low</v>
      </c>
      <c r="R3740" s="7" t="str">
        <f aca="false">IF(P3740&gt;=Assumptions!$B$28,"High",IF(P3740&gt;=Assumptions!$B$29,"Mid","Low"))</f>
        <v>Mid</v>
      </c>
      <c r="S3740" s="7" t="str">
        <f aca="false">INDEX(Assumptions!$B$33:$B$41,MATCH(Q3740&amp;"|"&amp;R3740,Assumptions!$A$33:$A$41,0))</f>
        <v>Light Touch</v>
      </c>
      <c r="T3740" s="7" t="n">
        <f aca="false">IF(ISNUMBER(Data_Clean!V3740),J3740*Data_Clean!V3740,0)</f>
        <v>5.03866116</v>
      </c>
    </row>
    <row r="3741" customFormat="false" ht="15" hidden="false" customHeight="false" outlineLevel="0" collapsed="false">
      <c r="A3741" s="15" t="str">
        <f aca="false">Data_Clean!A3741</f>
        <v>CX103737</v>
      </c>
      <c r="B3741" s="14" t="n">
        <f aca="false">Data_Clean!G3741*Assumptions!$B$5</f>
        <v>302.2975</v>
      </c>
      <c r="C3741" s="14" t="n">
        <f aca="false">IF(Data_Clean!H3741="",0,Data_Clean!H3741)*Assumptions!$B$6</f>
        <v>2703.89076</v>
      </c>
      <c r="D3741" s="14" t="n">
        <f aca="false">Data_Clean!I3741*Assumptions!$B$7</f>
        <v>0</v>
      </c>
      <c r="E3741" s="14" t="n">
        <f aca="false">Data_Clean!J3741*Assumptions!$B$8</f>
        <v>1199.1822</v>
      </c>
      <c r="F3741" s="14" t="n">
        <f aca="false">Data_Clean!K3741*Assumptions!$B$9</f>
        <v>0</v>
      </c>
      <c r="G3741" s="14" t="n">
        <f aca="false">Data_Clean!L3741*Assumptions!$B$10</f>
        <v>0</v>
      </c>
      <c r="H3741" s="14" t="n">
        <f aca="false">IF(OR(Data_Clean!M3741="",Data_Clean!N3741=""),0,Data_Clean!M3741*Data_Clean!N3741/100)*Assumptions!$B$13*Assumptions!$B$11</f>
        <v>0</v>
      </c>
      <c r="I3741" s="14" t="n">
        <f aca="false">Data_Clean!O3741*4*Assumptions!$B$12</f>
        <v>0</v>
      </c>
      <c r="J3741" s="14" t="n">
        <f aca="false">SUM(B3741:I3741)</f>
        <v>4205.37046</v>
      </c>
      <c r="K3741" s="16" t="n">
        <f aca="false">IF(Data_Clean!P3741="","",Assumptions!$B$15*0.5^(Data_Clean!P3741/Assumptions!$B$20))</f>
        <v>0.0184558747543194</v>
      </c>
      <c r="L3741" s="16" t="n">
        <f aca="false">Assumptions!$B$16*MIN(1,LN(1+Data_Clean!Q3741)/LN(1+Assumptions!$B$21))</f>
        <v>0</v>
      </c>
      <c r="M3741" s="16" t="n">
        <f aca="false">Assumptions!$B$17*(0.6*MIN(1,Data_Clean!R3741/Assumptions!$B$22)+0.4*IF(Data_Clean!S3741="",0,Data_Clean!S3741))</f>
        <v>0</v>
      </c>
      <c r="N3741" s="16" t="n">
        <f aca="false">Assumptions!$B$18*MIN(1,(Data_Clean!F3741-1)/Assumptions!$B$23)</f>
        <v>10</v>
      </c>
      <c r="O3741" s="16" t="n">
        <f aca="false">Assumptions!$B$19*(0.4*IF(Data_Clean!E3741="",0,MIN(1,Data_Clean!E3741/12/Assumptions!$B$24))+0.35*IF(Data_Clean!D3741="Y",1,0)+0.25*(1-MIN(Data_Clean!T3741,3)/3))/IF(Data_Clean!E3741="",0.6,1)</f>
        <v>8.3</v>
      </c>
      <c r="P3741" s="16" t="n">
        <f aca="false">SUM(K3741:O3741)/(Assumptions!$D$5-IF(K3741="",Assumptions!$B$15,0))*100</f>
        <v>18.3184558747543</v>
      </c>
      <c r="Q3741" s="7" t="str">
        <f aca="false">IF(J3741&gt;=Assumptions!$B$26,"High",IF(J3741&gt;=Assumptions!$B$27,"Mid","Low"))</f>
        <v>High</v>
      </c>
      <c r="R3741" s="7" t="str">
        <f aca="false">IF(P3741&gt;=Assumptions!$B$28,"High",IF(P3741&gt;=Assumptions!$B$29,"Mid","Low"))</f>
        <v>Low</v>
      </c>
      <c r="S3741" s="7" t="str">
        <f aca="false">INDEX(Assumptions!$B$33:$B$41,MATCH(Q3741&amp;"|"&amp;R3741,Assumptions!$A$33:$A$41,0))</f>
        <v>Affluent Drifters</v>
      </c>
      <c r="T3741" s="7" t="n">
        <f aca="false">IF(ISNUMBER(Data_Clean!V3741),J3741*Data_Clean!V3741,0)</f>
        <v>1405.434807732</v>
      </c>
    </row>
    <row r="3742" customFormat="false" ht="15" hidden="false" customHeight="false" outlineLevel="0" collapsed="false">
      <c r="A3742" s="15" t="str">
        <f aca="false">Data_Clean!A3742</f>
        <v>CX103738</v>
      </c>
      <c r="B3742" s="14" t="n">
        <f aca="false">Data_Clean!G3742*Assumptions!$B$5</f>
        <v>79.652</v>
      </c>
      <c r="C3742" s="14" t="n">
        <f aca="false">IF(Data_Clean!H3742="",0,Data_Clean!H3742)*Assumptions!$B$6</f>
        <v>552.0174</v>
      </c>
      <c r="D3742" s="14" t="n">
        <f aca="false">Data_Clean!I3742*Assumptions!$B$7</f>
        <v>1885.6</v>
      </c>
      <c r="E3742" s="14" t="n">
        <f aca="false">Data_Clean!J3742*Assumptions!$B$8</f>
        <v>1139.1663</v>
      </c>
      <c r="F3742" s="14" t="n">
        <f aca="false">Data_Clean!K3742*Assumptions!$B$9</f>
        <v>1960.2</v>
      </c>
      <c r="G3742" s="14" t="n">
        <f aca="false">Data_Clean!L3742*Assumptions!$B$10</f>
        <v>0</v>
      </c>
      <c r="H3742" s="14" t="n">
        <f aca="false">IF(OR(Data_Clean!M3742="",Data_Clean!N3742=""),0,Data_Clean!M3742*Data_Clean!N3742/100)*Assumptions!$B$13*Assumptions!$B$11</f>
        <v>0</v>
      </c>
      <c r="I3742" s="14" t="n">
        <f aca="false">Data_Clean!O3742*4*Assumptions!$B$12</f>
        <v>0</v>
      </c>
      <c r="J3742" s="14" t="n">
        <f aca="false">SUM(B3742:I3742)</f>
        <v>5616.6357</v>
      </c>
      <c r="K3742" s="16" t="n">
        <f aca="false">IF(Data_Clean!P3742="","",Assumptions!$B$15*0.5^(Data_Clean!P3742/Assumptions!$B$20))</f>
        <v>27.9909897461042</v>
      </c>
      <c r="L3742" s="16" t="n">
        <f aca="false">Assumptions!$B$16*MIN(1,LN(1+Data_Clean!Q3742)/LN(1+Assumptions!$B$21))</f>
        <v>15.8750156145389</v>
      </c>
      <c r="M3742" s="16" t="n">
        <f aca="false">Assumptions!$B$17*(0.6*MIN(1,Data_Clean!R3742/Assumptions!$B$22)+0.4*IF(Data_Clean!S3742="",0,Data_Clean!S3742))</f>
        <v>2.754</v>
      </c>
      <c r="N3742" s="16" t="n">
        <f aca="false">Assumptions!$B$18*MIN(1,(Data_Clean!F3742-1)/Assumptions!$B$23)</f>
        <v>20</v>
      </c>
      <c r="O3742" s="16" t="n">
        <f aca="false">Assumptions!$B$19*(0.4*IF(Data_Clean!E3742="",0,MIN(1,Data_Clean!E3742/12/Assumptions!$B$24))+0.35*IF(Data_Clean!D3742="Y",1,0)+0.25*(1-MIN(Data_Clean!T3742,3)/3))/IF(Data_Clean!E3742="",0.6,1)</f>
        <v>11.05</v>
      </c>
      <c r="P3742" s="16" t="n">
        <f aca="false">SUM(K3742:O3742)/(Assumptions!$D$5-IF(K3742="",Assumptions!$B$15,0))*100</f>
        <v>77.6700053606432</v>
      </c>
      <c r="Q3742" s="7" t="str">
        <f aca="false">IF(J3742&gt;=Assumptions!$B$26,"High",IF(J3742&gt;=Assumptions!$B$27,"Mid","Low"))</f>
        <v>High</v>
      </c>
      <c r="R3742" s="7" t="str">
        <f aca="false">IF(P3742&gt;=Assumptions!$B$28,"High",IF(P3742&gt;=Assumptions!$B$29,"Mid","Low"))</f>
        <v>High</v>
      </c>
      <c r="S3742" s="7" t="str">
        <f aca="false">INDEX(Assumptions!$B$33:$B$41,MATCH(Q3742&amp;"|"&amp;R3742,Assumptions!$A$33:$A$41,0))</f>
        <v>Premier Advocates</v>
      </c>
      <c r="T3742" s="7" t="n">
        <f aca="false">IF(ISNUMBER(Data_Clean!V3742),J3742*Data_Clean!V3742,0)</f>
        <v>163.44409887</v>
      </c>
    </row>
    <row r="3743" customFormat="false" ht="15" hidden="false" customHeight="false" outlineLevel="0" collapsed="false">
      <c r="A3743" s="15" t="str">
        <f aca="false">Data_Clean!A3743</f>
        <v>CX103739</v>
      </c>
      <c r="B3743" s="14" t="n">
        <f aca="false">Data_Clean!G3743*Assumptions!$B$5</f>
        <v>25.0845</v>
      </c>
      <c r="C3743" s="14" t="n">
        <f aca="false">IF(Data_Clean!H3743="",0,Data_Clean!H3743)*Assumptions!$B$6</f>
        <v>0</v>
      </c>
      <c r="D3743" s="14" t="n">
        <f aca="false">Data_Clean!I3743*Assumptions!$B$7</f>
        <v>0</v>
      </c>
      <c r="E3743" s="14" t="n">
        <f aca="false">Data_Clean!J3743*Assumptions!$B$8</f>
        <v>0</v>
      </c>
      <c r="F3743" s="14" t="n">
        <f aca="false">Data_Clean!K3743*Assumptions!$B$9</f>
        <v>0</v>
      </c>
      <c r="G3743" s="14" t="n">
        <f aca="false">Data_Clean!L3743*Assumptions!$B$10</f>
        <v>415.8</v>
      </c>
      <c r="H3743" s="14" t="n">
        <f aca="false">IF(OR(Data_Clean!M3743="",Data_Clean!N3743=""),0,Data_Clean!M3743*Data_Clean!N3743/100)*Assumptions!$B$13*Assumptions!$B$11</f>
        <v>0</v>
      </c>
      <c r="I3743" s="14" t="n">
        <f aca="false">Data_Clean!O3743*4*Assumptions!$B$12</f>
        <v>0</v>
      </c>
      <c r="J3743" s="14" t="n">
        <f aca="false">SUM(B3743:I3743)</f>
        <v>440.8845</v>
      </c>
      <c r="K3743" s="16" t="n">
        <f aca="false">IF(Data_Clean!P3743="","",Assumptions!$B$15*0.5^(Data_Clean!P3743/Assumptions!$B$20))</f>
        <v>26.7269615442102</v>
      </c>
      <c r="L3743" s="16" t="n">
        <f aca="false">Assumptions!$B$16*MIN(1,LN(1+Data_Clean!Q3743)/LN(1+Assumptions!$B$21))</f>
        <v>12.8906482631789</v>
      </c>
      <c r="M3743" s="16" t="n">
        <f aca="false">Assumptions!$B$17*(0.6*MIN(1,Data_Clean!R3743/Assumptions!$B$22)+0.4*IF(Data_Clean!S3743="",0,Data_Clean!S3743))</f>
        <v>1.632</v>
      </c>
      <c r="N3743" s="16" t="n">
        <f aca="false">Assumptions!$B$18*MIN(1,(Data_Clean!F3743-1)/Assumptions!$B$23)</f>
        <v>5</v>
      </c>
      <c r="O3743" s="16" t="n">
        <f aca="false">Assumptions!$B$19*(0.4*IF(Data_Clean!E3743="",0,MIN(1,Data_Clean!E3743/12/Assumptions!$B$24))+0.35*IF(Data_Clean!D3743="Y",1,0)+0.25*(1-MIN(Data_Clean!T3743,3)/3))/IF(Data_Clean!E3743="",0.6,1)</f>
        <v>4.35</v>
      </c>
      <c r="P3743" s="16" t="n">
        <f aca="false">SUM(K3743:O3743)/(Assumptions!$D$5-IF(K3743="",Assumptions!$B$15,0))*100</f>
        <v>50.5996098073891</v>
      </c>
      <c r="Q3743" s="7" t="str">
        <f aca="false">IF(J3743&gt;=Assumptions!$B$26,"High",IF(J3743&gt;=Assumptions!$B$27,"Mid","Low"))</f>
        <v>Mid</v>
      </c>
      <c r="R3743" s="7" t="str">
        <f aca="false">IF(P3743&gt;=Assumptions!$B$28,"High",IF(P3743&gt;=Assumptions!$B$29,"Mid","Low"))</f>
        <v>Mid</v>
      </c>
      <c r="S3743" s="7" t="str">
        <f aca="false">INDEX(Assumptions!$B$33:$B$41,MATCH(Q3743&amp;"|"&amp;R3743,Assumptions!$A$33:$A$41,0))</f>
        <v>Established Core</v>
      </c>
      <c r="T3743" s="7" t="n">
        <f aca="false">IF(ISNUMBER(Data_Clean!V3743),J3743*Data_Clean!V3743,0)</f>
        <v>73.2750039</v>
      </c>
    </row>
    <row r="3744" customFormat="false" ht="15" hidden="false" customHeight="false" outlineLevel="0" collapsed="false">
      <c r="A3744" s="15" t="str">
        <f aca="false">Data_Clean!A3744</f>
        <v>CX103740</v>
      </c>
      <c r="B3744" s="14" t="n">
        <f aca="false">Data_Clean!G3744*Assumptions!$B$5</f>
        <v>123.9425</v>
      </c>
      <c r="C3744" s="14" t="n">
        <f aca="false">IF(Data_Clean!H3744="",0,Data_Clean!H3744)*Assumptions!$B$6</f>
        <v>220.68468</v>
      </c>
      <c r="D3744" s="14" t="n">
        <f aca="false">Data_Clean!I3744*Assumptions!$B$7</f>
        <v>0</v>
      </c>
      <c r="E3744" s="14" t="n">
        <f aca="false">Data_Clean!J3744*Assumptions!$B$8</f>
        <v>0</v>
      </c>
      <c r="F3744" s="14" t="n">
        <f aca="false">Data_Clean!K3744*Assumptions!$B$9</f>
        <v>0</v>
      </c>
      <c r="G3744" s="14" t="n">
        <f aca="false">Data_Clean!L3744*Assumptions!$B$10</f>
        <v>806.4</v>
      </c>
      <c r="H3744" s="14" t="n">
        <f aca="false">IF(OR(Data_Clean!M3744="",Data_Clean!N3744=""),0,Data_Clean!M3744*Data_Clean!N3744/100)*Assumptions!$B$13*Assumptions!$B$11</f>
        <v>0</v>
      </c>
      <c r="I3744" s="14" t="n">
        <f aca="false">Data_Clean!O3744*4*Assumptions!$B$12</f>
        <v>0</v>
      </c>
      <c r="J3744" s="14" t="n">
        <f aca="false">SUM(B3744:I3744)</f>
        <v>1151.02718</v>
      </c>
      <c r="K3744" s="16" t="n">
        <f aca="false">IF(Data_Clean!P3744="","",Assumptions!$B$15*0.5^(Data_Clean!P3744/Assumptions!$B$20))</f>
        <v>7.16131202932812</v>
      </c>
      <c r="L3744" s="16" t="n">
        <f aca="false">Assumptions!$B$16*MIN(1,LN(1+Data_Clean!Q3744)/LN(1+Assumptions!$B$21))</f>
        <v>9.16313819982653</v>
      </c>
      <c r="M3744" s="16" t="n">
        <f aca="false">Assumptions!$B$17*(0.6*MIN(1,Data_Clean!R3744/Assumptions!$B$22)+0.4*IF(Data_Clean!S3744="",0,Data_Clean!S3744))</f>
        <v>4.878</v>
      </c>
      <c r="N3744" s="16" t="n">
        <f aca="false">Assumptions!$B$18*MIN(1,(Data_Clean!F3744-1)/Assumptions!$B$23)</f>
        <v>10</v>
      </c>
      <c r="O3744" s="16" t="n">
        <f aca="false">Assumptions!$B$19*(0.4*IF(Data_Clean!E3744="",0,MIN(1,Data_Clean!E3744/12/Assumptions!$B$24))+0.35*IF(Data_Clean!D3744="Y",1,0)+0.25*(1-MIN(Data_Clean!T3744,3)/3))/IF(Data_Clean!E3744="",0.6,1)</f>
        <v>8.35</v>
      </c>
      <c r="P3744" s="16" t="n">
        <f aca="false">SUM(K3744:O3744)/(Assumptions!$D$5-IF(K3744="",Assumptions!$B$15,0))*100</f>
        <v>39.5524502291547</v>
      </c>
      <c r="Q3744" s="7" t="str">
        <f aca="false">IF(J3744&gt;=Assumptions!$B$26,"High",IF(J3744&gt;=Assumptions!$B$27,"Mid","Low"))</f>
        <v>Mid</v>
      </c>
      <c r="R3744" s="7" t="str">
        <f aca="false">IF(P3744&gt;=Assumptions!$B$28,"High",IF(P3744&gt;=Assumptions!$B$29,"Mid","Low"))</f>
        <v>Low</v>
      </c>
      <c r="S3744" s="7" t="str">
        <f aca="false">INDEX(Assumptions!$B$33:$B$41,MATCH(Q3744&amp;"|"&amp;R3744,Assumptions!$A$33:$A$41,0))</f>
        <v>Light Touch</v>
      </c>
      <c r="T3744" s="7" t="n">
        <f aca="false">IF(ISNUMBER(Data_Clean!V3744),J3744*Data_Clean!V3744,0)</f>
        <v>126.267681646</v>
      </c>
    </row>
    <row r="3745" customFormat="false" ht="15" hidden="false" customHeight="false" outlineLevel="0" collapsed="false">
      <c r="A3745" s="15" t="str">
        <f aca="false">Data_Clean!A3745</f>
        <v>CX103741</v>
      </c>
      <c r="B3745" s="14" t="n">
        <f aca="false">Data_Clean!G3745*Assumptions!$B$5</f>
        <v>43.77575</v>
      </c>
      <c r="C3745" s="14" t="n">
        <f aca="false">IF(Data_Clean!H3745="",0,Data_Clean!H3745)*Assumptions!$B$6</f>
        <v>37.014</v>
      </c>
      <c r="D3745" s="14" t="n">
        <f aca="false">Data_Clean!I3745*Assumptions!$B$7</f>
        <v>0</v>
      </c>
      <c r="E3745" s="14" t="n">
        <f aca="false">Data_Clean!J3745*Assumptions!$B$8</f>
        <v>0</v>
      </c>
      <c r="F3745" s="14" t="n">
        <f aca="false">Data_Clean!K3745*Assumptions!$B$9</f>
        <v>0</v>
      </c>
      <c r="G3745" s="14" t="n">
        <f aca="false">Data_Clean!L3745*Assumptions!$B$10</f>
        <v>0</v>
      </c>
      <c r="H3745" s="14" t="n">
        <f aca="false">IF(OR(Data_Clean!M3745="",Data_Clean!N3745=""),0,Data_Clean!M3745*Data_Clean!N3745/100)*Assumptions!$B$13*Assumptions!$B$11</f>
        <v>90.3</v>
      </c>
      <c r="I3745" s="14" t="n">
        <f aca="false">Data_Clean!O3745*4*Assumptions!$B$12</f>
        <v>3.65424</v>
      </c>
      <c r="J3745" s="14" t="n">
        <f aca="false">SUM(B3745:I3745)</f>
        <v>174.74399</v>
      </c>
      <c r="K3745" s="16" t="n">
        <f aca="false">IF(Data_Clean!P3745="","",Assumptions!$B$15*0.5^(Data_Clean!P3745/Assumptions!$B$20))</f>
        <v>21.7090385616057</v>
      </c>
      <c r="L3745" s="16" t="n">
        <f aca="false">Assumptions!$B$16*MIN(1,LN(1+Data_Clean!Q3745)/LN(1+Assumptions!$B$21))</f>
        <v>11.5625930527155</v>
      </c>
      <c r="M3745" s="16" t="n">
        <f aca="false">Assumptions!$B$17*(0.6*MIN(1,Data_Clean!R3745/Assumptions!$B$22)+0.4*IF(Data_Clean!S3745="",0,Data_Clean!S3745))</f>
        <v>1.86</v>
      </c>
      <c r="N3745" s="16" t="n">
        <f aca="false">Assumptions!$B$18*MIN(1,(Data_Clean!F3745-1)/Assumptions!$B$23)</f>
        <v>10</v>
      </c>
      <c r="O3745" s="16" t="n">
        <f aca="false">Assumptions!$B$19*(0.4*IF(Data_Clean!E3745="",0,MIN(1,Data_Clean!E3745/12/Assumptions!$B$24))+0.35*IF(Data_Clean!D3745="Y",1,0)+0.25*(1-MIN(Data_Clean!T3745,3)/3))/IF(Data_Clean!E3745="",0.6,1)</f>
        <v>6.75</v>
      </c>
      <c r="P3745" s="16" t="n">
        <f aca="false">SUM(K3745:O3745)/(Assumptions!$D$5-IF(K3745="",Assumptions!$B$15,0))*100</f>
        <v>51.8816316143212</v>
      </c>
      <c r="Q3745" s="7" t="str">
        <f aca="false">IF(J3745&gt;=Assumptions!$B$26,"High",IF(J3745&gt;=Assumptions!$B$27,"Mid","Low"))</f>
        <v>Low</v>
      </c>
      <c r="R3745" s="7" t="str">
        <f aca="false">IF(P3745&gt;=Assumptions!$B$28,"High",IF(P3745&gt;=Assumptions!$B$29,"Mid","Low"))</f>
        <v>Mid</v>
      </c>
      <c r="S3745" s="7" t="str">
        <f aca="false">INDEX(Assumptions!$B$33:$B$41,MATCH(Q3745&amp;"|"&amp;R3745,Assumptions!$A$33:$A$41,0))</f>
        <v>Light Touch</v>
      </c>
      <c r="T3745" s="7" t="n">
        <f aca="false">IF(ISNUMBER(Data_Clean!V3745),J3745*Data_Clean!V3745,0)</f>
        <v>18.715081329</v>
      </c>
    </row>
    <row r="3746" customFormat="false" ht="15" hidden="false" customHeight="false" outlineLevel="0" collapsed="false">
      <c r="A3746" s="15" t="str">
        <f aca="false">Data_Clean!A3746</f>
        <v>CX103742</v>
      </c>
      <c r="B3746" s="14" t="n">
        <f aca="false">Data_Clean!G3746*Assumptions!$B$5</f>
        <v>105.52325</v>
      </c>
      <c r="C3746" s="14" t="n">
        <f aca="false">IF(Data_Clean!H3746="",0,Data_Clean!H3746)*Assumptions!$B$6</f>
        <v>338.9388</v>
      </c>
      <c r="D3746" s="14" t="n">
        <f aca="false">Data_Clean!I3746*Assumptions!$B$7</f>
        <v>0</v>
      </c>
      <c r="E3746" s="14" t="n">
        <f aca="false">Data_Clean!J3746*Assumptions!$B$8</f>
        <v>0</v>
      </c>
      <c r="F3746" s="14" t="n">
        <f aca="false">Data_Clean!K3746*Assumptions!$B$9</f>
        <v>1532.3</v>
      </c>
      <c r="G3746" s="14" t="n">
        <f aca="false">Data_Clean!L3746*Assumptions!$B$10</f>
        <v>0</v>
      </c>
      <c r="H3746" s="14" t="n">
        <f aca="false">IF(OR(Data_Clean!M3746="",Data_Clean!N3746=""),0,Data_Clean!M3746*Data_Clean!N3746/100)*Assumptions!$B$13*Assumptions!$B$11</f>
        <v>143.136</v>
      </c>
      <c r="I3746" s="14" t="n">
        <f aca="false">Data_Clean!O3746*4*Assumptions!$B$12</f>
        <v>11.25888</v>
      </c>
      <c r="J3746" s="14" t="n">
        <f aca="false">SUM(B3746:I3746)</f>
        <v>2131.15693</v>
      </c>
      <c r="K3746" s="16" t="n">
        <f aca="false">IF(Data_Clean!P3746="","",Assumptions!$B$15*0.5^(Data_Clean!P3746/Assumptions!$B$20))</f>
        <v>18.4671662001737</v>
      </c>
      <c r="L3746" s="16" t="n">
        <f aca="false">Assumptions!$B$16*MIN(1,LN(1+Data_Clean!Q3746)/LN(1+Assumptions!$B$21))</f>
        <v>13.7447072997398</v>
      </c>
      <c r="M3746" s="16" t="n">
        <f aca="false">Assumptions!$B$17*(0.6*MIN(1,Data_Clean!R3746/Assumptions!$B$22)+0.4*IF(Data_Clean!S3746="",0,Data_Clean!S3746))</f>
        <v>4.974</v>
      </c>
      <c r="N3746" s="16" t="n">
        <f aca="false">Assumptions!$B$18*MIN(1,(Data_Clean!F3746-1)/Assumptions!$B$23)</f>
        <v>20</v>
      </c>
      <c r="O3746" s="16" t="n">
        <f aca="false">Assumptions!$B$19*(0.4*IF(Data_Clean!E3746="",0,MIN(1,Data_Clean!E3746/12/Assumptions!$B$24))+0.35*IF(Data_Clean!D3746="Y",1,0)+0.25*(1-MIN(Data_Clean!T3746,3)/3))/IF(Data_Clean!E3746="",0.6,1)</f>
        <v>9.75</v>
      </c>
      <c r="P3746" s="16" t="n">
        <f aca="false">SUM(K3746:O3746)/(Assumptions!$D$5-IF(K3746="",Assumptions!$B$15,0))*100</f>
        <v>66.9358734999135</v>
      </c>
      <c r="Q3746" s="7" t="str">
        <f aca="false">IF(J3746&gt;=Assumptions!$B$26,"High",IF(J3746&gt;=Assumptions!$B$27,"Mid","Low"))</f>
        <v>High</v>
      </c>
      <c r="R3746" s="7" t="str">
        <f aca="false">IF(P3746&gt;=Assumptions!$B$28,"High",IF(P3746&gt;=Assumptions!$B$29,"Mid","Low"))</f>
        <v>Mid</v>
      </c>
      <c r="S3746" s="7" t="str">
        <f aca="false">INDEX(Assumptions!$B$33:$B$41,MATCH(Q3746&amp;"|"&amp;R3746,Assumptions!$A$33:$A$41,0))</f>
        <v>Established Core</v>
      </c>
      <c r="T3746" s="7" t="n">
        <f aca="false">IF(ISNUMBER(Data_Clean!V3746),J3746*Data_Clean!V3746,0)</f>
        <v>89.295475367</v>
      </c>
    </row>
    <row r="3747" customFormat="false" ht="15" hidden="false" customHeight="false" outlineLevel="0" collapsed="false">
      <c r="A3747" s="15" t="str">
        <f aca="false">Data_Clean!A3747</f>
        <v>CX103743</v>
      </c>
      <c r="B3747" s="14" t="n">
        <f aca="false">Data_Clean!G3747*Assumptions!$B$5</f>
        <v>16.22175</v>
      </c>
      <c r="C3747" s="14" t="n">
        <f aca="false">IF(Data_Clean!H3747="",0,Data_Clean!H3747)*Assumptions!$B$6</f>
        <v>0</v>
      </c>
      <c r="D3747" s="14" t="n">
        <f aca="false">Data_Clean!I3747*Assumptions!$B$7</f>
        <v>0</v>
      </c>
      <c r="E3747" s="14" t="n">
        <f aca="false">Data_Clean!J3747*Assumptions!$B$8</f>
        <v>0</v>
      </c>
      <c r="F3747" s="14" t="n">
        <f aca="false">Data_Clean!K3747*Assumptions!$B$9</f>
        <v>0</v>
      </c>
      <c r="G3747" s="14" t="n">
        <f aca="false">Data_Clean!L3747*Assumptions!$B$10</f>
        <v>0</v>
      </c>
      <c r="H3747" s="14" t="n">
        <f aca="false">IF(OR(Data_Clean!M3747="",Data_Clean!N3747=""),0,Data_Clean!M3747*Data_Clean!N3747/100)*Assumptions!$B$13*Assumptions!$B$11</f>
        <v>0</v>
      </c>
      <c r="I3747" s="14" t="n">
        <f aca="false">Data_Clean!O3747*4*Assumptions!$B$12</f>
        <v>0</v>
      </c>
      <c r="J3747" s="14" t="n">
        <f aca="false">SUM(B3747:I3747)</f>
        <v>16.22175</v>
      </c>
      <c r="K3747" s="16" t="n">
        <f aca="false">IF(Data_Clean!P3747="","",Assumptions!$B$15*0.5^(Data_Clean!P3747/Assumptions!$B$20))</f>
        <v>28.6452481173125</v>
      </c>
      <c r="L3747" s="16" t="n">
        <f aca="false">Assumptions!$B$16*MIN(1,LN(1+Data_Clean!Q3747)/LN(1+Assumptions!$B$21))</f>
        <v>15.5872929926646</v>
      </c>
      <c r="M3747" s="16" t="n">
        <f aca="false">Assumptions!$B$17*(0.6*MIN(1,Data_Clean!R3747/Assumptions!$B$22)+0.4*IF(Data_Clean!S3747="",0,Data_Clean!S3747))</f>
        <v>10.47</v>
      </c>
      <c r="N3747" s="16" t="n">
        <f aca="false">Assumptions!$B$18*MIN(1,(Data_Clean!F3747-1)/Assumptions!$B$23)</f>
        <v>5</v>
      </c>
      <c r="O3747" s="16" t="n">
        <f aca="false">Assumptions!$B$19*(0.4*IF(Data_Clean!E3747="",0,MIN(1,Data_Clean!E3747/12/Assumptions!$B$24))+0.35*IF(Data_Clean!D3747="Y",1,0)+0.25*(1-MIN(Data_Clean!T3747,3)/3))/IF(Data_Clean!E3747="",0.6,1)</f>
        <v>4.25</v>
      </c>
      <c r="P3747" s="16" t="n">
        <f aca="false">SUM(K3747:O3747)/(Assumptions!$D$5-IF(K3747="",Assumptions!$B$15,0))*100</f>
        <v>63.9525411099771</v>
      </c>
      <c r="Q3747" s="7" t="str">
        <f aca="false">IF(J3747&gt;=Assumptions!$B$26,"High",IF(J3747&gt;=Assumptions!$B$27,"Mid","Low"))</f>
        <v>Low</v>
      </c>
      <c r="R3747" s="7" t="str">
        <f aca="false">IF(P3747&gt;=Assumptions!$B$28,"High",IF(P3747&gt;=Assumptions!$B$29,"Mid","Low"))</f>
        <v>Mid</v>
      </c>
      <c r="S3747" s="7" t="str">
        <f aca="false">INDEX(Assumptions!$B$33:$B$41,MATCH(Q3747&amp;"|"&amp;R3747,Assumptions!$A$33:$A$41,0))</f>
        <v>Light Touch</v>
      </c>
      <c r="T3747" s="7" t="n">
        <f aca="false">IF(ISNUMBER(Data_Clean!V3747),J3747*Data_Clean!V3747,0)</f>
        <v>0.958705425</v>
      </c>
    </row>
    <row r="3748" customFormat="false" ht="15" hidden="false" customHeight="false" outlineLevel="0" collapsed="false">
      <c r="A3748" s="15" t="str">
        <f aca="false">Data_Clean!A3748</f>
        <v>CX103744</v>
      </c>
      <c r="B3748" s="14" t="n">
        <f aca="false">Data_Clean!G3748*Assumptions!$B$5</f>
        <v>234.89</v>
      </c>
      <c r="C3748" s="14" t="n">
        <f aca="false">IF(Data_Clean!H3748="",0,Data_Clean!H3748)*Assumptions!$B$6</f>
        <v>829.39956</v>
      </c>
      <c r="D3748" s="14" t="n">
        <f aca="false">Data_Clean!I3748*Assumptions!$B$7</f>
        <v>0</v>
      </c>
      <c r="E3748" s="14" t="n">
        <f aca="false">Data_Clean!J3748*Assumptions!$B$8</f>
        <v>0</v>
      </c>
      <c r="F3748" s="14" t="n">
        <f aca="false">Data_Clean!K3748*Assumptions!$B$9</f>
        <v>0</v>
      </c>
      <c r="G3748" s="14" t="n">
        <f aca="false">Data_Clean!L3748*Assumptions!$B$10</f>
        <v>0</v>
      </c>
      <c r="H3748" s="14" t="n">
        <f aca="false">IF(OR(Data_Clean!M3748="",Data_Clean!N3748=""),0,Data_Clean!M3748*Data_Clean!N3748/100)*Assumptions!$B$13*Assumptions!$B$11</f>
        <v>309.468</v>
      </c>
      <c r="I3748" s="14" t="n">
        <f aca="false">Data_Clean!O3748*4*Assumptions!$B$12</f>
        <v>40.64064</v>
      </c>
      <c r="J3748" s="14" t="n">
        <f aca="false">SUM(B3748:I3748)</f>
        <v>1414.3982</v>
      </c>
      <c r="K3748" s="16" t="n">
        <f aca="false">IF(Data_Clean!P3748="","",Assumptions!$B$15*0.5^(Data_Clean!P3748/Assumptions!$B$20))</f>
        <v>29.3147990530274</v>
      </c>
      <c r="L3748" s="16" t="n">
        <f aca="false">Assumptions!$B$16*MIN(1,LN(1+Data_Clean!Q3748)/LN(1+Assumptions!$B$21))</f>
        <v>18.2744704674279</v>
      </c>
      <c r="M3748" s="16" t="n">
        <f aca="false">Assumptions!$B$17*(0.6*MIN(1,Data_Clean!R3748/Assumptions!$B$22)+0.4*IF(Data_Clean!S3748="",0,Data_Clean!S3748))</f>
        <v>4.41</v>
      </c>
      <c r="N3748" s="16" t="n">
        <f aca="false">Assumptions!$B$18*MIN(1,(Data_Clean!F3748-1)/Assumptions!$B$23)</f>
        <v>15</v>
      </c>
      <c r="O3748" s="16" t="n">
        <f aca="false">Assumptions!$B$19*(0.4*IF(Data_Clean!E3748="",0,MIN(1,Data_Clean!E3748/12/Assumptions!$B$24))+0.35*IF(Data_Clean!D3748="Y",1,0)+0.25*(1-MIN(Data_Clean!T3748,3)/3))/IF(Data_Clean!E3748="",0.6,1)</f>
        <v>13.75</v>
      </c>
      <c r="P3748" s="16" t="n">
        <f aca="false">SUM(K3748:O3748)/(Assumptions!$D$5-IF(K3748="",Assumptions!$B$15,0))*100</f>
        <v>80.7492695204553</v>
      </c>
      <c r="Q3748" s="7" t="str">
        <f aca="false">IF(J3748&gt;=Assumptions!$B$26,"High",IF(J3748&gt;=Assumptions!$B$27,"Mid","Low"))</f>
        <v>Mid</v>
      </c>
      <c r="R3748" s="7" t="str">
        <f aca="false">IF(P3748&gt;=Assumptions!$B$28,"High",IF(P3748&gt;=Assumptions!$B$29,"Mid","Low"))</f>
        <v>High</v>
      </c>
      <c r="S3748" s="7" t="str">
        <f aca="false">INDEX(Assumptions!$B$33:$B$41,MATCH(Q3748&amp;"|"&amp;R3748,Assumptions!$A$33:$A$41,0))</f>
        <v>Engaged Builders</v>
      </c>
      <c r="T3748" s="7" t="n">
        <f aca="false">IF(ISNUMBER(Data_Clean!V3748),J3748*Data_Clean!V3748,0)</f>
        <v>25.31772778</v>
      </c>
    </row>
    <row r="3749" customFormat="false" ht="15" hidden="false" customHeight="false" outlineLevel="0" collapsed="false">
      <c r="A3749" s="15" t="str">
        <f aca="false">Data_Clean!A3749</f>
        <v>CX103745</v>
      </c>
      <c r="B3749" s="14" t="n">
        <f aca="false">Data_Clean!G3749*Assumptions!$B$5</f>
        <v>90.234</v>
      </c>
      <c r="C3749" s="14" t="n">
        <f aca="false">IF(Data_Clean!H3749="",0,Data_Clean!H3749)*Assumptions!$B$6</f>
        <v>0</v>
      </c>
      <c r="D3749" s="14" t="n">
        <f aca="false">Data_Clean!I3749*Assumptions!$B$7</f>
        <v>354.4</v>
      </c>
      <c r="E3749" s="14" t="n">
        <f aca="false">Data_Clean!J3749*Assumptions!$B$8</f>
        <v>1580.4234</v>
      </c>
      <c r="F3749" s="14" t="n">
        <f aca="false">Data_Clean!K3749*Assumptions!$B$9</f>
        <v>0</v>
      </c>
      <c r="G3749" s="14" t="n">
        <f aca="false">Data_Clean!L3749*Assumptions!$B$10</f>
        <v>0</v>
      </c>
      <c r="H3749" s="14" t="n">
        <f aca="false">IF(OR(Data_Clean!M3749="",Data_Clean!N3749=""),0,Data_Clean!M3749*Data_Clean!N3749/100)*Assumptions!$B$13*Assumptions!$B$11</f>
        <v>0</v>
      </c>
      <c r="I3749" s="14" t="n">
        <f aca="false">Data_Clean!O3749*4*Assumptions!$B$12</f>
        <v>0</v>
      </c>
      <c r="J3749" s="14" t="n">
        <f aca="false">SUM(B3749:I3749)</f>
        <v>2025.0574</v>
      </c>
      <c r="K3749" s="16" t="n">
        <f aca="false">IF(Data_Clean!P3749="","",Assumptions!$B$15*0.5^(Data_Clean!P3749/Assumptions!$B$20))</f>
        <v>26.7269615442102</v>
      </c>
      <c r="L3749" s="16" t="n">
        <f aca="false">Assumptions!$B$16*MIN(1,LN(1+Data_Clean!Q3749)/LN(1+Assumptions!$B$21))</f>
        <v>15.0586973234667</v>
      </c>
      <c r="M3749" s="16" t="n">
        <f aca="false">Assumptions!$B$17*(0.6*MIN(1,Data_Clean!R3749/Assumptions!$B$22)+0.4*IF(Data_Clean!S3749="",0,Data_Clean!S3749))</f>
        <v>3.45</v>
      </c>
      <c r="N3749" s="16" t="n">
        <f aca="false">Assumptions!$B$18*MIN(1,(Data_Clean!F3749-1)/Assumptions!$B$23)</f>
        <v>10</v>
      </c>
      <c r="O3749" s="16" t="n">
        <f aca="false">Assumptions!$B$19*(0.4*IF(Data_Clean!E3749="",0,MIN(1,Data_Clean!E3749/12/Assumptions!$B$24))+0.35*IF(Data_Clean!D3749="Y",1,0)+0.25*(1-MIN(Data_Clean!T3749,3)/3))/IF(Data_Clean!E3749="",0.6,1)</f>
        <v>15</v>
      </c>
      <c r="P3749" s="16" t="n">
        <f aca="false">SUM(K3749:O3749)/(Assumptions!$D$5-IF(K3749="",Assumptions!$B$15,0))*100</f>
        <v>70.2356588676769</v>
      </c>
      <c r="Q3749" s="7" t="str">
        <f aca="false">IF(J3749&gt;=Assumptions!$B$26,"High",IF(J3749&gt;=Assumptions!$B$27,"Mid","Low"))</f>
        <v>High</v>
      </c>
      <c r="R3749" s="7" t="str">
        <f aca="false">IF(P3749&gt;=Assumptions!$B$28,"High",IF(P3749&gt;=Assumptions!$B$29,"Mid","Low"))</f>
        <v>High</v>
      </c>
      <c r="S3749" s="7" t="str">
        <f aca="false">INDEX(Assumptions!$B$33:$B$41,MATCH(Q3749&amp;"|"&amp;R3749,Assumptions!$A$33:$A$41,0))</f>
        <v>Premier Advocates</v>
      </c>
      <c r="T3749" s="7" t="n">
        <f aca="false">IF(ISNUMBER(Data_Clean!V3749),J3749*Data_Clean!V3749,0)</f>
        <v>62.7767794</v>
      </c>
    </row>
    <row r="3750" customFormat="false" ht="15" hidden="false" customHeight="false" outlineLevel="0" collapsed="false">
      <c r="A3750" s="15" t="str">
        <f aca="false">Data_Clean!A3750</f>
        <v>CX103746</v>
      </c>
      <c r="B3750" s="14" t="n">
        <f aca="false">Data_Clean!G3750*Assumptions!$B$5</f>
        <v>74.19725</v>
      </c>
      <c r="C3750" s="14" t="n">
        <f aca="false">IF(Data_Clean!H3750="",0,Data_Clean!H3750)*Assumptions!$B$6</f>
        <v>267.17268</v>
      </c>
      <c r="D3750" s="14" t="n">
        <f aca="false">Data_Clean!I3750*Assumptions!$B$7</f>
        <v>0</v>
      </c>
      <c r="E3750" s="14" t="n">
        <f aca="false">Data_Clean!J3750*Assumptions!$B$8</f>
        <v>0</v>
      </c>
      <c r="F3750" s="14" t="n">
        <f aca="false">Data_Clean!K3750*Assumptions!$B$9</f>
        <v>2527.8</v>
      </c>
      <c r="G3750" s="14" t="n">
        <f aca="false">Data_Clean!L3750*Assumptions!$B$10</f>
        <v>0</v>
      </c>
      <c r="H3750" s="14" t="n">
        <f aca="false">IF(OR(Data_Clean!M3750="",Data_Clean!N3750=""),0,Data_Clean!M3750*Data_Clean!N3750/100)*Assumptions!$B$13*Assumptions!$B$11</f>
        <v>0</v>
      </c>
      <c r="I3750" s="14" t="n">
        <f aca="false">Data_Clean!O3750*4*Assumptions!$B$12</f>
        <v>0</v>
      </c>
      <c r="J3750" s="14" t="n">
        <f aca="false">SUM(B3750:I3750)</f>
        <v>2869.16993</v>
      </c>
      <c r="K3750" s="16" t="n">
        <f aca="false">IF(Data_Clean!P3750="","",Assumptions!$B$15*0.5^(Data_Clean!P3750/Assumptions!$B$20))</f>
        <v>17.2304753249555</v>
      </c>
      <c r="L3750" s="16" t="n">
        <f aca="false">Assumptions!$B$16*MIN(1,LN(1+Data_Clean!Q3750)/LN(1+Assumptions!$B$21))</f>
        <v>11.8154173628685</v>
      </c>
      <c r="M3750" s="16" t="n">
        <f aca="false">Assumptions!$B$17*(0.6*MIN(1,Data_Clean!R3750/Assumptions!$B$22)+0.4*IF(Data_Clean!S3750="",0,Data_Clean!S3750))</f>
        <v>2.718</v>
      </c>
      <c r="N3750" s="16" t="n">
        <f aca="false">Assumptions!$B$18*MIN(1,(Data_Clean!F3750-1)/Assumptions!$B$23)</f>
        <v>10</v>
      </c>
      <c r="O3750" s="16" t="n">
        <f aca="false">Assumptions!$B$19*(0.4*IF(Data_Clean!E3750="",0,MIN(1,Data_Clean!E3750/12/Assumptions!$B$24))+0.35*IF(Data_Clean!D3750="Y",1,0)+0.25*(1-MIN(Data_Clean!T3750,3)/3))/IF(Data_Clean!E3750="",0.6,1)</f>
        <v>9.75</v>
      </c>
      <c r="P3750" s="16" t="n">
        <f aca="false">SUM(K3750:O3750)/(Assumptions!$D$5-IF(K3750="",Assumptions!$B$15,0))*100</f>
        <v>51.513892687824</v>
      </c>
      <c r="Q3750" s="7" t="str">
        <f aca="false">IF(J3750&gt;=Assumptions!$B$26,"High",IF(J3750&gt;=Assumptions!$B$27,"Mid","Low"))</f>
        <v>High</v>
      </c>
      <c r="R3750" s="7" t="str">
        <f aca="false">IF(P3750&gt;=Assumptions!$B$28,"High",IF(P3750&gt;=Assumptions!$B$29,"Mid","Low"))</f>
        <v>Mid</v>
      </c>
      <c r="S3750" s="7" t="str">
        <f aca="false">INDEX(Assumptions!$B$33:$B$41,MATCH(Q3750&amp;"|"&amp;R3750,Assumptions!$A$33:$A$41,0))</f>
        <v>Established Core</v>
      </c>
      <c r="T3750" s="7" t="n">
        <f aca="false">IF(ISNUMBER(Data_Clean!V3750),J3750*Data_Clean!V3750,0)</f>
        <v>243.305610064</v>
      </c>
    </row>
    <row r="3751" customFormat="false" ht="15" hidden="false" customHeight="false" outlineLevel="0" collapsed="false">
      <c r="A3751" s="15" t="str">
        <f aca="false">Data_Clean!A3751</f>
        <v>CX103747</v>
      </c>
      <c r="B3751" s="14" t="n">
        <f aca="false">Data_Clean!G3751*Assumptions!$B$5</f>
        <v>90.044</v>
      </c>
      <c r="C3751" s="14" t="n">
        <f aca="false">IF(Data_Clean!H3751="",0,Data_Clean!H3751)*Assumptions!$B$6</f>
        <v>0</v>
      </c>
      <c r="D3751" s="14" t="n">
        <f aca="false">Data_Clean!I3751*Assumptions!$B$7</f>
        <v>0</v>
      </c>
      <c r="E3751" s="14" t="n">
        <f aca="false">Data_Clean!J3751*Assumptions!$B$8</f>
        <v>0</v>
      </c>
      <c r="F3751" s="14" t="n">
        <f aca="false">Data_Clean!K3751*Assumptions!$B$9</f>
        <v>0</v>
      </c>
      <c r="G3751" s="14" t="n">
        <f aca="false">Data_Clean!L3751*Assumptions!$B$10</f>
        <v>0</v>
      </c>
      <c r="H3751" s="14" t="n">
        <f aca="false">IF(OR(Data_Clean!M3751="",Data_Clean!N3751=""),0,Data_Clean!M3751*Data_Clean!N3751/100)*Assumptions!$B$13*Assumptions!$B$11</f>
        <v>0</v>
      </c>
      <c r="I3751" s="14" t="n">
        <f aca="false">Data_Clean!O3751*4*Assumptions!$B$12</f>
        <v>0</v>
      </c>
      <c r="J3751" s="14" t="n">
        <f aca="false">SUM(B3751:I3751)</f>
        <v>90.044</v>
      </c>
      <c r="K3751" s="16" t="n">
        <f aca="false">IF(Data_Clean!P3751="","",Assumptions!$B$15*0.5^(Data_Clean!P3751/Assumptions!$B$20))</f>
        <v>26.1165168988837</v>
      </c>
      <c r="L3751" s="16" t="n">
        <f aca="false">Assumptions!$B$16*MIN(1,LN(1+Data_Clean!Q3751)/LN(1+Assumptions!$B$21))</f>
        <v>12.2792642888455</v>
      </c>
      <c r="M3751" s="16" t="n">
        <f aca="false">Assumptions!$B$17*(0.6*MIN(1,Data_Clean!R3751/Assumptions!$B$22)+0.4*IF(Data_Clean!S3751="",0,Data_Clean!S3751))</f>
        <v>3.318</v>
      </c>
      <c r="N3751" s="16" t="n">
        <f aca="false">Assumptions!$B$18*MIN(1,(Data_Clean!F3751-1)/Assumptions!$B$23)</f>
        <v>0</v>
      </c>
      <c r="O3751" s="16" t="n">
        <f aca="false">Assumptions!$B$19*(0.4*IF(Data_Clean!E3751="",0,MIN(1,Data_Clean!E3751/12/Assumptions!$B$24))+0.35*IF(Data_Clean!D3751="Y",1,0)+0.25*(1-MIN(Data_Clean!T3751,3)/3))/IF(Data_Clean!E3751="",0.6,1)</f>
        <v>9.75</v>
      </c>
      <c r="P3751" s="16" t="n">
        <f aca="false">SUM(K3751:O3751)/(Assumptions!$D$5-IF(K3751="",Assumptions!$B$15,0))*100</f>
        <v>51.4637811877292</v>
      </c>
      <c r="Q3751" s="7" t="str">
        <f aca="false">IF(J3751&gt;=Assumptions!$B$26,"High",IF(J3751&gt;=Assumptions!$B$27,"Mid","Low"))</f>
        <v>Low</v>
      </c>
      <c r="R3751" s="7" t="str">
        <f aca="false">IF(P3751&gt;=Assumptions!$B$28,"High",IF(P3751&gt;=Assumptions!$B$29,"Mid","Low"))</f>
        <v>Mid</v>
      </c>
      <c r="S3751" s="7" t="str">
        <f aca="false">INDEX(Assumptions!$B$33:$B$41,MATCH(Q3751&amp;"|"&amp;R3751,Assumptions!$A$33:$A$41,0))</f>
        <v>Light Touch</v>
      </c>
      <c r="T3751" s="7" t="n">
        <f aca="false">IF(ISNUMBER(Data_Clean!V3751),J3751*Data_Clean!V3751,0)</f>
        <v>7.1044716</v>
      </c>
    </row>
    <row r="3752" customFormat="false" ht="15" hidden="false" customHeight="false" outlineLevel="0" collapsed="false">
      <c r="A3752" s="15" t="str">
        <f aca="false">Data_Clean!A3752</f>
        <v>CX103748</v>
      </c>
      <c r="B3752" s="14" t="n">
        <f aca="false">Data_Clean!G3752*Assumptions!$B$5</f>
        <v>183.73375</v>
      </c>
      <c r="C3752" s="14" t="n">
        <f aca="false">IF(Data_Clean!H3752="",0,Data_Clean!H3752)*Assumptions!$B$6</f>
        <v>0</v>
      </c>
      <c r="D3752" s="14" t="n">
        <f aca="false">Data_Clean!I3752*Assumptions!$B$7</f>
        <v>361.6</v>
      </c>
      <c r="E3752" s="14" t="n">
        <f aca="false">Data_Clean!J3752*Assumptions!$B$8</f>
        <v>342.39105</v>
      </c>
      <c r="F3752" s="14" t="n">
        <f aca="false">Data_Clean!K3752*Assumptions!$B$9</f>
        <v>3224.1</v>
      </c>
      <c r="G3752" s="14" t="n">
        <f aca="false">Data_Clean!L3752*Assumptions!$B$10</f>
        <v>0</v>
      </c>
      <c r="H3752" s="14" t="n">
        <f aca="false">IF(OR(Data_Clean!M3752="",Data_Clean!N3752=""),0,Data_Clean!M3752*Data_Clean!N3752/100)*Assumptions!$B$13*Assumptions!$B$11</f>
        <v>422.1</v>
      </c>
      <c r="I3752" s="14" t="n">
        <f aca="false">Data_Clean!O3752*4*Assumptions!$B$12</f>
        <v>18.14928</v>
      </c>
      <c r="J3752" s="14" t="n">
        <f aca="false">SUM(B3752:I3752)</f>
        <v>4552.07408</v>
      </c>
      <c r="K3752" s="16" t="n">
        <f aca="false">IF(Data_Clean!P3752="","",Assumptions!$B$15*0.5^(Data_Clean!P3752/Assumptions!$B$20))</f>
        <v>21.7090385616057</v>
      </c>
      <c r="L3752" s="16" t="n">
        <f aca="false">Assumptions!$B$16*MIN(1,LN(1+Data_Clean!Q3752)/LN(1+Assumptions!$B$21))</f>
        <v>11.0057238927514</v>
      </c>
      <c r="M3752" s="16" t="n">
        <f aca="false">Assumptions!$B$17*(0.6*MIN(1,Data_Clean!R3752/Assumptions!$B$22)+0.4*IF(Data_Clean!S3752="",0,Data_Clean!S3752))</f>
        <v>6.366</v>
      </c>
      <c r="N3752" s="16" t="n">
        <f aca="false">Assumptions!$B$18*MIN(1,(Data_Clean!F3752-1)/Assumptions!$B$23)</f>
        <v>20</v>
      </c>
      <c r="O3752" s="16" t="n">
        <f aca="false">Assumptions!$B$19*(0.4*IF(Data_Clean!E3752="",0,MIN(1,Data_Clean!E3752/12/Assumptions!$B$24))+0.35*IF(Data_Clean!D3752="Y",1,0)+0.25*(1-MIN(Data_Clean!T3752,3)/3))/IF(Data_Clean!E3752="",0.6,1)</f>
        <v>7.8</v>
      </c>
      <c r="P3752" s="16" t="n">
        <f aca="false">SUM(K3752:O3752)/(Assumptions!$D$5-IF(K3752="",Assumptions!$B$15,0))*100</f>
        <v>66.880762454357</v>
      </c>
      <c r="Q3752" s="7" t="str">
        <f aca="false">IF(J3752&gt;=Assumptions!$B$26,"High",IF(J3752&gt;=Assumptions!$B$27,"Mid","Low"))</f>
        <v>High</v>
      </c>
      <c r="R3752" s="7" t="str">
        <f aca="false">IF(P3752&gt;=Assumptions!$B$28,"High",IF(P3752&gt;=Assumptions!$B$29,"Mid","Low"))</f>
        <v>Mid</v>
      </c>
      <c r="S3752" s="7" t="str">
        <f aca="false">INDEX(Assumptions!$B$33:$B$41,MATCH(Q3752&amp;"|"&amp;R3752,Assumptions!$A$33:$A$41,0))</f>
        <v>Established Core</v>
      </c>
      <c r="T3752" s="7" t="n">
        <f aca="false">IF(ISNUMBER(Data_Clean!V3752),J3752*Data_Clean!V3752,0)</f>
        <v>233.976607712</v>
      </c>
    </row>
    <row r="3753" customFormat="false" ht="15" hidden="false" customHeight="false" outlineLevel="0" collapsed="false">
      <c r="A3753" s="15" t="str">
        <f aca="false">Data_Clean!A3753</f>
        <v>CX103749</v>
      </c>
      <c r="B3753" s="14" t="n">
        <f aca="false">Data_Clean!G3753*Assumptions!$B$5</f>
        <v>226.5725</v>
      </c>
      <c r="C3753" s="14" t="n">
        <f aca="false">IF(Data_Clean!H3753="",0,Data_Clean!H3753)*Assumptions!$B$6</f>
        <v>843.80832</v>
      </c>
      <c r="D3753" s="14" t="n">
        <f aca="false">Data_Clean!I3753*Assumptions!$B$7</f>
        <v>244</v>
      </c>
      <c r="E3753" s="14" t="n">
        <f aca="false">Data_Clean!J3753*Assumptions!$B$8</f>
        <v>174.19035</v>
      </c>
      <c r="F3753" s="14" t="n">
        <f aca="false">Data_Clean!K3753*Assumptions!$B$9</f>
        <v>0</v>
      </c>
      <c r="G3753" s="14" t="n">
        <f aca="false">Data_Clean!L3753*Assumptions!$B$10</f>
        <v>0</v>
      </c>
      <c r="H3753" s="14" t="n">
        <f aca="false">IF(OR(Data_Clean!M3753="",Data_Clean!N3753=""),0,Data_Clean!M3753*Data_Clean!N3753/100)*Assumptions!$B$13*Assumptions!$B$11</f>
        <v>0</v>
      </c>
      <c r="I3753" s="14" t="n">
        <f aca="false">Data_Clean!O3753*4*Assumptions!$B$12</f>
        <v>0</v>
      </c>
      <c r="J3753" s="14" t="n">
        <f aca="false">SUM(B3753:I3753)</f>
        <v>1488.57117</v>
      </c>
      <c r="K3753" s="16" t="n">
        <f aca="false">IF(Data_Clean!P3753="","",Assumptions!$B$15*0.5^(Data_Clean!P3753/Assumptions!$B$20))</f>
        <v>25.5200148285257</v>
      </c>
      <c r="L3753" s="16" t="n">
        <f aca="false">Assumptions!$B$16*MIN(1,LN(1+Data_Clean!Q3753)/LN(1+Assumptions!$B$21))</f>
        <v>12.4931739410702</v>
      </c>
      <c r="M3753" s="16" t="n">
        <f aca="false">Assumptions!$B$17*(0.6*MIN(1,Data_Clean!R3753/Assumptions!$B$22)+0.4*IF(Data_Clean!S3753="",0,Data_Clean!S3753))</f>
        <v>4.128</v>
      </c>
      <c r="N3753" s="16" t="n">
        <f aca="false">Assumptions!$B$18*MIN(1,(Data_Clean!F3753-1)/Assumptions!$B$23)</f>
        <v>15</v>
      </c>
      <c r="O3753" s="16" t="n">
        <f aca="false">Assumptions!$B$19*(0.4*IF(Data_Clean!E3753="",0,MIN(1,Data_Clean!E3753/12/Assumptions!$B$24))+0.35*IF(Data_Clean!D3753="Y",1,0)+0.25*(1-MIN(Data_Clean!T3753,3)/3))/IF(Data_Clean!E3753="",0.6,1)</f>
        <v>9.75</v>
      </c>
      <c r="P3753" s="16" t="n">
        <f aca="false">SUM(K3753:O3753)/(Assumptions!$D$5-IF(K3753="",Assumptions!$B$15,0))*100</f>
        <v>66.8911887695958</v>
      </c>
      <c r="Q3753" s="7" t="str">
        <f aca="false">IF(J3753&gt;=Assumptions!$B$26,"High",IF(J3753&gt;=Assumptions!$B$27,"Mid","Low"))</f>
        <v>Mid</v>
      </c>
      <c r="R3753" s="7" t="str">
        <f aca="false">IF(P3753&gt;=Assumptions!$B$28,"High",IF(P3753&gt;=Assumptions!$B$29,"Mid","Low"))</f>
        <v>Mid</v>
      </c>
      <c r="S3753" s="7" t="str">
        <f aca="false">INDEX(Assumptions!$B$33:$B$41,MATCH(Q3753&amp;"|"&amp;R3753,Assumptions!$A$33:$A$41,0))</f>
        <v>Established Core</v>
      </c>
      <c r="T3753" s="7" t="n">
        <f aca="false">IF(ISNUMBER(Data_Clean!V3753),J3753*Data_Clean!V3753,0)</f>
        <v>94.375412178</v>
      </c>
    </row>
    <row r="3754" customFormat="false" ht="15" hidden="false" customHeight="false" outlineLevel="0" collapsed="false">
      <c r="A3754" s="15" t="str">
        <f aca="false">Data_Clean!A3754</f>
        <v>CX103750</v>
      </c>
      <c r="B3754" s="14" t="n">
        <f aca="false">Data_Clean!G3754*Assumptions!$B$5</f>
        <v>141.4585</v>
      </c>
      <c r="C3754" s="14" t="n">
        <f aca="false">IF(Data_Clean!H3754="",0,Data_Clean!H3754)*Assumptions!$B$6</f>
        <v>0</v>
      </c>
      <c r="D3754" s="14" t="n">
        <f aca="false">Data_Clean!I3754*Assumptions!$B$7</f>
        <v>0</v>
      </c>
      <c r="E3754" s="14" t="n">
        <f aca="false">Data_Clean!J3754*Assumptions!$B$8</f>
        <v>0</v>
      </c>
      <c r="F3754" s="14" t="n">
        <f aca="false">Data_Clean!K3754*Assumptions!$B$9</f>
        <v>0</v>
      </c>
      <c r="G3754" s="14" t="n">
        <f aca="false">Data_Clean!L3754*Assumptions!$B$10</f>
        <v>0</v>
      </c>
      <c r="H3754" s="14" t="n">
        <f aca="false">IF(OR(Data_Clean!M3754="",Data_Clean!N3754=""),0,Data_Clean!M3754*Data_Clean!N3754/100)*Assumptions!$B$13*Assumptions!$B$11</f>
        <v>569.088</v>
      </c>
      <c r="I3754" s="14" t="n">
        <f aca="false">Data_Clean!O3754*4*Assumptions!$B$12</f>
        <v>13.7832</v>
      </c>
      <c r="J3754" s="14" t="n">
        <f aca="false">SUM(B3754:I3754)</f>
        <v>724.3297</v>
      </c>
      <c r="K3754" s="16" t="n">
        <f aca="false">IF(Data_Clean!P3754="","",Assumptions!$B$15*0.5^(Data_Clean!P3754/Assumptions!$B$20))</f>
        <v>13.3634807721051</v>
      </c>
      <c r="L3754" s="16" t="n">
        <f aca="false">Assumptions!$B$16*MIN(1,LN(1+Data_Clean!Q3754)/LN(1+Assumptions!$B$21))</f>
        <v>11.8154173628685</v>
      </c>
      <c r="M3754" s="16" t="n">
        <f aca="false">Assumptions!$B$17*(0.6*MIN(1,Data_Clean!R3754/Assumptions!$B$22)+0.4*IF(Data_Clean!S3754="",0,Data_Clean!S3754))</f>
        <v>4.878</v>
      </c>
      <c r="N3754" s="16" t="n">
        <f aca="false">Assumptions!$B$18*MIN(1,(Data_Clean!F3754-1)/Assumptions!$B$23)</f>
        <v>5</v>
      </c>
      <c r="O3754" s="16" t="n">
        <f aca="false">Assumptions!$B$19*(0.4*IF(Data_Clean!E3754="",0,MIN(1,Data_Clean!E3754/12/Assumptions!$B$24))+0.35*IF(Data_Clean!D3754="Y",1,0)+0.25*(1-MIN(Data_Clean!T3754,3)/3))/IF(Data_Clean!E3754="",0.6,1)</f>
        <v>11.05</v>
      </c>
      <c r="P3754" s="16" t="n">
        <f aca="false">SUM(K3754:O3754)/(Assumptions!$D$5-IF(K3754="",Assumptions!$B$15,0))*100</f>
        <v>46.1068981349736</v>
      </c>
      <c r="Q3754" s="7" t="str">
        <f aca="false">IF(J3754&gt;=Assumptions!$B$26,"High",IF(J3754&gt;=Assumptions!$B$27,"Mid","Low"))</f>
        <v>Mid</v>
      </c>
      <c r="R3754" s="7" t="str">
        <f aca="false">IF(P3754&gt;=Assumptions!$B$28,"High",IF(P3754&gt;=Assumptions!$B$29,"Mid","Low"))</f>
        <v>Low</v>
      </c>
      <c r="S3754" s="7" t="str">
        <f aca="false">INDEX(Assumptions!$B$33:$B$41,MATCH(Q3754&amp;"|"&amp;R3754,Assumptions!$A$33:$A$41,0))</f>
        <v>Light Touch</v>
      </c>
      <c r="T3754" s="7" t="n">
        <f aca="false">IF(ISNUMBER(Data_Clean!V3754),J3754*Data_Clean!V3754,0)</f>
        <v>22.16448882</v>
      </c>
    </row>
    <row r="3755" customFormat="false" ht="15" hidden="false" customHeight="false" outlineLevel="0" collapsed="false">
      <c r="A3755" s="15" t="str">
        <f aca="false">Data_Clean!A3755</f>
        <v>CX103751</v>
      </c>
      <c r="B3755" s="14" t="n">
        <f aca="false">Data_Clean!G3755*Assumptions!$B$5</f>
        <v>145.1245</v>
      </c>
      <c r="C3755" s="14" t="n">
        <f aca="false">IF(Data_Clean!H3755="",0,Data_Clean!H3755)*Assumptions!$B$6</f>
        <v>240.09516</v>
      </c>
      <c r="D3755" s="14" t="n">
        <f aca="false">Data_Clean!I3755*Assumptions!$B$7</f>
        <v>0</v>
      </c>
      <c r="E3755" s="14" t="n">
        <f aca="false">Data_Clean!J3755*Assumptions!$B$8</f>
        <v>0</v>
      </c>
      <c r="F3755" s="14" t="n">
        <f aca="false">Data_Clean!K3755*Assumptions!$B$9</f>
        <v>0</v>
      </c>
      <c r="G3755" s="14" t="n">
        <f aca="false">Data_Clean!L3755*Assumptions!$B$10</f>
        <v>0</v>
      </c>
      <c r="H3755" s="14" t="n">
        <f aca="false">IF(OR(Data_Clean!M3755="",Data_Clean!N3755=""),0,Data_Clean!M3755*Data_Clean!N3755/100)*Assumptions!$B$13*Assumptions!$B$11</f>
        <v>256.464</v>
      </c>
      <c r="I3755" s="14" t="n">
        <f aca="false">Data_Clean!O3755*4*Assumptions!$B$12</f>
        <v>21.84</v>
      </c>
      <c r="J3755" s="14" t="n">
        <f aca="false">SUM(B3755:I3755)</f>
        <v>663.52366</v>
      </c>
      <c r="K3755" s="16" t="n">
        <f aca="false">IF(Data_Clean!P3755="","",Assumptions!$B$15*0.5^(Data_Clean!P3755/Assumptions!$B$20))</f>
        <v>12.4685684421418</v>
      </c>
      <c r="L3755" s="16" t="n">
        <f aca="false">Assumptions!$B$16*MIN(1,LN(1+Data_Clean!Q3755)/LN(1+Assumptions!$B$21))</f>
        <v>12.6966447294858</v>
      </c>
      <c r="M3755" s="16" t="n">
        <f aca="false">Assumptions!$B$17*(0.6*MIN(1,Data_Clean!R3755/Assumptions!$B$22)+0.4*IF(Data_Clean!S3755="",0,Data_Clean!S3755))</f>
        <v>9.078</v>
      </c>
      <c r="N3755" s="16" t="n">
        <f aca="false">Assumptions!$B$18*MIN(1,(Data_Clean!F3755-1)/Assumptions!$B$23)</f>
        <v>10</v>
      </c>
      <c r="O3755" s="16" t="n">
        <f aca="false">Assumptions!$B$19*(0.4*IF(Data_Clean!E3755="",0,MIN(1,Data_Clean!E3755/12/Assumptions!$B$24))+0.35*IF(Data_Clean!D3755="Y",1,0)+0.25*(1-MIN(Data_Clean!T3755,3)/3))/IF(Data_Clean!E3755="",0.6,1)</f>
        <v>5.6</v>
      </c>
      <c r="P3755" s="16" t="n">
        <f aca="false">SUM(K3755:O3755)/(Assumptions!$D$5-IF(K3755="",Assumptions!$B$15,0))*100</f>
        <v>49.8432131716276</v>
      </c>
      <c r="Q3755" s="7" t="str">
        <f aca="false">IF(J3755&gt;=Assumptions!$B$26,"High",IF(J3755&gt;=Assumptions!$B$27,"Mid","Low"))</f>
        <v>Mid</v>
      </c>
      <c r="R3755" s="7" t="str">
        <f aca="false">IF(P3755&gt;=Assumptions!$B$28,"High",IF(P3755&gt;=Assumptions!$B$29,"Mid","Low"))</f>
        <v>Low</v>
      </c>
      <c r="S3755" s="7" t="str">
        <f aca="false">INDEX(Assumptions!$B$33:$B$41,MATCH(Q3755&amp;"|"&amp;R3755,Assumptions!$A$33:$A$41,0))</f>
        <v>Light Touch</v>
      </c>
      <c r="T3755" s="7" t="n">
        <f aca="false">IF(ISNUMBER(Data_Clean!V3755),J3755*Data_Clean!V3755,0)</f>
        <v>66.219661268</v>
      </c>
    </row>
    <row r="3756" customFormat="false" ht="15" hidden="false" customHeight="false" outlineLevel="0" collapsed="false">
      <c r="A3756" s="15" t="str">
        <f aca="false">Data_Clean!A3756</f>
        <v>CX103752</v>
      </c>
      <c r="B3756" s="14" t="n">
        <f aca="false">Data_Clean!G3756*Assumptions!$B$5</f>
        <v>188.171</v>
      </c>
      <c r="C3756" s="14" t="n">
        <f aca="false">IF(Data_Clean!H3756="",0,Data_Clean!H3756)*Assumptions!$B$6</f>
        <v>107.08464</v>
      </c>
      <c r="D3756" s="14" t="n">
        <f aca="false">Data_Clean!I3756*Assumptions!$B$7</f>
        <v>0</v>
      </c>
      <c r="E3756" s="14" t="n">
        <f aca="false">Data_Clean!J3756*Assumptions!$B$8</f>
        <v>0</v>
      </c>
      <c r="F3756" s="14" t="n">
        <f aca="false">Data_Clean!K3756*Assumptions!$B$9</f>
        <v>0</v>
      </c>
      <c r="G3756" s="14" t="n">
        <f aca="false">Data_Clean!L3756*Assumptions!$B$10</f>
        <v>463.05</v>
      </c>
      <c r="H3756" s="14" t="n">
        <f aca="false">IF(OR(Data_Clean!M3756="",Data_Clean!N3756=""),0,Data_Clean!M3756*Data_Clean!N3756/100)*Assumptions!$B$13*Assumptions!$B$11</f>
        <v>0</v>
      </c>
      <c r="I3756" s="14" t="n">
        <f aca="false">Data_Clean!O3756*4*Assumptions!$B$12</f>
        <v>0</v>
      </c>
      <c r="J3756" s="14" t="n">
        <f aca="false">SUM(B3756:I3756)</f>
        <v>758.30564</v>
      </c>
      <c r="K3756" s="16" t="n">
        <f aca="false">IF(Data_Clean!P3756="","",Assumptions!$B$15*0.5^(Data_Clean!P3756/Assumptions!$B$20))</f>
        <v>27.9909897461042</v>
      </c>
      <c r="L3756" s="16" t="n">
        <f aca="false">Assumptions!$B$16*MIN(1,LN(1+Data_Clean!Q3756)/LN(1+Assumptions!$B$21))</f>
        <v>14.8269530442849</v>
      </c>
      <c r="M3756" s="16" t="n">
        <f aca="false">Assumptions!$B$17*(0.6*MIN(1,Data_Clean!R3756/Assumptions!$B$22)+0.4*IF(Data_Clean!S3756="",0,Data_Clean!S3756))</f>
        <v>8.676</v>
      </c>
      <c r="N3756" s="16" t="n">
        <f aca="false">Assumptions!$B$18*MIN(1,(Data_Clean!F3756-1)/Assumptions!$B$23)</f>
        <v>15</v>
      </c>
      <c r="O3756" s="16" t="n">
        <f aca="false">Assumptions!$B$19*(0.4*IF(Data_Clean!E3756="",0,MIN(1,Data_Clean!E3756/12/Assumptions!$B$24))+0.35*IF(Data_Clean!D3756="Y",1,0)+0.25*(1-MIN(Data_Clean!T3756,3)/3))/IF(Data_Clean!E3756="",0.6,1)</f>
        <v>12.7</v>
      </c>
      <c r="P3756" s="16" t="n">
        <f aca="false">SUM(K3756:O3756)/(Assumptions!$D$5-IF(K3756="",Assumptions!$B$15,0))*100</f>
        <v>79.1939427903891</v>
      </c>
      <c r="Q3756" s="7" t="str">
        <f aca="false">IF(J3756&gt;=Assumptions!$B$26,"High",IF(J3756&gt;=Assumptions!$B$27,"Mid","Low"))</f>
        <v>Mid</v>
      </c>
      <c r="R3756" s="7" t="str">
        <f aca="false">IF(P3756&gt;=Assumptions!$B$28,"High",IF(P3756&gt;=Assumptions!$B$29,"Mid","Low"))</f>
        <v>High</v>
      </c>
      <c r="S3756" s="7" t="str">
        <f aca="false">INDEX(Assumptions!$B$33:$B$41,MATCH(Q3756&amp;"|"&amp;R3756,Assumptions!$A$33:$A$41,0))</f>
        <v>Engaged Builders</v>
      </c>
      <c r="T3756" s="7" t="n">
        <f aca="false">IF(ISNUMBER(Data_Clean!V3756),J3756*Data_Clean!V3756,0)</f>
        <v>12.89119588</v>
      </c>
    </row>
    <row r="3757" customFormat="false" ht="15" hidden="false" customHeight="false" outlineLevel="0" collapsed="false">
      <c r="A3757" s="15" t="str">
        <f aca="false">Data_Clean!A3757</f>
        <v>CX103753</v>
      </c>
      <c r="B3757" s="14" t="n">
        <f aca="false">Data_Clean!G3757*Assumptions!$B$5</f>
        <v>103.44875</v>
      </c>
      <c r="C3757" s="14" t="n">
        <f aca="false">IF(Data_Clean!H3757="",0,Data_Clean!H3757)*Assumptions!$B$6</f>
        <v>298.899</v>
      </c>
      <c r="D3757" s="14" t="n">
        <f aca="false">Data_Clean!I3757*Assumptions!$B$7</f>
        <v>1328</v>
      </c>
      <c r="E3757" s="14" t="n">
        <f aca="false">Data_Clean!J3757*Assumptions!$B$8</f>
        <v>0</v>
      </c>
      <c r="F3757" s="14" t="n">
        <f aca="false">Data_Clean!K3757*Assumptions!$B$9</f>
        <v>0</v>
      </c>
      <c r="G3757" s="14" t="n">
        <f aca="false">Data_Clean!L3757*Assumptions!$B$10</f>
        <v>0</v>
      </c>
      <c r="H3757" s="14" t="n">
        <f aca="false">IF(OR(Data_Clean!M3757="",Data_Clean!N3757=""),0,Data_Clean!M3757*Data_Clean!N3757/100)*Assumptions!$B$13*Assumptions!$B$11</f>
        <v>119.412</v>
      </c>
      <c r="I3757" s="14" t="n">
        <f aca="false">Data_Clean!O3757*4*Assumptions!$B$12</f>
        <v>0</v>
      </c>
      <c r="J3757" s="14" t="n">
        <f aca="false">SUM(B3757:I3757)</f>
        <v>1849.75975</v>
      </c>
      <c r="K3757" s="16" t="n">
        <f aca="false">IF(Data_Clean!P3757="","",Assumptions!$B$15*0.5^(Data_Clean!P3757/Assumptions!$B$20))</f>
        <v>1.91882604749395</v>
      </c>
      <c r="L3757" s="16" t="n">
        <f aca="false">Assumptions!$B$16*MIN(1,LN(1+Data_Clean!Q3757)/LN(1+Assumptions!$B$21))</f>
        <v>0</v>
      </c>
      <c r="M3757" s="16" t="n">
        <f aca="false">Assumptions!$B$17*(0.6*MIN(1,Data_Clean!R3757/Assumptions!$B$22)+0.4*IF(Data_Clean!S3757="",0,Data_Clean!S3757))</f>
        <v>0</v>
      </c>
      <c r="N3757" s="16" t="n">
        <f aca="false">Assumptions!$B$18*MIN(1,(Data_Clean!F3757-1)/Assumptions!$B$23)</f>
        <v>15</v>
      </c>
      <c r="O3757" s="16" t="n">
        <f aca="false">Assumptions!$B$19*(0.4*IF(Data_Clean!E3757="",0,MIN(1,Data_Clean!E3757/12/Assumptions!$B$24))+0.35*IF(Data_Clean!D3757="Y",1,0)+0.25*(1-MIN(Data_Clean!T3757,3)/3))/IF(Data_Clean!E3757="",0.6,1)</f>
        <v>9.75</v>
      </c>
      <c r="P3757" s="16" t="n">
        <f aca="false">SUM(K3757:O3757)/(Assumptions!$D$5-IF(K3757="",Assumptions!$B$15,0))*100</f>
        <v>26.6688260474939</v>
      </c>
      <c r="Q3757" s="7" t="str">
        <f aca="false">IF(J3757&gt;=Assumptions!$B$26,"High",IF(J3757&gt;=Assumptions!$B$27,"Mid","Low"))</f>
        <v>High</v>
      </c>
      <c r="R3757" s="7" t="str">
        <f aca="false">IF(P3757&gt;=Assumptions!$B$28,"High",IF(P3757&gt;=Assumptions!$B$29,"Mid","Low"))</f>
        <v>Low</v>
      </c>
      <c r="S3757" s="7" t="str">
        <f aca="false">INDEX(Assumptions!$B$33:$B$41,MATCH(Q3757&amp;"|"&amp;R3757,Assumptions!$A$33:$A$41,0))</f>
        <v>Affluent Drifters</v>
      </c>
      <c r="T3757" s="7" t="n">
        <f aca="false">IF(ISNUMBER(Data_Clean!V3757),J3757*Data_Clean!V3757,0)</f>
        <v>344.7952174</v>
      </c>
    </row>
    <row r="3758" customFormat="false" ht="15" hidden="false" customHeight="false" outlineLevel="0" collapsed="false">
      <c r="A3758" s="15" t="str">
        <f aca="false">Data_Clean!A3758</f>
        <v>CX103754</v>
      </c>
      <c r="B3758" s="14" t="n">
        <f aca="false">Data_Clean!G3758*Assumptions!$B$5</f>
        <v>99.6815</v>
      </c>
      <c r="C3758" s="14" t="n">
        <f aca="false">IF(Data_Clean!H3758="",0,Data_Clean!H3758)*Assumptions!$B$6</f>
        <v>2362.6692</v>
      </c>
      <c r="D3758" s="14" t="n">
        <f aca="false">Data_Clean!I3758*Assumptions!$B$7</f>
        <v>0</v>
      </c>
      <c r="E3758" s="14" t="n">
        <f aca="false">Data_Clean!J3758*Assumptions!$B$8</f>
        <v>0</v>
      </c>
      <c r="F3758" s="14" t="n">
        <f aca="false">Data_Clean!K3758*Assumptions!$B$9</f>
        <v>0</v>
      </c>
      <c r="G3758" s="14" t="n">
        <f aca="false">Data_Clean!L3758*Assumptions!$B$10</f>
        <v>0</v>
      </c>
      <c r="H3758" s="14" t="n">
        <f aca="false">IF(OR(Data_Clean!M3758="",Data_Clean!N3758=""),0,Data_Clean!M3758*Data_Clean!N3758/100)*Assumptions!$B$13*Assumptions!$B$11</f>
        <v>217.722</v>
      </c>
      <c r="I3758" s="14" t="n">
        <f aca="false">Data_Clean!O3758*4*Assumptions!$B$12</f>
        <v>88.45248</v>
      </c>
      <c r="J3758" s="14" t="n">
        <f aca="false">SUM(B3758:I3758)</f>
        <v>2768.52518</v>
      </c>
      <c r="K3758" s="16" t="n">
        <f aca="false">IF(Data_Clean!P3758="","",Assumptions!$B$15*0.5^(Data_Clean!P3758/Assumptions!$B$20))</f>
        <v>18.0453755412318</v>
      </c>
      <c r="L3758" s="16" t="n">
        <f aca="false">Assumptions!$B$16*MIN(1,LN(1+Data_Clean!Q3758)/LN(1+Assumptions!$B$21))</f>
        <v>14.1840947778045</v>
      </c>
      <c r="M3758" s="16" t="n">
        <f aca="false">Assumptions!$B$17*(0.6*MIN(1,Data_Clean!R3758/Assumptions!$B$22)+0.4*IF(Data_Clean!S3758="",0,Data_Clean!S3758))</f>
        <v>8.208</v>
      </c>
      <c r="N3758" s="16" t="n">
        <f aca="false">Assumptions!$B$18*MIN(1,(Data_Clean!F3758-1)/Assumptions!$B$23)</f>
        <v>10</v>
      </c>
      <c r="O3758" s="16" t="n">
        <f aca="false">Assumptions!$B$19*(0.4*IF(Data_Clean!E3758="",0,MIN(1,Data_Clean!E3758/12/Assumptions!$B$24))+0.35*IF(Data_Clean!D3758="Y",1,0)+0.25*(1-MIN(Data_Clean!T3758,3)/3))/IF(Data_Clean!E3758="",0.6,1)</f>
        <v>9.15</v>
      </c>
      <c r="P3758" s="16" t="n">
        <f aca="false">SUM(K3758:O3758)/(Assumptions!$D$5-IF(K3758="",Assumptions!$B$15,0))*100</f>
        <v>59.5874703190363</v>
      </c>
      <c r="Q3758" s="7" t="str">
        <f aca="false">IF(J3758&gt;=Assumptions!$B$26,"High",IF(J3758&gt;=Assumptions!$B$27,"Mid","Low"))</f>
        <v>High</v>
      </c>
      <c r="R3758" s="7" t="str">
        <f aca="false">IF(P3758&gt;=Assumptions!$B$28,"High",IF(P3758&gt;=Assumptions!$B$29,"Mid","Low"))</f>
        <v>Mid</v>
      </c>
      <c r="S3758" s="7" t="str">
        <f aca="false">INDEX(Assumptions!$B$33:$B$41,MATCH(Q3758&amp;"|"&amp;R3758,Assumptions!$A$33:$A$41,0))</f>
        <v>Established Core</v>
      </c>
      <c r="T3758" s="7" t="n">
        <f aca="false">IF(ISNUMBER(Data_Clean!V3758),J3758*Data_Clean!V3758,0)</f>
        <v>158.359640296</v>
      </c>
    </row>
    <row r="3759" customFormat="false" ht="15" hidden="false" customHeight="false" outlineLevel="0" collapsed="false">
      <c r="A3759" s="15" t="str">
        <f aca="false">Data_Clean!A3759</f>
        <v>CX103755</v>
      </c>
      <c r="B3759" s="14" t="n">
        <f aca="false">Data_Clean!G3759*Assumptions!$B$5</f>
        <v>92.27775</v>
      </c>
      <c r="C3759" s="14" t="n">
        <f aca="false">IF(Data_Clean!H3759="",0,Data_Clean!H3759)*Assumptions!$B$6</f>
        <v>629.49912</v>
      </c>
      <c r="D3759" s="14" t="n">
        <f aca="false">Data_Clean!I3759*Assumptions!$B$7</f>
        <v>0</v>
      </c>
      <c r="E3759" s="14" t="n">
        <f aca="false">Data_Clean!J3759*Assumptions!$B$8</f>
        <v>0</v>
      </c>
      <c r="F3759" s="14" t="n">
        <f aca="false">Data_Clean!K3759*Assumptions!$B$9</f>
        <v>0</v>
      </c>
      <c r="G3759" s="14" t="n">
        <f aca="false">Data_Clean!L3759*Assumptions!$B$10</f>
        <v>0</v>
      </c>
      <c r="H3759" s="14" t="n">
        <f aca="false">IF(OR(Data_Clean!M3759="",Data_Clean!N3759=""),0,Data_Clean!M3759*Data_Clean!N3759/100)*Assumptions!$B$13*Assumptions!$B$11</f>
        <v>108.45</v>
      </c>
      <c r="I3759" s="14" t="n">
        <f aca="false">Data_Clean!O3759*4*Assumptions!$B$12</f>
        <v>17.66064</v>
      </c>
      <c r="J3759" s="14" t="n">
        <f aca="false">SUM(B3759:I3759)</f>
        <v>847.88751</v>
      </c>
      <c r="K3759" s="16" t="n">
        <f aca="false">IF(Data_Clean!P3759="","",Assumptions!$B$15*0.5^(Data_Clean!P3759/Assumptions!$B$20))</f>
        <v>27.3516746567465</v>
      </c>
      <c r="L3759" s="16" t="n">
        <f aca="false">Assumptions!$B$16*MIN(1,LN(1+Data_Clean!Q3759)/LN(1+Assumptions!$B$21))</f>
        <v>12.6966447294858</v>
      </c>
      <c r="M3759" s="16" t="n">
        <f aca="false">Assumptions!$B$17*(0.6*MIN(1,Data_Clean!R3759/Assumptions!$B$22)+0.4*IF(Data_Clean!S3759="",0,Data_Clean!S3759))</f>
        <v>9.594</v>
      </c>
      <c r="N3759" s="16" t="n">
        <f aca="false">Assumptions!$B$18*MIN(1,(Data_Clean!F3759-1)/Assumptions!$B$23)</f>
        <v>10</v>
      </c>
      <c r="O3759" s="16" t="n">
        <f aca="false">Assumptions!$B$19*(0.4*IF(Data_Clean!E3759="",0,MIN(1,Data_Clean!E3759/12/Assumptions!$B$24))+0.35*IF(Data_Clean!D3759="Y",1,0)+0.25*(1-MIN(Data_Clean!T3759,3)/3))/IF(Data_Clean!E3759="",0.6,1)</f>
        <v>14.9</v>
      </c>
      <c r="P3759" s="16" t="n">
        <f aca="false">SUM(K3759:O3759)/(Assumptions!$D$5-IF(K3759="",Assumptions!$B$15,0))*100</f>
        <v>74.5423193862323</v>
      </c>
      <c r="Q3759" s="7" t="str">
        <f aca="false">IF(J3759&gt;=Assumptions!$B$26,"High",IF(J3759&gt;=Assumptions!$B$27,"Mid","Low"))</f>
        <v>Mid</v>
      </c>
      <c r="R3759" s="7" t="str">
        <f aca="false">IF(P3759&gt;=Assumptions!$B$28,"High",IF(P3759&gt;=Assumptions!$B$29,"Mid","Low"))</f>
        <v>High</v>
      </c>
      <c r="S3759" s="7" t="str">
        <f aca="false">INDEX(Assumptions!$B$33:$B$41,MATCH(Q3759&amp;"|"&amp;R3759,Assumptions!$A$33:$A$41,0))</f>
        <v>Engaged Builders</v>
      </c>
      <c r="T3759" s="7" t="n">
        <f aca="false">IF(ISNUMBER(Data_Clean!V3759),J3759*Data_Clean!V3759,0)</f>
        <v>22.808174019</v>
      </c>
    </row>
    <row r="3760" customFormat="false" ht="15" hidden="false" customHeight="false" outlineLevel="0" collapsed="false">
      <c r="A3760" s="15" t="str">
        <f aca="false">Data_Clean!A3760</f>
        <v>CX103756</v>
      </c>
      <c r="B3760" s="14" t="n">
        <f aca="false">Data_Clean!G3760*Assumptions!$B$5</f>
        <v>222.12775</v>
      </c>
      <c r="C3760" s="14" t="n">
        <f aca="false">IF(Data_Clean!H3760="",0,Data_Clean!H3760)*Assumptions!$B$6</f>
        <v>568.83108</v>
      </c>
      <c r="D3760" s="14" t="n">
        <f aca="false">Data_Clean!I3760*Assumptions!$B$7</f>
        <v>0</v>
      </c>
      <c r="E3760" s="14" t="n">
        <f aca="false">Data_Clean!J3760*Assumptions!$B$8</f>
        <v>0</v>
      </c>
      <c r="F3760" s="14" t="n">
        <f aca="false">Data_Clean!K3760*Assumptions!$B$9</f>
        <v>7653.8</v>
      </c>
      <c r="G3760" s="14" t="n">
        <f aca="false">Data_Clean!L3760*Assumptions!$B$10</f>
        <v>0</v>
      </c>
      <c r="H3760" s="14" t="n">
        <f aca="false">IF(OR(Data_Clean!M3760="",Data_Clean!N3760=""),0,Data_Clean!M3760*Data_Clean!N3760/100)*Assumptions!$B$13*Assumptions!$B$11</f>
        <v>0</v>
      </c>
      <c r="I3760" s="14" t="n">
        <f aca="false">Data_Clean!O3760*4*Assumptions!$B$12</f>
        <v>0</v>
      </c>
      <c r="J3760" s="14" t="n">
        <f aca="false">SUM(B3760:I3760)</f>
        <v>8444.75883</v>
      </c>
      <c r="K3760" s="16" t="n">
        <f aca="false">IF(Data_Clean!P3760="","",Assumptions!$B$15*0.5^(Data_Clean!P3760/Assumptions!$B$20))</f>
        <v>1.35681491010035</v>
      </c>
      <c r="L3760" s="16" t="n">
        <f aca="false">Assumptions!$B$16*MIN(1,LN(1+Data_Clean!Q3760)/LN(1+Assumptions!$B$21))</f>
        <v>0</v>
      </c>
      <c r="M3760" s="16" t="n">
        <f aca="false">Assumptions!$B$17*(0.6*MIN(1,Data_Clean!R3760/Assumptions!$B$22)+0.4*IF(Data_Clean!S3760="",0,Data_Clean!S3760))</f>
        <v>0</v>
      </c>
      <c r="N3760" s="16" t="n">
        <f aca="false">Assumptions!$B$18*MIN(1,(Data_Clean!F3760-1)/Assumptions!$B$23)</f>
        <v>10</v>
      </c>
      <c r="O3760" s="16" t="n">
        <f aca="false">Assumptions!$B$19*(0.4*IF(Data_Clean!E3760="",0,MIN(1,Data_Clean!E3760/12/Assumptions!$B$24))+0.35*IF(Data_Clean!D3760="Y",1,0)+0.25*(1-MIN(Data_Clean!T3760,3)/3))/IF(Data_Clean!E3760="",0.6,1)</f>
        <v>7.85</v>
      </c>
      <c r="P3760" s="16" t="n">
        <f aca="false">SUM(K3760:O3760)/(Assumptions!$D$5-IF(K3760="",Assumptions!$B$15,0))*100</f>
        <v>19.2068149101004</v>
      </c>
      <c r="Q3760" s="7" t="str">
        <f aca="false">IF(J3760&gt;=Assumptions!$B$26,"High",IF(J3760&gt;=Assumptions!$B$27,"Mid","Low"))</f>
        <v>High</v>
      </c>
      <c r="R3760" s="7" t="str">
        <f aca="false">IF(P3760&gt;=Assumptions!$B$28,"High",IF(P3760&gt;=Assumptions!$B$29,"Mid","Low"))</f>
        <v>Low</v>
      </c>
      <c r="S3760" s="7" t="str">
        <f aca="false">INDEX(Assumptions!$B$33:$B$41,MATCH(Q3760&amp;"|"&amp;R3760,Assumptions!$A$33:$A$41,0))</f>
        <v>Affluent Drifters</v>
      </c>
      <c r="T3760" s="7" t="n">
        <f aca="false">IF(ISNUMBER(Data_Clean!V3760),J3760*Data_Clean!V3760,0)</f>
        <v>4111.753074327</v>
      </c>
    </row>
    <row r="3761" customFormat="false" ht="15" hidden="false" customHeight="false" outlineLevel="0" collapsed="false">
      <c r="A3761" s="15" t="str">
        <f aca="false">Data_Clean!A3761</f>
        <v>CX103757</v>
      </c>
      <c r="B3761" s="14" t="n">
        <f aca="false">Data_Clean!G3761*Assumptions!$B$5</f>
        <v>58.7955</v>
      </c>
      <c r="C3761" s="14" t="n">
        <f aca="false">IF(Data_Clean!H3761="",0,Data_Clean!H3761)*Assumptions!$B$6</f>
        <v>9.19524</v>
      </c>
      <c r="D3761" s="14" t="n">
        <f aca="false">Data_Clean!I3761*Assumptions!$B$7</f>
        <v>0</v>
      </c>
      <c r="E3761" s="14" t="n">
        <f aca="false">Data_Clean!J3761*Assumptions!$B$8</f>
        <v>0</v>
      </c>
      <c r="F3761" s="14" t="n">
        <f aca="false">Data_Clean!K3761*Assumptions!$B$9</f>
        <v>0</v>
      </c>
      <c r="G3761" s="14" t="n">
        <f aca="false">Data_Clean!L3761*Assumptions!$B$10</f>
        <v>0</v>
      </c>
      <c r="H3761" s="14" t="n">
        <f aca="false">IF(OR(Data_Clean!M3761="",Data_Clean!N3761=""),0,Data_Clean!M3761*Data_Clean!N3761/100)*Assumptions!$B$13*Assumptions!$B$11</f>
        <v>0</v>
      </c>
      <c r="I3761" s="14" t="n">
        <f aca="false">Data_Clean!O3761*4*Assumptions!$B$12</f>
        <v>0</v>
      </c>
      <c r="J3761" s="14" t="n">
        <f aca="false">SUM(B3761:I3761)</f>
        <v>67.99074</v>
      </c>
      <c r="K3761" s="16" t="n">
        <f aca="false">IF(Data_Clean!P3761="","",Assumptions!$B$15*0.5^(Data_Clean!P3761/Assumptions!$B$20))</f>
        <v>23.267171427506</v>
      </c>
      <c r="L3761" s="16" t="n">
        <f aca="false">Assumptions!$B$16*MIN(1,LN(1+Data_Clean!Q3761)/LN(1+Assumptions!$B$21))</f>
        <v>14.7060656260474</v>
      </c>
      <c r="M3761" s="16" t="n">
        <f aca="false">Assumptions!$B$17*(0.6*MIN(1,Data_Clean!R3761/Assumptions!$B$22)+0.4*IF(Data_Clean!S3761="",0,Data_Clean!S3761))</f>
        <v>12.426</v>
      </c>
      <c r="N3761" s="16" t="n">
        <f aca="false">Assumptions!$B$18*MIN(1,(Data_Clean!F3761-1)/Assumptions!$B$23)</f>
        <v>5</v>
      </c>
      <c r="O3761" s="16" t="n">
        <f aca="false">Assumptions!$B$19*(0.4*IF(Data_Clean!E3761="",0,MIN(1,Data_Clean!E3761/12/Assumptions!$B$24))+0.35*IF(Data_Clean!D3761="Y",1,0)+0.25*(1-MIN(Data_Clean!T3761,3)/3))/IF(Data_Clean!E3761="",0.6,1)</f>
        <v>10.85</v>
      </c>
      <c r="P3761" s="16" t="n">
        <f aca="false">SUM(K3761:O3761)/(Assumptions!$D$5-IF(K3761="",Assumptions!$B$15,0))*100</f>
        <v>66.2492370535534</v>
      </c>
      <c r="Q3761" s="7" t="str">
        <f aca="false">IF(J3761&gt;=Assumptions!$B$26,"High",IF(J3761&gt;=Assumptions!$B$27,"Mid","Low"))</f>
        <v>Low</v>
      </c>
      <c r="R3761" s="7" t="str">
        <f aca="false">IF(P3761&gt;=Assumptions!$B$28,"High",IF(P3761&gt;=Assumptions!$B$29,"Mid","Low"))</f>
        <v>Mid</v>
      </c>
      <c r="S3761" s="7" t="str">
        <f aca="false">INDEX(Assumptions!$B$33:$B$41,MATCH(Q3761&amp;"|"&amp;R3761,Assumptions!$A$33:$A$41,0))</f>
        <v>Light Touch</v>
      </c>
      <c r="T3761" s="7" t="n">
        <f aca="false">IF(ISNUMBER(Data_Clean!V3761),J3761*Data_Clean!V3761,0)</f>
        <v>2.542853676</v>
      </c>
    </row>
    <row r="3762" customFormat="false" ht="15" hidden="false" customHeight="false" outlineLevel="0" collapsed="false">
      <c r="A3762" s="15" t="str">
        <f aca="false">Data_Clean!A3762</f>
        <v>CX103758</v>
      </c>
      <c r="B3762" s="14" t="n">
        <f aca="false">Data_Clean!G3762*Assumptions!$B$5</f>
        <v>202.6175</v>
      </c>
      <c r="C3762" s="14" t="n">
        <f aca="false">IF(Data_Clean!H3762="",0,Data_Clean!H3762)*Assumptions!$B$6</f>
        <v>715.48008</v>
      </c>
      <c r="D3762" s="14" t="n">
        <f aca="false">Data_Clean!I3762*Assumptions!$B$7</f>
        <v>0</v>
      </c>
      <c r="E3762" s="14" t="n">
        <f aca="false">Data_Clean!J3762*Assumptions!$B$8</f>
        <v>0</v>
      </c>
      <c r="F3762" s="14" t="n">
        <f aca="false">Data_Clean!K3762*Assumptions!$B$9</f>
        <v>0</v>
      </c>
      <c r="G3762" s="14" t="n">
        <f aca="false">Data_Clean!L3762*Assumptions!$B$10</f>
        <v>0</v>
      </c>
      <c r="H3762" s="14" t="n">
        <f aca="false">IF(OR(Data_Clean!M3762="",Data_Clean!N3762=""),0,Data_Clean!M3762*Data_Clean!N3762/100)*Assumptions!$B$13*Assumptions!$B$11</f>
        <v>0</v>
      </c>
      <c r="I3762" s="14" t="n">
        <f aca="false">Data_Clean!O3762*4*Assumptions!$B$12</f>
        <v>0</v>
      </c>
      <c r="J3762" s="14" t="n">
        <f aca="false">SUM(B3762:I3762)</f>
        <v>918.09758</v>
      </c>
      <c r="K3762" s="16" t="n">
        <f aca="false">IF(Data_Clean!P3762="","",Assumptions!$B$15*0.5^(Data_Clean!P3762/Assumptions!$B$20))</f>
        <v>6.23428422107091</v>
      </c>
      <c r="L3762" s="16" t="n">
        <f aca="false">Assumptions!$B$16*MIN(1,LN(1+Data_Clean!Q3762)/LN(1+Assumptions!$B$21))</f>
        <v>7.47221736309214</v>
      </c>
      <c r="M3762" s="16" t="n">
        <f aca="false">Assumptions!$B$17*(0.6*MIN(1,Data_Clean!R3762/Assumptions!$B$22)+0.4*IF(Data_Clean!S3762="",0,Data_Clean!S3762))</f>
        <v>7.5</v>
      </c>
      <c r="N3762" s="16" t="n">
        <f aca="false">Assumptions!$B$18*MIN(1,(Data_Clean!F3762-1)/Assumptions!$B$23)</f>
        <v>5</v>
      </c>
      <c r="O3762" s="16" t="n">
        <f aca="false">Assumptions!$B$19*(0.4*IF(Data_Clean!E3762="",0,MIN(1,Data_Clean!E3762/12/Assumptions!$B$24))+0.35*IF(Data_Clean!D3762="Y",1,0)+0.25*(1-MIN(Data_Clean!T3762,3)/3))/IF(Data_Clean!E3762="",0.6,1)</f>
        <v>5.2</v>
      </c>
      <c r="P3762" s="16" t="n">
        <f aca="false">SUM(K3762:O3762)/(Assumptions!$D$5-IF(K3762="",Assumptions!$B$15,0))*100</f>
        <v>31.4065015841631</v>
      </c>
      <c r="Q3762" s="7" t="str">
        <f aca="false">IF(J3762&gt;=Assumptions!$B$26,"High",IF(J3762&gt;=Assumptions!$B$27,"Mid","Low"))</f>
        <v>Mid</v>
      </c>
      <c r="R3762" s="7" t="str">
        <f aca="false">IF(P3762&gt;=Assumptions!$B$28,"High",IF(P3762&gt;=Assumptions!$B$29,"Mid","Low"))</f>
        <v>Low</v>
      </c>
      <c r="S3762" s="7" t="str">
        <f aca="false">INDEX(Assumptions!$B$33:$B$41,MATCH(Q3762&amp;"|"&amp;R3762,Assumptions!$A$33:$A$41,0))</f>
        <v>Light Touch</v>
      </c>
      <c r="T3762" s="7" t="n">
        <f aca="false">IF(ISNUMBER(Data_Clean!V3762),J3762*Data_Clean!V3762,0)</f>
        <v>191.239725914</v>
      </c>
    </row>
    <row r="3763" customFormat="false" ht="15" hidden="false" customHeight="false" outlineLevel="0" collapsed="false">
      <c r="A3763" s="15" t="str">
        <f aca="false">Data_Clean!A3763</f>
        <v>CX103759</v>
      </c>
      <c r="B3763" s="14" t="n">
        <f aca="false">Data_Clean!G3763*Assumptions!$B$5</f>
        <v>131.96775</v>
      </c>
      <c r="C3763" s="14" t="n">
        <f aca="false">IF(Data_Clean!H3763="",0,Data_Clean!H3763)*Assumptions!$B$6</f>
        <v>890.97444</v>
      </c>
      <c r="D3763" s="14" t="n">
        <f aca="false">Data_Clean!I3763*Assumptions!$B$7</f>
        <v>0</v>
      </c>
      <c r="E3763" s="14" t="n">
        <f aca="false">Data_Clean!J3763*Assumptions!$B$8</f>
        <v>0</v>
      </c>
      <c r="F3763" s="14" t="n">
        <f aca="false">Data_Clean!K3763*Assumptions!$B$9</f>
        <v>2393.6</v>
      </c>
      <c r="G3763" s="14" t="n">
        <f aca="false">Data_Clean!L3763*Assumptions!$B$10</f>
        <v>0</v>
      </c>
      <c r="H3763" s="14" t="n">
        <f aca="false">IF(OR(Data_Clean!M3763="",Data_Clean!N3763=""),0,Data_Clean!M3763*Data_Clean!N3763/100)*Assumptions!$B$13*Assumptions!$B$11</f>
        <v>0</v>
      </c>
      <c r="I3763" s="14" t="n">
        <f aca="false">Data_Clean!O3763*4*Assumptions!$B$12</f>
        <v>0</v>
      </c>
      <c r="J3763" s="14" t="n">
        <f aca="false">SUM(B3763:I3763)</f>
        <v>3416.54219</v>
      </c>
      <c r="K3763" s="16" t="n">
        <f aca="false">IF(Data_Clean!P3763="","",Assumptions!$B$15*0.5^(Data_Clean!P3763/Assumptions!$B$20))</f>
        <v>23.811015779523</v>
      </c>
      <c r="L3763" s="16" t="n">
        <f aca="false">Assumptions!$B$16*MIN(1,LN(1+Data_Clean!Q3763)/LN(1+Assumptions!$B$21))</f>
        <v>13.4237548294248</v>
      </c>
      <c r="M3763" s="16" t="n">
        <f aca="false">Assumptions!$B$17*(0.6*MIN(1,Data_Clean!R3763/Assumptions!$B$22)+0.4*IF(Data_Clean!S3763="",0,Data_Clean!S3763))</f>
        <v>10.5</v>
      </c>
      <c r="N3763" s="16" t="n">
        <f aca="false">Assumptions!$B$18*MIN(1,(Data_Clean!F3763-1)/Assumptions!$B$23)</f>
        <v>10</v>
      </c>
      <c r="O3763" s="16" t="n">
        <f aca="false">Assumptions!$B$19*(0.4*IF(Data_Clean!E3763="",0,MIN(1,Data_Clean!E3763/12/Assumptions!$B$24))+0.35*IF(Data_Clean!D3763="Y",1,0)+0.25*(1-MIN(Data_Clean!T3763,3)/3))/IF(Data_Clean!E3763="",0.6,1)</f>
        <v>9.75</v>
      </c>
      <c r="P3763" s="16" t="n">
        <f aca="false">SUM(K3763:O3763)/(Assumptions!$D$5-IF(K3763="",Assumptions!$B$15,0))*100</f>
        <v>67.4847706089478</v>
      </c>
      <c r="Q3763" s="7" t="str">
        <f aca="false">IF(J3763&gt;=Assumptions!$B$26,"High",IF(J3763&gt;=Assumptions!$B$27,"Mid","Low"))</f>
        <v>High</v>
      </c>
      <c r="R3763" s="7" t="str">
        <f aca="false">IF(P3763&gt;=Assumptions!$B$28,"High",IF(P3763&gt;=Assumptions!$B$29,"Mid","Low"))</f>
        <v>Mid</v>
      </c>
      <c r="S3763" s="7" t="str">
        <f aca="false">INDEX(Assumptions!$B$33:$B$41,MATCH(Q3763&amp;"|"&amp;R3763,Assumptions!$A$33:$A$41,0))</f>
        <v>Established Core</v>
      </c>
      <c r="T3763" s="7" t="n">
        <f aca="false">IF(ISNUMBER(Data_Clean!V3763),J3763*Data_Clean!V3763,0)</f>
        <v>321.496620079</v>
      </c>
    </row>
    <row r="3764" customFormat="false" ht="15" hidden="false" customHeight="false" outlineLevel="0" collapsed="false">
      <c r="A3764" s="15" t="str">
        <f aca="false">Data_Clean!A3764</f>
        <v>CX103760</v>
      </c>
      <c r="B3764" s="14" t="n">
        <f aca="false">Data_Clean!G3764*Assumptions!$B$5</f>
        <v>86.3045</v>
      </c>
      <c r="C3764" s="14" t="n">
        <f aca="false">IF(Data_Clean!H3764="",0,Data_Clean!H3764)*Assumptions!$B$6</f>
        <v>0</v>
      </c>
      <c r="D3764" s="14" t="n">
        <f aca="false">Data_Clean!I3764*Assumptions!$B$7</f>
        <v>0</v>
      </c>
      <c r="E3764" s="14" t="n">
        <f aca="false">Data_Clean!J3764*Assumptions!$B$8</f>
        <v>0</v>
      </c>
      <c r="F3764" s="14" t="n">
        <f aca="false">Data_Clean!K3764*Assumptions!$B$9</f>
        <v>0</v>
      </c>
      <c r="G3764" s="14" t="n">
        <f aca="false">Data_Clean!L3764*Assumptions!$B$10</f>
        <v>0</v>
      </c>
      <c r="H3764" s="14" t="n">
        <f aca="false">IF(OR(Data_Clean!M3764="",Data_Clean!N3764=""),0,Data_Clean!M3764*Data_Clean!N3764/100)*Assumptions!$B$13*Assumptions!$B$11</f>
        <v>0</v>
      </c>
      <c r="I3764" s="14" t="n">
        <f aca="false">Data_Clean!O3764*4*Assumptions!$B$12</f>
        <v>0</v>
      </c>
      <c r="J3764" s="14" t="n">
        <f aca="false">SUM(B3764:I3764)</f>
        <v>86.3045</v>
      </c>
      <c r="K3764" s="16" t="n">
        <f aca="false">IF(Data_Clean!P3764="","",Assumptions!$B$15*0.5^(Data_Clean!P3764/Assumptions!$B$20))</f>
        <v>29.3147990530274</v>
      </c>
      <c r="L3764" s="16" t="n">
        <f aca="false">Assumptions!$B$16*MIN(1,LN(1+Data_Clean!Q3764)/LN(1+Assumptions!$B$21))</f>
        <v>11.0057238927514</v>
      </c>
      <c r="M3764" s="16" t="n">
        <f aca="false">Assumptions!$B$17*(0.6*MIN(1,Data_Clean!R3764/Assumptions!$B$22)+0.4*IF(Data_Clean!S3764="",0,Data_Clean!S3764))</f>
        <v>12.804</v>
      </c>
      <c r="N3764" s="16" t="n">
        <f aca="false">Assumptions!$B$18*MIN(1,(Data_Clean!F3764-1)/Assumptions!$B$23)</f>
        <v>0</v>
      </c>
      <c r="O3764" s="16" t="n">
        <f aca="false">Assumptions!$B$19*(0.4*IF(Data_Clean!E3764="",0,MIN(1,Data_Clean!E3764/12/Assumptions!$B$24))+0.35*IF(Data_Clean!D3764="Y",1,0)+0.25*(1-MIN(Data_Clean!T3764,3)/3))/IF(Data_Clean!E3764="",0.6,1)</f>
        <v>6.3</v>
      </c>
      <c r="P3764" s="16" t="n">
        <f aca="false">SUM(K3764:O3764)/(Assumptions!$D$5-IF(K3764="",Assumptions!$B$15,0))*100</f>
        <v>59.4245229457788</v>
      </c>
      <c r="Q3764" s="7" t="str">
        <f aca="false">IF(J3764&gt;=Assumptions!$B$26,"High",IF(J3764&gt;=Assumptions!$B$27,"Mid","Low"))</f>
        <v>Low</v>
      </c>
      <c r="R3764" s="7" t="str">
        <f aca="false">IF(P3764&gt;=Assumptions!$B$28,"High",IF(P3764&gt;=Assumptions!$B$29,"Mid","Low"))</f>
        <v>Mid</v>
      </c>
      <c r="S3764" s="7" t="str">
        <f aca="false">INDEX(Assumptions!$B$33:$B$41,MATCH(Q3764&amp;"|"&amp;R3764,Assumptions!$A$33:$A$41,0))</f>
        <v>Light Touch</v>
      </c>
      <c r="T3764" s="7" t="n">
        <f aca="false">IF(ISNUMBER(Data_Clean!V3764),J3764*Data_Clean!V3764,0)</f>
        <v>7.44807835</v>
      </c>
    </row>
    <row r="3765" customFormat="false" ht="15" hidden="false" customHeight="false" outlineLevel="0" collapsed="false">
      <c r="A3765" s="15" t="str">
        <f aca="false">Data_Clean!A3765</f>
        <v>CX103761</v>
      </c>
      <c r="B3765" s="14" t="n">
        <f aca="false">Data_Clean!G3765*Assumptions!$B$5</f>
        <v>58.05275</v>
      </c>
      <c r="C3765" s="14" t="n">
        <f aca="false">IF(Data_Clean!H3765="",0,Data_Clean!H3765)*Assumptions!$B$6</f>
        <v>48.31896</v>
      </c>
      <c r="D3765" s="14" t="n">
        <f aca="false">Data_Clean!I3765*Assumptions!$B$7</f>
        <v>0</v>
      </c>
      <c r="E3765" s="14" t="n">
        <f aca="false">Data_Clean!J3765*Assumptions!$B$8</f>
        <v>73.8672</v>
      </c>
      <c r="F3765" s="14" t="n">
        <f aca="false">Data_Clean!K3765*Assumptions!$B$9</f>
        <v>0</v>
      </c>
      <c r="G3765" s="14" t="n">
        <f aca="false">Data_Clean!L3765*Assumptions!$B$10</f>
        <v>163.35</v>
      </c>
      <c r="H3765" s="14" t="n">
        <f aca="false">IF(OR(Data_Clean!M3765="",Data_Clean!N3765=""),0,Data_Clean!M3765*Data_Clean!N3765/100)*Assumptions!$B$13*Assumptions!$B$11</f>
        <v>0</v>
      </c>
      <c r="I3765" s="14" t="n">
        <f aca="false">Data_Clean!O3765*4*Assumptions!$B$12</f>
        <v>0</v>
      </c>
      <c r="J3765" s="14" t="n">
        <f aca="false">SUM(B3765:I3765)</f>
        <v>343.58891</v>
      </c>
      <c r="K3765" s="16" t="n">
        <f aca="false">IF(Data_Clean!P3765="","",Assumptions!$B$15*0.5^(Data_Clean!P3765/Assumptions!$B$20))</f>
        <v>0.00555071984806054</v>
      </c>
      <c r="L3765" s="16" t="n">
        <f aca="false">Assumptions!$B$16*MIN(1,LN(1+Data_Clean!Q3765)/LN(1+Assumptions!$B$21))</f>
        <v>0</v>
      </c>
      <c r="M3765" s="16" t="n">
        <f aca="false">Assumptions!$B$17*(0.6*MIN(1,Data_Clean!R3765/Assumptions!$B$22)+0.4*IF(Data_Clean!S3765="",0,Data_Clean!S3765))</f>
        <v>0</v>
      </c>
      <c r="N3765" s="16" t="n">
        <f aca="false">Assumptions!$B$18*MIN(1,(Data_Clean!F3765-1)/Assumptions!$B$23)</f>
        <v>15</v>
      </c>
      <c r="O3765" s="16" t="n">
        <f aca="false">Assumptions!$B$19*(0.4*IF(Data_Clean!E3765="",0,MIN(1,Data_Clean!E3765/12/Assumptions!$B$24))+0.35*IF(Data_Clean!D3765="Y",1,0)+0.25*(1-MIN(Data_Clean!T3765,3)/3))/IF(Data_Clean!E3765="",0.6,1)</f>
        <v>4.3</v>
      </c>
      <c r="P3765" s="16" t="n">
        <f aca="false">SUM(K3765:O3765)/(Assumptions!$D$5-IF(K3765="",Assumptions!$B$15,0))*100</f>
        <v>19.3055507198481</v>
      </c>
      <c r="Q3765" s="7" t="str">
        <f aca="false">IF(J3765&gt;=Assumptions!$B$26,"High",IF(J3765&gt;=Assumptions!$B$27,"Mid","Low"))</f>
        <v>Low</v>
      </c>
      <c r="R3765" s="7" t="str">
        <f aca="false">IF(P3765&gt;=Assumptions!$B$28,"High",IF(P3765&gt;=Assumptions!$B$29,"Mid","Low"))</f>
        <v>Low</v>
      </c>
      <c r="S3765" s="7" t="str">
        <f aca="false">INDEX(Assumptions!$B$33:$B$41,MATCH(Q3765&amp;"|"&amp;R3765,Assumptions!$A$33:$A$41,0))</f>
        <v>Dormant &amp; Low Value</v>
      </c>
      <c r="T3765" s="7" t="n">
        <f aca="false">IF(ISNUMBER(Data_Clean!V3765),J3765*Data_Clean!V3765,0)</f>
        <v>117.404330547</v>
      </c>
    </row>
    <row r="3766" customFormat="false" ht="15" hidden="false" customHeight="false" outlineLevel="0" collapsed="false">
      <c r="A3766" s="15" t="str">
        <f aca="false">Data_Clean!A3766</f>
        <v>CX103762</v>
      </c>
      <c r="B3766" s="14" t="n">
        <f aca="false">Data_Clean!G3766*Assumptions!$B$5</f>
        <v>115.147</v>
      </c>
      <c r="C3766" s="14" t="n">
        <f aca="false">IF(Data_Clean!H3766="",0,Data_Clean!H3766)*Assumptions!$B$6</f>
        <v>75.23508</v>
      </c>
      <c r="D3766" s="14" t="n">
        <f aca="false">Data_Clean!I3766*Assumptions!$B$7</f>
        <v>76</v>
      </c>
      <c r="E3766" s="14" t="n">
        <f aca="false">Data_Clean!J3766*Assumptions!$B$8</f>
        <v>0</v>
      </c>
      <c r="F3766" s="14" t="n">
        <f aca="false">Data_Clean!K3766*Assumptions!$B$9</f>
        <v>1708.3</v>
      </c>
      <c r="G3766" s="14" t="n">
        <f aca="false">Data_Clean!L3766*Assumptions!$B$10</f>
        <v>0</v>
      </c>
      <c r="H3766" s="14" t="n">
        <f aca="false">IF(OR(Data_Clean!M3766="",Data_Clean!N3766=""),0,Data_Clean!M3766*Data_Clean!N3766/100)*Assumptions!$B$13*Assumptions!$B$11</f>
        <v>0</v>
      </c>
      <c r="I3766" s="14" t="n">
        <f aca="false">Data_Clean!O3766*4*Assumptions!$B$12</f>
        <v>0</v>
      </c>
      <c r="J3766" s="14" t="n">
        <f aca="false">SUM(B3766:I3766)</f>
        <v>1974.68208</v>
      </c>
      <c r="K3766" s="16" t="n">
        <f aca="false">IF(Data_Clean!P3766="","",Assumptions!$B$15*0.5^(Data_Clean!P3766/Assumptions!$B$20))</f>
        <v>26.7269615442102</v>
      </c>
      <c r="L3766" s="16" t="n">
        <f aca="false">Assumptions!$B$16*MIN(1,LN(1+Data_Clean!Q3766)/LN(1+Assumptions!$B$21))</f>
        <v>11.2934465146257</v>
      </c>
      <c r="M3766" s="16" t="n">
        <f aca="false">Assumptions!$B$17*(0.6*MIN(1,Data_Clean!R3766/Assumptions!$B$22)+0.4*IF(Data_Clean!S3766="",0,Data_Clean!S3766))</f>
        <v>11.61</v>
      </c>
      <c r="N3766" s="16" t="n">
        <f aca="false">Assumptions!$B$18*MIN(1,(Data_Clean!F3766-1)/Assumptions!$B$23)</f>
        <v>15</v>
      </c>
      <c r="O3766" s="16" t="n">
        <f aca="false">Assumptions!$B$19*(0.4*IF(Data_Clean!E3766="",0,MIN(1,Data_Clean!E3766/12/Assumptions!$B$24))+0.35*IF(Data_Clean!D3766="Y",1,0)+0.25*(1-MIN(Data_Clean!T3766,3)/3))/IF(Data_Clean!E3766="",0.6,1)</f>
        <v>6.1</v>
      </c>
      <c r="P3766" s="16" t="n">
        <f aca="false">SUM(K3766:O3766)/(Assumptions!$D$5-IF(K3766="",Assumptions!$B$15,0))*100</f>
        <v>70.7304080588358</v>
      </c>
      <c r="Q3766" s="7" t="str">
        <f aca="false">IF(J3766&gt;=Assumptions!$B$26,"High",IF(J3766&gt;=Assumptions!$B$27,"Mid","Low"))</f>
        <v>High</v>
      </c>
      <c r="R3766" s="7" t="str">
        <f aca="false">IF(P3766&gt;=Assumptions!$B$28,"High",IF(P3766&gt;=Assumptions!$B$29,"Mid","Low"))</f>
        <v>High</v>
      </c>
      <c r="S3766" s="7" t="str">
        <f aca="false">INDEX(Assumptions!$B$33:$B$41,MATCH(Q3766&amp;"|"&amp;R3766,Assumptions!$A$33:$A$41,0))</f>
        <v>Premier Advocates</v>
      </c>
      <c r="T3766" s="7" t="n">
        <f aca="false">IF(ISNUMBER(Data_Clean!V3766),J3766*Data_Clean!V3766,0)</f>
        <v>168.83531784</v>
      </c>
    </row>
    <row r="3767" customFormat="false" ht="15" hidden="false" customHeight="false" outlineLevel="0" collapsed="false">
      <c r="A3767" s="15" t="str">
        <f aca="false">Data_Clean!A3767</f>
        <v>CX103763</v>
      </c>
      <c r="B3767" s="14" t="n">
        <f aca="false">Data_Clean!G3767*Assumptions!$B$5</f>
        <v>425.65625</v>
      </c>
      <c r="C3767" s="14" t="n">
        <f aca="false">IF(Data_Clean!H3767="",0,Data_Clean!H3767)*Assumptions!$B$6</f>
        <v>2028.41376</v>
      </c>
      <c r="D3767" s="14" t="n">
        <f aca="false">Data_Clean!I3767*Assumptions!$B$7</f>
        <v>0</v>
      </c>
      <c r="E3767" s="14" t="n">
        <f aca="false">Data_Clean!J3767*Assumptions!$B$8</f>
        <v>2178.305625</v>
      </c>
      <c r="F3767" s="14" t="n">
        <f aca="false">Data_Clean!K3767*Assumptions!$B$9</f>
        <v>0</v>
      </c>
      <c r="G3767" s="14" t="n">
        <f aca="false">Data_Clean!L3767*Assumptions!$B$10</f>
        <v>0</v>
      </c>
      <c r="H3767" s="14" t="n">
        <f aca="false">IF(OR(Data_Clean!M3767="",Data_Clean!N3767=""),0,Data_Clean!M3767*Data_Clean!N3767/100)*Assumptions!$B$13*Assumptions!$B$11</f>
        <v>0</v>
      </c>
      <c r="I3767" s="14" t="n">
        <f aca="false">Data_Clean!O3767*4*Assumptions!$B$12</f>
        <v>0</v>
      </c>
      <c r="J3767" s="14" t="n">
        <f aca="false">SUM(B3767:I3767)</f>
        <v>4632.375635</v>
      </c>
      <c r="K3767" s="16" t="n">
        <f aca="false">IF(Data_Clean!P3767="","",Assumptions!$B$15*0.5^(Data_Clean!P3767/Assumptions!$B$20))</f>
        <v>27.3516746567465</v>
      </c>
      <c r="L3767" s="16" t="n">
        <f aca="false">Assumptions!$B$16*MIN(1,LN(1+Data_Clean!Q3767)/LN(1+Assumptions!$B$21))</f>
        <v>13.7447072997398</v>
      </c>
      <c r="M3767" s="16" t="n">
        <f aca="false">Assumptions!$B$17*(0.6*MIN(1,Data_Clean!R3767/Assumptions!$B$22)+0.4*IF(Data_Clean!S3767="",0,Data_Clean!S3767))</f>
        <v>7.884</v>
      </c>
      <c r="N3767" s="16" t="n">
        <f aca="false">Assumptions!$B$18*MIN(1,(Data_Clean!F3767-1)/Assumptions!$B$23)</f>
        <v>15</v>
      </c>
      <c r="O3767" s="16" t="n">
        <f aca="false">Assumptions!$B$19*(0.4*IF(Data_Clean!E3767="",0,MIN(1,Data_Clean!E3767/12/Assumptions!$B$24))+0.35*IF(Data_Clean!D3767="Y",1,0)+0.25*(1-MIN(Data_Clean!T3767,3)/3))/IF(Data_Clean!E3767="",0.6,1)</f>
        <v>9.75</v>
      </c>
      <c r="P3767" s="16" t="n">
        <f aca="false">SUM(K3767:O3767)/(Assumptions!$D$5-IF(K3767="",Assumptions!$B$15,0))*100</f>
        <v>73.7303819564863</v>
      </c>
      <c r="Q3767" s="7" t="str">
        <f aca="false">IF(J3767&gt;=Assumptions!$B$26,"High",IF(J3767&gt;=Assumptions!$B$27,"Mid","Low"))</f>
        <v>High</v>
      </c>
      <c r="R3767" s="7" t="str">
        <f aca="false">IF(P3767&gt;=Assumptions!$B$28,"High",IF(P3767&gt;=Assumptions!$B$29,"Mid","Low"))</f>
        <v>High</v>
      </c>
      <c r="S3767" s="7" t="str">
        <f aca="false">INDEX(Assumptions!$B$33:$B$41,MATCH(Q3767&amp;"|"&amp;R3767,Assumptions!$A$33:$A$41,0))</f>
        <v>Premier Advocates</v>
      </c>
      <c r="T3767" s="7" t="n">
        <f aca="false">IF(ISNUMBER(Data_Clean!V3767),J3767*Data_Clean!V3767,0)</f>
        <v>169.544948241</v>
      </c>
    </row>
    <row r="3768" customFormat="false" ht="15" hidden="false" customHeight="false" outlineLevel="0" collapsed="false">
      <c r="A3768" s="15" t="str">
        <f aca="false">Data_Clean!A3768</f>
        <v>CX103764</v>
      </c>
      <c r="B3768" s="14" t="n">
        <f aca="false">Data_Clean!G3768*Assumptions!$B$5</f>
        <v>92.47225</v>
      </c>
      <c r="C3768" s="14" t="n">
        <f aca="false">IF(Data_Clean!H3768="",0,Data_Clean!H3768)*Assumptions!$B$6</f>
        <v>330.14304</v>
      </c>
      <c r="D3768" s="14" t="n">
        <f aca="false">Data_Clean!I3768*Assumptions!$B$7</f>
        <v>0</v>
      </c>
      <c r="E3768" s="14" t="n">
        <f aca="false">Data_Clean!J3768*Assumptions!$B$8</f>
        <v>0</v>
      </c>
      <c r="F3768" s="14" t="n">
        <f aca="false">Data_Clean!K3768*Assumptions!$B$9</f>
        <v>1090.1</v>
      </c>
      <c r="G3768" s="14" t="n">
        <f aca="false">Data_Clean!L3768*Assumptions!$B$10</f>
        <v>0</v>
      </c>
      <c r="H3768" s="14" t="n">
        <f aca="false">IF(OR(Data_Clean!M3768="",Data_Clean!N3768=""),0,Data_Clean!M3768*Data_Clean!N3768/100)*Assumptions!$B$13*Assumptions!$B$11</f>
        <v>0</v>
      </c>
      <c r="I3768" s="14" t="n">
        <f aca="false">Data_Clean!O3768*4*Assumptions!$B$12</f>
        <v>0</v>
      </c>
      <c r="J3768" s="14" t="n">
        <f aca="false">SUM(B3768:I3768)</f>
        <v>1512.71529</v>
      </c>
      <c r="K3768" s="16" t="n">
        <f aca="false">IF(Data_Clean!P3768="","",Assumptions!$B$15*0.5^(Data_Clean!P3768/Assumptions!$B$20))</f>
        <v>26.7269615442102</v>
      </c>
      <c r="L3768" s="16" t="n">
        <f aca="false">Assumptions!$B$16*MIN(1,LN(1+Data_Clean!Q3768)/LN(1+Assumptions!$B$21))</f>
        <v>13.2535138894499</v>
      </c>
      <c r="M3768" s="16" t="n">
        <f aca="false">Assumptions!$B$17*(0.6*MIN(1,Data_Clean!R3768/Assumptions!$B$22)+0.4*IF(Data_Clean!S3768="",0,Data_Clean!S3768))</f>
        <v>3.3</v>
      </c>
      <c r="N3768" s="16" t="n">
        <f aca="false">Assumptions!$B$18*MIN(1,(Data_Clean!F3768-1)/Assumptions!$B$23)</f>
        <v>10</v>
      </c>
      <c r="O3768" s="16" t="n">
        <f aca="false">Assumptions!$B$19*(0.4*IF(Data_Clean!E3768="",0,MIN(1,Data_Clean!E3768/12/Assumptions!$B$24))+0.35*IF(Data_Clean!D3768="Y",1,0)+0.25*(1-MIN(Data_Clean!T3768,3)/3))/IF(Data_Clean!E3768="",0.6,1)</f>
        <v>7.85</v>
      </c>
      <c r="P3768" s="16" t="n">
        <f aca="false">SUM(K3768:O3768)/(Assumptions!$D$5-IF(K3768="",Assumptions!$B$15,0))*100</f>
        <v>61.1304754336601</v>
      </c>
      <c r="Q3768" s="7" t="str">
        <f aca="false">IF(J3768&gt;=Assumptions!$B$26,"High",IF(J3768&gt;=Assumptions!$B$27,"Mid","Low"))</f>
        <v>High</v>
      </c>
      <c r="R3768" s="7" t="str">
        <f aca="false">IF(P3768&gt;=Assumptions!$B$28,"High",IF(P3768&gt;=Assumptions!$B$29,"Mid","Low"))</f>
        <v>Mid</v>
      </c>
      <c r="S3768" s="7" t="str">
        <f aca="false">INDEX(Assumptions!$B$33:$B$41,MATCH(Q3768&amp;"|"&amp;R3768,Assumptions!$A$33:$A$41,0))</f>
        <v>Established Core</v>
      </c>
      <c r="T3768" s="7" t="n">
        <f aca="false">IF(ISNUMBER(Data_Clean!V3768),J3768*Data_Clean!V3768,0)</f>
        <v>134.480389281</v>
      </c>
    </row>
    <row r="3769" customFormat="false" ht="15" hidden="false" customHeight="false" outlineLevel="0" collapsed="false">
      <c r="A3769" s="15" t="str">
        <f aca="false">Data_Clean!A3769</f>
        <v>CX103765</v>
      </c>
      <c r="B3769" s="14" t="n">
        <f aca="false">Data_Clean!G3769*Assumptions!$B$5</f>
        <v>35.4425</v>
      </c>
      <c r="C3769" s="14" t="n">
        <f aca="false">IF(Data_Clean!H3769="",0,Data_Clean!H3769)*Assumptions!$B$6</f>
        <v>16.86636</v>
      </c>
      <c r="D3769" s="14" t="n">
        <f aca="false">Data_Clean!I3769*Assumptions!$B$7</f>
        <v>0</v>
      </c>
      <c r="E3769" s="14" t="n">
        <f aca="false">Data_Clean!J3769*Assumptions!$B$8</f>
        <v>0</v>
      </c>
      <c r="F3769" s="14" t="n">
        <f aca="false">Data_Clean!K3769*Assumptions!$B$9</f>
        <v>0</v>
      </c>
      <c r="G3769" s="14" t="n">
        <f aca="false">Data_Clean!L3769*Assumptions!$B$10</f>
        <v>0</v>
      </c>
      <c r="H3769" s="14" t="n">
        <f aca="false">IF(OR(Data_Clean!M3769="",Data_Clean!N3769=""),0,Data_Clean!M3769*Data_Clean!N3769/100)*Assumptions!$B$13*Assumptions!$B$11</f>
        <v>0</v>
      </c>
      <c r="I3769" s="14" t="n">
        <f aca="false">Data_Clean!O3769*4*Assumptions!$B$12</f>
        <v>0</v>
      </c>
      <c r="J3769" s="14" t="n">
        <f aca="false">SUM(B3769:I3769)</f>
        <v>52.30886</v>
      </c>
      <c r="K3769" s="16" t="n">
        <f aca="false">IF(Data_Clean!P3769="","",Assumptions!$B$15*0.5^(Data_Clean!P3769/Assumptions!$B$20))</f>
        <v>28.6452481173125</v>
      </c>
      <c r="L3769" s="16" t="n">
        <f aca="false">Assumptions!$B$16*MIN(1,LN(1+Data_Clean!Q3769)/LN(1+Assumptions!$B$21))</f>
        <v>15.8750156145389</v>
      </c>
      <c r="M3769" s="16" t="n">
        <f aca="false">Assumptions!$B$17*(0.6*MIN(1,Data_Clean!R3769/Assumptions!$B$22)+0.4*IF(Data_Clean!S3769="",0,Data_Clean!S3769))</f>
        <v>11.472</v>
      </c>
      <c r="N3769" s="16" t="n">
        <f aca="false">Assumptions!$B$18*MIN(1,(Data_Clean!F3769-1)/Assumptions!$B$23)</f>
        <v>5</v>
      </c>
      <c r="O3769" s="16" t="n">
        <f aca="false">Assumptions!$B$19*(0.4*IF(Data_Clean!E3769="",0,MIN(1,Data_Clean!E3769/12/Assumptions!$B$24))+0.35*IF(Data_Clean!D3769="Y",1,0)+0.25*(1-MIN(Data_Clean!T3769,3)/3))/IF(Data_Clean!E3769="",0.6,1)</f>
        <v>9.05</v>
      </c>
      <c r="P3769" s="16" t="n">
        <f aca="false">SUM(K3769:O3769)/(Assumptions!$D$5-IF(K3769="",Assumptions!$B$15,0))*100</f>
        <v>70.0422637318514</v>
      </c>
      <c r="Q3769" s="7" t="str">
        <f aca="false">IF(J3769&gt;=Assumptions!$B$26,"High",IF(J3769&gt;=Assumptions!$B$27,"Mid","Low"))</f>
        <v>Low</v>
      </c>
      <c r="R3769" s="7" t="str">
        <f aca="false">IF(P3769&gt;=Assumptions!$B$28,"High",IF(P3769&gt;=Assumptions!$B$29,"Mid","Low"))</f>
        <v>High</v>
      </c>
      <c r="S3769" s="7" t="str">
        <f aca="false">INDEX(Assumptions!$B$33:$B$41,MATCH(Q3769&amp;"|"&amp;R3769,Assumptions!$A$33:$A$41,0))</f>
        <v>Engaged Builders</v>
      </c>
      <c r="T3769" s="7" t="n">
        <f aca="false">IF(ISNUMBER(Data_Clean!V3769),J3769*Data_Clean!V3769,0)</f>
        <v>3.29545818</v>
      </c>
    </row>
    <row r="3770" customFormat="false" ht="15" hidden="false" customHeight="false" outlineLevel="0" collapsed="false">
      <c r="A3770" s="15" t="str">
        <f aca="false">Data_Clean!A3770</f>
        <v>CX103766</v>
      </c>
      <c r="B3770" s="14" t="n">
        <f aca="false">Data_Clean!G3770*Assumptions!$B$5</f>
        <v>173.0825</v>
      </c>
      <c r="C3770" s="14" t="n">
        <f aca="false">IF(Data_Clean!H3770="",0,Data_Clean!H3770)*Assumptions!$B$6</f>
        <v>100.76424</v>
      </c>
      <c r="D3770" s="14" t="n">
        <f aca="false">Data_Clean!I3770*Assumptions!$B$7</f>
        <v>0</v>
      </c>
      <c r="E3770" s="14" t="n">
        <f aca="false">Data_Clean!J3770*Assumptions!$B$8</f>
        <v>0</v>
      </c>
      <c r="F3770" s="14" t="n">
        <f aca="false">Data_Clean!K3770*Assumptions!$B$9</f>
        <v>2057</v>
      </c>
      <c r="G3770" s="14" t="n">
        <f aca="false">Data_Clean!L3770*Assumptions!$B$10</f>
        <v>0</v>
      </c>
      <c r="H3770" s="14" t="n">
        <f aca="false">IF(OR(Data_Clean!M3770="",Data_Clean!N3770=""),0,Data_Clean!M3770*Data_Clean!N3770/100)*Assumptions!$B$13*Assumptions!$B$11</f>
        <v>0</v>
      </c>
      <c r="I3770" s="14" t="n">
        <f aca="false">Data_Clean!O3770*4*Assumptions!$B$12</f>
        <v>0</v>
      </c>
      <c r="J3770" s="14" t="n">
        <f aca="false">SUM(B3770:I3770)</f>
        <v>2330.84674</v>
      </c>
      <c r="K3770" s="16" t="n">
        <f aca="false">IF(Data_Clean!P3770="","",Assumptions!$B$15*0.5^(Data_Clean!P3770/Assumptions!$B$20))</f>
        <v>20.7286931995166</v>
      </c>
      <c r="L3770" s="16" t="n">
        <f aca="false">Assumptions!$B$16*MIN(1,LN(1+Data_Clean!Q3770)/LN(1+Assumptions!$B$21))</f>
        <v>12.8906482631789</v>
      </c>
      <c r="M3770" s="16" t="n">
        <f aca="false">Assumptions!$B$17*(0.6*MIN(1,Data_Clean!R3770/Assumptions!$B$22)+0.4*IF(Data_Clean!S3770="",0,Data_Clean!S3770))</f>
        <v>3.372</v>
      </c>
      <c r="N3770" s="16" t="n">
        <f aca="false">Assumptions!$B$18*MIN(1,(Data_Clean!F3770-1)/Assumptions!$B$23)</f>
        <v>10</v>
      </c>
      <c r="O3770" s="16" t="n">
        <f aca="false">Assumptions!$B$19*(0.4*IF(Data_Clean!E3770="",0,MIN(1,Data_Clean!E3770/12/Assumptions!$B$24))+0.35*IF(Data_Clean!D3770="Y",1,0)+0.25*(1-MIN(Data_Clean!T3770,3)/3))/IF(Data_Clean!E3770="",0.6,1)</f>
        <v>7.25</v>
      </c>
      <c r="P3770" s="16" t="n">
        <f aca="false">SUM(K3770:O3770)/(Assumptions!$D$5-IF(K3770="",Assumptions!$B$15,0))*100</f>
        <v>54.2413414626955</v>
      </c>
      <c r="Q3770" s="7" t="str">
        <f aca="false">IF(J3770&gt;=Assumptions!$B$26,"High",IF(J3770&gt;=Assumptions!$B$27,"Mid","Low"))</f>
        <v>High</v>
      </c>
      <c r="R3770" s="7" t="str">
        <f aca="false">IF(P3770&gt;=Assumptions!$B$28,"High",IF(P3770&gt;=Assumptions!$B$29,"Mid","Low"))</f>
        <v>Mid</v>
      </c>
      <c r="S3770" s="7" t="str">
        <f aca="false">INDEX(Assumptions!$B$33:$B$41,MATCH(Q3770&amp;"|"&amp;R3770,Assumptions!$A$33:$A$41,0))</f>
        <v>Established Core</v>
      </c>
      <c r="T3770" s="7" t="n">
        <f aca="false">IF(ISNUMBER(Data_Clean!V3770),J3770*Data_Clean!V3770,0)</f>
        <v>534.230072808</v>
      </c>
    </row>
    <row r="3771" customFormat="false" ht="15" hidden="false" customHeight="false" outlineLevel="0" collapsed="false">
      <c r="A3771" s="15" t="str">
        <f aca="false">Data_Clean!A3771</f>
        <v>CX103767</v>
      </c>
      <c r="B3771" s="14" t="n">
        <f aca="false">Data_Clean!G3771*Assumptions!$B$5</f>
        <v>349.1715</v>
      </c>
      <c r="C3771" s="14" t="n">
        <f aca="false">IF(Data_Clean!H3771="",0,Data_Clean!H3771)*Assumptions!$B$6</f>
        <v>104.20488</v>
      </c>
      <c r="D3771" s="14" t="n">
        <f aca="false">Data_Clean!I3771*Assumptions!$B$7</f>
        <v>0</v>
      </c>
      <c r="E3771" s="14" t="n">
        <f aca="false">Data_Clean!J3771*Assumptions!$B$8</f>
        <v>0</v>
      </c>
      <c r="F3771" s="14" t="n">
        <f aca="false">Data_Clean!K3771*Assumptions!$B$9</f>
        <v>2888.6</v>
      </c>
      <c r="G3771" s="14" t="n">
        <f aca="false">Data_Clean!L3771*Assumptions!$B$10</f>
        <v>0</v>
      </c>
      <c r="H3771" s="14" t="n">
        <f aca="false">IF(OR(Data_Clean!M3771="",Data_Clean!N3771=""),0,Data_Clean!M3771*Data_Clean!N3771/100)*Assumptions!$B$13*Assumptions!$B$11</f>
        <v>0</v>
      </c>
      <c r="I3771" s="14" t="n">
        <f aca="false">Data_Clean!O3771*4*Assumptions!$B$12</f>
        <v>0</v>
      </c>
      <c r="J3771" s="14" t="n">
        <f aca="false">SUM(B3771:I3771)</f>
        <v>3341.97638</v>
      </c>
      <c r="K3771" s="16" t="n">
        <f aca="false">IF(Data_Clean!P3771="","",Assumptions!$B$15*0.5^(Data_Clean!P3771/Assumptions!$B$20))</f>
        <v>15.3506083799516</v>
      </c>
      <c r="L3771" s="16" t="n">
        <f aca="false">Assumptions!$B$16*MIN(1,LN(1+Data_Clean!Q3771)/LN(1+Assumptions!$B$21))</f>
        <v>16.4779661706004</v>
      </c>
      <c r="M3771" s="16" t="n">
        <f aca="false">Assumptions!$B$17*(0.6*MIN(1,Data_Clean!R3771/Assumptions!$B$22)+0.4*IF(Data_Clean!S3771="",0,Data_Clean!S3771))</f>
        <v>13.5</v>
      </c>
      <c r="N3771" s="16" t="n">
        <f aca="false">Assumptions!$B$18*MIN(1,(Data_Clean!F3771-1)/Assumptions!$B$23)</f>
        <v>10</v>
      </c>
      <c r="O3771" s="16" t="n">
        <f aca="false">Assumptions!$B$19*(0.4*IF(Data_Clean!E3771="",0,MIN(1,Data_Clean!E3771/12/Assumptions!$B$24))+0.35*IF(Data_Clean!D3771="Y",1,0)+0.25*(1-MIN(Data_Clean!T3771,3)/3))/IF(Data_Clean!E3771="",0.6,1)</f>
        <v>4.16666666666667</v>
      </c>
      <c r="P3771" s="16" t="n">
        <f aca="false">SUM(K3771:O3771)/(Assumptions!$D$5-IF(K3771="",Assumptions!$B$15,0))*100</f>
        <v>59.4952412172187</v>
      </c>
      <c r="Q3771" s="7" t="str">
        <f aca="false">IF(J3771&gt;=Assumptions!$B$26,"High",IF(J3771&gt;=Assumptions!$B$27,"Mid","Low"))</f>
        <v>High</v>
      </c>
      <c r="R3771" s="7" t="str">
        <f aca="false">IF(P3771&gt;=Assumptions!$B$28,"High",IF(P3771&gt;=Assumptions!$B$29,"Mid","Low"))</f>
        <v>Mid</v>
      </c>
      <c r="S3771" s="7" t="str">
        <f aca="false">INDEX(Assumptions!$B$33:$B$41,MATCH(Q3771&amp;"|"&amp;R3771,Assumptions!$A$33:$A$41,0))</f>
        <v>Established Core</v>
      </c>
      <c r="T3771" s="7" t="n">
        <f aca="false">IF(ISNUMBER(Data_Clean!V3771),J3771*Data_Clean!V3771,0)</f>
        <v>310.135408064</v>
      </c>
    </row>
    <row r="3772" customFormat="false" ht="15" hidden="false" customHeight="false" outlineLevel="0" collapsed="false">
      <c r="A3772" s="15" t="str">
        <f aca="false">Data_Clean!A3772</f>
        <v>CX103768</v>
      </c>
      <c r="B3772" s="14" t="n">
        <f aca="false">Data_Clean!G3772*Assumptions!$B$5</f>
        <v>43.0995</v>
      </c>
      <c r="C3772" s="14" t="n">
        <f aca="false">IF(Data_Clean!H3772="",0,Data_Clean!H3772)*Assumptions!$B$6</f>
        <v>25.10532</v>
      </c>
      <c r="D3772" s="14" t="n">
        <f aca="false">Data_Clean!I3772*Assumptions!$B$7</f>
        <v>0</v>
      </c>
      <c r="E3772" s="14" t="n">
        <f aca="false">Data_Clean!J3772*Assumptions!$B$8</f>
        <v>0</v>
      </c>
      <c r="F3772" s="14" t="n">
        <f aca="false">Data_Clean!K3772*Assumptions!$B$9</f>
        <v>0</v>
      </c>
      <c r="G3772" s="14" t="n">
        <f aca="false">Data_Clean!L3772*Assumptions!$B$10</f>
        <v>0</v>
      </c>
      <c r="H3772" s="14" t="n">
        <f aca="false">IF(OR(Data_Clean!M3772="",Data_Clean!N3772=""),0,Data_Clean!M3772*Data_Clean!N3772/100)*Assumptions!$B$13*Assumptions!$B$11</f>
        <v>0</v>
      </c>
      <c r="I3772" s="14" t="n">
        <f aca="false">Data_Clean!O3772*4*Assumptions!$B$12</f>
        <v>0</v>
      </c>
      <c r="J3772" s="14" t="n">
        <f aca="false">SUM(B3772:I3772)</f>
        <v>68.20482</v>
      </c>
      <c r="K3772" s="16" t="n">
        <f aca="false">IF(Data_Clean!P3772="","",Assumptions!$B$15*0.5^(Data_Clean!P3772/Assumptions!$B$20))</f>
        <v>23.267171427506</v>
      </c>
      <c r="L3772" s="16" t="n">
        <f aca="false">Assumptions!$B$16*MIN(1,LN(1+Data_Clean!Q3772)/LN(1+Assumptions!$B$21))</f>
        <v>11.2934465146257</v>
      </c>
      <c r="M3772" s="16" t="n">
        <f aca="false">Assumptions!$B$17*(0.6*MIN(1,Data_Clean!R3772/Assumptions!$B$22)+0.4*IF(Data_Clean!S3772="",0,Data_Clean!S3772))</f>
        <v>6.762</v>
      </c>
      <c r="N3772" s="16" t="n">
        <f aca="false">Assumptions!$B$18*MIN(1,(Data_Clean!F3772-1)/Assumptions!$B$23)</f>
        <v>5</v>
      </c>
      <c r="O3772" s="16" t="n">
        <f aca="false">Assumptions!$B$19*(0.4*IF(Data_Clean!E3772="",0,MIN(1,Data_Clean!E3772/12/Assumptions!$B$24))+0.35*IF(Data_Clean!D3772="Y",1,0)+0.25*(1-MIN(Data_Clean!T3772,3)/3))/IF(Data_Clean!E3772="",0.6,1)</f>
        <v>5.05</v>
      </c>
      <c r="P3772" s="16" t="n">
        <f aca="false">SUM(K3772:O3772)/(Assumptions!$D$5-IF(K3772="",Assumptions!$B$15,0))*100</f>
        <v>51.3726179421317</v>
      </c>
      <c r="Q3772" s="7" t="str">
        <f aca="false">IF(J3772&gt;=Assumptions!$B$26,"High",IF(J3772&gt;=Assumptions!$B$27,"Mid","Low"))</f>
        <v>Low</v>
      </c>
      <c r="R3772" s="7" t="str">
        <f aca="false">IF(P3772&gt;=Assumptions!$B$28,"High",IF(P3772&gt;=Assumptions!$B$29,"Mid","Low"))</f>
        <v>Mid</v>
      </c>
      <c r="S3772" s="7" t="str">
        <f aca="false">INDEX(Assumptions!$B$33:$B$41,MATCH(Q3772&amp;"|"&amp;R3772,Assumptions!$A$33:$A$41,0))</f>
        <v>Light Touch</v>
      </c>
      <c r="T3772" s="7" t="n">
        <f aca="false">IF(ISNUMBER(Data_Clean!V3772),J3772*Data_Clean!V3772,0)</f>
        <v>5.238130176</v>
      </c>
    </row>
    <row r="3773" customFormat="false" ht="15" hidden="false" customHeight="false" outlineLevel="0" collapsed="false">
      <c r="A3773" s="15" t="str">
        <f aca="false">Data_Clean!A3773</f>
        <v>CX103769</v>
      </c>
      <c r="B3773" s="14" t="n">
        <f aca="false">Data_Clean!G3773*Assumptions!$B$5</f>
        <v>37.7305</v>
      </c>
      <c r="C3773" s="14" t="n">
        <f aca="false">IF(Data_Clean!H3773="",0,Data_Clean!H3773)*Assumptions!$B$6</f>
        <v>0</v>
      </c>
      <c r="D3773" s="14" t="n">
        <f aca="false">Data_Clean!I3773*Assumptions!$B$7</f>
        <v>0</v>
      </c>
      <c r="E3773" s="14" t="n">
        <f aca="false">Data_Clean!J3773*Assumptions!$B$8</f>
        <v>0</v>
      </c>
      <c r="F3773" s="14" t="n">
        <f aca="false">Data_Clean!K3773*Assumptions!$B$9</f>
        <v>0</v>
      </c>
      <c r="G3773" s="14" t="n">
        <f aca="false">Data_Clean!L3773*Assumptions!$B$10</f>
        <v>0</v>
      </c>
      <c r="H3773" s="14" t="n">
        <f aca="false">IF(OR(Data_Clean!M3773="",Data_Clean!N3773=""),0,Data_Clean!M3773*Data_Clean!N3773/100)*Assumptions!$B$13*Assumptions!$B$11</f>
        <v>336.69</v>
      </c>
      <c r="I3773" s="14" t="n">
        <f aca="false">Data_Clean!O3773*4*Assumptions!$B$12</f>
        <v>10.81152</v>
      </c>
      <c r="J3773" s="14" t="n">
        <f aca="false">SUM(B3773:I3773)</f>
        <v>385.23202</v>
      </c>
      <c r="K3773" s="16" t="n">
        <f aca="false">IF(Data_Clean!P3773="","",Assumptions!$B$15*0.5^(Data_Clean!P3773/Assumptions!$B$20))</f>
        <v>18.8988157484231</v>
      </c>
      <c r="L3773" s="16" t="n">
        <f aca="false">Assumptions!$B$16*MIN(1,LN(1+Data_Clean!Q3773)/LN(1+Assumptions!$B$21))</f>
        <v>13.2535138894499</v>
      </c>
      <c r="M3773" s="16" t="n">
        <f aca="false">Assumptions!$B$17*(0.6*MIN(1,Data_Clean!R3773/Assumptions!$B$22)+0.4*IF(Data_Clean!S3773="",0,Data_Clean!S3773))</f>
        <v>11.184</v>
      </c>
      <c r="N3773" s="16" t="n">
        <f aca="false">Assumptions!$B$18*MIN(1,(Data_Clean!F3773-1)/Assumptions!$B$23)</f>
        <v>10</v>
      </c>
      <c r="O3773" s="16" t="n">
        <f aca="false">Assumptions!$B$19*(0.4*IF(Data_Clean!E3773="",0,MIN(1,Data_Clean!E3773/12/Assumptions!$B$24))+0.35*IF(Data_Clean!D3773="Y",1,0)+0.25*(1-MIN(Data_Clean!T3773,3)/3))/IF(Data_Clean!E3773="",0.6,1)</f>
        <v>9.5</v>
      </c>
      <c r="P3773" s="16" t="n">
        <f aca="false">SUM(K3773:O3773)/(Assumptions!$D$5-IF(K3773="",Assumptions!$B$15,0))*100</f>
        <v>62.836329637873</v>
      </c>
      <c r="Q3773" s="7" t="str">
        <f aca="false">IF(J3773&gt;=Assumptions!$B$26,"High",IF(J3773&gt;=Assumptions!$B$27,"Mid","Low"))</f>
        <v>Low</v>
      </c>
      <c r="R3773" s="7" t="str">
        <f aca="false">IF(P3773&gt;=Assumptions!$B$28,"High",IF(P3773&gt;=Assumptions!$B$29,"Mid","Low"))</f>
        <v>Mid</v>
      </c>
      <c r="S3773" s="7" t="str">
        <f aca="false">INDEX(Assumptions!$B$33:$B$41,MATCH(Q3773&amp;"|"&amp;R3773,Assumptions!$A$33:$A$41,0))</f>
        <v>Light Touch</v>
      </c>
      <c r="T3773" s="7" t="n">
        <f aca="false">IF(ISNUMBER(Data_Clean!V3773),J3773*Data_Clean!V3773,0)</f>
        <v>26.465439774</v>
      </c>
    </row>
    <row r="3774" customFormat="false" ht="15" hidden="false" customHeight="false" outlineLevel="0" collapsed="false">
      <c r="A3774" s="15" t="str">
        <f aca="false">Data_Clean!A3774</f>
        <v>CX103770</v>
      </c>
      <c r="B3774" s="14" t="n">
        <f aca="false">Data_Clean!G3774*Assumptions!$B$5</f>
        <v>80.74725</v>
      </c>
      <c r="C3774" s="14" t="n">
        <f aca="false">IF(Data_Clean!H3774="",0,Data_Clean!H3774)*Assumptions!$B$6</f>
        <v>0</v>
      </c>
      <c r="D3774" s="14" t="n">
        <f aca="false">Data_Clean!I3774*Assumptions!$B$7</f>
        <v>148.8</v>
      </c>
      <c r="E3774" s="14" t="n">
        <f aca="false">Data_Clean!J3774*Assumptions!$B$8</f>
        <v>0</v>
      </c>
      <c r="F3774" s="14" t="n">
        <f aca="false">Data_Clean!K3774*Assumptions!$B$9</f>
        <v>0</v>
      </c>
      <c r="G3774" s="14" t="n">
        <f aca="false">Data_Clean!L3774*Assumptions!$B$10</f>
        <v>123.3</v>
      </c>
      <c r="H3774" s="14" t="n">
        <f aca="false">IF(OR(Data_Clean!M3774="",Data_Clean!N3774=""),0,Data_Clean!M3774*Data_Clean!N3774/100)*Assumptions!$B$13*Assumptions!$B$11</f>
        <v>0</v>
      </c>
      <c r="I3774" s="14" t="n">
        <f aca="false">Data_Clean!O3774*4*Assumptions!$B$12</f>
        <v>0</v>
      </c>
      <c r="J3774" s="14" t="n">
        <f aca="false">SUM(B3774:I3774)</f>
        <v>352.84725</v>
      </c>
      <c r="K3774" s="16" t="n">
        <f aca="false">IF(Data_Clean!P3774="","",Assumptions!$B$15*0.5^(Data_Clean!P3774/Assumptions!$B$20))</f>
        <v>26.1165168988837</v>
      </c>
      <c r="L3774" s="16" t="n">
        <f aca="false">Assumptions!$B$16*MIN(1,LN(1+Data_Clean!Q3774)/LN(1+Assumptions!$B$21))</f>
        <v>13.2535138894499</v>
      </c>
      <c r="M3774" s="16" t="n">
        <f aca="false">Assumptions!$B$17*(0.6*MIN(1,Data_Clean!R3774/Assumptions!$B$22)+0.4*IF(Data_Clean!S3774="",0,Data_Clean!S3774))</f>
        <v>2.418</v>
      </c>
      <c r="N3774" s="16" t="n">
        <f aca="false">Assumptions!$B$18*MIN(1,(Data_Clean!F3774-1)/Assumptions!$B$23)</f>
        <v>10</v>
      </c>
      <c r="O3774" s="16" t="n">
        <f aca="false">Assumptions!$B$19*(0.4*IF(Data_Clean!E3774="",0,MIN(1,Data_Clean!E3774/12/Assumptions!$B$24))+0.35*IF(Data_Clean!D3774="Y",1,0)+0.25*(1-MIN(Data_Clean!T3774,3)/3))/IF(Data_Clean!E3774="",0.6,1)</f>
        <v>15</v>
      </c>
      <c r="P3774" s="16" t="n">
        <f aca="false">SUM(K3774:O3774)/(Assumptions!$D$5-IF(K3774="",Assumptions!$B$15,0))*100</f>
        <v>66.7880307883336</v>
      </c>
      <c r="Q3774" s="7" t="str">
        <f aca="false">IF(J3774&gt;=Assumptions!$B$26,"High",IF(J3774&gt;=Assumptions!$B$27,"Mid","Low"))</f>
        <v>Low</v>
      </c>
      <c r="R3774" s="7" t="str">
        <f aca="false">IF(P3774&gt;=Assumptions!$B$28,"High",IF(P3774&gt;=Assumptions!$B$29,"Mid","Low"))</f>
        <v>Mid</v>
      </c>
      <c r="S3774" s="7" t="str">
        <f aca="false">INDEX(Assumptions!$B$33:$B$41,MATCH(Q3774&amp;"|"&amp;R3774,Assumptions!$A$33:$A$41,0))</f>
        <v>Light Touch</v>
      </c>
      <c r="T3774" s="7" t="n">
        <f aca="false">IF(ISNUMBER(Data_Clean!V3774),J3774*Data_Clean!V3774,0)</f>
        <v>12.102660675</v>
      </c>
    </row>
    <row r="3775" customFormat="false" ht="15" hidden="false" customHeight="false" outlineLevel="0" collapsed="false">
      <c r="A3775" s="15" t="str">
        <f aca="false">Data_Clean!A3775</f>
        <v>CX103771</v>
      </c>
      <c r="B3775" s="14" t="n">
        <f aca="false">Data_Clean!G3775*Assumptions!$B$5</f>
        <v>23.0675</v>
      </c>
      <c r="C3775" s="14" t="n">
        <f aca="false">IF(Data_Clean!H3775="",0,Data_Clean!H3775)*Assumptions!$B$6</f>
        <v>0</v>
      </c>
      <c r="D3775" s="14" t="n">
        <f aca="false">Data_Clean!I3775*Assumptions!$B$7</f>
        <v>0</v>
      </c>
      <c r="E3775" s="14" t="n">
        <f aca="false">Data_Clean!J3775*Assumptions!$B$8</f>
        <v>0</v>
      </c>
      <c r="F3775" s="14" t="n">
        <f aca="false">Data_Clean!K3775*Assumptions!$B$9</f>
        <v>1060.4</v>
      </c>
      <c r="G3775" s="14" t="n">
        <f aca="false">Data_Clean!L3775*Assumptions!$B$10</f>
        <v>1147.5</v>
      </c>
      <c r="H3775" s="14" t="n">
        <f aca="false">IF(OR(Data_Clean!M3775="",Data_Clean!N3775=""),0,Data_Clean!M3775*Data_Clean!N3775/100)*Assumptions!$B$13*Assumptions!$B$11</f>
        <v>0</v>
      </c>
      <c r="I3775" s="14" t="n">
        <f aca="false">Data_Clean!O3775*4*Assumptions!$B$12</f>
        <v>0</v>
      </c>
      <c r="J3775" s="14" t="n">
        <f aca="false">SUM(B3775:I3775)</f>
        <v>2230.9675</v>
      </c>
      <c r="K3775" s="16" t="n">
        <f aca="false">IF(Data_Clean!P3775="","",Assumptions!$B$15*0.5^(Data_Clean!P3775/Assumptions!$B$20))</f>
        <v>26.1165168988837</v>
      </c>
      <c r="L3775" s="16" t="n">
        <f aca="false">Assumptions!$B$16*MIN(1,LN(1+Data_Clean!Q3775)/LN(1+Assumptions!$B$21))</f>
        <v>10.362865626271</v>
      </c>
      <c r="M3775" s="16" t="n">
        <f aca="false">Assumptions!$B$17*(0.6*MIN(1,Data_Clean!R3775/Assumptions!$B$22)+0.4*IF(Data_Clean!S3775="",0,Data_Clean!S3775))</f>
        <v>4.674</v>
      </c>
      <c r="N3775" s="16" t="n">
        <f aca="false">Assumptions!$B$18*MIN(1,(Data_Clean!F3775-1)/Assumptions!$B$23)</f>
        <v>15</v>
      </c>
      <c r="O3775" s="16" t="n">
        <f aca="false">Assumptions!$B$19*(0.4*IF(Data_Clean!E3775="",0,MIN(1,Data_Clean!E3775/12/Assumptions!$B$24))+0.35*IF(Data_Clean!D3775="Y",1,0)+0.25*(1-MIN(Data_Clean!T3775,3)/3))/IF(Data_Clean!E3775="",0.6,1)</f>
        <v>6.45</v>
      </c>
      <c r="P3775" s="16" t="n">
        <f aca="false">SUM(K3775:O3775)/(Assumptions!$D$5-IF(K3775="",Assumptions!$B$15,0))*100</f>
        <v>62.6033825251547</v>
      </c>
      <c r="Q3775" s="7" t="str">
        <f aca="false">IF(J3775&gt;=Assumptions!$B$26,"High",IF(J3775&gt;=Assumptions!$B$27,"Mid","Low"))</f>
        <v>High</v>
      </c>
      <c r="R3775" s="7" t="str">
        <f aca="false">IF(P3775&gt;=Assumptions!$B$28,"High",IF(P3775&gt;=Assumptions!$B$29,"Mid","Low"))</f>
        <v>Mid</v>
      </c>
      <c r="S3775" s="7" t="str">
        <f aca="false">INDEX(Assumptions!$B$33:$B$41,MATCH(Q3775&amp;"|"&amp;R3775,Assumptions!$A$33:$A$41,0))</f>
        <v>Established Core</v>
      </c>
      <c r="T3775" s="7" t="n">
        <f aca="false">IF(ISNUMBER(Data_Clean!V3775),J3775*Data_Clean!V3775,0)</f>
        <v>371.90228225</v>
      </c>
    </row>
    <row r="3776" customFormat="false" ht="15" hidden="false" customHeight="false" outlineLevel="0" collapsed="false">
      <c r="A3776" s="15" t="str">
        <f aca="false">Data_Clean!A3776</f>
        <v>CX103772</v>
      </c>
      <c r="B3776" s="14" t="n">
        <f aca="false">Data_Clean!G3776*Assumptions!$B$5</f>
        <v>28.61225</v>
      </c>
      <c r="C3776" s="14" t="n">
        <f aca="false">IF(Data_Clean!H3776="",0,Data_Clean!H3776)*Assumptions!$B$6</f>
        <v>0</v>
      </c>
      <c r="D3776" s="14" t="n">
        <f aca="false">Data_Clean!I3776*Assumptions!$B$7</f>
        <v>0</v>
      </c>
      <c r="E3776" s="14" t="n">
        <f aca="false">Data_Clean!J3776*Assumptions!$B$8</f>
        <v>0</v>
      </c>
      <c r="F3776" s="14" t="n">
        <f aca="false">Data_Clean!K3776*Assumptions!$B$9</f>
        <v>0</v>
      </c>
      <c r="G3776" s="14" t="n">
        <f aca="false">Data_Clean!L3776*Assumptions!$B$10</f>
        <v>0</v>
      </c>
      <c r="H3776" s="14" t="n">
        <f aca="false">IF(OR(Data_Clean!M3776="",Data_Clean!N3776=""),0,Data_Clean!M3776*Data_Clean!N3776/100)*Assumptions!$B$13*Assumptions!$B$11</f>
        <v>0</v>
      </c>
      <c r="I3776" s="14" t="n">
        <f aca="false">Data_Clean!O3776*4*Assumptions!$B$12</f>
        <v>0</v>
      </c>
      <c r="J3776" s="14" t="n">
        <f aca="false">SUM(B3776:I3776)</f>
        <v>28.61225</v>
      </c>
      <c r="K3776" s="16" t="n">
        <f aca="false">IF(Data_Clean!P3776="","",Assumptions!$B$15*0.5^(Data_Clean!P3776/Assumptions!$B$20))</f>
        <v>8.81660929712707</v>
      </c>
      <c r="L3776" s="16" t="n">
        <f aca="false">Assumptions!$B$16*MIN(1,LN(1+Data_Clean!Q3776)/LN(1+Assumptions!$B$21))</f>
        <v>9.16313819982653</v>
      </c>
      <c r="M3776" s="16" t="n">
        <f aca="false">Assumptions!$B$17*(0.6*MIN(1,Data_Clean!R3776/Assumptions!$B$22)+0.4*IF(Data_Clean!S3776="",0,Data_Clean!S3776))</f>
        <v>6</v>
      </c>
      <c r="N3776" s="16" t="n">
        <f aca="false">Assumptions!$B$18*MIN(1,(Data_Clean!F3776-1)/Assumptions!$B$23)</f>
        <v>0</v>
      </c>
      <c r="O3776" s="16" t="n">
        <f aca="false">Assumptions!$B$19*(0.4*IF(Data_Clean!E3776="",0,MIN(1,Data_Clean!E3776/12/Assumptions!$B$24))+0.35*IF(Data_Clean!D3776="Y",1,0)+0.25*(1-MIN(Data_Clean!T3776,3)/3))/IF(Data_Clean!E3776="",0.6,1)</f>
        <v>5.15</v>
      </c>
      <c r="P3776" s="16" t="n">
        <f aca="false">SUM(K3776:O3776)/(Assumptions!$D$5-IF(K3776="",Assumptions!$B$15,0))*100</f>
        <v>29.1297474969536</v>
      </c>
      <c r="Q3776" s="7" t="str">
        <f aca="false">IF(J3776&gt;=Assumptions!$B$26,"High",IF(J3776&gt;=Assumptions!$B$27,"Mid","Low"))</f>
        <v>Low</v>
      </c>
      <c r="R3776" s="7" t="str">
        <f aca="false">IF(P3776&gt;=Assumptions!$B$28,"High",IF(P3776&gt;=Assumptions!$B$29,"Mid","Low"))</f>
        <v>Low</v>
      </c>
      <c r="S3776" s="7" t="str">
        <f aca="false">INDEX(Assumptions!$B$33:$B$41,MATCH(Q3776&amp;"|"&amp;R3776,Assumptions!$A$33:$A$41,0))</f>
        <v>Dormant &amp; Low Value</v>
      </c>
      <c r="T3776" s="7" t="n">
        <f aca="false">IF(ISNUMBER(Data_Clean!V3776),J3776*Data_Clean!V3776,0)</f>
        <v>3.756788425</v>
      </c>
    </row>
    <row r="3777" customFormat="false" ht="15" hidden="false" customHeight="false" outlineLevel="0" collapsed="false">
      <c r="A3777" s="15" t="str">
        <f aca="false">Data_Clean!A3777</f>
        <v>CX103773</v>
      </c>
      <c r="B3777" s="14" t="n">
        <f aca="false">Data_Clean!G3777*Assumptions!$B$5</f>
        <v>130.65325</v>
      </c>
      <c r="C3777" s="14" t="n">
        <f aca="false">IF(Data_Clean!H3777="",0,Data_Clean!H3777)*Assumptions!$B$6</f>
        <v>2691.50856</v>
      </c>
      <c r="D3777" s="14" t="n">
        <f aca="false">Data_Clean!I3777*Assumptions!$B$7</f>
        <v>2460.8</v>
      </c>
      <c r="E3777" s="14" t="n">
        <f aca="false">Data_Clean!J3777*Assumptions!$B$8</f>
        <v>0</v>
      </c>
      <c r="F3777" s="14" t="n">
        <f aca="false">Data_Clean!K3777*Assumptions!$B$9</f>
        <v>7866.1</v>
      </c>
      <c r="G3777" s="14" t="n">
        <f aca="false">Data_Clean!L3777*Assumptions!$B$10</f>
        <v>0</v>
      </c>
      <c r="H3777" s="14" t="n">
        <f aca="false">IF(OR(Data_Clean!M3777="",Data_Clean!N3777=""),0,Data_Clean!M3777*Data_Clean!N3777/100)*Assumptions!$B$13*Assumptions!$B$11</f>
        <v>0</v>
      </c>
      <c r="I3777" s="14" t="n">
        <f aca="false">Data_Clean!O3777*4*Assumptions!$B$12</f>
        <v>0</v>
      </c>
      <c r="J3777" s="14" t="n">
        <f aca="false">SUM(B3777:I3777)</f>
        <v>13149.06181</v>
      </c>
      <c r="K3777" s="16" t="n">
        <f aca="false">IF(Data_Clean!P3777="","",Assumptions!$B$15*0.5^(Data_Clean!P3777/Assumptions!$B$20))</f>
        <v>30</v>
      </c>
      <c r="L3777" s="16" t="n">
        <f aca="false">Assumptions!$B$16*MIN(1,LN(1+Data_Clean!Q3777)/LN(1+Assumptions!$B$21))</f>
        <v>16.0563626167747</v>
      </c>
      <c r="M3777" s="16" t="n">
        <f aca="false">Assumptions!$B$17*(0.6*MIN(1,Data_Clean!R3777/Assumptions!$B$22)+0.4*IF(Data_Clean!S3777="",0,Data_Clean!S3777))</f>
        <v>12.39</v>
      </c>
      <c r="N3777" s="16" t="n">
        <f aca="false">Assumptions!$B$18*MIN(1,(Data_Clean!F3777-1)/Assumptions!$B$23)</f>
        <v>15</v>
      </c>
      <c r="O3777" s="16" t="n">
        <f aca="false">Assumptions!$B$19*(0.4*IF(Data_Clean!E3777="",0,MIN(1,Data_Clean!E3777/12/Assumptions!$B$24))+0.35*IF(Data_Clean!D3777="Y",1,0)+0.25*(1-MIN(Data_Clean!T3777,3)/3))/IF(Data_Clean!E3777="",0.6,1)</f>
        <v>15</v>
      </c>
      <c r="P3777" s="16" t="n">
        <f aca="false">SUM(K3777:O3777)/(Assumptions!$D$5-IF(K3777="",Assumptions!$B$15,0))*100</f>
        <v>88.4463626167747</v>
      </c>
      <c r="Q3777" s="7" t="str">
        <f aca="false">IF(J3777&gt;=Assumptions!$B$26,"High",IF(J3777&gt;=Assumptions!$B$27,"Mid","Low"))</f>
        <v>High</v>
      </c>
      <c r="R3777" s="7" t="str">
        <f aca="false">IF(P3777&gt;=Assumptions!$B$28,"High",IF(P3777&gt;=Assumptions!$B$29,"Mid","Low"))</f>
        <v>High</v>
      </c>
      <c r="S3777" s="7" t="str">
        <f aca="false">INDEX(Assumptions!$B$33:$B$41,MATCH(Q3777&amp;"|"&amp;R3777,Assumptions!$A$33:$A$41,0))</f>
        <v>Premier Advocates</v>
      </c>
      <c r="T3777" s="7" t="n">
        <f aca="false">IF(ISNUMBER(Data_Clean!V3777),J3777*Data_Clean!V3777,0)</f>
        <v>262.9812362</v>
      </c>
    </row>
    <row r="3778" customFormat="false" ht="15" hidden="false" customHeight="false" outlineLevel="0" collapsed="false">
      <c r="A3778" s="15" t="str">
        <f aca="false">Data_Clean!A3778</f>
        <v>CX103774</v>
      </c>
      <c r="B3778" s="14" t="n">
        <f aca="false">Data_Clean!G3778*Assumptions!$B$5</f>
        <v>136.23025</v>
      </c>
      <c r="C3778" s="14" t="n">
        <f aca="false">IF(Data_Clean!H3778="",0,Data_Clean!H3778)*Assumptions!$B$6</f>
        <v>750.79704</v>
      </c>
      <c r="D3778" s="14" t="n">
        <f aca="false">Data_Clean!I3778*Assumptions!$B$7</f>
        <v>0</v>
      </c>
      <c r="E3778" s="14" t="n">
        <f aca="false">Data_Clean!J3778*Assumptions!$B$8</f>
        <v>0</v>
      </c>
      <c r="F3778" s="14" t="n">
        <f aca="false">Data_Clean!K3778*Assumptions!$B$9</f>
        <v>0</v>
      </c>
      <c r="G3778" s="14" t="n">
        <f aca="false">Data_Clean!L3778*Assumptions!$B$10</f>
        <v>0</v>
      </c>
      <c r="H3778" s="14" t="n">
        <f aca="false">IF(OR(Data_Clean!M3778="",Data_Clean!N3778=""),0,Data_Clean!M3778*Data_Clean!N3778/100)*Assumptions!$B$13*Assumptions!$B$11</f>
        <v>58.656</v>
      </c>
      <c r="I3778" s="14" t="n">
        <f aca="false">Data_Clean!O3778*4*Assumptions!$B$12</f>
        <v>0</v>
      </c>
      <c r="J3778" s="14" t="n">
        <f aca="false">SUM(B3778:I3778)</f>
        <v>945.68329</v>
      </c>
      <c r="K3778" s="16" t="n">
        <f aca="false">IF(Data_Clean!P3778="","",Assumptions!$B$15*0.5^(Data_Clean!P3778/Assumptions!$B$20))</f>
        <v>0.00349673438932037</v>
      </c>
      <c r="L3778" s="16" t="n">
        <f aca="false">Assumptions!$B$16*MIN(1,LN(1+Data_Clean!Q3778)/LN(1+Assumptions!$B$21))</f>
        <v>0</v>
      </c>
      <c r="M3778" s="16" t="n">
        <f aca="false">Assumptions!$B$17*(0.6*MIN(1,Data_Clean!R3778/Assumptions!$B$22)+0.4*IF(Data_Clean!S3778="",0,Data_Clean!S3778))</f>
        <v>0</v>
      </c>
      <c r="N3778" s="16" t="n">
        <f aca="false">Assumptions!$B$18*MIN(1,(Data_Clean!F3778-1)/Assumptions!$B$23)</f>
        <v>10</v>
      </c>
      <c r="O3778" s="16" t="n">
        <f aca="false">Assumptions!$B$19*(0.4*IF(Data_Clean!E3778="",0,MIN(1,Data_Clean!E3778/12/Assumptions!$B$24))+0.35*IF(Data_Clean!D3778="Y",1,0)+0.25*(1-MIN(Data_Clean!T3778,3)/3))/IF(Data_Clean!E3778="",0.6,1)</f>
        <v>7.25</v>
      </c>
      <c r="P3778" s="16" t="n">
        <f aca="false">SUM(K3778:O3778)/(Assumptions!$D$5-IF(K3778="",Assumptions!$B$15,0))*100</f>
        <v>17.2534967343893</v>
      </c>
      <c r="Q3778" s="7" t="str">
        <f aca="false">IF(J3778&gt;=Assumptions!$B$26,"High",IF(J3778&gt;=Assumptions!$B$27,"Mid","Low"))</f>
        <v>Mid</v>
      </c>
      <c r="R3778" s="7" t="str">
        <f aca="false">IF(P3778&gt;=Assumptions!$B$28,"High",IF(P3778&gt;=Assumptions!$B$29,"Mid","Low"))</f>
        <v>Low</v>
      </c>
      <c r="S3778" s="7" t="str">
        <f aca="false">INDEX(Assumptions!$B$33:$B$41,MATCH(Q3778&amp;"|"&amp;R3778,Assumptions!$A$33:$A$41,0))</f>
        <v>Light Touch</v>
      </c>
      <c r="T3778" s="7" t="n">
        <f aca="false">IF(ISNUMBER(Data_Clean!V3778),J3778*Data_Clean!V3778,0)</f>
        <v>215.710358449</v>
      </c>
    </row>
    <row r="3779" customFormat="false" ht="15" hidden="false" customHeight="false" outlineLevel="0" collapsed="false">
      <c r="A3779" s="15" t="str">
        <f aca="false">Data_Clean!A3779</f>
        <v>CX103775</v>
      </c>
      <c r="B3779" s="14" t="n">
        <f aca="false">Data_Clean!G3779*Assumptions!$B$5</f>
        <v>28.80175</v>
      </c>
      <c r="C3779" s="14" t="n">
        <f aca="false">IF(Data_Clean!H3779="",0,Data_Clean!H3779)*Assumptions!$B$6</f>
        <v>377.51676</v>
      </c>
      <c r="D3779" s="14" t="n">
        <f aca="false">Data_Clean!I3779*Assumptions!$B$7</f>
        <v>302.4</v>
      </c>
      <c r="E3779" s="14" t="n">
        <f aca="false">Data_Clean!J3779*Assumptions!$B$8</f>
        <v>0</v>
      </c>
      <c r="F3779" s="14" t="n">
        <f aca="false">Data_Clean!K3779*Assumptions!$B$9</f>
        <v>0</v>
      </c>
      <c r="G3779" s="14" t="n">
        <f aca="false">Data_Clean!L3779*Assumptions!$B$10</f>
        <v>868.95</v>
      </c>
      <c r="H3779" s="14" t="n">
        <f aca="false">IF(OR(Data_Clean!M3779="",Data_Clean!N3779=""),0,Data_Clean!M3779*Data_Clean!N3779/100)*Assumptions!$B$13*Assumptions!$B$11</f>
        <v>115.896</v>
      </c>
      <c r="I3779" s="14" t="n">
        <f aca="false">Data_Clean!O3779*4*Assumptions!$B$12</f>
        <v>13.9728</v>
      </c>
      <c r="J3779" s="14" t="n">
        <f aca="false">SUM(B3779:I3779)</f>
        <v>1707.53731</v>
      </c>
      <c r="K3779" s="16" t="n">
        <f aca="false">IF(Data_Clean!P3779="","",Assumptions!$B$15*0.5^(Data_Clean!P3779/Assumptions!$B$20))</f>
        <v>26.7269615442102</v>
      </c>
      <c r="L3779" s="16" t="n">
        <f aca="false">Assumptions!$B$16*MIN(1,LN(1+Data_Clean!Q3779)/LN(1+Assumptions!$B$21))</f>
        <v>16.4779661706004</v>
      </c>
      <c r="M3779" s="16" t="n">
        <f aca="false">Assumptions!$B$17*(0.6*MIN(1,Data_Clean!R3779/Assumptions!$B$22)+0.4*IF(Data_Clean!S3779="",0,Data_Clean!S3779))</f>
        <v>3.426</v>
      </c>
      <c r="N3779" s="16" t="n">
        <f aca="false">Assumptions!$B$18*MIN(1,(Data_Clean!F3779-1)/Assumptions!$B$23)</f>
        <v>20</v>
      </c>
      <c r="O3779" s="16" t="n">
        <f aca="false">Assumptions!$B$19*(0.4*IF(Data_Clean!E3779="",0,MIN(1,Data_Clean!E3779/12/Assumptions!$B$24))+0.35*IF(Data_Clean!D3779="Y",1,0)+0.25*(1-MIN(Data_Clean!T3779,3)/3))/IF(Data_Clean!E3779="",0.6,1)</f>
        <v>15</v>
      </c>
      <c r="P3779" s="16" t="n">
        <f aca="false">SUM(K3779:O3779)/(Assumptions!$D$5-IF(K3779="",Assumptions!$B$15,0))*100</f>
        <v>81.6309277148106</v>
      </c>
      <c r="Q3779" s="7" t="str">
        <f aca="false">IF(J3779&gt;=Assumptions!$B$26,"High",IF(J3779&gt;=Assumptions!$B$27,"Mid","Low"))</f>
        <v>High</v>
      </c>
      <c r="R3779" s="7" t="str">
        <f aca="false">IF(P3779&gt;=Assumptions!$B$28,"High",IF(P3779&gt;=Assumptions!$B$29,"Mid","Low"))</f>
        <v>High</v>
      </c>
      <c r="S3779" s="7" t="str">
        <f aca="false">INDEX(Assumptions!$B$33:$B$41,MATCH(Q3779&amp;"|"&amp;R3779,Assumptions!$A$33:$A$41,0))</f>
        <v>Premier Advocates</v>
      </c>
      <c r="T3779" s="7" t="n">
        <f aca="false">IF(ISNUMBER(Data_Clean!V3779),J3779*Data_Clean!V3779,0)</f>
        <v>19.978186527</v>
      </c>
    </row>
    <row r="3780" customFormat="false" ht="15" hidden="false" customHeight="false" outlineLevel="0" collapsed="false">
      <c r="A3780" s="15" t="str">
        <f aca="false">Data_Clean!A3780</f>
        <v>CX103776</v>
      </c>
      <c r="B3780" s="14" t="n">
        <f aca="false">Data_Clean!G3780*Assumptions!$B$5</f>
        <v>328.18625</v>
      </c>
      <c r="C3780" s="14" t="n">
        <f aca="false">IF(Data_Clean!H3780="",0,Data_Clean!H3780)*Assumptions!$B$6</f>
        <v>1734.03432</v>
      </c>
      <c r="D3780" s="14" t="n">
        <f aca="false">Data_Clean!I3780*Assumptions!$B$7</f>
        <v>4614.4</v>
      </c>
      <c r="E3780" s="14" t="n">
        <f aca="false">Data_Clean!J3780*Assumptions!$B$8</f>
        <v>0</v>
      </c>
      <c r="F3780" s="14" t="n">
        <f aca="false">Data_Clean!K3780*Assumptions!$B$9</f>
        <v>0</v>
      </c>
      <c r="G3780" s="14" t="n">
        <f aca="false">Data_Clean!L3780*Assumptions!$B$10</f>
        <v>1210.05</v>
      </c>
      <c r="H3780" s="14" t="n">
        <f aca="false">IF(OR(Data_Clean!M3780="",Data_Clean!N3780=""),0,Data_Clean!M3780*Data_Clean!N3780/100)*Assumptions!$B$13*Assumptions!$B$11</f>
        <v>216</v>
      </c>
      <c r="I3780" s="14" t="n">
        <f aca="false">Data_Clean!O3780*4*Assumptions!$B$12</f>
        <v>114.9096</v>
      </c>
      <c r="J3780" s="14" t="n">
        <f aca="false">SUM(B3780:I3780)</f>
        <v>8217.58017</v>
      </c>
      <c r="K3780" s="16" t="n">
        <f aca="false">IF(Data_Clean!P3780="","",Assumptions!$B$15*0.5^(Data_Clean!P3780/Assumptions!$B$20))</f>
        <v>15</v>
      </c>
      <c r="L3780" s="16" t="n">
        <f aca="false">Assumptions!$B$16*MIN(1,LN(1+Data_Clean!Q3780)/LN(1+Assumptions!$B$21))</f>
        <v>14.320838960067</v>
      </c>
      <c r="M3780" s="16" t="n">
        <f aca="false">Assumptions!$B$17*(0.6*MIN(1,Data_Clean!R3780/Assumptions!$B$22)+0.4*IF(Data_Clean!S3780="",0,Data_Clean!S3780))</f>
        <v>12.006</v>
      </c>
      <c r="N3780" s="16" t="n">
        <f aca="false">Assumptions!$B$18*MIN(1,(Data_Clean!F3780-1)/Assumptions!$B$23)</f>
        <v>20</v>
      </c>
      <c r="O3780" s="16" t="n">
        <f aca="false">Assumptions!$B$19*(0.4*IF(Data_Clean!E3780="",0,MIN(1,Data_Clean!E3780/12/Assumptions!$B$24))+0.35*IF(Data_Clean!D3780="Y",1,0)+0.25*(1-MIN(Data_Clean!T3780,3)/3))/IF(Data_Clean!E3780="",0.6,1)</f>
        <v>6.2</v>
      </c>
      <c r="P3780" s="16" t="n">
        <f aca="false">SUM(K3780:O3780)/(Assumptions!$D$5-IF(K3780="",Assumptions!$B$15,0))*100</f>
        <v>67.526838960067</v>
      </c>
      <c r="Q3780" s="7" t="str">
        <f aca="false">IF(J3780&gt;=Assumptions!$B$26,"High",IF(J3780&gt;=Assumptions!$B$27,"Mid","Low"))</f>
        <v>High</v>
      </c>
      <c r="R3780" s="7" t="str">
        <f aca="false">IF(P3780&gt;=Assumptions!$B$28,"High",IF(P3780&gt;=Assumptions!$B$29,"Mid","Low"))</f>
        <v>Mid</v>
      </c>
      <c r="S3780" s="7" t="str">
        <f aca="false">INDEX(Assumptions!$B$33:$B$41,MATCH(Q3780&amp;"|"&amp;R3780,Assumptions!$A$33:$A$41,0))</f>
        <v>Established Core</v>
      </c>
      <c r="T3780" s="7" t="n">
        <f aca="false">IF(ISNUMBER(Data_Clean!V3780),J3780*Data_Clean!V3780,0)</f>
        <v>460.18448952</v>
      </c>
    </row>
    <row r="3781" customFormat="false" ht="15" hidden="false" customHeight="false" outlineLevel="0" collapsed="false">
      <c r="A3781" s="15" t="str">
        <f aca="false">Data_Clean!A3781</f>
        <v>CX103777</v>
      </c>
      <c r="B3781" s="14" t="n">
        <f aca="false">Data_Clean!G3781*Assumptions!$B$5</f>
        <v>289.297</v>
      </c>
      <c r="C3781" s="14" t="n">
        <f aca="false">IF(Data_Clean!H3781="",0,Data_Clean!H3781)*Assumptions!$B$6</f>
        <v>0</v>
      </c>
      <c r="D3781" s="14" t="n">
        <f aca="false">Data_Clean!I3781*Assumptions!$B$7</f>
        <v>820.8</v>
      </c>
      <c r="E3781" s="14" t="n">
        <f aca="false">Data_Clean!J3781*Assumptions!$B$8</f>
        <v>0</v>
      </c>
      <c r="F3781" s="14" t="n">
        <f aca="false">Data_Clean!K3781*Assumptions!$B$9</f>
        <v>0</v>
      </c>
      <c r="G3781" s="14" t="n">
        <f aca="false">Data_Clean!L3781*Assumptions!$B$10</f>
        <v>0</v>
      </c>
      <c r="H3781" s="14" t="n">
        <f aca="false">IF(OR(Data_Clean!M3781="",Data_Clean!N3781=""),0,Data_Clean!M3781*Data_Clean!N3781/100)*Assumptions!$B$13*Assumptions!$B$11</f>
        <v>339.768</v>
      </c>
      <c r="I3781" s="14" t="n">
        <f aca="false">Data_Clean!O3781*4*Assumptions!$B$12</f>
        <v>34.236</v>
      </c>
      <c r="J3781" s="14" t="n">
        <f aca="false">SUM(B3781:I3781)</f>
        <v>1484.101</v>
      </c>
      <c r="K3781" s="16" t="n">
        <f aca="false">IF(Data_Clean!P3781="","",Assumptions!$B$15*0.5^(Data_Clean!P3781/Assumptions!$B$20))</f>
        <v>14.6573995265137</v>
      </c>
      <c r="L3781" s="16" t="n">
        <f aca="false">Assumptions!$B$16*MIN(1,LN(1+Data_Clean!Q3781)/LN(1+Assumptions!$B$21))</f>
        <v>11.8154173628685</v>
      </c>
      <c r="M3781" s="16" t="n">
        <f aca="false">Assumptions!$B$17*(0.6*MIN(1,Data_Clean!R3781/Assumptions!$B$22)+0.4*IF(Data_Clean!S3781="",0,Data_Clean!S3781))</f>
        <v>4.236</v>
      </c>
      <c r="N3781" s="16" t="n">
        <f aca="false">Assumptions!$B$18*MIN(1,(Data_Clean!F3781-1)/Assumptions!$B$23)</f>
        <v>10</v>
      </c>
      <c r="O3781" s="16" t="n">
        <f aca="false">Assumptions!$B$19*(0.4*IF(Data_Clean!E3781="",0,MIN(1,Data_Clean!E3781/12/Assumptions!$B$24))+0.35*IF(Data_Clean!D3781="Y",1,0)+0.25*(1-MIN(Data_Clean!T3781,3)/3))/IF(Data_Clean!E3781="",0.6,1)</f>
        <v>11.1</v>
      </c>
      <c r="P3781" s="16" t="n">
        <f aca="false">SUM(K3781:O3781)/(Assumptions!$D$5-IF(K3781="",Assumptions!$B$15,0))*100</f>
        <v>51.8088168893822</v>
      </c>
      <c r="Q3781" s="7" t="str">
        <f aca="false">IF(J3781&gt;=Assumptions!$B$26,"High",IF(J3781&gt;=Assumptions!$B$27,"Mid","Low"))</f>
        <v>Mid</v>
      </c>
      <c r="R3781" s="7" t="str">
        <f aca="false">IF(P3781&gt;=Assumptions!$B$28,"High",IF(P3781&gt;=Assumptions!$B$29,"Mid","Low"))</f>
        <v>Mid</v>
      </c>
      <c r="S3781" s="7" t="str">
        <f aca="false">INDEX(Assumptions!$B$33:$B$41,MATCH(Q3781&amp;"|"&amp;R3781,Assumptions!$A$33:$A$41,0))</f>
        <v>Established Core</v>
      </c>
      <c r="T3781" s="7" t="n">
        <f aca="false">IF(ISNUMBER(Data_Clean!V3781),J3781*Data_Clean!V3781,0)</f>
        <v>52.0919451</v>
      </c>
    </row>
    <row r="3782" customFormat="false" ht="15" hidden="false" customHeight="false" outlineLevel="0" collapsed="false">
      <c r="A3782" s="15" t="str">
        <f aca="false">Data_Clean!A3782</f>
        <v>CX103778</v>
      </c>
      <c r="B3782" s="14" t="n">
        <f aca="false">Data_Clean!G3782*Assumptions!$B$5</f>
        <v>45.14325</v>
      </c>
      <c r="C3782" s="14" t="n">
        <f aca="false">IF(Data_Clean!H3782="",0,Data_Clean!H3782)*Assumptions!$B$6</f>
        <v>0</v>
      </c>
      <c r="D3782" s="14" t="n">
        <f aca="false">Data_Clean!I3782*Assumptions!$B$7</f>
        <v>0</v>
      </c>
      <c r="E3782" s="14" t="n">
        <f aca="false">Data_Clean!J3782*Assumptions!$B$8</f>
        <v>0</v>
      </c>
      <c r="F3782" s="14" t="n">
        <f aca="false">Data_Clean!K3782*Assumptions!$B$9</f>
        <v>0</v>
      </c>
      <c r="G3782" s="14" t="n">
        <f aca="false">Data_Clean!L3782*Assumptions!$B$10</f>
        <v>0</v>
      </c>
      <c r="H3782" s="14" t="n">
        <f aca="false">IF(OR(Data_Clean!M3782="",Data_Clean!N3782=""),0,Data_Clean!M3782*Data_Clean!N3782/100)*Assumptions!$B$13*Assumptions!$B$11</f>
        <v>0</v>
      </c>
      <c r="I3782" s="14" t="n">
        <f aca="false">Data_Clean!O3782*4*Assumptions!$B$12</f>
        <v>0</v>
      </c>
      <c r="J3782" s="14" t="n">
        <f aca="false">SUM(B3782:I3782)</f>
        <v>45.14325</v>
      </c>
      <c r="K3782" s="16" t="n">
        <f aca="false">IF(Data_Clean!P3782="","",Assumptions!$B$15*0.5^(Data_Clean!P3782/Assumptions!$B$20))</f>
        <v>16.8369307246406</v>
      </c>
      <c r="L3782" s="16" t="n">
        <f aca="false">Assumptions!$B$16*MIN(1,LN(1+Data_Clean!Q3782)/LN(1+Assumptions!$B$21))</f>
        <v>11.0057238927514</v>
      </c>
      <c r="M3782" s="16" t="n">
        <f aca="false">Assumptions!$B$17*(0.6*MIN(1,Data_Clean!R3782/Assumptions!$B$22)+0.4*IF(Data_Clean!S3782="",0,Data_Clean!S3782))</f>
        <v>8.184</v>
      </c>
      <c r="N3782" s="16" t="n">
        <f aca="false">Assumptions!$B$18*MIN(1,(Data_Clean!F3782-1)/Assumptions!$B$23)</f>
        <v>0</v>
      </c>
      <c r="O3782" s="16" t="n">
        <f aca="false">Assumptions!$B$19*(0.4*IF(Data_Clean!E3782="",0,MIN(1,Data_Clean!E3782/12/Assumptions!$B$24))+0.35*IF(Data_Clean!D3782="Y",1,0)+0.25*(1-MIN(Data_Clean!T3782,3)/3))/IF(Data_Clean!E3782="",0.6,1)</f>
        <v>2.65</v>
      </c>
      <c r="P3782" s="16" t="n">
        <f aca="false">SUM(K3782:O3782)/(Assumptions!$D$5-IF(K3782="",Assumptions!$B$15,0))*100</f>
        <v>38.676654617392</v>
      </c>
      <c r="Q3782" s="7" t="str">
        <f aca="false">IF(J3782&gt;=Assumptions!$B$26,"High",IF(J3782&gt;=Assumptions!$B$27,"Mid","Low"))</f>
        <v>Low</v>
      </c>
      <c r="R3782" s="7" t="str">
        <f aca="false">IF(P3782&gt;=Assumptions!$B$28,"High",IF(P3782&gt;=Assumptions!$B$29,"Mid","Low"))</f>
        <v>Low</v>
      </c>
      <c r="S3782" s="7" t="str">
        <f aca="false">INDEX(Assumptions!$B$33:$B$41,MATCH(Q3782&amp;"|"&amp;R3782,Assumptions!$A$33:$A$41,0))</f>
        <v>Dormant &amp; Low Value</v>
      </c>
      <c r="T3782" s="7" t="n">
        <f aca="false">IF(ISNUMBER(Data_Clean!V3782),J3782*Data_Clean!V3782,0)</f>
        <v>9.556826025</v>
      </c>
    </row>
    <row r="3783" customFormat="false" ht="15" hidden="false" customHeight="false" outlineLevel="0" collapsed="false">
      <c r="A3783" s="15" t="str">
        <f aca="false">Data_Clean!A3783</f>
        <v>CX103779</v>
      </c>
      <c r="B3783" s="14" t="n">
        <f aca="false">Data_Clean!G3783*Assumptions!$B$5</f>
        <v>130.28225</v>
      </c>
      <c r="C3783" s="14" t="n">
        <f aca="false">IF(Data_Clean!H3783="",0,Data_Clean!H3783)*Assumptions!$B$6</f>
        <v>484.97832</v>
      </c>
      <c r="D3783" s="14" t="n">
        <f aca="false">Data_Clean!I3783*Assumptions!$B$7</f>
        <v>0</v>
      </c>
      <c r="E3783" s="14" t="n">
        <f aca="false">Data_Clean!J3783*Assumptions!$B$8</f>
        <v>0</v>
      </c>
      <c r="F3783" s="14" t="n">
        <f aca="false">Data_Clean!K3783*Assumptions!$B$9</f>
        <v>0</v>
      </c>
      <c r="G3783" s="14" t="n">
        <f aca="false">Data_Clean!L3783*Assumptions!$B$10</f>
        <v>0</v>
      </c>
      <c r="H3783" s="14" t="n">
        <f aca="false">IF(OR(Data_Clean!M3783="",Data_Clean!N3783=""),0,Data_Clean!M3783*Data_Clean!N3783/100)*Assumptions!$B$13*Assumptions!$B$11</f>
        <v>0</v>
      </c>
      <c r="I3783" s="14" t="n">
        <f aca="false">Data_Clean!O3783*4*Assumptions!$B$12</f>
        <v>0</v>
      </c>
      <c r="J3783" s="14" t="n">
        <f aca="false">SUM(B3783:I3783)</f>
        <v>615.26057</v>
      </c>
      <c r="K3783" s="16" t="n">
        <f aca="false">IF(Data_Clean!P3783="","",Assumptions!$B$15*0.5^(Data_Clean!P3783/Assumptions!$B$20))</f>
        <v>6.99774743652606</v>
      </c>
      <c r="L3783" s="16" t="n">
        <f aca="false">Assumptions!$B$16*MIN(1,LN(1+Data_Clean!Q3783)/LN(1+Assumptions!$B$21))</f>
        <v>15.9666747748371</v>
      </c>
      <c r="M3783" s="16" t="n">
        <f aca="false">Assumptions!$B$17*(0.6*MIN(1,Data_Clean!R3783/Assumptions!$B$22)+0.4*IF(Data_Clean!S3783="",0,Data_Clean!S3783))</f>
        <v>4.704</v>
      </c>
      <c r="N3783" s="16" t="n">
        <f aca="false">Assumptions!$B$18*MIN(1,(Data_Clean!F3783-1)/Assumptions!$B$23)</f>
        <v>5</v>
      </c>
      <c r="O3783" s="16" t="n">
        <f aca="false">Assumptions!$B$19*(0.4*IF(Data_Clean!E3783="",0,MIN(1,Data_Clean!E3783/12/Assumptions!$B$24))+0.35*IF(Data_Clean!D3783="Y",1,0)+0.25*(1-MIN(Data_Clean!T3783,3)/3))/IF(Data_Clean!E3783="",0.6,1)</f>
        <v>12.25</v>
      </c>
      <c r="P3783" s="16" t="n">
        <f aca="false">SUM(K3783:O3783)/(Assumptions!$D$5-IF(K3783="",Assumptions!$B$15,0))*100</f>
        <v>44.9184222113632</v>
      </c>
      <c r="Q3783" s="7" t="str">
        <f aca="false">IF(J3783&gt;=Assumptions!$B$26,"High",IF(J3783&gt;=Assumptions!$B$27,"Mid","Low"))</f>
        <v>Mid</v>
      </c>
      <c r="R3783" s="7" t="str">
        <f aca="false">IF(P3783&gt;=Assumptions!$B$28,"High",IF(P3783&gt;=Assumptions!$B$29,"Mid","Low"))</f>
        <v>Low</v>
      </c>
      <c r="S3783" s="7" t="str">
        <f aca="false">INDEX(Assumptions!$B$33:$B$41,MATCH(Q3783&amp;"|"&amp;R3783,Assumptions!$A$33:$A$41,0))</f>
        <v>Light Touch</v>
      </c>
      <c r="T3783" s="7" t="n">
        <f aca="false">IF(ISNUMBER(Data_Clean!V3783),J3783*Data_Clean!V3783,0)</f>
        <v>15.935248763</v>
      </c>
    </row>
    <row r="3784" customFormat="false" ht="15" hidden="false" customHeight="false" outlineLevel="0" collapsed="false">
      <c r="A3784" s="15" t="str">
        <f aca="false">Data_Clean!A3784</f>
        <v>CX103780</v>
      </c>
      <c r="B3784" s="14" t="n">
        <f aca="false">Data_Clean!G3784*Assumptions!$B$5</f>
        <v>99.2575</v>
      </c>
      <c r="C3784" s="14" t="n">
        <f aca="false">IF(Data_Clean!H3784="",0,Data_Clean!H3784)*Assumptions!$B$6</f>
        <v>0</v>
      </c>
      <c r="D3784" s="14" t="n">
        <f aca="false">Data_Clean!I3784*Assumptions!$B$7</f>
        <v>0</v>
      </c>
      <c r="E3784" s="14" t="n">
        <f aca="false">Data_Clean!J3784*Assumptions!$B$8</f>
        <v>0</v>
      </c>
      <c r="F3784" s="14" t="n">
        <f aca="false">Data_Clean!K3784*Assumptions!$B$9</f>
        <v>0</v>
      </c>
      <c r="G3784" s="14" t="n">
        <f aca="false">Data_Clean!L3784*Assumptions!$B$10</f>
        <v>0</v>
      </c>
      <c r="H3784" s="14" t="n">
        <f aca="false">IF(OR(Data_Clean!M3784="",Data_Clean!N3784=""),0,Data_Clean!M3784*Data_Clean!N3784/100)*Assumptions!$B$13*Assumptions!$B$11</f>
        <v>0</v>
      </c>
      <c r="I3784" s="14" t="n">
        <f aca="false">Data_Clean!O3784*4*Assumptions!$B$12</f>
        <v>0</v>
      </c>
      <c r="J3784" s="14" t="n">
        <f aca="false">SUM(B3784:I3784)</f>
        <v>99.2575</v>
      </c>
      <c r="K3784" s="16" t="n">
        <f aca="false">IF(Data_Clean!P3784="","",Assumptions!$B$15*0.5^(Data_Clean!P3784/Assumptions!$B$20))</f>
        <v>0.0216957649260727</v>
      </c>
      <c r="L3784" s="16" t="n">
        <f aca="false">Assumptions!$B$16*MIN(1,LN(1+Data_Clean!Q3784)/LN(1+Assumptions!$B$21))</f>
        <v>0</v>
      </c>
      <c r="M3784" s="16" t="n">
        <f aca="false">Assumptions!$B$17*(0.6*MIN(1,Data_Clean!R3784/Assumptions!$B$22)+0.4*IF(Data_Clean!S3784="",0,Data_Clean!S3784))</f>
        <v>0</v>
      </c>
      <c r="N3784" s="16" t="n">
        <f aca="false">Assumptions!$B$18*MIN(1,(Data_Clean!F3784-1)/Assumptions!$B$23)</f>
        <v>5</v>
      </c>
      <c r="O3784" s="16" t="n">
        <f aca="false">Assumptions!$B$19*(0.4*IF(Data_Clean!E3784="",0,MIN(1,Data_Clean!E3784/12/Assumptions!$B$24))+0.35*IF(Data_Clean!D3784="Y",1,0)+0.25*(1-MIN(Data_Clean!T3784,3)/3))/IF(Data_Clean!E3784="",0.6,1)</f>
        <v>15</v>
      </c>
      <c r="P3784" s="16" t="n">
        <f aca="false">SUM(K3784:O3784)/(Assumptions!$D$5-IF(K3784="",Assumptions!$B$15,0))*100</f>
        <v>20.0216957649261</v>
      </c>
      <c r="Q3784" s="7" t="str">
        <f aca="false">IF(J3784&gt;=Assumptions!$B$26,"High",IF(J3784&gt;=Assumptions!$B$27,"Mid","Low"))</f>
        <v>Low</v>
      </c>
      <c r="R3784" s="7" t="str">
        <f aca="false">IF(P3784&gt;=Assumptions!$B$28,"High",IF(P3784&gt;=Assumptions!$B$29,"Mid","Low"))</f>
        <v>Low</v>
      </c>
      <c r="S3784" s="7" t="str">
        <f aca="false">INDEX(Assumptions!$B$33:$B$41,MATCH(Q3784&amp;"|"&amp;R3784,Assumptions!$A$33:$A$41,0))</f>
        <v>Dormant &amp; Low Value</v>
      </c>
      <c r="T3784" s="7" t="n">
        <f aca="false">IF(ISNUMBER(Data_Clean!V3784),J3784*Data_Clean!V3784,0)</f>
        <v>10.680107</v>
      </c>
    </row>
    <row r="3785" customFormat="false" ht="15" hidden="false" customHeight="false" outlineLevel="0" collapsed="false">
      <c r="A3785" s="15" t="str">
        <f aca="false">Data_Clean!A3785</f>
        <v>CX103781</v>
      </c>
      <c r="B3785" s="14" t="n">
        <f aca="false">Data_Clean!G3785*Assumptions!$B$5</f>
        <v>151.5325</v>
      </c>
      <c r="C3785" s="14" t="n">
        <f aca="false">IF(Data_Clean!H3785="",0,Data_Clean!H3785)*Assumptions!$B$6</f>
        <v>453.32364</v>
      </c>
      <c r="D3785" s="14" t="n">
        <f aca="false">Data_Clean!I3785*Assumptions!$B$7</f>
        <v>0</v>
      </c>
      <c r="E3785" s="14" t="n">
        <f aca="false">Data_Clean!J3785*Assumptions!$B$8</f>
        <v>0</v>
      </c>
      <c r="F3785" s="14" t="n">
        <f aca="false">Data_Clean!K3785*Assumptions!$B$9</f>
        <v>0</v>
      </c>
      <c r="G3785" s="14" t="n">
        <f aca="false">Data_Clean!L3785*Assumptions!$B$10</f>
        <v>0</v>
      </c>
      <c r="H3785" s="14" t="n">
        <f aca="false">IF(OR(Data_Clean!M3785="",Data_Clean!N3785=""),0,Data_Clean!M3785*Data_Clean!N3785/100)*Assumptions!$B$13*Assumptions!$B$11</f>
        <v>0</v>
      </c>
      <c r="I3785" s="14" t="n">
        <f aca="false">Data_Clean!O3785*4*Assumptions!$B$12</f>
        <v>0</v>
      </c>
      <c r="J3785" s="14" t="n">
        <f aca="false">SUM(B3785:I3785)</f>
        <v>604.85614</v>
      </c>
      <c r="K3785" s="16" t="n">
        <f aca="false">IF(Data_Clean!P3785="","",Assumptions!$B$15*0.5^(Data_Clean!P3785/Assumptions!$B$20))</f>
        <v>27.3516746567465</v>
      </c>
      <c r="L3785" s="16" t="n">
        <f aca="false">Assumptions!$B$16*MIN(1,LN(1+Data_Clean!Q3785)/LN(1+Assumptions!$B$21))</f>
        <v>17.4085470589551</v>
      </c>
      <c r="M3785" s="16" t="n">
        <f aca="false">Assumptions!$B$17*(0.6*MIN(1,Data_Clean!R3785/Assumptions!$B$22)+0.4*IF(Data_Clean!S3785="",0,Data_Clean!S3785))</f>
        <v>13.284</v>
      </c>
      <c r="N3785" s="16" t="n">
        <f aca="false">Assumptions!$B$18*MIN(1,(Data_Clean!F3785-1)/Assumptions!$B$23)</f>
        <v>10</v>
      </c>
      <c r="O3785" s="16" t="n">
        <f aca="false">Assumptions!$B$19*(0.4*IF(Data_Clean!E3785="",0,MIN(1,Data_Clean!E3785/12/Assumptions!$B$24))+0.35*IF(Data_Clean!D3785="Y",1,0)+0.25*(1-MIN(Data_Clean!T3785,3)/3))/IF(Data_Clean!E3785="",0.6,1)</f>
        <v>11.4</v>
      </c>
      <c r="P3785" s="16" t="n">
        <f aca="false">SUM(K3785:O3785)/(Assumptions!$D$5-IF(K3785="",Assumptions!$B$15,0))*100</f>
        <v>79.4442217157016</v>
      </c>
      <c r="Q3785" s="7" t="str">
        <f aca="false">IF(J3785&gt;=Assumptions!$B$26,"High",IF(J3785&gt;=Assumptions!$B$27,"Mid","Low"))</f>
        <v>Mid</v>
      </c>
      <c r="R3785" s="7" t="str">
        <f aca="false">IF(P3785&gt;=Assumptions!$B$28,"High",IF(P3785&gt;=Assumptions!$B$29,"Mid","Low"))</f>
        <v>High</v>
      </c>
      <c r="S3785" s="7" t="str">
        <f aca="false">INDEX(Assumptions!$B$33:$B$41,MATCH(Q3785&amp;"|"&amp;R3785,Assumptions!$A$33:$A$41,0))</f>
        <v>Engaged Builders</v>
      </c>
      <c r="T3785" s="7" t="n">
        <f aca="false">IF(ISNUMBER(Data_Clean!V3785),J3785*Data_Clean!V3785,0)</f>
        <v>10.826924906</v>
      </c>
    </row>
    <row r="3786" customFormat="false" ht="15" hidden="false" customHeight="false" outlineLevel="0" collapsed="false">
      <c r="A3786" s="15" t="str">
        <f aca="false">Data_Clean!A3786</f>
        <v>CX103782</v>
      </c>
      <c r="B3786" s="14" t="n">
        <f aca="false">Data_Clean!G3786*Assumptions!$B$5</f>
        <v>19.18625</v>
      </c>
      <c r="C3786" s="14" t="n">
        <f aca="false">IF(Data_Clean!H3786="",0,Data_Clean!H3786)*Assumptions!$B$6</f>
        <v>32.1234</v>
      </c>
      <c r="D3786" s="14" t="n">
        <f aca="false">Data_Clean!I3786*Assumptions!$B$7</f>
        <v>0</v>
      </c>
      <c r="E3786" s="14" t="n">
        <f aca="false">Data_Clean!J3786*Assumptions!$B$8</f>
        <v>0</v>
      </c>
      <c r="F3786" s="14" t="n">
        <f aca="false">Data_Clean!K3786*Assumptions!$B$9</f>
        <v>0</v>
      </c>
      <c r="G3786" s="14" t="n">
        <f aca="false">Data_Clean!L3786*Assumptions!$B$10</f>
        <v>0</v>
      </c>
      <c r="H3786" s="14" t="n">
        <f aca="false">IF(OR(Data_Clean!M3786="",Data_Clean!N3786=""),0,Data_Clean!M3786*Data_Clean!N3786/100)*Assumptions!$B$13*Assumptions!$B$11</f>
        <v>0</v>
      </c>
      <c r="I3786" s="14" t="n">
        <f aca="false">Data_Clean!O3786*4*Assumptions!$B$12</f>
        <v>0</v>
      </c>
      <c r="J3786" s="14" t="n">
        <f aca="false">SUM(B3786:I3786)</f>
        <v>51.30965</v>
      </c>
      <c r="K3786" s="16" t="n">
        <f aca="false">IF(Data_Clean!P3786="","",Assumptions!$B$15*0.5^(Data_Clean!P3786/Assumptions!$B$20))</f>
        <v>15.7094118423094</v>
      </c>
      <c r="L3786" s="16" t="n">
        <f aca="false">Assumptions!$B$16*MIN(1,LN(1+Data_Clean!Q3786)/LN(1+Assumptions!$B$21))</f>
        <v>14.4532413158944</v>
      </c>
      <c r="M3786" s="16" t="n">
        <f aca="false">Assumptions!$B$17*(0.6*MIN(1,Data_Clean!R3786/Assumptions!$B$22)+0.4*IF(Data_Clean!S3786="",0,Data_Clean!S3786))</f>
        <v>6.714</v>
      </c>
      <c r="N3786" s="16" t="n">
        <f aca="false">Assumptions!$B$18*MIN(1,(Data_Clean!F3786-1)/Assumptions!$B$23)</f>
        <v>5</v>
      </c>
      <c r="O3786" s="16" t="n">
        <f aca="false">Assumptions!$B$19*(0.4*IF(Data_Clean!E3786="",0,MIN(1,Data_Clean!E3786/12/Assumptions!$B$24))+0.35*IF(Data_Clean!D3786="Y",1,0)+0.25*(1-MIN(Data_Clean!T3786,3)/3))/IF(Data_Clean!E3786="",0.6,1)</f>
        <v>11.75</v>
      </c>
      <c r="P3786" s="16" t="n">
        <f aca="false">SUM(K3786:O3786)/(Assumptions!$D$5-IF(K3786="",Assumptions!$B$15,0))*100</f>
        <v>53.6266531582038</v>
      </c>
      <c r="Q3786" s="7" t="str">
        <f aca="false">IF(J3786&gt;=Assumptions!$B$26,"High",IF(J3786&gt;=Assumptions!$B$27,"Mid","Low"))</f>
        <v>Low</v>
      </c>
      <c r="R3786" s="7" t="str">
        <f aca="false">IF(P3786&gt;=Assumptions!$B$28,"High",IF(P3786&gt;=Assumptions!$B$29,"Mid","Low"))</f>
        <v>Mid</v>
      </c>
      <c r="S3786" s="7" t="str">
        <f aca="false">INDEX(Assumptions!$B$33:$B$41,MATCH(Q3786&amp;"|"&amp;R3786,Assumptions!$A$33:$A$41,0))</f>
        <v>Light Touch</v>
      </c>
      <c r="T3786" s="7" t="n">
        <f aca="false">IF(ISNUMBER(Data_Clean!V3786),J3786*Data_Clean!V3786,0)</f>
        <v>1.29300318</v>
      </c>
    </row>
    <row r="3787" customFormat="false" ht="15" hidden="false" customHeight="false" outlineLevel="0" collapsed="false">
      <c r="A3787" s="15" t="str">
        <f aca="false">Data_Clean!A3787</f>
        <v>CX103783</v>
      </c>
      <c r="B3787" s="14" t="n">
        <f aca="false">Data_Clean!G3787*Assumptions!$B$5</f>
        <v>213.7625</v>
      </c>
      <c r="C3787" s="14" t="n">
        <f aca="false">IF(Data_Clean!H3787="",0,Data_Clean!H3787)*Assumptions!$B$6</f>
        <v>124.185</v>
      </c>
      <c r="D3787" s="14" t="n">
        <f aca="false">Data_Clean!I3787*Assumptions!$B$7</f>
        <v>0</v>
      </c>
      <c r="E3787" s="14" t="n">
        <f aca="false">Data_Clean!J3787*Assumptions!$B$8</f>
        <v>0</v>
      </c>
      <c r="F3787" s="14" t="n">
        <f aca="false">Data_Clean!K3787*Assumptions!$B$9</f>
        <v>0</v>
      </c>
      <c r="G3787" s="14" t="n">
        <f aca="false">Data_Clean!L3787*Assumptions!$B$10</f>
        <v>0</v>
      </c>
      <c r="H3787" s="14" t="n">
        <f aca="false">IF(OR(Data_Clean!M3787="",Data_Clean!N3787=""),0,Data_Clean!M3787*Data_Clean!N3787/100)*Assumptions!$B$13*Assumptions!$B$11</f>
        <v>0</v>
      </c>
      <c r="I3787" s="14" t="n">
        <f aca="false">Data_Clean!O3787*4*Assumptions!$B$12</f>
        <v>0</v>
      </c>
      <c r="J3787" s="14" t="n">
        <f aca="false">SUM(B3787:I3787)</f>
        <v>337.9475</v>
      </c>
      <c r="K3787" s="16" t="n">
        <f aca="false">IF(Data_Clean!P3787="","",Assumptions!$B$15*0.5^(Data_Clean!P3787/Assumptions!$B$20))</f>
        <v>19.3405546265937</v>
      </c>
      <c r="L3787" s="16" t="n">
        <f aca="false">Assumptions!$B$16*MIN(1,LN(1+Data_Clean!Q3787)/LN(1+Assumptions!$B$21))</f>
        <v>17.4722173630921</v>
      </c>
      <c r="M3787" s="16" t="n">
        <f aca="false">Assumptions!$B$17*(0.6*MIN(1,Data_Clean!R3787/Assumptions!$B$22)+0.4*IF(Data_Clean!S3787="",0,Data_Clean!S3787))</f>
        <v>4.05</v>
      </c>
      <c r="N3787" s="16" t="n">
        <f aca="false">Assumptions!$B$18*MIN(1,(Data_Clean!F3787-1)/Assumptions!$B$23)</f>
        <v>5</v>
      </c>
      <c r="O3787" s="16" t="n">
        <f aca="false">Assumptions!$B$19*(0.4*IF(Data_Clean!E3787="",0,MIN(1,Data_Clean!E3787/12/Assumptions!$B$24))+0.35*IF(Data_Clean!D3787="Y",1,0)+0.25*(1-MIN(Data_Clean!T3787,3)/3))/IF(Data_Clean!E3787="",0.6,1)</f>
        <v>13.75</v>
      </c>
      <c r="P3787" s="16" t="n">
        <f aca="false">SUM(K3787:O3787)/(Assumptions!$D$5-IF(K3787="",Assumptions!$B$15,0))*100</f>
        <v>59.6127719896858</v>
      </c>
      <c r="Q3787" s="7" t="str">
        <f aca="false">IF(J3787&gt;=Assumptions!$B$26,"High",IF(J3787&gt;=Assumptions!$B$27,"Mid","Low"))</f>
        <v>Low</v>
      </c>
      <c r="R3787" s="7" t="str">
        <f aca="false">IF(P3787&gt;=Assumptions!$B$28,"High",IF(P3787&gt;=Assumptions!$B$29,"Mid","Low"))</f>
        <v>Mid</v>
      </c>
      <c r="S3787" s="7" t="str">
        <f aca="false">INDEX(Assumptions!$B$33:$B$41,MATCH(Q3787&amp;"|"&amp;R3787,Assumptions!$A$33:$A$41,0))</f>
        <v>Light Touch</v>
      </c>
      <c r="T3787" s="7" t="n">
        <f aca="false">IF(ISNUMBER(Data_Clean!V3787),J3787*Data_Clean!V3787,0)</f>
        <v>19.02644425</v>
      </c>
    </row>
    <row r="3788" customFormat="false" ht="15" hidden="false" customHeight="false" outlineLevel="0" collapsed="false">
      <c r="A3788" s="15" t="str">
        <f aca="false">Data_Clean!A3788</f>
        <v>CX103784</v>
      </c>
      <c r="B3788" s="14" t="n">
        <f aca="false">Data_Clean!G3788*Assumptions!$B$5</f>
        <v>286.79475</v>
      </c>
      <c r="C3788" s="14" t="n">
        <f aca="false">IF(Data_Clean!H3788="",0,Data_Clean!H3788)*Assumptions!$B$6</f>
        <v>230.98488</v>
      </c>
      <c r="D3788" s="14" t="n">
        <f aca="false">Data_Clean!I3788*Assumptions!$B$7</f>
        <v>0</v>
      </c>
      <c r="E3788" s="14" t="n">
        <f aca="false">Data_Clean!J3788*Assumptions!$B$8</f>
        <v>0</v>
      </c>
      <c r="F3788" s="14" t="n">
        <f aca="false">Data_Clean!K3788*Assumptions!$B$9</f>
        <v>0</v>
      </c>
      <c r="G3788" s="14" t="n">
        <f aca="false">Data_Clean!L3788*Assumptions!$B$10</f>
        <v>0</v>
      </c>
      <c r="H3788" s="14" t="n">
        <f aca="false">IF(OR(Data_Clean!M3788="",Data_Clean!N3788=""),0,Data_Clean!M3788*Data_Clean!N3788/100)*Assumptions!$B$13*Assumptions!$B$11</f>
        <v>336.042</v>
      </c>
      <c r="I3788" s="14" t="n">
        <f aca="false">Data_Clean!O3788*4*Assumptions!$B$12</f>
        <v>67.3368</v>
      </c>
      <c r="J3788" s="14" t="n">
        <f aca="false">SUM(B3788:I3788)</f>
        <v>921.15843</v>
      </c>
      <c r="K3788" s="16" t="n">
        <f aca="false">IF(Data_Clean!P3788="","",Assumptions!$B$15*0.5^(Data_Clean!P3788/Assumptions!$B$20))</f>
        <v>25.5200148285257</v>
      </c>
      <c r="L3788" s="16" t="n">
        <f aca="false">Assumptions!$B$16*MIN(1,LN(1+Data_Clean!Q3788)/LN(1+Assumptions!$B$21))</f>
        <v>16.0563626167747</v>
      </c>
      <c r="M3788" s="16" t="n">
        <f aca="false">Assumptions!$B$17*(0.6*MIN(1,Data_Clean!R3788/Assumptions!$B$22)+0.4*IF(Data_Clean!S3788="",0,Data_Clean!S3788))</f>
        <v>13.314</v>
      </c>
      <c r="N3788" s="16" t="n">
        <f aca="false">Assumptions!$B$18*MIN(1,(Data_Clean!F3788-1)/Assumptions!$B$23)</f>
        <v>10</v>
      </c>
      <c r="O3788" s="16" t="n">
        <f aca="false">Assumptions!$B$19*(0.4*IF(Data_Clean!E3788="",0,MIN(1,Data_Clean!E3788/12/Assumptions!$B$24))+0.35*IF(Data_Clean!D3788="Y",1,0)+0.25*(1-MIN(Data_Clean!T3788,3)/3))/IF(Data_Clean!E3788="",0.6,1)</f>
        <v>9.75</v>
      </c>
      <c r="P3788" s="16" t="n">
        <f aca="false">SUM(K3788:O3788)/(Assumptions!$D$5-IF(K3788="",Assumptions!$B$15,0))*100</f>
        <v>74.6403774453004</v>
      </c>
      <c r="Q3788" s="7" t="str">
        <f aca="false">IF(J3788&gt;=Assumptions!$B$26,"High",IF(J3788&gt;=Assumptions!$B$27,"Mid","Low"))</f>
        <v>Mid</v>
      </c>
      <c r="R3788" s="7" t="str">
        <f aca="false">IF(P3788&gt;=Assumptions!$B$28,"High",IF(P3788&gt;=Assumptions!$B$29,"Mid","Low"))</f>
        <v>High</v>
      </c>
      <c r="S3788" s="7" t="str">
        <f aca="false">INDEX(Assumptions!$B$33:$B$41,MATCH(Q3788&amp;"|"&amp;R3788,Assumptions!$A$33:$A$41,0))</f>
        <v>Engaged Builders</v>
      </c>
      <c r="T3788" s="7" t="n">
        <f aca="false">IF(ISNUMBER(Data_Clean!V3788),J3788*Data_Clean!V3788,0)</f>
        <v>29.569185603</v>
      </c>
    </row>
    <row r="3789" customFormat="false" ht="15" hidden="false" customHeight="false" outlineLevel="0" collapsed="false">
      <c r="A3789" s="15" t="str">
        <f aca="false">Data_Clean!A3789</f>
        <v>CX103785</v>
      </c>
      <c r="B3789" s="14" t="n">
        <f aca="false">Data_Clean!G3789*Assumptions!$B$5</f>
        <v>15.06975</v>
      </c>
      <c r="C3789" s="14" t="n">
        <f aca="false">IF(Data_Clean!H3789="",0,Data_Clean!H3789)*Assumptions!$B$6</f>
        <v>217.89756</v>
      </c>
      <c r="D3789" s="14" t="n">
        <f aca="false">Data_Clean!I3789*Assumptions!$B$7</f>
        <v>183.2</v>
      </c>
      <c r="E3789" s="14" t="n">
        <f aca="false">Data_Clean!J3789*Assumptions!$B$8</f>
        <v>0</v>
      </c>
      <c r="F3789" s="14" t="n">
        <f aca="false">Data_Clean!K3789*Assumptions!$B$9</f>
        <v>0</v>
      </c>
      <c r="G3789" s="14" t="n">
        <f aca="false">Data_Clean!L3789*Assumptions!$B$10</f>
        <v>0</v>
      </c>
      <c r="H3789" s="14" t="n">
        <f aca="false">IF(OR(Data_Clean!M3789="",Data_Clean!N3789=""),0,Data_Clean!M3789*Data_Clean!N3789/100)*Assumptions!$B$13*Assumptions!$B$11</f>
        <v>0</v>
      </c>
      <c r="I3789" s="14" t="n">
        <f aca="false">Data_Clean!O3789*4*Assumptions!$B$12</f>
        <v>0</v>
      </c>
      <c r="J3789" s="14" t="n">
        <f aca="false">SUM(B3789:I3789)</f>
        <v>416.16731</v>
      </c>
      <c r="K3789" s="16" t="n">
        <f aca="false">IF(Data_Clean!P3789="","",Assumptions!$B$15*0.5^(Data_Clean!P3789/Assumptions!$B$20))</f>
        <v>20.7286931995166</v>
      </c>
      <c r="L3789" s="16" t="n">
        <f aca="false">Assumptions!$B$16*MIN(1,LN(1+Data_Clean!Q3789)/LN(1+Assumptions!$B$21))</f>
        <v>11.0057238927514</v>
      </c>
      <c r="M3789" s="16" t="n">
        <f aca="false">Assumptions!$B$17*(0.6*MIN(1,Data_Clean!R3789/Assumptions!$B$22)+0.4*IF(Data_Clean!S3789="",0,Data_Clean!S3789))</f>
        <v>1.308</v>
      </c>
      <c r="N3789" s="16" t="n">
        <f aca="false">Assumptions!$B$18*MIN(1,(Data_Clean!F3789-1)/Assumptions!$B$23)</f>
        <v>10</v>
      </c>
      <c r="O3789" s="16" t="n">
        <f aca="false">Assumptions!$B$19*(0.4*IF(Data_Clean!E3789="",0,MIN(1,Data_Clean!E3789/12/Assumptions!$B$24))+0.35*IF(Data_Clean!D3789="Y",1,0)+0.25*(1-MIN(Data_Clean!T3789,3)/3))/IF(Data_Clean!E3789="",0.6,1)</f>
        <v>9.75</v>
      </c>
      <c r="P3789" s="16" t="n">
        <f aca="false">SUM(K3789:O3789)/(Assumptions!$D$5-IF(K3789="",Assumptions!$B$15,0))*100</f>
        <v>52.792417092268</v>
      </c>
      <c r="Q3789" s="7" t="str">
        <f aca="false">IF(J3789&gt;=Assumptions!$B$26,"High",IF(J3789&gt;=Assumptions!$B$27,"Mid","Low"))</f>
        <v>Mid</v>
      </c>
      <c r="R3789" s="7" t="str">
        <f aca="false">IF(P3789&gt;=Assumptions!$B$28,"High",IF(P3789&gt;=Assumptions!$B$29,"Mid","Low"))</f>
        <v>Mid</v>
      </c>
      <c r="S3789" s="7" t="str">
        <f aca="false">INDEX(Assumptions!$B$33:$B$41,MATCH(Q3789&amp;"|"&amp;R3789,Assumptions!$A$33:$A$41,0))</f>
        <v>Established Core</v>
      </c>
      <c r="T3789" s="7" t="n">
        <f aca="false">IF(ISNUMBER(Data_Clean!V3789),J3789*Data_Clean!V3789,0)</f>
        <v>23.763153401</v>
      </c>
    </row>
    <row r="3790" customFormat="false" ht="15" hidden="false" customHeight="false" outlineLevel="0" collapsed="false">
      <c r="A3790" s="15" t="str">
        <f aca="false">Data_Clean!A3790</f>
        <v>CX103786</v>
      </c>
      <c r="B3790" s="14" t="n">
        <f aca="false">Data_Clean!G3790*Assumptions!$B$5</f>
        <v>332.78025</v>
      </c>
      <c r="C3790" s="14" t="n">
        <f aca="false">IF(Data_Clean!H3790="",0,Data_Clean!H3790)*Assumptions!$B$6</f>
        <v>0</v>
      </c>
      <c r="D3790" s="14" t="n">
        <f aca="false">Data_Clean!I3790*Assumptions!$B$7</f>
        <v>0</v>
      </c>
      <c r="E3790" s="14" t="n">
        <f aca="false">Data_Clean!J3790*Assumptions!$B$8</f>
        <v>344.4717</v>
      </c>
      <c r="F3790" s="14" t="n">
        <f aca="false">Data_Clean!K3790*Assumptions!$B$9</f>
        <v>3639.9</v>
      </c>
      <c r="G3790" s="14" t="n">
        <f aca="false">Data_Clean!L3790*Assumptions!$B$10</f>
        <v>114.3</v>
      </c>
      <c r="H3790" s="14" t="n">
        <f aca="false">IF(OR(Data_Clean!M3790="",Data_Clean!N3790=""),0,Data_Clean!M3790*Data_Clean!N3790/100)*Assumptions!$B$13*Assumptions!$B$11</f>
        <v>0</v>
      </c>
      <c r="I3790" s="14" t="n">
        <f aca="false">Data_Clean!O3790*4*Assumptions!$B$12</f>
        <v>0</v>
      </c>
      <c r="J3790" s="14" t="n">
        <f aca="false">SUM(B3790:I3790)</f>
        <v>4431.45195</v>
      </c>
      <c r="K3790" s="16" t="n">
        <f aca="false">IF(Data_Clean!P3790="","",Assumptions!$B$15*0.5^(Data_Clean!P3790/Assumptions!$B$20))</f>
        <v>18.8988157484231</v>
      </c>
      <c r="L3790" s="16" t="n">
        <f aca="false">Assumptions!$B$16*MIN(1,LN(1+Data_Clean!Q3790)/LN(1+Assumptions!$B$21))</f>
        <v>14.8269530442849</v>
      </c>
      <c r="M3790" s="16" t="n">
        <f aca="false">Assumptions!$B$17*(0.6*MIN(1,Data_Clean!R3790/Assumptions!$B$22)+0.4*IF(Data_Clean!S3790="",0,Data_Clean!S3790))</f>
        <v>1.596</v>
      </c>
      <c r="N3790" s="16" t="n">
        <f aca="false">Assumptions!$B$18*MIN(1,(Data_Clean!F3790-1)/Assumptions!$B$23)</f>
        <v>15</v>
      </c>
      <c r="O3790" s="16" t="n">
        <f aca="false">Assumptions!$B$19*(0.4*IF(Data_Clean!E3790="",0,MIN(1,Data_Clean!E3790/12/Assumptions!$B$24))+0.35*IF(Data_Clean!D3790="Y",1,0)+0.25*(1-MIN(Data_Clean!T3790,3)/3))/IF(Data_Clean!E3790="",0.6,1)</f>
        <v>5.7</v>
      </c>
      <c r="P3790" s="16" t="n">
        <f aca="false">SUM(K3790:O3790)/(Assumptions!$D$5-IF(K3790="",Assumptions!$B$15,0))*100</f>
        <v>56.021768792708</v>
      </c>
      <c r="Q3790" s="7" t="str">
        <f aca="false">IF(J3790&gt;=Assumptions!$B$26,"High",IF(J3790&gt;=Assumptions!$B$27,"Mid","Low"))</f>
        <v>High</v>
      </c>
      <c r="R3790" s="7" t="str">
        <f aca="false">IF(P3790&gt;=Assumptions!$B$28,"High",IF(P3790&gt;=Assumptions!$B$29,"Mid","Low"))</f>
        <v>Mid</v>
      </c>
      <c r="S3790" s="7" t="str">
        <f aca="false">INDEX(Assumptions!$B$33:$B$41,MATCH(Q3790&amp;"|"&amp;R3790,Assumptions!$A$33:$A$41,0))</f>
        <v>Established Core</v>
      </c>
      <c r="T3790" s="7" t="n">
        <f aca="false">IF(ISNUMBER(Data_Clean!V3790),J3790*Data_Clean!V3790,0)</f>
        <v>373.12825419</v>
      </c>
    </row>
    <row r="3791" customFormat="false" ht="15" hidden="false" customHeight="false" outlineLevel="0" collapsed="false">
      <c r="A3791" s="15" t="str">
        <f aca="false">Data_Clean!A3791</f>
        <v>CX103787</v>
      </c>
      <c r="B3791" s="14" t="n">
        <f aca="false">Data_Clean!G3791*Assumptions!$B$5</f>
        <v>37.24475</v>
      </c>
      <c r="C3791" s="14" t="n">
        <f aca="false">IF(Data_Clean!H3791="",0,Data_Clean!H3791)*Assumptions!$B$6</f>
        <v>170.28324</v>
      </c>
      <c r="D3791" s="14" t="n">
        <f aca="false">Data_Clean!I3791*Assumptions!$B$7</f>
        <v>0</v>
      </c>
      <c r="E3791" s="14" t="n">
        <f aca="false">Data_Clean!J3791*Assumptions!$B$8</f>
        <v>0</v>
      </c>
      <c r="F3791" s="14" t="n">
        <f aca="false">Data_Clean!K3791*Assumptions!$B$9</f>
        <v>0</v>
      </c>
      <c r="G3791" s="14" t="n">
        <f aca="false">Data_Clean!L3791*Assumptions!$B$10</f>
        <v>0</v>
      </c>
      <c r="H3791" s="14" t="n">
        <f aca="false">IF(OR(Data_Clean!M3791="",Data_Clean!N3791=""),0,Data_Clean!M3791*Data_Clean!N3791/100)*Assumptions!$B$13*Assumptions!$B$11</f>
        <v>155.124</v>
      </c>
      <c r="I3791" s="14" t="n">
        <f aca="false">Data_Clean!O3791*4*Assumptions!$B$12</f>
        <v>12.19008</v>
      </c>
      <c r="J3791" s="14" t="n">
        <f aca="false">SUM(B3791:I3791)</f>
        <v>374.84207</v>
      </c>
      <c r="K3791" s="16" t="n">
        <f aca="false">IF(Data_Clean!P3791="","",Assumptions!$B$15*0.5^(Data_Clean!P3791/Assumptions!$B$20))</f>
        <v>27.3516746567465</v>
      </c>
      <c r="L3791" s="16" t="n">
        <f aca="false">Assumptions!$B$16*MIN(1,LN(1+Data_Clean!Q3791)/LN(1+Assumptions!$B$21))</f>
        <v>14.4532413158944</v>
      </c>
      <c r="M3791" s="16" t="n">
        <f aca="false">Assumptions!$B$17*(0.6*MIN(1,Data_Clean!R3791/Assumptions!$B$22)+0.4*IF(Data_Clean!S3791="",0,Data_Clean!S3791))</f>
        <v>11.85</v>
      </c>
      <c r="N3791" s="16" t="n">
        <f aca="false">Assumptions!$B$18*MIN(1,(Data_Clean!F3791-1)/Assumptions!$B$23)</f>
        <v>15</v>
      </c>
      <c r="O3791" s="16" t="n">
        <f aca="false">Assumptions!$B$19*(0.4*IF(Data_Clean!E3791="",0,MIN(1,Data_Clean!E3791/12/Assumptions!$B$24))+0.35*IF(Data_Clean!D3791="Y",1,0)+0.25*(1-MIN(Data_Clean!T3791,3)/3))/IF(Data_Clean!E3791="",0.6,1)</f>
        <v>3.9</v>
      </c>
      <c r="P3791" s="16" t="n">
        <f aca="false">SUM(K3791:O3791)/(Assumptions!$D$5-IF(K3791="",Assumptions!$B$15,0))*100</f>
        <v>72.5549159726409</v>
      </c>
      <c r="Q3791" s="7" t="str">
        <f aca="false">IF(J3791&gt;=Assumptions!$B$26,"High",IF(J3791&gt;=Assumptions!$B$27,"Mid","Low"))</f>
        <v>Low</v>
      </c>
      <c r="R3791" s="7" t="str">
        <f aca="false">IF(P3791&gt;=Assumptions!$B$28,"High",IF(P3791&gt;=Assumptions!$B$29,"Mid","Low"))</f>
        <v>High</v>
      </c>
      <c r="S3791" s="7" t="str">
        <f aca="false">INDEX(Assumptions!$B$33:$B$41,MATCH(Q3791&amp;"|"&amp;R3791,Assumptions!$A$33:$A$41,0))</f>
        <v>Engaged Builders</v>
      </c>
      <c r="T3791" s="7" t="n">
        <f aca="false">IF(ISNUMBER(Data_Clean!V3791),J3791*Data_Clean!V3791,0)</f>
        <v>23.690018824</v>
      </c>
    </row>
    <row r="3792" customFormat="false" ht="15" hidden="false" customHeight="false" outlineLevel="0" collapsed="false">
      <c r="A3792" s="15" t="str">
        <f aca="false">Data_Clean!A3792</f>
        <v>CX103788</v>
      </c>
      <c r="B3792" s="14" t="n">
        <f aca="false">Data_Clean!G3792*Assumptions!$B$5</f>
        <v>332.9735</v>
      </c>
      <c r="C3792" s="14" t="n">
        <f aca="false">IF(Data_Clean!H3792="",0,Data_Clean!H3792)*Assumptions!$B$6</f>
        <v>0</v>
      </c>
      <c r="D3792" s="14" t="n">
        <f aca="false">Data_Clean!I3792*Assumptions!$B$7</f>
        <v>0</v>
      </c>
      <c r="E3792" s="14" t="n">
        <f aca="false">Data_Clean!J3792*Assumptions!$B$8</f>
        <v>1050.4212</v>
      </c>
      <c r="F3792" s="14" t="n">
        <f aca="false">Data_Clean!K3792*Assumptions!$B$9</f>
        <v>2653.2</v>
      </c>
      <c r="G3792" s="14" t="n">
        <f aca="false">Data_Clean!L3792*Assumptions!$B$10</f>
        <v>0</v>
      </c>
      <c r="H3792" s="14" t="n">
        <f aca="false">IF(OR(Data_Clean!M3792="",Data_Clean!N3792=""),0,Data_Clean!M3792*Data_Clean!N3792/100)*Assumptions!$B$13*Assumptions!$B$11</f>
        <v>0</v>
      </c>
      <c r="I3792" s="14" t="n">
        <f aca="false">Data_Clean!O3792*4*Assumptions!$B$12</f>
        <v>0</v>
      </c>
      <c r="J3792" s="14" t="n">
        <f aca="false">SUM(B3792:I3792)</f>
        <v>4036.5947</v>
      </c>
      <c r="K3792" s="16" t="n">
        <f aca="false">IF(Data_Clean!P3792="","",Assumptions!$B$15*0.5^(Data_Clean!P3792/Assumptions!$B$20))</f>
        <v>22.2164632842985</v>
      </c>
      <c r="L3792" s="16" t="n">
        <f aca="false">Assumptions!$B$16*MIN(1,LN(1+Data_Clean!Q3792)/LN(1+Assumptions!$B$21))</f>
        <v>11.2934465146257</v>
      </c>
      <c r="M3792" s="16" t="n">
        <f aca="false">Assumptions!$B$17*(0.6*MIN(1,Data_Clean!R3792/Assumptions!$B$22)+0.4*IF(Data_Clean!S3792="",0,Data_Clean!S3792))</f>
        <v>6.816</v>
      </c>
      <c r="N3792" s="16" t="n">
        <f aca="false">Assumptions!$B$18*MIN(1,(Data_Clean!F3792-1)/Assumptions!$B$23)</f>
        <v>10</v>
      </c>
      <c r="O3792" s="16" t="n">
        <f aca="false">Assumptions!$B$19*(0.4*IF(Data_Clean!E3792="",0,MIN(1,Data_Clean!E3792/12/Assumptions!$B$24))+0.35*IF(Data_Clean!D3792="Y",1,0)+0.25*(1-MIN(Data_Clean!T3792,3)/3))/IF(Data_Clean!E3792="",0.6,1)</f>
        <v>9.75</v>
      </c>
      <c r="P3792" s="16" t="n">
        <f aca="false">SUM(K3792:O3792)/(Assumptions!$D$5-IF(K3792="",Assumptions!$B$15,0))*100</f>
        <v>60.0759097989241</v>
      </c>
      <c r="Q3792" s="7" t="str">
        <f aca="false">IF(J3792&gt;=Assumptions!$B$26,"High",IF(J3792&gt;=Assumptions!$B$27,"Mid","Low"))</f>
        <v>High</v>
      </c>
      <c r="R3792" s="7" t="str">
        <f aca="false">IF(P3792&gt;=Assumptions!$B$28,"High",IF(P3792&gt;=Assumptions!$B$29,"Mid","Low"))</f>
        <v>Mid</v>
      </c>
      <c r="S3792" s="7" t="str">
        <f aca="false">INDEX(Assumptions!$B$33:$B$41,MATCH(Q3792&amp;"|"&amp;R3792,Assumptions!$A$33:$A$41,0))</f>
        <v>Established Core</v>
      </c>
      <c r="T3792" s="7" t="n">
        <f aca="false">IF(ISNUMBER(Data_Clean!V3792),J3792*Data_Clean!V3792,0)</f>
        <v>319.69830024</v>
      </c>
    </row>
    <row r="3793" customFormat="false" ht="15" hidden="false" customHeight="false" outlineLevel="0" collapsed="false">
      <c r="A3793" s="15" t="str">
        <f aca="false">Data_Clean!A3793</f>
        <v>CX103789</v>
      </c>
      <c r="B3793" s="14" t="n">
        <f aca="false">Data_Clean!G3793*Assumptions!$B$5</f>
        <v>154.642</v>
      </c>
      <c r="C3793" s="14" t="n">
        <f aca="false">IF(Data_Clean!H3793="",0,Data_Clean!H3793)*Assumptions!$B$6</f>
        <v>138.20208</v>
      </c>
      <c r="D3793" s="14" t="n">
        <f aca="false">Data_Clean!I3793*Assumptions!$B$7</f>
        <v>0</v>
      </c>
      <c r="E3793" s="14" t="n">
        <f aca="false">Data_Clean!J3793*Assumptions!$B$8</f>
        <v>0</v>
      </c>
      <c r="F3793" s="14" t="n">
        <f aca="false">Data_Clean!K3793*Assumptions!$B$9</f>
        <v>0</v>
      </c>
      <c r="G3793" s="14" t="n">
        <f aca="false">Data_Clean!L3793*Assumptions!$B$10</f>
        <v>0</v>
      </c>
      <c r="H3793" s="14" t="n">
        <f aca="false">IF(OR(Data_Clean!M3793="",Data_Clean!N3793=""),0,Data_Clean!M3793*Data_Clean!N3793/100)*Assumptions!$B$13*Assumptions!$B$11</f>
        <v>0</v>
      </c>
      <c r="I3793" s="14" t="n">
        <f aca="false">Data_Clean!O3793*4*Assumptions!$B$12</f>
        <v>0</v>
      </c>
      <c r="J3793" s="14" t="n">
        <f aca="false">SUM(B3793:I3793)</f>
        <v>292.84408</v>
      </c>
      <c r="K3793" s="16" t="n">
        <f aca="false">IF(Data_Clean!P3793="","",Assumptions!$B$15*0.5^(Data_Clean!P3793/Assumptions!$B$20))</f>
        <v>28.6452481173125</v>
      </c>
      <c r="L3793" s="16" t="n">
        <f aca="false">Assumptions!$B$16*MIN(1,LN(1+Data_Clean!Q3793)/LN(1+Assumptions!$B$21))</f>
        <v>13.0760265116583</v>
      </c>
      <c r="M3793" s="16" t="n">
        <f aca="false">Assumptions!$B$17*(0.6*MIN(1,Data_Clean!R3793/Assumptions!$B$22)+0.4*IF(Data_Clean!S3793="",0,Data_Clean!S3793))</f>
        <v>0.774</v>
      </c>
      <c r="N3793" s="16" t="n">
        <f aca="false">Assumptions!$B$18*MIN(1,(Data_Clean!F3793-1)/Assumptions!$B$23)</f>
        <v>5</v>
      </c>
      <c r="O3793" s="16" t="n">
        <f aca="false">Assumptions!$B$19*(0.4*IF(Data_Clean!E3793="",0,MIN(1,Data_Clean!E3793/12/Assumptions!$B$24))+0.35*IF(Data_Clean!D3793="Y",1,0)+0.25*(1-MIN(Data_Clean!T3793,3)/3))/IF(Data_Clean!E3793="",0.6,1)</f>
        <v>9.75</v>
      </c>
      <c r="P3793" s="16" t="n">
        <f aca="false">SUM(K3793:O3793)/(Assumptions!$D$5-IF(K3793="",Assumptions!$B$15,0))*100</f>
        <v>57.2452746289707</v>
      </c>
      <c r="Q3793" s="7" t="str">
        <f aca="false">IF(J3793&gt;=Assumptions!$B$26,"High",IF(J3793&gt;=Assumptions!$B$27,"Mid","Low"))</f>
        <v>Low</v>
      </c>
      <c r="R3793" s="7" t="str">
        <f aca="false">IF(P3793&gt;=Assumptions!$B$28,"High",IF(P3793&gt;=Assumptions!$B$29,"Mid","Low"))</f>
        <v>Mid</v>
      </c>
      <c r="S3793" s="7" t="str">
        <f aca="false">INDEX(Assumptions!$B$33:$B$41,MATCH(Q3793&amp;"|"&amp;R3793,Assumptions!$A$33:$A$41,0))</f>
        <v>Light Touch</v>
      </c>
      <c r="T3793" s="7" t="n">
        <f aca="false">IF(ISNUMBER(Data_Clean!V3793),J3793*Data_Clean!V3793,0)</f>
        <v>20.879782904</v>
      </c>
    </row>
    <row r="3794" customFormat="false" ht="15" hidden="false" customHeight="false" outlineLevel="0" collapsed="false">
      <c r="A3794" s="15" t="str">
        <f aca="false">Data_Clean!A3794</f>
        <v>CX103790</v>
      </c>
      <c r="B3794" s="14" t="n">
        <f aca="false">Data_Clean!G3794*Assumptions!$B$5</f>
        <v>176.39</v>
      </c>
      <c r="C3794" s="14" t="n">
        <f aca="false">IF(Data_Clean!H3794="",0,Data_Clean!H3794)*Assumptions!$B$6</f>
        <v>0</v>
      </c>
      <c r="D3794" s="14" t="n">
        <f aca="false">Data_Clean!I3794*Assumptions!$B$7</f>
        <v>0</v>
      </c>
      <c r="E3794" s="14" t="n">
        <f aca="false">Data_Clean!J3794*Assumptions!$B$8</f>
        <v>0</v>
      </c>
      <c r="F3794" s="14" t="n">
        <f aca="false">Data_Clean!K3794*Assumptions!$B$9</f>
        <v>2466.2</v>
      </c>
      <c r="G3794" s="14" t="n">
        <f aca="false">Data_Clean!L3794*Assumptions!$B$10</f>
        <v>0</v>
      </c>
      <c r="H3794" s="14" t="n">
        <f aca="false">IF(OR(Data_Clean!M3794="",Data_Clean!N3794=""),0,Data_Clean!M3794*Data_Clean!N3794/100)*Assumptions!$B$13*Assumptions!$B$11</f>
        <v>0</v>
      </c>
      <c r="I3794" s="14" t="n">
        <f aca="false">Data_Clean!O3794*4*Assumptions!$B$12</f>
        <v>0</v>
      </c>
      <c r="J3794" s="14" t="n">
        <f aca="false">SUM(B3794:I3794)</f>
        <v>2642.59</v>
      </c>
      <c r="K3794" s="16" t="n">
        <f aca="false">IF(Data_Clean!P3794="","",Assumptions!$B$15*0.5^(Data_Clean!P3794/Assumptions!$B$20))</f>
        <v>23.811015779523</v>
      </c>
      <c r="L3794" s="16" t="n">
        <f aca="false">Assumptions!$B$16*MIN(1,LN(1+Data_Clean!Q3794)/LN(1+Assumptions!$B$21))</f>
        <v>10.362865626271</v>
      </c>
      <c r="M3794" s="16" t="n">
        <f aca="false">Assumptions!$B$17*(0.6*MIN(1,Data_Clean!R3794/Assumptions!$B$22)+0.4*IF(Data_Clean!S3794="",0,Data_Clean!S3794))</f>
        <v>3.36</v>
      </c>
      <c r="N3794" s="16" t="n">
        <f aca="false">Assumptions!$B$18*MIN(1,(Data_Clean!F3794-1)/Assumptions!$B$23)</f>
        <v>10</v>
      </c>
      <c r="O3794" s="16" t="n">
        <f aca="false">Assumptions!$B$19*(0.4*IF(Data_Clean!E3794="",0,MIN(1,Data_Clean!E3794/12/Assumptions!$B$24))+0.35*IF(Data_Clean!D3794="Y",1,0)+0.25*(1-MIN(Data_Clean!T3794,3)/3))/IF(Data_Clean!E3794="",0.6,1)</f>
        <v>4.5</v>
      </c>
      <c r="P3794" s="16" t="n">
        <f aca="false">SUM(K3794:O3794)/(Assumptions!$D$5-IF(K3794="",Assumptions!$B$15,0))*100</f>
        <v>52.033881405794</v>
      </c>
      <c r="Q3794" s="7" t="str">
        <f aca="false">IF(J3794&gt;=Assumptions!$B$26,"High",IF(J3794&gt;=Assumptions!$B$27,"Mid","Low"))</f>
        <v>High</v>
      </c>
      <c r="R3794" s="7" t="str">
        <f aca="false">IF(P3794&gt;=Assumptions!$B$28,"High",IF(P3794&gt;=Assumptions!$B$29,"Mid","Low"))</f>
        <v>Mid</v>
      </c>
      <c r="S3794" s="7" t="str">
        <f aca="false">INDEX(Assumptions!$B$33:$B$41,MATCH(Q3794&amp;"|"&amp;R3794,Assumptions!$A$33:$A$41,0))</f>
        <v>Established Core</v>
      </c>
      <c r="T3794" s="7" t="n">
        <f aca="false">IF(ISNUMBER(Data_Clean!V3794),J3794*Data_Clean!V3794,0)</f>
        <v>473.552128</v>
      </c>
    </row>
    <row r="3795" customFormat="false" ht="15" hidden="false" customHeight="false" outlineLevel="0" collapsed="false">
      <c r="A3795" s="15" t="str">
        <f aca="false">Data_Clean!A3795</f>
        <v>CX103791</v>
      </c>
      <c r="B3795" s="14" t="n">
        <f aca="false">Data_Clean!G3795*Assumptions!$B$5</f>
        <v>1191.881</v>
      </c>
      <c r="C3795" s="14" t="n">
        <f aca="false">IF(Data_Clean!H3795="",0,Data_Clean!H3795)*Assumptions!$B$6</f>
        <v>1828.7796</v>
      </c>
      <c r="D3795" s="14" t="n">
        <f aca="false">Data_Clean!I3795*Assumptions!$B$7</f>
        <v>7200.8</v>
      </c>
      <c r="E3795" s="14" t="n">
        <f aca="false">Data_Clean!J3795*Assumptions!$B$8</f>
        <v>0</v>
      </c>
      <c r="F3795" s="14" t="n">
        <f aca="false">Data_Clean!K3795*Assumptions!$B$9</f>
        <v>0</v>
      </c>
      <c r="G3795" s="14" t="n">
        <f aca="false">Data_Clean!L3795*Assumptions!$B$10</f>
        <v>0</v>
      </c>
      <c r="H3795" s="14" t="n">
        <f aca="false">IF(OR(Data_Clean!M3795="",Data_Clean!N3795=""),0,Data_Clean!M3795*Data_Clean!N3795/100)*Assumptions!$B$13*Assumptions!$B$11</f>
        <v>1336.8</v>
      </c>
      <c r="I3795" s="14" t="n">
        <f aca="false">Data_Clean!O3795*4*Assumptions!$B$12</f>
        <v>194.10912</v>
      </c>
      <c r="J3795" s="14" t="n">
        <f aca="false">SUM(B3795:I3795)</f>
        <v>11752.36972</v>
      </c>
      <c r="K3795" s="16" t="n">
        <f aca="false">IF(Data_Clean!P3795="","",Assumptions!$B$15*0.5^(Data_Clean!P3795/Assumptions!$B$20))</f>
        <v>27.9909897461042</v>
      </c>
      <c r="L3795" s="16" t="n">
        <f aca="false">Assumptions!$B$16*MIN(1,LN(1+Data_Clean!Q3795)/LN(1+Assumptions!$B$21))</f>
        <v>20</v>
      </c>
      <c r="M3795" s="16" t="n">
        <f aca="false">Assumptions!$B$17*(0.6*MIN(1,Data_Clean!R3795/Assumptions!$B$22)+0.4*IF(Data_Clean!S3795="",0,Data_Clean!S3795))</f>
        <v>15</v>
      </c>
      <c r="N3795" s="16" t="n">
        <f aca="false">Assumptions!$B$18*MIN(1,(Data_Clean!F3795-1)/Assumptions!$B$23)</f>
        <v>15</v>
      </c>
      <c r="O3795" s="16" t="n">
        <f aca="false">Assumptions!$B$19*(0.4*IF(Data_Clean!E3795="",0,MIN(1,Data_Clean!E3795/12/Assumptions!$B$24))+0.35*IF(Data_Clean!D3795="Y",1,0)+0.25*(1-MIN(Data_Clean!T3795,3)/3))/IF(Data_Clean!E3795="",0.6,1)</f>
        <v>10.3</v>
      </c>
      <c r="P3795" s="16" t="n">
        <f aca="false">SUM(K3795:O3795)/(Assumptions!$D$5-IF(K3795="",Assumptions!$B$15,0))*100</f>
        <v>88.2909897461042</v>
      </c>
      <c r="Q3795" s="7" t="str">
        <f aca="false">IF(J3795&gt;=Assumptions!$B$26,"High",IF(J3795&gt;=Assumptions!$B$27,"Mid","Low"))</f>
        <v>High</v>
      </c>
      <c r="R3795" s="7" t="str">
        <f aca="false">IF(P3795&gt;=Assumptions!$B$28,"High",IF(P3795&gt;=Assumptions!$B$29,"Mid","Low"))</f>
        <v>High</v>
      </c>
      <c r="S3795" s="7" t="str">
        <f aca="false">INDEX(Assumptions!$B$33:$B$41,MATCH(Q3795&amp;"|"&amp;R3795,Assumptions!$A$33:$A$41,0))</f>
        <v>Premier Advocates</v>
      </c>
      <c r="T3795" s="7" t="n">
        <f aca="false">IF(ISNUMBER(Data_Clean!V3795),J3795*Data_Clean!V3795,0)</f>
        <v>408.982466256</v>
      </c>
    </row>
    <row r="3796" customFormat="false" ht="15" hidden="false" customHeight="false" outlineLevel="0" collapsed="false">
      <c r="A3796" s="15" t="str">
        <f aca="false">Data_Clean!A3796</f>
        <v>CX103792</v>
      </c>
      <c r="B3796" s="14" t="n">
        <f aca="false">Data_Clean!G3796*Assumptions!$B$5</f>
        <v>10.99325</v>
      </c>
      <c r="C3796" s="14" t="n">
        <f aca="false">IF(Data_Clean!H3796="",0,Data_Clean!H3796)*Assumptions!$B$6</f>
        <v>0</v>
      </c>
      <c r="D3796" s="14" t="n">
        <f aca="false">Data_Clean!I3796*Assumptions!$B$7</f>
        <v>0</v>
      </c>
      <c r="E3796" s="14" t="n">
        <f aca="false">Data_Clean!J3796*Assumptions!$B$8</f>
        <v>0</v>
      </c>
      <c r="F3796" s="14" t="n">
        <f aca="false">Data_Clean!K3796*Assumptions!$B$9</f>
        <v>0</v>
      </c>
      <c r="G3796" s="14" t="n">
        <f aca="false">Data_Clean!L3796*Assumptions!$B$10</f>
        <v>0</v>
      </c>
      <c r="H3796" s="14" t="n">
        <f aca="false">IF(OR(Data_Clean!M3796="",Data_Clean!N3796=""),0,Data_Clean!M3796*Data_Clean!N3796/100)*Assumptions!$B$13*Assumptions!$B$11</f>
        <v>0</v>
      </c>
      <c r="I3796" s="14" t="n">
        <f aca="false">Data_Clean!O3796*4*Assumptions!$B$12</f>
        <v>0</v>
      </c>
      <c r="J3796" s="14" t="n">
        <f aca="false">SUM(B3796:I3796)</f>
        <v>10.99325</v>
      </c>
      <c r="K3796" s="16" t="n">
        <f aca="false">IF(Data_Clean!P3796="","",Assumptions!$B$15*0.5^(Data_Clean!P3796/Assumptions!$B$20))</f>
        <v>29.3147990530274</v>
      </c>
      <c r="L3796" s="16" t="n">
        <f aca="false">Assumptions!$B$16*MIN(1,LN(1+Data_Clean!Q3796)/LN(1+Assumptions!$B$21))</f>
        <v>16.0563626167747</v>
      </c>
      <c r="M3796" s="16" t="n">
        <f aca="false">Assumptions!$B$17*(0.6*MIN(1,Data_Clean!R3796/Assumptions!$B$22)+0.4*IF(Data_Clean!S3796="",0,Data_Clean!S3796))</f>
        <v>3.99</v>
      </c>
      <c r="N3796" s="16" t="n">
        <f aca="false">Assumptions!$B$18*MIN(1,(Data_Clean!F3796-1)/Assumptions!$B$23)</f>
        <v>0</v>
      </c>
      <c r="O3796" s="16" t="n">
        <f aca="false">Assumptions!$B$19*(0.4*IF(Data_Clean!E3796="",0,MIN(1,Data_Clean!E3796/12/Assumptions!$B$24))+0.35*IF(Data_Clean!D3796="Y",1,0)+0.25*(1-MIN(Data_Clean!T3796,3)/3))/IF(Data_Clean!E3796="",0.6,1)</f>
        <v>7.9</v>
      </c>
      <c r="P3796" s="16" t="n">
        <f aca="false">SUM(K3796:O3796)/(Assumptions!$D$5-IF(K3796="",Assumptions!$B$15,0))*100</f>
        <v>57.2611616698021</v>
      </c>
      <c r="Q3796" s="7" t="str">
        <f aca="false">IF(J3796&gt;=Assumptions!$B$26,"High",IF(J3796&gt;=Assumptions!$B$27,"Mid","Low"))</f>
        <v>Low</v>
      </c>
      <c r="R3796" s="7" t="str">
        <f aca="false">IF(P3796&gt;=Assumptions!$B$28,"High",IF(P3796&gt;=Assumptions!$B$29,"Mid","Low"))</f>
        <v>Mid</v>
      </c>
      <c r="S3796" s="7" t="str">
        <f aca="false">INDEX(Assumptions!$B$33:$B$41,MATCH(Q3796&amp;"|"&amp;R3796,Assumptions!$A$33:$A$41,0))</f>
        <v>Light Touch</v>
      </c>
      <c r="T3796" s="7" t="n">
        <f aca="false">IF(ISNUMBER(Data_Clean!V3796),J3796*Data_Clean!V3796,0)</f>
        <v>0.48150435</v>
      </c>
    </row>
    <row r="3797" customFormat="false" ht="15" hidden="false" customHeight="false" outlineLevel="0" collapsed="false">
      <c r="A3797" s="15" t="str">
        <f aca="false">Data_Clean!A3797</f>
        <v>CX103793</v>
      </c>
      <c r="B3797" s="14" t="n">
        <f aca="false">Data_Clean!G3797*Assumptions!$B$5</f>
        <v>58.6635</v>
      </c>
      <c r="C3797" s="14" t="n">
        <f aca="false">IF(Data_Clean!H3797="",0,Data_Clean!H3797)*Assumptions!$B$6</f>
        <v>231.34212</v>
      </c>
      <c r="D3797" s="14" t="n">
        <f aca="false">Data_Clean!I3797*Assumptions!$B$7</f>
        <v>0</v>
      </c>
      <c r="E3797" s="14" t="n">
        <f aca="false">Data_Clean!J3797*Assumptions!$B$8</f>
        <v>0</v>
      </c>
      <c r="F3797" s="14" t="n">
        <f aca="false">Data_Clean!K3797*Assumptions!$B$9</f>
        <v>963.6</v>
      </c>
      <c r="G3797" s="14" t="n">
        <f aca="false">Data_Clean!L3797*Assumptions!$B$10</f>
        <v>0</v>
      </c>
      <c r="H3797" s="14" t="n">
        <f aca="false">IF(OR(Data_Clean!M3797="",Data_Clean!N3797=""),0,Data_Clean!M3797*Data_Clean!N3797/100)*Assumptions!$B$13*Assumptions!$B$11</f>
        <v>0</v>
      </c>
      <c r="I3797" s="14" t="n">
        <f aca="false">Data_Clean!O3797*4*Assumptions!$B$12</f>
        <v>0</v>
      </c>
      <c r="J3797" s="14" t="n">
        <f aca="false">SUM(B3797:I3797)</f>
        <v>1253.60562</v>
      </c>
      <c r="K3797" s="16" t="n">
        <f aca="false">IF(Data_Clean!P3797="","",Assumptions!$B$15*0.5^(Data_Clean!P3797/Assumptions!$B$20))</f>
        <v>25.5200148285257</v>
      </c>
      <c r="L3797" s="16" t="n">
        <f aca="false">Assumptions!$B$16*MIN(1,LN(1+Data_Clean!Q3797)/LN(1+Assumptions!$B$21))</f>
        <v>12.0537864630054</v>
      </c>
      <c r="M3797" s="16" t="n">
        <f aca="false">Assumptions!$B$17*(0.6*MIN(1,Data_Clean!R3797/Assumptions!$B$22)+0.4*IF(Data_Clean!S3797="",0,Data_Clean!S3797))</f>
        <v>11.478</v>
      </c>
      <c r="N3797" s="16" t="n">
        <f aca="false">Assumptions!$B$18*MIN(1,(Data_Clean!F3797-1)/Assumptions!$B$23)</f>
        <v>10</v>
      </c>
      <c r="O3797" s="16" t="n">
        <f aca="false">Assumptions!$B$19*(0.4*IF(Data_Clean!E3797="",0,MIN(1,Data_Clean!E3797/12/Assumptions!$B$24))+0.35*IF(Data_Clean!D3797="Y",1,0)+0.25*(1-MIN(Data_Clean!T3797,3)/3))/IF(Data_Clean!E3797="",0.6,1)</f>
        <v>6.2</v>
      </c>
      <c r="P3797" s="16" t="n">
        <f aca="false">SUM(K3797:O3797)/(Assumptions!$D$5-IF(K3797="",Assumptions!$B$15,0))*100</f>
        <v>65.2518012915311</v>
      </c>
      <c r="Q3797" s="7" t="str">
        <f aca="false">IF(J3797&gt;=Assumptions!$B$26,"High",IF(J3797&gt;=Assumptions!$B$27,"Mid","Low"))</f>
        <v>Mid</v>
      </c>
      <c r="R3797" s="7" t="str">
        <f aca="false">IF(P3797&gt;=Assumptions!$B$28,"High",IF(P3797&gt;=Assumptions!$B$29,"Mid","Low"))</f>
        <v>Mid</v>
      </c>
      <c r="S3797" s="7" t="str">
        <f aca="false">INDEX(Assumptions!$B$33:$B$41,MATCH(Q3797&amp;"|"&amp;R3797,Assumptions!$A$33:$A$41,0))</f>
        <v>Established Core</v>
      </c>
      <c r="T3797" s="7" t="n">
        <f aca="false">IF(ISNUMBER(Data_Clean!V3797),J3797*Data_Clean!V3797,0)</f>
        <v>102.294218592</v>
      </c>
    </row>
    <row r="3798" customFormat="false" ht="15" hidden="false" customHeight="false" outlineLevel="0" collapsed="false">
      <c r="A3798" s="15" t="str">
        <f aca="false">Data_Clean!A3798</f>
        <v>CX103794</v>
      </c>
      <c r="B3798" s="14" t="n">
        <f aca="false">Data_Clean!G3798*Assumptions!$B$5</f>
        <v>49.892</v>
      </c>
      <c r="C3798" s="14" t="n">
        <f aca="false">IF(Data_Clean!H3798="",0,Data_Clean!H3798)*Assumptions!$B$6</f>
        <v>33.18264</v>
      </c>
      <c r="D3798" s="14" t="n">
        <f aca="false">Data_Clean!I3798*Assumptions!$B$7</f>
        <v>0</v>
      </c>
      <c r="E3798" s="14" t="n">
        <f aca="false">Data_Clean!J3798*Assumptions!$B$8</f>
        <v>0</v>
      </c>
      <c r="F3798" s="14" t="n">
        <f aca="false">Data_Clean!K3798*Assumptions!$B$9</f>
        <v>0</v>
      </c>
      <c r="G3798" s="14" t="n">
        <f aca="false">Data_Clean!L3798*Assumptions!$B$10</f>
        <v>0</v>
      </c>
      <c r="H3798" s="14" t="n">
        <f aca="false">IF(OR(Data_Clean!M3798="",Data_Clean!N3798=""),0,Data_Clean!M3798*Data_Clean!N3798/100)*Assumptions!$B$13*Assumptions!$B$11</f>
        <v>13.86</v>
      </c>
      <c r="I3798" s="14" t="n">
        <f aca="false">Data_Clean!O3798*4*Assumptions!$B$12</f>
        <v>2.93184</v>
      </c>
      <c r="J3798" s="14" t="n">
        <f aca="false">SUM(B3798:I3798)</f>
        <v>99.86648</v>
      </c>
      <c r="K3798" s="16" t="n">
        <f aca="false">IF(Data_Clean!P3798="","",Assumptions!$B$15*0.5^(Data_Clean!P3798/Assumptions!$B$20))</f>
        <v>24.3675718906871</v>
      </c>
      <c r="L3798" s="16" t="n">
        <f aca="false">Assumptions!$B$16*MIN(1,LN(1+Data_Clean!Q3798)/LN(1+Assumptions!$B$21))</f>
        <v>15.383822204249</v>
      </c>
      <c r="M3798" s="16" t="n">
        <f aca="false">Assumptions!$B$17*(0.6*MIN(1,Data_Clean!R3798/Assumptions!$B$22)+0.4*IF(Data_Clean!S3798="",0,Data_Clean!S3798))</f>
        <v>10.782</v>
      </c>
      <c r="N3798" s="16" t="n">
        <f aca="false">Assumptions!$B$18*MIN(1,(Data_Clean!F3798-1)/Assumptions!$B$23)</f>
        <v>10</v>
      </c>
      <c r="O3798" s="16" t="n">
        <f aca="false">Assumptions!$B$19*(0.4*IF(Data_Clean!E3798="",0,MIN(1,Data_Clean!E3798/12/Assumptions!$B$24))+0.35*IF(Data_Clean!D3798="Y",1,0)+0.25*(1-MIN(Data_Clean!T3798,3)/3))/IF(Data_Clean!E3798="",0.6,1)</f>
        <v>12.9166666666667</v>
      </c>
      <c r="P3798" s="16" t="n">
        <f aca="false">SUM(K3798:O3798)/(Assumptions!$D$5-IF(K3798="",Assumptions!$B$15,0))*100</f>
        <v>73.4500607616028</v>
      </c>
      <c r="Q3798" s="7" t="str">
        <f aca="false">IF(J3798&gt;=Assumptions!$B$26,"High",IF(J3798&gt;=Assumptions!$B$27,"Mid","Low"))</f>
        <v>Low</v>
      </c>
      <c r="R3798" s="7" t="str">
        <f aca="false">IF(P3798&gt;=Assumptions!$B$28,"High",IF(P3798&gt;=Assumptions!$B$29,"Mid","Low"))</f>
        <v>High</v>
      </c>
      <c r="S3798" s="7" t="str">
        <f aca="false">INDEX(Assumptions!$B$33:$B$41,MATCH(Q3798&amp;"|"&amp;R3798,Assumptions!$A$33:$A$41,0))</f>
        <v>Engaged Builders</v>
      </c>
      <c r="T3798" s="7" t="n">
        <f aca="false">IF(ISNUMBER(Data_Clean!V3798),J3798*Data_Clean!V3798,0)</f>
        <v>2.027289544</v>
      </c>
    </row>
    <row r="3799" customFormat="false" ht="15" hidden="false" customHeight="false" outlineLevel="0" collapsed="false">
      <c r="A3799" s="15" t="str">
        <f aca="false">Data_Clean!A3799</f>
        <v>CX103795</v>
      </c>
      <c r="B3799" s="14" t="n">
        <f aca="false">Data_Clean!G3799*Assumptions!$B$5</f>
        <v>18.3365</v>
      </c>
      <c r="C3799" s="14" t="n">
        <f aca="false">IF(Data_Clean!H3799="",0,Data_Clean!H3799)*Assumptions!$B$6</f>
        <v>0</v>
      </c>
      <c r="D3799" s="14" t="n">
        <f aca="false">Data_Clean!I3799*Assumptions!$B$7</f>
        <v>0</v>
      </c>
      <c r="E3799" s="14" t="n">
        <f aca="false">Data_Clean!J3799*Assumptions!$B$8</f>
        <v>0</v>
      </c>
      <c r="F3799" s="14" t="n">
        <f aca="false">Data_Clean!K3799*Assumptions!$B$9</f>
        <v>0</v>
      </c>
      <c r="G3799" s="14" t="n">
        <f aca="false">Data_Clean!L3799*Assumptions!$B$10</f>
        <v>0</v>
      </c>
      <c r="H3799" s="14" t="n">
        <f aca="false">IF(OR(Data_Clean!M3799="",Data_Clean!N3799=""),0,Data_Clean!M3799*Data_Clean!N3799/100)*Assumptions!$B$13*Assumptions!$B$11</f>
        <v>0</v>
      </c>
      <c r="I3799" s="14" t="n">
        <f aca="false">Data_Clean!O3799*4*Assumptions!$B$12</f>
        <v>0</v>
      </c>
      <c r="J3799" s="14" t="n">
        <f aca="false">SUM(B3799:I3799)</f>
        <v>18.3365</v>
      </c>
      <c r="K3799" s="16" t="n">
        <f aca="false">IF(Data_Clean!P3799="","",Assumptions!$B$15*0.5^(Data_Clean!P3799/Assumptions!$B$20))</f>
        <v>20.7286931995166</v>
      </c>
      <c r="L3799" s="16" t="n">
        <f aca="false">Assumptions!$B$16*MIN(1,LN(1+Data_Clean!Q3799)/LN(1+Assumptions!$B$21))</f>
        <v>9.60252567789128</v>
      </c>
      <c r="M3799" s="16" t="n">
        <f aca="false">Assumptions!$B$17*(0.6*MIN(1,Data_Clean!R3799/Assumptions!$B$22)+0.4*IF(Data_Clean!S3799="",0,Data_Clean!S3799))</f>
        <v>4.428</v>
      </c>
      <c r="N3799" s="16" t="n">
        <f aca="false">Assumptions!$B$18*MIN(1,(Data_Clean!F3799-1)/Assumptions!$B$23)</f>
        <v>0</v>
      </c>
      <c r="O3799" s="16" t="n">
        <f aca="false">Assumptions!$B$19*(0.4*IF(Data_Clean!E3799="",0,MIN(1,Data_Clean!E3799/12/Assumptions!$B$24))+0.35*IF(Data_Clean!D3799="Y",1,0)+0.25*(1-MIN(Data_Clean!T3799,3)/3))/IF(Data_Clean!E3799="",0.6,1)</f>
        <v>9.75</v>
      </c>
      <c r="P3799" s="16" t="n">
        <f aca="false">SUM(K3799:O3799)/(Assumptions!$D$5-IF(K3799="",Assumptions!$B$15,0))*100</f>
        <v>44.5092188774079</v>
      </c>
      <c r="Q3799" s="7" t="str">
        <f aca="false">IF(J3799&gt;=Assumptions!$B$26,"High",IF(J3799&gt;=Assumptions!$B$27,"Mid","Low"))</f>
        <v>Low</v>
      </c>
      <c r="R3799" s="7" t="str">
        <f aca="false">IF(P3799&gt;=Assumptions!$B$28,"High",IF(P3799&gt;=Assumptions!$B$29,"Mid","Low"))</f>
        <v>Low</v>
      </c>
      <c r="S3799" s="7" t="str">
        <f aca="false">INDEX(Assumptions!$B$33:$B$41,MATCH(Q3799&amp;"|"&amp;R3799,Assumptions!$A$33:$A$41,0))</f>
        <v>Dormant &amp; Low Value</v>
      </c>
      <c r="T3799" s="7" t="n">
        <f aca="false">IF(ISNUMBER(Data_Clean!V3799),J3799*Data_Clean!V3799,0)</f>
        <v>1.8593211</v>
      </c>
    </row>
    <row r="3800" customFormat="false" ht="15" hidden="false" customHeight="false" outlineLevel="0" collapsed="false">
      <c r="A3800" s="15" t="str">
        <f aca="false">Data_Clean!A3800</f>
        <v>CX103796</v>
      </c>
      <c r="B3800" s="14" t="n">
        <f aca="false">Data_Clean!G3800*Assumptions!$B$5</f>
        <v>276.69025</v>
      </c>
      <c r="C3800" s="14" t="n">
        <f aca="false">IF(Data_Clean!H3800="",0,Data_Clean!H3800)*Assumptions!$B$6</f>
        <v>446.12328</v>
      </c>
      <c r="D3800" s="14" t="n">
        <f aca="false">Data_Clean!I3800*Assumptions!$B$7</f>
        <v>0</v>
      </c>
      <c r="E3800" s="14" t="n">
        <f aca="false">Data_Clean!J3800*Assumptions!$B$8</f>
        <v>0</v>
      </c>
      <c r="F3800" s="14" t="n">
        <f aca="false">Data_Clean!K3800*Assumptions!$B$9</f>
        <v>0</v>
      </c>
      <c r="G3800" s="14" t="n">
        <f aca="false">Data_Clean!L3800*Assumptions!$B$10</f>
        <v>708.75</v>
      </c>
      <c r="H3800" s="14" t="n">
        <f aca="false">IF(OR(Data_Clean!M3800="",Data_Clean!N3800=""),0,Data_Clean!M3800*Data_Clean!N3800/100)*Assumptions!$B$13*Assumptions!$B$11</f>
        <v>0</v>
      </c>
      <c r="I3800" s="14" t="n">
        <f aca="false">Data_Clean!O3800*4*Assumptions!$B$12</f>
        <v>0</v>
      </c>
      <c r="J3800" s="14" t="n">
        <f aca="false">SUM(B3800:I3800)</f>
        <v>1431.56353</v>
      </c>
      <c r="K3800" s="16" t="n">
        <f aca="false">IF(Data_Clean!P3800="","",Assumptions!$B$15*0.5^(Data_Clean!P3800/Assumptions!$B$20))</f>
        <v>27.9909897461042</v>
      </c>
      <c r="L3800" s="16" t="n">
        <f aca="false">Assumptions!$B$16*MIN(1,LN(1+Data_Clean!Q3800)/LN(1+Assumptions!$B$21))</f>
        <v>15.383822204249</v>
      </c>
      <c r="M3800" s="16" t="n">
        <f aca="false">Assumptions!$B$17*(0.6*MIN(1,Data_Clean!R3800/Assumptions!$B$22)+0.4*IF(Data_Clean!S3800="",0,Data_Clean!S3800))</f>
        <v>3.888</v>
      </c>
      <c r="N3800" s="16" t="n">
        <f aca="false">Assumptions!$B$18*MIN(1,(Data_Clean!F3800-1)/Assumptions!$B$23)</f>
        <v>10</v>
      </c>
      <c r="O3800" s="16" t="n">
        <f aca="false">Assumptions!$B$19*(0.4*IF(Data_Clean!E3800="",0,MIN(1,Data_Clean!E3800/12/Assumptions!$B$24))+0.35*IF(Data_Clean!D3800="Y",1,0)+0.25*(1-MIN(Data_Clean!T3800,3)/3))/IF(Data_Clean!E3800="",0.6,1)</f>
        <v>9.75</v>
      </c>
      <c r="P3800" s="16" t="n">
        <f aca="false">SUM(K3800:O3800)/(Assumptions!$D$5-IF(K3800="",Assumptions!$B$15,0))*100</f>
        <v>67.0128119503533</v>
      </c>
      <c r="Q3800" s="7" t="str">
        <f aca="false">IF(J3800&gt;=Assumptions!$B$26,"High",IF(J3800&gt;=Assumptions!$B$27,"Mid","Low"))</f>
        <v>Mid</v>
      </c>
      <c r="R3800" s="7" t="str">
        <f aca="false">IF(P3800&gt;=Assumptions!$B$28,"High",IF(P3800&gt;=Assumptions!$B$29,"Mid","Low"))</f>
        <v>Mid</v>
      </c>
      <c r="S3800" s="7" t="str">
        <f aca="false">INDEX(Assumptions!$B$33:$B$41,MATCH(Q3800&amp;"|"&amp;R3800,Assumptions!$A$33:$A$41,0))</f>
        <v>Established Core</v>
      </c>
      <c r="T3800" s="7" t="n">
        <f aca="false">IF(ISNUMBER(Data_Clean!V3800),J3800*Data_Clean!V3800,0)</f>
        <v>56.976228494</v>
      </c>
    </row>
    <row r="3801" customFormat="false" ht="15" hidden="false" customHeight="false" outlineLevel="0" collapsed="false">
      <c r="A3801" s="15" t="str">
        <f aca="false">Data_Clean!A3801</f>
        <v>CX103797</v>
      </c>
      <c r="B3801" s="14" t="n">
        <f aca="false">Data_Clean!G3801*Assumptions!$B$5</f>
        <v>172.23325</v>
      </c>
      <c r="C3801" s="14" t="n">
        <f aca="false">IF(Data_Clean!H3801="",0,Data_Clean!H3801)*Assumptions!$B$6</f>
        <v>1595.65872</v>
      </c>
      <c r="D3801" s="14" t="n">
        <f aca="false">Data_Clean!I3801*Assumptions!$B$7</f>
        <v>0</v>
      </c>
      <c r="E3801" s="14" t="n">
        <f aca="false">Data_Clean!J3801*Assumptions!$B$8</f>
        <v>1278.878025</v>
      </c>
      <c r="F3801" s="14" t="n">
        <f aca="false">Data_Clean!K3801*Assumptions!$B$9</f>
        <v>3276.9</v>
      </c>
      <c r="G3801" s="14" t="n">
        <f aca="false">Data_Clean!L3801*Assumptions!$B$10</f>
        <v>0</v>
      </c>
      <c r="H3801" s="14" t="n">
        <f aca="false">IF(OR(Data_Clean!M3801="",Data_Clean!N3801=""),0,Data_Clean!M3801*Data_Clean!N3801/100)*Assumptions!$B$13*Assumptions!$B$11</f>
        <v>158.148</v>
      </c>
      <c r="I3801" s="14" t="n">
        <f aca="false">Data_Clean!O3801*4*Assumptions!$B$12</f>
        <v>113.04576</v>
      </c>
      <c r="J3801" s="14" t="n">
        <f aca="false">SUM(B3801:I3801)</f>
        <v>6594.863755</v>
      </c>
      <c r="K3801" s="16" t="n">
        <f aca="false">IF(Data_Clean!P3801="","",Assumptions!$B$15*0.5^(Data_Clean!P3801/Assumptions!$B$20))</f>
        <v>20.2552491925229</v>
      </c>
      <c r="L3801" s="16" t="n">
        <f aca="false">Assumptions!$B$16*MIN(1,LN(1+Data_Clean!Q3801)/LN(1+Assumptions!$B$21))</f>
        <v>14.7060656260474</v>
      </c>
      <c r="M3801" s="16" t="n">
        <f aca="false">Assumptions!$B$17*(0.6*MIN(1,Data_Clean!R3801/Assumptions!$B$22)+0.4*IF(Data_Clean!S3801="",0,Data_Clean!S3801))</f>
        <v>7.56</v>
      </c>
      <c r="N3801" s="16" t="n">
        <f aca="false">Assumptions!$B$18*MIN(1,(Data_Clean!F3801-1)/Assumptions!$B$23)</f>
        <v>20</v>
      </c>
      <c r="O3801" s="16" t="n">
        <f aca="false">Assumptions!$B$19*(0.4*IF(Data_Clean!E3801="",0,MIN(1,Data_Clean!E3801/12/Assumptions!$B$24))+0.35*IF(Data_Clean!D3801="Y",1,0)+0.25*(1-MIN(Data_Clean!T3801,3)/3))/IF(Data_Clean!E3801="",0.6,1)</f>
        <v>9.75</v>
      </c>
      <c r="P3801" s="16" t="n">
        <f aca="false">SUM(K3801:O3801)/(Assumptions!$D$5-IF(K3801="",Assumptions!$B$15,0))*100</f>
        <v>72.2713148185702</v>
      </c>
      <c r="Q3801" s="7" t="str">
        <f aca="false">IF(J3801&gt;=Assumptions!$B$26,"High",IF(J3801&gt;=Assumptions!$B$27,"Mid","Low"))</f>
        <v>High</v>
      </c>
      <c r="R3801" s="7" t="str">
        <f aca="false">IF(P3801&gt;=Assumptions!$B$28,"High",IF(P3801&gt;=Assumptions!$B$29,"Mid","Low"))</f>
        <v>High</v>
      </c>
      <c r="S3801" s="7" t="str">
        <f aca="false">INDEX(Assumptions!$B$33:$B$41,MATCH(Q3801&amp;"|"&amp;R3801,Assumptions!$A$33:$A$41,0))</f>
        <v>Premier Advocates</v>
      </c>
      <c r="T3801" s="7" t="n">
        <f aca="false">IF(ISNUMBER(Data_Clean!V3801),J3801*Data_Clean!V3801,0)</f>
        <v>183.337212389</v>
      </c>
    </row>
    <row r="3802" customFormat="false" ht="15" hidden="false" customHeight="false" outlineLevel="0" collapsed="false">
      <c r="A3802" s="15" t="str">
        <f aca="false">Data_Clean!A3802</f>
        <v>CX103798</v>
      </c>
      <c r="B3802" s="14" t="n">
        <f aca="false">Data_Clean!G3802*Assumptions!$B$5</f>
        <v>132.98825</v>
      </c>
      <c r="C3802" s="14" t="n">
        <f aca="false">IF(Data_Clean!H3802="",0,Data_Clean!H3802)*Assumptions!$B$6</f>
        <v>379.90668</v>
      </c>
      <c r="D3802" s="14" t="n">
        <f aca="false">Data_Clean!I3802*Assumptions!$B$7</f>
        <v>0</v>
      </c>
      <c r="E3802" s="14" t="n">
        <f aca="false">Data_Clean!J3802*Assumptions!$B$8</f>
        <v>0</v>
      </c>
      <c r="F3802" s="14" t="n">
        <f aca="false">Data_Clean!K3802*Assumptions!$B$9</f>
        <v>0</v>
      </c>
      <c r="G3802" s="14" t="n">
        <f aca="false">Data_Clean!L3802*Assumptions!$B$10</f>
        <v>0</v>
      </c>
      <c r="H3802" s="14" t="n">
        <f aca="false">IF(OR(Data_Clean!M3802="",Data_Clean!N3802=""),0,Data_Clean!M3802*Data_Clean!N3802/100)*Assumptions!$B$13*Assumptions!$B$11</f>
        <v>0</v>
      </c>
      <c r="I3802" s="14" t="n">
        <f aca="false">Data_Clean!O3802*4*Assumptions!$B$12</f>
        <v>0</v>
      </c>
      <c r="J3802" s="14" t="n">
        <f aca="false">SUM(B3802:I3802)</f>
        <v>512.89493</v>
      </c>
      <c r="K3802" s="16" t="n">
        <f aca="false">IF(Data_Clean!P3802="","",Assumptions!$B$15*0.5^(Data_Clean!P3802/Assumptions!$B$20))</f>
        <v>25.5200148285257</v>
      </c>
      <c r="L3802" s="16" t="n">
        <f aca="false">Assumptions!$B$16*MIN(1,LN(1+Data_Clean!Q3802)/LN(1+Assumptions!$B$21))</f>
        <v>12.4931739410702</v>
      </c>
      <c r="M3802" s="16" t="n">
        <f aca="false">Assumptions!$B$17*(0.6*MIN(1,Data_Clean!R3802/Assumptions!$B$22)+0.4*IF(Data_Clean!S3802="",0,Data_Clean!S3802))</f>
        <v>9.486</v>
      </c>
      <c r="N3802" s="16" t="n">
        <f aca="false">Assumptions!$B$18*MIN(1,(Data_Clean!F3802-1)/Assumptions!$B$23)</f>
        <v>5</v>
      </c>
      <c r="O3802" s="16" t="n">
        <f aca="false">Assumptions!$B$19*(0.4*IF(Data_Clean!E3802="",0,MIN(1,Data_Clean!E3802/12/Assumptions!$B$24))+0.35*IF(Data_Clean!D3802="Y",1,0)+0.25*(1-MIN(Data_Clean!T3802,3)/3))/IF(Data_Clean!E3802="",0.6,1)</f>
        <v>3.05</v>
      </c>
      <c r="P3802" s="16" t="n">
        <f aca="false">SUM(K3802:O3802)/(Assumptions!$D$5-IF(K3802="",Assumptions!$B$15,0))*100</f>
        <v>55.5491887695958</v>
      </c>
      <c r="Q3802" s="7" t="str">
        <f aca="false">IF(J3802&gt;=Assumptions!$B$26,"High",IF(J3802&gt;=Assumptions!$B$27,"Mid","Low"))</f>
        <v>Mid</v>
      </c>
      <c r="R3802" s="7" t="str">
        <f aca="false">IF(P3802&gt;=Assumptions!$B$28,"High",IF(P3802&gt;=Assumptions!$B$29,"Mid","Low"))</f>
        <v>Mid</v>
      </c>
      <c r="S3802" s="7" t="str">
        <f aca="false">INDEX(Assumptions!$B$33:$B$41,MATCH(Q3802&amp;"|"&amp;R3802,Assumptions!$A$33:$A$41,0))</f>
        <v>Established Core</v>
      </c>
      <c r="T3802" s="7" t="n">
        <f aca="false">IF(ISNUMBER(Data_Clean!V3802),J3802*Data_Clean!V3802,0)</f>
        <v>209.620157891</v>
      </c>
    </row>
    <row r="3803" customFormat="false" ht="15" hidden="false" customHeight="false" outlineLevel="0" collapsed="false">
      <c r="A3803" s="15" t="str">
        <f aca="false">Data_Clean!A3803</f>
        <v>CX103799</v>
      </c>
      <c r="B3803" s="14" t="n">
        <f aca="false">Data_Clean!G3803*Assumptions!$B$5</f>
        <v>129.91525</v>
      </c>
      <c r="C3803" s="14" t="n">
        <f aca="false">IF(Data_Clean!H3803="",0,Data_Clean!H3803)*Assumptions!$B$6</f>
        <v>0</v>
      </c>
      <c r="D3803" s="14" t="n">
        <f aca="false">Data_Clean!I3803*Assumptions!$B$7</f>
        <v>0</v>
      </c>
      <c r="E3803" s="14" t="n">
        <f aca="false">Data_Clean!J3803*Assumptions!$B$8</f>
        <v>0</v>
      </c>
      <c r="F3803" s="14" t="n">
        <f aca="false">Data_Clean!K3803*Assumptions!$B$9</f>
        <v>0</v>
      </c>
      <c r="G3803" s="14" t="n">
        <f aca="false">Data_Clean!L3803*Assumptions!$B$10</f>
        <v>0</v>
      </c>
      <c r="H3803" s="14" t="n">
        <f aca="false">IF(OR(Data_Clean!M3803="",Data_Clean!N3803=""),0,Data_Clean!M3803*Data_Clean!N3803/100)*Assumptions!$B$13*Assumptions!$B$11</f>
        <v>64.974</v>
      </c>
      <c r="I3803" s="14" t="n">
        <f aca="false">Data_Clean!O3803*4*Assumptions!$B$12</f>
        <v>23.03712</v>
      </c>
      <c r="J3803" s="14" t="n">
        <f aca="false">SUM(B3803:I3803)</f>
        <v>217.92637</v>
      </c>
      <c r="K3803" s="16" t="n">
        <f aca="false">IF(Data_Clean!P3803="","",Assumptions!$B$15*0.5^(Data_Clean!P3803/Assumptions!$B$20))</f>
        <v>27.9909897461042</v>
      </c>
      <c r="L3803" s="16" t="n">
        <f aca="false">Assumptions!$B$16*MIN(1,LN(1+Data_Clean!Q3803)/LN(1+Assumptions!$B$21))</f>
        <v>12.4931739410702</v>
      </c>
      <c r="M3803" s="16" t="n">
        <f aca="false">Assumptions!$B$17*(0.6*MIN(1,Data_Clean!R3803/Assumptions!$B$22)+0.4*IF(Data_Clean!S3803="",0,Data_Clean!S3803))</f>
        <v>1.692</v>
      </c>
      <c r="N3803" s="16" t="n">
        <f aca="false">Assumptions!$B$18*MIN(1,(Data_Clean!F3803-1)/Assumptions!$B$23)</f>
        <v>5</v>
      </c>
      <c r="O3803" s="16" t="n">
        <f aca="false">Assumptions!$B$19*(0.4*IF(Data_Clean!E3803="",0,MIN(1,Data_Clean!E3803/12/Assumptions!$B$24))+0.35*IF(Data_Clean!D3803="Y",1,0)+0.25*(1-MIN(Data_Clean!T3803,3)/3))/IF(Data_Clean!E3803="",0.6,1)</f>
        <v>9.75</v>
      </c>
      <c r="P3803" s="16" t="n">
        <f aca="false">SUM(K3803:O3803)/(Assumptions!$D$5-IF(K3803="",Assumptions!$B$15,0))*100</f>
        <v>56.9261636871744</v>
      </c>
      <c r="Q3803" s="7" t="str">
        <f aca="false">IF(J3803&gt;=Assumptions!$B$26,"High",IF(J3803&gt;=Assumptions!$B$27,"Mid","Low"))</f>
        <v>Low</v>
      </c>
      <c r="R3803" s="7" t="str">
        <f aca="false">IF(P3803&gt;=Assumptions!$B$28,"High",IF(P3803&gt;=Assumptions!$B$29,"Mid","Low"))</f>
        <v>Mid</v>
      </c>
      <c r="S3803" s="7" t="str">
        <f aca="false">INDEX(Assumptions!$B$33:$B$41,MATCH(Q3803&amp;"|"&amp;R3803,Assumptions!$A$33:$A$41,0))</f>
        <v>Light Touch</v>
      </c>
      <c r="T3803" s="7" t="n">
        <f aca="false">IF(ISNUMBER(Data_Clean!V3803),J3803*Data_Clean!V3803,0)</f>
        <v>20.550456691</v>
      </c>
    </row>
    <row r="3804" customFormat="false" ht="15" hidden="false" customHeight="false" outlineLevel="0" collapsed="false">
      <c r="A3804" s="15" t="str">
        <f aca="false">Data_Clean!A3804</f>
        <v>CX103800</v>
      </c>
      <c r="B3804" s="14" t="n">
        <f aca="false">Data_Clean!G3804*Assumptions!$B$5</f>
        <v>211.939</v>
      </c>
      <c r="C3804" s="14" t="n">
        <f aca="false">IF(Data_Clean!H3804="",0,Data_Clean!H3804)*Assumptions!$B$6</f>
        <v>542.27832</v>
      </c>
      <c r="D3804" s="14" t="n">
        <f aca="false">Data_Clean!I3804*Assumptions!$B$7</f>
        <v>0</v>
      </c>
      <c r="E3804" s="14" t="n">
        <f aca="false">Data_Clean!J3804*Assumptions!$B$8</f>
        <v>0</v>
      </c>
      <c r="F3804" s="14" t="n">
        <f aca="false">Data_Clean!K3804*Assumptions!$B$9</f>
        <v>0</v>
      </c>
      <c r="G3804" s="14" t="n">
        <f aca="false">Data_Clean!L3804*Assumptions!$B$10</f>
        <v>0</v>
      </c>
      <c r="H3804" s="14" t="n">
        <f aca="false">IF(OR(Data_Clean!M3804="",Data_Clean!N3804=""),0,Data_Clean!M3804*Data_Clean!N3804/100)*Assumptions!$B$13*Assumptions!$B$11</f>
        <v>257.04</v>
      </c>
      <c r="I3804" s="14" t="n">
        <f aca="false">Data_Clean!O3804*4*Assumptions!$B$12</f>
        <v>56.4216</v>
      </c>
      <c r="J3804" s="14" t="n">
        <f aca="false">SUM(B3804:I3804)</f>
        <v>1067.67892</v>
      </c>
      <c r="K3804" s="16" t="n">
        <f aca="false">IF(Data_Clean!P3804="","",Assumptions!$B$15*0.5^(Data_Clean!P3804/Assumptions!$B$20))</f>
        <v>29.3147990530274</v>
      </c>
      <c r="L3804" s="16" t="n">
        <f aca="false">Assumptions!$B$16*MIN(1,LN(1+Data_Clean!Q3804)/LN(1+Assumptions!$B$21))</f>
        <v>15.0586973234667</v>
      </c>
      <c r="M3804" s="16" t="n">
        <f aca="false">Assumptions!$B$17*(0.6*MIN(1,Data_Clean!R3804/Assumptions!$B$22)+0.4*IF(Data_Clean!S3804="",0,Data_Clean!S3804))</f>
        <v>11.334</v>
      </c>
      <c r="N3804" s="16" t="n">
        <f aca="false">Assumptions!$B$18*MIN(1,(Data_Clean!F3804-1)/Assumptions!$B$23)</f>
        <v>15</v>
      </c>
      <c r="O3804" s="16" t="n">
        <f aca="false">Assumptions!$B$19*(0.4*IF(Data_Clean!E3804="",0,MIN(1,Data_Clean!E3804/12/Assumptions!$B$24))+0.35*IF(Data_Clean!D3804="Y",1,0)+0.25*(1-MIN(Data_Clean!T3804,3)/3))/IF(Data_Clean!E3804="",0.6,1)</f>
        <v>13.85</v>
      </c>
      <c r="P3804" s="16" t="n">
        <f aca="false">SUM(K3804:O3804)/(Assumptions!$D$5-IF(K3804="",Assumptions!$B$15,0))*100</f>
        <v>84.5574963764941</v>
      </c>
      <c r="Q3804" s="7" t="str">
        <f aca="false">IF(J3804&gt;=Assumptions!$B$26,"High",IF(J3804&gt;=Assumptions!$B$27,"Mid","Low"))</f>
        <v>Mid</v>
      </c>
      <c r="R3804" s="7" t="str">
        <f aca="false">IF(P3804&gt;=Assumptions!$B$28,"High",IF(P3804&gt;=Assumptions!$B$29,"Mid","Low"))</f>
        <v>High</v>
      </c>
      <c r="S3804" s="7" t="str">
        <f aca="false">INDEX(Assumptions!$B$33:$B$41,MATCH(Q3804&amp;"|"&amp;R3804,Assumptions!$A$33:$A$41,0))</f>
        <v>Engaged Builders</v>
      </c>
      <c r="T3804" s="7" t="n">
        <f aca="false">IF(ISNUMBER(Data_Clean!V3804),J3804*Data_Clean!V3804,0)</f>
        <v>26.15813354</v>
      </c>
    </row>
    <row r="3805" customFormat="false" ht="15" hidden="false" customHeight="false" outlineLevel="0" collapsed="false">
      <c r="A3805" s="15" t="str">
        <f aca="false">Data_Clean!A3805</f>
        <v>CX103801</v>
      </c>
      <c r="B3805" s="14" t="n">
        <f aca="false">Data_Clean!G3805*Assumptions!$B$5</f>
        <v>8.043</v>
      </c>
      <c r="C3805" s="14" t="n">
        <f aca="false">IF(Data_Clean!H3805="",0,Data_Clean!H3805)*Assumptions!$B$6</f>
        <v>8.1432</v>
      </c>
      <c r="D3805" s="14" t="n">
        <f aca="false">Data_Clean!I3805*Assumptions!$B$7</f>
        <v>0</v>
      </c>
      <c r="E3805" s="14" t="n">
        <f aca="false">Data_Clean!J3805*Assumptions!$B$8</f>
        <v>0</v>
      </c>
      <c r="F3805" s="14" t="n">
        <f aca="false">Data_Clean!K3805*Assumptions!$B$9</f>
        <v>0</v>
      </c>
      <c r="G3805" s="14" t="n">
        <f aca="false">Data_Clean!L3805*Assumptions!$B$10</f>
        <v>487.35</v>
      </c>
      <c r="H3805" s="14" t="n">
        <f aca="false">IF(OR(Data_Clean!M3805="",Data_Clean!N3805=""),0,Data_Clean!M3805*Data_Clean!N3805/100)*Assumptions!$B$13*Assumptions!$B$11</f>
        <v>0</v>
      </c>
      <c r="I3805" s="14" t="n">
        <f aca="false">Data_Clean!O3805*4*Assumptions!$B$12</f>
        <v>0</v>
      </c>
      <c r="J3805" s="14" t="n">
        <f aca="false">SUM(B3805:I3805)</f>
        <v>503.5362</v>
      </c>
      <c r="K3805" s="16" t="n">
        <f aca="false">IF(Data_Clean!P3805="","",Assumptions!$B$15*0.5^(Data_Clean!P3805/Assumptions!$B$20))</f>
        <v>0.00683373773098248</v>
      </c>
      <c r="L3805" s="16" t="n">
        <f aca="false">Assumptions!$B$16*MIN(1,LN(1+Data_Clean!Q3805)/LN(1+Assumptions!$B$21))</f>
        <v>0</v>
      </c>
      <c r="M3805" s="16" t="n">
        <f aca="false">Assumptions!$B$17*(0.6*MIN(1,Data_Clean!R3805/Assumptions!$B$22)+0.4*IF(Data_Clean!S3805="",0,Data_Clean!S3805))</f>
        <v>0</v>
      </c>
      <c r="N3805" s="16" t="n">
        <f aca="false">Assumptions!$B$18*MIN(1,(Data_Clean!F3805-1)/Assumptions!$B$23)</f>
        <v>15</v>
      </c>
      <c r="O3805" s="16" t="n">
        <f aca="false">Assumptions!$B$19*(0.4*IF(Data_Clean!E3805="",0,MIN(1,Data_Clean!E3805/12/Assumptions!$B$24))+0.35*IF(Data_Clean!D3805="Y",1,0)+0.25*(1-MIN(Data_Clean!T3805,3)/3))/IF(Data_Clean!E3805="",0.6,1)</f>
        <v>3.85</v>
      </c>
      <c r="P3805" s="16" t="n">
        <f aca="false">SUM(K3805:O3805)/(Assumptions!$D$5-IF(K3805="",Assumptions!$B$15,0))*100</f>
        <v>18.856833737731</v>
      </c>
      <c r="Q3805" s="7" t="str">
        <f aca="false">IF(J3805&gt;=Assumptions!$B$26,"High",IF(J3805&gt;=Assumptions!$B$27,"Mid","Low"))</f>
        <v>Mid</v>
      </c>
      <c r="R3805" s="7" t="str">
        <f aca="false">IF(P3805&gt;=Assumptions!$B$28,"High",IF(P3805&gt;=Assumptions!$B$29,"Mid","Low"))</f>
        <v>Low</v>
      </c>
      <c r="S3805" s="7" t="str">
        <f aca="false">INDEX(Assumptions!$B$33:$B$41,MATCH(Q3805&amp;"|"&amp;R3805,Assumptions!$A$33:$A$41,0))</f>
        <v>Light Touch</v>
      </c>
      <c r="T3805" s="7" t="n">
        <f aca="false">IF(ISNUMBER(Data_Clean!V3805),J3805*Data_Clean!V3805,0)</f>
        <v>175.9859019</v>
      </c>
    </row>
    <row r="3806" customFormat="false" ht="15" hidden="false" customHeight="false" outlineLevel="0" collapsed="false">
      <c r="A3806" s="15" t="str">
        <f aca="false">Data_Clean!A3806</f>
        <v>CX103802</v>
      </c>
      <c r="B3806" s="14" t="n">
        <f aca="false">Data_Clean!G3806*Assumptions!$B$5</f>
        <v>71.39025</v>
      </c>
      <c r="C3806" s="14" t="n">
        <f aca="false">IF(Data_Clean!H3806="",0,Data_Clean!H3806)*Assumptions!$B$6</f>
        <v>755.01744</v>
      </c>
      <c r="D3806" s="14" t="n">
        <f aca="false">Data_Clean!I3806*Assumptions!$B$7</f>
        <v>0</v>
      </c>
      <c r="E3806" s="14" t="n">
        <f aca="false">Data_Clean!J3806*Assumptions!$B$8</f>
        <v>0</v>
      </c>
      <c r="F3806" s="14" t="n">
        <f aca="false">Data_Clean!K3806*Assumptions!$B$9</f>
        <v>1680.8</v>
      </c>
      <c r="G3806" s="14" t="n">
        <f aca="false">Data_Clean!L3806*Assumptions!$B$10</f>
        <v>0</v>
      </c>
      <c r="H3806" s="14" t="n">
        <f aca="false">IF(OR(Data_Clean!M3806="",Data_Clean!N3806=""),0,Data_Clean!M3806*Data_Clean!N3806/100)*Assumptions!$B$13*Assumptions!$B$11</f>
        <v>79.344</v>
      </c>
      <c r="I3806" s="14" t="n">
        <f aca="false">Data_Clean!O3806*4*Assumptions!$B$12</f>
        <v>52.89168</v>
      </c>
      <c r="J3806" s="14" t="n">
        <f aca="false">SUM(B3806:I3806)</f>
        <v>2639.44337</v>
      </c>
      <c r="K3806" s="16" t="n">
        <f aca="false">IF(Data_Clean!P3806="","",Assumptions!$B$15*0.5^(Data_Clean!P3806/Assumptions!$B$20))</f>
        <v>26.1165168988837</v>
      </c>
      <c r="L3806" s="16" t="n">
        <f aca="false">Assumptions!$B$16*MIN(1,LN(1+Data_Clean!Q3806)/LN(1+Assumptions!$B$21))</f>
        <v>16.3144030926037</v>
      </c>
      <c r="M3806" s="16" t="n">
        <f aca="false">Assumptions!$B$17*(0.6*MIN(1,Data_Clean!R3806/Assumptions!$B$22)+0.4*IF(Data_Clean!S3806="",0,Data_Clean!S3806))</f>
        <v>8.976</v>
      </c>
      <c r="N3806" s="16" t="n">
        <f aca="false">Assumptions!$B$18*MIN(1,(Data_Clean!F3806-1)/Assumptions!$B$23)</f>
        <v>15</v>
      </c>
      <c r="O3806" s="16" t="n">
        <f aca="false">Assumptions!$B$19*(0.4*IF(Data_Clean!E3806="",0,MIN(1,Data_Clean!E3806/12/Assumptions!$B$24))+0.35*IF(Data_Clean!D3806="Y",1,0)+0.25*(1-MIN(Data_Clean!T3806,3)/3))/IF(Data_Clean!E3806="",0.6,1)</f>
        <v>15</v>
      </c>
      <c r="P3806" s="16" t="n">
        <f aca="false">SUM(K3806:O3806)/(Assumptions!$D$5-IF(K3806="",Assumptions!$B$15,0))*100</f>
        <v>81.4069199914874</v>
      </c>
      <c r="Q3806" s="7" t="str">
        <f aca="false">IF(J3806&gt;=Assumptions!$B$26,"High",IF(J3806&gt;=Assumptions!$B$27,"Mid","Low"))</f>
        <v>High</v>
      </c>
      <c r="R3806" s="7" t="str">
        <f aca="false">IF(P3806&gt;=Assumptions!$B$28,"High",IF(P3806&gt;=Assumptions!$B$29,"Mid","Low"))</f>
        <v>High</v>
      </c>
      <c r="S3806" s="7" t="str">
        <f aca="false">INDEX(Assumptions!$B$33:$B$41,MATCH(Q3806&amp;"|"&amp;R3806,Assumptions!$A$33:$A$41,0))</f>
        <v>Premier Advocates</v>
      </c>
      <c r="T3806" s="7" t="n">
        <f aca="false">IF(ISNUMBER(Data_Clean!V3806),J3806*Data_Clean!V3806,0)</f>
        <v>55.692255107</v>
      </c>
    </row>
    <row r="3807" customFormat="false" ht="15" hidden="false" customHeight="false" outlineLevel="0" collapsed="false">
      <c r="A3807" s="15" t="str">
        <f aca="false">Data_Clean!A3807</f>
        <v>CX103803</v>
      </c>
      <c r="B3807" s="14" t="n">
        <f aca="false">Data_Clean!G3807*Assumptions!$B$5</f>
        <v>24.70725</v>
      </c>
      <c r="C3807" s="14" t="n">
        <f aca="false">IF(Data_Clean!H3807="",0,Data_Clean!H3807)*Assumptions!$B$6</f>
        <v>90.35928</v>
      </c>
      <c r="D3807" s="14" t="n">
        <f aca="false">Data_Clean!I3807*Assumptions!$B$7</f>
        <v>0</v>
      </c>
      <c r="E3807" s="14" t="n">
        <f aca="false">Data_Clean!J3807*Assumptions!$B$8</f>
        <v>0</v>
      </c>
      <c r="F3807" s="14" t="n">
        <f aca="false">Data_Clean!K3807*Assumptions!$B$9</f>
        <v>0</v>
      </c>
      <c r="G3807" s="14" t="n">
        <f aca="false">Data_Clean!L3807*Assumptions!$B$10</f>
        <v>0</v>
      </c>
      <c r="H3807" s="14" t="n">
        <f aca="false">IF(OR(Data_Clean!M3807="",Data_Clean!N3807=""),0,Data_Clean!M3807*Data_Clean!N3807/100)*Assumptions!$B$13*Assumptions!$B$11</f>
        <v>0</v>
      </c>
      <c r="I3807" s="14" t="n">
        <f aca="false">Data_Clean!O3807*4*Assumptions!$B$12</f>
        <v>0</v>
      </c>
      <c r="J3807" s="14" t="n">
        <f aca="false">SUM(B3807:I3807)</f>
        <v>115.06653</v>
      </c>
      <c r="K3807" s="16" t="n">
        <f aca="false">IF(Data_Clean!P3807="","",Assumptions!$B$15*0.5^(Data_Clean!P3807/Assumptions!$B$20))</f>
        <v>4.72470393710577</v>
      </c>
      <c r="L3807" s="16" t="n">
        <f aca="false">Assumptions!$B$16*MIN(1,LN(1+Data_Clean!Q3807)/LN(1+Assumptions!$B$21))</f>
        <v>4.58156909991326</v>
      </c>
      <c r="M3807" s="16" t="n">
        <f aca="false">Assumptions!$B$17*(0.6*MIN(1,Data_Clean!R3807/Assumptions!$B$22)+0.4*IF(Data_Clean!S3807="",0,Data_Clean!S3807))</f>
        <v>2.238</v>
      </c>
      <c r="N3807" s="16" t="n">
        <f aca="false">Assumptions!$B$18*MIN(1,(Data_Clean!F3807-1)/Assumptions!$B$23)</f>
        <v>5</v>
      </c>
      <c r="O3807" s="16" t="n">
        <f aca="false">Assumptions!$B$19*(0.4*IF(Data_Clean!E3807="",0,MIN(1,Data_Clean!E3807/12/Assumptions!$B$24))+0.35*IF(Data_Clean!D3807="Y",1,0)+0.25*(1-MIN(Data_Clean!T3807,3)/3))/IF(Data_Clean!E3807="",0.6,1)</f>
        <v>8.85</v>
      </c>
      <c r="P3807" s="16" t="n">
        <f aca="false">SUM(K3807:O3807)/(Assumptions!$D$5-IF(K3807="",Assumptions!$B$15,0))*100</f>
        <v>25.394273037019</v>
      </c>
      <c r="Q3807" s="7" t="str">
        <f aca="false">IF(J3807&gt;=Assumptions!$B$26,"High",IF(J3807&gt;=Assumptions!$B$27,"Mid","Low"))</f>
        <v>Low</v>
      </c>
      <c r="R3807" s="7" t="str">
        <f aca="false">IF(P3807&gt;=Assumptions!$B$28,"High",IF(P3807&gt;=Assumptions!$B$29,"Mid","Low"))</f>
        <v>Low</v>
      </c>
      <c r="S3807" s="7" t="str">
        <f aca="false">INDEX(Assumptions!$B$33:$B$41,MATCH(Q3807&amp;"|"&amp;R3807,Assumptions!$A$33:$A$41,0))</f>
        <v>Dormant &amp; Low Value</v>
      </c>
      <c r="T3807" s="7" t="n">
        <f aca="false">IF(ISNUMBER(Data_Clean!V3807),J3807*Data_Clean!V3807,0)</f>
        <v>21.908667312</v>
      </c>
    </row>
    <row r="3808" customFormat="false" ht="15" hidden="false" customHeight="false" outlineLevel="0" collapsed="false">
      <c r="A3808" s="15" t="str">
        <f aca="false">Data_Clean!A3808</f>
        <v>CX103804</v>
      </c>
      <c r="B3808" s="14" t="n">
        <f aca="false">Data_Clean!G3808*Assumptions!$B$5</f>
        <v>126.76375</v>
      </c>
      <c r="C3808" s="14" t="n">
        <f aca="false">IF(Data_Clean!H3808="",0,Data_Clean!H3808)*Assumptions!$B$6</f>
        <v>199.00608</v>
      </c>
      <c r="D3808" s="14" t="n">
        <f aca="false">Data_Clean!I3808*Assumptions!$B$7</f>
        <v>72</v>
      </c>
      <c r="E3808" s="14" t="n">
        <f aca="false">Data_Clean!J3808*Assumptions!$B$8</f>
        <v>0</v>
      </c>
      <c r="F3808" s="14" t="n">
        <f aca="false">Data_Clean!K3808*Assumptions!$B$9</f>
        <v>0</v>
      </c>
      <c r="G3808" s="14" t="n">
        <f aca="false">Data_Clean!L3808*Assumptions!$B$10</f>
        <v>0</v>
      </c>
      <c r="H3808" s="14" t="n">
        <f aca="false">IF(OR(Data_Clean!M3808="",Data_Clean!N3808=""),0,Data_Clean!M3808*Data_Clean!N3808/100)*Assumptions!$B$13*Assumptions!$B$11</f>
        <v>0</v>
      </c>
      <c r="I3808" s="14" t="n">
        <f aca="false">Data_Clean!O3808*4*Assumptions!$B$12</f>
        <v>0</v>
      </c>
      <c r="J3808" s="14" t="n">
        <f aca="false">SUM(B3808:I3808)</f>
        <v>397.76983</v>
      </c>
      <c r="K3808" s="16" t="n">
        <f aca="false">IF(Data_Clean!P3808="","",Assumptions!$B$15*0.5^(Data_Clean!P3808/Assumptions!$B$20))</f>
        <v>29.3147990530274</v>
      </c>
      <c r="L3808" s="16" t="n">
        <f aca="false">Assumptions!$B$16*MIN(1,LN(1+Data_Clean!Q3808)/LN(1+Assumptions!$B$21))</f>
        <v>17.6575956115715</v>
      </c>
      <c r="M3808" s="16" t="n">
        <f aca="false">Assumptions!$B$17*(0.6*MIN(1,Data_Clean!R3808/Assumptions!$B$22)+0.4*IF(Data_Clean!S3808="",0,Data_Clean!S3808))</f>
        <v>2.526</v>
      </c>
      <c r="N3808" s="16" t="n">
        <f aca="false">Assumptions!$B$18*MIN(1,(Data_Clean!F3808-1)/Assumptions!$B$23)</f>
        <v>10</v>
      </c>
      <c r="O3808" s="16" t="n">
        <f aca="false">Assumptions!$B$19*(0.4*IF(Data_Clean!E3808="",0,MIN(1,Data_Clean!E3808/12/Assumptions!$B$24))+0.35*IF(Data_Clean!D3808="Y",1,0)+0.25*(1-MIN(Data_Clean!T3808,3)/3))/IF(Data_Clean!E3808="",0.6,1)</f>
        <v>9.75</v>
      </c>
      <c r="P3808" s="16" t="n">
        <f aca="false">SUM(K3808:O3808)/(Assumptions!$D$5-IF(K3808="",Assumptions!$B$15,0))*100</f>
        <v>69.2483946645989</v>
      </c>
      <c r="Q3808" s="7" t="str">
        <f aca="false">IF(J3808&gt;=Assumptions!$B$26,"High",IF(J3808&gt;=Assumptions!$B$27,"Mid","Low"))</f>
        <v>Low</v>
      </c>
      <c r="R3808" s="7" t="str">
        <f aca="false">IF(P3808&gt;=Assumptions!$B$28,"High",IF(P3808&gt;=Assumptions!$B$29,"Mid","Low"))</f>
        <v>Mid</v>
      </c>
      <c r="S3808" s="7" t="str">
        <f aca="false">INDEX(Assumptions!$B$33:$B$41,MATCH(Q3808&amp;"|"&amp;R3808,Assumptions!$A$33:$A$41,0))</f>
        <v>Light Touch</v>
      </c>
      <c r="T3808" s="7" t="n">
        <f aca="false">IF(ISNUMBER(Data_Clean!V3808),J3808*Data_Clean!V3808,0)</f>
        <v>13.205958356</v>
      </c>
    </row>
    <row r="3809" customFormat="false" ht="15" hidden="false" customHeight="false" outlineLevel="0" collapsed="false">
      <c r="A3809" s="15" t="str">
        <f aca="false">Data_Clean!A3809</f>
        <v>CX103805</v>
      </c>
      <c r="B3809" s="14" t="n">
        <f aca="false">Data_Clean!G3809*Assumptions!$B$5</f>
        <v>102.7695</v>
      </c>
      <c r="C3809" s="14" t="n">
        <f aca="false">IF(Data_Clean!H3809="",0,Data_Clean!H3809)*Assumptions!$B$6</f>
        <v>0</v>
      </c>
      <c r="D3809" s="14" t="n">
        <f aca="false">Data_Clean!I3809*Assumptions!$B$7</f>
        <v>0</v>
      </c>
      <c r="E3809" s="14" t="n">
        <f aca="false">Data_Clean!J3809*Assumptions!$B$8</f>
        <v>0</v>
      </c>
      <c r="F3809" s="14" t="n">
        <f aca="false">Data_Clean!K3809*Assumptions!$B$9</f>
        <v>0</v>
      </c>
      <c r="G3809" s="14" t="n">
        <f aca="false">Data_Clean!L3809*Assumptions!$B$10</f>
        <v>0</v>
      </c>
      <c r="H3809" s="14" t="n">
        <f aca="false">IF(OR(Data_Clean!M3809="",Data_Clean!N3809=""),0,Data_Clean!M3809*Data_Clean!N3809/100)*Assumptions!$B$13*Assumptions!$B$11</f>
        <v>0</v>
      </c>
      <c r="I3809" s="14" t="n">
        <f aca="false">Data_Clean!O3809*4*Assumptions!$B$12</f>
        <v>0</v>
      </c>
      <c r="J3809" s="14" t="n">
        <f aca="false">SUM(B3809:I3809)</f>
        <v>102.7695</v>
      </c>
      <c r="K3809" s="16" t="n">
        <f aca="false">IF(Data_Clean!P3809="","",Assumptions!$B$15*0.5^(Data_Clean!P3809/Assumptions!$B$20))</f>
        <v>25.5200148285257</v>
      </c>
      <c r="L3809" s="16" t="n">
        <f aca="false">Assumptions!$B$16*MIN(1,LN(1+Data_Clean!Q3809)/LN(1+Assumptions!$B$21))</f>
        <v>14.5815690999133</v>
      </c>
      <c r="M3809" s="16" t="n">
        <f aca="false">Assumptions!$B$17*(0.6*MIN(1,Data_Clean!R3809/Assumptions!$B$22)+0.4*IF(Data_Clean!S3809="",0,Data_Clean!S3809))</f>
        <v>10.248</v>
      </c>
      <c r="N3809" s="16" t="n">
        <f aca="false">Assumptions!$B$18*MIN(1,(Data_Clean!F3809-1)/Assumptions!$B$23)</f>
        <v>0</v>
      </c>
      <c r="O3809" s="16" t="n">
        <f aca="false">Assumptions!$B$19*(0.4*IF(Data_Clean!E3809="",0,MIN(1,Data_Clean!E3809/12/Assumptions!$B$24))+0.35*IF(Data_Clean!D3809="Y",1,0)+0.25*(1-MIN(Data_Clean!T3809,3)/3))/IF(Data_Clean!E3809="",0.6,1)</f>
        <v>9.75</v>
      </c>
      <c r="P3809" s="16" t="n">
        <f aca="false">SUM(K3809:O3809)/(Assumptions!$D$5-IF(K3809="",Assumptions!$B$15,0))*100</f>
        <v>60.0995839284389</v>
      </c>
      <c r="Q3809" s="7" t="str">
        <f aca="false">IF(J3809&gt;=Assumptions!$B$26,"High",IF(J3809&gt;=Assumptions!$B$27,"Mid","Low"))</f>
        <v>Low</v>
      </c>
      <c r="R3809" s="7" t="str">
        <f aca="false">IF(P3809&gt;=Assumptions!$B$28,"High",IF(P3809&gt;=Assumptions!$B$29,"Mid","Low"))</f>
        <v>Mid</v>
      </c>
      <c r="S3809" s="7" t="str">
        <f aca="false">INDEX(Assumptions!$B$33:$B$41,MATCH(Q3809&amp;"|"&amp;R3809,Assumptions!$A$33:$A$41,0))</f>
        <v>Light Touch</v>
      </c>
      <c r="T3809" s="7" t="n">
        <f aca="false">IF(ISNUMBER(Data_Clean!V3809),J3809*Data_Clean!V3809,0)</f>
        <v>10.24611915</v>
      </c>
    </row>
    <row r="3810" customFormat="false" ht="15" hidden="false" customHeight="false" outlineLevel="0" collapsed="false">
      <c r="A3810" s="15" t="str">
        <f aca="false">Data_Clean!A3810</f>
        <v>CX103806</v>
      </c>
      <c r="B3810" s="14" t="n">
        <f aca="false">Data_Clean!G3810*Assumptions!$B$5</f>
        <v>82.51775</v>
      </c>
      <c r="C3810" s="14" t="n">
        <f aca="false">IF(Data_Clean!H3810="",0,Data_Clean!H3810)*Assumptions!$B$6</f>
        <v>400.88028</v>
      </c>
      <c r="D3810" s="14" t="n">
        <f aca="false">Data_Clean!I3810*Assumptions!$B$7</f>
        <v>0</v>
      </c>
      <c r="E3810" s="14" t="n">
        <f aca="false">Data_Clean!J3810*Assumptions!$B$8</f>
        <v>0</v>
      </c>
      <c r="F3810" s="14" t="n">
        <f aca="false">Data_Clean!K3810*Assumptions!$B$9</f>
        <v>0</v>
      </c>
      <c r="G3810" s="14" t="n">
        <f aca="false">Data_Clean!L3810*Assumptions!$B$10</f>
        <v>0</v>
      </c>
      <c r="H3810" s="14" t="n">
        <f aca="false">IF(OR(Data_Clean!M3810="",Data_Clean!N3810=""),0,Data_Clean!M3810*Data_Clean!N3810/100)*Assumptions!$B$13*Assumptions!$B$11</f>
        <v>0</v>
      </c>
      <c r="I3810" s="14" t="n">
        <f aca="false">Data_Clean!O3810*4*Assumptions!$B$12</f>
        <v>0</v>
      </c>
      <c r="J3810" s="14" t="n">
        <f aca="false">SUM(B3810:I3810)</f>
        <v>483.39803</v>
      </c>
      <c r="K3810" s="16" t="n">
        <f aca="false">IF(Data_Clean!P3810="","",Assumptions!$B$15*0.5^(Data_Clean!P3810/Assumptions!$B$20))</f>
        <v>2.71362982020071</v>
      </c>
      <c r="L3810" s="16" t="n">
        <f aca="false">Assumptions!$B$16*MIN(1,LN(1+Data_Clean!Q3810)/LN(1+Assumptions!$B$21))</f>
        <v>0</v>
      </c>
      <c r="M3810" s="16" t="n">
        <f aca="false">Assumptions!$B$17*(0.6*MIN(1,Data_Clean!R3810/Assumptions!$B$22)+0.4*IF(Data_Clean!S3810="",0,Data_Clean!S3810))</f>
        <v>0.45</v>
      </c>
      <c r="N3810" s="16" t="n">
        <f aca="false">Assumptions!$B$18*MIN(1,(Data_Clean!F3810-1)/Assumptions!$B$23)</f>
        <v>5</v>
      </c>
      <c r="O3810" s="16" t="n">
        <f aca="false">Assumptions!$B$19*(0.4*IF(Data_Clean!E3810="",0,MIN(1,Data_Clean!E3810/12/Assumptions!$B$24))+0.35*IF(Data_Clean!D3810="Y",1,0)+0.25*(1-MIN(Data_Clean!T3810,3)/3))/IF(Data_Clean!E3810="",0.6,1)</f>
        <v>3.6</v>
      </c>
      <c r="P3810" s="16" t="n">
        <f aca="false">SUM(K3810:O3810)/(Assumptions!$D$5-IF(K3810="",Assumptions!$B$15,0))*100</f>
        <v>11.7636298202007</v>
      </c>
      <c r="Q3810" s="7" t="str">
        <f aca="false">IF(J3810&gt;=Assumptions!$B$26,"High",IF(J3810&gt;=Assumptions!$B$27,"Mid","Low"))</f>
        <v>Mid</v>
      </c>
      <c r="R3810" s="7" t="str">
        <f aca="false">IF(P3810&gt;=Assumptions!$B$28,"High",IF(P3810&gt;=Assumptions!$B$29,"Mid","Low"))</f>
        <v>Low</v>
      </c>
      <c r="S3810" s="7" t="str">
        <f aca="false">INDEX(Assumptions!$B$33:$B$41,MATCH(Q3810&amp;"|"&amp;R3810,Assumptions!$A$33:$A$41,0))</f>
        <v>Light Touch</v>
      </c>
      <c r="T3810" s="7" t="n">
        <f aca="false">IF(ISNUMBER(Data_Clean!V3810),J3810*Data_Clean!V3810,0)</f>
        <v>332.481165034</v>
      </c>
    </row>
    <row r="3811" customFormat="false" ht="15" hidden="false" customHeight="false" outlineLevel="0" collapsed="false">
      <c r="A3811" s="15" t="str">
        <f aca="false">Data_Clean!A3811</f>
        <v>CX103807</v>
      </c>
      <c r="B3811" s="14" t="n">
        <f aca="false">Data_Clean!G3811*Assumptions!$B$5</f>
        <v>111.643</v>
      </c>
      <c r="C3811" s="14" t="n">
        <f aca="false">IF(Data_Clean!H3811="",0,Data_Clean!H3811)*Assumptions!$B$6</f>
        <v>0</v>
      </c>
      <c r="D3811" s="14" t="n">
        <f aca="false">Data_Clean!I3811*Assumptions!$B$7</f>
        <v>0</v>
      </c>
      <c r="E3811" s="14" t="n">
        <f aca="false">Data_Clean!J3811*Assumptions!$B$8</f>
        <v>0</v>
      </c>
      <c r="F3811" s="14" t="n">
        <f aca="false">Data_Clean!K3811*Assumptions!$B$9</f>
        <v>0</v>
      </c>
      <c r="G3811" s="14" t="n">
        <f aca="false">Data_Clean!L3811*Assumptions!$B$10</f>
        <v>0</v>
      </c>
      <c r="H3811" s="14" t="n">
        <f aca="false">IF(OR(Data_Clean!M3811="",Data_Clean!N3811=""),0,Data_Clean!M3811*Data_Clean!N3811/100)*Assumptions!$B$13*Assumptions!$B$11</f>
        <v>0</v>
      </c>
      <c r="I3811" s="14" t="n">
        <f aca="false">Data_Clean!O3811*4*Assumptions!$B$12</f>
        <v>0</v>
      </c>
      <c r="J3811" s="14" t="n">
        <f aca="false">SUM(B3811:I3811)</f>
        <v>111.643</v>
      </c>
      <c r="K3811" s="16" t="n">
        <f aca="false">IF(Data_Clean!P3811="","",Assumptions!$B$15*0.5^(Data_Clean!P3811/Assumptions!$B$20))</f>
        <v>22.2164632842985</v>
      </c>
      <c r="L3811" s="16" t="n">
        <f aca="false">Assumptions!$B$16*MIN(1,LN(1+Data_Clean!Q3811)/LN(1+Assumptions!$B$21))</f>
        <v>13.0760265116583</v>
      </c>
      <c r="M3811" s="16" t="n">
        <f aca="false">Assumptions!$B$17*(0.6*MIN(1,Data_Clean!R3811/Assumptions!$B$22)+0.4*IF(Data_Clean!S3811="",0,Data_Clean!S3811))</f>
        <v>5.52</v>
      </c>
      <c r="N3811" s="16" t="n">
        <f aca="false">Assumptions!$B$18*MIN(1,(Data_Clean!F3811-1)/Assumptions!$B$23)</f>
        <v>0</v>
      </c>
      <c r="O3811" s="16" t="n">
        <f aca="false">Assumptions!$B$19*(0.4*IF(Data_Clean!E3811="",0,MIN(1,Data_Clean!E3811/12/Assumptions!$B$24))+0.35*IF(Data_Clean!D3811="Y",1,0)+0.25*(1-MIN(Data_Clean!T3811,3)/3))/IF(Data_Clean!E3811="",0.6,1)</f>
        <v>15</v>
      </c>
      <c r="P3811" s="16" t="n">
        <f aca="false">SUM(K3811:O3811)/(Assumptions!$D$5-IF(K3811="",Assumptions!$B$15,0))*100</f>
        <v>55.8124897959567</v>
      </c>
      <c r="Q3811" s="7" t="str">
        <f aca="false">IF(J3811&gt;=Assumptions!$B$26,"High",IF(J3811&gt;=Assumptions!$B$27,"Mid","Low"))</f>
        <v>Low</v>
      </c>
      <c r="R3811" s="7" t="str">
        <f aca="false">IF(P3811&gt;=Assumptions!$B$28,"High",IF(P3811&gt;=Assumptions!$B$29,"Mid","Low"))</f>
        <v>Mid</v>
      </c>
      <c r="S3811" s="7" t="str">
        <f aca="false">INDEX(Assumptions!$B$33:$B$41,MATCH(Q3811&amp;"|"&amp;R3811,Assumptions!$A$33:$A$41,0))</f>
        <v>Light Touch</v>
      </c>
      <c r="T3811" s="7" t="n">
        <f aca="false">IF(ISNUMBER(Data_Clean!V3811),J3811*Data_Clean!V3811,0)</f>
        <v>3.2823042</v>
      </c>
    </row>
    <row r="3812" customFormat="false" ht="15" hidden="false" customHeight="false" outlineLevel="0" collapsed="false">
      <c r="A3812" s="15" t="str">
        <f aca="false">Data_Clean!A3812</f>
        <v>CX103808</v>
      </c>
      <c r="B3812" s="14" t="n">
        <f aca="false">Data_Clean!G3812*Assumptions!$B$5</f>
        <v>125.7335</v>
      </c>
      <c r="C3812" s="14" t="n">
        <f aca="false">IF(Data_Clean!H3812="",0,Data_Clean!H3812)*Assumptions!$B$6</f>
        <v>307.02828</v>
      </c>
      <c r="D3812" s="14" t="n">
        <f aca="false">Data_Clean!I3812*Assumptions!$B$7</f>
        <v>0</v>
      </c>
      <c r="E3812" s="14" t="n">
        <f aca="false">Data_Clean!J3812*Assumptions!$B$8</f>
        <v>0</v>
      </c>
      <c r="F3812" s="14" t="n">
        <f aca="false">Data_Clean!K3812*Assumptions!$B$9</f>
        <v>0</v>
      </c>
      <c r="G3812" s="14" t="n">
        <f aca="false">Data_Clean!L3812*Assumptions!$B$10</f>
        <v>0</v>
      </c>
      <c r="H3812" s="14" t="n">
        <f aca="false">IF(OR(Data_Clean!M3812="",Data_Clean!N3812=""),0,Data_Clean!M3812*Data_Clean!N3812/100)*Assumptions!$B$13*Assumptions!$B$11</f>
        <v>0</v>
      </c>
      <c r="I3812" s="14" t="n">
        <f aca="false">Data_Clean!O3812*4*Assumptions!$B$12</f>
        <v>0</v>
      </c>
      <c r="J3812" s="14" t="n">
        <f aca="false">SUM(B3812:I3812)</f>
        <v>432.76178</v>
      </c>
      <c r="K3812" s="16" t="n">
        <f aca="false">IF(Data_Clean!P3812="","",Assumptions!$B$15*0.5^(Data_Clean!P3812/Assumptions!$B$20))</f>
        <v>15.7094118423094</v>
      </c>
      <c r="L3812" s="16" t="n">
        <f aca="false">Assumptions!$B$16*MIN(1,LN(1+Data_Clean!Q3812)/LN(1+Assumptions!$B$21))</f>
        <v>16.3969864627818</v>
      </c>
      <c r="M3812" s="16" t="n">
        <f aca="false">Assumptions!$B$17*(0.6*MIN(1,Data_Clean!R3812/Assumptions!$B$22)+0.4*IF(Data_Clean!S3812="",0,Data_Clean!S3812))</f>
        <v>9.072</v>
      </c>
      <c r="N3812" s="16" t="n">
        <f aca="false">Assumptions!$B$18*MIN(1,(Data_Clean!F3812-1)/Assumptions!$B$23)</f>
        <v>5</v>
      </c>
      <c r="O3812" s="16" t="n">
        <f aca="false">Assumptions!$B$19*(0.4*IF(Data_Clean!E3812="",0,MIN(1,Data_Clean!E3812/12/Assumptions!$B$24))+0.35*IF(Data_Clean!D3812="Y",1,0)+0.25*(1-MIN(Data_Clean!T3812,3)/3))/IF(Data_Clean!E3812="",0.6,1)</f>
        <v>9.2</v>
      </c>
      <c r="P3812" s="16" t="n">
        <f aca="false">SUM(K3812:O3812)/(Assumptions!$D$5-IF(K3812="",Assumptions!$B$15,0))*100</f>
        <v>55.3783983050912</v>
      </c>
      <c r="Q3812" s="7" t="str">
        <f aca="false">IF(J3812&gt;=Assumptions!$B$26,"High",IF(J3812&gt;=Assumptions!$B$27,"Mid","Low"))</f>
        <v>Mid</v>
      </c>
      <c r="R3812" s="7" t="str">
        <f aca="false">IF(P3812&gt;=Assumptions!$B$28,"High",IF(P3812&gt;=Assumptions!$B$29,"Mid","Low"))</f>
        <v>Mid</v>
      </c>
      <c r="S3812" s="7" t="str">
        <f aca="false">INDEX(Assumptions!$B$33:$B$41,MATCH(Q3812&amp;"|"&amp;R3812,Assumptions!$A$33:$A$41,0))</f>
        <v>Established Core</v>
      </c>
      <c r="T3812" s="7" t="n">
        <f aca="false">IF(ISNUMBER(Data_Clean!V3812),J3812*Data_Clean!V3812,0)</f>
        <v>18.82513743</v>
      </c>
    </row>
    <row r="3813" customFormat="false" ht="15" hidden="false" customHeight="false" outlineLevel="0" collapsed="false">
      <c r="A3813" s="15" t="str">
        <f aca="false">Data_Clean!A3813</f>
        <v>CX103809</v>
      </c>
      <c r="B3813" s="14" t="n">
        <f aca="false">Data_Clean!G3813*Assumptions!$B$5</f>
        <v>96.679</v>
      </c>
      <c r="C3813" s="14" t="n">
        <f aca="false">IF(Data_Clean!H3813="",0,Data_Clean!H3813)*Assumptions!$B$6</f>
        <v>245.64804</v>
      </c>
      <c r="D3813" s="14" t="n">
        <f aca="false">Data_Clean!I3813*Assumptions!$B$7</f>
        <v>0</v>
      </c>
      <c r="E3813" s="14" t="n">
        <f aca="false">Data_Clean!J3813*Assumptions!$B$8</f>
        <v>0</v>
      </c>
      <c r="F3813" s="14" t="n">
        <f aca="false">Data_Clean!K3813*Assumptions!$B$9</f>
        <v>0</v>
      </c>
      <c r="G3813" s="14" t="n">
        <f aca="false">Data_Clean!L3813*Assumptions!$B$10</f>
        <v>659.7</v>
      </c>
      <c r="H3813" s="14" t="n">
        <f aca="false">IF(OR(Data_Clean!M3813="",Data_Clean!N3813=""),0,Data_Clean!M3813*Data_Clean!N3813/100)*Assumptions!$B$13*Assumptions!$B$11</f>
        <v>142.086</v>
      </c>
      <c r="I3813" s="14" t="n">
        <f aca="false">Data_Clean!O3813*4*Assumptions!$B$12</f>
        <v>80.2992</v>
      </c>
      <c r="J3813" s="14" t="n">
        <f aca="false">SUM(B3813:I3813)</f>
        <v>1224.41224</v>
      </c>
      <c r="K3813" s="16" t="n">
        <f aca="false">IF(Data_Clean!P3813="","",Assumptions!$B$15*0.5^(Data_Clean!P3813/Assumptions!$B$20))</f>
        <v>29.3147990530274</v>
      </c>
      <c r="L3813" s="16" t="n">
        <f aca="false">Assumptions!$B$16*MIN(1,LN(1+Data_Clean!Q3813)/LN(1+Assumptions!$B$21))</f>
        <v>15.1699125520244</v>
      </c>
      <c r="M3813" s="16" t="n">
        <f aca="false">Assumptions!$B$17*(0.6*MIN(1,Data_Clean!R3813/Assumptions!$B$22)+0.4*IF(Data_Clean!S3813="",0,Data_Clean!S3813))</f>
        <v>11.322</v>
      </c>
      <c r="N3813" s="16" t="n">
        <f aca="false">Assumptions!$B$18*MIN(1,(Data_Clean!F3813-1)/Assumptions!$B$23)</f>
        <v>15</v>
      </c>
      <c r="O3813" s="16" t="n">
        <f aca="false">Assumptions!$B$19*(0.4*IF(Data_Clean!E3813="",0,MIN(1,Data_Clean!E3813/12/Assumptions!$B$24))+0.35*IF(Data_Clean!D3813="Y",1,0)+0.25*(1-MIN(Data_Clean!T3813,3)/3))/IF(Data_Clean!E3813="",0.6,1)</f>
        <v>9.6</v>
      </c>
      <c r="P3813" s="16" t="n">
        <f aca="false">SUM(K3813:O3813)/(Assumptions!$D$5-IF(K3813="",Assumptions!$B$15,0))*100</f>
        <v>80.4067116050517</v>
      </c>
      <c r="Q3813" s="7" t="str">
        <f aca="false">IF(J3813&gt;=Assumptions!$B$26,"High",IF(J3813&gt;=Assumptions!$B$27,"Mid","Low"))</f>
        <v>Mid</v>
      </c>
      <c r="R3813" s="7" t="str">
        <f aca="false">IF(P3813&gt;=Assumptions!$B$28,"High",IF(P3813&gt;=Assumptions!$B$29,"Mid","Low"))</f>
        <v>High</v>
      </c>
      <c r="S3813" s="7" t="str">
        <f aca="false">INDEX(Assumptions!$B$33:$B$41,MATCH(Q3813&amp;"|"&amp;R3813,Assumptions!$A$33:$A$41,0))</f>
        <v>Engaged Builders</v>
      </c>
      <c r="T3813" s="7" t="n">
        <f aca="false">IF(ISNUMBER(Data_Clean!V3813),J3813*Data_Clean!V3813,0)</f>
        <v>62.934789136</v>
      </c>
    </row>
    <row r="3814" customFormat="false" ht="15" hidden="false" customHeight="false" outlineLevel="0" collapsed="false">
      <c r="A3814" s="15" t="str">
        <f aca="false">Data_Clean!A3814</f>
        <v>CX103810</v>
      </c>
      <c r="B3814" s="14" t="n">
        <f aca="false">Data_Clean!G3814*Assumptions!$B$5</f>
        <v>472.52175</v>
      </c>
      <c r="C3814" s="14" t="n">
        <f aca="false">IF(Data_Clean!H3814="",0,Data_Clean!H3814)*Assumptions!$B$6</f>
        <v>500.70372</v>
      </c>
      <c r="D3814" s="14" t="n">
        <f aca="false">Data_Clean!I3814*Assumptions!$B$7</f>
        <v>0</v>
      </c>
      <c r="E3814" s="14" t="n">
        <f aca="false">Data_Clean!J3814*Assumptions!$B$8</f>
        <v>0</v>
      </c>
      <c r="F3814" s="14" t="n">
        <f aca="false">Data_Clean!K3814*Assumptions!$B$9</f>
        <v>0</v>
      </c>
      <c r="G3814" s="14" t="n">
        <f aca="false">Data_Clean!L3814*Assumptions!$B$10</f>
        <v>0</v>
      </c>
      <c r="H3814" s="14" t="n">
        <f aca="false">IF(OR(Data_Clean!M3814="",Data_Clean!N3814=""),0,Data_Clean!M3814*Data_Clean!N3814/100)*Assumptions!$B$13*Assumptions!$B$11</f>
        <v>0</v>
      </c>
      <c r="I3814" s="14" t="n">
        <f aca="false">Data_Clean!O3814*4*Assumptions!$B$12</f>
        <v>0</v>
      </c>
      <c r="J3814" s="14" t="n">
        <f aca="false">SUM(B3814:I3814)</f>
        <v>973.22547</v>
      </c>
      <c r="K3814" s="16" t="n">
        <f aca="false">IF(Data_Clean!P3814="","",Assumptions!$B$15*0.5^(Data_Clean!P3814/Assumptions!$B$20))</f>
        <v>28.6452481173125</v>
      </c>
      <c r="L3814" s="16" t="n">
        <f aca="false">Assumptions!$B$16*MIN(1,LN(1+Data_Clean!Q3814)/LN(1+Assumptions!$B$21))</f>
        <v>16.230151259145</v>
      </c>
      <c r="M3814" s="16" t="n">
        <f aca="false">Assumptions!$B$17*(0.6*MIN(1,Data_Clean!R3814/Assumptions!$B$22)+0.4*IF(Data_Clean!S3814="",0,Data_Clean!S3814))</f>
        <v>4.494</v>
      </c>
      <c r="N3814" s="16" t="n">
        <f aca="false">Assumptions!$B$18*MIN(1,(Data_Clean!F3814-1)/Assumptions!$B$23)</f>
        <v>5</v>
      </c>
      <c r="O3814" s="16" t="n">
        <f aca="false">Assumptions!$B$19*(0.4*IF(Data_Clean!E3814="",0,MIN(1,Data_Clean!E3814/12/Assumptions!$B$24))+0.35*IF(Data_Clean!D3814="Y",1,0)+0.25*(1-MIN(Data_Clean!T3814,3)/3))/IF(Data_Clean!E3814="",0.6,1)</f>
        <v>9.3</v>
      </c>
      <c r="P3814" s="16" t="n">
        <f aca="false">SUM(K3814:O3814)/(Assumptions!$D$5-IF(K3814="",Assumptions!$B$15,0))*100</f>
        <v>63.6693993764575</v>
      </c>
      <c r="Q3814" s="7" t="str">
        <f aca="false">IF(J3814&gt;=Assumptions!$B$26,"High",IF(J3814&gt;=Assumptions!$B$27,"Mid","Low"))</f>
        <v>Mid</v>
      </c>
      <c r="R3814" s="7" t="str">
        <f aca="false">IF(P3814&gt;=Assumptions!$B$28,"High",IF(P3814&gt;=Assumptions!$B$29,"Mid","Low"))</f>
        <v>Mid</v>
      </c>
      <c r="S3814" s="7" t="str">
        <f aca="false">INDEX(Assumptions!$B$33:$B$41,MATCH(Q3814&amp;"|"&amp;R3814,Assumptions!$A$33:$A$41,0))</f>
        <v>Established Core</v>
      </c>
      <c r="T3814" s="7" t="n">
        <f aca="false">IF(ISNUMBER(Data_Clean!V3814),J3814*Data_Clean!V3814,0)</f>
        <v>90.50996871</v>
      </c>
    </row>
    <row r="3815" customFormat="false" ht="15" hidden="false" customHeight="false" outlineLevel="0" collapsed="false">
      <c r="A3815" s="15" t="str">
        <f aca="false">Data_Clean!A3815</f>
        <v>CX103811</v>
      </c>
      <c r="B3815" s="14" t="n">
        <f aca="false">Data_Clean!G3815*Assumptions!$B$5</f>
        <v>209.689</v>
      </c>
      <c r="C3815" s="14" t="n">
        <f aca="false">IF(Data_Clean!H3815="",0,Data_Clean!H3815)*Assumptions!$B$6</f>
        <v>3075.61272</v>
      </c>
      <c r="D3815" s="14" t="n">
        <f aca="false">Data_Clean!I3815*Assumptions!$B$7</f>
        <v>1694.4</v>
      </c>
      <c r="E3815" s="14" t="n">
        <f aca="false">Data_Clean!J3815*Assumptions!$B$8</f>
        <v>0</v>
      </c>
      <c r="F3815" s="14" t="n">
        <f aca="false">Data_Clean!K3815*Assumptions!$B$9</f>
        <v>2295.7</v>
      </c>
      <c r="G3815" s="14" t="n">
        <f aca="false">Data_Clean!L3815*Assumptions!$B$10</f>
        <v>498.6</v>
      </c>
      <c r="H3815" s="14" t="n">
        <f aca="false">IF(OR(Data_Clean!M3815="",Data_Clean!N3815=""),0,Data_Clean!M3815*Data_Clean!N3815/100)*Assumptions!$B$13*Assumptions!$B$11</f>
        <v>1216.248</v>
      </c>
      <c r="I3815" s="14" t="n">
        <f aca="false">Data_Clean!O3815*4*Assumptions!$B$12</f>
        <v>61.42224</v>
      </c>
      <c r="J3815" s="14" t="n">
        <f aca="false">SUM(B3815:I3815)</f>
        <v>9051.67196</v>
      </c>
      <c r="K3815" s="16" t="n">
        <f aca="false">IF(Data_Clean!P3815="","",Assumptions!$B$15*0.5^(Data_Clean!P3815/Assumptions!$B$20))</f>
        <v>17.2304753249555</v>
      </c>
      <c r="L3815" s="16" t="n">
        <f aca="false">Assumptions!$B$16*MIN(1,LN(1+Data_Clean!Q3815)/LN(1+Assumptions!$B$21))</f>
        <v>15.6854227887284</v>
      </c>
      <c r="M3815" s="16" t="n">
        <f aca="false">Assumptions!$B$17*(0.6*MIN(1,Data_Clean!R3815/Assumptions!$B$22)+0.4*IF(Data_Clean!S3815="",0,Data_Clean!S3815))</f>
        <v>9.474</v>
      </c>
      <c r="N3815" s="16" t="n">
        <f aca="false">Assumptions!$B$18*MIN(1,(Data_Clean!F3815-1)/Assumptions!$B$23)</f>
        <v>20</v>
      </c>
      <c r="O3815" s="16" t="n">
        <f aca="false">Assumptions!$B$19*(0.4*IF(Data_Clean!E3815="",0,MIN(1,Data_Clean!E3815/12/Assumptions!$B$24))+0.35*IF(Data_Clean!D3815="Y",1,0)+0.25*(1-MIN(Data_Clean!T3815,3)/3))/IF(Data_Clean!E3815="",0.6,1)</f>
        <v>15</v>
      </c>
      <c r="P3815" s="16" t="n">
        <f aca="false">SUM(K3815:O3815)/(Assumptions!$D$5-IF(K3815="",Assumptions!$B$15,0))*100</f>
        <v>77.3898981136839</v>
      </c>
      <c r="Q3815" s="7" t="str">
        <f aca="false">IF(J3815&gt;=Assumptions!$B$26,"High",IF(J3815&gt;=Assumptions!$B$27,"Mid","Low"))</f>
        <v>High</v>
      </c>
      <c r="R3815" s="7" t="str">
        <f aca="false">IF(P3815&gt;=Assumptions!$B$28,"High",IF(P3815&gt;=Assumptions!$B$29,"Mid","Low"))</f>
        <v>High</v>
      </c>
      <c r="S3815" s="7" t="str">
        <f aca="false">INDEX(Assumptions!$B$33:$B$41,MATCH(Q3815&amp;"|"&amp;R3815,Assumptions!$A$33:$A$41,0))</f>
        <v>Premier Advocates</v>
      </c>
      <c r="T3815" s="7" t="n">
        <f aca="false">IF(ISNUMBER(Data_Clean!V3815),J3815*Data_Clean!V3815,0)</f>
        <v>116.766568284</v>
      </c>
    </row>
    <row r="3816" customFormat="false" ht="15" hidden="false" customHeight="false" outlineLevel="0" collapsed="false">
      <c r="A3816" s="15" t="str">
        <f aca="false">Data_Clean!A3816</f>
        <v>CX103812</v>
      </c>
      <c r="B3816" s="14" t="n">
        <f aca="false">Data_Clean!G3816*Assumptions!$B$5</f>
        <v>101.39525</v>
      </c>
      <c r="C3816" s="14" t="n">
        <f aca="false">IF(Data_Clean!H3816="",0,Data_Clean!H3816)*Assumptions!$B$6</f>
        <v>42.69408</v>
      </c>
      <c r="D3816" s="14" t="n">
        <f aca="false">Data_Clean!I3816*Assumptions!$B$7</f>
        <v>0</v>
      </c>
      <c r="E3816" s="14" t="n">
        <f aca="false">Data_Clean!J3816*Assumptions!$B$8</f>
        <v>0</v>
      </c>
      <c r="F3816" s="14" t="n">
        <f aca="false">Data_Clean!K3816*Assumptions!$B$9</f>
        <v>0</v>
      </c>
      <c r="G3816" s="14" t="n">
        <f aca="false">Data_Clean!L3816*Assumptions!$B$10</f>
        <v>810.9</v>
      </c>
      <c r="H3816" s="14" t="n">
        <f aca="false">IF(OR(Data_Clean!M3816="",Data_Clean!N3816=""),0,Data_Clean!M3816*Data_Clean!N3816/100)*Assumptions!$B$13*Assumptions!$B$11</f>
        <v>0</v>
      </c>
      <c r="I3816" s="14" t="n">
        <f aca="false">Data_Clean!O3816*4*Assumptions!$B$12</f>
        <v>0</v>
      </c>
      <c r="J3816" s="14" t="n">
        <f aca="false">SUM(B3816:I3816)</f>
        <v>954.98933</v>
      </c>
      <c r="K3816" s="16" t="n">
        <f aca="false">IF(Data_Clean!P3816="","",Assumptions!$B$15*0.5^(Data_Clean!P3816/Assumptions!$B$20))</f>
        <v>24.3675718906871</v>
      </c>
      <c r="L3816" s="16" t="n">
        <f aca="false">Assumptions!$B$16*MIN(1,LN(1+Data_Clean!Q3816)/LN(1+Assumptions!$B$21))</f>
        <v>11.0057238927514</v>
      </c>
      <c r="M3816" s="16" t="n">
        <f aca="false">Assumptions!$B$17*(0.6*MIN(1,Data_Clean!R3816/Assumptions!$B$22)+0.4*IF(Data_Clean!S3816="",0,Data_Clean!S3816))</f>
        <v>9.918</v>
      </c>
      <c r="N3816" s="16" t="n">
        <f aca="false">Assumptions!$B$18*MIN(1,(Data_Clean!F3816-1)/Assumptions!$B$23)</f>
        <v>15</v>
      </c>
      <c r="O3816" s="16" t="n">
        <f aca="false">Assumptions!$B$19*(0.4*IF(Data_Clean!E3816="",0,MIN(1,Data_Clean!E3816/12/Assumptions!$B$24))+0.35*IF(Data_Clean!D3816="Y",1,0)+0.25*(1-MIN(Data_Clean!T3816,3)/3))/IF(Data_Clean!E3816="",0.6,1)</f>
        <v>4.05</v>
      </c>
      <c r="P3816" s="16" t="n">
        <f aca="false">SUM(K3816:O3816)/(Assumptions!$D$5-IF(K3816="",Assumptions!$B$15,0))*100</f>
        <v>64.3412957834384</v>
      </c>
      <c r="Q3816" s="7" t="str">
        <f aca="false">IF(J3816&gt;=Assumptions!$B$26,"High",IF(J3816&gt;=Assumptions!$B$27,"Mid","Low"))</f>
        <v>Mid</v>
      </c>
      <c r="R3816" s="7" t="str">
        <f aca="false">IF(P3816&gt;=Assumptions!$B$28,"High",IF(P3816&gt;=Assumptions!$B$29,"Mid","Low"))</f>
        <v>Mid</v>
      </c>
      <c r="S3816" s="7" t="str">
        <f aca="false">INDEX(Assumptions!$B$33:$B$41,MATCH(Q3816&amp;"|"&amp;R3816,Assumptions!$A$33:$A$41,0))</f>
        <v>Established Core</v>
      </c>
      <c r="T3816" s="7" t="n">
        <f aca="false">IF(ISNUMBER(Data_Clean!V3816),J3816*Data_Clean!V3816,0)</f>
        <v>60.832820321</v>
      </c>
    </row>
    <row r="3817" customFormat="false" ht="15" hidden="false" customHeight="false" outlineLevel="0" collapsed="false">
      <c r="A3817" s="15" t="str">
        <f aca="false">Data_Clean!A3817</f>
        <v>CX103813</v>
      </c>
      <c r="B3817" s="14" t="n">
        <f aca="false">Data_Clean!G3817*Assumptions!$B$5</f>
        <v>460.9785</v>
      </c>
      <c r="C3817" s="14" t="n">
        <f aca="false">IF(Data_Clean!H3817="",0,Data_Clean!H3817)*Assumptions!$B$6</f>
        <v>0</v>
      </c>
      <c r="D3817" s="14" t="n">
        <f aca="false">Data_Clean!I3817*Assumptions!$B$7</f>
        <v>0</v>
      </c>
      <c r="E3817" s="14" t="n">
        <f aca="false">Data_Clean!J3817*Assumptions!$B$8</f>
        <v>0</v>
      </c>
      <c r="F3817" s="14" t="n">
        <f aca="false">Data_Clean!K3817*Assumptions!$B$9</f>
        <v>5067.7</v>
      </c>
      <c r="G3817" s="14" t="n">
        <f aca="false">Data_Clean!L3817*Assumptions!$B$10</f>
        <v>180.45</v>
      </c>
      <c r="H3817" s="14" t="n">
        <f aca="false">IF(OR(Data_Clean!M3817="",Data_Clean!N3817=""),0,Data_Clean!M3817*Data_Clean!N3817/100)*Assumptions!$B$13*Assumptions!$B$11</f>
        <v>539.616</v>
      </c>
      <c r="I3817" s="14" t="n">
        <f aca="false">Data_Clean!O3817*4*Assumptions!$B$12</f>
        <v>176.31696</v>
      </c>
      <c r="J3817" s="14" t="n">
        <f aca="false">SUM(B3817:I3817)</f>
        <v>6425.06146</v>
      </c>
      <c r="K3817" s="16" t="n">
        <f aca="false">IF(Data_Clean!P3817="","",Assumptions!$B$15*0.5^(Data_Clean!P3817/Assumptions!$B$20))</f>
        <v>24.3675718906871</v>
      </c>
      <c r="L3817" s="16" t="n">
        <f aca="false">Assumptions!$B$16*MIN(1,LN(1+Data_Clean!Q3817)/LN(1+Assumptions!$B$21))</f>
        <v>16.7118774147124</v>
      </c>
      <c r="M3817" s="16" t="n">
        <f aca="false">Assumptions!$B$17*(0.6*MIN(1,Data_Clean!R3817/Assumptions!$B$22)+0.4*IF(Data_Clean!S3817="",0,Data_Clean!S3817))</f>
        <v>4.308</v>
      </c>
      <c r="N3817" s="16" t="n">
        <f aca="false">Assumptions!$B$18*MIN(1,(Data_Clean!F3817-1)/Assumptions!$B$23)</f>
        <v>20</v>
      </c>
      <c r="O3817" s="16" t="n">
        <f aca="false">Assumptions!$B$19*(0.4*IF(Data_Clean!E3817="",0,MIN(1,Data_Clean!E3817/12/Assumptions!$B$24))+0.35*IF(Data_Clean!D3817="Y",1,0)+0.25*(1-MIN(Data_Clean!T3817,3)/3))/IF(Data_Clean!E3817="",0.6,1)</f>
        <v>10.25</v>
      </c>
      <c r="P3817" s="16" t="n">
        <f aca="false">SUM(K3817:O3817)/(Assumptions!$D$5-IF(K3817="",Assumptions!$B$15,0))*100</f>
        <v>75.6374493053995</v>
      </c>
      <c r="Q3817" s="7" t="str">
        <f aca="false">IF(J3817&gt;=Assumptions!$B$26,"High",IF(J3817&gt;=Assumptions!$B$27,"Mid","Low"))</f>
        <v>High</v>
      </c>
      <c r="R3817" s="7" t="str">
        <f aca="false">IF(P3817&gt;=Assumptions!$B$28,"High",IF(P3817&gt;=Assumptions!$B$29,"Mid","Low"))</f>
        <v>High</v>
      </c>
      <c r="S3817" s="7" t="str">
        <f aca="false">INDEX(Assumptions!$B$33:$B$41,MATCH(Q3817&amp;"|"&amp;R3817,Assumptions!$A$33:$A$41,0))</f>
        <v>Premier Advocates</v>
      </c>
      <c r="T3817" s="7" t="n">
        <f aca="false">IF(ISNUMBER(Data_Clean!V3817),J3817*Data_Clean!V3817,0)</f>
        <v>96.3759219</v>
      </c>
    </row>
    <row r="3818" customFormat="false" ht="15" hidden="false" customHeight="false" outlineLevel="0" collapsed="false">
      <c r="A3818" s="15" t="str">
        <f aca="false">Data_Clean!A3818</f>
        <v>CX103814</v>
      </c>
      <c r="B3818" s="14" t="n">
        <f aca="false">Data_Clean!G3818*Assumptions!$B$5</f>
        <v>249.8375</v>
      </c>
      <c r="C3818" s="14" t="n">
        <f aca="false">IF(Data_Clean!H3818="",0,Data_Clean!H3818)*Assumptions!$B$6</f>
        <v>1370.02584</v>
      </c>
      <c r="D3818" s="14" t="n">
        <f aca="false">Data_Clean!I3818*Assumptions!$B$7</f>
        <v>0</v>
      </c>
      <c r="E3818" s="14" t="n">
        <f aca="false">Data_Clean!J3818*Assumptions!$B$8</f>
        <v>0</v>
      </c>
      <c r="F3818" s="14" t="n">
        <f aca="false">Data_Clean!K3818*Assumptions!$B$9</f>
        <v>3633.3</v>
      </c>
      <c r="G3818" s="14" t="n">
        <f aca="false">Data_Clean!L3818*Assumptions!$B$10</f>
        <v>0</v>
      </c>
      <c r="H3818" s="14" t="n">
        <f aca="false">IF(OR(Data_Clean!M3818="",Data_Clean!N3818=""),0,Data_Clean!M3818*Data_Clean!N3818/100)*Assumptions!$B$13*Assumptions!$B$11</f>
        <v>413.982</v>
      </c>
      <c r="I3818" s="14" t="n">
        <f aca="false">Data_Clean!O3818*4*Assumptions!$B$12</f>
        <v>56.60352</v>
      </c>
      <c r="J3818" s="14" t="n">
        <f aca="false">SUM(B3818:I3818)</f>
        <v>5723.74886</v>
      </c>
      <c r="K3818" s="16" t="n">
        <f aca="false">IF(Data_Clean!P3818="","",Assumptions!$B$15*0.5^(Data_Clean!P3818/Assumptions!$B$20))</f>
        <v>22.735748497656</v>
      </c>
      <c r="L3818" s="16" t="n">
        <f aca="false">Assumptions!$B$16*MIN(1,LN(1+Data_Clean!Q3818)/LN(1+Assumptions!$B$21))</f>
        <v>14.4532413158944</v>
      </c>
      <c r="M3818" s="16" t="n">
        <f aca="false">Assumptions!$B$17*(0.6*MIN(1,Data_Clean!R3818/Assumptions!$B$22)+0.4*IF(Data_Clean!S3818="",0,Data_Clean!S3818))</f>
        <v>6.69</v>
      </c>
      <c r="N3818" s="16" t="n">
        <f aca="false">Assumptions!$B$18*MIN(1,(Data_Clean!F3818-1)/Assumptions!$B$23)</f>
        <v>15</v>
      </c>
      <c r="O3818" s="16" t="n">
        <f aca="false">Assumptions!$B$19*(0.4*IF(Data_Clean!E3818="",0,MIN(1,Data_Clean!E3818/12/Assumptions!$B$24))+0.35*IF(Data_Clean!D3818="Y",1,0)+0.25*(1-MIN(Data_Clean!T3818,3)/3))/IF(Data_Clean!E3818="",0.6,1)</f>
        <v>13.25</v>
      </c>
      <c r="P3818" s="16" t="n">
        <f aca="false">SUM(K3818:O3818)/(Assumptions!$D$5-IF(K3818="",Assumptions!$B$15,0))*100</f>
        <v>72.1289898135504</v>
      </c>
      <c r="Q3818" s="7" t="str">
        <f aca="false">IF(J3818&gt;=Assumptions!$B$26,"High",IF(J3818&gt;=Assumptions!$B$27,"Mid","Low"))</f>
        <v>High</v>
      </c>
      <c r="R3818" s="7" t="str">
        <f aca="false">IF(P3818&gt;=Assumptions!$B$28,"High",IF(P3818&gt;=Assumptions!$B$29,"Mid","Low"))</f>
        <v>High</v>
      </c>
      <c r="S3818" s="7" t="str">
        <f aca="false">INDEX(Assumptions!$B$33:$B$41,MATCH(Q3818&amp;"|"&amp;R3818,Assumptions!$A$33:$A$41,0))</f>
        <v>Premier Advocates</v>
      </c>
      <c r="T3818" s="7" t="n">
        <f aca="false">IF(ISNUMBER(Data_Clean!V3818),J3818*Data_Clean!V3818,0)</f>
        <v>141.948971728</v>
      </c>
    </row>
    <row r="3819" customFormat="false" ht="15" hidden="false" customHeight="false" outlineLevel="0" collapsed="false">
      <c r="A3819" s="15" t="str">
        <f aca="false">Data_Clean!A3819</f>
        <v>CX103815</v>
      </c>
      <c r="B3819" s="14" t="n">
        <f aca="false">Data_Clean!G3819*Assumptions!$B$5</f>
        <v>49.23125</v>
      </c>
      <c r="C3819" s="14" t="n">
        <f aca="false">IF(Data_Clean!H3819="",0,Data_Clean!H3819)*Assumptions!$B$6</f>
        <v>0</v>
      </c>
      <c r="D3819" s="14" t="n">
        <f aca="false">Data_Clean!I3819*Assumptions!$B$7</f>
        <v>0</v>
      </c>
      <c r="E3819" s="14" t="n">
        <f aca="false">Data_Clean!J3819*Assumptions!$B$8</f>
        <v>0</v>
      </c>
      <c r="F3819" s="14" t="n">
        <f aca="false">Data_Clean!K3819*Assumptions!$B$9</f>
        <v>0</v>
      </c>
      <c r="G3819" s="14" t="n">
        <f aca="false">Data_Clean!L3819*Assumptions!$B$10</f>
        <v>0</v>
      </c>
      <c r="H3819" s="14" t="n">
        <f aca="false">IF(OR(Data_Clean!M3819="",Data_Clean!N3819=""),0,Data_Clean!M3819*Data_Clean!N3819/100)*Assumptions!$B$13*Assumptions!$B$11</f>
        <v>0</v>
      </c>
      <c r="I3819" s="14" t="n">
        <f aca="false">Data_Clean!O3819*4*Assumptions!$B$12</f>
        <v>0</v>
      </c>
      <c r="J3819" s="14" t="n">
        <f aca="false">SUM(B3819:I3819)</f>
        <v>49.23125</v>
      </c>
      <c r="K3819" s="16" t="n">
        <f aca="false">IF(Data_Clean!P3819="","",Assumptions!$B$15*0.5^(Data_Clean!P3819/Assumptions!$B$20))</f>
        <v>25.5200148285257</v>
      </c>
      <c r="L3819" s="16" t="n">
        <f aca="false">Assumptions!$B$16*MIN(1,LN(1+Data_Clean!Q3819)/LN(1+Assumptions!$B$21))</f>
        <v>12.4931739410702</v>
      </c>
      <c r="M3819" s="16" t="n">
        <f aca="false">Assumptions!$B$17*(0.6*MIN(1,Data_Clean!R3819/Assumptions!$B$22)+0.4*IF(Data_Clean!S3819="",0,Data_Clean!S3819))</f>
        <v>9.894</v>
      </c>
      <c r="N3819" s="16" t="n">
        <f aca="false">Assumptions!$B$18*MIN(1,(Data_Clean!F3819-1)/Assumptions!$B$23)</f>
        <v>5</v>
      </c>
      <c r="O3819" s="16" t="n">
        <f aca="false">Assumptions!$B$19*(0.4*IF(Data_Clean!E3819="",0,MIN(1,Data_Clean!E3819/12/Assumptions!$B$24))+0.35*IF(Data_Clean!D3819="Y",1,0)+0.25*(1-MIN(Data_Clean!T3819,3)/3))/IF(Data_Clean!E3819="",0.6,1)</f>
        <v>8.9</v>
      </c>
      <c r="P3819" s="16" t="n">
        <f aca="false">SUM(K3819:O3819)/(Assumptions!$D$5-IF(K3819="",Assumptions!$B$15,0))*100</f>
        <v>61.8071887695958</v>
      </c>
      <c r="Q3819" s="7" t="str">
        <f aca="false">IF(J3819&gt;=Assumptions!$B$26,"High",IF(J3819&gt;=Assumptions!$B$27,"Mid","Low"))</f>
        <v>Low</v>
      </c>
      <c r="R3819" s="7" t="str">
        <f aca="false">IF(P3819&gt;=Assumptions!$B$28,"High",IF(P3819&gt;=Assumptions!$B$29,"Mid","Low"))</f>
        <v>Mid</v>
      </c>
      <c r="S3819" s="7" t="str">
        <f aca="false">INDEX(Assumptions!$B$33:$B$41,MATCH(Q3819&amp;"|"&amp;R3819,Assumptions!$A$33:$A$41,0))</f>
        <v>Light Touch</v>
      </c>
      <c r="T3819" s="7" t="n">
        <f aca="false">IF(ISNUMBER(Data_Clean!V3819),J3819*Data_Clean!V3819,0)</f>
        <v>3.23941625</v>
      </c>
    </row>
    <row r="3820" customFormat="false" ht="15" hidden="false" customHeight="false" outlineLevel="0" collapsed="false">
      <c r="A3820" s="15" t="str">
        <f aca="false">Data_Clean!A3820</f>
        <v>CX103816</v>
      </c>
      <c r="B3820" s="14" t="n">
        <f aca="false">Data_Clean!G3820*Assumptions!$B$5</f>
        <v>126.75925</v>
      </c>
      <c r="C3820" s="14" t="n">
        <f aca="false">IF(Data_Clean!H3820="",0,Data_Clean!H3820)*Assumptions!$B$6</f>
        <v>0</v>
      </c>
      <c r="D3820" s="14" t="n">
        <f aca="false">Data_Clean!I3820*Assumptions!$B$7</f>
        <v>0</v>
      </c>
      <c r="E3820" s="14" t="n">
        <f aca="false">Data_Clean!J3820*Assumptions!$B$8</f>
        <v>0</v>
      </c>
      <c r="F3820" s="14" t="n">
        <f aca="false">Data_Clean!K3820*Assumptions!$B$9</f>
        <v>0</v>
      </c>
      <c r="G3820" s="14" t="n">
        <f aca="false">Data_Clean!L3820*Assumptions!$B$10</f>
        <v>209.7</v>
      </c>
      <c r="H3820" s="14" t="n">
        <f aca="false">IF(OR(Data_Clean!M3820="",Data_Clean!N3820=""),0,Data_Clean!M3820*Data_Clean!N3820/100)*Assumptions!$B$13*Assumptions!$B$11</f>
        <v>0</v>
      </c>
      <c r="I3820" s="14" t="n">
        <f aca="false">Data_Clean!O3820*4*Assumptions!$B$12</f>
        <v>0</v>
      </c>
      <c r="J3820" s="14" t="n">
        <f aca="false">SUM(B3820:I3820)</f>
        <v>336.45925</v>
      </c>
      <c r="K3820" s="16" t="n">
        <f aca="false">IF(Data_Clean!P3820="","",Assumptions!$B$15*0.5^(Data_Clean!P3820/Assumptions!$B$20))</f>
        <v>20.7286931995166</v>
      </c>
      <c r="L3820" s="16" t="n">
        <f aca="false">Assumptions!$B$16*MIN(1,LN(1+Data_Clean!Q3820)/LN(1+Assumptions!$B$21))</f>
        <v>14.4532413158944</v>
      </c>
      <c r="M3820" s="16" t="n">
        <f aca="false">Assumptions!$B$17*(0.6*MIN(1,Data_Clean!R3820/Assumptions!$B$22)+0.4*IF(Data_Clean!S3820="",0,Data_Clean!S3820))</f>
        <v>6.102</v>
      </c>
      <c r="N3820" s="16" t="n">
        <f aca="false">Assumptions!$B$18*MIN(1,(Data_Clean!F3820-1)/Assumptions!$B$23)</f>
        <v>5</v>
      </c>
      <c r="O3820" s="16" t="n">
        <f aca="false">Assumptions!$B$19*(0.4*IF(Data_Clean!E3820="",0,MIN(1,Data_Clean!E3820/12/Assumptions!$B$24))+0.35*IF(Data_Clean!D3820="Y",1,0)+0.25*(1-MIN(Data_Clean!T3820,3)/3))/IF(Data_Clean!E3820="",0.6,1)</f>
        <v>13.75</v>
      </c>
      <c r="P3820" s="16" t="n">
        <f aca="false">SUM(K3820:O3820)/(Assumptions!$D$5-IF(K3820="",Assumptions!$B$15,0))*100</f>
        <v>60.033934515411</v>
      </c>
      <c r="Q3820" s="7" t="str">
        <f aca="false">IF(J3820&gt;=Assumptions!$B$26,"High",IF(J3820&gt;=Assumptions!$B$27,"Mid","Low"))</f>
        <v>Low</v>
      </c>
      <c r="R3820" s="7" t="str">
        <f aca="false">IF(P3820&gt;=Assumptions!$B$28,"High",IF(P3820&gt;=Assumptions!$B$29,"Mid","Low"))</f>
        <v>Mid</v>
      </c>
      <c r="S3820" s="7" t="str">
        <f aca="false">INDEX(Assumptions!$B$33:$B$41,MATCH(Q3820&amp;"|"&amp;R3820,Assumptions!$A$33:$A$41,0))</f>
        <v>Light Touch</v>
      </c>
      <c r="T3820" s="7" t="n">
        <f aca="false">IF(ISNUMBER(Data_Clean!V3820),J3820*Data_Clean!V3820,0)</f>
        <v>13.8621211</v>
      </c>
    </row>
    <row r="3821" customFormat="false" ht="15" hidden="false" customHeight="false" outlineLevel="0" collapsed="false">
      <c r="A3821" s="15" t="str">
        <f aca="false">Data_Clean!A3821</f>
        <v>CX103817</v>
      </c>
      <c r="B3821" s="14" t="n">
        <f aca="false">Data_Clean!G3821*Assumptions!$B$5</f>
        <v>79.276</v>
      </c>
      <c r="C3821" s="14" t="n">
        <f aca="false">IF(Data_Clean!H3821="",0,Data_Clean!H3821)*Assumptions!$B$6</f>
        <v>0</v>
      </c>
      <c r="D3821" s="14" t="n">
        <f aca="false">Data_Clean!I3821*Assumptions!$B$7</f>
        <v>0</v>
      </c>
      <c r="E3821" s="14" t="n">
        <f aca="false">Data_Clean!J3821*Assumptions!$B$8</f>
        <v>0</v>
      </c>
      <c r="F3821" s="14" t="n">
        <f aca="false">Data_Clean!K3821*Assumptions!$B$9</f>
        <v>0</v>
      </c>
      <c r="G3821" s="14" t="n">
        <f aca="false">Data_Clean!L3821*Assumptions!$B$10</f>
        <v>0</v>
      </c>
      <c r="H3821" s="14" t="n">
        <f aca="false">IF(OR(Data_Clean!M3821="",Data_Clean!N3821=""),0,Data_Clean!M3821*Data_Clean!N3821/100)*Assumptions!$B$13*Assumptions!$B$11</f>
        <v>429.024</v>
      </c>
      <c r="I3821" s="14" t="n">
        <f aca="false">Data_Clean!O3821*4*Assumptions!$B$12</f>
        <v>0</v>
      </c>
      <c r="J3821" s="14" t="n">
        <f aca="false">SUM(B3821:I3821)</f>
        <v>508.3</v>
      </c>
      <c r="K3821" s="16" t="n">
        <f aca="false">IF(Data_Clean!P3821="","",Assumptions!$B$15*0.5^(Data_Clean!P3821/Assumptions!$B$20))</f>
        <v>0.173566119408582</v>
      </c>
      <c r="L3821" s="16" t="n">
        <f aca="false">Assumptions!$B$16*MIN(1,LN(1+Data_Clean!Q3821)/LN(1+Assumptions!$B$21))</f>
        <v>0</v>
      </c>
      <c r="M3821" s="16" t="n">
        <f aca="false">Assumptions!$B$17*(0.6*MIN(1,Data_Clean!R3821/Assumptions!$B$22)+0.4*IF(Data_Clean!S3821="",0,Data_Clean!S3821))</f>
        <v>0</v>
      </c>
      <c r="N3821" s="16" t="n">
        <f aca="false">Assumptions!$B$18*MIN(1,(Data_Clean!F3821-1)/Assumptions!$B$23)</f>
        <v>5</v>
      </c>
      <c r="O3821" s="16" t="n">
        <f aca="false">Assumptions!$B$19*(0.4*IF(Data_Clean!E3821="",0,MIN(1,Data_Clean!E3821/12/Assumptions!$B$24))+0.35*IF(Data_Clean!D3821="Y",1,0)+0.25*(1-MIN(Data_Clean!T3821,3)/3))/IF(Data_Clean!E3821="",0.6,1)</f>
        <v>7.95</v>
      </c>
      <c r="P3821" s="16" t="n">
        <f aca="false">SUM(K3821:O3821)/(Assumptions!$D$5-IF(K3821="",Assumptions!$B$15,0))*100</f>
        <v>13.1235661194086</v>
      </c>
      <c r="Q3821" s="7" t="str">
        <f aca="false">IF(J3821&gt;=Assumptions!$B$26,"High",IF(J3821&gt;=Assumptions!$B$27,"Mid","Low"))</f>
        <v>Mid</v>
      </c>
      <c r="R3821" s="7" t="str">
        <f aca="false">IF(P3821&gt;=Assumptions!$B$28,"High",IF(P3821&gt;=Assumptions!$B$29,"Mid","Low"))</f>
        <v>Low</v>
      </c>
      <c r="S3821" s="7" t="str">
        <f aca="false">INDEX(Assumptions!$B$33:$B$41,MATCH(Q3821&amp;"|"&amp;R3821,Assumptions!$A$33:$A$41,0))</f>
        <v>Light Touch</v>
      </c>
      <c r="T3821" s="7" t="n">
        <f aca="false">IF(ISNUMBER(Data_Clean!V3821),J3821*Data_Clean!V3821,0)</f>
        <v>220.29722</v>
      </c>
    </row>
    <row r="3822" customFormat="false" ht="15" hidden="false" customHeight="false" outlineLevel="0" collapsed="false">
      <c r="A3822" s="15" t="str">
        <f aca="false">Data_Clean!A3822</f>
        <v>CX103818</v>
      </c>
      <c r="B3822" s="14" t="n">
        <f aca="false">Data_Clean!G3822*Assumptions!$B$5</f>
        <v>915.91325</v>
      </c>
      <c r="C3822" s="14" t="n">
        <f aca="false">IF(Data_Clean!H3822="",0,Data_Clean!H3822)*Assumptions!$B$6</f>
        <v>2536.40064</v>
      </c>
      <c r="D3822" s="14" t="n">
        <f aca="false">Data_Clean!I3822*Assumptions!$B$7</f>
        <v>0</v>
      </c>
      <c r="E3822" s="14" t="n">
        <f aca="false">Data_Clean!J3822*Assumptions!$B$8</f>
        <v>14086.226025</v>
      </c>
      <c r="F3822" s="14" t="n">
        <f aca="false">Data_Clean!K3822*Assumptions!$B$9</f>
        <v>7274.3</v>
      </c>
      <c r="G3822" s="14" t="n">
        <f aca="false">Data_Clean!L3822*Assumptions!$B$10</f>
        <v>0</v>
      </c>
      <c r="H3822" s="14" t="n">
        <f aca="false">IF(OR(Data_Clean!M3822="",Data_Clean!N3822=""),0,Data_Clean!M3822*Data_Clean!N3822/100)*Assumptions!$B$13*Assumptions!$B$11</f>
        <v>0</v>
      </c>
      <c r="I3822" s="14" t="n">
        <f aca="false">Data_Clean!O3822*4*Assumptions!$B$12</f>
        <v>0</v>
      </c>
      <c r="J3822" s="14" t="n">
        <f aca="false">SUM(B3822:I3822)</f>
        <v>24812.839915</v>
      </c>
      <c r="K3822" s="16" t="n">
        <f aca="false">IF(Data_Clean!P3822="","",Assumptions!$B$15*0.5^(Data_Clean!P3822/Assumptions!$B$20))</f>
        <v>24.3675718906871</v>
      </c>
      <c r="L3822" s="16" t="n">
        <f aca="false">Assumptions!$B$16*MIN(1,LN(1+Data_Clean!Q3822)/LN(1+Assumptions!$B$21))</f>
        <v>17.8926056105085</v>
      </c>
      <c r="M3822" s="16" t="n">
        <f aca="false">Assumptions!$B$17*(0.6*MIN(1,Data_Clean!R3822/Assumptions!$B$22)+0.4*IF(Data_Clean!S3822="",0,Data_Clean!S3822))</f>
        <v>3.156</v>
      </c>
      <c r="N3822" s="16" t="n">
        <f aca="false">Assumptions!$B$18*MIN(1,(Data_Clean!F3822-1)/Assumptions!$B$23)</f>
        <v>15</v>
      </c>
      <c r="O3822" s="16" t="n">
        <f aca="false">Assumptions!$B$19*(0.4*IF(Data_Clean!E3822="",0,MIN(1,Data_Clean!E3822/12/Assumptions!$B$24))+0.35*IF(Data_Clean!D3822="Y",1,0)+0.25*(1-MIN(Data_Clean!T3822,3)/3))/IF(Data_Clean!E3822="",0.6,1)</f>
        <v>11.9</v>
      </c>
      <c r="P3822" s="16" t="n">
        <f aca="false">SUM(K3822:O3822)/(Assumptions!$D$5-IF(K3822="",Assumptions!$B$15,0))*100</f>
        <v>72.3161775011956</v>
      </c>
      <c r="Q3822" s="7" t="str">
        <f aca="false">IF(J3822&gt;=Assumptions!$B$26,"High",IF(J3822&gt;=Assumptions!$B$27,"Mid","Low"))</f>
        <v>High</v>
      </c>
      <c r="R3822" s="7" t="str">
        <f aca="false">IF(P3822&gt;=Assumptions!$B$28,"High",IF(P3822&gt;=Assumptions!$B$29,"Mid","Low"))</f>
        <v>High</v>
      </c>
      <c r="S3822" s="7" t="str">
        <f aca="false">INDEX(Assumptions!$B$33:$B$41,MATCH(Q3822&amp;"|"&amp;R3822,Assumptions!$A$33:$A$41,0))</f>
        <v>Premier Advocates</v>
      </c>
      <c r="T3822" s="7" t="n">
        <f aca="false">IF(ISNUMBER(Data_Clean!V3822),J3822*Data_Clean!V3822,0)</f>
        <v>816.3424332035</v>
      </c>
    </row>
    <row r="3823" customFormat="false" ht="15" hidden="false" customHeight="false" outlineLevel="0" collapsed="false">
      <c r="A3823" s="15" t="str">
        <f aca="false">Data_Clean!A3823</f>
        <v>CX103819</v>
      </c>
      <c r="B3823" s="14" t="n">
        <f aca="false">Data_Clean!G3823*Assumptions!$B$5</f>
        <v>31.7695</v>
      </c>
      <c r="C3823" s="14" t="n">
        <f aca="false">IF(Data_Clean!H3823="",0,Data_Clean!H3823)*Assumptions!$B$6</f>
        <v>0</v>
      </c>
      <c r="D3823" s="14" t="n">
        <f aca="false">Data_Clean!I3823*Assumptions!$B$7</f>
        <v>0</v>
      </c>
      <c r="E3823" s="14" t="n">
        <f aca="false">Data_Clean!J3823*Assumptions!$B$8</f>
        <v>0</v>
      </c>
      <c r="F3823" s="14" t="n">
        <f aca="false">Data_Clean!K3823*Assumptions!$B$9</f>
        <v>0</v>
      </c>
      <c r="G3823" s="14" t="n">
        <f aca="false">Data_Clean!L3823*Assumptions!$B$10</f>
        <v>0</v>
      </c>
      <c r="H3823" s="14" t="n">
        <f aca="false">IF(OR(Data_Clean!M3823="",Data_Clean!N3823=""),0,Data_Clean!M3823*Data_Clean!N3823/100)*Assumptions!$B$13*Assumptions!$B$11</f>
        <v>0</v>
      </c>
      <c r="I3823" s="14" t="n">
        <f aca="false">Data_Clean!O3823*4*Assumptions!$B$12</f>
        <v>0</v>
      </c>
      <c r="J3823" s="14" t="n">
        <f aca="false">SUM(B3823:I3823)</f>
        <v>31.7695</v>
      </c>
      <c r="K3823" s="16" t="n">
        <f aca="false">IF(Data_Clean!P3823="","",Assumptions!$B$15*0.5^(Data_Clean!P3823/Assumptions!$B$20))</f>
        <v>26.7269615442102</v>
      </c>
      <c r="L3823" s="16" t="n">
        <f aca="false">Assumptions!$B$16*MIN(1,LN(1+Data_Clean!Q3823)/LN(1+Assumptions!$B$21))</f>
        <v>14.4532413158944</v>
      </c>
      <c r="M3823" s="16" t="n">
        <f aca="false">Assumptions!$B$17*(0.6*MIN(1,Data_Clean!R3823/Assumptions!$B$22)+0.4*IF(Data_Clean!S3823="",0,Data_Clean!S3823))</f>
        <v>10.224</v>
      </c>
      <c r="N3823" s="16" t="n">
        <f aca="false">Assumptions!$B$18*MIN(1,(Data_Clean!F3823-1)/Assumptions!$B$23)</f>
        <v>0</v>
      </c>
      <c r="O3823" s="16" t="n">
        <f aca="false">Assumptions!$B$19*(0.4*IF(Data_Clean!E3823="",0,MIN(1,Data_Clean!E3823/12/Assumptions!$B$24))+0.35*IF(Data_Clean!D3823="Y",1,0)+0.25*(1-MIN(Data_Clean!T3823,3)/3))/IF(Data_Clean!E3823="",0.6,1)</f>
        <v>9.7</v>
      </c>
      <c r="P3823" s="16" t="n">
        <f aca="false">SUM(K3823:O3823)/(Assumptions!$D$5-IF(K3823="",Assumptions!$B$15,0))*100</f>
        <v>61.1042028601046</v>
      </c>
      <c r="Q3823" s="7" t="str">
        <f aca="false">IF(J3823&gt;=Assumptions!$B$26,"High",IF(J3823&gt;=Assumptions!$B$27,"Mid","Low"))</f>
        <v>Low</v>
      </c>
      <c r="R3823" s="7" t="str">
        <f aca="false">IF(P3823&gt;=Assumptions!$B$28,"High",IF(P3823&gt;=Assumptions!$B$29,"Mid","Low"))</f>
        <v>Mid</v>
      </c>
      <c r="S3823" s="7" t="str">
        <f aca="false">INDEX(Assumptions!$B$33:$B$41,MATCH(Q3823&amp;"|"&amp;R3823,Assumptions!$A$33:$A$41,0))</f>
        <v>Light Touch</v>
      </c>
      <c r="T3823" s="7" t="n">
        <f aca="false">IF(ISNUMBER(Data_Clean!V3823),J3823*Data_Clean!V3823,0)</f>
        <v>1.2644261</v>
      </c>
    </row>
    <row r="3824" customFormat="false" ht="15" hidden="false" customHeight="false" outlineLevel="0" collapsed="false">
      <c r="A3824" s="15" t="str">
        <f aca="false">Data_Clean!A3824</f>
        <v>CX103820</v>
      </c>
      <c r="B3824" s="14" t="n">
        <f aca="false">Data_Clean!G3824*Assumptions!$B$5</f>
        <v>186.5035</v>
      </c>
      <c r="C3824" s="14" t="n">
        <f aca="false">IF(Data_Clean!H3824="",0,Data_Clean!H3824)*Assumptions!$B$6</f>
        <v>0</v>
      </c>
      <c r="D3824" s="14" t="n">
        <f aca="false">Data_Clean!I3824*Assumptions!$B$7</f>
        <v>0</v>
      </c>
      <c r="E3824" s="14" t="n">
        <f aca="false">Data_Clean!J3824*Assumptions!$B$8</f>
        <v>0</v>
      </c>
      <c r="F3824" s="14" t="n">
        <f aca="false">Data_Clean!K3824*Assumptions!$B$9</f>
        <v>2216.5</v>
      </c>
      <c r="G3824" s="14" t="n">
        <f aca="false">Data_Clean!L3824*Assumptions!$B$10</f>
        <v>1250.1</v>
      </c>
      <c r="H3824" s="14" t="n">
        <f aca="false">IF(OR(Data_Clean!M3824="",Data_Clean!N3824=""),0,Data_Clean!M3824*Data_Clean!N3824/100)*Assumptions!$B$13*Assumptions!$B$11</f>
        <v>0</v>
      </c>
      <c r="I3824" s="14" t="n">
        <f aca="false">Data_Clean!O3824*4*Assumptions!$B$12</f>
        <v>0</v>
      </c>
      <c r="J3824" s="14" t="n">
        <f aca="false">SUM(B3824:I3824)</f>
        <v>3653.1035</v>
      </c>
      <c r="K3824" s="16" t="n">
        <f aca="false">IF(Data_Clean!P3824="","",Assumptions!$B$15*0.5^(Data_Clean!P3824/Assumptions!$B$20))</f>
        <v>27.3516746567465</v>
      </c>
      <c r="L3824" s="16" t="n">
        <f aca="false">Assumptions!$B$16*MIN(1,LN(1+Data_Clean!Q3824)/LN(1+Assumptions!$B$21))</f>
        <v>11.5625930527155</v>
      </c>
      <c r="M3824" s="16" t="n">
        <f aca="false">Assumptions!$B$17*(0.6*MIN(1,Data_Clean!R3824/Assumptions!$B$22)+0.4*IF(Data_Clean!S3824="",0,Data_Clean!S3824))</f>
        <v>8.82</v>
      </c>
      <c r="N3824" s="16" t="n">
        <f aca="false">Assumptions!$B$18*MIN(1,(Data_Clean!F3824-1)/Assumptions!$B$23)</f>
        <v>10</v>
      </c>
      <c r="O3824" s="16" t="n">
        <f aca="false">Assumptions!$B$19*(0.4*IF(Data_Clean!E3824="",0,MIN(1,Data_Clean!E3824/12/Assumptions!$B$24))+0.35*IF(Data_Clean!D3824="Y",1,0)+0.25*(1-MIN(Data_Clean!T3824,3)/3))/IF(Data_Clean!E3824="",0.6,1)</f>
        <v>3.9</v>
      </c>
      <c r="P3824" s="16" t="n">
        <f aca="false">SUM(K3824:O3824)/(Assumptions!$D$5-IF(K3824="",Assumptions!$B$15,0))*100</f>
        <v>61.634267709462</v>
      </c>
      <c r="Q3824" s="7" t="str">
        <f aca="false">IF(J3824&gt;=Assumptions!$B$26,"High",IF(J3824&gt;=Assumptions!$B$27,"Mid","Low"))</f>
        <v>High</v>
      </c>
      <c r="R3824" s="7" t="str">
        <f aca="false">IF(P3824&gt;=Assumptions!$B$28,"High",IF(P3824&gt;=Assumptions!$B$29,"Mid","Low"))</f>
        <v>Mid</v>
      </c>
      <c r="S3824" s="7" t="str">
        <f aca="false">INDEX(Assumptions!$B$33:$B$41,MATCH(Q3824&amp;"|"&amp;R3824,Assumptions!$A$33:$A$41,0))</f>
        <v>Established Core</v>
      </c>
      <c r="T3824" s="7" t="n">
        <f aca="false">IF(ISNUMBER(Data_Clean!V3824),J3824*Data_Clean!V3824,0)</f>
        <v>441.66021315</v>
      </c>
    </row>
    <row r="3825" customFormat="false" ht="15" hidden="false" customHeight="false" outlineLevel="0" collapsed="false">
      <c r="A3825" s="15" t="str">
        <f aca="false">Data_Clean!A3825</f>
        <v>CX103821</v>
      </c>
      <c r="B3825" s="14" t="n">
        <f aca="false">Data_Clean!G3825*Assumptions!$B$5</f>
        <v>46.04475</v>
      </c>
      <c r="C3825" s="14" t="n">
        <f aca="false">IF(Data_Clean!H3825="",0,Data_Clean!H3825)*Assumptions!$B$6</f>
        <v>23.81376</v>
      </c>
      <c r="D3825" s="14" t="n">
        <f aca="false">Data_Clean!I3825*Assumptions!$B$7</f>
        <v>0</v>
      </c>
      <c r="E3825" s="14" t="n">
        <f aca="false">Data_Clean!J3825*Assumptions!$B$8</f>
        <v>0</v>
      </c>
      <c r="F3825" s="14" t="n">
        <f aca="false">Data_Clean!K3825*Assumptions!$B$9</f>
        <v>0</v>
      </c>
      <c r="G3825" s="14" t="n">
        <f aca="false">Data_Clean!L3825*Assumptions!$B$10</f>
        <v>347.4</v>
      </c>
      <c r="H3825" s="14" t="n">
        <f aca="false">IF(OR(Data_Clean!M3825="",Data_Clean!N3825=""),0,Data_Clean!M3825*Data_Clean!N3825/100)*Assumptions!$B$13*Assumptions!$B$11</f>
        <v>140.094</v>
      </c>
      <c r="I3825" s="14" t="n">
        <f aca="false">Data_Clean!O3825*4*Assumptions!$B$12</f>
        <v>3.09216</v>
      </c>
      <c r="J3825" s="14" t="n">
        <f aca="false">SUM(B3825:I3825)</f>
        <v>560.44467</v>
      </c>
      <c r="K3825" s="16" t="n">
        <f aca="false">IF(Data_Clean!P3825="","",Assumptions!$B$15*0.5^(Data_Clean!P3825/Assumptions!$B$20))</f>
        <v>15</v>
      </c>
      <c r="L3825" s="16" t="n">
        <f aca="false">Assumptions!$B$16*MIN(1,LN(1+Data_Clean!Q3825)/LN(1+Assumptions!$B$21))</f>
        <v>13.0760265116583</v>
      </c>
      <c r="M3825" s="16" t="n">
        <f aca="false">Assumptions!$B$17*(0.6*MIN(1,Data_Clean!R3825/Assumptions!$B$22)+0.4*IF(Data_Clean!S3825="",0,Data_Clean!S3825))</f>
        <v>4.032</v>
      </c>
      <c r="N3825" s="16" t="n">
        <f aca="false">Assumptions!$B$18*MIN(1,(Data_Clean!F3825-1)/Assumptions!$B$23)</f>
        <v>15</v>
      </c>
      <c r="O3825" s="16" t="n">
        <f aca="false">Assumptions!$B$19*(0.4*IF(Data_Clean!E3825="",0,MIN(1,Data_Clean!E3825/12/Assumptions!$B$24))+0.35*IF(Data_Clean!D3825="Y",1,0)+0.25*(1-MIN(Data_Clean!T3825,3)/3))/IF(Data_Clean!E3825="",0.6,1)</f>
        <v>4.1</v>
      </c>
      <c r="P3825" s="16" t="n">
        <f aca="false">SUM(K3825:O3825)/(Assumptions!$D$5-IF(K3825="",Assumptions!$B$15,0))*100</f>
        <v>51.2080265116583</v>
      </c>
      <c r="Q3825" s="7" t="str">
        <f aca="false">IF(J3825&gt;=Assumptions!$B$26,"High",IF(J3825&gt;=Assumptions!$B$27,"Mid","Low"))</f>
        <v>Mid</v>
      </c>
      <c r="R3825" s="7" t="str">
        <f aca="false">IF(P3825&gt;=Assumptions!$B$28,"High",IF(P3825&gt;=Assumptions!$B$29,"Mid","Low"))</f>
        <v>Mid</v>
      </c>
      <c r="S3825" s="7" t="str">
        <f aca="false">INDEX(Assumptions!$B$33:$B$41,MATCH(Q3825&amp;"|"&amp;R3825,Assumptions!$A$33:$A$41,0))</f>
        <v>Established Core</v>
      </c>
      <c r="T3825" s="7" t="n">
        <f aca="false">IF(ISNUMBER(Data_Clean!V3825),J3825*Data_Clean!V3825,0)</f>
        <v>31.328857053</v>
      </c>
    </row>
    <row r="3826" customFormat="false" ht="15" hidden="false" customHeight="false" outlineLevel="0" collapsed="false">
      <c r="A3826" s="15" t="str">
        <f aca="false">Data_Clean!A3826</f>
        <v>CX103822</v>
      </c>
      <c r="B3826" s="14" t="n">
        <f aca="false">Data_Clean!G3826*Assumptions!$B$5</f>
        <v>5.4625</v>
      </c>
      <c r="C3826" s="14" t="n">
        <f aca="false">IF(Data_Clean!H3826="",0,Data_Clean!H3826)*Assumptions!$B$6</f>
        <v>4.3698</v>
      </c>
      <c r="D3826" s="14" t="n">
        <f aca="false">Data_Clean!I3826*Assumptions!$B$7</f>
        <v>0</v>
      </c>
      <c r="E3826" s="14" t="n">
        <f aca="false">Data_Clean!J3826*Assumptions!$B$8</f>
        <v>0</v>
      </c>
      <c r="F3826" s="14" t="n">
        <f aca="false">Data_Clean!K3826*Assumptions!$B$9</f>
        <v>0</v>
      </c>
      <c r="G3826" s="14" t="n">
        <f aca="false">Data_Clean!L3826*Assumptions!$B$10</f>
        <v>0</v>
      </c>
      <c r="H3826" s="14" t="n">
        <f aca="false">IF(OR(Data_Clean!M3826="",Data_Clean!N3826=""),0,Data_Clean!M3826*Data_Clean!N3826/100)*Assumptions!$B$13*Assumptions!$B$11</f>
        <v>0</v>
      </c>
      <c r="I3826" s="14" t="n">
        <f aca="false">Data_Clean!O3826*4*Assumptions!$B$12</f>
        <v>0</v>
      </c>
      <c r="J3826" s="14" t="n">
        <f aca="false">SUM(B3826:I3826)</f>
        <v>9.8323</v>
      </c>
      <c r="K3826" s="16" t="n">
        <f aca="false">IF(Data_Clean!P3826="","",Assumptions!$B$15*0.5^(Data_Clean!P3826/Assumptions!$B$20))</f>
        <v>26.1165168988837</v>
      </c>
      <c r="L3826" s="16" t="n">
        <f aca="false">Assumptions!$B$16*MIN(1,LN(1+Data_Clean!Q3826)/LN(1+Assumptions!$B$21))</f>
        <v>15.4867983970398</v>
      </c>
      <c r="M3826" s="16" t="n">
        <f aca="false">Assumptions!$B$17*(0.6*MIN(1,Data_Clean!R3826/Assumptions!$B$22)+0.4*IF(Data_Clean!S3826="",0,Data_Clean!S3826))</f>
        <v>6.534</v>
      </c>
      <c r="N3826" s="16" t="n">
        <f aca="false">Assumptions!$B$18*MIN(1,(Data_Clean!F3826-1)/Assumptions!$B$23)</f>
        <v>10</v>
      </c>
      <c r="O3826" s="16" t="n">
        <f aca="false">Assumptions!$B$19*(0.4*IF(Data_Clean!E3826="",0,MIN(1,Data_Clean!E3826/12/Assumptions!$B$24))+0.35*IF(Data_Clean!D3826="Y",1,0)+0.25*(1-MIN(Data_Clean!T3826,3)/3))/IF(Data_Clean!E3826="",0.6,1)</f>
        <v>10</v>
      </c>
      <c r="P3826" s="16" t="n">
        <f aca="false">SUM(K3826:O3826)/(Assumptions!$D$5-IF(K3826="",Assumptions!$B$15,0))*100</f>
        <v>68.1373152959235</v>
      </c>
      <c r="Q3826" s="7" t="str">
        <f aca="false">IF(J3826&gt;=Assumptions!$B$26,"High",IF(J3826&gt;=Assumptions!$B$27,"Mid","Low"))</f>
        <v>Low</v>
      </c>
      <c r="R3826" s="7" t="str">
        <f aca="false">IF(P3826&gt;=Assumptions!$B$28,"High",IF(P3826&gt;=Assumptions!$B$29,"Mid","Low"))</f>
        <v>Mid</v>
      </c>
      <c r="S3826" s="7" t="str">
        <f aca="false">INDEX(Assumptions!$B$33:$B$41,MATCH(Q3826&amp;"|"&amp;R3826,Assumptions!$A$33:$A$41,0))</f>
        <v>Light Touch</v>
      </c>
      <c r="T3826" s="7" t="n">
        <f aca="false">IF(ISNUMBER(Data_Clean!V3826),J3826*Data_Clean!V3826,0)</f>
        <v>0.1376522</v>
      </c>
    </row>
    <row r="3827" customFormat="false" ht="15" hidden="false" customHeight="false" outlineLevel="0" collapsed="false">
      <c r="A3827" s="15" t="str">
        <f aca="false">Data_Clean!A3827</f>
        <v>CX103823</v>
      </c>
      <c r="B3827" s="14" t="n">
        <f aca="false">Data_Clean!G3827*Assumptions!$B$5</f>
        <v>75.6145</v>
      </c>
      <c r="C3827" s="14" t="n">
        <f aca="false">IF(Data_Clean!H3827="",0,Data_Clean!H3827)*Assumptions!$B$6</f>
        <v>88.37892</v>
      </c>
      <c r="D3827" s="14" t="n">
        <f aca="false">Data_Clean!I3827*Assumptions!$B$7</f>
        <v>216</v>
      </c>
      <c r="E3827" s="14" t="n">
        <f aca="false">Data_Clean!J3827*Assumptions!$B$8</f>
        <v>0</v>
      </c>
      <c r="F3827" s="14" t="n">
        <f aca="false">Data_Clean!K3827*Assumptions!$B$9</f>
        <v>1050.5</v>
      </c>
      <c r="G3827" s="14" t="n">
        <f aca="false">Data_Clean!L3827*Assumptions!$B$10</f>
        <v>0</v>
      </c>
      <c r="H3827" s="14" t="n">
        <f aca="false">IF(OR(Data_Clean!M3827="",Data_Clean!N3827=""),0,Data_Clean!M3827*Data_Clean!N3827/100)*Assumptions!$B$13*Assumptions!$B$11</f>
        <v>131.4</v>
      </c>
      <c r="I3827" s="14" t="n">
        <f aca="false">Data_Clean!O3827*4*Assumptions!$B$12</f>
        <v>8.8584</v>
      </c>
      <c r="J3827" s="14" t="n">
        <f aca="false">SUM(B3827:I3827)</f>
        <v>1570.75182</v>
      </c>
      <c r="K3827" s="16" t="n">
        <f aca="false">IF(Data_Clean!P3827="","",Assumptions!$B$15*0.5^(Data_Clean!P3827/Assumptions!$B$20))</f>
        <v>26.7269615442102</v>
      </c>
      <c r="L3827" s="16" t="n">
        <f aca="false">Assumptions!$B$16*MIN(1,LN(1+Data_Clean!Q3827)/LN(1+Assumptions!$B$21))</f>
        <v>15.1699125520244</v>
      </c>
      <c r="M3827" s="16" t="n">
        <f aca="false">Assumptions!$B$17*(0.6*MIN(1,Data_Clean!R3827/Assumptions!$B$22)+0.4*IF(Data_Clean!S3827="",0,Data_Clean!S3827))</f>
        <v>10.482</v>
      </c>
      <c r="N3827" s="16" t="n">
        <f aca="false">Assumptions!$B$18*MIN(1,(Data_Clean!F3827-1)/Assumptions!$B$23)</f>
        <v>20</v>
      </c>
      <c r="O3827" s="16" t="n">
        <f aca="false">Assumptions!$B$19*(0.4*IF(Data_Clean!E3827="",0,MIN(1,Data_Clean!E3827/12/Assumptions!$B$24))+0.35*IF(Data_Clean!D3827="Y",1,0)+0.25*(1-MIN(Data_Clean!T3827,3)/3))/IF(Data_Clean!E3827="",0.6,1)</f>
        <v>11.75</v>
      </c>
      <c r="P3827" s="16" t="n">
        <f aca="false">SUM(K3827:O3827)/(Assumptions!$D$5-IF(K3827="",Assumptions!$B$15,0))*100</f>
        <v>84.1288740962345</v>
      </c>
      <c r="Q3827" s="7" t="str">
        <f aca="false">IF(J3827&gt;=Assumptions!$B$26,"High",IF(J3827&gt;=Assumptions!$B$27,"Mid","Low"))</f>
        <v>High</v>
      </c>
      <c r="R3827" s="7" t="str">
        <f aca="false">IF(P3827&gt;=Assumptions!$B$28,"High",IF(P3827&gt;=Assumptions!$B$29,"Mid","Low"))</f>
        <v>High</v>
      </c>
      <c r="S3827" s="7" t="str">
        <f aca="false">INDEX(Assumptions!$B$33:$B$41,MATCH(Q3827&amp;"|"&amp;R3827,Assumptions!$A$33:$A$41,0))</f>
        <v>Premier Advocates</v>
      </c>
      <c r="T3827" s="7" t="n">
        <f aca="false">IF(ISNUMBER(Data_Clean!V3827),J3827*Data_Clean!V3827,0)</f>
        <v>21.676375116</v>
      </c>
    </row>
    <row r="3828" customFormat="false" ht="15" hidden="false" customHeight="false" outlineLevel="0" collapsed="false">
      <c r="A3828" s="15" t="str">
        <f aca="false">Data_Clean!A3828</f>
        <v>CX103824</v>
      </c>
      <c r="B3828" s="14" t="n">
        <f aca="false">Data_Clean!G3828*Assumptions!$B$5</f>
        <v>6.329</v>
      </c>
      <c r="C3828" s="14" t="n">
        <f aca="false">IF(Data_Clean!H3828="",0,Data_Clean!H3828)*Assumptions!$B$6</f>
        <v>31.83672</v>
      </c>
      <c r="D3828" s="14" t="n">
        <f aca="false">Data_Clean!I3828*Assumptions!$B$7</f>
        <v>0</v>
      </c>
      <c r="E3828" s="14" t="n">
        <f aca="false">Data_Clean!J3828*Assumptions!$B$8</f>
        <v>0</v>
      </c>
      <c r="F3828" s="14" t="n">
        <f aca="false">Data_Clean!K3828*Assumptions!$B$9</f>
        <v>0</v>
      </c>
      <c r="G3828" s="14" t="n">
        <f aca="false">Data_Clean!L3828*Assumptions!$B$10</f>
        <v>0</v>
      </c>
      <c r="H3828" s="14" t="n">
        <f aca="false">IF(OR(Data_Clean!M3828="",Data_Clean!N3828=""),0,Data_Clean!M3828*Data_Clean!N3828/100)*Assumptions!$B$13*Assumptions!$B$11</f>
        <v>0</v>
      </c>
      <c r="I3828" s="14" t="n">
        <f aca="false">Data_Clean!O3828*4*Assumptions!$B$12</f>
        <v>0</v>
      </c>
      <c r="J3828" s="14" t="n">
        <f aca="false">SUM(B3828:I3828)</f>
        <v>38.16572</v>
      </c>
      <c r="K3828" s="16" t="n">
        <f aca="false">IF(Data_Clean!P3828="","",Assumptions!$B$15*0.5^(Data_Clean!P3828/Assumptions!$B$20))</f>
        <v>27.9909897461042</v>
      </c>
      <c r="L3828" s="16" t="n">
        <f aca="false">Assumptions!$B$16*MIN(1,LN(1+Data_Clean!Q3828)/LN(1+Assumptions!$B$21))</f>
        <v>8.67194478953664</v>
      </c>
      <c r="M3828" s="16" t="n">
        <f aca="false">Assumptions!$B$17*(0.6*MIN(1,Data_Clean!R3828/Assumptions!$B$22)+0.4*IF(Data_Clean!S3828="",0,Data_Clean!S3828))</f>
        <v>8.16</v>
      </c>
      <c r="N3828" s="16" t="n">
        <f aca="false">Assumptions!$B$18*MIN(1,(Data_Clean!F3828-1)/Assumptions!$B$23)</f>
        <v>5</v>
      </c>
      <c r="O3828" s="16" t="n">
        <f aca="false">Assumptions!$B$19*(0.4*IF(Data_Clean!E3828="",0,MIN(1,Data_Clean!E3828/12/Assumptions!$B$24))+0.35*IF(Data_Clean!D3828="Y",1,0)+0.25*(1-MIN(Data_Clean!T3828,3)/3))/IF(Data_Clean!E3828="",0.6,1)</f>
        <v>4.05</v>
      </c>
      <c r="P3828" s="16" t="n">
        <f aca="false">SUM(K3828:O3828)/(Assumptions!$D$5-IF(K3828="",Assumptions!$B$15,0))*100</f>
        <v>53.8729345356409</v>
      </c>
      <c r="Q3828" s="7" t="str">
        <f aca="false">IF(J3828&gt;=Assumptions!$B$26,"High",IF(J3828&gt;=Assumptions!$B$27,"Mid","Low"))</f>
        <v>Low</v>
      </c>
      <c r="R3828" s="7" t="str">
        <f aca="false">IF(P3828&gt;=Assumptions!$B$28,"High",IF(P3828&gt;=Assumptions!$B$29,"Mid","Low"))</f>
        <v>Mid</v>
      </c>
      <c r="S3828" s="7" t="str">
        <f aca="false">INDEX(Assumptions!$B$33:$B$41,MATCH(Q3828&amp;"|"&amp;R3828,Assumptions!$A$33:$A$41,0))</f>
        <v>Light Touch</v>
      </c>
      <c r="T3828" s="7" t="n">
        <f aca="false">IF(ISNUMBER(Data_Clean!V3828),J3828*Data_Clean!V3828,0)</f>
        <v>5.377549948</v>
      </c>
    </row>
    <row r="3829" customFormat="false" ht="15" hidden="false" customHeight="false" outlineLevel="0" collapsed="false">
      <c r="A3829" s="15" t="str">
        <f aca="false">Data_Clean!A3829</f>
        <v>CX103825</v>
      </c>
      <c r="B3829" s="14" t="n">
        <f aca="false">Data_Clean!G3829*Assumptions!$B$5</f>
        <v>245.60975</v>
      </c>
      <c r="C3829" s="14" t="n">
        <f aca="false">IF(Data_Clean!H3829="",0,Data_Clean!H3829)*Assumptions!$B$6</f>
        <v>54.58464</v>
      </c>
      <c r="D3829" s="14" t="n">
        <f aca="false">Data_Clean!I3829*Assumptions!$B$7</f>
        <v>0</v>
      </c>
      <c r="E3829" s="14" t="n">
        <f aca="false">Data_Clean!J3829*Assumptions!$B$8</f>
        <v>0</v>
      </c>
      <c r="F3829" s="14" t="n">
        <f aca="false">Data_Clean!K3829*Assumptions!$B$9</f>
        <v>2557.5</v>
      </c>
      <c r="G3829" s="14" t="n">
        <f aca="false">Data_Clean!L3829*Assumptions!$B$10</f>
        <v>0</v>
      </c>
      <c r="H3829" s="14" t="n">
        <f aca="false">IF(OR(Data_Clean!M3829="",Data_Clean!N3829=""),0,Data_Clean!M3829*Data_Clean!N3829/100)*Assumptions!$B$13*Assumptions!$B$11</f>
        <v>566.826</v>
      </c>
      <c r="I3829" s="14" t="n">
        <f aca="false">Data_Clean!O3829*4*Assumptions!$B$12</f>
        <v>24.41184</v>
      </c>
      <c r="J3829" s="14" t="n">
        <f aca="false">SUM(B3829:I3829)</f>
        <v>3448.93223</v>
      </c>
      <c r="K3829" s="16" t="n">
        <f aca="false">IF(Data_Clean!P3829="","",Assumptions!$B$15*0.5^(Data_Clean!P3829/Assumptions!$B$20))</f>
        <v>22.735748497656</v>
      </c>
      <c r="L3829" s="16" t="n">
        <f aca="false">Assumptions!$B$16*MIN(1,LN(1+Data_Clean!Q3829)/LN(1+Assumptions!$B$21))</f>
        <v>14.5815690999133</v>
      </c>
      <c r="M3829" s="16" t="n">
        <f aca="false">Assumptions!$B$17*(0.6*MIN(1,Data_Clean!R3829/Assumptions!$B$22)+0.4*IF(Data_Clean!S3829="",0,Data_Clean!S3829))</f>
        <v>10.098</v>
      </c>
      <c r="N3829" s="16" t="n">
        <f aca="false">Assumptions!$B$18*MIN(1,(Data_Clean!F3829-1)/Assumptions!$B$23)</f>
        <v>15</v>
      </c>
      <c r="O3829" s="16" t="n">
        <f aca="false">Assumptions!$B$19*(0.4*IF(Data_Clean!E3829="",0,MIN(1,Data_Clean!E3829/12/Assumptions!$B$24))+0.35*IF(Data_Clean!D3829="Y",1,0)+0.25*(1-MIN(Data_Clean!T3829,3)/3))/IF(Data_Clean!E3829="",0.6,1)</f>
        <v>3.75</v>
      </c>
      <c r="P3829" s="16" t="n">
        <f aca="false">SUM(K3829:O3829)/(Assumptions!$D$5-IF(K3829="",Assumptions!$B$15,0))*100</f>
        <v>66.1653175975692</v>
      </c>
      <c r="Q3829" s="7" t="str">
        <f aca="false">IF(J3829&gt;=Assumptions!$B$26,"High",IF(J3829&gt;=Assumptions!$B$27,"Mid","Low"))</f>
        <v>High</v>
      </c>
      <c r="R3829" s="7" t="str">
        <f aca="false">IF(P3829&gt;=Assumptions!$B$28,"High",IF(P3829&gt;=Assumptions!$B$29,"Mid","Low"))</f>
        <v>Mid</v>
      </c>
      <c r="S3829" s="7" t="str">
        <f aca="false">INDEX(Assumptions!$B$33:$B$41,MATCH(Q3829&amp;"|"&amp;R3829,Assumptions!$A$33:$A$41,0))</f>
        <v>Established Core</v>
      </c>
      <c r="T3829" s="7" t="n">
        <f aca="false">IF(ISNUMBER(Data_Clean!V3829),J3829*Data_Clean!V3829,0)</f>
        <v>363.517457042</v>
      </c>
    </row>
    <row r="3830" customFormat="false" ht="15" hidden="false" customHeight="false" outlineLevel="0" collapsed="false">
      <c r="A3830" s="15" t="str">
        <f aca="false">Data_Clean!A3830</f>
        <v>CX103826</v>
      </c>
      <c r="B3830" s="14" t="n">
        <f aca="false">Data_Clean!G3830*Assumptions!$B$5</f>
        <v>47.64625</v>
      </c>
      <c r="C3830" s="14" t="n">
        <f aca="false">IF(Data_Clean!H3830="",0,Data_Clean!H3830)*Assumptions!$B$6</f>
        <v>0</v>
      </c>
      <c r="D3830" s="14" t="n">
        <f aca="false">Data_Clean!I3830*Assumptions!$B$7</f>
        <v>0</v>
      </c>
      <c r="E3830" s="14" t="n">
        <f aca="false">Data_Clean!J3830*Assumptions!$B$8</f>
        <v>0</v>
      </c>
      <c r="F3830" s="14" t="n">
        <f aca="false">Data_Clean!K3830*Assumptions!$B$9</f>
        <v>0</v>
      </c>
      <c r="G3830" s="14" t="n">
        <f aca="false">Data_Clean!L3830*Assumptions!$B$10</f>
        <v>0</v>
      </c>
      <c r="H3830" s="14" t="n">
        <f aca="false">IF(OR(Data_Clean!M3830="",Data_Clean!N3830=""),0,Data_Clean!M3830*Data_Clean!N3830/100)*Assumptions!$B$13*Assumptions!$B$11</f>
        <v>0</v>
      </c>
      <c r="I3830" s="14" t="n">
        <f aca="false">Data_Clean!O3830*4*Assumptions!$B$12</f>
        <v>0</v>
      </c>
      <c r="J3830" s="14" t="n">
        <f aca="false">SUM(B3830:I3830)</f>
        <v>47.64625</v>
      </c>
      <c r="K3830" s="16" t="n">
        <f aca="false">IF(Data_Clean!P3830="","",Assumptions!$B$15*0.5^(Data_Clean!P3830/Assumptions!$B$20))</f>
        <v>30</v>
      </c>
      <c r="L3830" s="16" t="n">
        <f aca="false">Assumptions!$B$16*MIN(1,LN(1+Data_Clean!Q3830)/LN(1+Assumptions!$B$21))</f>
        <v>13.2535138894499</v>
      </c>
      <c r="M3830" s="16" t="n">
        <f aca="false">Assumptions!$B$17*(0.6*MIN(1,Data_Clean!R3830/Assumptions!$B$22)+0.4*IF(Data_Clean!S3830="",0,Data_Clean!S3830))</f>
        <v>5.472</v>
      </c>
      <c r="N3830" s="16" t="n">
        <f aca="false">Assumptions!$B$18*MIN(1,(Data_Clean!F3830-1)/Assumptions!$B$23)</f>
        <v>0</v>
      </c>
      <c r="O3830" s="16" t="n">
        <f aca="false">Assumptions!$B$19*(0.4*IF(Data_Clean!E3830="",0,MIN(1,Data_Clean!E3830/12/Assumptions!$B$24))+0.35*IF(Data_Clean!D3830="Y",1,0)+0.25*(1-MIN(Data_Clean!T3830,3)/3))/IF(Data_Clean!E3830="",0.6,1)</f>
        <v>9.75</v>
      </c>
      <c r="P3830" s="16" t="n">
        <f aca="false">SUM(K3830:O3830)/(Assumptions!$D$5-IF(K3830="",Assumptions!$B$15,0))*100</f>
        <v>58.4755138894499</v>
      </c>
      <c r="Q3830" s="7" t="str">
        <f aca="false">IF(J3830&gt;=Assumptions!$B$26,"High",IF(J3830&gt;=Assumptions!$B$27,"Mid","Low"))</f>
        <v>Low</v>
      </c>
      <c r="R3830" s="7" t="str">
        <f aca="false">IF(P3830&gt;=Assumptions!$B$28,"High",IF(P3830&gt;=Assumptions!$B$29,"Mid","Low"))</f>
        <v>Mid</v>
      </c>
      <c r="S3830" s="7" t="str">
        <f aca="false">INDEX(Assumptions!$B$33:$B$41,MATCH(Q3830&amp;"|"&amp;R3830,Assumptions!$A$33:$A$41,0))</f>
        <v>Light Touch</v>
      </c>
      <c r="T3830" s="7" t="n">
        <f aca="false">IF(ISNUMBER(Data_Clean!V3830),J3830*Data_Clean!V3830,0)</f>
        <v>4.27863325</v>
      </c>
    </row>
    <row r="3831" customFormat="false" ht="15" hidden="false" customHeight="false" outlineLevel="0" collapsed="false">
      <c r="A3831" s="15" t="str">
        <f aca="false">Data_Clean!A3831</f>
        <v>CX103827</v>
      </c>
      <c r="B3831" s="14" t="n">
        <f aca="false">Data_Clean!G3831*Assumptions!$B$5</f>
        <v>23.594</v>
      </c>
      <c r="C3831" s="14" t="n">
        <f aca="false">IF(Data_Clean!H3831="",0,Data_Clean!H3831)*Assumptions!$B$6</f>
        <v>0</v>
      </c>
      <c r="D3831" s="14" t="n">
        <f aca="false">Data_Clean!I3831*Assumptions!$B$7</f>
        <v>0</v>
      </c>
      <c r="E3831" s="14" t="n">
        <f aca="false">Data_Clean!J3831*Assumptions!$B$8</f>
        <v>233.681325</v>
      </c>
      <c r="F3831" s="14" t="n">
        <f aca="false">Data_Clean!K3831*Assumptions!$B$9</f>
        <v>817.3</v>
      </c>
      <c r="G3831" s="14" t="n">
        <f aca="false">Data_Clean!L3831*Assumptions!$B$10</f>
        <v>0</v>
      </c>
      <c r="H3831" s="14" t="n">
        <f aca="false">IF(OR(Data_Clean!M3831="",Data_Clean!N3831=""),0,Data_Clean!M3831*Data_Clean!N3831/100)*Assumptions!$B$13*Assumptions!$B$11</f>
        <v>69.552</v>
      </c>
      <c r="I3831" s="14" t="n">
        <f aca="false">Data_Clean!O3831*4*Assumptions!$B$12</f>
        <v>9.78576</v>
      </c>
      <c r="J3831" s="14" t="n">
        <f aca="false">SUM(B3831:I3831)</f>
        <v>1153.913085</v>
      </c>
      <c r="K3831" s="16" t="n">
        <f aca="false">IF(Data_Clean!P3831="","",Assumptions!$B$15*0.5^(Data_Clean!P3831/Assumptions!$B$20))</f>
        <v>26.7269615442102</v>
      </c>
      <c r="L3831" s="16" t="n">
        <f aca="false">Assumptions!$B$16*MIN(1,LN(1+Data_Clean!Q3831)/LN(1+Assumptions!$B$21))</f>
        <v>13.0760265116583</v>
      </c>
      <c r="M3831" s="16" t="n">
        <f aca="false">Assumptions!$B$17*(0.6*MIN(1,Data_Clean!R3831/Assumptions!$B$22)+0.4*IF(Data_Clean!S3831="",0,Data_Clean!S3831))</f>
        <v>11.034</v>
      </c>
      <c r="N3831" s="16" t="n">
        <f aca="false">Assumptions!$B$18*MIN(1,(Data_Clean!F3831-1)/Assumptions!$B$23)</f>
        <v>15</v>
      </c>
      <c r="O3831" s="16" t="n">
        <f aca="false">Assumptions!$B$19*(0.4*IF(Data_Clean!E3831="",0,MIN(1,Data_Clean!E3831/12/Assumptions!$B$24))+0.35*IF(Data_Clean!D3831="Y",1,0)+0.25*(1-MIN(Data_Clean!T3831,3)/3))/IF(Data_Clean!E3831="",0.6,1)</f>
        <v>2.55</v>
      </c>
      <c r="P3831" s="16" t="n">
        <f aca="false">SUM(K3831:O3831)/(Assumptions!$D$5-IF(K3831="",Assumptions!$B$15,0))*100</f>
        <v>68.3869880558684</v>
      </c>
      <c r="Q3831" s="7" t="str">
        <f aca="false">IF(J3831&gt;=Assumptions!$B$26,"High",IF(J3831&gt;=Assumptions!$B$27,"Mid","Low"))</f>
        <v>Mid</v>
      </c>
      <c r="R3831" s="7" t="str">
        <f aca="false">IF(P3831&gt;=Assumptions!$B$28,"High",IF(P3831&gt;=Assumptions!$B$29,"Mid","Low"))</f>
        <v>Mid</v>
      </c>
      <c r="S3831" s="7" t="str">
        <f aca="false">INDEX(Assumptions!$B$33:$B$41,MATCH(Q3831&amp;"|"&amp;R3831,Assumptions!$A$33:$A$41,0))</f>
        <v>Established Core</v>
      </c>
      <c r="T3831" s="7" t="n">
        <f aca="false">IF(ISNUMBER(Data_Clean!V3831),J3831*Data_Clean!V3831,0)</f>
        <v>154.855136007</v>
      </c>
    </row>
    <row r="3832" customFormat="false" ht="15" hidden="false" customHeight="false" outlineLevel="0" collapsed="false">
      <c r="A3832" s="15" t="str">
        <f aca="false">Data_Clean!A3832</f>
        <v>CX103828</v>
      </c>
      <c r="B3832" s="14" t="n">
        <f aca="false">Data_Clean!G3832*Assumptions!$B$5</f>
        <v>43.025</v>
      </c>
      <c r="C3832" s="14" t="n">
        <f aca="false">IF(Data_Clean!H3832="",0,Data_Clean!H3832)*Assumptions!$B$6</f>
        <v>0</v>
      </c>
      <c r="D3832" s="14" t="n">
        <f aca="false">Data_Clean!I3832*Assumptions!$B$7</f>
        <v>0</v>
      </c>
      <c r="E3832" s="14" t="n">
        <f aca="false">Data_Clean!J3832*Assumptions!$B$8</f>
        <v>0</v>
      </c>
      <c r="F3832" s="14" t="n">
        <f aca="false">Data_Clean!K3832*Assumptions!$B$9</f>
        <v>0</v>
      </c>
      <c r="G3832" s="14" t="n">
        <f aca="false">Data_Clean!L3832*Assumptions!$B$10</f>
        <v>0</v>
      </c>
      <c r="H3832" s="14" t="n">
        <f aca="false">IF(OR(Data_Clean!M3832="",Data_Clean!N3832=""),0,Data_Clean!M3832*Data_Clean!N3832/100)*Assumptions!$B$13*Assumptions!$B$11</f>
        <v>0</v>
      </c>
      <c r="I3832" s="14" t="n">
        <f aca="false">Data_Clean!O3832*4*Assumptions!$B$12</f>
        <v>0</v>
      </c>
      <c r="J3832" s="14" t="n">
        <f aca="false">SUM(B3832:I3832)</f>
        <v>43.025</v>
      </c>
      <c r="K3832" s="16" t="n">
        <f aca="false">IF(Data_Clean!P3832="","",Assumptions!$B$15*0.5^(Data_Clean!P3832/Assumptions!$B$20))</f>
        <v>25.5200148285257</v>
      </c>
      <c r="L3832" s="16" t="n">
        <f aca="false">Assumptions!$B$16*MIN(1,LN(1+Data_Clean!Q3832)/LN(1+Assumptions!$B$21))</f>
        <v>8.11507562957249</v>
      </c>
      <c r="M3832" s="16" t="n">
        <f aca="false">Assumptions!$B$17*(0.6*MIN(1,Data_Clean!R3832/Assumptions!$B$22)+0.4*IF(Data_Clean!S3832="",0,Data_Clean!S3832))</f>
        <v>10.05</v>
      </c>
      <c r="N3832" s="16" t="n">
        <f aca="false">Assumptions!$B$18*MIN(1,(Data_Clean!F3832-1)/Assumptions!$B$23)</f>
        <v>0</v>
      </c>
      <c r="O3832" s="16" t="n">
        <f aca="false">Assumptions!$B$19*(0.4*IF(Data_Clean!E3832="",0,MIN(1,Data_Clean!E3832/12/Assumptions!$B$24))+0.35*IF(Data_Clean!D3832="Y",1,0)+0.25*(1-MIN(Data_Clean!T3832,3)/3))/IF(Data_Clean!E3832="",0.6,1)</f>
        <v>9.75</v>
      </c>
      <c r="P3832" s="16" t="n">
        <f aca="false">SUM(K3832:O3832)/(Assumptions!$D$5-IF(K3832="",Assumptions!$B$15,0))*100</f>
        <v>53.4350904580982</v>
      </c>
      <c r="Q3832" s="7" t="str">
        <f aca="false">IF(J3832&gt;=Assumptions!$B$26,"High",IF(J3832&gt;=Assumptions!$B$27,"Mid","Low"))</f>
        <v>Low</v>
      </c>
      <c r="R3832" s="7" t="str">
        <f aca="false">IF(P3832&gt;=Assumptions!$B$28,"High",IF(P3832&gt;=Assumptions!$B$29,"Mid","Low"))</f>
        <v>Mid</v>
      </c>
      <c r="S3832" s="7" t="str">
        <f aca="false">INDEX(Assumptions!$B$33:$B$41,MATCH(Q3832&amp;"|"&amp;R3832,Assumptions!$A$33:$A$41,0))</f>
        <v>Light Touch</v>
      </c>
      <c r="T3832" s="7" t="n">
        <f aca="false">IF(ISNUMBER(Data_Clean!V3832),J3832*Data_Clean!V3832,0)</f>
        <v>8.19196</v>
      </c>
    </row>
    <row r="3833" customFormat="false" ht="15" hidden="false" customHeight="false" outlineLevel="0" collapsed="false">
      <c r="A3833" s="15" t="str">
        <f aca="false">Data_Clean!A3833</f>
        <v>CX103829</v>
      </c>
      <c r="B3833" s="14" t="n">
        <f aca="false">Data_Clean!G3833*Assumptions!$B$5</f>
        <v>106.03975</v>
      </c>
      <c r="C3833" s="14" t="n">
        <f aca="false">IF(Data_Clean!H3833="",0,Data_Clean!H3833)*Assumptions!$B$6</f>
        <v>386.67864</v>
      </c>
      <c r="D3833" s="14" t="n">
        <f aca="false">Data_Clean!I3833*Assumptions!$B$7</f>
        <v>0</v>
      </c>
      <c r="E3833" s="14" t="n">
        <f aca="false">Data_Clean!J3833*Assumptions!$B$8</f>
        <v>6552</v>
      </c>
      <c r="F3833" s="14" t="n">
        <f aca="false">Data_Clean!K3833*Assumptions!$B$9</f>
        <v>0</v>
      </c>
      <c r="G3833" s="14" t="n">
        <f aca="false">Data_Clean!L3833*Assumptions!$B$10</f>
        <v>0</v>
      </c>
      <c r="H3833" s="14" t="n">
        <f aca="false">IF(OR(Data_Clean!M3833="",Data_Clean!N3833=""),0,Data_Clean!M3833*Data_Clean!N3833/100)*Assumptions!$B$13*Assumptions!$B$11</f>
        <v>300.39</v>
      </c>
      <c r="I3833" s="14" t="n">
        <f aca="false">Data_Clean!O3833*4*Assumptions!$B$12</f>
        <v>12.48048</v>
      </c>
      <c r="J3833" s="14" t="n">
        <f aca="false">SUM(B3833:I3833)</f>
        <v>7357.58887</v>
      </c>
      <c r="K3833" s="16" t="n">
        <f aca="false">IF(Data_Clean!P3833="","",Assumptions!$B$15*0.5^(Data_Clean!P3833/Assumptions!$B$20))</f>
        <v>22.735748497656</v>
      </c>
      <c r="L3833" s="16" t="n">
        <f aca="false">Assumptions!$B$16*MIN(1,LN(1+Data_Clean!Q3833)/LN(1+Assumptions!$B$21))</f>
        <v>12.8906482631789</v>
      </c>
      <c r="M3833" s="16" t="n">
        <f aca="false">Assumptions!$B$17*(0.6*MIN(1,Data_Clean!R3833/Assumptions!$B$22)+0.4*IF(Data_Clean!S3833="",0,Data_Clean!S3833))</f>
        <v>8.604</v>
      </c>
      <c r="N3833" s="16" t="n">
        <f aca="false">Assumptions!$B$18*MIN(1,(Data_Clean!F3833-1)/Assumptions!$B$23)</f>
        <v>15</v>
      </c>
      <c r="O3833" s="16" t="n">
        <f aca="false">Assumptions!$B$19*(0.4*IF(Data_Clean!E3833="",0,MIN(1,Data_Clean!E3833/12/Assumptions!$B$24))+0.35*IF(Data_Clean!D3833="Y",1,0)+0.25*(1-MIN(Data_Clean!T3833,3)/3))/IF(Data_Clean!E3833="",0.6,1)</f>
        <v>9.5</v>
      </c>
      <c r="P3833" s="16" t="n">
        <f aca="false">SUM(K3833:O3833)/(Assumptions!$D$5-IF(K3833="",Assumptions!$B$15,0))*100</f>
        <v>68.7303967608349</v>
      </c>
      <c r="Q3833" s="7" t="str">
        <f aca="false">IF(J3833&gt;=Assumptions!$B$26,"High",IF(J3833&gt;=Assumptions!$B$27,"Mid","Low"))</f>
        <v>High</v>
      </c>
      <c r="R3833" s="7" t="str">
        <f aca="false">IF(P3833&gt;=Assumptions!$B$28,"High",IF(P3833&gt;=Assumptions!$B$29,"Mid","Low"))</f>
        <v>Mid</v>
      </c>
      <c r="S3833" s="7" t="str">
        <f aca="false">INDEX(Assumptions!$B$33:$B$41,MATCH(Q3833&amp;"|"&amp;R3833,Assumptions!$A$33:$A$41,0))</f>
        <v>Established Core</v>
      </c>
      <c r="T3833" s="7" t="n">
        <f aca="false">IF(ISNUMBER(Data_Clean!V3833),J3833*Data_Clean!V3833,0)</f>
        <v>506.937873143</v>
      </c>
    </row>
    <row r="3834" customFormat="false" ht="15" hidden="false" customHeight="false" outlineLevel="0" collapsed="false">
      <c r="A3834" s="15" t="str">
        <f aca="false">Data_Clean!A3834</f>
        <v>CX103830</v>
      </c>
      <c r="B3834" s="14" t="n">
        <f aca="false">Data_Clean!G3834*Assumptions!$B$5</f>
        <v>32.79525</v>
      </c>
      <c r="C3834" s="14" t="n">
        <f aca="false">IF(Data_Clean!H3834="",0,Data_Clean!H3834)*Assumptions!$B$6</f>
        <v>10.68072</v>
      </c>
      <c r="D3834" s="14" t="n">
        <f aca="false">Data_Clean!I3834*Assumptions!$B$7</f>
        <v>0</v>
      </c>
      <c r="E3834" s="14" t="n">
        <f aca="false">Data_Clean!J3834*Assumptions!$B$8</f>
        <v>108.60825</v>
      </c>
      <c r="F3834" s="14" t="n">
        <f aca="false">Data_Clean!K3834*Assumptions!$B$9</f>
        <v>0</v>
      </c>
      <c r="G3834" s="14" t="n">
        <f aca="false">Data_Clean!L3834*Assumptions!$B$10</f>
        <v>0</v>
      </c>
      <c r="H3834" s="14" t="n">
        <f aca="false">IF(OR(Data_Clean!M3834="",Data_Clean!N3834=""),0,Data_Clean!M3834*Data_Clean!N3834/100)*Assumptions!$B$13*Assumptions!$B$11</f>
        <v>0</v>
      </c>
      <c r="I3834" s="14" t="n">
        <f aca="false">Data_Clean!O3834*4*Assumptions!$B$12</f>
        <v>0</v>
      </c>
      <c r="J3834" s="14" t="n">
        <f aca="false">SUM(B3834:I3834)</f>
        <v>152.08422</v>
      </c>
      <c r="K3834" s="16" t="n">
        <f aca="false">IF(Data_Clean!P3834="","",Assumptions!$B$15*0.5^(Data_Clean!P3834/Assumptions!$B$20))</f>
        <v>9.23358310008687</v>
      </c>
      <c r="L3834" s="16" t="n">
        <f aca="false">Assumptions!$B$16*MIN(1,LN(1+Data_Clean!Q3834)/LN(1+Assumptions!$B$21))</f>
        <v>8.11507562957249</v>
      </c>
      <c r="M3834" s="16" t="n">
        <f aca="false">Assumptions!$B$17*(0.6*MIN(1,Data_Clean!R3834/Assumptions!$B$22)+0.4*IF(Data_Clean!S3834="",0,Data_Clean!S3834))</f>
        <v>7.92</v>
      </c>
      <c r="N3834" s="16" t="n">
        <f aca="false">Assumptions!$B$18*MIN(1,(Data_Clean!F3834-1)/Assumptions!$B$23)</f>
        <v>10</v>
      </c>
      <c r="O3834" s="16" t="n">
        <f aca="false">Assumptions!$B$19*(0.4*IF(Data_Clean!E3834="",0,MIN(1,Data_Clean!E3834/12/Assumptions!$B$24))+0.35*IF(Data_Clean!D3834="Y",1,0)+0.25*(1-MIN(Data_Clean!T3834,3)/3))/IF(Data_Clean!E3834="",0.6,1)</f>
        <v>3.9</v>
      </c>
      <c r="P3834" s="16" t="n">
        <f aca="false">SUM(K3834:O3834)/(Assumptions!$D$5-IF(K3834="",Assumptions!$B$15,0))*100</f>
        <v>39.1686587296594</v>
      </c>
      <c r="Q3834" s="7" t="str">
        <f aca="false">IF(J3834&gt;=Assumptions!$B$26,"High",IF(J3834&gt;=Assumptions!$B$27,"Mid","Low"))</f>
        <v>Low</v>
      </c>
      <c r="R3834" s="7" t="str">
        <f aca="false">IF(P3834&gt;=Assumptions!$B$28,"High",IF(P3834&gt;=Assumptions!$B$29,"Mid","Low"))</f>
        <v>Low</v>
      </c>
      <c r="S3834" s="7" t="str">
        <f aca="false">INDEX(Assumptions!$B$33:$B$41,MATCH(Q3834&amp;"|"&amp;R3834,Assumptions!$A$33:$A$41,0))</f>
        <v>Dormant &amp; Low Value</v>
      </c>
      <c r="T3834" s="7" t="n">
        <f aca="false">IF(ISNUMBER(Data_Clean!V3834),J3834*Data_Clean!V3834,0)</f>
        <v>34.736035848</v>
      </c>
    </row>
    <row r="3835" customFormat="false" ht="15" hidden="false" customHeight="false" outlineLevel="0" collapsed="false">
      <c r="A3835" s="15" t="str">
        <f aca="false">Data_Clean!A3835</f>
        <v>CX103831</v>
      </c>
      <c r="B3835" s="14" t="n">
        <f aca="false">Data_Clean!G3835*Assumptions!$B$5</f>
        <v>130.053</v>
      </c>
      <c r="C3835" s="14" t="n">
        <f aca="false">IF(Data_Clean!H3835="",0,Data_Clean!H3835)*Assumptions!$B$6</f>
        <v>464.22108</v>
      </c>
      <c r="D3835" s="14" t="n">
        <f aca="false">Data_Clean!I3835*Assumptions!$B$7</f>
        <v>0</v>
      </c>
      <c r="E3835" s="14" t="n">
        <f aca="false">Data_Clean!J3835*Assumptions!$B$8</f>
        <v>0</v>
      </c>
      <c r="F3835" s="14" t="n">
        <f aca="false">Data_Clean!K3835*Assumptions!$B$9</f>
        <v>0</v>
      </c>
      <c r="G3835" s="14" t="n">
        <f aca="false">Data_Clean!L3835*Assumptions!$B$10</f>
        <v>0</v>
      </c>
      <c r="H3835" s="14" t="n">
        <f aca="false">IF(OR(Data_Clean!M3835="",Data_Clean!N3835=""),0,Data_Clean!M3835*Data_Clean!N3835/100)*Assumptions!$B$13*Assumptions!$B$11</f>
        <v>130.788</v>
      </c>
      <c r="I3835" s="14" t="n">
        <f aca="false">Data_Clean!O3835*4*Assumptions!$B$12</f>
        <v>58.86</v>
      </c>
      <c r="J3835" s="14" t="n">
        <f aca="false">SUM(B3835:I3835)</f>
        <v>783.92208</v>
      </c>
      <c r="K3835" s="16" t="n">
        <f aca="false">IF(Data_Clean!P3835="","",Assumptions!$B$15*0.5^(Data_Clean!P3835/Assumptions!$B$20))</f>
        <v>23.267171427506</v>
      </c>
      <c r="L3835" s="16" t="n">
        <f aca="false">Assumptions!$B$16*MIN(1,LN(1+Data_Clean!Q3835)/LN(1+Assumptions!$B$21))</f>
        <v>13.7447072997398</v>
      </c>
      <c r="M3835" s="16" t="n">
        <f aca="false">Assumptions!$B$17*(0.6*MIN(1,Data_Clean!R3835/Assumptions!$B$22)+0.4*IF(Data_Clean!S3835="",0,Data_Clean!S3835))</f>
        <v>9.492</v>
      </c>
      <c r="N3835" s="16" t="n">
        <f aca="false">Assumptions!$B$18*MIN(1,(Data_Clean!F3835-1)/Assumptions!$B$23)</f>
        <v>10</v>
      </c>
      <c r="O3835" s="16" t="n">
        <f aca="false">Assumptions!$B$19*(0.4*IF(Data_Clean!E3835="",0,MIN(1,Data_Clean!E3835/12/Assumptions!$B$24))+0.35*IF(Data_Clean!D3835="Y",1,0)+0.25*(1-MIN(Data_Clean!T3835,3)/3))/IF(Data_Clean!E3835="",0.6,1)</f>
        <v>13.75</v>
      </c>
      <c r="P3835" s="16" t="n">
        <f aca="false">SUM(K3835:O3835)/(Assumptions!$D$5-IF(K3835="",Assumptions!$B$15,0))*100</f>
        <v>70.2538787272458</v>
      </c>
      <c r="Q3835" s="7" t="str">
        <f aca="false">IF(J3835&gt;=Assumptions!$B$26,"High",IF(J3835&gt;=Assumptions!$B$27,"Mid","Low"))</f>
        <v>Mid</v>
      </c>
      <c r="R3835" s="7" t="str">
        <f aca="false">IF(P3835&gt;=Assumptions!$B$28,"High",IF(P3835&gt;=Assumptions!$B$29,"Mid","Low"))</f>
        <v>High</v>
      </c>
      <c r="S3835" s="7" t="str">
        <f aca="false">INDEX(Assumptions!$B$33:$B$41,MATCH(Q3835&amp;"|"&amp;R3835,Assumptions!$A$33:$A$41,0))</f>
        <v>Engaged Builders</v>
      </c>
      <c r="T3835" s="7" t="n">
        <f aca="false">IF(ISNUMBER(Data_Clean!V3835),J3835*Data_Clean!V3835,0)</f>
        <v>44.29159752</v>
      </c>
    </row>
    <row r="3836" customFormat="false" ht="15" hidden="false" customHeight="false" outlineLevel="0" collapsed="false">
      <c r="A3836" s="15" t="str">
        <f aca="false">Data_Clean!A3836</f>
        <v>CX103832</v>
      </c>
      <c r="B3836" s="14" t="n">
        <f aca="false">Data_Clean!G3836*Assumptions!$B$5</f>
        <v>138.64375</v>
      </c>
      <c r="C3836" s="14" t="n">
        <f aca="false">IF(Data_Clean!H3836="",0,Data_Clean!H3836)*Assumptions!$B$6</f>
        <v>152.56896</v>
      </c>
      <c r="D3836" s="14" t="n">
        <f aca="false">Data_Clean!I3836*Assumptions!$B$7</f>
        <v>309.6</v>
      </c>
      <c r="E3836" s="14" t="n">
        <f aca="false">Data_Clean!J3836*Assumptions!$B$8</f>
        <v>0</v>
      </c>
      <c r="F3836" s="14" t="n">
        <f aca="false">Data_Clean!K3836*Assumptions!$B$9</f>
        <v>0</v>
      </c>
      <c r="G3836" s="14" t="n">
        <f aca="false">Data_Clean!L3836*Assumptions!$B$10</f>
        <v>0</v>
      </c>
      <c r="H3836" s="14" t="n">
        <f aca="false">IF(OR(Data_Clean!M3836="",Data_Clean!N3836=""),0,Data_Clean!M3836*Data_Clean!N3836/100)*Assumptions!$B$13*Assumptions!$B$11</f>
        <v>0</v>
      </c>
      <c r="I3836" s="14" t="n">
        <f aca="false">Data_Clean!O3836*4*Assumptions!$B$12</f>
        <v>0</v>
      </c>
      <c r="J3836" s="14" t="n">
        <f aca="false">SUM(B3836:I3836)</f>
        <v>600.81271</v>
      </c>
      <c r="K3836" s="16" t="n">
        <f aca="false">IF(Data_Clean!P3836="","",Assumptions!$B$15*0.5^(Data_Clean!P3836/Assumptions!$B$20))</f>
        <v>27.9909897461042</v>
      </c>
      <c r="L3836" s="16" t="n">
        <f aca="false">Assumptions!$B$16*MIN(1,LN(1+Data_Clean!Q3836)/LN(1+Assumptions!$B$21))</f>
        <v>13.4237548294248</v>
      </c>
      <c r="M3836" s="16" t="n">
        <f aca="false">Assumptions!$B$17*(0.6*MIN(1,Data_Clean!R3836/Assumptions!$B$22)+0.4*IF(Data_Clean!S3836="",0,Data_Clean!S3836))</f>
        <v>3.456</v>
      </c>
      <c r="N3836" s="16" t="n">
        <f aca="false">Assumptions!$B$18*MIN(1,(Data_Clean!F3836-1)/Assumptions!$B$23)</f>
        <v>10</v>
      </c>
      <c r="O3836" s="16" t="n">
        <f aca="false">Assumptions!$B$19*(0.4*IF(Data_Clean!E3836="",0,MIN(1,Data_Clean!E3836/12/Assumptions!$B$24))+0.35*IF(Data_Clean!D3836="Y",1,0)+0.25*(1-MIN(Data_Clean!T3836,3)/3))/IF(Data_Clean!E3836="",0.6,1)</f>
        <v>4.6</v>
      </c>
      <c r="P3836" s="16" t="n">
        <f aca="false">SUM(K3836:O3836)/(Assumptions!$D$5-IF(K3836="",Assumptions!$B$15,0))*100</f>
        <v>59.470744575529</v>
      </c>
      <c r="Q3836" s="7" t="str">
        <f aca="false">IF(J3836&gt;=Assumptions!$B$26,"High",IF(J3836&gt;=Assumptions!$B$27,"Mid","Low"))</f>
        <v>Mid</v>
      </c>
      <c r="R3836" s="7" t="str">
        <f aca="false">IF(P3836&gt;=Assumptions!$B$28,"High",IF(P3836&gt;=Assumptions!$B$29,"Mid","Low"))</f>
        <v>Mid</v>
      </c>
      <c r="S3836" s="7" t="str">
        <f aca="false">INDEX(Assumptions!$B$33:$B$41,MATCH(Q3836&amp;"|"&amp;R3836,Assumptions!$A$33:$A$41,0))</f>
        <v>Established Core</v>
      </c>
      <c r="T3836" s="7" t="n">
        <f aca="false">IF(ISNUMBER(Data_Clean!V3836),J3836*Data_Clean!V3836,0)</f>
        <v>44.159734185</v>
      </c>
    </row>
    <row r="3837" customFormat="false" ht="15" hidden="false" customHeight="false" outlineLevel="0" collapsed="false">
      <c r="A3837" s="15" t="str">
        <f aca="false">Data_Clean!A3837</f>
        <v>CX103833</v>
      </c>
      <c r="B3837" s="14" t="n">
        <f aca="false">Data_Clean!G3837*Assumptions!$B$5</f>
        <v>75.125</v>
      </c>
      <c r="C3837" s="14" t="n">
        <f aca="false">IF(Data_Clean!H3837="",0,Data_Clean!H3837)*Assumptions!$B$6</f>
        <v>404.68236</v>
      </c>
      <c r="D3837" s="14" t="n">
        <f aca="false">Data_Clean!I3837*Assumptions!$B$7</f>
        <v>332.8</v>
      </c>
      <c r="E3837" s="14" t="n">
        <f aca="false">Data_Clean!J3837*Assumptions!$B$8</f>
        <v>492.12045</v>
      </c>
      <c r="F3837" s="14" t="n">
        <f aca="false">Data_Clean!K3837*Assumptions!$B$9</f>
        <v>0</v>
      </c>
      <c r="G3837" s="14" t="n">
        <f aca="false">Data_Clean!L3837*Assumptions!$B$10</f>
        <v>0</v>
      </c>
      <c r="H3837" s="14" t="n">
        <f aca="false">IF(OR(Data_Clean!M3837="",Data_Clean!N3837=""),0,Data_Clean!M3837*Data_Clean!N3837/100)*Assumptions!$B$13*Assumptions!$B$11</f>
        <v>272.904</v>
      </c>
      <c r="I3837" s="14" t="n">
        <f aca="false">Data_Clean!O3837*4*Assumptions!$B$12</f>
        <v>23.63376</v>
      </c>
      <c r="J3837" s="14" t="n">
        <f aca="false">SUM(B3837:I3837)</f>
        <v>1601.26557</v>
      </c>
      <c r="K3837" s="16" t="n">
        <f aca="false">IF(Data_Clean!P3837="","",Assumptions!$B$15*0.5^(Data_Clean!P3837/Assumptions!$B$20))</f>
        <v>27.9909897461042</v>
      </c>
      <c r="L3837" s="16" t="n">
        <f aca="false">Assumptions!$B$16*MIN(1,LN(1+Data_Clean!Q3837)/LN(1+Assumptions!$B$21))</f>
        <v>15.8750156145389</v>
      </c>
      <c r="M3837" s="16" t="n">
        <f aca="false">Assumptions!$B$17*(0.6*MIN(1,Data_Clean!R3837/Assumptions!$B$22)+0.4*IF(Data_Clean!S3837="",0,Data_Clean!S3837))</f>
        <v>6.648</v>
      </c>
      <c r="N3837" s="16" t="n">
        <f aca="false">Assumptions!$B$18*MIN(1,(Data_Clean!F3837-1)/Assumptions!$B$23)</f>
        <v>20</v>
      </c>
      <c r="O3837" s="16" t="n">
        <f aca="false">Assumptions!$B$19*(0.4*IF(Data_Clean!E3837="",0,MIN(1,Data_Clean!E3837/12/Assumptions!$B$24))+0.35*IF(Data_Clean!D3837="Y",1,0)+0.25*(1-MIN(Data_Clean!T3837,3)/3))/IF(Data_Clean!E3837="",0.6,1)</f>
        <v>9.7</v>
      </c>
      <c r="P3837" s="16" t="n">
        <f aca="false">SUM(K3837:O3837)/(Assumptions!$D$5-IF(K3837="",Assumptions!$B$15,0))*100</f>
        <v>80.2140053606431</v>
      </c>
      <c r="Q3837" s="7" t="str">
        <f aca="false">IF(J3837&gt;=Assumptions!$B$26,"High",IF(J3837&gt;=Assumptions!$B$27,"Mid","Low"))</f>
        <v>High</v>
      </c>
      <c r="R3837" s="7" t="str">
        <f aca="false">IF(P3837&gt;=Assumptions!$B$28,"High",IF(P3837&gt;=Assumptions!$B$29,"Mid","Low"))</f>
        <v>High</v>
      </c>
      <c r="S3837" s="7" t="str">
        <f aca="false">INDEX(Assumptions!$B$33:$B$41,MATCH(Q3837&amp;"|"&amp;R3837,Assumptions!$A$33:$A$41,0))</f>
        <v>Premier Advocates</v>
      </c>
      <c r="T3837" s="7" t="n">
        <f aca="false">IF(ISNUMBER(Data_Clean!V3837),J3837*Data_Clean!V3837,0)</f>
        <v>28.982906817</v>
      </c>
    </row>
    <row r="3838" customFormat="false" ht="15" hidden="false" customHeight="false" outlineLevel="0" collapsed="false">
      <c r="A3838" s="15" t="str">
        <f aca="false">Data_Clean!A3838</f>
        <v>CX103834</v>
      </c>
      <c r="B3838" s="14" t="n">
        <f aca="false">Data_Clean!G3838*Assumptions!$B$5</f>
        <v>242.06025</v>
      </c>
      <c r="C3838" s="14" t="n">
        <f aca="false">IF(Data_Clean!H3838="",0,Data_Clean!H3838)*Assumptions!$B$6</f>
        <v>0</v>
      </c>
      <c r="D3838" s="14" t="n">
        <f aca="false">Data_Clean!I3838*Assumptions!$B$7</f>
        <v>0</v>
      </c>
      <c r="E3838" s="14" t="n">
        <f aca="false">Data_Clean!J3838*Assumptions!$B$8</f>
        <v>0</v>
      </c>
      <c r="F3838" s="14" t="n">
        <f aca="false">Data_Clean!K3838*Assumptions!$B$9</f>
        <v>0</v>
      </c>
      <c r="G3838" s="14" t="n">
        <f aca="false">Data_Clean!L3838*Assumptions!$B$10</f>
        <v>0</v>
      </c>
      <c r="H3838" s="14" t="n">
        <f aca="false">IF(OR(Data_Clean!M3838="",Data_Clean!N3838=""),0,Data_Clean!M3838*Data_Clean!N3838/100)*Assumptions!$B$13*Assumptions!$B$11</f>
        <v>174.24</v>
      </c>
      <c r="I3838" s="14" t="n">
        <f aca="false">Data_Clean!O3838*4*Assumptions!$B$12</f>
        <v>97.05456</v>
      </c>
      <c r="J3838" s="14" t="n">
        <f aca="false">SUM(B3838:I3838)</f>
        <v>513.35481</v>
      </c>
      <c r="K3838" s="16" t="n">
        <f aca="false">IF(Data_Clean!P3838="","",Assumptions!$B$15*0.5^(Data_Clean!P3838/Assumptions!$B$20))</f>
        <v>29.3147990530274</v>
      </c>
      <c r="L3838" s="16" t="n">
        <f aca="false">Assumptions!$B$16*MIN(1,LN(1+Data_Clean!Q3838)/LN(1+Assumptions!$B$21))</f>
        <v>16.7118774147124</v>
      </c>
      <c r="M3838" s="16" t="n">
        <f aca="false">Assumptions!$B$17*(0.6*MIN(1,Data_Clean!R3838/Assumptions!$B$22)+0.4*IF(Data_Clean!S3838="",0,Data_Clean!S3838))</f>
        <v>8.184</v>
      </c>
      <c r="N3838" s="16" t="n">
        <f aca="false">Assumptions!$B$18*MIN(1,(Data_Clean!F3838-1)/Assumptions!$B$23)</f>
        <v>5</v>
      </c>
      <c r="O3838" s="16" t="n">
        <f aca="false">Assumptions!$B$19*(0.4*IF(Data_Clean!E3838="",0,MIN(1,Data_Clean!E3838/12/Assumptions!$B$24))+0.35*IF(Data_Clean!D3838="Y",1,0)+0.25*(1-MIN(Data_Clean!T3838,3)/3))/IF(Data_Clean!E3838="",0.6,1)</f>
        <v>14.1</v>
      </c>
      <c r="P3838" s="16" t="n">
        <f aca="false">SUM(K3838:O3838)/(Assumptions!$D$5-IF(K3838="",Assumptions!$B$15,0))*100</f>
        <v>73.3106764677398</v>
      </c>
      <c r="Q3838" s="7" t="str">
        <f aca="false">IF(J3838&gt;=Assumptions!$B$26,"High",IF(J3838&gt;=Assumptions!$B$27,"Mid","Low"))</f>
        <v>Mid</v>
      </c>
      <c r="R3838" s="7" t="str">
        <f aca="false">IF(P3838&gt;=Assumptions!$B$28,"High",IF(P3838&gt;=Assumptions!$B$29,"Mid","Low"))</f>
        <v>High</v>
      </c>
      <c r="S3838" s="7" t="str">
        <f aca="false">INDEX(Assumptions!$B$33:$B$41,MATCH(Q3838&amp;"|"&amp;R3838,Assumptions!$A$33:$A$41,0))</f>
        <v>Engaged Builders</v>
      </c>
      <c r="T3838" s="7" t="n">
        <f aca="false">IF(ISNUMBER(Data_Clean!V3838),J3838*Data_Clean!V3838,0)</f>
        <v>11.653154187</v>
      </c>
    </row>
    <row r="3839" customFormat="false" ht="15" hidden="false" customHeight="false" outlineLevel="0" collapsed="false">
      <c r="A3839" s="15" t="str">
        <f aca="false">Data_Clean!A3839</f>
        <v>CX103835</v>
      </c>
      <c r="B3839" s="14" t="n">
        <f aca="false">Data_Clean!G3839*Assumptions!$B$5</f>
        <v>147.7055</v>
      </c>
      <c r="C3839" s="14" t="n">
        <f aca="false">IF(Data_Clean!H3839="",0,Data_Clean!H3839)*Assumptions!$B$6</f>
        <v>419.29908</v>
      </c>
      <c r="D3839" s="14" t="n">
        <f aca="false">Data_Clean!I3839*Assumptions!$B$7</f>
        <v>1030.4</v>
      </c>
      <c r="E3839" s="14" t="n">
        <f aca="false">Data_Clean!J3839*Assumptions!$B$8</f>
        <v>0</v>
      </c>
      <c r="F3839" s="14" t="n">
        <f aca="false">Data_Clean!K3839*Assumptions!$B$9</f>
        <v>0</v>
      </c>
      <c r="G3839" s="14" t="n">
        <f aca="false">Data_Clean!L3839*Assumptions!$B$10</f>
        <v>0</v>
      </c>
      <c r="H3839" s="14" t="n">
        <f aca="false">IF(OR(Data_Clean!M3839="",Data_Clean!N3839=""),0,Data_Clean!M3839*Data_Clean!N3839/100)*Assumptions!$B$13*Assumptions!$B$11</f>
        <v>0</v>
      </c>
      <c r="I3839" s="14" t="n">
        <f aca="false">Data_Clean!O3839*4*Assumptions!$B$12</f>
        <v>0</v>
      </c>
      <c r="J3839" s="14" t="n">
        <f aca="false">SUM(B3839:I3839)</f>
        <v>1597.40458</v>
      </c>
      <c r="K3839" s="16" t="n">
        <f aca="false">IF(Data_Clean!P3839="","",Assumptions!$B$15*0.5^(Data_Clean!P3839/Assumptions!$B$20))</f>
        <v>11.9055078897615</v>
      </c>
      <c r="L3839" s="16" t="n">
        <f aca="false">Assumptions!$B$16*MIN(1,LN(1+Data_Clean!Q3839)/LN(1+Assumptions!$B$21))</f>
        <v>12.8906482631789</v>
      </c>
      <c r="M3839" s="16" t="n">
        <f aca="false">Assumptions!$B$17*(0.6*MIN(1,Data_Clean!R3839/Assumptions!$B$22)+0.4*IF(Data_Clean!S3839="",0,Data_Clean!S3839))</f>
        <v>1.278</v>
      </c>
      <c r="N3839" s="16" t="n">
        <f aca="false">Assumptions!$B$18*MIN(1,(Data_Clean!F3839-1)/Assumptions!$B$23)</f>
        <v>10</v>
      </c>
      <c r="O3839" s="16" t="n">
        <f aca="false">Assumptions!$B$19*(0.4*IF(Data_Clean!E3839="",0,MIN(1,Data_Clean!E3839/12/Assumptions!$B$24))+0.35*IF(Data_Clean!D3839="Y",1,0)+0.25*(1-MIN(Data_Clean!T3839,3)/3))/IF(Data_Clean!E3839="",0.6,1)</f>
        <v>15</v>
      </c>
      <c r="P3839" s="16" t="n">
        <f aca="false">SUM(K3839:O3839)/(Assumptions!$D$5-IF(K3839="",Assumptions!$B$15,0))*100</f>
        <v>51.0741561529404</v>
      </c>
      <c r="Q3839" s="7" t="str">
        <f aca="false">IF(J3839&gt;=Assumptions!$B$26,"High",IF(J3839&gt;=Assumptions!$B$27,"Mid","Low"))</f>
        <v>High</v>
      </c>
      <c r="R3839" s="7" t="str">
        <f aca="false">IF(P3839&gt;=Assumptions!$B$28,"High",IF(P3839&gt;=Assumptions!$B$29,"Mid","Low"))</f>
        <v>Mid</v>
      </c>
      <c r="S3839" s="7" t="str">
        <f aca="false">INDEX(Assumptions!$B$33:$B$41,MATCH(Q3839&amp;"|"&amp;R3839,Assumptions!$A$33:$A$41,0))</f>
        <v>Established Core</v>
      </c>
      <c r="T3839" s="7" t="n">
        <f aca="false">IF(ISNUMBER(Data_Clean!V3839),J3839*Data_Clean!V3839,0)</f>
        <v>52.554610682</v>
      </c>
    </row>
    <row r="3840" customFormat="false" ht="15" hidden="false" customHeight="false" outlineLevel="0" collapsed="false">
      <c r="A3840" s="15" t="str">
        <f aca="false">Data_Clean!A3840</f>
        <v>CX103836</v>
      </c>
      <c r="B3840" s="14" t="n">
        <f aca="false">Data_Clean!G3840*Assumptions!$B$5</f>
        <v>186.50575</v>
      </c>
      <c r="C3840" s="14" t="n">
        <f aca="false">IF(Data_Clean!H3840="",0,Data_Clean!H3840)*Assumptions!$B$6</f>
        <v>390.90576</v>
      </c>
      <c r="D3840" s="14" t="n">
        <f aca="false">Data_Clean!I3840*Assumptions!$B$7</f>
        <v>619.2</v>
      </c>
      <c r="E3840" s="14" t="n">
        <f aca="false">Data_Clean!J3840*Assumptions!$B$8</f>
        <v>0</v>
      </c>
      <c r="F3840" s="14" t="n">
        <f aca="false">Data_Clean!K3840*Assumptions!$B$9</f>
        <v>0</v>
      </c>
      <c r="G3840" s="14" t="n">
        <f aca="false">Data_Clean!L3840*Assumptions!$B$10</f>
        <v>0</v>
      </c>
      <c r="H3840" s="14" t="n">
        <f aca="false">IF(OR(Data_Clean!M3840="",Data_Clean!N3840=""),0,Data_Clean!M3840*Data_Clean!N3840/100)*Assumptions!$B$13*Assumptions!$B$11</f>
        <v>0</v>
      </c>
      <c r="I3840" s="14" t="n">
        <f aca="false">Data_Clean!O3840*4*Assumptions!$B$12</f>
        <v>0</v>
      </c>
      <c r="J3840" s="14" t="n">
        <f aca="false">SUM(B3840:I3840)</f>
        <v>1196.61151</v>
      </c>
      <c r="K3840" s="16" t="n">
        <f aca="false">IF(Data_Clean!P3840="","",Assumptions!$B$15*0.5^(Data_Clean!P3840/Assumptions!$B$20))</f>
        <v>28.6452481173125</v>
      </c>
      <c r="L3840" s="16" t="n">
        <f aca="false">Assumptions!$B$16*MIN(1,LN(1+Data_Clean!Q3840)/LN(1+Assumptions!$B$21))</f>
        <v>14.5815690999133</v>
      </c>
      <c r="M3840" s="16" t="n">
        <f aca="false">Assumptions!$B$17*(0.6*MIN(1,Data_Clean!R3840/Assumptions!$B$22)+0.4*IF(Data_Clean!S3840="",0,Data_Clean!S3840))</f>
        <v>3.258</v>
      </c>
      <c r="N3840" s="16" t="n">
        <f aca="false">Assumptions!$B$18*MIN(1,(Data_Clean!F3840-1)/Assumptions!$B$23)</f>
        <v>10</v>
      </c>
      <c r="O3840" s="16" t="n">
        <f aca="false">Assumptions!$B$19*(0.4*IF(Data_Clean!E3840="",0,MIN(1,Data_Clean!E3840/12/Assumptions!$B$24))+0.35*IF(Data_Clean!D3840="Y",1,0)+0.25*(1-MIN(Data_Clean!T3840,3)/3))/IF(Data_Clean!E3840="",0.6,1)</f>
        <v>15</v>
      </c>
      <c r="P3840" s="16" t="n">
        <f aca="false">SUM(K3840:O3840)/(Assumptions!$D$5-IF(K3840="",Assumptions!$B$15,0))*100</f>
        <v>71.4848172172258</v>
      </c>
      <c r="Q3840" s="7" t="str">
        <f aca="false">IF(J3840&gt;=Assumptions!$B$26,"High",IF(J3840&gt;=Assumptions!$B$27,"Mid","Low"))</f>
        <v>Mid</v>
      </c>
      <c r="R3840" s="7" t="str">
        <f aca="false">IF(P3840&gt;=Assumptions!$B$28,"High",IF(P3840&gt;=Assumptions!$B$29,"Mid","Low"))</f>
        <v>High</v>
      </c>
      <c r="S3840" s="7" t="str">
        <f aca="false">INDEX(Assumptions!$B$33:$B$41,MATCH(Q3840&amp;"|"&amp;R3840,Assumptions!$A$33:$A$41,0))</f>
        <v>Engaged Builders</v>
      </c>
      <c r="T3840" s="7" t="n">
        <f aca="false">IF(ISNUMBER(Data_Clean!V3840),J3840*Data_Clean!V3840,0)</f>
        <v>35.778684149</v>
      </c>
    </row>
    <row r="3841" customFormat="false" ht="15" hidden="false" customHeight="false" outlineLevel="0" collapsed="false">
      <c r="A3841" s="15" t="str">
        <f aca="false">Data_Clean!A3841</f>
        <v>CX103837</v>
      </c>
      <c r="B3841" s="14" t="n">
        <f aca="false">Data_Clean!G3841*Assumptions!$B$5</f>
        <v>52.863</v>
      </c>
      <c r="C3841" s="14" t="n">
        <f aca="false">IF(Data_Clean!H3841="",0,Data_Clean!H3841)*Assumptions!$B$6</f>
        <v>0</v>
      </c>
      <c r="D3841" s="14" t="n">
        <f aca="false">Data_Clean!I3841*Assumptions!$B$7</f>
        <v>0</v>
      </c>
      <c r="E3841" s="14" t="n">
        <f aca="false">Data_Clean!J3841*Assumptions!$B$8</f>
        <v>0</v>
      </c>
      <c r="F3841" s="14" t="n">
        <f aca="false">Data_Clean!K3841*Assumptions!$B$9</f>
        <v>1215.5</v>
      </c>
      <c r="G3841" s="14" t="n">
        <f aca="false">Data_Clean!L3841*Assumptions!$B$10</f>
        <v>0</v>
      </c>
      <c r="H3841" s="14" t="n">
        <f aca="false">IF(OR(Data_Clean!M3841="",Data_Clean!N3841=""),0,Data_Clean!M3841*Data_Clean!N3841/100)*Assumptions!$B$13*Assumptions!$B$11</f>
        <v>0</v>
      </c>
      <c r="I3841" s="14" t="n">
        <f aca="false">Data_Clean!O3841*4*Assumptions!$B$12</f>
        <v>0</v>
      </c>
      <c r="J3841" s="14" t="n">
        <f aca="false">SUM(B3841:I3841)</f>
        <v>1268.363</v>
      </c>
      <c r="K3841" s="16" t="n">
        <f aca="false">IF(Data_Clean!P3841="","",Assumptions!$B$15*0.5^(Data_Clean!P3841/Assumptions!$B$20))</f>
        <v>0.00357846668127776</v>
      </c>
      <c r="L3841" s="16" t="n">
        <f aca="false">Assumptions!$B$16*MIN(1,LN(1+Data_Clean!Q3841)/LN(1+Assumptions!$B$21))</f>
        <v>0</v>
      </c>
      <c r="M3841" s="16" t="n">
        <f aca="false">Assumptions!$B$17*(0.6*MIN(1,Data_Clean!R3841/Assumptions!$B$22)+0.4*IF(Data_Clean!S3841="",0,Data_Clean!S3841))</f>
        <v>0</v>
      </c>
      <c r="N3841" s="16" t="n">
        <f aca="false">Assumptions!$B$18*MIN(1,(Data_Clean!F3841-1)/Assumptions!$B$23)</f>
        <v>5</v>
      </c>
      <c r="O3841" s="16" t="n">
        <f aca="false">Assumptions!$B$19*(0.4*IF(Data_Clean!E3841="",0,MIN(1,Data_Clean!E3841/12/Assumptions!$B$24))+0.35*IF(Data_Clean!D3841="Y",1,0)+0.25*(1-MIN(Data_Clean!T3841,3)/3))/IF(Data_Clean!E3841="",0.6,1)</f>
        <v>8.8</v>
      </c>
      <c r="P3841" s="16" t="n">
        <f aca="false">SUM(K3841:O3841)/(Assumptions!$D$5-IF(K3841="",Assumptions!$B$15,0))*100</f>
        <v>13.8035784666813</v>
      </c>
      <c r="Q3841" s="7" t="str">
        <f aca="false">IF(J3841&gt;=Assumptions!$B$26,"High",IF(J3841&gt;=Assumptions!$B$27,"Mid","Low"))</f>
        <v>Mid</v>
      </c>
      <c r="R3841" s="7" t="str">
        <f aca="false">IF(P3841&gt;=Assumptions!$B$28,"High",IF(P3841&gt;=Assumptions!$B$29,"Mid","Low"))</f>
        <v>Low</v>
      </c>
      <c r="S3841" s="7" t="str">
        <f aca="false">INDEX(Assumptions!$B$33:$B$41,MATCH(Q3841&amp;"|"&amp;R3841,Assumptions!$A$33:$A$41,0))</f>
        <v>Light Touch</v>
      </c>
      <c r="T3841" s="7" t="n">
        <f aca="false">IF(ISNUMBER(Data_Clean!V3841),J3841*Data_Clean!V3841,0)</f>
        <v>473.3530716</v>
      </c>
    </row>
    <row r="3842" customFormat="false" ht="15" hidden="false" customHeight="false" outlineLevel="0" collapsed="false">
      <c r="A3842" s="15" t="str">
        <f aca="false">Data_Clean!A3842</f>
        <v>CX103838</v>
      </c>
      <c r="B3842" s="14" t="n">
        <f aca="false">Data_Clean!G3842*Assumptions!$B$5</f>
        <v>106.24</v>
      </c>
      <c r="C3842" s="14" t="n">
        <f aca="false">IF(Data_Clean!H3842="",0,Data_Clean!H3842)*Assumptions!$B$6</f>
        <v>391.00716</v>
      </c>
      <c r="D3842" s="14" t="n">
        <f aca="false">Data_Clean!I3842*Assumptions!$B$7</f>
        <v>510.4</v>
      </c>
      <c r="E3842" s="14" t="n">
        <f aca="false">Data_Clean!J3842*Assumptions!$B$8</f>
        <v>0</v>
      </c>
      <c r="F3842" s="14" t="n">
        <f aca="false">Data_Clean!K3842*Assumptions!$B$9</f>
        <v>0</v>
      </c>
      <c r="G3842" s="14" t="n">
        <f aca="false">Data_Clean!L3842*Assumptions!$B$10</f>
        <v>0</v>
      </c>
      <c r="H3842" s="14" t="n">
        <f aca="false">IF(OR(Data_Clean!M3842="",Data_Clean!N3842=""),0,Data_Clean!M3842*Data_Clean!N3842/100)*Assumptions!$B$13*Assumptions!$B$11</f>
        <v>205.356</v>
      </c>
      <c r="I3842" s="14" t="n">
        <f aca="false">Data_Clean!O3842*4*Assumptions!$B$12</f>
        <v>33.24528</v>
      </c>
      <c r="J3842" s="14" t="n">
        <f aca="false">SUM(B3842:I3842)</f>
        <v>1246.24844</v>
      </c>
      <c r="K3842" s="16" t="n">
        <f aca="false">IF(Data_Clean!P3842="","",Assumptions!$B$15*0.5^(Data_Clean!P3842/Assumptions!$B$20))</f>
        <v>19.7926186615934</v>
      </c>
      <c r="L3842" s="16" t="n">
        <f aca="false">Assumptions!$B$16*MIN(1,LN(1+Data_Clean!Q3842)/LN(1+Assumptions!$B$21))</f>
        <v>16.7118774147124</v>
      </c>
      <c r="M3842" s="16" t="n">
        <f aca="false">Assumptions!$B$17*(0.6*MIN(1,Data_Clean!R3842/Assumptions!$B$22)+0.4*IF(Data_Clean!S3842="",0,Data_Clean!S3842))</f>
        <v>3.852</v>
      </c>
      <c r="N3842" s="16" t="n">
        <f aca="false">Assumptions!$B$18*MIN(1,(Data_Clean!F3842-1)/Assumptions!$B$23)</f>
        <v>20</v>
      </c>
      <c r="O3842" s="16" t="n">
        <f aca="false">Assumptions!$B$19*(0.4*IF(Data_Clean!E3842="",0,MIN(1,Data_Clean!E3842/12/Assumptions!$B$24))+0.35*IF(Data_Clean!D3842="Y",1,0)+0.25*(1-MIN(Data_Clean!T3842,3)/3))/IF(Data_Clean!E3842="",0.6,1)</f>
        <v>10.7</v>
      </c>
      <c r="P3842" s="16" t="n">
        <f aca="false">SUM(K3842:O3842)/(Assumptions!$D$5-IF(K3842="",Assumptions!$B$15,0))*100</f>
        <v>71.0564960763058</v>
      </c>
      <c r="Q3842" s="7" t="str">
        <f aca="false">IF(J3842&gt;=Assumptions!$B$26,"High",IF(J3842&gt;=Assumptions!$B$27,"Mid","Low"))</f>
        <v>Mid</v>
      </c>
      <c r="R3842" s="7" t="str">
        <f aca="false">IF(P3842&gt;=Assumptions!$B$28,"High",IF(P3842&gt;=Assumptions!$B$29,"Mid","Low"))</f>
        <v>High</v>
      </c>
      <c r="S3842" s="7" t="str">
        <f aca="false">INDEX(Assumptions!$B$33:$B$41,MATCH(Q3842&amp;"|"&amp;R3842,Assumptions!$A$33:$A$41,0))</f>
        <v>Engaged Builders</v>
      </c>
      <c r="T3842" s="7" t="n">
        <f aca="false">IF(ISNUMBER(Data_Clean!V3842),J3842*Data_Clean!V3842,0)</f>
        <v>115.776480076</v>
      </c>
    </row>
    <row r="3843" customFormat="false" ht="15" hidden="false" customHeight="false" outlineLevel="0" collapsed="false">
      <c r="A3843" s="15" t="str">
        <f aca="false">Data_Clean!A3843</f>
        <v>CX103839</v>
      </c>
      <c r="B3843" s="14" t="n">
        <f aca="false">Data_Clean!G3843*Assumptions!$B$5</f>
        <v>124.79575</v>
      </c>
      <c r="C3843" s="14" t="n">
        <f aca="false">IF(Data_Clean!H3843="",0,Data_Clean!H3843)*Assumptions!$B$6</f>
        <v>570.2652</v>
      </c>
      <c r="D3843" s="14" t="n">
        <f aca="false">Data_Clean!I3843*Assumptions!$B$7</f>
        <v>380.8</v>
      </c>
      <c r="E3843" s="14" t="n">
        <f aca="false">Data_Clean!J3843*Assumptions!$B$8</f>
        <v>0</v>
      </c>
      <c r="F3843" s="14" t="n">
        <f aca="false">Data_Clean!K3843*Assumptions!$B$9</f>
        <v>3845.6</v>
      </c>
      <c r="G3843" s="14" t="n">
        <f aca="false">Data_Clean!L3843*Assumptions!$B$10</f>
        <v>0</v>
      </c>
      <c r="H3843" s="14" t="n">
        <f aca="false">IF(OR(Data_Clean!M3843="",Data_Clean!N3843=""),0,Data_Clean!M3843*Data_Clean!N3843/100)*Assumptions!$B$13*Assumptions!$B$11</f>
        <v>643.632</v>
      </c>
      <c r="I3843" s="14" t="n">
        <f aca="false">Data_Clean!O3843*4*Assumptions!$B$12</f>
        <v>33.4128</v>
      </c>
      <c r="J3843" s="14" t="n">
        <f aca="false">SUM(B3843:I3843)</f>
        <v>5598.50575</v>
      </c>
      <c r="K3843" s="16" t="n">
        <f aca="false">IF(Data_Clean!P3843="","",Assumptions!$B$15*0.5^(Data_Clean!P3843/Assumptions!$B$20))</f>
        <v>10.3643465997583</v>
      </c>
      <c r="L3843" s="16" t="n">
        <f aca="false">Assumptions!$B$16*MIN(1,LN(1+Data_Clean!Q3843)/LN(1+Assumptions!$B$21))</f>
        <v>15.2782387441559</v>
      </c>
      <c r="M3843" s="16" t="n">
        <f aca="false">Assumptions!$B$17*(0.6*MIN(1,Data_Clean!R3843/Assumptions!$B$22)+0.4*IF(Data_Clean!S3843="",0,Data_Clean!S3843))</f>
        <v>10.572</v>
      </c>
      <c r="N3843" s="16" t="n">
        <f aca="false">Assumptions!$B$18*MIN(1,(Data_Clean!F3843-1)/Assumptions!$B$23)</f>
        <v>20</v>
      </c>
      <c r="O3843" s="16" t="n">
        <f aca="false">Assumptions!$B$19*(0.4*IF(Data_Clean!E3843="",0,MIN(1,Data_Clean!E3843/12/Assumptions!$B$24))+0.35*IF(Data_Clean!D3843="Y",1,0)+0.25*(1-MIN(Data_Clean!T3843,3)/3))/IF(Data_Clean!E3843="",0.6,1)</f>
        <v>9.4</v>
      </c>
      <c r="P3843" s="16" t="n">
        <f aca="false">SUM(K3843:O3843)/(Assumptions!$D$5-IF(K3843="",Assumptions!$B$15,0))*100</f>
        <v>65.6145853439143</v>
      </c>
      <c r="Q3843" s="7" t="str">
        <f aca="false">IF(J3843&gt;=Assumptions!$B$26,"High",IF(J3843&gt;=Assumptions!$B$27,"Mid","Low"))</f>
        <v>High</v>
      </c>
      <c r="R3843" s="7" t="str">
        <f aca="false">IF(P3843&gt;=Assumptions!$B$28,"High",IF(P3843&gt;=Assumptions!$B$29,"Mid","Low"))</f>
        <v>Mid</v>
      </c>
      <c r="S3843" s="7" t="str">
        <f aca="false">INDEX(Assumptions!$B$33:$B$41,MATCH(Q3843&amp;"|"&amp;R3843,Assumptions!$A$33:$A$41,0))</f>
        <v>Established Core</v>
      </c>
      <c r="T3843" s="7" t="n">
        <f aca="false">IF(ISNUMBER(Data_Clean!V3843),J3843*Data_Clean!V3843,0)</f>
        <v>109.170862125</v>
      </c>
    </row>
    <row r="3844" customFormat="false" ht="15" hidden="false" customHeight="false" outlineLevel="0" collapsed="false">
      <c r="A3844" s="15" t="str">
        <f aca="false">Data_Clean!A3844</f>
        <v>CX103840</v>
      </c>
      <c r="B3844" s="14" t="n">
        <f aca="false">Data_Clean!G3844*Assumptions!$B$5</f>
        <v>51.7415</v>
      </c>
      <c r="C3844" s="14" t="n">
        <f aca="false">IF(Data_Clean!H3844="",0,Data_Clean!H3844)*Assumptions!$B$6</f>
        <v>435.603</v>
      </c>
      <c r="D3844" s="14" t="n">
        <f aca="false">Data_Clean!I3844*Assumptions!$B$7</f>
        <v>188.8</v>
      </c>
      <c r="E3844" s="14" t="n">
        <f aca="false">Data_Clean!J3844*Assumptions!$B$8</f>
        <v>0</v>
      </c>
      <c r="F3844" s="14" t="n">
        <f aca="false">Data_Clean!K3844*Assumptions!$B$9</f>
        <v>0</v>
      </c>
      <c r="G3844" s="14" t="n">
        <f aca="false">Data_Clean!L3844*Assumptions!$B$10</f>
        <v>0</v>
      </c>
      <c r="H3844" s="14" t="n">
        <f aca="false">IF(OR(Data_Clean!M3844="",Data_Clean!N3844=""),0,Data_Clean!M3844*Data_Clean!N3844/100)*Assumptions!$B$13*Assumptions!$B$11</f>
        <v>0</v>
      </c>
      <c r="I3844" s="14" t="n">
        <f aca="false">Data_Clean!O3844*4*Assumptions!$B$12</f>
        <v>0</v>
      </c>
      <c r="J3844" s="14" t="n">
        <f aca="false">SUM(B3844:I3844)</f>
        <v>676.1445</v>
      </c>
      <c r="K3844" s="16" t="n">
        <f aca="false">IF(Data_Clean!P3844="","",Assumptions!$B$15*0.5^(Data_Clean!P3844/Assumptions!$B$20))</f>
        <v>27.9909897461042</v>
      </c>
      <c r="L3844" s="16" t="n">
        <f aca="false">Assumptions!$B$16*MIN(1,LN(1+Data_Clean!Q3844)/LN(1+Assumptions!$B$21))</f>
        <v>12.2792642888455</v>
      </c>
      <c r="M3844" s="16" t="n">
        <f aca="false">Assumptions!$B$17*(0.6*MIN(1,Data_Clean!R3844/Assumptions!$B$22)+0.4*IF(Data_Clean!S3844="",0,Data_Clean!S3844))</f>
        <v>10.26</v>
      </c>
      <c r="N3844" s="16" t="n">
        <f aca="false">Assumptions!$B$18*MIN(1,(Data_Clean!F3844-1)/Assumptions!$B$23)</f>
        <v>10</v>
      </c>
      <c r="O3844" s="16" t="n">
        <f aca="false">Assumptions!$B$19*(0.4*IF(Data_Clean!E3844="",0,MIN(1,Data_Clean!E3844/12/Assumptions!$B$24))+0.35*IF(Data_Clean!D3844="Y",1,0)+0.25*(1-MIN(Data_Clean!T3844,3)/3))/IF(Data_Clean!E3844="",0.6,1)</f>
        <v>8.85</v>
      </c>
      <c r="P3844" s="16" t="n">
        <f aca="false">SUM(K3844:O3844)/(Assumptions!$D$5-IF(K3844="",Assumptions!$B$15,0))*100</f>
        <v>69.3802540349497</v>
      </c>
      <c r="Q3844" s="7" t="str">
        <f aca="false">IF(J3844&gt;=Assumptions!$B$26,"High",IF(J3844&gt;=Assumptions!$B$27,"Mid","Low"))</f>
        <v>Mid</v>
      </c>
      <c r="R3844" s="7" t="str">
        <f aca="false">IF(P3844&gt;=Assumptions!$B$28,"High",IF(P3844&gt;=Assumptions!$B$29,"Mid","Low"))</f>
        <v>Mid</v>
      </c>
      <c r="S3844" s="7" t="str">
        <f aca="false">INDEX(Assumptions!$B$33:$B$41,MATCH(Q3844&amp;"|"&amp;R3844,Assumptions!$A$33:$A$41,0))</f>
        <v>Established Core</v>
      </c>
      <c r="T3844" s="7" t="n">
        <f aca="false">IF(ISNUMBER(Data_Clean!V3844),J3844*Data_Clean!V3844,0)</f>
        <v>39.0811521</v>
      </c>
    </row>
    <row r="3845" customFormat="false" ht="15" hidden="false" customHeight="false" outlineLevel="0" collapsed="false">
      <c r="A3845" s="15" t="str">
        <f aca="false">Data_Clean!A3845</f>
        <v>CX103841</v>
      </c>
      <c r="B3845" s="14" t="n">
        <f aca="false">Data_Clean!G3845*Assumptions!$B$5</f>
        <v>41.2975</v>
      </c>
      <c r="C3845" s="14" t="n">
        <f aca="false">IF(Data_Clean!H3845="",0,Data_Clean!H3845)*Assumptions!$B$6</f>
        <v>130.87476</v>
      </c>
      <c r="D3845" s="14" t="n">
        <f aca="false">Data_Clean!I3845*Assumptions!$B$7</f>
        <v>0</v>
      </c>
      <c r="E3845" s="14" t="n">
        <f aca="false">Data_Clean!J3845*Assumptions!$B$8</f>
        <v>0</v>
      </c>
      <c r="F3845" s="14" t="n">
        <f aca="false">Data_Clean!K3845*Assumptions!$B$9</f>
        <v>433.4</v>
      </c>
      <c r="G3845" s="14" t="n">
        <f aca="false">Data_Clean!L3845*Assumptions!$B$10</f>
        <v>1071.45</v>
      </c>
      <c r="H3845" s="14" t="n">
        <f aca="false">IF(OR(Data_Clean!M3845="",Data_Clean!N3845=""),0,Data_Clean!M3845*Data_Clean!N3845/100)*Assumptions!$B$13*Assumptions!$B$11</f>
        <v>0</v>
      </c>
      <c r="I3845" s="14" t="n">
        <f aca="false">Data_Clean!O3845*4*Assumptions!$B$12</f>
        <v>0</v>
      </c>
      <c r="J3845" s="14" t="n">
        <f aca="false">SUM(B3845:I3845)</f>
        <v>1677.02226</v>
      </c>
      <c r="K3845" s="16" t="n">
        <f aca="false">IF(Data_Clean!P3845="","",Assumptions!$B$15*0.5^(Data_Clean!P3845/Assumptions!$B$20))</f>
        <v>29.3147990530274</v>
      </c>
      <c r="L3845" s="16" t="n">
        <f aca="false">Assumptions!$B$16*MIN(1,LN(1+Data_Clean!Q3845)/LN(1+Assumptions!$B$21))</f>
        <v>20</v>
      </c>
      <c r="M3845" s="16" t="n">
        <f aca="false">Assumptions!$B$17*(0.6*MIN(1,Data_Clean!R3845/Assumptions!$B$22)+0.4*IF(Data_Clean!S3845="",0,Data_Clean!S3845))</f>
        <v>13.194</v>
      </c>
      <c r="N3845" s="16" t="n">
        <f aca="false">Assumptions!$B$18*MIN(1,(Data_Clean!F3845-1)/Assumptions!$B$23)</f>
        <v>15</v>
      </c>
      <c r="O3845" s="16" t="n">
        <f aca="false">Assumptions!$B$19*(0.4*IF(Data_Clean!E3845="",0,MIN(1,Data_Clean!E3845/12/Assumptions!$B$24))+0.35*IF(Data_Clean!D3845="Y",1,0)+0.25*(1-MIN(Data_Clean!T3845,3)/3))/IF(Data_Clean!E3845="",0.6,1)</f>
        <v>15</v>
      </c>
      <c r="P3845" s="16" t="n">
        <f aca="false">SUM(K3845:O3845)/(Assumptions!$D$5-IF(K3845="",Assumptions!$B$15,0))*100</f>
        <v>92.5087990530274</v>
      </c>
      <c r="Q3845" s="7" t="str">
        <f aca="false">IF(J3845&gt;=Assumptions!$B$26,"High",IF(J3845&gt;=Assumptions!$B$27,"Mid","Low"))</f>
        <v>High</v>
      </c>
      <c r="R3845" s="7" t="str">
        <f aca="false">IF(P3845&gt;=Assumptions!$B$28,"High",IF(P3845&gt;=Assumptions!$B$29,"Mid","Low"))</f>
        <v>High</v>
      </c>
      <c r="S3845" s="7" t="str">
        <f aca="false">INDEX(Assumptions!$B$33:$B$41,MATCH(Q3845&amp;"|"&amp;R3845,Assumptions!$A$33:$A$41,0))</f>
        <v>Premier Advocates</v>
      </c>
      <c r="T3845" s="7" t="n">
        <f aca="false">IF(ISNUMBER(Data_Clean!V3845),J3845*Data_Clean!V3845,0)</f>
        <v>19.621160442</v>
      </c>
    </row>
    <row r="3846" customFormat="false" ht="15" hidden="false" customHeight="false" outlineLevel="0" collapsed="false">
      <c r="A3846" s="15" t="str">
        <f aca="false">Data_Clean!A3846</f>
        <v>CX103842</v>
      </c>
      <c r="B3846" s="14" t="n">
        <f aca="false">Data_Clean!G3846*Assumptions!$B$5</f>
        <v>45.6815</v>
      </c>
      <c r="C3846" s="14" t="n">
        <f aca="false">IF(Data_Clean!H3846="",0,Data_Clean!H3846)*Assumptions!$B$6</f>
        <v>232.54128</v>
      </c>
      <c r="D3846" s="14" t="n">
        <f aca="false">Data_Clean!I3846*Assumptions!$B$7</f>
        <v>0</v>
      </c>
      <c r="E3846" s="14" t="n">
        <f aca="false">Data_Clean!J3846*Assumptions!$B$8</f>
        <v>0</v>
      </c>
      <c r="F3846" s="14" t="n">
        <f aca="false">Data_Clean!K3846*Assumptions!$B$9</f>
        <v>0</v>
      </c>
      <c r="G3846" s="14" t="n">
        <f aca="false">Data_Clean!L3846*Assumptions!$B$10</f>
        <v>0</v>
      </c>
      <c r="H3846" s="14" t="n">
        <f aca="false">IF(OR(Data_Clean!M3846="",Data_Clean!N3846=""),0,Data_Clean!M3846*Data_Clean!N3846/100)*Assumptions!$B$13*Assumptions!$B$11</f>
        <v>0</v>
      </c>
      <c r="I3846" s="14" t="n">
        <f aca="false">Data_Clean!O3846*4*Assumptions!$B$12</f>
        <v>0</v>
      </c>
      <c r="J3846" s="14" t="n">
        <f aca="false">SUM(B3846:I3846)</f>
        <v>278.22278</v>
      </c>
      <c r="K3846" s="16" t="n">
        <f aca="false">IF(Data_Clean!P3846="","",Assumptions!$B$15*0.5^(Data_Clean!P3846/Assumptions!$B$20))</f>
        <v>12.4685684421418</v>
      </c>
      <c r="L3846" s="16" t="n">
        <f aca="false">Assumptions!$B$16*MIN(1,LN(1+Data_Clean!Q3846)/LN(1+Assumptions!$B$21))</f>
        <v>7.47221736309214</v>
      </c>
      <c r="M3846" s="16" t="n">
        <f aca="false">Assumptions!$B$17*(0.6*MIN(1,Data_Clean!R3846/Assumptions!$B$22)+0.4*IF(Data_Clean!S3846="",0,Data_Clean!S3846))</f>
        <v>10.128</v>
      </c>
      <c r="N3846" s="16" t="n">
        <f aca="false">Assumptions!$B$18*MIN(1,(Data_Clean!F3846-1)/Assumptions!$B$23)</f>
        <v>5</v>
      </c>
      <c r="O3846" s="16" t="n">
        <f aca="false">Assumptions!$B$19*(0.4*IF(Data_Clean!E3846="",0,MIN(1,Data_Clean!E3846/12/Assumptions!$B$24))+0.35*IF(Data_Clean!D3846="Y",1,0)+0.25*(1-MIN(Data_Clean!T3846,3)/3))/IF(Data_Clean!E3846="",0.6,1)</f>
        <v>2.7</v>
      </c>
      <c r="P3846" s="16" t="n">
        <f aca="false">SUM(K3846:O3846)/(Assumptions!$D$5-IF(K3846="",Assumptions!$B$15,0))*100</f>
        <v>37.768785805234</v>
      </c>
      <c r="Q3846" s="7" t="str">
        <f aca="false">IF(J3846&gt;=Assumptions!$B$26,"High",IF(J3846&gt;=Assumptions!$B$27,"Mid","Low"))</f>
        <v>Low</v>
      </c>
      <c r="R3846" s="7" t="str">
        <f aca="false">IF(P3846&gt;=Assumptions!$B$28,"High",IF(P3846&gt;=Assumptions!$B$29,"Mid","Low"))</f>
        <v>Low</v>
      </c>
      <c r="S3846" s="7" t="str">
        <f aca="false">INDEX(Assumptions!$B$33:$B$41,MATCH(Q3846&amp;"|"&amp;R3846,Assumptions!$A$33:$A$41,0))</f>
        <v>Dormant &amp; Low Value</v>
      </c>
      <c r="T3846" s="7" t="n">
        <f aca="false">IF(ISNUMBER(Data_Clean!V3846),J3846*Data_Clean!V3846,0)</f>
        <v>82.659987938</v>
      </c>
    </row>
    <row r="3847" customFormat="false" ht="15" hidden="false" customHeight="false" outlineLevel="0" collapsed="false">
      <c r="A3847" s="15" t="str">
        <f aca="false">Data_Clean!A3847</f>
        <v>CX103843</v>
      </c>
      <c r="B3847" s="14" t="n">
        <f aca="false">Data_Clean!G3847*Assumptions!$B$5</f>
        <v>19.832</v>
      </c>
      <c r="C3847" s="14" t="n">
        <f aca="false">IF(Data_Clean!H3847="",0,Data_Clean!H3847)*Assumptions!$B$6</f>
        <v>162.24768</v>
      </c>
      <c r="D3847" s="14" t="n">
        <f aca="false">Data_Clean!I3847*Assumptions!$B$7</f>
        <v>0</v>
      </c>
      <c r="E3847" s="14" t="n">
        <f aca="false">Data_Clean!J3847*Assumptions!$B$8</f>
        <v>0</v>
      </c>
      <c r="F3847" s="14" t="n">
        <f aca="false">Data_Clean!K3847*Assumptions!$B$9</f>
        <v>0</v>
      </c>
      <c r="G3847" s="14" t="n">
        <f aca="false">Data_Clean!L3847*Assumptions!$B$10</f>
        <v>0</v>
      </c>
      <c r="H3847" s="14" t="n">
        <f aca="false">IF(OR(Data_Clean!M3847="",Data_Clean!N3847=""),0,Data_Clean!M3847*Data_Clean!N3847/100)*Assumptions!$B$13*Assumptions!$B$11</f>
        <v>0</v>
      </c>
      <c r="I3847" s="14" t="n">
        <f aca="false">Data_Clean!O3847*4*Assumptions!$B$12</f>
        <v>0</v>
      </c>
      <c r="J3847" s="14" t="n">
        <f aca="false">SUM(B3847:I3847)</f>
        <v>182.07968</v>
      </c>
      <c r="K3847" s="16" t="n">
        <f aca="false">IF(Data_Clean!P3847="","",Assumptions!$B$15*0.5^(Data_Clean!P3847/Assumptions!$B$20))</f>
        <v>27.3516746567465</v>
      </c>
      <c r="L3847" s="16" t="n">
        <f aca="false">Assumptions!$B$16*MIN(1,LN(1+Data_Clean!Q3847)/LN(1+Assumptions!$B$21))</f>
        <v>14.5815690999133</v>
      </c>
      <c r="M3847" s="16" t="n">
        <f aca="false">Assumptions!$B$17*(0.6*MIN(1,Data_Clean!R3847/Assumptions!$B$22)+0.4*IF(Data_Clean!S3847="",0,Data_Clean!S3847))</f>
        <v>2.004</v>
      </c>
      <c r="N3847" s="16" t="n">
        <f aca="false">Assumptions!$B$18*MIN(1,(Data_Clean!F3847-1)/Assumptions!$B$23)</f>
        <v>10</v>
      </c>
      <c r="O3847" s="16" t="n">
        <f aca="false">Assumptions!$B$19*(0.4*IF(Data_Clean!E3847="",0,MIN(1,Data_Clean!E3847/12/Assumptions!$B$24))+0.35*IF(Data_Clean!D3847="Y",1,0)+0.25*(1-MIN(Data_Clean!T3847,3)/3))/IF(Data_Clean!E3847="",0.6,1)</f>
        <v>13.75</v>
      </c>
      <c r="P3847" s="16" t="n">
        <f aca="false">SUM(K3847:O3847)/(Assumptions!$D$5-IF(K3847="",Assumptions!$B$15,0))*100</f>
        <v>67.6872437566598</v>
      </c>
      <c r="Q3847" s="7" t="str">
        <f aca="false">IF(J3847&gt;=Assumptions!$B$26,"High",IF(J3847&gt;=Assumptions!$B$27,"Mid","Low"))</f>
        <v>Low</v>
      </c>
      <c r="R3847" s="7" t="str">
        <f aca="false">IF(P3847&gt;=Assumptions!$B$28,"High",IF(P3847&gt;=Assumptions!$B$29,"Mid","Low"))</f>
        <v>Mid</v>
      </c>
      <c r="S3847" s="7" t="str">
        <f aca="false">INDEX(Assumptions!$B$33:$B$41,MATCH(Q3847&amp;"|"&amp;R3847,Assumptions!$A$33:$A$41,0))</f>
        <v>Light Touch</v>
      </c>
      <c r="T3847" s="7" t="n">
        <f aca="false">IF(ISNUMBER(Data_Clean!V3847),J3847*Data_Clean!V3847,0)</f>
        <v>6.937235808</v>
      </c>
    </row>
    <row r="3848" customFormat="false" ht="15" hidden="false" customHeight="false" outlineLevel="0" collapsed="false">
      <c r="A3848" s="15" t="str">
        <f aca="false">Data_Clean!A3848</f>
        <v>CX103844</v>
      </c>
      <c r="B3848" s="14" t="n">
        <f aca="false">Data_Clean!G3848*Assumptions!$B$5</f>
        <v>105.8225</v>
      </c>
      <c r="C3848" s="14" t="n">
        <f aca="false">IF(Data_Clean!H3848="",0,Data_Clean!H3848)*Assumptions!$B$6</f>
        <v>920.1924</v>
      </c>
      <c r="D3848" s="14" t="n">
        <f aca="false">Data_Clean!I3848*Assumptions!$B$7</f>
        <v>2417.6</v>
      </c>
      <c r="E3848" s="14" t="n">
        <f aca="false">Data_Clean!J3848*Assumptions!$B$8</f>
        <v>0</v>
      </c>
      <c r="F3848" s="14" t="n">
        <f aca="false">Data_Clean!K3848*Assumptions!$B$9</f>
        <v>0</v>
      </c>
      <c r="G3848" s="14" t="n">
        <f aca="false">Data_Clean!L3848*Assumptions!$B$10</f>
        <v>0</v>
      </c>
      <c r="H3848" s="14" t="n">
        <f aca="false">IF(OR(Data_Clean!M3848="",Data_Clean!N3848=""),0,Data_Clean!M3848*Data_Clean!N3848/100)*Assumptions!$B$13*Assumptions!$B$11</f>
        <v>0</v>
      </c>
      <c r="I3848" s="14" t="n">
        <f aca="false">Data_Clean!O3848*4*Assumptions!$B$12</f>
        <v>0</v>
      </c>
      <c r="J3848" s="14" t="n">
        <f aca="false">SUM(B3848:I3848)</f>
        <v>3443.6149</v>
      </c>
      <c r="K3848" s="16" t="n">
        <f aca="false">IF(Data_Clean!P3848="","",Assumptions!$B$15*0.5^(Data_Clean!P3848/Assumptions!$B$20))</f>
        <v>26.7269615442102</v>
      </c>
      <c r="L3848" s="16" t="n">
        <f aca="false">Assumptions!$B$16*MIN(1,LN(1+Data_Clean!Q3848)/LN(1+Assumptions!$B$21))</f>
        <v>17.0747430409834</v>
      </c>
      <c r="M3848" s="16" t="n">
        <f aca="false">Assumptions!$B$17*(0.6*MIN(1,Data_Clean!R3848/Assumptions!$B$22)+0.4*IF(Data_Clean!S3848="",0,Data_Clean!S3848))</f>
        <v>9.564</v>
      </c>
      <c r="N3848" s="16" t="n">
        <f aca="false">Assumptions!$B$18*MIN(1,(Data_Clean!F3848-1)/Assumptions!$B$23)</f>
        <v>10</v>
      </c>
      <c r="O3848" s="16" t="n">
        <f aca="false">Assumptions!$B$19*(0.4*IF(Data_Clean!E3848="",0,MIN(1,Data_Clean!E3848/12/Assumptions!$B$24))+0.35*IF(Data_Clean!D3848="Y",1,0)+0.25*(1-MIN(Data_Clean!T3848,3)/3))/IF(Data_Clean!E3848="",0.6,1)</f>
        <v>10.8</v>
      </c>
      <c r="P3848" s="16" t="n">
        <f aca="false">SUM(K3848:O3848)/(Assumptions!$D$5-IF(K3848="",Assumptions!$B$15,0))*100</f>
        <v>74.1657045851936</v>
      </c>
      <c r="Q3848" s="7" t="str">
        <f aca="false">IF(J3848&gt;=Assumptions!$B$26,"High",IF(J3848&gt;=Assumptions!$B$27,"Mid","Low"))</f>
        <v>High</v>
      </c>
      <c r="R3848" s="7" t="str">
        <f aca="false">IF(P3848&gt;=Assumptions!$B$28,"High",IF(P3848&gt;=Assumptions!$B$29,"Mid","Low"))</f>
        <v>High</v>
      </c>
      <c r="S3848" s="7" t="str">
        <f aca="false">INDEX(Assumptions!$B$33:$B$41,MATCH(Q3848&amp;"|"&amp;R3848,Assumptions!$A$33:$A$41,0))</f>
        <v>Premier Advocates</v>
      </c>
      <c r="T3848" s="7" t="n">
        <f aca="false">IF(ISNUMBER(Data_Clean!V3848),J3848*Data_Clean!V3848,0)</f>
        <v>67.49485204</v>
      </c>
    </row>
    <row r="3849" customFormat="false" ht="15" hidden="false" customHeight="false" outlineLevel="0" collapsed="false">
      <c r="A3849" s="15" t="str">
        <f aca="false">Data_Clean!A3849</f>
        <v>CX103845</v>
      </c>
      <c r="B3849" s="14" t="n">
        <f aca="false">Data_Clean!G3849*Assumptions!$B$5</f>
        <v>132.006</v>
      </c>
      <c r="C3849" s="14" t="n">
        <f aca="false">IF(Data_Clean!H3849="",0,Data_Clean!H3849)*Assumptions!$B$6</f>
        <v>270.09672</v>
      </c>
      <c r="D3849" s="14" t="n">
        <f aca="false">Data_Clean!I3849*Assumptions!$B$7</f>
        <v>0</v>
      </c>
      <c r="E3849" s="14" t="n">
        <f aca="false">Data_Clean!J3849*Assumptions!$B$8</f>
        <v>0</v>
      </c>
      <c r="F3849" s="14" t="n">
        <f aca="false">Data_Clean!K3849*Assumptions!$B$9</f>
        <v>0</v>
      </c>
      <c r="G3849" s="14" t="n">
        <f aca="false">Data_Clean!L3849*Assumptions!$B$10</f>
        <v>0</v>
      </c>
      <c r="H3849" s="14" t="n">
        <f aca="false">IF(OR(Data_Clean!M3849="",Data_Clean!N3849=""),0,Data_Clean!M3849*Data_Clean!N3849/100)*Assumptions!$B$13*Assumptions!$B$11</f>
        <v>46.812</v>
      </c>
      <c r="I3849" s="14" t="n">
        <f aca="false">Data_Clean!O3849*4*Assumptions!$B$12</f>
        <v>107.17008</v>
      </c>
      <c r="J3849" s="14" t="n">
        <f aca="false">SUM(B3849:I3849)</f>
        <v>556.0848</v>
      </c>
      <c r="K3849" s="16" t="n">
        <f aca="false">IF(Data_Clean!P3849="","",Assumptions!$B$15*0.5^(Data_Clean!P3849/Assumptions!$B$20))</f>
        <v>20.7286931995166</v>
      </c>
      <c r="L3849" s="16" t="n">
        <f aca="false">Assumptions!$B$16*MIN(1,LN(1+Data_Clean!Q3849)/LN(1+Assumptions!$B$21))</f>
        <v>15.6854227887284</v>
      </c>
      <c r="M3849" s="16" t="n">
        <f aca="false">Assumptions!$B$17*(0.6*MIN(1,Data_Clean!R3849/Assumptions!$B$22)+0.4*IF(Data_Clean!S3849="",0,Data_Clean!S3849))</f>
        <v>11.646</v>
      </c>
      <c r="N3849" s="16" t="n">
        <f aca="false">Assumptions!$B$18*MIN(1,(Data_Clean!F3849-1)/Assumptions!$B$23)</f>
        <v>10</v>
      </c>
      <c r="O3849" s="16" t="n">
        <f aca="false">Assumptions!$B$19*(0.4*IF(Data_Clean!E3849="",0,MIN(1,Data_Clean!E3849/12/Assumptions!$B$24))+0.35*IF(Data_Clean!D3849="Y",1,0)+0.25*(1-MIN(Data_Clean!T3849,3)/3))/IF(Data_Clean!E3849="",0.6,1)</f>
        <v>9.35</v>
      </c>
      <c r="P3849" s="16" t="n">
        <f aca="false">SUM(K3849:O3849)/(Assumptions!$D$5-IF(K3849="",Assumptions!$B$15,0))*100</f>
        <v>67.410115988245</v>
      </c>
      <c r="Q3849" s="7" t="str">
        <f aca="false">IF(J3849&gt;=Assumptions!$B$26,"High",IF(J3849&gt;=Assumptions!$B$27,"Mid","Low"))</f>
        <v>Mid</v>
      </c>
      <c r="R3849" s="7" t="str">
        <f aca="false">IF(P3849&gt;=Assumptions!$B$28,"High",IF(P3849&gt;=Assumptions!$B$29,"Mid","Low"))</f>
        <v>Mid</v>
      </c>
      <c r="S3849" s="7" t="str">
        <f aca="false">INDEX(Assumptions!$B$33:$B$41,MATCH(Q3849&amp;"|"&amp;R3849,Assumptions!$A$33:$A$41,0))</f>
        <v>Established Core</v>
      </c>
      <c r="T3849" s="7" t="n">
        <f aca="false">IF(ISNUMBER(Data_Clean!V3849),J3849*Data_Clean!V3849,0)</f>
        <v>19.85222736</v>
      </c>
    </row>
    <row r="3850" customFormat="false" ht="15" hidden="false" customHeight="false" outlineLevel="0" collapsed="false">
      <c r="A3850" s="15" t="str">
        <f aca="false">Data_Clean!A3850</f>
        <v>CX103846</v>
      </c>
      <c r="B3850" s="14" t="n">
        <f aca="false">Data_Clean!G3850*Assumptions!$B$5</f>
        <v>124.08325</v>
      </c>
      <c r="C3850" s="14" t="n">
        <f aca="false">IF(Data_Clean!H3850="",0,Data_Clean!H3850)*Assumptions!$B$6</f>
        <v>0</v>
      </c>
      <c r="D3850" s="14" t="n">
        <f aca="false">Data_Clean!I3850*Assumptions!$B$7</f>
        <v>0</v>
      </c>
      <c r="E3850" s="14" t="n">
        <f aca="false">Data_Clean!J3850*Assumptions!$B$8</f>
        <v>0</v>
      </c>
      <c r="F3850" s="14" t="n">
        <f aca="false">Data_Clean!K3850*Assumptions!$B$9</f>
        <v>0</v>
      </c>
      <c r="G3850" s="14" t="n">
        <f aca="false">Data_Clean!L3850*Assumptions!$B$10</f>
        <v>0</v>
      </c>
      <c r="H3850" s="14" t="n">
        <f aca="false">IF(OR(Data_Clean!M3850="",Data_Clean!N3850=""),0,Data_Clean!M3850*Data_Clean!N3850/100)*Assumptions!$B$13*Assumptions!$B$11</f>
        <v>0</v>
      </c>
      <c r="I3850" s="14" t="n">
        <f aca="false">Data_Clean!O3850*4*Assumptions!$B$12</f>
        <v>0</v>
      </c>
      <c r="J3850" s="14" t="n">
        <f aca="false">SUM(B3850:I3850)</f>
        <v>124.08325</v>
      </c>
      <c r="K3850" s="16" t="n">
        <f aca="false">IF(Data_Clean!P3850="","",Assumptions!$B$15*0.5^(Data_Clean!P3850/Assumptions!$B$20))</f>
        <v>27.3516746567465</v>
      </c>
      <c r="L3850" s="16" t="n">
        <f aca="false">Assumptions!$B$16*MIN(1,LN(1+Data_Clean!Q3850)/LN(1+Assumptions!$B$21))</f>
        <v>15.1699125520244</v>
      </c>
      <c r="M3850" s="16" t="n">
        <f aca="false">Assumptions!$B$17*(0.6*MIN(1,Data_Clean!R3850/Assumptions!$B$22)+0.4*IF(Data_Clean!S3850="",0,Data_Clean!S3850))</f>
        <v>4.488</v>
      </c>
      <c r="N3850" s="16" t="n">
        <f aca="false">Assumptions!$B$18*MIN(1,(Data_Clean!F3850-1)/Assumptions!$B$23)</f>
        <v>5</v>
      </c>
      <c r="O3850" s="16" t="n">
        <f aca="false">Assumptions!$B$19*(0.4*IF(Data_Clean!E3850="",0,MIN(1,Data_Clean!E3850/12/Assumptions!$B$24))+0.35*IF(Data_Clean!D3850="Y",1,0)+0.25*(1-MIN(Data_Clean!T3850,3)/3))/IF(Data_Clean!E3850="",0.6,1)</f>
        <v>10.3</v>
      </c>
      <c r="P3850" s="16" t="n">
        <f aca="false">SUM(K3850:O3850)/(Assumptions!$D$5-IF(K3850="",Assumptions!$B$15,0))*100</f>
        <v>62.3095872087708</v>
      </c>
      <c r="Q3850" s="7" t="str">
        <f aca="false">IF(J3850&gt;=Assumptions!$B$26,"High",IF(J3850&gt;=Assumptions!$B$27,"Mid","Low"))</f>
        <v>Low</v>
      </c>
      <c r="R3850" s="7" t="str">
        <f aca="false">IF(P3850&gt;=Assumptions!$B$28,"High",IF(P3850&gt;=Assumptions!$B$29,"Mid","Low"))</f>
        <v>Mid</v>
      </c>
      <c r="S3850" s="7" t="str">
        <f aca="false">INDEX(Assumptions!$B$33:$B$41,MATCH(Q3850&amp;"|"&amp;R3850,Assumptions!$A$33:$A$41,0))</f>
        <v>Light Touch</v>
      </c>
      <c r="T3850" s="7" t="n">
        <f aca="false">IF(ISNUMBER(Data_Clean!V3850),J3850*Data_Clean!V3850,0)</f>
        <v>3.970664</v>
      </c>
    </row>
    <row r="3851" customFormat="false" ht="15" hidden="false" customHeight="false" outlineLevel="0" collapsed="false">
      <c r="A3851" s="15" t="str">
        <f aca="false">Data_Clean!A3851</f>
        <v>CX103847</v>
      </c>
      <c r="B3851" s="14" t="n">
        <f aca="false">Data_Clean!G3851*Assumptions!$B$5</f>
        <v>449.14675</v>
      </c>
      <c r="C3851" s="14" t="n">
        <f aca="false">IF(Data_Clean!H3851="",0,Data_Clean!H3851)*Assumptions!$B$6</f>
        <v>0</v>
      </c>
      <c r="D3851" s="14" t="n">
        <f aca="false">Data_Clean!I3851*Assumptions!$B$7</f>
        <v>0</v>
      </c>
      <c r="E3851" s="14" t="n">
        <f aca="false">Data_Clean!J3851*Assumptions!$B$8</f>
        <v>1595.1837</v>
      </c>
      <c r="F3851" s="14" t="n">
        <f aca="false">Data_Clean!K3851*Assumptions!$B$9</f>
        <v>0</v>
      </c>
      <c r="G3851" s="14" t="n">
        <f aca="false">Data_Clean!L3851*Assumptions!$B$10</f>
        <v>0</v>
      </c>
      <c r="H3851" s="14" t="n">
        <f aca="false">IF(OR(Data_Clean!M3851="",Data_Clean!N3851=""),0,Data_Clean!M3851*Data_Clean!N3851/100)*Assumptions!$B$13*Assumptions!$B$11</f>
        <v>1207.224</v>
      </c>
      <c r="I3851" s="14" t="n">
        <f aca="false">Data_Clean!O3851*4*Assumptions!$B$12</f>
        <v>13.54656</v>
      </c>
      <c r="J3851" s="14" t="n">
        <f aca="false">SUM(B3851:I3851)</f>
        <v>3265.10101</v>
      </c>
      <c r="K3851" s="16" t="n">
        <f aca="false">IF(Data_Clean!P3851="","",Assumptions!$B$15*0.5^(Data_Clean!P3851/Assumptions!$B$20))</f>
        <v>17.6332185942541</v>
      </c>
      <c r="L3851" s="16" t="n">
        <f aca="false">Assumptions!$B$16*MIN(1,LN(1+Data_Clean!Q3851)/LN(1+Assumptions!$B$21))</f>
        <v>10.6966696442427</v>
      </c>
      <c r="M3851" s="16" t="n">
        <f aca="false">Assumptions!$B$17*(0.6*MIN(1,Data_Clean!R3851/Assumptions!$B$22)+0.4*IF(Data_Clean!S3851="",0,Data_Clean!S3851))</f>
        <v>4.47</v>
      </c>
      <c r="N3851" s="16" t="n">
        <f aca="false">Assumptions!$B$18*MIN(1,(Data_Clean!F3851-1)/Assumptions!$B$23)</f>
        <v>10</v>
      </c>
      <c r="O3851" s="16" t="n">
        <f aca="false">Assumptions!$B$19*(0.4*IF(Data_Clean!E3851="",0,MIN(1,Data_Clean!E3851/12/Assumptions!$B$24))+0.35*IF(Data_Clean!D3851="Y",1,0)+0.25*(1-MIN(Data_Clean!T3851,3)/3))/IF(Data_Clean!E3851="",0.6,1)</f>
        <v>8.5</v>
      </c>
      <c r="P3851" s="16" t="n">
        <f aca="false">SUM(K3851:O3851)/(Assumptions!$D$5-IF(K3851="",Assumptions!$B$15,0))*100</f>
        <v>51.2998882384968</v>
      </c>
      <c r="Q3851" s="7" t="str">
        <f aca="false">IF(J3851&gt;=Assumptions!$B$26,"High",IF(J3851&gt;=Assumptions!$B$27,"Mid","Low"))</f>
        <v>High</v>
      </c>
      <c r="R3851" s="7" t="str">
        <f aca="false">IF(P3851&gt;=Assumptions!$B$28,"High",IF(P3851&gt;=Assumptions!$B$29,"Mid","Low"))</f>
        <v>Mid</v>
      </c>
      <c r="S3851" s="7" t="str">
        <f aca="false">INDEX(Assumptions!$B$33:$B$41,MATCH(Q3851&amp;"|"&amp;R3851,Assumptions!$A$33:$A$41,0))</f>
        <v>Established Core</v>
      </c>
      <c r="T3851" s="7" t="n">
        <f aca="false">IF(ISNUMBER(Data_Clean!V3851),J3851*Data_Clean!V3851,0)</f>
        <v>723.219873715</v>
      </c>
    </row>
    <row r="3852" customFormat="false" ht="15" hidden="false" customHeight="false" outlineLevel="0" collapsed="false">
      <c r="A3852" s="15" t="str">
        <f aca="false">Data_Clean!A3852</f>
        <v>CX103848</v>
      </c>
      <c r="B3852" s="14" t="n">
        <f aca="false">Data_Clean!G3852*Assumptions!$B$5</f>
        <v>75.219</v>
      </c>
      <c r="C3852" s="14" t="n">
        <f aca="false">IF(Data_Clean!H3852="",0,Data_Clean!H3852)*Assumptions!$B$6</f>
        <v>74.2578</v>
      </c>
      <c r="D3852" s="14" t="n">
        <f aca="false">Data_Clean!I3852*Assumptions!$B$7</f>
        <v>0</v>
      </c>
      <c r="E3852" s="14" t="n">
        <f aca="false">Data_Clean!J3852*Assumptions!$B$8</f>
        <v>0</v>
      </c>
      <c r="F3852" s="14" t="n">
        <f aca="false">Data_Clean!K3852*Assumptions!$B$9</f>
        <v>759</v>
      </c>
      <c r="G3852" s="14" t="n">
        <f aca="false">Data_Clean!L3852*Assumptions!$B$10</f>
        <v>0</v>
      </c>
      <c r="H3852" s="14" t="n">
        <f aca="false">IF(OR(Data_Clean!M3852="",Data_Clean!N3852=""),0,Data_Clean!M3852*Data_Clean!N3852/100)*Assumptions!$B$13*Assumptions!$B$11</f>
        <v>90.72</v>
      </c>
      <c r="I3852" s="14" t="n">
        <f aca="false">Data_Clean!O3852*4*Assumptions!$B$12</f>
        <v>8.74512</v>
      </c>
      <c r="J3852" s="14" t="n">
        <f aca="false">SUM(B3852:I3852)</f>
        <v>1007.94192</v>
      </c>
      <c r="K3852" s="16" t="n">
        <f aca="false">IF(Data_Clean!P3852="","",Assumptions!$B$15*0.5^(Data_Clean!P3852/Assumptions!$B$20))</f>
        <v>12.4685684421418</v>
      </c>
      <c r="L3852" s="16" t="n">
        <f aca="false">Assumptions!$B$16*MIN(1,LN(1+Data_Clean!Q3852)/LN(1+Assumptions!$B$21))</f>
        <v>11.8154173628685</v>
      </c>
      <c r="M3852" s="16" t="n">
        <f aca="false">Assumptions!$B$17*(0.6*MIN(1,Data_Clean!R3852/Assumptions!$B$22)+0.4*IF(Data_Clean!S3852="",0,Data_Clean!S3852))</f>
        <v>2.808</v>
      </c>
      <c r="N3852" s="16" t="n">
        <f aca="false">Assumptions!$B$18*MIN(1,(Data_Clean!F3852-1)/Assumptions!$B$23)</f>
        <v>15</v>
      </c>
      <c r="O3852" s="16" t="n">
        <f aca="false">Assumptions!$B$19*(0.4*IF(Data_Clean!E3852="",0,MIN(1,Data_Clean!E3852/12/Assumptions!$B$24))+0.35*IF(Data_Clean!D3852="Y",1,0)+0.25*(1-MIN(Data_Clean!T3852,3)/3))/IF(Data_Clean!E3852="",0.6,1)</f>
        <v>9.65</v>
      </c>
      <c r="P3852" s="16" t="n">
        <f aca="false">SUM(K3852:O3852)/(Assumptions!$D$5-IF(K3852="",Assumptions!$B$15,0))*100</f>
        <v>51.7419858050103</v>
      </c>
      <c r="Q3852" s="7" t="str">
        <f aca="false">IF(J3852&gt;=Assumptions!$B$26,"High",IF(J3852&gt;=Assumptions!$B$27,"Mid","Low"))</f>
        <v>Mid</v>
      </c>
      <c r="R3852" s="7" t="str">
        <f aca="false">IF(P3852&gt;=Assumptions!$B$28,"High",IF(P3852&gt;=Assumptions!$B$29,"Mid","Low"))</f>
        <v>Mid</v>
      </c>
      <c r="S3852" s="7" t="str">
        <f aca="false">INDEX(Assumptions!$B$33:$B$41,MATCH(Q3852&amp;"|"&amp;R3852,Assumptions!$A$33:$A$41,0))</f>
        <v>Established Core</v>
      </c>
      <c r="T3852" s="7" t="n">
        <f aca="false">IF(ISNUMBER(Data_Clean!V3852),J3852*Data_Clean!V3852,0)</f>
        <v>68.0360796</v>
      </c>
    </row>
    <row r="3853" customFormat="false" ht="15" hidden="false" customHeight="false" outlineLevel="0" collapsed="false">
      <c r="A3853" s="15" t="str">
        <f aca="false">Data_Clean!A3853</f>
        <v>CX103849</v>
      </c>
      <c r="B3853" s="14" t="n">
        <f aca="false">Data_Clean!G3853*Assumptions!$B$5</f>
        <v>10.9695</v>
      </c>
      <c r="C3853" s="14" t="n">
        <f aca="false">IF(Data_Clean!H3853="",0,Data_Clean!H3853)*Assumptions!$B$6</f>
        <v>4.18332</v>
      </c>
      <c r="D3853" s="14" t="n">
        <f aca="false">Data_Clean!I3853*Assumptions!$B$7</f>
        <v>0</v>
      </c>
      <c r="E3853" s="14" t="n">
        <f aca="false">Data_Clean!J3853*Assumptions!$B$8</f>
        <v>0</v>
      </c>
      <c r="F3853" s="14" t="n">
        <f aca="false">Data_Clean!K3853*Assumptions!$B$9</f>
        <v>0</v>
      </c>
      <c r="G3853" s="14" t="n">
        <f aca="false">Data_Clean!L3853*Assumptions!$B$10</f>
        <v>0</v>
      </c>
      <c r="H3853" s="14" t="n">
        <f aca="false">IF(OR(Data_Clean!M3853="",Data_Clean!N3853=""),0,Data_Clean!M3853*Data_Clean!N3853/100)*Assumptions!$B$13*Assumptions!$B$11</f>
        <v>0</v>
      </c>
      <c r="I3853" s="14" t="n">
        <f aca="false">Data_Clean!O3853*4*Assumptions!$B$12</f>
        <v>0</v>
      </c>
      <c r="J3853" s="14" t="n">
        <f aca="false">SUM(B3853:I3853)</f>
        <v>15.15282</v>
      </c>
      <c r="K3853" s="16" t="n">
        <f aca="false">IF(Data_Clean!P3853="","",Assumptions!$B$15*0.5^(Data_Clean!P3853/Assumptions!$B$20))</f>
        <v>23.267171427506</v>
      </c>
      <c r="L3853" s="16" t="n">
        <f aca="false">Assumptions!$B$16*MIN(1,LN(1+Data_Clean!Q3853)/LN(1+Assumptions!$B$21))</f>
        <v>10.6966696442427</v>
      </c>
      <c r="M3853" s="16" t="n">
        <f aca="false">Assumptions!$B$17*(0.6*MIN(1,Data_Clean!R3853/Assumptions!$B$22)+0.4*IF(Data_Clean!S3853="",0,Data_Clean!S3853))</f>
        <v>5.31</v>
      </c>
      <c r="N3853" s="16" t="n">
        <f aca="false">Assumptions!$B$18*MIN(1,(Data_Clean!F3853-1)/Assumptions!$B$23)</f>
        <v>5</v>
      </c>
      <c r="O3853" s="16" t="n">
        <f aca="false">Assumptions!$B$19*(0.4*IF(Data_Clean!E3853="",0,MIN(1,Data_Clean!E3853/12/Assumptions!$B$24))+0.35*IF(Data_Clean!D3853="Y",1,0)+0.25*(1-MIN(Data_Clean!T3853,3)/3))/IF(Data_Clean!E3853="",0.6,1)</f>
        <v>9.75</v>
      </c>
      <c r="P3853" s="16" t="n">
        <f aca="false">SUM(K3853:O3853)/(Assumptions!$D$5-IF(K3853="",Assumptions!$B$15,0))*100</f>
        <v>54.0238410717487</v>
      </c>
      <c r="Q3853" s="7" t="str">
        <f aca="false">IF(J3853&gt;=Assumptions!$B$26,"High",IF(J3853&gt;=Assumptions!$B$27,"Mid","Low"))</f>
        <v>Low</v>
      </c>
      <c r="R3853" s="7" t="str">
        <f aca="false">IF(P3853&gt;=Assumptions!$B$28,"High",IF(P3853&gt;=Assumptions!$B$29,"Mid","Low"))</f>
        <v>Mid</v>
      </c>
      <c r="S3853" s="7" t="str">
        <f aca="false">INDEX(Assumptions!$B$33:$B$41,MATCH(Q3853&amp;"|"&amp;R3853,Assumptions!$A$33:$A$41,0))</f>
        <v>Light Touch</v>
      </c>
      <c r="T3853" s="7" t="n">
        <f aca="false">IF(ISNUMBER(Data_Clean!V3853),J3853*Data_Clean!V3853,0)</f>
        <v>1.054636272</v>
      </c>
    </row>
    <row r="3854" customFormat="false" ht="15" hidden="false" customHeight="false" outlineLevel="0" collapsed="false">
      <c r="A3854" s="15" t="str">
        <f aca="false">Data_Clean!A3854</f>
        <v>CX103850</v>
      </c>
      <c r="B3854" s="14" t="n">
        <f aca="false">Data_Clean!G3854*Assumptions!$B$5</f>
        <v>24.098</v>
      </c>
      <c r="C3854" s="14" t="n">
        <f aca="false">IF(Data_Clean!H3854="",0,Data_Clean!H3854)*Assumptions!$B$6</f>
        <v>17.29548</v>
      </c>
      <c r="D3854" s="14" t="n">
        <f aca="false">Data_Clean!I3854*Assumptions!$B$7</f>
        <v>0</v>
      </c>
      <c r="E3854" s="14" t="n">
        <f aca="false">Data_Clean!J3854*Assumptions!$B$8</f>
        <v>0</v>
      </c>
      <c r="F3854" s="14" t="n">
        <f aca="false">Data_Clean!K3854*Assumptions!$B$9</f>
        <v>0</v>
      </c>
      <c r="G3854" s="14" t="n">
        <f aca="false">Data_Clean!L3854*Assumptions!$B$10</f>
        <v>0</v>
      </c>
      <c r="H3854" s="14" t="n">
        <f aca="false">IF(OR(Data_Clean!M3854="",Data_Clean!N3854=""),0,Data_Clean!M3854*Data_Clean!N3854/100)*Assumptions!$B$13*Assumptions!$B$11</f>
        <v>0</v>
      </c>
      <c r="I3854" s="14" t="n">
        <f aca="false">Data_Clean!O3854*4*Assumptions!$B$12</f>
        <v>0</v>
      </c>
      <c r="J3854" s="14" t="n">
        <f aca="false">SUM(B3854:I3854)</f>
        <v>41.39348</v>
      </c>
      <c r="K3854" s="16" t="n">
        <f aca="false">IF(Data_Clean!P3854="","",Assumptions!$B$15*0.5^(Data_Clean!P3854/Assumptions!$B$20))</f>
        <v>20.7286931995166</v>
      </c>
      <c r="L3854" s="16" t="n">
        <f aca="false">Assumptions!$B$16*MIN(1,LN(1+Data_Clean!Q3854)/LN(1+Assumptions!$B$21))</f>
        <v>10</v>
      </c>
      <c r="M3854" s="16" t="n">
        <f aca="false">Assumptions!$B$17*(0.6*MIN(1,Data_Clean!R3854/Assumptions!$B$22)+0.4*IF(Data_Clean!S3854="",0,Data_Clean!S3854))</f>
        <v>1.752</v>
      </c>
      <c r="N3854" s="16" t="n">
        <f aca="false">Assumptions!$B$18*MIN(1,(Data_Clean!F3854-1)/Assumptions!$B$23)</f>
        <v>5</v>
      </c>
      <c r="O3854" s="16" t="n">
        <f aca="false">Assumptions!$B$19*(0.4*IF(Data_Clean!E3854="",0,MIN(1,Data_Clean!E3854/12/Assumptions!$B$24))+0.35*IF(Data_Clean!D3854="Y",1,0)+0.25*(1-MIN(Data_Clean!T3854,3)/3))/IF(Data_Clean!E3854="",0.6,1)</f>
        <v>9.75</v>
      </c>
      <c r="P3854" s="16" t="n">
        <f aca="false">SUM(K3854:O3854)/(Assumptions!$D$5-IF(K3854="",Assumptions!$B$15,0))*100</f>
        <v>47.2306931995166</v>
      </c>
      <c r="Q3854" s="7" t="str">
        <f aca="false">IF(J3854&gt;=Assumptions!$B$26,"High",IF(J3854&gt;=Assumptions!$B$27,"Mid","Low"))</f>
        <v>Low</v>
      </c>
      <c r="R3854" s="7" t="str">
        <f aca="false">IF(P3854&gt;=Assumptions!$B$28,"High",IF(P3854&gt;=Assumptions!$B$29,"Mid","Low"))</f>
        <v>Low</v>
      </c>
      <c r="S3854" s="7" t="str">
        <f aca="false">INDEX(Assumptions!$B$33:$B$41,MATCH(Q3854&amp;"|"&amp;R3854,Assumptions!$A$33:$A$41,0))</f>
        <v>Dormant &amp; Low Value</v>
      </c>
      <c r="T3854" s="7" t="n">
        <f aca="false">IF(ISNUMBER(Data_Clean!V3854),J3854*Data_Clean!V3854,0)</f>
        <v>3.506027756</v>
      </c>
    </row>
    <row r="3855" customFormat="false" ht="15" hidden="false" customHeight="false" outlineLevel="0" collapsed="false">
      <c r="A3855" s="15" t="str">
        <f aca="false">Data_Clean!A3855</f>
        <v>CX103851</v>
      </c>
      <c r="B3855" s="14" t="n">
        <f aca="false">Data_Clean!G3855*Assumptions!$B$5</f>
        <v>179.17175</v>
      </c>
      <c r="C3855" s="14" t="n">
        <f aca="false">IF(Data_Clean!H3855="",0,Data_Clean!H3855)*Assumptions!$B$6</f>
        <v>0</v>
      </c>
      <c r="D3855" s="14" t="n">
        <f aca="false">Data_Clean!I3855*Assumptions!$B$7</f>
        <v>0</v>
      </c>
      <c r="E3855" s="14" t="n">
        <f aca="false">Data_Clean!J3855*Assumptions!$B$8</f>
        <v>727.694175</v>
      </c>
      <c r="F3855" s="14" t="n">
        <f aca="false">Data_Clean!K3855*Assumptions!$B$9</f>
        <v>2048.2</v>
      </c>
      <c r="G3855" s="14" t="n">
        <f aca="false">Data_Clean!L3855*Assumptions!$B$10</f>
        <v>0</v>
      </c>
      <c r="H3855" s="14" t="n">
        <f aca="false">IF(OR(Data_Clean!M3855="",Data_Clean!N3855=""),0,Data_Clean!M3855*Data_Clean!N3855/100)*Assumptions!$B$13*Assumptions!$B$11</f>
        <v>0</v>
      </c>
      <c r="I3855" s="14" t="n">
        <f aca="false">Data_Clean!O3855*4*Assumptions!$B$12</f>
        <v>0</v>
      </c>
      <c r="J3855" s="14" t="n">
        <f aca="false">SUM(B3855:I3855)</f>
        <v>2955.065925</v>
      </c>
      <c r="K3855" s="16" t="n">
        <f aca="false">IF(Data_Clean!P3855="","",Assumptions!$B$15*0.5^(Data_Clean!P3855/Assumptions!$B$20))</f>
        <v>29.3147990530274</v>
      </c>
      <c r="L3855" s="16" t="n">
        <f aca="false">Assumptions!$B$16*MIN(1,LN(1+Data_Clean!Q3855)/LN(1+Assumptions!$B$21))</f>
        <v>15.1699125520244</v>
      </c>
      <c r="M3855" s="16" t="n">
        <f aca="false">Assumptions!$B$17*(0.6*MIN(1,Data_Clean!R3855/Assumptions!$B$22)+0.4*IF(Data_Clean!S3855="",0,Data_Clean!S3855))</f>
        <v>5.112</v>
      </c>
      <c r="N3855" s="16" t="n">
        <f aca="false">Assumptions!$B$18*MIN(1,(Data_Clean!F3855-1)/Assumptions!$B$23)</f>
        <v>10</v>
      </c>
      <c r="O3855" s="16" t="n">
        <f aca="false">Assumptions!$B$19*(0.4*IF(Data_Clean!E3855="",0,MIN(1,Data_Clean!E3855/12/Assumptions!$B$24))+0.35*IF(Data_Clean!D3855="Y",1,0)+0.25*(1-MIN(Data_Clean!T3855,3)/3))/IF(Data_Clean!E3855="",0.6,1)</f>
        <v>11.1</v>
      </c>
      <c r="P3855" s="16" t="n">
        <f aca="false">SUM(K3855:O3855)/(Assumptions!$D$5-IF(K3855="",Assumptions!$B$15,0))*100</f>
        <v>70.6967116050517</v>
      </c>
      <c r="Q3855" s="7" t="str">
        <f aca="false">IF(J3855&gt;=Assumptions!$B$26,"High",IF(J3855&gt;=Assumptions!$B$27,"Mid","Low"))</f>
        <v>High</v>
      </c>
      <c r="R3855" s="7" t="str">
        <f aca="false">IF(P3855&gt;=Assumptions!$B$28,"High",IF(P3855&gt;=Assumptions!$B$29,"Mid","Low"))</f>
        <v>High</v>
      </c>
      <c r="S3855" s="7" t="str">
        <f aca="false">INDEX(Assumptions!$B$33:$B$41,MATCH(Q3855&amp;"|"&amp;R3855,Assumptions!$A$33:$A$41,0))</f>
        <v>Premier Advocates</v>
      </c>
      <c r="T3855" s="7" t="n">
        <f aca="false">IF(ISNUMBER(Data_Clean!V3855),J3855*Data_Clean!V3855,0)</f>
        <v>133.8644864025</v>
      </c>
    </row>
    <row r="3856" customFormat="false" ht="15" hidden="false" customHeight="false" outlineLevel="0" collapsed="false">
      <c r="A3856" s="15" t="str">
        <f aca="false">Data_Clean!A3856</f>
        <v>CX103852</v>
      </c>
      <c r="B3856" s="14" t="n">
        <f aca="false">Data_Clean!G3856*Assumptions!$B$5</f>
        <v>373.46075</v>
      </c>
      <c r="C3856" s="14" t="n">
        <f aca="false">IF(Data_Clean!H3856="",0,Data_Clean!H3856)*Assumptions!$B$6</f>
        <v>0</v>
      </c>
      <c r="D3856" s="14" t="n">
        <f aca="false">Data_Clean!I3856*Assumptions!$B$7</f>
        <v>0</v>
      </c>
      <c r="E3856" s="14" t="n">
        <f aca="false">Data_Clean!J3856*Assumptions!$B$8</f>
        <v>0</v>
      </c>
      <c r="F3856" s="14" t="n">
        <f aca="false">Data_Clean!K3856*Assumptions!$B$9</f>
        <v>0</v>
      </c>
      <c r="G3856" s="14" t="n">
        <f aca="false">Data_Clean!L3856*Assumptions!$B$10</f>
        <v>0</v>
      </c>
      <c r="H3856" s="14" t="n">
        <f aca="false">IF(OR(Data_Clean!M3856="",Data_Clean!N3856=""),0,Data_Clean!M3856*Data_Clean!N3856/100)*Assumptions!$B$13*Assumptions!$B$11</f>
        <v>0</v>
      </c>
      <c r="I3856" s="14" t="n">
        <f aca="false">Data_Clean!O3856*4*Assumptions!$B$12</f>
        <v>0</v>
      </c>
      <c r="J3856" s="14" t="n">
        <f aca="false">SUM(B3856:I3856)</f>
        <v>373.46075</v>
      </c>
      <c r="K3856" s="16" t="n">
        <f aca="false">IF(Data_Clean!P3856="","",Assumptions!$B$15*0.5^(Data_Clean!P3856/Assumptions!$B$20))</f>
        <v>12.1837859453435</v>
      </c>
      <c r="L3856" s="16" t="n">
        <f aca="false">Assumptions!$B$16*MIN(1,LN(1+Data_Clean!Q3856)/LN(1+Assumptions!$B$21))</f>
        <v>14.1840947778045</v>
      </c>
      <c r="M3856" s="16" t="n">
        <f aca="false">Assumptions!$B$17*(0.6*MIN(1,Data_Clean!R3856/Assumptions!$B$22)+0.4*IF(Data_Clean!S3856="",0,Data_Clean!S3856))</f>
        <v>5.598</v>
      </c>
      <c r="N3856" s="16" t="n">
        <f aca="false">Assumptions!$B$18*MIN(1,(Data_Clean!F3856-1)/Assumptions!$B$23)</f>
        <v>0</v>
      </c>
      <c r="O3856" s="16" t="n">
        <f aca="false">Assumptions!$B$19*(0.4*IF(Data_Clean!E3856="",0,MIN(1,Data_Clean!E3856/12/Assumptions!$B$24))+0.35*IF(Data_Clean!D3856="Y",1,0)+0.25*(1-MIN(Data_Clean!T3856,3)/3))/IF(Data_Clean!E3856="",0.6,1)</f>
        <v>12.75</v>
      </c>
      <c r="P3856" s="16" t="n">
        <f aca="false">SUM(K3856:O3856)/(Assumptions!$D$5-IF(K3856="",Assumptions!$B$15,0))*100</f>
        <v>44.7158807231481</v>
      </c>
      <c r="Q3856" s="7" t="str">
        <f aca="false">IF(J3856&gt;=Assumptions!$B$26,"High",IF(J3856&gt;=Assumptions!$B$27,"Mid","Low"))</f>
        <v>Low</v>
      </c>
      <c r="R3856" s="7" t="str">
        <f aca="false">IF(P3856&gt;=Assumptions!$B$28,"High",IF(P3856&gt;=Assumptions!$B$29,"Mid","Low"))</f>
        <v>Low</v>
      </c>
      <c r="S3856" s="7" t="str">
        <f aca="false">INDEX(Assumptions!$B$33:$B$41,MATCH(Q3856&amp;"|"&amp;R3856,Assumptions!$A$33:$A$41,0))</f>
        <v>Dormant &amp; Low Value</v>
      </c>
      <c r="T3856" s="7" t="n">
        <f aca="false">IF(ISNUMBER(Data_Clean!V3856),J3856*Data_Clean!V3856,0)</f>
        <v>13.51927915</v>
      </c>
    </row>
    <row r="3857" customFormat="false" ht="15" hidden="false" customHeight="false" outlineLevel="0" collapsed="false">
      <c r="A3857" s="15" t="str">
        <f aca="false">Data_Clean!A3857</f>
        <v>CX103853</v>
      </c>
      <c r="B3857" s="14" t="n">
        <f aca="false">Data_Clean!G3857*Assumptions!$B$5</f>
        <v>72.09675</v>
      </c>
      <c r="C3857" s="14" t="n">
        <f aca="false">IF(Data_Clean!H3857="",0,Data_Clean!H3857)*Assumptions!$B$6</f>
        <v>55.7082</v>
      </c>
      <c r="D3857" s="14" t="n">
        <f aca="false">Data_Clean!I3857*Assumptions!$B$7</f>
        <v>59.2</v>
      </c>
      <c r="E3857" s="14" t="n">
        <f aca="false">Data_Clean!J3857*Assumptions!$B$8</f>
        <v>0</v>
      </c>
      <c r="F3857" s="14" t="n">
        <f aca="false">Data_Clean!K3857*Assumptions!$B$9</f>
        <v>0</v>
      </c>
      <c r="G3857" s="14" t="n">
        <f aca="false">Data_Clean!L3857*Assumptions!$B$10</f>
        <v>0</v>
      </c>
      <c r="H3857" s="14" t="n">
        <f aca="false">IF(OR(Data_Clean!M3857="",Data_Clean!N3857=""),0,Data_Clean!M3857*Data_Clean!N3857/100)*Assumptions!$B$13*Assumptions!$B$11</f>
        <v>0</v>
      </c>
      <c r="I3857" s="14" t="n">
        <f aca="false">Data_Clean!O3857*4*Assumptions!$B$12</f>
        <v>0</v>
      </c>
      <c r="J3857" s="14" t="n">
        <f aca="false">SUM(B3857:I3857)</f>
        <v>187.00495</v>
      </c>
      <c r="K3857" s="16" t="n">
        <f aca="false">IF(Data_Clean!P3857="","",Assumptions!$B$15*0.5^(Data_Clean!P3857/Assumptions!$B$20))</f>
        <v>11.367874248828</v>
      </c>
      <c r="L3857" s="16" t="n">
        <f aca="false">Assumptions!$B$16*MIN(1,LN(1+Data_Clean!Q3857)/LN(1+Assumptions!$B$21))</f>
        <v>12.6966447294858</v>
      </c>
      <c r="M3857" s="16" t="n">
        <f aca="false">Assumptions!$B$17*(0.6*MIN(1,Data_Clean!R3857/Assumptions!$B$22)+0.4*IF(Data_Clean!S3857="",0,Data_Clean!S3857))</f>
        <v>8.13</v>
      </c>
      <c r="N3857" s="16" t="n">
        <f aca="false">Assumptions!$B$18*MIN(1,(Data_Clean!F3857-1)/Assumptions!$B$23)</f>
        <v>15</v>
      </c>
      <c r="O3857" s="16" t="n">
        <f aca="false">Assumptions!$B$19*(0.4*IF(Data_Clean!E3857="",0,MIN(1,Data_Clean!E3857/12/Assumptions!$B$24))+0.35*IF(Data_Clean!D3857="Y",1,0)+0.25*(1-MIN(Data_Clean!T3857,3)/3))/IF(Data_Clean!E3857="",0.6,1)</f>
        <v>13.45</v>
      </c>
      <c r="P3857" s="16" t="n">
        <f aca="false">SUM(K3857:O3857)/(Assumptions!$D$5-IF(K3857="",Assumptions!$B$15,0))*100</f>
        <v>60.6445189783137</v>
      </c>
      <c r="Q3857" s="7" t="str">
        <f aca="false">IF(J3857&gt;=Assumptions!$B$26,"High",IF(J3857&gt;=Assumptions!$B$27,"Mid","Low"))</f>
        <v>Low</v>
      </c>
      <c r="R3857" s="7" t="str">
        <f aca="false">IF(P3857&gt;=Assumptions!$B$28,"High",IF(P3857&gt;=Assumptions!$B$29,"Mid","Low"))</f>
        <v>Mid</v>
      </c>
      <c r="S3857" s="7" t="str">
        <f aca="false">INDEX(Assumptions!$B$33:$B$41,MATCH(Q3857&amp;"|"&amp;R3857,Assumptions!$A$33:$A$41,0))</f>
        <v>Light Touch</v>
      </c>
      <c r="T3857" s="7" t="n">
        <f aca="false">IF(ISNUMBER(Data_Clean!V3857),J3857*Data_Clean!V3857,0)</f>
        <v>3.871002465</v>
      </c>
    </row>
    <row r="3858" customFormat="false" ht="15" hidden="false" customHeight="false" outlineLevel="0" collapsed="false">
      <c r="A3858" s="15" t="str">
        <f aca="false">Data_Clean!A3858</f>
        <v>CX103854</v>
      </c>
      <c r="B3858" s="14" t="n">
        <f aca="false">Data_Clean!G3858*Assumptions!$B$5</f>
        <v>119.36275</v>
      </c>
      <c r="C3858" s="14" t="n">
        <f aca="false">IF(Data_Clean!H3858="",0,Data_Clean!H3858)*Assumptions!$B$6</f>
        <v>64.2792</v>
      </c>
      <c r="D3858" s="14" t="n">
        <f aca="false">Data_Clean!I3858*Assumptions!$B$7</f>
        <v>0</v>
      </c>
      <c r="E3858" s="14" t="n">
        <f aca="false">Data_Clean!J3858*Assumptions!$B$8</f>
        <v>0</v>
      </c>
      <c r="F3858" s="14" t="n">
        <f aca="false">Data_Clean!K3858*Assumptions!$B$9</f>
        <v>752.4</v>
      </c>
      <c r="G3858" s="14" t="n">
        <f aca="false">Data_Clean!L3858*Assumptions!$B$10</f>
        <v>821.25</v>
      </c>
      <c r="H3858" s="14" t="n">
        <f aca="false">IF(OR(Data_Clean!M3858="",Data_Clean!N3858=""),0,Data_Clean!M3858*Data_Clean!N3858/100)*Assumptions!$B$13*Assumptions!$B$11</f>
        <v>276.57</v>
      </c>
      <c r="I3858" s="14" t="n">
        <f aca="false">Data_Clean!O3858*4*Assumptions!$B$12</f>
        <v>18.76608</v>
      </c>
      <c r="J3858" s="14" t="n">
        <f aca="false">SUM(B3858:I3858)</f>
        <v>2052.62803</v>
      </c>
      <c r="K3858" s="16" t="n">
        <f aca="false">IF(Data_Clean!P3858="","",Assumptions!$B$15*0.5^(Data_Clean!P3858/Assumptions!$B$20))</f>
        <v>27.9909897461042</v>
      </c>
      <c r="L3858" s="16" t="n">
        <f aca="false">Assumptions!$B$16*MIN(1,LN(1+Data_Clean!Q3858)/LN(1+Assumptions!$B$21))</f>
        <v>17.3438895790733</v>
      </c>
      <c r="M3858" s="16" t="n">
        <f aca="false">Assumptions!$B$17*(0.6*MIN(1,Data_Clean!R3858/Assumptions!$B$22)+0.4*IF(Data_Clean!S3858="",0,Data_Clean!S3858))</f>
        <v>14.598</v>
      </c>
      <c r="N3858" s="16" t="n">
        <f aca="false">Assumptions!$B$18*MIN(1,(Data_Clean!F3858-1)/Assumptions!$B$23)</f>
        <v>20</v>
      </c>
      <c r="O3858" s="16" t="n">
        <f aca="false">Assumptions!$B$19*(0.4*IF(Data_Clean!E3858="",0,MIN(1,Data_Clean!E3858/12/Assumptions!$B$24))+0.35*IF(Data_Clean!D3858="Y",1,0)+0.25*(1-MIN(Data_Clean!T3858,3)/3))/IF(Data_Clean!E3858="",0.6,1)</f>
        <v>9.9</v>
      </c>
      <c r="P3858" s="16" t="n">
        <f aca="false">SUM(K3858:O3858)/(Assumptions!$D$5-IF(K3858="",Assumptions!$B$15,0))*100</f>
        <v>89.8328793251775</v>
      </c>
      <c r="Q3858" s="7" t="str">
        <f aca="false">IF(J3858&gt;=Assumptions!$B$26,"High",IF(J3858&gt;=Assumptions!$B$27,"Mid","Low"))</f>
        <v>High</v>
      </c>
      <c r="R3858" s="7" t="str">
        <f aca="false">IF(P3858&gt;=Assumptions!$B$28,"High",IF(P3858&gt;=Assumptions!$B$29,"Mid","Low"))</f>
        <v>High</v>
      </c>
      <c r="S3858" s="7" t="str">
        <f aca="false">INDEX(Assumptions!$B$33:$B$41,MATCH(Q3858&amp;"|"&amp;R3858,Assumptions!$A$33:$A$41,0))</f>
        <v>Premier Advocates</v>
      </c>
      <c r="T3858" s="7" t="n">
        <f aca="false">IF(ISNUMBER(Data_Clean!V3858),J3858*Data_Clean!V3858,0)</f>
        <v>40.026246585</v>
      </c>
    </row>
    <row r="3859" customFormat="false" ht="15" hidden="false" customHeight="false" outlineLevel="0" collapsed="false">
      <c r="A3859" s="15" t="str">
        <f aca="false">Data_Clean!A3859</f>
        <v>CX103855</v>
      </c>
      <c r="B3859" s="14" t="n">
        <f aca="false">Data_Clean!G3859*Assumptions!$B$5</f>
        <v>94.913</v>
      </c>
      <c r="C3859" s="14" t="n">
        <f aca="false">IF(Data_Clean!H3859="",0,Data_Clean!H3859)*Assumptions!$B$6</f>
        <v>2126.3568</v>
      </c>
      <c r="D3859" s="14" t="n">
        <f aca="false">Data_Clean!I3859*Assumptions!$B$7</f>
        <v>0</v>
      </c>
      <c r="E3859" s="14" t="n">
        <f aca="false">Data_Clean!J3859*Assumptions!$B$8</f>
        <v>0</v>
      </c>
      <c r="F3859" s="14" t="n">
        <f aca="false">Data_Clean!K3859*Assumptions!$B$9</f>
        <v>0</v>
      </c>
      <c r="G3859" s="14" t="n">
        <f aca="false">Data_Clean!L3859*Assumptions!$B$10</f>
        <v>0</v>
      </c>
      <c r="H3859" s="14" t="n">
        <f aca="false">IF(OR(Data_Clean!M3859="",Data_Clean!N3859=""),0,Data_Clean!M3859*Data_Clean!N3859/100)*Assumptions!$B$13*Assumptions!$B$11</f>
        <v>412.518</v>
      </c>
      <c r="I3859" s="14" t="n">
        <f aca="false">Data_Clean!O3859*4*Assumptions!$B$12</f>
        <v>0</v>
      </c>
      <c r="J3859" s="14" t="n">
        <f aca="false">SUM(B3859:I3859)</f>
        <v>2633.7878</v>
      </c>
      <c r="K3859" s="16" t="n">
        <f aca="false">IF(Data_Clean!P3859="","",Assumptions!$B$15*0.5^(Data_Clean!P3859/Assumptions!$B$20))</f>
        <v>2.05654683692742</v>
      </c>
      <c r="L3859" s="16" t="n">
        <f aca="false">Assumptions!$B$16*MIN(1,LN(1+Data_Clean!Q3859)/LN(1+Assumptions!$B$21))</f>
        <v>0</v>
      </c>
      <c r="M3859" s="16" t="n">
        <f aca="false">Assumptions!$B$17*(0.6*MIN(1,Data_Clean!R3859/Assumptions!$B$22)+0.4*IF(Data_Clean!S3859="",0,Data_Clean!S3859))</f>
        <v>0</v>
      </c>
      <c r="N3859" s="16" t="n">
        <f aca="false">Assumptions!$B$18*MIN(1,(Data_Clean!F3859-1)/Assumptions!$B$23)</f>
        <v>10</v>
      </c>
      <c r="O3859" s="16" t="n">
        <f aca="false">Assumptions!$B$19*(0.4*IF(Data_Clean!E3859="",0,MIN(1,Data_Clean!E3859/12/Assumptions!$B$24))+0.35*IF(Data_Clean!D3859="Y",1,0)+0.25*(1-MIN(Data_Clean!T3859,3)/3))/IF(Data_Clean!E3859="",0.6,1)</f>
        <v>8.9</v>
      </c>
      <c r="P3859" s="16" t="n">
        <f aca="false">SUM(K3859:O3859)/(Assumptions!$D$5-IF(K3859="",Assumptions!$B$15,0))*100</f>
        <v>20.9565468369274</v>
      </c>
      <c r="Q3859" s="7" t="str">
        <f aca="false">IF(J3859&gt;=Assumptions!$B$26,"High",IF(J3859&gt;=Assumptions!$B$27,"Mid","Low"))</f>
        <v>High</v>
      </c>
      <c r="R3859" s="7" t="str">
        <f aca="false">IF(P3859&gt;=Assumptions!$B$28,"High",IF(P3859&gt;=Assumptions!$B$29,"Mid","Low"))</f>
        <v>Low</v>
      </c>
      <c r="S3859" s="7" t="str">
        <f aca="false">INDEX(Assumptions!$B$33:$B$41,MATCH(Q3859&amp;"|"&amp;R3859,Assumptions!$A$33:$A$41,0))</f>
        <v>Affluent Drifters</v>
      </c>
      <c r="T3859" s="7" t="n">
        <f aca="false">IF(ISNUMBER(Data_Clean!V3859),J3859*Data_Clean!V3859,0)</f>
        <v>811.47002118</v>
      </c>
    </row>
    <row r="3860" customFormat="false" ht="15" hidden="false" customHeight="false" outlineLevel="0" collapsed="false">
      <c r="A3860" s="15" t="str">
        <f aca="false">Data_Clean!A3860</f>
        <v>CX103856</v>
      </c>
      <c r="B3860" s="14" t="n">
        <f aca="false">Data_Clean!G3860*Assumptions!$B$5</f>
        <v>660.3865</v>
      </c>
      <c r="C3860" s="14" t="n">
        <f aca="false">IF(Data_Clean!H3860="",0,Data_Clean!H3860)*Assumptions!$B$6</f>
        <v>570.27768</v>
      </c>
      <c r="D3860" s="14" t="n">
        <f aca="false">Data_Clean!I3860*Assumptions!$B$7</f>
        <v>332</v>
      </c>
      <c r="E3860" s="14" t="n">
        <f aca="false">Data_Clean!J3860*Assumptions!$B$8</f>
        <v>363.0378</v>
      </c>
      <c r="F3860" s="14" t="n">
        <f aca="false">Data_Clean!K3860*Assumptions!$B$9</f>
        <v>0</v>
      </c>
      <c r="G3860" s="14" t="n">
        <f aca="false">Data_Clean!L3860*Assumptions!$B$10</f>
        <v>0</v>
      </c>
      <c r="H3860" s="14" t="n">
        <f aca="false">IF(OR(Data_Clean!M3860="",Data_Clean!N3860=""),0,Data_Clean!M3860*Data_Clean!N3860/100)*Assumptions!$B$13*Assumptions!$B$11</f>
        <v>0</v>
      </c>
      <c r="I3860" s="14" t="n">
        <f aca="false">Data_Clean!O3860*4*Assumptions!$B$12</f>
        <v>0</v>
      </c>
      <c r="J3860" s="14" t="n">
        <f aca="false">SUM(B3860:I3860)</f>
        <v>1925.70198</v>
      </c>
      <c r="K3860" s="16" t="n">
        <f aca="false">IF(Data_Clean!P3860="","",Assumptions!$B$15*0.5^(Data_Clean!P3860/Assumptions!$B$20))</f>
        <v>26.1165168988837</v>
      </c>
      <c r="L3860" s="16" t="n">
        <f aca="false">Assumptions!$B$16*MIN(1,LN(1+Data_Clean!Q3860)/LN(1+Assumptions!$B$21))</f>
        <v>14.4532413158944</v>
      </c>
      <c r="M3860" s="16" t="n">
        <f aca="false">Assumptions!$B$17*(0.6*MIN(1,Data_Clean!R3860/Assumptions!$B$22)+0.4*IF(Data_Clean!S3860="",0,Data_Clean!S3860))</f>
        <v>2.412</v>
      </c>
      <c r="N3860" s="16" t="n">
        <f aca="false">Assumptions!$B$18*MIN(1,(Data_Clean!F3860-1)/Assumptions!$B$23)</f>
        <v>20</v>
      </c>
      <c r="O3860" s="16" t="n">
        <f aca="false">Assumptions!$B$19*(0.4*IF(Data_Clean!E3860="",0,MIN(1,Data_Clean!E3860/12/Assumptions!$B$24))+0.35*IF(Data_Clean!D3860="Y",1,0)+0.25*(1-MIN(Data_Clean!T3860,3)/3))/IF(Data_Clean!E3860="",0.6,1)</f>
        <v>9.75</v>
      </c>
      <c r="P3860" s="16" t="n">
        <f aca="false">SUM(K3860:O3860)/(Assumptions!$D$5-IF(K3860="",Assumptions!$B$15,0))*100</f>
        <v>72.7317582147781</v>
      </c>
      <c r="Q3860" s="7" t="str">
        <f aca="false">IF(J3860&gt;=Assumptions!$B$26,"High",IF(J3860&gt;=Assumptions!$B$27,"Mid","Low"))</f>
        <v>High</v>
      </c>
      <c r="R3860" s="7" t="str">
        <f aca="false">IF(P3860&gt;=Assumptions!$B$28,"High",IF(P3860&gt;=Assumptions!$B$29,"Mid","Low"))</f>
        <v>High</v>
      </c>
      <c r="S3860" s="7" t="str">
        <f aca="false">INDEX(Assumptions!$B$33:$B$41,MATCH(Q3860&amp;"|"&amp;R3860,Assumptions!$A$33:$A$41,0))</f>
        <v>Premier Advocates</v>
      </c>
      <c r="T3860" s="7" t="n">
        <f aca="false">IF(ISNUMBER(Data_Clean!V3860),J3860*Data_Clean!V3860,0)</f>
        <v>63.355595142</v>
      </c>
    </row>
    <row r="3861" customFormat="false" ht="15" hidden="false" customHeight="false" outlineLevel="0" collapsed="false">
      <c r="A3861" s="15" t="str">
        <f aca="false">Data_Clean!A3861</f>
        <v>CX103857</v>
      </c>
      <c r="B3861" s="14" t="n">
        <f aca="false">Data_Clean!G3861*Assumptions!$B$5</f>
        <v>350.22225</v>
      </c>
      <c r="C3861" s="14" t="n">
        <f aca="false">IF(Data_Clean!H3861="",0,Data_Clean!H3861)*Assumptions!$B$6</f>
        <v>171.22368</v>
      </c>
      <c r="D3861" s="14" t="n">
        <f aca="false">Data_Clean!I3861*Assumptions!$B$7</f>
        <v>0</v>
      </c>
      <c r="E3861" s="14" t="n">
        <f aca="false">Data_Clean!J3861*Assumptions!$B$8</f>
        <v>0</v>
      </c>
      <c r="F3861" s="14" t="n">
        <f aca="false">Data_Clean!K3861*Assumptions!$B$9</f>
        <v>2465.1</v>
      </c>
      <c r="G3861" s="14" t="n">
        <f aca="false">Data_Clean!L3861*Assumptions!$B$10</f>
        <v>0</v>
      </c>
      <c r="H3861" s="14" t="n">
        <f aca="false">IF(OR(Data_Clean!M3861="",Data_Clean!N3861=""),0,Data_Clean!M3861*Data_Clean!N3861/100)*Assumptions!$B$13*Assumptions!$B$11</f>
        <v>162.162</v>
      </c>
      <c r="I3861" s="14" t="n">
        <f aca="false">Data_Clean!O3861*4*Assumptions!$B$12</f>
        <v>61.34208</v>
      </c>
      <c r="J3861" s="14" t="n">
        <f aca="false">SUM(B3861:I3861)</f>
        <v>3210.05001</v>
      </c>
      <c r="K3861" s="16" t="n">
        <f aca="false">IF(Data_Clean!P3861="","",Assumptions!$B$15*0.5^(Data_Clean!P3861/Assumptions!$B$20))</f>
        <v>23.811015779523</v>
      </c>
      <c r="L3861" s="16" t="n">
        <f aca="false">Assumptions!$B$16*MIN(1,LN(1+Data_Clean!Q3861)/LN(1+Assumptions!$B$21))</f>
        <v>17.1436755841963</v>
      </c>
      <c r="M3861" s="16" t="n">
        <f aca="false">Assumptions!$B$17*(0.6*MIN(1,Data_Clean!R3861/Assumptions!$B$22)+0.4*IF(Data_Clean!S3861="",0,Data_Clean!S3861))</f>
        <v>4.098</v>
      </c>
      <c r="N3861" s="16" t="n">
        <f aca="false">Assumptions!$B$18*MIN(1,(Data_Clean!F3861-1)/Assumptions!$B$23)</f>
        <v>20</v>
      </c>
      <c r="O3861" s="16" t="n">
        <f aca="false">Assumptions!$B$19*(0.4*IF(Data_Clean!E3861="",0,MIN(1,Data_Clean!E3861/12/Assumptions!$B$24))+0.35*IF(Data_Clean!D3861="Y",1,0)+0.25*(1-MIN(Data_Clean!T3861,3)/3))/IF(Data_Clean!E3861="",0.6,1)</f>
        <v>9.7</v>
      </c>
      <c r="P3861" s="16" t="n">
        <f aca="false">SUM(K3861:O3861)/(Assumptions!$D$5-IF(K3861="",Assumptions!$B$15,0))*100</f>
        <v>74.7526913637193</v>
      </c>
      <c r="Q3861" s="7" t="str">
        <f aca="false">IF(J3861&gt;=Assumptions!$B$26,"High",IF(J3861&gt;=Assumptions!$B$27,"Mid","Low"))</f>
        <v>High</v>
      </c>
      <c r="R3861" s="7" t="str">
        <f aca="false">IF(P3861&gt;=Assumptions!$B$28,"High",IF(P3861&gt;=Assumptions!$B$29,"Mid","Low"))</f>
        <v>High</v>
      </c>
      <c r="S3861" s="7" t="str">
        <f aca="false">INDEX(Assumptions!$B$33:$B$41,MATCH(Q3861&amp;"|"&amp;R3861,Assumptions!$A$33:$A$41,0))</f>
        <v>Premier Advocates</v>
      </c>
      <c r="T3861" s="7" t="n">
        <f aca="false">IF(ISNUMBER(Data_Clean!V3861),J3861*Data_Clean!V3861,0)</f>
        <v>61.311955191</v>
      </c>
    </row>
    <row r="3862" customFormat="false" ht="15" hidden="false" customHeight="false" outlineLevel="0" collapsed="false">
      <c r="A3862" s="15" t="str">
        <f aca="false">Data_Clean!A3862</f>
        <v>CX103858</v>
      </c>
      <c r="B3862" s="14" t="n">
        <f aca="false">Data_Clean!G3862*Assumptions!$B$5</f>
        <v>57.39325</v>
      </c>
      <c r="C3862" s="14" t="n">
        <f aca="false">IF(Data_Clean!H3862="",0,Data_Clean!H3862)*Assumptions!$B$6</f>
        <v>37.67868</v>
      </c>
      <c r="D3862" s="14" t="n">
        <f aca="false">Data_Clean!I3862*Assumptions!$B$7</f>
        <v>0</v>
      </c>
      <c r="E3862" s="14" t="n">
        <f aca="false">Data_Clean!J3862*Assumptions!$B$8</f>
        <v>0</v>
      </c>
      <c r="F3862" s="14" t="n">
        <f aca="false">Data_Clean!K3862*Assumptions!$B$9</f>
        <v>0</v>
      </c>
      <c r="G3862" s="14" t="n">
        <f aca="false">Data_Clean!L3862*Assumptions!$B$10</f>
        <v>0</v>
      </c>
      <c r="H3862" s="14" t="n">
        <f aca="false">IF(OR(Data_Clean!M3862="",Data_Clean!N3862=""),0,Data_Clean!M3862*Data_Clean!N3862/100)*Assumptions!$B$13*Assumptions!$B$11</f>
        <v>45.108</v>
      </c>
      <c r="I3862" s="14" t="n">
        <f aca="false">Data_Clean!O3862*4*Assumptions!$B$12</f>
        <v>3.79536</v>
      </c>
      <c r="J3862" s="14" t="n">
        <f aca="false">SUM(B3862:I3862)</f>
        <v>143.97529</v>
      </c>
      <c r="K3862" s="16" t="n">
        <f aca="false">IF(Data_Clean!P3862="","",Assumptions!$B$15*0.5^(Data_Clean!P3862/Assumptions!$B$20))</f>
        <v>26.1165168988837</v>
      </c>
      <c r="L3862" s="16" t="n">
        <f aca="false">Assumptions!$B$16*MIN(1,LN(1+Data_Clean!Q3862)/LN(1+Assumptions!$B$21))</f>
        <v>15.2782387441559</v>
      </c>
      <c r="M3862" s="16" t="n">
        <f aca="false">Assumptions!$B$17*(0.6*MIN(1,Data_Clean!R3862/Assumptions!$B$22)+0.4*IF(Data_Clean!S3862="",0,Data_Clean!S3862))</f>
        <v>1.902</v>
      </c>
      <c r="N3862" s="16" t="n">
        <f aca="false">Assumptions!$B$18*MIN(1,(Data_Clean!F3862-1)/Assumptions!$B$23)</f>
        <v>10</v>
      </c>
      <c r="O3862" s="16" t="n">
        <f aca="false">Assumptions!$B$19*(0.4*IF(Data_Clean!E3862="",0,MIN(1,Data_Clean!E3862/12/Assumptions!$B$24))+0.35*IF(Data_Clean!D3862="Y",1,0)+0.25*(1-MIN(Data_Clean!T3862,3)/3))/IF(Data_Clean!E3862="",0.6,1)</f>
        <v>6.65</v>
      </c>
      <c r="P3862" s="16" t="n">
        <f aca="false">SUM(K3862:O3862)/(Assumptions!$D$5-IF(K3862="",Assumptions!$B$15,0))*100</f>
        <v>59.9467556430397</v>
      </c>
      <c r="Q3862" s="7" t="str">
        <f aca="false">IF(J3862&gt;=Assumptions!$B$26,"High",IF(J3862&gt;=Assumptions!$B$27,"Mid","Low"))</f>
        <v>Low</v>
      </c>
      <c r="R3862" s="7" t="str">
        <f aca="false">IF(P3862&gt;=Assumptions!$B$28,"High",IF(P3862&gt;=Assumptions!$B$29,"Mid","Low"))</f>
        <v>Mid</v>
      </c>
      <c r="S3862" s="7" t="str">
        <f aca="false">INDEX(Assumptions!$B$33:$B$41,MATCH(Q3862&amp;"|"&amp;R3862,Assumptions!$A$33:$A$41,0))</f>
        <v>Light Touch</v>
      </c>
      <c r="T3862" s="7" t="n">
        <f aca="false">IF(ISNUMBER(Data_Clean!V3862),J3862*Data_Clean!V3862,0)</f>
        <v>6.536478166</v>
      </c>
    </row>
    <row r="3863" customFormat="false" ht="15" hidden="false" customHeight="false" outlineLevel="0" collapsed="false">
      <c r="A3863" s="15" t="str">
        <f aca="false">Data_Clean!A3863</f>
        <v>CX103859</v>
      </c>
      <c r="B3863" s="14" t="n">
        <f aca="false">Data_Clean!G3863*Assumptions!$B$5</f>
        <v>79.28125</v>
      </c>
      <c r="C3863" s="14" t="n">
        <f aca="false">IF(Data_Clean!H3863="",0,Data_Clean!H3863)*Assumptions!$B$6</f>
        <v>0</v>
      </c>
      <c r="D3863" s="14" t="n">
        <f aca="false">Data_Clean!I3863*Assumptions!$B$7</f>
        <v>0</v>
      </c>
      <c r="E3863" s="14" t="n">
        <f aca="false">Data_Clean!J3863*Assumptions!$B$8</f>
        <v>0</v>
      </c>
      <c r="F3863" s="14" t="n">
        <f aca="false">Data_Clean!K3863*Assumptions!$B$9</f>
        <v>0</v>
      </c>
      <c r="G3863" s="14" t="n">
        <f aca="false">Data_Clean!L3863*Assumptions!$B$10</f>
        <v>0</v>
      </c>
      <c r="H3863" s="14" t="n">
        <f aca="false">IF(OR(Data_Clean!M3863="",Data_Clean!N3863=""),0,Data_Clean!M3863*Data_Clean!N3863/100)*Assumptions!$B$13*Assumptions!$B$11</f>
        <v>98.136</v>
      </c>
      <c r="I3863" s="14" t="n">
        <f aca="false">Data_Clean!O3863*4*Assumptions!$B$12</f>
        <v>5.86224</v>
      </c>
      <c r="J3863" s="14" t="n">
        <f aca="false">SUM(B3863:I3863)</f>
        <v>183.27949</v>
      </c>
      <c r="K3863" s="16" t="n">
        <f aca="false">IF(Data_Clean!P3863="","",Assumptions!$B$15*0.5^(Data_Clean!P3863/Assumptions!$B$20))</f>
        <v>13.0582584494419</v>
      </c>
      <c r="L3863" s="16" t="n">
        <f aca="false">Assumptions!$B$16*MIN(1,LN(1+Data_Clean!Q3863)/LN(1+Assumptions!$B$21))</f>
        <v>11.5625930527155</v>
      </c>
      <c r="M3863" s="16" t="n">
        <f aca="false">Assumptions!$B$17*(0.6*MIN(1,Data_Clean!R3863/Assumptions!$B$22)+0.4*IF(Data_Clean!S3863="",0,Data_Clean!S3863))</f>
        <v>7.104</v>
      </c>
      <c r="N3863" s="16" t="n">
        <f aca="false">Assumptions!$B$18*MIN(1,(Data_Clean!F3863-1)/Assumptions!$B$23)</f>
        <v>5</v>
      </c>
      <c r="O3863" s="16" t="n">
        <f aca="false">Assumptions!$B$19*(0.4*IF(Data_Clean!E3863="",0,MIN(1,Data_Clean!E3863/12/Assumptions!$B$24))+0.35*IF(Data_Clean!D3863="Y",1,0)+0.25*(1-MIN(Data_Clean!T3863,3)/3))/IF(Data_Clean!E3863="",0.6,1)</f>
        <v>10</v>
      </c>
      <c r="P3863" s="16" t="n">
        <f aca="false">SUM(K3863:O3863)/(Assumptions!$D$5-IF(K3863="",Assumptions!$B$15,0))*100</f>
        <v>46.7248515021574</v>
      </c>
      <c r="Q3863" s="7" t="str">
        <f aca="false">IF(J3863&gt;=Assumptions!$B$26,"High",IF(J3863&gt;=Assumptions!$B$27,"Mid","Low"))</f>
        <v>Low</v>
      </c>
      <c r="R3863" s="7" t="str">
        <f aca="false">IF(P3863&gt;=Assumptions!$B$28,"High",IF(P3863&gt;=Assumptions!$B$29,"Mid","Low"))</f>
        <v>Low</v>
      </c>
      <c r="S3863" s="7" t="str">
        <f aca="false">INDEX(Assumptions!$B$33:$B$41,MATCH(Q3863&amp;"|"&amp;R3863,Assumptions!$A$33:$A$41,0))</f>
        <v>Dormant &amp; Low Value</v>
      </c>
      <c r="T3863" s="7" t="n">
        <f aca="false">IF(ISNUMBER(Data_Clean!V3863),J3863*Data_Clean!V3863,0)</f>
        <v>10.776834012</v>
      </c>
    </row>
    <row r="3864" customFormat="false" ht="15" hidden="false" customHeight="false" outlineLevel="0" collapsed="false">
      <c r="A3864" s="15" t="str">
        <f aca="false">Data_Clean!A3864</f>
        <v>CX103860</v>
      </c>
      <c r="B3864" s="14" t="n">
        <f aca="false">Data_Clean!G3864*Assumptions!$B$5</f>
        <v>132.8015</v>
      </c>
      <c r="C3864" s="14" t="n">
        <f aca="false">IF(Data_Clean!H3864="",0,Data_Clean!H3864)*Assumptions!$B$6</f>
        <v>0</v>
      </c>
      <c r="D3864" s="14" t="n">
        <f aca="false">Data_Clean!I3864*Assumptions!$B$7</f>
        <v>0</v>
      </c>
      <c r="E3864" s="14" t="n">
        <f aca="false">Data_Clean!J3864*Assumptions!$B$8</f>
        <v>0</v>
      </c>
      <c r="F3864" s="14" t="n">
        <f aca="false">Data_Clean!K3864*Assumptions!$B$9</f>
        <v>1507</v>
      </c>
      <c r="G3864" s="14" t="n">
        <f aca="false">Data_Clean!L3864*Assumptions!$B$10</f>
        <v>1223.1</v>
      </c>
      <c r="H3864" s="14" t="n">
        <f aca="false">IF(OR(Data_Clean!M3864="",Data_Clean!N3864=""),0,Data_Clean!M3864*Data_Clean!N3864/100)*Assumptions!$B$13*Assumptions!$B$11</f>
        <v>324.9</v>
      </c>
      <c r="I3864" s="14" t="n">
        <f aca="false">Data_Clean!O3864*4*Assumptions!$B$12</f>
        <v>34.9248</v>
      </c>
      <c r="J3864" s="14" t="n">
        <f aca="false">SUM(B3864:I3864)</f>
        <v>3222.7263</v>
      </c>
      <c r="K3864" s="16" t="n">
        <f aca="false">IF(Data_Clean!P3864="","",Assumptions!$B$15*0.5^(Data_Clean!P3864/Assumptions!$B$20))</f>
        <v>28.6452481173125</v>
      </c>
      <c r="L3864" s="16" t="n">
        <f aca="false">Assumptions!$B$16*MIN(1,LN(1+Data_Clean!Q3864)/LN(1+Assumptions!$B$21))</f>
        <v>15.6854227887284</v>
      </c>
      <c r="M3864" s="16" t="n">
        <f aca="false">Assumptions!$B$17*(0.6*MIN(1,Data_Clean!R3864/Assumptions!$B$22)+0.4*IF(Data_Clean!S3864="",0,Data_Clean!S3864))</f>
        <v>7.308</v>
      </c>
      <c r="N3864" s="16" t="n">
        <f aca="false">Assumptions!$B$18*MIN(1,(Data_Clean!F3864-1)/Assumptions!$B$23)</f>
        <v>20</v>
      </c>
      <c r="O3864" s="16" t="n">
        <f aca="false">Assumptions!$B$19*(0.4*IF(Data_Clean!E3864="",0,MIN(1,Data_Clean!E3864/12/Assumptions!$B$24))+0.35*IF(Data_Clean!D3864="Y",1,0)+0.25*(1-MIN(Data_Clean!T3864,3)/3))/IF(Data_Clean!E3864="",0.6,1)</f>
        <v>14.45</v>
      </c>
      <c r="P3864" s="16" t="n">
        <f aca="false">SUM(K3864:O3864)/(Assumptions!$D$5-IF(K3864="",Assumptions!$B$15,0))*100</f>
        <v>86.0886709060409</v>
      </c>
      <c r="Q3864" s="7" t="str">
        <f aca="false">IF(J3864&gt;=Assumptions!$B$26,"High",IF(J3864&gt;=Assumptions!$B$27,"Mid","Low"))</f>
        <v>High</v>
      </c>
      <c r="R3864" s="7" t="str">
        <f aca="false">IF(P3864&gt;=Assumptions!$B$28,"High",IF(P3864&gt;=Assumptions!$B$29,"Mid","Low"))</f>
        <v>High</v>
      </c>
      <c r="S3864" s="7" t="str">
        <f aca="false">INDEX(Assumptions!$B$33:$B$41,MATCH(Q3864&amp;"|"&amp;R3864,Assumptions!$A$33:$A$41,0))</f>
        <v>Premier Advocates</v>
      </c>
      <c r="T3864" s="7" t="n">
        <f aca="false">IF(ISNUMBER(Data_Clean!V3864),J3864*Data_Clean!V3864,0)</f>
        <v>31.58271774</v>
      </c>
    </row>
    <row r="3865" customFormat="false" ht="15" hidden="false" customHeight="false" outlineLevel="0" collapsed="false">
      <c r="A3865" s="15" t="str">
        <f aca="false">Data_Clean!A3865</f>
        <v>CX103861</v>
      </c>
      <c r="B3865" s="14" t="n">
        <f aca="false">Data_Clean!G3865*Assumptions!$B$5</f>
        <v>62.70425</v>
      </c>
      <c r="C3865" s="14" t="n">
        <f aca="false">IF(Data_Clean!H3865="",0,Data_Clean!H3865)*Assumptions!$B$6</f>
        <v>0</v>
      </c>
      <c r="D3865" s="14" t="n">
        <f aca="false">Data_Clean!I3865*Assumptions!$B$7</f>
        <v>224</v>
      </c>
      <c r="E3865" s="14" t="n">
        <f aca="false">Data_Clean!J3865*Assumptions!$B$8</f>
        <v>180.3606</v>
      </c>
      <c r="F3865" s="14" t="n">
        <f aca="false">Data_Clean!K3865*Assumptions!$B$9</f>
        <v>0</v>
      </c>
      <c r="G3865" s="14" t="n">
        <f aca="false">Data_Clean!L3865*Assumptions!$B$10</f>
        <v>0</v>
      </c>
      <c r="H3865" s="14" t="n">
        <f aca="false">IF(OR(Data_Clean!M3865="",Data_Clean!N3865=""),0,Data_Clean!M3865*Data_Clean!N3865/100)*Assumptions!$B$13*Assumptions!$B$11</f>
        <v>0</v>
      </c>
      <c r="I3865" s="14" t="n">
        <f aca="false">Data_Clean!O3865*4*Assumptions!$B$12</f>
        <v>0</v>
      </c>
      <c r="J3865" s="14" t="n">
        <f aca="false">SUM(B3865:I3865)</f>
        <v>467.06485</v>
      </c>
      <c r="K3865" s="16" t="n">
        <f aca="false">IF(Data_Clean!P3865="","",Assumptions!$B$15*0.5^(Data_Clean!P3865/Assumptions!$B$20))</f>
        <v>18.4671662001737</v>
      </c>
      <c r="L3865" s="16" t="n">
        <f aca="false">Assumptions!$B$16*MIN(1,LN(1+Data_Clean!Q3865)/LN(1+Assumptions!$B$21))</f>
        <v>10.6966696442427</v>
      </c>
      <c r="M3865" s="16" t="n">
        <f aca="false">Assumptions!$B$17*(0.6*MIN(1,Data_Clean!R3865/Assumptions!$B$22)+0.4*IF(Data_Clean!S3865="",0,Data_Clean!S3865))</f>
        <v>4.35</v>
      </c>
      <c r="N3865" s="16" t="n">
        <f aca="false">Assumptions!$B$18*MIN(1,(Data_Clean!F3865-1)/Assumptions!$B$23)</f>
        <v>10</v>
      </c>
      <c r="O3865" s="16" t="n">
        <f aca="false">Assumptions!$B$19*(0.4*IF(Data_Clean!E3865="",0,MIN(1,Data_Clean!E3865/12/Assumptions!$B$24))+0.35*IF(Data_Clean!D3865="Y",1,0)+0.25*(1-MIN(Data_Clean!T3865,3)/3))/IF(Data_Clean!E3865="",0.6,1)</f>
        <v>6.9</v>
      </c>
      <c r="P3865" s="16" t="n">
        <f aca="false">SUM(K3865:O3865)/(Assumptions!$D$5-IF(K3865="",Assumptions!$B$15,0))*100</f>
        <v>50.4138358444164</v>
      </c>
      <c r="Q3865" s="7" t="str">
        <f aca="false">IF(J3865&gt;=Assumptions!$B$26,"High",IF(J3865&gt;=Assumptions!$B$27,"Mid","Low"))</f>
        <v>Mid</v>
      </c>
      <c r="R3865" s="7" t="str">
        <f aca="false">IF(P3865&gt;=Assumptions!$B$28,"High",IF(P3865&gt;=Assumptions!$B$29,"Mid","Low"))</f>
        <v>Mid</v>
      </c>
      <c r="S3865" s="7" t="str">
        <f aca="false">INDEX(Assumptions!$B$33:$B$41,MATCH(Q3865&amp;"|"&amp;R3865,Assumptions!$A$33:$A$41,0))</f>
        <v>Established Core</v>
      </c>
      <c r="T3865" s="7" t="n">
        <f aca="false">IF(ISNUMBER(Data_Clean!V3865),J3865*Data_Clean!V3865,0)</f>
        <v>59.41064892</v>
      </c>
    </row>
    <row r="3866" customFormat="false" ht="15" hidden="false" customHeight="false" outlineLevel="0" collapsed="false">
      <c r="A3866" s="15" t="str">
        <f aca="false">Data_Clean!A3866</f>
        <v>CX103862</v>
      </c>
      <c r="B3866" s="14" t="n">
        <f aca="false">Data_Clean!G3866*Assumptions!$B$5</f>
        <v>162.41275</v>
      </c>
      <c r="C3866" s="14" t="n">
        <f aca="false">IF(Data_Clean!H3866="",0,Data_Clean!H3866)*Assumptions!$B$6</f>
        <v>0</v>
      </c>
      <c r="D3866" s="14" t="n">
        <f aca="false">Data_Clean!I3866*Assumptions!$B$7</f>
        <v>0</v>
      </c>
      <c r="E3866" s="14" t="n">
        <f aca="false">Data_Clean!J3866*Assumptions!$B$8</f>
        <v>321.2808</v>
      </c>
      <c r="F3866" s="14" t="n">
        <f aca="false">Data_Clean!K3866*Assumptions!$B$9</f>
        <v>2125.2</v>
      </c>
      <c r="G3866" s="14" t="n">
        <f aca="false">Data_Clean!L3866*Assumptions!$B$10</f>
        <v>0</v>
      </c>
      <c r="H3866" s="14" t="n">
        <f aca="false">IF(OR(Data_Clean!M3866="",Data_Clean!N3866=""),0,Data_Clean!M3866*Data_Clean!N3866/100)*Assumptions!$B$13*Assumptions!$B$11</f>
        <v>216.72</v>
      </c>
      <c r="I3866" s="14" t="n">
        <f aca="false">Data_Clean!O3866*4*Assumptions!$B$12</f>
        <v>15.8736</v>
      </c>
      <c r="J3866" s="14" t="n">
        <f aca="false">SUM(B3866:I3866)</f>
        <v>2841.48715</v>
      </c>
      <c r="K3866" s="16" t="n">
        <f aca="false">IF(Data_Clean!P3866="","",Assumptions!$B$15*0.5^(Data_Clean!P3866/Assumptions!$B$20))</f>
        <v>16.8369307246406</v>
      </c>
      <c r="L3866" s="16" t="n">
        <f aca="false">Assumptions!$B$16*MIN(1,LN(1+Data_Clean!Q3866)/LN(1+Assumptions!$B$21))</f>
        <v>10.362865626271</v>
      </c>
      <c r="M3866" s="16" t="n">
        <f aca="false">Assumptions!$B$17*(0.6*MIN(1,Data_Clean!R3866/Assumptions!$B$22)+0.4*IF(Data_Clean!S3866="",0,Data_Clean!S3866))</f>
        <v>2.538</v>
      </c>
      <c r="N3866" s="16" t="n">
        <f aca="false">Assumptions!$B$18*MIN(1,(Data_Clean!F3866-1)/Assumptions!$B$23)</f>
        <v>15</v>
      </c>
      <c r="O3866" s="16" t="n">
        <f aca="false">Assumptions!$B$19*(0.4*IF(Data_Clean!E3866="",0,MIN(1,Data_Clean!E3866/12/Assumptions!$B$24))+0.35*IF(Data_Clean!D3866="Y",1,0)+0.25*(1-MIN(Data_Clean!T3866,3)/3))/IF(Data_Clean!E3866="",0.6,1)</f>
        <v>9.75</v>
      </c>
      <c r="P3866" s="16" t="n">
        <f aca="false">SUM(K3866:O3866)/(Assumptions!$D$5-IF(K3866="",Assumptions!$B$15,0))*100</f>
        <v>54.4877963509116</v>
      </c>
      <c r="Q3866" s="7" t="str">
        <f aca="false">IF(J3866&gt;=Assumptions!$B$26,"High",IF(J3866&gt;=Assumptions!$B$27,"Mid","Low"))</f>
        <v>High</v>
      </c>
      <c r="R3866" s="7" t="str">
        <f aca="false">IF(P3866&gt;=Assumptions!$B$28,"High",IF(P3866&gt;=Assumptions!$B$29,"Mid","Low"))</f>
        <v>Mid</v>
      </c>
      <c r="S3866" s="7" t="str">
        <f aca="false">INDEX(Assumptions!$B$33:$B$41,MATCH(Q3866&amp;"|"&amp;R3866,Assumptions!$A$33:$A$41,0))</f>
        <v>Established Core</v>
      </c>
      <c r="T3866" s="7" t="n">
        <f aca="false">IF(ISNUMBER(Data_Clean!V3866),J3866*Data_Clean!V3866,0)</f>
        <v>194.073572345</v>
      </c>
    </row>
    <row r="3867" customFormat="false" ht="15" hidden="false" customHeight="false" outlineLevel="0" collapsed="false">
      <c r="A3867" s="15" t="str">
        <f aca="false">Data_Clean!A3867</f>
        <v>CX103863</v>
      </c>
      <c r="B3867" s="14" t="n">
        <f aca="false">Data_Clean!G3867*Assumptions!$B$5</f>
        <v>70.35525</v>
      </c>
      <c r="C3867" s="14" t="n">
        <f aca="false">IF(Data_Clean!H3867="",0,Data_Clean!H3867)*Assumptions!$B$6</f>
        <v>0</v>
      </c>
      <c r="D3867" s="14" t="n">
        <f aca="false">Data_Clean!I3867*Assumptions!$B$7</f>
        <v>0</v>
      </c>
      <c r="E3867" s="14" t="n">
        <f aca="false">Data_Clean!J3867*Assumptions!$B$8</f>
        <v>0</v>
      </c>
      <c r="F3867" s="14" t="n">
        <f aca="false">Data_Clean!K3867*Assumptions!$B$9</f>
        <v>0</v>
      </c>
      <c r="G3867" s="14" t="n">
        <f aca="false">Data_Clean!L3867*Assumptions!$B$10</f>
        <v>0</v>
      </c>
      <c r="H3867" s="14" t="n">
        <f aca="false">IF(OR(Data_Clean!M3867="",Data_Clean!N3867=""),0,Data_Clean!M3867*Data_Clean!N3867/100)*Assumptions!$B$13*Assumptions!$B$11</f>
        <v>0</v>
      </c>
      <c r="I3867" s="14" t="n">
        <f aca="false">Data_Clean!O3867*4*Assumptions!$B$12</f>
        <v>0</v>
      </c>
      <c r="J3867" s="14" t="n">
        <f aca="false">SUM(B3867:I3867)</f>
        <v>70.35525</v>
      </c>
      <c r="K3867" s="16" t="n">
        <f aca="false">IF(Data_Clean!P3867="","",Assumptions!$B$15*0.5^(Data_Clean!P3867/Assumptions!$B$20))</f>
        <v>0.372047121555047</v>
      </c>
      <c r="L3867" s="16" t="n">
        <f aca="false">Assumptions!$B$16*MIN(1,LN(1+Data_Clean!Q3867)/LN(1+Assumptions!$B$21))</f>
        <v>0</v>
      </c>
      <c r="M3867" s="16" t="n">
        <f aca="false">Assumptions!$B$17*(0.6*MIN(1,Data_Clean!R3867/Assumptions!$B$22)+0.4*IF(Data_Clean!S3867="",0,Data_Clean!S3867))</f>
        <v>0</v>
      </c>
      <c r="N3867" s="16" t="n">
        <f aca="false">Assumptions!$B$18*MIN(1,(Data_Clean!F3867-1)/Assumptions!$B$23)</f>
        <v>0</v>
      </c>
      <c r="O3867" s="16" t="n">
        <f aca="false">Assumptions!$B$19*(0.4*IF(Data_Clean!E3867="",0,MIN(1,Data_Clean!E3867/12/Assumptions!$B$24))+0.35*IF(Data_Clean!D3867="Y",1,0)+0.25*(1-MIN(Data_Clean!T3867,3)/3))/IF(Data_Clean!E3867="",0.6,1)</f>
        <v>7.25</v>
      </c>
      <c r="P3867" s="16" t="n">
        <f aca="false">SUM(K3867:O3867)/(Assumptions!$D$5-IF(K3867="",Assumptions!$B$15,0))*100</f>
        <v>7.62204712155505</v>
      </c>
      <c r="Q3867" s="7" t="str">
        <f aca="false">IF(J3867&gt;=Assumptions!$B$26,"High",IF(J3867&gt;=Assumptions!$B$27,"Mid","Low"))</f>
        <v>Low</v>
      </c>
      <c r="R3867" s="7" t="str">
        <f aca="false">IF(P3867&gt;=Assumptions!$B$28,"High",IF(P3867&gt;=Assumptions!$B$29,"Mid","Low"))</f>
        <v>Low</v>
      </c>
      <c r="S3867" s="7" t="str">
        <f aca="false">INDEX(Assumptions!$B$33:$B$41,MATCH(Q3867&amp;"|"&amp;R3867,Assumptions!$A$33:$A$41,0))</f>
        <v>Dormant &amp; Low Value</v>
      </c>
      <c r="T3867" s="7" t="n">
        <f aca="false">IF(ISNUMBER(Data_Clean!V3867),J3867*Data_Clean!V3867,0)</f>
        <v>45.77312565</v>
      </c>
    </row>
    <row r="3868" customFormat="false" ht="15" hidden="false" customHeight="false" outlineLevel="0" collapsed="false">
      <c r="A3868" s="15" t="str">
        <f aca="false">Data_Clean!A3868</f>
        <v>CX103864</v>
      </c>
      <c r="B3868" s="14" t="n">
        <f aca="false">Data_Clean!G3868*Assumptions!$B$5</f>
        <v>160.06225</v>
      </c>
      <c r="C3868" s="14" t="n">
        <f aca="false">IF(Data_Clean!H3868="",0,Data_Clean!H3868)*Assumptions!$B$6</f>
        <v>0</v>
      </c>
      <c r="D3868" s="14" t="n">
        <f aca="false">Data_Clean!I3868*Assumptions!$B$7</f>
        <v>376.8</v>
      </c>
      <c r="E3868" s="14" t="n">
        <f aca="false">Data_Clean!J3868*Assumptions!$B$8</f>
        <v>0</v>
      </c>
      <c r="F3868" s="14" t="n">
        <f aca="false">Data_Clean!K3868*Assumptions!$B$9</f>
        <v>0</v>
      </c>
      <c r="G3868" s="14" t="n">
        <f aca="false">Data_Clean!L3868*Assumptions!$B$10</f>
        <v>0</v>
      </c>
      <c r="H3868" s="14" t="n">
        <f aca="false">IF(OR(Data_Clean!M3868="",Data_Clean!N3868=""),0,Data_Clean!M3868*Data_Clean!N3868/100)*Assumptions!$B$13*Assumptions!$B$11</f>
        <v>0</v>
      </c>
      <c r="I3868" s="14" t="n">
        <f aca="false">Data_Clean!O3868*4*Assumptions!$B$12</f>
        <v>0</v>
      </c>
      <c r="J3868" s="14" t="n">
        <f aca="false">SUM(B3868:I3868)</f>
        <v>536.86225</v>
      </c>
      <c r="K3868" s="16" t="n">
        <f aca="false">IF(Data_Clean!P3868="","",Assumptions!$B$15*0.5^(Data_Clean!P3868/Assumptions!$B$20))</f>
        <v>20.2552491925229</v>
      </c>
      <c r="L3868" s="16" t="n">
        <f aca="false">Assumptions!$B$16*MIN(1,LN(1+Data_Clean!Q3868)/LN(1+Assumptions!$B$21))</f>
        <v>16.4779661706004</v>
      </c>
      <c r="M3868" s="16" t="n">
        <f aca="false">Assumptions!$B$17*(0.6*MIN(1,Data_Clean!R3868/Assumptions!$B$22)+0.4*IF(Data_Clean!S3868="",0,Data_Clean!S3868))</f>
        <v>2.532</v>
      </c>
      <c r="N3868" s="16" t="n">
        <f aca="false">Assumptions!$B$18*MIN(1,(Data_Clean!F3868-1)/Assumptions!$B$23)</f>
        <v>5</v>
      </c>
      <c r="O3868" s="16" t="n">
        <f aca="false">Assumptions!$B$19*(0.4*IF(Data_Clean!E3868="",0,MIN(1,Data_Clean!E3868/12/Assumptions!$B$24))+0.35*IF(Data_Clean!D3868="Y",1,0)+0.25*(1-MIN(Data_Clean!T3868,3)/3))/IF(Data_Clean!E3868="",0.6,1)</f>
        <v>12.15</v>
      </c>
      <c r="P3868" s="16" t="n">
        <f aca="false">SUM(K3868:O3868)/(Assumptions!$D$5-IF(K3868="",Assumptions!$B$15,0))*100</f>
        <v>56.4152153631233</v>
      </c>
      <c r="Q3868" s="7" t="str">
        <f aca="false">IF(J3868&gt;=Assumptions!$B$26,"High",IF(J3868&gt;=Assumptions!$B$27,"Mid","Low"))</f>
        <v>Mid</v>
      </c>
      <c r="R3868" s="7" t="str">
        <f aca="false">IF(P3868&gt;=Assumptions!$B$28,"High",IF(P3868&gt;=Assumptions!$B$29,"Mid","Low"))</f>
        <v>Mid</v>
      </c>
      <c r="S3868" s="7" t="str">
        <f aca="false">INDEX(Assumptions!$B$33:$B$41,MATCH(Q3868&amp;"|"&amp;R3868,Assumptions!$A$33:$A$41,0))</f>
        <v>Established Core</v>
      </c>
      <c r="T3868" s="7" t="n">
        <f aca="false">IF(ISNUMBER(Data_Clean!V3868),J3868*Data_Clean!V3868,0)</f>
        <v>37.097181475</v>
      </c>
    </row>
    <row r="3869" customFormat="false" ht="15" hidden="false" customHeight="false" outlineLevel="0" collapsed="false">
      <c r="A3869" s="15" t="str">
        <f aca="false">Data_Clean!A3869</f>
        <v>CX103865</v>
      </c>
      <c r="B3869" s="14" t="n">
        <f aca="false">Data_Clean!G3869*Assumptions!$B$5</f>
        <v>223.61725</v>
      </c>
      <c r="C3869" s="14" t="n">
        <f aca="false">IF(Data_Clean!H3869="",0,Data_Clean!H3869)*Assumptions!$B$6</f>
        <v>0</v>
      </c>
      <c r="D3869" s="14" t="n">
        <f aca="false">Data_Clean!I3869*Assumptions!$B$7</f>
        <v>4271.2</v>
      </c>
      <c r="E3869" s="14" t="n">
        <f aca="false">Data_Clean!J3869*Assumptions!$B$8</f>
        <v>10028.986425</v>
      </c>
      <c r="F3869" s="14" t="n">
        <f aca="false">Data_Clean!K3869*Assumptions!$B$9</f>
        <v>0</v>
      </c>
      <c r="G3869" s="14" t="n">
        <f aca="false">Data_Clean!L3869*Assumptions!$B$10</f>
        <v>0</v>
      </c>
      <c r="H3869" s="14" t="n">
        <f aca="false">IF(OR(Data_Clean!M3869="",Data_Clean!N3869=""),0,Data_Clean!M3869*Data_Clean!N3869/100)*Assumptions!$B$13*Assumptions!$B$11</f>
        <v>794.112</v>
      </c>
      <c r="I3869" s="14" t="n">
        <f aca="false">Data_Clean!O3869*4*Assumptions!$B$12</f>
        <v>55.67904</v>
      </c>
      <c r="J3869" s="14" t="n">
        <f aca="false">SUM(B3869:I3869)</f>
        <v>15373.594715</v>
      </c>
      <c r="K3869" s="16" t="n">
        <f aca="false">IF(Data_Clean!P3869="","",Assumptions!$B$15*0.5^(Data_Clean!P3869/Assumptions!$B$20))</f>
        <v>29.3147990530274</v>
      </c>
      <c r="L3869" s="16" t="n">
        <f aca="false">Assumptions!$B$16*MIN(1,LN(1+Data_Clean!Q3869)/LN(1+Assumptions!$B$21))</f>
        <v>16.0563626167747</v>
      </c>
      <c r="M3869" s="16" t="n">
        <f aca="false">Assumptions!$B$17*(0.6*MIN(1,Data_Clean!R3869/Assumptions!$B$22)+0.4*IF(Data_Clean!S3869="",0,Data_Clean!S3869))</f>
        <v>0.948</v>
      </c>
      <c r="N3869" s="16" t="n">
        <f aca="false">Assumptions!$B$18*MIN(1,(Data_Clean!F3869-1)/Assumptions!$B$23)</f>
        <v>15</v>
      </c>
      <c r="O3869" s="16" t="n">
        <f aca="false">Assumptions!$B$19*(0.4*IF(Data_Clean!E3869="",0,MIN(1,Data_Clean!E3869/12/Assumptions!$B$24))+0.35*IF(Data_Clean!D3869="Y",1,0)+0.25*(1-MIN(Data_Clean!T3869,3)/3))/IF(Data_Clean!E3869="",0.6,1)</f>
        <v>13.2</v>
      </c>
      <c r="P3869" s="16" t="n">
        <f aca="false">SUM(K3869:O3869)/(Assumptions!$D$5-IF(K3869="",Assumptions!$B$15,0))*100</f>
        <v>74.5191616698021</v>
      </c>
      <c r="Q3869" s="7" t="str">
        <f aca="false">IF(J3869&gt;=Assumptions!$B$26,"High",IF(J3869&gt;=Assumptions!$B$27,"Mid","Low"))</f>
        <v>High</v>
      </c>
      <c r="R3869" s="7" t="str">
        <f aca="false">IF(P3869&gt;=Assumptions!$B$28,"High",IF(P3869&gt;=Assumptions!$B$29,"Mid","Low"))</f>
        <v>High</v>
      </c>
      <c r="S3869" s="7" t="str">
        <f aca="false">INDEX(Assumptions!$B$33:$B$41,MATCH(Q3869&amp;"|"&amp;R3869,Assumptions!$A$33:$A$41,0))</f>
        <v>Premier Advocates</v>
      </c>
      <c r="T3869" s="7" t="n">
        <f aca="false">IF(ISNUMBER(Data_Clean!V3869),J3869*Data_Clean!V3869,0)</f>
        <v>591.8833965275</v>
      </c>
    </row>
    <row r="3870" customFormat="false" ht="15" hidden="false" customHeight="false" outlineLevel="0" collapsed="false">
      <c r="A3870" s="15" t="str">
        <f aca="false">Data_Clean!A3870</f>
        <v>CX103866</v>
      </c>
      <c r="B3870" s="14" t="n">
        <f aca="false">Data_Clean!G3870*Assumptions!$B$5</f>
        <v>23.9185</v>
      </c>
      <c r="C3870" s="14" t="n">
        <f aca="false">IF(Data_Clean!H3870="",0,Data_Clean!H3870)*Assumptions!$B$6</f>
        <v>4.81944</v>
      </c>
      <c r="D3870" s="14" t="n">
        <f aca="false">Data_Clean!I3870*Assumptions!$B$7</f>
        <v>0</v>
      </c>
      <c r="E3870" s="14" t="n">
        <f aca="false">Data_Clean!J3870*Assumptions!$B$8</f>
        <v>0</v>
      </c>
      <c r="F3870" s="14" t="n">
        <f aca="false">Data_Clean!K3870*Assumptions!$B$9</f>
        <v>0</v>
      </c>
      <c r="G3870" s="14" t="n">
        <f aca="false">Data_Clean!L3870*Assumptions!$B$10</f>
        <v>1054.8</v>
      </c>
      <c r="H3870" s="14" t="n">
        <f aca="false">IF(OR(Data_Clean!M3870="",Data_Clean!N3870=""),0,Data_Clean!M3870*Data_Clean!N3870/100)*Assumptions!$B$13*Assumptions!$B$11</f>
        <v>0</v>
      </c>
      <c r="I3870" s="14" t="n">
        <f aca="false">Data_Clean!O3870*4*Assumptions!$B$12</f>
        <v>0</v>
      </c>
      <c r="J3870" s="14" t="n">
        <f aca="false">SUM(B3870:I3870)</f>
        <v>1083.53794</v>
      </c>
      <c r="K3870" s="16" t="n">
        <f aca="false">IF(Data_Clean!P3870="","",Assumptions!$B$15*0.5^(Data_Clean!P3870/Assumptions!$B$20))</f>
        <v>26.1165168988837</v>
      </c>
      <c r="L3870" s="16" t="n">
        <f aca="false">Assumptions!$B$16*MIN(1,LN(1+Data_Clean!Q3870)/LN(1+Assumptions!$B$21))</f>
        <v>18.1688870073348</v>
      </c>
      <c r="M3870" s="16" t="n">
        <f aca="false">Assumptions!$B$17*(0.6*MIN(1,Data_Clean!R3870/Assumptions!$B$22)+0.4*IF(Data_Clean!S3870="",0,Data_Clean!S3870))</f>
        <v>6</v>
      </c>
      <c r="N3870" s="16" t="n">
        <f aca="false">Assumptions!$B$18*MIN(1,(Data_Clean!F3870-1)/Assumptions!$B$23)</f>
        <v>10</v>
      </c>
      <c r="O3870" s="16" t="n">
        <f aca="false">Assumptions!$B$19*(0.4*IF(Data_Clean!E3870="",0,MIN(1,Data_Clean!E3870/12/Assumptions!$B$24))+0.35*IF(Data_Clean!D3870="Y",1,0)+0.25*(1-MIN(Data_Clean!T3870,3)/3))/IF(Data_Clean!E3870="",0.6,1)</f>
        <v>14.75</v>
      </c>
      <c r="P3870" s="16" t="n">
        <f aca="false">SUM(K3870:O3870)/(Assumptions!$D$5-IF(K3870="",Assumptions!$B$15,0))*100</f>
        <v>75.0354039062186</v>
      </c>
      <c r="Q3870" s="7" t="str">
        <f aca="false">IF(J3870&gt;=Assumptions!$B$26,"High",IF(J3870&gt;=Assumptions!$B$27,"Mid","Low"))</f>
        <v>Mid</v>
      </c>
      <c r="R3870" s="7" t="str">
        <f aca="false">IF(P3870&gt;=Assumptions!$B$28,"High",IF(P3870&gt;=Assumptions!$B$29,"Mid","Low"))</f>
        <v>High</v>
      </c>
      <c r="S3870" s="7" t="str">
        <f aca="false">INDEX(Assumptions!$B$33:$B$41,MATCH(Q3870&amp;"|"&amp;R3870,Assumptions!$A$33:$A$41,0))</f>
        <v>Engaged Builders</v>
      </c>
      <c r="T3870" s="7" t="n">
        <f aca="false">IF(ISNUMBER(Data_Clean!V3870),J3870*Data_Clean!V3870,0)</f>
        <v>9.75184146</v>
      </c>
    </row>
    <row r="3871" customFormat="false" ht="15" hidden="false" customHeight="false" outlineLevel="0" collapsed="false">
      <c r="A3871" s="15" t="str">
        <f aca="false">Data_Clean!A3871</f>
        <v>CX103867</v>
      </c>
      <c r="B3871" s="14" t="n">
        <f aca="false">Data_Clean!G3871*Assumptions!$B$5</f>
        <v>36.61125</v>
      </c>
      <c r="C3871" s="14" t="n">
        <f aca="false">IF(Data_Clean!H3871="",0,Data_Clean!H3871)*Assumptions!$B$6</f>
        <v>112.21308</v>
      </c>
      <c r="D3871" s="14" t="n">
        <f aca="false">Data_Clean!I3871*Assumptions!$B$7</f>
        <v>0</v>
      </c>
      <c r="E3871" s="14" t="n">
        <f aca="false">Data_Clean!J3871*Assumptions!$B$8</f>
        <v>0</v>
      </c>
      <c r="F3871" s="14" t="n">
        <f aca="false">Data_Clean!K3871*Assumptions!$B$9</f>
        <v>0</v>
      </c>
      <c r="G3871" s="14" t="n">
        <f aca="false">Data_Clean!L3871*Assumptions!$B$10</f>
        <v>0</v>
      </c>
      <c r="H3871" s="14" t="n">
        <f aca="false">IF(OR(Data_Clean!M3871="",Data_Clean!N3871=""),0,Data_Clean!M3871*Data_Clean!N3871/100)*Assumptions!$B$13*Assumptions!$B$11</f>
        <v>0</v>
      </c>
      <c r="I3871" s="14" t="n">
        <f aca="false">Data_Clean!O3871*4*Assumptions!$B$12</f>
        <v>0</v>
      </c>
      <c r="J3871" s="14" t="n">
        <f aca="false">SUM(B3871:I3871)</f>
        <v>148.82433</v>
      </c>
      <c r="K3871" s="16" t="n">
        <f aca="false">IF(Data_Clean!P3871="","",Assumptions!$B$15*0.5^(Data_Clean!P3871/Assumptions!$B$20))</f>
        <v>0.0176224370519841</v>
      </c>
      <c r="L3871" s="16" t="n">
        <f aca="false">Assumptions!$B$16*MIN(1,LN(1+Data_Clean!Q3871)/LN(1+Assumptions!$B$21))</f>
        <v>0</v>
      </c>
      <c r="M3871" s="16" t="n">
        <f aca="false">Assumptions!$B$17*(0.6*MIN(1,Data_Clean!R3871/Assumptions!$B$22)+0.4*IF(Data_Clean!S3871="",0,Data_Clean!S3871))</f>
        <v>0</v>
      </c>
      <c r="N3871" s="16" t="n">
        <f aca="false">Assumptions!$B$18*MIN(1,(Data_Clean!F3871-1)/Assumptions!$B$23)</f>
        <v>5</v>
      </c>
      <c r="O3871" s="16" t="n">
        <f aca="false">Assumptions!$B$19*(0.4*IF(Data_Clean!E3871="",0,MIN(1,Data_Clean!E3871/12/Assumptions!$B$24))+0.35*IF(Data_Clean!D3871="Y",1,0)+0.25*(1-MIN(Data_Clean!T3871,3)/3))/IF(Data_Clean!E3871="",0.6,1)</f>
        <v>5.35</v>
      </c>
      <c r="P3871" s="16" t="n">
        <f aca="false">SUM(K3871:O3871)/(Assumptions!$D$5-IF(K3871="",Assumptions!$B$15,0))*100</f>
        <v>10.367622437052</v>
      </c>
      <c r="Q3871" s="7" t="str">
        <f aca="false">IF(J3871&gt;=Assumptions!$B$26,"High",IF(J3871&gt;=Assumptions!$B$27,"Mid","Low"))</f>
        <v>Low</v>
      </c>
      <c r="R3871" s="7" t="str">
        <f aca="false">IF(P3871&gt;=Assumptions!$B$28,"High",IF(P3871&gt;=Assumptions!$B$29,"Mid","Low"))</f>
        <v>Low</v>
      </c>
      <c r="S3871" s="7" t="str">
        <f aca="false">INDEX(Assumptions!$B$33:$B$41,MATCH(Q3871&amp;"|"&amp;R3871,Assumptions!$A$33:$A$41,0))</f>
        <v>Dormant &amp; Low Value</v>
      </c>
      <c r="T3871" s="7" t="n">
        <f aca="false">IF(ISNUMBER(Data_Clean!V3871),J3871*Data_Clean!V3871,0)</f>
        <v>64.024226766</v>
      </c>
    </row>
    <row r="3872" customFormat="false" ht="15" hidden="false" customHeight="false" outlineLevel="0" collapsed="false">
      <c r="A3872" s="15" t="str">
        <f aca="false">Data_Clean!A3872</f>
        <v>CX103868</v>
      </c>
      <c r="B3872" s="14" t="n">
        <f aca="false">Data_Clean!G3872*Assumptions!$B$5</f>
        <v>68.448</v>
      </c>
      <c r="C3872" s="14" t="n">
        <f aca="false">IF(Data_Clean!H3872="",0,Data_Clean!H3872)*Assumptions!$B$6</f>
        <v>88.30224</v>
      </c>
      <c r="D3872" s="14" t="n">
        <f aca="false">Data_Clean!I3872*Assumptions!$B$7</f>
        <v>0</v>
      </c>
      <c r="E3872" s="14" t="n">
        <f aca="false">Data_Clean!J3872*Assumptions!$B$8</f>
        <v>127.004925</v>
      </c>
      <c r="F3872" s="14" t="n">
        <f aca="false">Data_Clean!K3872*Assumptions!$B$9</f>
        <v>0</v>
      </c>
      <c r="G3872" s="14" t="n">
        <f aca="false">Data_Clean!L3872*Assumptions!$B$10</f>
        <v>0</v>
      </c>
      <c r="H3872" s="14" t="n">
        <f aca="false">IF(OR(Data_Clean!M3872="",Data_Clean!N3872=""),0,Data_Clean!M3872*Data_Clean!N3872/100)*Assumptions!$B$13*Assumptions!$B$11</f>
        <v>79.92</v>
      </c>
      <c r="I3872" s="14" t="n">
        <f aca="false">Data_Clean!O3872*4*Assumptions!$B$12</f>
        <v>21.01056</v>
      </c>
      <c r="J3872" s="14" t="n">
        <f aca="false">SUM(B3872:I3872)</f>
        <v>384.685725</v>
      </c>
      <c r="K3872" s="16" t="n">
        <f aca="false">IF(Data_Clean!P3872="","",Assumptions!$B$15*0.5^(Data_Clean!P3872/Assumptions!$B$20))</f>
        <v>19.3405546265937</v>
      </c>
      <c r="L3872" s="16" t="n">
        <f aca="false">Assumptions!$B$16*MIN(1,LN(1+Data_Clean!Q3872)/LN(1+Assumptions!$B$21))</f>
        <v>14.7060656260474</v>
      </c>
      <c r="M3872" s="16" t="n">
        <f aca="false">Assumptions!$B$17*(0.6*MIN(1,Data_Clean!R3872/Assumptions!$B$22)+0.4*IF(Data_Clean!S3872="",0,Data_Clean!S3872))</f>
        <v>5.232</v>
      </c>
      <c r="N3872" s="16" t="n">
        <f aca="false">Assumptions!$B$18*MIN(1,(Data_Clean!F3872-1)/Assumptions!$B$23)</f>
        <v>15</v>
      </c>
      <c r="O3872" s="16" t="n">
        <f aca="false">Assumptions!$B$19*(0.4*IF(Data_Clean!E3872="",0,MIN(1,Data_Clean!E3872/12/Assumptions!$B$24))+0.35*IF(Data_Clean!D3872="Y",1,0)+0.25*(1-MIN(Data_Clean!T3872,3)/3))/IF(Data_Clean!E3872="",0.6,1)</f>
        <v>11.15</v>
      </c>
      <c r="P3872" s="16" t="n">
        <f aca="false">SUM(K3872:O3872)/(Assumptions!$D$5-IF(K3872="",Assumptions!$B$15,0))*100</f>
        <v>65.4286202526411</v>
      </c>
      <c r="Q3872" s="7" t="str">
        <f aca="false">IF(J3872&gt;=Assumptions!$B$26,"High",IF(J3872&gt;=Assumptions!$B$27,"Mid","Low"))</f>
        <v>Low</v>
      </c>
      <c r="R3872" s="7" t="str">
        <f aca="false">IF(P3872&gt;=Assumptions!$B$28,"High",IF(P3872&gt;=Assumptions!$B$29,"Mid","Low"))</f>
        <v>Mid</v>
      </c>
      <c r="S3872" s="7" t="str">
        <f aca="false">INDEX(Assumptions!$B$33:$B$41,MATCH(Q3872&amp;"|"&amp;R3872,Assumptions!$A$33:$A$41,0))</f>
        <v>Light Touch</v>
      </c>
      <c r="T3872" s="7" t="n">
        <f aca="false">IF(ISNUMBER(Data_Clean!V3872),J3872*Data_Clean!V3872,0)</f>
        <v>11.07894888</v>
      </c>
    </row>
    <row r="3873" customFormat="false" ht="15" hidden="false" customHeight="false" outlineLevel="0" collapsed="false">
      <c r="A3873" s="15" t="str">
        <f aca="false">Data_Clean!A3873</f>
        <v>CX103869</v>
      </c>
      <c r="B3873" s="14" t="n">
        <f aca="false">Data_Clean!G3873*Assumptions!$B$5</f>
        <v>183.95225</v>
      </c>
      <c r="C3873" s="14" t="n">
        <f aca="false">IF(Data_Clean!H3873="",0,Data_Clean!H3873)*Assumptions!$B$6</f>
        <v>0</v>
      </c>
      <c r="D3873" s="14" t="n">
        <f aca="false">Data_Clean!I3873*Assumptions!$B$7</f>
        <v>0</v>
      </c>
      <c r="E3873" s="14" t="n">
        <f aca="false">Data_Clean!J3873*Assumptions!$B$8</f>
        <v>0</v>
      </c>
      <c r="F3873" s="14" t="n">
        <f aca="false">Data_Clean!K3873*Assumptions!$B$9</f>
        <v>3228.5</v>
      </c>
      <c r="G3873" s="14" t="n">
        <f aca="false">Data_Clean!L3873*Assumptions!$B$10</f>
        <v>0</v>
      </c>
      <c r="H3873" s="14" t="n">
        <f aca="false">IF(OR(Data_Clean!M3873="",Data_Clean!N3873=""),0,Data_Clean!M3873*Data_Clean!N3873/100)*Assumptions!$B$13*Assumptions!$B$11</f>
        <v>0</v>
      </c>
      <c r="I3873" s="14" t="n">
        <f aca="false">Data_Clean!O3873*4*Assumptions!$B$12</f>
        <v>0</v>
      </c>
      <c r="J3873" s="14" t="n">
        <f aca="false">SUM(B3873:I3873)</f>
        <v>3412.45225</v>
      </c>
      <c r="K3873" s="16" t="n">
        <f aca="false">IF(Data_Clean!P3873="","",Assumptions!$B$15*0.5^(Data_Clean!P3873/Assumptions!$B$20))</f>
        <v>27.9909897461042</v>
      </c>
      <c r="L3873" s="16" t="n">
        <f aca="false">Assumptions!$B$16*MIN(1,LN(1+Data_Clean!Q3873)/LN(1+Assumptions!$B$21))</f>
        <v>16.6353555629187</v>
      </c>
      <c r="M3873" s="16" t="n">
        <f aca="false">Assumptions!$B$17*(0.6*MIN(1,Data_Clean!R3873/Assumptions!$B$22)+0.4*IF(Data_Clean!S3873="",0,Data_Clean!S3873))</f>
        <v>4.266</v>
      </c>
      <c r="N3873" s="16" t="n">
        <f aca="false">Assumptions!$B$18*MIN(1,(Data_Clean!F3873-1)/Assumptions!$B$23)</f>
        <v>10</v>
      </c>
      <c r="O3873" s="16" t="n">
        <f aca="false">Assumptions!$B$19*(0.4*IF(Data_Clean!E3873="",0,MIN(1,Data_Clean!E3873/12/Assumptions!$B$24))+0.35*IF(Data_Clean!D3873="Y",1,0)+0.25*(1-MIN(Data_Clean!T3873,3)/3))/IF(Data_Clean!E3873="",0.6,1)</f>
        <v>10.05</v>
      </c>
      <c r="P3873" s="16" t="n">
        <f aca="false">SUM(K3873:O3873)/(Assumptions!$D$5-IF(K3873="",Assumptions!$B$15,0))*100</f>
        <v>68.9423453090229</v>
      </c>
      <c r="Q3873" s="7" t="str">
        <f aca="false">IF(J3873&gt;=Assumptions!$B$26,"High",IF(J3873&gt;=Assumptions!$B$27,"Mid","Low"))</f>
        <v>High</v>
      </c>
      <c r="R3873" s="7" t="str">
        <f aca="false">IF(P3873&gt;=Assumptions!$B$28,"High",IF(P3873&gt;=Assumptions!$B$29,"Mid","Low"))</f>
        <v>Mid</v>
      </c>
      <c r="S3873" s="7" t="str">
        <f aca="false">INDEX(Assumptions!$B$33:$B$41,MATCH(Q3873&amp;"|"&amp;R3873,Assumptions!$A$33:$A$41,0))</f>
        <v>Established Core</v>
      </c>
      <c r="T3873" s="7" t="n">
        <f aca="false">IF(ISNUMBER(Data_Clean!V3873),J3873*Data_Clean!V3873,0)</f>
        <v>124.554507125</v>
      </c>
    </row>
    <row r="3874" customFormat="false" ht="15" hidden="false" customHeight="false" outlineLevel="0" collapsed="false">
      <c r="A3874" s="15" t="str">
        <f aca="false">Data_Clean!A3874</f>
        <v>CX103870</v>
      </c>
      <c r="B3874" s="14" t="n">
        <f aca="false">Data_Clean!G3874*Assumptions!$B$5</f>
        <v>35.02325</v>
      </c>
      <c r="C3874" s="14" t="n">
        <f aca="false">IF(Data_Clean!H3874="",0,Data_Clean!H3874)*Assumptions!$B$6</f>
        <v>62.7744</v>
      </c>
      <c r="D3874" s="14" t="n">
        <f aca="false">Data_Clean!I3874*Assumptions!$B$7</f>
        <v>171.2</v>
      </c>
      <c r="E3874" s="14" t="n">
        <f aca="false">Data_Clean!J3874*Assumptions!$B$8</f>
        <v>0</v>
      </c>
      <c r="F3874" s="14" t="n">
        <f aca="false">Data_Clean!K3874*Assumptions!$B$9</f>
        <v>0</v>
      </c>
      <c r="G3874" s="14" t="n">
        <f aca="false">Data_Clean!L3874*Assumptions!$B$10</f>
        <v>0</v>
      </c>
      <c r="H3874" s="14" t="n">
        <f aca="false">IF(OR(Data_Clean!M3874="",Data_Clean!N3874=""),0,Data_Clean!M3874*Data_Clean!N3874/100)*Assumptions!$B$13*Assumptions!$B$11</f>
        <v>0</v>
      </c>
      <c r="I3874" s="14" t="n">
        <f aca="false">Data_Clean!O3874*4*Assumptions!$B$12</f>
        <v>0</v>
      </c>
      <c r="J3874" s="14" t="n">
        <f aca="false">SUM(B3874:I3874)</f>
        <v>268.99765</v>
      </c>
      <c r="K3874" s="16" t="n">
        <f aca="false">IF(Data_Clean!P3874="","",Assumptions!$B$15*0.5^(Data_Clean!P3874/Assumptions!$B$20))</f>
        <v>28.6452481173125</v>
      </c>
      <c r="L3874" s="16" t="n">
        <f aca="false">Assumptions!$B$16*MIN(1,LN(1+Data_Clean!Q3874)/LN(1+Assumptions!$B$21))</f>
        <v>12.4931739410702</v>
      </c>
      <c r="M3874" s="16" t="n">
        <f aca="false">Assumptions!$B$17*(0.6*MIN(1,Data_Clean!R3874/Assumptions!$B$22)+0.4*IF(Data_Clean!S3874="",0,Data_Clean!S3874))</f>
        <v>6.75</v>
      </c>
      <c r="N3874" s="16" t="n">
        <f aca="false">Assumptions!$B$18*MIN(1,(Data_Clean!F3874-1)/Assumptions!$B$23)</f>
        <v>10</v>
      </c>
      <c r="O3874" s="16" t="n">
        <f aca="false">Assumptions!$B$19*(0.4*IF(Data_Clean!E3874="",0,MIN(1,Data_Clean!E3874/12/Assumptions!$B$24))+0.35*IF(Data_Clean!D3874="Y",1,0)+0.25*(1-MIN(Data_Clean!T3874,3)/3))/IF(Data_Clean!E3874="",0.6,1)</f>
        <v>10.15</v>
      </c>
      <c r="P3874" s="16" t="n">
        <f aca="false">SUM(K3874:O3874)/(Assumptions!$D$5-IF(K3874="",Assumptions!$B$15,0))*100</f>
        <v>68.0384220583827</v>
      </c>
      <c r="Q3874" s="7" t="str">
        <f aca="false">IF(J3874&gt;=Assumptions!$B$26,"High",IF(J3874&gt;=Assumptions!$B$27,"Mid","Low"))</f>
        <v>Low</v>
      </c>
      <c r="R3874" s="7" t="str">
        <f aca="false">IF(P3874&gt;=Assumptions!$B$28,"High",IF(P3874&gt;=Assumptions!$B$29,"Mid","Low"))</f>
        <v>Mid</v>
      </c>
      <c r="S3874" s="7" t="str">
        <f aca="false">INDEX(Assumptions!$B$33:$B$41,MATCH(Q3874&amp;"|"&amp;R3874,Assumptions!$A$33:$A$41,0))</f>
        <v>Light Touch</v>
      </c>
      <c r="T3874" s="7" t="n">
        <f aca="false">IF(ISNUMBER(Data_Clean!V3874),J3874*Data_Clean!V3874,0)</f>
        <v>7.020838665</v>
      </c>
    </row>
    <row r="3875" customFormat="false" ht="15" hidden="false" customHeight="false" outlineLevel="0" collapsed="false">
      <c r="A3875" s="15" t="str">
        <f aca="false">Data_Clean!A3875</f>
        <v>CX103871</v>
      </c>
      <c r="B3875" s="14" t="n">
        <f aca="false">Data_Clean!G3875*Assumptions!$B$5</f>
        <v>16.025</v>
      </c>
      <c r="C3875" s="14" t="n">
        <f aca="false">IF(Data_Clean!H3875="",0,Data_Clean!H3875)*Assumptions!$B$6</f>
        <v>0</v>
      </c>
      <c r="D3875" s="14" t="n">
        <f aca="false">Data_Clean!I3875*Assumptions!$B$7</f>
        <v>0</v>
      </c>
      <c r="E3875" s="14" t="n">
        <f aca="false">Data_Clean!J3875*Assumptions!$B$8</f>
        <v>0</v>
      </c>
      <c r="F3875" s="14" t="n">
        <f aca="false">Data_Clean!K3875*Assumptions!$B$9</f>
        <v>0</v>
      </c>
      <c r="G3875" s="14" t="n">
        <f aca="false">Data_Clean!L3875*Assumptions!$B$10</f>
        <v>0</v>
      </c>
      <c r="H3875" s="14" t="n">
        <f aca="false">IF(OR(Data_Clean!M3875="",Data_Clean!N3875=""),0,Data_Clean!M3875*Data_Clean!N3875/100)*Assumptions!$B$13*Assumptions!$B$11</f>
        <v>0</v>
      </c>
      <c r="I3875" s="14" t="n">
        <f aca="false">Data_Clean!O3875*4*Assumptions!$B$12</f>
        <v>0</v>
      </c>
      <c r="J3875" s="14" t="n">
        <f aca="false">SUM(B3875:I3875)</f>
        <v>16.025</v>
      </c>
      <c r="K3875" s="16" t="n">
        <f aca="false">IF(Data_Clean!P3875="","",Assumptions!$B$15*0.5^(Data_Clean!P3875/Assumptions!$B$20))</f>
        <v>22.735748497656</v>
      </c>
      <c r="L3875" s="16" t="n">
        <f aca="false">Assumptions!$B$16*MIN(1,LN(1+Data_Clean!Q3875)/LN(1+Assumptions!$B$21))</f>
        <v>14.5815690999133</v>
      </c>
      <c r="M3875" s="16" t="n">
        <f aca="false">Assumptions!$B$17*(0.6*MIN(1,Data_Clean!R3875/Assumptions!$B$22)+0.4*IF(Data_Clean!S3875="",0,Data_Clean!S3875))</f>
        <v>3.486</v>
      </c>
      <c r="N3875" s="16" t="n">
        <f aca="false">Assumptions!$B$18*MIN(1,(Data_Clean!F3875-1)/Assumptions!$B$23)</f>
        <v>0</v>
      </c>
      <c r="O3875" s="16" t="n">
        <f aca="false">Assumptions!$B$19*(0.4*IF(Data_Clean!E3875="",0,MIN(1,Data_Clean!E3875/12/Assumptions!$B$24))+0.35*IF(Data_Clean!D3875="Y",1,0)+0.25*(1-MIN(Data_Clean!T3875,3)/3))/IF(Data_Clean!E3875="",0.6,1)</f>
        <v>9.75</v>
      </c>
      <c r="P3875" s="16" t="n">
        <f aca="false">SUM(K3875:O3875)/(Assumptions!$D$5-IF(K3875="",Assumptions!$B$15,0))*100</f>
        <v>50.5533175975692</v>
      </c>
      <c r="Q3875" s="7" t="str">
        <f aca="false">IF(J3875&gt;=Assumptions!$B$26,"High",IF(J3875&gt;=Assumptions!$B$27,"Mid","Low"))</f>
        <v>Low</v>
      </c>
      <c r="R3875" s="7" t="str">
        <f aca="false">IF(P3875&gt;=Assumptions!$B$28,"High",IF(P3875&gt;=Assumptions!$B$29,"Mid","Low"))</f>
        <v>Mid</v>
      </c>
      <c r="S3875" s="7" t="str">
        <f aca="false">INDEX(Assumptions!$B$33:$B$41,MATCH(Q3875&amp;"|"&amp;R3875,Assumptions!$A$33:$A$41,0))</f>
        <v>Light Touch</v>
      </c>
      <c r="T3875" s="7" t="n">
        <f aca="false">IF(ISNUMBER(Data_Clean!V3875),J3875*Data_Clean!V3875,0)</f>
        <v>0.9983575</v>
      </c>
    </row>
    <row r="3876" customFormat="false" ht="15" hidden="false" customHeight="false" outlineLevel="0" collapsed="false">
      <c r="A3876" s="15" t="str">
        <f aca="false">Data_Clean!A3876</f>
        <v>CX103872</v>
      </c>
      <c r="B3876" s="14" t="n">
        <f aca="false">Data_Clean!G3876*Assumptions!$B$5</f>
        <v>22.82525</v>
      </c>
      <c r="C3876" s="14" t="n">
        <f aca="false">IF(Data_Clean!H3876="",0,Data_Clean!H3876)*Assumptions!$B$6</f>
        <v>145.67268</v>
      </c>
      <c r="D3876" s="14" t="n">
        <f aca="false">Data_Clean!I3876*Assumptions!$B$7</f>
        <v>0</v>
      </c>
      <c r="E3876" s="14" t="n">
        <f aca="false">Data_Clean!J3876*Assumptions!$B$8</f>
        <v>0</v>
      </c>
      <c r="F3876" s="14" t="n">
        <f aca="false">Data_Clean!K3876*Assumptions!$B$9</f>
        <v>0</v>
      </c>
      <c r="G3876" s="14" t="n">
        <f aca="false">Data_Clean!L3876*Assumptions!$B$10</f>
        <v>0</v>
      </c>
      <c r="H3876" s="14" t="n">
        <f aca="false">IF(OR(Data_Clean!M3876="",Data_Clean!N3876=""),0,Data_Clean!M3876*Data_Clean!N3876/100)*Assumptions!$B$13*Assumptions!$B$11</f>
        <v>149.382</v>
      </c>
      <c r="I3876" s="14" t="n">
        <f aca="false">Data_Clean!O3876*4*Assumptions!$B$12</f>
        <v>8.06352</v>
      </c>
      <c r="J3876" s="14" t="n">
        <f aca="false">SUM(B3876:I3876)</f>
        <v>325.94345</v>
      </c>
      <c r="K3876" s="16" t="n">
        <f aca="false">IF(Data_Clean!P3876="","",Assumptions!$B$15*0.5^(Data_Clean!P3876/Assumptions!$B$20))</f>
        <v>20.2552491925229</v>
      </c>
      <c r="L3876" s="16" t="n">
        <f aca="false">Assumptions!$B$16*MIN(1,LN(1+Data_Clean!Q3876)/LN(1+Assumptions!$B$21))</f>
        <v>13.5873179074216</v>
      </c>
      <c r="M3876" s="16" t="n">
        <f aca="false">Assumptions!$B$17*(0.6*MIN(1,Data_Clean!R3876/Assumptions!$B$22)+0.4*IF(Data_Clean!S3876="",0,Data_Clean!S3876))</f>
        <v>4.62</v>
      </c>
      <c r="N3876" s="16" t="n">
        <f aca="false">Assumptions!$B$18*MIN(1,(Data_Clean!F3876-1)/Assumptions!$B$23)</f>
        <v>10</v>
      </c>
      <c r="O3876" s="16" t="n">
        <f aca="false">Assumptions!$B$19*(0.4*IF(Data_Clean!E3876="",0,MIN(1,Data_Clean!E3876/12/Assumptions!$B$24))+0.35*IF(Data_Clean!D3876="Y",1,0)+0.25*(1-MIN(Data_Clean!T3876,3)/3))/IF(Data_Clean!E3876="",0.6,1)</f>
        <v>12.05</v>
      </c>
      <c r="P3876" s="16" t="n">
        <f aca="false">SUM(K3876:O3876)/(Assumptions!$D$5-IF(K3876="",Assumptions!$B$15,0))*100</f>
        <v>60.5125670999444</v>
      </c>
      <c r="Q3876" s="7" t="str">
        <f aca="false">IF(J3876&gt;=Assumptions!$B$26,"High",IF(J3876&gt;=Assumptions!$B$27,"Mid","Low"))</f>
        <v>Low</v>
      </c>
      <c r="R3876" s="7" t="str">
        <f aca="false">IF(P3876&gt;=Assumptions!$B$28,"High",IF(P3876&gt;=Assumptions!$B$29,"Mid","Low"))</f>
        <v>Mid</v>
      </c>
      <c r="S3876" s="7" t="str">
        <f aca="false">INDEX(Assumptions!$B$33:$B$41,MATCH(Q3876&amp;"|"&amp;R3876,Assumptions!$A$33:$A$41,0))</f>
        <v>Light Touch</v>
      </c>
      <c r="T3876" s="7" t="n">
        <f aca="false">IF(ISNUMBER(Data_Clean!V3876),J3876*Data_Clean!V3876,0)</f>
        <v>14.86302132</v>
      </c>
    </row>
    <row r="3877" customFormat="false" ht="15" hidden="false" customHeight="false" outlineLevel="0" collapsed="false">
      <c r="A3877" s="15" t="str">
        <f aca="false">Data_Clean!A3877</f>
        <v>CX103873</v>
      </c>
      <c r="B3877" s="14" t="n">
        <f aca="false">Data_Clean!G3877*Assumptions!$B$5</f>
        <v>150.11525</v>
      </c>
      <c r="C3877" s="14" t="n">
        <f aca="false">IF(Data_Clean!H3877="",0,Data_Clean!H3877)*Assumptions!$B$6</f>
        <v>2600.05512</v>
      </c>
      <c r="D3877" s="14" t="n">
        <f aca="false">Data_Clean!I3877*Assumptions!$B$7</f>
        <v>529.6</v>
      </c>
      <c r="E3877" s="14" t="n">
        <f aca="false">Data_Clean!J3877*Assumptions!$B$8</f>
        <v>0</v>
      </c>
      <c r="F3877" s="14" t="n">
        <f aca="false">Data_Clean!K3877*Assumptions!$B$9</f>
        <v>4480.3</v>
      </c>
      <c r="G3877" s="14" t="n">
        <f aca="false">Data_Clean!L3877*Assumptions!$B$10</f>
        <v>0</v>
      </c>
      <c r="H3877" s="14" t="n">
        <f aca="false">IF(OR(Data_Clean!M3877="",Data_Clean!N3877=""),0,Data_Clean!M3877*Data_Clean!N3877/100)*Assumptions!$B$13*Assumptions!$B$11</f>
        <v>342.432</v>
      </c>
      <c r="I3877" s="14" t="n">
        <f aca="false">Data_Clean!O3877*4*Assumptions!$B$12</f>
        <v>61.52976</v>
      </c>
      <c r="J3877" s="14" t="n">
        <f aca="false">SUM(B3877:I3877)</f>
        <v>8164.03213</v>
      </c>
      <c r="K3877" s="16" t="n">
        <f aca="false">IF(Data_Clean!P3877="","",Assumptions!$B$15*0.5^(Data_Clean!P3877/Assumptions!$B$20))</f>
        <v>30</v>
      </c>
      <c r="L3877" s="16" t="n">
        <f aca="false">Assumptions!$B$16*MIN(1,LN(1+Data_Clean!Q3877)/LN(1+Assumptions!$B$21))</f>
        <v>16.7118774147124</v>
      </c>
      <c r="M3877" s="16" t="n">
        <f aca="false">Assumptions!$B$17*(0.6*MIN(1,Data_Clean!R3877/Assumptions!$B$22)+0.4*IF(Data_Clean!S3877="",0,Data_Clean!S3877))</f>
        <v>8.502</v>
      </c>
      <c r="N3877" s="16" t="n">
        <f aca="false">Assumptions!$B$18*MIN(1,(Data_Clean!F3877-1)/Assumptions!$B$23)</f>
        <v>20</v>
      </c>
      <c r="O3877" s="16" t="n">
        <f aca="false">Assumptions!$B$19*(0.4*IF(Data_Clean!E3877="",0,MIN(1,Data_Clean!E3877/12/Assumptions!$B$24))+0.35*IF(Data_Clean!D3877="Y",1,0)+0.25*(1-MIN(Data_Clean!T3877,3)/3))/IF(Data_Clean!E3877="",0.6,1)</f>
        <v>11.65</v>
      </c>
      <c r="P3877" s="16" t="n">
        <f aca="false">SUM(K3877:O3877)/(Assumptions!$D$5-IF(K3877="",Assumptions!$B$15,0))*100</f>
        <v>86.8638774147124</v>
      </c>
      <c r="Q3877" s="7" t="str">
        <f aca="false">IF(J3877&gt;=Assumptions!$B$26,"High",IF(J3877&gt;=Assumptions!$B$27,"Mid","Low"))</f>
        <v>High</v>
      </c>
      <c r="R3877" s="7" t="str">
        <f aca="false">IF(P3877&gt;=Assumptions!$B$28,"High",IF(P3877&gt;=Assumptions!$B$29,"Mid","Low"))</f>
        <v>High</v>
      </c>
      <c r="S3877" s="7" t="str">
        <f aca="false">INDEX(Assumptions!$B$33:$B$41,MATCH(Q3877&amp;"|"&amp;R3877,Assumptions!$A$33:$A$41,0))</f>
        <v>Premier Advocates</v>
      </c>
      <c r="T3877" s="7" t="n">
        <f aca="false">IF(ISNUMBER(Data_Clean!V3877),J3877*Data_Clean!V3877,0)</f>
        <v>171.44467473</v>
      </c>
    </row>
    <row r="3878" customFormat="false" ht="15" hidden="false" customHeight="false" outlineLevel="0" collapsed="false">
      <c r="A3878" s="15" t="str">
        <f aca="false">Data_Clean!A3878</f>
        <v>CX103874</v>
      </c>
      <c r="B3878" s="14" t="n">
        <f aca="false">Data_Clean!G3878*Assumptions!$B$5</f>
        <v>110.22625</v>
      </c>
      <c r="C3878" s="14" t="n">
        <f aca="false">IF(Data_Clean!H3878="",0,Data_Clean!H3878)*Assumptions!$B$6</f>
        <v>0</v>
      </c>
      <c r="D3878" s="14" t="n">
        <f aca="false">Data_Clean!I3878*Assumptions!$B$7</f>
        <v>0</v>
      </c>
      <c r="E3878" s="14" t="n">
        <f aca="false">Data_Clean!J3878*Assumptions!$B$8</f>
        <v>0</v>
      </c>
      <c r="F3878" s="14" t="n">
        <f aca="false">Data_Clean!K3878*Assumptions!$B$9</f>
        <v>0</v>
      </c>
      <c r="G3878" s="14" t="n">
        <f aca="false">Data_Clean!L3878*Assumptions!$B$10</f>
        <v>0</v>
      </c>
      <c r="H3878" s="14" t="n">
        <f aca="false">IF(OR(Data_Clean!M3878="",Data_Clean!N3878=""),0,Data_Clean!M3878*Data_Clean!N3878/100)*Assumptions!$B$13*Assumptions!$B$11</f>
        <v>0</v>
      </c>
      <c r="I3878" s="14" t="n">
        <f aca="false">Data_Clean!O3878*4*Assumptions!$B$12</f>
        <v>0</v>
      </c>
      <c r="J3878" s="14" t="n">
        <f aca="false">SUM(B3878:I3878)</f>
        <v>110.22625</v>
      </c>
      <c r="K3878" s="16" t="n">
        <f aca="false">IF(Data_Clean!P3878="","",Assumptions!$B$15*0.5^(Data_Clean!P3878/Assumptions!$B$20))</f>
        <v>7.5</v>
      </c>
      <c r="L3878" s="16" t="n">
        <f aca="false">Assumptions!$B$16*MIN(1,LN(1+Data_Clean!Q3878)/LN(1+Assumptions!$B$21))</f>
        <v>11.8154173628685</v>
      </c>
      <c r="M3878" s="16" t="n">
        <f aca="false">Assumptions!$B$17*(0.6*MIN(1,Data_Clean!R3878/Assumptions!$B$22)+0.4*IF(Data_Clean!S3878="",0,Data_Clean!S3878))</f>
        <v>4.434</v>
      </c>
      <c r="N3878" s="16" t="n">
        <f aca="false">Assumptions!$B$18*MIN(1,(Data_Clean!F3878-1)/Assumptions!$B$23)</f>
        <v>5</v>
      </c>
      <c r="O3878" s="16" t="n">
        <f aca="false">Assumptions!$B$19*(0.4*IF(Data_Clean!E3878="",0,MIN(1,Data_Clean!E3878/12/Assumptions!$B$24))+0.35*IF(Data_Clean!D3878="Y",1,0)+0.25*(1-MIN(Data_Clean!T3878,3)/3))/IF(Data_Clean!E3878="",0.6,1)</f>
        <v>5.85</v>
      </c>
      <c r="P3878" s="16" t="n">
        <f aca="false">SUM(K3878:O3878)/(Assumptions!$D$5-IF(K3878="",Assumptions!$B$15,0))*100</f>
        <v>34.5994173628685</v>
      </c>
      <c r="Q3878" s="7" t="str">
        <f aca="false">IF(J3878&gt;=Assumptions!$B$26,"High",IF(J3878&gt;=Assumptions!$B$27,"Mid","Low"))</f>
        <v>Low</v>
      </c>
      <c r="R3878" s="7" t="str">
        <f aca="false">IF(P3878&gt;=Assumptions!$B$28,"High",IF(P3878&gt;=Assumptions!$B$29,"Mid","Low"))</f>
        <v>Low</v>
      </c>
      <c r="S3878" s="7" t="str">
        <f aca="false">INDEX(Assumptions!$B$33:$B$41,MATCH(Q3878&amp;"|"&amp;R3878,Assumptions!$A$33:$A$41,0))</f>
        <v>Dormant &amp; Low Value</v>
      </c>
      <c r="T3878" s="7" t="n">
        <f aca="false">IF(ISNUMBER(Data_Clean!V3878),J3878*Data_Clean!V3878,0)</f>
        <v>15.729285875</v>
      </c>
    </row>
    <row r="3879" customFormat="false" ht="15" hidden="false" customHeight="false" outlineLevel="0" collapsed="false">
      <c r="A3879" s="15" t="str">
        <f aca="false">Data_Clean!A3879</f>
        <v>CX103875</v>
      </c>
      <c r="B3879" s="14" t="n">
        <f aca="false">Data_Clean!G3879*Assumptions!$B$5</f>
        <v>273.90125</v>
      </c>
      <c r="C3879" s="14" t="n">
        <f aca="false">IF(Data_Clean!H3879="",0,Data_Clean!H3879)*Assumptions!$B$6</f>
        <v>115.13664</v>
      </c>
      <c r="D3879" s="14" t="n">
        <f aca="false">Data_Clean!I3879*Assumptions!$B$7</f>
        <v>0</v>
      </c>
      <c r="E3879" s="14" t="n">
        <f aca="false">Data_Clean!J3879*Assumptions!$B$8</f>
        <v>0</v>
      </c>
      <c r="F3879" s="14" t="n">
        <f aca="false">Data_Clean!K3879*Assumptions!$B$9</f>
        <v>0</v>
      </c>
      <c r="G3879" s="14" t="n">
        <f aca="false">Data_Clean!L3879*Assumptions!$B$10</f>
        <v>181.8</v>
      </c>
      <c r="H3879" s="14" t="n">
        <f aca="false">IF(OR(Data_Clean!M3879="",Data_Clean!N3879=""),0,Data_Clean!M3879*Data_Clean!N3879/100)*Assumptions!$B$13*Assumptions!$B$11</f>
        <v>0</v>
      </c>
      <c r="I3879" s="14" t="n">
        <f aca="false">Data_Clean!O3879*4*Assumptions!$B$12</f>
        <v>0</v>
      </c>
      <c r="J3879" s="14" t="n">
        <f aca="false">SUM(B3879:I3879)</f>
        <v>570.83789</v>
      </c>
      <c r="K3879" s="16" t="n">
        <f aca="false">IF(Data_Clean!P3879="","",Assumptions!$B$15*0.5^(Data_Clean!P3879/Assumptions!$B$20))</f>
        <v>26.1165168988837</v>
      </c>
      <c r="L3879" s="16" t="n">
        <f aca="false">Assumptions!$B$16*MIN(1,LN(1+Data_Clean!Q3879)/LN(1+Assumptions!$B$21))</f>
        <v>15.6854227887284</v>
      </c>
      <c r="M3879" s="16" t="n">
        <f aca="false">Assumptions!$B$17*(0.6*MIN(1,Data_Clean!R3879/Assumptions!$B$22)+0.4*IF(Data_Clean!S3879="",0,Data_Clean!S3879))</f>
        <v>12.54</v>
      </c>
      <c r="N3879" s="16" t="n">
        <f aca="false">Assumptions!$B$18*MIN(1,(Data_Clean!F3879-1)/Assumptions!$B$23)</f>
        <v>15</v>
      </c>
      <c r="O3879" s="16" t="n">
        <f aca="false">Assumptions!$B$19*(0.4*IF(Data_Clean!E3879="",0,MIN(1,Data_Clean!E3879/12/Assumptions!$B$24))+0.35*IF(Data_Clean!D3879="Y",1,0)+0.25*(1-MIN(Data_Clean!T3879,3)/3))/IF(Data_Clean!E3879="",0.6,1)</f>
        <v>9.4</v>
      </c>
      <c r="P3879" s="16" t="n">
        <f aca="false">SUM(K3879:O3879)/(Assumptions!$D$5-IF(K3879="",Assumptions!$B$15,0))*100</f>
        <v>78.7419396876121</v>
      </c>
      <c r="Q3879" s="7" t="str">
        <f aca="false">IF(J3879&gt;=Assumptions!$B$26,"High",IF(J3879&gt;=Assumptions!$B$27,"Mid","Low"))</f>
        <v>Mid</v>
      </c>
      <c r="R3879" s="7" t="str">
        <f aca="false">IF(P3879&gt;=Assumptions!$B$28,"High",IF(P3879&gt;=Assumptions!$B$29,"Mid","Low"))</f>
        <v>High</v>
      </c>
      <c r="S3879" s="7" t="str">
        <f aca="false">INDEX(Assumptions!$B$33:$B$41,MATCH(Q3879&amp;"|"&amp;R3879,Assumptions!$A$33:$A$41,0))</f>
        <v>Engaged Builders</v>
      </c>
      <c r="T3879" s="7" t="n">
        <f aca="false">IF(ISNUMBER(Data_Clean!V3879),J3879*Data_Clean!V3879,0)</f>
        <v>12.55843358</v>
      </c>
    </row>
    <row r="3880" customFormat="false" ht="15" hidden="false" customHeight="false" outlineLevel="0" collapsed="false">
      <c r="A3880" s="15" t="str">
        <f aca="false">Data_Clean!A3880</f>
        <v>CX103876</v>
      </c>
      <c r="B3880" s="14" t="n">
        <f aca="false">Data_Clean!G3880*Assumptions!$B$5</f>
        <v>20.8245</v>
      </c>
      <c r="C3880" s="14" t="n">
        <f aca="false">IF(Data_Clean!H3880="",0,Data_Clean!H3880)*Assumptions!$B$6</f>
        <v>0</v>
      </c>
      <c r="D3880" s="14" t="n">
        <f aca="false">Data_Clean!I3880*Assumptions!$B$7</f>
        <v>76.8</v>
      </c>
      <c r="E3880" s="14" t="n">
        <f aca="false">Data_Clean!J3880*Assumptions!$B$8</f>
        <v>0</v>
      </c>
      <c r="F3880" s="14" t="n">
        <f aca="false">Data_Clean!K3880*Assumptions!$B$9</f>
        <v>0</v>
      </c>
      <c r="G3880" s="14" t="n">
        <f aca="false">Data_Clean!L3880*Assumptions!$B$10</f>
        <v>0</v>
      </c>
      <c r="H3880" s="14" t="n">
        <f aca="false">IF(OR(Data_Clean!M3880="",Data_Clean!N3880=""),0,Data_Clean!M3880*Data_Clean!N3880/100)*Assumptions!$B$13*Assumptions!$B$11</f>
        <v>0</v>
      </c>
      <c r="I3880" s="14" t="n">
        <f aca="false">Data_Clean!O3880*4*Assumptions!$B$12</f>
        <v>0</v>
      </c>
      <c r="J3880" s="14" t="n">
        <f aca="false">SUM(B3880:I3880)</f>
        <v>97.6245</v>
      </c>
      <c r="K3880" s="16" t="n">
        <f aca="false">IF(Data_Clean!P3880="","",Assumptions!$B$15*0.5^(Data_Clean!P3880/Assumptions!$B$20))</f>
        <v>3.49887371826303</v>
      </c>
      <c r="L3880" s="16" t="n">
        <f aca="false">Assumptions!$B$16*MIN(1,LN(1+Data_Clean!Q3880)/LN(1+Assumptions!$B$21))</f>
        <v>0</v>
      </c>
      <c r="M3880" s="16" t="n">
        <f aca="false">Assumptions!$B$17*(0.6*MIN(1,Data_Clean!R3880/Assumptions!$B$22)+0.4*IF(Data_Clean!S3880="",0,Data_Clean!S3880))</f>
        <v>2.25</v>
      </c>
      <c r="N3880" s="16" t="n">
        <f aca="false">Assumptions!$B$18*MIN(1,(Data_Clean!F3880-1)/Assumptions!$B$23)</f>
        <v>5</v>
      </c>
      <c r="O3880" s="16" t="n">
        <f aca="false">Assumptions!$B$19*(0.4*IF(Data_Clean!E3880="",0,MIN(1,Data_Clean!E3880/12/Assumptions!$B$24))+0.35*IF(Data_Clean!D3880="Y",1,0)+0.25*(1-MIN(Data_Clean!T3880,3)/3))/IF(Data_Clean!E3880="",0.6,1)</f>
        <v>9.75</v>
      </c>
      <c r="P3880" s="16" t="n">
        <f aca="false">SUM(K3880:O3880)/(Assumptions!$D$5-IF(K3880="",Assumptions!$B$15,0))*100</f>
        <v>20.498873718263</v>
      </c>
      <c r="Q3880" s="7" t="str">
        <f aca="false">IF(J3880&gt;=Assumptions!$B$26,"High",IF(J3880&gt;=Assumptions!$B$27,"Mid","Low"))</f>
        <v>Low</v>
      </c>
      <c r="R3880" s="7" t="str">
        <f aca="false">IF(P3880&gt;=Assumptions!$B$28,"High",IF(P3880&gt;=Assumptions!$B$29,"Mid","Low"))</f>
        <v>Low</v>
      </c>
      <c r="S3880" s="7" t="str">
        <f aca="false">INDEX(Assumptions!$B$33:$B$41,MATCH(Q3880&amp;"|"&amp;R3880,Assumptions!$A$33:$A$41,0))</f>
        <v>Dormant &amp; Low Value</v>
      </c>
      <c r="T3880" s="7" t="n">
        <f aca="false">IF(ISNUMBER(Data_Clean!V3880),J3880*Data_Clean!V3880,0)</f>
        <v>20.92093035</v>
      </c>
    </row>
    <row r="3881" customFormat="false" ht="15" hidden="false" customHeight="false" outlineLevel="0" collapsed="false">
      <c r="A3881" s="15" t="str">
        <f aca="false">Data_Clean!A3881</f>
        <v>CX103877</v>
      </c>
      <c r="B3881" s="14" t="n">
        <f aca="false">Data_Clean!G3881*Assumptions!$B$5</f>
        <v>28.0955</v>
      </c>
      <c r="C3881" s="14" t="n">
        <f aca="false">IF(Data_Clean!H3881="",0,Data_Clean!H3881)*Assumptions!$B$6</f>
        <v>6.01176</v>
      </c>
      <c r="D3881" s="14" t="n">
        <f aca="false">Data_Clean!I3881*Assumptions!$B$7</f>
        <v>5.6</v>
      </c>
      <c r="E3881" s="14" t="n">
        <f aca="false">Data_Clean!J3881*Assumptions!$B$8</f>
        <v>0</v>
      </c>
      <c r="F3881" s="14" t="n">
        <f aca="false">Data_Clean!K3881*Assumptions!$B$9</f>
        <v>0</v>
      </c>
      <c r="G3881" s="14" t="n">
        <f aca="false">Data_Clean!L3881*Assumptions!$B$10</f>
        <v>0</v>
      </c>
      <c r="H3881" s="14" t="n">
        <f aca="false">IF(OR(Data_Clean!M3881="",Data_Clean!N3881=""),0,Data_Clean!M3881*Data_Clean!N3881/100)*Assumptions!$B$13*Assumptions!$B$11</f>
        <v>4.332</v>
      </c>
      <c r="I3881" s="14" t="n">
        <f aca="false">Data_Clean!O3881*4*Assumptions!$B$12</f>
        <v>1.6176</v>
      </c>
      <c r="J3881" s="14" t="n">
        <f aca="false">SUM(B3881:I3881)</f>
        <v>45.65686</v>
      </c>
      <c r="K3881" s="16" t="n">
        <f aca="false">IF(Data_Clean!P3881="","",Assumptions!$B$15*0.5^(Data_Clean!P3881/Assumptions!$B$20))</f>
        <v>23.267171427506</v>
      </c>
      <c r="L3881" s="16" t="n">
        <f aca="false">Assumptions!$B$16*MIN(1,LN(1+Data_Clean!Q3881)/LN(1+Assumptions!$B$21))</f>
        <v>12.8906482631789</v>
      </c>
      <c r="M3881" s="16" t="n">
        <f aca="false">Assumptions!$B$17*(0.6*MIN(1,Data_Clean!R3881/Assumptions!$B$22)+0.4*IF(Data_Clean!S3881="",0,Data_Clean!S3881))</f>
        <v>14.184</v>
      </c>
      <c r="N3881" s="16" t="n">
        <f aca="false">Assumptions!$B$18*MIN(1,(Data_Clean!F3881-1)/Assumptions!$B$23)</f>
        <v>15</v>
      </c>
      <c r="O3881" s="16" t="n">
        <f aca="false">Assumptions!$B$19*(0.4*IF(Data_Clean!E3881="",0,MIN(1,Data_Clean!E3881/12/Assumptions!$B$24))+0.35*IF(Data_Clean!D3881="Y",1,0)+0.25*(1-MIN(Data_Clean!T3881,3)/3))/IF(Data_Clean!E3881="",0.6,1)</f>
        <v>3.8</v>
      </c>
      <c r="P3881" s="16" t="n">
        <f aca="false">SUM(K3881:O3881)/(Assumptions!$D$5-IF(K3881="",Assumptions!$B$15,0))*100</f>
        <v>69.1418196906849</v>
      </c>
      <c r="Q3881" s="7" t="str">
        <f aca="false">IF(J3881&gt;=Assumptions!$B$26,"High",IF(J3881&gt;=Assumptions!$B$27,"Mid","Low"))</f>
        <v>Low</v>
      </c>
      <c r="R3881" s="7" t="str">
        <f aca="false">IF(P3881&gt;=Assumptions!$B$28,"High",IF(P3881&gt;=Assumptions!$B$29,"Mid","Low"))</f>
        <v>Mid</v>
      </c>
      <c r="S3881" s="7" t="str">
        <f aca="false">INDEX(Assumptions!$B$33:$B$41,MATCH(Q3881&amp;"|"&amp;R3881,Assumptions!$A$33:$A$41,0))</f>
        <v>Light Touch</v>
      </c>
      <c r="T3881" s="7" t="n">
        <f aca="false">IF(ISNUMBER(Data_Clean!V3881),J3881*Data_Clean!V3881,0)</f>
        <v>2.132175362</v>
      </c>
    </row>
    <row r="3882" customFormat="false" ht="15" hidden="false" customHeight="false" outlineLevel="0" collapsed="false">
      <c r="A3882" s="15" t="str">
        <f aca="false">Data_Clean!A3882</f>
        <v>CX103878</v>
      </c>
      <c r="B3882" s="14" t="n">
        <f aca="false">Data_Clean!G3882*Assumptions!$B$5</f>
        <v>502.57825</v>
      </c>
      <c r="C3882" s="14" t="n">
        <f aca="false">IF(Data_Clean!H3882="",0,Data_Clean!H3882)*Assumptions!$B$6</f>
        <v>1847.53116</v>
      </c>
      <c r="D3882" s="14" t="n">
        <f aca="false">Data_Clean!I3882*Assumptions!$B$7</f>
        <v>1834.4</v>
      </c>
      <c r="E3882" s="14" t="n">
        <f aca="false">Data_Clean!J3882*Assumptions!$B$8</f>
        <v>2619.25575</v>
      </c>
      <c r="F3882" s="14" t="n">
        <f aca="false">Data_Clean!K3882*Assumptions!$B$9</f>
        <v>4821.3</v>
      </c>
      <c r="G3882" s="14" t="n">
        <f aca="false">Data_Clean!L3882*Assumptions!$B$10</f>
        <v>0</v>
      </c>
      <c r="H3882" s="14" t="n">
        <f aca="false">IF(OR(Data_Clean!M3882="",Data_Clean!N3882=""),0,Data_Clean!M3882*Data_Clean!N3882/100)*Assumptions!$B$13*Assumptions!$B$11</f>
        <v>352.044</v>
      </c>
      <c r="I3882" s="14" t="n">
        <f aca="false">Data_Clean!O3882*4*Assumptions!$B$12</f>
        <v>51.32928</v>
      </c>
      <c r="J3882" s="14" t="n">
        <f aca="false">SUM(B3882:I3882)</f>
        <v>12028.43844</v>
      </c>
      <c r="K3882" s="16" t="n">
        <f aca="false">IF(Data_Clean!P3882="","",Assumptions!$B$15*0.5^(Data_Clean!P3882/Assumptions!$B$20))</f>
        <v>28.6452481173125</v>
      </c>
      <c r="L3882" s="16" t="n">
        <f aca="false">Assumptions!$B$16*MIN(1,LN(1+Data_Clean!Q3882)/LN(1+Assumptions!$B$21))</f>
        <v>13.0760265116583</v>
      </c>
      <c r="M3882" s="16" t="n">
        <f aca="false">Assumptions!$B$17*(0.6*MIN(1,Data_Clean!R3882/Assumptions!$B$22)+0.4*IF(Data_Clean!S3882="",0,Data_Clean!S3882))</f>
        <v>8.712</v>
      </c>
      <c r="N3882" s="16" t="n">
        <f aca="false">Assumptions!$B$18*MIN(1,(Data_Clean!F3882-1)/Assumptions!$B$23)</f>
        <v>20</v>
      </c>
      <c r="O3882" s="16" t="n">
        <f aca="false">Assumptions!$B$19*(0.4*IF(Data_Clean!E3882="",0,MIN(1,Data_Clean!E3882/12/Assumptions!$B$24))+0.35*IF(Data_Clean!D3882="Y",1,0)+0.25*(1-MIN(Data_Clean!T3882,3)/3))/IF(Data_Clean!E3882="",0.6,1)</f>
        <v>8.25</v>
      </c>
      <c r="P3882" s="16" t="n">
        <f aca="false">SUM(K3882:O3882)/(Assumptions!$D$5-IF(K3882="",Assumptions!$B$15,0))*100</f>
        <v>78.6832746289708</v>
      </c>
      <c r="Q3882" s="7" t="str">
        <f aca="false">IF(J3882&gt;=Assumptions!$B$26,"High",IF(J3882&gt;=Assumptions!$B$27,"Mid","Low"))</f>
        <v>High</v>
      </c>
      <c r="R3882" s="7" t="str">
        <f aca="false">IF(P3882&gt;=Assumptions!$B$28,"High",IF(P3882&gt;=Assumptions!$B$29,"Mid","Low"))</f>
        <v>High</v>
      </c>
      <c r="S3882" s="7" t="str">
        <f aca="false">INDEX(Assumptions!$B$33:$B$41,MATCH(Q3882&amp;"|"&amp;R3882,Assumptions!$A$33:$A$41,0))</f>
        <v>Premier Advocates</v>
      </c>
      <c r="T3882" s="7" t="n">
        <f aca="false">IF(ISNUMBER(Data_Clean!V3882),J3882*Data_Clean!V3882,0)</f>
        <v>464.297723784</v>
      </c>
    </row>
    <row r="3883" customFormat="false" ht="15" hidden="false" customHeight="false" outlineLevel="0" collapsed="false">
      <c r="A3883" s="15" t="str">
        <f aca="false">Data_Clean!A3883</f>
        <v>CX103879</v>
      </c>
      <c r="B3883" s="14" t="n">
        <f aca="false">Data_Clean!G3883*Assumptions!$B$5</f>
        <v>101.53275</v>
      </c>
      <c r="C3883" s="14" t="n">
        <f aca="false">IF(Data_Clean!H3883="",0,Data_Clean!H3883)*Assumptions!$B$6</f>
        <v>0</v>
      </c>
      <c r="D3883" s="14" t="n">
        <f aca="false">Data_Clean!I3883*Assumptions!$B$7</f>
        <v>0</v>
      </c>
      <c r="E3883" s="14" t="n">
        <f aca="false">Data_Clean!J3883*Assumptions!$B$8</f>
        <v>0</v>
      </c>
      <c r="F3883" s="14" t="n">
        <f aca="false">Data_Clean!K3883*Assumptions!$B$9</f>
        <v>0</v>
      </c>
      <c r="G3883" s="14" t="n">
        <f aca="false">Data_Clean!L3883*Assumptions!$B$10</f>
        <v>0</v>
      </c>
      <c r="H3883" s="14" t="n">
        <f aca="false">IF(OR(Data_Clean!M3883="",Data_Clean!N3883=""),0,Data_Clean!M3883*Data_Clean!N3883/100)*Assumptions!$B$13*Assumptions!$B$11</f>
        <v>169.158</v>
      </c>
      <c r="I3883" s="14" t="n">
        <f aca="false">Data_Clean!O3883*4*Assumptions!$B$12</f>
        <v>15.97392</v>
      </c>
      <c r="J3883" s="14" t="n">
        <f aca="false">SUM(B3883:I3883)</f>
        <v>286.66467</v>
      </c>
      <c r="K3883" s="16" t="n">
        <f aca="false">IF(Data_Clean!P3883="","",Assumptions!$B$15*0.5^(Data_Clean!P3883/Assumptions!$B$20))</f>
        <v>23.811015779523</v>
      </c>
      <c r="L3883" s="16" t="n">
        <f aca="false">Assumptions!$B$16*MIN(1,LN(1+Data_Clean!Q3883)/LN(1+Assumptions!$B$21))</f>
        <v>12.8906482631789</v>
      </c>
      <c r="M3883" s="16" t="n">
        <f aca="false">Assumptions!$B$17*(0.6*MIN(1,Data_Clean!R3883/Assumptions!$B$22)+0.4*IF(Data_Clean!S3883="",0,Data_Clean!S3883))</f>
        <v>13.722</v>
      </c>
      <c r="N3883" s="16" t="n">
        <f aca="false">Assumptions!$B$18*MIN(1,(Data_Clean!F3883-1)/Assumptions!$B$23)</f>
        <v>10</v>
      </c>
      <c r="O3883" s="16" t="n">
        <f aca="false">Assumptions!$B$19*(0.4*IF(Data_Clean!E3883="",0,MIN(1,Data_Clean!E3883/12/Assumptions!$B$24))+0.35*IF(Data_Clean!D3883="Y",1,0)+0.25*(1-MIN(Data_Clean!T3883,3)/3))/IF(Data_Clean!E3883="",0.6,1)</f>
        <v>6.05</v>
      </c>
      <c r="P3883" s="16" t="n">
        <f aca="false">SUM(K3883:O3883)/(Assumptions!$D$5-IF(K3883="",Assumptions!$B$15,0))*100</f>
        <v>66.4736640427019</v>
      </c>
      <c r="Q3883" s="7" t="str">
        <f aca="false">IF(J3883&gt;=Assumptions!$B$26,"High",IF(J3883&gt;=Assumptions!$B$27,"Mid","Low"))</f>
        <v>Low</v>
      </c>
      <c r="R3883" s="7" t="str">
        <f aca="false">IF(P3883&gt;=Assumptions!$B$28,"High",IF(P3883&gt;=Assumptions!$B$29,"Mid","Low"))</f>
        <v>Mid</v>
      </c>
      <c r="S3883" s="7" t="str">
        <f aca="false">INDEX(Assumptions!$B$33:$B$41,MATCH(Q3883&amp;"|"&amp;R3883,Assumptions!$A$33:$A$41,0))</f>
        <v>Light Touch</v>
      </c>
      <c r="T3883" s="7" t="n">
        <f aca="false">IF(ISNUMBER(Data_Clean!V3883),J3883*Data_Clean!V3883,0)</f>
        <v>29.870458614</v>
      </c>
    </row>
    <row r="3884" customFormat="false" ht="15" hidden="false" customHeight="false" outlineLevel="0" collapsed="false">
      <c r="A3884" s="15" t="str">
        <f aca="false">Data_Clean!A3884</f>
        <v>CX103880</v>
      </c>
      <c r="B3884" s="14" t="n">
        <f aca="false">Data_Clean!G3884*Assumptions!$B$5</f>
        <v>18.63725</v>
      </c>
      <c r="C3884" s="14" t="n">
        <f aca="false">IF(Data_Clean!H3884="",0,Data_Clean!H3884)*Assumptions!$B$6</f>
        <v>139.7304</v>
      </c>
      <c r="D3884" s="14" t="n">
        <f aca="false">Data_Clean!I3884*Assumptions!$B$7</f>
        <v>0</v>
      </c>
      <c r="E3884" s="14" t="n">
        <f aca="false">Data_Clean!J3884*Assumptions!$B$8</f>
        <v>0</v>
      </c>
      <c r="F3884" s="14" t="n">
        <f aca="false">Data_Clean!K3884*Assumptions!$B$9</f>
        <v>0</v>
      </c>
      <c r="G3884" s="14" t="n">
        <f aca="false">Data_Clean!L3884*Assumptions!$B$10</f>
        <v>0</v>
      </c>
      <c r="H3884" s="14" t="n">
        <f aca="false">IF(OR(Data_Clean!M3884="",Data_Clean!N3884=""),0,Data_Clean!M3884*Data_Clean!N3884/100)*Assumptions!$B$13*Assumptions!$B$11</f>
        <v>0</v>
      </c>
      <c r="I3884" s="14" t="n">
        <f aca="false">Data_Clean!O3884*4*Assumptions!$B$12</f>
        <v>0</v>
      </c>
      <c r="J3884" s="14" t="n">
        <f aca="false">SUM(B3884:I3884)</f>
        <v>158.36765</v>
      </c>
      <c r="K3884" s="16" t="n">
        <f aca="false">IF(Data_Clean!P3884="","",Assumptions!$B$15*0.5^(Data_Clean!P3884/Assumptions!$B$20))</f>
        <v>19.7926186615934</v>
      </c>
      <c r="L3884" s="16" t="n">
        <f aca="false">Assumptions!$B$16*MIN(1,LN(1+Data_Clean!Q3884)/LN(1+Assumptions!$B$21))</f>
        <v>11.2934465146257</v>
      </c>
      <c r="M3884" s="16" t="n">
        <f aca="false">Assumptions!$B$17*(0.6*MIN(1,Data_Clean!R3884/Assumptions!$B$22)+0.4*IF(Data_Clean!S3884="",0,Data_Clean!S3884))</f>
        <v>9.546</v>
      </c>
      <c r="N3884" s="16" t="n">
        <f aca="false">Assumptions!$B$18*MIN(1,(Data_Clean!F3884-1)/Assumptions!$B$23)</f>
        <v>5</v>
      </c>
      <c r="O3884" s="16" t="n">
        <f aca="false">Assumptions!$B$19*(0.4*IF(Data_Clean!E3884="",0,MIN(1,Data_Clean!E3884/12/Assumptions!$B$24))+0.35*IF(Data_Clean!D3884="Y",1,0)+0.25*(1-MIN(Data_Clean!T3884,3)/3))/IF(Data_Clean!E3884="",0.6,1)</f>
        <v>8.45</v>
      </c>
      <c r="P3884" s="16" t="n">
        <f aca="false">SUM(K3884:O3884)/(Assumptions!$D$5-IF(K3884="",Assumptions!$B$15,0))*100</f>
        <v>54.0820651762191</v>
      </c>
      <c r="Q3884" s="7" t="str">
        <f aca="false">IF(J3884&gt;=Assumptions!$B$26,"High",IF(J3884&gt;=Assumptions!$B$27,"Mid","Low"))</f>
        <v>Low</v>
      </c>
      <c r="R3884" s="7" t="str">
        <f aca="false">IF(P3884&gt;=Assumptions!$B$28,"High",IF(P3884&gt;=Assumptions!$B$29,"Mid","Low"))</f>
        <v>Mid</v>
      </c>
      <c r="S3884" s="7" t="str">
        <f aca="false">INDEX(Assumptions!$B$33:$B$41,MATCH(Q3884&amp;"|"&amp;R3884,Assumptions!$A$33:$A$41,0))</f>
        <v>Light Touch</v>
      </c>
      <c r="T3884" s="7" t="n">
        <f aca="false">IF(ISNUMBER(Data_Clean!V3884),J3884*Data_Clean!V3884,0)</f>
        <v>17.51546209</v>
      </c>
    </row>
    <row r="3885" customFormat="false" ht="15" hidden="false" customHeight="false" outlineLevel="0" collapsed="false">
      <c r="A3885" s="15" t="str">
        <f aca="false">Data_Clean!A3885</f>
        <v>CX103881</v>
      </c>
      <c r="B3885" s="14" t="n">
        <f aca="false">Data_Clean!G3885*Assumptions!$B$5</f>
        <v>282.25975</v>
      </c>
      <c r="C3885" s="14" t="n">
        <f aca="false">IF(Data_Clean!H3885="",0,Data_Clean!H3885)*Assumptions!$B$6</f>
        <v>0</v>
      </c>
      <c r="D3885" s="14" t="n">
        <f aca="false">Data_Clean!I3885*Assumptions!$B$7</f>
        <v>0</v>
      </c>
      <c r="E3885" s="14" t="n">
        <f aca="false">Data_Clean!J3885*Assumptions!$B$8</f>
        <v>0</v>
      </c>
      <c r="F3885" s="14" t="n">
        <f aca="false">Data_Clean!K3885*Assumptions!$B$9</f>
        <v>0</v>
      </c>
      <c r="G3885" s="14" t="n">
        <f aca="false">Data_Clean!L3885*Assumptions!$B$10</f>
        <v>0</v>
      </c>
      <c r="H3885" s="14" t="n">
        <f aca="false">IF(OR(Data_Clean!M3885="",Data_Clean!N3885=""),0,Data_Clean!M3885*Data_Clean!N3885/100)*Assumptions!$B$13*Assumptions!$B$11</f>
        <v>236.652</v>
      </c>
      <c r="I3885" s="14" t="n">
        <f aca="false">Data_Clean!O3885*4*Assumptions!$B$12</f>
        <v>29.82048</v>
      </c>
      <c r="J3885" s="14" t="n">
        <f aca="false">SUM(B3885:I3885)</f>
        <v>548.73223</v>
      </c>
      <c r="K3885" s="16" t="n">
        <f aca="false">IF(Data_Clean!P3885="","",Assumptions!$B$15*0.5^(Data_Clean!P3885/Assumptions!$B$20))</f>
        <v>27.3516746567465</v>
      </c>
      <c r="L3885" s="16" t="n">
        <f aca="false">Assumptions!$B$16*MIN(1,LN(1+Data_Clean!Q3885)/LN(1+Assumptions!$B$21))</f>
        <v>13.8963721559302</v>
      </c>
      <c r="M3885" s="16" t="n">
        <f aca="false">Assumptions!$B$17*(0.6*MIN(1,Data_Clean!R3885/Assumptions!$B$22)+0.4*IF(Data_Clean!S3885="",0,Data_Clean!S3885))</f>
        <v>2.82</v>
      </c>
      <c r="N3885" s="16" t="n">
        <f aca="false">Assumptions!$B$18*MIN(1,(Data_Clean!F3885-1)/Assumptions!$B$23)</f>
        <v>5</v>
      </c>
      <c r="O3885" s="16" t="n">
        <f aca="false">Assumptions!$B$19*(0.4*IF(Data_Clean!E3885="",0,MIN(1,Data_Clean!E3885/12/Assumptions!$B$24))+0.35*IF(Data_Clean!D3885="Y",1,0)+0.25*(1-MIN(Data_Clean!T3885,3)/3))/IF(Data_Clean!E3885="",0.6,1)</f>
        <v>13.3</v>
      </c>
      <c r="P3885" s="16" t="n">
        <f aca="false">SUM(K3885:O3885)/(Assumptions!$D$5-IF(K3885="",Assumptions!$B$15,0))*100</f>
        <v>62.3680468126767</v>
      </c>
      <c r="Q3885" s="7" t="str">
        <f aca="false">IF(J3885&gt;=Assumptions!$B$26,"High",IF(J3885&gt;=Assumptions!$B$27,"Mid","Low"))</f>
        <v>Mid</v>
      </c>
      <c r="R3885" s="7" t="str">
        <f aca="false">IF(P3885&gt;=Assumptions!$B$28,"High",IF(P3885&gt;=Assumptions!$B$29,"Mid","Low"))</f>
        <v>Mid</v>
      </c>
      <c r="S3885" s="7" t="str">
        <f aca="false">INDEX(Assumptions!$B$33:$B$41,MATCH(Q3885&amp;"|"&amp;R3885,Assumptions!$A$33:$A$41,0))</f>
        <v>Established Core</v>
      </c>
      <c r="T3885" s="7" t="n">
        <f aca="false">IF(ISNUMBER(Data_Clean!V3885),J3885*Data_Clean!V3885,0)</f>
        <v>14.047545088</v>
      </c>
    </row>
    <row r="3886" customFormat="false" ht="15" hidden="false" customHeight="false" outlineLevel="0" collapsed="false">
      <c r="A3886" s="15" t="str">
        <f aca="false">Data_Clean!A3886</f>
        <v>CX103882</v>
      </c>
      <c r="B3886" s="14" t="n">
        <f aca="false">Data_Clean!G3886*Assumptions!$B$5</f>
        <v>153.17875</v>
      </c>
      <c r="C3886" s="14" t="n">
        <f aca="false">IF(Data_Clean!H3886="",0,Data_Clean!H3886)*Assumptions!$B$6</f>
        <v>326.1942</v>
      </c>
      <c r="D3886" s="14" t="n">
        <f aca="false">Data_Clean!I3886*Assumptions!$B$7</f>
        <v>0</v>
      </c>
      <c r="E3886" s="14" t="n">
        <f aca="false">Data_Clean!J3886*Assumptions!$B$8</f>
        <v>0</v>
      </c>
      <c r="F3886" s="14" t="n">
        <f aca="false">Data_Clean!K3886*Assumptions!$B$9</f>
        <v>0</v>
      </c>
      <c r="G3886" s="14" t="n">
        <f aca="false">Data_Clean!L3886*Assumptions!$B$10</f>
        <v>0</v>
      </c>
      <c r="H3886" s="14" t="n">
        <f aca="false">IF(OR(Data_Clean!M3886="",Data_Clean!N3886=""),0,Data_Clean!M3886*Data_Clean!N3886/100)*Assumptions!$B$13*Assumptions!$B$11</f>
        <v>0</v>
      </c>
      <c r="I3886" s="14" t="n">
        <f aca="false">Data_Clean!O3886*4*Assumptions!$B$12</f>
        <v>0</v>
      </c>
      <c r="J3886" s="14" t="n">
        <f aca="false">SUM(B3886:I3886)</f>
        <v>479.37295</v>
      </c>
      <c r="K3886" s="16" t="n">
        <f aca="false">IF(Data_Clean!P3886="","",Assumptions!$B$15*0.5^(Data_Clean!P3886/Assumptions!$B$20))</f>
        <v>18.4671662001737</v>
      </c>
      <c r="L3886" s="16" t="n">
        <f aca="false">Assumptions!$B$16*MIN(1,LN(1+Data_Clean!Q3886)/LN(1+Assumptions!$B$21))</f>
        <v>14.0427143261215</v>
      </c>
      <c r="M3886" s="16" t="n">
        <f aca="false">Assumptions!$B$17*(0.6*MIN(1,Data_Clean!R3886/Assumptions!$B$22)+0.4*IF(Data_Clean!S3886="",0,Data_Clean!S3886))</f>
        <v>2.052</v>
      </c>
      <c r="N3886" s="16" t="n">
        <f aca="false">Assumptions!$B$18*MIN(1,(Data_Clean!F3886-1)/Assumptions!$B$23)</f>
        <v>5</v>
      </c>
      <c r="O3886" s="16" t="n">
        <f aca="false">Assumptions!$B$19*(0.4*IF(Data_Clean!E3886="",0,MIN(1,Data_Clean!E3886/12/Assumptions!$B$24))+0.35*IF(Data_Clean!D3886="Y",1,0)+0.25*(1-MIN(Data_Clean!T3886,3)/3))/IF(Data_Clean!E3886="",0.6,1)</f>
        <v>5.05</v>
      </c>
      <c r="P3886" s="16" t="n">
        <f aca="false">SUM(K3886:O3886)/(Assumptions!$D$5-IF(K3886="",Assumptions!$B$15,0))*100</f>
        <v>44.6118805262953</v>
      </c>
      <c r="Q3886" s="7" t="str">
        <f aca="false">IF(J3886&gt;=Assumptions!$B$26,"High",IF(J3886&gt;=Assumptions!$B$27,"Mid","Low"))</f>
        <v>Mid</v>
      </c>
      <c r="R3886" s="7" t="str">
        <f aca="false">IF(P3886&gt;=Assumptions!$B$28,"High",IF(P3886&gt;=Assumptions!$B$29,"Mid","Low"))</f>
        <v>Low</v>
      </c>
      <c r="S3886" s="7" t="str">
        <f aca="false">INDEX(Assumptions!$B$33:$B$41,MATCH(Q3886&amp;"|"&amp;R3886,Assumptions!$A$33:$A$41,0))</f>
        <v>Light Touch</v>
      </c>
      <c r="T3886" s="7" t="n">
        <f aca="false">IF(ISNUMBER(Data_Clean!V3886),J3886*Data_Clean!V3886,0)</f>
        <v>59.92161875</v>
      </c>
    </row>
    <row r="3887" customFormat="false" ht="15" hidden="false" customHeight="false" outlineLevel="0" collapsed="false">
      <c r="A3887" s="15" t="str">
        <f aca="false">Data_Clean!A3887</f>
        <v>CX103883</v>
      </c>
      <c r="B3887" s="14" t="n">
        <f aca="false">Data_Clean!G3887*Assumptions!$B$5</f>
        <v>215.33275</v>
      </c>
      <c r="C3887" s="14" t="n">
        <f aca="false">IF(Data_Clean!H3887="",0,Data_Clean!H3887)*Assumptions!$B$6</f>
        <v>40.09524</v>
      </c>
      <c r="D3887" s="14" t="n">
        <f aca="false">Data_Clean!I3887*Assumptions!$B$7</f>
        <v>0</v>
      </c>
      <c r="E3887" s="14" t="n">
        <f aca="false">Data_Clean!J3887*Assumptions!$B$8</f>
        <v>0</v>
      </c>
      <c r="F3887" s="14" t="n">
        <f aca="false">Data_Clean!K3887*Assumptions!$B$9</f>
        <v>0</v>
      </c>
      <c r="G3887" s="14" t="n">
        <f aca="false">Data_Clean!L3887*Assumptions!$B$10</f>
        <v>0</v>
      </c>
      <c r="H3887" s="14" t="n">
        <f aca="false">IF(OR(Data_Clean!M3887="",Data_Clean!N3887=""),0,Data_Clean!M3887*Data_Clean!N3887/100)*Assumptions!$B$13*Assumptions!$B$11</f>
        <v>0</v>
      </c>
      <c r="I3887" s="14" t="n">
        <f aca="false">Data_Clean!O3887*4*Assumptions!$B$12</f>
        <v>0</v>
      </c>
      <c r="J3887" s="14" t="n">
        <f aca="false">SUM(B3887:I3887)</f>
        <v>255.42799</v>
      </c>
      <c r="K3887" s="16" t="n">
        <f aca="false">IF(Data_Clean!P3887="","",Assumptions!$B$15*0.5^(Data_Clean!P3887/Assumptions!$B$20))</f>
        <v>29.3147990530274</v>
      </c>
      <c r="L3887" s="16" t="n">
        <f aca="false">Assumptions!$B$16*MIN(1,LN(1+Data_Clean!Q3887)/LN(1+Assumptions!$B$21))</f>
        <v>14.4532413158944</v>
      </c>
      <c r="M3887" s="16" t="n">
        <f aca="false">Assumptions!$B$17*(0.6*MIN(1,Data_Clean!R3887/Assumptions!$B$22)+0.4*IF(Data_Clean!S3887="",0,Data_Clean!S3887))</f>
        <v>7.896</v>
      </c>
      <c r="N3887" s="16" t="n">
        <f aca="false">Assumptions!$B$18*MIN(1,(Data_Clean!F3887-1)/Assumptions!$B$23)</f>
        <v>5</v>
      </c>
      <c r="O3887" s="16" t="n">
        <f aca="false">Assumptions!$B$19*(0.4*IF(Data_Clean!E3887="",0,MIN(1,Data_Clean!E3887/12/Assumptions!$B$24))+0.35*IF(Data_Clean!D3887="Y",1,0)+0.25*(1-MIN(Data_Clean!T3887,3)/3))/IF(Data_Clean!E3887="",0.6,1)</f>
        <v>15</v>
      </c>
      <c r="P3887" s="16" t="n">
        <f aca="false">SUM(K3887:O3887)/(Assumptions!$D$5-IF(K3887="",Assumptions!$B$15,0))*100</f>
        <v>71.6640403689218</v>
      </c>
      <c r="Q3887" s="7" t="str">
        <f aca="false">IF(J3887&gt;=Assumptions!$B$26,"High",IF(J3887&gt;=Assumptions!$B$27,"Mid","Low"))</f>
        <v>Low</v>
      </c>
      <c r="R3887" s="7" t="str">
        <f aca="false">IF(P3887&gt;=Assumptions!$B$28,"High",IF(P3887&gt;=Assumptions!$B$29,"Mid","Low"))</f>
        <v>High</v>
      </c>
      <c r="S3887" s="7" t="str">
        <f aca="false">INDEX(Assumptions!$B$33:$B$41,MATCH(Q3887&amp;"|"&amp;R3887,Assumptions!$A$33:$A$41,0))</f>
        <v>Engaged Builders</v>
      </c>
      <c r="T3887" s="7" t="n">
        <f aca="false">IF(ISNUMBER(Data_Clean!V3887),J3887*Data_Clean!V3887,0)</f>
        <v>5.951472167</v>
      </c>
    </row>
    <row r="3888" customFormat="false" ht="15" hidden="false" customHeight="false" outlineLevel="0" collapsed="false">
      <c r="A3888" s="15" t="str">
        <f aca="false">Data_Clean!A3888</f>
        <v>CX103884</v>
      </c>
      <c r="B3888" s="14" t="n">
        <f aca="false">Data_Clean!G3888*Assumptions!$B$5</f>
        <v>392.728</v>
      </c>
      <c r="C3888" s="14" t="n">
        <f aca="false">IF(Data_Clean!H3888="",0,Data_Clean!H3888)*Assumptions!$B$6</f>
        <v>58.34328</v>
      </c>
      <c r="D3888" s="14" t="n">
        <f aca="false">Data_Clean!I3888*Assumptions!$B$7</f>
        <v>0</v>
      </c>
      <c r="E3888" s="14" t="n">
        <f aca="false">Data_Clean!J3888*Assumptions!$B$8</f>
        <v>0</v>
      </c>
      <c r="F3888" s="14" t="n">
        <f aca="false">Data_Clean!K3888*Assumptions!$B$9</f>
        <v>0</v>
      </c>
      <c r="G3888" s="14" t="n">
        <f aca="false">Data_Clean!L3888*Assumptions!$B$10</f>
        <v>919.35</v>
      </c>
      <c r="H3888" s="14" t="n">
        <f aca="false">IF(OR(Data_Clean!M3888="",Data_Clean!N3888=""),0,Data_Clean!M3888*Data_Clean!N3888/100)*Assumptions!$B$13*Assumptions!$B$11</f>
        <v>0</v>
      </c>
      <c r="I3888" s="14" t="n">
        <f aca="false">Data_Clean!O3888*4*Assumptions!$B$12</f>
        <v>0</v>
      </c>
      <c r="J3888" s="14" t="n">
        <f aca="false">SUM(B3888:I3888)</f>
        <v>1370.42128</v>
      </c>
      <c r="K3888" s="16" t="n">
        <f aca="false">IF(Data_Clean!P3888="","",Assumptions!$B$15*0.5^(Data_Clean!P3888/Assumptions!$B$20))</f>
        <v>30</v>
      </c>
      <c r="L3888" s="16" t="n">
        <f aca="false">Assumptions!$B$16*MIN(1,LN(1+Data_Clean!Q3888)/LN(1+Assumptions!$B$21))</f>
        <v>15.7812965263578</v>
      </c>
      <c r="M3888" s="16" t="n">
        <f aca="false">Assumptions!$B$17*(0.6*MIN(1,Data_Clean!R3888/Assumptions!$B$22)+0.4*IF(Data_Clean!S3888="",0,Data_Clean!S3888))</f>
        <v>6.552</v>
      </c>
      <c r="N3888" s="16" t="n">
        <f aca="false">Assumptions!$B$18*MIN(1,(Data_Clean!F3888-1)/Assumptions!$B$23)</f>
        <v>10</v>
      </c>
      <c r="O3888" s="16" t="n">
        <f aca="false">Assumptions!$B$19*(0.4*IF(Data_Clean!E3888="",0,MIN(1,Data_Clean!E3888/12/Assumptions!$B$24))+0.35*IF(Data_Clean!D3888="Y",1,0)+0.25*(1-MIN(Data_Clean!T3888,3)/3))/IF(Data_Clean!E3888="",0.6,1)</f>
        <v>15</v>
      </c>
      <c r="P3888" s="16" t="n">
        <f aca="false">SUM(K3888:O3888)/(Assumptions!$D$5-IF(K3888="",Assumptions!$B$15,0))*100</f>
        <v>77.3332965263578</v>
      </c>
      <c r="Q3888" s="7" t="str">
        <f aca="false">IF(J3888&gt;=Assumptions!$B$26,"High",IF(J3888&gt;=Assumptions!$B$27,"Mid","Low"))</f>
        <v>Mid</v>
      </c>
      <c r="R3888" s="7" t="str">
        <f aca="false">IF(P3888&gt;=Assumptions!$B$28,"High",IF(P3888&gt;=Assumptions!$B$29,"Mid","Low"))</f>
        <v>High</v>
      </c>
      <c r="S3888" s="7" t="str">
        <f aca="false">INDEX(Assumptions!$B$33:$B$41,MATCH(Q3888&amp;"|"&amp;R3888,Assumptions!$A$33:$A$41,0))</f>
        <v>Engaged Builders</v>
      </c>
      <c r="T3888" s="7" t="n">
        <f aca="false">IF(ISNUMBER(Data_Clean!V3888),J3888*Data_Clean!V3888,0)</f>
        <v>46.320239264</v>
      </c>
    </row>
    <row r="3889" customFormat="false" ht="15" hidden="false" customHeight="false" outlineLevel="0" collapsed="false">
      <c r="A3889" s="15" t="str">
        <f aca="false">Data_Clean!A3889</f>
        <v>CX103885</v>
      </c>
      <c r="B3889" s="14" t="n">
        <f aca="false">Data_Clean!G3889*Assumptions!$B$5</f>
        <v>119.97675</v>
      </c>
      <c r="C3889" s="14" t="n">
        <f aca="false">IF(Data_Clean!H3889="",0,Data_Clean!H3889)*Assumptions!$B$6</f>
        <v>0</v>
      </c>
      <c r="D3889" s="14" t="n">
        <f aca="false">Data_Clean!I3889*Assumptions!$B$7</f>
        <v>0</v>
      </c>
      <c r="E3889" s="14" t="n">
        <f aca="false">Data_Clean!J3889*Assumptions!$B$8</f>
        <v>0</v>
      </c>
      <c r="F3889" s="14" t="n">
        <f aca="false">Data_Clean!K3889*Assumptions!$B$9</f>
        <v>0</v>
      </c>
      <c r="G3889" s="14" t="n">
        <f aca="false">Data_Clean!L3889*Assumptions!$B$10</f>
        <v>486</v>
      </c>
      <c r="H3889" s="14" t="n">
        <f aca="false">IF(OR(Data_Clean!M3889="",Data_Clean!N3889=""),0,Data_Clean!M3889*Data_Clean!N3889/100)*Assumptions!$B$13*Assumptions!$B$11</f>
        <v>0</v>
      </c>
      <c r="I3889" s="14" t="n">
        <f aca="false">Data_Clean!O3889*4*Assumptions!$B$12</f>
        <v>0</v>
      </c>
      <c r="J3889" s="14" t="n">
        <f aca="false">SUM(B3889:I3889)</f>
        <v>605.97675</v>
      </c>
      <c r="K3889" s="16" t="n">
        <f aca="false">IF(Data_Clean!P3889="","",Assumptions!$B$15*0.5^(Data_Clean!P3889/Assumptions!$B$20))</f>
        <v>27.3516746567465</v>
      </c>
      <c r="L3889" s="16" t="n">
        <f aca="false">Assumptions!$B$16*MIN(1,LN(1+Data_Clean!Q3889)/LN(1+Assumptions!$B$21))</f>
        <v>14.9444347261843</v>
      </c>
      <c r="M3889" s="16" t="n">
        <f aca="false">Assumptions!$B$17*(0.6*MIN(1,Data_Clean!R3889/Assumptions!$B$22)+0.4*IF(Data_Clean!S3889="",0,Data_Clean!S3889))</f>
        <v>4.5</v>
      </c>
      <c r="N3889" s="16" t="n">
        <f aca="false">Assumptions!$B$18*MIN(1,(Data_Clean!F3889-1)/Assumptions!$B$23)</f>
        <v>5</v>
      </c>
      <c r="O3889" s="16" t="n">
        <f aca="false">Assumptions!$B$19*(0.4*IF(Data_Clean!E3889="",0,MIN(1,Data_Clean!E3889/12/Assumptions!$B$24))+0.35*IF(Data_Clean!D3889="Y",1,0)+0.25*(1-MIN(Data_Clean!T3889,3)/3))/IF(Data_Clean!E3889="",0.6,1)</f>
        <v>8.05</v>
      </c>
      <c r="P3889" s="16" t="n">
        <f aca="false">SUM(K3889:O3889)/(Assumptions!$D$5-IF(K3889="",Assumptions!$B$15,0))*100</f>
        <v>59.8461093829308</v>
      </c>
      <c r="Q3889" s="7" t="str">
        <f aca="false">IF(J3889&gt;=Assumptions!$B$26,"High",IF(J3889&gt;=Assumptions!$B$27,"Mid","Low"))</f>
        <v>Mid</v>
      </c>
      <c r="R3889" s="7" t="str">
        <f aca="false">IF(P3889&gt;=Assumptions!$B$28,"High",IF(P3889&gt;=Assumptions!$B$29,"Mid","Low"))</f>
        <v>Mid</v>
      </c>
      <c r="S3889" s="7" t="str">
        <f aca="false">INDEX(Assumptions!$B$33:$B$41,MATCH(Q3889&amp;"|"&amp;R3889,Assumptions!$A$33:$A$41,0))</f>
        <v>Established Core</v>
      </c>
      <c r="T3889" s="7" t="n">
        <f aca="false">IF(ISNUMBER(Data_Clean!V3889),J3889*Data_Clean!V3889,0)</f>
        <v>37.93414455</v>
      </c>
    </row>
    <row r="3890" customFormat="false" ht="15" hidden="false" customHeight="false" outlineLevel="0" collapsed="false">
      <c r="A3890" s="15" t="str">
        <f aca="false">Data_Clean!A3890</f>
        <v>CX103886</v>
      </c>
      <c r="B3890" s="14" t="n">
        <f aca="false">Data_Clean!G3890*Assumptions!$B$5</f>
        <v>200.80375</v>
      </c>
      <c r="C3890" s="14" t="n">
        <f aca="false">IF(Data_Clean!H3890="",0,Data_Clean!H3890)*Assumptions!$B$6</f>
        <v>0</v>
      </c>
      <c r="D3890" s="14" t="n">
        <f aca="false">Data_Clean!I3890*Assumptions!$B$7</f>
        <v>0</v>
      </c>
      <c r="E3890" s="14" t="n">
        <f aca="false">Data_Clean!J3890*Assumptions!$B$8</f>
        <v>0</v>
      </c>
      <c r="F3890" s="14" t="n">
        <f aca="false">Data_Clean!K3890*Assumptions!$B$9</f>
        <v>0</v>
      </c>
      <c r="G3890" s="14" t="n">
        <f aca="false">Data_Clean!L3890*Assumptions!$B$10</f>
        <v>0</v>
      </c>
      <c r="H3890" s="14" t="n">
        <f aca="false">IF(OR(Data_Clean!M3890="",Data_Clean!N3890=""),0,Data_Clean!M3890*Data_Clean!N3890/100)*Assumptions!$B$13*Assumptions!$B$11</f>
        <v>0</v>
      </c>
      <c r="I3890" s="14" t="n">
        <f aca="false">Data_Clean!O3890*4*Assumptions!$B$12</f>
        <v>0</v>
      </c>
      <c r="J3890" s="14" t="n">
        <f aca="false">SUM(B3890:I3890)</f>
        <v>200.80375</v>
      </c>
      <c r="K3890" s="16" t="n">
        <f aca="false">IF(Data_Clean!P3890="","",Assumptions!$B$15*0.5^(Data_Clean!P3890/Assumptions!$B$20))</f>
        <v>29.3147990530274</v>
      </c>
      <c r="L3890" s="16" t="n">
        <f aca="false">Assumptions!$B$16*MIN(1,LN(1+Data_Clean!Q3890)/LN(1+Assumptions!$B$21))</f>
        <v>14.4532413158944</v>
      </c>
      <c r="M3890" s="16" t="n">
        <f aca="false">Assumptions!$B$17*(0.6*MIN(1,Data_Clean!R3890/Assumptions!$B$22)+0.4*IF(Data_Clean!S3890="",0,Data_Clean!S3890))</f>
        <v>9.396</v>
      </c>
      <c r="N3890" s="16" t="n">
        <f aca="false">Assumptions!$B$18*MIN(1,(Data_Clean!F3890-1)/Assumptions!$B$23)</f>
        <v>0</v>
      </c>
      <c r="O3890" s="16" t="n">
        <f aca="false">Assumptions!$B$19*(0.4*IF(Data_Clean!E3890="",0,MIN(1,Data_Clean!E3890/12/Assumptions!$B$24))+0.35*IF(Data_Clean!D3890="Y",1,0)+0.25*(1-MIN(Data_Clean!T3890,3)/3))/IF(Data_Clean!E3890="",0.6,1)</f>
        <v>9.3</v>
      </c>
      <c r="P3890" s="16" t="n">
        <f aca="false">SUM(K3890:O3890)/(Assumptions!$D$5-IF(K3890="",Assumptions!$B$15,0))*100</f>
        <v>62.4640403689218</v>
      </c>
      <c r="Q3890" s="7" t="str">
        <f aca="false">IF(J3890&gt;=Assumptions!$B$26,"High",IF(J3890&gt;=Assumptions!$B$27,"Mid","Low"))</f>
        <v>Low</v>
      </c>
      <c r="R3890" s="7" t="str">
        <f aca="false">IF(P3890&gt;=Assumptions!$B$28,"High",IF(P3890&gt;=Assumptions!$B$29,"Mid","Low"))</f>
        <v>Mid</v>
      </c>
      <c r="S3890" s="7" t="str">
        <f aca="false">INDEX(Assumptions!$B$33:$B$41,MATCH(Q3890&amp;"|"&amp;R3890,Assumptions!$A$33:$A$41,0))</f>
        <v>Light Touch</v>
      </c>
      <c r="T3890" s="7" t="n">
        <f aca="false">IF(ISNUMBER(Data_Clean!V3890),J3890*Data_Clean!V3890,0)</f>
        <v>8.373516375</v>
      </c>
    </row>
    <row r="3891" customFormat="false" ht="15" hidden="false" customHeight="false" outlineLevel="0" collapsed="false">
      <c r="A3891" s="15" t="str">
        <f aca="false">Data_Clean!A3891</f>
        <v>CX103887</v>
      </c>
      <c r="B3891" s="14" t="n">
        <f aca="false">Data_Clean!G3891*Assumptions!$B$5</f>
        <v>57.14</v>
      </c>
      <c r="C3891" s="14" t="n">
        <f aca="false">IF(Data_Clean!H3891="",0,Data_Clean!H3891)*Assumptions!$B$6</f>
        <v>231.258</v>
      </c>
      <c r="D3891" s="14" t="n">
        <f aca="false">Data_Clean!I3891*Assumptions!$B$7</f>
        <v>0</v>
      </c>
      <c r="E3891" s="14" t="n">
        <f aca="false">Data_Clean!J3891*Assumptions!$B$8</f>
        <v>0</v>
      </c>
      <c r="F3891" s="14" t="n">
        <f aca="false">Data_Clean!K3891*Assumptions!$B$9</f>
        <v>2524.5</v>
      </c>
      <c r="G3891" s="14" t="n">
        <f aca="false">Data_Clean!L3891*Assumptions!$B$10</f>
        <v>0</v>
      </c>
      <c r="H3891" s="14" t="n">
        <f aca="false">IF(OR(Data_Clean!M3891="",Data_Clean!N3891=""),0,Data_Clean!M3891*Data_Clean!N3891/100)*Assumptions!$B$13*Assumptions!$B$11</f>
        <v>0</v>
      </c>
      <c r="I3891" s="14" t="n">
        <f aca="false">Data_Clean!O3891*4*Assumptions!$B$12</f>
        <v>0</v>
      </c>
      <c r="J3891" s="14" t="n">
        <f aca="false">SUM(B3891:I3891)</f>
        <v>2812.898</v>
      </c>
      <c r="K3891" s="16" t="n">
        <f aca="false">IF(Data_Clean!P3891="","",Assumptions!$B$15*0.5^(Data_Clean!P3891/Assumptions!$B$20))</f>
        <v>28.6452481173125</v>
      </c>
      <c r="L3891" s="16" t="n">
        <f aca="false">Assumptions!$B$16*MIN(1,LN(1+Data_Clean!Q3891)/LN(1+Assumptions!$B$21))</f>
        <v>13.0760265116583</v>
      </c>
      <c r="M3891" s="16" t="n">
        <f aca="false">Assumptions!$B$17*(0.6*MIN(1,Data_Clean!R3891/Assumptions!$B$22)+0.4*IF(Data_Clean!S3891="",0,Data_Clean!S3891))</f>
        <v>8.19</v>
      </c>
      <c r="N3891" s="16" t="n">
        <f aca="false">Assumptions!$B$18*MIN(1,(Data_Clean!F3891-1)/Assumptions!$B$23)</f>
        <v>10</v>
      </c>
      <c r="O3891" s="16" t="n">
        <f aca="false">Assumptions!$B$19*(0.4*IF(Data_Clean!E3891="",0,MIN(1,Data_Clean!E3891/12/Assumptions!$B$24))+0.35*IF(Data_Clean!D3891="Y",1,0)+0.25*(1-MIN(Data_Clean!T3891,3)/3))/IF(Data_Clean!E3891="",0.6,1)</f>
        <v>7.8</v>
      </c>
      <c r="P3891" s="16" t="n">
        <f aca="false">SUM(K3891:O3891)/(Assumptions!$D$5-IF(K3891="",Assumptions!$B$15,0))*100</f>
        <v>67.7112746289708</v>
      </c>
      <c r="Q3891" s="7" t="str">
        <f aca="false">IF(J3891&gt;=Assumptions!$B$26,"High",IF(J3891&gt;=Assumptions!$B$27,"Mid","Low"))</f>
        <v>High</v>
      </c>
      <c r="R3891" s="7" t="str">
        <f aca="false">IF(P3891&gt;=Assumptions!$B$28,"High",IF(P3891&gt;=Assumptions!$B$29,"Mid","Low"))</f>
        <v>Mid</v>
      </c>
      <c r="S3891" s="7" t="str">
        <f aca="false">INDEX(Assumptions!$B$33:$B$41,MATCH(Q3891&amp;"|"&amp;R3891,Assumptions!$A$33:$A$41,0))</f>
        <v>Established Core</v>
      </c>
      <c r="T3891" s="7" t="n">
        <f aca="false">IF(ISNUMBER(Data_Clean!V3891),J3891*Data_Clean!V3891,0)</f>
        <v>212.6550888</v>
      </c>
    </row>
    <row r="3892" customFormat="false" ht="15" hidden="false" customHeight="false" outlineLevel="0" collapsed="false">
      <c r="A3892" s="15" t="str">
        <f aca="false">Data_Clean!A3892</f>
        <v>CX103888</v>
      </c>
      <c r="B3892" s="14" t="n">
        <f aca="false">Data_Clean!G3892*Assumptions!$B$5</f>
        <v>171.24575</v>
      </c>
      <c r="C3892" s="14" t="n">
        <f aca="false">IF(Data_Clean!H3892="",0,Data_Clean!H3892)*Assumptions!$B$6</f>
        <v>283.0452</v>
      </c>
      <c r="D3892" s="14" t="n">
        <f aca="false">Data_Clean!I3892*Assumptions!$B$7</f>
        <v>0</v>
      </c>
      <c r="E3892" s="14" t="n">
        <f aca="false">Data_Clean!J3892*Assumptions!$B$8</f>
        <v>0</v>
      </c>
      <c r="F3892" s="14" t="n">
        <f aca="false">Data_Clean!K3892*Assumptions!$B$9</f>
        <v>0</v>
      </c>
      <c r="G3892" s="14" t="n">
        <f aca="false">Data_Clean!L3892*Assumptions!$B$10</f>
        <v>0</v>
      </c>
      <c r="H3892" s="14" t="n">
        <f aca="false">IF(OR(Data_Clean!M3892="",Data_Clean!N3892=""),0,Data_Clean!M3892*Data_Clean!N3892/100)*Assumptions!$B$13*Assumptions!$B$11</f>
        <v>0</v>
      </c>
      <c r="I3892" s="14" t="n">
        <f aca="false">Data_Clean!O3892*4*Assumptions!$B$12</f>
        <v>0</v>
      </c>
      <c r="J3892" s="14" t="n">
        <f aca="false">SUM(B3892:I3892)</f>
        <v>454.29095</v>
      </c>
      <c r="K3892" s="16" t="n">
        <f aca="false">IF(Data_Clean!P3892="","",Assumptions!$B$15*0.5^(Data_Clean!P3892/Assumptions!$B$20))</f>
        <v>29.3147990530274</v>
      </c>
      <c r="L3892" s="16" t="n">
        <f aca="false">Assumptions!$B$16*MIN(1,LN(1+Data_Clean!Q3892)/LN(1+Assumptions!$B$21))</f>
        <v>12.2792642888455</v>
      </c>
      <c r="M3892" s="16" t="n">
        <f aca="false">Assumptions!$B$17*(0.6*MIN(1,Data_Clean!R3892/Assumptions!$B$22)+0.4*IF(Data_Clean!S3892="",0,Data_Clean!S3892))</f>
        <v>2.628</v>
      </c>
      <c r="N3892" s="16" t="n">
        <f aca="false">Assumptions!$B$18*MIN(1,(Data_Clean!F3892-1)/Assumptions!$B$23)</f>
        <v>5</v>
      </c>
      <c r="O3892" s="16" t="n">
        <f aca="false">Assumptions!$B$19*(0.4*IF(Data_Clean!E3892="",0,MIN(1,Data_Clean!E3892/12/Assumptions!$B$24))+0.35*IF(Data_Clean!D3892="Y",1,0)+0.25*(1-MIN(Data_Clean!T3892,3)/3))/IF(Data_Clean!E3892="",0.6,1)</f>
        <v>7.35</v>
      </c>
      <c r="P3892" s="16" t="n">
        <f aca="false">SUM(K3892:O3892)/(Assumptions!$D$5-IF(K3892="",Assumptions!$B$15,0))*100</f>
        <v>56.5720633418729</v>
      </c>
      <c r="Q3892" s="7" t="str">
        <f aca="false">IF(J3892&gt;=Assumptions!$B$26,"High",IF(J3892&gt;=Assumptions!$B$27,"Mid","Low"))</f>
        <v>Mid</v>
      </c>
      <c r="R3892" s="7" t="str">
        <f aca="false">IF(P3892&gt;=Assumptions!$B$28,"High",IF(P3892&gt;=Assumptions!$B$29,"Mid","Low"))</f>
        <v>Mid</v>
      </c>
      <c r="S3892" s="7" t="str">
        <f aca="false">INDEX(Assumptions!$B$33:$B$41,MATCH(Q3892&amp;"|"&amp;R3892,Assumptions!$A$33:$A$41,0))</f>
        <v>Established Core</v>
      </c>
      <c r="T3892" s="7" t="n">
        <f aca="false">IF(ISNUMBER(Data_Clean!V3892),J3892*Data_Clean!V3892,0)</f>
        <v>39.0690217</v>
      </c>
    </row>
    <row r="3893" customFormat="false" ht="15" hidden="false" customHeight="false" outlineLevel="0" collapsed="false">
      <c r="A3893" s="15" t="str">
        <f aca="false">Data_Clean!A3893</f>
        <v>CX103889</v>
      </c>
      <c r="B3893" s="14" t="n">
        <f aca="false">Data_Clean!G3893*Assumptions!$B$5</f>
        <v>105.075</v>
      </c>
      <c r="C3893" s="14" t="n">
        <f aca="false">IF(Data_Clean!H3893="",0,Data_Clean!H3893)*Assumptions!$B$6</f>
        <v>0</v>
      </c>
      <c r="D3893" s="14" t="n">
        <f aca="false">Data_Clean!I3893*Assumptions!$B$7</f>
        <v>0</v>
      </c>
      <c r="E3893" s="14" t="n">
        <f aca="false">Data_Clean!J3893*Assumptions!$B$8</f>
        <v>0</v>
      </c>
      <c r="F3893" s="14" t="n">
        <f aca="false">Data_Clean!K3893*Assumptions!$B$9</f>
        <v>3362.7</v>
      </c>
      <c r="G3893" s="14" t="n">
        <f aca="false">Data_Clean!L3893*Assumptions!$B$10</f>
        <v>0</v>
      </c>
      <c r="H3893" s="14" t="n">
        <f aca="false">IF(OR(Data_Clean!M3893="",Data_Clean!N3893=""),0,Data_Clean!M3893*Data_Clean!N3893/100)*Assumptions!$B$13*Assumptions!$B$11</f>
        <v>59.4</v>
      </c>
      <c r="I3893" s="14" t="n">
        <f aca="false">Data_Clean!O3893*4*Assumptions!$B$12</f>
        <v>43.1088</v>
      </c>
      <c r="J3893" s="14" t="n">
        <f aca="false">SUM(B3893:I3893)</f>
        <v>3570.2838</v>
      </c>
      <c r="K3893" s="16" t="n">
        <f aca="false">IF(Data_Clean!P3893="","",Assumptions!$B$15*0.5^(Data_Clean!P3893/Assumptions!$B$20))</f>
        <v>22.735748497656</v>
      </c>
      <c r="L3893" s="16" t="n">
        <f aca="false">Assumptions!$B$16*MIN(1,LN(1+Data_Clean!Q3893)/LN(1+Assumptions!$B$21))</f>
        <v>16.6353555629187</v>
      </c>
      <c r="M3893" s="16" t="n">
        <f aca="false">Assumptions!$B$17*(0.6*MIN(1,Data_Clean!R3893/Assumptions!$B$22)+0.4*IF(Data_Clean!S3893="",0,Data_Clean!S3893))</f>
        <v>5.358</v>
      </c>
      <c r="N3893" s="16" t="n">
        <f aca="false">Assumptions!$B$18*MIN(1,(Data_Clean!F3893-1)/Assumptions!$B$23)</f>
        <v>10</v>
      </c>
      <c r="O3893" s="16" t="n">
        <f aca="false">Assumptions!$B$19*(0.4*IF(Data_Clean!E3893="",0,MIN(1,Data_Clean!E3893/12/Assumptions!$B$24))+0.35*IF(Data_Clean!D3893="Y",1,0)+0.25*(1-MIN(Data_Clean!T3893,3)/3))/IF(Data_Clean!E3893="",0.6,1)</f>
        <v>12.5</v>
      </c>
      <c r="P3893" s="16" t="n">
        <f aca="false">SUM(K3893:O3893)/(Assumptions!$D$5-IF(K3893="",Assumptions!$B$15,0))*100</f>
        <v>67.2291040605746</v>
      </c>
      <c r="Q3893" s="7" t="str">
        <f aca="false">IF(J3893&gt;=Assumptions!$B$26,"High",IF(J3893&gt;=Assumptions!$B$27,"Mid","Low"))</f>
        <v>High</v>
      </c>
      <c r="R3893" s="7" t="str">
        <f aca="false">IF(P3893&gt;=Assumptions!$B$28,"High",IF(P3893&gt;=Assumptions!$B$29,"Mid","Low"))</f>
        <v>Mid</v>
      </c>
      <c r="S3893" s="7" t="str">
        <f aca="false">INDEX(Assumptions!$B$33:$B$41,MATCH(Q3893&amp;"|"&amp;R3893,Assumptions!$A$33:$A$41,0))</f>
        <v>Established Core</v>
      </c>
      <c r="T3893" s="7" t="n">
        <f aca="false">IF(ISNUMBER(Data_Clean!V3893),J3893*Data_Clean!V3893,0)</f>
        <v>81.40247064</v>
      </c>
    </row>
    <row r="3894" customFormat="false" ht="15" hidden="false" customHeight="false" outlineLevel="0" collapsed="false">
      <c r="A3894" s="15" t="str">
        <f aca="false">Data_Clean!A3894</f>
        <v>CX103890</v>
      </c>
      <c r="B3894" s="14" t="n">
        <f aca="false">Data_Clean!G3894*Assumptions!$B$5</f>
        <v>6.37675</v>
      </c>
      <c r="C3894" s="14" t="n">
        <f aca="false">IF(Data_Clean!H3894="",0,Data_Clean!H3894)*Assumptions!$B$6</f>
        <v>0</v>
      </c>
      <c r="D3894" s="14" t="n">
        <f aca="false">Data_Clean!I3894*Assumptions!$B$7</f>
        <v>0</v>
      </c>
      <c r="E3894" s="14" t="n">
        <f aca="false">Data_Clean!J3894*Assumptions!$B$8</f>
        <v>0</v>
      </c>
      <c r="F3894" s="14" t="n">
        <f aca="false">Data_Clean!K3894*Assumptions!$B$9</f>
        <v>0</v>
      </c>
      <c r="G3894" s="14" t="n">
        <f aca="false">Data_Clean!L3894*Assumptions!$B$10</f>
        <v>1006.2</v>
      </c>
      <c r="H3894" s="14" t="n">
        <f aca="false">IF(OR(Data_Clean!M3894="",Data_Clean!N3894=""),0,Data_Clean!M3894*Data_Clean!N3894/100)*Assumptions!$B$13*Assumptions!$B$11</f>
        <v>0</v>
      </c>
      <c r="I3894" s="14" t="n">
        <f aca="false">Data_Clean!O3894*4*Assumptions!$B$12</f>
        <v>0</v>
      </c>
      <c r="J3894" s="14" t="n">
        <f aca="false">SUM(B3894:I3894)</f>
        <v>1012.57675</v>
      </c>
      <c r="K3894" s="16" t="n">
        <f aca="false">IF(Data_Clean!P3894="","",Assumptions!$B$15*0.5^(Data_Clean!P3894/Assumptions!$B$20))</f>
        <v>22.2164632842985</v>
      </c>
      <c r="L3894" s="16" t="n">
        <f aca="false">Assumptions!$B$16*MIN(1,LN(1+Data_Clean!Q3894)/LN(1+Assumptions!$B$21))</f>
        <v>15.1699125520244</v>
      </c>
      <c r="M3894" s="16" t="n">
        <f aca="false">Assumptions!$B$17*(0.6*MIN(1,Data_Clean!R3894/Assumptions!$B$22)+0.4*IF(Data_Clean!S3894="",0,Data_Clean!S3894))</f>
        <v>14.472</v>
      </c>
      <c r="N3894" s="16" t="n">
        <f aca="false">Assumptions!$B$18*MIN(1,(Data_Clean!F3894-1)/Assumptions!$B$23)</f>
        <v>5</v>
      </c>
      <c r="O3894" s="16" t="n">
        <f aca="false">Assumptions!$B$19*(0.4*IF(Data_Clean!E3894="",0,MIN(1,Data_Clean!E3894/12/Assumptions!$B$24))+0.35*IF(Data_Clean!D3894="Y",1,0)+0.25*(1-MIN(Data_Clean!T3894,3)/3))/IF(Data_Clean!E3894="",0.6,1)</f>
        <v>9.25</v>
      </c>
      <c r="P3894" s="16" t="n">
        <f aca="false">SUM(K3894:O3894)/(Assumptions!$D$5-IF(K3894="",Assumptions!$B$15,0))*100</f>
        <v>66.1083758363228</v>
      </c>
      <c r="Q3894" s="7" t="str">
        <f aca="false">IF(J3894&gt;=Assumptions!$B$26,"High",IF(J3894&gt;=Assumptions!$B$27,"Mid","Low"))</f>
        <v>Mid</v>
      </c>
      <c r="R3894" s="7" t="str">
        <f aca="false">IF(P3894&gt;=Assumptions!$B$28,"High",IF(P3894&gt;=Assumptions!$B$29,"Mid","Low"))</f>
        <v>Mid</v>
      </c>
      <c r="S3894" s="7" t="str">
        <f aca="false">INDEX(Assumptions!$B$33:$B$41,MATCH(Q3894&amp;"|"&amp;R3894,Assumptions!$A$33:$A$41,0))</f>
        <v>Established Core</v>
      </c>
      <c r="T3894" s="7" t="n">
        <f aca="false">IF(ISNUMBER(Data_Clean!V3894),J3894*Data_Clean!V3894,0)</f>
        <v>51.540156575</v>
      </c>
    </row>
    <row r="3895" customFormat="false" ht="15" hidden="false" customHeight="false" outlineLevel="0" collapsed="false">
      <c r="A3895" s="15" t="str">
        <f aca="false">Data_Clean!A3895</f>
        <v>CX103891</v>
      </c>
      <c r="B3895" s="14" t="n">
        <f aca="false">Data_Clean!G3895*Assumptions!$B$5</f>
        <v>83.613</v>
      </c>
      <c r="C3895" s="14" t="n">
        <f aca="false">IF(Data_Clean!H3895="",0,Data_Clean!H3895)*Assumptions!$B$6</f>
        <v>240.0282</v>
      </c>
      <c r="D3895" s="14" t="n">
        <f aca="false">Data_Clean!I3895*Assumptions!$B$7</f>
        <v>0</v>
      </c>
      <c r="E3895" s="14" t="n">
        <f aca="false">Data_Clean!J3895*Assumptions!$B$8</f>
        <v>0</v>
      </c>
      <c r="F3895" s="14" t="n">
        <f aca="false">Data_Clean!K3895*Assumptions!$B$9</f>
        <v>1252.9</v>
      </c>
      <c r="G3895" s="14" t="n">
        <f aca="false">Data_Clean!L3895*Assumptions!$B$10</f>
        <v>0</v>
      </c>
      <c r="H3895" s="14" t="n">
        <f aca="false">IF(OR(Data_Clean!M3895="",Data_Clean!N3895=""),0,Data_Clean!M3895*Data_Clean!N3895/100)*Assumptions!$B$13*Assumptions!$B$11</f>
        <v>208.2</v>
      </c>
      <c r="I3895" s="14" t="n">
        <f aca="false">Data_Clean!O3895*4*Assumptions!$B$12</f>
        <v>15.70368</v>
      </c>
      <c r="J3895" s="14" t="n">
        <f aca="false">SUM(B3895:I3895)</f>
        <v>1800.44488</v>
      </c>
      <c r="K3895" s="16" t="n">
        <f aca="false">IF(Data_Clean!P3895="","",Assumptions!$B$15*0.5^(Data_Clean!P3895/Assumptions!$B$20))</f>
        <v>23.267171427506</v>
      </c>
      <c r="L3895" s="16" t="n">
        <f aca="false">Assumptions!$B$16*MIN(1,LN(1+Data_Clean!Q3895)/LN(1+Assumptions!$B$21))</f>
        <v>12.4931739410702</v>
      </c>
      <c r="M3895" s="16" t="n">
        <f aca="false">Assumptions!$B$17*(0.6*MIN(1,Data_Clean!R3895/Assumptions!$B$22)+0.4*IF(Data_Clean!S3895="",0,Data_Clean!S3895))</f>
        <v>2.94</v>
      </c>
      <c r="N3895" s="16" t="n">
        <f aca="false">Assumptions!$B$18*MIN(1,(Data_Clean!F3895-1)/Assumptions!$B$23)</f>
        <v>15</v>
      </c>
      <c r="O3895" s="16" t="n">
        <f aca="false">Assumptions!$B$19*(0.4*IF(Data_Clean!E3895="",0,MIN(1,Data_Clean!E3895/12/Assumptions!$B$24))+0.35*IF(Data_Clean!D3895="Y",1,0)+0.25*(1-MIN(Data_Clean!T3895,3)/3))/IF(Data_Clean!E3895="",0.6,1)</f>
        <v>12.45</v>
      </c>
      <c r="P3895" s="16" t="n">
        <f aca="false">SUM(K3895:O3895)/(Assumptions!$D$5-IF(K3895="",Assumptions!$B$15,0))*100</f>
        <v>66.1503453685762</v>
      </c>
      <c r="Q3895" s="7" t="str">
        <f aca="false">IF(J3895&gt;=Assumptions!$B$26,"High",IF(J3895&gt;=Assumptions!$B$27,"Mid","Low"))</f>
        <v>High</v>
      </c>
      <c r="R3895" s="7" t="str">
        <f aca="false">IF(P3895&gt;=Assumptions!$B$28,"High",IF(P3895&gt;=Assumptions!$B$29,"Mid","Low"))</f>
        <v>Mid</v>
      </c>
      <c r="S3895" s="7" t="str">
        <f aca="false">INDEX(Assumptions!$B$33:$B$41,MATCH(Q3895&amp;"|"&amp;R3895,Assumptions!$A$33:$A$41,0))</f>
        <v>Established Core</v>
      </c>
      <c r="T3895" s="7" t="n">
        <f aca="false">IF(ISNUMBER(Data_Clean!V3895),J3895*Data_Clean!V3895,0)</f>
        <v>47.351700344</v>
      </c>
    </row>
    <row r="3896" customFormat="false" ht="15" hidden="false" customHeight="false" outlineLevel="0" collapsed="false">
      <c r="A3896" s="15" t="str">
        <f aca="false">Data_Clean!A3896</f>
        <v>CX103892</v>
      </c>
      <c r="B3896" s="14" t="n">
        <f aca="false">Data_Clean!G3896*Assumptions!$B$5</f>
        <v>28.5585</v>
      </c>
      <c r="C3896" s="14" t="n">
        <f aca="false">IF(Data_Clean!H3896="",0,Data_Clean!H3896)*Assumptions!$B$6</f>
        <v>0</v>
      </c>
      <c r="D3896" s="14" t="n">
        <f aca="false">Data_Clean!I3896*Assumptions!$B$7</f>
        <v>0</v>
      </c>
      <c r="E3896" s="14" t="n">
        <f aca="false">Data_Clean!J3896*Assumptions!$B$8</f>
        <v>0</v>
      </c>
      <c r="F3896" s="14" t="n">
        <f aca="false">Data_Clean!K3896*Assumptions!$B$9</f>
        <v>0</v>
      </c>
      <c r="G3896" s="14" t="n">
        <f aca="false">Data_Clean!L3896*Assumptions!$B$10</f>
        <v>0</v>
      </c>
      <c r="H3896" s="14" t="n">
        <f aca="false">IF(OR(Data_Clean!M3896="",Data_Clean!N3896=""),0,Data_Clean!M3896*Data_Clean!N3896/100)*Assumptions!$B$13*Assumptions!$B$11</f>
        <v>0</v>
      </c>
      <c r="I3896" s="14" t="n">
        <f aca="false">Data_Clean!O3896*4*Assumptions!$B$12</f>
        <v>0</v>
      </c>
      <c r="J3896" s="14" t="n">
        <f aca="false">SUM(B3896:I3896)</f>
        <v>28.5585</v>
      </c>
      <c r="K3896" s="16" t="n">
        <f aca="false">IF(Data_Clean!P3896="","",Assumptions!$B$15*0.5^(Data_Clean!P3896/Assumptions!$B$20))</f>
        <v>27.3516746567465</v>
      </c>
      <c r="L3896" s="16" t="n">
        <f aca="false">Assumptions!$B$16*MIN(1,LN(1+Data_Clean!Q3896)/LN(1+Assumptions!$B$21))</f>
        <v>14.7060656260474</v>
      </c>
      <c r="M3896" s="16" t="n">
        <f aca="false">Assumptions!$B$17*(0.6*MIN(1,Data_Clean!R3896/Assumptions!$B$22)+0.4*IF(Data_Clean!S3896="",0,Data_Clean!S3896))</f>
        <v>3.564</v>
      </c>
      <c r="N3896" s="16" t="n">
        <f aca="false">Assumptions!$B$18*MIN(1,(Data_Clean!F3896-1)/Assumptions!$B$23)</f>
        <v>0</v>
      </c>
      <c r="O3896" s="16" t="n">
        <f aca="false">Assumptions!$B$19*(0.4*IF(Data_Clean!E3896="",0,MIN(1,Data_Clean!E3896/12/Assumptions!$B$24))+0.35*IF(Data_Clean!D3896="Y",1,0)+0.25*(1-MIN(Data_Clean!T3896,3)/3))/IF(Data_Clean!E3896="",0.6,1)</f>
        <v>8.5</v>
      </c>
      <c r="P3896" s="16" t="n">
        <f aca="false">SUM(K3896:O3896)/(Assumptions!$D$5-IF(K3896="",Assumptions!$B$15,0))*100</f>
        <v>54.1217402827939</v>
      </c>
      <c r="Q3896" s="7" t="str">
        <f aca="false">IF(J3896&gt;=Assumptions!$B$26,"High",IF(J3896&gt;=Assumptions!$B$27,"Mid","Low"))</f>
        <v>Low</v>
      </c>
      <c r="R3896" s="7" t="str">
        <f aca="false">IF(P3896&gt;=Assumptions!$B$28,"High",IF(P3896&gt;=Assumptions!$B$29,"Mid","Low"))</f>
        <v>Mid</v>
      </c>
      <c r="S3896" s="7" t="str">
        <f aca="false">INDEX(Assumptions!$B$33:$B$41,MATCH(Q3896&amp;"|"&amp;R3896,Assumptions!$A$33:$A$41,0))</f>
        <v>Light Touch</v>
      </c>
      <c r="T3896" s="7" t="n">
        <f aca="false">IF(ISNUMBER(Data_Clean!V3896),J3896*Data_Clean!V3896,0)</f>
        <v>3.6726231</v>
      </c>
    </row>
    <row r="3897" customFormat="false" ht="15" hidden="false" customHeight="false" outlineLevel="0" collapsed="false">
      <c r="A3897" s="15" t="str">
        <f aca="false">Data_Clean!A3897</f>
        <v>CX103893</v>
      </c>
      <c r="B3897" s="14" t="n">
        <f aca="false">Data_Clean!G3897*Assumptions!$B$5</f>
        <v>361.49625</v>
      </c>
      <c r="C3897" s="14" t="n">
        <f aca="false">IF(Data_Clean!H3897="",0,Data_Clean!H3897)*Assumptions!$B$6</f>
        <v>504.24588</v>
      </c>
      <c r="D3897" s="14" t="n">
        <f aca="false">Data_Clean!I3897*Assumptions!$B$7</f>
        <v>0</v>
      </c>
      <c r="E3897" s="14" t="n">
        <f aca="false">Data_Clean!J3897*Assumptions!$B$8</f>
        <v>0</v>
      </c>
      <c r="F3897" s="14" t="n">
        <f aca="false">Data_Clean!K3897*Assumptions!$B$9</f>
        <v>0</v>
      </c>
      <c r="G3897" s="14" t="n">
        <f aca="false">Data_Clean!L3897*Assumptions!$B$10</f>
        <v>0</v>
      </c>
      <c r="H3897" s="14" t="n">
        <f aca="false">IF(OR(Data_Clean!M3897="",Data_Clean!N3897=""),0,Data_Clean!M3897*Data_Clean!N3897/100)*Assumptions!$B$13*Assumptions!$B$11</f>
        <v>49.02</v>
      </c>
      <c r="I3897" s="14" t="n">
        <f aca="false">Data_Clean!O3897*4*Assumptions!$B$12</f>
        <v>39.16752</v>
      </c>
      <c r="J3897" s="14" t="n">
        <f aca="false">SUM(B3897:I3897)</f>
        <v>953.92965</v>
      </c>
      <c r="K3897" s="16" t="n">
        <f aca="false">IF(Data_Clean!P3897="","",Assumptions!$B$15*0.5^(Data_Clean!P3897/Assumptions!$B$20))</f>
        <v>27.3516746567465</v>
      </c>
      <c r="L3897" s="16" t="n">
        <f aca="false">Assumptions!$B$16*MIN(1,LN(1+Data_Clean!Q3897)/LN(1+Assumptions!$B$21))</f>
        <v>13.2535138894499</v>
      </c>
      <c r="M3897" s="16" t="n">
        <f aca="false">Assumptions!$B$17*(0.6*MIN(1,Data_Clean!R3897/Assumptions!$B$22)+0.4*IF(Data_Clean!S3897="",0,Data_Clean!S3897))</f>
        <v>6.264</v>
      </c>
      <c r="N3897" s="16" t="n">
        <f aca="false">Assumptions!$B$18*MIN(1,(Data_Clean!F3897-1)/Assumptions!$B$23)</f>
        <v>10</v>
      </c>
      <c r="O3897" s="16" t="n">
        <f aca="false">Assumptions!$B$19*(0.4*IF(Data_Clean!E3897="",0,MIN(1,Data_Clean!E3897/12/Assumptions!$B$24))+0.35*IF(Data_Clean!D3897="Y",1,0)+0.25*(1-MIN(Data_Clean!T3897,3)/3))/IF(Data_Clean!E3897="",0.6,1)</f>
        <v>8.5</v>
      </c>
      <c r="P3897" s="16" t="n">
        <f aca="false">SUM(K3897:O3897)/(Assumptions!$D$5-IF(K3897="",Assumptions!$B$15,0))*100</f>
        <v>65.3691885461964</v>
      </c>
      <c r="Q3897" s="7" t="str">
        <f aca="false">IF(J3897&gt;=Assumptions!$B$26,"High",IF(J3897&gt;=Assumptions!$B$27,"Mid","Low"))</f>
        <v>Mid</v>
      </c>
      <c r="R3897" s="7" t="str">
        <f aca="false">IF(P3897&gt;=Assumptions!$B$28,"High",IF(P3897&gt;=Assumptions!$B$29,"Mid","Low"))</f>
        <v>Mid</v>
      </c>
      <c r="S3897" s="7" t="str">
        <f aca="false">INDEX(Assumptions!$B$33:$B$41,MATCH(Q3897&amp;"|"&amp;R3897,Assumptions!$A$33:$A$41,0))</f>
        <v>Established Core</v>
      </c>
      <c r="T3897" s="7" t="n">
        <f aca="false">IF(ISNUMBER(Data_Clean!V3897),J3897*Data_Clean!V3897,0)</f>
        <v>128.01735903</v>
      </c>
    </row>
    <row r="3898" customFormat="false" ht="15" hidden="false" customHeight="false" outlineLevel="0" collapsed="false">
      <c r="A3898" s="15" t="str">
        <f aca="false">Data_Clean!A3898</f>
        <v>CX103894</v>
      </c>
      <c r="B3898" s="14" t="n">
        <f aca="false">Data_Clean!G3898*Assumptions!$B$5</f>
        <v>38.79525</v>
      </c>
      <c r="C3898" s="14" t="n">
        <f aca="false">IF(Data_Clean!H3898="",0,Data_Clean!H3898)*Assumptions!$B$6</f>
        <v>0</v>
      </c>
      <c r="D3898" s="14" t="n">
        <f aca="false">Data_Clean!I3898*Assumptions!$B$7</f>
        <v>0</v>
      </c>
      <c r="E3898" s="14" t="n">
        <f aca="false">Data_Clean!J3898*Assumptions!$B$8</f>
        <v>98.8425</v>
      </c>
      <c r="F3898" s="14" t="n">
        <f aca="false">Data_Clean!K3898*Assumptions!$B$9</f>
        <v>0</v>
      </c>
      <c r="G3898" s="14" t="n">
        <f aca="false">Data_Clean!L3898*Assumptions!$B$10</f>
        <v>0</v>
      </c>
      <c r="H3898" s="14" t="n">
        <f aca="false">IF(OR(Data_Clean!M3898="",Data_Clean!N3898=""),0,Data_Clean!M3898*Data_Clean!N3898/100)*Assumptions!$B$13*Assumptions!$B$11</f>
        <v>38.61</v>
      </c>
      <c r="I3898" s="14" t="n">
        <f aca="false">Data_Clean!O3898*4*Assumptions!$B$12</f>
        <v>9.9408</v>
      </c>
      <c r="J3898" s="14" t="n">
        <f aca="false">SUM(B3898:I3898)</f>
        <v>186.18855</v>
      </c>
      <c r="K3898" s="16" t="n">
        <f aca="false">IF(Data_Clean!P3898="","",Assumptions!$B$15*0.5^(Data_Clean!P3898/Assumptions!$B$20))</f>
        <v>13.9954948730521</v>
      </c>
      <c r="L3898" s="16" t="n">
        <f aca="false">Assumptions!$B$16*MIN(1,LN(1+Data_Clean!Q3898)/LN(1+Assumptions!$B$21))</f>
        <v>13.7447072997398</v>
      </c>
      <c r="M3898" s="16" t="n">
        <f aca="false">Assumptions!$B$17*(0.6*MIN(1,Data_Clean!R3898/Assumptions!$B$22)+0.4*IF(Data_Clean!S3898="",0,Data_Clean!S3898))</f>
        <v>6.6</v>
      </c>
      <c r="N3898" s="16" t="n">
        <f aca="false">Assumptions!$B$18*MIN(1,(Data_Clean!F3898-1)/Assumptions!$B$23)</f>
        <v>10</v>
      </c>
      <c r="O3898" s="16" t="n">
        <f aca="false">Assumptions!$B$19*(0.4*IF(Data_Clean!E3898="",0,MIN(1,Data_Clean!E3898/12/Assumptions!$B$24))+0.35*IF(Data_Clean!D3898="Y",1,0)+0.25*(1-MIN(Data_Clean!T3898,3)/3))/IF(Data_Clean!E3898="",0.6,1)</f>
        <v>10.95</v>
      </c>
      <c r="P3898" s="16" t="n">
        <f aca="false">SUM(K3898:O3898)/(Assumptions!$D$5-IF(K3898="",Assumptions!$B$15,0))*100</f>
        <v>55.2902021727919</v>
      </c>
      <c r="Q3898" s="7" t="str">
        <f aca="false">IF(J3898&gt;=Assumptions!$B$26,"High",IF(J3898&gt;=Assumptions!$B$27,"Mid","Low"))</f>
        <v>Low</v>
      </c>
      <c r="R3898" s="7" t="str">
        <f aca="false">IF(P3898&gt;=Assumptions!$B$28,"High",IF(P3898&gt;=Assumptions!$B$29,"Mid","Low"))</f>
        <v>Mid</v>
      </c>
      <c r="S3898" s="7" t="str">
        <f aca="false">INDEX(Assumptions!$B$33:$B$41,MATCH(Q3898&amp;"|"&amp;R3898,Assumptions!$A$33:$A$41,0))</f>
        <v>Light Touch</v>
      </c>
      <c r="T3898" s="7" t="n">
        <f aca="false">IF(ISNUMBER(Data_Clean!V3898),J3898*Data_Clean!V3898,0)</f>
        <v>9.19771437</v>
      </c>
    </row>
    <row r="3899" customFormat="false" ht="15" hidden="false" customHeight="false" outlineLevel="0" collapsed="false">
      <c r="A3899" s="15" t="str">
        <f aca="false">Data_Clean!A3899</f>
        <v>CX103895</v>
      </c>
      <c r="B3899" s="14" t="n">
        <f aca="false">Data_Clean!G3899*Assumptions!$B$5</f>
        <v>335.948</v>
      </c>
      <c r="C3899" s="14" t="n">
        <f aca="false">IF(Data_Clean!H3899="",0,Data_Clean!H3899)*Assumptions!$B$6</f>
        <v>353.35428</v>
      </c>
      <c r="D3899" s="14" t="n">
        <f aca="false">Data_Clean!I3899*Assumptions!$B$7</f>
        <v>216.8</v>
      </c>
      <c r="E3899" s="14" t="n">
        <f aca="false">Data_Clean!J3899*Assumptions!$B$8</f>
        <v>0</v>
      </c>
      <c r="F3899" s="14" t="n">
        <f aca="false">Data_Clean!K3899*Assumptions!$B$9</f>
        <v>0</v>
      </c>
      <c r="G3899" s="14" t="n">
        <f aca="false">Data_Clean!L3899*Assumptions!$B$10</f>
        <v>918</v>
      </c>
      <c r="H3899" s="14" t="n">
        <f aca="false">IF(OR(Data_Clean!M3899="",Data_Clean!N3899=""),0,Data_Clean!M3899*Data_Clean!N3899/100)*Assumptions!$B$13*Assumptions!$B$11</f>
        <v>198.912</v>
      </c>
      <c r="I3899" s="14" t="n">
        <f aca="false">Data_Clean!O3899*4*Assumptions!$B$12</f>
        <v>82.90464</v>
      </c>
      <c r="J3899" s="14" t="n">
        <f aca="false">SUM(B3899:I3899)</f>
        <v>2105.91892</v>
      </c>
      <c r="K3899" s="16" t="n">
        <f aca="false">IF(Data_Clean!P3899="","",Assumptions!$B$15*0.5^(Data_Clean!P3899/Assumptions!$B$20))</f>
        <v>16.4523746954194</v>
      </c>
      <c r="L3899" s="16" t="n">
        <f aca="false">Assumptions!$B$16*MIN(1,LN(1+Data_Clean!Q3899)/LN(1+Assumptions!$B$21))</f>
        <v>17.3438895790733</v>
      </c>
      <c r="M3899" s="16" t="n">
        <f aca="false">Assumptions!$B$17*(0.6*MIN(1,Data_Clean!R3899/Assumptions!$B$22)+0.4*IF(Data_Clean!S3899="",0,Data_Clean!S3899))</f>
        <v>6</v>
      </c>
      <c r="N3899" s="16" t="n">
        <f aca="false">Assumptions!$B$18*MIN(1,(Data_Clean!F3899-1)/Assumptions!$B$23)</f>
        <v>20</v>
      </c>
      <c r="O3899" s="16" t="n">
        <f aca="false">Assumptions!$B$19*(0.4*IF(Data_Clean!E3899="",0,MIN(1,Data_Clean!E3899/12/Assumptions!$B$24))+0.35*IF(Data_Clean!D3899="Y",1,0)+0.25*(1-MIN(Data_Clean!T3899,3)/3))/IF(Data_Clean!E3899="",0.6,1)</f>
        <v>9.7</v>
      </c>
      <c r="P3899" s="16" t="n">
        <f aca="false">SUM(K3899:O3899)/(Assumptions!$D$5-IF(K3899="",Assumptions!$B$15,0))*100</f>
        <v>69.4962642744927</v>
      </c>
      <c r="Q3899" s="7" t="str">
        <f aca="false">IF(J3899&gt;=Assumptions!$B$26,"High",IF(J3899&gt;=Assumptions!$B$27,"Mid","Low"))</f>
        <v>High</v>
      </c>
      <c r="R3899" s="7" t="str">
        <f aca="false">IF(P3899&gt;=Assumptions!$B$28,"High",IF(P3899&gt;=Assumptions!$B$29,"Mid","Low"))</f>
        <v>Mid</v>
      </c>
      <c r="S3899" s="7" t="str">
        <f aca="false">INDEX(Assumptions!$B$33:$B$41,MATCH(Q3899&amp;"|"&amp;R3899,Assumptions!$A$33:$A$41,0))</f>
        <v>Established Core</v>
      </c>
      <c r="T3899" s="7" t="n">
        <f aca="false">IF(ISNUMBER(Data_Clean!V3899),J3899*Data_Clean!V3899,0)</f>
        <v>40.223051372</v>
      </c>
    </row>
    <row r="3900" customFormat="false" ht="15" hidden="false" customHeight="false" outlineLevel="0" collapsed="false">
      <c r="A3900" s="15" t="str">
        <f aca="false">Data_Clean!A3900</f>
        <v>CX103896</v>
      </c>
      <c r="B3900" s="14" t="n">
        <f aca="false">Data_Clean!G3900*Assumptions!$B$5</f>
        <v>177.81875</v>
      </c>
      <c r="C3900" s="14" t="n">
        <f aca="false">IF(Data_Clean!H3900="",0,Data_Clean!H3900)*Assumptions!$B$6</f>
        <v>156.015</v>
      </c>
      <c r="D3900" s="14" t="n">
        <f aca="false">Data_Clean!I3900*Assumptions!$B$7</f>
        <v>0</v>
      </c>
      <c r="E3900" s="14" t="n">
        <f aca="false">Data_Clean!J3900*Assumptions!$B$8</f>
        <v>0</v>
      </c>
      <c r="F3900" s="14" t="n">
        <f aca="false">Data_Clean!K3900*Assumptions!$B$9</f>
        <v>0</v>
      </c>
      <c r="G3900" s="14" t="n">
        <f aca="false">Data_Clean!L3900*Assumptions!$B$10</f>
        <v>1129.05</v>
      </c>
      <c r="H3900" s="14" t="n">
        <f aca="false">IF(OR(Data_Clean!M3900="",Data_Clean!N3900=""),0,Data_Clean!M3900*Data_Clean!N3900/100)*Assumptions!$B$13*Assumptions!$B$11</f>
        <v>228.69</v>
      </c>
      <c r="I3900" s="14" t="n">
        <f aca="false">Data_Clean!O3900*4*Assumptions!$B$12</f>
        <v>43.29264</v>
      </c>
      <c r="J3900" s="14" t="n">
        <f aca="false">SUM(B3900:I3900)</f>
        <v>1734.86639</v>
      </c>
      <c r="K3900" s="16" t="n">
        <f aca="false">IF(Data_Clean!P3900="","",Assumptions!$B$15*0.5^(Data_Clean!P3900/Assumptions!$B$20))</f>
        <v>25.5200148285257</v>
      </c>
      <c r="L3900" s="16" t="n">
        <f aca="false">Assumptions!$B$16*MIN(1,LN(1+Data_Clean!Q3900)/LN(1+Assumptions!$B$21))</f>
        <v>16.7118774147124</v>
      </c>
      <c r="M3900" s="16" t="n">
        <f aca="false">Assumptions!$B$17*(0.6*MIN(1,Data_Clean!R3900/Assumptions!$B$22)+0.4*IF(Data_Clean!S3900="",0,Data_Clean!S3900))</f>
        <v>11.766</v>
      </c>
      <c r="N3900" s="16" t="n">
        <f aca="false">Assumptions!$B$18*MIN(1,(Data_Clean!F3900-1)/Assumptions!$B$23)</f>
        <v>20</v>
      </c>
      <c r="O3900" s="16" t="n">
        <f aca="false">Assumptions!$B$19*(0.4*IF(Data_Clean!E3900="",0,MIN(1,Data_Clean!E3900/12/Assumptions!$B$24))+0.35*IF(Data_Clean!D3900="Y",1,0)+0.25*(1-MIN(Data_Clean!T3900,3)/3))/IF(Data_Clean!E3900="",0.6,1)</f>
        <v>8.65</v>
      </c>
      <c r="P3900" s="16" t="n">
        <f aca="false">SUM(K3900:O3900)/(Assumptions!$D$5-IF(K3900="",Assumptions!$B$15,0))*100</f>
        <v>82.6478922432381</v>
      </c>
      <c r="Q3900" s="7" t="str">
        <f aca="false">IF(J3900&gt;=Assumptions!$B$26,"High",IF(J3900&gt;=Assumptions!$B$27,"Mid","Low"))</f>
        <v>High</v>
      </c>
      <c r="R3900" s="7" t="str">
        <f aca="false">IF(P3900&gt;=Assumptions!$B$28,"High",IF(P3900&gt;=Assumptions!$B$29,"Mid","Low"))</f>
        <v>High</v>
      </c>
      <c r="S3900" s="7" t="str">
        <f aca="false">INDEX(Assumptions!$B$33:$B$41,MATCH(Q3900&amp;"|"&amp;R3900,Assumptions!$A$33:$A$41,0))</f>
        <v>Premier Advocates</v>
      </c>
      <c r="T3900" s="7" t="n">
        <f aca="false">IF(ISNUMBER(Data_Clean!V3900),J3900*Data_Clean!V3900,0)</f>
        <v>45.280012779</v>
      </c>
    </row>
    <row r="3901" customFormat="false" ht="15" hidden="false" customHeight="false" outlineLevel="0" collapsed="false">
      <c r="A3901" s="15" t="str">
        <f aca="false">Data_Clean!A3901</f>
        <v>CX103897</v>
      </c>
      <c r="B3901" s="14" t="n">
        <f aca="false">Data_Clean!G3901*Assumptions!$B$5</f>
        <v>168.91875</v>
      </c>
      <c r="C3901" s="14" t="n">
        <f aca="false">IF(Data_Clean!H3901="",0,Data_Clean!H3901)*Assumptions!$B$6</f>
        <v>102.8982</v>
      </c>
      <c r="D3901" s="14" t="n">
        <f aca="false">Data_Clean!I3901*Assumptions!$B$7</f>
        <v>0</v>
      </c>
      <c r="E3901" s="14" t="n">
        <f aca="false">Data_Clean!J3901*Assumptions!$B$8</f>
        <v>0</v>
      </c>
      <c r="F3901" s="14" t="n">
        <f aca="false">Data_Clean!K3901*Assumptions!$B$9</f>
        <v>0</v>
      </c>
      <c r="G3901" s="14" t="n">
        <f aca="false">Data_Clean!L3901*Assumptions!$B$10</f>
        <v>782.55</v>
      </c>
      <c r="H3901" s="14" t="n">
        <f aca="false">IF(OR(Data_Clean!M3901="",Data_Clean!N3901=""),0,Data_Clean!M3901*Data_Clean!N3901/100)*Assumptions!$B$13*Assumptions!$B$11</f>
        <v>94.77</v>
      </c>
      <c r="I3901" s="14" t="n">
        <f aca="false">Data_Clean!O3901*4*Assumptions!$B$12</f>
        <v>32.6904</v>
      </c>
      <c r="J3901" s="14" t="n">
        <f aca="false">SUM(B3901:I3901)</f>
        <v>1181.82735</v>
      </c>
      <c r="K3901" s="16" t="n">
        <f aca="false">IF(Data_Clean!P3901="","",Assumptions!$B$15*0.5^(Data_Clean!P3901/Assumptions!$B$20))</f>
        <v>25.5200148285257</v>
      </c>
      <c r="L3901" s="16" t="n">
        <f aca="false">Assumptions!$B$16*MIN(1,LN(1+Data_Clean!Q3901)/LN(1+Assumptions!$B$21))</f>
        <v>16.4779661706004</v>
      </c>
      <c r="M3901" s="16" t="n">
        <f aca="false">Assumptions!$B$17*(0.6*MIN(1,Data_Clean!R3901/Assumptions!$B$22)+0.4*IF(Data_Clean!S3901="",0,Data_Clean!S3901))</f>
        <v>5.46</v>
      </c>
      <c r="N3901" s="16" t="n">
        <f aca="false">Assumptions!$B$18*MIN(1,(Data_Clean!F3901-1)/Assumptions!$B$23)</f>
        <v>15</v>
      </c>
      <c r="O3901" s="16" t="n">
        <f aca="false">Assumptions!$B$19*(0.4*IF(Data_Clean!E3901="",0,MIN(1,Data_Clean!E3901/12/Assumptions!$B$24))+0.35*IF(Data_Clean!D3901="Y",1,0)+0.25*(1-MIN(Data_Clean!T3901,3)/3))/IF(Data_Clean!E3901="",0.6,1)</f>
        <v>11.3</v>
      </c>
      <c r="P3901" s="16" t="n">
        <f aca="false">SUM(K3901:O3901)/(Assumptions!$D$5-IF(K3901="",Assumptions!$B$15,0))*100</f>
        <v>73.7579809991261</v>
      </c>
      <c r="Q3901" s="7" t="str">
        <f aca="false">IF(J3901&gt;=Assumptions!$B$26,"High",IF(J3901&gt;=Assumptions!$B$27,"Mid","Low"))</f>
        <v>Mid</v>
      </c>
      <c r="R3901" s="7" t="str">
        <f aca="false">IF(P3901&gt;=Assumptions!$B$28,"High",IF(P3901&gt;=Assumptions!$B$29,"Mid","Low"))</f>
        <v>High</v>
      </c>
      <c r="S3901" s="7" t="str">
        <f aca="false">INDEX(Assumptions!$B$33:$B$41,MATCH(Q3901&amp;"|"&amp;R3901,Assumptions!$A$33:$A$41,0))</f>
        <v>Engaged Builders</v>
      </c>
      <c r="T3901" s="7" t="n">
        <f aca="false">IF(ISNUMBER(Data_Clean!V3901),J3901*Data_Clean!V3901,0)</f>
        <v>21.863805975</v>
      </c>
    </row>
    <row r="3902" customFormat="false" ht="15" hidden="false" customHeight="false" outlineLevel="0" collapsed="false">
      <c r="A3902" s="15" t="str">
        <f aca="false">Data_Clean!A3902</f>
        <v>CX103898</v>
      </c>
      <c r="B3902" s="14" t="n">
        <f aca="false">Data_Clean!G3902*Assumptions!$B$5</f>
        <v>841.735</v>
      </c>
      <c r="C3902" s="14" t="n">
        <f aca="false">IF(Data_Clean!H3902="",0,Data_Clean!H3902)*Assumptions!$B$6</f>
        <v>2234.56272</v>
      </c>
      <c r="D3902" s="14" t="n">
        <f aca="false">Data_Clean!I3902*Assumptions!$B$7</f>
        <v>3027.2</v>
      </c>
      <c r="E3902" s="14" t="n">
        <f aca="false">Data_Clean!J3902*Assumptions!$B$8</f>
        <v>2735.8236</v>
      </c>
      <c r="F3902" s="14" t="n">
        <f aca="false">Data_Clean!K3902*Assumptions!$B$9</f>
        <v>0</v>
      </c>
      <c r="G3902" s="14" t="n">
        <f aca="false">Data_Clean!L3902*Assumptions!$B$10</f>
        <v>0</v>
      </c>
      <c r="H3902" s="14" t="n">
        <f aca="false">IF(OR(Data_Clean!M3902="",Data_Clean!N3902=""),0,Data_Clean!M3902*Data_Clean!N3902/100)*Assumptions!$B$13*Assumptions!$B$11</f>
        <v>1043.082</v>
      </c>
      <c r="I3902" s="14" t="n">
        <f aca="false">Data_Clean!O3902*4*Assumptions!$B$12</f>
        <v>45.57696</v>
      </c>
      <c r="J3902" s="14" t="n">
        <f aca="false">SUM(B3902:I3902)</f>
        <v>9927.98028</v>
      </c>
      <c r="K3902" s="16" t="n">
        <f aca="false">IF(Data_Clean!P3902="","",Assumptions!$B$15*0.5^(Data_Clean!P3902/Assumptions!$B$20))</f>
        <v>24.3675718906871</v>
      </c>
      <c r="L3902" s="16" t="n">
        <f aca="false">Assumptions!$B$16*MIN(1,LN(1+Data_Clean!Q3902)/LN(1+Assumptions!$B$21))</f>
        <v>15.383822204249</v>
      </c>
      <c r="M3902" s="16" t="n">
        <f aca="false">Assumptions!$B$17*(0.6*MIN(1,Data_Clean!R3902/Assumptions!$B$22)+0.4*IF(Data_Clean!S3902="",0,Data_Clean!S3902))</f>
        <v>4.17</v>
      </c>
      <c r="N3902" s="16" t="n">
        <f aca="false">Assumptions!$B$18*MIN(1,(Data_Clean!F3902-1)/Assumptions!$B$23)</f>
        <v>20</v>
      </c>
      <c r="O3902" s="16" t="n">
        <f aca="false">Assumptions!$B$19*(0.4*IF(Data_Clean!E3902="",0,MIN(1,Data_Clean!E3902/12/Assumptions!$B$24))+0.35*IF(Data_Clean!D3902="Y",1,0)+0.25*(1-MIN(Data_Clean!T3902,3)/3))/IF(Data_Clean!E3902="",0.6,1)</f>
        <v>6.45</v>
      </c>
      <c r="P3902" s="16" t="n">
        <f aca="false">SUM(K3902:O3902)/(Assumptions!$D$5-IF(K3902="",Assumptions!$B$15,0))*100</f>
        <v>70.3713940949361</v>
      </c>
      <c r="Q3902" s="7" t="str">
        <f aca="false">IF(J3902&gt;=Assumptions!$B$26,"High",IF(J3902&gt;=Assumptions!$B$27,"Mid","Low"))</f>
        <v>High</v>
      </c>
      <c r="R3902" s="7" t="str">
        <f aca="false">IF(P3902&gt;=Assumptions!$B$28,"High",IF(P3902&gt;=Assumptions!$B$29,"Mid","Low"))</f>
        <v>High</v>
      </c>
      <c r="S3902" s="7" t="str">
        <f aca="false">INDEX(Assumptions!$B$33:$B$41,MATCH(Q3902&amp;"|"&amp;R3902,Assumptions!$A$33:$A$41,0))</f>
        <v>Premier Advocates</v>
      </c>
      <c r="T3902" s="7" t="n">
        <f aca="false">IF(ISNUMBER(Data_Clean!V3902),J3902*Data_Clean!V3902,0)</f>
        <v>434.845536264</v>
      </c>
    </row>
    <row r="3903" customFormat="false" ht="15" hidden="false" customHeight="false" outlineLevel="0" collapsed="false">
      <c r="A3903" s="15" t="str">
        <f aca="false">Data_Clean!A3903</f>
        <v>CX103899</v>
      </c>
      <c r="B3903" s="14" t="n">
        <f aca="false">Data_Clean!G3903*Assumptions!$B$5</f>
        <v>12.48875</v>
      </c>
      <c r="C3903" s="14" t="n">
        <f aca="false">IF(Data_Clean!H3903="",0,Data_Clean!H3903)*Assumptions!$B$6</f>
        <v>11.25828</v>
      </c>
      <c r="D3903" s="14" t="n">
        <f aca="false">Data_Clean!I3903*Assumptions!$B$7</f>
        <v>22.4</v>
      </c>
      <c r="E3903" s="14" t="n">
        <f aca="false">Data_Clean!J3903*Assumptions!$B$8</f>
        <v>0</v>
      </c>
      <c r="F3903" s="14" t="n">
        <f aca="false">Data_Clean!K3903*Assumptions!$B$9</f>
        <v>0</v>
      </c>
      <c r="G3903" s="14" t="n">
        <f aca="false">Data_Clean!L3903*Assumptions!$B$10</f>
        <v>0</v>
      </c>
      <c r="H3903" s="14" t="n">
        <f aca="false">IF(OR(Data_Clean!M3903="",Data_Clean!N3903=""),0,Data_Clean!M3903*Data_Clean!N3903/100)*Assumptions!$B$13*Assumptions!$B$11</f>
        <v>0</v>
      </c>
      <c r="I3903" s="14" t="n">
        <f aca="false">Data_Clean!O3903*4*Assumptions!$B$12</f>
        <v>0</v>
      </c>
      <c r="J3903" s="14" t="n">
        <f aca="false">SUM(B3903:I3903)</f>
        <v>46.14703</v>
      </c>
      <c r="K3903" s="16" t="n">
        <f aca="false">IF(Data_Clean!P3903="","",Assumptions!$B$15*0.5^(Data_Clean!P3903/Assumptions!$B$20))</f>
        <v>19.3405546265937</v>
      </c>
      <c r="L3903" s="16" t="n">
        <f aca="false">Assumptions!$B$16*MIN(1,LN(1+Data_Clean!Q3903)/LN(1+Assumptions!$B$21))</f>
        <v>13.5873179074216</v>
      </c>
      <c r="M3903" s="16" t="n">
        <f aca="false">Assumptions!$B$17*(0.6*MIN(1,Data_Clean!R3903/Assumptions!$B$22)+0.4*IF(Data_Clean!S3903="",0,Data_Clean!S3903))</f>
        <v>6.936</v>
      </c>
      <c r="N3903" s="16" t="n">
        <f aca="false">Assumptions!$B$18*MIN(1,(Data_Clean!F3903-1)/Assumptions!$B$23)</f>
        <v>15</v>
      </c>
      <c r="O3903" s="16" t="n">
        <f aca="false">Assumptions!$B$19*(0.4*IF(Data_Clean!E3903="",0,MIN(1,Data_Clean!E3903/12/Assumptions!$B$24))+0.35*IF(Data_Clean!D3903="Y",1,0)+0.25*(1-MIN(Data_Clean!T3903,3)/3))/IF(Data_Clean!E3903="",0.6,1)</f>
        <v>9.75</v>
      </c>
      <c r="P3903" s="16" t="n">
        <f aca="false">SUM(K3903:O3903)/(Assumptions!$D$5-IF(K3903="",Assumptions!$B$15,0))*100</f>
        <v>64.6138725340153</v>
      </c>
      <c r="Q3903" s="7" t="str">
        <f aca="false">IF(J3903&gt;=Assumptions!$B$26,"High",IF(J3903&gt;=Assumptions!$B$27,"Mid","Low"))</f>
        <v>Low</v>
      </c>
      <c r="R3903" s="7" t="str">
        <f aca="false">IF(P3903&gt;=Assumptions!$B$28,"High",IF(P3903&gt;=Assumptions!$B$29,"Mid","Low"))</f>
        <v>Mid</v>
      </c>
      <c r="S3903" s="7" t="str">
        <f aca="false">INDEX(Assumptions!$B$33:$B$41,MATCH(Q3903&amp;"|"&amp;R3903,Assumptions!$A$33:$A$41,0))</f>
        <v>Light Touch</v>
      </c>
      <c r="T3903" s="7" t="n">
        <f aca="false">IF(ISNUMBER(Data_Clean!V3903),J3903*Data_Clean!V3903,0)</f>
        <v>1.393640306</v>
      </c>
    </row>
    <row r="3904" customFormat="false" ht="15" hidden="false" customHeight="false" outlineLevel="0" collapsed="false">
      <c r="A3904" s="15" t="str">
        <f aca="false">Data_Clean!A3904</f>
        <v>CX103900</v>
      </c>
      <c r="B3904" s="14" t="n">
        <f aca="false">Data_Clean!G3904*Assumptions!$B$5</f>
        <v>334.29675</v>
      </c>
      <c r="C3904" s="14" t="n">
        <f aca="false">IF(Data_Clean!H3904="",0,Data_Clean!H3904)*Assumptions!$B$6</f>
        <v>116.31972</v>
      </c>
      <c r="D3904" s="14" t="n">
        <f aca="false">Data_Clean!I3904*Assumptions!$B$7</f>
        <v>0</v>
      </c>
      <c r="E3904" s="14" t="n">
        <f aca="false">Data_Clean!J3904*Assumptions!$B$8</f>
        <v>0</v>
      </c>
      <c r="F3904" s="14" t="n">
        <f aca="false">Data_Clean!K3904*Assumptions!$B$9</f>
        <v>0</v>
      </c>
      <c r="G3904" s="14" t="n">
        <f aca="false">Data_Clean!L3904*Assumptions!$B$10</f>
        <v>0</v>
      </c>
      <c r="H3904" s="14" t="n">
        <f aca="false">IF(OR(Data_Clean!M3904="",Data_Clean!N3904=""),0,Data_Clean!M3904*Data_Clean!N3904/100)*Assumptions!$B$13*Assumptions!$B$11</f>
        <v>198.774</v>
      </c>
      <c r="I3904" s="14" t="n">
        <f aca="false">Data_Clean!O3904*4*Assumptions!$B$12</f>
        <v>21.4536</v>
      </c>
      <c r="J3904" s="14" t="n">
        <f aca="false">SUM(B3904:I3904)</f>
        <v>670.84407</v>
      </c>
      <c r="K3904" s="16" t="n">
        <f aca="false">IF(Data_Clean!P3904="","",Assumptions!$B$15*0.5^(Data_Clean!P3904/Assumptions!$B$20))</f>
        <v>22.735748497656</v>
      </c>
      <c r="L3904" s="16" t="n">
        <f aca="false">Assumptions!$B$16*MIN(1,LN(1+Data_Clean!Q3904)/LN(1+Assumptions!$B$21))</f>
        <v>14.1840947778045</v>
      </c>
      <c r="M3904" s="16" t="n">
        <f aca="false">Assumptions!$B$17*(0.6*MIN(1,Data_Clean!R3904/Assumptions!$B$22)+0.4*IF(Data_Clean!S3904="",0,Data_Clean!S3904))</f>
        <v>8.37</v>
      </c>
      <c r="N3904" s="16" t="n">
        <f aca="false">Assumptions!$B$18*MIN(1,(Data_Clean!F3904-1)/Assumptions!$B$23)</f>
        <v>10</v>
      </c>
      <c r="O3904" s="16" t="n">
        <f aca="false">Assumptions!$B$19*(0.4*IF(Data_Clean!E3904="",0,MIN(1,Data_Clean!E3904/12/Assumptions!$B$24))+0.35*IF(Data_Clean!D3904="Y",1,0)+0.25*(1-MIN(Data_Clean!T3904,3)/3))/IF(Data_Clean!E3904="",0.6,1)</f>
        <v>13.3</v>
      </c>
      <c r="P3904" s="16" t="n">
        <f aca="false">SUM(K3904:O3904)/(Assumptions!$D$5-IF(K3904="",Assumptions!$B$15,0))*100</f>
        <v>68.5898432754605</v>
      </c>
      <c r="Q3904" s="7" t="str">
        <f aca="false">IF(J3904&gt;=Assumptions!$B$26,"High",IF(J3904&gt;=Assumptions!$B$27,"Mid","Low"))</f>
        <v>Mid</v>
      </c>
      <c r="R3904" s="7" t="str">
        <f aca="false">IF(P3904&gt;=Assumptions!$B$28,"High",IF(P3904&gt;=Assumptions!$B$29,"Mid","Low"))</f>
        <v>Mid</v>
      </c>
      <c r="S3904" s="7" t="str">
        <f aca="false">INDEX(Assumptions!$B$33:$B$41,MATCH(Q3904&amp;"|"&amp;R3904,Assumptions!$A$33:$A$41,0))</f>
        <v>Established Core</v>
      </c>
      <c r="T3904" s="7" t="n">
        <f aca="false">IF(ISNUMBER(Data_Clean!V3904),J3904*Data_Clean!V3904,0)</f>
        <v>15.563582424</v>
      </c>
    </row>
    <row r="3905" customFormat="false" ht="15" hidden="false" customHeight="false" outlineLevel="0" collapsed="false">
      <c r="A3905" s="15" t="str">
        <f aca="false">Data_Clean!A3905</f>
        <v>CX103901</v>
      </c>
      <c r="B3905" s="14" t="n">
        <f aca="false">Data_Clean!G3905*Assumptions!$B$5</f>
        <v>6.789</v>
      </c>
      <c r="C3905" s="14" t="n">
        <f aca="false">IF(Data_Clean!H3905="",0,Data_Clean!H3905)*Assumptions!$B$6</f>
        <v>0</v>
      </c>
      <c r="D3905" s="14" t="n">
        <f aca="false">Data_Clean!I3905*Assumptions!$B$7</f>
        <v>0</v>
      </c>
      <c r="E3905" s="14" t="n">
        <f aca="false">Data_Clean!J3905*Assumptions!$B$8</f>
        <v>0</v>
      </c>
      <c r="F3905" s="14" t="n">
        <f aca="false">Data_Clean!K3905*Assumptions!$B$9</f>
        <v>0</v>
      </c>
      <c r="G3905" s="14" t="n">
        <f aca="false">Data_Clean!L3905*Assumptions!$B$10</f>
        <v>0</v>
      </c>
      <c r="H3905" s="14" t="n">
        <f aca="false">IF(OR(Data_Clean!M3905="",Data_Clean!N3905=""),0,Data_Clean!M3905*Data_Clean!N3905/100)*Assumptions!$B$13*Assumptions!$B$11</f>
        <v>8.736</v>
      </c>
      <c r="I3905" s="14" t="n">
        <f aca="false">Data_Clean!O3905*4*Assumptions!$B$12</f>
        <v>1.32912</v>
      </c>
      <c r="J3905" s="14" t="n">
        <f aca="false">SUM(B3905:I3905)</f>
        <v>16.85412</v>
      </c>
      <c r="K3905" s="16" t="n">
        <f aca="false">IF(Data_Clean!P3905="","",Assumptions!$B$15*0.5^(Data_Clean!P3905/Assumptions!$B$20))</f>
        <v>26.1165168988837</v>
      </c>
      <c r="L3905" s="16" t="n">
        <f aca="false">Assumptions!$B$16*MIN(1,LN(1+Data_Clean!Q3905)/LN(1+Assumptions!$B$21))</f>
        <v>12.2792642888455</v>
      </c>
      <c r="M3905" s="16" t="n">
        <f aca="false">Assumptions!$B$17*(0.6*MIN(1,Data_Clean!R3905/Assumptions!$B$22)+0.4*IF(Data_Clean!S3905="",0,Data_Clean!S3905))</f>
        <v>8.406</v>
      </c>
      <c r="N3905" s="16" t="n">
        <f aca="false">Assumptions!$B$18*MIN(1,(Data_Clean!F3905-1)/Assumptions!$B$23)</f>
        <v>5</v>
      </c>
      <c r="O3905" s="16" t="n">
        <f aca="false">Assumptions!$B$19*(0.4*IF(Data_Clean!E3905="",0,MIN(1,Data_Clean!E3905/12/Assumptions!$B$24))+0.35*IF(Data_Clean!D3905="Y",1,0)+0.25*(1-MIN(Data_Clean!T3905,3)/3))/IF(Data_Clean!E3905="",0.6,1)</f>
        <v>3.85</v>
      </c>
      <c r="P3905" s="16" t="n">
        <f aca="false">SUM(K3905:O3905)/(Assumptions!$D$5-IF(K3905="",Assumptions!$B$15,0))*100</f>
        <v>55.6517811877292</v>
      </c>
      <c r="Q3905" s="7" t="str">
        <f aca="false">IF(J3905&gt;=Assumptions!$B$26,"High",IF(J3905&gt;=Assumptions!$B$27,"Mid","Low"))</f>
        <v>Low</v>
      </c>
      <c r="R3905" s="7" t="str">
        <f aca="false">IF(P3905&gt;=Assumptions!$B$28,"High",IF(P3905&gt;=Assumptions!$B$29,"Mid","Low"))</f>
        <v>Mid</v>
      </c>
      <c r="S3905" s="7" t="str">
        <f aca="false">INDEX(Assumptions!$B$33:$B$41,MATCH(Q3905&amp;"|"&amp;R3905,Assumptions!$A$33:$A$41,0))</f>
        <v>Light Touch</v>
      </c>
      <c r="T3905" s="7" t="n">
        <f aca="false">IF(ISNUMBER(Data_Clean!V3905),J3905*Data_Clean!V3905,0)</f>
        <v>1.329790068</v>
      </c>
    </row>
    <row r="3906" customFormat="false" ht="15" hidden="false" customHeight="false" outlineLevel="0" collapsed="false">
      <c r="A3906" s="15" t="str">
        <f aca="false">Data_Clean!A3906</f>
        <v>CX103902</v>
      </c>
      <c r="B3906" s="14" t="n">
        <f aca="false">Data_Clean!G3906*Assumptions!$B$5</f>
        <v>59.73875</v>
      </c>
      <c r="C3906" s="14" t="n">
        <f aca="false">IF(Data_Clean!H3906="",0,Data_Clean!H3906)*Assumptions!$B$6</f>
        <v>0</v>
      </c>
      <c r="D3906" s="14" t="n">
        <f aca="false">Data_Clean!I3906*Assumptions!$B$7</f>
        <v>0</v>
      </c>
      <c r="E3906" s="14" t="n">
        <f aca="false">Data_Clean!J3906*Assumptions!$B$8</f>
        <v>0</v>
      </c>
      <c r="F3906" s="14" t="n">
        <f aca="false">Data_Clean!K3906*Assumptions!$B$9</f>
        <v>0</v>
      </c>
      <c r="G3906" s="14" t="n">
        <f aca="false">Data_Clean!L3906*Assumptions!$B$10</f>
        <v>0</v>
      </c>
      <c r="H3906" s="14" t="n">
        <f aca="false">IF(OR(Data_Clean!M3906="",Data_Clean!N3906=""),0,Data_Clean!M3906*Data_Clean!N3906/100)*Assumptions!$B$13*Assumptions!$B$11</f>
        <v>328.65</v>
      </c>
      <c r="I3906" s="14" t="n">
        <f aca="false">Data_Clean!O3906*4*Assumptions!$B$12</f>
        <v>30.60192</v>
      </c>
      <c r="J3906" s="14" t="n">
        <f aca="false">SUM(B3906:I3906)</f>
        <v>418.99067</v>
      </c>
      <c r="K3906" s="16" t="n">
        <f aca="false">IF(Data_Clean!P3906="","",Assumptions!$B$15*0.5^(Data_Clean!P3906/Assumptions!$B$20))</f>
        <v>15.3506083799516</v>
      </c>
      <c r="L3906" s="16" t="n">
        <f aca="false">Assumptions!$B$16*MIN(1,LN(1+Data_Clean!Q3906)/LN(1+Assumptions!$B$21))</f>
        <v>12.0537864630054</v>
      </c>
      <c r="M3906" s="16" t="n">
        <f aca="false">Assumptions!$B$17*(0.6*MIN(1,Data_Clean!R3906/Assumptions!$B$22)+0.4*IF(Data_Clean!S3906="",0,Data_Clean!S3906))</f>
        <v>5.376</v>
      </c>
      <c r="N3906" s="16" t="n">
        <f aca="false">Assumptions!$B$18*MIN(1,(Data_Clean!F3906-1)/Assumptions!$B$23)</f>
        <v>5</v>
      </c>
      <c r="O3906" s="16" t="n">
        <f aca="false">Assumptions!$B$19*(0.4*IF(Data_Clean!E3906="",0,MIN(1,Data_Clean!E3906/12/Assumptions!$B$24))+0.35*IF(Data_Clean!D3906="Y",1,0)+0.25*(1-MIN(Data_Clean!T3906,3)/3))/IF(Data_Clean!E3906="",0.6,1)</f>
        <v>9.75</v>
      </c>
      <c r="P3906" s="16" t="n">
        <f aca="false">SUM(K3906:O3906)/(Assumptions!$D$5-IF(K3906="",Assumptions!$B$15,0))*100</f>
        <v>47.530394842957</v>
      </c>
      <c r="Q3906" s="7" t="str">
        <f aca="false">IF(J3906&gt;=Assumptions!$B$26,"High",IF(J3906&gt;=Assumptions!$B$27,"Mid","Low"))</f>
        <v>Mid</v>
      </c>
      <c r="R3906" s="7" t="str">
        <f aca="false">IF(P3906&gt;=Assumptions!$B$28,"High",IF(P3906&gt;=Assumptions!$B$29,"Mid","Low"))</f>
        <v>Low</v>
      </c>
      <c r="S3906" s="7" t="str">
        <f aca="false">INDEX(Assumptions!$B$33:$B$41,MATCH(Q3906&amp;"|"&amp;R3906,Assumptions!$A$33:$A$41,0))</f>
        <v>Light Touch</v>
      </c>
      <c r="T3906" s="7" t="n">
        <f aca="false">IF(ISNUMBER(Data_Clean!V3906),J3906*Data_Clean!V3906,0)</f>
        <v>29.664539436</v>
      </c>
    </row>
    <row r="3907" customFormat="false" ht="15" hidden="false" customHeight="false" outlineLevel="0" collapsed="false">
      <c r="A3907" s="15" t="str">
        <f aca="false">Data_Clean!A3907</f>
        <v>CX103903</v>
      </c>
      <c r="B3907" s="14" t="n">
        <f aca="false">Data_Clean!G3907*Assumptions!$B$5</f>
        <v>98.85925</v>
      </c>
      <c r="C3907" s="14" t="n">
        <f aca="false">IF(Data_Clean!H3907="",0,Data_Clean!H3907)*Assumptions!$B$6</f>
        <v>149.92332</v>
      </c>
      <c r="D3907" s="14" t="n">
        <f aca="false">Data_Clean!I3907*Assumptions!$B$7</f>
        <v>0</v>
      </c>
      <c r="E3907" s="14" t="n">
        <f aca="false">Data_Clean!J3907*Assumptions!$B$8</f>
        <v>0</v>
      </c>
      <c r="F3907" s="14" t="n">
        <f aca="false">Data_Clean!K3907*Assumptions!$B$9</f>
        <v>0</v>
      </c>
      <c r="G3907" s="14" t="n">
        <f aca="false">Data_Clean!L3907*Assumptions!$B$10</f>
        <v>0</v>
      </c>
      <c r="H3907" s="14" t="n">
        <f aca="false">IF(OR(Data_Clean!M3907="",Data_Clean!N3907=""),0,Data_Clean!M3907*Data_Clean!N3907/100)*Assumptions!$B$13*Assumptions!$B$11</f>
        <v>62.664</v>
      </c>
      <c r="I3907" s="14" t="n">
        <f aca="false">Data_Clean!O3907*4*Assumptions!$B$12</f>
        <v>5.03424</v>
      </c>
      <c r="J3907" s="14" t="n">
        <f aca="false">SUM(B3907:I3907)</f>
        <v>316.48081</v>
      </c>
      <c r="K3907" s="16" t="n">
        <f aca="false">IF(Data_Clean!P3907="","",Assumptions!$B$15*0.5^(Data_Clean!P3907/Assumptions!$B$20))</f>
        <v>4.61679155004344</v>
      </c>
      <c r="L3907" s="16" t="n">
        <f aca="false">Assumptions!$B$16*MIN(1,LN(1+Data_Clean!Q3907)/LN(1+Assumptions!$B$21))</f>
        <v>11.0057238927514</v>
      </c>
      <c r="M3907" s="16" t="n">
        <f aca="false">Assumptions!$B$17*(0.6*MIN(1,Data_Clean!R3907/Assumptions!$B$22)+0.4*IF(Data_Clean!S3907="",0,Data_Clean!S3907))</f>
        <v>8.406</v>
      </c>
      <c r="N3907" s="16" t="n">
        <f aca="false">Assumptions!$B$18*MIN(1,(Data_Clean!F3907-1)/Assumptions!$B$23)</f>
        <v>10</v>
      </c>
      <c r="O3907" s="16" t="n">
        <f aca="false">Assumptions!$B$19*(0.4*IF(Data_Clean!E3907="",0,MIN(1,Data_Clean!E3907/12/Assumptions!$B$24))+0.35*IF(Data_Clean!D3907="Y",1,0)+0.25*(1-MIN(Data_Clean!T3907,3)/3))/IF(Data_Clean!E3907="",0.6,1)</f>
        <v>5.75</v>
      </c>
      <c r="P3907" s="16" t="n">
        <f aca="false">SUM(K3907:O3907)/(Assumptions!$D$5-IF(K3907="",Assumptions!$B$15,0))*100</f>
        <v>39.7785154427948</v>
      </c>
      <c r="Q3907" s="7" t="str">
        <f aca="false">IF(J3907&gt;=Assumptions!$B$26,"High",IF(J3907&gt;=Assumptions!$B$27,"Mid","Low"))</f>
        <v>Low</v>
      </c>
      <c r="R3907" s="7" t="str">
        <f aca="false">IF(P3907&gt;=Assumptions!$B$28,"High",IF(P3907&gt;=Assumptions!$B$29,"Mid","Low"))</f>
        <v>Low</v>
      </c>
      <c r="S3907" s="7" t="str">
        <f aca="false">INDEX(Assumptions!$B$33:$B$41,MATCH(Q3907&amp;"|"&amp;R3907,Assumptions!$A$33:$A$41,0))</f>
        <v>Dormant &amp; Low Value</v>
      </c>
      <c r="T3907" s="7" t="n">
        <f aca="false">IF(ISNUMBER(Data_Clean!V3907),J3907*Data_Clean!V3907,0)</f>
        <v>34.401464047</v>
      </c>
    </row>
    <row r="3908" customFormat="false" ht="15" hidden="false" customHeight="false" outlineLevel="0" collapsed="false">
      <c r="A3908" s="15" t="str">
        <f aca="false">Data_Clean!A3908</f>
        <v>CX103904</v>
      </c>
      <c r="B3908" s="14" t="n">
        <f aca="false">Data_Clean!G3908*Assumptions!$B$5</f>
        <v>51.03025</v>
      </c>
      <c r="C3908" s="14" t="n">
        <f aca="false">IF(Data_Clean!H3908="",0,Data_Clean!H3908)*Assumptions!$B$6</f>
        <v>736.13172</v>
      </c>
      <c r="D3908" s="14" t="n">
        <f aca="false">Data_Clean!I3908*Assumptions!$B$7</f>
        <v>0</v>
      </c>
      <c r="E3908" s="14" t="n">
        <f aca="false">Data_Clean!J3908*Assumptions!$B$8</f>
        <v>0</v>
      </c>
      <c r="F3908" s="14" t="n">
        <f aca="false">Data_Clean!K3908*Assumptions!$B$9</f>
        <v>0</v>
      </c>
      <c r="G3908" s="14" t="n">
        <f aca="false">Data_Clean!L3908*Assumptions!$B$10</f>
        <v>416.7</v>
      </c>
      <c r="H3908" s="14" t="n">
        <f aca="false">IF(OR(Data_Clean!M3908="",Data_Clean!N3908=""),0,Data_Clean!M3908*Data_Clean!N3908/100)*Assumptions!$B$13*Assumptions!$B$11</f>
        <v>90.792</v>
      </c>
      <c r="I3908" s="14" t="n">
        <f aca="false">Data_Clean!O3908*4*Assumptions!$B$12</f>
        <v>24.23232</v>
      </c>
      <c r="J3908" s="14" t="n">
        <f aca="false">SUM(B3908:I3908)</f>
        <v>1318.88629</v>
      </c>
      <c r="K3908" s="16" t="n">
        <f aca="false">IF(Data_Clean!P3908="","",Assumptions!$B$15*0.5^(Data_Clean!P3908/Assumptions!$B$20))</f>
        <v>20.7286931995166</v>
      </c>
      <c r="L3908" s="16" t="n">
        <f aca="false">Assumptions!$B$16*MIN(1,LN(1+Data_Clean!Q3908)/LN(1+Assumptions!$B$21))</f>
        <v>15.2782387441559</v>
      </c>
      <c r="M3908" s="16" t="n">
        <f aca="false">Assumptions!$B$17*(0.6*MIN(1,Data_Clean!R3908/Assumptions!$B$22)+0.4*IF(Data_Clean!S3908="",0,Data_Clean!S3908))</f>
        <v>15</v>
      </c>
      <c r="N3908" s="16" t="n">
        <f aca="false">Assumptions!$B$18*MIN(1,(Data_Clean!F3908-1)/Assumptions!$B$23)</f>
        <v>15</v>
      </c>
      <c r="O3908" s="16" t="n">
        <f aca="false">Assumptions!$B$19*(0.4*IF(Data_Clean!E3908="",0,MIN(1,Data_Clean!E3908/12/Assumptions!$B$24))+0.35*IF(Data_Clean!D3908="Y",1,0)+0.25*(1-MIN(Data_Clean!T3908,3)/3))/IF(Data_Clean!E3908="",0.6,1)</f>
        <v>3.9</v>
      </c>
      <c r="P3908" s="16" t="n">
        <f aca="false">SUM(K3908:O3908)/(Assumptions!$D$5-IF(K3908="",Assumptions!$B$15,0))*100</f>
        <v>69.9069319436726</v>
      </c>
      <c r="Q3908" s="7" t="str">
        <f aca="false">IF(J3908&gt;=Assumptions!$B$26,"High",IF(J3908&gt;=Assumptions!$B$27,"Mid","Low"))</f>
        <v>Mid</v>
      </c>
      <c r="R3908" s="7" t="str">
        <f aca="false">IF(P3908&gt;=Assumptions!$B$28,"High",IF(P3908&gt;=Assumptions!$B$29,"Mid","Low"))</f>
        <v>Mid</v>
      </c>
      <c r="S3908" s="7" t="str">
        <f aca="false">INDEX(Assumptions!$B$33:$B$41,MATCH(Q3908&amp;"|"&amp;R3908,Assumptions!$A$33:$A$41,0))</f>
        <v>Established Core</v>
      </c>
      <c r="T3908" s="7" t="n">
        <f aca="false">IF(ISNUMBER(Data_Clean!V3908),J3908*Data_Clean!V3908,0)</f>
        <v>82.034727238</v>
      </c>
    </row>
    <row r="3909" customFormat="false" ht="15" hidden="false" customHeight="false" outlineLevel="0" collapsed="false">
      <c r="A3909" s="15" t="str">
        <f aca="false">Data_Clean!A3909</f>
        <v>CX103905</v>
      </c>
      <c r="B3909" s="14" t="n">
        <f aca="false">Data_Clean!G3909*Assumptions!$B$5</f>
        <v>221.3425</v>
      </c>
      <c r="C3909" s="14" t="n">
        <f aca="false">IF(Data_Clean!H3909="",0,Data_Clean!H3909)*Assumptions!$B$6</f>
        <v>71.14728</v>
      </c>
      <c r="D3909" s="14" t="n">
        <f aca="false">Data_Clean!I3909*Assumptions!$B$7</f>
        <v>0</v>
      </c>
      <c r="E3909" s="14" t="n">
        <f aca="false">Data_Clean!J3909*Assumptions!$B$8</f>
        <v>0</v>
      </c>
      <c r="F3909" s="14" t="n">
        <f aca="false">Data_Clean!K3909*Assumptions!$B$9</f>
        <v>0</v>
      </c>
      <c r="G3909" s="14" t="n">
        <f aca="false">Data_Clean!L3909*Assumptions!$B$10</f>
        <v>0</v>
      </c>
      <c r="H3909" s="14" t="n">
        <f aca="false">IF(OR(Data_Clean!M3909="",Data_Clean!N3909=""),0,Data_Clean!M3909*Data_Clean!N3909/100)*Assumptions!$B$13*Assumptions!$B$11</f>
        <v>0</v>
      </c>
      <c r="I3909" s="14" t="n">
        <f aca="false">Data_Clean!O3909*4*Assumptions!$B$12</f>
        <v>0</v>
      </c>
      <c r="J3909" s="14" t="n">
        <f aca="false">SUM(B3909:I3909)</f>
        <v>292.48978</v>
      </c>
      <c r="K3909" s="16" t="n">
        <f aca="false">IF(Data_Clean!P3909="","",Assumptions!$B$15*0.5^(Data_Clean!P3909/Assumptions!$B$20))</f>
        <v>21.2132034355964</v>
      </c>
      <c r="L3909" s="16" t="n">
        <f aca="false">Assumptions!$B$16*MIN(1,LN(1+Data_Clean!Q3909)/LN(1+Assumptions!$B$21))</f>
        <v>14.0427143261215</v>
      </c>
      <c r="M3909" s="16" t="n">
        <f aca="false">Assumptions!$B$17*(0.6*MIN(1,Data_Clean!R3909/Assumptions!$B$22)+0.4*IF(Data_Clean!S3909="",0,Data_Clean!S3909))</f>
        <v>10.41</v>
      </c>
      <c r="N3909" s="16" t="n">
        <f aca="false">Assumptions!$B$18*MIN(1,(Data_Clean!F3909-1)/Assumptions!$B$23)</f>
        <v>10</v>
      </c>
      <c r="O3909" s="16" t="n">
        <f aca="false">Assumptions!$B$19*(0.4*IF(Data_Clean!E3909="",0,MIN(1,Data_Clean!E3909/12/Assumptions!$B$24))+0.35*IF(Data_Clean!D3909="Y",1,0)+0.25*(1-MIN(Data_Clean!T3909,3)/3))/IF(Data_Clean!E3909="",0.6,1)</f>
        <v>7.5</v>
      </c>
      <c r="P3909" s="16" t="n">
        <f aca="false">SUM(K3909:O3909)/(Assumptions!$D$5-IF(K3909="",Assumptions!$B$15,0))*100</f>
        <v>63.1659177617179</v>
      </c>
      <c r="Q3909" s="7" t="str">
        <f aca="false">IF(J3909&gt;=Assumptions!$B$26,"High",IF(J3909&gt;=Assumptions!$B$27,"Mid","Low"))</f>
        <v>Low</v>
      </c>
      <c r="R3909" s="7" t="str">
        <f aca="false">IF(P3909&gt;=Assumptions!$B$28,"High",IF(P3909&gt;=Assumptions!$B$29,"Mid","Low"))</f>
        <v>Mid</v>
      </c>
      <c r="S3909" s="7" t="str">
        <f aca="false">INDEX(Assumptions!$B$33:$B$41,MATCH(Q3909&amp;"|"&amp;R3909,Assumptions!$A$33:$A$41,0))</f>
        <v>Light Touch</v>
      </c>
      <c r="T3909" s="7" t="n">
        <f aca="false">IF(ISNUMBER(Data_Clean!V3909),J3909*Data_Clean!V3909,0)</f>
        <v>12.811052364</v>
      </c>
    </row>
    <row r="3910" customFormat="false" ht="15" hidden="false" customHeight="false" outlineLevel="0" collapsed="false">
      <c r="A3910" s="15" t="str">
        <f aca="false">Data_Clean!A3910</f>
        <v>CX103906</v>
      </c>
      <c r="B3910" s="14" t="n">
        <f aca="false">Data_Clean!G3910*Assumptions!$B$5</f>
        <v>152.57025</v>
      </c>
      <c r="C3910" s="14" t="n">
        <f aca="false">IF(Data_Clean!H3910="",0,Data_Clean!H3910)*Assumptions!$B$6</f>
        <v>538.2132</v>
      </c>
      <c r="D3910" s="14" t="n">
        <f aca="false">Data_Clean!I3910*Assumptions!$B$7</f>
        <v>0</v>
      </c>
      <c r="E3910" s="14" t="n">
        <f aca="false">Data_Clean!J3910*Assumptions!$B$8</f>
        <v>0</v>
      </c>
      <c r="F3910" s="14" t="n">
        <f aca="false">Data_Clean!K3910*Assumptions!$B$9</f>
        <v>0</v>
      </c>
      <c r="G3910" s="14" t="n">
        <f aca="false">Data_Clean!L3910*Assumptions!$B$10</f>
        <v>594.9</v>
      </c>
      <c r="H3910" s="14" t="n">
        <f aca="false">IF(OR(Data_Clean!M3910="",Data_Clean!N3910=""),0,Data_Clean!M3910*Data_Clean!N3910/100)*Assumptions!$B$13*Assumptions!$B$11</f>
        <v>388.8</v>
      </c>
      <c r="I3910" s="14" t="n">
        <f aca="false">Data_Clean!O3910*4*Assumptions!$B$12</f>
        <v>17.19792</v>
      </c>
      <c r="J3910" s="14" t="n">
        <f aca="false">SUM(B3910:I3910)</f>
        <v>1691.68137</v>
      </c>
      <c r="K3910" s="16" t="n">
        <f aca="false">IF(Data_Clean!P3910="","",Assumptions!$B$15*0.5^(Data_Clean!P3910/Assumptions!$B$20))</f>
        <v>25.5200148285257</v>
      </c>
      <c r="L3910" s="16" t="n">
        <f aca="false">Assumptions!$B$16*MIN(1,LN(1+Data_Clean!Q3910)/LN(1+Assumptions!$B$21))</f>
        <v>9.60252567789128</v>
      </c>
      <c r="M3910" s="16" t="n">
        <f aca="false">Assumptions!$B$17*(0.6*MIN(1,Data_Clean!R3910/Assumptions!$B$22)+0.4*IF(Data_Clean!S3910="",0,Data_Clean!S3910))</f>
        <v>4.956</v>
      </c>
      <c r="N3910" s="16" t="n">
        <f aca="false">Assumptions!$B$18*MIN(1,(Data_Clean!F3910-1)/Assumptions!$B$23)</f>
        <v>15</v>
      </c>
      <c r="O3910" s="16" t="n">
        <f aca="false">Assumptions!$B$19*(0.4*IF(Data_Clean!E3910="",0,MIN(1,Data_Clean!E3910/12/Assumptions!$B$24))+0.35*IF(Data_Clean!D3910="Y",1,0)+0.25*(1-MIN(Data_Clean!T3910,3)/3))/IF(Data_Clean!E3910="",0.6,1)</f>
        <v>7.25</v>
      </c>
      <c r="P3910" s="16" t="n">
        <f aca="false">SUM(K3910:O3910)/(Assumptions!$D$5-IF(K3910="",Assumptions!$B$15,0))*100</f>
        <v>62.328540506417</v>
      </c>
      <c r="Q3910" s="7" t="str">
        <f aca="false">IF(J3910&gt;=Assumptions!$B$26,"High",IF(J3910&gt;=Assumptions!$B$27,"Mid","Low"))</f>
        <v>High</v>
      </c>
      <c r="R3910" s="7" t="str">
        <f aca="false">IF(P3910&gt;=Assumptions!$B$28,"High",IF(P3910&gt;=Assumptions!$B$29,"Mid","Low"))</f>
        <v>Mid</v>
      </c>
      <c r="S3910" s="7" t="str">
        <f aca="false">INDEX(Assumptions!$B$33:$B$41,MATCH(Q3910&amp;"|"&amp;R3910,Assumptions!$A$33:$A$41,0))</f>
        <v>Established Core</v>
      </c>
      <c r="T3910" s="7" t="n">
        <f aca="false">IF(ISNUMBER(Data_Clean!V3910),J3910*Data_Clean!V3910,0)</f>
        <v>357.959777892</v>
      </c>
    </row>
    <row r="3911" customFormat="false" ht="15" hidden="false" customHeight="false" outlineLevel="0" collapsed="false">
      <c r="A3911" s="15" t="str">
        <f aca="false">Data_Clean!A3911</f>
        <v>CX103907</v>
      </c>
      <c r="B3911" s="14" t="n">
        <f aca="false">Data_Clean!G3911*Assumptions!$B$5</f>
        <v>228.64075</v>
      </c>
      <c r="C3911" s="14" t="n">
        <f aca="false">IF(Data_Clean!H3911="",0,Data_Clean!H3911)*Assumptions!$B$6</f>
        <v>0</v>
      </c>
      <c r="D3911" s="14" t="n">
        <f aca="false">Data_Clean!I3911*Assumptions!$B$7</f>
        <v>0</v>
      </c>
      <c r="E3911" s="14" t="n">
        <f aca="false">Data_Clean!J3911*Assumptions!$B$8</f>
        <v>0</v>
      </c>
      <c r="F3911" s="14" t="n">
        <f aca="false">Data_Clean!K3911*Assumptions!$B$9</f>
        <v>0</v>
      </c>
      <c r="G3911" s="14" t="n">
        <f aca="false">Data_Clean!L3911*Assumptions!$B$10</f>
        <v>0</v>
      </c>
      <c r="H3911" s="14" t="n">
        <f aca="false">IF(OR(Data_Clean!M3911="",Data_Clean!N3911=""),0,Data_Clean!M3911*Data_Clean!N3911/100)*Assumptions!$B$13*Assumptions!$B$11</f>
        <v>170.4</v>
      </c>
      <c r="I3911" s="14" t="n">
        <f aca="false">Data_Clean!O3911*4*Assumptions!$B$12</f>
        <v>106.8912</v>
      </c>
      <c r="J3911" s="14" t="n">
        <f aca="false">SUM(B3911:I3911)</f>
        <v>505.93195</v>
      </c>
      <c r="K3911" s="16" t="n">
        <f aca="false">IF(Data_Clean!P3911="","",Assumptions!$B$15*0.5^(Data_Clean!P3911/Assumptions!$B$20))</f>
        <v>20.7286931995166</v>
      </c>
      <c r="L3911" s="16" t="n">
        <f aca="false">Assumptions!$B$16*MIN(1,LN(1+Data_Clean!Q3911)/LN(1+Assumptions!$B$21))</f>
        <v>20</v>
      </c>
      <c r="M3911" s="16" t="n">
        <f aca="false">Assumptions!$B$17*(0.6*MIN(1,Data_Clean!R3911/Assumptions!$B$22)+0.4*IF(Data_Clean!S3911="",0,Data_Clean!S3911))</f>
        <v>1.656</v>
      </c>
      <c r="N3911" s="16" t="n">
        <f aca="false">Assumptions!$B$18*MIN(1,(Data_Clean!F3911-1)/Assumptions!$B$23)</f>
        <v>10</v>
      </c>
      <c r="O3911" s="16" t="n">
        <f aca="false">Assumptions!$B$19*(0.4*IF(Data_Clean!E3911="",0,MIN(1,Data_Clean!E3911/12/Assumptions!$B$24))+0.35*IF(Data_Clean!D3911="Y",1,0)+0.25*(1-MIN(Data_Clean!T3911,3)/3))/IF(Data_Clean!E3911="",0.6,1)</f>
        <v>9.75</v>
      </c>
      <c r="P3911" s="16" t="n">
        <f aca="false">SUM(K3911:O3911)/(Assumptions!$D$5-IF(K3911="",Assumptions!$B$15,0))*100</f>
        <v>62.1346931995167</v>
      </c>
      <c r="Q3911" s="7" t="str">
        <f aca="false">IF(J3911&gt;=Assumptions!$B$26,"High",IF(J3911&gt;=Assumptions!$B$27,"Mid","Low"))</f>
        <v>Mid</v>
      </c>
      <c r="R3911" s="7" t="str">
        <f aca="false">IF(P3911&gt;=Assumptions!$B$28,"High",IF(P3911&gt;=Assumptions!$B$29,"Mid","Low"))</f>
        <v>Mid</v>
      </c>
      <c r="S3911" s="7" t="str">
        <f aca="false">INDEX(Assumptions!$B$33:$B$41,MATCH(Q3911&amp;"|"&amp;R3911,Assumptions!$A$33:$A$41,0))</f>
        <v>Established Core</v>
      </c>
      <c r="T3911" s="7" t="n">
        <f aca="false">IF(ISNUMBER(Data_Clean!V3911),J3911*Data_Clean!V3911,0)</f>
        <v>15.936856425</v>
      </c>
    </row>
    <row r="3912" customFormat="false" ht="15" hidden="false" customHeight="false" outlineLevel="0" collapsed="false">
      <c r="A3912" s="15" t="str">
        <f aca="false">Data_Clean!A3912</f>
        <v>CX103908</v>
      </c>
      <c r="B3912" s="14" t="n">
        <f aca="false">Data_Clean!G3912*Assumptions!$B$5</f>
        <v>43.355</v>
      </c>
      <c r="C3912" s="14" t="n">
        <f aca="false">IF(Data_Clean!H3912="",0,Data_Clean!H3912)*Assumptions!$B$6</f>
        <v>41.84604</v>
      </c>
      <c r="D3912" s="14" t="n">
        <f aca="false">Data_Clean!I3912*Assumptions!$B$7</f>
        <v>0</v>
      </c>
      <c r="E3912" s="14" t="n">
        <f aca="false">Data_Clean!J3912*Assumptions!$B$8</f>
        <v>0</v>
      </c>
      <c r="F3912" s="14" t="n">
        <f aca="false">Data_Clean!K3912*Assumptions!$B$9</f>
        <v>458.7</v>
      </c>
      <c r="G3912" s="14" t="n">
        <f aca="false">Data_Clean!L3912*Assumptions!$B$10</f>
        <v>0</v>
      </c>
      <c r="H3912" s="14" t="n">
        <f aca="false">IF(OR(Data_Clean!M3912="",Data_Clean!N3912=""),0,Data_Clean!M3912*Data_Clean!N3912/100)*Assumptions!$B$13*Assumptions!$B$11</f>
        <v>0</v>
      </c>
      <c r="I3912" s="14" t="n">
        <f aca="false">Data_Clean!O3912*4*Assumptions!$B$12</f>
        <v>0</v>
      </c>
      <c r="J3912" s="14" t="n">
        <f aca="false">SUM(B3912:I3912)</f>
        <v>543.90104</v>
      </c>
      <c r="K3912" s="16" t="n">
        <f aca="false">IF(Data_Clean!P3912="","",Assumptions!$B$15*0.5^(Data_Clean!P3912/Assumptions!$B$20))</f>
        <v>26.1165168988837</v>
      </c>
      <c r="L3912" s="16" t="n">
        <f aca="false">Assumptions!$B$16*MIN(1,LN(1+Data_Clean!Q3912)/LN(1+Assumptions!$B$21))</f>
        <v>13.4237548294248</v>
      </c>
      <c r="M3912" s="16" t="n">
        <f aca="false">Assumptions!$B$17*(0.6*MIN(1,Data_Clean!R3912/Assumptions!$B$22)+0.4*IF(Data_Clean!S3912="",0,Data_Clean!S3912))</f>
        <v>4.32</v>
      </c>
      <c r="N3912" s="16" t="n">
        <f aca="false">Assumptions!$B$18*MIN(1,(Data_Clean!F3912-1)/Assumptions!$B$23)</f>
        <v>10</v>
      </c>
      <c r="O3912" s="16" t="n">
        <f aca="false">Assumptions!$B$19*(0.4*IF(Data_Clean!E3912="",0,MIN(1,Data_Clean!E3912/12/Assumptions!$B$24))+0.35*IF(Data_Clean!D3912="Y",1,0)+0.25*(1-MIN(Data_Clean!T3912,3)/3))/IF(Data_Clean!E3912="",0.6,1)</f>
        <v>7</v>
      </c>
      <c r="P3912" s="16" t="n">
        <f aca="false">SUM(K3912:O3912)/(Assumptions!$D$5-IF(K3912="",Assumptions!$B$15,0))*100</f>
        <v>60.8602717283085</v>
      </c>
      <c r="Q3912" s="7" t="str">
        <f aca="false">IF(J3912&gt;=Assumptions!$B$26,"High",IF(J3912&gt;=Assumptions!$B$27,"Mid","Low"))</f>
        <v>Mid</v>
      </c>
      <c r="R3912" s="7" t="str">
        <f aca="false">IF(P3912&gt;=Assumptions!$B$28,"High",IF(P3912&gt;=Assumptions!$B$29,"Mid","Low"))</f>
        <v>Mid</v>
      </c>
      <c r="S3912" s="7" t="str">
        <f aca="false">INDEX(Assumptions!$B$33:$B$41,MATCH(Q3912&amp;"|"&amp;R3912,Assumptions!$A$33:$A$41,0))</f>
        <v>Established Core</v>
      </c>
      <c r="T3912" s="7" t="n">
        <f aca="false">IF(ISNUMBER(Data_Clean!V3912),J3912*Data_Clean!V3912,0)</f>
        <v>76.200535704</v>
      </c>
    </row>
    <row r="3913" customFormat="false" ht="15" hidden="false" customHeight="false" outlineLevel="0" collapsed="false">
      <c r="A3913" s="15" t="str">
        <f aca="false">Data_Clean!A3913</f>
        <v>CX103909</v>
      </c>
      <c r="B3913" s="14" t="n">
        <f aca="false">Data_Clean!G3913*Assumptions!$B$5</f>
        <v>42.29</v>
      </c>
      <c r="C3913" s="14" t="n">
        <f aca="false">IF(Data_Clean!H3913="",0,Data_Clean!H3913)*Assumptions!$B$6</f>
        <v>71.8758</v>
      </c>
      <c r="D3913" s="14" t="n">
        <f aca="false">Data_Clean!I3913*Assumptions!$B$7</f>
        <v>0</v>
      </c>
      <c r="E3913" s="14" t="n">
        <f aca="false">Data_Clean!J3913*Assumptions!$B$8</f>
        <v>0</v>
      </c>
      <c r="F3913" s="14" t="n">
        <f aca="false">Data_Clean!K3913*Assumptions!$B$9</f>
        <v>409.2</v>
      </c>
      <c r="G3913" s="14" t="n">
        <f aca="false">Data_Clean!L3913*Assumptions!$B$10</f>
        <v>0</v>
      </c>
      <c r="H3913" s="14" t="n">
        <f aca="false">IF(OR(Data_Clean!M3913="",Data_Clean!N3913=""),0,Data_Clean!M3913*Data_Clean!N3913/100)*Assumptions!$B$13*Assumptions!$B$11</f>
        <v>0</v>
      </c>
      <c r="I3913" s="14" t="n">
        <f aca="false">Data_Clean!O3913*4*Assumptions!$B$12</f>
        <v>0</v>
      </c>
      <c r="J3913" s="14" t="n">
        <f aca="false">SUM(B3913:I3913)</f>
        <v>523.3658</v>
      </c>
      <c r="K3913" s="16" t="n">
        <f aca="false">IF(Data_Clean!P3913="","",Assumptions!$B$15*0.5^(Data_Clean!P3913/Assumptions!$B$20))</f>
        <v>5.68393712441399</v>
      </c>
      <c r="L3913" s="16" t="n">
        <f aca="false">Assumptions!$B$16*MIN(1,LN(1+Data_Clean!Q3913)/LN(1+Assumptions!$B$21))</f>
        <v>9.60252567789128</v>
      </c>
      <c r="M3913" s="16" t="n">
        <f aca="false">Assumptions!$B$17*(0.6*MIN(1,Data_Clean!R3913/Assumptions!$B$22)+0.4*IF(Data_Clean!S3913="",0,Data_Clean!S3913))</f>
        <v>2.922</v>
      </c>
      <c r="N3913" s="16" t="n">
        <f aca="false">Assumptions!$B$18*MIN(1,(Data_Clean!F3913-1)/Assumptions!$B$23)</f>
        <v>10</v>
      </c>
      <c r="O3913" s="16" t="n">
        <f aca="false">Assumptions!$B$19*(0.4*IF(Data_Clean!E3913="",0,MIN(1,Data_Clean!E3913/12/Assumptions!$B$24))+0.35*IF(Data_Clean!D3913="Y",1,0)+0.25*(1-MIN(Data_Clean!T3913,3)/3))/IF(Data_Clean!E3913="",0.6,1)</f>
        <v>9.75</v>
      </c>
      <c r="P3913" s="16" t="n">
        <f aca="false">SUM(K3913:O3913)/(Assumptions!$D$5-IF(K3913="",Assumptions!$B$15,0))*100</f>
        <v>37.9584628023053</v>
      </c>
      <c r="Q3913" s="7" t="str">
        <f aca="false">IF(J3913&gt;=Assumptions!$B$26,"High",IF(J3913&gt;=Assumptions!$B$27,"Mid","Low"))</f>
        <v>Mid</v>
      </c>
      <c r="R3913" s="7" t="str">
        <f aca="false">IF(P3913&gt;=Assumptions!$B$28,"High",IF(P3913&gt;=Assumptions!$B$29,"Mid","Low"))</f>
        <v>Low</v>
      </c>
      <c r="S3913" s="7" t="str">
        <f aca="false">INDEX(Assumptions!$B$33:$B$41,MATCH(Q3913&amp;"|"&amp;R3913,Assumptions!$A$33:$A$41,0))</f>
        <v>Light Touch</v>
      </c>
      <c r="T3913" s="7" t="n">
        <f aca="false">IF(ISNUMBER(Data_Clean!V3913),J3913*Data_Clean!V3913,0)</f>
        <v>80.12730398</v>
      </c>
    </row>
    <row r="3914" customFormat="false" ht="15" hidden="false" customHeight="false" outlineLevel="0" collapsed="false">
      <c r="A3914" s="15" t="str">
        <f aca="false">Data_Clean!A3914</f>
        <v>CX103910</v>
      </c>
      <c r="B3914" s="14" t="n">
        <f aca="false">Data_Clean!G3914*Assumptions!$B$5</f>
        <v>38.63225</v>
      </c>
      <c r="C3914" s="14" t="n">
        <f aca="false">IF(Data_Clean!H3914="",0,Data_Clean!H3914)*Assumptions!$B$6</f>
        <v>93.7044</v>
      </c>
      <c r="D3914" s="14" t="n">
        <f aca="false">Data_Clean!I3914*Assumptions!$B$7</f>
        <v>0</v>
      </c>
      <c r="E3914" s="14" t="n">
        <f aca="false">Data_Clean!J3914*Assumptions!$B$8</f>
        <v>0</v>
      </c>
      <c r="F3914" s="14" t="n">
        <f aca="false">Data_Clean!K3914*Assumptions!$B$9</f>
        <v>0</v>
      </c>
      <c r="G3914" s="14" t="n">
        <f aca="false">Data_Clean!L3914*Assumptions!$B$10</f>
        <v>0</v>
      </c>
      <c r="H3914" s="14" t="n">
        <f aca="false">IF(OR(Data_Clean!M3914="",Data_Clean!N3914=""),0,Data_Clean!M3914*Data_Clean!N3914/100)*Assumptions!$B$13*Assumptions!$B$11</f>
        <v>0</v>
      </c>
      <c r="I3914" s="14" t="n">
        <f aca="false">Data_Clean!O3914*4*Assumptions!$B$12</f>
        <v>0</v>
      </c>
      <c r="J3914" s="14" t="n">
        <f aca="false">SUM(B3914:I3914)</f>
        <v>132.33665</v>
      </c>
      <c r="K3914" s="16" t="n">
        <f aca="false">IF(Data_Clean!P3914="","",Assumptions!$B$15*0.5^(Data_Clean!P3914/Assumptions!$B$20))</f>
        <v>15.3506083799516</v>
      </c>
      <c r="L3914" s="16" t="n">
        <f aca="false">Assumptions!$B$16*MIN(1,LN(1+Data_Clean!Q3914)/LN(1+Assumptions!$B$21))</f>
        <v>10.362865626271</v>
      </c>
      <c r="M3914" s="16" t="n">
        <f aca="false">Assumptions!$B$17*(0.6*MIN(1,Data_Clean!R3914/Assumptions!$B$22)+0.4*IF(Data_Clean!S3914="",0,Data_Clean!S3914))</f>
        <v>7.272</v>
      </c>
      <c r="N3914" s="16" t="n">
        <f aca="false">Assumptions!$B$18*MIN(1,(Data_Clean!F3914-1)/Assumptions!$B$23)</f>
        <v>5</v>
      </c>
      <c r="O3914" s="16" t="n">
        <f aca="false">Assumptions!$B$19*(0.4*IF(Data_Clean!E3914="",0,MIN(1,Data_Clean!E3914/12/Assumptions!$B$24))+0.35*IF(Data_Clean!D3914="Y",1,0)+0.25*(1-MIN(Data_Clean!T3914,3)/3))/IF(Data_Clean!E3914="",0.6,1)</f>
        <v>5</v>
      </c>
      <c r="P3914" s="16" t="n">
        <f aca="false">SUM(K3914:O3914)/(Assumptions!$D$5-IF(K3914="",Assumptions!$B$15,0))*100</f>
        <v>42.9854740062226</v>
      </c>
      <c r="Q3914" s="7" t="str">
        <f aca="false">IF(J3914&gt;=Assumptions!$B$26,"High",IF(J3914&gt;=Assumptions!$B$27,"Mid","Low"))</f>
        <v>Low</v>
      </c>
      <c r="R3914" s="7" t="str">
        <f aca="false">IF(P3914&gt;=Assumptions!$B$28,"High",IF(P3914&gt;=Assumptions!$B$29,"Mid","Low"))</f>
        <v>Low</v>
      </c>
      <c r="S3914" s="7" t="str">
        <f aca="false">INDEX(Assumptions!$B$33:$B$41,MATCH(Q3914&amp;"|"&amp;R3914,Assumptions!$A$33:$A$41,0))</f>
        <v>Dormant &amp; Low Value</v>
      </c>
      <c r="T3914" s="7" t="n">
        <f aca="false">IF(ISNUMBER(Data_Clean!V3914),J3914*Data_Clean!V3914,0)</f>
        <v>15.390752395</v>
      </c>
    </row>
    <row r="3915" customFormat="false" ht="15" hidden="false" customHeight="false" outlineLevel="0" collapsed="false">
      <c r="A3915" s="15" t="str">
        <f aca="false">Data_Clean!A3915</f>
        <v>CX103911</v>
      </c>
      <c r="B3915" s="14" t="n">
        <f aca="false">Data_Clean!G3915*Assumptions!$B$5</f>
        <v>136.6305</v>
      </c>
      <c r="C3915" s="14" t="n">
        <f aca="false">IF(Data_Clean!H3915="",0,Data_Clean!H3915)*Assumptions!$B$6</f>
        <v>307.293</v>
      </c>
      <c r="D3915" s="14" t="n">
        <f aca="false">Data_Clean!I3915*Assumptions!$B$7</f>
        <v>0</v>
      </c>
      <c r="E3915" s="14" t="n">
        <f aca="false">Data_Clean!J3915*Assumptions!$B$8</f>
        <v>0</v>
      </c>
      <c r="F3915" s="14" t="n">
        <f aca="false">Data_Clean!K3915*Assumptions!$B$9</f>
        <v>0</v>
      </c>
      <c r="G3915" s="14" t="n">
        <f aca="false">Data_Clean!L3915*Assumptions!$B$10</f>
        <v>0</v>
      </c>
      <c r="H3915" s="14" t="n">
        <f aca="false">IF(OR(Data_Clean!M3915="",Data_Clean!N3915=""),0,Data_Clean!M3915*Data_Clean!N3915/100)*Assumptions!$B$13*Assumptions!$B$11</f>
        <v>362.268</v>
      </c>
      <c r="I3915" s="14" t="n">
        <f aca="false">Data_Clean!O3915*4*Assumptions!$B$12</f>
        <v>0</v>
      </c>
      <c r="J3915" s="14" t="n">
        <f aca="false">SUM(B3915:I3915)</f>
        <v>806.1915</v>
      </c>
      <c r="K3915" s="16" t="n">
        <f aca="false">IF(Data_Clean!P3915="","",Assumptions!$B$15*0.5^(Data_Clean!P3915/Assumptions!$B$20))</f>
        <v>0.027973875114563</v>
      </c>
      <c r="L3915" s="16" t="n">
        <f aca="false">Assumptions!$B$16*MIN(1,LN(1+Data_Clean!Q3915)/LN(1+Assumptions!$B$21))</f>
        <v>0</v>
      </c>
      <c r="M3915" s="16" t="n">
        <f aca="false">Assumptions!$B$17*(0.6*MIN(1,Data_Clean!R3915/Assumptions!$B$22)+0.4*IF(Data_Clean!S3915="",0,Data_Clean!S3915))</f>
        <v>0</v>
      </c>
      <c r="N3915" s="16" t="n">
        <f aca="false">Assumptions!$B$18*MIN(1,(Data_Clean!F3915-1)/Assumptions!$B$23)</f>
        <v>10</v>
      </c>
      <c r="O3915" s="16" t="n">
        <f aca="false">Assumptions!$B$19*(0.4*IF(Data_Clean!E3915="",0,MIN(1,Data_Clean!E3915/12/Assumptions!$B$24))+0.35*IF(Data_Clean!D3915="Y",1,0)+0.25*(1-MIN(Data_Clean!T3915,3)/3))/IF(Data_Clean!E3915="",0.6,1)</f>
        <v>7.25</v>
      </c>
      <c r="P3915" s="16" t="n">
        <f aca="false">SUM(K3915:O3915)/(Assumptions!$D$5-IF(K3915="",Assumptions!$B$15,0))*100</f>
        <v>17.2779738751146</v>
      </c>
      <c r="Q3915" s="7" t="str">
        <f aca="false">IF(J3915&gt;=Assumptions!$B$26,"High",IF(J3915&gt;=Assumptions!$B$27,"Mid","Low"))</f>
        <v>Mid</v>
      </c>
      <c r="R3915" s="7" t="str">
        <f aca="false">IF(P3915&gt;=Assumptions!$B$28,"High",IF(P3915&gt;=Assumptions!$B$29,"Mid","Low"))</f>
        <v>Low</v>
      </c>
      <c r="S3915" s="7" t="str">
        <f aca="false">INDEX(Assumptions!$B$33:$B$41,MATCH(Q3915&amp;"|"&amp;R3915,Assumptions!$A$33:$A$41,0))</f>
        <v>Light Touch</v>
      </c>
      <c r="T3915" s="7" t="n">
        <f aca="false">IF(ISNUMBER(Data_Clean!V3915),J3915*Data_Clean!V3915,0)</f>
        <v>433.731027</v>
      </c>
    </row>
    <row r="3916" customFormat="false" ht="15" hidden="false" customHeight="false" outlineLevel="0" collapsed="false">
      <c r="A3916" s="15" t="str">
        <f aca="false">Data_Clean!A3916</f>
        <v>CX103912</v>
      </c>
      <c r="B3916" s="14" t="n">
        <f aca="false">Data_Clean!G3916*Assumptions!$B$5</f>
        <v>47.786</v>
      </c>
      <c r="C3916" s="14" t="n">
        <f aca="false">IF(Data_Clean!H3916="",0,Data_Clean!H3916)*Assumptions!$B$6</f>
        <v>0</v>
      </c>
      <c r="D3916" s="14" t="n">
        <f aca="false">Data_Clean!I3916*Assumptions!$B$7</f>
        <v>0</v>
      </c>
      <c r="E3916" s="14" t="n">
        <f aca="false">Data_Clean!J3916*Assumptions!$B$8</f>
        <v>0</v>
      </c>
      <c r="F3916" s="14" t="n">
        <f aca="false">Data_Clean!K3916*Assumptions!$B$9</f>
        <v>0</v>
      </c>
      <c r="G3916" s="14" t="n">
        <f aca="false">Data_Clean!L3916*Assumptions!$B$10</f>
        <v>0</v>
      </c>
      <c r="H3916" s="14" t="n">
        <f aca="false">IF(OR(Data_Clean!M3916="",Data_Clean!N3916=""),0,Data_Clean!M3916*Data_Clean!N3916/100)*Assumptions!$B$13*Assumptions!$B$11</f>
        <v>259.032</v>
      </c>
      <c r="I3916" s="14" t="n">
        <f aca="false">Data_Clean!O3916*4*Assumptions!$B$12</f>
        <v>0</v>
      </c>
      <c r="J3916" s="14" t="n">
        <f aca="false">SUM(B3916:I3916)</f>
        <v>306.818</v>
      </c>
      <c r="K3916" s="16" t="n">
        <f aca="false">IF(Data_Clean!P3916="","",Assumptions!$B$15*0.5^(Data_Clean!P3916/Assumptions!$B$20))</f>
        <v>0.00383530562556382</v>
      </c>
      <c r="L3916" s="16" t="n">
        <f aca="false">Assumptions!$B$16*MIN(1,LN(1+Data_Clean!Q3916)/LN(1+Assumptions!$B$21))</f>
        <v>0</v>
      </c>
      <c r="M3916" s="16" t="n">
        <f aca="false">Assumptions!$B$17*(0.6*MIN(1,Data_Clean!R3916/Assumptions!$B$22)+0.4*IF(Data_Clean!S3916="",0,Data_Clean!S3916))</f>
        <v>0</v>
      </c>
      <c r="N3916" s="16" t="n">
        <f aca="false">Assumptions!$B$18*MIN(1,(Data_Clean!F3916-1)/Assumptions!$B$23)</f>
        <v>5</v>
      </c>
      <c r="O3916" s="16" t="n">
        <f aca="false">Assumptions!$B$19*(0.4*IF(Data_Clean!E3916="",0,MIN(1,Data_Clean!E3916/12/Assumptions!$B$24))+0.35*IF(Data_Clean!D3916="Y",1,0)+0.25*(1-MIN(Data_Clean!T3916,3)/3))/IF(Data_Clean!E3916="",0.6,1)</f>
        <v>9.6</v>
      </c>
      <c r="P3916" s="16" t="n">
        <f aca="false">SUM(K3916:O3916)/(Assumptions!$D$5-IF(K3916="",Assumptions!$B$15,0))*100</f>
        <v>14.6038353056256</v>
      </c>
      <c r="Q3916" s="7" t="str">
        <f aca="false">IF(J3916&gt;=Assumptions!$B$26,"High",IF(J3916&gt;=Assumptions!$B$27,"Mid","Low"))</f>
        <v>Low</v>
      </c>
      <c r="R3916" s="7" t="str">
        <f aca="false">IF(P3916&gt;=Assumptions!$B$28,"High",IF(P3916&gt;=Assumptions!$B$29,"Mid","Low"))</f>
        <v>Low</v>
      </c>
      <c r="S3916" s="7" t="str">
        <f aca="false">INDEX(Assumptions!$B$33:$B$41,MATCH(Q3916&amp;"|"&amp;R3916,Assumptions!$A$33:$A$41,0))</f>
        <v>Dormant &amp; Low Value</v>
      </c>
      <c r="T3916" s="7" t="n">
        <f aca="false">IF(ISNUMBER(Data_Clean!V3916),J3916*Data_Clean!V3916,0)</f>
        <v>63.5726896</v>
      </c>
    </row>
    <row r="3917" customFormat="false" ht="15" hidden="false" customHeight="false" outlineLevel="0" collapsed="false">
      <c r="A3917" s="15" t="str">
        <f aca="false">Data_Clean!A3917</f>
        <v>CX103913</v>
      </c>
      <c r="B3917" s="14" t="n">
        <f aca="false">Data_Clean!G3917*Assumptions!$B$5</f>
        <v>83.123</v>
      </c>
      <c r="C3917" s="14" t="n">
        <f aca="false">IF(Data_Clean!H3917="",0,Data_Clean!H3917)*Assumptions!$B$6</f>
        <v>0</v>
      </c>
      <c r="D3917" s="14" t="n">
        <f aca="false">Data_Clean!I3917*Assumptions!$B$7</f>
        <v>0</v>
      </c>
      <c r="E3917" s="14" t="n">
        <f aca="false">Data_Clean!J3917*Assumptions!$B$8</f>
        <v>0</v>
      </c>
      <c r="F3917" s="14" t="n">
        <f aca="false">Data_Clean!K3917*Assumptions!$B$9</f>
        <v>4372.5</v>
      </c>
      <c r="G3917" s="14" t="n">
        <f aca="false">Data_Clean!L3917*Assumptions!$B$10</f>
        <v>0</v>
      </c>
      <c r="H3917" s="14" t="n">
        <f aca="false">IF(OR(Data_Clean!M3917="",Data_Clean!N3917=""),0,Data_Clean!M3917*Data_Clean!N3917/100)*Assumptions!$B$13*Assumptions!$B$11</f>
        <v>0</v>
      </c>
      <c r="I3917" s="14" t="n">
        <f aca="false">Data_Clean!O3917*4*Assumptions!$B$12</f>
        <v>0</v>
      </c>
      <c r="J3917" s="14" t="n">
        <f aca="false">SUM(B3917:I3917)</f>
        <v>4455.623</v>
      </c>
      <c r="K3917" s="16" t="n">
        <f aca="false">IF(Data_Clean!P3917="","",Assumptions!$B$15*0.5^(Data_Clean!P3917/Assumptions!$B$20))</f>
        <v>20.2552491925229</v>
      </c>
      <c r="L3917" s="16" t="n">
        <f aca="false">Assumptions!$B$16*MIN(1,LN(1+Data_Clean!Q3917)/LN(1+Assumptions!$B$21))</f>
        <v>13.2535138894499</v>
      </c>
      <c r="M3917" s="16" t="n">
        <f aca="false">Assumptions!$B$17*(0.6*MIN(1,Data_Clean!R3917/Assumptions!$B$22)+0.4*IF(Data_Clean!S3917="",0,Data_Clean!S3917))</f>
        <v>7.224</v>
      </c>
      <c r="N3917" s="16" t="n">
        <f aca="false">Assumptions!$B$18*MIN(1,(Data_Clean!F3917-1)/Assumptions!$B$23)</f>
        <v>5</v>
      </c>
      <c r="O3917" s="16" t="n">
        <f aca="false">Assumptions!$B$19*(0.4*IF(Data_Clean!E3917="",0,MIN(1,Data_Clean!E3917/12/Assumptions!$B$24))+0.35*IF(Data_Clean!D3917="Y",1,0)+0.25*(1-MIN(Data_Clean!T3917,3)/3))/IF(Data_Clean!E3917="",0.6,1)</f>
        <v>11.9</v>
      </c>
      <c r="P3917" s="16" t="n">
        <f aca="false">SUM(K3917:O3917)/(Assumptions!$D$5-IF(K3917="",Assumptions!$B$15,0))*100</f>
        <v>57.6327630819728</v>
      </c>
      <c r="Q3917" s="7" t="str">
        <f aca="false">IF(J3917&gt;=Assumptions!$B$26,"High",IF(J3917&gt;=Assumptions!$B$27,"Mid","Low"))</f>
        <v>High</v>
      </c>
      <c r="R3917" s="7" t="str">
        <f aca="false">IF(P3917&gt;=Assumptions!$B$28,"High",IF(P3917&gt;=Assumptions!$B$29,"Mid","Low"))</f>
        <v>Mid</v>
      </c>
      <c r="S3917" s="7" t="str">
        <f aca="false">INDEX(Assumptions!$B$33:$B$41,MATCH(Q3917&amp;"|"&amp;R3917,Assumptions!$A$33:$A$41,0))</f>
        <v>Established Core</v>
      </c>
      <c r="T3917" s="7" t="n">
        <f aca="false">IF(ISNUMBER(Data_Clean!V3917),J3917*Data_Clean!V3917,0)</f>
        <v>224.1178369</v>
      </c>
    </row>
    <row r="3918" customFormat="false" ht="15" hidden="false" customHeight="false" outlineLevel="0" collapsed="false">
      <c r="A3918" s="15" t="str">
        <f aca="false">Data_Clean!A3918</f>
        <v>CX103914</v>
      </c>
      <c r="B3918" s="14" t="n">
        <f aca="false">Data_Clean!G3918*Assumptions!$B$5</f>
        <v>39.2665</v>
      </c>
      <c r="C3918" s="14" t="n">
        <f aca="false">IF(Data_Clean!H3918="",0,Data_Clean!H3918)*Assumptions!$B$6</f>
        <v>0</v>
      </c>
      <c r="D3918" s="14" t="n">
        <f aca="false">Data_Clean!I3918*Assumptions!$B$7</f>
        <v>0</v>
      </c>
      <c r="E3918" s="14" t="n">
        <f aca="false">Data_Clean!J3918*Assumptions!$B$8</f>
        <v>0</v>
      </c>
      <c r="F3918" s="14" t="n">
        <f aca="false">Data_Clean!K3918*Assumptions!$B$9</f>
        <v>0</v>
      </c>
      <c r="G3918" s="14" t="n">
        <f aca="false">Data_Clean!L3918*Assumptions!$B$10</f>
        <v>0</v>
      </c>
      <c r="H3918" s="14" t="n">
        <f aca="false">IF(OR(Data_Clean!M3918="",Data_Clean!N3918=""),0,Data_Clean!M3918*Data_Clean!N3918/100)*Assumptions!$B$13*Assumptions!$B$11</f>
        <v>0</v>
      </c>
      <c r="I3918" s="14" t="n">
        <f aca="false">Data_Clean!O3918*4*Assumptions!$B$12</f>
        <v>0</v>
      </c>
      <c r="J3918" s="14" t="n">
        <f aca="false">SUM(B3918:I3918)</f>
        <v>39.2665</v>
      </c>
      <c r="K3918" s="16" t="n">
        <f aca="false">IF(Data_Clean!P3918="","",Assumptions!$B$15*0.5^(Data_Clean!P3918/Assumptions!$B$20))</f>
        <v>19.3405546265937</v>
      </c>
      <c r="L3918" s="16" t="n">
        <f aca="false">Assumptions!$B$16*MIN(1,LN(1+Data_Clean!Q3918)/LN(1+Assumptions!$B$21))</f>
        <v>18.3774466602187</v>
      </c>
      <c r="M3918" s="16" t="n">
        <f aca="false">Assumptions!$B$17*(0.6*MIN(1,Data_Clean!R3918/Assumptions!$B$22)+0.4*IF(Data_Clean!S3918="",0,Data_Clean!S3918))</f>
        <v>12.66</v>
      </c>
      <c r="N3918" s="16" t="n">
        <f aca="false">Assumptions!$B$18*MIN(1,(Data_Clean!F3918-1)/Assumptions!$B$23)</f>
        <v>0</v>
      </c>
      <c r="O3918" s="16" t="n">
        <f aca="false">Assumptions!$B$19*(0.4*IF(Data_Clean!E3918="",0,MIN(1,Data_Clean!E3918/12/Assumptions!$B$24))+0.35*IF(Data_Clean!D3918="Y",1,0)+0.25*(1-MIN(Data_Clean!T3918,3)/3))/IF(Data_Clean!E3918="",0.6,1)</f>
        <v>10.05</v>
      </c>
      <c r="P3918" s="16" t="n">
        <f aca="false">SUM(K3918:O3918)/(Assumptions!$D$5-IF(K3918="",Assumptions!$B$15,0))*100</f>
        <v>60.4280012868123</v>
      </c>
      <c r="Q3918" s="7" t="str">
        <f aca="false">IF(J3918&gt;=Assumptions!$B$26,"High",IF(J3918&gt;=Assumptions!$B$27,"Mid","Low"))</f>
        <v>Low</v>
      </c>
      <c r="R3918" s="7" t="str">
        <f aca="false">IF(P3918&gt;=Assumptions!$B$28,"High",IF(P3918&gt;=Assumptions!$B$29,"Mid","Low"))</f>
        <v>Mid</v>
      </c>
      <c r="S3918" s="7" t="str">
        <f aca="false">INDEX(Assumptions!$B$33:$B$41,MATCH(Q3918&amp;"|"&amp;R3918,Assumptions!$A$33:$A$41,0))</f>
        <v>Light Touch</v>
      </c>
      <c r="T3918" s="7" t="n">
        <f aca="false">IF(ISNUMBER(Data_Clean!V3918),J3918*Data_Clean!V3918,0)</f>
        <v>0.96202925</v>
      </c>
    </row>
    <row r="3919" customFormat="false" ht="15" hidden="false" customHeight="false" outlineLevel="0" collapsed="false">
      <c r="A3919" s="15" t="str">
        <f aca="false">Data_Clean!A3919</f>
        <v>CX103915</v>
      </c>
      <c r="B3919" s="14" t="n">
        <f aca="false">Data_Clean!G3919*Assumptions!$B$5</f>
        <v>58.1905</v>
      </c>
      <c r="C3919" s="14" t="n">
        <f aca="false">IF(Data_Clean!H3919="",0,Data_Clean!H3919)*Assumptions!$B$6</f>
        <v>0</v>
      </c>
      <c r="D3919" s="14" t="n">
        <f aca="false">Data_Clean!I3919*Assumptions!$B$7</f>
        <v>0</v>
      </c>
      <c r="E3919" s="14" t="n">
        <f aca="false">Data_Clean!J3919*Assumptions!$B$8</f>
        <v>0</v>
      </c>
      <c r="F3919" s="14" t="n">
        <f aca="false">Data_Clean!K3919*Assumptions!$B$9</f>
        <v>0</v>
      </c>
      <c r="G3919" s="14" t="n">
        <f aca="false">Data_Clean!L3919*Assumptions!$B$10</f>
        <v>992.7</v>
      </c>
      <c r="H3919" s="14" t="n">
        <f aca="false">IF(OR(Data_Clean!M3919="",Data_Clean!N3919=""),0,Data_Clean!M3919*Data_Clean!N3919/100)*Assumptions!$B$13*Assumptions!$B$11</f>
        <v>0</v>
      </c>
      <c r="I3919" s="14" t="n">
        <f aca="false">Data_Clean!O3919*4*Assumptions!$B$12</f>
        <v>0</v>
      </c>
      <c r="J3919" s="14" t="n">
        <f aca="false">SUM(B3919:I3919)</f>
        <v>1050.8905</v>
      </c>
      <c r="K3919" s="16" t="n">
        <f aca="false">IF(Data_Clean!P3919="","",Assumptions!$B$15*0.5^(Data_Clean!P3919/Assumptions!$B$20))</f>
        <v>26.7269615442102</v>
      </c>
      <c r="L3919" s="16" t="n">
        <f aca="false">Assumptions!$B$16*MIN(1,LN(1+Data_Clean!Q3919)/LN(1+Assumptions!$B$21))</f>
        <v>13.7447072997398</v>
      </c>
      <c r="M3919" s="16" t="n">
        <f aca="false">Assumptions!$B$17*(0.6*MIN(1,Data_Clean!R3919/Assumptions!$B$22)+0.4*IF(Data_Clean!S3919="",0,Data_Clean!S3919))</f>
        <v>8.544</v>
      </c>
      <c r="N3919" s="16" t="n">
        <f aca="false">Assumptions!$B$18*MIN(1,(Data_Clean!F3919-1)/Assumptions!$B$23)</f>
        <v>5</v>
      </c>
      <c r="O3919" s="16" t="n">
        <f aca="false">Assumptions!$B$19*(0.4*IF(Data_Clean!E3919="",0,MIN(1,Data_Clean!E3919/12/Assumptions!$B$24))+0.35*IF(Data_Clean!D3919="Y",1,0)+0.25*(1-MIN(Data_Clean!T3919,3)/3))/IF(Data_Clean!E3919="",0.6,1)</f>
        <v>8</v>
      </c>
      <c r="P3919" s="16" t="n">
        <f aca="false">SUM(K3919:O3919)/(Assumptions!$D$5-IF(K3919="",Assumptions!$B$15,0))*100</f>
        <v>62.01566884395</v>
      </c>
      <c r="Q3919" s="7" t="str">
        <f aca="false">IF(J3919&gt;=Assumptions!$B$26,"High",IF(J3919&gt;=Assumptions!$B$27,"Mid","Low"))</f>
        <v>Mid</v>
      </c>
      <c r="R3919" s="7" t="str">
        <f aca="false">IF(P3919&gt;=Assumptions!$B$28,"High",IF(P3919&gt;=Assumptions!$B$29,"Mid","Low"))</f>
        <v>Mid</v>
      </c>
      <c r="S3919" s="7" t="str">
        <f aca="false">INDEX(Assumptions!$B$33:$B$41,MATCH(Q3919&amp;"|"&amp;R3919,Assumptions!$A$33:$A$41,0))</f>
        <v>Established Core</v>
      </c>
      <c r="T3919" s="7" t="n">
        <f aca="false">IF(ISNUMBER(Data_Clean!V3919),J3919*Data_Clean!V3919,0)</f>
        <v>165.93560995</v>
      </c>
    </row>
    <row r="3920" customFormat="false" ht="15" hidden="false" customHeight="false" outlineLevel="0" collapsed="false">
      <c r="A3920" s="15" t="str">
        <f aca="false">Data_Clean!A3920</f>
        <v>CX103916</v>
      </c>
      <c r="B3920" s="14" t="n">
        <f aca="false">Data_Clean!G3920*Assumptions!$B$5</f>
        <v>10.9215</v>
      </c>
      <c r="C3920" s="14" t="n">
        <f aca="false">IF(Data_Clean!H3920="",0,Data_Clean!H3920)*Assumptions!$B$6</f>
        <v>49.95948</v>
      </c>
      <c r="D3920" s="14" t="n">
        <f aca="false">Data_Clean!I3920*Assumptions!$B$7</f>
        <v>0</v>
      </c>
      <c r="E3920" s="14" t="n">
        <f aca="false">Data_Clean!J3920*Assumptions!$B$8</f>
        <v>0</v>
      </c>
      <c r="F3920" s="14" t="n">
        <f aca="false">Data_Clean!K3920*Assumptions!$B$9</f>
        <v>0</v>
      </c>
      <c r="G3920" s="14" t="n">
        <f aca="false">Data_Clean!L3920*Assumptions!$B$10</f>
        <v>798.3</v>
      </c>
      <c r="H3920" s="14" t="n">
        <f aca="false">IF(OR(Data_Clean!M3920="",Data_Clean!N3920=""),0,Data_Clean!M3920*Data_Clean!N3920/100)*Assumptions!$B$13*Assumptions!$B$11</f>
        <v>0</v>
      </c>
      <c r="I3920" s="14" t="n">
        <f aca="false">Data_Clean!O3920*4*Assumptions!$B$12</f>
        <v>0</v>
      </c>
      <c r="J3920" s="14" t="n">
        <f aca="false">SUM(B3920:I3920)</f>
        <v>859.18098</v>
      </c>
      <c r="K3920" s="16" t="n">
        <f aca="false">IF(Data_Clean!P3920="","",Assumptions!$B$15*0.5^(Data_Clean!P3920/Assumptions!$B$20))</f>
        <v>4.83513865664842</v>
      </c>
      <c r="L3920" s="16" t="n">
        <f aca="false">Assumptions!$B$16*MIN(1,LN(1+Data_Clean!Q3920)/LN(1+Assumptions!$B$21))</f>
        <v>9.16313819982653</v>
      </c>
      <c r="M3920" s="16" t="n">
        <f aca="false">Assumptions!$B$17*(0.6*MIN(1,Data_Clean!R3920/Assumptions!$B$22)+0.4*IF(Data_Clean!S3920="",0,Data_Clean!S3920))</f>
        <v>3.732</v>
      </c>
      <c r="N3920" s="16" t="n">
        <f aca="false">Assumptions!$B$18*MIN(1,(Data_Clean!F3920-1)/Assumptions!$B$23)</f>
        <v>10</v>
      </c>
      <c r="O3920" s="16" t="n">
        <f aca="false">Assumptions!$B$19*(0.4*IF(Data_Clean!E3920="",0,MIN(1,Data_Clean!E3920/12/Assumptions!$B$24))+0.35*IF(Data_Clean!D3920="Y",1,0)+0.25*(1-MIN(Data_Clean!T3920,3)/3))/IF(Data_Clean!E3920="",0.6,1)</f>
        <v>8.75</v>
      </c>
      <c r="P3920" s="16" t="n">
        <f aca="false">SUM(K3920:O3920)/(Assumptions!$D$5-IF(K3920="",Assumptions!$B$15,0))*100</f>
        <v>36.4802768564749</v>
      </c>
      <c r="Q3920" s="7" t="str">
        <f aca="false">IF(J3920&gt;=Assumptions!$B$26,"High",IF(J3920&gt;=Assumptions!$B$27,"Mid","Low"))</f>
        <v>Mid</v>
      </c>
      <c r="R3920" s="7" t="str">
        <f aca="false">IF(P3920&gt;=Assumptions!$B$28,"High",IF(P3920&gt;=Assumptions!$B$29,"Mid","Low"))</f>
        <v>Low</v>
      </c>
      <c r="S3920" s="7" t="str">
        <f aca="false">INDEX(Assumptions!$B$33:$B$41,MATCH(Q3920&amp;"|"&amp;R3920,Assumptions!$A$33:$A$41,0))</f>
        <v>Light Touch</v>
      </c>
      <c r="T3920" s="7" t="n">
        <f aca="false">IF(ISNUMBER(Data_Clean!V3920),J3920*Data_Clean!V3920,0)</f>
        <v>79.731994944</v>
      </c>
    </row>
    <row r="3921" customFormat="false" ht="15" hidden="false" customHeight="false" outlineLevel="0" collapsed="false">
      <c r="A3921" s="15" t="str">
        <f aca="false">Data_Clean!A3921</f>
        <v>CX103917</v>
      </c>
      <c r="B3921" s="14" t="n">
        <f aca="false">Data_Clean!G3921*Assumptions!$B$5</f>
        <v>210.41225</v>
      </c>
      <c r="C3921" s="14" t="n">
        <f aca="false">IF(Data_Clean!H3921="",0,Data_Clean!H3921)*Assumptions!$B$6</f>
        <v>0</v>
      </c>
      <c r="D3921" s="14" t="n">
        <f aca="false">Data_Clean!I3921*Assumptions!$B$7</f>
        <v>0</v>
      </c>
      <c r="E3921" s="14" t="n">
        <f aca="false">Data_Clean!J3921*Assumptions!$B$8</f>
        <v>0</v>
      </c>
      <c r="F3921" s="14" t="n">
        <f aca="false">Data_Clean!K3921*Assumptions!$B$9</f>
        <v>0</v>
      </c>
      <c r="G3921" s="14" t="n">
        <f aca="false">Data_Clean!L3921*Assumptions!$B$10</f>
        <v>0</v>
      </c>
      <c r="H3921" s="14" t="n">
        <f aca="false">IF(OR(Data_Clean!M3921="",Data_Clean!N3921=""),0,Data_Clean!M3921*Data_Clean!N3921/100)*Assumptions!$B$13*Assumptions!$B$11</f>
        <v>0</v>
      </c>
      <c r="I3921" s="14" t="n">
        <f aca="false">Data_Clean!O3921*4*Assumptions!$B$12</f>
        <v>0</v>
      </c>
      <c r="J3921" s="14" t="n">
        <f aca="false">SUM(B3921:I3921)</f>
        <v>210.41225</v>
      </c>
      <c r="K3921" s="16" t="n">
        <f aca="false">IF(Data_Clean!P3921="","",Assumptions!$B$15*0.5^(Data_Clean!P3921/Assumptions!$B$20))</f>
        <v>27.3516746567465</v>
      </c>
      <c r="L3921" s="16" t="n">
        <f aca="false">Assumptions!$B$16*MIN(1,LN(1+Data_Clean!Q3921)/LN(1+Assumptions!$B$21))</f>
        <v>14.9444347261843</v>
      </c>
      <c r="M3921" s="16" t="n">
        <f aca="false">Assumptions!$B$17*(0.6*MIN(1,Data_Clean!R3921/Assumptions!$B$22)+0.4*IF(Data_Clean!S3921="",0,Data_Clean!S3921))</f>
        <v>7.878</v>
      </c>
      <c r="N3921" s="16" t="n">
        <f aca="false">Assumptions!$B$18*MIN(1,(Data_Clean!F3921-1)/Assumptions!$B$23)</f>
        <v>5</v>
      </c>
      <c r="O3921" s="16" t="n">
        <f aca="false">Assumptions!$B$19*(0.4*IF(Data_Clean!E3921="",0,MIN(1,Data_Clean!E3921/12/Assumptions!$B$24))+0.35*IF(Data_Clean!D3921="Y",1,0)+0.25*(1-MIN(Data_Clean!T3921,3)/3))/IF(Data_Clean!E3921="",0.6,1)</f>
        <v>9.75</v>
      </c>
      <c r="P3921" s="16" t="n">
        <f aca="false">SUM(K3921:O3921)/(Assumptions!$D$5-IF(K3921="",Assumptions!$B$15,0))*100</f>
        <v>64.9241093829308</v>
      </c>
      <c r="Q3921" s="7" t="str">
        <f aca="false">IF(J3921&gt;=Assumptions!$B$26,"High",IF(J3921&gt;=Assumptions!$B$27,"Mid","Low"))</f>
        <v>Low</v>
      </c>
      <c r="R3921" s="7" t="str">
        <f aca="false">IF(P3921&gt;=Assumptions!$B$28,"High",IF(P3921&gt;=Assumptions!$B$29,"Mid","Low"))</f>
        <v>Mid</v>
      </c>
      <c r="S3921" s="7" t="str">
        <f aca="false">INDEX(Assumptions!$B$33:$B$41,MATCH(Q3921&amp;"|"&amp;R3921,Assumptions!$A$33:$A$41,0))</f>
        <v>Light Touch</v>
      </c>
      <c r="T3921" s="7" t="n">
        <f aca="false">IF(ISNUMBER(Data_Clean!V3921),J3921*Data_Clean!V3921,0)</f>
        <v>6.796315675</v>
      </c>
    </row>
    <row r="3922" customFormat="false" ht="15" hidden="false" customHeight="false" outlineLevel="0" collapsed="false">
      <c r="A3922" s="15" t="str">
        <f aca="false">Data_Clean!A3922</f>
        <v>CX103918</v>
      </c>
      <c r="B3922" s="14" t="n">
        <f aca="false">Data_Clean!G3922*Assumptions!$B$5</f>
        <v>64.60725</v>
      </c>
      <c r="C3922" s="14" t="n">
        <f aca="false">IF(Data_Clean!H3922="",0,Data_Clean!H3922)*Assumptions!$B$6</f>
        <v>0</v>
      </c>
      <c r="D3922" s="14" t="n">
        <f aca="false">Data_Clean!I3922*Assumptions!$B$7</f>
        <v>0</v>
      </c>
      <c r="E3922" s="14" t="n">
        <f aca="false">Data_Clean!J3922*Assumptions!$B$8</f>
        <v>0</v>
      </c>
      <c r="F3922" s="14" t="n">
        <f aca="false">Data_Clean!K3922*Assumptions!$B$9</f>
        <v>0</v>
      </c>
      <c r="G3922" s="14" t="n">
        <f aca="false">Data_Clean!L3922*Assumptions!$B$10</f>
        <v>1179.45</v>
      </c>
      <c r="H3922" s="14" t="n">
        <f aca="false">IF(OR(Data_Clean!M3922="",Data_Clean!N3922=""),0,Data_Clean!M3922*Data_Clean!N3922/100)*Assumptions!$B$13*Assumptions!$B$11</f>
        <v>0</v>
      </c>
      <c r="I3922" s="14" t="n">
        <f aca="false">Data_Clean!O3922*4*Assumptions!$B$12</f>
        <v>0</v>
      </c>
      <c r="J3922" s="14" t="n">
        <f aca="false">SUM(B3922:I3922)</f>
        <v>1244.05725</v>
      </c>
      <c r="K3922" s="16" t="n">
        <f aca="false">IF(Data_Clean!P3922="","",Assumptions!$B$15*0.5^(Data_Clean!P3922/Assumptions!$B$20))</f>
        <v>18.0453755412318</v>
      </c>
      <c r="L3922" s="16" t="n">
        <f aca="false">Assumptions!$B$16*MIN(1,LN(1+Data_Clean!Q3922)/LN(1+Assumptions!$B$21))</f>
        <v>13.0760265116583</v>
      </c>
      <c r="M3922" s="16" t="n">
        <f aca="false">Assumptions!$B$17*(0.6*MIN(1,Data_Clean!R3922/Assumptions!$B$22)+0.4*IF(Data_Clean!S3922="",0,Data_Clean!S3922))</f>
        <v>7.914</v>
      </c>
      <c r="N3922" s="16" t="n">
        <f aca="false">Assumptions!$B$18*MIN(1,(Data_Clean!F3922-1)/Assumptions!$B$23)</f>
        <v>5</v>
      </c>
      <c r="O3922" s="16" t="n">
        <f aca="false">Assumptions!$B$19*(0.4*IF(Data_Clean!E3922="",0,MIN(1,Data_Clean!E3922/12/Assumptions!$B$24))+0.35*IF(Data_Clean!D3922="Y",1,0)+0.25*(1-MIN(Data_Clean!T3922,3)/3))/IF(Data_Clean!E3922="",0.6,1)</f>
        <v>10.5</v>
      </c>
      <c r="P3922" s="16" t="n">
        <f aca="false">SUM(K3922:O3922)/(Assumptions!$D$5-IF(K3922="",Assumptions!$B$15,0))*100</f>
        <v>54.53540205289</v>
      </c>
      <c r="Q3922" s="7" t="str">
        <f aca="false">IF(J3922&gt;=Assumptions!$B$26,"High",IF(J3922&gt;=Assumptions!$B$27,"Mid","Low"))</f>
        <v>Mid</v>
      </c>
      <c r="R3922" s="7" t="str">
        <f aca="false">IF(P3922&gt;=Assumptions!$B$28,"High",IF(P3922&gt;=Assumptions!$B$29,"Mid","Low"))</f>
        <v>Mid</v>
      </c>
      <c r="S3922" s="7" t="str">
        <f aca="false">INDEX(Assumptions!$B$33:$B$41,MATCH(Q3922&amp;"|"&amp;R3922,Assumptions!$A$33:$A$41,0))</f>
        <v>Established Core</v>
      </c>
      <c r="T3922" s="7" t="n">
        <f aca="false">IF(ISNUMBER(Data_Clean!V3922),J3922*Data_Clean!V3922,0)</f>
        <v>58.595096475</v>
      </c>
    </row>
    <row r="3923" customFormat="false" ht="15" hidden="false" customHeight="false" outlineLevel="0" collapsed="false">
      <c r="A3923" s="15" t="str">
        <f aca="false">Data_Clean!A3923</f>
        <v>CX103919</v>
      </c>
      <c r="B3923" s="14" t="n">
        <f aca="false">Data_Clean!G3923*Assumptions!$B$5</f>
        <v>43.21025</v>
      </c>
      <c r="C3923" s="14" t="n">
        <f aca="false">IF(Data_Clean!H3923="",0,Data_Clean!H3923)*Assumptions!$B$6</f>
        <v>34.27056</v>
      </c>
      <c r="D3923" s="14" t="n">
        <f aca="false">Data_Clean!I3923*Assumptions!$B$7</f>
        <v>0</v>
      </c>
      <c r="E3923" s="14" t="n">
        <f aca="false">Data_Clean!J3923*Assumptions!$B$8</f>
        <v>0</v>
      </c>
      <c r="F3923" s="14" t="n">
        <f aca="false">Data_Clean!K3923*Assumptions!$B$9</f>
        <v>1013.1</v>
      </c>
      <c r="G3923" s="14" t="n">
        <f aca="false">Data_Clean!L3923*Assumptions!$B$10</f>
        <v>0</v>
      </c>
      <c r="H3923" s="14" t="n">
        <f aca="false">IF(OR(Data_Clean!M3923="",Data_Clean!N3923=""),0,Data_Clean!M3923*Data_Clean!N3923/100)*Assumptions!$B$13*Assumptions!$B$11</f>
        <v>0</v>
      </c>
      <c r="I3923" s="14" t="n">
        <f aca="false">Data_Clean!O3923*4*Assumptions!$B$12</f>
        <v>0</v>
      </c>
      <c r="J3923" s="14" t="n">
        <f aca="false">SUM(B3923:I3923)</f>
        <v>1090.58081</v>
      </c>
      <c r="K3923" s="16" t="n">
        <f aca="false">IF(Data_Clean!P3923="","",Assumptions!$B$15*0.5^(Data_Clean!P3923/Assumptions!$B$20))</f>
        <v>12.7600074142628</v>
      </c>
      <c r="L3923" s="16" t="n">
        <f aca="false">Assumptions!$B$16*MIN(1,LN(1+Data_Clean!Q3923)/LN(1+Assumptions!$B$21))</f>
        <v>14.320838960067</v>
      </c>
      <c r="M3923" s="16" t="n">
        <f aca="false">Assumptions!$B$17*(0.6*MIN(1,Data_Clean!R3923/Assumptions!$B$22)+0.4*IF(Data_Clean!S3923="",0,Data_Clean!S3923))</f>
        <v>13.188</v>
      </c>
      <c r="N3923" s="16" t="n">
        <f aca="false">Assumptions!$B$18*MIN(1,(Data_Clean!F3923-1)/Assumptions!$B$23)</f>
        <v>10</v>
      </c>
      <c r="O3923" s="16" t="n">
        <f aca="false">Assumptions!$B$19*(0.4*IF(Data_Clean!E3923="",0,MIN(1,Data_Clean!E3923/12/Assumptions!$B$24))+0.35*IF(Data_Clean!D3923="Y",1,0)+0.25*(1-MIN(Data_Clean!T3923,3)/3))/IF(Data_Clean!E3923="",0.6,1)</f>
        <v>9.9</v>
      </c>
      <c r="P3923" s="16" t="n">
        <f aca="false">SUM(K3923:O3923)/(Assumptions!$D$5-IF(K3923="",Assumptions!$B$15,0))*100</f>
        <v>60.1688463743299</v>
      </c>
      <c r="Q3923" s="7" t="str">
        <f aca="false">IF(J3923&gt;=Assumptions!$B$26,"High",IF(J3923&gt;=Assumptions!$B$27,"Mid","Low"))</f>
        <v>Mid</v>
      </c>
      <c r="R3923" s="7" t="str">
        <f aca="false">IF(P3923&gt;=Assumptions!$B$28,"High",IF(P3923&gt;=Assumptions!$B$29,"Mid","Low"))</f>
        <v>Mid</v>
      </c>
      <c r="S3923" s="7" t="str">
        <f aca="false">INDEX(Assumptions!$B$33:$B$41,MATCH(Q3923&amp;"|"&amp;R3923,Assumptions!$A$33:$A$41,0))</f>
        <v>Established Core</v>
      </c>
      <c r="T3923" s="7" t="n">
        <f aca="false">IF(ISNUMBER(Data_Clean!V3923),J3923*Data_Clean!V3923,0)</f>
        <v>68.161300625</v>
      </c>
    </row>
    <row r="3924" customFormat="false" ht="15" hidden="false" customHeight="false" outlineLevel="0" collapsed="false">
      <c r="A3924" s="15" t="str">
        <f aca="false">Data_Clean!A3924</f>
        <v>CX103920</v>
      </c>
      <c r="B3924" s="14" t="n">
        <f aca="false">Data_Clean!G3924*Assumptions!$B$5</f>
        <v>37.3</v>
      </c>
      <c r="C3924" s="14" t="n">
        <f aca="false">IF(Data_Clean!H3924="",0,Data_Clean!H3924)*Assumptions!$B$6</f>
        <v>103.26864</v>
      </c>
      <c r="D3924" s="14" t="n">
        <f aca="false">Data_Clean!I3924*Assumptions!$B$7</f>
        <v>0</v>
      </c>
      <c r="E3924" s="14" t="n">
        <f aca="false">Data_Clean!J3924*Assumptions!$B$8</f>
        <v>0</v>
      </c>
      <c r="F3924" s="14" t="n">
        <f aca="false">Data_Clean!K3924*Assumptions!$B$9</f>
        <v>0</v>
      </c>
      <c r="G3924" s="14" t="n">
        <f aca="false">Data_Clean!L3924*Assumptions!$B$10</f>
        <v>0</v>
      </c>
      <c r="H3924" s="14" t="n">
        <f aca="false">IF(OR(Data_Clean!M3924="",Data_Clean!N3924=""),0,Data_Clean!M3924*Data_Clean!N3924/100)*Assumptions!$B$13*Assumptions!$B$11</f>
        <v>0</v>
      </c>
      <c r="I3924" s="14" t="n">
        <f aca="false">Data_Clean!O3924*4*Assumptions!$B$12</f>
        <v>2.72208</v>
      </c>
      <c r="J3924" s="14" t="n">
        <f aca="false">SUM(B3924:I3924)</f>
        <v>143.29072</v>
      </c>
      <c r="K3924" s="16" t="n">
        <f aca="false">IF(Data_Clean!P3924="","",Assumptions!$B$15*0.5^(Data_Clean!P3924/Assumptions!$B$20))</f>
        <v>29.3147990530274</v>
      </c>
      <c r="L3924" s="16" t="n">
        <f aca="false">Assumptions!$B$16*MIN(1,LN(1+Data_Clean!Q3924)/LN(1+Assumptions!$B$21))</f>
        <v>9.16313819982653</v>
      </c>
      <c r="M3924" s="16" t="n">
        <f aca="false">Assumptions!$B$17*(0.6*MIN(1,Data_Clean!R3924/Assumptions!$B$22)+0.4*IF(Data_Clean!S3924="",0,Data_Clean!S3924))</f>
        <v>8.682</v>
      </c>
      <c r="N3924" s="16" t="n">
        <f aca="false">Assumptions!$B$18*MIN(1,(Data_Clean!F3924-1)/Assumptions!$B$23)</f>
        <v>10</v>
      </c>
      <c r="O3924" s="16" t="n">
        <f aca="false">Assumptions!$B$19*(0.4*IF(Data_Clean!E3924="",0,MIN(1,Data_Clean!E3924/12/Assumptions!$B$24))+0.35*IF(Data_Clean!D3924="Y",1,0)+0.25*(1-MIN(Data_Clean!T3924,3)/3))/IF(Data_Clean!E3924="",0.6,1)</f>
        <v>9.75</v>
      </c>
      <c r="P3924" s="16" t="n">
        <f aca="false">SUM(K3924:O3924)/(Assumptions!$D$5-IF(K3924="",Assumptions!$B$15,0))*100</f>
        <v>66.9099372528539</v>
      </c>
      <c r="Q3924" s="7" t="str">
        <f aca="false">IF(J3924&gt;=Assumptions!$B$26,"High",IF(J3924&gt;=Assumptions!$B$27,"Mid","Low"))</f>
        <v>Low</v>
      </c>
      <c r="R3924" s="7" t="str">
        <f aca="false">IF(P3924&gt;=Assumptions!$B$28,"High",IF(P3924&gt;=Assumptions!$B$29,"Mid","Low"))</f>
        <v>Mid</v>
      </c>
      <c r="S3924" s="7" t="str">
        <f aca="false">INDEX(Assumptions!$B$33:$B$41,MATCH(Q3924&amp;"|"&amp;R3924,Assumptions!$A$33:$A$41,0))</f>
        <v>Light Touch</v>
      </c>
      <c r="T3924" s="7" t="n">
        <f aca="false">IF(ISNUMBER(Data_Clean!V3924),J3924*Data_Clean!V3924,0)</f>
        <v>13.010797376</v>
      </c>
    </row>
    <row r="3925" customFormat="false" ht="15" hidden="false" customHeight="false" outlineLevel="0" collapsed="false">
      <c r="A3925" s="15" t="str">
        <f aca="false">Data_Clean!A3925</f>
        <v>CX103921</v>
      </c>
      <c r="B3925" s="14" t="n">
        <f aca="false">Data_Clean!G3925*Assumptions!$B$5</f>
        <v>105.58775</v>
      </c>
      <c r="C3925" s="14" t="n">
        <f aca="false">IF(Data_Clean!H3925="",0,Data_Clean!H3925)*Assumptions!$B$6</f>
        <v>2089.89948</v>
      </c>
      <c r="D3925" s="14" t="n">
        <f aca="false">Data_Clean!I3925*Assumptions!$B$7</f>
        <v>1648.8</v>
      </c>
      <c r="E3925" s="14" t="n">
        <f aca="false">Data_Clean!J3925*Assumptions!$B$8</f>
        <v>2214.456525</v>
      </c>
      <c r="F3925" s="14" t="n">
        <f aca="false">Data_Clean!K3925*Assumptions!$B$9</f>
        <v>0</v>
      </c>
      <c r="G3925" s="14" t="n">
        <f aca="false">Data_Clean!L3925*Assumptions!$B$10</f>
        <v>0</v>
      </c>
      <c r="H3925" s="14" t="n">
        <f aca="false">IF(OR(Data_Clean!M3925="",Data_Clean!N3925=""),0,Data_Clean!M3925*Data_Clean!N3925/100)*Assumptions!$B$13*Assumptions!$B$11</f>
        <v>137.634</v>
      </c>
      <c r="I3925" s="14" t="n">
        <f aca="false">Data_Clean!O3925*4*Assumptions!$B$12</f>
        <v>32.6256</v>
      </c>
      <c r="J3925" s="14" t="n">
        <f aca="false">SUM(B3925:I3925)</f>
        <v>6229.003355</v>
      </c>
      <c r="K3925" s="16" t="n">
        <f aca="false">IF(Data_Clean!P3925="","",Assumptions!$B$15*0.5^(Data_Clean!P3925/Assumptions!$B$20))</f>
        <v>8.22618734770969</v>
      </c>
      <c r="L3925" s="16" t="n">
        <f aca="false">Assumptions!$B$16*MIN(1,LN(1+Data_Clean!Q3925)/LN(1+Assumptions!$B$21))</f>
        <v>10.6966696442427</v>
      </c>
      <c r="M3925" s="16" t="n">
        <f aca="false">Assumptions!$B$17*(0.6*MIN(1,Data_Clean!R3925/Assumptions!$B$22)+0.4*IF(Data_Clean!S3925="",0,Data_Clean!S3925))</f>
        <v>5.124</v>
      </c>
      <c r="N3925" s="16" t="n">
        <f aca="false">Assumptions!$B$18*MIN(1,(Data_Clean!F3925-1)/Assumptions!$B$23)</f>
        <v>20</v>
      </c>
      <c r="O3925" s="16" t="n">
        <f aca="false">Assumptions!$B$19*(0.4*IF(Data_Clean!E3925="",0,MIN(1,Data_Clean!E3925/12/Assumptions!$B$24))+0.35*IF(Data_Clean!D3925="Y",1,0)+0.25*(1-MIN(Data_Clean!T3925,3)/3))/IF(Data_Clean!E3925="",0.6,1)</f>
        <v>3.7</v>
      </c>
      <c r="P3925" s="16" t="n">
        <f aca="false">SUM(K3925:O3925)/(Assumptions!$D$5-IF(K3925="",Assumptions!$B$15,0))*100</f>
        <v>47.7468569919524</v>
      </c>
      <c r="Q3925" s="7" t="str">
        <f aca="false">IF(J3925&gt;=Assumptions!$B$26,"High",IF(J3925&gt;=Assumptions!$B$27,"Mid","Low"))</f>
        <v>High</v>
      </c>
      <c r="R3925" s="7" t="str">
        <f aca="false">IF(P3925&gt;=Assumptions!$B$28,"High",IF(P3925&gt;=Assumptions!$B$29,"Mid","Low"))</f>
        <v>Low</v>
      </c>
      <c r="S3925" s="7" t="str">
        <f aca="false">INDEX(Assumptions!$B$33:$B$41,MATCH(Q3925&amp;"|"&amp;R3925,Assumptions!$A$33:$A$41,0))</f>
        <v>Affluent Drifters</v>
      </c>
      <c r="T3925" s="7" t="n">
        <f aca="false">IF(ISNUMBER(Data_Clean!V3925),J3925*Data_Clean!V3925,0)</f>
        <v>852.127658964</v>
      </c>
    </row>
    <row r="3926" customFormat="false" ht="15" hidden="false" customHeight="false" outlineLevel="0" collapsed="false">
      <c r="A3926" s="15" t="str">
        <f aca="false">Data_Clean!A3926</f>
        <v>CX103922</v>
      </c>
      <c r="B3926" s="14" t="n">
        <f aca="false">Data_Clean!G3926*Assumptions!$B$5</f>
        <v>104.171</v>
      </c>
      <c r="C3926" s="14" t="n">
        <f aca="false">IF(Data_Clean!H3926="",0,Data_Clean!H3926)*Assumptions!$B$6</f>
        <v>0</v>
      </c>
      <c r="D3926" s="14" t="n">
        <f aca="false">Data_Clean!I3926*Assumptions!$B$7</f>
        <v>0</v>
      </c>
      <c r="E3926" s="14" t="n">
        <f aca="false">Data_Clean!J3926*Assumptions!$B$8</f>
        <v>0</v>
      </c>
      <c r="F3926" s="14" t="n">
        <f aca="false">Data_Clean!K3926*Assumptions!$B$9</f>
        <v>0</v>
      </c>
      <c r="G3926" s="14" t="n">
        <f aca="false">Data_Clean!L3926*Assumptions!$B$10</f>
        <v>0</v>
      </c>
      <c r="H3926" s="14" t="n">
        <f aca="false">IF(OR(Data_Clean!M3926="",Data_Clean!N3926=""),0,Data_Clean!M3926*Data_Clean!N3926/100)*Assumptions!$B$13*Assumptions!$B$11</f>
        <v>74.52</v>
      </c>
      <c r="I3926" s="14" t="n">
        <f aca="false">Data_Clean!O3926*4*Assumptions!$B$12</f>
        <v>17.81712</v>
      </c>
      <c r="J3926" s="14" t="n">
        <f aca="false">SUM(B3926:I3926)</f>
        <v>196.50812</v>
      </c>
      <c r="K3926" s="16" t="n">
        <f aca="false">IF(Data_Clean!P3926="","",Assumptions!$B$15*0.5^(Data_Clean!P3926/Assumptions!$B$20))</f>
        <v>22.735748497656</v>
      </c>
      <c r="L3926" s="16" t="n">
        <f aca="false">Assumptions!$B$16*MIN(1,LN(1+Data_Clean!Q3926)/LN(1+Assumptions!$B$21))</f>
        <v>14.9444347261843</v>
      </c>
      <c r="M3926" s="16" t="n">
        <f aca="false">Assumptions!$B$17*(0.6*MIN(1,Data_Clean!R3926/Assumptions!$B$22)+0.4*IF(Data_Clean!S3926="",0,Data_Clean!S3926))</f>
        <v>13.062</v>
      </c>
      <c r="N3926" s="16" t="n">
        <f aca="false">Assumptions!$B$18*MIN(1,(Data_Clean!F3926-1)/Assumptions!$B$23)</f>
        <v>5</v>
      </c>
      <c r="O3926" s="16" t="n">
        <f aca="false">Assumptions!$B$19*(0.4*IF(Data_Clean!E3926="",0,MIN(1,Data_Clean!E3926/12/Assumptions!$B$24))+0.35*IF(Data_Clean!D3926="Y",1,0)+0.25*(1-MIN(Data_Clean!T3926,3)/3))/IF(Data_Clean!E3926="",0.6,1)</f>
        <v>13.75</v>
      </c>
      <c r="P3926" s="16" t="n">
        <f aca="false">SUM(K3926:O3926)/(Assumptions!$D$5-IF(K3926="",Assumptions!$B$15,0))*100</f>
        <v>69.4921832238403</v>
      </c>
      <c r="Q3926" s="7" t="str">
        <f aca="false">IF(J3926&gt;=Assumptions!$B$26,"High",IF(J3926&gt;=Assumptions!$B$27,"Mid","Low"))</f>
        <v>Low</v>
      </c>
      <c r="R3926" s="7" t="str">
        <f aca="false">IF(P3926&gt;=Assumptions!$B$28,"High",IF(P3926&gt;=Assumptions!$B$29,"Mid","Low"))</f>
        <v>Mid</v>
      </c>
      <c r="S3926" s="7" t="str">
        <f aca="false">INDEX(Assumptions!$B$33:$B$41,MATCH(Q3926&amp;"|"&amp;R3926,Assumptions!$A$33:$A$41,0))</f>
        <v>Light Touch</v>
      </c>
      <c r="T3926" s="7" t="n">
        <f aca="false">IF(ISNUMBER(Data_Clean!V3926),J3926*Data_Clean!V3926,0)</f>
        <v>10.41493036</v>
      </c>
    </row>
    <row r="3927" customFormat="false" ht="15" hidden="false" customHeight="false" outlineLevel="0" collapsed="false">
      <c r="A3927" s="15" t="str">
        <f aca="false">Data_Clean!A3927</f>
        <v>CX103923</v>
      </c>
      <c r="B3927" s="14" t="n">
        <f aca="false">Data_Clean!G3927*Assumptions!$B$5</f>
        <v>90.513</v>
      </c>
      <c r="C3927" s="14" t="n">
        <f aca="false">IF(Data_Clean!H3927="",0,Data_Clean!H3927)*Assumptions!$B$6</f>
        <v>0</v>
      </c>
      <c r="D3927" s="14" t="n">
        <f aca="false">Data_Clean!I3927*Assumptions!$B$7</f>
        <v>0</v>
      </c>
      <c r="E3927" s="14" t="n">
        <f aca="false">Data_Clean!J3927*Assumptions!$B$8</f>
        <v>0</v>
      </c>
      <c r="F3927" s="14" t="n">
        <f aca="false">Data_Clean!K3927*Assumptions!$B$9</f>
        <v>0</v>
      </c>
      <c r="G3927" s="14" t="n">
        <f aca="false">Data_Clean!L3927*Assumptions!$B$10</f>
        <v>0</v>
      </c>
      <c r="H3927" s="14" t="n">
        <f aca="false">IF(OR(Data_Clean!M3927="",Data_Clean!N3927=""),0,Data_Clean!M3927*Data_Clean!N3927/100)*Assumptions!$B$13*Assumptions!$B$11</f>
        <v>536.796</v>
      </c>
      <c r="I3927" s="14" t="n">
        <f aca="false">Data_Clean!O3927*4*Assumptions!$B$12</f>
        <v>0</v>
      </c>
      <c r="J3927" s="14" t="n">
        <f aca="false">SUM(B3927:I3927)</f>
        <v>627.309</v>
      </c>
      <c r="K3927" s="16" t="n">
        <f aca="false">IF(Data_Clean!P3927="","",Assumptions!$B$15*0.5^(Data_Clean!P3927/Assumptions!$B$20))</f>
        <v>1.875</v>
      </c>
      <c r="L3927" s="16" t="n">
        <f aca="false">Assumptions!$B$16*MIN(1,LN(1+Data_Clean!Q3927)/LN(1+Assumptions!$B$21))</f>
        <v>0</v>
      </c>
      <c r="M3927" s="16" t="n">
        <f aca="false">Assumptions!$B$17*(0.6*MIN(1,Data_Clean!R3927/Assumptions!$B$22)+0.4*IF(Data_Clean!S3927="",0,Data_Clean!S3927))</f>
        <v>0</v>
      </c>
      <c r="N3927" s="16" t="n">
        <f aca="false">Assumptions!$B$18*MIN(1,(Data_Clean!F3927-1)/Assumptions!$B$23)</f>
        <v>5</v>
      </c>
      <c r="O3927" s="16" t="n">
        <f aca="false">Assumptions!$B$19*(0.4*IF(Data_Clean!E3927="",0,MIN(1,Data_Clean!E3927/12/Assumptions!$B$24))+0.35*IF(Data_Clean!D3927="Y",1,0)+0.25*(1-MIN(Data_Clean!T3927,3)/3))/IF(Data_Clean!E3927="",0.6,1)</f>
        <v>4.5</v>
      </c>
      <c r="P3927" s="16" t="n">
        <f aca="false">SUM(K3927:O3927)/(Assumptions!$D$5-IF(K3927="",Assumptions!$B$15,0))*100</f>
        <v>11.375</v>
      </c>
      <c r="Q3927" s="7" t="str">
        <f aca="false">IF(J3927&gt;=Assumptions!$B$26,"High",IF(J3927&gt;=Assumptions!$B$27,"Mid","Low"))</f>
        <v>Mid</v>
      </c>
      <c r="R3927" s="7" t="str">
        <f aca="false">IF(P3927&gt;=Assumptions!$B$28,"High",IF(P3927&gt;=Assumptions!$B$29,"Mid","Low"))</f>
        <v>Low</v>
      </c>
      <c r="S3927" s="7" t="str">
        <f aca="false">INDEX(Assumptions!$B$33:$B$41,MATCH(Q3927&amp;"|"&amp;R3927,Assumptions!$A$33:$A$41,0))</f>
        <v>Light Touch</v>
      </c>
      <c r="T3927" s="7" t="n">
        <f aca="false">IF(ISNUMBER(Data_Clean!V3927),J3927*Data_Clean!V3927,0)</f>
        <v>257.19669</v>
      </c>
    </row>
    <row r="3928" customFormat="false" ht="15" hidden="false" customHeight="false" outlineLevel="0" collapsed="false">
      <c r="A3928" s="15" t="str">
        <f aca="false">Data_Clean!A3928</f>
        <v>CX103924</v>
      </c>
      <c r="B3928" s="14" t="n">
        <f aca="false">Data_Clean!G3928*Assumptions!$B$5</f>
        <v>74.22</v>
      </c>
      <c r="C3928" s="14" t="n">
        <f aca="false">IF(Data_Clean!H3928="",0,Data_Clean!H3928)*Assumptions!$B$6</f>
        <v>0</v>
      </c>
      <c r="D3928" s="14" t="n">
        <f aca="false">Data_Clean!I3928*Assumptions!$B$7</f>
        <v>0</v>
      </c>
      <c r="E3928" s="14" t="n">
        <f aca="false">Data_Clean!J3928*Assumptions!$B$8</f>
        <v>0</v>
      </c>
      <c r="F3928" s="14" t="n">
        <f aca="false">Data_Clean!K3928*Assumptions!$B$9</f>
        <v>0</v>
      </c>
      <c r="G3928" s="14" t="n">
        <f aca="false">Data_Clean!L3928*Assumptions!$B$10</f>
        <v>0</v>
      </c>
      <c r="H3928" s="14" t="n">
        <f aca="false">IF(OR(Data_Clean!M3928="",Data_Clean!N3928=""),0,Data_Clean!M3928*Data_Clean!N3928/100)*Assumptions!$B$13*Assumptions!$B$11</f>
        <v>0</v>
      </c>
      <c r="I3928" s="14" t="n">
        <f aca="false">Data_Clean!O3928*4*Assumptions!$B$12</f>
        <v>0</v>
      </c>
      <c r="J3928" s="14" t="n">
        <f aca="false">SUM(B3928:I3928)</f>
        <v>74.22</v>
      </c>
      <c r="K3928" s="16" t="n">
        <f aca="false">IF(Data_Clean!P3928="","",Assumptions!$B$15*0.5^(Data_Clean!P3928/Assumptions!$B$20))</f>
        <v>12.7600074142628</v>
      </c>
      <c r="L3928" s="16" t="n">
        <f aca="false">Assumptions!$B$16*MIN(1,LN(1+Data_Clean!Q3928)/LN(1+Assumptions!$B$21))</f>
        <v>12.4931739410702</v>
      </c>
      <c r="M3928" s="16" t="n">
        <f aca="false">Assumptions!$B$17*(0.6*MIN(1,Data_Clean!R3928/Assumptions!$B$22)+0.4*IF(Data_Clean!S3928="",0,Data_Clean!S3928))</f>
        <v>4.62</v>
      </c>
      <c r="N3928" s="16" t="n">
        <f aca="false">Assumptions!$B$18*MIN(1,(Data_Clean!F3928-1)/Assumptions!$B$23)</f>
        <v>0</v>
      </c>
      <c r="O3928" s="16" t="n">
        <f aca="false">Assumptions!$B$19*(0.4*IF(Data_Clean!E3928="",0,MIN(1,Data_Clean!E3928/12/Assumptions!$B$24))+0.35*IF(Data_Clean!D3928="Y",1,0)+0.25*(1-MIN(Data_Clean!T3928,3)/3))/IF(Data_Clean!E3928="",0.6,1)</f>
        <v>15</v>
      </c>
      <c r="P3928" s="16" t="n">
        <f aca="false">SUM(K3928:O3928)/(Assumptions!$D$5-IF(K3928="",Assumptions!$B$15,0))*100</f>
        <v>44.873181355333</v>
      </c>
      <c r="Q3928" s="7" t="str">
        <f aca="false">IF(J3928&gt;=Assumptions!$B$26,"High",IF(J3928&gt;=Assumptions!$B$27,"Mid","Low"))</f>
        <v>Low</v>
      </c>
      <c r="R3928" s="7" t="str">
        <f aca="false">IF(P3928&gt;=Assumptions!$B$28,"High",IF(P3928&gt;=Assumptions!$B$29,"Mid","Low"))</f>
        <v>Low</v>
      </c>
      <c r="S3928" s="7" t="str">
        <f aca="false">INDEX(Assumptions!$B$33:$B$41,MATCH(Q3928&amp;"|"&amp;R3928,Assumptions!$A$33:$A$41,0))</f>
        <v>Dormant &amp; Low Value</v>
      </c>
      <c r="T3928" s="7" t="n">
        <f aca="false">IF(ISNUMBER(Data_Clean!V3928),J3928*Data_Clean!V3928,0)</f>
        <v>2.731296</v>
      </c>
    </row>
    <row r="3929" customFormat="false" ht="15" hidden="false" customHeight="false" outlineLevel="0" collapsed="false">
      <c r="A3929" s="15" t="str">
        <f aca="false">Data_Clean!A3929</f>
        <v>CX103925</v>
      </c>
      <c r="B3929" s="14" t="n">
        <f aca="false">Data_Clean!G3929*Assumptions!$B$5</f>
        <v>495.1015</v>
      </c>
      <c r="C3929" s="14" t="n">
        <f aca="false">IF(Data_Clean!H3929="",0,Data_Clean!H3929)*Assumptions!$B$6</f>
        <v>1302.73368</v>
      </c>
      <c r="D3929" s="14" t="n">
        <f aca="false">Data_Clean!I3929*Assumptions!$B$7</f>
        <v>0</v>
      </c>
      <c r="E3929" s="14" t="n">
        <f aca="false">Data_Clean!J3929*Assumptions!$B$8</f>
        <v>340.953975</v>
      </c>
      <c r="F3929" s="14" t="n">
        <f aca="false">Data_Clean!K3929*Assumptions!$B$9</f>
        <v>0</v>
      </c>
      <c r="G3929" s="14" t="n">
        <f aca="false">Data_Clean!L3929*Assumptions!$B$10</f>
        <v>0</v>
      </c>
      <c r="H3929" s="14" t="n">
        <f aca="false">IF(OR(Data_Clean!M3929="",Data_Clean!N3929=""),0,Data_Clean!M3929*Data_Clean!N3929/100)*Assumptions!$B$13*Assumptions!$B$11</f>
        <v>0</v>
      </c>
      <c r="I3929" s="14" t="n">
        <f aca="false">Data_Clean!O3929*4*Assumptions!$B$12</f>
        <v>0</v>
      </c>
      <c r="J3929" s="14" t="n">
        <f aca="false">SUM(B3929:I3929)</f>
        <v>2138.789155</v>
      </c>
      <c r="K3929" s="16" t="n">
        <f aca="false">IF(Data_Clean!P3929="","",Assumptions!$B$15*0.5^(Data_Clean!P3929/Assumptions!$B$20))</f>
        <v>28.6452481173125</v>
      </c>
      <c r="L3929" s="16" t="n">
        <f aca="false">Assumptions!$B$16*MIN(1,LN(1+Data_Clean!Q3929)/LN(1+Assumptions!$B$21))</f>
        <v>15.4867983970398</v>
      </c>
      <c r="M3929" s="16" t="n">
        <f aca="false">Assumptions!$B$17*(0.6*MIN(1,Data_Clean!R3929/Assumptions!$B$22)+0.4*IF(Data_Clean!S3929="",0,Data_Clean!S3929))</f>
        <v>10.836</v>
      </c>
      <c r="N3929" s="16" t="n">
        <f aca="false">Assumptions!$B$18*MIN(1,(Data_Clean!F3929-1)/Assumptions!$B$23)</f>
        <v>15</v>
      </c>
      <c r="O3929" s="16" t="n">
        <f aca="false">Assumptions!$B$19*(0.4*IF(Data_Clean!E3929="",0,MIN(1,Data_Clean!E3929/12/Assumptions!$B$24))+0.35*IF(Data_Clean!D3929="Y",1,0)+0.25*(1-MIN(Data_Clean!T3929,3)/3))/IF(Data_Clean!E3929="",0.6,1)</f>
        <v>15</v>
      </c>
      <c r="P3929" s="16" t="n">
        <f aca="false">SUM(K3929:O3929)/(Assumptions!$D$5-IF(K3929="",Assumptions!$B$15,0))*100</f>
        <v>84.9680465143523</v>
      </c>
      <c r="Q3929" s="7" t="str">
        <f aca="false">IF(J3929&gt;=Assumptions!$B$26,"High",IF(J3929&gt;=Assumptions!$B$27,"Mid","Low"))</f>
        <v>High</v>
      </c>
      <c r="R3929" s="7" t="str">
        <f aca="false">IF(P3929&gt;=Assumptions!$B$28,"High",IF(P3929&gt;=Assumptions!$B$29,"Mid","Low"))</f>
        <v>High</v>
      </c>
      <c r="S3929" s="7" t="str">
        <f aca="false">INDEX(Assumptions!$B$33:$B$41,MATCH(Q3929&amp;"|"&amp;R3929,Assumptions!$A$33:$A$41,0))</f>
        <v>Premier Advocates</v>
      </c>
      <c r="T3929" s="7" t="n">
        <f aca="false">IF(ISNUMBER(Data_Clean!V3929),J3929*Data_Clean!V3929,0)</f>
        <v>31.4402005785</v>
      </c>
    </row>
    <row r="3930" customFormat="false" ht="15" hidden="false" customHeight="false" outlineLevel="0" collapsed="false">
      <c r="A3930" s="15" t="str">
        <f aca="false">Data_Clean!A3930</f>
        <v>CX103926</v>
      </c>
      <c r="B3930" s="14" t="n">
        <f aca="false">Data_Clean!G3930*Assumptions!$B$5</f>
        <v>78.45475</v>
      </c>
      <c r="C3930" s="14" t="n">
        <f aca="false">IF(Data_Clean!H3930="",0,Data_Clean!H3930)*Assumptions!$B$6</f>
        <v>212.085</v>
      </c>
      <c r="D3930" s="14" t="n">
        <f aca="false">Data_Clean!I3930*Assumptions!$B$7</f>
        <v>0</v>
      </c>
      <c r="E3930" s="14" t="n">
        <f aca="false">Data_Clean!J3930*Assumptions!$B$8</f>
        <v>0</v>
      </c>
      <c r="F3930" s="14" t="n">
        <f aca="false">Data_Clean!K3930*Assumptions!$B$9</f>
        <v>0</v>
      </c>
      <c r="G3930" s="14" t="n">
        <f aca="false">Data_Clean!L3930*Assumptions!$B$10</f>
        <v>0</v>
      </c>
      <c r="H3930" s="14" t="n">
        <f aca="false">IF(OR(Data_Clean!M3930="",Data_Clean!N3930=""),0,Data_Clean!M3930*Data_Clean!N3930/100)*Assumptions!$B$13*Assumptions!$B$11</f>
        <v>0</v>
      </c>
      <c r="I3930" s="14" t="n">
        <f aca="false">Data_Clean!O3930*4*Assumptions!$B$12</f>
        <v>0</v>
      </c>
      <c r="J3930" s="14" t="n">
        <f aca="false">SUM(B3930:I3930)</f>
        <v>290.53975</v>
      </c>
      <c r="K3930" s="16" t="n">
        <f aca="false">IF(Data_Clean!P3930="","",Assumptions!$B$15*0.5^(Data_Clean!P3930/Assumptions!$B$20))</f>
        <v>27.3516746567465</v>
      </c>
      <c r="L3930" s="16" t="n">
        <f aca="false">Assumptions!$B$16*MIN(1,LN(1+Data_Clean!Q3930)/LN(1+Assumptions!$B$21))</f>
        <v>14.1840947778045</v>
      </c>
      <c r="M3930" s="16" t="n">
        <f aca="false">Assumptions!$B$17*(0.6*MIN(1,Data_Clean!R3930/Assumptions!$B$22)+0.4*IF(Data_Clean!S3930="",0,Data_Clean!S3930))</f>
        <v>4.14</v>
      </c>
      <c r="N3930" s="16" t="n">
        <f aca="false">Assumptions!$B$18*MIN(1,(Data_Clean!F3930-1)/Assumptions!$B$23)</f>
        <v>5</v>
      </c>
      <c r="O3930" s="16" t="n">
        <f aca="false">Assumptions!$B$19*(0.4*IF(Data_Clean!E3930="",0,MIN(1,Data_Clean!E3930/12/Assumptions!$B$24))+0.35*IF(Data_Clean!D3930="Y",1,0)+0.25*(1-MIN(Data_Clean!T3930,3)/3))/IF(Data_Clean!E3930="",0.6,1)</f>
        <v>10.9</v>
      </c>
      <c r="P3930" s="16" t="n">
        <f aca="false">SUM(K3930:O3930)/(Assumptions!$D$5-IF(K3930="",Assumptions!$B$15,0))*100</f>
        <v>61.575769434551</v>
      </c>
      <c r="Q3930" s="7" t="str">
        <f aca="false">IF(J3930&gt;=Assumptions!$B$26,"High",IF(J3930&gt;=Assumptions!$B$27,"Mid","Low"))</f>
        <v>Low</v>
      </c>
      <c r="R3930" s="7" t="str">
        <f aca="false">IF(P3930&gt;=Assumptions!$B$28,"High",IF(P3930&gt;=Assumptions!$B$29,"Mid","Low"))</f>
        <v>Mid</v>
      </c>
      <c r="S3930" s="7" t="str">
        <f aca="false">INDEX(Assumptions!$B$33:$B$41,MATCH(Q3930&amp;"|"&amp;R3930,Assumptions!$A$33:$A$41,0))</f>
        <v>Light Touch</v>
      </c>
      <c r="T3930" s="7" t="n">
        <f aca="false">IF(ISNUMBER(Data_Clean!V3930),J3930*Data_Clean!V3930,0)</f>
        <v>9.791189575</v>
      </c>
    </row>
    <row r="3931" customFormat="false" ht="15" hidden="false" customHeight="false" outlineLevel="0" collapsed="false">
      <c r="A3931" s="15" t="str">
        <f aca="false">Data_Clean!A3931</f>
        <v>CX103927</v>
      </c>
      <c r="B3931" s="14" t="n">
        <f aca="false">Data_Clean!G3931*Assumptions!$B$5</f>
        <v>1150.03225</v>
      </c>
      <c r="C3931" s="14" t="n">
        <f aca="false">IF(Data_Clean!H3931="",0,Data_Clean!H3931)*Assumptions!$B$6</f>
        <v>1522.09896</v>
      </c>
      <c r="D3931" s="14" t="n">
        <f aca="false">Data_Clean!I3931*Assumptions!$B$7</f>
        <v>1833.6</v>
      </c>
      <c r="E3931" s="14" t="n">
        <f aca="false">Data_Clean!J3931*Assumptions!$B$8</f>
        <v>0</v>
      </c>
      <c r="F3931" s="14" t="n">
        <f aca="false">Data_Clean!K3931*Assumptions!$B$9</f>
        <v>0</v>
      </c>
      <c r="G3931" s="14" t="n">
        <f aca="false">Data_Clean!L3931*Assumptions!$B$10</f>
        <v>216.45</v>
      </c>
      <c r="H3931" s="14" t="n">
        <f aca="false">IF(OR(Data_Clean!M3931="",Data_Clean!N3931=""),0,Data_Clean!M3931*Data_Clean!N3931/100)*Assumptions!$B$13*Assumptions!$B$11</f>
        <v>49.368</v>
      </c>
      <c r="I3931" s="14" t="n">
        <f aca="false">Data_Clean!O3931*4*Assumptions!$B$12</f>
        <v>126.9744</v>
      </c>
      <c r="J3931" s="14" t="n">
        <f aca="false">SUM(B3931:I3931)</f>
        <v>4898.52361</v>
      </c>
      <c r="K3931" s="16" t="n">
        <f aca="false">IF(Data_Clean!P3931="","",Assumptions!$B$15*0.5^(Data_Clean!P3931/Assumptions!$B$20))</f>
        <v>29.3147990530274</v>
      </c>
      <c r="L3931" s="16" t="n">
        <f aca="false">Assumptions!$B$16*MIN(1,LN(1+Data_Clean!Q3931)/LN(1+Assumptions!$B$21))</f>
        <v>17.0747430409834</v>
      </c>
      <c r="M3931" s="16" t="n">
        <f aca="false">Assumptions!$B$17*(0.6*MIN(1,Data_Clean!R3931/Assumptions!$B$22)+0.4*IF(Data_Clean!S3931="",0,Data_Clean!S3931))</f>
        <v>11.7</v>
      </c>
      <c r="N3931" s="16" t="n">
        <f aca="false">Assumptions!$B$18*MIN(1,(Data_Clean!F3931-1)/Assumptions!$B$23)</f>
        <v>20</v>
      </c>
      <c r="O3931" s="16" t="n">
        <f aca="false">Assumptions!$B$19*(0.4*IF(Data_Clean!E3931="",0,MIN(1,Data_Clean!E3931/12/Assumptions!$B$24))+0.35*IF(Data_Clean!D3931="Y",1,0)+0.25*(1-MIN(Data_Clean!T3931,3)/3))/IF(Data_Clean!E3931="",0.6,1)</f>
        <v>6.75</v>
      </c>
      <c r="P3931" s="16" t="n">
        <f aca="false">SUM(K3931:O3931)/(Assumptions!$D$5-IF(K3931="",Assumptions!$B$15,0))*100</f>
        <v>84.8395420940108</v>
      </c>
      <c r="Q3931" s="7" t="str">
        <f aca="false">IF(J3931&gt;=Assumptions!$B$26,"High",IF(J3931&gt;=Assumptions!$B$27,"Mid","Low"))</f>
        <v>High</v>
      </c>
      <c r="R3931" s="7" t="str">
        <f aca="false">IF(P3931&gt;=Assumptions!$B$28,"High",IF(P3931&gt;=Assumptions!$B$29,"Mid","Low"))</f>
        <v>High</v>
      </c>
      <c r="S3931" s="7" t="str">
        <f aca="false">INDEX(Assumptions!$B$33:$B$41,MATCH(Q3931&amp;"|"&amp;R3931,Assumptions!$A$33:$A$41,0))</f>
        <v>Premier Advocates</v>
      </c>
      <c r="T3931" s="7" t="n">
        <f aca="false">IF(ISNUMBER(Data_Clean!V3931),J3931*Data_Clean!V3931,0)</f>
        <v>161.161426769</v>
      </c>
    </row>
    <row r="3932" customFormat="false" ht="15" hidden="false" customHeight="false" outlineLevel="0" collapsed="false">
      <c r="A3932" s="15" t="str">
        <f aca="false">Data_Clean!A3932</f>
        <v>CX103928</v>
      </c>
      <c r="B3932" s="14" t="n">
        <f aca="false">Data_Clean!G3932*Assumptions!$B$5</f>
        <v>174.7255</v>
      </c>
      <c r="C3932" s="14" t="n">
        <f aca="false">IF(Data_Clean!H3932="",0,Data_Clean!H3932)*Assumptions!$B$6</f>
        <v>169.29432</v>
      </c>
      <c r="D3932" s="14" t="n">
        <f aca="false">Data_Clean!I3932*Assumptions!$B$7</f>
        <v>0</v>
      </c>
      <c r="E3932" s="14" t="n">
        <f aca="false">Data_Clean!J3932*Assumptions!$B$8</f>
        <v>0</v>
      </c>
      <c r="F3932" s="14" t="n">
        <f aca="false">Data_Clean!K3932*Assumptions!$B$9</f>
        <v>0</v>
      </c>
      <c r="G3932" s="14" t="n">
        <f aca="false">Data_Clean!L3932*Assumptions!$B$10</f>
        <v>994.95</v>
      </c>
      <c r="H3932" s="14" t="n">
        <f aca="false">IF(OR(Data_Clean!M3932="",Data_Clean!N3932=""),0,Data_Clean!M3932*Data_Clean!N3932/100)*Assumptions!$B$13*Assumptions!$B$11</f>
        <v>364.14</v>
      </c>
      <c r="I3932" s="14" t="n">
        <f aca="false">Data_Clean!O3932*4*Assumptions!$B$12</f>
        <v>24.65712</v>
      </c>
      <c r="J3932" s="14" t="n">
        <f aca="false">SUM(B3932:I3932)</f>
        <v>1727.76694</v>
      </c>
      <c r="K3932" s="16" t="n">
        <f aca="false">IF(Data_Clean!P3932="","",Assumptions!$B$15*0.5^(Data_Clean!P3932/Assumptions!$B$20))</f>
        <v>19.3405546265937</v>
      </c>
      <c r="L3932" s="16" t="n">
        <f aca="false">Assumptions!$B$16*MIN(1,LN(1+Data_Clean!Q3932)/LN(1+Assumptions!$B$21))</f>
        <v>15.0586973234667</v>
      </c>
      <c r="M3932" s="16" t="n">
        <f aca="false">Assumptions!$B$17*(0.6*MIN(1,Data_Clean!R3932/Assumptions!$B$22)+0.4*IF(Data_Clean!S3932="",0,Data_Clean!S3932))</f>
        <v>2.388</v>
      </c>
      <c r="N3932" s="16" t="n">
        <f aca="false">Assumptions!$B$18*MIN(1,(Data_Clean!F3932-1)/Assumptions!$B$23)</f>
        <v>20</v>
      </c>
      <c r="O3932" s="16" t="n">
        <f aca="false">Assumptions!$B$19*(0.4*IF(Data_Clean!E3932="",0,MIN(1,Data_Clean!E3932/12/Assumptions!$B$24))+0.35*IF(Data_Clean!D3932="Y",1,0)+0.25*(1-MIN(Data_Clean!T3932,3)/3))/IF(Data_Clean!E3932="",0.6,1)</f>
        <v>14.55</v>
      </c>
      <c r="P3932" s="16" t="n">
        <f aca="false">SUM(K3932:O3932)/(Assumptions!$D$5-IF(K3932="",Assumptions!$B$15,0))*100</f>
        <v>71.3372519500604</v>
      </c>
      <c r="Q3932" s="7" t="str">
        <f aca="false">IF(J3932&gt;=Assumptions!$B$26,"High",IF(J3932&gt;=Assumptions!$B$27,"Mid","Low"))</f>
        <v>High</v>
      </c>
      <c r="R3932" s="7" t="str">
        <f aca="false">IF(P3932&gt;=Assumptions!$B$28,"High",IF(P3932&gt;=Assumptions!$B$29,"Mid","Low"))</f>
        <v>High</v>
      </c>
      <c r="S3932" s="7" t="str">
        <f aca="false">INDEX(Assumptions!$B$33:$B$41,MATCH(Q3932&amp;"|"&amp;R3932,Assumptions!$A$33:$A$41,0))</f>
        <v>Premier Advocates</v>
      </c>
      <c r="T3932" s="7" t="n">
        <f aca="false">IF(ISNUMBER(Data_Clean!V3932),J3932*Data_Clean!V3932,0)</f>
        <v>30.408698144</v>
      </c>
    </row>
    <row r="3933" customFormat="false" ht="15" hidden="false" customHeight="false" outlineLevel="0" collapsed="false">
      <c r="A3933" s="15" t="str">
        <f aca="false">Data_Clean!A3933</f>
        <v>CX103929</v>
      </c>
      <c r="B3933" s="14" t="n">
        <f aca="false">Data_Clean!G3933*Assumptions!$B$5</f>
        <v>352.52225</v>
      </c>
      <c r="C3933" s="14" t="n">
        <f aca="false">IF(Data_Clean!H3933="",0,Data_Clean!H3933)*Assumptions!$B$6</f>
        <v>817.7766</v>
      </c>
      <c r="D3933" s="14" t="n">
        <f aca="false">Data_Clean!I3933*Assumptions!$B$7</f>
        <v>3155.2</v>
      </c>
      <c r="E3933" s="14" t="n">
        <f aca="false">Data_Clean!J3933*Assumptions!$B$8</f>
        <v>0</v>
      </c>
      <c r="F3933" s="14" t="n">
        <f aca="false">Data_Clean!K3933*Assumptions!$B$9</f>
        <v>4786.1</v>
      </c>
      <c r="G3933" s="14" t="n">
        <f aca="false">Data_Clean!L3933*Assumptions!$B$10</f>
        <v>0</v>
      </c>
      <c r="H3933" s="14" t="n">
        <f aca="false">IF(OR(Data_Clean!M3933="",Data_Clean!N3933=""),0,Data_Clean!M3933*Data_Clean!N3933/100)*Assumptions!$B$13*Assumptions!$B$11</f>
        <v>0</v>
      </c>
      <c r="I3933" s="14" t="n">
        <f aca="false">Data_Clean!O3933*4*Assumptions!$B$12</f>
        <v>0</v>
      </c>
      <c r="J3933" s="14" t="n">
        <f aca="false">SUM(B3933:I3933)</f>
        <v>9111.59885</v>
      </c>
      <c r="K3933" s="16" t="n">
        <f aca="false">IF(Data_Clean!P3933="","",Assumptions!$B$15*0.5^(Data_Clean!P3933/Assumptions!$B$20))</f>
        <v>5.95275394488075</v>
      </c>
      <c r="L3933" s="16" t="n">
        <f aca="false">Assumptions!$B$16*MIN(1,LN(1+Data_Clean!Q3933)/LN(1+Assumptions!$B$21))</f>
        <v>7.47221736309214</v>
      </c>
      <c r="M3933" s="16" t="n">
        <f aca="false">Assumptions!$B$17*(0.6*MIN(1,Data_Clean!R3933/Assumptions!$B$22)+0.4*IF(Data_Clean!S3933="",0,Data_Clean!S3933))</f>
        <v>5.448</v>
      </c>
      <c r="N3933" s="16" t="n">
        <f aca="false">Assumptions!$B$18*MIN(1,(Data_Clean!F3933-1)/Assumptions!$B$23)</f>
        <v>15</v>
      </c>
      <c r="O3933" s="16" t="n">
        <f aca="false">Assumptions!$B$19*(0.4*IF(Data_Clean!E3933="",0,MIN(1,Data_Clean!E3933/12/Assumptions!$B$24))+0.35*IF(Data_Clean!D3933="Y",1,0)+0.25*(1-MIN(Data_Clean!T3933,3)/3))/IF(Data_Clean!E3933="",0.6,1)</f>
        <v>4.1</v>
      </c>
      <c r="P3933" s="16" t="n">
        <f aca="false">SUM(K3933:O3933)/(Assumptions!$D$5-IF(K3933="",Assumptions!$B$15,0))*100</f>
        <v>37.9729713079729</v>
      </c>
      <c r="Q3933" s="7" t="str">
        <f aca="false">IF(J3933&gt;=Assumptions!$B$26,"High",IF(J3933&gt;=Assumptions!$B$27,"Mid","Low"))</f>
        <v>High</v>
      </c>
      <c r="R3933" s="7" t="str">
        <f aca="false">IF(P3933&gt;=Assumptions!$B$28,"High",IF(P3933&gt;=Assumptions!$B$29,"Mid","Low"))</f>
        <v>Low</v>
      </c>
      <c r="S3933" s="7" t="str">
        <f aca="false">INDEX(Assumptions!$B$33:$B$41,MATCH(Q3933&amp;"|"&amp;R3933,Assumptions!$A$33:$A$41,0))</f>
        <v>Affluent Drifters</v>
      </c>
      <c r="T3933" s="7" t="n">
        <f aca="false">IF(ISNUMBER(Data_Clean!V3933),J3933*Data_Clean!V3933,0)</f>
        <v>2009.107546425</v>
      </c>
    </row>
    <row r="3934" customFormat="false" ht="15" hidden="false" customHeight="false" outlineLevel="0" collapsed="false">
      <c r="A3934" s="15" t="str">
        <f aca="false">Data_Clean!A3934</f>
        <v>CX103930</v>
      </c>
      <c r="B3934" s="14" t="n">
        <f aca="false">Data_Clean!G3934*Assumptions!$B$5</f>
        <v>46.018</v>
      </c>
      <c r="C3934" s="14" t="n">
        <f aca="false">IF(Data_Clean!H3934="",0,Data_Clean!H3934)*Assumptions!$B$6</f>
        <v>187.72152</v>
      </c>
      <c r="D3934" s="14" t="n">
        <f aca="false">Data_Clean!I3934*Assumptions!$B$7</f>
        <v>0</v>
      </c>
      <c r="E3934" s="14" t="n">
        <f aca="false">Data_Clean!J3934*Assumptions!$B$8</f>
        <v>0</v>
      </c>
      <c r="F3934" s="14" t="n">
        <f aca="false">Data_Clean!K3934*Assumptions!$B$9</f>
        <v>0</v>
      </c>
      <c r="G3934" s="14" t="n">
        <f aca="false">Data_Clean!L3934*Assumptions!$B$10</f>
        <v>0</v>
      </c>
      <c r="H3934" s="14" t="n">
        <f aca="false">IF(OR(Data_Clean!M3934="",Data_Clean!N3934=""),0,Data_Clean!M3934*Data_Clean!N3934/100)*Assumptions!$B$13*Assumptions!$B$11</f>
        <v>0</v>
      </c>
      <c r="I3934" s="14" t="n">
        <f aca="false">Data_Clean!O3934*4*Assumptions!$B$12</f>
        <v>0</v>
      </c>
      <c r="J3934" s="14" t="n">
        <f aca="false">SUM(B3934:I3934)</f>
        <v>233.73952</v>
      </c>
      <c r="K3934" s="16" t="n">
        <f aca="false">IF(Data_Clean!P3934="","",Assumptions!$B$15*0.5^(Data_Clean!P3934/Assumptions!$B$20))</f>
        <v>26.7269615442102</v>
      </c>
      <c r="L3934" s="16" t="n">
        <f aca="false">Assumptions!$B$16*MIN(1,LN(1+Data_Clean!Q3934)/LN(1+Assumptions!$B$21))</f>
        <v>14.7060656260474</v>
      </c>
      <c r="M3934" s="16" t="n">
        <f aca="false">Assumptions!$B$17*(0.6*MIN(1,Data_Clean!R3934/Assumptions!$B$22)+0.4*IF(Data_Clean!S3934="",0,Data_Clean!S3934))</f>
        <v>8.592</v>
      </c>
      <c r="N3934" s="16" t="n">
        <f aca="false">Assumptions!$B$18*MIN(1,(Data_Clean!F3934-1)/Assumptions!$B$23)</f>
        <v>10</v>
      </c>
      <c r="O3934" s="16" t="n">
        <f aca="false">Assumptions!$B$19*(0.4*IF(Data_Clean!E3934="",0,MIN(1,Data_Clean!E3934/12/Assumptions!$B$24))+0.35*IF(Data_Clean!D3934="Y",1,0)+0.25*(1-MIN(Data_Clean!T3934,3)/3))/IF(Data_Clean!E3934="",0.6,1)</f>
        <v>9.75</v>
      </c>
      <c r="P3934" s="16" t="n">
        <f aca="false">SUM(K3934:O3934)/(Assumptions!$D$5-IF(K3934="",Assumptions!$B$15,0))*100</f>
        <v>69.7750271702575</v>
      </c>
      <c r="Q3934" s="7" t="str">
        <f aca="false">IF(J3934&gt;=Assumptions!$B$26,"High",IF(J3934&gt;=Assumptions!$B$27,"Mid","Low"))</f>
        <v>Low</v>
      </c>
      <c r="R3934" s="7" t="str">
        <f aca="false">IF(P3934&gt;=Assumptions!$B$28,"High",IF(P3934&gt;=Assumptions!$B$29,"Mid","Low"))</f>
        <v>Mid</v>
      </c>
      <c r="S3934" s="7" t="str">
        <f aca="false">INDEX(Assumptions!$B$33:$B$41,MATCH(Q3934&amp;"|"&amp;R3934,Assumptions!$A$33:$A$41,0))</f>
        <v>Light Touch</v>
      </c>
      <c r="T3934" s="7" t="n">
        <f aca="false">IF(ISNUMBER(Data_Clean!V3934),J3934*Data_Clean!V3934,0)</f>
        <v>10.191043072</v>
      </c>
    </row>
    <row r="3935" customFormat="false" ht="15" hidden="false" customHeight="false" outlineLevel="0" collapsed="false">
      <c r="A3935" s="15" t="str">
        <f aca="false">Data_Clean!A3935</f>
        <v>CX103931</v>
      </c>
      <c r="B3935" s="14" t="n">
        <f aca="false">Data_Clean!G3935*Assumptions!$B$5</f>
        <v>220.68575</v>
      </c>
      <c r="C3935" s="14" t="n">
        <f aca="false">IF(Data_Clean!H3935="",0,Data_Clean!H3935)*Assumptions!$B$6</f>
        <v>208.33104</v>
      </c>
      <c r="D3935" s="14" t="n">
        <f aca="false">Data_Clean!I3935*Assumptions!$B$7</f>
        <v>0</v>
      </c>
      <c r="E3935" s="14" t="n">
        <f aca="false">Data_Clean!J3935*Assumptions!$B$8</f>
        <v>0</v>
      </c>
      <c r="F3935" s="14" t="n">
        <f aca="false">Data_Clean!K3935*Assumptions!$B$9</f>
        <v>0</v>
      </c>
      <c r="G3935" s="14" t="n">
        <f aca="false">Data_Clean!L3935*Assumptions!$B$10</f>
        <v>0</v>
      </c>
      <c r="H3935" s="14" t="n">
        <f aca="false">IF(OR(Data_Clean!M3935="",Data_Clean!N3935=""),0,Data_Clean!M3935*Data_Clean!N3935/100)*Assumptions!$B$13*Assumptions!$B$11</f>
        <v>0</v>
      </c>
      <c r="I3935" s="14" t="n">
        <f aca="false">Data_Clean!O3935*4*Assumptions!$B$12</f>
        <v>0</v>
      </c>
      <c r="J3935" s="14" t="n">
        <f aca="false">SUM(B3935:I3935)</f>
        <v>429.01679</v>
      </c>
      <c r="K3935" s="16" t="n">
        <f aca="false">IF(Data_Clean!P3935="","",Assumptions!$B$15*0.5^(Data_Clean!P3935/Assumptions!$B$20))</f>
        <v>30</v>
      </c>
      <c r="L3935" s="16" t="n">
        <f aca="false">Assumptions!$B$16*MIN(1,LN(1+Data_Clean!Q3935)/LN(1+Assumptions!$B$21))</f>
        <v>15.5872929926646</v>
      </c>
      <c r="M3935" s="16" t="n">
        <f aca="false">Assumptions!$B$17*(0.6*MIN(1,Data_Clean!R3935/Assumptions!$B$22)+0.4*IF(Data_Clean!S3935="",0,Data_Clean!S3935))</f>
        <v>11.106</v>
      </c>
      <c r="N3935" s="16" t="n">
        <f aca="false">Assumptions!$B$18*MIN(1,(Data_Clean!F3935-1)/Assumptions!$B$23)</f>
        <v>5</v>
      </c>
      <c r="O3935" s="16" t="n">
        <f aca="false">Assumptions!$B$19*(0.4*IF(Data_Clean!E3935="",0,MIN(1,Data_Clean!E3935/12/Assumptions!$B$24))+0.35*IF(Data_Clean!D3935="Y",1,0)+0.25*(1-MIN(Data_Clean!T3935,3)/3))/IF(Data_Clean!E3935="",0.6,1)</f>
        <v>8.6</v>
      </c>
      <c r="P3935" s="16" t="n">
        <f aca="false">SUM(K3935:O3935)/(Assumptions!$D$5-IF(K3935="",Assumptions!$B$15,0))*100</f>
        <v>70.2932929926646</v>
      </c>
      <c r="Q3935" s="7" t="str">
        <f aca="false">IF(J3935&gt;=Assumptions!$B$26,"High",IF(J3935&gt;=Assumptions!$B$27,"Mid","Low"))</f>
        <v>Mid</v>
      </c>
      <c r="R3935" s="7" t="str">
        <f aca="false">IF(P3935&gt;=Assumptions!$B$28,"High",IF(P3935&gt;=Assumptions!$B$29,"Mid","Low"))</f>
        <v>High</v>
      </c>
      <c r="S3935" s="7" t="str">
        <f aca="false">INDEX(Assumptions!$B$33:$B$41,MATCH(Q3935&amp;"|"&amp;R3935,Assumptions!$A$33:$A$41,0))</f>
        <v>Engaged Builders</v>
      </c>
      <c r="T3935" s="7" t="n">
        <f aca="false">IF(ISNUMBER(Data_Clean!V3935),J3935*Data_Clean!V3935,0)</f>
        <v>27.285467844</v>
      </c>
    </row>
    <row r="3936" customFormat="false" ht="15" hidden="false" customHeight="false" outlineLevel="0" collapsed="false">
      <c r="A3936" s="15" t="str">
        <f aca="false">Data_Clean!A3936</f>
        <v>CX103932</v>
      </c>
      <c r="B3936" s="14" t="n">
        <f aca="false">Data_Clean!G3936*Assumptions!$B$5</f>
        <v>95.327</v>
      </c>
      <c r="C3936" s="14" t="n">
        <f aca="false">IF(Data_Clean!H3936="",0,Data_Clean!H3936)*Assumptions!$B$6</f>
        <v>840.4146</v>
      </c>
      <c r="D3936" s="14" t="n">
        <f aca="false">Data_Clean!I3936*Assumptions!$B$7</f>
        <v>0</v>
      </c>
      <c r="E3936" s="14" t="n">
        <f aca="false">Data_Clean!J3936*Assumptions!$B$8</f>
        <v>0</v>
      </c>
      <c r="F3936" s="14" t="n">
        <f aca="false">Data_Clean!K3936*Assumptions!$B$9</f>
        <v>2519</v>
      </c>
      <c r="G3936" s="14" t="n">
        <f aca="false">Data_Clean!L3936*Assumptions!$B$10</f>
        <v>0</v>
      </c>
      <c r="H3936" s="14" t="n">
        <f aca="false">IF(OR(Data_Clean!M3936="",Data_Clean!N3936=""),0,Data_Clean!M3936*Data_Clean!N3936/100)*Assumptions!$B$13*Assumptions!$B$11</f>
        <v>277.254</v>
      </c>
      <c r="I3936" s="14" t="n">
        <f aca="false">Data_Clean!O3936*4*Assumptions!$B$12</f>
        <v>21.85584</v>
      </c>
      <c r="J3936" s="14" t="n">
        <f aca="false">SUM(B3936:I3936)</f>
        <v>3753.85144</v>
      </c>
      <c r="K3936" s="16" t="n">
        <f aca="false">IF(Data_Clean!P3936="","",Assumptions!$B$15*0.5^(Data_Clean!P3936/Assumptions!$B$20))</f>
        <v>28.6452481173125</v>
      </c>
      <c r="L3936" s="16" t="n">
        <f aca="false">Assumptions!$B$16*MIN(1,LN(1+Data_Clean!Q3936)/LN(1+Assumptions!$B$21))</f>
        <v>16.3969864627818</v>
      </c>
      <c r="M3936" s="16" t="n">
        <f aca="false">Assumptions!$B$17*(0.6*MIN(1,Data_Clean!R3936/Assumptions!$B$22)+0.4*IF(Data_Clean!S3936="",0,Data_Clean!S3936))</f>
        <v>8.934</v>
      </c>
      <c r="N3936" s="16" t="n">
        <f aca="false">Assumptions!$B$18*MIN(1,(Data_Clean!F3936-1)/Assumptions!$B$23)</f>
        <v>15</v>
      </c>
      <c r="O3936" s="16" t="n">
        <f aca="false">Assumptions!$B$19*(0.4*IF(Data_Clean!E3936="",0,MIN(1,Data_Clean!E3936/12/Assumptions!$B$24))+0.35*IF(Data_Clean!D3936="Y",1,0)+0.25*(1-MIN(Data_Clean!T3936,3)/3))/IF(Data_Clean!E3936="",0.6,1)</f>
        <v>11.3</v>
      </c>
      <c r="P3936" s="16" t="n">
        <f aca="false">SUM(K3936:O3936)/(Assumptions!$D$5-IF(K3936="",Assumptions!$B$15,0))*100</f>
        <v>80.2762345800943</v>
      </c>
      <c r="Q3936" s="7" t="str">
        <f aca="false">IF(J3936&gt;=Assumptions!$B$26,"High",IF(J3936&gt;=Assumptions!$B$27,"Mid","Low"))</f>
        <v>High</v>
      </c>
      <c r="R3936" s="7" t="str">
        <f aca="false">IF(P3936&gt;=Assumptions!$B$28,"High",IF(P3936&gt;=Assumptions!$B$29,"Mid","Low"))</f>
        <v>High</v>
      </c>
      <c r="S3936" s="7" t="str">
        <f aca="false">INDEX(Assumptions!$B$33:$B$41,MATCH(Q3936&amp;"|"&amp;R3936,Assumptions!$A$33:$A$41,0))</f>
        <v>Premier Advocates</v>
      </c>
      <c r="T3936" s="7" t="n">
        <f aca="false">IF(ISNUMBER(Data_Clean!V3936),J3936*Data_Clean!V3936,0)</f>
        <v>90.843204848</v>
      </c>
    </row>
    <row r="3937" customFormat="false" ht="15" hidden="false" customHeight="false" outlineLevel="0" collapsed="false">
      <c r="A3937" s="15" t="str">
        <f aca="false">Data_Clean!A3937</f>
        <v>CX103933</v>
      </c>
      <c r="B3937" s="14" t="n">
        <f aca="false">Data_Clean!G3937*Assumptions!$B$5</f>
        <v>258.4065</v>
      </c>
      <c r="C3937" s="14" t="n">
        <f aca="false">IF(Data_Clean!H3937="",0,Data_Clean!H3937)*Assumptions!$B$6</f>
        <v>367.6224</v>
      </c>
      <c r="D3937" s="14" t="n">
        <f aca="false">Data_Clean!I3937*Assumptions!$B$7</f>
        <v>421.6</v>
      </c>
      <c r="E3937" s="14" t="n">
        <f aca="false">Data_Clean!J3937*Assumptions!$B$8</f>
        <v>0</v>
      </c>
      <c r="F3937" s="14" t="n">
        <f aca="false">Data_Clean!K3937*Assumptions!$B$9</f>
        <v>0</v>
      </c>
      <c r="G3937" s="14" t="n">
        <f aca="false">Data_Clean!L3937*Assumptions!$B$10</f>
        <v>0</v>
      </c>
      <c r="H3937" s="14" t="n">
        <f aca="false">IF(OR(Data_Clean!M3937="",Data_Clean!N3937=""),0,Data_Clean!M3937*Data_Clean!N3937/100)*Assumptions!$B$13*Assumptions!$B$11</f>
        <v>382.464</v>
      </c>
      <c r="I3937" s="14" t="n">
        <f aca="false">Data_Clean!O3937*4*Assumptions!$B$12</f>
        <v>65.07312</v>
      </c>
      <c r="J3937" s="14" t="n">
        <f aca="false">SUM(B3937:I3937)</f>
        <v>1495.16602</v>
      </c>
      <c r="K3937" s="16" t="n">
        <f aca="false">IF(Data_Clean!P3937="","",Assumptions!$B$15*0.5^(Data_Clean!P3937/Assumptions!$B$20))</f>
        <v>29.3147990530274</v>
      </c>
      <c r="L3937" s="16" t="n">
        <f aca="false">Assumptions!$B$16*MIN(1,LN(1+Data_Clean!Q3937)/LN(1+Assumptions!$B$21))</f>
        <v>18.0605608152032</v>
      </c>
      <c r="M3937" s="16" t="n">
        <f aca="false">Assumptions!$B$17*(0.6*MIN(1,Data_Clean!R3937/Assumptions!$B$22)+0.4*IF(Data_Clean!S3937="",0,Data_Clean!S3937))</f>
        <v>13.134</v>
      </c>
      <c r="N3937" s="16" t="n">
        <f aca="false">Assumptions!$B$18*MIN(1,(Data_Clean!F3937-1)/Assumptions!$B$23)</f>
        <v>15</v>
      </c>
      <c r="O3937" s="16" t="n">
        <f aca="false">Assumptions!$B$19*(0.4*IF(Data_Clean!E3937="",0,MIN(1,Data_Clean!E3937/12/Assumptions!$B$24))+0.35*IF(Data_Clean!D3937="Y",1,0)+0.25*(1-MIN(Data_Clean!T3937,3)/3))/IF(Data_Clean!E3937="",0.6,1)</f>
        <v>15</v>
      </c>
      <c r="P3937" s="16" t="n">
        <f aca="false">SUM(K3937:O3937)/(Assumptions!$D$5-IF(K3937="",Assumptions!$B$15,0))*100</f>
        <v>90.5093598682306</v>
      </c>
      <c r="Q3937" s="7" t="str">
        <f aca="false">IF(J3937&gt;=Assumptions!$B$26,"High",IF(J3937&gt;=Assumptions!$B$27,"Mid","Low"))</f>
        <v>Mid</v>
      </c>
      <c r="R3937" s="7" t="str">
        <f aca="false">IF(P3937&gt;=Assumptions!$B$28,"High",IF(P3937&gt;=Assumptions!$B$29,"Mid","Low"))</f>
        <v>High</v>
      </c>
      <c r="S3937" s="7" t="str">
        <f aca="false">INDEX(Assumptions!$B$33:$B$41,MATCH(Q3937&amp;"|"&amp;R3937,Assumptions!$A$33:$A$41,0))</f>
        <v>Engaged Builders</v>
      </c>
      <c r="T3937" s="7" t="n">
        <f aca="false">IF(ISNUMBER(Data_Clean!V3937),J3937*Data_Clean!V3937,0)</f>
        <v>26.314921952</v>
      </c>
    </row>
    <row r="3938" customFormat="false" ht="15" hidden="false" customHeight="false" outlineLevel="0" collapsed="false">
      <c r="A3938" s="15" t="str">
        <f aca="false">Data_Clean!A3938</f>
        <v>CX103934</v>
      </c>
      <c r="B3938" s="14" t="n">
        <f aca="false">Data_Clean!G3938*Assumptions!$B$5</f>
        <v>116.85475</v>
      </c>
      <c r="C3938" s="14" t="n">
        <f aca="false">IF(Data_Clean!H3938="",0,Data_Clean!H3938)*Assumptions!$B$6</f>
        <v>0</v>
      </c>
      <c r="D3938" s="14" t="n">
        <f aca="false">Data_Clean!I3938*Assumptions!$B$7</f>
        <v>354.4</v>
      </c>
      <c r="E3938" s="14" t="n">
        <f aca="false">Data_Clean!J3938*Assumptions!$B$8</f>
        <v>0</v>
      </c>
      <c r="F3938" s="14" t="n">
        <f aca="false">Data_Clean!K3938*Assumptions!$B$9</f>
        <v>0</v>
      </c>
      <c r="G3938" s="14" t="n">
        <f aca="false">Data_Clean!L3938*Assumptions!$B$10</f>
        <v>0</v>
      </c>
      <c r="H3938" s="14" t="n">
        <f aca="false">IF(OR(Data_Clean!M3938="",Data_Clean!N3938=""),0,Data_Clean!M3938*Data_Clean!N3938/100)*Assumptions!$B$13*Assumptions!$B$11</f>
        <v>532.932</v>
      </c>
      <c r="I3938" s="14" t="n">
        <f aca="false">Data_Clean!O3938*4*Assumptions!$B$12</f>
        <v>29.9424</v>
      </c>
      <c r="J3938" s="14" t="n">
        <f aca="false">SUM(B3938:I3938)</f>
        <v>1034.12915</v>
      </c>
      <c r="K3938" s="16" t="n">
        <f aca="false">IF(Data_Clean!P3938="","",Assumptions!$B$15*0.5^(Data_Clean!P3938/Assumptions!$B$20))</f>
        <v>30</v>
      </c>
      <c r="L3938" s="16" t="n">
        <f aca="false">Assumptions!$B$16*MIN(1,LN(1+Data_Clean!Q3938)/LN(1+Assumptions!$B$21))</f>
        <v>16.3969864627818</v>
      </c>
      <c r="M3938" s="16" t="n">
        <f aca="false">Assumptions!$B$17*(0.6*MIN(1,Data_Clean!R3938/Assumptions!$B$22)+0.4*IF(Data_Clean!S3938="",0,Data_Clean!S3938))</f>
        <v>7.284</v>
      </c>
      <c r="N3938" s="16" t="n">
        <f aca="false">Assumptions!$B$18*MIN(1,(Data_Clean!F3938-1)/Assumptions!$B$23)</f>
        <v>10</v>
      </c>
      <c r="O3938" s="16" t="n">
        <f aca="false">Assumptions!$B$19*(0.4*IF(Data_Clean!E3938="",0,MIN(1,Data_Clean!E3938/12/Assumptions!$B$24))+0.35*IF(Data_Clean!D3938="Y",1,0)+0.25*(1-MIN(Data_Clean!T3938,3)/3))/IF(Data_Clean!E3938="",0.6,1)</f>
        <v>11.05</v>
      </c>
      <c r="P3938" s="16" t="n">
        <f aca="false">SUM(K3938:O3938)/(Assumptions!$D$5-IF(K3938="",Assumptions!$B$15,0))*100</f>
        <v>74.7309864627818</v>
      </c>
      <c r="Q3938" s="7" t="str">
        <f aca="false">IF(J3938&gt;=Assumptions!$B$26,"High",IF(J3938&gt;=Assumptions!$B$27,"Mid","Low"))</f>
        <v>Mid</v>
      </c>
      <c r="R3938" s="7" t="str">
        <f aca="false">IF(P3938&gt;=Assumptions!$B$28,"High",IF(P3938&gt;=Assumptions!$B$29,"Mid","Low"))</f>
        <v>High</v>
      </c>
      <c r="S3938" s="7" t="str">
        <f aca="false">INDEX(Assumptions!$B$33:$B$41,MATCH(Q3938&amp;"|"&amp;R3938,Assumptions!$A$33:$A$41,0))</f>
        <v>Engaged Builders</v>
      </c>
      <c r="T3938" s="7" t="n">
        <f aca="false">IF(ISNUMBER(Data_Clean!V3938),J3938*Data_Clean!V3938,0)</f>
        <v>108.066496175</v>
      </c>
    </row>
    <row r="3939" customFormat="false" ht="15" hidden="false" customHeight="false" outlineLevel="0" collapsed="false">
      <c r="A3939" s="15" t="str">
        <f aca="false">Data_Clean!A3939</f>
        <v>CX103935</v>
      </c>
      <c r="B3939" s="14" t="n">
        <f aca="false">Data_Clean!G3939*Assumptions!$B$5</f>
        <v>269.914</v>
      </c>
      <c r="C3939" s="14" t="n">
        <f aca="false">IF(Data_Clean!H3939="",0,Data_Clean!H3939)*Assumptions!$B$6</f>
        <v>0</v>
      </c>
      <c r="D3939" s="14" t="n">
        <f aca="false">Data_Clean!I3939*Assumptions!$B$7</f>
        <v>0</v>
      </c>
      <c r="E3939" s="14" t="n">
        <f aca="false">Data_Clean!J3939*Assumptions!$B$8</f>
        <v>0</v>
      </c>
      <c r="F3939" s="14" t="n">
        <f aca="false">Data_Clean!K3939*Assumptions!$B$9</f>
        <v>0</v>
      </c>
      <c r="G3939" s="14" t="n">
        <f aca="false">Data_Clean!L3939*Assumptions!$B$10</f>
        <v>0</v>
      </c>
      <c r="H3939" s="14" t="n">
        <f aca="false">IF(OR(Data_Clean!M3939="",Data_Clean!N3939=""),0,Data_Clean!M3939*Data_Clean!N3939/100)*Assumptions!$B$13*Assumptions!$B$11</f>
        <v>0</v>
      </c>
      <c r="I3939" s="14" t="n">
        <f aca="false">Data_Clean!O3939*4*Assumptions!$B$12</f>
        <v>0</v>
      </c>
      <c r="J3939" s="14" t="n">
        <f aca="false">SUM(B3939:I3939)</f>
        <v>269.914</v>
      </c>
      <c r="K3939" s="16" t="n">
        <f aca="false">IF(Data_Clean!P3939="","",Assumptions!$B$15*0.5^(Data_Clean!P3939/Assumptions!$B$20))</f>
        <v>26.1165168988837</v>
      </c>
      <c r="L3939" s="16" t="n">
        <f aca="false">Assumptions!$B$16*MIN(1,LN(1+Data_Clean!Q3939)/LN(1+Assumptions!$B$21))</f>
        <v>17.1436755841963</v>
      </c>
      <c r="M3939" s="16" t="n">
        <f aca="false">Assumptions!$B$17*(0.6*MIN(1,Data_Clean!R3939/Assumptions!$B$22)+0.4*IF(Data_Clean!S3939="",0,Data_Clean!S3939))</f>
        <v>2.67</v>
      </c>
      <c r="N3939" s="16" t="n">
        <f aca="false">Assumptions!$B$18*MIN(1,(Data_Clean!F3939-1)/Assumptions!$B$23)</f>
        <v>5</v>
      </c>
      <c r="O3939" s="16" t="n">
        <f aca="false">Assumptions!$B$19*(0.4*IF(Data_Clean!E3939="",0,MIN(1,Data_Clean!E3939/12/Assumptions!$B$24))+0.35*IF(Data_Clean!D3939="Y",1,0)+0.25*(1-MIN(Data_Clean!T3939,3)/3))/IF(Data_Clean!E3939="",0.6,1)</f>
        <v>15</v>
      </c>
      <c r="P3939" s="16" t="n">
        <f aca="false">SUM(K3939:O3939)/(Assumptions!$D$5-IF(K3939="",Assumptions!$B$15,0))*100</f>
        <v>65.93019248308</v>
      </c>
      <c r="Q3939" s="7" t="str">
        <f aca="false">IF(J3939&gt;=Assumptions!$B$26,"High",IF(J3939&gt;=Assumptions!$B$27,"Mid","Low"))</f>
        <v>Low</v>
      </c>
      <c r="R3939" s="7" t="str">
        <f aca="false">IF(P3939&gt;=Assumptions!$B$28,"High",IF(P3939&gt;=Assumptions!$B$29,"Mid","Low"))</f>
        <v>Mid</v>
      </c>
      <c r="S3939" s="7" t="str">
        <f aca="false">INDEX(Assumptions!$B$33:$B$41,MATCH(Q3939&amp;"|"&amp;R3939,Assumptions!$A$33:$A$41,0))</f>
        <v>Light Touch</v>
      </c>
      <c r="T3939" s="7" t="n">
        <f aca="false">IF(ISNUMBER(Data_Clean!V3939),J3939*Data_Clean!V3939,0)</f>
        <v>5.0473918</v>
      </c>
    </row>
    <row r="3940" customFormat="false" ht="15" hidden="false" customHeight="false" outlineLevel="0" collapsed="false">
      <c r="A3940" s="15" t="str">
        <f aca="false">Data_Clean!A3940</f>
        <v>CX103936</v>
      </c>
      <c r="B3940" s="14" t="n">
        <f aca="false">Data_Clean!G3940*Assumptions!$B$5</f>
        <v>56.545</v>
      </c>
      <c r="C3940" s="14" t="n">
        <f aca="false">IF(Data_Clean!H3940="",0,Data_Clean!H3940)*Assumptions!$B$6</f>
        <v>38.72184</v>
      </c>
      <c r="D3940" s="14" t="n">
        <f aca="false">Data_Clean!I3940*Assumptions!$B$7</f>
        <v>19.2</v>
      </c>
      <c r="E3940" s="14" t="n">
        <f aca="false">Data_Clean!J3940*Assumptions!$B$8</f>
        <v>0</v>
      </c>
      <c r="F3940" s="14" t="n">
        <f aca="false">Data_Clean!K3940*Assumptions!$B$9</f>
        <v>0</v>
      </c>
      <c r="G3940" s="14" t="n">
        <f aca="false">Data_Clean!L3940*Assumptions!$B$10</f>
        <v>0</v>
      </c>
      <c r="H3940" s="14" t="n">
        <f aca="false">IF(OR(Data_Clean!M3940="",Data_Clean!N3940=""),0,Data_Clean!M3940*Data_Clean!N3940/100)*Assumptions!$B$13*Assumptions!$B$11</f>
        <v>205.632</v>
      </c>
      <c r="I3940" s="14" t="n">
        <f aca="false">Data_Clean!O3940*4*Assumptions!$B$12</f>
        <v>2.82384</v>
      </c>
      <c r="J3940" s="14" t="n">
        <f aca="false">SUM(B3940:I3940)</f>
        <v>322.92268</v>
      </c>
      <c r="K3940" s="16" t="n">
        <f aca="false">IF(Data_Clean!P3940="","",Assumptions!$B$15*0.5^(Data_Clean!P3940/Assumptions!$B$20))</f>
        <v>25.5200148285257</v>
      </c>
      <c r="L3940" s="16" t="n">
        <f aca="false">Assumptions!$B$16*MIN(1,LN(1+Data_Clean!Q3940)/LN(1+Assumptions!$B$21))</f>
        <v>11.2934465146257</v>
      </c>
      <c r="M3940" s="16" t="n">
        <f aca="false">Assumptions!$B$17*(0.6*MIN(1,Data_Clean!R3940/Assumptions!$B$22)+0.4*IF(Data_Clean!S3940="",0,Data_Clean!S3940))</f>
        <v>8.31</v>
      </c>
      <c r="N3940" s="16" t="n">
        <f aca="false">Assumptions!$B$18*MIN(1,(Data_Clean!F3940-1)/Assumptions!$B$23)</f>
        <v>15</v>
      </c>
      <c r="O3940" s="16" t="n">
        <f aca="false">Assumptions!$B$19*(0.4*IF(Data_Clean!E3940="",0,MIN(1,Data_Clean!E3940/12/Assumptions!$B$24))+0.35*IF(Data_Clean!D3940="Y",1,0)+0.25*(1-MIN(Data_Clean!T3940,3)/3))/IF(Data_Clean!E3940="",0.6,1)</f>
        <v>9.75</v>
      </c>
      <c r="P3940" s="16" t="n">
        <f aca="false">SUM(K3940:O3940)/(Assumptions!$D$5-IF(K3940="",Assumptions!$B$15,0))*100</f>
        <v>69.8734613431513</v>
      </c>
      <c r="Q3940" s="7" t="str">
        <f aca="false">IF(J3940&gt;=Assumptions!$B$26,"High",IF(J3940&gt;=Assumptions!$B$27,"Mid","Low"))</f>
        <v>Low</v>
      </c>
      <c r="R3940" s="7" t="str">
        <f aca="false">IF(P3940&gt;=Assumptions!$B$28,"High",IF(P3940&gt;=Assumptions!$B$29,"Mid","Low"))</f>
        <v>Mid</v>
      </c>
      <c r="S3940" s="7" t="str">
        <f aca="false">INDEX(Assumptions!$B$33:$B$41,MATCH(Q3940&amp;"|"&amp;R3940,Assumptions!$A$33:$A$41,0))</f>
        <v>Light Touch</v>
      </c>
      <c r="T3940" s="7" t="n">
        <f aca="false">IF(ISNUMBER(Data_Clean!V3940),J3940*Data_Clean!V3940,0)</f>
        <v>15.694042248</v>
      </c>
    </row>
    <row r="3941" customFormat="false" ht="15" hidden="false" customHeight="false" outlineLevel="0" collapsed="false">
      <c r="A3941" s="15" t="str">
        <f aca="false">Data_Clean!A3941</f>
        <v>CX103937</v>
      </c>
      <c r="B3941" s="14" t="n">
        <f aca="false">Data_Clean!G3941*Assumptions!$B$5</f>
        <v>509.43525</v>
      </c>
      <c r="C3941" s="14" t="n">
        <f aca="false">IF(Data_Clean!H3941="",0,Data_Clean!H3941)*Assumptions!$B$6</f>
        <v>0</v>
      </c>
      <c r="D3941" s="14" t="n">
        <f aca="false">Data_Clean!I3941*Assumptions!$B$7</f>
        <v>0</v>
      </c>
      <c r="E3941" s="14" t="n">
        <f aca="false">Data_Clean!J3941*Assumptions!$B$8</f>
        <v>503.99625</v>
      </c>
      <c r="F3941" s="14" t="n">
        <f aca="false">Data_Clean!K3941*Assumptions!$B$9</f>
        <v>0</v>
      </c>
      <c r="G3941" s="14" t="n">
        <f aca="false">Data_Clean!L3941*Assumptions!$B$10</f>
        <v>0</v>
      </c>
      <c r="H3941" s="14" t="n">
        <f aca="false">IF(OR(Data_Clean!M3941="",Data_Clean!N3941=""),0,Data_Clean!M3941*Data_Clean!N3941/100)*Assumptions!$B$13*Assumptions!$B$11</f>
        <v>0</v>
      </c>
      <c r="I3941" s="14" t="n">
        <f aca="false">Data_Clean!O3941*4*Assumptions!$B$12</f>
        <v>0</v>
      </c>
      <c r="J3941" s="14" t="n">
        <f aca="false">SUM(B3941:I3941)</f>
        <v>1013.4315</v>
      </c>
      <c r="K3941" s="16" t="n">
        <f aca="false">IF(Data_Clean!P3941="","",Assumptions!$B$15*0.5^(Data_Clean!P3941/Assumptions!$B$20))</f>
        <v>23.267171427506</v>
      </c>
      <c r="L3941" s="16" t="n">
        <f aca="false">Assumptions!$B$16*MIN(1,LN(1+Data_Clean!Q3941)/LN(1+Assumptions!$B$21))</f>
        <v>16.7870204191091</v>
      </c>
      <c r="M3941" s="16" t="n">
        <f aca="false">Assumptions!$B$17*(0.6*MIN(1,Data_Clean!R3941/Assumptions!$B$22)+0.4*IF(Data_Clean!S3941="",0,Data_Clean!S3941))</f>
        <v>10.446</v>
      </c>
      <c r="N3941" s="16" t="n">
        <f aca="false">Assumptions!$B$18*MIN(1,(Data_Clean!F3941-1)/Assumptions!$B$23)</f>
        <v>5</v>
      </c>
      <c r="O3941" s="16" t="n">
        <f aca="false">Assumptions!$B$19*(0.4*IF(Data_Clean!E3941="",0,MIN(1,Data_Clean!E3941/12/Assumptions!$B$24))+0.35*IF(Data_Clean!D3941="Y",1,0)+0.25*(1-MIN(Data_Clean!T3941,3)/3))/IF(Data_Clean!E3941="",0.6,1)</f>
        <v>5.15</v>
      </c>
      <c r="P3941" s="16" t="n">
        <f aca="false">SUM(K3941:O3941)/(Assumptions!$D$5-IF(K3941="",Assumptions!$B$15,0))*100</f>
        <v>60.6501918466151</v>
      </c>
      <c r="Q3941" s="7" t="str">
        <f aca="false">IF(J3941&gt;=Assumptions!$B$26,"High",IF(J3941&gt;=Assumptions!$B$27,"Mid","Low"))</f>
        <v>Mid</v>
      </c>
      <c r="R3941" s="7" t="str">
        <f aca="false">IF(P3941&gt;=Assumptions!$B$28,"High",IF(P3941&gt;=Assumptions!$B$29,"Mid","Low"))</f>
        <v>Mid</v>
      </c>
      <c r="S3941" s="7" t="str">
        <f aca="false">INDEX(Assumptions!$B$33:$B$41,MATCH(Q3941&amp;"|"&amp;R3941,Assumptions!$A$33:$A$41,0))</f>
        <v>Established Core</v>
      </c>
      <c r="T3941" s="7" t="n">
        <f aca="false">IF(ISNUMBER(Data_Clean!V3941),J3941*Data_Clean!V3941,0)</f>
        <v>84.1148145</v>
      </c>
    </row>
    <row r="3942" customFormat="false" ht="15" hidden="false" customHeight="false" outlineLevel="0" collapsed="false">
      <c r="A3942" s="15" t="str">
        <f aca="false">Data_Clean!A3942</f>
        <v>CX103938</v>
      </c>
      <c r="B3942" s="14" t="n">
        <f aca="false">Data_Clean!G3942*Assumptions!$B$5</f>
        <v>226.8225</v>
      </c>
      <c r="C3942" s="14" t="n">
        <f aca="false">IF(Data_Clean!H3942="",0,Data_Clean!H3942)*Assumptions!$B$6</f>
        <v>361.62396</v>
      </c>
      <c r="D3942" s="14" t="n">
        <f aca="false">Data_Clean!I3942*Assumptions!$B$7</f>
        <v>0</v>
      </c>
      <c r="E3942" s="14" t="n">
        <f aca="false">Data_Clean!J3942*Assumptions!$B$8</f>
        <v>0</v>
      </c>
      <c r="F3942" s="14" t="n">
        <f aca="false">Data_Clean!K3942*Assumptions!$B$9</f>
        <v>0</v>
      </c>
      <c r="G3942" s="14" t="n">
        <f aca="false">Data_Clean!L3942*Assumptions!$B$10</f>
        <v>0</v>
      </c>
      <c r="H3942" s="14" t="n">
        <f aca="false">IF(OR(Data_Clean!M3942="",Data_Clean!N3942=""),0,Data_Clean!M3942*Data_Clean!N3942/100)*Assumptions!$B$13*Assumptions!$B$11</f>
        <v>0</v>
      </c>
      <c r="I3942" s="14" t="n">
        <f aca="false">Data_Clean!O3942*4*Assumptions!$B$12</f>
        <v>0</v>
      </c>
      <c r="J3942" s="14" t="n">
        <f aca="false">SUM(B3942:I3942)</f>
        <v>588.44646</v>
      </c>
      <c r="K3942" s="16" t="n">
        <f aca="false">IF(Data_Clean!P3942="","",Assumptions!$B$15*0.5^(Data_Clean!P3942/Assumptions!$B$20))</f>
        <v>0.0360686839847144</v>
      </c>
      <c r="L3942" s="16" t="n">
        <f aca="false">Assumptions!$B$16*MIN(1,LN(1+Data_Clean!Q3942)/LN(1+Assumptions!$B$21))</f>
        <v>0</v>
      </c>
      <c r="M3942" s="16" t="n">
        <f aca="false">Assumptions!$B$17*(0.6*MIN(1,Data_Clean!R3942/Assumptions!$B$22)+0.4*IF(Data_Clean!S3942="",0,Data_Clean!S3942))</f>
        <v>0</v>
      </c>
      <c r="N3942" s="16" t="n">
        <f aca="false">Assumptions!$B$18*MIN(1,(Data_Clean!F3942-1)/Assumptions!$B$23)</f>
        <v>10</v>
      </c>
      <c r="O3942" s="16" t="n">
        <f aca="false">Assumptions!$B$19*(0.4*IF(Data_Clean!E3942="",0,MIN(1,Data_Clean!E3942/12/Assumptions!$B$24))+0.35*IF(Data_Clean!D3942="Y",1,0)+0.25*(1-MIN(Data_Clean!T3942,3)/3))/IF(Data_Clean!E3942="",0.6,1)</f>
        <v>9.2</v>
      </c>
      <c r="P3942" s="16" t="n">
        <f aca="false">SUM(K3942:O3942)/(Assumptions!$D$5-IF(K3942="",Assumptions!$B$15,0))*100</f>
        <v>19.2360686839847</v>
      </c>
      <c r="Q3942" s="7" t="str">
        <f aca="false">IF(J3942&gt;=Assumptions!$B$26,"High",IF(J3942&gt;=Assumptions!$B$27,"Mid","Low"))</f>
        <v>Mid</v>
      </c>
      <c r="R3942" s="7" t="str">
        <f aca="false">IF(P3942&gt;=Assumptions!$B$28,"High",IF(P3942&gt;=Assumptions!$B$29,"Mid","Low"))</f>
        <v>Low</v>
      </c>
      <c r="S3942" s="7" t="str">
        <f aca="false">INDEX(Assumptions!$B$33:$B$41,MATCH(Q3942&amp;"|"&amp;R3942,Assumptions!$A$33:$A$41,0))</f>
        <v>Light Touch</v>
      </c>
      <c r="T3942" s="7" t="n">
        <f aca="false">IF(ISNUMBER(Data_Clean!V3942),J3942*Data_Clean!V3942,0)</f>
        <v>110.216021958</v>
      </c>
    </row>
    <row r="3943" customFormat="false" ht="15" hidden="false" customHeight="false" outlineLevel="0" collapsed="false">
      <c r="A3943" s="15" t="str">
        <f aca="false">Data_Clean!A3943</f>
        <v>CX103939</v>
      </c>
      <c r="B3943" s="14" t="n">
        <f aca="false">Data_Clean!G3943*Assumptions!$B$5</f>
        <v>101.1975</v>
      </c>
      <c r="C3943" s="14" t="n">
        <f aca="false">IF(Data_Clean!H3943="",0,Data_Clean!H3943)*Assumptions!$B$6</f>
        <v>130.1142</v>
      </c>
      <c r="D3943" s="14" t="n">
        <f aca="false">Data_Clean!I3943*Assumptions!$B$7</f>
        <v>47.2</v>
      </c>
      <c r="E3943" s="14" t="n">
        <f aca="false">Data_Clean!J3943*Assumptions!$B$8</f>
        <v>0</v>
      </c>
      <c r="F3943" s="14" t="n">
        <f aca="false">Data_Clean!K3943*Assumptions!$B$9</f>
        <v>0</v>
      </c>
      <c r="G3943" s="14" t="n">
        <f aca="false">Data_Clean!L3943*Assumptions!$B$10</f>
        <v>0</v>
      </c>
      <c r="H3943" s="14" t="n">
        <f aca="false">IF(OR(Data_Clean!M3943="",Data_Clean!N3943=""),0,Data_Clean!M3943*Data_Clean!N3943/100)*Assumptions!$B$13*Assumptions!$B$11</f>
        <v>0</v>
      </c>
      <c r="I3943" s="14" t="n">
        <f aca="false">Data_Clean!O3943*4*Assumptions!$B$12</f>
        <v>0</v>
      </c>
      <c r="J3943" s="14" t="n">
        <f aca="false">SUM(B3943:I3943)</f>
        <v>278.5117</v>
      </c>
      <c r="K3943" s="16" t="n">
        <f aca="false">IF(Data_Clean!P3943="","",Assumptions!$B$15*0.5^(Data_Clean!P3943/Assumptions!$B$20))</f>
        <v>29.3147990530274</v>
      </c>
      <c r="L3943" s="16" t="n">
        <f aca="false">Assumptions!$B$16*MIN(1,LN(1+Data_Clean!Q3943)/LN(1+Assumptions!$B$21))</f>
        <v>17.8350829893632</v>
      </c>
      <c r="M3943" s="16" t="n">
        <f aca="false">Assumptions!$B$17*(0.6*MIN(1,Data_Clean!R3943/Assumptions!$B$22)+0.4*IF(Data_Clean!S3943="",0,Data_Clean!S3943))</f>
        <v>7.182</v>
      </c>
      <c r="N3943" s="16" t="n">
        <f aca="false">Assumptions!$B$18*MIN(1,(Data_Clean!F3943-1)/Assumptions!$B$23)</f>
        <v>10</v>
      </c>
      <c r="O3943" s="16" t="n">
        <f aca="false">Assumptions!$B$19*(0.4*IF(Data_Clean!E3943="",0,MIN(1,Data_Clean!E3943/12/Assumptions!$B$24))+0.35*IF(Data_Clean!D3943="Y",1,0)+0.25*(1-MIN(Data_Clean!T3943,3)/3))/IF(Data_Clean!E3943="",0.6,1)</f>
        <v>15</v>
      </c>
      <c r="P3943" s="16" t="n">
        <f aca="false">SUM(K3943:O3943)/(Assumptions!$D$5-IF(K3943="",Assumptions!$B$15,0))*100</f>
        <v>79.3318820423905</v>
      </c>
      <c r="Q3943" s="7" t="str">
        <f aca="false">IF(J3943&gt;=Assumptions!$B$26,"High",IF(J3943&gt;=Assumptions!$B$27,"Mid","Low"))</f>
        <v>Low</v>
      </c>
      <c r="R3943" s="7" t="str">
        <f aca="false">IF(P3943&gt;=Assumptions!$B$28,"High",IF(P3943&gt;=Assumptions!$B$29,"Mid","Low"))</f>
        <v>High</v>
      </c>
      <c r="S3943" s="7" t="str">
        <f aca="false">INDEX(Assumptions!$B$33:$B$41,MATCH(Q3943&amp;"|"&amp;R3943,Assumptions!$A$33:$A$41,0))</f>
        <v>Engaged Builders</v>
      </c>
      <c r="T3943" s="7" t="n">
        <f aca="false">IF(ISNUMBER(Data_Clean!V3943),J3943*Data_Clean!V3943,0)</f>
        <v>4.70684773</v>
      </c>
    </row>
    <row r="3944" customFormat="false" ht="15" hidden="false" customHeight="false" outlineLevel="0" collapsed="false">
      <c r="A3944" s="15" t="str">
        <f aca="false">Data_Clean!A3944</f>
        <v>CX103940</v>
      </c>
      <c r="B3944" s="14" t="n">
        <f aca="false">Data_Clean!G3944*Assumptions!$B$5</f>
        <v>88.71875</v>
      </c>
      <c r="C3944" s="14" t="n">
        <f aca="false">IF(Data_Clean!H3944="",0,Data_Clean!H3944)*Assumptions!$B$6</f>
        <v>0</v>
      </c>
      <c r="D3944" s="14" t="n">
        <f aca="false">Data_Clean!I3944*Assumptions!$B$7</f>
        <v>0</v>
      </c>
      <c r="E3944" s="14" t="n">
        <f aca="false">Data_Clean!J3944*Assumptions!$B$8</f>
        <v>0</v>
      </c>
      <c r="F3944" s="14" t="n">
        <f aca="false">Data_Clean!K3944*Assumptions!$B$9</f>
        <v>0</v>
      </c>
      <c r="G3944" s="14" t="n">
        <f aca="false">Data_Clean!L3944*Assumptions!$B$10</f>
        <v>0</v>
      </c>
      <c r="H3944" s="14" t="n">
        <f aca="false">IF(OR(Data_Clean!M3944="",Data_Clean!N3944=""),0,Data_Clean!M3944*Data_Clean!N3944/100)*Assumptions!$B$13*Assumptions!$B$11</f>
        <v>0</v>
      </c>
      <c r="I3944" s="14" t="n">
        <f aca="false">Data_Clean!O3944*4*Assumptions!$B$12</f>
        <v>0</v>
      </c>
      <c r="J3944" s="14" t="n">
        <f aca="false">SUM(B3944:I3944)</f>
        <v>88.71875</v>
      </c>
      <c r="K3944" s="16" t="n">
        <f aca="false">IF(Data_Clean!P3944="","",Assumptions!$B$15*0.5^(Data_Clean!P3944/Assumptions!$B$20))</f>
        <v>0.140979496415873</v>
      </c>
      <c r="L3944" s="16" t="n">
        <f aca="false">Assumptions!$B$16*MIN(1,LN(1+Data_Clean!Q3944)/LN(1+Assumptions!$B$21))</f>
        <v>0</v>
      </c>
      <c r="M3944" s="16" t="n">
        <f aca="false">Assumptions!$B$17*(0.6*MIN(1,Data_Clean!R3944/Assumptions!$B$22)+0.4*IF(Data_Clean!S3944="",0,Data_Clean!S3944))</f>
        <v>0</v>
      </c>
      <c r="N3944" s="16" t="n">
        <f aca="false">Assumptions!$B$18*MIN(1,(Data_Clean!F3944-1)/Assumptions!$B$23)</f>
        <v>0</v>
      </c>
      <c r="O3944" s="16" t="n">
        <f aca="false">Assumptions!$B$19*(0.4*IF(Data_Clean!E3944="",0,MIN(1,Data_Clean!E3944/12/Assumptions!$B$24))+0.35*IF(Data_Clean!D3944="Y",1,0)+0.25*(1-MIN(Data_Clean!T3944,3)/3))/IF(Data_Clean!E3944="",0.6,1)</f>
        <v>12.05</v>
      </c>
      <c r="P3944" s="16" t="n">
        <f aca="false">SUM(K3944:O3944)/(Assumptions!$D$5-IF(K3944="",Assumptions!$B$15,0))*100</f>
        <v>12.1909794964159</v>
      </c>
      <c r="Q3944" s="7" t="str">
        <f aca="false">IF(J3944&gt;=Assumptions!$B$26,"High",IF(J3944&gt;=Assumptions!$B$27,"Mid","Low"))</f>
        <v>Low</v>
      </c>
      <c r="R3944" s="7" t="str">
        <f aca="false">IF(P3944&gt;=Assumptions!$B$28,"High",IF(P3944&gt;=Assumptions!$B$29,"Mid","Low"))</f>
        <v>Low</v>
      </c>
      <c r="S3944" s="7" t="str">
        <f aca="false">INDEX(Assumptions!$B$33:$B$41,MATCH(Q3944&amp;"|"&amp;R3944,Assumptions!$A$33:$A$41,0))</f>
        <v>Dormant &amp; Low Value</v>
      </c>
      <c r="T3944" s="7" t="n">
        <f aca="false">IF(ISNUMBER(Data_Clean!V3944),J3944*Data_Clean!V3944,0)</f>
        <v>17.841340625</v>
      </c>
    </row>
    <row r="3945" customFormat="false" ht="15" hidden="false" customHeight="false" outlineLevel="0" collapsed="false">
      <c r="A3945" s="15" t="str">
        <f aca="false">Data_Clean!A3945</f>
        <v>CX103941</v>
      </c>
      <c r="B3945" s="14" t="n">
        <f aca="false">Data_Clean!G3945*Assumptions!$B$5</f>
        <v>316.0445</v>
      </c>
      <c r="C3945" s="14" t="n">
        <f aca="false">IF(Data_Clean!H3945="",0,Data_Clean!H3945)*Assumptions!$B$6</f>
        <v>2794.75356</v>
      </c>
      <c r="D3945" s="14" t="n">
        <f aca="false">Data_Clean!I3945*Assumptions!$B$7</f>
        <v>867.2</v>
      </c>
      <c r="E3945" s="14" t="n">
        <f aca="false">Data_Clean!J3945*Assumptions!$B$8</f>
        <v>3314.4525</v>
      </c>
      <c r="F3945" s="14" t="n">
        <f aca="false">Data_Clean!K3945*Assumptions!$B$9</f>
        <v>4642</v>
      </c>
      <c r="G3945" s="14" t="n">
        <f aca="false">Data_Clean!L3945*Assumptions!$B$10</f>
        <v>0</v>
      </c>
      <c r="H3945" s="14" t="n">
        <f aca="false">IF(OR(Data_Clean!M3945="",Data_Clean!N3945=""),0,Data_Clean!M3945*Data_Clean!N3945/100)*Assumptions!$B$13*Assumptions!$B$11</f>
        <v>224.64</v>
      </c>
      <c r="I3945" s="14" t="n">
        <f aca="false">Data_Clean!O3945*4*Assumptions!$B$12</f>
        <v>11.67744</v>
      </c>
      <c r="J3945" s="14" t="n">
        <f aca="false">SUM(B3945:I3945)</f>
        <v>12170.768</v>
      </c>
      <c r="K3945" s="16" t="n">
        <f aca="false">IF(Data_Clean!P3945="","",Assumptions!$B$15*0.5^(Data_Clean!P3945/Assumptions!$B$20))</f>
        <v>30</v>
      </c>
      <c r="L3945" s="16" t="n">
        <f aca="false">Assumptions!$B$16*MIN(1,LN(1+Data_Clean!Q3945)/LN(1+Assumptions!$B$21))</f>
        <v>10.362865626271</v>
      </c>
      <c r="M3945" s="16" t="n">
        <f aca="false">Assumptions!$B$17*(0.6*MIN(1,Data_Clean!R3945/Assumptions!$B$22)+0.4*IF(Data_Clean!S3945="",0,Data_Clean!S3945))</f>
        <v>4.428</v>
      </c>
      <c r="N3945" s="16" t="n">
        <f aca="false">Assumptions!$B$18*MIN(1,(Data_Clean!F3945-1)/Assumptions!$B$23)</f>
        <v>20</v>
      </c>
      <c r="O3945" s="16" t="n">
        <f aca="false">Assumptions!$B$19*(0.4*IF(Data_Clean!E3945="",0,MIN(1,Data_Clean!E3945/12/Assumptions!$B$24))+0.35*IF(Data_Clean!D3945="Y",1,0)+0.25*(1-MIN(Data_Clean!T3945,3)/3))/IF(Data_Clean!E3945="",0.6,1)</f>
        <v>5.65</v>
      </c>
      <c r="P3945" s="16" t="n">
        <f aca="false">SUM(K3945:O3945)/(Assumptions!$D$5-IF(K3945="",Assumptions!$B$15,0))*100</f>
        <v>70.440865626271</v>
      </c>
      <c r="Q3945" s="7" t="str">
        <f aca="false">IF(J3945&gt;=Assumptions!$B$26,"High",IF(J3945&gt;=Assumptions!$B$27,"Mid","Low"))</f>
        <v>High</v>
      </c>
      <c r="R3945" s="7" t="str">
        <f aca="false">IF(P3945&gt;=Assumptions!$B$28,"High",IF(P3945&gt;=Assumptions!$B$29,"Mid","Low"))</f>
        <v>High</v>
      </c>
      <c r="S3945" s="7" t="str">
        <f aca="false">INDEX(Assumptions!$B$33:$B$41,MATCH(Q3945&amp;"|"&amp;R3945,Assumptions!$A$33:$A$41,0))</f>
        <v>Premier Advocates</v>
      </c>
      <c r="T3945" s="7" t="n">
        <f aca="false">IF(ISNUMBER(Data_Clean!V3945),J3945*Data_Clean!V3945,0)</f>
        <v>1044.2518944</v>
      </c>
    </row>
    <row r="3946" customFormat="false" ht="15" hidden="false" customHeight="false" outlineLevel="0" collapsed="false">
      <c r="A3946" s="15" t="str">
        <f aca="false">Data_Clean!A3946</f>
        <v>CX103942</v>
      </c>
      <c r="B3946" s="14" t="n">
        <f aca="false">Data_Clean!G3946*Assumptions!$B$5</f>
        <v>150.62025</v>
      </c>
      <c r="C3946" s="14" t="n">
        <f aca="false">IF(Data_Clean!H3946="",0,Data_Clean!H3946)*Assumptions!$B$6</f>
        <v>0</v>
      </c>
      <c r="D3946" s="14" t="n">
        <f aca="false">Data_Clean!I3946*Assumptions!$B$7</f>
        <v>0</v>
      </c>
      <c r="E3946" s="14" t="n">
        <f aca="false">Data_Clean!J3946*Assumptions!$B$8</f>
        <v>0</v>
      </c>
      <c r="F3946" s="14" t="n">
        <f aca="false">Data_Clean!K3946*Assumptions!$B$9</f>
        <v>0</v>
      </c>
      <c r="G3946" s="14" t="n">
        <f aca="false">Data_Clean!L3946*Assumptions!$B$10</f>
        <v>0</v>
      </c>
      <c r="H3946" s="14" t="n">
        <f aca="false">IF(OR(Data_Clean!M3946="",Data_Clean!N3946=""),0,Data_Clean!M3946*Data_Clean!N3946/100)*Assumptions!$B$13*Assumptions!$B$11</f>
        <v>41.85</v>
      </c>
      <c r="I3946" s="14" t="n">
        <f aca="false">Data_Clean!O3946*4*Assumptions!$B$12</f>
        <v>23.4336</v>
      </c>
      <c r="J3946" s="14" t="n">
        <f aca="false">SUM(B3946:I3946)</f>
        <v>215.90385</v>
      </c>
      <c r="K3946" s="16" t="n">
        <f aca="false">IF(Data_Clean!P3946="","",Assumptions!$B$15*0.5^(Data_Clean!P3946/Assumptions!$B$20))</f>
        <v>21.7090385616057</v>
      </c>
      <c r="L3946" s="16" t="n">
        <f aca="false">Assumptions!$B$16*MIN(1,LN(1+Data_Clean!Q3946)/LN(1+Assumptions!$B$21))</f>
        <v>15.5872929926646</v>
      </c>
      <c r="M3946" s="16" t="n">
        <f aca="false">Assumptions!$B$17*(0.6*MIN(1,Data_Clean!R3946/Assumptions!$B$22)+0.4*IF(Data_Clean!S3946="",0,Data_Clean!S3946))</f>
        <v>4.734</v>
      </c>
      <c r="N3946" s="16" t="n">
        <f aca="false">Assumptions!$B$18*MIN(1,(Data_Clean!F3946-1)/Assumptions!$B$23)</f>
        <v>5</v>
      </c>
      <c r="O3946" s="16" t="n">
        <f aca="false">Assumptions!$B$19*(0.4*IF(Data_Clean!E3946="",0,MIN(1,Data_Clean!E3946/12/Assumptions!$B$24))+0.35*IF(Data_Clean!D3946="Y",1,0)+0.25*(1-MIN(Data_Clean!T3946,3)/3))/IF(Data_Clean!E3946="",0.6,1)</f>
        <v>11.5</v>
      </c>
      <c r="P3946" s="16" t="n">
        <f aca="false">SUM(K3946:O3946)/(Assumptions!$D$5-IF(K3946="",Assumptions!$B$15,0))*100</f>
        <v>58.5303315542703</v>
      </c>
      <c r="Q3946" s="7" t="str">
        <f aca="false">IF(J3946&gt;=Assumptions!$B$26,"High",IF(J3946&gt;=Assumptions!$B$27,"Mid","Low"))</f>
        <v>Low</v>
      </c>
      <c r="R3946" s="7" t="str">
        <f aca="false">IF(P3946&gt;=Assumptions!$B$28,"High",IF(P3946&gt;=Assumptions!$B$29,"Mid","Low"))</f>
        <v>Mid</v>
      </c>
      <c r="S3946" s="7" t="str">
        <f aca="false">INDEX(Assumptions!$B$33:$B$41,MATCH(Q3946&amp;"|"&amp;R3946,Assumptions!$A$33:$A$41,0))</f>
        <v>Light Touch</v>
      </c>
      <c r="T3946" s="7" t="n">
        <f aca="false">IF(ISNUMBER(Data_Clean!V3946),J3946*Data_Clean!V3946,0)</f>
        <v>8.93841939</v>
      </c>
    </row>
    <row r="3947" customFormat="false" ht="15" hidden="false" customHeight="false" outlineLevel="0" collapsed="false">
      <c r="A3947" s="15" t="str">
        <f aca="false">Data_Clean!A3947</f>
        <v>CX103943</v>
      </c>
      <c r="B3947" s="14" t="n">
        <f aca="false">Data_Clean!G3947*Assumptions!$B$5</f>
        <v>14.111</v>
      </c>
      <c r="C3947" s="14" t="n">
        <f aca="false">IF(Data_Clean!H3947="",0,Data_Clean!H3947)*Assumptions!$B$6</f>
        <v>101.21664</v>
      </c>
      <c r="D3947" s="14" t="n">
        <f aca="false">Data_Clean!I3947*Assumptions!$B$7</f>
        <v>0</v>
      </c>
      <c r="E3947" s="14" t="n">
        <f aca="false">Data_Clean!J3947*Assumptions!$B$8</f>
        <v>0</v>
      </c>
      <c r="F3947" s="14" t="n">
        <f aca="false">Data_Clean!K3947*Assumptions!$B$9</f>
        <v>0</v>
      </c>
      <c r="G3947" s="14" t="n">
        <f aca="false">Data_Clean!L3947*Assumptions!$B$10</f>
        <v>0</v>
      </c>
      <c r="H3947" s="14" t="n">
        <f aca="false">IF(OR(Data_Clean!M3947="",Data_Clean!N3947=""),0,Data_Clean!M3947*Data_Clean!N3947/100)*Assumptions!$B$13*Assumptions!$B$11</f>
        <v>84.252</v>
      </c>
      <c r="I3947" s="14" t="n">
        <f aca="false">Data_Clean!O3947*4*Assumptions!$B$12</f>
        <v>5.2896</v>
      </c>
      <c r="J3947" s="14" t="n">
        <f aca="false">SUM(B3947:I3947)</f>
        <v>204.86924</v>
      </c>
      <c r="K3947" s="16" t="n">
        <f aca="false">IF(Data_Clean!P3947="","",Assumptions!$B$15*0.5^(Data_Clean!P3947/Assumptions!$B$20))</f>
        <v>19.7926186615934</v>
      </c>
      <c r="L3947" s="16" t="n">
        <f aca="false">Assumptions!$B$16*MIN(1,LN(1+Data_Clean!Q3947)/LN(1+Assumptions!$B$21))</f>
        <v>11.8154173628685</v>
      </c>
      <c r="M3947" s="16" t="n">
        <f aca="false">Assumptions!$B$17*(0.6*MIN(1,Data_Clean!R3947/Assumptions!$B$22)+0.4*IF(Data_Clean!S3947="",0,Data_Clean!S3947))</f>
        <v>10.338</v>
      </c>
      <c r="N3947" s="16" t="n">
        <f aca="false">Assumptions!$B$18*MIN(1,(Data_Clean!F3947-1)/Assumptions!$B$23)</f>
        <v>10</v>
      </c>
      <c r="O3947" s="16" t="n">
        <f aca="false">Assumptions!$B$19*(0.4*IF(Data_Clean!E3947="",0,MIN(1,Data_Clean!E3947/12/Assumptions!$B$24))+0.35*IF(Data_Clean!D3947="Y",1,0)+0.25*(1-MIN(Data_Clean!T3947,3)/3))/IF(Data_Clean!E3947="",0.6,1)</f>
        <v>4.45</v>
      </c>
      <c r="P3947" s="16" t="n">
        <f aca="false">SUM(K3947:O3947)/(Assumptions!$D$5-IF(K3947="",Assumptions!$B$15,0))*100</f>
        <v>56.3960360244619</v>
      </c>
      <c r="Q3947" s="7" t="str">
        <f aca="false">IF(J3947&gt;=Assumptions!$B$26,"High",IF(J3947&gt;=Assumptions!$B$27,"Mid","Low"))</f>
        <v>Low</v>
      </c>
      <c r="R3947" s="7" t="str">
        <f aca="false">IF(P3947&gt;=Assumptions!$B$28,"High",IF(P3947&gt;=Assumptions!$B$29,"Mid","Low"))</f>
        <v>Mid</v>
      </c>
      <c r="S3947" s="7" t="str">
        <f aca="false">INDEX(Assumptions!$B$33:$B$41,MATCH(Q3947&amp;"|"&amp;R3947,Assumptions!$A$33:$A$41,0))</f>
        <v>Light Touch</v>
      </c>
      <c r="T3947" s="7" t="n">
        <f aca="false">IF(ISNUMBER(Data_Clean!V3947),J3947*Data_Clean!V3947,0)</f>
        <v>20.69179324</v>
      </c>
    </row>
    <row r="3948" customFormat="false" ht="15" hidden="false" customHeight="false" outlineLevel="0" collapsed="false">
      <c r="A3948" s="15" t="str">
        <f aca="false">Data_Clean!A3948</f>
        <v>CX103944</v>
      </c>
      <c r="B3948" s="14" t="n">
        <f aca="false">Data_Clean!G3948*Assumptions!$B$5</f>
        <v>184.46175</v>
      </c>
      <c r="C3948" s="14" t="n">
        <f aca="false">IF(Data_Clean!H3948="",0,Data_Clean!H3948)*Assumptions!$B$6</f>
        <v>660.8646</v>
      </c>
      <c r="D3948" s="14" t="n">
        <f aca="false">Data_Clean!I3948*Assumptions!$B$7</f>
        <v>0</v>
      </c>
      <c r="E3948" s="14" t="n">
        <f aca="false">Data_Clean!J3948*Assumptions!$B$8</f>
        <v>0</v>
      </c>
      <c r="F3948" s="14" t="n">
        <f aca="false">Data_Clean!K3948*Assumptions!$B$9</f>
        <v>0</v>
      </c>
      <c r="G3948" s="14" t="n">
        <f aca="false">Data_Clean!L3948*Assumptions!$B$10</f>
        <v>0</v>
      </c>
      <c r="H3948" s="14" t="n">
        <f aca="false">IF(OR(Data_Clean!M3948="",Data_Clean!N3948=""),0,Data_Clean!M3948*Data_Clean!N3948/100)*Assumptions!$B$13*Assumptions!$B$11</f>
        <v>0</v>
      </c>
      <c r="I3948" s="14" t="n">
        <f aca="false">Data_Clean!O3948*4*Assumptions!$B$12</f>
        <v>0</v>
      </c>
      <c r="J3948" s="14" t="n">
        <f aca="false">SUM(B3948:I3948)</f>
        <v>845.32635</v>
      </c>
      <c r="K3948" s="16" t="n">
        <f aca="false">IF(Data_Clean!P3948="","",Assumptions!$B$15*0.5^(Data_Clean!P3948/Assumptions!$B$20))</f>
        <v>20.7286931995166</v>
      </c>
      <c r="L3948" s="16" t="n">
        <f aca="false">Assumptions!$B$16*MIN(1,LN(1+Data_Clean!Q3948)/LN(1+Assumptions!$B$21))</f>
        <v>13.8963721559302</v>
      </c>
      <c r="M3948" s="16" t="n">
        <f aca="false">Assumptions!$B$17*(0.6*MIN(1,Data_Clean!R3948/Assumptions!$B$22)+0.4*IF(Data_Clean!S3948="",0,Data_Clean!S3948))</f>
        <v>1.938</v>
      </c>
      <c r="N3948" s="16" t="n">
        <f aca="false">Assumptions!$B$18*MIN(1,(Data_Clean!F3948-1)/Assumptions!$B$23)</f>
        <v>5</v>
      </c>
      <c r="O3948" s="16" t="n">
        <f aca="false">Assumptions!$B$19*(0.4*IF(Data_Clean!E3948="",0,MIN(1,Data_Clean!E3948/12/Assumptions!$B$24))+0.35*IF(Data_Clean!D3948="Y",1,0)+0.25*(1-MIN(Data_Clean!T3948,3)/3))/IF(Data_Clean!E3948="",0.6,1)</f>
        <v>15</v>
      </c>
      <c r="P3948" s="16" t="n">
        <f aca="false">SUM(K3948:O3948)/(Assumptions!$D$5-IF(K3948="",Assumptions!$B$15,0))*100</f>
        <v>56.5630653554469</v>
      </c>
      <c r="Q3948" s="7" t="str">
        <f aca="false">IF(J3948&gt;=Assumptions!$B$26,"High",IF(J3948&gt;=Assumptions!$B$27,"Mid","Low"))</f>
        <v>Mid</v>
      </c>
      <c r="R3948" s="7" t="str">
        <f aca="false">IF(P3948&gt;=Assumptions!$B$28,"High",IF(P3948&gt;=Assumptions!$B$29,"Mid","Low"))</f>
        <v>Mid</v>
      </c>
      <c r="S3948" s="7" t="str">
        <f aca="false">INDEX(Assumptions!$B$33:$B$41,MATCH(Q3948&amp;"|"&amp;R3948,Assumptions!$A$33:$A$41,0))</f>
        <v>Established Core</v>
      </c>
      <c r="T3948" s="7" t="n">
        <f aca="false">IF(ISNUMBER(Data_Clean!V3948),J3948*Data_Clean!V3948,0)</f>
        <v>22.908344085</v>
      </c>
    </row>
    <row r="3949" customFormat="false" ht="15" hidden="false" customHeight="false" outlineLevel="0" collapsed="false">
      <c r="A3949" s="15" t="str">
        <f aca="false">Data_Clean!A3949</f>
        <v>CX103945</v>
      </c>
      <c r="B3949" s="14" t="n">
        <f aca="false">Data_Clean!G3949*Assumptions!$B$5</f>
        <v>443.25025</v>
      </c>
      <c r="C3949" s="14" t="n">
        <f aca="false">IF(Data_Clean!H3949="",0,Data_Clean!H3949)*Assumptions!$B$6</f>
        <v>3446.21976</v>
      </c>
      <c r="D3949" s="14" t="n">
        <f aca="false">Data_Clean!I3949*Assumptions!$B$7</f>
        <v>0</v>
      </c>
      <c r="E3949" s="14" t="n">
        <f aca="false">Data_Clean!J3949*Assumptions!$B$8</f>
        <v>0</v>
      </c>
      <c r="F3949" s="14" t="n">
        <f aca="false">Data_Clean!K3949*Assumptions!$B$9</f>
        <v>0</v>
      </c>
      <c r="G3949" s="14" t="n">
        <f aca="false">Data_Clean!L3949*Assumptions!$B$10</f>
        <v>0</v>
      </c>
      <c r="H3949" s="14" t="n">
        <f aca="false">IF(OR(Data_Clean!M3949="",Data_Clean!N3949=""),0,Data_Clean!M3949*Data_Clean!N3949/100)*Assumptions!$B$13*Assumptions!$B$11</f>
        <v>0</v>
      </c>
      <c r="I3949" s="14" t="n">
        <f aca="false">Data_Clean!O3949*4*Assumptions!$B$12</f>
        <v>0</v>
      </c>
      <c r="J3949" s="14" t="n">
        <f aca="false">SUM(B3949:I3949)</f>
        <v>3889.47001</v>
      </c>
      <c r="K3949" s="16" t="n">
        <f aca="false">IF(Data_Clean!P3949="","",Assumptions!$B$15*0.5^(Data_Clean!P3949/Assumptions!$B$20))</f>
        <v>9.67027731329684</v>
      </c>
      <c r="L3949" s="16" t="n">
        <f aca="false">Assumptions!$B$16*MIN(1,LN(1+Data_Clean!Q3949)/LN(1+Assumptions!$B$21))</f>
        <v>13.7447072997398</v>
      </c>
      <c r="M3949" s="16" t="n">
        <f aca="false">Assumptions!$B$17*(0.6*MIN(1,Data_Clean!R3949/Assumptions!$B$22)+0.4*IF(Data_Clean!S3949="",0,Data_Clean!S3949))</f>
        <v>4.614</v>
      </c>
      <c r="N3949" s="16" t="n">
        <f aca="false">Assumptions!$B$18*MIN(1,(Data_Clean!F3949-1)/Assumptions!$B$23)</f>
        <v>5</v>
      </c>
      <c r="O3949" s="16" t="n">
        <f aca="false">Assumptions!$B$19*(0.4*IF(Data_Clean!E3949="",0,MIN(1,Data_Clean!E3949/12/Assumptions!$B$24))+0.35*IF(Data_Clean!D3949="Y",1,0)+0.25*(1-MIN(Data_Clean!T3949,3)/3))/IF(Data_Clean!E3949="",0.6,1)</f>
        <v>6.4</v>
      </c>
      <c r="P3949" s="16" t="n">
        <f aca="false">SUM(K3949:O3949)/(Assumptions!$D$5-IF(K3949="",Assumptions!$B$15,0))*100</f>
        <v>39.4289846130366</v>
      </c>
      <c r="Q3949" s="7" t="str">
        <f aca="false">IF(J3949&gt;=Assumptions!$B$26,"High",IF(J3949&gt;=Assumptions!$B$27,"Mid","Low"))</f>
        <v>High</v>
      </c>
      <c r="R3949" s="7" t="str">
        <f aca="false">IF(P3949&gt;=Assumptions!$B$28,"High",IF(P3949&gt;=Assumptions!$B$29,"Mid","Low"))</f>
        <v>Low</v>
      </c>
      <c r="S3949" s="7" t="str">
        <f aca="false">INDEX(Assumptions!$B$33:$B$41,MATCH(Q3949&amp;"|"&amp;R3949,Assumptions!$A$33:$A$41,0))</f>
        <v>Affluent Drifters</v>
      </c>
      <c r="T3949" s="7" t="n">
        <f aca="false">IF(ISNUMBER(Data_Clean!V3949),J3949*Data_Clean!V3949,0)</f>
        <v>534.024232373</v>
      </c>
    </row>
    <row r="3950" customFormat="false" ht="15" hidden="false" customHeight="false" outlineLevel="0" collapsed="false">
      <c r="A3950" s="15" t="str">
        <f aca="false">Data_Clean!A3950</f>
        <v>CX103946</v>
      </c>
      <c r="B3950" s="14" t="n">
        <f aca="false">Data_Clean!G3950*Assumptions!$B$5</f>
        <v>19.19925</v>
      </c>
      <c r="C3950" s="14" t="n">
        <f aca="false">IF(Data_Clean!H3950="",0,Data_Clean!H3950)*Assumptions!$B$6</f>
        <v>0</v>
      </c>
      <c r="D3950" s="14" t="n">
        <f aca="false">Data_Clean!I3950*Assumptions!$B$7</f>
        <v>0</v>
      </c>
      <c r="E3950" s="14" t="n">
        <f aca="false">Data_Clean!J3950*Assumptions!$B$8</f>
        <v>0</v>
      </c>
      <c r="F3950" s="14" t="n">
        <f aca="false">Data_Clean!K3950*Assumptions!$B$9</f>
        <v>129.8</v>
      </c>
      <c r="G3950" s="14" t="n">
        <f aca="false">Data_Clean!L3950*Assumptions!$B$10</f>
        <v>0</v>
      </c>
      <c r="H3950" s="14" t="n">
        <f aca="false">IF(OR(Data_Clean!M3950="",Data_Clean!N3950=""),0,Data_Clean!M3950*Data_Clean!N3950/100)*Assumptions!$B$13*Assumptions!$B$11</f>
        <v>0</v>
      </c>
      <c r="I3950" s="14" t="n">
        <f aca="false">Data_Clean!O3950*4*Assumptions!$B$12</f>
        <v>0</v>
      </c>
      <c r="J3950" s="14" t="n">
        <f aca="false">SUM(B3950:I3950)</f>
        <v>148.99925</v>
      </c>
      <c r="K3950" s="16" t="n">
        <f aca="false">IF(Data_Clean!P3950="","",Assumptions!$B$15*0.5^(Data_Clean!P3950/Assumptions!$B$20))</f>
        <v>28.6452481173125</v>
      </c>
      <c r="L3950" s="16" t="n">
        <f aca="false">Assumptions!$B$16*MIN(1,LN(1+Data_Clean!Q3950)/LN(1+Assumptions!$B$21))</f>
        <v>17.8350829893632</v>
      </c>
      <c r="M3950" s="16" t="n">
        <f aca="false">Assumptions!$B$17*(0.6*MIN(1,Data_Clean!R3950/Assumptions!$B$22)+0.4*IF(Data_Clean!S3950="",0,Data_Clean!S3950))</f>
        <v>4.752</v>
      </c>
      <c r="N3950" s="16" t="n">
        <f aca="false">Assumptions!$B$18*MIN(1,(Data_Clean!F3950-1)/Assumptions!$B$23)</f>
        <v>5</v>
      </c>
      <c r="O3950" s="16" t="n">
        <f aca="false">Assumptions!$B$19*(0.4*IF(Data_Clean!E3950="",0,MIN(1,Data_Clean!E3950/12/Assumptions!$B$24))+0.35*IF(Data_Clean!D3950="Y",1,0)+0.25*(1-MIN(Data_Clean!T3950,3)/3))/IF(Data_Clean!E3950="",0.6,1)</f>
        <v>15</v>
      </c>
      <c r="P3950" s="16" t="n">
        <f aca="false">SUM(K3950:O3950)/(Assumptions!$D$5-IF(K3950="",Assumptions!$B$15,0))*100</f>
        <v>71.2323311066756</v>
      </c>
      <c r="Q3950" s="7" t="str">
        <f aca="false">IF(J3950&gt;=Assumptions!$B$26,"High",IF(J3950&gt;=Assumptions!$B$27,"Mid","Low"))</f>
        <v>Low</v>
      </c>
      <c r="R3950" s="7" t="str">
        <f aca="false">IF(P3950&gt;=Assumptions!$B$28,"High",IF(P3950&gt;=Assumptions!$B$29,"Mid","Low"))</f>
        <v>High</v>
      </c>
      <c r="S3950" s="7" t="str">
        <f aca="false">INDEX(Assumptions!$B$33:$B$41,MATCH(Q3950&amp;"|"&amp;R3950,Assumptions!$A$33:$A$41,0))</f>
        <v>Engaged Builders</v>
      </c>
      <c r="T3950" s="7" t="n">
        <f aca="false">IF(ISNUMBER(Data_Clean!V3950),J3950*Data_Clean!V3950,0)</f>
        <v>2.488287475</v>
      </c>
    </row>
    <row r="3951" customFormat="false" ht="15" hidden="false" customHeight="false" outlineLevel="0" collapsed="false">
      <c r="A3951" s="15" t="str">
        <f aca="false">Data_Clean!A3951</f>
        <v>CX103947</v>
      </c>
      <c r="B3951" s="14" t="n">
        <f aca="false">Data_Clean!G3951*Assumptions!$B$5</f>
        <v>127.99925</v>
      </c>
      <c r="C3951" s="14" t="n">
        <f aca="false">IF(Data_Clean!H3951="",0,Data_Clean!H3951)*Assumptions!$B$6</f>
        <v>0</v>
      </c>
      <c r="D3951" s="14" t="n">
        <f aca="false">Data_Clean!I3951*Assumptions!$B$7</f>
        <v>0</v>
      </c>
      <c r="E3951" s="14" t="n">
        <f aca="false">Data_Clean!J3951*Assumptions!$B$8</f>
        <v>0</v>
      </c>
      <c r="F3951" s="14" t="n">
        <f aca="false">Data_Clean!K3951*Assumptions!$B$9</f>
        <v>0</v>
      </c>
      <c r="G3951" s="14" t="n">
        <f aca="false">Data_Clean!L3951*Assumptions!$B$10</f>
        <v>0</v>
      </c>
      <c r="H3951" s="14" t="n">
        <f aca="false">IF(OR(Data_Clean!M3951="",Data_Clean!N3951=""),0,Data_Clean!M3951*Data_Clean!N3951/100)*Assumptions!$B$13*Assumptions!$B$11</f>
        <v>200.946</v>
      </c>
      <c r="I3951" s="14" t="n">
        <f aca="false">Data_Clean!O3951*4*Assumptions!$B$12</f>
        <v>14.8488</v>
      </c>
      <c r="J3951" s="14" t="n">
        <f aca="false">SUM(B3951:I3951)</f>
        <v>343.79405</v>
      </c>
      <c r="K3951" s="16" t="n">
        <f aca="false">IF(Data_Clean!P3951="","",Assumptions!$B$15*0.5^(Data_Clean!P3951/Assumptions!$B$20))</f>
        <v>29.3147990530274</v>
      </c>
      <c r="L3951" s="16" t="n">
        <f aca="false">Assumptions!$B$16*MIN(1,LN(1+Data_Clean!Q3951)/LN(1+Assumptions!$B$21))</f>
        <v>15.9666747748371</v>
      </c>
      <c r="M3951" s="16" t="n">
        <f aca="false">Assumptions!$B$17*(0.6*MIN(1,Data_Clean!R3951/Assumptions!$B$22)+0.4*IF(Data_Clean!S3951="",0,Data_Clean!S3951))</f>
        <v>2.25</v>
      </c>
      <c r="N3951" s="16" t="n">
        <f aca="false">Assumptions!$B$18*MIN(1,(Data_Clean!F3951-1)/Assumptions!$B$23)</f>
        <v>5</v>
      </c>
      <c r="O3951" s="16" t="n">
        <f aca="false">Assumptions!$B$19*(0.4*IF(Data_Clean!E3951="",0,MIN(1,Data_Clean!E3951/12/Assumptions!$B$24))+0.35*IF(Data_Clean!D3951="Y",1,0)+0.25*(1-MIN(Data_Clean!T3951,3)/3))/IF(Data_Clean!E3951="",0.6,1)</f>
        <v>12.8</v>
      </c>
      <c r="P3951" s="16" t="n">
        <f aca="false">SUM(K3951:O3951)/(Assumptions!$D$5-IF(K3951="",Assumptions!$B$15,0))*100</f>
        <v>65.3314738278645</v>
      </c>
      <c r="Q3951" s="7" t="str">
        <f aca="false">IF(J3951&gt;=Assumptions!$B$26,"High",IF(J3951&gt;=Assumptions!$B$27,"Mid","Low"))</f>
        <v>Low</v>
      </c>
      <c r="R3951" s="7" t="str">
        <f aca="false">IF(P3951&gt;=Assumptions!$B$28,"High",IF(P3951&gt;=Assumptions!$B$29,"Mid","Low"))</f>
        <v>Mid</v>
      </c>
      <c r="S3951" s="7" t="str">
        <f aca="false">INDEX(Assumptions!$B$33:$B$41,MATCH(Q3951&amp;"|"&amp;R3951,Assumptions!$A$33:$A$41,0))</f>
        <v>Light Touch</v>
      </c>
      <c r="T3951" s="7" t="n">
        <f aca="false">IF(ISNUMBER(Data_Clean!V3951),J3951*Data_Clean!V3951,0)</f>
        <v>9.729371615</v>
      </c>
    </row>
    <row r="3952" customFormat="false" ht="15" hidden="false" customHeight="false" outlineLevel="0" collapsed="false">
      <c r="A3952" s="15" t="str">
        <f aca="false">Data_Clean!A3952</f>
        <v>CX103948</v>
      </c>
      <c r="B3952" s="14" t="n">
        <f aca="false">Data_Clean!G3952*Assumptions!$B$5</f>
        <v>40.084</v>
      </c>
      <c r="C3952" s="14" t="n">
        <f aca="false">IF(Data_Clean!H3952="",0,Data_Clean!H3952)*Assumptions!$B$6</f>
        <v>71.01168</v>
      </c>
      <c r="D3952" s="14" t="n">
        <f aca="false">Data_Clean!I3952*Assumptions!$B$7</f>
        <v>0</v>
      </c>
      <c r="E3952" s="14" t="n">
        <f aca="false">Data_Clean!J3952*Assumptions!$B$8</f>
        <v>0</v>
      </c>
      <c r="F3952" s="14" t="n">
        <f aca="false">Data_Clean!K3952*Assumptions!$B$9</f>
        <v>0</v>
      </c>
      <c r="G3952" s="14" t="n">
        <f aca="false">Data_Clean!L3952*Assumptions!$B$10</f>
        <v>0</v>
      </c>
      <c r="H3952" s="14" t="n">
        <f aca="false">IF(OR(Data_Clean!M3952="",Data_Clean!N3952=""),0,Data_Clean!M3952*Data_Clean!N3952/100)*Assumptions!$B$13*Assumptions!$B$11</f>
        <v>0</v>
      </c>
      <c r="I3952" s="14" t="n">
        <f aca="false">Data_Clean!O3952*4*Assumptions!$B$12</f>
        <v>0</v>
      </c>
      <c r="J3952" s="14" t="n">
        <f aca="false">SUM(B3952:I3952)</f>
        <v>111.09568</v>
      </c>
      <c r="K3952" s="16" t="n">
        <f aca="false">IF(Data_Clean!P3952="","",Assumptions!$B$15*0.5^(Data_Clean!P3952/Assumptions!$B$20))</f>
        <v>28.6452481173125</v>
      </c>
      <c r="L3952" s="16" t="n">
        <f aca="false">Assumptions!$B$16*MIN(1,LN(1+Data_Clean!Q3952)/LN(1+Assumptions!$B$21))</f>
        <v>14.0427143261215</v>
      </c>
      <c r="M3952" s="16" t="n">
        <f aca="false">Assumptions!$B$17*(0.6*MIN(1,Data_Clean!R3952/Assumptions!$B$22)+0.4*IF(Data_Clean!S3952="",0,Data_Clean!S3952))</f>
        <v>15</v>
      </c>
      <c r="N3952" s="16" t="n">
        <f aca="false">Assumptions!$B$18*MIN(1,(Data_Clean!F3952-1)/Assumptions!$B$23)</f>
        <v>10</v>
      </c>
      <c r="O3952" s="16" t="n">
        <f aca="false">Assumptions!$B$19*(0.4*IF(Data_Clean!E3952="",0,MIN(1,Data_Clean!E3952/12/Assumptions!$B$24))+0.35*IF(Data_Clean!D3952="Y",1,0)+0.25*(1-MIN(Data_Clean!T3952,3)/3))/IF(Data_Clean!E3952="",0.6,1)</f>
        <v>9.7</v>
      </c>
      <c r="P3952" s="16" t="n">
        <f aca="false">SUM(K3952:O3952)/(Assumptions!$D$5-IF(K3952="",Assumptions!$B$15,0))*100</f>
        <v>77.387962443434</v>
      </c>
      <c r="Q3952" s="7" t="str">
        <f aca="false">IF(J3952&gt;=Assumptions!$B$26,"High",IF(J3952&gt;=Assumptions!$B$27,"Mid","Low"))</f>
        <v>Low</v>
      </c>
      <c r="R3952" s="7" t="str">
        <f aca="false">IF(P3952&gt;=Assumptions!$B$28,"High",IF(P3952&gt;=Assumptions!$B$29,"Mid","Low"))</f>
        <v>High</v>
      </c>
      <c r="S3952" s="7" t="str">
        <f aca="false">INDEX(Assumptions!$B$33:$B$41,MATCH(Q3952&amp;"|"&amp;R3952,Assumptions!$A$33:$A$41,0))</f>
        <v>Engaged Builders</v>
      </c>
      <c r="T3952" s="7" t="n">
        <f aca="false">IF(ISNUMBER(Data_Clean!V3952),J3952*Data_Clean!V3952,0)</f>
        <v>2.677405888</v>
      </c>
    </row>
    <row r="3953" customFormat="false" ht="15" hidden="false" customHeight="false" outlineLevel="0" collapsed="false">
      <c r="A3953" s="15" t="str">
        <f aca="false">Data_Clean!A3953</f>
        <v>CX103949</v>
      </c>
      <c r="B3953" s="14" t="n">
        <f aca="false">Data_Clean!G3953*Assumptions!$B$5</f>
        <v>65.6215</v>
      </c>
      <c r="C3953" s="14" t="n">
        <f aca="false">IF(Data_Clean!H3953="",0,Data_Clean!H3953)*Assumptions!$B$6</f>
        <v>0</v>
      </c>
      <c r="D3953" s="14" t="n">
        <f aca="false">Data_Clean!I3953*Assumptions!$B$7</f>
        <v>51.2</v>
      </c>
      <c r="E3953" s="14" t="n">
        <f aca="false">Data_Clean!J3953*Assumptions!$B$8</f>
        <v>0</v>
      </c>
      <c r="F3953" s="14" t="n">
        <f aca="false">Data_Clean!K3953*Assumptions!$B$9</f>
        <v>0</v>
      </c>
      <c r="G3953" s="14" t="n">
        <f aca="false">Data_Clean!L3953*Assumptions!$B$10</f>
        <v>0</v>
      </c>
      <c r="H3953" s="14" t="n">
        <f aca="false">IF(OR(Data_Clean!M3953="",Data_Clean!N3953=""),0,Data_Clean!M3953*Data_Clean!N3953/100)*Assumptions!$B$13*Assumptions!$B$11</f>
        <v>0</v>
      </c>
      <c r="I3953" s="14" t="n">
        <f aca="false">Data_Clean!O3953*4*Assumptions!$B$12</f>
        <v>0</v>
      </c>
      <c r="J3953" s="14" t="n">
        <f aca="false">SUM(B3953:I3953)</f>
        <v>116.8215</v>
      </c>
      <c r="K3953" s="16" t="n">
        <f aca="false">IF(Data_Clean!P3953="","",Assumptions!$B$15*0.5^(Data_Clean!P3953/Assumptions!$B$20))</f>
        <v>29.3147990530274</v>
      </c>
      <c r="L3953" s="16" t="n">
        <f aca="false">Assumptions!$B$16*MIN(1,LN(1+Data_Clean!Q3953)/LN(1+Assumptions!$B$21))</f>
        <v>14.8269530442849</v>
      </c>
      <c r="M3953" s="16" t="n">
        <f aca="false">Assumptions!$B$17*(0.6*MIN(1,Data_Clean!R3953/Assumptions!$B$22)+0.4*IF(Data_Clean!S3953="",0,Data_Clean!S3953))</f>
        <v>0.732</v>
      </c>
      <c r="N3953" s="16" t="n">
        <f aca="false">Assumptions!$B$18*MIN(1,(Data_Clean!F3953-1)/Assumptions!$B$23)</f>
        <v>5</v>
      </c>
      <c r="O3953" s="16" t="n">
        <f aca="false">Assumptions!$B$19*(0.4*IF(Data_Clean!E3953="",0,MIN(1,Data_Clean!E3953/12/Assumptions!$B$24))+0.35*IF(Data_Clean!D3953="Y",1,0)+0.25*(1-MIN(Data_Clean!T3953,3)/3))/IF(Data_Clean!E3953="",0.6,1)</f>
        <v>9.75</v>
      </c>
      <c r="P3953" s="16" t="n">
        <f aca="false">SUM(K3953:O3953)/(Assumptions!$D$5-IF(K3953="",Assumptions!$B$15,0))*100</f>
        <v>59.6237520973123</v>
      </c>
      <c r="Q3953" s="7" t="str">
        <f aca="false">IF(J3953&gt;=Assumptions!$B$26,"High",IF(J3953&gt;=Assumptions!$B$27,"Mid","Low"))</f>
        <v>Low</v>
      </c>
      <c r="R3953" s="7" t="str">
        <f aca="false">IF(P3953&gt;=Assumptions!$B$28,"High",IF(P3953&gt;=Assumptions!$B$29,"Mid","Low"))</f>
        <v>Mid</v>
      </c>
      <c r="S3953" s="7" t="str">
        <f aca="false">INDEX(Assumptions!$B$33:$B$41,MATCH(Q3953&amp;"|"&amp;R3953,Assumptions!$A$33:$A$41,0))</f>
        <v>Light Touch</v>
      </c>
      <c r="T3953" s="7" t="n">
        <f aca="false">IF(ISNUMBER(Data_Clean!V3953),J3953*Data_Clean!V3953,0)</f>
        <v>7.04433645</v>
      </c>
    </row>
    <row r="3954" customFormat="false" ht="15" hidden="false" customHeight="false" outlineLevel="0" collapsed="false">
      <c r="A3954" s="15" t="str">
        <f aca="false">Data_Clean!A3954</f>
        <v>CX103950</v>
      </c>
      <c r="B3954" s="14" t="n">
        <f aca="false">Data_Clean!G3954*Assumptions!$B$5</f>
        <v>41.73525</v>
      </c>
      <c r="C3954" s="14" t="n">
        <f aca="false">IF(Data_Clean!H3954="",0,Data_Clean!H3954)*Assumptions!$B$6</f>
        <v>61.46148</v>
      </c>
      <c r="D3954" s="14" t="n">
        <f aca="false">Data_Clean!I3954*Assumptions!$B$7</f>
        <v>0</v>
      </c>
      <c r="E3954" s="14" t="n">
        <f aca="false">Data_Clean!J3954*Assumptions!$B$8</f>
        <v>0</v>
      </c>
      <c r="F3954" s="14" t="n">
        <f aca="false">Data_Clean!K3954*Assumptions!$B$9</f>
        <v>575.3</v>
      </c>
      <c r="G3954" s="14" t="n">
        <f aca="false">Data_Clean!L3954*Assumptions!$B$10</f>
        <v>0</v>
      </c>
      <c r="H3954" s="14" t="n">
        <f aca="false">IF(OR(Data_Clean!M3954="",Data_Clean!N3954=""),0,Data_Clean!M3954*Data_Clean!N3954/100)*Assumptions!$B$13*Assumptions!$B$11</f>
        <v>0</v>
      </c>
      <c r="I3954" s="14" t="n">
        <f aca="false">Data_Clean!O3954*4*Assumptions!$B$12</f>
        <v>0</v>
      </c>
      <c r="J3954" s="14" t="n">
        <f aca="false">SUM(B3954:I3954)</f>
        <v>678.49673</v>
      </c>
      <c r="K3954" s="16" t="n">
        <f aca="false">IF(Data_Clean!P3954="","",Assumptions!$B$15*0.5^(Data_Clean!P3954/Assumptions!$B$20))</f>
        <v>5.18217329987916</v>
      </c>
      <c r="L3954" s="16" t="n">
        <f aca="false">Assumptions!$B$16*MIN(1,LN(1+Data_Clean!Q3954)/LN(1+Assumptions!$B$21))</f>
        <v>11.8154173628685</v>
      </c>
      <c r="M3954" s="16" t="n">
        <f aca="false">Assumptions!$B$17*(0.6*MIN(1,Data_Clean!R3954/Assumptions!$B$22)+0.4*IF(Data_Clean!S3954="",0,Data_Clean!S3954))</f>
        <v>4.188</v>
      </c>
      <c r="N3954" s="16" t="n">
        <f aca="false">Assumptions!$B$18*MIN(1,(Data_Clean!F3954-1)/Assumptions!$B$23)</f>
        <v>10</v>
      </c>
      <c r="O3954" s="16" t="n">
        <f aca="false">Assumptions!$B$19*(0.4*IF(Data_Clean!E3954="",0,MIN(1,Data_Clean!E3954/12/Assumptions!$B$24))+0.35*IF(Data_Clean!D3954="Y",1,0)+0.25*(1-MIN(Data_Clean!T3954,3)/3))/IF(Data_Clean!E3954="",0.6,1)</f>
        <v>9.75</v>
      </c>
      <c r="P3954" s="16" t="n">
        <f aca="false">SUM(K3954:O3954)/(Assumptions!$D$5-IF(K3954="",Assumptions!$B$15,0))*100</f>
        <v>40.9355906627477</v>
      </c>
      <c r="Q3954" s="7" t="str">
        <f aca="false">IF(J3954&gt;=Assumptions!$B$26,"High",IF(J3954&gt;=Assumptions!$B$27,"Mid","Low"))</f>
        <v>Mid</v>
      </c>
      <c r="R3954" s="7" t="str">
        <f aca="false">IF(P3954&gt;=Assumptions!$B$28,"High",IF(P3954&gt;=Assumptions!$B$29,"Mid","Low"))</f>
        <v>Low</v>
      </c>
      <c r="S3954" s="7" t="str">
        <f aca="false">INDEX(Assumptions!$B$33:$B$41,MATCH(Q3954&amp;"|"&amp;R3954,Assumptions!$A$33:$A$41,0))</f>
        <v>Light Touch</v>
      </c>
      <c r="T3954" s="7" t="n">
        <f aca="false">IF(ISNUMBER(Data_Clean!V3954),J3954*Data_Clean!V3954,0)</f>
        <v>73.752594551</v>
      </c>
    </row>
    <row r="3955" customFormat="false" ht="15" hidden="false" customHeight="false" outlineLevel="0" collapsed="false">
      <c r="A3955" s="15" t="str">
        <f aca="false">Data_Clean!A3955</f>
        <v>CX103951</v>
      </c>
      <c r="B3955" s="14" t="n">
        <f aca="false">Data_Clean!G3955*Assumptions!$B$5</f>
        <v>46.17175</v>
      </c>
      <c r="C3955" s="14" t="n">
        <f aca="false">IF(Data_Clean!H3955="",0,Data_Clean!H3955)*Assumptions!$B$6</f>
        <v>77.20632</v>
      </c>
      <c r="D3955" s="14" t="n">
        <f aca="false">Data_Clean!I3955*Assumptions!$B$7</f>
        <v>100</v>
      </c>
      <c r="E3955" s="14" t="n">
        <f aca="false">Data_Clean!J3955*Assumptions!$B$8</f>
        <v>0</v>
      </c>
      <c r="F3955" s="14" t="n">
        <f aca="false">Data_Clean!K3955*Assumptions!$B$9</f>
        <v>0</v>
      </c>
      <c r="G3955" s="14" t="n">
        <f aca="false">Data_Clean!L3955*Assumptions!$B$10</f>
        <v>0</v>
      </c>
      <c r="H3955" s="14" t="n">
        <f aca="false">IF(OR(Data_Clean!M3955="",Data_Clean!N3955=""),0,Data_Clean!M3955*Data_Clean!N3955/100)*Assumptions!$B$13*Assumptions!$B$11</f>
        <v>0</v>
      </c>
      <c r="I3955" s="14" t="n">
        <f aca="false">Data_Clean!O3955*4*Assumptions!$B$12</f>
        <v>0</v>
      </c>
      <c r="J3955" s="14" t="n">
        <f aca="false">SUM(B3955:I3955)</f>
        <v>223.37807</v>
      </c>
      <c r="K3955" s="16" t="n">
        <f aca="false">IF(Data_Clean!P3955="","",Assumptions!$B$15*0.5^(Data_Clean!P3955/Assumptions!$B$20))</f>
        <v>13.3634807721051</v>
      </c>
      <c r="L3955" s="16" t="n">
        <f aca="false">Assumptions!$B$16*MIN(1,LN(1+Data_Clean!Q3955)/LN(1+Assumptions!$B$21))</f>
        <v>14.5815690999133</v>
      </c>
      <c r="M3955" s="16" t="n">
        <f aca="false">Assumptions!$B$17*(0.6*MIN(1,Data_Clean!R3955/Assumptions!$B$22)+0.4*IF(Data_Clean!S3955="",0,Data_Clean!S3955))</f>
        <v>12.162</v>
      </c>
      <c r="N3955" s="16" t="n">
        <f aca="false">Assumptions!$B$18*MIN(1,(Data_Clean!F3955-1)/Assumptions!$B$23)</f>
        <v>15</v>
      </c>
      <c r="O3955" s="16" t="n">
        <f aca="false">Assumptions!$B$19*(0.4*IF(Data_Clean!E3955="",0,MIN(1,Data_Clean!E3955/12/Assumptions!$B$24))+0.35*IF(Data_Clean!D3955="Y",1,0)+0.25*(1-MIN(Data_Clean!T3955,3)/3))/IF(Data_Clean!E3955="",0.6,1)</f>
        <v>9.75</v>
      </c>
      <c r="P3955" s="16" t="n">
        <f aca="false">SUM(K3955:O3955)/(Assumptions!$D$5-IF(K3955="",Assumptions!$B$15,0))*100</f>
        <v>64.8570498720184</v>
      </c>
      <c r="Q3955" s="7" t="str">
        <f aca="false">IF(J3955&gt;=Assumptions!$B$26,"High",IF(J3955&gt;=Assumptions!$B$27,"Mid","Low"))</f>
        <v>Low</v>
      </c>
      <c r="R3955" s="7" t="str">
        <f aca="false">IF(P3955&gt;=Assumptions!$B$28,"High",IF(P3955&gt;=Assumptions!$B$29,"Mid","Low"))</f>
        <v>Mid</v>
      </c>
      <c r="S3955" s="7" t="str">
        <f aca="false">INDEX(Assumptions!$B$33:$B$41,MATCH(Q3955&amp;"|"&amp;R3955,Assumptions!$A$33:$A$41,0))</f>
        <v>Light Touch</v>
      </c>
      <c r="T3955" s="7" t="n">
        <f aca="false">IF(ISNUMBER(Data_Clean!V3955),J3955*Data_Clean!V3955,0)</f>
        <v>7.438489731</v>
      </c>
    </row>
    <row r="3956" customFormat="false" ht="15" hidden="false" customHeight="false" outlineLevel="0" collapsed="false">
      <c r="A3956" s="15" t="str">
        <f aca="false">Data_Clean!A3956</f>
        <v>CX103952</v>
      </c>
      <c r="B3956" s="14" t="n">
        <f aca="false">Data_Clean!G3956*Assumptions!$B$5</f>
        <v>602.049</v>
      </c>
      <c r="C3956" s="14" t="n">
        <f aca="false">IF(Data_Clean!H3956="",0,Data_Clean!H3956)*Assumptions!$B$6</f>
        <v>253.10724</v>
      </c>
      <c r="D3956" s="14" t="n">
        <f aca="false">Data_Clean!I3956*Assumptions!$B$7</f>
        <v>1046.4</v>
      </c>
      <c r="E3956" s="14" t="n">
        <f aca="false">Data_Clean!J3956*Assumptions!$B$8</f>
        <v>0</v>
      </c>
      <c r="F3956" s="14" t="n">
        <f aca="false">Data_Clean!K3956*Assumptions!$B$9</f>
        <v>0</v>
      </c>
      <c r="G3956" s="14" t="n">
        <f aca="false">Data_Clean!L3956*Assumptions!$B$10</f>
        <v>1232.1</v>
      </c>
      <c r="H3956" s="14" t="n">
        <f aca="false">IF(OR(Data_Clean!M3956="",Data_Clean!N3956=""),0,Data_Clean!M3956*Data_Clean!N3956/100)*Assumptions!$B$13*Assumptions!$B$11</f>
        <v>407.376</v>
      </c>
      <c r="I3956" s="14" t="n">
        <f aca="false">Data_Clean!O3956*4*Assumptions!$B$12</f>
        <v>73.09584</v>
      </c>
      <c r="J3956" s="14" t="n">
        <f aca="false">SUM(B3956:I3956)</f>
        <v>3614.12808</v>
      </c>
      <c r="K3956" s="16" t="n">
        <f aca="false">IF(Data_Clean!P3956="","",Assumptions!$B$15*0.5^(Data_Clean!P3956/Assumptions!$B$20))</f>
        <v>29.3147990530274</v>
      </c>
      <c r="L3956" s="16" t="n">
        <f aca="false">Assumptions!$B$16*MIN(1,LN(1+Data_Clean!Q3956)/LN(1+Assumptions!$B$21))</f>
        <v>15.4867983970398</v>
      </c>
      <c r="M3956" s="16" t="n">
        <f aca="false">Assumptions!$B$17*(0.6*MIN(1,Data_Clean!R3956/Assumptions!$B$22)+0.4*IF(Data_Clean!S3956="",0,Data_Clean!S3956))</f>
        <v>4.35</v>
      </c>
      <c r="N3956" s="16" t="n">
        <f aca="false">Assumptions!$B$18*MIN(1,(Data_Clean!F3956-1)/Assumptions!$B$23)</f>
        <v>20</v>
      </c>
      <c r="O3956" s="16" t="n">
        <f aca="false">Assumptions!$B$19*(0.4*IF(Data_Clean!E3956="",0,MIN(1,Data_Clean!E3956/12/Assumptions!$B$24))+0.35*IF(Data_Clean!D3956="Y",1,0)+0.25*(1-MIN(Data_Clean!T3956,3)/3))/IF(Data_Clean!E3956="",0.6,1)</f>
        <v>9.75</v>
      </c>
      <c r="P3956" s="16" t="n">
        <f aca="false">SUM(K3956:O3956)/(Assumptions!$D$5-IF(K3956="",Assumptions!$B$15,0))*100</f>
        <v>78.9015974500672</v>
      </c>
      <c r="Q3956" s="7" t="str">
        <f aca="false">IF(J3956&gt;=Assumptions!$B$26,"High",IF(J3956&gt;=Assumptions!$B$27,"Mid","Low"))</f>
        <v>High</v>
      </c>
      <c r="R3956" s="7" t="str">
        <f aca="false">IF(P3956&gt;=Assumptions!$B$28,"High",IF(P3956&gt;=Assumptions!$B$29,"Mid","Low"))</f>
        <v>High</v>
      </c>
      <c r="S3956" s="7" t="str">
        <f aca="false">INDEX(Assumptions!$B$33:$B$41,MATCH(Q3956&amp;"|"&amp;R3956,Assumptions!$A$33:$A$41,0))</f>
        <v>Premier Advocates</v>
      </c>
      <c r="T3956" s="7" t="n">
        <f aca="false">IF(ISNUMBER(Data_Clean!V3956),J3956*Data_Clean!V3956,0)</f>
        <v>91.437440424</v>
      </c>
    </row>
    <row r="3957" customFormat="false" ht="15" hidden="false" customHeight="false" outlineLevel="0" collapsed="false">
      <c r="A3957" s="15" t="str">
        <f aca="false">Data_Clean!A3957</f>
        <v>CX103953</v>
      </c>
      <c r="B3957" s="14" t="n">
        <f aca="false">Data_Clean!G3957*Assumptions!$B$5</f>
        <v>7.741</v>
      </c>
      <c r="C3957" s="14" t="n">
        <f aca="false">IF(Data_Clean!H3957="",0,Data_Clean!H3957)*Assumptions!$B$6</f>
        <v>57.606</v>
      </c>
      <c r="D3957" s="14" t="n">
        <f aca="false">Data_Clean!I3957*Assumptions!$B$7</f>
        <v>0</v>
      </c>
      <c r="E3957" s="14" t="n">
        <f aca="false">Data_Clean!J3957*Assumptions!$B$8</f>
        <v>123.768525</v>
      </c>
      <c r="F3957" s="14" t="n">
        <f aca="false">Data_Clean!K3957*Assumptions!$B$9</f>
        <v>0</v>
      </c>
      <c r="G3957" s="14" t="n">
        <f aca="false">Data_Clean!L3957*Assumptions!$B$10</f>
        <v>0</v>
      </c>
      <c r="H3957" s="14" t="n">
        <f aca="false">IF(OR(Data_Clean!M3957="",Data_Clean!N3957=""),0,Data_Clean!M3957*Data_Clean!N3957/100)*Assumptions!$B$13*Assumptions!$B$11</f>
        <v>0</v>
      </c>
      <c r="I3957" s="14" t="n">
        <f aca="false">Data_Clean!O3957*4*Assumptions!$B$12</f>
        <v>0</v>
      </c>
      <c r="J3957" s="14" t="n">
        <f aca="false">SUM(B3957:I3957)</f>
        <v>189.115525</v>
      </c>
      <c r="K3957" s="16" t="n">
        <f aca="false">IF(Data_Clean!P3957="","",Assumptions!$B$15*0.5^(Data_Clean!P3957/Assumptions!$B$20))</f>
        <v>26.1165168988837</v>
      </c>
      <c r="L3957" s="16" t="n">
        <f aca="false">Assumptions!$B$16*MIN(1,LN(1+Data_Clean!Q3957)/LN(1+Assumptions!$B$21))</f>
        <v>14.8269530442849</v>
      </c>
      <c r="M3957" s="16" t="n">
        <f aca="false">Assumptions!$B$17*(0.6*MIN(1,Data_Clean!R3957/Assumptions!$B$22)+0.4*IF(Data_Clean!S3957="",0,Data_Clean!S3957))</f>
        <v>7.788</v>
      </c>
      <c r="N3957" s="16" t="n">
        <f aca="false">Assumptions!$B$18*MIN(1,(Data_Clean!F3957-1)/Assumptions!$B$23)</f>
        <v>10</v>
      </c>
      <c r="O3957" s="16" t="n">
        <f aca="false">Assumptions!$B$19*(0.4*IF(Data_Clean!E3957="",0,MIN(1,Data_Clean!E3957/12/Assumptions!$B$24))+0.35*IF(Data_Clean!D3957="Y",1,0)+0.25*(1-MIN(Data_Clean!T3957,3)/3))/IF(Data_Clean!E3957="",0.6,1)</f>
        <v>10.2</v>
      </c>
      <c r="P3957" s="16" t="n">
        <f aca="false">SUM(K3957:O3957)/(Assumptions!$D$5-IF(K3957="",Assumptions!$B$15,0))*100</f>
        <v>68.9314699431686</v>
      </c>
      <c r="Q3957" s="7" t="str">
        <f aca="false">IF(J3957&gt;=Assumptions!$B$26,"High",IF(J3957&gt;=Assumptions!$B$27,"Mid","Low"))</f>
        <v>Low</v>
      </c>
      <c r="R3957" s="7" t="str">
        <f aca="false">IF(P3957&gt;=Assumptions!$B$28,"High",IF(P3957&gt;=Assumptions!$B$29,"Mid","Low"))</f>
        <v>Mid</v>
      </c>
      <c r="S3957" s="7" t="str">
        <f aca="false">INDEX(Assumptions!$B$33:$B$41,MATCH(Q3957&amp;"|"&amp;R3957,Assumptions!$A$33:$A$41,0))</f>
        <v>Light Touch</v>
      </c>
      <c r="T3957" s="7" t="n">
        <f aca="false">IF(ISNUMBER(Data_Clean!V3957),J3957*Data_Clean!V3957,0)</f>
        <v>5.2763231475</v>
      </c>
    </row>
    <row r="3958" customFormat="false" ht="15" hidden="false" customHeight="false" outlineLevel="0" collapsed="false">
      <c r="A3958" s="15" t="str">
        <f aca="false">Data_Clean!A3958</f>
        <v>CX103954</v>
      </c>
      <c r="B3958" s="14" t="n">
        <f aca="false">Data_Clean!G3958*Assumptions!$B$5</f>
        <v>489.222</v>
      </c>
      <c r="C3958" s="14" t="n">
        <f aca="false">IF(Data_Clean!H3958="",0,Data_Clean!H3958)*Assumptions!$B$6</f>
        <v>389.21004</v>
      </c>
      <c r="D3958" s="14" t="n">
        <f aca="false">Data_Clean!I3958*Assumptions!$B$7</f>
        <v>0</v>
      </c>
      <c r="E3958" s="14" t="n">
        <f aca="false">Data_Clean!J3958*Assumptions!$B$8</f>
        <v>0</v>
      </c>
      <c r="F3958" s="14" t="n">
        <f aca="false">Data_Clean!K3958*Assumptions!$B$9</f>
        <v>3473.8</v>
      </c>
      <c r="G3958" s="14" t="n">
        <f aca="false">Data_Clean!L3958*Assumptions!$B$10</f>
        <v>0</v>
      </c>
      <c r="H3958" s="14" t="n">
        <f aca="false">IF(OR(Data_Clean!M3958="",Data_Clean!N3958=""),0,Data_Clean!M3958*Data_Clean!N3958/100)*Assumptions!$B$13*Assumptions!$B$11</f>
        <v>0</v>
      </c>
      <c r="I3958" s="14" t="n">
        <f aca="false">Data_Clean!O3958*4*Assumptions!$B$12</f>
        <v>0</v>
      </c>
      <c r="J3958" s="14" t="n">
        <f aca="false">SUM(B3958:I3958)</f>
        <v>4352.23204</v>
      </c>
      <c r="K3958" s="16" t="n">
        <f aca="false">IF(Data_Clean!P3958="","",Assumptions!$B$15*0.5^(Data_Clean!P3958/Assumptions!$B$20))</f>
        <v>30</v>
      </c>
      <c r="L3958" s="16" t="n">
        <f aca="false">Assumptions!$B$16*MIN(1,LN(1+Data_Clean!Q3958)/LN(1+Assumptions!$B$21))</f>
        <v>18.2744704674279</v>
      </c>
      <c r="M3958" s="16" t="n">
        <f aca="false">Assumptions!$B$17*(0.6*MIN(1,Data_Clean!R3958/Assumptions!$B$22)+0.4*IF(Data_Clean!S3958="",0,Data_Clean!S3958))</f>
        <v>4.62</v>
      </c>
      <c r="N3958" s="16" t="n">
        <f aca="false">Assumptions!$B$18*MIN(1,(Data_Clean!F3958-1)/Assumptions!$B$23)</f>
        <v>10</v>
      </c>
      <c r="O3958" s="16" t="n">
        <f aca="false">Assumptions!$B$19*(0.4*IF(Data_Clean!E3958="",0,MIN(1,Data_Clean!E3958/12/Assumptions!$B$24))+0.35*IF(Data_Clean!D3958="Y",1,0)+0.25*(1-MIN(Data_Clean!T3958,3)/3))/IF(Data_Clean!E3958="",0.6,1)</f>
        <v>15</v>
      </c>
      <c r="P3958" s="16" t="n">
        <f aca="false">SUM(K3958:O3958)/(Assumptions!$D$5-IF(K3958="",Assumptions!$B$15,0))*100</f>
        <v>77.8944704674279</v>
      </c>
      <c r="Q3958" s="7" t="str">
        <f aca="false">IF(J3958&gt;=Assumptions!$B$26,"High",IF(J3958&gt;=Assumptions!$B$27,"Mid","Low"))</f>
        <v>High</v>
      </c>
      <c r="R3958" s="7" t="str">
        <f aca="false">IF(P3958&gt;=Assumptions!$B$28,"High",IF(P3958&gt;=Assumptions!$B$29,"Mid","Low"))</f>
        <v>High</v>
      </c>
      <c r="S3958" s="7" t="str">
        <f aca="false">INDEX(Assumptions!$B$33:$B$41,MATCH(Q3958&amp;"|"&amp;R3958,Assumptions!$A$33:$A$41,0))</f>
        <v>Premier Advocates</v>
      </c>
      <c r="T3958" s="7" t="n">
        <f aca="false">IF(ISNUMBER(Data_Clean!V3958),J3958*Data_Clean!V3958,0)</f>
        <v>80.081069536</v>
      </c>
    </row>
    <row r="3959" customFormat="false" ht="15" hidden="false" customHeight="false" outlineLevel="0" collapsed="false">
      <c r="A3959" s="15" t="str">
        <f aca="false">Data_Clean!A3959</f>
        <v>CX103955</v>
      </c>
      <c r="B3959" s="14" t="n">
        <f aca="false">Data_Clean!G3959*Assumptions!$B$5</f>
        <v>124.16925</v>
      </c>
      <c r="C3959" s="14" t="n">
        <f aca="false">IF(Data_Clean!H3959="",0,Data_Clean!H3959)*Assumptions!$B$6</f>
        <v>738.85188</v>
      </c>
      <c r="D3959" s="14" t="n">
        <f aca="false">Data_Clean!I3959*Assumptions!$B$7</f>
        <v>0</v>
      </c>
      <c r="E3959" s="14" t="n">
        <f aca="false">Data_Clean!J3959*Assumptions!$B$8</f>
        <v>0</v>
      </c>
      <c r="F3959" s="14" t="n">
        <f aca="false">Data_Clean!K3959*Assumptions!$B$9</f>
        <v>2878.7</v>
      </c>
      <c r="G3959" s="14" t="n">
        <f aca="false">Data_Clean!L3959*Assumptions!$B$10</f>
        <v>0</v>
      </c>
      <c r="H3959" s="14" t="n">
        <f aca="false">IF(OR(Data_Clean!M3959="",Data_Clean!N3959=""),0,Data_Clean!M3959*Data_Clean!N3959/100)*Assumptions!$B$13*Assumptions!$B$11</f>
        <v>0</v>
      </c>
      <c r="I3959" s="14" t="n">
        <f aca="false">Data_Clean!O3959*4*Assumptions!$B$12</f>
        <v>0</v>
      </c>
      <c r="J3959" s="14" t="n">
        <f aca="false">SUM(B3959:I3959)</f>
        <v>3741.72113</v>
      </c>
      <c r="K3959" s="16" t="n">
        <f aca="false">IF(Data_Clean!P3959="","",Assumptions!$B$15*0.5^(Data_Clean!P3959/Assumptions!$B$20))</f>
        <v>20.7286931995166</v>
      </c>
      <c r="L3959" s="16" t="n">
        <f aca="false">Assumptions!$B$16*MIN(1,LN(1+Data_Clean!Q3959)/LN(1+Assumptions!$B$21))</f>
        <v>11.5625930527155</v>
      </c>
      <c r="M3959" s="16" t="n">
        <f aca="false">Assumptions!$B$17*(0.6*MIN(1,Data_Clean!R3959/Assumptions!$B$22)+0.4*IF(Data_Clean!S3959="",0,Data_Clean!S3959))</f>
        <v>7.752</v>
      </c>
      <c r="N3959" s="16" t="n">
        <f aca="false">Assumptions!$B$18*MIN(1,(Data_Clean!F3959-1)/Assumptions!$B$23)</f>
        <v>10</v>
      </c>
      <c r="O3959" s="16" t="n">
        <f aca="false">Assumptions!$B$19*(0.4*IF(Data_Clean!E3959="",0,MIN(1,Data_Clean!E3959/12/Assumptions!$B$24))+0.35*IF(Data_Clean!D3959="Y",1,0)+0.25*(1-MIN(Data_Clean!T3959,3)/3))/IF(Data_Clean!E3959="",0.6,1)</f>
        <v>5.85</v>
      </c>
      <c r="P3959" s="16" t="n">
        <f aca="false">SUM(K3959:O3959)/(Assumptions!$D$5-IF(K3959="",Assumptions!$B$15,0))*100</f>
        <v>55.8932862522322</v>
      </c>
      <c r="Q3959" s="7" t="str">
        <f aca="false">IF(J3959&gt;=Assumptions!$B$26,"High",IF(J3959&gt;=Assumptions!$B$27,"Mid","Low"))</f>
        <v>High</v>
      </c>
      <c r="R3959" s="7" t="str">
        <f aca="false">IF(P3959&gt;=Assumptions!$B$28,"High",IF(P3959&gt;=Assumptions!$B$29,"Mid","Low"))</f>
        <v>Mid</v>
      </c>
      <c r="S3959" s="7" t="str">
        <f aca="false">INDEX(Assumptions!$B$33:$B$41,MATCH(Q3959&amp;"|"&amp;R3959,Assumptions!$A$33:$A$41,0))</f>
        <v>Established Core</v>
      </c>
      <c r="T3959" s="7" t="n">
        <f aca="false">IF(ISNUMBER(Data_Clean!V3959),J3959*Data_Clean!V3959,0)</f>
        <v>508.125729454</v>
      </c>
    </row>
    <row r="3960" customFormat="false" ht="15" hidden="false" customHeight="false" outlineLevel="0" collapsed="false">
      <c r="A3960" s="15" t="str">
        <f aca="false">Data_Clean!A3960</f>
        <v>CX103956</v>
      </c>
      <c r="B3960" s="14" t="n">
        <f aca="false">Data_Clean!G3960*Assumptions!$B$5</f>
        <v>1080.4205</v>
      </c>
      <c r="C3960" s="14" t="n">
        <f aca="false">IF(Data_Clean!H3960="",0,Data_Clean!H3960)*Assumptions!$B$6</f>
        <v>4091.60088</v>
      </c>
      <c r="D3960" s="14" t="n">
        <f aca="false">Data_Clean!I3960*Assumptions!$B$7</f>
        <v>6812</v>
      </c>
      <c r="E3960" s="14" t="n">
        <f aca="false">Data_Clean!J3960*Assumptions!$B$8</f>
        <v>0</v>
      </c>
      <c r="F3960" s="14" t="n">
        <f aca="false">Data_Clean!K3960*Assumptions!$B$9</f>
        <v>0</v>
      </c>
      <c r="G3960" s="14" t="n">
        <f aca="false">Data_Clean!L3960*Assumptions!$B$10</f>
        <v>0</v>
      </c>
      <c r="H3960" s="14" t="n">
        <f aca="false">IF(OR(Data_Clean!M3960="",Data_Clean!N3960=""),0,Data_Clean!M3960*Data_Clean!N3960/100)*Assumptions!$B$13*Assumptions!$B$11</f>
        <v>96</v>
      </c>
      <c r="I3960" s="14" t="n">
        <f aca="false">Data_Clean!O3960*4*Assumptions!$B$12</f>
        <v>86.0712</v>
      </c>
      <c r="J3960" s="14" t="n">
        <f aca="false">SUM(B3960:I3960)</f>
        <v>12166.09258</v>
      </c>
      <c r="K3960" s="16" t="n">
        <f aca="false">IF(Data_Clean!P3960="","",Assumptions!$B$15*0.5^(Data_Clean!P3960/Assumptions!$B$20))</f>
        <v>24.9371368842836</v>
      </c>
      <c r="L3960" s="16" t="n">
        <f aca="false">Assumptions!$B$16*MIN(1,LN(1+Data_Clean!Q3960)/LN(1+Assumptions!$B$21))</f>
        <v>15.4867983970398</v>
      </c>
      <c r="M3960" s="16" t="n">
        <f aca="false">Assumptions!$B$17*(0.6*MIN(1,Data_Clean!R3960/Assumptions!$B$22)+0.4*IF(Data_Clean!S3960="",0,Data_Clean!S3960))</f>
        <v>13.236</v>
      </c>
      <c r="N3960" s="16" t="n">
        <f aca="false">Assumptions!$B$18*MIN(1,(Data_Clean!F3960-1)/Assumptions!$B$23)</f>
        <v>15</v>
      </c>
      <c r="O3960" s="16" t="n">
        <f aca="false">Assumptions!$B$19*(0.4*IF(Data_Clean!E3960="",0,MIN(1,Data_Clean!E3960/12/Assumptions!$B$24))+0.35*IF(Data_Clean!D3960="Y",1,0)+0.25*(1-MIN(Data_Clean!T3960,3)/3))/IF(Data_Clean!E3960="",0.6,1)</f>
        <v>6.7</v>
      </c>
      <c r="P3960" s="16" t="n">
        <f aca="false">SUM(K3960:O3960)/(Assumptions!$D$5-IF(K3960="",Assumptions!$B$15,0))*100</f>
        <v>75.3599352813234</v>
      </c>
      <c r="Q3960" s="7" t="str">
        <f aca="false">IF(J3960&gt;=Assumptions!$B$26,"High",IF(J3960&gt;=Assumptions!$B$27,"Mid","Low"))</f>
        <v>High</v>
      </c>
      <c r="R3960" s="7" t="str">
        <f aca="false">IF(P3960&gt;=Assumptions!$B$28,"High",IF(P3960&gt;=Assumptions!$B$29,"Mid","Low"))</f>
        <v>High</v>
      </c>
      <c r="S3960" s="7" t="str">
        <f aca="false">INDEX(Assumptions!$B$33:$B$41,MATCH(Q3960&amp;"|"&amp;R3960,Assumptions!$A$33:$A$41,0))</f>
        <v>Premier Advocates</v>
      </c>
      <c r="T3960" s="7" t="n">
        <f aca="false">IF(ISNUMBER(Data_Clean!V3960),J3960*Data_Clean!V3960,0)</f>
        <v>1338.2701838</v>
      </c>
    </row>
    <row r="3961" customFormat="false" ht="15" hidden="false" customHeight="false" outlineLevel="0" collapsed="false">
      <c r="A3961" s="15" t="str">
        <f aca="false">Data_Clean!A3961</f>
        <v>CX103957</v>
      </c>
      <c r="B3961" s="14" t="n">
        <f aca="false">Data_Clean!G3961*Assumptions!$B$5</f>
        <v>85.86275</v>
      </c>
      <c r="C3961" s="14" t="n">
        <f aca="false">IF(Data_Clean!H3961="",0,Data_Clean!H3961)*Assumptions!$B$6</f>
        <v>778.14264</v>
      </c>
      <c r="D3961" s="14" t="n">
        <f aca="false">Data_Clean!I3961*Assumptions!$B$7</f>
        <v>0</v>
      </c>
      <c r="E3961" s="14" t="n">
        <f aca="false">Data_Clean!J3961*Assumptions!$B$8</f>
        <v>0</v>
      </c>
      <c r="F3961" s="14" t="n">
        <f aca="false">Data_Clean!K3961*Assumptions!$B$9</f>
        <v>0</v>
      </c>
      <c r="G3961" s="14" t="n">
        <f aca="false">Data_Clean!L3961*Assumptions!$B$10</f>
        <v>219.6</v>
      </c>
      <c r="H3961" s="14" t="n">
        <f aca="false">IF(OR(Data_Clean!M3961="",Data_Clean!N3961=""),0,Data_Clean!M3961*Data_Clean!N3961/100)*Assumptions!$B$13*Assumptions!$B$11</f>
        <v>0</v>
      </c>
      <c r="I3961" s="14" t="n">
        <f aca="false">Data_Clean!O3961*4*Assumptions!$B$12</f>
        <v>0</v>
      </c>
      <c r="J3961" s="14" t="n">
        <f aca="false">SUM(B3961:I3961)</f>
        <v>1083.60539</v>
      </c>
      <c r="K3961" s="16" t="n">
        <f aca="false">IF(Data_Clean!P3961="","",Assumptions!$B$15*0.5^(Data_Clean!P3961/Assumptions!$B$20))</f>
        <v>29.3147990530274</v>
      </c>
      <c r="L3961" s="16" t="n">
        <f aca="false">Assumptions!$B$16*MIN(1,LN(1+Data_Clean!Q3961)/LN(1+Assumptions!$B$21))</f>
        <v>9.60252567789128</v>
      </c>
      <c r="M3961" s="16" t="n">
        <f aca="false">Assumptions!$B$17*(0.6*MIN(1,Data_Clean!R3961/Assumptions!$B$22)+0.4*IF(Data_Clean!S3961="",0,Data_Clean!S3961))</f>
        <v>11.274</v>
      </c>
      <c r="N3961" s="16" t="n">
        <f aca="false">Assumptions!$B$18*MIN(1,(Data_Clean!F3961-1)/Assumptions!$B$23)</f>
        <v>10</v>
      </c>
      <c r="O3961" s="16" t="n">
        <f aca="false">Assumptions!$B$19*(0.4*IF(Data_Clean!E3961="",0,MIN(1,Data_Clean!E3961/12/Assumptions!$B$24))+0.35*IF(Data_Clean!D3961="Y",1,0)+0.25*(1-MIN(Data_Clean!T3961,3)/3))/IF(Data_Clean!E3961="",0.6,1)</f>
        <v>4.4</v>
      </c>
      <c r="P3961" s="16" t="n">
        <f aca="false">SUM(K3961:O3961)/(Assumptions!$D$5-IF(K3961="",Assumptions!$B$15,0))*100</f>
        <v>64.5913247309187</v>
      </c>
      <c r="Q3961" s="7" t="str">
        <f aca="false">IF(J3961&gt;=Assumptions!$B$26,"High",IF(J3961&gt;=Assumptions!$B$27,"Mid","Low"))</f>
        <v>Mid</v>
      </c>
      <c r="R3961" s="7" t="str">
        <f aca="false">IF(P3961&gt;=Assumptions!$B$28,"High",IF(P3961&gt;=Assumptions!$B$29,"Mid","Low"))</f>
        <v>Mid</v>
      </c>
      <c r="S3961" s="7" t="str">
        <f aca="false">INDEX(Assumptions!$B$33:$B$41,MATCH(Q3961&amp;"|"&amp;R3961,Assumptions!$A$33:$A$41,0))</f>
        <v>Established Core</v>
      </c>
      <c r="T3961" s="7" t="n">
        <f aca="false">IF(ISNUMBER(Data_Clean!V3961),J3961*Data_Clean!V3961,0)</f>
        <v>95.35727432</v>
      </c>
    </row>
    <row r="3962" customFormat="false" ht="15" hidden="false" customHeight="false" outlineLevel="0" collapsed="false">
      <c r="A3962" s="15" t="str">
        <f aca="false">Data_Clean!A3962</f>
        <v>CX103958</v>
      </c>
      <c r="B3962" s="14" t="n">
        <f aca="false">Data_Clean!G3962*Assumptions!$B$5</f>
        <v>20.38725</v>
      </c>
      <c r="C3962" s="14" t="n">
        <f aca="false">IF(Data_Clean!H3962="",0,Data_Clean!H3962)*Assumptions!$B$6</f>
        <v>54.23124</v>
      </c>
      <c r="D3962" s="14" t="n">
        <f aca="false">Data_Clean!I3962*Assumptions!$B$7</f>
        <v>0</v>
      </c>
      <c r="E3962" s="14" t="n">
        <f aca="false">Data_Clean!J3962*Assumptions!$B$8</f>
        <v>0</v>
      </c>
      <c r="F3962" s="14" t="n">
        <f aca="false">Data_Clean!K3962*Assumptions!$B$9</f>
        <v>520.3</v>
      </c>
      <c r="G3962" s="14" t="n">
        <f aca="false">Data_Clean!L3962*Assumptions!$B$10</f>
        <v>0</v>
      </c>
      <c r="H3962" s="14" t="n">
        <f aca="false">IF(OR(Data_Clean!M3962="",Data_Clean!N3962=""),0,Data_Clean!M3962*Data_Clean!N3962/100)*Assumptions!$B$13*Assumptions!$B$11</f>
        <v>0</v>
      </c>
      <c r="I3962" s="14" t="n">
        <f aca="false">Data_Clean!O3962*4*Assumptions!$B$12</f>
        <v>0</v>
      </c>
      <c r="J3962" s="14" t="n">
        <f aca="false">SUM(B3962:I3962)</f>
        <v>594.91849</v>
      </c>
      <c r="K3962" s="16" t="n">
        <f aca="false">IF(Data_Clean!P3962="","",Assumptions!$B$15*0.5^(Data_Clean!P3962/Assumptions!$B$20))</f>
        <v>28.6452481173125</v>
      </c>
      <c r="L3962" s="16" t="n">
        <f aca="false">Assumptions!$B$16*MIN(1,LN(1+Data_Clean!Q3962)/LN(1+Assumptions!$B$21))</f>
        <v>18.5272947775809</v>
      </c>
      <c r="M3962" s="16" t="n">
        <f aca="false">Assumptions!$B$17*(0.6*MIN(1,Data_Clean!R3962/Assumptions!$B$22)+0.4*IF(Data_Clean!S3962="",0,Data_Clean!S3962))</f>
        <v>13.506</v>
      </c>
      <c r="N3962" s="16" t="n">
        <f aca="false">Assumptions!$B$18*MIN(1,(Data_Clean!F3962-1)/Assumptions!$B$23)</f>
        <v>10</v>
      </c>
      <c r="O3962" s="16" t="n">
        <f aca="false">Assumptions!$B$19*(0.4*IF(Data_Clean!E3962="",0,MIN(1,Data_Clean!E3962/12/Assumptions!$B$24))+0.35*IF(Data_Clean!D3962="Y",1,0)+0.25*(1-MIN(Data_Clean!T3962,3)/3))/IF(Data_Clean!E3962="",0.6,1)</f>
        <v>13.2</v>
      </c>
      <c r="P3962" s="16" t="n">
        <f aca="false">SUM(K3962:O3962)/(Assumptions!$D$5-IF(K3962="",Assumptions!$B$15,0))*100</f>
        <v>83.8785428948934</v>
      </c>
      <c r="Q3962" s="7" t="str">
        <f aca="false">IF(J3962&gt;=Assumptions!$B$26,"High",IF(J3962&gt;=Assumptions!$B$27,"Mid","Low"))</f>
        <v>Mid</v>
      </c>
      <c r="R3962" s="7" t="str">
        <f aca="false">IF(P3962&gt;=Assumptions!$B$28,"High",IF(P3962&gt;=Assumptions!$B$29,"Mid","Low"))</f>
        <v>High</v>
      </c>
      <c r="S3962" s="7" t="str">
        <f aca="false">INDEX(Assumptions!$B$33:$B$41,MATCH(Q3962&amp;"|"&amp;R3962,Assumptions!$A$33:$A$41,0))</f>
        <v>Engaged Builders</v>
      </c>
      <c r="T3962" s="7" t="n">
        <f aca="false">IF(ISNUMBER(Data_Clean!V3962),J3962*Data_Clean!V3962,0)</f>
        <v>8.745301803</v>
      </c>
    </row>
    <row r="3963" customFormat="false" ht="15" hidden="false" customHeight="false" outlineLevel="0" collapsed="false">
      <c r="A3963" s="15" t="str">
        <f aca="false">Data_Clean!A3963</f>
        <v>CX103959</v>
      </c>
      <c r="B3963" s="14" t="n">
        <f aca="false">Data_Clean!G3963*Assumptions!$B$5</f>
        <v>445.2345</v>
      </c>
      <c r="C3963" s="14" t="n">
        <f aca="false">IF(Data_Clean!H3963="",0,Data_Clean!H3963)*Assumptions!$B$6</f>
        <v>740.25708</v>
      </c>
      <c r="D3963" s="14" t="n">
        <f aca="false">Data_Clean!I3963*Assumptions!$B$7</f>
        <v>0</v>
      </c>
      <c r="E3963" s="14" t="n">
        <f aca="false">Data_Clean!J3963*Assumptions!$B$8</f>
        <v>0</v>
      </c>
      <c r="F3963" s="14" t="n">
        <f aca="false">Data_Clean!K3963*Assumptions!$B$9</f>
        <v>0</v>
      </c>
      <c r="G3963" s="14" t="n">
        <f aca="false">Data_Clean!L3963*Assumptions!$B$10</f>
        <v>0</v>
      </c>
      <c r="H3963" s="14" t="n">
        <f aca="false">IF(OR(Data_Clean!M3963="",Data_Clean!N3963=""),0,Data_Clean!M3963*Data_Clean!N3963/100)*Assumptions!$B$13*Assumptions!$B$11</f>
        <v>210.924</v>
      </c>
      <c r="I3963" s="14" t="n">
        <f aca="false">Data_Clean!O3963*4*Assumptions!$B$12</f>
        <v>35.9064</v>
      </c>
      <c r="J3963" s="14" t="n">
        <f aca="false">SUM(B3963:I3963)</f>
        <v>1432.32198</v>
      </c>
      <c r="K3963" s="16" t="n">
        <f aca="false">IF(Data_Clean!P3963="","",Assumptions!$B$15*0.5^(Data_Clean!P3963/Assumptions!$B$20))</f>
        <v>27.3516746567465</v>
      </c>
      <c r="L3963" s="16" t="n">
        <f aca="false">Assumptions!$B$16*MIN(1,LN(1+Data_Clean!Q3963)/LN(1+Assumptions!$B$21))</f>
        <v>15.7812965263578</v>
      </c>
      <c r="M3963" s="16" t="n">
        <f aca="false">Assumptions!$B$17*(0.6*MIN(1,Data_Clean!R3963/Assumptions!$B$22)+0.4*IF(Data_Clean!S3963="",0,Data_Clean!S3963))</f>
        <v>3.648</v>
      </c>
      <c r="N3963" s="16" t="n">
        <f aca="false">Assumptions!$B$18*MIN(1,(Data_Clean!F3963-1)/Assumptions!$B$23)</f>
        <v>10</v>
      </c>
      <c r="O3963" s="16" t="n">
        <f aca="false">Assumptions!$B$19*(0.4*IF(Data_Clean!E3963="",0,MIN(1,Data_Clean!E3963/12/Assumptions!$B$24))+0.35*IF(Data_Clean!D3963="Y",1,0)+0.25*(1-MIN(Data_Clean!T3963,3)/3))/IF(Data_Clean!E3963="",0.6,1)</f>
        <v>15</v>
      </c>
      <c r="P3963" s="16" t="n">
        <f aca="false">SUM(K3963:O3963)/(Assumptions!$D$5-IF(K3963="",Assumptions!$B$15,0))*100</f>
        <v>71.7809711831043</v>
      </c>
      <c r="Q3963" s="7" t="str">
        <f aca="false">IF(J3963&gt;=Assumptions!$B$26,"High",IF(J3963&gt;=Assumptions!$B$27,"Mid","Low"))</f>
        <v>Mid</v>
      </c>
      <c r="R3963" s="7" t="str">
        <f aca="false">IF(P3963&gt;=Assumptions!$B$28,"High",IF(P3963&gt;=Assumptions!$B$29,"Mid","Low"))</f>
        <v>High</v>
      </c>
      <c r="S3963" s="7" t="str">
        <f aca="false">INDEX(Assumptions!$B$33:$B$41,MATCH(Q3963&amp;"|"&amp;R3963,Assumptions!$A$33:$A$41,0))</f>
        <v>Engaged Builders</v>
      </c>
      <c r="T3963" s="7" t="n">
        <f aca="false">IF(ISNUMBER(Data_Clean!V3963),J3963*Data_Clean!V3963,0)</f>
        <v>28.216743006</v>
      </c>
    </row>
    <row r="3964" customFormat="false" ht="15" hidden="false" customHeight="false" outlineLevel="0" collapsed="false">
      <c r="A3964" s="15" t="str">
        <f aca="false">Data_Clean!A3964</f>
        <v>CX103960</v>
      </c>
      <c r="B3964" s="14" t="n">
        <f aca="false">Data_Clean!G3964*Assumptions!$B$5</f>
        <v>82.175</v>
      </c>
      <c r="C3964" s="14" t="n">
        <f aca="false">IF(Data_Clean!H3964="",0,Data_Clean!H3964)*Assumptions!$B$6</f>
        <v>1042.14684</v>
      </c>
      <c r="D3964" s="14" t="n">
        <f aca="false">Data_Clean!I3964*Assumptions!$B$7</f>
        <v>0</v>
      </c>
      <c r="E3964" s="14" t="n">
        <f aca="false">Data_Clean!J3964*Assumptions!$B$8</f>
        <v>0</v>
      </c>
      <c r="F3964" s="14" t="n">
        <f aca="false">Data_Clean!K3964*Assumptions!$B$9</f>
        <v>0</v>
      </c>
      <c r="G3964" s="14" t="n">
        <f aca="false">Data_Clean!L3964*Assumptions!$B$10</f>
        <v>0</v>
      </c>
      <c r="H3964" s="14" t="n">
        <f aca="false">IF(OR(Data_Clean!M3964="",Data_Clean!N3964=""),0,Data_Clean!M3964*Data_Clean!N3964/100)*Assumptions!$B$13*Assumptions!$B$11</f>
        <v>0</v>
      </c>
      <c r="I3964" s="14" t="n">
        <f aca="false">Data_Clean!O3964*4*Assumptions!$B$12</f>
        <v>0</v>
      </c>
      <c r="J3964" s="14" t="n">
        <f aca="false">SUM(B3964:I3964)</f>
        <v>1124.32184</v>
      </c>
      <c r="K3964" s="16" t="n">
        <f aca="false">IF(Data_Clean!P3964="","",Assumptions!$B$15*0.5^(Data_Clean!P3964/Assumptions!$B$20))</f>
        <v>30</v>
      </c>
      <c r="L3964" s="16" t="n">
        <f aca="false">Assumptions!$B$16*MIN(1,LN(1+Data_Clean!Q3964)/LN(1+Assumptions!$B$21))</f>
        <v>14.9444347261843</v>
      </c>
      <c r="M3964" s="16" t="n">
        <f aca="false">Assumptions!$B$17*(0.6*MIN(1,Data_Clean!R3964/Assumptions!$B$22)+0.4*IF(Data_Clean!S3964="",0,Data_Clean!S3964))</f>
        <v>8.574</v>
      </c>
      <c r="N3964" s="16" t="n">
        <f aca="false">Assumptions!$B$18*MIN(1,(Data_Clean!F3964-1)/Assumptions!$B$23)</f>
        <v>5</v>
      </c>
      <c r="O3964" s="16" t="n">
        <f aca="false">Assumptions!$B$19*(0.4*IF(Data_Clean!E3964="",0,MIN(1,Data_Clean!E3964/12/Assumptions!$B$24))+0.35*IF(Data_Clean!D3964="Y",1,0)+0.25*(1-MIN(Data_Clean!T3964,3)/3))/IF(Data_Clean!E3964="",0.6,1)</f>
        <v>13.8</v>
      </c>
      <c r="P3964" s="16" t="n">
        <f aca="false">SUM(K3964:O3964)/(Assumptions!$D$5-IF(K3964="",Assumptions!$B$15,0))*100</f>
        <v>72.3184347261843</v>
      </c>
      <c r="Q3964" s="7" t="str">
        <f aca="false">IF(J3964&gt;=Assumptions!$B$26,"High",IF(J3964&gt;=Assumptions!$B$27,"Mid","Low"))</f>
        <v>Mid</v>
      </c>
      <c r="R3964" s="7" t="str">
        <f aca="false">IF(P3964&gt;=Assumptions!$B$28,"High",IF(P3964&gt;=Assumptions!$B$29,"Mid","Low"))</f>
        <v>High</v>
      </c>
      <c r="S3964" s="7" t="str">
        <f aca="false">INDEX(Assumptions!$B$33:$B$41,MATCH(Q3964&amp;"|"&amp;R3964,Assumptions!$A$33:$A$41,0))</f>
        <v>Engaged Builders</v>
      </c>
      <c r="T3964" s="7" t="n">
        <f aca="false">IF(ISNUMBER(Data_Clean!V3964),J3964*Data_Clean!V3964,0)</f>
        <v>28.557774736</v>
      </c>
    </row>
    <row r="3965" customFormat="false" ht="15" hidden="false" customHeight="false" outlineLevel="0" collapsed="false">
      <c r="A3965" s="15" t="str">
        <f aca="false">Data_Clean!A3965</f>
        <v>CX103961</v>
      </c>
      <c r="B3965" s="14" t="n">
        <f aca="false">Data_Clean!G3965*Assumptions!$B$5</f>
        <v>347.15175</v>
      </c>
      <c r="C3965" s="14" t="n">
        <f aca="false">IF(Data_Clean!H3965="",0,Data_Clean!H3965)*Assumptions!$B$6</f>
        <v>537.62016</v>
      </c>
      <c r="D3965" s="14" t="n">
        <f aca="false">Data_Clean!I3965*Assumptions!$B$7</f>
        <v>0</v>
      </c>
      <c r="E3965" s="14" t="n">
        <f aca="false">Data_Clean!J3965*Assumptions!$B$8</f>
        <v>8683.2816</v>
      </c>
      <c r="F3965" s="14" t="n">
        <f aca="false">Data_Clean!K3965*Assumptions!$B$9</f>
        <v>2829.2</v>
      </c>
      <c r="G3965" s="14" t="n">
        <f aca="false">Data_Clean!L3965*Assumptions!$B$10</f>
        <v>0</v>
      </c>
      <c r="H3965" s="14" t="n">
        <f aca="false">IF(OR(Data_Clean!M3965="",Data_Clean!N3965=""),0,Data_Clean!M3965*Data_Clean!N3965/100)*Assumptions!$B$13*Assumptions!$B$11</f>
        <v>746.01</v>
      </c>
      <c r="I3965" s="14" t="n">
        <f aca="false">Data_Clean!O3965*4*Assumptions!$B$12</f>
        <v>66.39888</v>
      </c>
      <c r="J3965" s="14" t="n">
        <f aca="false">SUM(B3965:I3965)</f>
        <v>13209.66239</v>
      </c>
      <c r="K3965" s="16" t="n">
        <f aca="false">IF(Data_Clean!P3965="","",Assumptions!$B$15*0.5^(Data_Clean!P3965/Assumptions!$B$20))</f>
        <v>23.811015779523</v>
      </c>
      <c r="L3965" s="16" t="n">
        <f aca="false">Assumptions!$B$16*MIN(1,LN(1+Data_Clean!Q3965)/LN(1+Assumptions!$B$21))</f>
        <v>17.0046519135391</v>
      </c>
      <c r="M3965" s="16" t="n">
        <f aca="false">Assumptions!$B$17*(0.6*MIN(1,Data_Clean!R3965/Assumptions!$B$22)+0.4*IF(Data_Clean!S3965="",0,Data_Clean!S3965))</f>
        <v>10.242</v>
      </c>
      <c r="N3965" s="16" t="n">
        <f aca="false">Assumptions!$B$18*MIN(1,(Data_Clean!F3965-1)/Assumptions!$B$23)</f>
        <v>20</v>
      </c>
      <c r="O3965" s="16" t="n">
        <f aca="false">Assumptions!$B$19*(0.4*IF(Data_Clean!E3965="",0,MIN(1,Data_Clean!E3965/12/Assumptions!$B$24))+0.35*IF(Data_Clean!D3965="Y",1,0)+0.25*(1-MIN(Data_Clean!T3965,3)/3))/IF(Data_Clean!E3965="",0.6,1)</f>
        <v>13.8</v>
      </c>
      <c r="P3965" s="16" t="n">
        <f aca="false">SUM(K3965:O3965)/(Assumptions!$D$5-IF(K3965="",Assumptions!$B$15,0))*100</f>
        <v>84.8576676930621</v>
      </c>
      <c r="Q3965" s="7" t="str">
        <f aca="false">IF(J3965&gt;=Assumptions!$B$26,"High",IF(J3965&gt;=Assumptions!$B$27,"Mid","Low"))</f>
        <v>High</v>
      </c>
      <c r="R3965" s="7" t="str">
        <f aca="false">IF(P3965&gt;=Assumptions!$B$28,"High",IF(P3965&gt;=Assumptions!$B$29,"Mid","Low"))</f>
        <v>High</v>
      </c>
      <c r="S3965" s="7" t="str">
        <f aca="false">INDEX(Assumptions!$B$33:$B$41,MATCH(Q3965&amp;"|"&amp;R3965,Assumptions!$A$33:$A$41,0))</f>
        <v>Premier Advocates</v>
      </c>
      <c r="T3965" s="7" t="n">
        <f aca="false">IF(ISNUMBER(Data_Clean!V3965),J3965*Data_Clean!V3965,0)</f>
        <v>155.874016202</v>
      </c>
    </row>
    <row r="3966" customFormat="false" ht="15" hidden="false" customHeight="false" outlineLevel="0" collapsed="false">
      <c r="A3966" s="15" t="str">
        <f aca="false">Data_Clean!A3966</f>
        <v>CX103962</v>
      </c>
      <c r="B3966" s="14" t="n">
        <f aca="false">Data_Clean!G3966*Assumptions!$B$5</f>
        <v>25.07625</v>
      </c>
      <c r="C3966" s="14" t="n">
        <f aca="false">IF(Data_Clean!H3966="",0,Data_Clean!H3966)*Assumptions!$B$6</f>
        <v>134.79108</v>
      </c>
      <c r="D3966" s="14" t="n">
        <f aca="false">Data_Clean!I3966*Assumptions!$B$7</f>
        <v>92</v>
      </c>
      <c r="E3966" s="14" t="n">
        <f aca="false">Data_Clean!J3966*Assumptions!$B$8</f>
        <v>0</v>
      </c>
      <c r="F3966" s="14" t="n">
        <f aca="false">Data_Clean!K3966*Assumptions!$B$9</f>
        <v>0</v>
      </c>
      <c r="G3966" s="14" t="n">
        <f aca="false">Data_Clean!L3966*Assumptions!$B$10</f>
        <v>0</v>
      </c>
      <c r="H3966" s="14" t="n">
        <f aca="false">IF(OR(Data_Clean!M3966="",Data_Clean!N3966=""),0,Data_Clean!M3966*Data_Clean!N3966/100)*Assumptions!$B$13*Assumptions!$B$11</f>
        <v>0</v>
      </c>
      <c r="I3966" s="14" t="n">
        <f aca="false">Data_Clean!O3966*4*Assumptions!$B$12</f>
        <v>0</v>
      </c>
      <c r="J3966" s="14" t="n">
        <f aca="false">SUM(B3966:I3966)</f>
        <v>251.86733</v>
      </c>
      <c r="K3966" s="16" t="n">
        <f aca="false">IF(Data_Clean!P3966="","",Assumptions!$B$15*0.5^(Data_Clean!P3966/Assumptions!$B$20))</f>
        <v>0.0908873883886954</v>
      </c>
      <c r="L3966" s="16" t="n">
        <f aca="false">Assumptions!$B$16*MIN(1,LN(1+Data_Clean!Q3966)/LN(1+Assumptions!$B$21))</f>
        <v>0</v>
      </c>
      <c r="M3966" s="16" t="n">
        <f aca="false">Assumptions!$B$17*(0.6*MIN(1,Data_Clean!R3966/Assumptions!$B$22)+0.4*IF(Data_Clean!S3966="",0,Data_Clean!S3966))</f>
        <v>0</v>
      </c>
      <c r="N3966" s="16" t="n">
        <f aca="false">Assumptions!$B$18*MIN(1,(Data_Clean!F3966-1)/Assumptions!$B$23)</f>
        <v>10</v>
      </c>
      <c r="O3966" s="16" t="n">
        <f aca="false">Assumptions!$B$19*(0.4*IF(Data_Clean!E3966="",0,MIN(1,Data_Clean!E3966/12/Assumptions!$B$24))+0.35*IF(Data_Clean!D3966="Y",1,0)+0.25*(1-MIN(Data_Clean!T3966,3)/3))/IF(Data_Clean!E3966="",0.6,1)</f>
        <v>13.75</v>
      </c>
      <c r="P3966" s="16" t="n">
        <f aca="false">SUM(K3966:O3966)/(Assumptions!$D$5-IF(K3966="",Assumptions!$B$15,0))*100</f>
        <v>23.8408873883887</v>
      </c>
      <c r="Q3966" s="7" t="str">
        <f aca="false">IF(J3966&gt;=Assumptions!$B$26,"High",IF(J3966&gt;=Assumptions!$B$27,"Mid","Low"))</f>
        <v>Low</v>
      </c>
      <c r="R3966" s="7" t="str">
        <f aca="false">IF(P3966&gt;=Assumptions!$B$28,"High",IF(P3966&gt;=Assumptions!$B$29,"Mid","Low"))</f>
        <v>Low</v>
      </c>
      <c r="S3966" s="7" t="str">
        <f aca="false">INDEX(Assumptions!$B$33:$B$41,MATCH(Q3966&amp;"|"&amp;R3966,Assumptions!$A$33:$A$41,0))</f>
        <v>Dormant &amp; Low Value</v>
      </c>
      <c r="T3966" s="7" t="n">
        <f aca="false">IF(ISNUMBER(Data_Clean!V3966),J3966*Data_Clean!V3966,0)</f>
        <v>55.637493197</v>
      </c>
    </row>
    <row r="3967" customFormat="false" ht="15" hidden="false" customHeight="false" outlineLevel="0" collapsed="false">
      <c r="A3967" s="15" t="str">
        <f aca="false">Data_Clean!A3967</f>
        <v>CX103963</v>
      </c>
      <c r="B3967" s="14" t="n">
        <f aca="false">Data_Clean!G3967*Assumptions!$B$5</f>
        <v>85.18725</v>
      </c>
      <c r="C3967" s="14" t="n">
        <f aca="false">IF(Data_Clean!H3967="",0,Data_Clean!H3967)*Assumptions!$B$6</f>
        <v>0</v>
      </c>
      <c r="D3967" s="14" t="n">
        <f aca="false">Data_Clean!I3967*Assumptions!$B$7</f>
        <v>0</v>
      </c>
      <c r="E3967" s="14" t="n">
        <f aca="false">Data_Clean!J3967*Assumptions!$B$8</f>
        <v>0</v>
      </c>
      <c r="F3967" s="14" t="n">
        <f aca="false">Data_Clean!K3967*Assumptions!$B$9</f>
        <v>0</v>
      </c>
      <c r="G3967" s="14" t="n">
        <f aca="false">Data_Clean!L3967*Assumptions!$B$10</f>
        <v>0</v>
      </c>
      <c r="H3967" s="14" t="n">
        <f aca="false">IF(OR(Data_Clean!M3967="",Data_Clean!N3967=""),0,Data_Clean!M3967*Data_Clean!N3967/100)*Assumptions!$B$13*Assumptions!$B$11</f>
        <v>0</v>
      </c>
      <c r="I3967" s="14" t="n">
        <f aca="false">Data_Clean!O3967*4*Assumptions!$B$12</f>
        <v>0</v>
      </c>
      <c r="J3967" s="14" t="n">
        <f aca="false">SUM(B3967:I3967)</f>
        <v>85.18725</v>
      </c>
      <c r="K3967" s="16" t="n">
        <f aca="false">IF(Data_Clean!P3967="","",Assumptions!$B$15*0.5^(Data_Clean!P3967/Assumptions!$B$20))</f>
        <v>18.8988157484231</v>
      </c>
      <c r="L3967" s="16" t="n">
        <f aca="false">Assumptions!$B$16*MIN(1,LN(1+Data_Clean!Q3967)/LN(1+Assumptions!$B$21))</f>
        <v>10</v>
      </c>
      <c r="M3967" s="16" t="n">
        <f aca="false">Assumptions!$B$17*(0.6*MIN(1,Data_Clean!R3967/Assumptions!$B$22)+0.4*IF(Data_Clean!S3967="",0,Data_Clean!S3967))</f>
        <v>8.202</v>
      </c>
      <c r="N3967" s="16" t="n">
        <f aca="false">Assumptions!$B$18*MIN(1,(Data_Clean!F3967-1)/Assumptions!$B$23)</f>
        <v>5</v>
      </c>
      <c r="O3967" s="16" t="n">
        <f aca="false">Assumptions!$B$19*(0.4*IF(Data_Clean!E3967="",0,MIN(1,Data_Clean!E3967/12/Assumptions!$B$24))+0.35*IF(Data_Clean!D3967="Y",1,0)+0.25*(1-MIN(Data_Clean!T3967,3)/3))/IF(Data_Clean!E3967="",0.6,1)</f>
        <v>10.3</v>
      </c>
      <c r="P3967" s="16" t="n">
        <f aca="false">SUM(K3967:O3967)/(Assumptions!$D$5-IF(K3967="",Assumptions!$B$15,0))*100</f>
        <v>52.4008157484231</v>
      </c>
      <c r="Q3967" s="7" t="str">
        <f aca="false">IF(J3967&gt;=Assumptions!$B$26,"High",IF(J3967&gt;=Assumptions!$B$27,"Mid","Low"))</f>
        <v>Low</v>
      </c>
      <c r="R3967" s="7" t="str">
        <f aca="false">IF(P3967&gt;=Assumptions!$B$28,"High",IF(P3967&gt;=Assumptions!$B$29,"Mid","Low"))</f>
        <v>Mid</v>
      </c>
      <c r="S3967" s="7" t="str">
        <f aca="false">INDEX(Assumptions!$B$33:$B$41,MATCH(Q3967&amp;"|"&amp;R3967,Assumptions!$A$33:$A$41,0))</f>
        <v>Light Touch</v>
      </c>
      <c r="T3967" s="7" t="n">
        <f aca="false">IF(ISNUMBER(Data_Clean!V3967),J3967*Data_Clean!V3967,0)</f>
        <v>3.79935135</v>
      </c>
    </row>
    <row r="3968" customFormat="false" ht="15" hidden="false" customHeight="false" outlineLevel="0" collapsed="false">
      <c r="A3968" s="15" t="str">
        <f aca="false">Data_Clean!A3968</f>
        <v>CX103964</v>
      </c>
      <c r="B3968" s="14" t="n">
        <f aca="false">Data_Clean!G3968*Assumptions!$B$5</f>
        <v>224.67175</v>
      </c>
      <c r="C3968" s="14" t="n">
        <f aca="false">IF(Data_Clean!H3968="",0,Data_Clean!H3968)*Assumptions!$B$6</f>
        <v>0</v>
      </c>
      <c r="D3968" s="14" t="n">
        <f aca="false">Data_Clean!I3968*Assumptions!$B$7</f>
        <v>0</v>
      </c>
      <c r="E3968" s="14" t="n">
        <f aca="false">Data_Clean!J3968*Assumptions!$B$8</f>
        <v>0</v>
      </c>
      <c r="F3968" s="14" t="n">
        <f aca="false">Data_Clean!K3968*Assumptions!$B$9</f>
        <v>0</v>
      </c>
      <c r="G3968" s="14" t="n">
        <f aca="false">Data_Clean!L3968*Assumptions!$B$10</f>
        <v>1048.5</v>
      </c>
      <c r="H3968" s="14" t="n">
        <f aca="false">IF(OR(Data_Clean!M3968="",Data_Clean!N3968=""),0,Data_Clean!M3968*Data_Clean!N3968/100)*Assumptions!$B$13*Assumptions!$B$11</f>
        <v>0</v>
      </c>
      <c r="I3968" s="14" t="n">
        <f aca="false">Data_Clean!O3968*4*Assumptions!$B$12</f>
        <v>0</v>
      </c>
      <c r="J3968" s="14" t="n">
        <f aca="false">SUM(B3968:I3968)</f>
        <v>1273.17175</v>
      </c>
      <c r="K3968" s="16" t="n">
        <f aca="false">IF(Data_Clean!P3968="","",Assumptions!$B$15*0.5^(Data_Clean!P3968/Assumptions!$B$20))</f>
        <v>25.5200148285257</v>
      </c>
      <c r="L3968" s="16" t="n">
        <f aca="false">Assumptions!$B$16*MIN(1,LN(1+Data_Clean!Q3968)/LN(1+Assumptions!$B$21))</f>
        <v>13.0760265116583</v>
      </c>
      <c r="M3968" s="16" t="n">
        <f aca="false">Assumptions!$B$17*(0.6*MIN(1,Data_Clean!R3968/Assumptions!$B$22)+0.4*IF(Data_Clean!S3968="",0,Data_Clean!S3968))</f>
        <v>10.164</v>
      </c>
      <c r="N3968" s="16" t="n">
        <f aca="false">Assumptions!$B$18*MIN(1,(Data_Clean!F3968-1)/Assumptions!$B$23)</f>
        <v>5</v>
      </c>
      <c r="O3968" s="16" t="n">
        <f aca="false">Assumptions!$B$19*(0.4*IF(Data_Clean!E3968="",0,MIN(1,Data_Clean!E3968/12/Assumptions!$B$24))+0.35*IF(Data_Clean!D3968="Y",1,0)+0.25*(1-MIN(Data_Clean!T3968,3)/3))/IF(Data_Clean!E3968="",0.6,1)</f>
        <v>14</v>
      </c>
      <c r="P3968" s="16" t="n">
        <f aca="false">SUM(K3968:O3968)/(Assumptions!$D$5-IF(K3968="",Assumptions!$B$15,0))*100</f>
        <v>67.7600413401839</v>
      </c>
      <c r="Q3968" s="7" t="str">
        <f aca="false">IF(J3968&gt;=Assumptions!$B$26,"High",IF(J3968&gt;=Assumptions!$B$27,"Mid","Low"))</f>
        <v>Mid</v>
      </c>
      <c r="R3968" s="7" t="str">
        <f aca="false">IF(P3968&gt;=Assumptions!$B$28,"High",IF(P3968&gt;=Assumptions!$B$29,"Mid","Low"))</f>
        <v>Mid</v>
      </c>
      <c r="S3968" s="7" t="str">
        <f aca="false">INDEX(Assumptions!$B$33:$B$41,MATCH(Q3968&amp;"|"&amp;R3968,Assumptions!$A$33:$A$41,0))</f>
        <v>Established Core</v>
      </c>
      <c r="T3968" s="7" t="n">
        <f aca="false">IF(ISNUMBER(Data_Clean!V3968),J3968*Data_Clean!V3968,0)</f>
        <v>51.054187175</v>
      </c>
    </row>
    <row r="3969" customFormat="false" ht="15" hidden="false" customHeight="false" outlineLevel="0" collapsed="false">
      <c r="A3969" s="15" t="str">
        <f aca="false">Data_Clean!A3969</f>
        <v>CX103965</v>
      </c>
      <c r="B3969" s="14" t="n">
        <f aca="false">Data_Clean!G3969*Assumptions!$B$5</f>
        <v>39.868</v>
      </c>
      <c r="C3969" s="14" t="n">
        <f aca="false">IF(Data_Clean!H3969="",0,Data_Clean!H3969)*Assumptions!$B$6</f>
        <v>0</v>
      </c>
      <c r="D3969" s="14" t="n">
        <f aca="false">Data_Clean!I3969*Assumptions!$B$7</f>
        <v>65.6</v>
      </c>
      <c r="E3969" s="14" t="n">
        <f aca="false">Data_Clean!J3969*Assumptions!$B$8</f>
        <v>0</v>
      </c>
      <c r="F3969" s="14" t="n">
        <f aca="false">Data_Clean!K3969*Assumptions!$B$9</f>
        <v>0</v>
      </c>
      <c r="G3969" s="14" t="n">
        <f aca="false">Data_Clean!L3969*Assumptions!$B$10</f>
        <v>0</v>
      </c>
      <c r="H3969" s="14" t="n">
        <f aca="false">IF(OR(Data_Clean!M3969="",Data_Clean!N3969=""),0,Data_Clean!M3969*Data_Clean!N3969/100)*Assumptions!$B$13*Assumptions!$B$11</f>
        <v>0</v>
      </c>
      <c r="I3969" s="14" t="n">
        <f aca="false">Data_Clean!O3969*4*Assumptions!$B$12</f>
        <v>4.40448</v>
      </c>
      <c r="J3969" s="14" t="n">
        <f aca="false">SUM(B3969:I3969)</f>
        <v>109.87248</v>
      </c>
      <c r="K3969" s="16" t="n">
        <f aca="false">IF(Data_Clean!P3969="","",Assumptions!$B$15*0.5^(Data_Clean!P3969/Assumptions!$B$20))</f>
        <v>18.0453755412318</v>
      </c>
      <c r="L3969" s="16" t="n">
        <f aca="false">Assumptions!$B$16*MIN(1,LN(1+Data_Clean!Q3969)/LN(1+Assumptions!$B$21))</f>
        <v>11.5625930527155</v>
      </c>
      <c r="M3969" s="16" t="n">
        <f aca="false">Assumptions!$B$17*(0.6*MIN(1,Data_Clean!R3969/Assumptions!$B$22)+0.4*IF(Data_Clean!S3969="",0,Data_Clean!S3969))</f>
        <v>1.704</v>
      </c>
      <c r="N3969" s="16" t="n">
        <f aca="false">Assumptions!$B$18*MIN(1,(Data_Clean!F3969-1)/Assumptions!$B$23)</f>
        <v>10</v>
      </c>
      <c r="O3969" s="16" t="n">
        <f aca="false">Assumptions!$B$19*(0.4*IF(Data_Clean!E3969="",0,MIN(1,Data_Clean!E3969/12/Assumptions!$B$24))+0.35*IF(Data_Clean!D3969="Y",1,0)+0.25*(1-MIN(Data_Clean!T3969,3)/3))/IF(Data_Clean!E3969="",0.6,1)</f>
        <v>8.95</v>
      </c>
      <c r="P3969" s="16" t="n">
        <f aca="false">SUM(K3969:O3969)/(Assumptions!$D$5-IF(K3969="",Assumptions!$B$15,0))*100</f>
        <v>50.2619685939473</v>
      </c>
      <c r="Q3969" s="7" t="str">
        <f aca="false">IF(J3969&gt;=Assumptions!$B$26,"High",IF(J3969&gt;=Assumptions!$B$27,"Mid","Low"))</f>
        <v>Low</v>
      </c>
      <c r="R3969" s="7" t="str">
        <f aca="false">IF(P3969&gt;=Assumptions!$B$28,"High",IF(P3969&gt;=Assumptions!$B$29,"Mid","Low"))</f>
        <v>Mid</v>
      </c>
      <c r="S3969" s="7" t="str">
        <f aca="false">INDEX(Assumptions!$B$33:$B$41,MATCH(Q3969&amp;"|"&amp;R3969,Assumptions!$A$33:$A$41,0))</f>
        <v>Light Touch</v>
      </c>
      <c r="T3969" s="7" t="n">
        <f aca="false">IF(ISNUMBER(Data_Clean!V3969),J3969*Data_Clean!V3969,0)</f>
        <v>6.669259536</v>
      </c>
    </row>
    <row r="3970" customFormat="false" ht="15" hidden="false" customHeight="false" outlineLevel="0" collapsed="false">
      <c r="A3970" s="15" t="str">
        <f aca="false">Data_Clean!A3970</f>
        <v>CX103966</v>
      </c>
      <c r="B3970" s="14" t="n">
        <f aca="false">Data_Clean!G3970*Assumptions!$B$5</f>
        <v>80.7195</v>
      </c>
      <c r="C3970" s="14" t="n">
        <f aca="false">IF(Data_Clean!H3970="",0,Data_Clean!H3970)*Assumptions!$B$6</f>
        <v>0</v>
      </c>
      <c r="D3970" s="14" t="n">
        <f aca="false">Data_Clean!I3970*Assumptions!$B$7</f>
        <v>412.8</v>
      </c>
      <c r="E3970" s="14" t="n">
        <f aca="false">Data_Clean!J3970*Assumptions!$B$8</f>
        <v>0</v>
      </c>
      <c r="F3970" s="14" t="n">
        <f aca="false">Data_Clean!K3970*Assumptions!$B$9</f>
        <v>0</v>
      </c>
      <c r="G3970" s="14" t="n">
        <f aca="false">Data_Clean!L3970*Assumptions!$B$10</f>
        <v>0</v>
      </c>
      <c r="H3970" s="14" t="n">
        <f aca="false">IF(OR(Data_Clean!M3970="",Data_Clean!N3970=""),0,Data_Clean!M3970*Data_Clean!N3970/100)*Assumptions!$B$13*Assumptions!$B$11</f>
        <v>0</v>
      </c>
      <c r="I3970" s="14" t="n">
        <f aca="false">Data_Clean!O3970*4*Assumptions!$B$12</f>
        <v>0</v>
      </c>
      <c r="J3970" s="14" t="n">
        <f aca="false">SUM(B3970:I3970)</f>
        <v>493.5195</v>
      </c>
      <c r="K3970" s="16" t="n">
        <f aca="false">IF(Data_Clean!P3970="","",Assumptions!$B$15*0.5^(Data_Clean!P3970/Assumptions!$B$20))</f>
        <v>29.3147990530274</v>
      </c>
      <c r="L3970" s="16" t="n">
        <f aca="false">Assumptions!$B$16*MIN(1,LN(1+Data_Clean!Q3970)/LN(1+Assumptions!$B$21))</f>
        <v>13.5873179074216</v>
      </c>
      <c r="M3970" s="16" t="n">
        <f aca="false">Assumptions!$B$17*(0.6*MIN(1,Data_Clean!R3970/Assumptions!$B$22)+0.4*IF(Data_Clean!S3970="",0,Data_Clean!S3970))</f>
        <v>2.124</v>
      </c>
      <c r="N3970" s="16" t="n">
        <f aca="false">Assumptions!$B$18*MIN(1,(Data_Clean!F3970-1)/Assumptions!$B$23)</f>
        <v>5</v>
      </c>
      <c r="O3970" s="16" t="n">
        <f aca="false">Assumptions!$B$19*(0.4*IF(Data_Clean!E3970="",0,MIN(1,Data_Clean!E3970/12/Assumptions!$B$24))+0.35*IF(Data_Clean!D3970="Y",1,0)+0.25*(1-MIN(Data_Clean!T3970,3)/3))/IF(Data_Clean!E3970="",0.6,1)</f>
        <v>5.3</v>
      </c>
      <c r="P3970" s="16" t="n">
        <f aca="false">SUM(K3970:O3970)/(Assumptions!$D$5-IF(K3970="",Assumptions!$B$15,0))*100</f>
        <v>55.3261169604489</v>
      </c>
      <c r="Q3970" s="7" t="str">
        <f aca="false">IF(J3970&gt;=Assumptions!$B$26,"High",IF(J3970&gt;=Assumptions!$B$27,"Mid","Low"))</f>
        <v>Mid</v>
      </c>
      <c r="R3970" s="7" t="str">
        <f aca="false">IF(P3970&gt;=Assumptions!$B$28,"High",IF(P3970&gt;=Assumptions!$B$29,"Mid","Low"))</f>
        <v>Mid</v>
      </c>
      <c r="S3970" s="7" t="str">
        <f aca="false">INDEX(Assumptions!$B$33:$B$41,MATCH(Q3970&amp;"|"&amp;R3970,Assumptions!$A$33:$A$41,0))</f>
        <v>Established Core</v>
      </c>
      <c r="T3970" s="7" t="n">
        <f aca="false">IF(ISNUMBER(Data_Clean!V3970),J3970*Data_Clean!V3970,0)</f>
        <v>214.43422275</v>
      </c>
    </row>
    <row r="3971" customFormat="false" ht="15" hidden="false" customHeight="false" outlineLevel="0" collapsed="false">
      <c r="A3971" s="15" t="str">
        <f aca="false">Data_Clean!A3971</f>
        <v>CX103967</v>
      </c>
      <c r="B3971" s="14" t="n">
        <f aca="false">Data_Clean!G3971*Assumptions!$B$5</f>
        <v>148.609</v>
      </c>
      <c r="C3971" s="14" t="n">
        <f aca="false">IF(Data_Clean!H3971="",0,Data_Clean!H3971)*Assumptions!$B$6</f>
        <v>175.93332</v>
      </c>
      <c r="D3971" s="14" t="n">
        <f aca="false">Data_Clean!I3971*Assumptions!$B$7</f>
        <v>0</v>
      </c>
      <c r="E3971" s="14" t="n">
        <f aca="false">Data_Clean!J3971*Assumptions!$B$8</f>
        <v>407.452425</v>
      </c>
      <c r="F3971" s="14" t="n">
        <f aca="false">Data_Clean!K3971*Assumptions!$B$9</f>
        <v>0</v>
      </c>
      <c r="G3971" s="14" t="n">
        <f aca="false">Data_Clean!L3971*Assumptions!$B$10</f>
        <v>0</v>
      </c>
      <c r="H3971" s="14" t="n">
        <f aca="false">IF(OR(Data_Clean!M3971="",Data_Clean!N3971=""),0,Data_Clean!M3971*Data_Clean!N3971/100)*Assumptions!$B$13*Assumptions!$B$11</f>
        <v>0</v>
      </c>
      <c r="I3971" s="14" t="n">
        <f aca="false">Data_Clean!O3971*4*Assumptions!$B$12</f>
        <v>0</v>
      </c>
      <c r="J3971" s="14" t="n">
        <f aca="false">SUM(B3971:I3971)</f>
        <v>731.994745</v>
      </c>
      <c r="K3971" s="16" t="n">
        <f aca="false">IF(Data_Clean!P3971="","",Assumptions!$B$15*0.5^(Data_Clean!P3971/Assumptions!$B$20))</f>
        <v>25.5200148285257</v>
      </c>
      <c r="L3971" s="16" t="n">
        <f aca="false">Assumptions!$B$16*MIN(1,LN(1+Data_Clean!Q3971)/LN(1+Assumptions!$B$21))</f>
        <v>9.16313819982653</v>
      </c>
      <c r="M3971" s="16" t="n">
        <f aca="false">Assumptions!$B$17*(0.6*MIN(1,Data_Clean!R3971/Assumptions!$B$22)+0.4*IF(Data_Clean!S3971="",0,Data_Clean!S3971))</f>
        <v>6.798</v>
      </c>
      <c r="N3971" s="16" t="n">
        <f aca="false">Assumptions!$B$18*MIN(1,(Data_Clean!F3971-1)/Assumptions!$B$23)</f>
        <v>10</v>
      </c>
      <c r="O3971" s="16" t="n">
        <f aca="false">Assumptions!$B$19*(0.4*IF(Data_Clean!E3971="",0,MIN(1,Data_Clean!E3971/12/Assumptions!$B$24))+0.35*IF(Data_Clean!D3971="Y",1,0)+0.25*(1-MIN(Data_Clean!T3971,3)/3))/IF(Data_Clean!E3971="",0.6,1)</f>
        <v>5.45</v>
      </c>
      <c r="P3971" s="16" t="n">
        <f aca="false">SUM(K3971:O3971)/(Assumptions!$D$5-IF(K3971="",Assumptions!$B$15,0))*100</f>
        <v>56.9311530283522</v>
      </c>
      <c r="Q3971" s="7" t="str">
        <f aca="false">IF(J3971&gt;=Assumptions!$B$26,"High",IF(J3971&gt;=Assumptions!$B$27,"Mid","Low"))</f>
        <v>Mid</v>
      </c>
      <c r="R3971" s="7" t="str">
        <f aca="false">IF(P3971&gt;=Assumptions!$B$28,"High",IF(P3971&gt;=Assumptions!$B$29,"Mid","Low"))</f>
        <v>Mid</v>
      </c>
      <c r="S3971" s="7" t="str">
        <f aca="false">INDEX(Assumptions!$B$33:$B$41,MATCH(Q3971&amp;"|"&amp;R3971,Assumptions!$A$33:$A$41,0))</f>
        <v>Established Core</v>
      </c>
      <c r="T3971" s="7" t="n">
        <f aca="false">IF(ISNUMBER(Data_Clean!V3971),J3971*Data_Clean!V3971,0)</f>
        <v>119.315143435</v>
      </c>
    </row>
    <row r="3972" customFormat="false" ht="15" hidden="false" customHeight="false" outlineLevel="0" collapsed="false">
      <c r="A3972" s="15" t="str">
        <f aca="false">Data_Clean!A3972</f>
        <v>CX103968</v>
      </c>
      <c r="B3972" s="14" t="n">
        <f aca="false">Data_Clean!G3972*Assumptions!$B$5</f>
        <v>106.49</v>
      </c>
      <c r="C3972" s="14" t="n">
        <f aca="false">IF(Data_Clean!H3972="",0,Data_Clean!H3972)*Assumptions!$B$6</f>
        <v>0</v>
      </c>
      <c r="D3972" s="14" t="n">
        <f aca="false">Data_Clean!I3972*Assumptions!$B$7</f>
        <v>0</v>
      </c>
      <c r="E3972" s="14" t="n">
        <f aca="false">Data_Clean!J3972*Assumptions!$B$8</f>
        <v>0</v>
      </c>
      <c r="F3972" s="14" t="n">
        <f aca="false">Data_Clean!K3972*Assumptions!$B$9</f>
        <v>0</v>
      </c>
      <c r="G3972" s="14" t="n">
        <f aca="false">Data_Clean!L3972*Assumptions!$B$10</f>
        <v>0</v>
      </c>
      <c r="H3972" s="14" t="n">
        <f aca="false">IF(OR(Data_Clean!M3972="",Data_Clean!N3972=""),0,Data_Clean!M3972*Data_Clean!N3972/100)*Assumptions!$B$13*Assumptions!$B$11</f>
        <v>281.7</v>
      </c>
      <c r="I3972" s="14" t="n">
        <f aca="false">Data_Clean!O3972*4*Assumptions!$B$12</f>
        <v>15.516</v>
      </c>
      <c r="J3972" s="14" t="n">
        <f aca="false">SUM(B3972:I3972)</f>
        <v>403.706</v>
      </c>
      <c r="K3972" s="16" t="n">
        <f aca="false">IF(Data_Clean!P3972="","",Assumptions!$B$15*0.5^(Data_Clean!P3972/Assumptions!$B$20))</f>
        <v>18.4671662001737</v>
      </c>
      <c r="L3972" s="16" t="n">
        <f aca="false">Assumptions!$B$16*MIN(1,LN(1+Data_Clean!Q3972)/LN(1+Assumptions!$B$21))</f>
        <v>12.2792642888455</v>
      </c>
      <c r="M3972" s="16" t="n">
        <f aca="false">Assumptions!$B$17*(0.6*MIN(1,Data_Clean!R3972/Assumptions!$B$22)+0.4*IF(Data_Clean!S3972="",0,Data_Clean!S3972))</f>
        <v>8.298</v>
      </c>
      <c r="N3972" s="16" t="n">
        <f aca="false">Assumptions!$B$18*MIN(1,(Data_Clean!F3972-1)/Assumptions!$B$23)</f>
        <v>10</v>
      </c>
      <c r="O3972" s="16" t="n">
        <f aca="false">Assumptions!$B$19*(0.4*IF(Data_Clean!E3972="",0,MIN(1,Data_Clean!E3972/12/Assumptions!$B$24))+0.35*IF(Data_Clean!D3972="Y",1,0)+0.25*(1-MIN(Data_Clean!T3972,3)/3))/IF(Data_Clean!E3972="",0.6,1)</f>
        <v>9.75</v>
      </c>
      <c r="P3972" s="16" t="n">
        <f aca="false">SUM(K3972:O3972)/(Assumptions!$D$5-IF(K3972="",Assumptions!$B$15,0))*100</f>
        <v>58.7944304890192</v>
      </c>
      <c r="Q3972" s="7" t="str">
        <f aca="false">IF(J3972&gt;=Assumptions!$B$26,"High",IF(J3972&gt;=Assumptions!$B$27,"Mid","Low"))</f>
        <v>Mid</v>
      </c>
      <c r="R3972" s="7" t="str">
        <f aca="false">IF(P3972&gt;=Assumptions!$B$28,"High",IF(P3972&gt;=Assumptions!$B$29,"Mid","Low"))</f>
        <v>Mid</v>
      </c>
      <c r="S3972" s="7" t="str">
        <f aca="false">INDEX(Assumptions!$B$33:$B$41,MATCH(Q3972&amp;"|"&amp;R3972,Assumptions!$A$33:$A$41,0))</f>
        <v>Established Core</v>
      </c>
      <c r="T3972" s="7" t="n">
        <f aca="false">IF(ISNUMBER(Data_Clean!V3972),J3972*Data_Clean!V3972,0)</f>
        <v>31.690921</v>
      </c>
    </row>
    <row r="3973" customFormat="false" ht="15" hidden="false" customHeight="false" outlineLevel="0" collapsed="false">
      <c r="A3973" s="15" t="str">
        <f aca="false">Data_Clean!A3973</f>
        <v>CX103969</v>
      </c>
      <c r="B3973" s="14" t="n">
        <f aca="false">Data_Clean!G3973*Assumptions!$B$5</f>
        <v>254.884</v>
      </c>
      <c r="C3973" s="14" t="n">
        <f aca="false">IF(Data_Clean!H3973="",0,Data_Clean!H3973)*Assumptions!$B$6</f>
        <v>238.84812</v>
      </c>
      <c r="D3973" s="14" t="n">
        <f aca="false">Data_Clean!I3973*Assumptions!$B$7</f>
        <v>0</v>
      </c>
      <c r="E3973" s="14" t="n">
        <f aca="false">Data_Clean!J3973*Assumptions!$B$8</f>
        <v>443.965875</v>
      </c>
      <c r="F3973" s="14" t="n">
        <f aca="false">Data_Clean!K3973*Assumptions!$B$9</f>
        <v>0</v>
      </c>
      <c r="G3973" s="14" t="n">
        <f aca="false">Data_Clean!L3973*Assumptions!$B$10</f>
        <v>0</v>
      </c>
      <c r="H3973" s="14" t="n">
        <f aca="false">IF(OR(Data_Clean!M3973="",Data_Clean!N3973=""),0,Data_Clean!M3973*Data_Clean!N3973/100)*Assumptions!$B$13*Assumptions!$B$11</f>
        <v>0</v>
      </c>
      <c r="I3973" s="14" t="n">
        <f aca="false">Data_Clean!O3973*4*Assumptions!$B$12</f>
        <v>0</v>
      </c>
      <c r="J3973" s="14" t="n">
        <f aca="false">SUM(B3973:I3973)</f>
        <v>937.697995</v>
      </c>
      <c r="K3973" s="16" t="n">
        <f aca="false">IF(Data_Clean!P3973="","",Assumptions!$B$15*0.5^(Data_Clean!P3973/Assumptions!$B$20))</f>
        <v>26.7269615442102</v>
      </c>
      <c r="L3973" s="16" t="n">
        <f aca="false">Assumptions!$B$16*MIN(1,LN(1+Data_Clean!Q3973)/LN(1+Assumptions!$B$21))</f>
        <v>17.0046519135391</v>
      </c>
      <c r="M3973" s="16" t="n">
        <f aca="false">Assumptions!$B$17*(0.6*MIN(1,Data_Clean!R3973/Assumptions!$B$22)+0.4*IF(Data_Clean!S3973="",0,Data_Clean!S3973))</f>
        <v>4.782</v>
      </c>
      <c r="N3973" s="16" t="n">
        <f aca="false">Assumptions!$B$18*MIN(1,(Data_Clean!F3973-1)/Assumptions!$B$23)</f>
        <v>10</v>
      </c>
      <c r="O3973" s="16" t="n">
        <f aca="false">Assumptions!$B$19*(0.4*IF(Data_Clean!E3973="",0,MIN(1,Data_Clean!E3973/12/Assumptions!$B$24))+0.35*IF(Data_Clean!D3973="Y",1,0)+0.25*(1-MIN(Data_Clean!T3973,3)/3))/IF(Data_Clean!E3973="",0.6,1)</f>
        <v>9.1</v>
      </c>
      <c r="P3973" s="16" t="n">
        <f aca="false">SUM(K3973:O3973)/(Assumptions!$D$5-IF(K3973="",Assumptions!$B$15,0))*100</f>
        <v>67.6136134577493</v>
      </c>
      <c r="Q3973" s="7" t="str">
        <f aca="false">IF(J3973&gt;=Assumptions!$B$26,"High",IF(J3973&gt;=Assumptions!$B$27,"Mid","Low"))</f>
        <v>Mid</v>
      </c>
      <c r="R3973" s="7" t="str">
        <f aca="false">IF(P3973&gt;=Assumptions!$B$28,"High",IF(P3973&gt;=Assumptions!$B$29,"Mid","Low"))</f>
        <v>Mid</v>
      </c>
      <c r="S3973" s="7" t="str">
        <f aca="false">INDEX(Assumptions!$B$33:$B$41,MATCH(Q3973&amp;"|"&amp;R3973,Assumptions!$A$33:$A$41,0))</f>
        <v>Established Core</v>
      </c>
      <c r="T3973" s="7" t="n">
        <f aca="false">IF(ISNUMBER(Data_Clean!V3973),J3973*Data_Clean!V3973,0)</f>
        <v>45.572122557</v>
      </c>
    </row>
    <row r="3974" customFormat="false" ht="15" hidden="false" customHeight="false" outlineLevel="0" collapsed="false">
      <c r="A3974" s="15" t="str">
        <f aca="false">Data_Clean!A3974</f>
        <v>CX103970</v>
      </c>
      <c r="B3974" s="14" t="n">
        <f aca="false">Data_Clean!G3974*Assumptions!$B$5</f>
        <v>166.6435</v>
      </c>
      <c r="C3974" s="14" t="n">
        <f aca="false">IF(Data_Clean!H3974="",0,Data_Clean!H3974)*Assumptions!$B$6</f>
        <v>144.99516</v>
      </c>
      <c r="D3974" s="14" t="n">
        <f aca="false">Data_Clean!I3974*Assumptions!$B$7</f>
        <v>0</v>
      </c>
      <c r="E3974" s="14" t="n">
        <f aca="false">Data_Clean!J3974*Assumptions!$B$8</f>
        <v>0</v>
      </c>
      <c r="F3974" s="14" t="n">
        <f aca="false">Data_Clean!K3974*Assumptions!$B$9</f>
        <v>0</v>
      </c>
      <c r="G3974" s="14" t="n">
        <f aca="false">Data_Clean!L3974*Assumptions!$B$10</f>
        <v>134.1</v>
      </c>
      <c r="H3974" s="14" t="n">
        <f aca="false">IF(OR(Data_Clean!M3974="",Data_Clean!N3974=""),0,Data_Clean!M3974*Data_Clean!N3974/100)*Assumptions!$B$13*Assumptions!$B$11</f>
        <v>0</v>
      </c>
      <c r="I3974" s="14" t="n">
        <f aca="false">Data_Clean!O3974*4*Assumptions!$B$12</f>
        <v>0</v>
      </c>
      <c r="J3974" s="14" t="n">
        <f aca="false">SUM(B3974:I3974)</f>
        <v>445.73866</v>
      </c>
      <c r="K3974" s="16" t="n">
        <f aca="false">IF(Data_Clean!P3974="","",Assumptions!$B$15*0.5^(Data_Clean!P3974/Assumptions!$B$20))</f>
        <v>18.0453755412318</v>
      </c>
      <c r="L3974" s="16" t="n">
        <f aca="false">Assumptions!$B$16*MIN(1,LN(1+Data_Clean!Q3974)/LN(1+Assumptions!$B$21))</f>
        <v>12.8906482631789</v>
      </c>
      <c r="M3974" s="16" t="n">
        <f aca="false">Assumptions!$B$17*(0.6*MIN(1,Data_Clean!R3974/Assumptions!$B$22)+0.4*IF(Data_Clean!S3974="",0,Data_Clean!S3974))</f>
        <v>4.218</v>
      </c>
      <c r="N3974" s="16" t="n">
        <f aca="false">Assumptions!$B$18*MIN(1,(Data_Clean!F3974-1)/Assumptions!$B$23)</f>
        <v>10</v>
      </c>
      <c r="O3974" s="16" t="n">
        <f aca="false">Assumptions!$B$19*(0.4*IF(Data_Clean!E3974="",0,MIN(1,Data_Clean!E3974/12/Assumptions!$B$24))+0.35*IF(Data_Clean!D3974="Y",1,0)+0.25*(1-MIN(Data_Clean!T3974,3)/3))/IF(Data_Clean!E3974="",0.6,1)</f>
        <v>9.75</v>
      </c>
      <c r="P3974" s="16" t="n">
        <f aca="false">SUM(K3974:O3974)/(Assumptions!$D$5-IF(K3974="",Assumptions!$B$15,0))*100</f>
        <v>54.9040238044106</v>
      </c>
      <c r="Q3974" s="7" t="str">
        <f aca="false">IF(J3974&gt;=Assumptions!$B$26,"High",IF(J3974&gt;=Assumptions!$B$27,"Mid","Low"))</f>
        <v>Mid</v>
      </c>
      <c r="R3974" s="7" t="str">
        <f aca="false">IF(P3974&gt;=Assumptions!$B$28,"High",IF(P3974&gt;=Assumptions!$B$29,"Mid","Low"))</f>
        <v>Mid</v>
      </c>
      <c r="S3974" s="7" t="str">
        <f aca="false">INDEX(Assumptions!$B$33:$B$41,MATCH(Q3974&amp;"|"&amp;R3974,Assumptions!$A$33:$A$41,0))</f>
        <v>Established Core</v>
      </c>
      <c r="T3974" s="7" t="n">
        <f aca="false">IF(ISNUMBER(Data_Clean!V3974),J3974*Data_Clean!V3974,0)</f>
        <v>23.713296712</v>
      </c>
    </row>
    <row r="3975" customFormat="false" ht="15" hidden="false" customHeight="false" outlineLevel="0" collapsed="false">
      <c r="A3975" s="15" t="str">
        <f aca="false">Data_Clean!A3975</f>
        <v>CX103971</v>
      </c>
      <c r="B3975" s="14" t="n">
        <f aca="false">Data_Clean!G3975*Assumptions!$B$5</f>
        <v>126.9665</v>
      </c>
      <c r="C3975" s="14" t="n">
        <f aca="false">IF(Data_Clean!H3975="",0,Data_Clean!H3975)*Assumptions!$B$6</f>
        <v>0</v>
      </c>
      <c r="D3975" s="14" t="n">
        <f aca="false">Data_Clean!I3975*Assumptions!$B$7</f>
        <v>0</v>
      </c>
      <c r="E3975" s="14" t="n">
        <f aca="false">Data_Clean!J3975*Assumptions!$B$8</f>
        <v>579.31605</v>
      </c>
      <c r="F3975" s="14" t="n">
        <f aca="false">Data_Clean!K3975*Assumptions!$B$9</f>
        <v>3622.3</v>
      </c>
      <c r="G3975" s="14" t="n">
        <f aca="false">Data_Clean!L3975*Assumptions!$B$10</f>
        <v>0</v>
      </c>
      <c r="H3975" s="14" t="n">
        <f aca="false">IF(OR(Data_Clean!M3975="",Data_Clean!N3975=""),0,Data_Clean!M3975*Data_Clean!N3975/100)*Assumptions!$B$13*Assumptions!$B$11</f>
        <v>1094.742</v>
      </c>
      <c r="I3975" s="14" t="n">
        <f aca="false">Data_Clean!O3975*4*Assumptions!$B$12</f>
        <v>20.07744</v>
      </c>
      <c r="J3975" s="14" t="n">
        <f aca="false">SUM(B3975:I3975)</f>
        <v>5443.40199</v>
      </c>
      <c r="K3975" s="16" t="n">
        <f aca="false">IF(Data_Clean!P3975="","",Assumptions!$B$15*0.5^(Data_Clean!P3975/Assumptions!$B$20))</f>
        <v>26.1165168988837</v>
      </c>
      <c r="L3975" s="16" t="n">
        <f aca="false">Assumptions!$B$16*MIN(1,LN(1+Data_Clean!Q3975)/LN(1+Assumptions!$B$21))</f>
        <v>11.2934465146257</v>
      </c>
      <c r="M3975" s="16" t="n">
        <f aca="false">Assumptions!$B$17*(0.6*MIN(1,Data_Clean!R3975/Assumptions!$B$22)+0.4*IF(Data_Clean!S3975="",0,Data_Clean!S3975))</f>
        <v>4.776</v>
      </c>
      <c r="N3975" s="16" t="n">
        <f aca="false">Assumptions!$B$18*MIN(1,(Data_Clean!F3975-1)/Assumptions!$B$23)</f>
        <v>15</v>
      </c>
      <c r="O3975" s="16" t="n">
        <f aca="false">Assumptions!$B$19*(0.4*IF(Data_Clean!E3975="",0,MIN(1,Data_Clean!E3975/12/Assumptions!$B$24))+0.35*IF(Data_Clean!D3975="Y",1,0)+0.25*(1-MIN(Data_Clean!T3975,3)/3))/IF(Data_Clean!E3975="",0.6,1)</f>
        <v>7.65</v>
      </c>
      <c r="P3975" s="16" t="n">
        <f aca="false">SUM(K3975:O3975)/(Assumptions!$D$5-IF(K3975="",Assumptions!$B$15,0))*100</f>
        <v>64.8359634135094</v>
      </c>
      <c r="Q3975" s="7" t="str">
        <f aca="false">IF(J3975&gt;=Assumptions!$B$26,"High",IF(J3975&gt;=Assumptions!$B$27,"Mid","Low"))</f>
        <v>High</v>
      </c>
      <c r="R3975" s="7" t="str">
        <f aca="false">IF(P3975&gt;=Assumptions!$B$28,"High",IF(P3975&gt;=Assumptions!$B$29,"Mid","Low"))</f>
        <v>Mid</v>
      </c>
      <c r="S3975" s="7" t="str">
        <f aca="false">INDEX(Assumptions!$B$33:$B$41,MATCH(Q3975&amp;"|"&amp;R3975,Assumptions!$A$33:$A$41,0))</f>
        <v>Established Core</v>
      </c>
      <c r="T3975" s="7" t="n">
        <f aca="false">IF(ISNUMBER(Data_Clean!V3975),J3975*Data_Clean!V3975,0)</f>
        <v>351.099428355</v>
      </c>
    </row>
    <row r="3976" customFormat="false" ht="15" hidden="false" customHeight="false" outlineLevel="0" collapsed="false">
      <c r="A3976" s="15" t="str">
        <f aca="false">Data_Clean!A3976</f>
        <v>CX103972</v>
      </c>
      <c r="B3976" s="14" t="n">
        <f aca="false">Data_Clean!G3976*Assumptions!$B$5</f>
        <v>303.13825</v>
      </c>
      <c r="C3976" s="14" t="n">
        <f aca="false">IF(Data_Clean!H3976="",0,Data_Clean!H3976)*Assumptions!$B$6</f>
        <v>737.08092</v>
      </c>
      <c r="D3976" s="14" t="n">
        <f aca="false">Data_Clean!I3976*Assumptions!$B$7</f>
        <v>0</v>
      </c>
      <c r="E3976" s="14" t="n">
        <f aca="false">Data_Clean!J3976*Assumptions!$B$8</f>
        <v>0</v>
      </c>
      <c r="F3976" s="14" t="n">
        <f aca="false">Data_Clean!K3976*Assumptions!$B$9</f>
        <v>0</v>
      </c>
      <c r="G3976" s="14" t="n">
        <f aca="false">Data_Clean!L3976*Assumptions!$B$10</f>
        <v>518.85</v>
      </c>
      <c r="H3976" s="14" t="n">
        <f aca="false">IF(OR(Data_Clean!M3976="",Data_Clean!N3976=""),0,Data_Clean!M3976*Data_Clean!N3976/100)*Assumptions!$B$13*Assumptions!$B$11</f>
        <v>120.84</v>
      </c>
      <c r="I3976" s="14" t="n">
        <f aca="false">Data_Clean!O3976*4*Assumptions!$B$12</f>
        <v>140.68032</v>
      </c>
      <c r="J3976" s="14" t="n">
        <f aca="false">SUM(B3976:I3976)</f>
        <v>1820.58949</v>
      </c>
      <c r="K3976" s="16" t="n">
        <f aca="false">IF(Data_Clean!P3976="","",Assumptions!$B$15*0.5^(Data_Clean!P3976/Assumptions!$B$20))</f>
        <v>29.3147990530274</v>
      </c>
      <c r="L3976" s="16" t="n">
        <f aca="false">Assumptions!$B$16*MIN(1,LN(1+Data_Clean!Q3976)/LN(1+Assumptions!$B$21))</f>
        <v>17.6575956115715</v>
      </c>
      <c r="M3976" s="16" t="n">
        <f aca="false">Assumptions!$B$17*(0.6*MIN(1,Data_Clean!R3976/Assumptions!$B$22)+0.4*IF(Data_Clean!S3976="",0,Data_Clean!S3976))</f>
        <v>1.764</v>
      </c>
      <c r="N3976" s="16" t="n">
        <f aca="false">Assumptions!$B$18*MIN(1,(Data_Clean!F3976-1)/Assumptions!$B$23)</f>
        <v>15</v>
      </c>
      <c r="O3976" s="16" t="n">
        <f aca="false">Assumptions!$B$19*(0.4*IF(Data_Clean!E3976="",0,MIN(1,Data_Clean!E3976/12/Assumptions!$B$24))+0.35*IF(Data_Clean!D3976="Y",1,0)+0.25*(1-MIN(Data_Clean!T3976,3)/3))/IF(Data_Clean!E3976="",0.6,1)</f>
        <v>15</v>
      </c>
      <c r="P3976" s="16" t="n">
        <f aca="false">SUM(K3976:O3976)/(Assumptions!$D$5-IF(K3976="",Assumptions!$B$15,0))*100</f>
        <v>78.7363946645989</v>
      </c>
      <c r="Q3976" s="7" t="str">
        <f aca="false">IF(J3976&gt;=Assumptions!$B$26,"High",IF(J3976&gt;=Assumptions!$B$27,"Mid","Low"))</f>
        <v>High</v>
      </c>
      <c r="R3976" s="7" t="str">
        <f aca="false">IF(P3976&gt;=Assumptions!$B$28,"High",IF(P3976&gt;=Assumptions!$B$29,"Mid","Low"))</f>
        <v>High</v>
      </c>
      <c r="S3976" s="7" t="str">
        <f aca="false">INDEX(Assumptions!$B$33:$B$41,MATCH(Q3976&amp;"|"&amp;R3976,Assumptions!$A$33:$A$41,0))</f>
        <v>Premier Advocates</v>
      </c>
      <c r="T3976" s="7" t="n">
        <f aca="false">IF(ISNUMBER(Data_Clean!V3976),J3976*Data_Clean!V3976,0)</f>
        <v>26.216488656</v>
      </c>
    </row>
    <row r="3977" customFormat="false" ht="15" hidden="false" customHeight="false" outlineLevel="0" collapsed="false">
      <c r="A3977" s="15" t="str">
        <f aca="false">Data_Clean!A3977</f>
        <v>CX103973</v>
      </c>
      <c r="B3977" s="14" t="n">
        <f aca="false">Data_Clean!G3977*Assumptions!$B$5</f>
        <v>44.3615</v>
      </c>
      <c r="C3977" s="14" t="n">
        <f aca="false">IF(Data_Clean!H3977="",0,Data_Clean!H3977)*Assumptions!$B$6</f>
        <v>924.81228</v>
      </c>
      <c r="D3977" s="14" t="n">
        <f aca="false">Data_Clean!I3977*Assumptions!$B$7</f>
        <v>0</v>
      </c>
      <c r="E3977" s="14" t="n">
        <f aca="false">Data_Clean!J3977*Assumptions!$B$8</f>
        <v>0</v>
      </c>
      <c r="F3977" s="14" t="n">
        <f aca="false">Data_Clean!K3977*Assumptions!$B$9</f>
        <v>3714.7</v>
      </c>
      <c r="G3977" s="14" t="n">
        <f aca="false">Data_Clean!L3977*Assumptions!$B$10</f>
        <v>0</v>
      </c>
      <c r="H3977" s="14" t="n">
        <f aca="false">IF(OR(Data_Clean!M3977="",Data_Clean!N3977=""),0,Data_Clean!M3977*Data_Clean!N3977/100)*Assumptions!$B$13*Assumptions!$B$11</f>
        <v>0</v>
      </c>
      <c r="I3977" s="14" t="n">
        <f aca="false">Data_Clean!O3977*4*Assumptions!$B$12</f>
        <v>0</v>
      </c>
      <c r="J3977" s="14" t="n">
        <f aca="false">SUM(B3977:I3977)</f>
        <v>4683.87378</v>
      </c>
      <c r="K3977" s="16" t="n">
        <f aca="false">IF(Data_Clean!P3977="","",Assumptions!$B$15*0.5^(Data_Clean!P3977/Assumptions!$B$20))</f>
        <v>25.5200148285257</v>
      </c>
      <c r="L3977" s="16" t="n">
        <f aca="false">Assumptions!$B$16*MIN(1,LN(1+Data_Clean!Q3977)/LN(1+Assumptions!$B$21))</f>
        <v>12.2792642888455</v>
      </c>
      <c r="M3977" s="16" t="n">
        <f aca="false">Assumptions!$B$17*(0.6*MIN(1,Data_Clean!R3977/Assumptions!$B$22)+0.4*IF(Data_Clean!S3977="",0,Data_Clean!S3977))</f>
        <v>9.042</v>
      </c>
      <c r="N3977" s="16" t="n">
        <f aca="false">Assumptions!$B$18*MIN(1,(Data_Clean!F3977-1)/Assumptions!$B$23)</f>
        <v>10</v>
      </c>
      <c r="O3977" s="16" t="n">
        <f aca="false">Assumptions!$B$19*(0.4*IF(Data_Clean!E3977="",0,MIN(1,Data_Clean!E3977/12/Assumptions!$B$24))+0.35*IF(Data_Clean!D3977="Y",1,0)+0.25*(1-MIN(Data_Clean!T3977,3)/3))/IF(Data_Clean!E3977="",0.6,1)</f>
        <v>11.55</v>
      </c>
      <c r="P3977" s="16" t="n">
        <f aca="false">SUM(K3977:O3977)/(Assumptions!$D$5-IF(K3977="",Assumptions!$B$15,0))*100</f>
        <v>68.3912791173711</v>
      </c>
      <c r="Q3977" s="7" t="str">
        <f aca="false">IF(J3977&gt;=Assumptions!$B$26,"High",IF(J3977&gt;=Assumptions!$B$27,"Mid","Low"))</f>
        <v>High</v>
      </c>
      <c r="R3977" s="7" t="str">
        <f aca="false">IF(P3977&gt;=Assumptions!$B$28,"High",IF(P3977&gt;=Assumptions!$B$29,"Mid","Low"))</f>
        <v>Mid</v>
      </c>
      <c r="S3977" s="7" t="str">
        <f aca="false">INDEX(Assumptions!$B$33:$B$41,MATCH(Q3977&amp;"|"&amp;R3977,Assumptions!$A$33:$A$41,0))</f>
        <v>Established Core</v>
      </c>
      <c r="T3977" s="7" t="n">
        <f aca="false">IF(ISNUMBER(Data_Clean!V3977),J3977*Data_Clean!V3977,0)</f>
        <v>141.452988156</v>
      </c>
    </row>
    <row r="3978" customFormat="false" ht="15" hidden="false" customHeight="false" outlineLevel="0" collapsed="false">
      <c r="A3978" s="15" t="str">
        <f aca="false">Data_Clean!A3978</f>
        <v>CX103974</v>
      </c>
      <c r="B3978" s="14" t="n">
        <f aca="false">Data_Clean!G3978*Assumptions!$B$5</f>
        <v>10.1065</v>
      </c>
      <c r="C3978" s="14" t="n">
        <f aca="false">IF(Data_Clean!H3978="",0,Data_Clean!H3978)*Assumptions!$B$6</f>
        <v>7.30584</v>
      </c>
      <c r="D3978" s="14" t="n">
        <f aca="false">Data_Clean!I3978*Assumptions!$B$7</f>
        <v>0</v>
      </c>
      <c r="E3978" s="14" t="n">
        <f aca="false">Data_Clean!J3978*Assumptions!$B$8</f>
        <v>0</v>
      </c>
      <c r="F3978" s="14" t="n">
        <f aca="false">Data_Clean!K3978*Assumptions!$B$9</f>
        <v>0</v>
      </c>
      <c r="G3978" s="14" t="n">
        <f aca="false">Data_Clean!L3978*Assumptions!$B$10</f>
        <v>330.75</v>
      </c>
      <c r="H3978" s="14" t="n">
        <f aca="false">IF(OR(Data_Clean!M3978="",Data_Clean!N3978=""),0,Data_Clean!M3978*Data_Clean!N3978/100)*Assumptions!$B$13*Assumptions!$B$11</f>
        <v>0</v>
      </c>
      <c r="I3978" s="14" t="n">
        <f aca="false">Data_Clean!O3978*4*Assumptions!$B$12</f>
        <v>0</v>
      </c>
      <c r="J3978" s="14" t="n">
        <f aca="false">SUM(B3978:I3978)</f>
        <v>348.16234</v>
      </c>
      <c r="K3978" s="16" t="n">
        <f aca="false">IF(Data_Clean!P3978="","",Assumptions!$B$15*0.5^(Data_Clean!P3978/Assumptions!$B$20))</f>
        <v>29.3147990530274</v>
      </c>
      <c r="L3978" s="16" t="n">
        <f aca="false">Assumptions!$B$16*MIN(1,LN(1+Data_Clean!Q3978)/LN(1+Assumptions!$B$21))</f>
        <v>11.5625930527155</v>
      </c>
      <c r="M3978" s="16" t="n">
        <f aca="false">Assumptions!$B$17*(0.6*MIN(1,Data_Clean!R3978/Assumptions!$B$22)+0.4*IF(Data_Clean!S3978="",0,Data_Clean!S3978))</f>
        <v>11.034</v>
      </c>
      <c r="N3978" s="16" t="n">
        <f aca="false">Assumptions!$B$18*MIN(1,(Data_Clean!F3978-1)/Assumptions!$B$23)</f>
        <v>10</v>
      </c>
      <c r="O3978" s="16" t="n">
        <f aca="false">Assumptions!$B$19*(0.4*IF(Data_Clean!E3978="",0,MIN(1,Data_Clean!E3978/12/Assumptions!$B$24))+0.35*IF(Data_Clean!D3978="Y",1,0)+0.25*(1-MIN(Data_Clean!T3978,3)/3))/IF(Data_Clean!E3978="",0.6,1)</f>
        <v>8.95</v>
      </c>
      <c r="P3978" s="16" t="n">
        <f aca="false">SUM(K3978:O3978)/(Assumptions!$D$5-IF(K3978="",Assumptions!$B$15,0))*100</f>
        <v>70.8613921057429</v>
      </c>
      <c r="Q3978" s="7" t="str">
        <f aca="false">IF(J3978&gt;=Assumptions!$B$26,"High",IF(J3978&gt;=Assumptions!$B$27,"Mid","Low"))</f>
        <v>Low</v>
      </c>
      <c r="R3978" s="7" t="str">
        <f aca="false">IF(P3978&gt;=Assumptions!$B$28,"High",IF(P3978&gt;=Assumptions!$B$29,"Mid","Low"))</f>
        <v>High</v>
      </c>
      <c r="S3978" s="7" t="str">
        <f aca="false">INDEX(Assumptions!$B$33:$B$41,MATCH(Q3978&amp;"|"&amp;R3978,Assumptions!$A$33:$A$41,0))</f>
        <v>Engaged Builders</v>
      </c>
      <c r="T3978" s="7" t="n">
        <f aca="false">IF(ISNUMBER(Data_Clean!V3978),J3978*Data_Clean!V3978,0)</f>
        <v>23.50095795</v>
      </c>
    </row>
    <row r="3979" customFormat="false" ht="15" hidden="false" customHeight="false" outlineLevel="0" collapsed="false">
      <c r="A3979" s="15" t="str">
        <f aca="false">Data_Clean!A3979</f>
        <v>CX103975</v>
      </c>
      <c r="B3979" s="14" t="n">
        <f aca="false">Data_Clean!G3979*Assumptions!$B$5</f>
        <v>29.6555</v>
      </c>
      <c r="C3979" s="14" t="n">
        <f aca="false">IF(Data_Clean!H3979="",0,Data_Clean!H3979)*Assumptions!$B$6</f>
        <v>116.43948</v>
      </c>
      <c r="D3979" s="14" t="n">
        <f aca="false">Data_Clean!I3979*Assumptions!$B$7</f>
        <v>0</v>
      </c>
      <c r="E3979" s="14" t="n">
        <f aca="false">Data_Clean!J3979*Assumptions!$B$8</f>
        <v>0</v>
      </c>
      <c r="F3979" s="14" t="n">
        <f aca="false">Data_Clean!K3979*Assumptions!$B$9</f>
        <v>0</v>
      </c>
      <c r="G3979" s="14" t="n">
        <f aca="false">Data_Clean!L3979*Assumptions!$B$10</f>
        <v>0</v>
      </c>
      <c r="H3979" s="14" t="n">
        <f aca="false">IF(OR(Data_Clean!M3979="",Data_Clean!N3979=""),0,Data_Clean!M3979*Data_Clean!N3979/100)*Assumptions!$B$13*Assumptions!$B$11</f>
        <v>0</v>
      </c>
      <c r="I3979" s="14" t="n">
        <f aca="false">Data_Clean!O3979*4*Assumptions!$B$12</f>
        <v>0</v>
      </c>
      <c r="J3979" s="14" t="n">
        <f aca="false">SUM(B3979:I3979)</f>
        <v>146.09498</v>
      </c>
      <c r="K3979" s="16" t="n">
        <f aca="false">IF(Data_Clean!P3979="","",Assumptions!$B$15*0.5^(Data_Clean!P3979/Assumptions!$B$20))</f>
        <v>0.0058132362742976</v>
      </c>
      <c r="L3979" s="16" t="n">
        <f aca="false">Assumptions!$B$16*MIN(1,LN(1+Data_Clean!Q3979)/LN(1+Assumptions!$B$21))</f>
        <v>0</v>
      </c>
      <c r="M3979" s="16" t="n">
        <f aca="false">Assumptions!$B$17*(0.6*MIN(1,Data_Clean!R3979/Assumptions!$B$22)+0.4*IF(Data_Clean!S3979="",0,Data_Clean!S3979))</f>
        <v>0</v>
      </c>
      <c r="N3979" s="16" t="n">
        <f aca="false">Assumptions!$B$18*MIN(1,(Data_Clean!F3979-1)/Assumptions!$B$23)</f>
        <v>10</v>
      </c>
      <c r="O3979" s="16" t="n">
        <f aca="false">Assumptions!$B$19*(0.4*IF(Data_Clean!E3979="",0,MIN(1,Data_Clean!E3979/12/Assumptions!$B$24))+0.35*IF(Data_Clean!D3979="Y",1,0)+0.25*(1-MIN(Data_Clean!T3979,3)/3))/IF(Data_Clean!E3979="",0.6,1)</f>
        <v>9.05</v>
      </c>
      <c r="P3979" s="16" t="n">
        <f aca="false">SUM(K3979:O3979)/(Assumptions!$D$5-IF(K3979="",Assumptions!$B$15,0))*100</f>
        <v>19.0558132362743</v>
      </c>
      <c r="Q3979" s="7" t="str">
        <f aca="false">IF(J3979&gt;=Assumptions!$B$26,"High",IF(J3979&gt;=Assumptions!$B$27,"Mid","Low"))</f>
        <v>Low</v>
      </c>
      <c r="R3979" s="7" t="str">
        <f aca="false">IF(P3979&gt;=Assumptions!$B$28,"High",IF(P3979&gt;=Assumptions!$B$29,"Mid","Low"))</f>
        <v>Low</v>
      </c>
      <c r="S3979" s="7" t="str">
        <f aca="false">INDEX(Assumptions!$B$33:$B$41,MATCH(Q3979&amp;"|"&amp;R3979,Assumptions!$A$33:$A$41,0))</f>
        <v>Dormant &amp; Low Value</v>
      </c>
      <c r="T3979" s="7" t="n">
        <f aca="false">IF(ISNUMBER(Data_Clean!V3979),J3979*Data_Clean!V3979,0)</f>
        <v>23.681996258</v>
      </c>
    </row>
    <row r="3980" customFormat="false" ht="15" hidden="false" customHeight="false" outlineLevel="0" collapsed="false">
      <c r="A3980" s="15" t="str">
        <f aca="false">Data_Clean!A3980</f>
        <v>CX103976</v>
      </c>
      <c r="B3980" s="14" t="n">
        <f aca="false">Data_Clean!G3980*Assumptions!$B$5</f>
        <v>17.48075</v>
      </c>
      <c r="C3980" s="14" t="n">
        <f aca="false">IF(Data_Clean!H3980="",0,Data_Clean!H3980)*Assumptions!$B$6</f>
        <v>415.43388</v>
      </c>
      <c r="D3980" s="14" t="n">
        <f aca="false">Data_Clean!I3980*Assumptions!$B$7</f>
        <v>0</v>
      </c>
      <c r="E3980" s="14" t="n">
        <f aca="false">Data_Clean!J3980*Assumptions!$B$8</f>
        <v>0</v>
      </c>
      <c r="F3980" s="14" t="n">
        <f aca="false">Data_Clean!K3980*Assumptions!$B$9</f>
        <v>0</v>
      </c>
      <c r="G3980" s="14" t="n">
        <f aca="false">Data_Clean!L3980*Assumptions!$B$10</f>
        <v>0</v>
      </c>
      <c r="H3980" s="14" t="n">
        <f aca="false">IF(OR(Data_Clean!M3980="",Data_Clean!N3980=""),0,Data_Clean!M3980*Data_Clean!N3980/100)*Assumptions!$B$13*Assumptions!$B$11</f>
        <v>237.864</v>
      </c>
      <c r="I3980" s="14" t="n">
        <f aca="false">Data_Clean!O3980*4*Assumptions!$B$12</f>
        <v>6.22368</v>
      </c>
      <c r="J3980" s="14" t="n">
        <f aca="false">SUM(B3980:I3980)</f>
        <v>677.00231</v>
      </c>
      <c r="K3980" s="16" t="n">
        <f aca="false">IF(Data_Clean!P3980="","",Assumptions!$B$15*0.5^(Data_Clean!P3980/Assumptions!$B$20))</f>
        <v>15</v>
      </c>
      <c r="L3980" s="16" t="n">
        <f aca="false">Assumptions!$B$16*MIN(1,LN(1+Data_Clean!Q3980)/LN(1+Assumptions!$B$21))</f>
        <v>7.47221736309214</v>
      </c>
      <c r="M3980" s="16" t="n">
        <f aca="false">Assumptions!$B$17*(0.6*MIN(1,Data_Clean!R3980/Assumptions!$B$22)+0.4*IF(Data_Clean!S3980="",0,Data_Clean!S3980))</f>
        <v>3.606</v>
      </c>
      <c r="N3980" s="16" t="n">
        <f aca="false">Assumptions!$B$18*MIN(1,(Data_Clean!F3980-1)/Assumptions!$B$23)</f>
        <v>10</v>
      </c>
      <c r="O3980" s="16" t="n">
        <f aca="false">Assumptions!$B$19*(0.4*IF(Data_Clean!E3980="",0,MIN(1,Data_Clean!E3980/12/Assumptions!$B$24))+0.35*IF(Data_Clean!D3980="Y",1,0)+0.25*(1-MIN(Data_Clean!T3980,3)/3))/IF(Data_Clean!E3980="",0.6,1)</f>
        <v>5.95</v>
      </c>
      <c r="P3980" s="16" t="n">
        <f aca="false">SUM(K3980:O3980)/(Assumptions!$D$5-IF(K3980="",Assumptions!$B$15,0))*100</f>
        <v>42.0282173630921</v>
      </c>
      <c r="Q3980" s="7" t="str">
        <f aca="false">IF(J3980&gt;=Assumptions!$B$26,"High",IF(J3980&gt;=Assumptions!$B$27,"Mid","Low"))</f>
        <v>Mid</v>
      </c>
      <c r="R3980" s="7" t="str">
        <f aca="false">IF(P3980&gt;=Assumptions!$B$28,"High",IF(P3980&gt;=Assumptions!$B$29,"Mid","Low"))</f>
        <v>Low</v>
      </c>
      <c r="S3980" s="7" t="str">
        <f aca="false">INDEX(Assumptions!$B$33:$B$41,MATCH(Q3980&amp;"|"&amp;R3980,Assumptions!$A$33:$A$41,0))</f>
        <v>Light Touch</v>
      </c>
      <c r="T3980" s="7" t="n">
        <f aca="false">IF(ISNUMBER(Data_Clean!V3980),J3980*Data_Clean!V3980,0)</f>
        <v>96.066627789</v>
      </c>
    </row>
    <row r="3981" customFormat="false" ht="15" hidden="false" customHeight="false" outlineLevel="0" collapsed="false">
      <c r="A3981" s="15" t="str">
        <f aca="false">Data_Clean!A3981</f>
        <v>CX103977</v>
      </c>
      <c r="B3981" s="14" t="n">
        <f aca="false">Data_Clean!G3981*Assumptions!$B$5</f>
        <v>45.3855</v>
      </c>
      <c r="C3981" s="14" t="n">
        <f aca="false">IF(Data_Clean!H3981="",0,Data_Clean!H3981)*Assumptions!$B$6</f>
        <v>677.54592</v>
      </c>
      <c r="D3981" s="14" t="n">
        <f aca="false">Data_Clean!I3981*Assumptions!$B$7</f>
        <v>0</v>
      </c>
      <c r="E3981" s="14" t="n">
        <f aca="false">Data_Clean!J3981*Assumptions!$B$8</f>
        <v>0</v>
      </c>
      <c r="F3981" s="14" t="n">
        <f aca="false">Data_Clean!K3981*Assumptions!$B$9</f>
        <v>0</v>
      </c>
      <c r="G3981" s="14" t="n">
        <f aca="false">Data_Clean!L3981*Assumptions!$B$10</f>
        <v>0</v>
      </c>
      <c r="H3981" s="14" t="n">
        <f aca="false">IF(OR(Data_Clean!M3981="",Data_Clean!N3981=""),0,Data_Clean!M3981*Data_Clean!N3981/100)*Assumptions!$B$13*Assumptions!$B$11</f>
        <v>0</v>
      </c>
      <c r="I3981" s="14" t="n">
        <f aca="false">Data_Clean!O3981*4*Assumptions!$B$12</f>
        <v>0</v>
      </c>
      <c r="J3981" s="14" t="n">
        <f aca="false">SUM(B3981:I3981)</f>
        <v>722.93142</v>
      </c>
      <c r="K3981" s="16" t="n">
        <f aca="false">IF(Data_Clean!P3981="","",Assumptions!$B$15*0.5^(Data_Clean!P3981/Assumptions!$B$20))</f>
        <v>25.5200148285257</v>
      </c>
      <c r="L3981" s="16" t="n">
        <f aca="false">Assumptions!$B$16*MIN(1,LN(1+Data_Clean!Q3981)/LN(1+Assumptions!$B$21))</f>
        <v>12.6966447294858</v>
      </c>
      <c r="M3981" s="16" t="n">
        <f aca="false">Assumptions!$B$17*(0.6*MIN(1,Data_Clean!R3981/Assumptions!$B$22)+0.4*IF(Data_Clean!S3981="",0,Data_Clean!S3981))</f>
        <v>7.296</v>
      </c>
      <c r="N3981" s="16" t="n">
        <f aca="false">Assumptions!$B$18*MIN(1,(Data_Clean!F3981-1)/Assumptions!$B$23)</f>
        <v>5</v>
      </c>
      <c r="O3981" s="16" t="n">
        <f aca="false">Assumptions!$B$19*(0.4*IF(Data_Clean!E3981="",0,MIN(1,Data_Clean!E3981/12/Assumptions!$B$24))+0.35*IF(Data_Clean!D3981="Y",1,0)+0.25*(1-MIN(Data_Clean!T3981,3)/3))/IF(Data_Clean!E3981="",0.6,1)</f>
        <v>15</v>
      </c>
      <c r="P3981" s="16" t="n">
        <f aca="false">SUM(K3981:O3981)/(Assumptions!$D$5-IF(K3981="",Assumptions!$B$15,0))*100</f>
        <v>65.5126595580114</v>
      </c>
      <c r="Q3981" s="7" t="str">
        <f aca="false">IF(J3981&gt;=Assumptions!$B$26,"High",IF(J3981&gt;=Assumptions!$B$27,"Mid","Low"))</f>
        <v>Mid</v>
      </c>
      <c r="R3981" s="7" t="str">
        <f aca="false">IF(P3981&gt;=Assumptions!$B$28,"High",IF(P3981&gt;=Assumptions!$B$29,"Mid","Low"))</f>
        <v>Mid</v>
      </c>
      <c r="S3981" s="7" t="str">
        <f aca="false">INDEX(Assumptions!$B$33:$B$41,MATCH(Q3981&amp;"|"&amp;R3981,Assumptions!$A$33:$A$41,0))</f>
        <v>Established Core</v>
      </c>
      <c r="T3981" s="7" t="n">
        <f aca="false">IF(ISNUMBER(Data_Clean!V3981),J3981*Data_Clean!V3981,0)</f>
        <v>24.145909428</v>
      </c>
    </row>
    <row r="3982" customFormat="false" ht="15" hidden="false" customHeight="false" outlineLevel="0" collapsed="false">
      <c r="A3982" s="15" t="str">
        <f aca="false">Data_Clean!A3982</f>
        <v>CX103978</v>
      </c>
      <c r="B3982" s="14" t="n">
        <f aca="false">Data_Clean!G3982*Assumptions!$B$5</f>
        <v>201.985</v>
      </c>
      <c r="C3982" s="14" t="n">
        <f aca="false">IF(Data_Clean!H3982="",0,Data_Clean!H3982)*Assumptions!$B$6</f>
        <v>0</v>
      </c>
      <c r="D3982" s="14" t="n">
        <f aca="false">Data_Clean!I3982*Assumptions!$B$7</f>
        <v>0</v>
      </c>
      <c r="E3982" s="14" t="n">
        <f aca="false">Data_Clean!J3982*Assumptions!$B$8</f>
        <v>0</v>
      </c>
      <c r="F3982" s="14" t="n">
        <f aca="false">Data_Clean!K3982*Assumptions!$B$9</f>
        <v>0</v>
      </c>
      <c r="G3982" s="14" t="n">
        <f aca="false">Data_Clean!L3982*Assumptions!$B$10</f>
        <v>0</v>
      </c>
      <c r="H3982" s="14" t="n">
        <f aca="false">IF(OR(Data_Clean!M3982="",Data_Clean!N3982=""),0,Data_Clean!M3982*Data_Clean!N3982/100)*Assumptions!$B$13*Assumptions!$B$11</f>
        <v>0</v>
      </c>
      <c r="I3982" s="14" t="n">
        <f aca="false">Data_Clean!O3982*4*Assumptions!$B$12</f>
        <v>0</v>
      </c>
      <c r="J3982" s="14" t="n">
        <f aca="false">SUM(B3982:I3982)</f>
        <v>201.985</v>
      </c>
      <c r="K3982" s="16" t="n">
        <f aca="false">IF(Data_Clean!P3982="","",Assumptions!$B$15*0.5^(Data_Clean!P3982/Assumptions!$B$20))</f>
        <v>21.2132034355964</v>
      </c>
      <c r="L3982" s="16" t="n">
        <f aca="false">Assumptions!$B$16*MIN(1,LN(1+Data_Clean!Q3982)/LN(1+Assumptions!$B$21))</f>
        <v>15.8750156145389</v>
      </c>
      <c r="M3982" s="16" t="n">
        <f aca="false">Assumptions!$B$17*(0.6*MIN(1,Data_Clean!R3982/Assumptions!$B$22)+0.4*IF(Data_Clean!S3982="",0,Data_Clean!S3982))</f>
        <v>14.778</v>
      </c>
      <c r="N3982" s="16" t="n">
        <f aca="false">Assumptions!$B$18*MIN(1,(Data_Clean!F3982-1)/Assumptions!$B$23)</f>
        <v>0</v>
      </c>
      <c r="O3982" s="16" t="n">
        <f aca="false">Assumptions!$B$19*(0.4*IF(Data_Clean!E3982="",0,MIN(1,Data_Clean!E3982/12/Assumptions!$B$24))+0.35*IF(Data_Clean!D3982="Y",1,0)+0.25*(1-MIN(Data_Clean!T3982,3)/3))/IF(Data_Clean!E3982="",0.6,1)</f>
        <v>10.9</v>
      </c>
      <c r="P3982" s="16" t="n">
        <f aca="false">SUM(K3982:O3982)/(Assumptions!$D$5-IF(K3982="",Assumptions!$B$15,0))*100</f>
        <v>62.7662190501353</v>
      </c>
      <c r="Q3982" s="7" t="str">
        <f aca="false">IF(J3982&gt;=Assumptions!$B$26,"High",IF(J3982&gt;=Assumptions!$B$27,"Mid","Low"))</f>
        <v>Low</v>
      </c>
      <c r="R3982" s="7" t="str">
        <f aca="false">IF(P3982&gt;=Assumptions!$B$28,"High",IF(P3982&gt;=Assumptions!$B$29,"Mid","Low"))</f>
        <v>Mid</v>
      </c>
      <c r="S3982" s="7" t="str">
        <f aca="false">INDEX(Assumptions!$B$33:$B$41,MATCH(Q3982&amp;"|"&amp;R3982,Assumptions!$A$33:$A$41,0))</f>
        <v>Light Touch</v>
      </c>
      <c r="T3982" s="7" t="n">
        <f aca="false">IF(ISNUMBER(Data_Clean!V3982),J3982*Data_Clean!V3982,0)</f>
        <v>6.988681</v>
      </c>
    </row>
    <row r="3983" customFormat="false" ht="15" hidden="false" customHeight="false" outlineLevel="0" collapsed="false">
      <c r="A3983" s="15" t="str">
        <f aca="false">Data_Clean!A3983</f>
        <v>CX103979</v>
      </c>
      <c r="B3983" s="14" t="n">
        <f aca="false">Data_Clean!G3983*Assumptions!$B$5</f>
        <v>32.48525</v>
      </c>
      <c r="C3983" s="14" t="n">
        <f aca="false">IF(Data_Clean!H3983="",0,Data_Clean!H3983)*Assumptions!$B$6</f>
        <v>18.30936</v>
      </c>
      <c r="D3983" s="14" t="n">
        <f aca="false">Data_Clean!I3983*Assumptions!$B$7</f>
        <v>0</v>
      </c>
      <c r="E3983" s="14" t="n">
        <f aca="false">Data_Clean!J3983*Assumptions!$B$8</f>
        <v>0</v>
      </c>
      <c r="F3983" s="14" t="n">
        <f aca="false">Data_Clean!K3983*Assumptions!$B$9</f>
        <v>0</v>
      </c>
      <c r="G3983" s="14" t="n">
        <f aca="false">Data_Clean!L3983*Assumptions!$B$10</f>
        <v>0</v>
      </c>
      <c r="H3983" s="14" t="n">
        <f aca="false">IF(OR(Data_Clean!M3983="",Data_Clean!N3983=""),0,Data_Clean!M3983*Data_Clean!N3983/100)*Assumptions!$B$13*Assumptions!$B$11</f>
        <v>0</v>
      </c>
      <c r="I3983" s="14" t="n">
        <f aca="false">Data_Clean!O3983*4*Assumptions!$B$12</f>
        <v>0</v>
      </c>
      <c r="J3983" s="14" t="n">
        <f aca="false">SUM(B3983:I3983)</f>
        <v>50.79461</v>
      </c>
      <c r="K3983" s="16" t="n">
        <f aca="false">IF(Data_Clean!P3983="","",Assumptions!$B$15*0.5^(Data_Clean!P3983/Assumptions!$B$20))</f>
        <v>6.09189297267177</v>
      </c>
      <c r="L3983" s="16" t="n">
        <f aca="false">Assumptions!$B$16*MIN(1,LN(1+Data_Clean!Q3983)/LN(1+Assumptions!$B$21))</f>
        <v>9.16313819982653</v>
      </c>
      <c r="M3983" s="16" t="n">
        <f aca="false">Assumptions!$B$17*(0.6*MIN(1,Data_Clean!R3983/Assumptions!$B$22)+0.4*IF(Data_Clean!S3983="",0,Data_Clean!S3983))</f>
        <v>4.632</v>
      </c>
      <c r="N3983" s="16" t="n">
        <f aca="false">Assumptions!$B$18*MIN(1,(Data_Clean!F3983-1)/Assumptions!$B$23)</f>
        <v>10</v>
      </c>
      <c r="O3983" s="16" t="n">
        <f aca="false">Assumptions!$B$19*(0.4*IF(Data_Clean!E3983="",0,MIN(1,Data_Clean!E3983/12/Assumptions!$B$24))+0.35*IF(Data_Clean!D3983="Y",1,0)+0.25*(1-MIN(Data_Clean!T3983,3)/3))/IF(Data_Clean!E3983="",0.6,1)</f>
        <v>8.1</v>
      </c>
      <c r="P3983" s="16" t="n">
        <f aca="false">SUM(K3983:O3983)/(Assumptions!$D$5-IF(K3983="",Assumptions!$B$15,0))*100</f>
        <v>37.9870311724983</v>
      </c>
      <c r="Q3983" s="7" t="str">
        <f aca="false">IF(J3983&gt;=Assumptions!$B$26,"High",IF(J3983&gt;=Assumptions!$B$27,"Mid","Low"))</f>
        <v>Low</v>
      </c>
      <c r="R3983" s="7" t="str">
        <f aca="false">IF(P3983&gt;=Assumptions!$B$28,"High",IF(P3983&gt;=Assumptions!$B$29,"Mid","Low"))</f>
        <v>Low</v>
      </c>
      <c r="S3983" s="7" t="str">
        <f aca="false">INDEX(Assumptions!$B$33:$B$41,MATCH(Q3983&amp;"|"&amp;R3983,Assumptions!$A$33:$A$41,0))</f>
        <v>Dormant &amp; Low Value</v>
      </c>
      <c r="T3983" s="7" t="n">
        <f aca="false">IF(ISNUMBER(Data_Clean!V3983),J3983*Data_Clean!V3983,0)</f>
        <v>3.073073905</v>
      </c>
    </row>
    <row r="3984" customFormat="false" ht="15" hidden="false" customHeight="false" outlineLevel="0" collapsed="false">
      <c r="A3984" s="15" t="str">
        <f aca="false">Data_Clean!A3984</f>
        <v>CX103980</v>
      </c>
      <c r="B3984" s="14" t="n">
        <f aca="false">Data_Clean!G3984*Assumptions!$B$5</f>
        <v>257.47525</v>
      </c>
      <c r="C3984" s="14" t="n">
        <f aca="false">IF(Data_Clean!H3984="",0,Data_Clean!H3984)*Assumptions!$B$6</f>
        <v>590.72592</v>
      </c>
      <c r="D3984" s="14" t="n">
        <f aca="false">Data_Clean!I3984*Assumptions!$B$7</f>
        <v>0</v>
      </c>
      <c r="E3984" s="14" t="n">
        <f aca="false">Data_Clean!J3984*Assumptions!$B$8</f>
        <v>0</v>
      </c>
      <c r="F3984" s="14" t="n">
        <f aca="false">Data_Clean!K3984*Assumptions!$B$9</f>
        <v>1744.6</v>
      </c>
      <c r="G3984" s="14" t="n">
        <f aca="false">Data_Clean!L3984*Assumptions!$B$10</f>
        <v>0</v>
      </c>
      <c r="H3984" s="14" t="n">
        <f aca="false">IF(OR(Data_Clean!M3984="",Data_Clean!N3984=""),0,Data_Clean!M3984*Data_Clean!N3984/100)*Assumptions!$B$13*Assumptions!$B$11</f>
        <v>730.968</v>
      </c>
      <c r="I3984" s="14" t="n">
        <f aca="false">Data_Clean!O3984*4*Assumptions!$B$12</f>
        <v>35.64576</v>
      </c>
      <c r="J3984" s="14" t="n">
        <f aca="false">SUM(B3984:I3984)</f>
        <v>3359.41493</v>
      </c>
      <c r="K3984" s="16" t="n">
        <f aca="false">IF(Data_Clean!P3984="","",Assumptions!$B$15*0.5^(Data_Clean!P3984/Assumptions!$B$20))</f>
        <v>21.7090385616057</v>
      </c>
      <c r="L3984" s="16" t="n">
        <f aca="false">Assumptions!$B$16*MIN(1,LN(1+Data_Clean!Q3984)/LN(1+Assumptions!$B$21))</f>
        <v>14.320838960067</v>
      </c>
      <c r="M3984" s="16" t="n">
        <f aca="false">Assumptions!$B$17*(0.6*MIN(1,Data_Clean!R3984/Assumptions!$B$22)+0.4*IF(Data_Clean!S3984="",0,Data_Clean!S3984))</f>
        <v>12.432</v>
      </c>
      <c r="N3984" s="16" t="n">
        <f aca="false">Assumptions!$B$18*MIN(1,(Data_Clean!F3984-1)/Assumptions!$B$23)</f>
        <v>20</v>
      </c>
      <c r="O3984" s="16" t="n">
        <f aca="false">Assumptions!$B$19*(0.4*IF(Data_Clean!E3984="",0,MIN(1,Data_Clean!E3984/12/Assumptions!$B$24))+0.35*IF(Data_Clean!D3984="Y",1,0)+0.25*(1-MIN(Data_Clean!T3984,3)/3))/IF(Data_Clean!E3984="",0.6,1)</f>
        <v>11.4</v>
      </c>
      <c r="P3984" s="16" t="n">
        <f aca="false">SUM(K3984:O3984)/(Assumptions!$D$5-IF(K3984="",Assumptions!$B$15,0))*100</f>
        <v>79.8618775216727</v>
      </c>
      <c r="Q3984" s="7" t="str">
        <f aca="false">IF(J3984&gt;=Assumptions!$B$26,"High",IF(J3984&gt;=Assumptions!$B$27,"Mid","Low"))</f>
        <v>High</v>
      </c>
      <c r="R3984" s="7" t="str">
        <f aca="false">IF(P3984&gt;=Assumptions!$B$28,"High",IF(P3984&gt;=Assumptions!$B$29,"Mid","Low"))</f>
        <v>High</v>
      </c>
      <c r="S3984" s="7" t="str">
        <f aca="false">INDEX(Assumptions!$B$33:$B$41,MATCH(Q3984&amp;"|"&amp;R3984,Assumptions!$A$33:$A$41,0))</f>
        <v>Premier Advocates</v>
      </c>
      <c r="T3984" s="7" t="n">
        <f aca="false">IF(ISNUMBER(Data_Clean!V3984),J3984*Data_Clean!V3984,0)</f>
        <v>113.548224634</v>
      </c>
    </row>
    <row r="3985" customFormat="false" ht="15" hidden="false" customHeight="false" outlineLevel="0" collapsed="false">
      <c r="A3985" s="15" t="str">
        <f aca="false">Data_Clean!A3985</f>
        <v>CX103981</v>
      </c>
      <c r="B3985" s="14" t="n">
        <f aca="false">Data_Clean!G3985*Assumptions!$B$5</f>
        <v>33.20475</v>
      </c>
      <c r="C3985" s="14" t="n">
        <f aca="false">IF(Data_Clean!H3985="",0,Data_Clean!H3985)*Assumptions!$B$6</f>
        <v>0</v>
      </c>
      <c r="D3985" s="14" t="n">
        <f aca="false">Data_Clean!I3985*Assumptions!$B$7</f>
        <v>0</v>
      </c>
      <c r="E3985" s="14" t="n">
        <f aca="false">Data_Clean!J3985*Assumptions!$B$8</f>
        <v>0</v>
      </c>
      <c r="F3985" s="14" t="n">
        <f aca="false">Data_Clean!K3985*Assumptions!$B$9</f>
        <v>0</v>
      </c>
      <c r="G3985" s="14" t="n">
        <f aca="false">Data_Clean!L3985*Assumptions!$B$10</f>
        <v>0</v>
      </c>
      <c r="H3985" s="14" t="n">
        <f aca="false">IF(OR(Data_Clean!M3985="",Data_Clean!N3985=""),0,Data_Clean!M3985*Data_Clean!N3985/100)*Assumptions!$B$13*Assumptions!$B$11</f>
        <v>0</v>
      </c>
      <c r="I3985" s="14" t="n">
        <f aca="false">Data_Clean!O3985*4*Assumptions!$B$12</f>
        <v>0</v>
      </c>
      <c r="J3985" s="14" t="n">
        <f aca="false">SUM(B3985:I3985)</f>
        <v>33.20475</v>
      </c>
      <c r="K3985" s="16" t="n">
        <f aca="false">IF(Data_Clean!P3985="","",Assumptions!$B$15*0.5^(Data_Clean!P3985/Assumptions!$B$20))</f>
        <v>0.00304408409231978</v>
      </c>
      <c r="L3985" s="16" t="n">
        <f aca="false">Assumptions!$B$16*MIN(1,LN(1+Data_Clean!Q3985)/LN(1+Assumptions!$B$21))</f>
        <v>0</v>
      </c>
      <c r="M3985" s="16" t="n">
        <f aca="false">Assumptions!$B$17*(0.6*MIN(1,Data_Clean!R3985/Assumptions!$B$22)+0.4*IF(Data_Clean!S3985="",0,Data_Clean!S3985))</f>
        <v>0</v>
      </c>
      <c r="N3985" s="16" t="n">
        <f aca="false">Assumptions!$B$18*MIN(1,(Data_Clean!F3985-1)/Assumptions!$B$23)</f>
        <v>0</v>
      </c>
      <c r="O3985" s="16" t="n">
        <f aca="false">Assumptions!$B$19*(0.4*IF(Data_Clean!E3985="",0,MIN(1,Data_Clean!E3985/12/Assumptions!$B$24))+0.35*IF(Data_Clean!D3985="Y",1,0)+0.25*(1-MIN(Data_Clean!T3985,3)/3))/IF(Data_Clean!E3985="",0.6,1)</f>
        <v>9.75</v>
      </c>
      <c r="P3985" s="16" t="n">
        <f aca="false">SUM(K3985:O3985)/(Assumptions!$D$5-IF(K3985="",Assumptions!$B$15,0))*100</f>
        <v>9.75304408409232</v>
      </c>
      <c r="Q3985" s="7" t="str">
        <f aca="false">IF(J3985&gt;=Assumptions!$B$26,"High",IF(J3985&gt;=Assumptions!$B$27,"Mid","Low"))</f>
        <v>Low</v>
      </c>
      <c r="R3985" s="7" t="str">
        <f aca="false">IF(P3985&gt;=Assumptions!$B$28,"High",IF(P3985&gt;=Assumptions!$B$29,"Mid","Low"))</f>
        <v>Low</v>
      </c>
      <c r="S3985" s="7" t="str">
        <f aca="false">INDEX(Assumptions!$B$33:$B$41,MATCH(Q3985&amp;"|"&amp;R3985,Assumptions!$A$33:$A$41,0))</f>
        <v>Dormant &amp; Low Value</v>
      </c>
      <c r="T3985" s="7" t="n">
        <f aca="false">IF(ISNUMBER(Data_Clean!V3985),J3985*Data_Clean!V3985,0)</f>
        <v>11.9935557</v>
      </c>
    </row>
    <row r="3986" customFormat="false" ht="15" hidden="false" customHeight="false" outlineLevel="0" collapsed="false">
      <c r="A3986" s="15" t="str">
        <f aca="false">Data_Clean!A3986</f>
        <v>CX103982</v>
      </c>
      <c r="B3986" s="14" t="n">
        <f aca="false">Data_Clean!G3986*Assumptions!$B$5</f>
        <v>36.81225</v>
      </c>
      <c r="C3986" s="14" t="n">
        <f aca="false">IF(Data_Clean!H3986="",0,Data_Clean!H3986)*Assumptions!$B$6</f>
        <v>168.84144</v>
      </c>
      <c r="D3986" s="14" t="n">
        <f aca="false">Data_Clean!I3986*Assumptions!$B$7</f>
        <v>0</v>
      </c>
      <c r="E3986" s="14" t="n">
        <f aca="false">Data_Clean!J3986*Assumptions!$B$8</f>
        <v>0</v>
      </c>
      <c r="F3986" s="14" t="n">
        <f aca="false">Data_Clean!K3986*Assumptions!$B$9</f>
        <v>1262.8</v>
      </c>
      <c r="G3986" s="14" t="n">
        <f aca="false">Data_Clean!L3986*Assumptions!$B$10</f>
        <v>0</v>
      </c>
      <c r="H3986" s="14" t="n">
        <f aca="false">IF(OR(Data_Clean!M3986="",Data_Clean!N3986=""),0,Data_Clean!M3986*Data_Clean!N3986/100)*Assumptions!$B$13*Assumptions!$B$11</f>
        <v>57.252</v>
      </c>
      <c r="I3986" s="14" t="n">
        <f aca="false">Data_Clean!O3986*4*Assumptions!$B$12</f>
        <v>13.53936</v>
      </c>
      <c r="J3986" s="14" t="n">
        <f aca="false">SUM(B3986:I3986)</f>
        <v>1539.24505</v>
      </c>
      <c r="K3986" s="16" t="n">
        <f aca="false">IF(Data_Clean!P3986="","",Assumptions!$B$15*0.5^(Data_Clean!P3986/Assumptions!$B$20))</f>
        <v>18.8988157484231</v>
      </c>
      <c r="L3986" s="16" t="n">
        <f aca="false">Assumptions!$B$16*MIN(1,LN(1+Data_Clean!Q3986)/LN(1+Assumptions!$B$21))</f>
        <v>16.0563626167747</v>
      </c>
      <c r="M3986" s="16" t="n">
        <f aca="false">Assumptions!$B$17*(0.6*MIN(1,Data_Clean!R3986/Assumptions!$B$22)+0.4*IF(Data_Clean!S3986="",0,Data_Clean!S3986))</f>
        <v>1.608</v>
      </c>
      <c r="N3986" s="16" t="n">
        <f aca="false">Assumptions!$B$18*MIN(1,(Data_Clean!F3986-1)/Assumptions!$B$23)</f>
        <v>15</v>
      </c>
      <c r="O3986" s="16" t="n">
        <f aca="false">Assumptions!$B$19*(0.4*IF(Data_Clean!E3986="",0,MIN(1,Data_Clean!E3986/12/Assumptions!$B$24))+0.35*IF(Data_Clean!D3986="Y",1,0)+0.25*(1-MIN(Data_Clean!T3986,3)/3))/IF(Data_Clean!E3986="",0.6,1)</f>
        <v>15</v>
      </c>
      <c r="P3986" s="16" t="n">
        <f aca="false">SUM(K3986:O3986)/(Assumptions!$D$5-IF(K3986="",Assumptions!$B$15,0))*100</f>
        <v>66.5631783651978</v>
      </c>
      <c r="Q3986" s="7" t="str">
        <f aca="false">IF(J3986&gt;=Assumptions!$B$26,"High",IF(J3986&gt;=Assumptions!$B$27,"Mid","Low"))</f>
        <v>High</v>
      </c>
      <c r="R3986" s="7" t="str">
        <f aca="false">IF(P3986&gt;=Assumptions!$B$28,"High",IF(P3986&gt;=Assumptions!$B$29,"Mid","Low"))</f>
        <v>Mid</v>
      </c>
      <c r="S3986" s="7" t="str">
        <f aca="false">INDEX(Assumptions!$B$33:$B$41,MATCH(Q3986&amp;"|"&amp;R3986,Assumptions!$A$33:$A$41,0))</f>
        <v>Established Core</v>
      </c>
      <c r="T3986" s="7" t="n">
        <f aca="false">IF(ISNUMBER(Data_Clean!V3986),J3986*Data_Clean!V3986,0)</f>
        <v>33.24769308</v>
      </c>
    </row>
    <row r="3987" customFormat="false" ht="15" hidden="false" customHeight="false" outlineLevel="0" collapsed="false">
      <c r="A3987" s="15" t="str">
        <f aca="false">Data_Clean!A3987</f>
        <v>CX103983</v>
      </c>
      <c r="B3987" s="14" t="n">
        <f aca="false">Data_Clean!G3987*Assumptions!$B$5</f>
        <v>305.1905</v>
      </c>
      <c r="C3987" s="14" t="n">
        <f aca="false">IF(Data_Clean!H3987="",0,Data_Clean!H3987)*Assumptions!$B$6</f>
        <v>0</v>
      </c>
      <c r="D3987" s="14" t="n">
        <f aca="false">Data_Clean!I3987*Assumptions!$B$7</f>
        <v>0</v>
      </c>
      <c r="E3987" s="14" t="n">
        <f aca="false">Data_Clean!J3987*Assumptions!$B$8</f>
        <v>259.1406</v>
      </c>
      <c r="F3987" s="14" t="n">
        <f aca="false">Data_Clean!K3987*Assumptions!$B$9</f>
        <v>0</v>
      </c>
      <c r="G3987" s="14" t="n">
        <f aca="false">Data_Clean!L3987*Assumptions!$B$10</f>
        <v>0</v>
      </c>
      <c r="H3987" s="14" t="n">
        <f aca="false">IF(OR(Data_Clean!M3987="",Data_Clean!N3987=""),0,Data_Clean!M3987*Data_Clean!N3987/100)*Assumptions!$B$13*Assumptions!$B$11</f>
        <v>0</v>
      </c>
      <c r="I3987" s="14" t="n">
        <f aca="false">Data_Clean!O3987*4*Assumptions!$B$12</f>
        <v>0</v>
      </c>
      <c r="J3987" s="14" t="n">
        <f aca="false">SUM(B3987:I3987)</f>
        <v>564.3311</v>
      </c>
      <c r="K3987" s="16" t="n">
        <f aca="false">IF(Data_Clean!P3987="","",Assumptions!$B$15*0.5^(Data_Clean!P3987/Assumptions!$B$20))</f>
        <v>21.2132034355964</v>
      </c>
      <c r="L3987" s="16" t="n">
        <f aca="false">Assumptions!$B$16*MIN(1,LN(1+Data_Clean!Q3987)/LN(1+Assumptions!$B$21))</f>
        <v>8.11507562957249</v>
      </c>
      <c r="M3987" s="16" t="n">
        <f aca="false">Assumptions!$B$17*(0.6*MIN(1,Data_Clean!R3987/Assumptions!$B$22)+0.4*IF(Data_Clean!S3987="",0,Data_Clean!S3987))</f>
        <v>9.708</v>
      </c>
      <c r="N3987" s="16" t="n">
        <f aca="false">Assumptions!$B$18*MIN(1,(Data_Clean!F3987-1)/Assumptions!$B$23)</f>
        <v>5</v>
      </c>
      <c r="O3987" s="16" t="n">
        <f aca="false">Assumptions!$B$19*(0.4*IF(Data_Clean!E3987="",0,MIN(1,Data_Clean!E3987/12/Assumptions!$B$24))+0.35*IF(Data_Clean!D3987="Y",1,0)+0.25*(1-MIN(Data_Clean!T3987,3)/3))/IF(Data_Clean!E3987="",0.6,1)</f>
        <v>4.65</v>
      </c>
      <c r="P3987" s="16" t="n">
        <f aca="false">SUM(K3987:O3987)/(Assumptions!$D$5-IF(K3987="",Assumptions!$B$15,0))*100</f>
        <v>48.6862790651689</v>
      </c>
      <c r="Q3987" s="7" t="str">
        <f aca="false">IF(J3987&gt;=Assumptions!$B$26,"High",IF(J3987&gt;=Assumptions!$B$27,"Mid","Low"))</f>
        <v>Mid</v>
      </c>
      <c r="R3987" s="7" t="str">
        <f aca="false">IF(P3987&gt;=Assumptions!$B$28,"High",IF(P3987&gt;=Assumptions!$B$29,"Mid","Low"))</f>
        <v>Low</v>
      </c>
      <c r="S3987" s="7" t="str">
        <f aca="false">INDEX(Assumptions!$B$33:$B$41,MATCH(Q3987&amp;"|"&amp;R3987,Assumptions!$A$33:$A$41,0))</f>
        <v>Light Touch</v>
      </c>
      <c r="T3987" s="7" t="n">
        <f aca="false">IF(ISNUMBER(Data_Clean!V3987),J3987*Data_Clean!V3987,0)</f>
        <v>93.45323016</v>
      </c>
    </row>
    <row r="3988" customFormat="false" ht="15" hidden="false" customHeight="false" outlineLevel="0" collapsed="false">
      <c r="A3988" s="15" t="str">
        <f aca="false">Data_Clean!A3988</f>
        <v>CX103984</v>
      </c>
      <c r="B3988" s="14" t="n">
        <f aca="false">Data_Clean!G3988*Assumptions!$B$5</f>
        <v>489.8705</v>
      </c>
      <c r="C3988" s="14" t="n">
        <f aca="false">IF(Data_Clean!H3988="",0,Data_Clean!H3988)*Assumptions!$B$6</f>
        <v>931.218</v>
      </c>
      <c r="D3988" s="14" t="n">
        <f aca="false">Data_Clean!I3988*Assumptions!$B$7</f>
        <v>0</v>
      </c>
      <c r="E3988" s="14" t="n">
        <f aca="false">Data_Clean!J3988*Assumptions!$B$8</f>
        <v>0</v>
      </c>
      <c r="F3988" s="14" t="n">
        <f aca="false">Data_Clean!K3988*Assumptions!$B$9</f>
        <v>0</v>
      </c>
      <c r="G3988" s="14" t="n">
        <f aca="false">Data_Clean!L3988*Assumptions!$B$10</f>
        <v>295.2</v>
      </c>
      <c r="H3988" s="14" t="n">
        <f aca="false">IF(OR(Data_Clean!M3988="",Data_Clean!N3988=""),0,Data_Clean!M3988*Data_Clean!N3988/100)*Assumptions!$B$13*Assumptions!$B$11</f>
        <v>745.752</v>
      </c>
      <c r="I3988" s="14" t="n">
        <f aca="false">Data_Clean!O3988*4*Assumptions!$B$12</f>
        <v>64.24464</v>
      </c>
      <c r="J3988" s="14" t="n">
        <f aca="false">SUM(B3988:I3988)</f>
        <v>2526.28514</v>
      </c>
      <c r="K3988" s="16" t="n">
        <f aca="false">IF(Data_Clean!P3988="","",Assumptions!$B$15*0.5^(Data_Clean!P3988/Assumptions!$B$20))</f>
        <v>27.9909897461042</v>
      </c>
      <c r="L3988" s="16" t="n">
        <f aca="false">Assumptions!$B$16*MIN(1,LN(1+Data_Clean!Q3988)/LN(1+Assumptions!$B$21))</f>
        <v>14.4532413158944</v>
      </c>
      <c r="M3988" s="16" t="n">
        <f aca="false">Assumptions!$B$17*(0.6*MIN(1,Data_Clean!R3988/Assumptions!$B$22)+0.4*IF(Data_Clean!S3988="",0,Data_Clean!S3988))</f>
        <v>6.444</v>
      </c>
      <c r="N3988" s="16" t="n">
        <f aca="false">Assumptions!$B$18*MIN(1,(Data_Clean!F3988-1)/Assumptions!$B$23)</f>
        <v>15</v>
      </c>
      <c r="O3988" s="16" t="n">
        <f aca="false">Assumptions!$B$19*(0.4*IF(Data_Clean!E3988="",0,MIN(1,Data_Clean!E3988/12/Assumptions!$B$24))+0.35*IF(Data_Clean!D3988="Y",1,0)+0.25*(1-MIN(Data_Clean!T3988,3)/3))/IF(Data_Clean!E3988="",0.6,1)</f>
        <v>4.15</v>
      </c>
      <c r="P3988" s="16" t="n">
        <f aca="false">SUM(K3988:O3988)/(Assumptions!$D$5-IF(K3988="",Assumptions!$B$15,0))*100</f>
        <v>68.0382310619986</v>
      </c>
      <c r="Q3988" s="7" t="str">
        <f aca="false">IF(J3988&gt;=Assumptions!$B$26,"High",IF(J3988&gt;=Assumptions!$B$27,"Mid","Low"))</f>
        <v>High</v>
      </c>
      <c r="R3988" s="7" t="str">
        <f aca="false">IF(P3988&gt;=Assumptions!$B$28,"High",IF(P3988&gt;=Assumptions!$B$29,"Mid","Low"))</f>
        <v>Mid</v>
      </c>
      <c r="S3988" s="7" t="str">
        <f aca="false">INDEX(Assumptions!$B$33:$B$41,MATCH(Q3988&amp;"|"&amp;R3988,Assumptions!$A$33:$A$41,0))</f>
        <v>Established Core</v>
      </c>
      <c r="T3988" s="7" t="n">
        <f aca="false">IF(ISNUMBER(Data_Clean!V3988),J3988*Data_Clean!V3988,0)</f>
        <v>149.808708802</v>
      </c>
    </row>
    <row r="3989" customFormat="false" ht="15" hidden="false" customHeight="false" outlineLevel="0" collapsed="false">
      <c r="A3989" s="15" t="str">
        <f aca="false">Data_Clean!A3989</f>
        <v>CX103985</v>
      </c>
      <c r="B3989" s="14" t="n">
        <f aca="false">Data_Clean!G3989*Assumptions!$B$5</f>
        <v>151.75</v>
      </c>
      <c r="C3989" s="14" t="n">
        <f aca="false">IF(Data_Clean!H3989="",0,Data_Clean!H3989)*Assumptions!$B$6</f>
        <v>143.46252</v>
      </c>
      <c r="D3989" s="14" t="n">
        <f aca="false">Data_Clean!I3989*Assumptions!$B$7</f>
        <v>0</v>
      </c>
      <c r="E3989" s="14" t="n">
        <f aca="false">Data_Clean!J3989*Assumptions!$B$8</f>
        <v>0</v>
      </c>
      <c r="F3989" s="14" t="n">
        <f aca="false">Data_Clean!K3989*Assumptions!$B$9</f>
        <v>0</v>
      </c>
      <c r="G3989" s="14" t="n">
        <f aca="false">Data_Clean!L3989*Assumptions!$B$10</f>
        <v>0</v>
      </c>
      <c r="H3989" s="14" t="n">
        <f aca="false">IF(OR(Data_Clean!M3989="",Data_Clean!N3989=""),0,Data_Clean!M3989*Data_Clean!N3989/100)*Assumptions!$B$13*Assumptions!$B$11</f>
        <v>0</v>
      </c>
      <c r="I3989" s="14" t="n">
        <f aca="false">Data_Clean!O3989*4*Assumptions!$B$12</f>
        <v>0</v>
      </c>
      <c r="J3989" s="14" t="n">
        <f aca="false">SUM(B3989:I3989)</f>
        <v>295.21252</v>
      </c>
      <c r="K3989" s="16" t="n">
        <f aca="false">IF(Data_Clean!P3989="","",Assumptions!$B$15*0.5^(Data_Clean!P3989/Assumptions!$B$20))</f>
        <v>18.0453755412318</v>
      </c>
      <c r="L3989" s="16" t="n">
        <f aca="false">Assumptions!$B$16*MIN(1,LN(1+Data_Clean!Q3989)/LN(1+Assumptions!$B$21))</f>
        <v>12.8906482631789</v>
      </c>
      <c r="M3989" s="16" t="n">
        <f aca="false">Assumptions!$B$17*(0.6*MIN(1,Data_Clean!R3989/Assumptions!$B$22)+0.4*IF(Data_Clean!S3989="",0,Data_Clean!S3989))</f>
        <v>8.706</v>
      </c>
      <c r="N3989" s="16" t="n">
        <f aca="false">Assumptions!$B$18*MIN(1,(Data_Clean!F3989-1)/Assumptions!$B$23)</f>
        <v>5</v>
      </c>
      <c r="O3989" s="16" t="n">
        <f aca="false">Assumptions!$B$19*(0.4*IF(Data_Clean!E3989="",0,MIN(1,Data_Clean!E3989/12/Assumptions!$B$24))+0.35*IF(Data_Clean!D3989="Y",1,0)+0.25*(1-MIN(Data_Clean!T3989,3)/3))/IF(Data_Clean!E3989="",0.6,1)</f>
        <v>15</v>
      </c>
      <c r="P3989" s="16" t="n">
        <f aca="false">SUM(K3989:O3989)/(Assumptions!$D$5-IF(K3989="",Assumptions!$B$15,0))*100</f>
        <v>59.6420238044106</v>
      </c>
      <c r="Q3989" s="7" t="str">
        <f aca="false">IF(J3989&gt;=Assumptions!$B$26,"High",IF(J3989&gt;=Assumptions!$B$27,"Mid","Low"))</f>
        <v>Low</v>
      </c>
      <c r="R3989" s="7" t="str">
        <f aca="false">IF(P3989&gt;=Assumptions!$B$28,"High",IF(P3989&gt;=Assumptions!$B$29,"Mid","Low"))</f>
        <v>Mid</v>
      </c>
      <c r="S3989" s="7" t="str">
        <f aca="false">INDEX(Assumptions!$B$33:$B$41,MATCH(Q3989&amp;"|"&amp;R3989,Assumptions!$A$33:$A$41,0))</f>
        <v>Light Touch</v>
      </c>
      <c r="T3989" s="7" t="n">
        <f aca="false">IF(ISNUMBER(Data_Clean!V3989),J3989*Data_Clean!V3989,0)</f>
        <v>12.192277076</v>
      </c>
    </row>
    <row r="3990" customFormat="false" ht="15" hidden="false" customHeight="false" outlineLevel="0" collapsed="false">
      <c r="A3990" s="15" t="str">
        <f aca="false">Data_Clean!A3990</f>
        <v>CX103986</v>
      </c>
      <c r="B3990" s="14" t="n">
        <f aca="false">Data_Clean!G3990*Assumptions!$B$5</f>
        <v>694.39725</v>
      </c>
      <c r="C3990" s="14" t="n">
        <f aca="false">IF(Data_Clean!H3990="",0,Data_Clean!H3990)*Assumptions!$B$6</f>
        <v>6732.2838</v>
      </c>
      <c r="D3990" s="14" t="n">
        <f aca="false">Data_Clean!I3990*Assumptions!$B$7</f>
        <v>2354.4</v>
      </c>
      <c r="E3990" s="14" t="n">
        <f aca="false">Data_Clean!J3990*Assumptions!$B$8</f>
        <v>0</v>
      </c>
      <c r="F3990" s="14" t="n">
        <f aca="false">Data_Clean!K3990*Assumptions!$B$9</f>
        <v>10290.5</v>
      </c>
      <c r="G3990" s="14" t="n">
        <f aca="false">Data_Clean!L3990*Assumptions!$B$10</f>
        <v>0</v>
      </c>
      <c r="H3990" s="14" t="n">
        <f aca="false">IF(OR(Data_Clean!M3990="",Data_Clean!N3990=""),0,Data_Clean!M3990*Data_Clean!N3990/100)*Assumptions!$B$13*Assumptions!$B$11</f>
        <v>0</v>
      </c>
      <c r="I3990" s="14" t="n">
        <f aca="false">Data_Clean!O3990*4*Assumptions!$B$12</f>
        <v>0</v>
      </c>
      <c r="J3990" s="14" t="n">
        <f aca="false">SUM(B3990:I3990)</f>
        <v>20071.58105</v>
      </c>
      <c r="K3990" s="16" t="n">
        <f aca="false">IF(Data_Clean!P3990="","",Assumptions!$B$15*0.5^(Data_Clean!P3990/Assumptions!$B$20))</f>
        <v>27.3516746567465</v>
      </c>
      <c r="L3990" s="16" t="n">
        <f aca="false">Assumptions!$B$16*MIN(1,LN(1+Data_Clean!Q3990)/LN(1+Assumptions!$B$21))</f>
        <v>12.4931739410702</v>
      </c>
      <c r="M3990" s="16" t="n">
        <f aca="false">Assumptions!$B$17*(0.6*MIN(1,Data_Clean!R3990/Assumptions!$B$22)+0.4*IF(Data_Clean!S3990="",0,Data_Clean!S3990))</f>
        <v>9.102</v>
      </c>
      <c r="N3990" s="16" t="n">
        <f aca="false">Assumptions!$B$18*MIN(1,(Data_Clean!F3990-1)/Assumptions!$B$23)</f>
        <v>15</v>
      </c>
      <c r="O3990" s="16" t="n">
        <f aca="false">Assumptions!$B$19*(0.4*IF(Data_Clean!E3990="",0,MIN(1,Data_Clean!E3990/12/Assumptions!$B$24))+0.35*IF(Data_Clean!D3990="Y",1,0)+0.25*(1-MIN(Data_Clean!T3990,3)/3))/IF(Data_Clean!E3990="",0.6,1)</f>
        <v>8.7</v>
      </c>
      <c r="P3990" s="16" t="n">
        <f aca="false">SUM(K3990:O3990)/(Assumptions!$D$5-IF(K3990="",Assumptions!$B$15,0))*100</f>
        <v>72.6468485978167</v>
      </c>
      <c r="Q3990" s="7" t="str">
        <f aca="false">IF(J3990&gt;=Assumptions!$B$26,"High",IF(J3990&gt;=Assumptions!$B$27,"Mid","Low"))</f>
        <v>High</v>
      </c>
      <c r="R3990" s="7" t="str">
        <f aca="false">IF(P3990&gt;=Assumptions!$B$28,"High",IF(P3990&gt;=Assumptions!$B$29,"Mid","Low"))</f>
        <v>High</v>
      </c>
      <c r="S3990" s="7" t="str">
        <f aca="false">INDEX(Assumptions!$B$33:$B$41,MATCH(Q3990&amp;"|"&amp;R3990,Assumptions!$A$33:$A$41,0))</f>
        <v>Premier Advocates</v>
      </c>
      <c r="T3990" s="7" t="n">
        <f aca="false">IF(ISNUMBER(Data_Clean!V3990),J3990*Data_Clean!V3990,0)</f>
        <v>1188.23759816</v>
      </c>
    </row>
    <row r="3991" customFormat="false" ht="15" hidden="false" customHeight="false" outlineLevel="0" collapsed="false">
      <c r="A3991" s="15" t="str">
        <f aca="false">Data_Clean!A3991</f>
        <v>CX103987</v>
      </c>
      <c r="B3991" s="14" t="n">
        <f aca="false">Data_Clean!G3991*Assumptions!$B$5</f>
        <v>4.2825</v>
      </c>
      <c r="C3991" s="14" t="n">
        <f aca="false">IF(Data_Clean!H3991="",0,Data_Clean!H3991)*Assumptions!$B$6</f>
        <v>0</v>
      </c>
      <c r="D3991" s="14" t="n">
        <f aca="false">Data_Clean!I3991*Assumptions!$B$7</f>
        <v>0</v>
      </c>
      <c r="E3991" s="14" t="n">
        <f aca="false">Data_Clean!J3991*Assumptions!$B$8</f>
        <v>0</v>
      </c>
      <c r="F3991" s="14" t="n">
        <f aca="false">Data_Clean!K3991*Assumptions!$B$9</f>
        <v>0</v>
      </c>
      <c r="G3991" s="14" t="n">
        <f aca="false">Data_Clean!L3991*Assumptions!$B$10</f>
        <v>0</v>
      </c>
      <c r="H3991" s="14" t="n">
        <f aca="false">IF(OR(Data_Clean!M3991="",Data_Clean!N3991=""),0,Data_Clean!M3991*Data_Clean!N3991/100)*Assumptions!$B$13*Assumptions!$B$11</f>
        <v>0</v>
      </c>
      <c r="I3991" s="14" t="n">
        <f aca="false">Data_Clean!O3991*4*Assumptions!$B$12</f>
        <v>0</v>
      </c>
      <c r="J3991" s="14" t="n">
        <f aca="false">SUM(B3991:I3991)</f>
        <v>4.2825</v>
      </c>
      <c r="K3991" s="16" t="n">
        <f aca="false">IF(Data_Clean!P3991="","",Assumptions!$B$15*0.5^(Data_Clean!P3991/Assumptions!$B$20))</f>
        <v>23.267171427506</v>
      </c>
      <c r="L3991" s="16" t="n">
        <f aca="false">Assumptions!$B$16*MIN(1,LN(1+Data_Clean!Q3991)/LN(1+Assumptions!$B$21))</f>
        <v>10</v>
      </c>
      <c r="M3991" s="16" t="n">
        <f aca="false">Assumptions!$B$17*(0.6*MIN(1,Data_Clean!R3991/Assumptions!$B$22)+0.4*IF(Data_Clean!S3991="",0,Data_Clean!S3991))</f>
        <v>9.33</v>
      </c>
      <c r="N3991" s="16" t="n">
        <f aca="false">Assumptions!$B$18*MIN(1,(Data_Clean!F3991-1)/Assumptions!$B$23)</f>
        <v>0</v>
      </c>
      <c r="O3991" s="16" t="n">
        <f aca="false">Assumptions!$B$19*(0.4*IF(Data_Clean!E3991="",0,MIN(1,Data_Clean!E3991/12/Assumptions!$B$24))+0.35*IF(Data_Clean!D3991="Y",1,0)+0.25*(1-MIN(Data_Clean!T3991,3)/3))/IF(Data_Clean!E3991="",0.6,1)</f>
        <v>2.85</v>
      </c>
      <c r="P3991" s="16" t="n">
        <f aca="false">SUM(K3991:O3991)/(Assumptions!$D$5-IF(K3991="",Assumptions!$B$15,0))*100</f>
        <v>45.447171427506</v>
      </c>
      <c r="Q3991" s="7" t="str">
        <f aca="false">IF(J3991&gt;=Assumptions!$B$26,"High",IF(J3991&gt;=Assumptions!$B$27,"Mid","Low"))</f>
        <v>Low</v>
      </c>
      <c r="R3991" s="7" t="str">
        <f aca="false">IF(P3991&gt;=Assumptions!$B$28,"High",IF(P3991&gt;=Assumptions!$B$29,"Mid","Low"))</f>
        <v>Low</v>
      </c>
      <c r="S3991" s="7" t="str">
        <f aca="false">INDEX(Assumptions!$B$33:$B$41,MATCH(Q3991&amp;"|"&amp;R3991,Assumptions!$A$33:$A$41,0))</f>
        <v>Dormant &amp; Low Value</v>
      </c>
      <c r="T3991" s="7" t="n">
        <f aca="false">IF(ISNUMBER(Data_Clean!V3991),J3991*Data_Clean!V3991,0)</f>
        <v>0.93829575</v>
      </c>
    </row>
    <row r="3992" customFormat="false" ht="15" hidden="false" customHeight="false" outlineLevel="0" collapsed="false">
      <c r="A3992" s="15" t="str">
        <f aca="false">Data_Clean!A3992</f>
        <v>CX103988</v>
      </c>
      <c r="B3992" s="14" t="n">
        <f aca="false">Data_Clean!G3992*Assumptions!$B$5</f>
        <v>119.57825</v>
      </c>
      <c r="C3992" s="14" t="n">
        <f aca="false">IF(Data_Clean!H3992="",0,Data_Clean!H3992)*Assumptions!$B$6</f>
        <v>0</v>
      </c>
      <c r="D3992" s="14" t="n">
        <f aca="false">Data_Clean!I3992*Assumptions!$B$7</f>
        <v>0</v>
      </c>
      <c r="E3992" s="14" t="n">
        <f aca="false">Data_Clean!J3992*Assumptions!$B$8</f>
        <v>0</v>
      </c>
      <c r="F3992" s="14" t="n">
        <f aca="false">Data_Clean!K3992*Assumptions!$B$9</f>
        <v>0</v>
      </c>
      <c r="G3992" s="14" t="n">
        <f aca="false">Data_Clean!L3992*Assumptions!$B$10</f>
        <v>0</v>
      </c>
      <c r="H3992" s="14" t="n">
        <f aca="false">IF(OR(Data_Clean!M3992="",Data_Clean!N3992=""),0,Data_Clean!M3992*Data_Clean!N3992/100)*Assumptions!$B$13*Assumptions!$B$11</f>
        <v>0</v>
      </c>
      <c r="I3992" s="14" t="n">
        <f aca="false">Data_Clean!O3992*4*Assumptions!$B$12</f>
        <v>0</v>
      </c>
      <c r="J3992" s="14" t="n">
        <f aca="false">SUM(B3992:I3992)</f>
        <v>119.57825</v>
      </c>
      <c r="K3992" s="16" t="n">
        <f aca="false">IF(Data_Clean!P3992="","",Assumptions!$B$15*0.5^(Data_Clean!P3992/Assumptions!$B$20))</f>
        <v>28.6452481173125</v>
      </c>
      <c r="L3992" s="16" t="n">
        <f aca="false">Assumptions!$B$16*MIN(1,LN(1+Data_Clean!Q3992)/LN(1+Assumptions!$B$21))</f>
        <v>12.6966447294858</v>
      </c>
      <c r="M3992" s="16" t="n">
        <f aca="false">Assumptions!$B$17*(0.6*MIN(1,Data_Clean!R3992/Assumptions!$B$22)+0.4*IF(Data_Clean!S3992="",0,Data_Clean!S3992))</f>
        <v>3.588</v>
      </c>
      <c r="N3992" s="16" t="n">
        <f aca="false">Assumptions!$B$18*MIN(1,(Data_Clean!F3992-1)/Assumptions!$B$23)</f>
        <v>0</v>
      </c>
      <c r="O3992" s="16" t="n">
        <f aca="false">Assumptions!$B$19*(0.4*IF(Data_Clean!E3992="",0,MIN(1,Data_Clean!E3992/12/Assumptions!$B$24))+0.35*IF(Data_Clean!D3992="Y",1,0)+0.25*(1-MIN(Data_Clean!T3992,3)/3))/IF(Data_Clean!E3992="",0.6,1)</f>
        <v>9.75</v>
      </c>
      <c r="P3992" s="16" t="n">
        <f aca="false">SUM(K3992:O3992)/(Assumptions!$D$5-IF(K3992="",Assumptions!$B$15,0))*100</f>
        <v>54.6798928467983</v>
      </c>
      <c r="Q3992" s="7" t="str">
        <f aca="false">IF(J3992&gt;=Assumptions!$B$26,"High",IF(J3992&gt;=Assumptions!$B$27,"Mid","Low"))</f>
        <v>Low</v>
      </c>
      <c r="R3992" s="7" t="str">
        <f aca="false">IF(P3992&gt;=Assumptions!$B$28,"High",IF(P3992&gt;=Assumptions!$B$29,"Mid","Low"))</f>
        <v>Mid</v>
      </c>
      <c r="S3992" s="7" t="str">
        <f aca="false">INDEX(Assumptions!$B$33:$B$41,MATCH(Q3992&amp;"|"&amp;R3992,Assumptions!$A$33:$A$41,0))</f>
        <v>Light Touch</v>
      </c>
      <c r="T3992" s="7" t="n">
        <f aca="false">IF(ISNUMBER(Data_Clean!V3992),J3992*Data_Clean!V3992,0)</f>
        <v>9.960868225</v>
      </c>
    </row>
    <row r="3993" customFormat="false" ht="15" hidden="false" customHeight="false" outlineLevel="0" collapsed="false">
      <c r="A3993" s="15" t="str">
        <f aca="false">Data_Clean!A3993</f>
        <v>CX103989</v>
      </c>
      <c r="B3993" s="14" t="n">
        <f aca="false">Data_Clean!G3993*Assumptions!$B$5</f>
        <v>199.48675</v>
      </c>
      <c r="C3993" s="14" t="n">
        <f aca="false">IF(Data_Clean!H3993="",0,Data_Clean!H3993)*Assumptions!$B$6</f>
        <v>0</v>
      </c>
      <c r="D3993" s="14" t="n">
        <f aca="false">Data_Clean!I3993*Assumptions!$B$7</f>
        <v>0</v>
      </c>
      <c r="E3993" s="14" t="n">
        <f aca="false">Data_Clean!J3993*Assumptions!$B$8</f>
        <v>0</v>
      </c>
      <c r="F3993" s="14" t="n">
        <f aca="false">Data_Clean!K3993*Assumptions!$B$9</f>
        <v>0</v>
      </c>
      <c r="G3993" s="14" t="n">
        <f aca="false">Data_Clean!L3993*Assumptions!$B$10</f>
        <v>0</v>
      </c>
      <c r="H3993" s="14" t="n">
        <f aca="false">IF(OR(Data_Clean!M3993="",Data_Clean!N3993=""),0,Data_Clean!M3993*Data_Clean!N3993/100)*Assumptions!$B$13*Assumptions!$B$11</f>
        <v>0</v>
      </c>
      <c r="I3993" s="14" t="n">
        <f aca="false">Data_Clean!O3993*4*Assumptions!$B$12</f>
        <v>0</v>
      </c>
      <c r="J3993" s="14" t="n">
        <f aca="false">SUM(B3993:I3993)</f>
        <v>199.48675</v>
      </c>
      <c r="K3993" s="16" t="n">
        <f aca="false">IF(Data_Clean!P3993="","",Assumptions!$B$15*0.5^(Data_Clean!P3993/Assumptions!$B$20))</f>
        <v>18.4671662001737</v>
      </c>
      <c r="L3993" s="16" t="n">
        <f aca="false">Assumptions!$B$16*MIN(1,LN(1+Data_Clean!Q3993)/LN(1+Assumptions!$B$21))</f>
        <v>16.3969864627818</v>
      </c>
      <c r="M3993" s="16" t="n">
        <f aca="false">Assumptions!$B$17*(0.6*MIN(1,Data_Clean!R3993/Assumptions!$B$22)+0.4*IF(Data_Clean!S3993="",0,Data_Clean!S3993))</f>
        <v>11.82</v>
      </c>
      <c r="N3993" s="16" t="n">
        <f aca="false">Assumptions!$B$18*MIN(1,(Data_Clean!F3993-1)/Assumptions!$B$23)</f>
        <v>0</v>
      </c>
      <c r="O3993" s="16" t="n">
        <f aca="false">Assumptions!$B$19*(0.4*IF(Data_Clean!E3993="",0,MIN(1,Data_Clean!E3993/12/Assumptions!$B$24))+0.35*IF(Data_Clean!D3993="Y",1,0)+0.25*(1-MIN(Data_Clean!T3993,3)/3))/IF(Data_Clean!E3993="",0.6,1)</f>
        <v>10.65</v>
      </c>
      <c r="P3993" s="16" t="n">
        <f aca="false">SUM(K3993:O3993)/(Assumptions!$D$5-IF(K3993="",Assumptions!$B$15,0))*100</f>
        <v>57.3341526629555</v>
      </c>
      <c r="Q3993" s="7" t="str">
        <f aca="false">IF(J3993&gt;=Assumptions!$B$26,"High",IF(J3993&gt;=Assumptions!$B$27,"Mid","Low"))</f>
        <v>Low</v>
      </c>
      <c r="R3993" s="7" t="str">
        <f aca="false">IF(P3993&gt;=Assumptions!$B$28,"High",IF(P3993&gt;=Assumptions!$B$29,"Mid","Low"))</f>
        <v>Mid</v>
      </c>
      <c r="S3993" s="7" t="str">
        <f aca="false">INDEX(Assumptions!$B$33:$B$41,MATCH(Q3993&amp;"|"&amp;R3993,Assumptions!$A$33:$A$41,0))</f>
        <v>Light Touch</v>
      </c>
      <c r="T3993" s="7" t="n">
        <f aca="false">IF(ISNUMBER(Data_Clean!V3993),J3993*Data_Clean!V3993,0)</f>
        <v>6.42347335</v>
      </c>
    </row>
    <row r="3994" customFormat="false" ht="15" hidden="false" customHeight="false" outlineLevel="0" collapsed="false">
      <c r="A3994" s="15" t="str">
        <f aca="false">Data_Clean!A3994</f>
        <v>CX103990</v>
      </c>
      <c r="B3994" s="14" t="n">
        <f aca="false">Data_Clean!G3994*Assumptions!$B$5</f>
        <v>484.98025</v>
      </c>
      <c r="C3994" s="14" t="n">
        <f aca="false">IF(Data_Clean!H3994="",0,Data_Clean!H3994)*Assumptions!$B$6</f>
        <v>1361.5872</v>
      </c>
      <c r="D3994" s="14" t="n">
        <f aca="false">Data_Clean!I3994*Assumptions!$B$7</f>
        <v>1460.8</v>
      </c>
      <c r="E3994" s="14" t="n">
        <f aca="false">Data_Clean!J3994*Assumptions!$B$8</f>
        <v>0</v>
      </c>
      <c r="F3994" s="14" t="n">
        <f aca="false">Data_Clean!K3994*Assumptions!$B$9</f>
        <v>6644</v>
      </c>
      <c r="G3994" s="14" t="n">
        <f aca="false">Data_Clean!L3994*Assumptions!$B$10</f>
        <v>0</v>
      </c>
      <c r="H3994" s="14" t="n">
        <f aca="false">IF(OR(Data_Clean!M3994="",Data_Clean!N3994=""),0,Data_Clean!M3994*Data_Clean!N3994/100)*Assumptions!$B$13*Assumptions!$B$11</f>
        <v>557.76</v>
      </c>
      <c r="I3994" s="14" t="n">
        <f aca="false">Data_Clean!O3994*4*Assumptions!$B$12</f>
        <v>112.8768</v>
      </c>
      <c r="J3994" s="14" t="n">
        <f aca="false">SUM(B3994:I3994)</f>
        <v>10622.00425</v>
      </c>
      <c r="K3994" s="16" t="n">
        <f aca="false">IF(Data_Clean!P3994="","",Assumptions!$B$15*0.5^(Data_Clean!P3994/Assumptions!$B$20))</f>
        <v>26.7269615442102</v>
      </c>
      <c r="L3994" s="16" t="n">
        <f aca="false">Assumptions!$B$16*MIN(1,LN(1+Data_Clean!Q3994)/LN(1+Assumptions!$B$21))</f>
        <v>14.5815690999133</v>
      </c>
      <c r="M3994" s="16" t="n">
        <f aca="false">Assumptions!$B$17*(0.6*MIN(1,Data_Clean!R3994/Assumptions!$B$22)+0.4*IF(Data_Clean!S3994="",0,Data_Clean!S3994))</f>
        <v>7.86</v>
      </c>
      <c r="N3994" s="16" t="n">
        <f aca="false">Assumptions!$B$18*MIN(1,(Data_Clean!F3994-1)/Assumptions!$B$23)</f>
        <v>20</v>
      </c>
      <c r="O3994" s="16" t="n">
        <f aca="false">Assumptions!$B$19*(0.4*IF(Data_Clean!E3994="",0,MIN(1,Data_Clean!E3994/12/Assumptions!$B$24))+0.35*IF(Data_Clean!D3994="Y",1,0)+0.25*(1-MIN(Data_Clean!T3994,3)/3))/IF(Data_Clean!E3994="",0.6,1)</f>
        <v>10.45</v>
      </c>
      <c r="P3994" s="16" t="n">
        <f aca="false">SUM(K3994:O3994)/(Assumptions!$D$5-IF(K3994="",Assumptions!$B$15,0))*100</f>
        <v>79.6185306441234</v>
      </c>
      <c r="Q3994" s="7" t="str">
        <f aca="false">IF(J3994&gt;=Assumptions!$B$26,"High",IF(J3994&gt;=Assumptions!$B$27,"Mid","Low"))</f>
        <v>High</v>
      </c>
      <c r="R3994" s="7" t="str">
        <f aca="false">IF(P3994&gt;=Assumptions!$B$28,"High",IF(P3994&gt;=Assumptions!$B$29,"Mid","Low"))</f>
        <v>High</v>
      </c>
      <c r="S3994" s="7" t="str">
        <f aca="false">INDEX(Assumptions!$B$33:$B$41,MATCH(Q3994&amp;"|"&amp;R3994,Assumptions!$A$33:$A$41,0))</f>
        <v>Premier Advocates</v>
      </c>
      <c r="T3994" s="7" t="n">
        <f aca="false">IF(ISNUMBER(Data_Clean!V3994),J3994*Data_Clean!V3994,0)</f>
        <v>484.3633938</v>
      </c>
    </row>
    <row r="3995" customFormat="false" ht="15" hidden="false" customHeight="false" outlineLevel="0" collapsed="false">
      <c r="A3995" s="15" t="str">
        <f aca="false">Data_Clean!A3995</f>
        <v>CX103991</v>
      </c>
      <c r="B3995" s="14" t="n">
        <f aca="false">Data_Clean!G3995*Assumptions!$B$5</f>
        <v>274.81275</v>
      </c>
      <c r="C3995" s="14" t="n">
        <f aca="false">IF(Data_Clean!H3995="",0,Data_Clean!H3995)*Assumptions!$B$6</f>
        <v>215.99604</v>
      </c>
      <c r="D3995" s="14" t="n">
        <f aca="false">Data_Clean!I3995*Assumptions!$B$7</f>
        <v>0</v>
      </c>
      <c r="E3995" s="14" t="n">
        <f aca="false">Data_Clean!J3995*Assumptions!$B$8</f>
        <v>0</v>
      </c>
      <c r="F3995" s="14" t="n">
        <f aca="false">Data_Clean!K3995*Assumptions!$B$9</f>
        <v>0</v>
      </c>
      <c r="G3995" s="14" t="n">
        <f aca="false">Data_Clean!L3995*Assumptions!$B$10</f>
        <v>0</v>
      </c>
      <c r="H3995" s="14" t="n">
        <f aca="false">IF(OR(Data_Clean!M3995="",Data_Clean!N3995=""),0,Data_Clean!M3995*Data_Clean!N3995/100)*Assumptions!$B$13*Assumptions!$B$11</f>
        <v>0</v>
      </c>
      <c r="I3995" s="14" t="n">
        <f aca="false">Data_Clean!O3995*4*Assumptions!$B$12</f>
        <v>0</v>
      </c>
      <c r="J3995" s="14" t="n">
        <f aca="false">SUM(B3995:I3995)</f>
        <v>490.80879</v>
      </c>
      <c r="K3995" s="16" t="n">
        <f aca="false">IF(Data_Clean!P3995="","",Assumptions!$B$15*0.5^(Data_Clean!P3995/Assumptions!$B$20))</f>
        <v>0.514136709231856</v>
      </c>
      <c r="L3995" s="16" t="n">
        <f aca="false">Assumptions!$B$16*MIN(1,LN(1+Data_Clean!Q3995)/LN(1+Assumptions!$B$21))</f>
        <v>0</v>
      </c>
      <c r="M3995" s="16" t="n">
        <f aca="false">Assumptions!$B$17*(0.6*MIN(1,Data_Clean!R3995/Assumptions!$B$22)+0.4*IF(Data_Clean!S3995="",0,Data_Clean!S3995))</f>
        <v>1.8</v>
      </c>
      <c r="N3995" s="16" t="n">
        <f aca="false">Assumptions!$B$18*MIN(1,(Data_Clean!F3995-1)/Assumptions!$B$23)</f>
        <v>5</v>
      </c>
      <c r="O3995" s="16" t="n">
        <f aca="false">Assumptions!$B$19*(0.4*IF(Data_Clean!E3995="",0,MIN(1,Data_Clean!E3995/12/Assumptions!$B$24))+0.35*IF(Data_Clean!D3995="Y",1,0)+0.25*(1-MIN(Data_Clean!T3995,3)/3))/IF(Data_Clean!E3995="",0.6,1)</f>
        <v>9.75</v>
      </c>
      <c r="P3995" s="16" t="n">
        <f aca="false">SUM(K3995:O3995)/(Assumptions!$D$5-IF(K3995="",Assumptions!$B$15,0))*100</f>
        <v>17.0641367092319</v>
      </c>
      <c r="Q3995" s="7" t="str">
        <f aca="false">IF(J3995&gt;=Assumptions!$B$26,"High",IF(J3995&gt;=Assumptions!$B$27,"Mid","Low"))</f>
        <v>Mid</v>
      </c>
      <c r="R3995" s="7" t="str">
        <f aca="false">IF(P3995&gt;=Assumptions!$B$28,"High",IF(P3995&gt;=Assumptions!$B$29,"Mid","Low"))</f>
        <v>Low</v>
      </c>
      <c r="S3995" s="7" t="str">
        <f aca="false">INDEX(Assumptions!$B$33:$B$41,MATCH(Q3995&amp;"|"&amp;R3995,Assumptions!$A$33:$A$41,0))</f>
        <v>Light Touch</v>
      </c>
      <c r="T3995" s="7" t="n">
        <f aca="false">IF(ISNUMBER(Data_Clean!V3995),J3995*Data_Clean!V3995,0)</f>
        <v>140.469475698</v>
      </c>
    </row>
    <row r="3996" customFormat="false" ht="15" hidden="false" customHeight="false" outlineLevel="0" collapsed="false">
      <c r="A3996" s="15" t="str">
        <f aca="false">Data_Clean!A3996</f>
        <v>CX103992</v>
      </c>
      <c r="B3996" s="14" t="n">
        <f aca="false">Data_Clean!G3996*Assumptions!$B$5</f>
        <v>18.72325</v>
      </c>
      <c r="C3996" s="14" t="n">
        <f aca="false">IF(Data_Clean!H3996="",0,Data_Clean!H3996)*Assumptions!$B$6</f>
        <v>0</v>
      </c>
      <c r="D3996" s="14" t="n">
        <f aca="false">Data_Clean!I3996*Assumptions!$B$7</f>
        <v>0</v>
      </c>
      <c r="E3996" s="14" t="n">
        <f aca="false">Data_Clean!J3996*Assumptions!$B$8</f>
        <v>0</v>
      </c>
      <c r="F3996" s="14" t="n">
        <f aca="false">Data_Clean!K3996*Assumptions!$B$9</f>
        <v>0</v>
      </c>
      <c r="G3996" s="14" t="n">
        <f aca="false">Data_Clean!L3996*Assumptions!$B$10</f>
        <v>0</v>
      </c>
      <c r="H3996" s="14" t="n">
        <f aca="false">IF(OR(Data_Clean!M3996="",Data_Clean!N3996=""),0,Data_Clean!M3996*Data_Clean!N3996/100)*Assumptions!$B$13*Assumptions!$B$11</f>
        <v>0</v>
      </c>
      <c r="I3996" s="14" t="n">
        <f aca="false">Data_Clean!O3996*4*Assumptions!$B$12</f>
        <v>0</v>
      </c>
      <c r="J3996" s="14" t="n">
        <f aca="false">SUM(B3996:I3996)</f>
        <v>18.72325</v>
      </c>
      <c r="K3996" s="16" t="n">
        <f aca="false">IF(Data_Clean!P3996="","",Assumptions!$B$15*0.5^(Data_Clean!P3996/Assumptions!$B$20))</f>
        <v>6.52912922472093</v>
      </c>
      <c r="L3996" s="16" t="n">
        <f aca="false">Assumptions!$B$16*MIN(1,LN(1+Data_Clean!Q3996)/LN(1+Assumptions!$B$21))</f>
        <v>11.5625930527155</v>
      </c>
      <c r="M3996" s="16" t="n">
        <f aca="false">Assumptions!$B$17*(0.6*MIN(1,Data_Clean!R3996/Assumptions!$B$22)+0.4*IF(Data_Clean!S3996="",0,Data_Clean!S3996))</f>
        <v>4.836</v>
      </c>
      <c r="N3996" s="16" t="n">
        <f aca="false">Assumptions!$B$18*MIN(1,(Data_Clean!F3996-1)/Assumptions!$B$23)</f>
        <v>0</v>
      </c>
      <c r="O3996" s="16" t="n">
        <f aca="false">Assumptions!$B$19*(0.4*IF(Data_Clean!E3996="",0,MIN(1,Data_Clean!E3996/12/Assumptions!$B$24))+0.35*IF(Data_Clean!D3996="Y",1,0)+0.25*(1-MIN(Data_Clean!T3996,3)/3))/IF(Data_Clean!E3996="",0.6,1)</f>
        <v>3.1</v>
      </c>
      <c r="P3996" s="16" t="n">
        <f aca="false">SUM(K3996:O3996)/(Assumptions!$D$5-IF(K3996="",Assumptions!$B$15,0))*100</f>
        <v>26.0277222774364</v>
      </c>
      <c r="Q3996" s="7" t="str">
        <f aca="false">IF(J3996&gt;=Assumptions!$B$26,"High",IF(J3996&gt;=Assumptions!$B$27,"Mid","Low"))</f>
        <v>Low</v>
      </c>
      <c r="R3996" s="7" t="str">
        <f aca="false">IF(P3996&gt;=Assumptions!$B$28,"High",IF(P3996&gt;=Assumptions!$B$29,"Mid","Low"))</f>
        <v>Low</v>
      </c>
      <c r="S3996" s="7" t="str">
        <f aca="false">INDEX(Assumptions!$B$33:$B$41,MATCH(Q3996&amp;"|"&amp;R3996,Assumptions!$A$33:$A$41,0))</f>
        <v>Dormant &amp; Low Value</v>
      </c>
      <c r="T3996" s="7" t="n">
        <f aca="false">IF(ISNUMBER(Data_Clean!V3996),J3996*Data_Clean!V3996,0)</f>
        <v>4.4711121</v>
      </c>
    </row>
    <row r="3997" customFormat="false" ht="15" hidden="false" customHeight="false" outlineLevel="0" collapsed="false">
      <c r="A3997" s="15" t="str">
        <f aca="false">Data_Clean!A3997</f>
        <v>CX103993</v>
      </c>
      <c r="B3997" s="14" t="n">
        <f aca="false">Data_Clean!G3997*Assumptions!$B$5</f>
        <v>258.534</v>
      </c>
      <c r="C3997" s="14" t="n">
        <f aca="false">IF(Data_Clean!H3997="",0,Data_Clean!H3997)*Assumptions!$B$6</f>
        <v>823.36068</v>
      </c>
      <c r="D3997" s="14" t="n">
        <f aca="false">Data_Clean!I3997*Assumptions!$B$7</f>
        <v>0</v>
      </c>
      <c r="E3997" s="14" t="n">
        <f aca="false">Data_Clean!J3997*Assumptions!$B$8</f>
        <v>0</v>
      </c>
      <c r="F3997" s="14" t="n">
        <f aca="false">Data_Clean!K3997*Assumptions!$B$9</f>
        <v>0</v>
      </c>
      <c r="G3997" s="14" t="n">
        <f aca="false">Data_Clean!L3997*Assumptions!$B$10</f>
        <v>0</v>
      </c>
      <c r="H3997" s="14" t="n">
        <f aca="false">IF(OR(Data_Clean!M3997="",Data_Clean!N3997=""),0,Data_Clean!M3997*Data_Clean!N3997/100)*Assumptions!$B$13*Assumptions!$B$11</f>
        <v>236.208</v>
      </c>
      <c r="I3997" s="14" t="n">
        <f aca="false">Data_Clean!O3997*4*Assumptions!$B$12</f>
        <v>22.152</v>
      </c>
      <c r="J3997" s="14" t="n">
        <f aca="false">SUM(B3997:I3997)</f>
        <v>1340.25468</v>
      </c>
      <c r="K3997" s="16" t="n">
        <f aca="false">IF(Data_Clean!P3997="","",Assumptions!$B$15*0.5^(Data_Clean!P3997/Assumptions!$B$20))</f>
        <v>26.1165168988837</v>
      </c>
      <c r="L3997" s="16" t="n">
        <f aca="false">Assumptions!$B$16*MIN(1,LN(1+Data_Clean!Q3997)/LN(1+Assumptions!$B$21))</f>
        <v>13.5873179074216</v>
      </c>
      <c r="M3997" s="16" t="n">
        <f aca="false">Assumptions!$B$17*(0.6*MIN(1,Data_Clean!R3997/Assumptions!$B$22)+0.4*IF(Data_Clean!S3997="",0,Data_Clean!S3997))</f>
        <v>8.094</v>
      </c>
      <c r="N3997" s="16" t="n">
        <f aca="false">Assumptions!$B$18*MIN(1,(Data_Clean!F3997-1)/Assumptions!$B$23)</f>
        <v>10</v>
      </c>
      <c r="O3997" s="16" t="n">
        <f aca="false">Assumptions!$B$19*(0.4*IF(Data_Clean!E3997="",0,MIN(1,Data_Clean!E3997/12/Assumptions!$B$24))+0.35*IF(Data_Clean!D3997="Y",1,0)+0.25*(1-MIN(Data_Clean!T3997,3)/3))/IF(Data_Clean!E3997="",0.6,1)</f>
        <v>6.2</v>
      </c>
      <c r="P3997" s="16" t="n">
        <f aca="false">SUM(K3997:O3997)/(Assumptions!$D$5-IF(K3997="",Assumptions!$B$15,0))*100</f>
        <v>63.9978348063053</v>
      </c>
      <c r="Q3997" s="7" t="str">
        <f aca="false">IF(J3997&gt;=Assumptions!$B$26,"High",IF(J3997&gt;=Assumptions!$B$27,"Mid","Low"))</f>
        <v>Mid</v>
      </c>
      <c r="R3997" s="7" t="str">
        <f aca="false">IF(P3997&gt;=Assumptions!$B$28,"High",IF(P3997&gt;=Assumptions!$B$29,"Mid","Low"))</f>
        <v>Mid</v>
      </c>
      <c r="S3997" s="7" t="str">
        <f aca="false">INDEX(Assumptions!$B$33:$B$41,MATCH(Q3997&amp;"|"&amp;R3997,Assumptions!$A$33:$A$41,0))</f>
        <v>Established Core</v>
      </c>
      <c r="T3997" s="7" t="n">
        <f aca="false">IF(ISNUMBER(Data_Clean!V3997),J3997*Data_Clean!V3997,0)</f>
        <v>72.507778188</v>
      </c>
    </row>
    <row r="3998" customFormat="false" ht="15" hidden="false" customHeight="false" outlineLevel="0" collapsed="false">
      <c r="A3998" s="15" t="str">
        <f aca="false">Data_Clean!A3998</f>
        <v>CX103994</v>
      </c>
      <c r="B3998" s="14" t="n">
        <f aca="false">Data_Clean!G3998*Assumptions!$B$5</f>
        <v>5.16875</v>
      </c>
      <c r="C3998" s="14" t="n">
        <f aca="false">IF(Data_Clean!H3998="",0,Data_Clean!H3998)*Assumptions!$B$6</f>
        <v>0</v>
      </c>
      <c r="D3998" s="14" t="n">
        <f aca="false">Data_Clean!I3998*Assumptions!$B$7</f>
        <v>0</v>
      </c>
      <c r="E3998" s="14" t="n">
        <f aca="false">Data_Clean!J3998*Assumptions!$B$8</f>
        <v>0</v>
      </c>
      <c r="F3998" s="14" t="n">
        <f aca="false">Data_Clean!K3998*Assumptions!$B$9</f>
        <v>0</v>
      </c>
      <c r="G3998" s="14" t="n">
        <f aca="false">Data_Clean!L3998*Assumptions!$B$10</f>
        <v>0</v>
      </c>
      <c r="H3998" s="14" t="n">
        <f aca="false">IF(OR(Data_Clean!M3998="",Data_Clean!N3998=""),0,Data_Clean!M3998*Data_Clean!N3998/100)*Assumptions!$B$13*Assumptions!$B$11</f>
        <v>0</v>
      </c>
      <c r="I3998" s="14" t="n">
        <f aca="false">Data_Clean!O3998*4*Assumptions!$B$12</f>
        <v>0</v>
      </c>
      <c r="J3998" s="14" t="n">
        <f aca="false">SUM(B3998:I3998)</f>
        <v>5.16875</v>
      </c>
      <c r="K3998" s="16" t="n">
        <f aca="false">IF(Data_Clean!P3998="","",Assumptions!$B$15*0.5^(Data_Clean!P3998/Assumptions!$B$20))</f>
        <v>26.7269615442102</v>
      </c>
      <c r="L3998" s="16" t="n">
        <f aca="false">Assumptions!$B$16*MIN(1,LN(1+Data_Clean!Q3998)/LN(1+Assumptions!$B$21))</f>
        <v>8.67194478953664</v>
      </c>
      <c r="M3998" s="16" t="n">
        <f aca="false">Assumptions!$B$17*(0.6*MIN(1,Data_Clean!R3998/Assumptions!$B$22)+0.4*IF(Data_Clean!S3998="",0,Data_Clean!S3998))</f>
        <v>7.872</v>
      </c>
      <c r="N3998" s="16" t="n">
        <f aca="false">Assumptions!$B$18*MIN(1,(Data_Clean!F3998-1)/Assumptions!$B$23)</f>
        <v>0</v>
      </c>
      <c r="O3998" s="16" t="n">
        <f aca="false">Assumptions!$B$19*(0.4*IF(Data_Clean!E3998="",0,MIN(1,Data_Clean!E3998/12/Assumptions!$B$24))+0.35*IF(Data_Clean!D3998="Y",1,0)+0.25*(1-MIN(Data_Clean!T3998,3)/3))/IF(Data_Clean!E3998="",0.6,1)</f>
        <v>9.75</v>
      </c>
      <c r="P3998" s="16" t="n">
        <f aca="false">SUM(K3998:O3998)/(Assumptions!$D$5-IF(K3998="",Assumptions!$B$15,0))*100</f>
        <v>53.0209063337468</v>
      </c>
      <c r="Q3998" s="7" t="str">
        <f aca="false">IF(J3998&gt;=Assumptions!$B$26,"High",IF(J3998&gt;=Assumptions!$B$27,"Mid","Low"))</f>
        <v>Low</v>
      </c>
      <c r="R3998" s="7" t="str">
        <f aca="false">IF(P3998&gt;=Assumptions!$B$28,"High",IF(P3998&gt;=Assumptions!$B$29,"Mid","Low"))</f>
        <v>Mid</v>
      </c>
      <c r="S3998" s="7" t="str">
        <f aca="false">INDEX(Assumptions!$B$33:$B$41,MATCH(Q3998&amp;"|"&amp;R3998,Assumptions!$A$33:$A$41,0))</f>
        <v>Light Touch</v>
      </c>
      <c r="T3998" s="7" t="n">
        <f aca="false">IF(ISNUMBER(Data_Clean!V3998),J3998*Data_Clean!V3998,0)</f>
        <v>0.544269375</v>
      </c>
    </row>
    <row r="3999" customFormat="false" ht="15" hidden="false" customHeight="false" outlineLevel="0" collapsed="false">
      <c r="A3999" s="15" t="str">
        <f aca="false">Data_Clean!A3999</f>
        <v>CX103995</v>
      </c>
      <c r="B3999" s="14" t="n">
        <f aca="false">Data_Clean!G3999*Assumptions!$B$5</f>
        <v>2.73675</v>
      </c>
      <c r="C3999" s="14" t="n">
        <f aca="false">IF(Data_Clean!H3999="",0,Data_Clean!H3999)*Assumptions!$B$6</f>
        <v>0</v>
      </c>
      <c r="D3999" s="14" t="n">
        <f aca="false">Data_Clean!I3999*Assumptions!$B$7</f>
        <v>0</v>
      </c>
      <c r="E3999" s="14" t="n">
        <f aca="false">Data_Clean!J3999*Assumptions!$B$8</f>
        <v>0</v>
      </c>
      <c r="F3999" s="14" t="n">
        <f aca="false">Data_Clean!K3999*Assumptions!$B$9</f>
        <v>0</v>
      </c>
      <c r="G3999" s="14" t="n">
        <f aca="false">Data_Clean!L3999*Assumptions!$B$10</f>
        <v>0</v>
      </c>
      <c r="H3999" s="14" t="n">
        <f aca="false">IF(OR(Data_Clean!M3999="",Data_Clean!N3999=""),0,Data_Clean!M3999*Data_Clean!N3999/100)*Assumptions!$B$13*Assumptions!$B$11</f>
        <v>0</v>
      </c>
      <c r="I3999" s="14" t="n">
        <f aca="false">Data_Clean!O3999*4*Assumptions!$B$12</f>
        <v>0</v>
      </c>
      <c r="J3999" s="14" t="n">
        <f aca="false">SUM(B3999:I3999)</f>
        <v>2.73675</v>
      </c>
      <c r="K3999" s="16" t="n">
        <f aca="false">IF(Data_Clean!P3999="","",Assumptions!$B$15*0.5^(Data_Clean!P3999/Assumptions!$B$20))</f>
        <v>0.363549553554782</v>
      </c>
      <c r="L3999" s="16" t="n">
        <f aca="false">Assumptions!$B$16*MIN(1,LN(1+Data_Clean!Q3999)/LN(1+Assumptions!$B$21))</f>
        <v>0</v>
      </c>
      <c r="M3999" s="16" t="n">
        <f aca="false">Assumptions!$B$17*(0.6*MIN(1,Data_Clean!R3999/Assumptions!$B$22)+0.4*IF(Data_Clean!S3999="",0,Data_Clean!S3999))</f>
        <v>0</v>
      </c>
      <c r="N3999" s="16" t="n">
        <f aca="false">Assumptions!$B$18*MIN(1,(Data_Clean!F3999-1)/Assumptions!$B$23)</f>
        <v>0</v>
      </c>
      <c r="O3999" s="16" t="n">
        <f aca="false">Assumptions!$B$19*(0.4*IF(Data_Clean!E3999="",0,MIN(1,Data_Clean!E3999/12/Assumptions!$B$24))+0.35*IF(Data_Clean!D3999="Y",1,0)+0.25*(1-MIN(Data_Clean!T3999,3)/3))/IF(Data_Clean!E3999="",0.6,1)</f>
        <v>6</v>
      </c>
      <c r="P3999" s="16" t="n">
        <f aca="false">SUM(K3999:O3999)/(Assumptions!$D$5-IF(K3999="",Assumptions!$B$15,0))*100</f>
        <v>6.36354955355478</v>
      </c>
      <c r="Q3999" s="7" t="str">
        <f aca="false">IF(J3999&gt;=Assumptions!$B$26,"High",IF(J3999&gt;=Assumptions!$B$27,"Mid","Low"))</f>
        <v>Low</v>
      </c>
      <c r="R3999" s="7" t="str">
        <f aca="false">IF(P3999&gt;=Assumptions!$B$28,"High",IF(P3999&gt;=Assumptions!$B$29,"Mid","Low"))</f>
        <v>Low</v>
      </c>
      <c r="S3999" s="7" t="str">
        <f aca="false">INDEX(Assumptions!$B$33:$B$41,MATCH(Q3999&amp;"|"&amp;R3999,Assumptions!$A$33:$A$41,0))</f>
        <v>Dormant &amp; Low Value</v>
      </c>
      <c r="T3999" s="7" t="n">
        <f aca="false">IF(ISNUMBER(Data_Clean!V3999),J3999*Data_Clean!V3999,0)</f>
        <v>0.85550805</v>
      </c>
    </row>
    <row r="4000" customFormat="false" ht="15" hidden="false" customHeight="false" outlineLevel="0" collapsed="false">
      <c r="A4000" s="15" t="str">
        <f aca="false">Data_Clean!A4000</f>
        <v>CX103996</v>
      </c>
      <c r="B4000" s="14" t="n">
        <f aca="false">Data_Clean!G4000*Assumptions!$B$5</f>
        <v>20.7775</v>
      </c>
      <c r="C4000" s="14" t="n">
        <f aca="false">IF(Data_Clean!H4000="",0,Data_Clean!H4000)*Assumptions!$B$6</f>
        <v>0</v>
      </c>
      <c r="D4000" s="14" t="n">
        <f aca="false">Data_Clean!I4000*Assumptions!$B$7</f>
        <v>146.4</v>
      </c>
      <c r="E4000" s="14" t="n">
        <f aca="false">Data_Clean!J4000*Assumptions!$B$8</f>
        <v>0</v>
      </c>
      <c r="F4000" s="14" t="n">
        <f aca="false">Data_Clean!K4000*Assumptions!$B$9</f>
        <v>0</v>
      </c>
      <c r="G4000" s="14" t="n">
        <f aca="false">Data_Clean!L4000*Assumptions!$B$10</f>
        <v>142.2</v>
      </c>
      <c r="H4000" s="14" t="n">
        <f aca="false">IF(OR(Data_Clean!M4000="",Data_Clean!N4000=""),0,Data_Clean!M4000*Data_Clean!N4000/100)*Assumptions!$B$13*Assumptions!$B$11</f>
        <v>0</v>
      </c>
      <c r="I4000" s="14" t="n">
        <f aca="false">Data_Clean!O4000*4*Assumptions!$B$12</f>
        <v>0</v>
      </c>
      <c r="J4000" s="14" t="n">
        <f aca="false">SUM(B4000:I4000)</f>
        <v>309.3775</v>
      </c>
      <c r="K4000" s="16" t="n">
        <f aca="false">IF(Data_Clean!P4000="","",Assumptions!$B$15*0.5^(Data_Clean!P4000/Assumptions!$B$20))</f>
        <v>26.1165168988837</v>
      </c>
      <c r="L4000" s="16" t="n">
        <f aca="false">Assumptions!$B$16*MIN(1,LN(1+Data_Clean!Q4000)/LN(1+Assumptions!$B$21))</f>
        <v>10.362865626271</v>
      </c>
      <c r="M4000" s="16" t="n">
        <f aca="false">Assumptions!$B$17*(0.6*MIN(1,Data_Clean!R4000/Assumptions!$B$22)+0.4*IF(Data_Clean!S4000="",0,Data_Clean!S4000))</f>
        <v>9.21</v>
      </c>
      <c r="N4000" s="16" t="n">
        <f aca="false">Assumptions!$B$18*MIN(1,(Data_Clean!F4000-1)/Assumptions!$B$23)</f>
        <v>15</v>
      </c>
      <c r="O4000" s="16" t="n">
        <f aca="false">Assumptions!$B$19*(0.4*IF(Data_Clean!E4000="",0,MIN(1,Data_Clean!E4000/12/Assumptions!$B$24))+0.35*IF(Data_Clean!D4000="Y",1,0)+0.25*(1-MIN(Data_Clean!T4000,3)/3))/IF(Data_Clean!E4000="",0.6,1)</f>
        <v>9.75</v>
      </c>
      <c r="P4000" s="16" t="n">
        <f aca="false">SUM(K4000:O4000)/(Assumptions!$D$5-IF(K4000="",Assumptions!$B$15,0))*100</f>
        <v>70.4393825251547</v>
      </c>
      <c r="Q4000" s="7" t="str">
        <f aca="false">IF(J4000&gt;=Assumptions!$B$26,"High",IF(J4000&gt;=Assumptions!$B$27,"Mid","Low"))</f>
        <v>Low</v>
      </c>
      <c r="R4000" s="7" t="str">
        <f aca="false">IF(P4000&gt;=Assumptions!$B$28,"High",IF(P4000&gt;=Assumptions!$B$29,"Mid","Low"))</f>
        <v>High</v>
      </c>
      <c r="S4000" s="7" t="str">
        <f aca="false">INDEX(Assumptions!$B$33:$B$41,MATCH(Q4000&amp;"|"&amp;R4000,Assumptions!$A$33:$A$41,0))</f>
        <v>Engaged Builders</v>
      </c>
      <c r="T4000" s="7" t="n">
        <f aca="false">IF(ISNUMBER(Data_Clean!V4000),J4000*Data_Clean!V4000,0)</f>
        <v>21.0995455</v>
      </c>
    </row>
    <row r="4001" customFormat="false" ht="15" hidden="false" customHeight="false" outlineLevel="0" collapsed="false">
      <c r="A4001" s="15" t="str">
        <f aca="false">Data_Clean!A4001</f>
        <v>CX103997</v>
      </c>
      <c r="B4001" s="14" t="n">
        <f aca="false">Data_Clean!G4001*Assumptions!$B$5</f>
        <v>120.2955</v>
      </c>
      <c r="C4001" s="14" t="n">
        <f aca="false">IF(Data_Clean!H4001="",0,Data_Clean!H4001)*Assumptions!$B$6</f>
        <v>0</v>
      </c>
      <c r="D4001" s="14" t="n">
        <f aca="false">Data_Clean!I4001*Assumptions!$B$7</f>
        <v>0</v>
      </c>
      <c r="E4001" s="14" t="n">
        <f aca="false">Data_Clean!J4001*Assumptions!$B$8</f>
        <v>0</v>
      </c>
      <c r="F4001" s="14" t="n">
        <f aca="false">Data_Clean!K4001*Assumptions!$B$9</f>
        <v>0</v>
      </c>
      <c r="G4001" s="14" t="n">
        <f aca="false">Data_Clean!L4001*Assumptions!$B$10</f>
        <v>0</v>
      </c>
      <c r="H4001" s="14" t="n">
        <f aca="false">IF(OR(Data_Clean!M4001="",Data_Clean!N4001=""),0,Data_Clean!M4001*Data_Clean!N4001/100)*Assumptions!$B$13*Assumptions!$B$11</f>
        <v>0</v>
      </c>
      <c r="I4001" s="14" t="n">
        <f aca="false">Data_Clean!O4001*4*Assumptions!$B$12</f>
        <v>0</v>
      </c>
      <c r="J4001" s="14" t="n">
        <f aca="false">SUM(B4001:I4001)</f>
        <v>120.2955</v>
      </c>
      <c r="K4001" s="16" t="n">
        <f aca="false">IF(Data_Clean!P4001="","",Assumptions!$B$15*0.5^(Data_Clean!P4001/Assumptions!$B$20))</f>
        <v>0.00989025839478655</v>
      </c>
      <c r="L4001" s="16" t="n">
        <f aca="false">Assumptions!$B$16*MIN(1,LN(1+Data_Clean!Q4001)/LN(1+Assumptions!$B$21))</f>
        <v>0</v>
      </c>
      <c r="M4001" s="16" t="n">
        <f aca="false">Assumptions!$B$17*(0.6*MIN(1,Data_Clean!R4001/Assumptions!$B$22)+0.4*IF(Data_Clean!S4001="",0,Data_Clean!S4001))</f>
        <v>0</v>
      </c>
      <c r="N4001" s="16" t="n">
        <f aca="false">Assumptions!$B$18*MIN(1,(Data_Clean!F4001-1)/Assumptions!$B$23)</f>
        <v>0</v>
      </c>
      <c r="O4001" s="16" t="n">
        <f aca="false">Assumptions!$B$19*(0.4*IF(Data_Clean!E4001="",0,MIN(1,Data_Clean!E4001/12/Assumptions!$B$24))+0.35*IF(Data_Clean!D4001="Y",1,0)+0.25*(1-MIN(Data_Clean!T4001,3)/3))/IF(Data_Clean!E4001="",0.6,1)</f>
        <v>11.4</v>
      </c>
      <c r="P4001" s="16" t="n">
        <f aca="false">SUM(K4001:O4001)/(Assumptions!$D$5-IF(K4001="",Assumptions!$B$15,0))*100</f>
        <v>11.4098902583948</v>
      </c>
      <c r="Q4001" s="7" t="str">
        <f aca="false">IF(J4001&gt;=Assumptions!$B$26,"High",IF(J4001&gt;=Assumptions!$B$27,"Mid","Low"))</f>
        <v>Low</v>
      </c>
      <c r="R4001" s="7" t="str">
        <f aca="false">IF(P4001&gt;=Assumptions!$B$28,"High",IF(P4001&gt;=Assumptions!$B$29,"Mid","Low"))</f>
        <v>Low</v>
      </c>
      <c r="S4001" s="7" t="str">
        <f aca="false">INDEX(Assumptions!$B$33:$B$41,MATCH(Q4001&amp;"|"&amp;R4001,Assumptions!$A$33:$A$41,0))</f>
        <v>Dormant &amp; Low Value</v>
      </c>
      <c r="T4001" s="7" t="n">
        <f aca="false">IF(ISNUMBER(Data_Clean!V4001),J4001*Data_Clean!V4001,0)</f>
        <v>22.72381995</v>
      </c>
    </row>
    <row r="4002" customFormat="false" ht="15" hidden="false" customHeight="false" outlineLevel="0" collapsed="false">
      <c r="A4002" s="15" t="str">
        <f aca="false">Data_Clean!A4002</f>
        <v>CX103998</v>
      </c>
      <c r="B4002" s="14" t="n">
        <f aca="false">Data_Clean!G4002*Assumptions!$B$5</f>
        <v>64.4025</v>
      </c>
      <c r="C4002" s="14" t="n">
        <f aca="false">IF(Data_Clean!H4002="",0,Data_Clean!H4002)*Assumptions!$B$6</f>
        <v>62.2698</v>
      </c>
      <c r="D4002" s="14" t="n">
        <f aca="false">Data_Clean!I4002*Assumptions!$B$7</f>
        <v>0</v>
      </c>
      <c r="E4002" s="14" t="n">
        <f aca="false">Data_Clean!J4002*Assumptions!$B$8</f>
        <v>0</v>
      </c>
      <c r="F4002" s="14" t="n">
        <f aca="false">Data_Clean!K4002*Assumptions!$B$9</f>
        <v>0</v>
      </c>
      <c r="G4002" s="14" t="n">
        <f aca="false">Data_Clean!L4002*Assumptions!$B$10</f>
        <v>0</v>
      </c>
      <c r="H4002" s="14" t="n">
        <f aca="false">IF(OR(Data_Clean!M4002="",Data_Clean!N4002=""),0,Data_Clean!M4002*Data_Clean!N4002/100)*Assumptions!$B$13*Assumptions!$B$11</f>
        <v>0</v>
      </c>
      <c r="I4002" s="14" t="n">
        <f aca="false">Data_Clean!O4002*4*Assumptions!$B$12</f>
        <v>0</v>
      </c>
      <c r="J4002" s="14" t="n">
        <f aca="false">SUM(B4002:I4002)</f>
        <v>126.6723</v>
      </c>
      <c r="K4002" s="16" t="n">
        <f aca="false">IF(Data_Clean!P4002="","",Assumptions!$B$15*0.5^(Data_Clean!P4002/Assumptions!$B$20))</f>
        <v>18.4671662001737</v>
      </c>
      <c r="L4002" s="16" t="n">
        <f aca="false">Assumptions!$B$16*MIN(1,LN(1+Data_Clean!Q4002)/LN(1+Assumptions!$B$21))</f>
        <v>17.0046519135391</v>
      </c>
      <c r="M4002" s="16" t="n">
        <f aca="false">Assumptions!$B$17*(0.6*MIN(1,Data_Clean!R4002/Assumptions!$B$22)+0.4*IF(Data_Clean!S4002="",0,Data_Clean!S4002))</f>
        <v>2.406</v>
      </c>
      <c r="N4002" s="16" t="n">
        <f aca="false">Assumptions!$B$18*MIN(1,(Data_Clean!F4002-1)/Assumptions!$B$23)</f>
        <v>5</v>
      </c>
      <c r="O4002" s="16" t="n">
        <f aca="false">Assumptions!$B$19*(0.4*IF(Data_Clean!E4002="",0,MIN(1,Data_Clean!E4002/12/Assumptions!$B$24))+0.35*IF(Data_Clean!D4002="Y",1,0)+0.25*(1-MIN(Data_Clean!T4002,3)/3))/IF(Data_Clean!E4002="",0.6,1)</f>
        <v>15</v>
      </c>
      <c r="P4002" s="16" t="n">
        <f aca="false">SUM(K4002:O4002)/(Assumptions!$D$5-IF(K4002="",Assumptions!$B$15,0))*100</f>
        <v>57.8778181137129</v>
      </c>
      <c r="Q4002" s="7" t="str">
        <f aca="false">IF(J4002&gt;=Assumptions!$B$26,"High",IF(J4002&gt;=Assumptions!$B$27,"Mid","Low"))</f>
        <v>Low</v>
      </c>
      <c r="R4002" s="7" t="str">
        <f aca="false">IF(P4002&gt;=Assumptions!$B$28,"High",IF(P4002&gt;=Assumptions!$B$29,"Mid","Low"))</f>
        <v>Mid</v>
      </c>
      <c r="S4002" s="7" t="str">
        <f aca="false">INDEX(Assumptions!$B$33:$B$41,MATCH(Q4002&amp;"|"&amp;R4002,Assumptions!$A$33:$A$41,0))</f>
        <v>Light Touch</v>
      </c>
      <c r="T4002" s="7" t="n">
        <f aca="false">IF(ISNUMBER(Data_Clean!V4002),J4002*Data_Clean!V4002,0)</f>
        <v>2.36877201</v>
      </c>
    </row>
    <row r="4003" customFormat="false" ht="15" hidden="false" customHeight="false" outlineLevel="0" collapsed="false">
      <c r="A4003" s="15" t="str">
        <f aca="false">Data_Clean!A4003</f>
        <v>CX103999</v>
      </c>
      <c r="B4003" s="14" t="n">
        <f aca="false">Data_Clean!G4003*Assumptions!$B$5</f>
        <v>99.8845</v>
      </c>
      <c r="C4003" s="14" t="n">
        <f aca="false">IF(Data_Clean!H4003="",0,Data_Clean!H4003)*Assumptions!$B$6</f>
        <v>647.7726</v>
      </c>
      <c r="D4003" s="14" t="n">
        <f aca="false">Data_Clean!I4003*Assumptions!$B$7</f>
        <v>0</v>
      </c>
      <c r="E4003" s="14" t="n">
        <f aca="false">Data_Clean!J4003*Assumptions!$B$8</f>
        <v>2145.126375</v>
      </c>
      <c r="F4003" s="14" t="n">
        <f aca="false">Data_Clean!K4003*Assumptions!$B$9</f>
        <v>1942.6</v>
      </c>
      <c r="G4003" s="14" t="n">
        <f aca="false">Data_Clean!L4003*Assumptions!$B$10</f>
        <v>0</v>
      </c>
      <c r="H4003" s="14" t="n">
        <f aca="false">IF(OR(Data_Clean!M4003="",Data_Clean!N4003=""),0,Data_Clean!M4003*Data_Clean!N4003/100)*Assumptions!$B$13*Assumptions!$B$11</f>
        <v>452.268</v>
      </c>
      <c r="I4003" s="14" t="n">
        <f aca="false">Data_Clean!O4003*4*Assumptions!$B$12</f>
        <v>8.8968</v>
      </c>
      <c r="J4003" s="14" t="n">
        <f aca="false">SUM(B4003:I4003)</f>
        <v>5296.548275</v>
      </c>
      <c r="K4003" s="16" t="n">
        <f aca="false">IF(Data_Clean!P4003="","",Assumptions!$B$15*0.5^(Data_Clean!P4003/Assumptions!$B$20))</f>
        <v>10.8545192808028</v>
      </c>
      <c r="L4003" s="16" t="n">
        <f aca="false">Assumptions!$B$16*MIN(1,LN(1+Data_Clean!Q4003)/LN(1+Assumptions!$B$21))</f>
        <v>13.2535138894499</v>
      </c>
      <c r="M4003" s="16" t="n">
        <f aca="false">Assumptions!$B$17*(0.6*MIN(1,Data_Clean!R4003/Assumptions!$B$22)+0.4*IF(Data_Clean!S4003="",0,Data_Clean!S4003))</f>
        <v>6.816</v>
      </c>
      <c r="N4003" s="16" t="n">
        <f aca="false">Assumptions!$B$18*MIN(1,(Data_Clean!F4003-1)/Assumptions!$B$23)</f>
        <v>20</v>
      </c>
      <c r="O4003" s="16" t="n">
        <f aca="false">Assumptions!$B$19*(0.4*IF(Data_Clean!E4003="",0,MIN(1,Data_Clean!E4003/12/Assumptions!$B$24))+0.35*IF(Data_Clean!D4003="Y",1,0)+0.25*(1-MIN(Data_Clean!T4003,3)/3))/IF(Data_Clean!E4003="",0.6,1)</f>
        <v>8.95</v>
      </c>
      <c r="P4003" s="16" t="n">
        <f aca="false">SUM(K4003:O4003)/(Assumptions!$D$5-IF(K4003="",Assumptions!$B$15,0))*100</f>
        <v>59.8740331702527</v>
      </c>
      <c r="Q4003" s="7" t="str">
        <f aca="false">IF(J4003&gt;=Assumptions!$B$26,"High",IF(J4003&gt;=Assumptions!$B$27,"Mid","Low"))</f>
        <v>High</v>
      </c>
      <c r="R4003" s="7" t="str">
        <f aca="false">IF(P4003&gt;=Assumptions!$B$28,"High",IF(P4003&gt;=Assumptions!$B$29,"Mid","Low"))</f>
        <v>Mid</v>
      </c>
      <c r="S4003" s="7" t="str">
        <f aca="false">INDEX(Assumptions!$B$33:$B$41,MATCH(Q4003&amp;"|"&amp;R4003,Assumptions!$A$33:$A$41,0))</f>
        <v>Established Core</v>
      </c>
      <c r="T4003" s="7" t="n">
        <f aca="false">IF(ISNUMBER(Data_Clean!V4003),J4003*Data_Clean!V4003,0)</f>
        <v>195.972286175</v>
      </c>
    </row>
    <row r="4004" customFormat="false" ht="15" hidden="false" customHeight="false" outlineLevel="0" collapsed="false">
      <c r="A4004" s="15" t="str">
        <f aca="false">Data_Clean!A4004</f>
        <v>CX104000</v>
      </c>
      <c r="B4004" s="14" t="n">
        <f aca="false">Data_Clean!G4004*Assumptions!$B$5</f>
        <v>69.8085</v>
      </c>
      <c r="C4004" s="14" t="n">
        <f aca="false">IF(Data_Clean!H4004="",0,Data_Clean!H4004)*Assumptions!$B$6</f>
        <v>115.1124</v>
      </c>
      <c r="D4004" s="14" t="n">
        <f aca="false">Data_Clean!I4004*Assumptions!$B$7</f>
        <v>0</v>
      </c>
      <c r="E4004" s="14" t="n">
        <f aca="false">Data_Clean!J4004*Assumptions!$B$8</f>
        <v>0</v>
      </c>
      <c r="F4004" s="14" t="n">
        <f aca="false">Data_Clean!K4004*Assumptions!$B$9</f>
        <v>0</v>
      </c>
      <c r="G4004" s="14" t="n">
        <f aca="false">Data_Clean!L4004*Assumptions!$B$10</f>
        <v>0</v>
      </c>
      <c r="H4004" s="14" t="n">
        <f aca="false">IF(OR(Data_Clean!M4004="",Data_Clean!N4004=""),0,Data_Clean!M4004*Data_Clean!N4004/100)*Assumptions!$B$13*Assumptions!$B$11</f>
        <v>0</v>
      </c>
      <c r="I4004" s="14" t="n">
        <f aca="false">Data_Clean!O4004*4*Assumptions!$B$12</f>
        <v>0</v>
      </c>
      <c r="J4004" s="14" t="n">
        <f aca="false">SUM(B4004:I4004)</f>
        <v>184.9209</v>
      </c>
      <c r="K4004" s="16" t="n">
        <f aca="false">IF(Data_Clean!P4004="","",Assumptions!$B$15*0.5^(Data_Clean!P4004/Assumptions!$B$20))</f>
        <v>19.3405546265937</v>
      </c>
      <c r="L4004" s="16" t="n">
        <f aca="false">Assumptions!$B$16*MIN(1,LN(1+Data_Clean!Q4004)/LN(1+Assumptions!$B$21))</f>
        <v>9.16313819982653</v>
      </c>
      <c r="M4004" s="16" t="n">
        <f aca="false">Assumptions!$B$17*(0.6*MIN(1,Data_Clean!R4004/Assumptions!$B$22)+0.4*IF(Data_Clean!S4004="",0,Data_Clean!S4004))</f>
        <v>5.688</v>
      </c>
      <c r="N4004" s="16" t="n">
        <f aca="false">Assumptions!$B$18*MIN(1,(Data_Clean!F4004-1)/Assumptions!$B$23)</f>
        <v>5</v>
      </c>
      <c r="O4004" s="16" t="n">
        <f aca="false">Assumptions!$B$19*(0.4*IF(Data_Clean!E4004="",0,MIN(1,Data_Clean!E4004/12/Assumptions!$B$24))+0.35*IF(Data_Clean!D4004="Y",1,0)+0.25*(1-MIN(Data_Clean!T4004,3)/3))/IF(Data_Clean!E4004="",0.6,1)</f>
        <v>4</v>
      </c>
      <c r="P4004" s="16" t="n">
        <f aca="false">SUM(K4004:O4004)/(Assumptions!$D$5-IF(K4004="",Assumptions!$B$15,0))*100</f>
        <v>43.1916928264202</v>
      </c>
      <c r="Q4004" s="7" t="str">
        <f aca="false">IF(J4004&gt;=Assumptions!$B$26,"High",IF(J4004&gt;=Assumptions!$B$27,"Mid","Low"))</f>
        <v>Low</v>
      </c>
      <c r="R4004" s="7" t="str">
        <f aca="false">IF(P4004&gt;=Assumptions!$B$28,"High",IF(P4004&gt;=Assumptions!$B$29,"Mid","Low"))</f>
        <v>Low</v>
      </c>
      <c r="S4004" s="7" t="str">
        <f aca="false">INDEX(Assumptions!$B$33:$B$41,MATCH(Q4004&amp;"|"&amp;R4004,Assumptions!$A$33:$A$41,0))</f>
        <v>Dormant &amp; Low Value</v>
      </c>
      <c r="T4004" s="7" t="n">
        <f aca="false">IF(ISNUMBER(Data_Clean!V4004),J4004*Data_Clean!V4004,0)</f>
        <v>26.94297513</v>
      </c>
    </row>
  </sheetData>
  <conditionalFormatting sqref="S5:S4004">
    <cfRule type="cellIs" priority="2" operator="equal" aboveAverage="0" equalAverage="0" bottom="0" percent="0" rank="0" text="" dxfId="0">
      <formula>"Premier Advocates"</formula>
    </cfRule>
    <cfRule type="cellIs" priority="3" operator="equal" aboveAverage="0" equalAverage="0" bottom="0" percent="0" rank="0" text="" dxfId="1">
      <formula>"Established Core"</formula>
    </cfRule>
    <cfRule type="cellIs" priority="4" operator="equal" aboveAverage="0" equalAverage="0" bottom="0" percent="0" rank="0" text="" dxfId="2">
      <formula>"Affluent Drifters"</formula>
    </cfRule>
    <cfRule type="cellIs" priority="5" operator="equal" aboveAverage="0" equalAverage="0" bottom="0" percent="0" rank="0" text="" dxfId="3">
      <formula>"Engaged Builders"</formula>
    </cfRule>
    <cfRule type="cellIs" priority="6" operator="equal" aboveAverage="0" equalAverage="0" bottom="0" percent="0" rank="0" text="" dxfId="4">
      <formula>"Light Touch"</formula>
    </cfRule>
    <cfRule type="cellIs" priority="7" operator="equal" aboveAverage="0" equalAverage="0" bottom="0" percent="0" rank="0" text="" dxfId="5">
      <formula>"Dormant &amp; Low Value"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17.35" hidden="false" customHeight="false" outlineLevel="0" collapsed="false">
      <c r="A1" s="1" t="s">
        <v>4142</v>
      </c>
    </row>
    <row r="2" customFormat="false" ht="15" hidden="false" customHeight="false" outlineLevel="0" collapsed="false">
      <c r="A2" s="2" t="s">
        <v>4143</v>
      </c>
    </row>
    <row r="4" customFormat="false" ht="42" hidden="false" customHeight="true" outlineLevel="0" collapsed="false">
      <c r="A4" s="3" t="s">
        <v>59</v>
      </c>
      <c r="B4" s="3" t="s">
        <v>4144</v>
      </c>
      <c r="C4" s="3" t="s">
        <v>4145</v>
      </c>
      <c r="D4" s="3" t="s">
        <v>4146</v>
      </c>
      <c r="E4" s="3" t="s">
        <v>4147</v>
      </c>
      <c r="F4" s="3" t="s">
        <v>4148</v>
      </c>
      <c r="G4" s="3" t="s">
        <v>4149</v>
      </c>
      <c r="H4" s="3" t="s">
        <v>4150</v>
      </c>
      <c r="I4" s="3" t="s">
        <v>4151</v>
      </c>
      <c r="J4" s="3" t="s">
        <v>4152</v>
      </c>
      <c r="K4" s="3" t="s">
        <v>4153</v>
      </c>
    </row>
    <row r="5" customFormat="false" ht="15" hidden="false" customHeight="false" outlineLevel="0" collapsed="false">
      <c r="A5" s="17" t="s">
        <v>61</v>
      </c>
      <c r="B5" s="18" t="n">
        <f aca="false">COUNTIF(Scoring!$S$5:$S$4004,$A5)</f>
        <v>554</v>
      </c>
      <c r="C5" s="19" t="n">
        <f aca="false">B5/SUM($B$5:$B$10)</f>
        <v>0.1385</v>
      </c>
      <c r="D5" s="18" t="n">
        <f aca="false">SUMIF(Scoring!$S$5:$S$4004,$A5,Scoring!$J$5:$J$4004)</f>
        <v>2723760.73582</v>
      </c>
      <c r="E5" s="19" t="n">
        <f aca="false">D5/SUM($D$5:$D$10)</f>
        <v>0.415343165803837</v>
      </c>
      <c r="F5" s="18" t="n">
        <f aca="false">D5/B5</f>
        <v>4916.53562422383</v>
      </c>
      <c r="G5" s="20" t="n">
        <f aca="false">AVERAGEIF(Scoring!$S$5:$S$4004,$A5,Scoring!$P$5:$P$4004)</f>
        <v>78.5849292548383</v>
      </c>
      <c r="H5" s="16" t="n">
        <f aca="false">AVERAGEIF(Scoring!$S$5:$S$4004,$A5,Data_Clean!$F$5:$F$4004)</f>
        <v>4.51083032490975</v>
      </c>
      <c r="I5" s="19" t="n">
        <f aca="false">COUNTIFS(Scoring!$S$5:$S$4004,$A5,Data_Clean!$D$5:$D$4004,"Y")/B5</f>
        <v>0.767148014440433</v>
      </c>
      <c r="J5" s="19" t="n">
        <f aca="false">AVERAGEIF(Scoring!$S$5:$S$4004,$A5,Data_Clean!$U$5:$U$4004)</f>
        <v>0.0216606498194946</v>
      </c>
      <c r="K5" s="18" t="n">
        <f aca="false">SUMIF(Scoring!$S$5:$S$4004,$A5,Scoring!$T$5:$T$4004)</f>
        <v>90480.670002067</v>
      </c>
    </row>
    <row r="6" customFormat="false" ht="15" hidden="false" customHeight="false" outlineLevel="0" collapsed="false">
      <c r="A6" s="21" t="s">
        <v>63</v>
      </c>
      <c r="B6" s="18" t="n">
        <f aca="false">COUNTIF(Scoring!$S$5:$S$4004,$A6)</f>
        <v>1091</v>
      </c>
      <c r="C6" s="19" t="n">
        <f aca="false">B6/SUM($B$5:$B$10)</f>
        <v>0.27275</v>
      </c>
      <c r="D6" s="18" t="n">
        <f aca="false">SUMIF(Scoring!$S$5:$S$4004,$A6,Scoring!$J$5:$J$4004)</f>
        <v>2212286.79022</v>
      </c>
      <c r="E6" s="19" t="n">
        <f aca="false">D6/SUM($D$5:$D$10)</f>
        <v>0.337349087617036</v>
      </c>
      <c r="F6" s="18" t="n">
        <f aca="false">D6/B6</f>
        <v>2027.76057765353</v>
      </c>
      <c r="G6" s="20" t="n">
        <f aca="false">AVERAGEIF(Scoring!$S$5:$S$4004,$A6,Scoring!$P$5:$P$4004)</f>
        <v>61.9893721689579</v>
      </c>
      <c r="H6" s="16" t="n">
        <f aca="false">AVERAGEIF(Scoring!$S$5:$S$4004,$A6,Data_Clean!$F$5:$F$4004)</f>
        <v>3.20531622364803</v>
      </c>
      <c r="I6" s="19" t="n">
        <f aca="false">COUNTIFS(Scoring!$S$5:$S$4004,$A6,Data_Clean!$D$5:$D$4004,"Y")/B6</f>
        <v>0.372135655362053</v>
      </c>
      <c r="J6" s="19" t="n">
        <f aca="false">AVERAGEIF(Scoring!$S$5:$S$4004,$A6,Data_Clean!$U$5:$U$4004)</f>
        <v>0.077910174152154</v>
      </c>
      <c r="K6" s="18" t="n">
        <f aca="false">SUMIF(Scoring!$S$5:$S$4004,$A6,Scoring!$T$5:$T$4004)</f>
        <v>174876.655411506</v>
      </c>
    </row>
    <row r="7" customFormat="false" ht="15" hidden="false" customHeight="false" outlineLevel="0" collapsed="false">
      <c r="A7" s="22" t="s">
        <v>66</v>
      </c>
      <c r="B7" s="18" t="n">
        <f aca="false">COUNTIF(Scoring!$S$5:$S$4004,$A7)</f>
        <v>183</v>
      </c>
      <c r="C7" s="19" t="n">
        <f aca="false">B7/SUM($B$5:$B$10)</f>
        <v>0.04575</v>
      </c>
      <c r="D7" s="18" t="n">
        <f aca="false">SUMIF(Scoring!$S$5:$S$4004,$A7,Scoring!$J$5:$J$4004)</f>
        <v>795064.44837</v>
      </c>
      <c r="E7" s="19" t="n">
        <f aca="false">D7/SUM($D$5:$D$10)</f>
        <v>0.121238470274321</v>
      </c>
      <c r="F7" s="18" t="n">
        <f aca="false">D7/B7</f>
        <v>4344.61447196721</v>
      </c>
      <c r="G7" s="20" t="n">
        <f aca="false">AVERAGEIF(Scoring!$S$5:$S$4004,$A7,Scoring!$P$5:$P$4004)</f>
        <v>30.7052995811911</v>
      </c>
      <c r="H7" s="16" t="n">
        <f aca="false">AVERAGEIF(Scoring!$S$5:$S$4004,$A7,Data_Clean!$F$5:$F$4004)</f>
        <v>3.65573770491803</v>
      </c>
      <c r="I7" s="19" t="n">
        <f aca="false">COUNTIFS(Scoring!$S$5:$S$4004,$A7,Data_Clean!$D$5:$D$4004,"Y")/B7</f>
        <v>0.180327868852459</v>
      </c>
      <c r="J7" s="19" t="n">
        <f aca="false">AVERAGEIF(Scoring!$S$5:$S$4004,$A7,Data_Clean!$U$5:$U$4004)</f>
        <v>0.284153005464481</v>
      </c>
      <c r="K7" s="18" t="n">
        <f aca="false">SUMIF(Scoring!$S$5:$S$4004,$A7,Scoring!$T$5:$T$4004)</f>
        <v>181161.670655362</v>
      </c>
    </row>
    <row r="8" customFormat="false" ht="15" hidden="false" customHeight="false" outlineLevel="0" collapsed="false">
      <c r="A8" s="23" t="s">
        <v>68</v>
      </c>
      <c r="B8" s="18" t="n">
        <f aca="false">COUNTIF(Scoring!$S$5:$S$4004,$A8)</f>
        <v>551</v>
      </c>
      <c r="C8" s="19" t="n">
        <f aca="false">B8/SUM($B$5:$B$10)</f>
        <v>0.13775</v>
      </c>
      <c r="D8" s="18" t="n">
        <f aca="false">SUMIF(Scoring!$S$5:$S$4004,$A8,Scoring!$J$5:$J$4004)</f>
        <v>390128.582635</v>
      </c>
      <c r="E8" s="19" t="n">
        <f aca="false">D8/SUM($D$5:$D$10)</f>
        <v>0.0594902622874481</v>
      </c>
      <c r="F8" s="18" t="n">
        <f aca="false">D8/B8</f>
        <v>708.037355054447</v>
      </c>
      <c r="G8" s="20" t="n">
        <f aca="false">AVERAGEIF(Scoring!$S$5:$S$4004,$A8,Scoring!$P$5:$P$4004)</f>
        <v>75.9414030744143</v>
      </c>
      <c r="H8" s="16" t="n">
        <f aca="false">AVERAGEIF(Scoring!$S$5:$S$4004,$A8,Data_Clean!$F$5:$F$4004)</f>
        <v>3.29764065335753</v>
      </c>
      <c r="I8" s="19" t="n">
        <f aca="false">COUNTIFS(Scoring!$S$5:$S$4004,$A8,Data_Clean!$D$5:$D$4004,"Y")/B8</f>
        <v>0.838475499092559</v>
      </c>
      <c r="J8" s="19" t="n">
        <f aca="false">AVERAGEIF(Scoring!$S$5:$S$4004,$A8,Data_Clean!$U$5:$U$4004)</f>
        <v>0.0272232304900182</v>
      </c>
      <c r="K8" s="18" t="n">
        <f aca="false">SUMIF(Scoring!$S$5:$S$4004,$A8,Scoring!$T$5:$T$4004)</f>
        <v>12676.772488443</v>
      </c>
    </row>
    <row r="9" customFormat="false" ht="15" hidden="false" customHeight="false" outlineLevel="0" collapsed="false">
      <c r="A9" s="24" t="s">
        <v>71</v>
      </c>
      <c r="B9" s="18" t="n">
        <f aca="false">COUNTIF(Scoring!$S$5:$S$4004,$A9)</f>
        <v>1103</v>
      </c>
      <c r="C9" s="19" t="n">
        <f aca="false">B9/SUM($B$5:$B$10)</f>
        <v>0.27575</v>
      </c>
      <c r="D9" s="18" t="n">
        <f aca="false">SUMIF(Scoring!$S$5:$S$4004,$A9,Scoring!$J$5:$J$4004)</f>
        <v>364852.044475</v>
      </c>
      <c r="E9" s="19" t="n">
        <f aca="false">D9/SUM($D$5:$D$10)</f>
        <v>0.0556358718331503</v>
      </c>
      <c r="F9" s="18" t="n">
        <f aca="false">D9/B9</f>
        <v>330.78154530825</v>
      </c>
      <c r="G9" s="20" t="n">
        <f aca="false">AVERAGEIF(Scoring!$S$5:$S$4004,$A9,Scoring!$P$5:$P$4004)</f>
        <v>52.6229183544255</v>
      </c>
      <c r="H9" s="16" t="n">
        <f aca="false">AVERAGEIF(Scoring!$S$5:$S$4004,$A9,Data_Clean!$F$5:$F$4004)</f>
        <v>2.25657298277425</v>
      </c>
      <c r="I9" s="19" t="n">
        <f aca="false">COUNTIFS(Scoring!$S$5:$S$4004,$A9,Data_Clean!$D$5:$D$4004,"Y")/B9</f>
        <v>0.396192203082502</v>
      </c>
      <c r="J9" s="19" t="n">
        <f aca="false">AVERAGEIF(Scoring!$S$5:$S$4004,$A9,Data_Clean!$U$5:$U$4004)</f>
        <v>0.106074342701723</v>
      </c>
      <c r="K9" s="18" t="n">
        <f aca="false">SUMIF(Scoring!$S$5:$S$4004,$A9,Scoring!$T$5:$T$4004)</f>
        <v>58447.604664237</v>
      </c>
    </row>
    <row r="10" customFormat="false" ht="15" hidden="false" customHeight="false" outlineLevel="0" collapsed="false">
      <c r="A10" s="25" t="s">
        <v>74</v>
      </c>
      <c r="B10" s="18" t="n">
        <f aca="false">COUNTIF(Scoring!$S$5:$S$4004,$A10)</f>
        <v>518</v>
      </c>
      <c r="C10" s="19" t="n">
        <f aca="false">B10/SUM($B$5:$B$10)</f>
        <v>0.1295</v>
      </c>
      <c r="D10" s="18" t="n">
        <f aca="false">SUMIF(Scoring!$S$5:$S$4004,$A10,Scoring!$J$5:$J$4004)</f>
        <v>71763.552315</v>
      </c>
      <c r="E10" s="19" t="n">
        <f aca="false">D10/SUM($D$5:$D$10)</f>
        <v>0.010943142184208</v>
      </c>
      <c r="F10" s="18" t="n">
        <f aca="false">D10/B10</f>
        <v>138.539676283784</v>
      </c>
      <c r="G10" s="20" t="n">
        <f aca="false">AVERAGEIF(Scoring!$S$5:$S$4004,$A10,Scoring!$P$5:$P$4004)</f>
        <v>31.0076057027407</v>
      </c>
      <c r="H10" s="16" t="n">
        <f aca="false">AVERAGEIF(Scoring!$S$5:$S$4004,$A10,Data_Clean!$F$5:$F$4004)</f>
        <v>1.73166023166023</v>
      </c>
      <c r="I10" s="19" t="n">
        <f aca="false">COUNTIFS(Scoring!$S$5:$S$4004,$A10,Data_Clean!$D$5:$D$4004,"Y")/B10</f>
        <v>0.223938223938224</v>
      </c>
      <c r="J10" s="19" t="n">
        <f aca="false">AVERAGEIF(Scoring!$S$5:$S$4004,$A10,Data_Clean!$U$5:$U$4004)</f>
        <v>0.22007722007722</v>
      </c>
      <c r="K10" s="18" t="n">
        <f aca="false">SUMIF(Scoring!$S$5:$S$4004,$A10,Scoring!$T$5:$T$4004)</f>
        <v>15425.9885587455</v>
      </c>
    </row>
    <row r="11" customFormat="false" ht="15" hidden="false" customHeight="false" outlineLevel="0" collapsed="false">
      <c r="A11" s="4" t="s">
        <v>4154</v>
      </c>
      <c r="B11" s="4" t="n">
        <f aca="false">SUM(B5:B10)</f>
        <v>4000</v>
      </c>
      <c r="C11" s="26" t="n">
        <f aca="false">SUM(C5:C10)</f>
        <v>1</v>
      </c>
      <c r="D11" s="27" t="n">
        <f aca="false">SUM(D5:D10)</f>
        <v>6557856.153835</v>
      </c>
      <c r="E11" s="26" t="n">
        <f aca="false">SUM(E5:E10)</f>
        <v>1</v>
      </c>
      <c r="K11" s="27" t="n">
        <f aca="false">SUM(K5:K10)</f>
        <v>533069.361780361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4155</v>
      </c>
    </row>
    <row r="2" customFormat="false" ht="15" hidden="false" customHeight="false" outlineLevel="0" collapsed="false">
      <c r="A2" s="2" t="s">
        <v>4156</v>
      </c>
    </row>
    <row r="4" customFormat="false" ht="15" hidden="false" customHeight="false" outlineLevel="0" collapsed="false">
      <c r="A4" s="3" t="s">
        <v>4157</v>
      </c>
      <c r="B4" s="3" t="s">
        <v>4158</v>
      </c>
      <c r="C4" s="3" t="s">
        <v>4159</v>
      </c>
      <c r="D4" s="3" t="s">
        <v>4160</v>
      </c>
      <c r="E4" s="3" t="s">
        <v>4161</v>
      </c>
    </row>
    <row r="5" customFormat="false" ht="15" hidden="false" customHeight="false" outlineLevel="0" collapsed="false">
      <c r="A5" s="4" t="s">
        <v>4162</v>
      </c>
      <c r="B5" s="9" t="s">
        <v>4163</v>
      </c>
      <c r="C5" s="10" t="n">
        <v>0.25</v>
      </c>
      <c r="D5" s="9" t="s">
        <v>4164</v>
      </c>
      <c r="E5" s="28" t="n">
        <f aca="false">Segment_Summary!K7*C5</f>
        <v>45290.4176638405</v>
      </c>
    </row>
    <row r="6" customFormat="false" ht="15" hidden="false" customHeight="false" outlineLevel="0" collapsed="false">
      <c r="A6" s="4" t="s">
        <v>4165</v>
      </c>
      <c r="B6" s="9" t="s">
        <v>4166</v>
      </c>
      <c r="C6" s="10" t="n">
        <v>0.1</v>
      </c>
      <c r="D6" s="9" t="s">
        <v>4167</v>
      </c>
      <c r="E6" s="28" t="n">
        <f aca="false">Segment_Summary!B8*C6*C7</f>
        <v>9918</v>
      </c>
    </row>
    <row r="7" customFormat="false" ht="15" hidden="false" customHeight="false" outlineLevel="0" collapsed="false">
      <c r="B7" s="0" t="s">
        <v>4168</v>
      </c>
      <c r="C7" s="13" t="n">
        <v>180</v>
      </c>
    </row>
    <row r="9" customFormat="false" ht="15" hidden="false" customHeight="false" outlineLevel="0" collapsed="false">
      <c r="A9" s="29" t="s">
        <v>4169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4170</v>
      </c>
    </row>
    <row r="2" customFormat="false" ht="15" hidden="false" customHeight="false" outlineLevel="0" collapsed="false">
      <c r="A2" s="2" t="s">
        <v>4171</v>
      </c>
    </row>
    <row r="4" customFormat="false" ht="23.85" hidden="false" customHeight="false" outlineLevel="0" collapsed="false">
      <c r="A4" s="3" t="s">
        <v>4172</v>
      </c>
      <c r="B4" s="3" t="s">
        <v>4173</v>
      </c>
      <c r="C4" s="3" t="s">
        <v>4174</v>
      </c>
      <c r="D4" s="3" t="s">
        <v>4175</v>
      </c>
      <c r="E4" s="3" t="s">
        <v>4176</v>
      </c>
      <c r="F4" s="3" t="s">
        <v>4177</v>
      </c>
      <c r="H4" s="9" t="s">
        <v>4178</v>
      </c>
      <c r="I4" s="13" t="n">
        <v>2.8</v>
      </c>
    </row>
    <row r="5" customFormat="false" ht="15" hidden="false" customHeight="false" outlineLevel="0" collapsed="false">
      <c r="A5" s="7" t="s">
        <v>4179</v>
      </c>
      <c r="B5" s="7" t="n">
        <v>182</v>
      </c>
      <c r="C5" s="7" t="n">
        <v>91</v>
      </c>
      <c r="D5" s="7" t="n">
        <v>91</v>
      </c>
      <c r="E5" s="30" t="n">
        <v>0.284</v>
      </c>
      <c r="F5" s="31" t="n">
        <f aca="false">$I$4*SQRT(2*E5*(1-E5)/D5)*100</f>
        <v>18.7183694227396</v>
      </c>
    </row>
    <row r="6" customFormat="false" ht="15" hidden="false" customHeight="false" outlineLevel="0" collapsed="false">
      <c r="A6" s="7" t="s">
        <v>4180</v>
      </c>
      <c r="B6" s="7" t="n">
        <v>1095</v>
      </c>
      <c r="C6" s="7" t="n">
        <v>548</v>
      </c>
      <c r="D6" s="7" t="n">
        <v>547</v>
      </c>
      <c r="E6" s="30" t="n">
        <v>0.106</v>
      </c>
      <c r="F6" s="31" t="n">
        <f aca="false">$I$4*SQRT(2*E6*(1-E6)/D6)*100</f>
        <v>5.21195980852729</v>
      </c>
    </row>
    <row r="7" customFormat="false" ht="15" hidden="false" customHeight="false" outlineLevel="0" collapsed="false">
      <c r="A7" s="7" t="s">
        <v>4181</v>
      </c>
      <c r="B7" s="7" t="n">
        <v>546</v>
      </c>
      <c r="C7" s="7" t="n">
        <v>273</v>
      </c>
      <c r="D7" s="7" t="n">
        <v>273</v>
      </c>
      <c r="E7" s="30" t="n">
        <v>0.05</v>
      </c>
      <c r="F7" s="31" t="n">
        <f aca="false">$I$4*SQRT(2*E7*(1-E7)/D7)*100</f>
        <v>5.2232223083123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</cols>
  <sheetData>
    <row r="1" customFormat="false" ht="17.35" hidden="false" customHeight="false" outlineLevel="0" collapsed="false">
      <c r="A1" s="1" t="s">
        <v>4182</v>
      </c>
    </row>
    <row r="2" customFormat="false" ht="15" hidden="false" customHeight="false" outlineLevel="0" collapsed="false">
      <c r="A2" s="2" t="s">
        <v>4183</v>
      </c>
    </row>
    <row r="4" customFormat="false" ht="35.05" hidden="false" customHeight="false" outlineLevel="0" collapsed="false">
      <c r="A4" s="3" t="s">
        <v>4184</v>
      </c>
      <c r="B4" s="3" t="s">
        <v>4185</v>
      </c>
      <c r="C4" s="3" t="s">
        <v>4186</v>
      </c>
      <c r="D4" s="3" t="s">
        <v>4187</v>
      </c>
    </row>
    <row r="5" customFormat="false" ht="15" hidden="false" customHeight="false" outlineLevel="0" collapsed="false">
      <c r="A5" s="7" t="s">
        <v>4188</v>
      </c>
      <c r="B5" s="7" t="s">
        <v>4189</v>
      </c>
      <c r="C5" s="7" t="n">
        <v>89.7</v>
      </c>
      <c r="D5" s="7" t="n">
        <v>0.757</v>
      </c>
    </row>
    <row r="6" customFormat="false" ht="15" hidden="false" customHeight="false" outlineLevel="0" collapsed="false">
      <c r="A6" s="7" t="s">
        <v>4188</v>
      </c>
      <c r="B6" s="7" t="s">
        <v>4190</v>
      </c>
      <c r="C6" s="7" t="n">
        <v>86.8</v>
      </c>
      <c r="D6" s="7" t="n">
        <v>0.707</v>
      </c>
    </row>
    <row r="7" customFormat="false" ht="15" hidden="false" customHeight="false" outlineLevel="0" collapsed="false">
      <c r="A7" s="7" t="s">
        <v>4188</v>
      </c>
      <c r="B7" s="7" t="s">
        <v>4191</v>
      </c>
      <c r="C7" s="7" t="n">
        <v>88.6</v>
      </c>
      <c r="D7" s="7" t="n">
        <v>0.737</v>
      </c>
    </row>
    <row r="8" customFormat="false" ht="15" hidden="false" customHeight="false" outlineLevel="0" collapsed="false">
      <c r="A8" s="7" t="s">
        <v>4188</v>
      </c>
      <c r="B8" s="7" t="s">
        <v>4192</v>
      </c>
      <c r="C8" s="7" t="n">
        <v>88</v>
      </c>
      <c r="D8" s="7" t="n">
        <v>0.723</v>
      </c>
    </row>
    <row r="9" customFormat="false" ht="15" hidden="false" customHeight="false" outlineLevel="0" collapsed="false">
      <c r="A9" s="7" t="s">
        <v>4188</v>
      </c>
      <c r="B9" s="7" t="s">
        <v>4193</v>
      </c>
      <c r="C9" s="7" t="n">
        <v>84.4</v>
      </c>
      <c r="D9" s="7" t="n">
        <v>0.654</v>
      </c>
    </row>
    <row r="10" customFormat="false" ht="15" hidden="false" customHeight="false" outlineLevel="0" collapsed="false">
      <c r="A10" s="7" t="s">
        <v>4194</v>
      </c>
      <c r="B10" s="7" t="s">
        <v>4195</v>
      </c>
      <c r="C10" s="7" t="n">
        <v>92.9</v>
      </c>
      <c r="D10" s="7" t="n">
        <v>0.836</v>
      </c>
    </row>
    <row r="11" customFormat="false" ht="15" hidden="false" customHeight="false" outlineLevel="0" collapsed="false">
      <c r="A11" s="7" t="s">
        <v>4194</v>
      </c>
      <c r="B11" s="7" t="s">
        <v>4196</v>
      </c>
      <c r="C11" s="7" t="n">
        <v>93.9</v>
      </c>
      <c r="D11" s="7" t="n">
        <v>0.853</v>
      </c>
    </row>
    <row r="12" customFormat="false" ht="15" hidden="false" customHeight="false" outlineLevel="0" collapsed="false">
      <c r="A12" s="7" t="s">
        <v>4194</v>
      </c>
      <c r="B12" s="7" t="s">
        <v>4197</v>
      </c>
      <c r="C12" s="7" t="n">
        <v>80.1</v>
      </c>
      <c r="D12" s="7" t="n">
        <v>0.569</v>
      </c>
    </row>
    <row r="13" customFormat="false" ht="15" hidden="false" customHeight="false" outlineLevel="0" collapsed="false">
      <c r="A13" s="7" t="s">
        <v>4194</v>
      </c>
      <c r="B13" s="7" t="s">
        <v>4198</v>
      </c>
      <c r="C13" s="7" t="n">
        <v>79.1</v>
      </c>
      <c r="D13" s="7" t="n">
        <v>0.567</v>
      </c>
    </row>
    <row r="15" customFormat="false" ht="15" hidden="false" customHeight="false" outlineLevel="0" collapsed="false">
      <c r="A15" s="29" t="s">
        <v>4199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7.35" hidden="false" customHeight="false" outlineLevel="0" collapsed="false">
      <c r="A1" s="1" t="s">
        <v>4200</v>
      </c>
    </row>
    <row r="2" customFormat="false" ht="15" hidden="false" customHeight="false" outlineLevel="0" collapsed="false">
      <c r="A2" s="2" t="s">
        <v>4201</v>
      </c>
    </row>
    <row r="4" customFormat="false" ht="35.05" hidden="false" customHeight="false" outlineLevel="0" collapsed="false">
      <c r="A4" s="3" t="s">
        <v>4202</v>
      </c>
      <c r="B4" s="3" t="s">
        <v>4203</v>
      </c>
      <c r="C4" s="3" t="s">
        <v>4204</v>
      </c>
      <c r="D4" s="3" t="s">
        <v>4205</v>
      </c>
      <c r="E4" s="3" t="s">
        <v>4206</v>
      </c>
      <c r="F4" s="3" t="s">
        <v>4207</v>
      </c>
    </row>
    <row r="5" customFormat="false" ht="15" hidden="false" customHeight="false" outlineLevel="0" collapsed="false">
      <c r="A5" s="7" t="s">
        <v>4208</v>
      </c>
      <c r="B5" s="7" t="n">
        <v>296</v>
      </c>
      <c r="C5" s="7" t="n">
        <v>7.4</v>
      </c>
      <c r="D5" s="7" t="n">
        <v>30.1</v>
      </c>
      <c r="E5" s="7" t="n">
        <v>8.3</v>
      </c>
      <c r="F5" s="7" t="n">
        <v>3.04</v>
      </c>
    </row>
    <row r="6" customFormat="false" ht="15" hidden="false" customHeight="false" outlineLevel="0" collapsed="false">
      <c r="A6" s="7" t="s">
        <v>4209</v>
      </c>
      <c r="B6" s="7" t="n">
        <v>671</v>
      </c>
      <c r="C6" s="7" t="n">
        <v>16.8</v>
      </c>
      <c r="D6" s="7" t="n">
        <v>24.9</v>
      </c>
      <c r="E6" s="7" t="n">
        <v>6.8</v>
      </c>
      <c r="F6" s="7" t="n">
        <v>2.52</v>
      </c>
    </row>
    <row r="7" customFormat="false" ht="15" hidden="false" customHeight="false" outlineLevel="0" collapsed="false">
      <c r="A7" s="7" t="s">
        <v>4210</v>
      </c>
      <c r="B7" s="7" t="n">
        <v>131</v>
      </c>
      <c r="C7" s="7" t="n">
        <v>3.3</v>
      </c>
      <c r="D7" s="7" t="n">
        <v>21.4</v>
      </c>
      <c r="E7" s="7" t="n">
        <v>9.5</v>
      </c>
      <c r="F7" s="7" t="n">
        <v>2.16</v>
      </c>
    </row>
    <row r="8" customFormat="false" ht="15" hidden="false" customHeight="false" outlineLevel="0" collapsed="false">
      <c r="A8" s="7" t="s">
        <v>4211</v>
      </c>
      <c r="B8" s="7" t="n">
        <v>406</v>
      </c>
      <c r="C8" s="7" t="n">
        <v>10.2</v>
      </c>
      <c r="D8" s="7" t="n">
        <v>20.7</v>
      </c>
      <c r="E8" s="7" t="n">
        <v>8.7</v>
      </c>
      <c r="F8" s="7" t="n">
        <v>2.1</v>
      </c>
    </row>
    <row r="9" customFormat="false" ht="15" hidden="false" customHeight="false" outlineLevel="0" collapsed="false">
      <c r="A9" s="7" t="s">
        <v>4212</v>
      </c>
      <c r="B9" s="7" t="n">
        <v>414</v>
      </c>
      <c r="C9" s="7" t="n">
        <v>10.4</v>
      </c>
      <c r="D9" s="7" t="n">
        <v>15.2</v>
      </c>
      <c r="E9" s="7" t="n">
        <v>9.3</v>
      </c>
      <c r="F9" s="7" t="n">
        <v>1.54</v>
      </c>
    </row>
    <row r="10" customFormat="false" ht="15" hidden="false" customHeight="false" outlineLevel="0" collapsed="false">
      <c r="A10" s="7" t="s">
        <v>4213</v>
      </c>
      <c r="B10" s="7" t="n">
        <v>2121</v>
      </c>
      <c r="C10" s="7" t="n">
        <v>53</v>
      </c>
      <c r="D10" s="7" t="n">
        <v>14.9</v>
      </c>
      <c r="E10" s="7" t="n">
        <v>4.2</v>
      </c>
      <c r="F10" s="7" t="n">
        <v>1.51</v>
      </c>
    </row>
    <row r="11" customFormat="false" ht="15" hidden="false" customHeight="false" outlineLevel="0" collapsed="false">
      <c r="A11" s="7" t="s">
        <v>4214</v>
      </c>
      <c r="B11" s="7" t="n">
        <v>5</v>
      </c>
      <c r="C11" s="7" t="n">
        <v>0.1</v>
      </c>
      <c r="D11" s="7" t="n">
        <v>0</v>
      </c>
      <c r="E11" s="7" t="n">
        <v>9.9</v>
      </c>
      <c r="F11" s="7" t="n">
        <v>0</v>
      </c>
    </row>
    <row r="13" customFormat="false" ht="23.85" hidden="false" customHeight="false" outlineLevel="0" collapsed="false">
      <c r="A13" s="3" t="s">
        <v>4215</v>
      </c>
      <c r="B13" s="3" t="s">
        <v>4216</v>
      </c>
      <c r="C13" s="3" t="s">
        <v>4217</v>
      </c>
      <c r="D13" s="3" t="s">
        <v>4218</v>
      </c>
      <c r="E13" s="3" t="s">
        <v>4219</v>
      </c>
    </row>
    <row r="14" customFormat="false" ht="15" hidden="false" customHeight="false" outlineLevel="0" collapsed="false">
      <c r="A14" s="7" t="n">
        <v>1</v>
      </c>
      <c r="B14" s="7" t="n">
        <v>119</v>
      </c>
      <c r="C14" s="7" t="n">
        <v>36.6</v>
      </c>
      <c r="D14" s="7" t="n">
        <v>37.8</v>
      </c>
      <c r="E14" s="7" t="n">
        <v>3.84</v>
      </c>
    </row>
    <row r="15" customFormat="false" ht="15" hidden="false" customHeight="false" outlineLevel="0" collapsed="false">
      <c r="A15" s="7" t="n">
        <v>2</v>
      </c>
      <c r="B15" s="7" t="n">
        <v>120</v>
      </c>
      <c r="C15" s="7" t="n">
        <v>17.7</v>
      </c>
      <c r="D15" s="7" t="n">
        <v>19.2</v>
      </c>
      <c r="E15" s="7" t="n">
        <v>1.95</v>
      </c>
    </row>
    <row r="16" customFormat="false" ht="15" hidden="false" customHeight="false" outlineLevel="0" collapsed="false">
      <c r="A16" s="7" t="n">
        <v>3</v>
      </c>
      <c r="B16" s="7" t="n">
        <v>120</v>
      </c>
      <c r="C16" s="7" t="n">
        <v>11.4</v>
      </c>
      <c r="D16" s="7" t="n">
        <v>16.7</v>
      </c>
      <c r="E16" s="7" t="n">
        <v>1.7</v>
      </c>
    </row>
    <row r="17" customFormat="false" ht="15" hidden="false" customHeight="false" outlineLevel="0" collapsed="false">
      <c r="A17" s="7" t="n">
        <v>4</v>
      </c>
      <c r="B17" s="7" t="n">
        <v>120</v>
      </c>
      <c r="C17" s="7" t="n">
        <v>8.8</v>
      </c>
      <c r="D17" s="7" t="n">
        <v>5.8</v>
      </c>
      <c r="E17" s="7" t="n">
        <v>0.59</v>
      </c>
    </row>
    <row r="18" customFormat="false" ht="15" hidden="false" customHeight="false" outlineLevel="0" collapsed="false">
      <c r="A18" s="7" t="n">
        <v>5</v>
      </c>
      <c r="B18" s="7" t="n">
        <v>120</v>
      </c>
      <c r="C18" s="7" t="n">
        <v>6.8</v>
      </c>
      <c r="D18" s="7" t="n">
        <v>6.7</v>
      </c>
      <c r="E18" s="7" t="n">
        <v>0.68</v>
      </c>
    </row>
    <row r="19" customFormat="false" ht="15" hidden="false" customHeight="false" outlineLevel="0" collapsed="false">
      <c r="A19" s="7" t="n">
        <v>6</v>
      </c>
      <c r="B19" s="7" t="n">
        <v>119</v>
      </c>
      <c r="C19" s="7" t="n">
        <v>5.4</v>
      </c>
      <c r="D19" s="7" t="n">
        <v>4.2</v>
      </c>
      <c r="E19" s="7" t="n">
        <v>0.43</v>
      </c>
    </row>
    <row r="20" customFormat="false" ht="15" hidden="false" customHeight="false" outlineLevel="0" collapsed="false">
      <c r="A20" s="7" t="n">
        <v>7</v>
      </c>
      <c r="B20" s="7" t="n">
        <v>120</v>
      </c>
      <c r="C20" s="7" t="n">
        <v>4.2</v>
      </c>
      <c r="D20" s="7" t="n">
        <v>2.5</v>
      </c>
      <c r="E20" s="7" t="n">
        <v>0.25</v>
      </c>
    </row>
    <row r="21" customFormat="false" ht="15" hidden="false" customHeight="false" outlineLevel="0" collapsed="false">
      <c r="A21" s="7" t="n">
        <v>8</v>
      </c>
      <c r="B21" s="7" t="n">
        <v>120</v>
      </c>
      <c r="C21" s="7" t="n">
        <v>3.1</v>
      </c>
      <c r="D21" s="7" t="n">
        <v>1.7</v>
      </c>
      <c r="E21" s="7" t="n">
        <v>0.17</v>
      </c>
    </row>
    <row r="22" customFormat="false" ht="15" hidden="false" customHeight="false" outlineLevel="0" collapsed="false">
      <c r="A22" s="7" t="n">
        <v>9</v>
      </c>
      <c r="B22" s="7" t="n">
        <v>120</v>
      </c>
      <c r="C22" s="7" t="n">
        <v>2.3</v>
      </c>
      <c r="D22" s="7" t="n">
        <v>3.3</v>
      </c>
      <c r="E22" s="7" t="n">
        <v>0.34</v>
      </c>
    </row>
    <row r="23" customFormat="false" ht="15" hidden="false" customHeight="false" outlineLevel="0" collapsed="false">
      <c r="A23" s="7" t="n">
        <v>10</v>
      </c>
      <c r="B23" s="7" t="n">
        <v>120</v>
      </c>
      <c r="C23" s="7" t="n">
        <v>1.4</v>
      </c>
      <c r="D23" s="7" t="n">
        <v>0.8</v>
      </c>
      <c r="E23" s="7" t="n">
        <v>0.08</v>
      </c>
    </row>
    <row r="25" customFormat="false" ht="23.85" hidden="false" customHeight="false" outlineLevel="0" collapsed="false">
      <c r="A25" s="3" t="s">
        <v>4220</v>
      </c>
      <c r="B25" s="3" t="s">
        <v>4221</v>
      </c>
    </row>
    <row r="26" customFormat="false" ht="15" hidden="false" customHeight="false" outlineLevel="0" collapsed="false">
      <c r="A26" s="7" t="s">
        <v>4133</v>
      </c>
      <c r="B26" s="7" t="n">
        <v>-0.476</v>
      </c>
    </row>
    <row r="27" customFormat="false" ht="15" hidden="false" customHeight="false" outlineLevel="0" collapsed="false">
      <c r="A27" s="7" t="s">
        <v>4135</v>
      </c>
      <c r="B27" s="7" t="n">
        <v>-0.319</v>
      </c>
    </row>
    <row r="28" customFormat="false" ht="15" hidden="false" customHeight="false" outlineLevel="0" collapsed="false">
      <c r="A28" s="7" t="s">
        <v>4222</v>
      </c>
      <c r="B28" s="7" t="n">
        <v>-0.262</v>
      </c>
    </row>
    <row r="29" customFormat="false" ht="15" hidden="false" customHeight="false" outlineLevel="0" collapsed="false">
      <c r="A29" s="7" t="s">
        <v>4223</v>
      </c>
      <c r="B29" s="7" t="n">
        <v>-0.257</v>
      </c>
    </row>
    <row r="30" customFormat="false" ht="15" hidden="false" customHeight="false" outlineLevel="0" collapsed="false">
      <c r="A30" s="7" t="s">
        <v>4136</v>
      </c>
      <c r="B30" s="7" t="n">
        <v>-0.257</v>
      </c>
    </row>
    <row r="31" customFormat="false" ht="15" hidden="false" customHeight="false" outlineLevel="0" collapsed="false">
      <c r="A31" s="7" t="s">
        <v>4132</v>
      </c>
      <c r="B31" s="7" t="n">
        <v>-0.084</v>
      </c>
    </row>
    <row r="32" customFormat="false" ht="15" hidden="false" customHeight="false" outlineLevel="0" collapsed="false">
      <c r="A32" s="7" t="s">
        <v>4134</v>
      </c>
      <c r="B32" s="7" t="n">
        <v>-0.056</v>
      </c>
    </row>
    <row r="33" customFormat="false" ht="15" hidden="false" customHeight="false" outlineLevel="0" collapsed="false">
      <c r="A33" s="7" t="s">
        <v>4224</v>
      </c>
      <c r="B33" s="7" t="n">
        <v>0.155</v>
      </c>
    </row>
    <row r="34" customFormat="false" ht="15" hidden="false" customHeight="false" outlineLevel="0" collapsed="false">
      <c r="A34" s="7" t="s">
        <v>96</v>
      </c>
      <c r="B34" s="7" t="n">
        <v>0.297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7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4225</v>
      </c>
    </row>
    <row r="2" customFormat="false" ht="15" hidden="false" customHeight="false" outlineLevel="0" collapsed="false">
      <c r="A2" s="2" t="s">
        <v>4226</v>
      </c>
    </row>
    <row r="4" customFormat="false" ht="23.85" hidden="false" customHeight="false" outlineLevel="0" collapsed="false">
      <c r="A4" s="3" t="s">
        <v>4227</v>
      </c>
      <c r="B4" s="3" t="s">
        <v>4228</v>
      </c>
      <c r="C4" s="3" t="s">
        <v>4229</v>
      </c>
      <c r="D4" s="3" t="s">
        <v>4230</v>
      </c>
      <c r="E4" s="3" t="s">
        <v>4231</v>
      </c>
      <c r="F4" s="3" t="s">
        <v>4232</v>
      </c>
      <c r="G4" s="3" t="s">
        <v>4233</v>
      </c>
    </row>
    <row r="5" customFormat="false" ht="15" hidden="false" customHeight="false" outlineLevel="0" collapsed="false">
      <c r="A5" s="32" t="n">
        <v>1</v>
      </c>
      <c r="B5" s="32" t="s">
        <v>4234</v>
      </c>
      <c r="C5" s="32" t="s">
        <v>4235</v>
      </c>
      <c r="D5" s="32" t="n">
        <v>40</v>
      </c>
      <c r="E5" s="32" t="s">
        <v>4236</v>
      </c>
      <c r="F5" s="32" t="s">
        <v>4237</v>
      </c>
      <c r="G5" s="32" t="s">
        <v>4238</v>
      </c>
    </row>
    <row r="6" customFormat="false" ht="23.85" hidden="false" customHeight="false" outlineLevel="0" collapsed="false">
      <c r="A6" s="32" t="n">
        <v>2</v>
      </c>
      <c r="B6" s="32" t="s">
        <v>4239</v>
      </c>
      <c r="C6" s="32" t="s">
        <v>4240</v>
      </c>
      <c r="D6" s="32" t="n">
        <v>45</v>
      </c>
      <c r="E6" s="32" t="s">
        <v>4241</v>
      </c>
      <c r="F6" s="32" t="s">
        <v>4242</v>
      </c>
      <c r="G6" s="32" t="s">
        <v>4243</v>
      </c>
    </row>
    <row r="7" customFormat="false" ht="15" hidden="false" customHeight="false" outlineLevel="0" collapsed="false">
      <c r="A7" s="32" t="n">
        <v>3</v>
      </c>
      <c r="B7" s="32" t="s">
        <v>4244</v>
      </c>
      <c r="C7" s="32" t="s">
        <v>4245</v>
      </c>
      <c r="D7" s="32" t="n">
        <v>70</v>
      </c>
      <c r="E7" s="32" t="s">
        <v>4246</v>
      </c>
      <c r="F7" s="32" t="s">
        <v>4247</v>
      </c>
      <c r="G7" s="32" t="s">
        <v>4248</v>
      </c>
    </row>
    <row r="8" customFormat="false" ht="15" hidden="false" customHeight="false" outlineLevel="0" collapsed="false">
      <c r="A8" s="32" t="n">
        <v>4</v>
      </c>
      <c r="B8" s="32" t="s">
        <v>4249</v>
      </c>
      <c r="C8" s="32" t="s">
        <v>4250</v>
      </c>
      <c r="D8" s="32" t="n">
        <v>55</v>
      </c>
      <c r="E8" s="32" t="s">
        <v>4251</v>
      </c>
      <c r="F8" s="32" t="s">
        <v>4252</v>
      </c>
      <c r="G8" s="32" t="s">
        <v>4253</v>
      </c>
    </row>
    <row r="9" customFormat="false" ht="15" hidden="false" customHeight="false" outlineLevel="0" collapsed="false">
      <c r="A9" s="32" t="n">
        <v>5</v>
      </c>
      <c r="B9" s="32" t="s">
        <v>4254</v>
      </c>
      <c r="C9" s="32" t="s">
        <v>4255</v>
      </c>
      <c r="D9" s="32" t="n">
        <v>140</v>
      </c>
      <c r="E9" s="32" t="s">
        <v>4256</v>
      </c>
      <c r="F9" s="32" t="s">
        <v>4257</v>
      </c>
      <c r="G9" s="32" t="s">
        <v>4258</v>
      </c>
    </row>
    <row r="10" customFormat="false" ht="15" hidden="false" customHeight="false" outlineLevel="0" collapsed="false">
      <c r="A10" s="32" t="n">
        <v>6</v>
      </c>
      <c r="B10" s="32" t="s">
        <v>4259</v>
      </c>
      <c r="C10" s="32" t="s">
        <v>4260</v>
      </c>
      <c r="D10" s="32" t="n">
        <v>7</v>
      </c>
      <c r="E10" s="32" t="s">
        <v>4261</v>
      </c>
      <c r="F10" s="32" t="s">
        <v>4262</v>
      </c>
      <c r="G10" s="32" t="s">
        <v>4263</v>
      </c>
    </row>
    <row r="11" customFormat="false" ht="23.85" hidden="false" customHeight="false" outlineLevel="0" collapsed="false">
      <c r="A11" s="32" t="n">
        <v>7</v>
      </c>
      <c r="B11" s="32" t="s">
        <v>4264</v>
      </c>
      <c r="C11" s="32" t="s">
        <v>4265</v>
      </c>
      <c r="D11" s="32" t="n">
        <v>9</v>
      </c>
      <c r="E11" s="32" t="s">
        <v>4266</v>
      </c>
      <c r="F11" s="32" t="s">
        <v>4267</v>
      </c>
      <c r="G11" s="32" t="s">
        <v>4268</v>
      </c>
    </row>
    <row r="12" customFormat="false" ht="15" hidden="false" customHeight="false" outlineLevel="0" collapsed="false">
      <c r="A12" s="32" t="n">
        <v>8</v>
      </c>
      <c r="B12" s="32" t="s">
        <v>4269</v>
      </c>
      <c r="C12" s="32" t="s">
        <v>4270</v>
      </c>
      <c r="D12" s="32" t="n">
        <v>24</v>
      </c>
      <c r="E12" s="32" t="s">
        <v>4271</v>
      </c>
      <c r="F12" s="32" t="s">
        <v>4272</v>
      </c>
      <c r="G12" s="32" t="s">
        <v>4273</v>
      </c>
    </row>
    <row r="13" customFormat="false" ht="23.85" hidden="false" customHeight="false" outlineLevel="0" collapsed="false">
      <c r="A13" s="32" t="n">
        <v>9</v>
      </c>
      <c r="B13" s="32" t="s">
        <v>4274</v>
      </c>
      <c r="C13" s="32" t="s">
        <v>4275</v>
      </c>
      <c r="D13" s="32" t="n">
        <v>36</v>
      </c>
      <c r="E13" s="32" t="s">
        <v>4276</v>
      </c>
      <c r="F13" s="32" t="s">
        <v>4277</v>
      </c>
      <c r="G13" s="32" t="s">
        <v>4278</v>
      </c>
    </row>
    <row r="14" customFormat="false" ht="15" hidden="false" customHeight="false" outlineLevel="0" collapsed="false">
      <c r="A14" s="32" t="n">
        <v>10</v>
      </c>
      <c r="B14" s="32" t="s">
        <v>4279</v>
      </c>
      <c r="C14" s="32" t="s">
        <v>4280</v>
      </c>
      <c r="D14" s="32" t="n">
        <v>150</v>
      </c>
      <c r="E14" s="32" t="s">
        <v>4281</v>
      </c>
      <c r="F14" s="32" t="s">
        <v>4282</v>
      </c>
      <c r="G14" s="32" t="s">
        <v>4283</v>
      </c>
    </row>
    <row r="15" customFormat="false" ht="15" hidden="false" customHeight="false" outlineLevel="0" collapsed="false">
      <c r="A15" s="32" t="n">
        <v>11</v>
      </c>
      <c r="B15" s="32" t="s">
        <v>4284</v>
      </c>
      <c r="C15" s="32" t="s">
        <v>4285</v>
      </c>
      <c r="D15" s="32" t="n">
        <v>14</v>
      </c>
      <c r="E15" s="32" t="s">
        <v>4266</v>
      </c>
      <c r="F15" s="32" t="s">
        <v>4286</v>
      </c>
      <c r="G15" s="32" t="s">
        <v>4287</v>
      </c>
    </row>
    <row r="16" customFormat="false" ht="23.85" hidden="false" customHeight="false" outlineLevel="0" collapsed="false">
      <c r="A16" s="32" t="n">
        <v>12</v>
      </c>
      <c r="B16" s="32" t="s">
        <v>4288</v>
      </c>
      <c r="C16" s="32" t="s">
        <v>4289</v>
      </c>
      <c r="D16" s="32" t="n">
        <v>11</v>
      </c>
      <c r="E16" s="32" t="s">
        <v>4290</v>
      </c>
      <c r="F16" s="32" t="s">
        <v>4291</v>
      </c>
      <c r="G16" s="32" t="s">
        <v>4292</v>
      </c>
    </row>
    <row r="17" customFormat="false" ht="15" hidden="false" customHeight="false" outlineLevel="0" collapsed="false">
      <c r="A17" s="32" t="n">
        <v>13</v>
      </c>
      <c r="B17" s="32" t="s">
        <v>4293</v>
      </c>
      <c r="C17" s="32" t="s">
        <v>4294</v>
      </c>
      <c r="D17" s="32" t="n">
        <v>60</v>
      </c>
      <c r="E17" s="32" t="s">
        <v>4295</v>
      </c>
      <c r="F17" s="32" t="s">
        <v>4296</v>
      </c>
      <c r="G17" s="32" t="s">
        <v>4297</v>
      </c>
    </row>
    <row r="18" customFormat="false" ht="23.85" hidden="false" customHeight="false" outlineLevel="0" collapsed="false">
      <c r="A18" s="32" t="n">
        <v>14</v>
      </c>
      <c r="B18" s="32" t="s">
        <v>4298</v>
      </c>
      <c r="C18" s="32" t="s">
        <v>4299</v>
      </c>
      <c r="D18" s="32" t="n">
        <v>18</v>
      </c>
      <c r="E18" s="32" t="s">
        <v>4300</v>
      </c>
      <c r="F18" s="32" t="s">
        <v>4301</v>
      </c>
      <c r="G18" s="32" t="s">
        <v>4302</v>
      </c>
    </row>
    <row r="19" customFormat="false" ht="15" hidden="false" customHeight="false" outlineLevel="0" collapsed="false">
      <c r="A19" s="32" t="n">
        <v>15</v>
      </c>
      <c r="B19" s="32" t="s">
        <v>4303</v>
      </c>
      <c r="C19" s="32" t="s">
        <v>4226</v>
      </c>
      <c r="D19" s="32" t="n">
        <v>85</v>
      </c>
      <c r="E19" s="32" t="s">
        <v>4304</v>
      </c>
      <c r="F19" s="32" t="s">
        <v>4305</v>
      </c>
      <c r="G19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4306</v>
      </c>
    </row>
    <row r="2" customFormat="false" ht="15" hidden="false" customHeight="false" outlineLevel="0" collapsed="false">
      <c r="A2" s="2" t="s">
        <v>4307</v>
      </c>
    </row>
    <row r="4" customFormat="false" ht="15" hidden="false" customHeight="false" outlineLevel="0" collapsed="false">
      <c r="A4" s="3" t="s">
        <v>4308</v>
      </c>
      <c r="B4" s="3" t="s">
        <v>4309</v>
      </c>
      <c r="C4" s="3" t="s">
        <v>4310</v>
      </c>
    </row>
    <row r="5" customFormat="false" ht="15" hidden="false" customHeight="false" outlineLevel="0" collapsed="false">
      <c r="A5" s="7" t="s">
        <v>77</v>
      </c>
      <c r="B5" s="7" t="s">
        <v>4311</v>
      </c>
      <c r="C5" s="7" t="s">
        <v>4312</v>
      </c>
    </row>
    <row r="6" customFormat="false" ht="15" hidden="false" customHeight="false" outlineLevel="0" collapsed="false">
      <c r="A6" s="7" t="s">
        <v>4313</v>
      </c>
      <c r="B6" s="7" t="s">
        <v>4314</v>
      </c>
      <c r="C6" s="7" t="s">
        <v>4315</v>
      </c>
    </row>
    <row r="7" customFormat="false" ht="15" hidden="false" customHeight="false" outlineLevel="0" collapsed="false">
      <c r="A7" s="7" t="s">
        <v>79</v>
      </c>
      <c r="B7" s="7" t="s">
        <v>4316</v>
      </c>
      <c r="C7" s="7" t="s">
        <v>4317</v>
      </c>
    </row>
    <row r="8" customFormat="false" ht="15" hidden="false" customHeight="false" outlineLevel="0" collapsed="false">
      <c r="A8" s="7" t="s">
        <v>4318</v>
      </c>
      <c r="B8" s="7" t="s">
        <v>4319</v>
      </c>
      <c r="C8" s="7" t="s">
        <v>4320</v>
      </c>
    </row>
    <row r="9" customFormat="false" ht="15" hidden="false" customHeight="false" outlineLevel="0" collapsed="false">
      <c r="A9" s="7" t="s">
        <v>78</v>
      </c>
      <c r="B9" s="7" t="s">
        <v>4319</v>
      </c>
      <c r="C9" s="7" t="s">
        <v>4321</v>
      </c>
    </row>
    <row r="10" customFormat="false" ht="15" hidden="false" customHeight="false" outlineLevel="0" collapsed="false">
      <c r="A10" s="7" t="s">
        <v>4322</v>
      </c>
      <c r="B10" s="7" t="s">
        <v>4319</v>
      </c>
      <c r="C10" s="7" t="s">
        <v>4323</v>
      </c>
    </row>
    <row r="11" customFormat="false" ht="15" hidden="false" customHeight="false" outlineLevel="0" collapsed="false">
      <c r="A11" s="7" t="s">
        <v>4324</v>
      </c>
      <c r="B11" s="7" t="s">
        <v>4325</v>
      </c>
      <c r="C11" s="7" t="s">
        <v>4326</v>
      </c>
    </row>
    <row r="12" customFormat="false" ht="15" hidden="false" customHeight="false" outlineLevel="0" collapsed="false">
      <c r="A12" s="7" t="s">
        <v>81</v>
      </c>
      <c r="B12" s="7" t="s">
        <v>4316</v>
      </c>
      <c r="C12" s="7" t="s">
        <v>4327</v>
      </c>
    </row>
    <row r="13" customFormat="false" ht="15" hidden="false" customHeight="false" outlineLevel="0" collapsed="false">
      <c r="A13" s="7" t="s">
        <v>4328</v>
      </c>
      <c r="B13" s="7" t="s">
        <v>4319</v>
      </c>
      <c r="C13" s="7" t="s">
        <v>4329</v>
      </c>
    </row>
    <row r="14" customFormat="false" ht="15" hidden="false" customHeight="false" outlineLevel="0" collapsed="false">
      <c r="A14" s="7" t="s">
        <v>80</v>
      </c>
      <c r="B14" s="7" t="s">
        <v>4330</v>
      </c>
      <c r="C14" s="7" t="s">
        <v>4331</v>
      </c>
    </row>
    <row r="15" customFormat="false" ht="15" hidden="false" customHeight="false" outlineLevel="0" collapsed="false">
      <c r="A15" s="7" t="s">
        <v>4332</v>
      </c>
      <c r="B15" s="7" t="s">
        <v>4333</v>
      </c>
      <c r="C15" s="7" t="s">
        <v>4334</v>
      </c>
    </row>
    <row r="16" customFormat="false" ht="15" hidden="false" customHeight="false" outlineLevel="0" collapsed="false">
      <c r="A16" s="7" t="s">
        <v>82</v>
      </c>
      <c r="B16" s="7" t="s">
        <v>4316</v>
      </c>
      <c r="C16" s="7" t="s">
        <v>4335</v>
      </c>
    </row>
    <row r="17" customFormat="false" ht="15" hidden="false" customHeight="false" outlineLevel="0" collapsed="false">
      <c r="A17" s="7" t="s">
        <v>83</v>
      </c>
      <c r="B17" s="7" t="s">
        <v>4325</v>
      </c>
      <c r="C17" s="7" t="s">
        <v>4336</v>
      </c>
    </row>
    <row r="18" customFormat="false" ht="15" hidden="false" customHeight="false" outlineLevel="0" collapsed="false">
      <c r="A18" s="7" t="s">
        <v>4337</v>
      </c>
      <c r="B18" s="7" t="s">
        <v>4325</v>
      </c>
      <c r="C18" s="7" t="s">
        <v>4338</v>
      </c>
    </row>
    <row r="19" customFormat="false" ht="15" hidden="false" customHeight="false" outlineLevel="0" collapsed="false">
      <c r="A19" s="7" t="s">
        <v>4339</v>
      </c>
      <c r="B19" s="7" t="s">
        <v>4325</v>
      </c>
      <c r="C19" s="7" t="s">
        <v>4340</v>
      </c>
    </row>
    <row r="20" customFormat="false" ht="15" hidden="false" customHeight="false" outlineLevel="0" collapsed="false">
      <c r="A20" s="7" t="s">
        <v>4341</v>
      </c>
      <c r="B20" s="7" t="s">
        <v>4342</v>
      </c>
      <c r="C20" s="7" t="s">
        <v>4343</v>
      </c>
    </row>
    <row r="21" customFormat="false" ht="15" hidden="false" customHeight="false" outlineLevel="0" collapsed="false">
      <c r="A21" s="7" t="s">
        <v>4344</v>
      </c>
      <c r="B21" s="7" t="s">
        <v>4325</v>
      </c>
      <c r="C21" s="7" t="s">
        <v>4345</v>
      </c>
    </row>
    <row r="22" customFormat="false" ht="15" hidden="false" customHeight="false" outlineLevel="0" collapsed="false">
      <c r="A22" s="7" t="s">
        <v>4346</v>
      </c>
      <c r="B22" s="7" t="s">
        <v>4342</v>
      </c>
      <c r="C22" s="7" t="s">
        <v>4347</v>
      </c>
    </row>
    <row r="23" customFormat="false" ht="15" hidden="false" customHeight="false" outlineLevel="0" collapsed="false">
      <c r="A23" s="7" t="s">
        <v>4348</v>
      </c>
      <c r="B23" s="7" t="s">
        <v>4314</v>
      </c>
      <c r="C23" s="7" t="s">
        <v>4349</v>
      </c>
    </row>
    <row r="24" customFormat="false" ht="15" hidden="false" customHeight="false" outlineLevel="0" collapsed="false">
      <c r="A24" s="7" t="s">
        <v>4350</v>
      </c>
      <c r="B24" s="7" t="s">
        <v>4351</v>
      </c>
      <c r="C24" s="7" t="s">
        <v>4352</v>
      </c>
    </row>
    <row r="25" customFormat="false" ht="15" hidden="false" customHeight="false" outlineLevel="0" collapsed="false">
      <c r="A25" s="7" t="s">
        <v>95</v>
      </c>
      <c r="B25" s="7" t="s">
        <v>4353</v>
      </c>
      <c r="C25" s="7" t="s">
        <v>4354</v>
      </c>
    </row>
    <row r="26" customFormat="false" ht="15" hidden="false" customHeight="false" outlineLevel="0" collapsed="false">
      <c r="A26" s="7" t="s">
        <v>96</v>
      </c>
      <c r="B26" s="7" t="s">
        <v>4316</v>
      </c>
      <c r="C26" s="7" t="s">
        <v>4355</v>
      </c>
    </row>
    <row r="27" customFormat="false" ht="15" hidden="false" customHeight="false" outlineLevel="0" collapsed="false">
      <c r="A27" s="7" t="s">
        <v>4356</v>
      </c>
      <c r="B27" s="7" t="s">
        <v>4357</v>
      </c>
      <c r="C27" s="7" t="s">
        <v>4358</v>
      </c>
    </row>
    <row r="28" customFormat="false" ht="15" hidden="false" customHeight="false" outlineLevel="0" collapsed="false">
      <c r="A28" s="7" t="s">
        <v>4359</v>
      </c>
      <c r="B28" s="7" t="s">
        <v>4319</v>
      </c>
      <c r="C28" s="7" t="s">
        <v>4360</v>
      </c>
    </row>
    <row r="29" customFormat="false" ht="15" hidden="false" customHeight="false" outlineLevel="0" collapsed="false">
      <c r="A29" s="7" t="s">
        <v>97</v>
      </c>
      <c r="B29" s="7" t="s">
        <v>4333</v>
      </c>
      <c r="C29" s="7" t="s">
        <v>4361</v>
      </c>
    </row>
    <row r="30" customFormat="false" ht="15" hidden="false" customHeight="false" outlineLevel="0" collapsed="false">
      <c r="A30" s="7" t="s">
        <v>4362</v>
      </c>
      <c r="B30" s="7" t="s">
        <v>4316</v>
      </c>
      <c r="C30" s="7" t="s">
        <v>4363</v>
      </c>
    </row>
    <row r="31" customFormat="false" ht="15" hidden="false" customHeight="false" outlineLevel="0" collapsed="false">
      <c r="A31" s="7" t="s">
        <v>4131</v>
      </c>
      <c r="B31" s="7" t="s">
        <v>4325</v>
      </c>
      <c r="C31" s="7" t="s">
        <v>4364</v>
      </c>
    </row>
    <row r="32" customFormat="false" ht="15" hidden="false" customHeight="false" outlineLevel="0" collapsed="false">
      <c r="A32" s="7" t="s">
        <v>4137</v>
      </c>
      <c r="B32" s="7" t="s">
        <v>4365</v>
      </c>
      <c r="C32" s="7" t="s">
        <v>4366</v>
      </c>
    </row>
    <row r="33" customFormat="false" ht="15" hidden="false" customHeight="false" outlineLevel="0" collapsed="false">
      <c r="A33" s="7" t="s">
        <v>4140</v>
      </c>
      <c r="B33" s="7" t="s">
        <v>4319</v>
      </c>
      <c r="C33" s="7" t="s">
        <v>4367</v>
      </c>
    </row>
    <row r="34" customFormat="false" ht="15" hidden="false" customHeight="false" outlineLevel="0" collapsed="false">
      <c r="A34" s="7" t="s">
        <v>98</v>
      </c>
      <c r="B34" s="7" t="s">
        <v>4353</v>
      </c>
      <c r="C34" s="7" t="s">
        <v>4368</v>
      </c>
    </row>
    <row r="35" customFormat="false" ht="15" hidden="false" customHeight="false" outlineLevel="0" collapsed="false">
      <c r="A35" s="7" t="s">
        <v>4141</v>
      </c>
      <c r="B35" s="7" t="s">
        <v>4325</v>
      </c>
      <c r="C35" s="7" t="s">
        <v>4369</v>
      </c>
    </row>
    <row r="36" customFormat="false" ht="15" hidden="false" customHeight="false" outlineLevel="0" collapsed="false">
      <c r="A36" s="7" t="s">
        <v>99</v>
      </c>
      <c r="B36" s="7" t="s">
        <v>4311</v>
      </c>
      <c r="C36" s="7" t="s">
        <v>4370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2026-10-19T13:43:05Z</dcterms:created>
  <dc:creator>Ahsan Anas</dc:creator>
  <dc:description/>
  <dc:language>en-US</dc:language>
  <cp:lastModifiedBy/>
  <dcterms:modified xsi:type="dcterms:W3CDTF">2026-10-19T13:43:07Z</dcterms:modified>
  <cp:revision>0</cp:revision>
  <dc:subject/>
  <dc:title>Customer Segmentation &amp; Retention – workings (synthetic data)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